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max\Downloads\"/>
    </mc:Choice>
  </mc:AlternateContent>
  <xr:revisionPtr revIDLastSave="0" documentId="13_ncr:1_{DB0FD48C-7DA4-46FE-9510-C7FCFF2B65D6}" xr6:coauthVersionLast="47" xr6:coauthVersionMax="47" xr10:uidLastSave="{00000000-0000-0000-0000-000000000000}"/>
  <bookViews>
    <workbookView xWindow="-120" yWindow="-120" windowWidth="29040" windowHeight="15840" activeTab="11" xr2:uid="{00000000-000D-0000-FFFF-FFFF00000000}"/>
  </bookViews>
  <sheets>
    <sheet name="RPT" sheetId="2" r:id="rId1"/>
    <sheet name="PA" sheetId="3" state="hidden" r:id="rId2"/>
    <sheet name="Roster" sheetId="6" state="hidden" r:id="rId3"/>
    <sheet name="PTO" sheetId="4" state="hidden" r:id="rId4"/>
    <sheet name="HRS" sheetId="5" state="hidden" r:id="rId5"/>
    <sheet name="Cur Sch" sheetId="13" state="hidden" r:id="rId6"/>
    <sheet name="QA Check" sheetId="8" state="hidden" r:id="rId7"/>
    <sheet name="FPL" sheetId="19" state="hidden" r:id="rId8"/>
    <sheet name="KRG" sheetId="7" r:id="rId9"/>
    <sheet name="KRG OCC" sheetId="10" r:id="rId10"/>
    <sheet name="MERC OCC" sheetId="9" r:id="rId11"/>
    <sheet name="FPL OCC" sheetId="12" r:id="rId12"/>
    <sheet name="SWG OCC" sheetId="11" state="hidden" r:id="rId13"/>
    <sheet name="MERC" sheetId="17" state="hidden" r:id="rId14"/>
    <sheet name="SWG" sheetId="15" state="hidden" r:id="rId15"/>
    <sheet name="SWG2" sheetId="16" state="hidden" r:id="rId16"/>
  </sheets>
  <externalReferences>
    <externalReference r:id="rId17"/>
  </externalReferences>
  <definedNames>
    <definedName name="_xlnm._FilterDatabase" localSheetId="8" hidden="1">KRG!$A$1:$AD$1000</definedName>
    <definedName name="_xlnm._FilterDatabase" localSheetId="0" hidden="1">RPT!$A$1:$O$425</definedName>
  </definedNames>
  <calcPr calcId="191029"/>
</workbook>
</file>

<file path=xl/calcChain.xml><?xml version="1.0" encoding="utf-8"?>
<calcChain xmlns="http://schemas.openxmlformats.org/spreadsheetml/2006/main">
  <c r="U3" i="2" l="1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2" i="2"/>
  <c r="D2" i="2"/>
  <c r="B4" i="2"/>
  <c r="B5" i="2" s="1"/>
  <c r="B6" i="2" s="1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B108" i="2" s="1"/>
  <c r="B109" i="2" s="1"/>
  <c r="B110" i="2" s="1"/>
  <c r="B111" i="2" s="1"/>
  <c r="B112" i="2" s="1"/>
  <c r="B113" i="2" s="1"/>
  <c r="B114" i="2" s="1"/>
  <c r="B115" i="2" s="1"/>
  <c r="B116" i="2" s="1"/>
  <c r="B117" i="2" s="1"/>
  <c r="B118" i="2" s="1"/>
  <c r="B119" i="2" s="1"/>
  <c r="B120" i="2" s="1"/>
  <c r="B121" i="2" s="1"/>
  <c r="B122" i="2" s="1"/>
  <c r="B123" i="2" s="1"/>
  <c r="B124" i="2" s="1"/>
  <c r="B125" i="2" s="1"/>
  <c r="B126" i="2" s="1"/>
  <c r="B127" i="2" s="1"/>
  <c r="B128" i="2" s="1"/>
  <c r="B129" i="2" s="1"/>
  <c r="B130" i="2" s="1"/>
  <c r="B131" i="2" s="1"/>
  <c r="B132" i="2" s="1"/>
  <c r="B133" i="2" s="1"/>
  <c r="B134" i="2" s="1"/>
  <c r="B135" i="2" s="1"/>
  <c r="B136" i="2" s="1"/>
  <c r="B137" i="2" s="1"/>
  <c r="B138" i="2" s="1"/>
  <c r="B139" i="2" s="1"/>
  <c r="B140" i="2" s="1"/>
  <c r="B141" i="2" s="1"/>
  <c r="B142" i="2" s="1"/>
  <c r="B143" i="2" s="1"/>
  <c r="B144" i="2" s="1"/>
  <c r="B145" i="2" s="1"/>
  <c r="B146" i="2" s="1"/>
  <c r="B147" i="2" s="1"/>
  <c r="B148" i="2" s="1"/>
  <c r="B149" i="2" s="1"/>
  <c r="B150" i="2" s="1"/>
  <c r="B151" i="2" s="1"/>
  <c r="B152" i="2" s="1"/>
  <c r="B153" i="2" s="1"/>
  <c r="B154" i="2" s="1"/>
  <c r="B155" i="2" s="1"/>
  <c r="B156" i="2" s="1"/>
  <c r="B157" i="2" s="1"/>
  <c r="B158" i="2" s="1"/>
  <c r="B159" i="2" s="1"/>
  <c r="B160" i="2" s="1"/>
  <c r="B161" i="2" s="1"/>
  <c r="B162" i="2" s="1"/>
  <c r="B163" i="2" s="1"/>
  <c r="B164" i="2" s="1"/>
  <c r="B165" i="2" s="1"/>
  <c r="B166" i="2" s="1"/>
  <c r="B167" i="2" s="1"/>
  <c r="B168" i="2" s="1"/>
  <c r="B169" i="2" s="1"/>
  <c r="B170" i="2" s="1"/>
  <c r="B171" i="2" s="1"/>
  <c r="B172" i="2" s="1"/>
  <c r="B173" i="2" s="1"/>
  <c r="B174" i="2" s="1"/>
  <c r="B175" i="2" s="1"/>
  <c r="B176" i="2" s="1"/>
  <c r="B177" i="2" s="1"/>
  <c r="B178" i="2" s="1"/>
  <c r="B179" i="2" s="1"/>
  <c r="B180" i="2" s="1"/>
  <c r="B181" i="2" s="1"/>
  <c r="B182" i="2" s="1"/>
  <c r="B183" i="2" s="1"/>
  <c r="B184" i="2" s="1"/>
  <c r="B185" i="2" s="1"/>
  <c r="B186" i="2" s="1"/>
  <c r="B187" i="2" s="1"/>
  <c r="B188" i="2" s="1"/>
  <c r="B189" i="2" s="1"/>
  <c r="B190" i="2" s="1"/>
  <c r="B191" i="2" s="1"/>
  <c r="B192" i="2" s="1"/>
  <c r="B193" i="2" s="1"/>
  <c r="B194" i="2" s="1"/>
  <c r="B195" i="2" s="1"/>
  <c r="B196" i="2" s="1"/>
  <c r="B197" i="2" s="1"/>
  <c r="B198" i="2" s="1"/>
  <c r="B199" i="2" s="1"/>
  <c r="B200" i="2" s="1"/>
  <c r="B201" i="2" s="1"/>
  <c r="B202" i="2" s="1"/>
  <c r="B203" i="2" s="1"/>
  <c r="B204" i="2" s="1"/>
  <c r="B205" i="2" s="1"/>
  <c r="B206" i="2" s="1"/>
  <c r="B207" i="2" s="1"/>
  <c r="B208" i="2" s="1"/>
  <c r="B209" i="2" s="1"/>
  <c r="B210" i="2" s="1"/>
  <c r="B211" i="2" s="1"/>
  <c r="B212" i="2" s="1"/>
  <c r="B213" i="2" s="1"/>
  <c r="B214" i="2" s="1"/>
  <c r="B215" i="2" s="1"/>
  <c r="B216" i="2" s="1"/>
  <c r="B217" i="2" s="1"/>
  <c r="B218" i="2" s="1"/>
  <c r="B219" i="2" s="1"/>
  <c r="B220" i="2" s="1"/>
  <c r="B221" i="2" s="1"/>
  <c r="B222" i="2" s="1"/>
  <c r="B223" i="2" s="1"/>
  <c r="B224" i="2" s="1"/>
  <c r="B225" i="2" s="1"/>
  <c r="B226" i="2" s="1"/>
  <c r="B227" i="2" s="1"/>
  <c r="B228" i="2" s="1"/>
  <c r="B229" i="2" s="1"/>
  <c r="B230" i="2" s="1"/>
  <c r="B231" i="2" s="1"/>
  <c r="B232" i="2" s="1"/>
  <c r="B233" i="2" s="1"/>
  <c r="B234" i="2" s="1"/>
  <c r="B235" i="2" s="1"/>
  <c r="B236" i="2" s="1"/>
  <c r="B237" i="2" s="1"/>
  <c r="B238" i="2" s="1"/>
  <c r="B239" i="2" s="1"/>
  <c r="B240" i="2" s="1"/>
  <c r="B241" i="2" s="1"/>
  <c r="B242" i="2" s="1"/>
  <c r="B243" i="2" s="1"/>
  <c r="B244" i="2" s="1"/>
  <c r="B245" i="2" s="1"/>
  <c r="B246" i="2" s="1"/>
  <c r="B247" i="2" s="1"/>
  <c r="B248" i="2" s="1"/>
  <c r="B249" i="2" s="1"/>
  <c r="B250" i="2" s="1"/>
  <c r="B251" i="2" s="1"/>
  <c r="B252" i="2" s="1"/>
  <c r="B253" i="2" s="1"/>
  <c r="B254" i="2" s="1"/>
  <c r="B255" i="2" s="1"/>
  <c r="B256" i="2" s="1"/>
  <c r="B257" i="2" s="1"/>
  <c r="B258" i="2" s="1"/>
  <c r="B259" i="2" s="1"/>
  <c r="B260" i="2" s="1"/>
  <c r="B261" i="2" s="1"/>
  <c r="B262" i="2" s="1"/>
  <c r="B263" i="2" s="1"/>
  <c r="B264" i="2" s="1"/>
  <c r="B265" i="2" s="1"/>
  <c r="B266" i="2" s="1"/>
  <c r="B267" i="2" s="1"/>
  <c r="B268" i="2" s="1"/>
  <c r="B269" i="2" s="1"/>
  <c r="B270" i="2" s="1"/>
  <c r="B271" i="2" s="1"/>
  <c r="B272" i="2" s="1"/>
  <c r="B273" i="2" s="1"/>
  <c r="B274" i="2" s="1"/>
  <c r="B275" i="2" s="1"/>
  <c r="B276" i="2" s="1"/>
  <c r="B277" i="2" s="1"/>
  <c r="B278" i="2" s="1"/>
  <c r="B279" i="2" s="1"/>
  <c r="B280" i="2" s="1"/>
  <c r="B281" i="2" s="1"/>
  <c r="B282" i="2" s="1"/>
  <c r="B283" i="2" s="1"/>
  <c r="B284" i="2" s="1"/>
  <c r="B285" i="2" s="1"/>
  <c r="B286" i="2" s="1"/>
  <c r="B287" i="2" s="1"/>
  <c r="B288" i="2" s="1"/>
  <c r="B289" i="2" s="1"/>
  <c r="B290" i="2" s="1"/>
  <c r="B291" i="2" s="1"/>
  <c r="B292" i="2" s="1"/>
  <c r="B293" i="2" s="1"/>
  <c r="B294" i="2" s="1"/>
  <c r="B295" i="2" s="1"/>
  <c r="B296" i="2" s="1"/>
  <c r="B297" i="2" s="1"/>
  <c r="B298" i="2" s="1"/>
  <c r="B299" i="2" s="1"/>
  <c r="B300" i="2" s="1"/>
  <c r="B301" i="2" s="1"/>
  <c r="B302" i="2" s="1"/>
  <c r="B303" i="2" s="1"/>
  <c r="B304" i="2" s="1"/>
  <c r="B305" i="2" s="1"/>
  <c r="B306" i="2" s="1"/>
  <c r="B307" i="2" s="1"/>
  <c r="B308" i="2" s="1"/>
  <c r="B309" i="2" s="1"/>
  <c r="B310" i="2" s="1"/>
  <c r="B311" i="2" s="1"/>
  <c r="B312" i="2" s="1"/>
  <c r="B313" i="2" s="1"/>
  <c r="B314" i="2" s="1"/>
  <c r="B315" i="2" s="1"/>
  <c r="B316" i="2" s="1"/>
  <c r="B317" i="2" s="1"/>
  <c r="B318" i="2" s="1"/>
  <c r="B319" i="2" s="1"/>
  <c r="B320" i="2" s="1"/>
  <c r="B321" i="2" s="1"/>
  <c r="B322" i="2" s="1"/>
  <c r="B323" i="2" s="1"/>
  <c r="B324" i="2" s="1"/>
  <c r="B325" i="2" s="1"/>
  <c r="B326" i="2" s="1"/>
  <c r="B327" i="2" s="1"/>
  <c r="B328" i="2" s="1"/>
  <c r="B329" i="2" s="1"/>
  <c r="B330" i="2" s="1"/>
  <c r="B331" i="2" s="1"/>
  <c r="B332" i="2" s="1"/>
  <c r="B333" i="2" s="1"/>
  <c r="B334" i="2" s="1"/>
  <c r="B335" i="2" s="1"/>
  <c r="B336" i="2" s="1"/>
  <c r="B337" i="2" s="1"/>
  <c r="B338" i="2" s="1"/>
  <c r="B339" i="2" s="1"/>
  <c r="B340" i="2" s="1"/>
  <c r="B341" i="2" s="1"/>
  <c r="B342" i="2" s="1"/>
  <c r="B343" i="2" s="1"/>
  <c r="B344" i="2" s="1"/>
  <c r="B345" i="2" s="1"/>
  <c r="B346" i="2" s="1"/>
  <c r="B347" i="2" s="1"/>
  <c r="B348" i="2" s="1"/>
  <c r="B349" i="2" s="1"/>
  <c r="B350" i="2" s="1"/>
  <c r="B351" i="2" s="1"/>
  <c r="B352" i="2" s="1"/>
  <c r="B353" i="2" s="1"/>
  <c r="B354" i="2" s="1"/>
  <c r="B355" i="2" s="1"/>
  <c r="B356" i="2" s="1"/>
  <c r="B357" i="2" s="1"/>
  <c r="B358" i="2" s="1"/>
  <c r="B359" i="2" s="1"/>
  <c r="B360" i="2" s="1"/>
  <c r="B361" i="2" s="1"/>
  <c r="B362" i="2" s="1"/>
  <c r="B363" i="2" s="1"/>
  <c r="B364" i="2" s="1"/>
  <c r="B365" i="2" s="1"/>
  <c r="B366" i="2" s="1"/>
  <c r="B367" i="2" s="1"/>
  <c r="B368" i="2" s="1"/>
  <c r="B369" i="2" s="1"/>
  <c r="B370" i="2" s="1"/>
  <c r="B371" i="2" s="1"/>
  <c r="B372" i="2" s="1"/>
  <c r="B373" i="2" s="1"/>
  <c r="B374" i="2" s="1"/>
  <c r="B375" i="2" s="1"/>
  <c r="B376" i="2" s="1"/>
  <c r="B377" i="2" s="1"/>
  <c r="B378" i="2" s="1"/>
  <c r="B379" i="2" s="1"/>
  <c r="B380" i="2" s="1"/>
  <c r="B381" i="2" s="1"/>
  <c r="B382" i="2" s="1"/>
  <c r="B383" i="2" s="1"/>
  <c r="B384" i="2" s="1"/>
  <c r="B385" i="2" s="1"/>
  <c r="B386" i="2" s="1"/>
  <c r="B387" i="2" s="1"/>
  <c r="B388" i="2" s="1"/>
  <c r="B389" i="2" s="1"/>
  <c r="B390" i="2" s="1"/>
  <c r="B391" i="2" s="1"/>
  <c r="B392" i="2" s="1"/>
  <c r="B393" i="2" s="1"/>
  <c r="B394" i="2" s="1"/>
  <c r="B395" i="2" s="1"/>
  <c r="B396" i="2" s="1"/>
  <c r="B397" i="2" s="1"/>
  <c r="B398" i="2" s="1"/>
  <c r="B399" i="2" s="1"/>
  <c r="B400" i="2" s="1"/>
  <c r="B401" i="2" s="1"/>
  <c r="B402" i="2" s="1"/>
  <c r="B403" i="2" s="1"/>
  <c r="B404" i="2" s="1"/>
  <c r="B405" i="2" s="1"/>
  <c r="B406" i="2" s="1"/>
  <c r="B407" i="2" s="1"/>
  <c r="B408" i="2" s="1"/>
  <c r="B409" i="2" s="1"/>
  <c r="B410" i="2" s="1"/>
  <c r="B411" i="2" s="1"/>
  <c r="B412" i="2" s="1"/>
  <c r="B413" i="2" s="1"/>
  <c r="B414" i="2" s="1"/>
  <c r="B415" i="2" s="1"/>
  <c r="B416" i="2" s="1"/>
  <c r="B417" i="2" s="1"/>
  <c r="B418" i="2" s="1"/>
  <c r="B419" i="2" s="1"/>
  <c r="B420" i="2" s="1"/>
  <c r="B421" i="2" s="1"/>
  <c r="B422" i="2" s="1"/>
  <c r="B423" i="2" s="1"/>
  <c r="B424" i="2" s="1"/>
  <c r="B425" i="2" s="1"/>
  <c r="B3" i="2"/>
  <c r="B2" i="2"/>
  <c r="BC411" i="7" l="1"/>
  <c r="BB411" i="7"/>
  <c r="AS411" i="7"/>
  <c r="AF411" i="7"/>
  <c r="AE411" i="7"/>
  <c r="AG411" i="7" s="1"/>
  <c r="AL411" i="7" s="1"/>
  <c r="BC410" i="7"/>
  <c r="BB410" i="7"/>
  <c r="AS410" i="7"/>
  <c r="AF410" i="7"/>
  <c r="AE410" i="7"/>
  <c r="AG410" i="7" s="1"/>
  <c r="BC409" i="7"/>
  <c r="BB409" i="7"/>
  <c r="AS409" i="7"/>
  <c r="AF409" i="7"/>
  <c r="AE409" i="7"/>
  <c r="AG409" i="7" s="1"/>
  <c r="BC408" i="7"/>
  <c r="BB408" i="7"/>
  <c r="AS408" i="7"/>
  <c r="AQ408" i="7"/>
  <c r="AF408" i="7"/>
  <c r="AE408" i="7"/>
  <c r="AG408" i="7" s="1"/>
  <c r="AR408" i="7" s="1"/>
  <c r="BC407" i="7"/>
  <c r="BB407" i="7"/>
  <c r="AS407" i="7"/>
  <c r="AI407" i="7"/>
  <c r="AF407" i="7"/>
  <c r="AE407" i="7"/>
  <c r="AG407" i="7" s="1"/>
  <c r="AQ407" i="7" s="1"/>
  <c r="BC406" i="7"/>
  <c r="BB406" i="7"/>
  <c r="AS406" i="7"/>
  <c r="AG406" i="7"/>
  <c r="AT406" i="7" s="1"/>
  <c r="AF406" i="7"/>
  <c r="AE406" i="7"/>
  <c r="BC405" i="7"/>
  <c r="BB405" i="7"/>
  <c r="AS405" i="7"/>
  <c r="AG405" i="7"/>
  <c r="AO405" i="7" s="1"/>
  <c r="AF405" i="7"/>
  <c r="AE405" i="7"/>
  <c r="BC404" i="7"/>
  <c r="BB404" i="7"/>
  <c r="AS404" i="7"/>
  <c r="AI404" i="7"/>
  <c r="AF404" i="7"/>
  <c r="AE404" i="7"/>
  <c r="AG404" i="7" s="1"/>
  <c r="AR404" i="7" s="1"/>
  <c r="BC403" i="7"/>
  <c r="BB403" i="7"/>
  <c r="AS403" i="7"/>
  <c r="AF403" i="7"/>
  <c r="AE403" i="7"/>
  <c r="AG403" i="7" s="1"/>
  <c r="AT403" i="7" s="1"/>
  <c r="BC402" i="7"/>
  <c r="BB402" i="7"/>
  <c r="AS402" i="7"/>
  <c r="AH402" i="7"/>
  <c r="AG402" i="7"/>
  <c r="AP402" i="7" s="1"/>
  <c r="AF402" i="7"/>
  <c r="AE402" i="7"/>
  <c r="BC401" i="7"/>
  <c r="BB401" i="7"/>
  <c r="AS401" i="7"/>
  <c r="AF401" i="7"/>
  <c r="AE401" i="7"/>
  <c r="AG401" i="7" s="1"/>
  <c r="BC400" i="7"/>
  <c r="BB400" i="7"/>
  <c r="AS400" i="7"/>
  <c r="AI400" i="7"/>
  <c r="AF400" i="7"/>
  <c r="AE400" i="7"/>
  <c r="AG400" i="7" s="1"/>
  <c r="AR400" i="7" s="1"/>
  <c r="BC399" i="7"/>
  <c r="BB399" i="7"/>
  <c r="AS399" i="7"/>
  <c r="AM399" i="7"/>
  <c r="AF399" i="7"/>
  <c r="AQ399" i="7" s="1"/>
  <c r="AE399" i="7"/>
  <c r="AG399" i="7" s="1"/>
  <c r="AT399" i="7" s="1"/>
  <c r="BC398" i="7"/>
  <c r="BB398" i="7"/>
  <c r="AS398" i="7"/>
  <c r="AG398" i="7"/>
  <c r="AO398" i="7" s="1"/>
  <c r="AF398" i="7"/>
  <c r="AE398" i="7"/>
  <c r="BC397" i="7"/>
  <c r="BB397" i="7"/>
  <c r="AS397" i="7"/>
  <c r="AF397" i="7"/>
  <c r="AE397" i="7"/>
  <c r="AG397" i="7" s="1"/>
  <c r="BC396" i="7"/>
  <c r="BB396" i="7"/>
  <c r="AS396" i="7"/>
  <c r="AI396" i="7"/>
  <c r="AF396" i="7"/>
  <c r="AE396" i="7"/>
  <c r="AG396" i="7" s="1"/>
  <c r="AM396" i="7" s="1"/>
  <c r="BC395" i="7"/>
  <c r="BB395" i="7"/>
  <c r="AS395" i="7"/>
  <c r="AM395" i="7"/>
  <c r="AF395" i="7"/>
  <c r="AQ395" i="7" s="1"/>
  <c r="AE395" i="7"/>
  <c r="AG395" i="7" s="1"/>
  <c r="AT395" i="7" s="1"/>
  <c r="BC394" i="7"/>
  <c r="BB394" i="7"/>
  <c r="AS394" i="7"/>
  <c r="AF394" i="7"/>
  <c r="AE394" i="7"/>
  <c r="AG394" i="7" s="1"/>
  <c r="BC393" i="7"/>
  <c r="BB393" i="7"/>
  <c r="AS393" i="7"/>
  <c r="AF393" i="7"/>
  <c r="AE393" i="7"/>
  <c r="AG393" i="7" s="1"/>
  <c r="BC392" i="7"/>
  <c r="BB392" i="7"/>
  <c r="AS392" i="7"/>
  <c r="AF392" i="7"/>
  <c r="AE392" i="7"/>
  <c r="AG392" i="7" s="1"/>
  <c r="BC391" i="7"/>
  <c r="BB391" i="7"/>
  <c r="AS391" i="7"/>
  <c r="AM391" i="7"/>
  <c r="AF391" i="7"/>
  <c r="AQ391" i="7" s="1"/>
  <c r="AE391" i="7"/>
  <c r="AG391" i="7" s="1"/>
  <c r="AT391" i="7" s="1"/>
  <c r="BC390" i="7"/>
  <c r="BB390" i="7"/>
  <c r="AS390" i="7"/>
  <c r="AG390" i="7"/>
  <c r="AP390" i="7" s="1"/>
  <c r="AF390" i="7"/>
  <c r="AE390" i="7"/>
  <c r="BC389" i="7"/>
  <c r="BB389" i="7"/>
  <c r="AS389" i="7"/>
  <c r="AG389" i="7"/>
  <c r="AL389" i="7" s="1"/>
  <c r="AF389" i="7"/>
  <c r="AE389" i="7"/>
  <c r="BC388" i="7"/>
  <c r="BB388" i="7"/>
  <c r="AS388" i="7"/>
  <c r="AK388" i="7"/>
  <c r="AF388" i="7"/>
  <c r="AE388" i="7"/>
  <c r="AG388" i="7" s="1"/>
  <c r="AJ388" i="7" s="1"/>
  <c r="BC387" i="7"/>
  <c r="BB387" i="7"/>
  <c r="AS387" i="7"/>
  <c r="AF387" i="7"/>
  <c r="AE387" i="7"/>
  <c r="AG387" i="7" s="1"/>
  <c r="BC386" i="7"/>
  <c r="BB386" i="7"/>
  <c r="AS386" i="7"/>
  <c r="AM386" i="7"/>
  <c r="AK386" i="7"/>
  <c r="AG386" i="7"/>
  <c r="AF386" i="7"/>
  <c r="AQ386" i="7" s="1"/>
  <c r="AE386" i="7"/>
  <c r="BC385" i="7"/>
  <c r="BB385" i="7"/>
  <c r="AS385" i="7"/>
  <c r="AR385" i="7"/>
  <c r="AH385" i="7"/>
  <c r="AF385" i="7"/>
  <c r="AQ385" i="7" s="1"/>
  <c r="AE385" i="7"/>
  <c r="AG385" i="7" s="1"/>
  <c r="AN385" i="7" s="1"/>
  <c r="BC384" i="7"/>
  <c r="BB384" i="7"/>
  <c r="AS384" i="7"/>
  <c r="AG384" i="7"/>
  <c r="AF384" i="7"/>
  <c r="AE384" i="7"/>
  <c r="BC383" i="7"/>
  <c r="BB383" i="7"/>
  <c r="AS383" i="7"/>
  <c r="AF383" i="7"/>
  <c r="AE383" i="7"/>
  <c r="AG383" i="7" s="1"/>
  <c r="BC382" i="7"/>
  <c r="BB382" i="7"/>
  <c r="AS382" i="7"/>
  <c r="AF382" i="7"/>
  <c r="AE382" i="7"/>
  <c r="AG382" i="7" s="1"/>
  <c r="AR382" i="7" s="1"/>
  <c r="BC381" i="7"/>
  <c r="BB381" i="7"/>
  <c r="AS381" i="7"/>
  <c r="AM381" i="7"/>
  <c r="AI381" i="7"/>
  <c r="AF381" i="7"/>
  <c r="AE381" i="7"/>
  <c r="AG381" i="7" s="1"/>
  <c r="AT381" i="7" s="1"/>
  <c r="BC380" i="7"/>
  <c r="BB380" i="7"/>
  <c r="AS380" i="7"/>
  <c r="AG380" i="7"/>
  <c r="AF380" i="7"/>
  <c r="AE380" i="7"/>
  <c r="BC379" i="7"/>
  <c r="BB379" i="7"/>
  <c r="AS379" i="7"/>
  <c r="AF379" i="7"/>
  <c r="AE379" i="7"/>
  <c r="AG379" i="7" s="1"/>
  <c r="AN379" i="7" s="1"/>
  <c r="BC378" i="7"/>
  <c r="BB378" i="7"/>
  <c r="AS378" i="7"/>
  <c r="AQ378" i="7"/>
  <c r="AM378" i="7"/>
  <c r="AJ378" i="7"/>
  <c r="AG378" i="7"/>
  <c r="AR378" i="7" s="1"/>
  <c r="AF378" i="7"/>
  <c r="AE378" i="7"/>
  <c r="BC377" i="7"/>
  <c r="BB377" i="7"/>
  <c r="AS377" i="7"/>
  <c r="AF377" i="7"/>
  <c r="AE377" i="7"/>
  <c r="AG377" i="7" s="1"/>
  <c r="AT377" i="7" s="1"/>
  <c r="BC376" i="7"/>
  <c r="BB376" i="7"/>
  <c r="AS376" i="7"/>
  <c r="AI376" i="7"/>
  <c r="AG376" i="7"/>
  <c r="AQ376" i="7" s="1"/>
  <c r="AF376" i="7"/>
  <c r="AE376" i="7"/>
  <c r="BC375" i="7"/>
  <c r="BB375" i="7"/>
  <c r="AS375" i="7"/>
  <c r="AF375" i="7"/>
  <c r="AE375" i="7"/>
  <c r="AG375" i="7" s="1"/>
  <c r="BC374" i="7"/>
  <c r="BB374" i="7"/>
  <c r="AS374" i="7"/>
  <c r="AM374" i="7"/>
  <c r="AF374" i="7"/>
  <c r="AE374" i="7"/>
  <c r="AG374" i="7" s="1"/>
  <c r="AN374" i="7" s="1"/>
  <c r="BC373" i="7"/>
  <c r="BB373" i="7"/>
  <c r="AS373" i="7"/>
  <c r="AF373" i="7"/>
  <c r="AE373" i="7"/>
  <c r="AG373" i="7" s="1"/>
  <c r="BC372" i="7"/>
  <c r="BB372" i="7"/>
  <c r="AT372" i="7"/>
  <c r="AS372" i="7"/>
  <c r="AF372" i="7"/>
  <c r="AE372" i="7"/>
  <c r="AG372" i="7" s="1"/>
  <c r="BC371" i="7"/>
  <c r="BB371" i="7"/>
  <c r="AS371" i="7"/>
  <c r="AF371" i="7"/>
  <c r="AE371" i="7"/>
  <c r="AG371" i="7" s="1"/>
  <c r="BC370" i="7"/>
  <c r="BB370" i="7"/>
  <c r="AS370" i="7"/>
  <c r="AN370" i="7"/>
  <c r="AF370" i="7"/>
  <c r="AE370" i="7"/>
  <c r="AG370" i="7" s="1"/>
  <c r="AR370" i="7" s="1"/>
  <c r="BC369" i="7"/>
  <c r="BB369" i="7"/>
  <c r="AS369" i="7"/>
  <c r="AF369" i="7"/>
  <c r="AE369" i="7"/>
  <c r="AG369" i="7" s="1"/>
  <c r="BC368" i="7"/>
  <c r="BB368" i="7"/>
  <c r="AS368" i="7"/>
  <c r="AO368" i="7"/>
  <c r="AG368" i="7"/>
  <c r="AT368" i="7" s="1"/>
  <c r="AF368" i="7"/>
  <c r="AE368" i="7"/>
  <c r="BC367" i="7"/>
  <c r="BB367" i="7"/>
  <c r="AS367" i="7"/>
  <c r="AO367" i="7"/>
  <c r="AI367" i="7"/>
  <c r="AF367" i="7"/>
  <c r="AE367" i="7"/>
  <c r="AG367" i="7" s="1"/>
  <c r="AQ367" i="7" s="1"/>
  <c r="BC366" i="7"/>
  <c r="BB366" i="7"/>
  <c r="AS366" i="7"/>
  <c r="AP366" i="7"/>
  <c r="AF366" i="7"/>
  <c r="AE366" i="7"/>
  <c r="AG366" i="7" s="1"/>
  <c r="AT366" i="7" s="1"/>
  <c r="BC365" i="7"/>
  <c r="BB365" i="7"/>
  <c r="AS365" i="7"/>
  <c r="AF365" i="7"/>
  <c r="AE365" i="7"/>
  <c r="AG365" i="7" s="1"/>
  <c r="AK365" i="7" s="1"/>
  <c r="BC364" i="7"/>
  <c r="BB364" i="7"/>
  <c r="AS364" i="7"/>
  <c r="AF364" i="7"/>
  <c r="AE364" i="7"/>
  <c r="AG364" i="7" s="1"/>
  <c r="BC363" i="7"/>
  <c r="BB363" i="7"/>
  <c r="AS363" i="7"/>
  <c r="AF363" i="7"/>
  <c r="AE363" i="7"/>
  <c r="AG363" i="7" s="1"/>
  <c r="BC362" i="7"/>
  <c r="BB362" i="7"/>
  <c r="AS362" i="7"/>
  <c r="AF362" i="7"/>
  <c r="AE362" i="7"/>
  <c r="AG362" i="7" s="1"/>
  <c r="BC361" i="7"/>
  <c r="BB361" i="7"/>
  <c r="AS361" i="7"/>
  <c r="AL361" i="7"/>
  <c r="AF361" i="7"/>
  <c r="AE361" i="7"/>
  <c r="AG361" i="7" s="1"/>
  <c r="BC360" i="7"/>
  <c r="BB360" i="7"/>
  <c r="AS360" i="7"/>
  <c r="AR360" i="7"/>
  <c r="AG360" i="7"/>
  <c r="AL360" i="7" s="1"/>
  <c r="AF360" i="7"/>
  <c r="AE360" i="7"/>
  <c r="BC359" i="7"/>
  <c r="BB359" i="7"/>
  <c r="AS359" i="7"/>
  <c r="AK359" i="7"/>
  <c r="AF359" i="7"/>
  <c r="AE359" i="7"/>
  <c r="AG359" i="7" s="1"/>
  <c r="BC358" i="7"/>
  <c r="BB358" i="7"/>
  <c r="AT358" i="7"/>
  <c r="AS358" i="7"/>
  <c r="AN358" i="7"/>
  <c r="AJ358" i="7"/>
  <c r="AF358" i="7"/>
  <c r="AE358" i="7"/>
  <c r="AG358" i="7" s="1"/>
  <c r="AP358" i="7" s="1"/>
  <c r="BC357" i="7"/>
  <c r="BB357" i="7"/>
  <c r="AS357" i="7"/>
  <c r="AF357" i="7"/>
  <c r="AE357" i="7"/>
  <c r="AG357" i="7" s="1"/>
  <c r="AP357" i="7" s="1"/>
  <c r="BC356" i="7"/>
  <c r="BB356" i="7"/>
  <c r="AS356" i="7"/>
  <c r="AL356" i="7"/>
  <c r="AH356" i="7"/>
  <c r="AG356" i="7"/>
  <c r="AR356" i="7" s="1"/>
  <c r="AF356" i="7"/>
  <c r="AE356" i="7"/>
  <c r="BC355" i="7"/>
  <c r="BB355" i="7"/>
  <c r="AS355" i="7"/>
  <c r="AG355" i="7"/>
  <c r="AF355" i="7"/>
  <c r="AE355" i="7"/>
  <c r="BC354" i="7"/>
  <c r="BB354" i="7"/>
  <c r="AS354" i="7"/>
  <c r="AR354" i="7"/>
  <c r="AQ354" i="7"/>
  <c r="AL354" i="7"/>
  <c r="AF354" i="7"/>
  <c r="AE354" i="7"/>
  <c r="AG354" i="7" s="1"/>
  <c r="AN354" i="7" s="1"/>
  <c r="BC353" i="7"/>
  <c r="BB353" i="7"/>
  <c r="AS353" i="7"/>
  <c r="AG353" i="7"/>
  <c r="AK353" i="7" s="1"/>
  <c r="AF353" i="7"/>
  <c r="AE353" i="7"/>
  <c r="BC352" i="7"/>
  <c r="BB352" i="7"/>
  <c r="AS352" i="7"/>
  <c r="AG352" i="7"/>
  <c r="AF352" i="7"/>
  <c r="AE352" i="7"/>
  <c r="BC351" i="7"/>
  <c r="BB351" i="7"/>
  <c r="AS351" i="7"/>
  <c r="AO351" i="7"/>
  <c r="AI351" i="7"/>
  <c r="AF351" i="7"/>
  <c r="AE351" i="7"/>
  <c r="AG351" i="7" s="1"/>
  <c r="BC350" i="7"/>
  <c r="BB350" i="7"/>
  <c r="AS350" i="7"/>
  <c r="AN350" i="7"/>
  <c r="AJ350" i="7"/>
  <c r="AF350" i="7"/>
  <c r="AE350" i="7"/>
  <c r="AG350" i="7" s="1"/>
  <c r="AT350" i="7" s="1"/>
  <c r="BC349" i="7"/>
  <c r="BB349" i="7"/>
  <c r="AS349" i="7"/>
  <c r="AF349" i="7"/>
  <c r="AE349" i="7"/>
  <c r="AG349" i="7" s="1"/>
  <c r="BC348" i="7"/>
  <c r="BB348" i="7"/>
  <c r="AS348" i="7"/>
  <c r="AJ348" i="7"/>
  <c r="AH348" i="7"/>
  <c r="AF348" i="7"/>
  <c r="AE348" i="7"/>
  <c r="AG348" i="7" s="1"/>
  <c r="BC347" i="7"/>
  <c r="BB347" i="7"/>
  <c r="AS347" i="7"/>
  <c r="AR347" i="7"/>
  <c r="AI347" i="7"/>
  <c r="AF347" i="7"/>
  <c r="AE347" i="7"/>
  <c r="AG347" i="7" s="1"/>
  <c r="BC346" i="7"/>
  <c r="BB346" i="7"/>
  <c r="AS346" i="7"/>
  <c r="AR346" i="7"/>
  <c r="AN346" i="7"/>
  <c r="AM346" i="7"/>
  <c r="AL346" i="7"/>
  <c r="AI346" i="7"/>
  <c r="AH346" i="7"/>
  <c r="AF346" i="7"/>
  <c r="AQ346" i="7" s="1"/>
  <c r="AE346" i="7"/>
  <c r="AG346" i="7" s="1"/>
  <c r="BC345" i="7"/>
  <c r="BB345" i="7"/>
  <c r="AS345" i="7"/>
  <c r="AG345" i="7"/>
  <c r="AF345" i="7"/>
  <c r="AE345" i="7"/>
  <c r="BC344" i="7"/>
  <c r="BB344" i="7"/>
  <c r="AS344" i="7"/>
  <c r="AG344" i="7"/>
  <c r="AL344" i="7" s="1"/>
  <c r="AF344" i="7"/>
  <c r="AE344" i="7"/>
  <c r="BC343" i="7"/>
  <c r="BB343" i="7"/>
  <c r="AS343" i="7"/>
  <c r="AF343" i="7"/>
  <c r="AE343" i="7"/>
  <c r="AG343" i="7" s="1"/>
  <c r="BC342" i="7"/>
  <c r="BB342" i="7"/>
  <c r="AS342" i="7"/>
  <c r="AF342" i="7"/>
  <c r="AE342" i="7"/>
  <c r="AG342" i="7" s="1"/>
  <c r="BC341" i="7"/>
  <c r="BB341" i="7"/>
  <c r="AS341" i="7"/>
  <c r="AF341" i="7"/>
  <c r="AE341" i="7"/>
  <c r="AG341" i="7" s="1"/>
  <c r="AK341" i="7" s="1"/>
  <c r="BC340" i="7"/>
  <c r="BB340" i="7"/>
  <c r="AS340" i="7"/>
  <c r="AL340" i="7"/>
  <c r="AF340" i="7"/>
  <c r="AE340" i="7"/>
  <c r="AG340" i="7" s="1"/>
  <c r="BC339" i="7"/>
  <c r="BB339" i="7"/>
  <c r="AS339" i="7"/>
  <c r="AF339" i="7"/>
  <c r="AE339" i="7"/>
  <c r="AG339" i="7" s="1"/>
  <c r="AO339" i="7" s="1"/>
  <c r="BC338" i="7"/>
  <c r="BB338" i="7"/>
  <c r="AS338" i="7"/>
  <c r="AF338" i="7"/>
  <c r="AE338" i="7"/>
  <c r="AG338" i="7" s="1"/>
  <c r="BC337" i="7"/>
  <c r="BB337" i="7"/>
  <c r="AS337" i="7"/>
  <c r="AI337" i="7"/>
  <c r="AF337" i="7"/>
  <c r="AE337" i="7"/>
  <c r="AG337" i="7" s="1"/>
  <c r="AR337" i="7" s="1"/>
  <c r="BC336" i="7"/>
  <c r="BB336" i="7"/>
  <c r="AS336" i="7"/>
  <c r="AP336" i="7"/>
  <c r="AF336" i="7"/>
  <c r="AE336" i="7"/>
  <c r="AG336" i="7" s="1"/>
  <c r="BC335" i="7"/>
  <c r="BB335" i="7"/>
  <c r="AT335" i="7"/>
  <c r="AS335" i="7"/>
  <c r="AF335" i="7"/>
  <c r="AE335" i="7"/>
  <c r="AG335" i="7" s="1"/>
  <c r="AO335" i="7" s="1"/>
  <c r="BC334" i="7"/>
  <c r="BB334" i="7"/>
  <c r="AS334" i="7"/>
  <c r="AG334" i="7"/>
  <c r="AI334" i="7" s="1"/>
  <c r="AF334" i="7"/>
  <c r="AE334" i="7"/>
  <c r="BC333" i="7"/>
  <c r="BB333" i="7"/>
  <c r="AS333" i="7"/>
  <c r="AL333" i="7"/>
  <c r="AI333" i="7"/>
  <c r="AF333" i="7"/>
  <c r="AE333" i="7"/>
  <c r="AG333" i="7" s="1"/>
  <c r="AR333" i="7" s="1"/>
  <c r="BC332" i="7"/>
  <c r="BB332" i="7"/>
  <c r="AS332" i="7"/>
  <c r="AG332" i="7"/>
  <c r="AF332" i="7"/>
  <c r="AE332" i="7"/>
  <c r="BC331" i="7"/>
  <c r="BB331" i="7"/>
  <c r="AS331" i="7"/>
  <c r="AF331" i="7"/>
  <c r="AE331" i="7"/>
  <c r="AG331" i="7" s="1"/>
  <c r="AT331" i="7" s="1"/>
  <c r="BC330" i="7"/>
  <c r="BB330" i="7"/>
  <c r="AS330" i="7"/>
  <c r="AO330" i="7"/>
  <c r="AI330" i="7"/>
  <c r="AF330" i="7"/>
  <c r="AE330" i="7"/>
  <c r="AG330" i="7" s="1"/>
  <c r="AN330" i="7" s="1"/>
  <c r="BC329" i="7"/>
  <c r="BB329" i="7"/>
  <c r="AS329" i="7"/>
  <c r="AI329" i="7"/>
  <c r="AF329" i="7"/>
  <c r="AE329" i="7"/>
  <c r="AG329" i="7" s="1"/>
  <c r="AQ329" i="7" s="1"/>
  <c r="BC328" i="7"/>
  <c r="BB328" i="7"/>
  <c r="AS328" i="7"/>
  <c r="AK328" i="7"/>
  <c r="AF328" i="7"/>
  <c r="AE328" i="7"/>
  <c r="AG328" i="7" s="1"/>
  <c r="BC327" i="7"/>
  <c r="BB327" i="7"/>
  <c r="AS327" i="7"/>
  <c r="AR327" i="7"/>
  <c r="AL327" i="7"/>
  <c r="AF327" i="7"/>
  <c r="AE327" i="7"/>
  <c r="AG327" i="7" s="1"/>
  <c r="AJ327" i="7" s="1"/>
  <c r="BC326" i="7"/>
  <c r="BB326" i="7"/>
  <c r="AS326" i="7"/>
  <c r="AF326" i="7"/>
  <c r="AE326" i="7"/>
  <c r="AG326" i="7" s="1"/>
  <c r="BC325" i="7"/>
  <c r="BB325" i="7"/>
  <c r="AS325" i="7"/>
  <c r="AR325" i="7"/>
  <c r="AN325" i="7"/>
  <c r="AM325" i="7"/>
  <c r="AL325" i="7"/>
  <c r="AI325" i="7"/>
  <c r="AH325" i="7"/>
  <c r="AF325" i="7"/>
  <c r="AQ325" i="7" s="1"/>
  <c r="AE325" i="7"/>
  <c r="AG325" i="7" s="1"/>
  <c r="BC324" i="7"/>
  <c r="BB324" i="7"/>
  <c r="AS324" i="7"/>
  <c r="AF324" i="7"/>
  <c r="AE324" i="7"/>
  <c r="AG324" i="7" s="1"/>
  <c r="BC323" i="7"/>
  <c r="BB323" i="7"/>
  <c r="AS323" i="7"/>
  <c r="AR323" i="7"/>
  <c r="AP323" i="7"/>
  <c r="AL323" i="7"/>
  <c r="AK323" i="7"/>
  <c r="AG323" i="7"/>
  <c r="AJ323" i="7" s="1"/>
  <c r="AF323" i="7"/>
  <c r="AE323" i="7"/>
  <c r="BC322" i="7"/>
  <c r="BB322" i="7"/>
  <c r="AS322" i="7"/>
  <c r="AK322" i="7"/>
  <c r="AJ322" i="7"/>
  <c r="AF322" i="7"/>
  <c r="AE322" i="7"/>
  <c r="AG322" i="7" s="1"/>
  <c r="BC321" i="7"/>
  <c r="BB321" i="7"/>
  <c r="AS321" i="7"/>
  <c r="AF321" i="7"/>
  <c r="AE321" i="7"/>
  <c r="AG321" i="7" s="1"/>
  <c r="AT321" i="7" s="1"/>
  <c r="BC320" i="7"/>
  <c r="BB320" i="7"/>
  <c r="AS320" i="7"/>
  <c r="AF320" i="7"/>
  <c r="AE320" i="7"/>
  <c r="AG320" i="7" s="1"/>
  <c r="BC319" i="7"/>
  <c r="BB319" i="7"/>
  <c r="AS319" i="7"/>
  <c r="AG319" i="7"/>
  <c r="AF319" i="7"/>
  <c r="AE319" i="7"/>
  <c r="BC318" i="7"/>
  <c r="BB318" i="7"/>
  <c r="AS318" i="7"/>
  <c r="AF318" i="7"/>
  <c r="AE318" i="7"/>
  <c r="AG318" i="7" s="1"/>
  <c r="AN318" i="7" s="1"/>
  <c r="BC317" i="7"/>
  <c r="BB317" i="7"/>
  <c r="AS317" i="7"/>
  <c r="AR317" i="7"/>
  <c r="AF317" i="7"/>
  <c r="AE317" i="7"/>
  <c r="AG317" i="7" s="1"/>
  <c r="BC316" i="7"/>
  <c r="BB316" i="7"/>
  <c r="AS316" i="7"/>
  <c r="AL316" i="7"/>
  <c r="AG316" i="7"/>
  <c r="AQ316" i="7" s="1"/>
  <c r="AF316" i="7"/>
  <c r="AE316" i="7"/>
  <c r="BC315" i="7"/>
  <c r="BB315" i="7"/>
  <c r="AS315" i="7"/>
  <c r="AF315" i="7"/>
  <c r="AE315" i="7"/>
  <c r="AG315" i="7" s="1"/>
  <c r="BC314" i="7"/>
  <c r="BB314" i="7"/>
  <c r="AS314" i="7"/>
  <c r="AN314" i="7"/>
  <c r="AI314" i="7"/>
  <c r="AF314" i="7"/>
  <c r="AE314" i="7"/>
  <c r="AG314" i="7" s="1"/>
  <c r="AO314" i="7" s="1"/>
  <c r="BC313" i="7"/>
  <c r="BB313" i="7"/>
  <c r="AS313" i="7"/>
  <c r="AJ313" i="7"/>
  <c r="AI313" i="7"/>
  <c r="AF313" i="7"/>
  <c r="AE313" i="7"/>
  <c r="AG313" i="7" s="1"/>
  <c r="AQ313" i="7" s="1"/>
  <c r="BC312" i="7"/>
  <c r="BB312" i="7"/>
  <c r="AS312" i="7"/>
  <c r="AK312" i="7"/>
  <c r="AF312" i="7"/>
  <c r="AE312" i="7"/>
  <c r="AG312" i="7" s="1"/>
  <c r="AI312" i="7" s="1"/>
  <c r="BC311" i="7"/>
  <c r="BB311" i="7"/>
  <c r="AS311" i="7"/>
  <c r="AG311" i="7"/>
  <c r="AF311" i="7"/>
  <c r="AE311" i="7"/>
  <c r="BC310" i="7"/>
  <c r="BB310" i="7"/>
  <c r="AS310" i="7"/>
  <c r="AF310" i="7"/>
  <c r="AE310" i="7"/>
  <c r="AG310" i="7" s="1"/>
  <c r="AN310" i="7" s="1"/>
  <c r="BC309" i="7"/>
  <c r="BB309" i="7"/>
  <c r="AS309" i="7"/>
  <c r="AI309" i="7"/>
  <c r="AF309" i="7"/>
  <c r="AE309" i="7"/>
  <c r="AG309" i="7" s="1"/>
  <c r="AL309" i="7" s="1"/>
  <c r="BC308" i="7"/>
  <c r="BB308" i="7"/>
  <c r="AS308" i="7"/>
  <c r="AQ308" i="7"/>
  <c r="AH308" i="7"/>
  <c r="AG308" i="7"/>
  <c r="AK308" i="7" s="1"/>
  <c r="AF308" i="7"/>
  <c r="AE308" i="7"/>
  <c r="BC307" i="7"/>
  <c r="BB307" i="7"/>
  <c r="AS307" i="7"/>
  <c r="AF307" i="7"/>
  <c r="AE307" i="7"/>
  <c r="AG307" i="7" s="1"/>
  <c r="BC306" i="7"/>
  <c r="BB306" i="7"/>
  <c r="AS306" i="7"/>
  <c r="AF306" i="7"/>
  <c r="AE306" i="7"/>
  <c r="AG306" i="7" s="1"/>
  <c r="AK306" i="7" s="1"/>
  <c r="BC305" i="7"/>
  <c r="BB305" i="7"/>
  <c r="AS305" i="7"/>
  <c r="AF305" i="7"/>
  <c r="AE305" i="7"/>
  <c r="AG305" i="7" s="1"/>
  <c r="BC304" i="7"/>
  <c r="BB304" i="7"/>
  <c r="AT304" i="7"/>
  <c r="AS304" i="7"/>
  <c r="AO304" i="7"/>
  <c r="AM304" i="7"/>
  <c r="AH304" i="7"/>
  <c r="AF304" i="7"/>
  <c r="AE304" i="7"/>
  <c r="AG304" i="7" s="1"/>
  <c r="AP304" i="7" s="1"/>
  <c r="BC303" i="7"/>
  <c r="BB303" i="7"/>
  <c r="AS303" i="7"/>
  <c r="AF303" i="7"/>
  <c r="AE303" i="7"/>
  <c r="AG303" i="7" s="1"/>
  <c r="BC302" i="7"/>
  <c r="BB302" i="7"/>
  <c r="AS302" i="7"/>
  <c r="AF302" i="7"/>
  <c r="AE302" i="7"/>
  <c r="AG302" i="7" s="1"/>
  <c r="AN302" i="7" s="1"/>
  <c r="BC301" i="7"/>
  <c r="BB301" i="7"/>
  <c r="AS301" i="7"/>
  <c r="AF301" i="7"/>
  <c r="AE301" i="7"/>
  <c r="AG301" i="7" s="1"/>
  <c r="BC300" i="7"/>
  <c r="BB300" i="7"/>
  <c r="AS300" i="7"/>
  <c r="AF300" i="7"/>
  <c r="AE300" i="7"/>
  <c r="AG300" i="7" s="1"/>
  <c r="BC299" i="7"/>
  <c r="BB299" i="7"/>
  <c r="AT299" i="7"/>
  <c r="AS299" i="7"/>
  <c r="AJ299" i="7"/>
  <c r="AF299" i="7"/>
  <c r="AE299" i="7"/>
  <c r="AG299" i="7" s="1"/>
  <c r="AO299" i="7" s="1"/>
  <c r="BC298" i="7"/>
  <c r="BB298" i="7"/>
  <c r="AS298" i="7"/>
  <c r="AO298" i="7"/>
  <c r="AF298" i="7"/>
  <c r="AE298" i="7"/>
  <c r="AG298" i="7" s="1"/>
  <c r="AN298" i="7" s="1"/>
  <c r="BC297" i="7"/>
  <c r="BB297" i="7"/>
  <c r="AS297" i="7"/>
  <c r="AP297" i="7"/>
  <c r="AJ297" i="7"/>
  <c r="AF297" i="7"/>
  <c r="AQ297" i="7" s="1"/>
  <c r="AE297" i="7"/>
  <c r="AG297" i="7" s="1"/>
  <c r="AI297" i="7" s="1"/>
  <c r="BC296" i="7"/>
  <c r="BB296" i="7"/>
  <c r="AS296" i="7"/>
  <c r="AF296" i="7"/>
  <c r="AE296" i="7"/>
  <c r="AG296" i="7" s="1"/>
  <c r="AM296" i="7" s="1"/>
  <c r="BC295" i="7"/>
  <c r="BB295" i="7"/>
  <c r="AT295" i="7"/>
  <c r="AS295" i="7"/>
  <c r="AL295" i="7"/>
  <c r="AG295" i="7"/>
  <c r="AJ295" i="7" s="1"/>
  <c r="AF295" i="7"/>
  <c r="AE295" i="7"/>
  <c r="BC294" i="7"/>
  <c r="BB294" i="7"/>
  <c r="AS294" i="7"/>
  <c r="AN294" i="7"/>
  <c r="AG294" i="7"/>
  <c r="AM294" i="7" s="1"/>
  <c r="AF294" i="7"/>
  <c r="AE294" i="7"/>
  <c r="BC293" i="7"/>
  <c r="BB293" i="7"/>
  <c r="AS293" i="7"/>
  <c r="AR293" i="7"/>
  <c r="AQ293" i="7"/>
  <c r="AM293" i="7"/>
  <c r="AL293" i="7"/>
  <c r="AH293" i="7"/>
  <c r="AF293" i="7"/>
  <c r="AE293" i="7"/>
  <c r="AG293" i="7" s="1"/>
  <c r="AN293" i="7" s="1"/>
  <c r="BC292" i="7"/>
  <c r="BB292" i="7"/>
  <c r="AS292" i="7"/>
  <c r="AF292" i="7"/>
  <c r="AE292" i="7"/>
  <c r="AG292" i="7" s="1"/>
  <c r="AP292" i="7" s="1"/>
  <c r="BC291" i="7"/>
  <c r="BB291" i="7"/>
  <c r="AS291" i="7"/>
  <c r="AP291" i="7"/>
  <c r="AF291" i="7"/>
  <c r="AE291" i="7"/>
  <c r="AG291" i="7" s="1"/>
  <c r="BC290" i="7"/>
  <c r="BB290" i="7"/>
  <c r="AS290" i="7"/>
  <c r="AF290" i="7"/>
  <c r="AE290" i="7"/>
  <c r="AG290" i="7" s="1"/>
  <c r="AJ290" i="7" s="1"/>
  <c r="BC289" i="7"/>
  <c r="BB289" i="7"/>
  <c r="AS289" i="7"/>
  <c r="AF289" i="7"/>
  <c r="AE289" i="7"/>
  <c r="AG289" i="7" s="1"/>
  <c r="BC288" i="7"/>
  <c r="BB288" i="7"/>
  <c r="AS288" i="7"/>
  <c r="AF288" i="7"/>
  <c r="AE288" i="7"/>
  <c r="AG288" i="7" s="1"/>
  <c r="BC287" i="7"/>
  <c r="BB287" i="7"/>
  <c r="AS287" i="7"/>
  <c r="AF287" i="7"/>
  <c r="AE287" i="7"/>
  <c r="AG287" i="7" s="1"/>
  <c r="BC286" i="7"/>
  <c r="BB286" i="7"/>
  <c r="AS286" i="7"/>
  <c r="AG286" i="7"/>
  <c r="AF286" i="7"/>
  <c r="AE286" i="7"/>
  <c r="BC285" i="7"/>
  <c r="BB285" i="7"/>
  <c r="AS285" i="7"/>
  <c r="AR285" i="7"/>
  <c r="AN285" i="7"/>
  <c r="AM285" i="7"/>
  <c r="AL285" i="7"/>
  <c r="AI285" i="7"/>
  <c r="AH285" i="7"/>
  <c r="AF285" i="7"/>
  <c r="AE285" i="7"/>
  <c r="AG285" i="7" s="1"/>
  <c r="BC284" i="7"/>
  <c r="BB284" i="7"/>
  <c r="AS284" i="7"/>
  <c r="AG284" i="7"/>
  <c r="AQ284" i="7" s="1"/>
  <c r="AF284" i="7"/>
  <c r="AE284" i="7"/>
  <c r="BC283" i="7"/>
  <c r="BB283" i="7"/>
  <c r="AS283" i="7"/>
  <c r="AF283" i="7"/>
  <c r="AE283" i="7"/>
  <c r="AG283" i="7" s="1"/>
  <c r="AL283" i="7" s="1"/>
  <c r="BC282" i="7"/>
  <c r="BB282" i="7"/>
  <c r="AS282" i="7"/>
  <c r="AF282" i="7"/>
  <c r="AE282" i="7"/>
  <c r="AG282" i="7" s="1"/>
  <c r="AN282" i="7" s="1"/>
  <c r="BC281" i="7"/>
  <c r="BB281" i="7"/>
  <c r="AT281" i="7"/>
  <c r="AS281" i="7"/>
  <c r="AP281" i="7"/>
  <c r="AN281" i="7"/>
  <c r="AI281" i="7"/>
  <c r="AF281" i="7"/>
  <c r="AE281" i="7"/>
  <c r="AG281" i="7" s="1"/>
  <c r="BC280" i="7"/>
  <c r="BB280" i="7"/>
  <c r="AS280" i="7"/>
  <c r="AP280" i="7"/>
  <c r="AH280" i="7"/>
  <c r="AF280" i="7"/>
  <c r="AE280" i="7"/>
  <c r="AG280" i="7" s="1"/>
  <c r="AI280" i="7" s="1"/>
  <c r="BC279" i="7"/>
  <c r="BB279" i="7"/>
  <c r="AS279" i="7"/>
  <c r="AF279" i="7"/>
  <c r="AE279" i="7"/>
  <c r="AG279" i="7" s="1"/>
  <c r="BC278" i="7"/>
  <c r="BB278" i="7"/>
  <c r="AS278" i="7"/>
  <c r="AQ278" i="7"/>
  <c r="AG278" i="7"/>
  <c r="AI278" i="7" s="1"/>
  <c r="AF278" i="7"/>
  <c r="AE278" i="7"/>
  <c r="BC277" i="7"/>
  <c r="BB277" i="7"/>
  <c r="AS277" i="7"/>
  <c r="AF277" i="7"/>
  <c r="AE277" i="7"/>
  <c r="AG277" i="7" s="1"/>
  <c r="AM277" i="7" s="1"/>
  <c r="BC276" i="7"/>
  <c r="BB276" i="7"/>
  <c r="AS276" i="7"/>
  <c r="AR276" i="7"/>
  <c r="AN276" i="7"/>
  <c r="AF276" i="7"/>
  <c r="AE276" i="7"/>
  <c r="AG276" i="7" s="1"/>
  <c r="AL276" i="7" s="1"/>
  <c r="BC275" i="7"/>
  <c r="BB275" i="7"/>
  <c r="AS275" i="7"/>
  <c r="AF275" i="7"/>
  <c r="AE275" i="7"/>
  <c r="AG275" i="7" s="1"/>
  <c r="BC274" i="7"/>
  <c r="BB274" i="7"/>
  <c r="AS274" i="7"/>
  <c r="AF274" i="7"/>
  <c r="AE274" i="7"/>
  <c r="AG274" i="7" s="1"/>
  <c r="BC273" i="7"/>
  <c r="BB273" i="7"/>
  <c r="AS273" i="7"/>
  <c r="AN273" i="7"/>
  <c r="AF273" i="7"/>
  <c r="AE273" i="7"/>
  <c r="AG273" i="7" s="1"/>
  <c r="BC272" i="7"/>
  <c r="BB272" i="7"/>
  <c r="AS272" i="7"/>
  <c r="AF272" i="7"/>
  <c r="AE272" i="7"/>
  <c r="AG272" i="7" s="1"/>
  <c r="AT272" i="7" s="1"/>
  <c r="BC271" i="7"/>
  <c r="BB271" i="7"/>
  <c r="AS271" i="7"/>
  <c r="AP271" i="7"/>
  <c r="AF271" i="7"/>
  <c r="AE271" i="7"/>
  <c r="AG271" i="7" s="1"/>
  <c r="AO271" i="7" s="1"/>
  <c r="BC270" i="7"/>
  <c r="BB270" i="7"/>
  <c r="AS270" i="7"/>
  <c r="AL270" i="7"/>
  <c r="AG270" i="7"/>
  <c r="AJ270" i="7" s="1"/>
  <c r="AF270" i="7"/>
  <c r="AE270" i="7"/>
  <c r="BC269" i="7"/>
  <c r="BB269" i="7"/>
  <c r="AS269" i="7"/>
  <c r="AM269" i="7"/>
  <c r="AI269" i="7"/>
  <c r="AF269" i="7"/>
  <c r="AE269" i="7"/>
  <c r="AG269" i="7" s="1"/>
  <c r="AK269" i="7" s="1"/>
  <c r="BC268" i="7"/>
  <c r="BB268" i="7"/>
  <c r="AS268" i="7"/>
  <c r="AN268" i="7"/>
  <c r="AM268" i="7"/>
  <c r="AL268" i="7"/>
  <c r="AH268" i="7"/>
  <c r="AF268" i="7"/>
  <c r="AQ268" i="7" s="1"/>
  <c r="AE268" i="7"/>
  <c r="AG268" i="7" s="1"/>
  <c r="AI268" i="7" s="1"/>
  <c r="BC267" i="7"/>
  <c r="BB267" i="7"/>
  <c r="AS267" i="7"/>
  <c r="AF267" i="7"/>
  <c r="AE267" i="7"/>
  <c r="AG267" i="7" s="1"/>
  <c r="AL267" i="7" s="1"/>
  <c r="BC266" i="7"/>
  <c r="BB266" i="7"/>
  <c r="AS266" i="7"/>
  <c r="AG266" i="7"/>
  <c r="AJ266" i="7" s="1"/>
  <c r="AF266" i="7"/>
  <c r="AE266" i="7"/>
  <c r="BC265" i="7"/>
  <c r="BB265" i="7"/>
  <c r="AS265" i="7"/>
  <c r="AJ265" i="7"/>
  <c r="AI265" i="7"/>
  <c r="AF265" i="7"/>
  <c r="AQ265" i="7" s="1"/>
  <c r="AE265" i="7"/>
  <c r="AG265" i="7" s="1"/>
  <c r="AO265" i="7" s="1"/>
  <c r="BC264" i="7"/>
  <c r="BB264" i="7"/>
  <c r="AS264" i="7"/>
  <c r="AF264" i="7"/>
  <c r="AE264" i="7"/>
  <c r="AG264" i="7" s="1"/>
  <c r="AQ264" i="7" s="1"/>
  <c r="BC263" i="7"/>
  <c r="BB263" i="7"/>
  <c r="AT263" i="7"/>
  <c r="AS263" i="7"/>
  <c r="AF263" i="7"/>
  <c r="AE263" i="7"/>
  <c r="AG263" i="7" s="1"/>
  <c r="AM263" i="7" s="1"/>
  <c r="BC262" i="7"/>
  <c r="BB262" i="7"/>
  <c r="AS262" i="7"/>
  <c r="AF262" i="7"/>
  <c r="AE262" i="7"/>
  <c r="AG262" i="7" s="1"/>
  <c r="AL262" i="7" s="1"/>
  <c r="BC261" i="7"/>
  <c r="BB261" i="7"/>
  <c r="AS261" i="7"/>
  <c r="AF261" i="7"/>
  <c r="AE261" i="7"/>
  <c r="AG261" i="7" s="1"/>
  <c r="AM261" i="7" s="1"/>
  <c r="BC260" i="7"/>
  <c r="BB260" i="7"/>
  <c r="AS260" i="7"/>
  <c r="AN260" i="7"/>
  <c r="AF260" i="7"/>
  <c r="AE260" i="7"/>
  <c r="AG260" i="7" s="1"/>
  <c r="BC259" i="7"/>
  <c r="BB259" i="7"/>
  <c r="AS259" i="7"/>
  <c r="AQ259" i="7"/>
  <c r="AK259" i="7"/>
  <c r="AF259" i="7"/>
  <c r="AE259" i="7"/>
  <c r="AG259" i="7" s="1"/>
  <c r="AP259" i="7" s="1"/>
  <c r="BC258" i="7"/>
  <c r="BB258" i="7"/>
  <c r="AS258" i="7"/>
  <c r="AF258" i="7"/>
  <c r="AE258" i="7"/>
  <c r="AG258" i="7" s="1"/>
  <c r="BC257" i="7"/>
  <c r="BB257" i="7"/>
  <c r="AS257" i="7"/>
  <c r="AF257" i="7"/>
  <c r="AE257" i="7"/>
  <c r="AG257" i="7" s="1"/>
  <c r="AN257" i="7" s="1"/>
  <c r="BC256" i="7"/>
  <c r="BB256" i="7"/>
  <c r="AS256" i="7"/>
  <c r="AP256" i="7"/>
  <c r="AF256" i="7"/>
  <c r="AE256" i="7"/>
  <c r="AG256" i="7" s="1"/>
  <c r="AT256" i="7" s="1"/>
  <c r="BC255" i="7"/>
  <c r="BB255" i="7"/>
  <c r="AS255" i="7"/>
  <c r="AI255" i="7"/>
  <c r="AF255" i="7"/>
  <c r="AE255" i="7"/>
  <c r="AG255" i="7" s="1"/>
  <c r="AH255" i="7" s="1"/>
  <c r="BC254" i="7"/>
  <c r="BB254" i="7"/>
  <c r="AS254" i="7"/>
  <c r="AR254" i="7"/>
  <c r="AF254" i="7"/>
  <c r="AE254" i="7"/>
  <c r="AG254" i="7" s="1"/>
  <c r="AO254" i="7" s="1"/>
  <c r="BC253" i="7"/>
  <c r="BB253" i="7"/>
  <c r="AS253" i="7"/>
  <c r="AF253" i="7"/>
  <c r="AE253" i="7"/>
  <c r="AG253" i="7" s="1"/>
  <c r="BC252" i="7"/>
  <c r="BB252" i="7"/>
  <c r="AS252" i="7"/>
  <c r="AR252" i="7"/>
  <c r="AL252" i="7"/>
  <c r="AI252" i="7"/>
  <c r="AF252" i="7"/>
  <c r="AQ252" i="7" s="1"/>
  <c r="AE252" i="7"/>
  <c r="AG252" i="7" s="1"/>
  <c r="BC251" i="7"/>
  <c r="BB251" i="7"/>
  <c r="AS251" i="7"/>
  <c r="AG251" i="7"/>
  <c r="AF251" i="7"/>
  <c r="AE251" i="7"/>
  <c r="BC250" i="7"/>
  <c r="BB250" i="7"/>
  <c r="AS250" i="7"/>
  <c r="AF250" i="7"/>
  <c r="AE250" i="7"/>
  <c r="AG250" i="7" s="1"/>
  <c r="AP250" i="7" s="1"/>
  <c r="BC249" i="7"/>
  <c r="BB249" i="7"/>
  <c r="AS249" i="7"/>
  <c r="AJ249" i="7"/>
  <c r="AF249" i="7"/>
  <c r="AE249" i="7"/>
  <c r="AG249" i="7" s="1"/>
  <c r="AO249" i="7" s="1"/>
  <c r="BC248" i="7"/>
  <c r="BB248" i="7"/>
  <c r="AS248" i="7"/>
  <c r="AF248" i="7"/>
  <c r="AE248" i="7"/>
  <c r="AG248" i="7" s="1"/>
  <c r="AL248" i="7" s="1"/>
  <c r="BC247" i="7"/>
  <c r="BB247" i="7"/>
  <c r="AS247" i="7"/>
  <c r="AF247" i="7"/>
  <c r="AE247" i="7"/>
  <c r="AG247" i="7" s="1"/>
  <c r="AM247" i="7" s="1"/>
  <c r="BC246" i="7"/>
  <c r="BB246" i="7"/>
  <c r="AS246" i="7"/>
  <c r="AF246" i="7"/>
  <c r="AE246" i="7"/>
  <c r="AG246" i="7" s="1"/>
  <c r="BC245" i="7"/>
  <c r="BB245" i="7"/>
  <c r="AS245" i="7"/>
  <c r="AF245" i="7"/>
  <c r="AE245" i="7"/>
  <c r="AG245" i="7" s="1"/>
  <c r="BC244" i="7"/>
  <c r="BB244" i="7"/>
  <c r="AS244" i="7"/>
  <c r="AR244" i="7"/>
  <c r="AQ244" i="7"/>
  <c r="AN244" i="7"/>
  <c r="AM244" i="7"/>
  <c r="AL244" i="7"/>
  <c r="AH244" i="7"/>
  <c r="AF244" i="7"/>
  <c r="AE244" i="7"/>
  <c r="AG244" i="7" s="1"/>
  <c r="AI244" i="7" s="1"/>
  <c r="BC243" i="7"/>
  <c r="BB243" i="7"/>
  <c r="AS243" i="7"/>
  <c r="AG243" i="7"/>
  <c r="AQ243" i="7" s="1"/>
  <c r="AF243" i="7"/>
  <c r="AE243" i="7"/>
  <c r="BC242" i="7"/>
  <c r="BB242" i="7"/>
  <c r="AS242" i="7"/>
  <c r="AK242" i="7"/>
  <c r="AG242" i="7"/>
  <c r="AF242" i="7"/>
  <c r="AE242" i="7"/>
  <c r="BC241" i="7"/>
  <c r="BB241" i="7"/>
  <c r="AS241" i="7"/>
  <c r="AF241" i="7"/>
  <c r="AE241" i="7"/>
  <c r="AG241" i="7" s="1"/>
  <c r="AN241" i="7" s="1"/>
  <c r="BC240" i="7"/>
  <c r="BB240" i="7"/>
  <c r="AT240" i="7"/>
  <c r="AS240" i="7"/>
  <c r="AJ240" i="7"/>
  <c r="AF240" i="7"/>
  <c r="AQ240" i="7" s="1"/>
  <c r="AE240" i="7"/>
  <c r="AG240" i="7" s="1"/>
  <c r="BC239" i="7"/>
  <c r="BB239" i="7"/>
  <c r="AS239" i="7"/>
  <c r="AP239" i="7"/>
  <c r="AO239" i="7"/>
  <c r="AI239" i="7"/>
  <c r="AH239" i="7"/>
  <c r="AF239" i="7"/>
  <c r="AE239" i="7"/>
  <c r="AG239" i="7" s="1"/>
  <c r="BC238" i="7"/>
  <c r="BB238" i="7"/>
  <c r="AS238" i="7"/>
  <c r="AF238" i="7"/>
  <c r="AE238" i="7"/>
  <c r="AG238" i="7" s="1"/>
  <c r="BC237" i="7"/>
  <c r="BB237" i="7"/>
  <c r="AS237" i="7"/>
  <c r="AG237" i="7"/>
  <c r="AF237" i="7"/>
  <c r="AE237" i="7"/>
  <c r="BC236" i="7"/>
  <c r="BB236" i="7"/>
  <c r="AS236" i="7"/>
  <c r="AR236" i="7"/>
  <c r="AN236" i="7"/>
  <c r="AF236" i="7"/>
  <c r="AE236" i="7"/>
  <c r="AG236" i="7" s="1"/>
  <c r="AM236" i="7" s="1"/>
  <c r="BC235" i="7"/>
  <c r="BB235" i="7"/>
  <c r="AS235" i="7"/>
  <c r="AG235" i="7"/>
  <c r="AL235" i="7" s="1"/>
  <c r="AF235" i="7"/>
  <c r="AE235" i="7"/>
  <c r="BC234" i="7"/>
  <c r="BB234" i="7"/>
  <c r="AT234" i="7"/>
  <c r="AS234" i="7"/>
  <c r="AF234" i="7"/>
  <c r="AE234" i="7"/>
  <c r="AG234" i="7" s="1"/>
  <c r="AO234" i="7" s="1"/>
  <c r="BC233" i="7"/>
  <c r="BB233" i="7"/>
  <c r="AS233" i="7"/>
  <c r="AF233" i="7"/>
  <c r="AE233" i="7"/>
  <c r="AG233" i="7" s="1"/>
  <c r="BC232" i="7"/>
  <c r="BB232" i="7"/>
  <c r="AS232" i="7"/>
  <c r="AP232" i="7"/>
  <c r="AM232" i="7"/>
  <c r="AF232" i="7"/>
  <c r="AE232" i="7"/>
  <c r="AG232" i="7" s="1"/>
  <c r="AT232" i="7" s="1"/>
  <c r="BC231" i="7"/>
  <c r="BB231" i="7"/>
  <c r="AS231" i="7"/>
  <c r="AF231" i="7"/>
  <c r="AE231" i="7"/>
  <c r="AG231" i="7" s="1"/>
  <c r="BC230" i="7"/>
  <c r="BB230" i="7"/>
  <c r="AT230" i="7"/>
  <c r="AS230" i="7"/>
  <c r="AO230" i="7"/>
  <c r="AN230" i="7"/>
  <c r="AG230" i="7"/>
  <c r="AH230" i="7" s="1"/>
  <c r="AF230" i="7"/>
  <c r="AE230" i="7"/>
  <c r="BC229" i="7"/>
  <c r="BB229" i="7"/>
  <c r="AS229" i="7"/>
  <c r="AF229" i="7"/>
  <c r="AE229" i="7"/>
  <c r="AG229" i="7" s="1"/>
  <c r="AM229" i="7" s="1"/>
  <c r="BC228" i="7"/>
  <c r="BB228" i="7"/>
  <c r="AT228" i="7"/>
  <c r="AS228" i="7"/>
  <c r="AF228" i="7"/>
  <c r="AE228" i="7"/>
  <c r="AG228" i="7" s="1"/>
  <c r="BC227" i="7"/>
  <c r="BB227" i="7"/>
  <c r="AS227" i="7"/>
  <c r="AF227" i="7"/>
  <c r="AE227" i="7"/>
  <c r="AG227" i="7" s="1"/>
  <c r="BC226" i="7"/>
  <c r="BB226" i="7"/>
  <c r="AS226" i="7"/>
  <c r="AR226" i="7"/>
  <c r="AL226" i="7"/>
  <c r="AH226" i="7"/>
  <c r="AF226" i="7"/>
  <c r="AE226" i="7"/>
  <c r="AG226" i="7" s="1"/>
  <c r="AK226" i="7" s="1"/>
  <c r="BC225" i="7"/>
  <c r="BB225" i="7"/>
  <c r="AS225" i="7"/>
  <c r="AF225" i="7"/>
  <c r="AE225" i="7"/>
  <c r="AG225" i="7" s="1"/>
  <c r="BC224" i="7"/>
  <c r="BB224" i="7"/>
  <c r="AT224" i="7"/>
  <c r="AS224" i="7"/>
  <c r="AQ224" i="7"/>
  <c r="AP224" i="7"/>
  <c r="AH224" i="7"/>
  <c r="AF224" i="7"/>
  <c r="AE224" i="7"/>
  <c r="AG224" i="7" s="1"/>
  <c r="AJ224" i="7" s="1"/>
  <c r="BC223" i="7"/>
  <c r="BB223" i="7"/>
  <c r="AS223" i="7"/>
  <c r="AF223" i="7"/>
  <c r="AE223" i="7"/>
  <c r="AG223" i="7" s="1"/>
  <c r="BC222" i="7"/>
  <c r="BB222" i="7"/>
  <c r="AS222" i="7"/>
  <c r="AF222" i="7"/>
  <c r="AE222" i="7"/>
  <c r="AG222" i="7" s="1"/>
  <c r="AT222" i="7" s="1"/>
  <c r="BC221" i="7"/>
  <c r="BB221" i="7"/>
  <c r="AS221" i="7"/>
  <c r="AF221" i="7"/>
  <c r="AE221" i="7"/>
  <c r="AG221" i="7" s="1"/>
  <c r="AN221" i="7" s="1"/>
  <c r="BC220" i="7"/>
  <c r="BB220" i="7"/>
  <c r="AS220" i="7"/>
  <c r="AP220" i="7"/>
  <c r="AF220" i="7"/>
  <c r="AE220" i="7"/>
  <c r="AG220" i="7" s="1"/>
  <c r="AI220" i="7" s="1"/>
  <c r="BC219" i="7"/>
  <c r="BB219" i="7"/>
  <c r="AS219" i="7"/>
  <c r="AF219" i="7"/>
  <c r="AE219" i="7"/>
  <c r="AG219" i="7" s="1"/>
  <c r="AQ219" i="7" s="1"/>
  <c r="BC218" i="7"/>
  <c r="BB218" i="7"/>
  <c r="AS218" i="7"/>
  <c r="AG218" i="7"/>
  <c r="AR218" i="7" s="1"/>
  <c r="AF218" i="7"/>
  <c r="AE218" i="7"/>
  <c r="BC217" i="7"/>
  <c r="BB217" i="7"/>
  <c r="AS217" i="7"/>
  <c r="AF217" i="7"/>
  <c r="AE217" i="7"/>
  <c r="AG217" i="7" s="1"/>
  <c r="AO217" i="7" s="1"/>
  <c r="BC216" i="7"/>
  <c r="BB216" i="7"/>
  <c r="AS216" i="7"/>
  <c r="AR216" i="7"/>
  <c r="AL216" i="7"/>
  <c r="AJ216" i="7"/>
  <c r="AF216" i="7"/>
  <c r="AE216" i="7"/>
  <c r="AG216" i="7" s="1"/>
  <c r="BC215" i="7"/>
  <c r="BB215" i="7"/>
  <c r="AS215" i="7"/>
  <c r="AG215" i="7"/>
  <c r="AF215" i="7"/>
  <c r="AE215" i="7"/>
  <c r="BC214" i="7"/>
  <c r="BB214" i="7"/>
  <c r="AS214" i="7"/>
  <c r="AP214" i="7"/>
  <c r="AO214" i="7"/>
  <c r="AN214" i="7"/>
  <c r="AK214" i="7"/>
  <c r="AJ214" i="7"/>
  <c r="AG214" i="7"/>
  <c r="AH214" i="7" s="1"/>
  <c r="AF214" i="7"/>
  <c r="AE214" i="7"/>
  <c r="BC213" i="7"/>
  <c r="BB213" i="7"/>
  <c r="AS213" i="7"/>
  <c r="AF213" i="7"/>
  <c r="AE213" i="7"/>
  <c r="AG213" i="7" s="1"/>
  <c r="AJ213" i="7" s="1"/>
  <c r="BC212" i="7"/>
  <c r="BB212" i="7"/>
  <c r="AS212" i="7"/>
  <c r="AF212" i="7"/>
  <c r="AE212" i="7"/>
  <c r="AG212" i="7" s="1"/>
  <c r="AM212" i="7" s="1"/>
  <c r="BC211" i="7"/>
  <c r="BB211" i="7"/>
  <c r="AS211" i="7"/>
  <c r="AL211" i="7"/>
  <c r="AF211" i="7"/>
  <c r="AE211" i="7"/>
  <c r="AG211" i="7" s="1"/>
  <c r="AM211" i="7" s="1"/>
  <c r="BC210" i="7"/>
  <c r="BB210" i="7"/>
  <c r="AS210" i="7"/>
  <c r="AG210" i="7"/>
  <c r="AN210" i="7" s="1"/>
  <c r="AF210" i="7"/>
  <c r="AE210" i="7"/>
  <c r="BC209" i="7"/>
  <c r="BB209" i="7"/>
  <c r="AS209" i="7"/>
  <c r="AQ209" i="7"/>
  <c r="AJ209" i="7"/>
  <c r="AF209" i="7"/>
  <c r="AE209" i="7"/>
  <c r="AG209" i="7" s="1"/>
  <c r="AO209" i="7" s="1"/>
  <c r="BC208" i="7"/>
  <c r="BB208" i="7"/>
  <c r="AS208" i="7"/>
  <c r="AM208" i="7"/>
  <c r="AF208" i="7"/>
  <c r="AE208" i="7"/>
  <c r="AG208" i="7" s="1"/>
  <c r="AL208" i="7" s="1"/>
  <c r="BC207" i="7"/>
  <c r="BB207" i="7"/>
  <c r="AS207" i="7"/>
  <c r="AG207" i="7"/>
  <c r="AP207" i="7" s="1"/>
  <c r="AF207" i="7"/>
  <c r="AE207" i="7"/>
  <c r="BC206" i="7"/>
  <c r="BB206" i="7"/>
  <c r="AS206" i="7"/>
  <c r="AF206" i="7"/>
  <c r="AE206" i="7"/>
  <c r="AG206" i="7" s="1"/>
  <c r="BC205" i="7"/>
  <c r="BB205" i="7"/>
  <c r="AS205" i="7"/>
  <c r="AM205" i="7"/>
  <c r="AF205" i="7"/>
  <c r="AE205" i="7"/>
  <c r="AG205" i="7" s="1"/>
  <c r="AJ205" i="7" s="1"/>
  <c r="BC204" i="7"/>
  <c r="BB204" i="7"/>
  <c r="AS204" i="7"/>
  <c r="AP204" i="7"/>
  <c r="AF204" i="7"/>
  <c r="AE204" i="7"/>
  <c r="AG204" i="7" s="1"/>
  <c r="AT204" i="7" s="1"/>
  <c r="BC203" i="7"/>
  <c r="BB203" i="7"/>
  <c r="AS203" i="7"/>
  <c r="AF203" i="7"/>
  <c r="AE203" i="7"/>
  <c r="AG203" i="7" s="1"/>
  <c r="BC202" i="7"/>
  <c r="BB202" i="7"/>
  <c r="AS202" i="7"/>
  <c r="AF202" i="7"/>
  <c r="AE202" i="7"/>
  <c r="AG202" i="7" s="1"/>
  <c r="BC201" i="7"/>
  <c r="BB201" i="7"/>
  <c r="AS201" i="7"/>
  <c r="AF201" i="7"/>
  <c r="AE201" i="7"/>
  <c r="AG201" i="7" s="1"/>
  <c r="AK201" i="7" s="1"/>
  <c r="BC200" i="7"/>
  <c r="BB200" i="7"/>
  <c r="AS200" i="7"/>
  <c r="AM200" i="7"/>
  <c r="AH200" i="7"/>
  <c r="AF200" i="7"/>
  <c r="AE200" i="7"/>
  <c r="AG200" i="7" s="1"/>
  <c r="AT200" i="7" s="1"/>
  <c r="BC199" i="7"/>
  <c r="BB199" i="7"/>
  <c r="AS199" i="7"/>
  <c r="AF199" i="7"/>
  <c r="AE199" i="7"/>
  <c r="AG199" i="7" s="1"/>
  <c r="BC198" i="7"/>
  <c r="BB198" i="7"/>
  <c r="AS198" i="7"/>
  <c r="AN198" i="7"/>
  <c r="AJ198" i="7"/>
  <c r="AG198" i="7"/>
  <c r="AT198" i="7" s="1"/>
  <c r="AF198" i="7"/>
  <c r="AE198" i="7"/>
  <c r="BC197" i="7"/>
  <c r="BB197" i="7"/>
  <c r="AS197" i="7"/>
  <c r="AG197" i="7"/>
  <c r="AM197" i="7" s="1"/>
  <c r="AF197" i="7"/>
  <c r="AE197" i="7"/>
  <c r="BC196" i="7"/>
  <c r="BB196" i="7"/>
  <c r="AT196" i="7"/>
  <c r="AS196" i="7"/>
  <c r="AP196" i="7"/>
  <c r="AN196" i="7"/>
  <c r="AI196" i="7"/>
  <c r="AH196" i="7"/>
  <c r="AF196" i="7"/>
  <c r="AE196" i="7"/>
  <c r="AG196" i="7" s="1"/>
  <c r="BC195" i="7"/>
  <c r="BB195" i="7"/>
  <c r="AS195" i="7"/>
  <c r="AI195" i="7"/>
  <c r="AF195" i="7"/>
  <c r="AE195" i="7"/>
  <c r="AG195" i="7" s="1"/>
  <c r="AH195" i="7" s="1"/>
  <c r="BC194" i="7"/>
  <c r="BB194" i="7"/>
  <c r="AS194" i="7"/>
  <c r="AF194" i="7"/>
  <c r="AE194" i="7"/>
  <c r="AG194" i="7" s="1"/>
  <c r="BC193" i="7"/>
  <c r="BB193" i="7"/>
  <c r="AS193" i="7"/>
  <c r="AF193" i="7"/>
  <c r="AE193" i="7"/>
  <c r="AG193" i="7" s="1"/>
  <c r="AK193" i="7" s="1"/>
  <c r="BC192" i="7"/>
  <c r="BB192" i="7"/>
  <c r="AT192" i="7"/>
  <c r="AS192" i="7"/>
  <c r="AP192" i="7"/>
  <c r="AJ192" i="7"/>
  <c r="AF192" i="7"/>
  <c r="AE192" i="7"/>
  <c r="AG192" i="7" s="1"/>
  <c r="AH192" i="7" s="1"/>
  <c r="BC191" i="7"/>
  <c r="BB191" i="7"/>
  <c r="AS191" i="7"/>
  <c r="AF191" i="7"/>
  <c r="AE191" i="7"/>
  <c r="AG191" i="7" s="1"/>
  <c r="AL191" i="7" s="1"/>
  <c r="BC190" i="7"/>
  <c r="BB190" i="7"/>
  <c r="AT190" i="7"/>
  <c r="AS190" i="7"/>
  <c r="AP190" i="7"/>
  <c r="AK190" i="7"/>
  <c r="AJ190" i="7"/>
  <c r="AG190" i="7"/>
  <c r="AN190" i="7" s="1"/>
  <c r="AF190" i="7"/>
  <c r="AE190" i="7"/>
  <c r="BC189" i="7"/>
  <c r="BB189" i="7"/>
  <c r="AS189" i="7"/>
  <c r="AF189" i="7"/>
  <c r="AE189" i="7"/>
  <c r="AG189" i="7" s="1"/>
  <c r="AO189" i="7" s="1"/>
  <c r="BC188" i="7"/>
  <c r="BB188" i="7"/>
  <c r="AS188" i="7"/>
  <c r="AF188" i="7"/>
  <c r="AE188" i="7"/>
  <c r="AG188" i="7" s="1"/>
  <c r="AM188" i="7" s="1"/>
  <c r="BC187" i="7"/>
  <c r="BB187" i="7"/>
  <c r="AS187" i="7"/>
  <c r="AF187" i="7"/>
  <c r="AE187" i="7"/>
  <c r="AG187" i="7" s="1"/>
  <c r="AI187" i="7" s="1"/>
  <c r="BC186" i="7"/>
  <c r="BB186" i="7"/>
  <c r="AS186" i="7"/>
  <c r="AN186" i="7"/>
  <c r="AG186" i="7"/>
  <c r="AL186" i="7" s="1"/>
  <c r="AF186" i="7"/>
  <c r="AE186" i="7"/>
  <c r="BC185" i="7"/>
  <c r="BB185" i="7"/>
  <c r="AS185" i="7"/>
  <c r="AF185" i="7"/>
  <c r="AE185" i="7"/>
  <c r="AG185" i="7" s="1"/>
  <c r="BC184" i="7"/>
  <c r="BB184" i="7"/>
  <c r="AS184" i="7"/>
  <c r="AF184" i="7"/>
  <c r="AE184" i="7"/>
  <c r="AG184" i="7" s="1"/>
  <c r="AR184" i="7" s="1"/>
  <c r="BC183" i="7"/>
  <c r="BB183" i="7"/>
  <c r="AS183" i="7"/>
  <c r="AF183" i="7"/>
  <c r="AE183" i="7"/>
  <c r="AG183" i="7" s="1"/>
  <c r="BC182" i="7"/>
  <c r="BB182" i="7"/>
  <c r="AS182" i="7"/>
  <c r="AG182" i="7"/>
  <c r="AJ182" i="7" s="1"/>
  <c r="AF182" i="7"/>
  <c r="AE182" i="7"/>
  <c r="BC181" i="7"/>
  <c r="BB181" i="7"/>
  <c r="AS181" i="7"/>
  <c r="AR181" i="7"/>
  <c r="AJ181" i="7"/>
  <c r="AF181" i="7"/>
  <c r="AE181" i="7"/>
  <c r="AG181" i="7" s="1"/>
  <c r="AO181" i="7" s="1"/>
  <c r="BC180" i="7"/>
  <c r="BB180" i="7"/>
  <c r="AS180" i="7"/>
  <c r="AN180" i="7"/>
  <c r="AH180" i="7"/>
  <c r="AF180" i="7"/>
  <c r="AE180" i="7"/>
  <c r="AG180" i="7" s="1"/>
  <c r="AR180" i="7" s="1"/>
  <c r="BC179" i="7"/>
  <c r="BB179" i="7"/>
  <c r="AS179" i="7"/>
  <c r="AF179" i="7"/>
  <c r="AE179" i="7"/>
  <c r="AG179" i="7" s="1"/>
  <c r="BC178" i="7"/>
  <c r="BB178" i="7"/>
  <c r="AS178" i="7"/>
  <c r="AP178" i="7"/>
  <c r="AL178" i="7"/>
  <c r="AH178" i="7"/>
  <c r="AG178" i="7"/>
  <c r="AF178" i="7"/>
  <c r="AE178" i="7"/>
  <c r="BC177" i="7"/>
  <c r="BB177" i="7"/>
  <c r="AS177" i="7"/>
  <c r="AG177" i="7"/>
  <c r="AF177" i="7"/>
  <c r="AE177" i="7"/>
  <c r="BC176" i="7"/>
  <c r="BB176" i="7"/>
  <c r="AS176" i="7"/>
  <c r="AP176" i="7"/>
  <c r="AL176" i="7"/>
  <c r="AH176" i="7"/>
  <c r="AF176" i="7"/>
  <c r="AE176" i="7"/>
  <c r="AG176" i="7" s="1"/>
  <c r="AR176" i="7" s="1"/>
  <c r="BC175" i="7"/>
  <c r="BB175" i="7"/>
  <c r="AS175" i="7"/>
  <c r="AF175" i="7"/>
  <c r="AE175" i="7"/>
  <c r="AG175" i="7" s="1"/>
  <c r="BC174" i="7"/>
  <c r="BB174" i="7"/>
  <c r="AS174" i="7"/>
  <c r="AK174" i="7"/>
  <c r="AH174" i="7"/>
  <c r="AF174" i="7"/>
  <c r="AE174" i="7"/>
  <c r="AG174" i="7" s="1"/>
  <c r="AP174" i="7" s="1"/>
  <c r="BC173" i="7"/>
  <c r="BB173" i="7"/>
  <c r="AS173" i="7"/>
  <c r="AF173" i="7"/>
  <c r="AE173" i="7"/>
  <c r="AG173" i="7" s="1"/>
  <c r="BC172" i="7"/>
  <c r="BB172" i="7"/>
  <c r="AS172" i="7"/>
  <c r="AF172" i="7"/>
  <c r="AE172" i="7"/>
  <c r="AG172" i="7" s="1"/>
  <c r="AN172" i="7" s="1"/>
  <c r="BC171" i="7"/>
  <c r="BB171" i="7"/>
  <c r="AS171" i="7"/>
  <c r="AF171" i="7"/>
  <c r="AE171" i="7"/>
  <c r="AG171" i="7" s="1"/>
  <c r="BC170" i="7"/>
  <c r="BB170" i="7"/>
  <c r="AS170" i="7"/>
  <c r="AP170" i="7"/>
  <c r="AN170" i="7"/>
  <c r="AK170" i="7"/>
  <c r="AF170" i="7"/>
  <c r="AE170" i="7"/>
  <c r="AG170" i="7" s="1"/>
  <c r="BC169" i="7"/>
  <c r="BB169" i="7"/>
  <c r="AS169" i="7"/>
  <c r="AR169" i="7"/>
  <c r="AF169" i="7"/>
  <c r="AE169" i="7"/>
  <c r="AG169" i="7" s="1"/>
  <c r="AK169" i="7" s="1"/>
  <c r="BC168" i="7"/>
  <c r="BB168" i="7"/>
  <c r="AS168" i="7"/>
  <c r="AP168" i="7"/>
  <c r="AM168" i="7"/>
  <c r="AH168" i="7"/>
  <c r="AF168" i="7"/>
  <c r="AQ168" i="7" s="1"/>
  <c r="AE168" i="7"/>
  <c r="AG168" i="7" s="1"/>
  <c r="AJ168" i="7" s="1"/>
  <c r="BC167" i="7"/>
  <c r="BB167" i="7"/>
  <c r="AS167" i="7"/>
  <c r="AF167" i="7"/>
  <c r="AQ167" i="7" s="1"/>
  <c r="AE167" i="7"/>
  <c r="AG167" i="7" s="1"/>
  <c r="AI167" i="7" s="1"/>
  <c r="BC166" i="7"/>
  <c r="BB166" i="7"/>
  <c r="AS166" i="7"/>
  <c r="AN166" i="7"/>
  <c r="AJ166" i="7"/>
  <c r="AG166" i="7"/>
  <c r="AT166" i="7" s="1"/>
  <c r="AF166" i="7"/>
  <c r="AE166" i="7"/>
  <c r="BC165" i="7"/>
  <c r="BB165" i="7"/>
  <c r="AS165" i="7"/>
  <c r="AG165" i="7"/>
  <c r="AO165" i="7" s="1"/>
  <c r="AF165" i="7"/>
  <c r="AE165" i="7"/>
  <c r="BC164" i="7"/>
  <c r="BB164" i="7"/>
  <c r="AT164" i="7"/>
  <c r="AS164" i="7"/>
  <c r="AR164" i="7"/>
  <c r="AF164" i="7"/>
  <c r="AE164" i="7"/>
  <c r="AG164" i="7" s="1"/>
  <c r="AN164" i="7" s="1"/>
  <c r="BC163" i="7"/>
  <c r="BB163" i="7"/>
  <c r="AS163" i="7"/>
  <c r="AF163" i="7"/>
  <c r="AE163" i="7"/>
  <c r="AG163" i="7" s="1"/>
  <c r="AL163" i="7" s="1"/>
  <c r="BC162" i="7"/>
  <c r="BB162" i="7"/>
  <c r="AS162" i="7"/>
  <c r="AR162" i="7"/>
  <c r="AF162" i="7"/>
  <c r="AE162" i="7"/>
  <c r="AG162" i="7" s="1"/>
  <c r="AL162" i="7" s="1"/>
  <c r="BC161" i="7"/>
  <c r="BB161" i="7"/>
  <c r="AS161" i="7"/>
  <c r="AF161" i="7"/>
  <c r="AE161" i="7"/>
  <c r="AG161" i="7" s="1"/>
  <c r="BC160" i="7"/>
  <c r="BB160" i="7"/>
  <c r="AS160" i="7"/>
  <c r="AF160" i="7"/>
  <c r="AQ160" i="7" s="1"/>
  <c r="AE160" i="7"/>
  <c r="AG160" i="7" s="1"/>
  <c r="AJ160" i="7" s="1"/>
  <c r="BC159" i="7"/>
  <c r="BB159" i="7"/>
  <c r="AS159" i="7"/>
  <c r="AF159" i="7"/>
  <c r="AE159" i="7"/>
  <c r="AG159" i="7" s="1"/>
  <c r="BC158" i="7"/>
  <c r="BB158" i="7"/>
  <c r="AS158" i="7"/>
  <c r="AN158" i="7"/>
  <c r="AJ158" i="7"/>
  <c r="AG158" i="7"/>
  <c r="AT158" i="7" s="1"/>
  <c r="AF158" i="7"/>
  <c r="AE158" i="7"/>
  <c r="BC157" i="7"/>
  <c r="BB157" i="7"/>
  <c r="AS157" i="7"/>
  <c r="AF157" i="7"/>
  <c r="AE157" i="7"/>
  <c r="AG157" i="7" s="1"/>
  <c r="BC156" i="7"/>
  <c r="BB156" i="7"/>
  <c r="AS156" i="7"/>
  <c r="AF156" i="7"/>
  <c r="AE156" i="7"/>
  <c r="AG156" i="7" s="1"/>
  <c r="AM156" i="7" s="1"/>
  <c r="BC155" i="7"/>
  <c r="BB155" i="7"/>
  <c r="AS155" i="7"/>
  <c r="AF155" i="7"/>
  <c r="AE155" i="7"/>
  <c r="AG155" i="7" s="1"/>
  <c r="AT155" i="7" s="1"/>
  <c r="BC154" i="7"/>
  <c r="BB154" i="7"/>
  <c r="AS154" i="7"/>
  <c r="AK154" i="7"/>
  <c r="AG154" i="7"/>
  <c r="AR154" i="7" s="1"/>
  <c r="AF154" i="7"/>
  <c r="AE154" i="7"/>
  <c r="BC153" i="7"/>
  <c r="BB153" i="7"/>
  <c r="AS153" i="7"/>
  <c r="AG153" i="7"/>
  <c r="AF153" i="7"/>
  <c r="AE153" i="7"/>
  <c r="BC152" i="7"/>
  <c r="BB152" i="7"/>
  <c r="AS152" i="7"/>
  <c r="AF152" i="7"/>
  <c r="AE152" i="7"/>
  <c r="AG152" i="7" s="1"/>
  <c r="AM152" i="7" s="1"/>
  <c r="BC151" i="7"/>
  <c r="BB151" i="7"/>
  <c r="AS151" i="7"/>
  <c r="AI151" i="7"/>
  <c r="AG151" i="7"/>
  <c r="AL151" i="7" s="1"/>
  <c r="AF151" i="7"/>
  <c r="AE151" i="7"/>
  <c r="BC150" i="7"/>
  <c r="BB150" i="7"/>
  <c r="AS150" i="7"/>
  <c r="AF150" i="7"/>
  <c r="AE150" i="7"/>
  <c r="AG150" i="7" s="1"/>
  <c r="AT150" i="7" s="1"/>
  <c r="BC149" i="7"/>
  <c r="BB149" i="7"/>
  <c r="AS149" i="7"/>
  <c r="AP149" i="7"/>
  <c r="AK149" i="7"/>
  <c r="AF149" i="7"/>
  <c r="AE149" i="7"/>
  <c r="AG149" i="7" s="1"/>
  <c r="AH149" i="7" s="1"/>
  <c r="BC148" i="7"/>
  <c r="BB148" i="7"/>
  <c r="AS148" i="7"/>
  <c r="AR148" i="7"/>
  <c r="AO148" i="7"/>
  <c r="AJ148" i="7"/>
  <c r="AH148" i="7"/>
  <c r="AF148" i="7"/>
  <c r="AE148" i="7"/>
  <c r="AG148" i="7" s="1"/>
  <c r="AL148" i="7" s="1"/>
  <c r="BC147" i="7"/>
  <c r="BB147" i="7"/>
  <c r="AS147" i="7"/>
  <c r="AF147" i="7"/>
  <c r="AE147" i="7"/>
  <c r="AG147" i="7" s="1"/>
  <c r="BC146" i="7"/>
  <c r="BB146" i="7"/>
  <c r="AS146" i="7"/>
  <c r="AF146" i="7"/>
  <c r="AE146" i="7"/>
  <c r="AG146" i="7" s="1"/>
  <c r="BC145" i="7"/>
  <c r="BB145" i="7"/>
  <c r="AS145" i="7"/>
  <c r="AF145" i="7"/>
  <c r="AE145" i="7"/>
  <c r="AG145" i="7" s="1"/>
  <c r="BC144" i="7"/>
  <c r="BB144" i="7"/>
  <c r="AS144" i="7"/>
  <c r="AF144" i="7"/>
  <c r="AE144" i="7"/>
  <c r="AG144" i="7" s="1"/>
  <c r="AP144" i="7" s="1"/>
  <c r="BC143" i="7"/>
  <c r="BB143" i="7"/>
  <c r="AS143" i="7"/>
  <c r="AG143" i="7"/>
  <c r="AN143" i="7" s="1"/>
  <c r="AF143" i="7"/>
  <c r="AE143" i="7"/>
  <c r="BC142" i="7"/>
  <c r="BB142" i="7"/>
  <c r="AS142" i="7"/>
  <c r="AF142" i="7"/>
  <c r="AE142" i="7"/>
  <c r="AG142" i="7" s="1"/>
  <c r="AL142" i="7" s="1"/>
  <c r="BC141" i="7"/>
  <c r="BB141" i="7"/>
  <c r="AS141" i="7"/>
  <c r="AG141" i="7"/>
  <c r="AF141" i="7"/>
  <c r="AE141" i="7"/>
  <c r="BC140" i="7"/>
  <c r="BB140" i="7"/>
  <c r="AS140" i="7"/>
  <c r="AF140" i="7"/>
  <c r="AE140" i="7"/>
  <c r="AG140" i="7" s="1"/>
  <c r="BC139" i="7"/>
  <c r="BB139" i="7"/>
  <c r="AS139" i="7"/>
  <c r="AK139" i="7"/>
  <c r="AF139" i="7"/>
  <c r="AQ139" i="7" s="1"/>
  <c r="AE139" i="7"/>
  <c r="AG139" i="7" s="1"/>
  <c r="AJ139" i="7" s="1"/>
  <c r="BC138" i="7"/>
  <c r="BB138" i="7"/>
  <c r="AS138" i="7"/>
  <c r="AJ138" i="7"/>
  <c r="AF138" i="7"/>
  <c r="AQ138" i="7" s="1"/>
  <c r="AE138" i="7"/>
  <c r="AG138" i="7" s="1"/>
  <c r="AT138" i="7" s="1"/>
  <c r="BC137" i="7"/>
  <c r="BB137" i="7"/>
  <c r="AS137" i="7"/>
  <c r="AF137" i="7"/>
  <c r="AE137" i="7"/>
  <c r="AG137" i="7" s="1"/>
  <c r="BC136" i="7"/>
  <c r="BB136" i="7"/>
  <c r="AS136" i="7"/>
  <c r="AO136" i="7"/>
  <c r="AH136" i="7"/>
  <c r="AG136" i="7"/>
  <c r="AP136" i="7" s="1"/>
  <c r="AF136" i="7"/>
  <c r="AE136" i="7"/>
  <c r="BC135" i="7"/>
  <c r="BB135" i="7"/>
  <c r="AS135" i="7"/>
  <c r="AF135" i="7"/>
  <c r="AE135" i="7"/>
  <c r="AG135" i="7" s="1"/>
  <c r="AN135" i="7" s="1"/>
  <c r="BC134" i="7"/>
  <c r="BB134" i="7"/>
  <c r="AS134" i="7"/>
  <c r="AF134" i="7"/>
  <c r="AE134" i="7"/>
  <c r="AG134" i="7" s="1"/>
  <c r="BC133" i="7"/>
  <c r="BB133" i="7"/>
  <c r="AS133" i="7"/>
  <c r="AF133" i="7"/>
  <c r="AE133" i="7"/>
  <c r="AG133" i="7" s="1"/>
  <c r="BC132" i="7"/>
  <c r="BB132" i="7"/>
  <c r="AT132" i="7"/>
  <c r="AS132" i="7"/>
  <c r="AF132" i="7"/>
  <c r="AE132" i="7"/>
  <c r="AG132" i="7" s="1"/>
  <c r="AQ132" i="7" s="1"/>
  <c r="BC131" i="7"/>
  <c r="BB131" i="7"/>
  <c r="AS131" i="7"/>
  <c r="AF131" i="7"/>
  <c r="AE131" i="7"/>
  <c r="AG131" i="7" s="1"/>
  <c r="BC130" i="7"/>
  <c r="BB130" i="7"/>
  <c r="AS130" i="7"/>
  <c r="AR130" i="7"/>
  <c r="AG130" i="7"/>
  <c r="AN130" i="7" s="1"/>
  <c r="AF130" i="7"/>
  <c r="AE130" i="7"/>
  <c r="BC129" i="7"/>
  <c r="BB129" i="7"/>
  <c r="AS129" i="7"/>
  <c r="AF129" i="7"/>
  <c r="AE129" i="7"/>
  <c r="AG129" i="7" s="1"/>
  <c r="BC128" i="7"/>
  <c r="BB128" i="7"/>
  <c r="AT128" i="7"/>
  <c r="AS128" i="7"/>
  <c r="AM128" i="7"/>
  <c r="AF128" i="7"/>
  <c r="AE128" i="7"/>
  <c r="AG128" i="7" s="1"/>
  <c r="BC127" i="7"/>
  <c r="BB127" i="7"/>
  <c r="AS127" i="7"/>
  <c r="AF127" i="7"/>
  <c r="AE127" i="7"/>
  <c r="AG127" i="7" s="1"/>
  <c r="BC126" i="7"/>
  <c r="BB126" i="7"/>
  <c r="AS126" i="7"/>
  <c r="AF126" i="7"/>
  <c r="AE126" i="7"/>
  <c r="AG126" i="7" s="1"/>
  <c r="BC125" i="7"/>
  <c r="BB125" i="7"/>
  <c r="AS125" i="7"/>
  <c r="AF125" i="7"/>
  <c r="AE125" i="7"/>
  <c r="AG125" i="7" s="1"/>
  <c r="BC124" i="7"/>
  <c r="BB124" i="7"/>
  <c r="AS124" i="7"/>
  <c r="AM124" i="7"/>
  <c r="AF124" i="7"/>
  <c r="AE124" i="7"/>
  <c r="AG124" i="7" s="1"/>
  <c r="BC123" i="7"/>
  <c r="BB123" i="7"/>
  <c r="AS123" i="7"/>
  <c r="AF123" i="7"/>
  <c r="AE123" i="7"/>
  <c r="AG123" i="7" s="1"/>
  <c r="BC122" i="7"/>
  <c r="BB122" i="7"/>
  <c r="AS122" i="7"/>
  <c r="AN122" i="7"/>
  <c r="AJ122" i="7"/>
  <c r="AG122" i="7"/>
  <c r="AR122" i="7" s="1"/>
  <c r="AF122" i="7"/>
  <c r="AE122" i="7"/>
  <c r="BC121" i="7"/>
  <c r="BB121" i="7"/>
  <c r="AS121" i="7"/>
  <c r="AF121" i="7"/>
  <c r="AE121" i="7"/>
  <c r="AG121" i="7" s="1"/>
  <c r="BC120" i="7"/>
  <c r="BB120" i="7"/>
  <c r="AT120" i="7"/>
  <c r="AS120" i="7"/>
  <c r="AM120" i="7"/>
  <c r="AF120" i="7"/>
  <c r="AE120" i="7"/>
  <c r="AG120" i="7" s="1"/>
  <c r="BC119" i="7"/>
  <c r="BB119" i="7"/>
  <c r="AS119" i="7"/>
  <c r="AF119" i="7"/>
  <c r="AE119" i="7"/>
  <c r="AG119" i="7" s="1"/>
  <c r="BC118" i="7"/>
  <c r="BB118" i="7"/>
  <c r="AS118" i="7"/>
  <c r="AF118" i="7"/>
  <c r="AE118" i="7"/>
  <c r="AG118" i="7" s="1"/>
  <c r="BC117" i="7"/>
  <c r="BB117" i="7"/>
  <c r="AS117" i="7"/>
  <c r="AF117" i="7"/>
  <c r="AE117" i="7"/>
  <c r="AG117" i="7" s="1"/>
  <c r="BC116" i="7"/>
  <c r="BB116" i="7"/>
  <c r="AS116" i="7"/>
  <c r="AF116" i="7"/>
  <c r="AE116" i="7"/>
  <c r="AG116" i="7" s="1"/>
  <c r="BC115" i="7"/>
  <c r="BB115" i="7"/>
  <c r="AS115" i="7"/>
  <c r="AF115" i="7"/>
  <c r="AE115" i="7"/>
  <c r="AG115" i="7" s="1"/>
  <c r="BC114" i="7"/>
  <c r="BB114" i="7"/>
  <c r="AS114" i="7"/>
  <c r="AF114" i="7"/>
  <c r="AE114" i="7"/>
  <c r="AG114" i="7" s="1"/>
  <c r="BC113" i="7"/>
  <c r="BB113" i="7"/>
  <c r="AS113" i="7"/>
  <c r="AF113" i="7"/>
  <c r="AE113" i="7"/>
  <c r="AG113" i="7" s="1"/>
  <c r="BC112" i="7"/>
  <c r="BB112" i="7"/>
  <c r="AS112" i="7"/>
  <c r="AF112" i="7"/>
  <c r="AE112" i="7"/>
  <c r="AG112" i="7" s="1"/>
  <c r="AQ112" i="7" s="1"/>
  <c r="BC111" i="7"/>
  <c r="BB111" i="7"/>
  <c r="AS111" i="7"/>
  <c r="AK111" i="7"/>
  <c r="AG111" i="7"/>
  <c r="AT111" i="7" s="1"/>
  <c r="AF111" i="7"/>
  <c r="AE111" i="7"/>
  <c r="BC110" i="7"/>
  <c r="BB110" i="7"/>
  <c r="AS110" i="7"/>
  <c r="AF110" i="7"/>
  <c r="AE110" i="7"/>
  <c r="AG110" i="7" s="1"/>
  <c r="BC109" i="7"/>
  <c r="BB109" i="7"/>
  <c r="AS109" i="7"/>
  <c r="AF109" i="7"/>
  <c r="AE109" i="7"/>
  <c r="AG109" i="7" s="1"/>
  <c r="BC108" i="7"/>
  <c r="BB108" i="7"/>
  <c r="AT108" i="7"/>
  <c r="AS108" i="7"/>
  <c r="AM108" i="7"/>
  <c r="AF108" i="7"/>
  <c r="AE108" i="7"/>
  <c r="AG108" i="7" s="1"/>
  <c r="BC107" i="7"/>
  <c r="BB107" i="7"/>
  <c r="AS107" i="7"/>
  <c r="AF107" i="7"/>
  <c r="AE107" i="7"/>
  <c r="AG107" i="7" s="1"/>
  <c r="BC106" i="7"/>
  <c r="BB106" i="7"/>
  <c r="AS106" i="7"/>
  <c r="AF106" i="7"/>
  <c r="AE106" i="7"/>
  <c r="AG106" i="7" s="1"/>
  <c r="BC105" i="7"/>
  <c r="BB105" i="7"/>
  <c r="AS105" i="7"/>
  <c r="AF105" i="7"/>
  <c r="AE105" i="7"/>
  <c r="AG105" i="7" s="1"/>
  <c r="AN105" i="7" s="1"/>
  <c r="BC104" i="7"/>
  <c r="BB104" i="7"/>
  <c r="AS104" i="7"/>
  <c r="AM104" i="7"/>
  <c r="AF104" i="7"/>
  <c r="AE104" i="7"/>
  <c r="AG104" i="7" s="1"/>
  <c r="BC103" i="7"/>
  <c r="BB103" i="7"/>
  <c r="AS103" i="7"/>
  <c r="AF103" i="7"/>
  <c r="AE103" i="7"/>
  <c r="AG103" i="7" s="1"/>
  <c r="BC102" i="7"/>
  <c r="BB102" i="7"/>
  <c r="AS102" i="7"/>
  <c r="AN102" i="7"/>
  <c r="AK102" i="7"/>
  <c r="AF102" i="7"/>
  <c r="AE102" i="7"/>
  <c r="AG102" i="7" s="1"/>
  <c r="AR102" i="7" s="1"/>
  <c r="BC101" i="7"/>
  <c r="BB101" i="7"/>
  <c r="AS101" i="7"/>
  <c r="AF101" i="7"/>
  <c r="AE101" i="7"/>
  <c r="AG101" i="7" s="1"/>
  <c r="AN101" i="7" s="1"/>
  <c r="BC100" i="7"/>
  <c r="BB100" i="7"/>
  <c r="AT100" i="7"/>
  <c r="AS100" i="7"/>
  <c r="AF100" i="7"/>
  <c r="AE100" i="7"/>
  <c r="AG100" i="7" s="1"/>
  <c r="AQ100" i="7" s="1"/>
  <c r="BC99" i="7"/>
  <c r="BB99" i="7"/>
  <c r="AS99" i="7"/>
  <c r="AK99" i="7"/>
  <c r="AG99" i="7"/>
  <c r="AT99" i="7" s="1"/>
  <c r="AF99" i="7"/>
  <c r="AE99" i="7"/>
  <c r="BC98" i="7"/>
  <c r="BB98" i="7"/>
  <c r="AS98" i="7"/>
  <c r="AR98" i="7"/>
  <c r="AJ98" i="7"/>
  <c r="AG98" i="7"/>
  <c r="AN98" i="7" s="1"/>
  <c r="AF98" i="7"/>
  <c r="AE98" i="7"/>
  <c r="BC97" i="7"/>
  <c r="BB97" i="7"/>
  <c r="AS97" i="7"/>
  <c r="AF97" i="7"/>
  <c r="AE97" i="7"/>
  <c r="AG97" i="7" s="1"/>
  <c r="BC96" i="7"/>
  <c r="BB96" i="7"/>
  <c r="AS96" i="7"/>
  <c r="AF96" i="7"/>
  <c r="AE96" i="7"/>
  <c r="AG96" i="7" s="1"/>
  <c r="BC95" i="7"/>
  <c r="BB95" i="7"/>
  <c r="AS95" i="7"/>
  <c r="AF95" i="7"/>
  <c r="AE95" i="7"/>
  <c r="AG95" i="7" s="1"/>
  <c r="BC94" i="7"/>
  <c r="BB94" i="7"/>
  <c r="AS94" i="7"/>
  <c r="AN94" i="7"/>
  <c r="AJ94" i="7"/>
  <c r="AG94" i="7"/>
  <c r="AR94" i="7" s="1"/>
  <c r="AF94" i="7"/>
  <c r="AE94" i="7"/>
  <c r="BC93" i="7"/>
  <c r="BB93" i="7"/>
  <c r="AS93" i="7"/>
  <c r="AF93" i="7"/>
  <c r="AE93" i="7"/>
  <c r="AG93" i="7" s="1"/>
  <c r="AR93" i="7" s="1"/>
  <c r="BC92" i="7"/>
  <c r="BB92" i="7"/>
  <c r="AS92" i="7"/>
  <c r="AF92" i="7"/>
  <c r="AE92" i="7"/>
  <c r="AG92" i="7" s="1"/>
  <c r="BC91" i="7"/>
  <c r="BB91" i="7"/>
  <c r="AS91" i="7"/>
  <c r="AL91" i="7"/>
  <c r="AG91" i="7"/>
  <c r="AK91" i="7" s="1"/>
  <c r="AF91" i="7"/>
  <c r="AE91" i="7"/>
  <c r="BC90" i="7"/>
  <c r="BB90" i="7"/>
  <c r="AS90" i="7"/>
  <c r="AF90" i="7"/>
  <c r="AE90" i="7"/>
  <c r="AG90" i="7" s="1"/>
  <c r="BC89" i="7"/>
  <c r="BB89" i="7"/>
  <c r="AS89" i="7"/>
  <c r="AR89" i="7"/>
  <c r="AF89" i="7"/>
  <c r="AE89" i="7"/>
  <c r="AG89" i="7" s="1"/>
  <c r="AJ89" i="7" s="1"/>
  <c r="BC88" i="7"/>
  <c r="BB88" i="7"/>
  <c r="AS88" i="7"/>
  <c r="AF88" i="7"/>
  <c r="AE88" i="7"/>
  <c r="AG88" i="7" s="1"/>
  <c r="BC87" i="7"/>
  <c r="BB87" i="7"/>
  <c r="AT87" i="7"/>
  <c r="AS87" i="7"/>
  <c r="AF87" i="7"/>
  <c r="AE87" i="7"/>
  <c r="AG87" i="7" s="1"/>
  <c r="AL87" i="7" s="1"/>
  <c r="BC86" i="7"/>
  <c r="BB86" i="7"/>
  <c r="AS86" i="7"/>
  <c r="AN86" i="7"/>
  <c r="AK86" i="7"/>
  <c r="AJ86" i="7"/>
  <c r="AG86" i="7"/>
  <c r="AR86" i="7" s="1"/>
  <c r="AF86" i="7"/>
  <c r="AE86" i="7"/>
  <c r="BC85" i="7"/>
  <c r="BB85" i="7"/>
  <c r="AS85" i="7"/>
  <c r="AF85" i="7"/>
  <c r="AE85" i="7"/>
  <c r="AG85" i="7" s="1"/>
  <c r="AR85" i="7" s="1"/>
  <c r="BB84" i="7"/>
  <c r="AS84" i="7"/>
  <c r="AF84" i="7"/>
  <c r="BC84" i="7" s="1"/>
  <c r="AE84" i="7"/>
  <c r="AG84" i="7" s="1"/>
  <c r="AQ84" i="7" s="1"/>
  <c r="BC83" i="7"/>
  <c r="BB83" i="7"/>
  <c r="AS83" i="7"/>
  <c r="AG83" i="7"/>
  <c r="AK83" i="7" s="1"/>
  <c r="AF83" i="7"/>
  <c r="AE83" i="7"/>
  <c r="BB82" i="7"/>
  <c r="AS82" i="7"/>
  <c r="AF82" i="7"/>
  <c r="BC82" i="7" s="1"/>
  <c r="AE82" i="7"/>
  <c r="AG82" i="7" s="1"/>
  <c r="BC81" i="7"/>
  <c r="BB81" i="7"/>
  <c r="AS81" i="7"/>
  <c r="AR81" i="7"/>
  <c r="AJ81" i="7"/>
  <c r="AF81" i="7"/>
  <c r="AE81" i="7"/>
  <c r="AG81" i="7" s="1"/>
  <c r="BC80" i="7"/>
  <c r="BB80" i="7"/>
  <c r="AS80" i="7"/>
  <c r="AF80" i="7"/>
  <c r="AE80" i="7"/>
  <c r="AG80" i="7" s="1"/>
  <c r="AQ80" i="7" s="1"/>
  <c r="BC79" i="7"/>
  <c r="BB79" i="7"/>
  <c r="AS79" i="7"/>
  <c r="AF79" i="7"/>
  <c r="AE79" i="7"/>
  <c r="AG79" i="7" s="1"/>
  <c r="BC78" i="7"/>
  <c r="BB78" i="7"/>
  <c r="AS78" i="7"/>
  <c r="AF78" i="7"/>
  <c r="AE78" i="7"/>
  <c r="AG78" i="7" s="1"/>
  <c r="BC77" i="7"/>
  <c r="BB77" i="7"/>
  <c r="AS77" i="7"/>
  <c r="AR77" i="7"/>
  <c r="AJ77" i="7"/>
  <c r="AF77" i="7"/>
  <c r="AE77" i="7"/>
  <c r="AG77" i="7" s="1"/>
  <c r="BC76" i="7"/>
  <c r="BB76" i="7"/>
  <c r="AS76" i="7"/>
  <c r="AF76" i="7"/>
  <c r="AE76" i="7"/>
  <c r="AG76" i="7" s="1"/>
  <c r="AQ76" i="7" s="1"/>
  <c r="BC75" i="7"/>
  <c r="BB75" i="7"/>
  <c r="AS75" i="7"/>
  <c r="AG75" i="7"/>
  <c r="AT75" i="7" s="1"/>
  <c r="AF75" i="7"/>
  <c r="AE75" i="7"/>
  <c r="BC74" i="7"/>
  <c r="BB74" i="7"/>
  <c r="AS74" i="7"/>
  <c r="AF74" i="7"/>
  <c r="AE74" i="7"/>
  <c r="AG74" i="7" s="1"/>
  <c r="BC73" i="7"/>
  <c r="BB73" i="7"/>
  <c r="AS73" i="7"/>
  <c r="AR73" i="7"/>
  <c r="AF73" i="7"/>
  <c r="AE73" i="7"/>
  <c r="AG73" i="7" s="1"/>
  <c r="AJ73" i="7" s="1"/>
  <c r="BC72" i="7"/>
  <c r="BB72" i="7"/>
  <c r="AS72" i="7"/>
  <c r="AF72" i="7"/>
  <c r="AE72" i="7"/>
  <c r="AG72" i="7" s="1"/>
  <c r="AL72" i="7" s="1"/>
  <c r="BC71" i="7"/>
  <c r="BB71" i="7"/>
  <c r="AS71" i="7"/>
  <c r="AL71" i="7"/>
  <c r="AK71" i="7"/>
  <c r="AG71" i="7"/>
  <c r="AO71" i="7" s="1"/>
  <c r="AF71" i="7"/>
  <c r="AE71" i="7"/>
  <c r="BC70" i="7"/>
  <c r="BB70" i="7"/>
  <c r="AS70" i="7"/>
  <c r="AN70" i="7"/>
  <c r="AK70" i="7"/>
  <c r="AJ70" i="7"/>
  <c r="AG70" i="7"/>
  <c r="AR70" i="7" s="1"/>
  <c r="AF70" i="7"/>
  <c r="AE70" i="7"/>
  <c r="BC69" i="7"/>
  <c r="BB69" i="7"/>
  <c r="AS69" i="7"/>
  <c r="AJ69" i="7"/>
  <c r="AF69" i="7"/>
  <c r="AE69" i="7"/>
  <c r="AG69" i="7" s="1"/>
  <c r="AN69" i="7" s="1"/>
  <c r="BC68" i="7"/>
  <c r="BB68" i="7"/>
  <c r="AS68" i="7"/>
  <c r="AF68" i="7"/>
  <c r="AE68" i="7"/>
  <c r="AG68" i="7" s="1"/>
  <c r="AQ68" i="7" s="1"/>
  <c r="BB67" i="7"/>
  <c r="AS67" i="7"/>
  <c r="AF67" i="7"/>
  <c r="BC67" i="7" s="1"/>
  <c r="AE67" i="7"/>
  <c r="AG67" i="7" s="1"/>
  <c r="BB66" i="7"/>
  <c r="AS66" i="7"/>
  <c r="AR66" i="7"/>
  <c r="AG66" i="7"/>
  <c r="AN66" i="7" s="1"/>
  <c r="AF66" i="7"/>
  <c r="BC66" i="7" s="1"/>
  <c r="AE66" i="7"/>
  <c r="BC65" i="7"/>
  <c r="BB65" i="7"/>
  <c r="AS65" i="7"/>
  <c r="AR65" i="7"/>
  <c r="AJ65" i="7"/>
  <c r="AF65" i="7"/>
  <c r="AE65" i="7"/>
  <c r="AG65" i="7" s="1"/>
  <c r="AN65" i="7" s="1"/>
  <c r="BC64" i="7"/>
  <c r="BB64" i="7"/>
  <c r="AS64" i="7"/>
  <c r="AF64" i="7"/>
  <c r="AE64" i="7"/>
  <c r="AG64" i="7" s="1"/>
  <c r="AH64" i="7" s="1"/>
  <c r="BC63" i="7"/>
  <c r="BB63" i="7"/>
  <c r="AS63" i="7"/>
  <c r="AF63" i="7"/>
  <c r="AE63" i="7"/>
  <c r="AG63" i="7" s="1"/>
  <c r="BC62" i="7"/>
  <c r="BB62" i="7"/>
  <c r="AS62" i="7"/>
  <c r="AF62" i="7"/>
  <c r="AE62" i="7"/>
  <c r="AG62" i="7" s="1"/>
  <c r="BC61" i="7"/>
  <c r="BB61" i="7"/>
  <c r="AS61" i="7"/>
  <c r="AF61" i="7"/>
  <c r="AE61" i="7"/>
  <c r="AG61" i="7" s="1"/>
  <c r="AR61" i="7" s="1"/>
  <c r="BC60" i="7"/>
  <c r="BB60" i="7"/>
  <c r="AS60" i="7"/>
  <c r="AF60" i="7"/>
  <c r="AE60" i="7"/>
  <c r="AG60" i="7" s="1"/>
  <c r="BC59" i="7"/>
  <c r="BB59" i="7"/>
  <c r="AS59" i="7"/>
  <c r="AL59" i="7"/>
  <c r="AK59" i="7"/>
  <c r="AG59" i="7"/>
  <c r="AT59" i="7" s="1"/>
  <c r="AF59" i="7"/>
  <c r="AE59" i="7"/>
  <c r="BC58" i="7"/>
  <c r="BB58" i="7"/>
  <c r="AS58" i="7"/>
  <c r="AN58" i="7"/>
  <c r="AG58" i="7"/>
  <c r="AJ58" i="7" s="1"/>
  <c r="AF58" i="7"/>
  <c r="AE58" i="7"/>
  <c r="BB57" i="7"/>
  <c r="AS57" i="7"/>
  <c r="AR57" i="7"/>
  <c r="AF57" i="7"/>
  <c r="BC57" i="7" s="1"/>
  <c r="AE57" i="7"/>
  <c r="AG57" i="7" s="1"/>
  <c r="AQ57" i="7" s="1"/>
  <c r="BC56" i="7"/>
  <c r="BB56" i="7"/>
  <c r="AS56" i="7"/>
  <c r="AQ56" i="7"/>
  <c r="AF56" i="7"/>
  <c r="AE56" i="7"/>
  <c r="AG56" i="7" s="1"/>
  <c r="AI56" i="7" s="1"/>
  <c r="BC55" i="7"/>
  <c r="BB55" i="7"/>
  <c r="AS55" i="7"/>
  <c r="AF55" i="7"/>
  <c r="AE55" i="7"/>
  <c r="AG55" i="7" s="1"/>
  <c r="BC54" i="7"/>
  <c r="BB54" i="7"/>
  <c r="AS54" i="7"/>
  <c r="AF54" i="7"/>
  <c r="AE54" i="7"/>
  <c r="AG54" i="7" s="1"/>
  <c r="BC53" i="7"/>
  <c r="BB53" i="7"/>
  <c r="AS53" i="7"/>
  <c r="AR53" i="7"/>
  <c r="AF53" i="7"/>
  <c r="AE53" i="7"/>
  <c r="AG53" i="7" s="1"/>
  <c r="AQ53" i="7" s="1"/>
  <c r="BC52" i="7"/>
  <c r="BB52" i="7"/>
  <c r="AS52" i="7"/>
  <c r="AF52" i="7"/>
  <c r="AE52" i="7"/>
  <c r="AG52" i="7" s="1"/>
  <c r="AP52" i="7" s="1"/>
  <c r="BC51" i="7"/>
  <c r="BB51" i="7"/>
  <c r="AS51" i="7"/>
  <c r="AG51" i="7"/>
  <c r="AP51" i="7" s="1"/>
  <c r="AF51" i="7"/>
  <c r="AE51" i="7"/>
  <c r="BB50" i="7"/>
  <c r="AS50" i="7"/>
  <c r="AF50" i="7"/>
  <c r="BC50" i="7" s="1"/>
  <c r="AE50" i="7"/>
  <c r="AG50" i="7" s="1"/>
  <c r="BC49" i="7"/>
  <c r="BB49" i="7"/>
  <c r="AS49" i="7"/>
  <c r="AF49" i="7"/>
  <c r="AE49" i="7"/>
  <c r="AG49" i="7" s="1"/>
  <c r="AN49" i="7" s="1"/>
  <c r="BC48" i="7"/>
  <c r="BB48" i="7"/>
  <c r="AS48" i="7"/>
  <c r="AF48" i="7"/>
  <c r="AE48" i="7"/>
  <c r="AG48" i="7" s="1"/>
  <c r="BC47" i="7"/>
  <c r="BB47" i="7"/>
  <c r="AS47" i="7"/>
  <c r="AF47" i="7"/>
  <c r="AE47" i="7"/>
  <c r="AG47" i="7" s="1"/>
  <c r="BB46" i="7"/>
  <c r="AS46" i="7"/>
  <c r="AG46" i="7"/>
  <c r="AF46" i="7"/>
  <c r="BC46" i="7" s="1"/>
  <c r="AE46" i="7"/>
  <c r="BC45" i="7"/>
  <c r="BB45" i="7"/>
  <c r="AS45" i="7"/>
  <c r="AH45" i="7"/>
  <c r="AF45" i="7"/>
  <c r="AE45" i="7"/>
  <c r="AG45" i="7" s="1"/>
  <c r="AN45" i="7" s="1"/>
  <c r="BC44" i="7"/>
  <c r="BB44" i="7"/>
  <c r="AS44" i="7"/>
  <c r="AG44" i="7"/>
  <c r="AF44" i="7"/>
  <c r="AE44" i="7"/>
  <c r="BC43" i="7"/>
  <c r="BB43" i="7"/>
  <c r="AS43" i="7"/>
  <c r="AG43" i="7"/>
  <c r="AF43" i="7"/>
  <c r="AE43" i="7"/>
  <c r="BC42" i="7"/>
  <c r="BB42" i="7"/>
  <c r="AS42" i="7"/>
  <c r="AF42" i="7"/>
  <c r="AE42" i="7"/>
  <c r="AG42" i="7" s="1"/>
  <c r="BC41" i="7"/>
  <c r="BB41" i="7"/>
  <c r="AS41" i="7"/>
  <c r="AF41" i="7"/>
  <c r="AE41" i="7"/>
  <c r="AG41" i="7" s="1"/>
  <c r="AN41" i="7" s="1"/>
  <c r="BC40" i="7"/>
  <c r="BB40" i="7"/>
  <c r="AS40" i="7"/>
  <c r="AF40" i="7"/>
  <c r="AE40" i="7"/>
  <c r="AG40" i="7" s="1"/>
  <c r="BB39" i="7"/>
  <c r="AT39" i="7"/>
  <c r="AS39" i="7"/>
  <c r="AP39" i="7"/>
  <c r="AO39" i="7"/>
  <c r="AJ39" i="7"/>
  <c r="AH39" i="7"/>
  <c r="AG39" i="7"/>
  <c r="AN39" i="7" s="1"/>
  <c r="AF39" i="7"/>
  <c r="BC39" i="7" s="1"/>
  <c r="AE39" i="7"/>
  <c r="BC38" i="7"/>
  <c r="BB38" i="7"/>
  <c r="AS38" i="7"/>
  <c r="AF38" i="7"/>
  <c r="AE38" i="7"/>
  <c r="AG38" i="7" s="1"/>
  <c r="AO38" i="7" s="1"/>
  <c r="BC37" i="7"/>
  <c r="BB37" i="7"/>
  <c r="AS37" i="7"/>
  <c r="AM37" i="7"/>
  <c r="AI37" i="7"/>
  <c r="AH37" i="7"/>
  <c r="AF37" i="7"/>
  <c r="AE37" i="7"/>
  <c r="AG37" i="7" s="1"/>
  <c r="AR37" i="7" s="1"/>
  <c r="BC36" i="7"/>
  <c r="BB36" i="7"/>
  <c r="AS36" i="7"/>
  <c r="AF36" i="7"/>
  <c r="AE36" i="7"/>
  <c r="AG36" i="7" s="1"/>
  <c r="AT36" i="7" s="1"/>
  <c r="BB35" i="7"/>
  <c r="AS35" i="7"/>
  <c r="AF35" i="7"/>
  <c r="BC35" i="7" s="1"/>
  <c r="AE35" i="7"/>
  <c r="AG35" i="7" s="1"/>
  <c r="BC34" i="7"/>
  <c r="BB34" i="7"/>
  <c r="AS34" i="7"/>
  <c r="AF34" i="7"/>
  <c r="AE34" i="7"/>
  <c r="AG34" i="7" s="1"/>
  <c r="BC33" i="7"/>
  <c r="BB33" i="7"/>
  <c r="AS33" i="7"/>
  <c r="AF33" i="7"/>
  <c r="AE33" i="7"/>
  <c r="AG33" i="7" s="1"/>
  <c r="AN33" i="7" s="1"/>
  <c r="BC32" i="7"/>
  <c r="BB32" i="7"/>
  <c r="AS32" i="7"/>
  <c r="AF32" i="7"/>
  <c r="AE32" i="7"/>
  <c r="AG32" i="7" s="1"/>
  <c r="BC31" i="7"/>
  <c r="BB31" i="7"/>
  <c r="AS31" i="7"/>
  <c r="AF31" i="7"/>
  <c r="AE31" i="7"/>
  <c r="AG31" i="7" s="1"/>
  <c r="BC30" i="7"/>
  <c r="BB30" i="7"/>
  <c r="AS30" i="7"/>
  <c r="AG30" i="7"/>
  <c r="AF30" i="7"/>
  <c r="AE30" i="7"/>
  <c r="BB29" i="7"/>
  <c r="AS29" i="7"/>
  <c r="AM29" i="7"/>
  <c r="AL29" i="7"/>
  <c r="AI29" i="7"/>
  <c r="AF29" i="7"/>
  <c r="BC29" i="7" s="1"/>
  <c r="AE29" i="7"/>
  <c r="AG29" i="7" s="1"/>
  <c r="AR29" i="7" s="1"/>
  <c r="BC28" i="7"/>
  <c r="BB28" i="7"/>
  <c r="AS28" i="7"/>
  <c r="AG28" i="7"/>
  <c r="AP28" i="7" s="1"/>
  <c r="AF28" i="7"/>
  <c r="AE28" i="7"/>
  <c r="BC27" i="7"/>
  <c r="BB27" i="7"/>
  <c r="AS27" i="7"/>
  <c r="AG27" i="7"/>
  <c r="AK27" i="7" s="1"/>
  <c r="AF27" i="7"/>
  <c r="AE27" i="7"/>
  <c r="BC26" i="7"/>
  <c r="BB26" i="7"/>
  <c r="AS26" i="7"/>
  <c r="AF26" i="7"/>
  <c r="AE26" i="7"/>
  <c r="AG26" i="7" s="1"/>
  <c r="BB25" i="7"/>
  <c r="AS25" i="7"/>
  <c r="AF25" i="7"/>
  <c r="BC25" i="7" s="1"/>
  <c r="AE25" i="7"/>
  <c r="AG25" i="7" s="1"/>
  <c r="AN25" i="7" s="1"/>
  <c r="BC24" i="7"/>
  <c r="BB24" i="7"/>
  <c r="AS24" i="7"/>
  <c r="AG24" i="7"/>
  <c r="AF24" i="7"/>
  <c r="AE24" i="7"/>
  <c r="BC23" i="7"/>
  <c r="BB23" i="7"/>
  <c r="AS23" i="7"/>
  <c r="AF23" i="7"/>
  <c r="AE23" i="7"/>
  <c r="AG23" i="7" s="1"/>
  <c r="BB22" i="7"/>
  <c r="AS22" i="7"/>
  <c r="AF22" i="7"/>
  <c r="BC22" i="7" s="1"/>
  <c r="AE22" i="7"/>
  <c r="AG22" i="7" s="1"/>
  <c r="BC21" i="7"/>
  <c r="BB21" i="7"/>
  <c r="AS21" i="7"/>
  <c r="AF21" i="7"/>
  <c r="AE21" i="7"/>
  <c r="AG21" i="7" s="1"/>
  <c r="AH21" i="7" s="1"/>
  <c r="BC20" i="7"/>
  <c r="BB20" i="7"/>
  <c r="AS20" i="7"/>
  <c r="AF20" i="7"/>
  <c r="AE20" i="7"/>
  <c r="AG20" i="7" s="1"/>
  <c r="BB19" i="7"/>
  <c r="AT19" i="7"/>
  <c r="AS19" i="7"/>
  <c r="AP19" i="7"/>
  <c r="AO19" i="7"/>
  <c r="AJ19" i="7"/>
  <c r="AH19" i="7"/>
  <c r="AG19" i="7"/>
  <c r="AN19" i="7" s="1"/>
  <c r="AF19" i="7"/>
  <c r="BC19" i="7" s="1"/>
  <c r="AE19" i="7"/>
  <c r="BC18" i="7"/>
  <c r="BB18" i="7"/>
  <c r="AS18" i="7"/>
  <c r="AF18" i="7"/>
  <c r="AE18" i="7"/>
  <c r="AG18" i="7" s="1"/>
  <c r="AQ18" i="7" s="1"/>
  <c r="BB17" i="7"/>
  <c r="AS17" i="7"/>
  <c r="AR17" i="7"/>
  <c r="AN17" i="7"/>
  <c r="AM17" i="7"/>
  <c r="AL17" i="7"/>
  <c r="AI17" i="7"/>
  <c r="AH17" i="7"/>
  <c r="AF17" i="7"/>
  <c r="BC17" i="7" s="1"/>
  <c r="AE17" i="7"/>
  <c r="AG17" i="7" s="1"/>
  <c r="BB16" i="7"/>
  <c r="AS16" i="7"/>
  <c r="AF16" i="7"/>
  <c r="BC16" i="7" s="1"/>
  <c r="AE16" i="7"/>
  <c r="AG16" i="7" s="1"/>
  <c r="BC15" i="7"/>
  <c r="BB15" i="7"/>
  <c r="AS15" i="7"/>
  <c r="AF15" i="7"/>
  <c r="AE15" i="7"/>
  <c r="AG15" i="7" s="1"/>
  <c r="BC14" i="7"/>
  <c r="BB14" i="7"/>
  <c r="AS14" i="7"/>
  <c r="AF14" i="7"/>
  <c r="AE14" i="7"/>
  <c r="AG14" i="7" s="1"/>
  <c r="BC13" i="7"/>
  <c r="BB13" i="7"/>
  <c r="AS13" i="7"/>
  <c r="AI13" i="7"/>
  <c r="AF13" i="7"/>
  <c r="AE13" i="7"/>
  <c r="AG13" i="7" s="1"/>
  <c r="AN13" i="7" s="1"/>
  <c r="BC12" i="7"/>
  <c r="BB12" i="7"/>
  <c r="AS12" i="7"/>
  <c r="AF12" i="7"/>
  <c r="AE12" i="7"/>
  <c r="AG12" i="7" s="1"/>
  <c r="BB11" i="7"/>
  <c r="AS11" i="7"/>
  <c r="AF11" i="7"/>
  <c r="BC11" i="7" s="1"/>
  <c r="AE11" i="7"/>
  <c r="AG11" i="7" s="1"/>
  <c r="BC10" i="7"/>
  <c r="BB10" i="7"/>
  <c r="AS10" i="7"/>
  <c r="AK10" i="7"/>
  <c r="AG10" i="7"/>
  <c r="AF10" i="7"/>
  <c r="AE10" i="7"/>
  <c r="BC9" i="7"/>
  <c r="BB9" i="7"/>
  <c r="AS9" i="7"/>
  <c r="AR9" i="7"/>
  <c r="AN9" i="7"/>
  <c r="AM9" i="7"/>
  <c r="AL9" i="7"/>
  <c r="AI9" i="7"/>
  <c r="AH9" i="7"/>
  <c r="AF9" i="7"/>
  <c r="AQ9" i="7" s="1"/>
  <c r="AE9" i="7"/>
  <c r="AG9" i="7" s="1"/>
  <c r="BC8" i="7"/>
  <c r="BB8" i="7"/>
  <c r="AS8" i="7"/>
  <c r="AF8" i="7"/>
  <c r="AE8" i="7"/>
  <c r="AG8" i="7" s="1"/>
  <c r="BC7" i="7"/>
  <c r="BB7" i="7"/>
  <c r="AS7" i="7"/>
  <c r="AF7" i="7"/>
  <c r="AE7" i="7"/>
  <c r="AG7" i="7" s="1"/>
  <c r="BC6" i="7"/>
  <c r="BB6" i="7"/>
  <c r="AS6" i="7"/>
  <c r="AF6" i="7"/>
  <c r="AE6" i="7"/>
  <c r="AG6" i="7" s="1"/>
  <c r="BC5" i="7"/>
  <c r="BB5" i="7"/>
  <c r="AS5" i="7"/>
  <c r="AF5" i="7"/>
  <c r="AE5" i="7"/>
  <c r="AG5" i="7" s="1"/>
  <c r="AN5" i="7" s="1"/>
  <c r="BB4" i="7"/>
  <c r="AS4" i="7"/>
  <c r="AF4" i="7"/>
  <c r="BC4" i="7" s="1"/>
  <c r="AE4" i="7"/>
  <c r="AG4" i="7" s="1"/>
  <c r="BC3" i="7"/>
  <c r="BB3" i="7"/>
  <c r="AS3" i="7"/>
  <c r="AF3" i="7"/>
  <c r="AE3" i="7"/>
  <c r="AG3" i="7" s="1"/>
  <c r="AR3" i="7" s="1"/>
  <c r="BB2" i="7"/>
  <c r="AS2" i="7"/>
  <c r="AG2" i="7"/>
  <c r="AK2" i="7" s="1"/>
  <c r="AF2" i="7"/>
  <c r="AE2" i="7"/>
  <c r="AT127" i="7" l="1"/>
  <c r="AL127" i="7"/>
  <c r="AK127" i="7"/>
  <c r="AT63" i="7"/>
  <c r="AL63" i="7"/>
  <c r="AK63" i="7"/>
  <c r="AK110" i="7"/>
  <c r="AR110" i="7"/>
  <c r="AN110" i="7"/>
  <c r="AJ110" i="7"/>
  <c r="AO171" i="7"/>
  <c r="AH171" i="7"/>
  <c r="AN202" i="7"/>
  <c r="AP202" i="7"/>
  <c r="AJ15" i="7"/>
  <c r="AT15" i="7"/>
  <c r="AP15" i="7"/>
  <c r="AO15" i="7"/>
  <c r="AK15" i="7"/>
  <c r="AT55" i="7"/>
  <c r="AP55" i="7"/>
  <c r="AL55" i="7"/>
  <c r="AK55" i="7"/>
  <c r="AH55" i="7"/>
  <c r="AR74" i="7"/>
  <c r="AN74" i="7"/>
  <c r="AK74" i="7"/>
  <c r="AJ74" i="7"/>
  <c r="AJ7" i="7"/>
  <c r="AK7" i="7"/>
  <c r="AO7" i="7"/>
  <c r="AT7" i="7"/>
  <c r="AP7" i="7"/>
  <c r="AK23" i="7"/>
  <c r="AP23" i="7"/>
  <c r="AP35" i="7"/>
  <c r="AK35" i="7"/>
  <c r="AO179" i="7"/>
  <c r="AT179" i="7"/>
  <c r="AL179" i="7"/>
  <c r="AP307" i="7"/>
  <c r="AL307" i="7"/>
  <c r="AJ307" i="7"/>
  <c r="AR307" i="7"/>
  <c r="AK307" i="7"/>
  <c r="AT131" i="7"/>
  <c r="AL131" i="7"/>
  <c r="AN114" i="7"/>
  <c r="AR114" i="7"/>
  <c r="AK114" i="7"/>
  <c r="AJ114" i="7"/>
  <c r="AJ185" i="7"/>
  <c r="AO185" i="7"/>
  <c r="AM185" i="7"/>
  <c r="AO203" i="7"/>
  <c r="AM203" i="7"/>
  <c r="AM8" i="7"/>
  <c r="AP8" i="7"/>
  <c r="AK8" i="7"/>
  <c r="AO67" i="7"/>
  <c r="AT67" i="7"/>
  <c r="AL67" i="7"/>
  <c r="AK67" i="7"/>
  <c r="AT206" i="7"/>
  <c r="AO206" i="7"/>
  <c r="AJ206" i="7"/>
  <c r="AH206" i="7"/>
  <c r="AN206" i="7"/>
  <c r="AP206" i="7"/>
  <c r="AK206" i="7"/>
  <c r="AR258" i="7"/>
  <c r="AL258" i="7"/>
  <c r="AK258" i="7"/>
  <c r="AT123" i="7"/>
  <c r="AL123" i="7"/>
  <c r="AK123" i="7"/>
  <c r="AN126" i="7"/>
  <c r="AK126" i="7"/>
  <c r="AJ126" i="7"/>
  <c r="AR126" i="7"/>
  <c r="AK140" i="7"/>
  <c r="AP140" i="7"/>
  <c r="AL140" i="7"/>
  <c r="AR134" i="7"/>
  <c r="AN134" i="7"/>
  <c r="AK134" i="7"/>
  <c r="AJ134" i="7"/>
  <c r="AP16" i="7"/>
  <c r="AK16" i="7"/>
  <c r="AK47" i="7"/>
  <c r="AT47" i="7"/>
  <c r="AP47" i="7"/>
  <c r="AO47" i="7"/>
  <c r="AN47" i="7"/>
  <c r="AH47" i="7"/>
  <c r="AJ47" i="7"/>
  <c r="AR78" i="7"/>
  <c r="AN78" i="7"/>
  <c r="AK78" i="7"/>
  <c r="AJ78" i="7"/>
  <c r="AL95" i="7"/>
  <c r="AT95" i="7"/>
  <c r="AK95" i="7"/>
  <c r="AT103" i="7"/>
  <c r="AK103" i="7"/>
  <c r="AL103" i="7"/>
  <c r="AJ106" i="7"/>
  <c r="AR106" i="7"/>
  <c r="AN106" i="7"/>
  <c r="AK106" i="7"/>
  <c r="AR118" i="7"/>
  <c r="AN118" i="7"/>
  <c r="AJ118" i="7"/>
  <c r="AK118" i="7"/>
  <c r="AK62" i="7"/>
  <c r="AJ62" i="7"/>
  <c r="AR62" i="7"/>
  <c r="AN62" i="7"/>
  <c r="AL115" i="7"/>
  <c r="AK115" i="7"/>
  <c r="AT115" i="7"/>
  <c r="AR253" i="7"/>
  <c r="AM253" i="7"/>
  <c r="AK253" i="7"/>
  <c r="AI253" i="7"/>
  <c r="AQ253" i="7"/>
  <c r="AR303" i="7"/>
  <c r="AJ303" i="7"/>
  <c r="AH303" i="7"/>
  <c r="AO238" i="7"/>
  <c r="AR238" i="7"/>
  <c r="AL238" i="7"/>
  <c r="AJ238" i="7"/>
  <c r="AH238" i="7"/>
  <c r="AM147" i="7"/>
  <c r="AR147" i="7"/>
  <c r="AQ147" i="7"/>
  <c r="AK147" i="7"/>
  <c r="AI147" i="7"/>
  <c r="AK194" i="7"/>
  <c r="AH194" i="7"/>
  <c r="AR194" i="7"/>
  <c r="AP194" i="7"/>
  <c r="AL194" i="7"/>
  <c r="AP275" i="7"/>
  <c r="AQ275" i="7"/>
  <c r="AL275" i="7"/>
  <c r="AK275" i="7"/>
  <c r="AH275" i="7"/>
  <c r="AT183" i="7"/>
  <c r="AL183" i="7"/>
  <c r="AI183" i="7"/>
  <c r="AO183" i="7"/>
  <c r="AT79" i="7"/>
  <c r="AK79" i="7"/>
  <c r="AL79" i="7"/>
  <c r="AR90" i="7"/>
  <c r="AJ90" i="7"/>
  <c r="AN90" i="7"/>
  <c r="AK90" i="7"/>
  <c r="AO31" i="7"/>
  <c r="AT31" i="7"/>
  <c r="AK31" i="7"/>
  <c r="AJ31" i="7"/>
  <c r="AP31" i="7"/>
  <c r="AN31" i="7"/>
  <c r="AH31" i="7"/>
  <c r="AR82" i="7"/>
  <c r="AN82" i="7"/>
  <c r="AK82" i="7"/>
  <c r="AJ82" i="7"/>
  <c r="AK107" i="7"/>
  <c r="AT107" i="7"/>
  <c r="AL107" i="7"/>
  <c r="AT119" i="7"/>
  <c r="AL119" i="7"/>
  <c r="AK119" i="7"/>
  <c r="AI5" i="7"/>
  <c r="AJ27" i="7"/>
  <c r="AK58" i="7"/>
  <c r="AL83" i="7"/>
  <c r="AQ92" i="7"/>
  <c r="AK94" i="7"/>
  <c r="AL111" i="7"/>
  <c r="AQ120" i="7"/>
  <c r="AK122" i="7"/>
  <c r="AT136" i="7"/>
  <c r="AO151" i="7"/>
  <c r="AH158" i="7"/>
  <c r="AP162" i="7"/>
  <c r="AP164" i="7"/>
  <c r="AH166" i="7"/>
  <c r="AO190" i="7"/>
  <c r="AQ192" i="7"/>
  <c r="AH198" i="7"/>
  <c r="AQ200" i="7"/>
  <c r="AN204" i="7"/>
  <c r="AP222" i="7"/>
  <c r="AM235" i="7"/>
  <c r="AQ237" i="7"/>
  <c r="AQ249" i="7"/>
  <c r="AP266" i="7"/>
  <c r="AR268" i="7"/>
  <c r="AN272" i="7"/>
  <c r="AM276" i="7"/>
  <c r="AK278" i="7"/>
  <c r="AK316" i="7"/>
  <c r="AQ318" i="7"/>
  <c r="AL339" i="7"/>
  <c r="AR344" i="7"/>
  <c r="AH25" i="7"/>
  <c r="AR237" i="7"/>
  <c r="AK237" i="7"/>
  <c r="AI237" i="7"/>
  <c r="AP342" i="7"/>
  <c r="AT342" i="7"/>
  <c r="AN342" i="7"/>
  <c r="AR363" i="7"/>
  <c r="AK363" i="7"/>
  <c r="AI363" i="7"/>
  <c r="AQ409" i="7"/>
  <c r="AR409" i="7"/>
  <c r="AN409" i="7"/>
  <c r="AJ409" i="7"/>
  <c r="AI25" i="7"/>
  <c r="AO27" i="7"/>
  <c r="AH29" i="7"/>
  <c r="AI45" i="7"/>
  <c r="AR58" i="7"/>
  <c r="AR69" i="7"/>
  <c r="AK75" i="7"/>
  <c r="AT83" i="7"/>
  <c r="AQ88" i="7"/>
  <c r="AQ146" i="7"/>
  <c r="AM146" i="7"/>
  <c r="AT151" i="7"/>
  <c r="AK158" i="7"/>
  <c r="AK166" i="7"/>
  <c r="AJ174" i="7"/>
  <c r="AJ180" i="7"/>
  <c r="AH182" i="7"/>
  <c r="AK198" i="7"/>
  <c r="AJ200" i="7"/>
  <c r="AM237" i="7"/>
  <c r="AH243" i="7"/>
  <c r="AN252" i="7"/>
  <c r="AM252" i="7"/>
  <c r="AH252" i="7"/>
  <c r="AQ276" i="7"/>
  <c r="AR278" i="7"/>
  <c r="AJ314" i="7"/>
  <c r="AT339" i="7"/>
  <c r="AQ342" i="7"/>
  <c r="AO371" i="7"/>
  <c r="AN371" i="7"/>
  <c r="AK371" i="7"/>
  <c r="AI371" i="7"/>
  <c r="AO401" i="7"/>
  <c r="AN401" i="7"/>
  <c r="AO334" i="7"/>
  <c r="AQ334" i="7"/>
  <c r="AN334" i="7"/>
  <c r="AK334" i="7"/>
  <c r="AH150" i="7"/>
  <c r="AI156" i="7"/>
  <c r="AI172" i="7"/>
  <c r="AK182" i="7"/>
  <c r="AK241" i="7"/>
  <c r="AK243" i="7"/>
  <c r="AR301" i="7"/>
  <c r="AQ301" i="7"/>
  <c r="AI305" i="7"/>
  <c r="AL305" i="7"/>
  <c r="AL332" i="7"/>
  <c r="AK332" i="7"/>
  <c r="AJ342" i="7"/>
  <c r="AM363" i="7"/>
  <c r="AL387" i="7"/>
  <c r="AT387" i="7"/>
  <c r="AN387" i="7"/>
  <c r="AH387" i="7"/>
  <c r="AM45" i="7"/>
  <c r="AQ116" i="7"/>
  <c r="AM116" i="7"/>
  <c r="AQ142" i="7"/>
  <c r="AJ150" i="7"/>
  <c r="AR156" i="7"/>
  <c r="AO158" i="7"/>
  <c r="AO166" i="7"/>
  <c r="AM172" i="7"/>
  <c r="AN174" i="7"/>
  <c r="AN182" i="7"/>
  <c r="AO198" i="7"/>
  <c r="AP200" i="7"/>
  <c r="AK218" i="7"/>
  <c r="AL243" i="7"/>
  <c r="AQ285" i="7"/>
  <c r="AL321" i="7"/>
  <c r="AQ332" i="7"/>
  <c r="AP27" i="7"/>
  <c r="AN43" i="7"/>
  <c r="AK43" i="7"/>
  <c r="AR25" i="7"/>
  <c r="AT27" i="7"/>
  <c r="AH142" i="7"/>
  <c r="AH144" i="7"/>
  <c r="AN150" i="7"/>
  <c r="AP158" i="7"/>
  <c r="AP166" i="7"/>
  <c r="AO174" i="7"/>
  <c r="AO182" i="7"/>
  <c r="AP198" i="7"/>
  <c r="AL218" i="7"/>
  <c r="AP243" i="7"/>
  <c r="AR260" i="7"/>
  <c r="AQ260" i="7"/>
  <c r="AL260" i="7"/>
  <c r="AJ283" i="7"/>
  <c r="AH301" i="7"/>
  <c r="AN321" i="7"/>
  <c r="AR340" i="7"/>
  <c r="AH340" i="7"/>
  <c r="AM347" i="7"/>
  <c r="AK347" i="7"/>
  <c r="AQ361" i="7"/>
  <c r="AP361" i="7"/>
  <c r="AH361" i="7"/>
  <c r="AQ2" i="7"/>
  <c r="AT172" i="7"/>
  <c r="AH172" i="7"/>
  <c r="AR45" i="7"/>
  <c r="AP43" i="7"/>
  <c r="AN29" i="7"/>
  <c r="AJ61" i="7"/>
  <c r="AT71" i="7"/>
  <c r="AL99" i="7"/>
  <c r="AT116" i="7"/>
  <c r="AI142" i="7"/>
  <c r="AJ144" i="7"/>
  <c r="AO150" i="7"/>
  <c r="AN154" i="7"/>
  <c r="AP172" i="7"/>
  <c r="AP182" i="7"/>
  <c r="AL184" i="7"/>
  <c r="AN228" i="7"/>
  <c r="AH228" i="7"/>
  <c r="AH236" i="7"/>
  <c r="AJ250" i="7"/>
  <c r="AH254" i="7"/>
  <c r="AQ256" i="7"/>
  <c r="AO279" i="7"/>
  <c r="AH279" i="7"/>
  <c r="AK283" i="7"/>
  <c r="AI301" i="7"/>
  <c r="AT305" i="7"/>
  <c r="AQ317" i="7"/>
  <c r="AL317" i="7"/>
  <c r="AI317" i="7"/>
  <c r="AH317" i="7"/>
  <c r="AT319" i="7"/>
  <c r="AO319" i="7"/>
  <c r="AQ345" i="7"/>
  <c r="AP345" i="7"/>
  <c r="AL345" i="7"/>
  <c r="AH345" i="7"/>
  <c r="AL369" i="7"/>
  <c r="AK369" i="7"/>
  <c r="AH369" i="7"/>
  <c r="AQ369" i="7"/>
  <c r="AO410" i="7"/>
  <c r="AK410" i="7"/>
  <c r="AM25" i="7"/>
  <c r="AL75" i="7"/>
  <c r="AI53" i="7"/>
  <c r="AI57" i="7"/>
  <c r="AJ93" i="7"/>
  <c r="AM112" i="7"/>
  <c r="AM142" i="7"/>
  <c r="AN144" i="7"/>
  <c r="AP150" i="7"/>
  <c r="AL152" i="7"/>
  <c r="AI163" i="7"/>
  <c r="AT174" i="7"/>
  <c r="AM193" i="7"/>
  <c r="AK234" i="7"/>
  <c r="AI236" i="7"/>
  <c r="AO250" i="7"/>
  <c r="AJ254" i="7"/>
  <c r="AI256" i="7"/>
  <c r="AH260" i="7"/>
  <c r="AH271" i="7"/>
  <c r="AP283" i="7"/>
  <c r="AK290" i="7"/>
  <c r="AL301" i="7"/>
  <c r="AN319" i="7"/>
  <c r="AR364" i="7"/>
  <c r="AL364" i="7"/>
  <c r="AJ364" i="7"/>
  <c r="AH364" i="7"/>
  <c r="AP372" i="7"/>
  <c r="AO372" i="7"/>
  <c r="AJ372" i="7"/>
  <c r="AJ53" i="7"/>
  <c r="AJ57" i="7"/>
  <c r="AN142" i="7"/>
  <c r="AO144" i="7"/>
  <c r="AT182" i="7"/>
  <c r="AK191" i="7"/>
  <c r="AI228" i="7"/>
  <c r="AJ230" i="7"/>
  <c r="AH232" i="7"/>
  <c r="AL236" i="7"/>
  <c r="AL254" i="7"/>
  <c r="AJ256" i="7"/>
  <c r="AI260" i="7"/>
  <c r="AQ269" i="7"/>
  <c r="AI271" i="7"/>
  <c r="AJ279" i="7"/>
  <c r="AR283" i="7"/>
  <c r="AL299" i="7"/>
  <c r="AM301" i="7"/>
  <c r="AO315" i="7"/>
  <c r="AL315" i="7"/>
  <c r="AM317" i="7"/>
  <c r="AL335" i="7"/>
  <c r="AO340" i="7"/>
  <c r="AT352" i="7"/>
  <c r="AO352" i="7"/>
  <c r="AP369" i="7"/>
  <c r="AT375" i="7"/>
  <c r="AP375" i="7"/>
  <c r="AO375" i="7"/>
  <c r="AN375" i="7"/>
  <c r="AK375" i="7"/>
  <c r="AJ375" i="7"/>
  <c r="AH375" i="7"/>
  <c r="AJ102" i="7"/>
  <c r="AQ104" i="7"/>
  <c r="AT112" i="7"/>
  <c r="AR142" i="7"/>
  <c r="AI165" i="7"/>
  <c r="AT168" i="7"/>
  <c r="AI181" i="7"/>
  <c r="AN197" i="7"/>
  <c r="AT214" i="7"/>
  <c r="AP228" i="7"/>
  <c r="AK230" i="7"/>
  <c r="AJ232" i="7"/>
  <c r="AP240" i="7"/>
  <c r="AI240" i="7"/>
  <c r="AT250" i="7"/>
  <c r="AN256" i="7"/>
  <c r="AM260" i="7"/>
  <c r="AR269" i="7"/>
  <c r="AR279" i="7"/>
  <c r="AN301" i="7"/>
  <c r="AN317" i="7"/>
  <c r="AK338" i="7"/>
  <c r="AI338" i="7"/>
  <c r="AO364" i="7"/>
  <c r="AT383" i="7"/>
  <c r="AP383" i="7"/>
  <c r="AO383" i="7"/>
  <c r="AN383" i="7"/>
  <c r="AK383" i="7"/>
  <c r="AJ383" i="7"/>
  <c r="AH383" i="7"/>
  <c r="AT144" i="7"/>
  <c r="AK199" i="7"/>
  <c r="AI199" i="7"/>
  <c r="AR242" i="7"/>
  <c r="AL242" i="7"/>
  <c r="AL324" i="7"/>
  <c r="AP324" i="7"/>
  <c r="AH324" i="7"/>
  <c r="AR326" i="7"/>
  <c r="AM326" i="7"/>
  <c r="AL394" i="7"/>
  <c r="AH394" i="7"/>
  <c r="BA394" i="7" s="1"/>
  <c r="AT394" i="7"/>
  <c r="AO394" i="7"/>
  <c r="AK51" i="7"/>
  <c r="AK222" i="7"/>
  <c r="AH222" i="7"/>
  <c r="AR274" i="7"/>
  <c r="AK274" i="7"/>
  <c r="AL291" i="7"/>
  <c r="AJ291" i="7"/>
  <c r="AT320" i="7"/>
  <c r="AP320" i="7"/>
  <c r="AI320" i="7"/>
  <c r="AH320" i="7"/>
  <c r="AL362" i="7"/>
  <c r="AI362" i="7"/>
  <c r="AH362" i="7"/>
  <c r="AR362" i="7"/>
  <c r="AN362" i="7"/>
  <c r="AO397" i="7"/>
  <c r="AN397" i="7"/>
  <c r="AK397" i="7"/>
  <c r="AK28" i="7"/>
  <c r="AK19" i="7"/>
  <c r="AN37" i="7"/>
  <c r="AK39" i="7"/>
  <c r="AJ66" i="7"/>
  <c r="AJ85" i="7"/>
  <c r="AK87" i="7"/>
  <c r="AK98" i="7"/>
  <c r="AJ130" i="7"/>
  <c r="AJ136" i="7"/>
  <c r="AI155" i="7"/>
  <c r="AK167" i="7"/>
  <c r="AL210" i="7"/>
  <c r="AM217" i="7"/>
  <c r="AP226" i="7"/>
  <c r="AP230" i="7"/>
  <c r="AN240" i="7"/>
  <c r="AK326" i="7"/>
  <c r="AR348" i="7"/>
  <c r="AO348" i="7"/>
  <c r="AL348" i="7"/>
  <c r="AK66" i="7"/>
  <c r="AT91" i="7"/>
  <c r="AM100" i="7"/>
  <c r="AT104" i="7"/>
  <c r="AQ128" i="7"/>
  <c r="AK130" i="7"/>
  <c r="AM132" i="7"/>
  <c r="AN136" i="7"/>
  <c r="AQ149" i="7"/>
  <c r="AL155" i="7"/>
  <c r="AH162" i="7"/>
  <c r="AH164" i="7"/>
  <c r="AP167" i="7"/>
  <c r="AH190" i="7"/>
  <c r="AH204" i="7"/>
  <c r="AJ222" i="7"/>
  <c r="AI249" i="7"/>
  <c r="AL259" i="7"/>
  <c r="AH259" i="7"/>
  <c r="AL274" i="7"/>
  <c r="AH276" i="7"/>
  <c r="AT280" i="7"/>
  <c r="AO280" i="7"/>
  <c r="AM280" i="7"/>
  <c r="AK291" i="7"/>
  <c r="AM320" i="7"/>
  <c r="AP329" i="7"/>
  <c r="AJ329" i="7"/>
  <c r="AK336" i="7"/>
  <c r="AH336" i="7"/>
  <c r="AM362" i="7"/>
  <c r="AQ96" i="7"/>
  <c r="AK162" i="7"/>
  <c r="AI164" i="7"/>
  <c r="AI204" i="7"/>
  <c r="AN222" i="7"/>
  <c r="AP255" i="7"/>
  <c r="AO255" i="7"/>
  <c r="AP272" i="7"/>
  <c r="AJ272" i="7"/>
  <c r="AI272" i="7"/>
  <c r="AI276" i="7"/>
  <c r="AP284" i="7"/>
  <c r="AK284" i="7"/>
  <c r="AQ298" i="7"/>
  <c r="AJ298" i="7"/>
  <c r="AI298" i="7"/>
  <c r="AL300" i="7"/>
  <c r="AM300" i="7"/>
  <c r="AR311" i="7"/>
  <c r="AL311" i="7"/>
  <c r="AJ311" i="7"/>
  <c r="AO320" i="7"/>
  <c r="AQ353" i="7"/>
  <c r="AP353" i="7"/>
  <c r="AL353" i="7"/>
  <c r="AR355" i="7"/>
  <c r="AQ355" i="7"/>
  <c r="AM355" i="7"/>
  <c r="AQ124" i="7"/>
  <c r="AT124" i="7"/>
  <c r="AM204" i="7"/>
  <c r="AO222" i="7"/>
  <c r="AR270" i="7"/>
  <c r="AO270" i="7"/>
  <c r="AH270" i="7"/>
  <c r="AQ272" i="7"/>
  <c r="AH284" i="7"/>
  <c r="AR291" i="7"/>
  <c r="AR309" i="7"/>
  <c r="AQ309" i="7"/>
  <c r="AN309" i="7"/>
  <c r="AM309" i="7"/>
  <c r="AH309" i="7"/>
  <c r="AK344" i="7"/>
  <c r="AH353" i="7"/>
  <c r="AI355" i="7"/>
  <c r="AT407" i="7"/>
  <c r="AO356" i="7"/>
  <c r="AL376" i="7"/>
  <c r="AH390" i="7"/>
  <c r="AQ396" i="7"/>
  <c r="AH398" i="7"/>
  <c r="AQ338" i="7"/>
  <c r="AQ371" i="7"/>
  <c r="AP376" i="7"/>
  <c r="AI366" i="7"/>
  <c r="AN400" i="7"/>
  <c r="AH406" i="7"/>
  <c r="AQ10" i="7"/>
  <c r="AQ108" i="7"/>
  <c r="AH333" i="7"/>
  <c r="AI350" i="7"/>
  <c r="AJ366" i="7"/>
  <c r="AQ400" i="7"/>
  <c r="AN404" i="7"/>
  <c r="AP406" i="7"/>
  <c r="AN366" i="7"/>
  <c r="AQ404" i="7"/>
  <c r="AI408" i="7"/>
  <c r="AP313" i="7"/>
  <c r="AM333" i="7"/>
  <c r="AP350" i="7"/>
  <c r="AH357" i="7"/>
  <c r="AQ363" i="7"/>
  <c r="AQ366" i="7"/>
  <c r="AH370" i="7"/>
  <c r="AQ377" i="7"/>
  <c r="AP381" i="7"/>
  <c r="AL385" i="7"/>
  <c r="AJ389" i="7"/>
  <c r="AH391" i="7"/>
  <c r="AH395" i="7"/>
  <c r="AH399" i="7"/>
  <c r="AN333" i="7"/>
  <c r="AQ350" i="7"/>
  <c r="AO357" i="7"/>
  <c r="AI370" i="7"/>
  <c r="AJ377" i="7"/>
  <c r="AM385" i="7"/>
  <c r="AK389" i="7"/>
  <c r="AI391" i="7"/>
  <c r="AI395" i="7"/>
  <c r="AI399" i="7"/>
  <c r="AH403" i="7"/>
  <c r="AQ333" i="7"/>
  <c r="AQ347" i="7"/>
  <c r="AH354" i="7"/>
  <c r="AL370" i="7"/>
  <c r="AM377" i="7"/>
  <c r="AP389" i="7"/>
  <c r="AI403" i="7"/>
  <c r="AJ201" i="7"/>
  <c r="AQ232" i="7"/>
  <c r="AQ236" i="7"/>
  <c r="AI293" i="7"/>
  <c r="AI304" i="7"/>
  <c r="AQ330" i="7"/>
  <c r="AQ337" i="7"/>
  <c r="AI354" i="7"/>
  <c r="AM370" i="7"/>
  <c r="AI374" i="7"/>
  <c r="AR389" i="7"/>
  <c r="AP391" i="7"/>
  <c r="AP395" i="7"/>
  <c r="AP399" i="7"/>
  <c r="AM403" i="7"/>
  <c r="AH407" i="7"/>
  <c r="AP403" i="7"/>
  <c r="AJ330" i="7"/>
  <c r="AL337" i="7"/>
  <c r="AM354" i="7"/>
  <c r="AQ362" i="7"/>
  <c r="AQ370" i="7"/>
  <c r="AO374" i="7"/>
  <c r="AQ403" i="7"/>
  <c r="AM407" i="7"/>
  <c r="AQ314" i="7"/>
  <c r="AN337" i="7"/>
  <c r="AQ351" i="7"/>
  <c r="AQ358" i="7"/>
  <c r="AK360" i="7"/>
  <c r="AJ382" i="7"/>
  <c r="AP407" i="7"/>
  <c r="AR4" i="7"/>
  <c r="AN4" i="7"/>
  <c r="AJ4" i="7"/>
  <c r="AQ4" i="7"/>
  <c r="AL4" i="7"/>
  <c r="AP4" i="7"/>
  <c r="AK4" i="7"/>
  <c r="AM4" i="7"/>
  <c r="AH4" i="7"/>
  <c r="AT4" i="7"/>
  <c r="AO4" i="7"/>
  <c r="AI4" i="7"/>
  <c r="AT6" i="7"/>
  <c r="AP6" i="7"/>
  <c r="AL6" i="7"/>
  <c r="AH6" i="7"/>
  <c r="AR6" i="7"/>
  <c r="AM6" i="7"/>
  <c r="AQ6" i="7"/>
  <c r="AK6" i="7"/>
  <c r="AO6" i="7"/>
  <c r="AJ6" i="7"/>
  <c r="AN6" i="7"/>
  <c r="AI6" i="7"/>
  <c r="AR12" i="7"/>
  <c r="AN12" i="7"/>
  <c r="AJ12" i="7"/>
  <c r="AQ12" i="7"/>
  <c r="AL12" i="7"/>
  <c r="AO12" i="7"/>
  <c r="AP12" i="7"/>
  <c r="AK12" i="7"/>
  <c r="AT12" i="7"/>
  <c r="AI12" i="7"/>
  <c r="AM12" i="7"/>
  <c r="AH12" i="7"/>
  <c r="AT14" i="7"/>
  <c r="AP14" i="7"/>
  <c r="AL14" i="7"/>
  <c r="AH14" i="7"/>
  <c r="AR14" i="7"/>
  <c r="AM14" i="7"/>
  <c r="AO14" i="7"/>
  <c r="AN14" i="7"/>
  <c r="AI14" i="7"/>
  <c r="AQ14" i="7"/>
  <c r="AK14" i="7"/>
  <c r="AJ14" i="7"/>
  <c r="AR20" i="7"/>
  <c r="AN20" i="7"/>
  <c r="AJ20" i="7"/>
  <c r="AO20" i="7"/>
  <c r="AM20" i="7"/>
  <c r="AH20" i="7"/>
  <c r="AQ20" i="7"/>
  <c r="AL20" i="7"/>
  <c r="AK20" i="7"/>
  <c r="AP20" i="7"/>
  <c r="AT20" i="7"/>
  <c r="AI20" i="7"/>
  <c r="AT34" i="7"/>
  <c r="AP34" i="7"/>
  <c r="AL34" i="7"/>
  <c r="AH34" i="7"/>
  <c r="AO34" i="7"/>
  <c r="AJ34" i="7"/>
  <c r="AN34" i="7"/>
  <c r="AI34" i="7"/>
  <c r="AR34" i="7"/>
  <c r="AM34" i="7"/>
  <c r="AQ34" i="7"/>
  <c r="AK34" i="7"/>
  <c r="AT42" i="7"/>
  <c r="AP42" i="7"/>
  <c r="AL42" i="7"/>
  <c r="AH42" i="7"/>
  <c r="AO42" i="7"/>
  <c r="AJ42" i="7"/>
  <c r="AN42" i="7"/>
  <c r="AI42" i="7"/>
  <c r="AR42" i="7"/>
  <c r="AM42" i="7"/>
  <c r="AQ42" i="7"/>
  <c r="AK42" i="7"/>
  <c r="AR48" i="7"/>
  <c r="AN48" i="7"/>
  <c r="AJ48" i="7"/>
  <c r="AM48" i="7"/>
  <c r="AH48" i="7"/>
  <c r="AP48" i="7"/>
  <c r="AK48" i="7"/>
  <c r="AT48" i="7"/>
  <c r="AO48" i="7"/>
  <c r="AQ48" i="7"/>
  <c r="AL48" i="7"/>
  <c r="AI48" i="7"/>
  <c r="AT22" i="7"/>
  <c r="AP22" i="7"/>
  <c r="AL22" i="7"/>
  <c r="AH22" i="7"/>
  <c r="AN22" i="7"/>
  <c r="AI22" i="7"/>
  <c r="AR22" i="7"/>
  <c r="AM22" i="7"/>
  <c r="AQ22" i="7"/>
  <c r="AK22" i="7"/>
  <c r="AO22" i="7"/>
  <c r="AJ22" i="7"/>
  <c r="AR32" i="7"/>
  <c r="AN32" i="7"/>
  <c r="AJ32" i="7"/>
  <c r="AM32" i="7"/>
  <c r="AH32" i="7"/>
  <c r="AT32" i="7"/>
  <c r="AO32" i="7"/>
  <c r="AI32" i="7"/>
  <c r="AQ32" i="7"/>
  <c r="AL32" i="7"/>
  <c r="AP32" i="7"/>
  <c r="AK32" i="7"/>
  <c r="AR40" i="7"/>
  <c r="AN40" i="7"/>
  <c r="AJ40" i="7"/>
  <c r="AM40" i="7"/>
  <c r="AH40" i="7"/>
  <c r="AQ40" i="7"/>
  <c r="AL40" i="7"/>
  <c r="AP40" i="7"/>
  <c r="AK40" i="7"/>
  <c r="AT40" i="7"/>
  <c r="AO40" i="7"/>
  <c r="AI40" i="7"/>
  <c r="AT50" i="7"/>
  <c r="AP50" i="7"/>
  <c r="AL50" i="7"/>
  <c r="AH50" i="7"/>
  <c r="AN50" i="7"/>
  <c r="AI50" i="7"/>
  <c r="AQ50" i="7"/>
  <c r="AK50" i="7"/>
  <c r="AO50" i="7"/>
  <c r="AJ50" i="7"/>
  <c r="AR50" i="7"/>
  <c r="AM50" i="7"/>
  <c r="AT26" i="7"/>
  <c r="AP26" i="7"/>
  <c r="AL26" i="7"/>
  <c r="AH26" i="7"/>
  <c r="AR26" i="7"/>
  <c r="AM26" i="7"/>
  <c r="AQ26" i="7"/>
  <c r="AK26" i="7"/>
  <c r="AN26" i="7"/>
  <c r="AO26" i="7"/>
  <c r="AJ26" i="7"/>
  <c r="AI26" i="7"/>
  <c r="AQ11" i="7"/>
  <c r="AM11" i="7"/>
  <c r="AI11" i="7"/>
  <c r="AL11" i="7"/>
  <c r="AQ17" i="7"/>
  <c r="AR24" i="7"/>
  <c r="AN24" i="7"/>
  <c r="AJ24" i="7"/>
  <c r="AL24" i="7"/>
  <c r="AQ24" i="7"/>
  <c r="AT30" i="7"/>
  <c r="AP30" i="7"/>
  <c r="AL30" i="7"/>
  <c r="AH30" i="7"/>
  <c r="AM30" i="7"/>
  <c r="AR30" i="7"/>
  <c r="AJ41" i="7"/>
  <c r="AP41" i="7"/>
  <c r="AT41" i="7"/>
  <c r="AR44" i="7"/>
  <c r="AN44" i="7"/>
  <c r="AJ44" i="7"/>
  <c r="AL44" i="7"/>
  <c r="AQ44" i="7"/>
  <c r="AT46" i="7"/>
  <c r="AP46" i="7"/>
  <c r="AL46" i="7"/>
  <c r="AH46" i="7"/>
  <c r="AM46" i="7"/>
  <c r="AR46" i="7"/>
  <c r="AQ54" i="7"/>
  <c r="AM54" i="7"/>
  <c r="AI54" i="7"/>
  <c r="AT54" i="7"/>
  <c r="AP54" i="7"/>
  <c r="AL54" i="7"/>
  <c r="AH54" i="7"/>
  <c r="AO60" i="7"/>
  <c r="AK60" i="7"/>
  <c r="AR60" i="7"/>
  <c r="AN60" i="7"/>
  <c r="AJ60" i="7"/>
  <c r="AL60" i="7"/>
  <c r="AL68" i="7"/>
  <c r="AT2" i="7"/>
  <c r="AP2" i="7"/>
  <c r="AL2" i="7"/>
  <c r="AH2" i="7"/>
  <c r="AR2" i="7"/>
  <c r="AT10" i="7"/>
  <c r="AP10" i="7"/>
  <c r="AL10" i="7"/>
  <c r="AH10" i="7"/>
  <c r="AM10" i="7"/>
  <c r="AR10" i="7"/>
  <c r="AI30" i="7"/>
  <c r="AN30" i="7"/>
  <c r="AQ35" i="7"/>
  <c r="AM35" i="7"/>
  <c r="AI35" i="7"/>
  <c r="AR35" i="7"/>
  <c r="AH36" i="7"/>
  <c r="AM36" i="7"/>
  <c r="AI46" i="7"/>
  <c r="AN46" i="7"/>
  <c r="AQ51" i="7"/>
  <c r="AM51" i="7"/>
  <c r="AI51" i="7"/>
  <c r="AJ54" i="7"/>
  <c r="AR54" i="7"/>
  <c r="AT61" i="7"/>
  <c r="AP61" i="7"/>
  <c r="AL61" i="7"/>
  <c r="AH61" i="7"/>
  <c r="AO61" i="7"/>
  <c r="AK61" i="7"/>
  <c r="AM61" i="7"/>
  <c r="AM64" i="7"/>
  <c r="AT64" i="7"/>
  <c r="AM68" i="7"/>
  <c r="AT68" i="7"/>
  <c r="AM72" i="7"/>
  <c r="AT72" i="7"/>
  <c r="AM76" i="7"/>
  <c r="AT76" i="7"/>
  <c r="AM84" i="7"/>
  <c r="AT84" i="7"/>
  <c r="AT89" i="7"/>
  <c r="AP89" i="7"/>
  <c r="AL89" i="7"/>
  <c r="AH89" i="7"/>
  <c r="AO89" i="7"/>
  <c r="AK89" i="7"/>
  <c r="AM89" i="7"/>
  <c r="AT93" i="7"/>
  <c r="AP93" i="7"/>
  <c r="AL93" i="7"/>
  <c r="AH93" i="7"/>
  <c r="AO93" i="7"/>
  <c r="AK93" i="7"/>
  <c r="AM93" i="7"/>
  <c r="AT97" i="7"/>
  <c r="AP97" i="7"/>
  <c r="AL97" i="7"/>
  <c r="AH97" i="7"/>
  <c r="AO97" i="7"/>
  <c r="AK97" i="7"/>
  <c r="AM97" i="7"/>
  <c r="AT109" i="7"/>
  <c r="AP109" i="7"/>
  <c r="AL109" i="7"/>
  <c r="AH109" i="7"/>
  <c r="AO109" i="7"/>
  <c r="AK109" i="7"/>
  <c r="AM109" i="7"/>
  <c r="AT113" i="7"/>
  <c r="AP113" i="7"/>
  <c r="AL113" i="7"/>
  <c r="AH113" i="7"/>
  <c r="AO113" i="7"/>
  <c r="AK113" i="7"/>
  <c r="AM113" i="7"/>
  <c r="AT117" i="7"/>
  <c r="AP117" i="7"/>
  <c r="AL117" i="7"/>
  <c r="AH117" i="7"/>
  <c r="AO117" i="7"/>
  <c r="AK117" i="7"/>
  <c r="AM117" i="7"/>
  <c r="AT121" i="7"/>
  <c r="AP121" i="7"/>
  <c r="AL121" i="7"/>
  <c r="AH121" i="7"/>
  <c r="AO121" i="7"/>
  <c r="AK121" i="7"/>
  <c r="AM121" i="7"/>
  <c r="AT125" i="7"/>
  <c r="AP125" i="7"/>
  <c r="AL125" i="7"/>
  <c r="AH125" i="7"/>
  <c r="AO125" i="7"/>
  <c r="AK125" i="7"/>
  <c r="AM125" i="7"/>
  <c r="AT129" i="7"/>
  <c r="AP129" i="7"/>
  <c r="AL129" i="7"/>
  <c r="AH129" i="7"/>
  <c r="AO129" i="7"/>
  <c r="AK129" i="7"/>
  <c r="AM129" i="7"/>
  <c r="AT133" i="7"/>
  <c r="AP133" i="7"/>
  <c r="AL133" i="7"/>
  <c r="AH133" i="7"/>
  <c r="AO133" i="7"/>
  <c r="AK133" i="7"/>
  <c r="AM133" i="7"/>
  <c r="AR137" i="7"/>
  <c r="AN137" i="7"/>
  <c r="AJ137" i="7"/>
  <c r="AM137" i="7"/>
  <c r="AH137" i="7"/>
  <c r="AQ137" i="7"/>
  <c r="AL137" i="7"/>
  <c r="AO137" i="7"/>
  <c r="AR141" i="7"/>
  <c r="AN141" i="7"/>
  <c r="AJ141" i="7"/>
  <c r="AP141" i="7"/>
  <c r="AK141" i="7"/>
  <c r="AT141" i="7"/>
  <c r="AO141" i="7"/>
  <c r="AI141" i="7"/>
  <c r="AQ141" i="7"/>
  <c r="AR145" i="7"/>
  <c r="AN145" i="7"/>
  <c r="AJ145" i="7"/>
  <c r="AT145" i="7"/>
  <c r="AO145" i="7"/>
  <c r="AI145" i="7"/>
  <c r="AM145" i="7"/>
  <c r="AH145" i="7"/>
  <c r="AQ145" i="7"/>
  <c r="AL145" i="7"/>
  <c r="AT157" i="7"/>
  <c r="AP157" i="7"/>
  <c r="AL157" i="7"/>
  <c r="AH157" i="7"/>
  <c r="AQ157" i="7"/>
  <c r="AK157" i="7"/>
  <c r="AM157" i="7"/>
  <c r="AN157" i="7"/>
  <c r="AJ157" i="7"/>
  <c r="AI157" i="7"/>
  <c r="AR157" i="7"/>
  <c r="AO157" i="7"/>
  <c r="AQ3" i="7"/>
  <c r="AM3" i="7"/>
  <c r="AI3" i="7"/>
  <c r="AL64" i="7"/>
  <c r="AM2" i="7"/>
  <c r="BC2" i="7"/>
  <c r="AH3" i="7"/>
  <c r="AN3" i="7"/>
  <c r="AO13" i="7"/>
  <c r="AK13" i="7"/>
  <c r="AJ13" i="7"/>
  <c r="AP13" i="7"/>
  <c r="AT13" i="7"/>
  <c r="AR16" i="7"/>
  <c r="AN16" i="7"/>
  <c r="AJ16" i="7"/>
  <c r="AQ16" i="7"/>
  <c r="AI18" i="7"/>
  <c r="AN18" i="7"/>
  <c r="AQ23" i="7"/>
  <c r="AM23" i="7"/>
  <c r="AI23" i="7"/>
  <c r="AL23" i="7"/>
  <c r="AR23" i="7"/>
  <c r="AH24" i="7"/>
  <c r="AM24" i="7"/>
  <c r="AR28" i="7"/>
  <c r="AN28" i="7"/>
  <c r="AJ28" i="7"/>
  <c r="AL28" i="7"/>
  <c r="AQ28" i="7"/>
  <c r="AL33" i="7"/>
  <c r="AQ33" i="7"/>
  <c r="AL35" i="7"/>
  <c r="AI38" i="7"/>
  <c r="AN38" i="7"/>
  <c r="AL41" i="7"/>
  <c r="AO56" i="7"/>
  <c r="AK56" i="7"/>
  <c r="AR56" i="7"/>
  <c r="AN56" i="7"/>
  <c r="AJ56" i="7"/>
  <c r="AL56" i="7"/>
  <c r="AT77" i="7"/>
  <c r="AP77" i="7"/>
  <c r="AL77" i="7"/>
  <c r="AH77" i="7"/>
  <c r="AO77" i="7"/>
  <c r="AK77" i="7"/>
  <c r="AM77" i="7"/>
  <c r="AT81" i="7"/>
  <c r="AP81" i="7"/>
  <c r="AL81" i="7"/>
  <c r="AH81" i="7"/>
  <c r="AO81" i="7"/>
  <c r="AK81" i="7"/>
  <c r="AM81" i="7"/>
  <c r="AT85" i="7"/>
  <c r="AP85" i="7"/>
  <c r="AL85" i="7"/>
  <c r="AH85" i="7"/>
  <c r="AO85" i="7"/>
  <c r="AK85" i="7"/>
  <c r="AM85" i="7"/>
  <c r="AM88" i="7"/>
  <c r="AT88" i="7"/>
  <c r="AM92" i="7"/>
  <c r="AT92" i="7"/>
  <c r="AM96" i="7"/>
  <c r="AT96" i="7"/>
  <c r="AQ7" i="7"/>
  <c r="AM7" i="7"/>
  <c r="AI7" i="7"/>
  <c r="AL7" i="7"/>
  <c r="AR7" i="7"/>
  <c r="AH8" i="7"/>
  <c r="AI10" i="7"/>
  <c r="AN10" i="7"/>
  <c r="AJ11" i="7"/>
  <c r="AO11" i="7"/>
  <c r="AT11" i="7"/>
  <c r="AL13" i="7"/>
  <c r="AQ13" i="7"/>
  <c r="AJ18" i="7"/>
  <c r="AO18" i="7"/>
  <c r="AI24" i="7"/>
  <c r="AO24" i="7"/>
  <c r="AT24" i="7"/>
  <c r="AQ27" i="7"/>
  <c r="AM27" i="7"/>
  <c r="AI27" i="7"/>
  <c r="AH28" i="7"/>
  <c r="AM28" i="7"/>
  <c r="AJ30" i="7"/>
  <c r="AO30" i="7"/>
  <c r="AH33" i="7"/>
  <c r="AM33" i="7"/>
  <c r="AR33" i="7"/>
  <c r="AH35" i="7"/>
  <c r="AN35" i="7"/>
  <c r="AI36" i="7"/>
  <c r="AO36" i="7"/>
  <c r="AJ38" i="7"/>
  <c r="AH41" i="7"/>
  <c r="AM41" i="7"/>
  <c r="AR41" i="7"/>
  <c r="AH43" i="7"/>
  <c r="AI44" i="7"/>
  <c r="AO44" i="7"/>
  <c r="AT44" i="7"/>
  <c r="AO46" i="7"/>
  <c r="AH49" i="7"/>
  <c r="AM49" i="7"/>
  <c r="AR49" i="7"/>
  <c r="AH51" i="7"/>
  <c r="AN51" i="7"/>
  <c r="AI52" i="7"/>
  <c r="AO52" i="7"/>
  <c r="AT52" i="7"/>
  <c r="AM56" i="7"/>
  <c r="AT56" i="7"/>
  <c r="AP68" i="7"/>
  <c r="AR75" i="7"/>
  <c r="AN75" i="7"/>
  <c r="AJ75" i="7"/>
  <c r="AQ75" i="7"/>
  <c r="AM75" i="7"/>
  <c r="AI75" i="7"/>
  <c r="AO75" i="7"/>
  <c r="AH76" i="7"/>
  <c r="AP76" i="7"/>
  <c r="AN77" i="7"/>
  <c r="AR79" i="7"/>
  <c r="AN79" i="7"/>
  <c r="AJ79" i="7"/>
  <c r="AQ79" i="7"/>
  <c r="AM79" i="7"/>
  <c r="AI79" i="7"/>
  <c r="AH80" i="7"/>
  <c r="AP80" i="7"/>
  <c r="AR87" i="7"/>
  <c r="AN87" i="7"/>
  <c r="AJ87" i="7"/>
  <c r="AQ87" i="7"/>
  <c r="AM87" i="7"/>
  <c r="AI87" i="7"/>
  <c r="AO87" i="7"/>
  <c r="AH88" i="7"/>
  <c r="AP88" i="7"/>
  <c r="AN89" i="7"/>
  <c r="AR91" i="7"/>
  <c r="AN91" i="7"/>
  <c r="AJ91" i="7"/>
  <c r="AQ91" i="7"/>
  <c r="AM91" i="7"/>
  <c r="AI91" i="7"/>
  <c r="AO91" i="7"/>
  <c r="AH92" i="7"/>
  <c r="AP92" i="7"/>
  <c r="AN93" i="7"/>
  <c r="AR95" i="7"/>
  <c r="AN95" i="7"/>
  <c r="AJ95" i="7"/>
  <c r="AQ95" i="7"/>
  <c r="AM95" i="7"/>
  <c r="AI95" i="7"/>
  <c r="AO95" i="7"/>
  <c r="AH96" i="7"/>
  <c r="AP96" i="7"/>
  <c r="AN97" i="7"/>
  <c r="AR99" i="7"/>
  <c r="AN99" i="7"/>
  <c r="AJ99" i="7"/>
  <c r="AQ99" i="7"/>
  <c r="AM99" i="7"/>
  <c r="AI99" i="7"/>
  <c r="AO99" i="7"/>
  <c r="AH100" i="7"/>
  <c r="AP100" i="7"/>
  <c r="AR103" i="7"/>
  <c r="AN103" i="7"/>
  <c r="AJ103" i="7"/>
  <c r="AQ103" i="7"/>
  <c r="AM103" i="7"/>
  <c r="AI103" i="7"/>
  <c r="AO103" i="7"/>
  <c r="AH104" i="7"/>
  <c r="AP104" i="7"/>
  <c r="AR107" i="7"/>
  <c r="AN107" i="7"/>
  <c r="AJ107" i="7"/>
  <c r="AQ107" i="7"/>
  <c r="AM107" i="7"/>
  <c r="AI107" i="7"/>
  <c r="AO107" i="7"/>
  <c r="AH108" i="7"/>
  <c r="AP108" i="7"/>
  <c r="AN109" i="7"/>
  <c r="AR111" i="7"/>
  <c r="AN111" i="7"/>
  <c r="AJ111" i="7"/>
  <c r="AQ111" i="7"/>
  <c r="AM111" i="7"/>
  <c r="AI111" i="7"/>
  <c r="AO111" i="7"/>
  <c r="AH112" i="7"/>
  <c r="AP112" i="7"/>
  <c r="AN113" i="7"/>
  <c r="AR115" i="7"/>
  <c r="AN115" i="7"/>
  <c r="AJ115" i="7"/>
  <c r="AQ115" i="7"/>
  <c r="AM115" i="7"/>
  <c r="AI115" i="7"/>
  <c r="AO115" i="7"/>
  <c r="AH116" i="7"/>
  <c r="AP116" i="7"/>
  <c r="AN117" i="7"/>
  <c r="AR119" i="7"/>
  <c r="AN119" i="7"/>
  <c r="AJ119" i="7"/>
  <c r="AQ119" i="7"/>
  <c r="AM119" i="7"/>
  <c r="AI119" i="7"/>
  <c r="AO119" i="7"/>
  <c r="AH120" i="7"/>
  <c r="AP120" i="7"/>
  <c r="AN121" i="7"/>
  <c r="AR123" i="7"/>
  <c r="AN123" i="7"/>
  <c r="AJ123" i="7"/>
  <c r="AQ123" i="7"/>
  <c r="AM123" i="7"/>
  <c r="AI123" i="7"/>
  <c r="AO123" i="7"/>
  <c r="AH124" i="7"/>
  <c r="AP124" i="7"/>
  <c r="AN125" i="7"/>
  <c r="AR127" i="7"/>
  <c r="AN127" i="7"/>
  <c r="AJ127" i="7"/>
  <c r="AQ127" i="7"/>
  <c r="AM127" i="7"/>
  <c r="AI127" i="7"/>
  <c r="AO127" i="7"/>
  <c r="AH128" i="7"/>
  <c r="AP128" i="7"/>
  <c r="AN129" i="7"/>
  <c r="AR131" i="7"/>
  <c r="AN131" i="7"/>
  <c r="AJ131" i="7"/>
  <c r="AQ131" i="7"/>
  <c r="AM131" i="7"/>
  <c r="AI131" i="7"/>
  <c r="AO131" i="7"/>
  <c r="AH132" i="7"/>
  <c r="AP132" i="7"/>
  <c r="AN133" i="7"/>
  <c r="AT135" i="7"/>
  <c r="AP135" i="7"/>
  <c r="AL135" i="7"/>
  <c r="AH135" i="7"/>
  <c r="AQ135" i="7"/>
  <c r="AK135" i="7"/>
  <c r="AO135" i="7"/>
  <c r="AJ135" i="7"/>
  <c r="AR135" i="7"/>
  <c r="AP137" i="7"/>
  <c r="AH141" i="7"/>
  <c r="AT143" i="7"/>
  <c r="AP143" i="7"/>
  <c r="AL143" i="7"/>
  <c r="AH143" i="7"/>
  <c r="AQ143" i="7"/>
  <c r="AK143" i="7"/>
  <c r="AO143" i="7"/>
  <c r="AJ143" i="7"/>
  <c r="AR143" i="7"/>
  <c r="AT173" i="7"/>
  <c r="AP173" i="7"/>
  <c r="AL173" i="7"/>
  <c r="AH173" i="7"/>
  <c r="AQ173" i="7"/>
  <c r="AK173" i="7"/>
  <c r="AO173" i="7"/>
  <c r="AI173" i="7"/>
  <c r="AN173" i="7"/>
  <c r="AM173" i="7"/>
  <c r="AJ173" i="7"/>
  <c r="AR173" i="7"/>
  <c r="AL3" i="7"/>
  <c r="AO21" i="7"/>
  <c r="AK21" i="7"/>
  <c r="AJ21" i="7"/>
  <c r="AP21" i="7"/>
  <c r="AT21" i="7"/>
  <c r="AQ29" i="7"/>
  <c r="AJ33" i="7"/>
  <c r="AP33" i="7"/>
  <c r="AT33" i="7"/>
  <c r="AR36" i="7"/>
  <c r="AN36" i="7"/>
  <c r="AJ36" i="7"/>
  <c r="AL36" i="7"/>
  <c r="AQ36" i="7"/>
  <c r="AT38" i="7"/>
  <c r="AP38" i="7"/>
  <c r="AL38" i="7"/>
  <c r="AH38" i="7"/>
  <c r="AM38" i="7"/>
  <c r="AR38" i="7"/>
  <c r="AJ49" i="7"/>
  <c r="AP49" i="7"/>
  <c r="AT49" i="7"/>
  <c r="AO64" i="7"/>
  <c r="AK64" i="7"/>
  <c r="AR64" i="7"/>
  <c r="AN64" i="7"/>
  <c r="AJ64" i="7"/>
  <c r="AO72" i="7"/>
  <c r="AK72" i="7"/>
  <c r="AR72" i="7"/>
  <c r="AN72" i="7"/>
  <c r="AJ72" i="7"/>
  <c r="AO5" i="7"/>
  <c r="AK5" i="7"/>
  <c r="AJ5" i="7"/>
  <c r="AP5" i="7"/>
  <c r="AT5" i="7"/>
  <c r="AR8" i="7"/>
  <c r="AN8" i="7"/>
  <c r="AJ8" i="7"/>
  <c r="AL8" i="7"/>
  <c r="AQ8" i="7"/>
  <c r="AH11" i="7"/>
  <c r="AN11" i="7"/>
  <c r="AL16" i="7"/>
  <c r="AL21" i="7"/>
  <c r="AQ21" i="7"/>
  <c r="AQ41" i="7"/>
  <c r="AQ43" i="7"/>
  <c r="AM43" i="7"/>
  <c r="AI43" i="7"/>
  <c r="AL43" i="7"/>
  <c r="AR43" i="7"/>
  <c r="AH44" i="7"/>
  <c r="AM44" i="7"/>
  <c r="AL49" i="7"/>
  <c r="AQ49" i="7"/>
  <c r="AL51" i="7"/>
  <c r="AR51" i="7"/>
  <c r="AH52" i="7"/>
  <c r="AM52" i="7"/>
  <c r="AM60" i="7"/>
  <c r="AT60" i="7"/>
  <c r="AT65" i="7"/>
  <c r="AP65" i="7"/>
  <c r="AL65" i="7"/>
  <c r="AH65" i="7"/>
  <c r="AO65" i="7"/>
  <c r="AK65" i="7"/>
  <c r="AM65" i="7"/>
  <c r="AT69" i="7"/>
  <c r="AP69" i="7"/>
  <c r="AL69" i="7"/>
  <c r="AH69" i="7"/>
  <c r="AO69" i="7"/>
  <c r="AK69" i="7"/>
  <c r="AM69" i="7"/>
  <c r="AT73" i="7"/>
  <c r="AP73" i="7"/>
  <c r="AL73" i="7"/>
  <c r="AH73" i="7"/>
  <c r="AO73" i="7"/>
  <c r="AK73" i="7"/>
  <c r="AM73" i="7"/>
  <c r="AM80" i="7"/>
  <c r="AT80" i="7"/>
  <c r="AT101" i="7"/>
  <c r="AP101" i="7"/>
  <c r="AL101" i="7"/>
  <c r="AH101" i="7"/>
  <c r="AO101" i="7"/>
  <c r="AK101" i="7"/>
  <c r="AM101" i="7"/>
  <c r="AT105" i="7"/>
  <c r="AP105" i="7"/>
  <c r="AL105" i="7"/>
  <c r="AH105" i="7"/>
  <c r="AO105" i="7"/>
  <c r="AK105" i="7"/>
  <c r="AM105" i="7"/>
  <c r="AI2" i="7"/>
  <c r="AN2" i="7"/>
  <c r="AJ3" i="7"/>
  <c r="AO3" i="7"/>
  <c r="AT3" i="7"/>
  <c r="AL5" i="7"/>
  <c r="AQ5" i="7"/>
  <c r="AQ15" i="7"/>
  <c r="AM15" i="7"/>
  <c r="AI15" i="7"/>
  <c r="AL15" i="7"/>
  <c r="AR15" i="7"/>
  <c r="AH16" i="7"/>
  <c r="AM16" i="7"/>
  <c r="AM21" i="7"/>
  <c r="AR21" i="7"/>
  <c r="AH23" i="7"/>
  <c r="AN23" i="7"/>
  <c r="AO25" i="7"/>
  <c r="AK25" i="7"/>
  <c r="AJ25" i="7"/>
  <c r="AP25" i="7"/>
  <c r="AT25" i="7"/>
  <c r="AL27" i="7"/>
  <c r="AR27" i="7"/>
  <c r="AO37" i="7"/>
  <c r="AK37" i="7"/>
  <c r="AJ37" i="7"/>
  <c r="AP37" i="7"/>
  <c r="AT37" i="7"/>
  <c r="AO45" i="7"/>
  <c r="AK45" i="7"/>
  <c r="AJ45" i="7"/>
  <c r="AP45" i="7"/>
  <c r="AT45" i="7"/>
  <c r="AJ46" i="7"/>
  <c r="AT53" i="7"/>
  <c r="AP53" i="7"/>
  <c r="AL53" i="7"/>
  <c r="AH53" i="7"/>
  <c r="AO53" i="7"/>
  <c r="AK53" i="7"/>
  <c r="AM53" i="7"/>
  <c r="AK54" i="7"/>
  <c r="AT57" i="7"/>
  <c r="AP57" i="7"/>
  <c r="AL57" i="7"/>
  <c r="AH57" i="7"/>
  <c r="AO57" i="7"/>
  <c r="AK57" i="7"/>
  <c r="AM57" i="7"/>
  <c r="AR59" i="7"/>
  <c r="AN59" i="7"/>
  <c r="AJ59" i="7"/>
  <c r="AQ59" i="7"/>
  <c r="AM59" i="7"/>
  <c r="AI59" i="7"/>
  <c r="AO59" i="7"/>
  <c r="AH60" i="7"/>
  <c r="AP60" i="7"/>
  <c r="AN61" i="7"/>
  <c r="AR63" i="7"/>
  <c r="AN63" i="7"/>
  <c r="AJ63" i="7"/>
  <c r="AQ63" i="7"/>
  <c r="AM63" i="7"/>
  <c r="AI63" i="7"/>
  <c r="AO63" i="7"/>
  <c r="AP64" i="7"/>
  <c r="AR67" i="7"/>
  <c r="AN67" i="7"/>
  <c r="AJ67" i="7"/>
  <c r="AQ67" i="7"/>
  <c r="AM67" i="7"/>
  <c r="AI67" i="7"/>
  <c r="AH68" i="7"/>
  <c r="AR71" i="7"/>
  <c r="AN71" i="7"/>
  <c r="AJ71" i="7"/>
  <c r="AQ71" i="7"/>
  <c r="AM71" i="7"/>
  <c r="AI71" i="7"/>
  <c r="AH72" i="7"/>
  <c r="AP72" i="7"/>
  <c r="AN73" i="7"/>
  <c r="AO79" i="7"/>
  <c r="AN81" i="7"/>
  <c r="AR83" i="7"/>
  <c r="AN83" i="7"/>
  <c r="AJ83" i="7"/>
  <c r="AQ83" i="7"/>
  <c r="AM83" i="7"/>
  <c r="AI83" i="7"/>
  <c r="AO83" i="7"/>
  <c r="AH84" i="7"/>
  <c r="AP84" i="7"/>
  <c r="AN85" i="7"/>
  <c r="AJ2" i="7"/>
  <c r="AO2" i="7"/>
  <c r="AK3" i="7"/>
  <c r="AP3" i="7"/>
  <c r="AH5" i="7"/>
  <c r="AM5" i="7"/>
  <c r="AR5" i="7"/>
  <c r="AH7" i="7"/>
  <c r="AN7" i="7"/>
  <c r="AI8" i="7"/>
  <c r="AO8" i="7"/>
  <c r="AT8" i="7"/>
  <c r="AO9" i="7"/>
  <c r="AK9" i="7"/>
  <c r="AJ9" i="7"/>
  <c r="AP9" i="7"/>
  <c r="AT9" i="7"/>
  <c r="AJ10" i="7"/>
  <c r="AO10" i="7"/>
  <c r="AK11" i="7"/>
  <c r="AP11" i="7"/>
  <c r="AH13" i="7"/>
  <c r="AM13" i="7"/>
  <c r="AR13" i="7"/>
  <c r="AH15" i="7"/>
  <c r="BA15" i="7" s="1"/>
  <c r="AN15" i="7"/>
  <c r="AI16" i="7"/>
  <c r="AO16" i="7"/>
  <c r="AT16" i="7"/>
  <c r="AO17" i="7"/>
  <c r="AK17" i="7"/>
  <c r="AJ17" i="7"/>
  <c r="AP17" i="7"/>
  <c r="AT17" i="7"/>
  <c r="AK18" i="7"/>
  <c r="AQ19" i="7"/>
  <c r="AM19" i="7"/>
  <c r="AI19" i="7"/>
  <c r="AL19" i="7"/>
  <c r="AR19" i="7"/>
  <c r="AI21" i="7"/>
  <c r="BA21" i="7" s="1"/>
  <c r="AN21" i="7"/>
  <c r="AJ23" i="7"/>
  <c r="AO23" i="7"/>
  <c r="AT23" i="7"/>
  <c r="AK24" i="7"/>
  <c r="AP24" i="7"/>
  <c r="AL25" i="7"/>
  <c r="AQ25" i="7"/>
  <c r="AH27" i="7"/>
  <c r="AN27" i="7"/>
  <c r="AI28" i="7"/>
  <c r="AO28" i="7"/>
  <c r="AT28" i="7"/>
  <c r="AO29" i="7"/>
  <c r="AK29" i="7"/>
  <c r="AJ29" i="7"/>
  <c r="AP29" i="7"/>
  <c r="AT29" i="7"/>
  <c r="AK30" i="7"/>
  <c r="AQ30" i="7"/>
  <c r="AQ31" i="7"/>
  <c r="AM31" i="7"/>
  <c r="AI31" i="7"/>
  <c r="AL31" i="7"/>
  <c r="AR31" i="7"/>
  <c r="AI33" i="7"/>
  <c r="AJ35" i="7"/>
  <c r="AO35" i="7"/>
  <c r="AT35" i="7"/>
  <c r="AK36" i="7"/>
  <c r="AP36" i="7"/>
  <c r="AL37" i="7"/>
  <c r="AQ37" i="7"/>
  <c r="AK38" i="7"/>
  <c r="AQ38" i="7"/>
  <c r="AQ39" i="7"/>
  <c r="AM39" i="7"/>
  <c r="AI39" i="7"/>
  <c r="BA39" i="7" s="1"/>
  <c r="AL39" i="7"/>
  <c r="AR39" i="7"/>
  <c r="AI41" i="7"/>
  <c r="AJ43" i="7"/>
  <c r="AO43" i="7"/>
  <c r="AT43" i="7"/>
  <c r="AK44" i="7"/>
  <c r="AP44" i="7"/>
  <c r="AL45" i="7"/>
  <c r="AQ45" i="7"/>
  <c r="AK46" i="7"/>
  <c r="AQ46" i="7"/>
  <c r="AQ47" i="7"/>
  <c r="AM47" i="7"/>
  <c r="AI47" i="7"/>
  <c r="AL47" i="7"/>
  <c r="AR47" i="7"/>
  <c r="AI49" i="7"/>
  <c r="AJ51" i="7"/>
  <c r="AO51" i="7"/>
  <c r="AT51" i="7"/>
  <c r="AK52" i="7"/>
  <c r="AN53" i="7"/>
  <c r="AN54" i="7"/>
  <c r="AR55" i="7"/>
  <c r="AN55" i="7"/>
  <c r="AJ55" i="7"/>
  <c r="AQ55" i="7"/>
  <c r="AM55" i="7"/>
  <c r="AI55" i="7"/>
  <c r="AO55" i="7"/>
  <c r="AH56" i="7"/>
  <c r="AP56" i="7"/>
  <c r="AN57" i="7"/>
  <c r="AQ58" i="7"/>
  <c r="AM58" i="7"/>
  <c r="AI58" i="7"/>
  <c r="AT58" i="7"/>
  <c r="AP58" i="7"/>
  <c r="AL58" i="7"/>
  <c r="AH58" i="7"/>
  <c r="AO58" i="7"/>
  <c r="AH59" i="7"/>
  <c r="AP59" i="7"/>
  <c r="AI60" i="7"/>
  <c r="AQ60" i="7"/>
  <c r="AI61" i="7"/>
  <c r="AQ61" i="7"/>
  <c r="AQ62" i="7"/>
  <c r="AM62" i="7"/>
  <c r="AI62" i="7"/>
  <c r="AT62" i="7"/>
  <c r="AP62" i="7"/>
  <c r="AL62" i="7"/>
  <c r="AH62" i="7"/>
  <c r="AO62" i="7"/>
  <c r="AH63" i="7"/>
  <c r="AP63" i="7"/>
  <c r="AI64" i="7"/>
  <c r="AQ64" i="7"/>
  <c r="AI65" i="7"/>
  <c r="AQ65" i="7"/>
  <c r="AQ66" i="7"/>
  <c r="AM66" i="7"/>
  <c r="AI66" i="7"/>
  <c r="AT66" i="7"/>
  <c r="AP66" i="7"/>
  <c r="AL66" i="7"/>
  <c r="AH66" i="7"/>
  <c r="AO66" i="7"/>
  <c r="AH67" i="7"/>
  <c r="AP67" i="7"/>
  <c r="AI68" i="7"/>
  <c r="AI69" i="7"/>
  <c r="AQ69" i="7"/>
  <c r="AQ70" i="7"/>
  <c r="AM70" i="7"/>
  <c r="AI70" i="7"/>
  <c r="AT70" i="7"/>
  <c r="AP70" i="7"/>
  <c r="AL70" i="7"/>
  <c r="AH70" i="7"/>
  <c r="AO70" i="7"/>
  <c r="AH71" i="7"/>
  <c r="AP71" i="7"/>
  <c r="AI72" i="7"/>
  <c r="AQ72" i="7"/>
  <c r="AI73" i="7"/>
  <c r="AQ73" i="7"/>
  <c r="AQ74" i="7"/>
  <c r="AM74" i="7"/>
  <c r="AI74" i="7"/>
  <c r="AT74" i="7"/>
  <c r="AP74" i="7"/>
  <c r="AL74" i="7"/>
  <c r="AH74" i="7"/>
  <c r="AO74" i="7"/>
  <c r="AH75" i="7"/>
  <c r="AP75" i="7"/>
  <c r="AI76" i="7"/>
  <c r="AI77" i="7"/>
  <c r="AQ77" i="7"/>
  <c r="AQ78" i="7"/>
  <c r="AM78" i="7"/>
  <c r="AI78" i="7"/>
  <c r="AT78" i="7"/>
  <c r="AP78" i="7"/>
  <c r="AL78" i="7"/>
  <c r="AH78" i="7"/>
  <c r="AO78" i="7"/>
  <c r="AH79" i="7"/>
  <c r="AP79" i="7"/>
  <c r="AI80" i="7"/>
  <c r="AI81" i="7"/>
  <c r="AQ81" i="7"/>
  <c r="AQ82" i="7"/>
  <c r="AM82" i="7"/>
  <c r="AI82" i="7"/>
  <c r="AT82" i="7"/>
  <c r="AP82" i="7"/>
  <c r="AL82" i="7"/>
  <c r="AH82" i="7"/>
  <c r="AO82" i="7"/>
  <c r="AH83" i="7"/>
  <c r="AP83" i="7"/>
  <c r="AI84" i="7"/>
  <c r="AI85" i="7"/>
  <c r="AQ85" i="7"/>
  <c r="AQ86" i="7"/>
  <c r="AM86" i="7"/>
  <c r="AI86" i="7"/>
  <c r="AT86" i="7"/>
  <c r="AP86" i="7"/>
  <c r="AL86" i="7"/>
  <c r="AH86" i="7"/>
  <c r="AO86" i="7"/>
  <c r="AH87" i="7"/>
  <c r="AP87" i="7"/>
  <c r="AI88" i="7"/>
  <c r="AI89" i="7"/>
  <c r="AQ89" i="7"/>
  <c r="AQ90" i="7"/>
  <c r="AM90" i="7"/>
  <c r="AI90" i="7"/>
  <c r="AT90" i="7"/>
  <c r="AP90" i="7"/>
  <c r="AL90" i="7"/>
  <c r="AH90" i="7"/>
  <c r="AO90" i="7"/>
  <c r="AH91" i="7"/>
  <c r="AP91" i="7"/>
  <c r="AI92" i="7"/>
  <c r="AI93" i="7"/>
  <c r="AQ93" i="7"/>
  <c r="AQ94" i="7"/>
  <c r="AM94" i="7"/>
  <c r="AI94" i="7"/>
  <c r="AT94" i="7"/>
  <c r="AP94" i="7"/>
  <c r="AL94" i="7"/>
  <c r="AH94" i="7"/>
  <c r="AO94" i="7"/>
  <c r="AH95" i="7"/>
  <c r="AP95" i="7"/>
  <c r="AI96" i="7"/>
  <c r="AI97" i="7"/>
  <c r="AQ97" i="7"/>
  <c r="AQ98" i="7"/>
  <c r="AM98" i="7"/>
  <c r="AI98" i="7"/>
  <c r="AT98" i="7"/>
  <c r="AP98" i="7"/>
  <c r="AL98" i="7"/>
  <c r="AH98" i="7"/>
  <c r="AO98" i="7"/>
  <c r="AH99" i="7"/>
  <c r="BA99" i="7" s="1"/>
  <c r="AP99" i="7"/>
  <c r="AI100" i="7"/>
  <c r="AI101" i="7"/>
  <c r="AQ101" i="7"/>
  <c r="AQ102" i="7"/>
  <c r="AM102" i="7"/>
  <c r="AI102" i="7"/>
  <c r="AT102" i="7"/>
  <c r="AP102" i="7"/>
  <c r="AL102" i="7"/>
  <c r="AH102" i="7"/>
  <c r="AO102" i="7"/>
  <c r="AH103" i="7"/>
  <c r="AP103" i="7"/>
  <c r="AI104" i="7"/>
  <c r="AI105" i="7"/>
  <c r="AQ105" i="7"/>
  <c r="AQ106" i="7"/>
  <c r="AM106" i="7"/>
  <c r="AI106" i="7"/>
  <c r="AT106" i="7"/>
  <c r="AP106" i="7"/>
  <c r="AL106" i="7"/>
  <c r="AH106" i="7"/>
  <c r="BA106" i="7" s="1"/>
  <c r="AO106" i="7"/>
  <c r="AH107" i="7"/>
  <c r="BA107" i="7" s="1"/>
  <c r="AP107" i="7"/>
  <c r="AI108" i="7"/>
  <c r="AI109" i="7"/>
  <c r="AQ109" i="7"/>
  <c r="AQ110" i="7"/>
  <c r="AM110" i="7"/>
  <c r="AI110" i="7"/>
  <c r="AT110" i="7"/>
  <c r="AP110" i="7"/>
  <c r="AL110" i="7"/>
  <c r="AH110" i="7"/>
  <c r="AO110" i="7"/>
  <c r="AH111" i="7"/>
  <c r="AP111" i="7"/>
  <c r="AI112" i="7"/>
  <c r="AI113" i="7"/>
  <c r="AQ113" i="7"/>
  <c r="AQ114" i="7"/>
  <c r="AM114" i="7"/>
  <c r="AI114" i="7"/>
  <c r="AT114" i="7"/>
  <c r="AP114" i="7"/>
  <c r="AL114" i="7"/>
  <c r="AH114" i="7"/>
  <c r="AO114" i="7"/>
  <c r="AH115" i="7"/>
  <c r="AP115" i="7"/>
  <c r="AI116" i="7"/>
  <c r="AI117" i="7"/>
  <c r="AQ117" i="7"/>
  <c r="AQ118" i="7"/>
  <c r="AM118" i="7"/>
  <c r="AI118" i="7"/>
  <c r="AT118" i="7"/>
  <c r="AP118" i="7"/>
  <c r="AL118" i="7"/>
  <c r="AH118" i="7"/>
  <c r="AO118" i="7"/>
  <c r="AH119" i="7"/>
  <c r="AP119" i="7"/>
  <c r="AI120" i="7"/>
  <c r="AI121" i="7"/>
  <c r="AQ121" i="7"/>
  <c r="AQ122" i="7"/>
  <c r="AM122" i="7"/>
  <c r="AI122" i="7"/>
  <c r="AT122" i="7"/>
  <c r="AP122" i="7"/>
  <c r="AL122" i="7"/>
  <c r="AH122" i="7"/>
  <c r="AO122" i="7"/>
  <c r="AH123" i="7"/>
  <c r="AP123" i="7"/>
  <c r="AI124" i="7"/>
  <c r="AI125" i="7"/>
  <c r="AQ125" i="7"/>
  <c r="AQ126" i="7"/>
  <c r="AM126" i="7"/>
  <c r="AI126" i="7"/>
  <c r="AT126" i="7"/>
  <c r="AP126" i="7"/>
  <c r="AL126" i="7"/>
  <c r="AH126" i="7"/>
  <c r="AO126" i="7"/>
  <c r="AH127" i="7"/>
  <c r="AP127" i="7"/>
  <c r="AI128" i="7"/>
  <c r="AI129" i="7"/>
  <c r="AQ129" i="7"/>
  <c r="AQ130" i="7"/>
  <c r="AM130" i="7"/>
  <c r="AI130" i="7"/>
  <c r="AT130" i="7"/>
  <c r="AP130" i="7"/>
  <c r="AL130" i="7"/>
  <c r="AH130" i="7"/>
  <c r="AO130" i="7"/>
  <c r="AH131" i="7"/>
  <c r="AP131" i="7"/>
  <c r="AI132" i="7"/>
  <c r="AI133" i="7"/>
  <c r="AQ133" i="7"/>
  <c r="AQ134" i="7"/>
  <c r="AM134" i="7"/>
  <c r="AI134" i="7"/>
  <c r="AT134" i="7"/>
  <c r="AP134" i="7"/>
  <c r="AL134" i="7"/>
  <c r="AH134" i="7"/>
  <c r="AO134" i="7"/>
  <c r="AI135" i="7"/>
  <c r="AI137" i="7"/>
  <c r="AL138" i="7"/>
  <c r="AT139" i="7"/>
  <c r="AP139" i="7"/>
  <c r="AL139" i="7"/>
  <c r="AH139" i="7"/>
  <c r="AN139" i="7"/>
  <c r="AI139" i="7"/>
  <c r="AR139" i="7"/>
  <c r="AM139" i="7"/>
  <c r="AO139" i="7"/>
  <c r="AQ140" i="7"/>
  <c r="AM140" i="7"/>
  <c r="AI140" i="7"/>
  <c r="AT140" i="7"/>
  <c r="AO140" i="7"/>
  <c r="AJ140" i="7"/>
  <c r="AN140" i="7"/>
  <c r="AH140" i="7"/>
  <c r="AR140" i="7"/>
  <c r="AL141" i="7"/>
  <c r="AI143" i="7"/>
  <c r="AK145" i="7"/>
  <c r="AR11" i="7"/>
  <c r="AT18" i="7"/>
  <c r="AP18" i="7"/>
  <c r="AL18" i="7"/>
  <c r="AH18" i="7"/>
  <c r="AM18" i="7"/>
  <c r="AR18" i="7"/>
  <c r="AO33" i="7"/>
  <c r="AK33" i="7"/>
  <c r="AO41" i="7"/>
  <c r="AK41" i="7"/>
  <c r="AO49" i="7"/>
  <c r="AK49" i="7"/>
  <c r="AR52" i="7"/>
  <c r="AN52" i="7"/>
  <c r="AJ52" i="7"/>
  <c r="AL52" i="7"/>
  <c r="AQ52" i="7"/>
  <c r="AO54" i="7"/>
  <c r="AO68" i="7"/>
  <c r="AK68" i="7"/>
  <c r="AR68" i="7"/>
  <c r="AN68" i="7"/>
  <c r="AJ68" i="7"/>
  <c r="AO76" i="7"/>
  <c r="AK76" i="7"/>
  <c r="AR76" i="7"/>
  <c r="AN76" i="7"/>
  <c r="AJ76" i="7"/>
  <c r="AL76" i="7"/>
  <c r="AO80" i="7"/>
  <c r="AK80" i="7"/>
  <c r="AR80" i="7"/>
  <c r="AN80" i="7"/>
  <c r="AJ80" i="7"/>
  <c r="AL80" i="7"/>
  <c r="AO84" i="7"/>
  <c r="AK84" i="7"/>
  <c r="AR84" i="7"/>
  <c r="AN84" i="7"/>
  <c r="AJ84" i="7"/>
  <c r="AL84" i="7"/>
  <c r="AO88" i="7"/>
  <c r="AK88" i="7"/>
  <c r="AR88" i="7"/>
  <c r="AN88" i="7"/>
  <c r="AJ88" i="7"/>
  <c r="AL88" i="7"/>
  <c r="AO92" i="7"/>
  <c r="AK92" i="7"/>
  <c r="AR92" i="7"/>
  <c r="AN92" i="7"/>
  <c r="AJ92" i="7"/>
  <c r="AL92" i="7"/>
  <c r="AO96" i="7"/>
  <c r="AK96" i="7"/>
  <c r="AR96" i="7"/>
  <c r="AN96" i="7"/>
  <c r="AJ96" i="7"/>
  <c r="AL96" i="7"/>
  <c r="AJ97" i="7"/>
  <c r="AR97" i="7"/>
  <c r="AO100" i="7"/>
  <c r="AK100" i="7"/>
  <c r="AR100" i="7"/>
  <c r="AN100" i="7"/>
  <c r="AJ100" i="7"/>
  <c r="AL100" i="7"/>
  <c r="AJ101" i="7"/>
  <c r="AR101" i="7"/>
  <c r="AO104" i="7"/>
  <c r="AK104" i="7"/>
  <c r="AR104" i="7"/>
  <c r="AN104" i="7"/>
  <c r="AJ104" i="7"/>
  <c r="AL104" i="7"/>
  <c r="AJ105" i="7"/>
  <c r="AR105" i="7"/>
  <c r="AO108" i="7"/>
  <c r="AK108" i="7"/>
  <c r="AR108" i="7"/>
  <c r="AN108" i="7"/>
  <c r="AJ108" i="7"/>
  <c r="AL108" i="7"/>
  <c r="AJ109" i="7"/>
  <c r="AR109" i="7"/>
  <c r="AO112" i="7"/>
  <c r="AK112" i="7"/>
  <c r="AR112" i="7"/>
  <c r="AN112" i="7"/>
  <c r="AJ112" i="7"/>
  <c r="AL112" i="7"/>
  <c r="AJ113" i="7"/>
  <c r="AR113" i="7"/>
  <c r="AO116" i="7"/>
  <c r="AK116" i="7"/>
  <c r="AR116" i="7"/>
  <c r="AN116" i="7"/>
  <c r="AJ116" i="7"/>
  <c r="AL116" i="7"/>
  <c r="AJ117" i="7"/>
  <c r="AR117" i="7"/>
  <c r="AO120" i="7"/>
  <c r="AK120" i="7"/>
  <c r="AR120" i="7"/>
  <c r="AN120" i="7"/>
  <c r="AJ120" i="7"/>
  <c r="AL120" i="7"/>
  <c r="AJ121" i="7"/>
  <c r="AR121" i="7"/>
  <c r="AO124" i="7"/>
  <c r="AK124" i="7"/>
  <c r="AR124" i="7"/>
  <c r="AN124" i="7"/>
  <c r="AJ124" i="7"/>
  <c r="AL124" i="7"/>
  <c r="AJ125" i="7"/>
  <c r="AR125" i="7"/>
  <c r="AO128" i="7"/>
  <c r="AK128" i="7"/>
  <c r="AR128" i="7"/>
  <c r="AN128" i="7"/>
  <c r="AJ128" i="7"/>
  <c r="AL128" i="7"/>
  <c r="AJ129" i="7"/>
  <c r="AR129" i="7"/>
  <c r="AK131" i="7"/>
  <c r="AO132" i="7"/>
  <c r="AK132" i="7"/>
  <c r="AR132" i="7"/>
  <c r="AN132" i="7"/>
  <c r="AJ132" i="7"/>
  <c r="AL132" i="7"/>
  <c r="AJ133" i="7"/>
  <c r="AR133" i="7"/>
  <c r="AM135" i="7"/>
  <c r="AK137" i="7"/>
  <c r="AT137" i="7"/>
  <c r="AO138" i="7"/>
  <c r="AK138" i="7"/>
  <c r="AN138" i="7"/>
  <c r="AI138" i="7"/>
  <c r="AR138" i="7"/>
  <c r="AM138" i="7"/>
  <c r="AH138" i="7"/>
  <c r="AP138" i="7"/>
  <c r="AM141" i="7"/>
  <c r="AM143" i="7"/>
  <c r="AP145" i="7"/>
  <c r="AR159" i="7"/>
  <c r="AN159" i="7"/>
  <c r="AJ159" i="7"/>
  <c r="AM159" i="7"/>
  <c r="AH159" i="7"/>
  <c r="AP159" i="7"/>
  <c r="AI159" i="7"/>
  <c r="AT159" i="7"/>
  <c r="AL159" i="7"/>
  <c r="AT161" i="7"/>
  <c r="AP161" i="7"/>
  <c r="AL161" i="7"/>
  <c r="AH161" i="7"/>
  <c r="AN161" i="7"/>
  <c r="AI161" i="7"/>
  <c r="AQ161" i="7"/>
  <c r="AJ161" i="7"/>
  <c r="AM161" i="7"/>
  <c r="AR175" i="7"/>
  <c r="AN175" i="7"/>
  <c r="AJ175" i="7"/>
  <c r="AM175" i="7"/>
  <c r="AH175" i="7"/>
  <c r="AL175" i="7"/>
  <c r="AT175" i="7"/>
  <c r="AO175" i="7"/>
  <c r="AQ175" i="7"/>
  <c r="AT177" i="7"/>
  <c r="AP177" i="7"/>
  <c r="AL177" i="7"/>
  <c r="AH177" i="7"/>
  <c r="AN177" i="7"/>
  <c r="AI177" i="7"/>
  <c r="AM177" i="7"/>
  <c r="AO177" i="7"/>
  <c r="AR177" i="7"/>
  <c r="AT153" i="7"/>
  <c r="AP153" i="7"/>
  <c r="AL153" i="7"/>
  <c r="AH153" i="7"/>
  <c r="AN153" i="7"/>
  <c r="AI153" i="7"/>
  <c r="AR153" i="7"/>
  <c r="AK153" i="7"/>
  <c r="AJ153" i="7"/>
  <c r="AK136" i="7"/>
  <c r="AO142" i="7"/>
  <c r="AK142" i="7"/>
  <c r="AJ142" i="7"/>
  <c r="AP142" i="7"/>
  <c r="AT142" i="7"/>
  <c r="AK144" i="7"/>
  <c r="AH146" i="7"/>
  <c r="AN146" i="7"/>
  <c r="AR149" i="7"/>
  <c r="AN149" i="7"/>
  <c r="AJ149" i="7"/>
  <c r="AT149" i="7"/>
  <c r="AO149" i="7"/>
  <c r="AI149" i="7"/>
  <c r="BA149" i="7" s="1"/>
  <c r="AM149" i="7"/>
  <c r="AL149" i="7"/>
  <c r="AO152" i="7"/>
  <c r="AK152" i="7"/>
  <c r="AN152" i="7"/>
  <c r="AI152" i="7"/>
  <c r="AT152" i="7"/>
  <c r="AP152" i="7"/>
  <c r="AH152" i="7"/>
  <c r="AR152" i="7"/>
  <c r="AJ152" i="7"/>
  <c r="AQ152" i="7"/>
  <c r="AM153" i="7"/>
  <c r="AR155" i="7"/>
  <c r="AN155" i="7"/>
  <c r="AJ155" i="7"/>
  <c r="AP155" i="7"/>
  <c r="AK155" i="7"/>
  <c r="AO155" i="7"/>
  <c r="AH155" i="7"/>
  <c r="AQ155" i="7"/>
  <c r="AM155" i="7"/>
  <c r="AK159" i="7"/>
  <c r="AH160" i="7"/>
  <c r="AR160" i="7"/>
  <c r="AK161" i="7"/>
  <c r="AN165" i="7"/>
  <c r="AJ169" i="7"/>
  <c r="AM171" i="7"/>
  <c r="AT171" i="7"/>
  <c r="AI175" i="7"/>
  <c r="AJ177" i="7"/>
  <c r="AM179" i="7"/>
  <c r="AR187" i="7"/>
  <c r="AN187" i="7"/>
  <c r="AJ187" i="7"/>
  <c r="AP187" i="7"/>
  <c r="AK187" i="7"/>
  <c r="AO187" i="7"/>
  <c r="AH187" i="7"/>
  <c r="AM187" i="7"/>
  <c r="AT187" i="7"/>
  <c r="AL187" i="7"/>
  <c r="AQ187" i="7"/>
  <c r="AQ136" i="7"/>
  <c r="AM136" i="7"/>
  <c r="AI136" i="7"/>
  <c r="AL136" i="7"/>
  <c r="AR136" i="7"/>
  <c r="AQ144" i="7"/>
  <c r="AM144" i="7"/>
  <c r="AI144" i="7"/>
  <c r="AL144" i="7"/>
  <c r="AR144" i="7"/>
  <c r="AI146" i="7"/>
  <c r="AT147" i="7"/>
  <c r="AP147" i="7"/>
  <c r="AL147" i="7"/>
  <c r="AH147" i="7"/>
  <c r="AO147" i="7"/>
  <c r="AJ147" i="7"/>
  <c r="AN147" i="7"/>
  <c r="AQ148" i="7"/>
  <c r="AM148" i="7"/>
  <c r="AI148" i="7"/>
  <c r="AP148" i="7"/>
  <c r="AK148" i="7"/>
  <c r="BA148" i="7" s="1"/>
  <c r="AN148" i="7"/>
  <c r="AT148" i="7"/>
  <c r="AO153" i="7"/>
  <c r="AQ154" i="7"/>
  <c r="AM154" i="7"/>
  <c r="AI154" i="7"/>
  <c r="AT154" i="7"/>
  <c r="AO154" i="7"/>
  <c r="AJ154" i="7"/>
  <c r="AP154" i="7"/>
  <c r="AH154" i="7"/>
  <c r="AL154" i="7"/>
  <c r="AO156" i="7"/>
  <c r="AK156" i="7"/>
  <c r="AQ156" i="7"/>
  <c r="AL156" i="7"/>
  <c r="AT156" i="7"/>
  <c r="AN156" i="7"/>
  <c r="AH156" i="7"/>
  <c r="AJ156" i="7"/>
  <c r="AP156" i="7"/>
  <c r="AO159" i="7"/>
  <c r="AO161" i="7"/>
  <c r="AR163" i="7"/>
  <c r="AN163" i="7"/>
  <c r="AJ163" i="7"/>
  <c r="AP163" i="7"/>
  <c r="AK163" i="7"/>
  <c r="AT163" i="7"/>
  <c r="AM163" i="7"/>
  <c r="AQ163" i="7"/>
  <c r="AH163" i="7"/>
  <c r="AO163" i="7"/>
  <c r="AQ170" i="7"/>
  <c r="AM170" i="7"/>
  <c r="AI170" i="7"/>
  <c r="AT170" i="7"/>
  <c r="AO170" i="7"/>
  <c r="AJ170" i="7"/>
  <c r="AL170" i="7"/>
  <c r="AR170" i="7"/>
  <c r="AH170" i="7"/>
  <c r="BA170" i="7" s="1"/>
  <c r="AK175" i="7"/>
  <c r="AK177" i="7"/>
  <c r="AQ178" i="7"/>
  <c r="AM178" i="7"/>
  <c r="BA178" i="7" s="1"/>
  <c r="AI178" i="7"/>
  <c r="AT178" i="7"/>
  <c r="AO178" i="7"/>
  <c r="AJ178" i="7"/>
  <c r="AR178" i="7"/>
  <c r="AK178" i="7"/>
  <c r="AN178" i="7"/>
  <c r="AO146" i="7"/>
  <c r="AK146" i="7"/>
  <c r="AT146" i="7"/>
  <c r="AP146" i="7"/>
  <c r="AJ146" i="7"/>
  <c r="AL146" i="7"/>
  <c r="AR146" i="7"/>
  <c r="AQ153" i="7"/>
  <c r="AQ159" i="7"/>
  <c r="AO160" i="7"/>
  <c r="AK160" i="7"/>
  <c r="AN160" i="7"/>
  <c r="AI160" i="7"/>
  <c r="AM160" i="7"/>
  <c r="AT160" i="7"/>
  <c r="AP160" i="7"/>
  <c r="AL160" i="7"/>
  <c r="AR161" i="7"/>
  <c r="AT165" i="7"/>
  <c r="AP165" i="7"/>
  <c r="AL165" i="7"/>
  <c r="AH165" i="7"/>
  <c r="AQ165" i="7"/>
  <c r="AK165" i="7"/>
  <c r="AR165" i="7"/>
  <c r="AJ165" i="7"/>
  <c r="AM165" i="7"/>
  <c r="AT169" i="7"/>
  <c r="AP169" i="7"/>
  <c r="AL169" i="7"/>
  <c r="AH169" i="7"/>
  <c r="AN169" i="7"/>
  <c r="AI169" i="7"/>
  <c r="AO169" i="7"/>
  <c r="AQ169" i="7"/>
  <c r="AM169" i="7"/>
  <c r="AR171" i="7"/>
  <c r="AN171" i="7"/>
  <c r="AJ171" i="7"/>
  <c r="AP171" i="7"/>
  <c r="AK171" i="7"/>
  <c r="AL171" i="7"/>
  <c r="AI171" i="7"/>
  <c r="AQ171" i="7"/>
  <c r="AP175" i="7"/>
  <c r="AQ177" i="7"/>
  <c r="AR179" i="7"/>
  <c r="AN179" i="7"/>
  <c r="AJ179" i="7"/>
  <c r="AP179" i="7"/>
  <c r="AK179" i="7"/>
  <c r="AQ179" i="7"/>
  <c r="AI179" i="7"/>
  <c r="AH179" i="7"/>
  <c r="AO188" i="7"/>
  <c r="AK188" i="7"/>
  <c r="AQ188" i="7"/>
  <c r="AL188" i="7"/>
  <c r="AT188" i="7"/>
  <c r="AN188" i="7"/>
  <c r="AH188" i="7"/>
  <c r="AR188" i="7"/>
  <c r="AI188" i="7"/>
  <c r="AP188" i="7"/>
  <c r="AJ188" i="7"/>
  <c r="AT189" i="7"/>
  <c r="AP189" i="7"/>
  <c r="AL189" i="7"/>
  <c r="AH189" i="7"/>
  <c r="AQ189" i="7"/>
  <c r="AK189" i="7"/>
  <c r="AM189" i="7"/>
  <c r="AJ189" i="7"/>
  <c r="AR189" i="7"/>
  <c r="AI189" i="7"/>
  <c r="AN189" i="7"/>
  <c r="AR151" i="7"/>
  <c r="AN151" i="7"/>
  <c r="AJ151" i="7"/>
  <c r="AM151" i="7"/>
  <c r="AH151" i="7"/>
  <c r="AQ151" i="7"/>
  <c r="AK151" i="7"/>
  <c r="AP151" i="7"/>
  <c r="AO164" i="7"/>
  <c r="AK164" i="7"/>
  <c r="AQ164" i="7"/>
  <c r="AL164" i="7"/>
  <c r="AM164" i="7"/>
  <c r="AJ164" i="7"/>
  <c r="AR167" i="7"/>
  <c r="AN167" i="7"/>
  <c r="AJ167" i="7"/>
  <c r="AM167" i="7"/>
  <c r="AH167" i="7"/>
  <c r="AT167" i="7"/>
  <c r="AO167" i="7"/>
  <c r="AL167" i="7"/>
  <c r="AO176" i="7"/>
  <c r="AK176" i="7"/>
  <c r="AN176" i="7"/>
  <c r="AI176" i="7"/>
  <c r="AQ176" i="7"/>
  <c r="AJ176" i="7"/>
  <c r="AM176" i="7"/>
  <c r="AT176" i="7"/>
  <c r="AO180" i="7"/>
  <c r="AK180" i="7"/>
  <c r="AQ180" i="7"/>
  <c r="AL180" i="7"/>
  <c r="AP180" i="7"/>
  <c r="AI180" i="7"/>
  <c r="AM180" i="7"/>
  <c r="AT180" i="7"/>
  <c r="AR183" i="7"/>
  <c r="AN183" i="7"/>
  <c r="AJ183" i="7"/>
  <c r="AM183" i="7"/>
  <c r="AH183" i="7"/>
  <c r="AQ183" i="7"/>
  <c r="AK183" i="7"/>
  <c r="AP183" i="7"/>
  <c r="AJ184" i="7"/>
  <c r="AR191" i="7"/>
  <c r="AN191" i="7"/>
  <c r="AJ191" i="7"/>
  <c r="AM191" i="7"/>
  <c r="AH191" i="7"/>
  <c r="AP191" i="7"/>
  <c r="AI191" i="7"/>
  <c r="AT191" i="7"/>
  <c r="AO191" i="7"/>
  <c r="AQ191" i="7"/>
  <c r="AQ199" i="7"/>
  <c r="AR201" i="7"/>
  <c r="AH203" i="7"/>
  <c r="AT203" i="7"/>
  <c r="AT209" i="7"/>
  <c r="AP209" i="7"/>
  <c r="AL209" i="7"/>
  <c r="AH209" i="7"/>
  <c r="AN209" i="7"/>
  <c r="AI209" i="7"/>
  <c r="AM209" i="7"/>
  <c r="AR209" i="7"/>
  <c r="AK209" i="7"/>
  <c r="AO216" i="7"/>
  <c r="AK216" i="7"/>
  <c r="AN216" i="7"/>
  <c r="AI216" i="7"/>
  <c r="AT216" i="7"/>
  <c r="AP216" i="7"/>
  <c r="AH216" i="7"/>
  <c r="AM216" i="7"/>
  <c r="AQ216" i="7"/>
  <c r="AT217" i="7"/>
  <c r="AP217" i="7"/>
  <c r="AL217" i="7"/>
  <c r="AH217" i="7"/>
  <c r="AN217" i="7"/>
  <c r="AI217" i="7"/>
  <c r="AR217" i="7"/>
  <c r="AK217" i="7"/>
  <c r="AQ217" i="7"/>
  <c r="AJ217" i="7"/>
  <c r="AR231" i="7"/>
  <c r="AN231" i="7"/>
  <c r="AJ231" i="7"/>
  <c r="AM231" i="7"/>
  <c r="AH231" i="7"/>
  <c r="AP231" i="7"/>
  <c r="AI231" i="7"/>
  <c r="AT231" i="7"/>
  <c r="AO231" i="7"/>
  <c r="AL231" i="7"/>
  <c r="AQ231" i="7"/>
  <c r="AK231" i="7"/>
  <c r="AR207" i="7"/>
  <c r="AN207" i="7"/>
  <c r="AJ207" i="7"/>
  <c r="AM207" i="7"/>
  <c r="AH207" i="7"/>
  <c r="AL207" i="7"/>
  <c r="AQ207" i="7"/>
  <c r="AK207" i="7"/>
  <c r="AO212" i="7"/>
  <c r="AK212" i="7"/>
  <c r="AQ212" i="7"/>
  <c r="AL212" i="7"/>
  <c r="AP212" i="7"/>
  <c r="AI212" i="7"/>
  <c r="AT212" i="7"/>
  <c r="AN212" i="7"/>
  <c r="AH212" i="7"/>
  <c r="AR212" i="7"/>
  <c r="AT213" i="7"/>
  <c r="AP213" i="7"/>
  <c r="AL213" i="7"/>
  <c r="AH213" i="7"/>
  <c r="AQ213" i="7"/>
  <c r="AK213" i="7"/>
  <c r="AN213" i="7"/>
  <c r="AM213" i="7"/>
  <c r="AO213" i="7"/>
  <c r="AR215" i="7"/>
  <c r="AN215" i="7"/>
  <c r="AJ215" i="7"/>
  <c r="AM215" i="7"/>
  <c r="AH215" i="7"/>
  <c r="AQ215" i="7"/>
  <c r="AK215" i="7"/>
  <c r="AP215" i="7"/>
  <c r="AI215" i="7"/>
  <c r="AT215" i="7"/>
  <c r="AI219" i="7"/>
  <c r="AT225" i="7"/>
  <c r="AP225" i="7"/>
  <c r="AL225" i="7"/>
  <c r="AH225" i="7"/>
  <c r="AN225" i="7"/>
  <c r="AI225" i="7"/>
  <c r="AR225" i="7"/>
  <c r="AK225" i="7"/>
  <c r="AQ225" i="7"/>
  <c r="AJ225" i="7"/>
  <c r="AO225" i="7"/>
  <c r="AM225" i="7"/>
  <c r="AR227" i="7"/>
  <c r="AN227" i="7"/>
  <c r="AJ227" i="7"/>
  <c r="AP227" i="7"/>
  <c r="AK227" i="7"/>
  <c r="AO227" i="7"/>
  <c r="AH227" i="7"/>
  <c r="AT227" i="7"/>
  <c r="AM227" i="7"/>
  <c r="AL227" i="7"/>
  <c r="AQ227" i="7"/>
  <c r="AI227" i="7"/>
  <c r="AO184" i="7"/>
  <c r="AK184" i="7"/>
  <c r="AN184" i="7"/>
  <c r="AI184" i="7"/>
  <c r="AT184" i="7"/>
  <c r="AP184" i="7"/>
  <c r="AH184" i="7"/>
  <c r="AM184" i="7"/>
  <c r="AQ186" i="7"/>
  <c r="AM186" i="7"/>
  <c r="AI186" i="7"/>
  <c r="AT186" i="7"/>
  <c r="AO186" i="7"/>
  <c r="AJ186" i="7"/>
  <c r="AP186" i="7"/>
  <c r="AH186" i="7"/>
  <c r="AR186" i="7"/>
  <c r="AR195" i="7"/>
  <c r="AN195" i="7"/>
  <c r="AJ195" i="7"/>
  <c r="AP195" i="7"/>
  <c r="AK195" i="7"/>
  <c r="AT195" i="7"/>
  <c r="AM195" i="7"/>
  <c r="AL195" i="7"/>
  <c r="AO195" i="7"/>
  <c r="AQ202" i="7"/>
  <c r="AM202" i="7"/>
  <c r="AI202" i="7"/>
  <c r="AT202" i="7"/>
  <c r="AO202" i="7"/>
  <c r="AJ202" i="7"/>
  <c r="AL202" i="7"/>
  <c r="AR202" i="7"/>
  <c r="AK202" i="7"/>
  <c r="AT205" i="7"/>
  <c r="AP205" i="7"/>
  <c r="AL205" i="7"/>
  <c r="AH205" i="7"/>
  <c r="AQ205" i="7"/>
  <c r="AK205" i="7"/>
  <c r="AO205" i="7"/>
  <c r="AI205" i="7"/>
  <c r="AN205" i="7"/>
  <c r="AR205" i="7"/>
  <c r="AI207" i="7"/>
  <c r="AT207" i="7"/>
  <c r="AO208" i="7"/>
  <c r="AK208" i="7"/>
  <c r="AN208" i="7"/>
  <c r="AI208" i="7"/>
  <c r="AQ208" i="7"/>
  <c r="AJ208" i="7"/>
  <c r="AT208" i="7"/>
  <c r="AP208" i="7"/>
  <c r="AH208" i="7"/>
  <c r="AR208" i="7"/>
  <c r="AQ210" i="7"/>
  <c r="AM210" i="7"/>
  <c r="AI210" i="7"/>
  <c r="AT210" i="7"/>
  <c r="AO210" i="7"/>
  <c r="AJ210" i="7"/>
  <c r="AR210" i="7"/>
  <c r="AK210" i="7"/>
  <c r="AP210" i="7"/>
  <c r="AH210" i="7"/>
  <c r="BA210" i="7" s="1"/>
  <c r="AR211" i="7"/>
  <c r="AN211" i="7"/>
  <c r="AJ211" i="7"/>
  <c r="AP211" i="7"/>
  <c r="AK211" i="7"/>
  <c r="AQ211" i="7"/>
  <c r="AI211" i="7"/>
  <c r="AO211" i="7"/>
  <c r="AH211" i="7"/>
  <c r="AT211" i="7"/>
  <c r="AR213" i="7"/>
  <c r="AL215" i="7"/>
  <c r="AR223" i="7"/>
  <c r="AN223" i="7"/>
  <c r="AJ223" i="7"/>
  <c r="AM223" i="7"/>
  <c r="AH223" i="7"/>
  <c r="AQ223" i="7"/>
  <c r="AK223" i="7"/>
  <c r="AP223" i="7"/>
  <c r="AI223" i="7"/>
  <c r="AT223" i="7"/>
  <c r="AO223" i="7"/>
  <c r="AL223" i="7"/>
  <c r="AT181" i="7"/>
  <c r="AP181" i="7"/>
  <c r="AL181" i="7"/>
  <c r="AH181" i="7"/>
  <c r="AQ181" i="7"/>
  <c r="AK181" i="7"/>
  <c r="AN181" i="7"/>
  <c r="AM181" i="7"/>
  <c r="AQ184" i="7"/>
  <c r="AT185" i="7"/>
  <c r="AP185" i="7"/>
  <c r="AL185" i="7"/>
  <c r="AH185" i="7"/>
  <c r="AN185" i="7"/>
  <c r="AI185" i="7"/>
  <c r="AR185" i="7"/>
  <c r="AK185" i="7"/>
  <c r="AQ185" i="7"/>
  <c r="AK186" i="7"/>
  <c r="AT193" i="7"/>
  <c r="AP193" i="7"/>
  <c r="AL193" i="7"/>
  <c r="AH193" i="7"/>
  <c r="AN193" i="7"/>
  <c r="AI193" i="7"/>
  <c r="AQ193" i="7"/>
  <c r="AJ193" i="7"/>
  <c r="AO193" i="7"/>
  <c r="AR193" i="7"/>
  <c r="AQ195" i="7"/>
  <c r="AT197" i="7"/>
  <c r="AP197" i="7"/>
  <c r="AL197" i="7"/>
  <c r="AH197" i="7"/>
  <c r="AQ197" i="7"/>
  <c r="AK197" i="7"/>
  <c r="AR197" i="7"/>
  <c r="AJ197" i="7"/>
  <c r="AO197" i="7"/>
  <c r="AI197" i="7"/>
  <c r="AR199" i="7"/>
  <c r="AN199" i="7"/>
  <c r="AJ199" i="7"/>
  <c r="AM199" i="7"/>
  <c r="AH199" i="7"/>
  <c r="AT199" i="7"/>
  <c r="AO199" i="7"/>
  <c r="AL199" i="7"/>
  <c r="AP199" i="7"/>
  <c r="AT201" i="7"/>
  <c r="AP201" i="7"/>
  <c r="AL201" i="7"/>
  <c r="AH201" i="7"/>
  <c r="AN201" i="7"/>
  <c r="AI201" i="7"/>
  <c r="AO201" i="7"/>
  <c r="AM201" i="7"/>
  <c r="AQ201" i="7"/>
  <c r="AH202" i="7"/>
  <c r="AR203" i="7"/>
  <c r="AN203" i="7"/>
  <c r="AJ203" i="7"/>
  <c r="AP203" i="7"/>
  <c r="AK203" i="7"/>
  <c r="AL203" i="7"/>
  <c r="AQ203" i="7"/>
  <c r="AI203" i="7"/>
  <c r="AO207" i="7"/>
  <c r="AJ212" i="7"/>
  <c r="AI213" i="7"/>
  <c r="AO215" i="7"/>
  <c r="AR219" i="7"/>
  <c r="AN219" i="7"/>
  <c r="AJ219" i="7"/>
  <c r="AP219" i="7"/>
  <c r="AK219" i="7"/>
  <c r="AO219" i="7"/>
  <c r="AH219" i="7"/>
  <c r="AT219" i="7"/>
  <c r="AM219" i="7"/>
  <c r="AL219" i="7"/>
  <c r="AT221" i="7"/>
  <c r="AP221" i="7"/>
  <c r="AL221" i="7"/>
  <c r="AH221" i="7"/>
  <c r="AQ221" i="7"/>
  <c r="AK221" i="7"/>
  <c r="AM221" i="7"/>
  <c r="AR221" i="7"/>
  <c r="AJ221" i="7"/>
  <c r="AO221" i="7"/>
  <c r="AI221" i="7"/>
  <c r="AT233" i="7"/>
  <c r="AP233" i="7"/>
  <c r="AL233" i="7"/>
  <c r="AH233" i="7"/>
  <c r="AR233" i="7"/>
  <c r="AN233" i="7"/>
  <c r="AI233" i="7"/>
  <c r="AQ233" i="7"/>
  <c r="AJ233" i="7"/>
  <c r="AO233" i="7"/>
  <c r="AM233" i="7"/>
  <c r="AK233" i="7"/>
  <c r="AO220" i="7"/>
  <c r="AK220" i="7"/>
  <c r="AQ220" i="7"/>
  <c r="AL220" i="7"/>
  <c r="AJ220" i="7"/>
  <c r="AR220" i="7"/>
  <c r="AT229" i="7"/>
  <c r="AP229" i="7"/>
  <c r="AL229" i="7"/>
  <c r="AH229" i="7"/>
  <c r="AQ229" i="7"/>
  <c r="AK229" i="7"/>
  <c r="AN229" i="7"/>
  <c r="AT245" i="7"/>
  <c r="AP245" i="7"/>
  <c r="AL245" i="7"/>
  <c r="AH245" i="7"/>
  <c r="AO245" i="7"/>
  <c r="AJ245" i="7"/>
  <c r="AR245" i="7"/>
  <c r="AK245" i="7"/>
  <c r="AQ245" i="7"/>
  <c r="AI245" i="7"/>
  <c r="AQ246" i="7"/>
  <c r="AM246" i="7"/>
  <c r="AI246" i="7"/>
  <c r="AP246" i="7"/>
  <c r="AK246" i="7"/>
  <c r="AR246" i="7"/>
  <c r="AJ246" i="7"/>
  <c r="AO246" i="7"/>
  <c r="AH246" i="7"/>
  <c r="AT246" i="7"/>
  <c r="AT247" i="7"/>
  <c r="AR251" i="7"/>
  <c r="AN251" i="7"/>
  <c r="AJ251" i="7"/>
  <c r="AT251" i="7"/>
  <c r="AO251" i="7"/>
  <c r="AI251" i="7"/>
  <c r="AQ251" i="7"/>
  <c r="AK251" i="7"/>
  <c r="AP251" i="7"/>
  <c r="AH251" i="7"/>
  <c r="AO192" i="7"/>
  <c r="AK192" i="7"/>
  <c r="AN192" i="7"/>
  <c r="AI192" i="7"/>
  <c r="BA192" i="7" s="1"/>
  <c r="AL192" i="7"/>
  <c r="AR192" i="7"/>
  <c r="AO196" i="7"/>
  <c r="AK196" i="7"/>
  <c r="AQ196" i="7"/>
  <c r="AL196" i="7"/>
  <c r="AJ196" i="7"/>
  <c r="AR196" i="7"/>
  <c r="AQ218" i="7"/>
  <c r="AM218" i="7"/>
  <c r="AI218" i="7"/>
  <c r="AT218" i="7"/>
  <c r="AO218" i="7"/>
  <c r="AJ218" i="7"/>
  <c r="AN218" i="7"/>
  <c r="AM220" i="7"/>
  <c r="AO224" i="7"/>
  <c r="AK224" i="7"/>
  <c r="AN224" i="7"/>
  <c r="AI224" i="7"/>
  <c r="AL224" i="7"/>
  <c r="AR224" i="7"/>
  <c r="AO228" i="7"/>
  <c r="AK228" i="7"/>
  <c r="AQ228" i="7"/>
  <c r="AL228" i="7"/>
  <c r="AJ228" i="7"/>
  <c r="AR228" i="7"/>
  <c r="AI229" i="7"/>
  <c r="AO229" i="7"/>
  <c r="AQ234" i="7"/>
  <c r="AM234" i="7"/>
  <c r="AI234" i="7"/>
  <c r="AN234" i="7"/>
  <c r="AH234" i="7"/>
  <c r="AL234" i="7"/>
  <c r="AP234" i="7"/>
  <c r="AR235" i="7"/>
  <c r="AN235" i="7"/>
  <c r="AJ235" i="7"/>
  <c r="AT235" i="7"/>
  <c r="AO235" i="7"/>
  <c r="AI235" i="7"/>
  <c r="AQ235" i="7"/>
  <c r="AK235" i="7"/>
  <c r="AP235" i="7"/>
  <c r="AT241" i="7"/>
  <c r="AP241" i="7"/>
  <c r="AL241" i="7"/>
  <c r="AH241" i="7"/>
  <c r="AR241" i="7"/>
  <c r="AM241" i="7"/>
  <c r="AQ241" i="7"/>
  <c r="AJ241" i="7"/>
  <c r="AO241" i="7"/>
  <c r="AI241" i="7"/>
  <c r="AM245" i="7"/>
  <c r="AL246" i="7"/>
  <c r="AK247" i="7"/>
  <c r="AJ248" i="7"/>
  <c r="AL251" i="7"/>
  <c r="AQ150" i="7"/>
  <c r="AM150" i="7"/>
  <c r="AI150" i="7"/>
  <c r="BA150" i="7" s="1"/>
  <c r="AR150" i="7"/>
  <c r="AL150" i="7"/>
  <c r="AK150" i="7"/>
  <c r="AQ162" i="7"/>
  <c r="AM162" i="7"/>
  <c r="AI162" i="7"/>
  <c r="BA162" i="7" s="1"/>
  <c r="AT162" i="7"/>
  <c r="AO162" i="7"/>
  <c r="AJ162" i="7"/>
  <c r="AN162" i="7"/>
  <c r="AO168" i="7"/>
  <c r="AK168" i="7"/>
  <c r="AN168" i="7"/>
  <c r="AI168" i="7"/>
  <c r="AL168" i="7"/>
  <c r="AR168" i="7"/>
  <c r="AO172" i="7"/>
  <c r="AK172" i="7"/>
  <c r="AQ172" i="7"/>
  <c r="AL172" i="7"/>
  <c r="AJ172" i="7"/>
  <c r="AR172" i="7"/>
  <c r="AM192" i="7"/>
  <c r="AQ194" i="7"/>
  <c r="AM194" i="7"/>
  <c r="AI194" i="7"/>
  <c r="AT194" i="7"/>
  <c r="AO194" i="7"/>
  <c r="AJ194" i="7"/>
  <c r="AN194" i="7"/>
  <c r="AM196" i="7"/>
  <c r="AO200" i="7"/>
  <c r="AK200" i="7"/>
  <c r="AN200" i="7"/>
  <c r="AI200" i="7"/>
  <c r="AL200" i="7"/>
  <c r="AR200" i="7"/>
  <c r="AO204" i="7"/>
  <c r="AK204" i="7"/>
  <c r="AQ204" i="7"/>
  <c r="AL204" i="7"/>
  <c r="AJ204" i="7"/>
  <c r="AR204" i="7"/>
  <c r="AH218" i="7"/>
  <c r="AP218" i="7"/>
  <c r="AH220" i="7"/>
  <c r="AN220" i="7"/>
  <c r="AT220" i="7"/>
  <c r="AM224" i="7"/>
  <c r="AQ226" i="7"/>
  <c r="AM226" i="7"/>
  <c r="AI226" i="7"/>
  <c r="AT226" i="7"/>
  <c r="AO226" i="7"/>
  <c r="AJ226" i="7"/>
  <c r="AN226" i="7"/>
  <c r="AM228" i="7"/>
  <c r="AJ229" i="7"/>
  <c r="AR229" i="7"/>
  <c r="AO232" i="7"/>
  <c r="AK232" i="7"/>
  <c r="AN232" i="7"/>
  <c r="AI232" i="7"/>
  <c r="AL232" i="7"/>
  <c r="AR232" i="7"/>
  <c r="AJ234" i="7"/>
  <c r="AR234" i="7"/>
  <c r="AH235" i="7"/>
  <c r="AN245" i="7"/>
  <c r="AN246" i="7"/>
  <c r="AQ250" i="7"/>
  <c r="AM250" i="7"/>
  <c r="AI250" i="7"/>
  <c r="AN250" i="7"/>
  <c r="AH250" i="7"/>
  <c r="AL250" i="7"/>
  <c r="AR250" i="7"/>
  <c r="AK250" i="7"/>
  <c r="AM251" i="7"/>
  <c r="AR247" i="7"/>
  <c r="AN247" i="7"/>
  <c r="AJ247" i="7"/>
  <c r="AQ247" i="7"/>
  <c r="AL247" i="7"/>
  <c r="AP247" i="7"/>
  <c r="AI247" i="7"/>
  <c r="AO247" i="7"/>
  <c r="AH247" i="7"/>
  <c r="AO248" i="7"/>
  <c r="AK248" i="7"/>
  <c r="AR248" i="7"/>
  <c r="AM248" i="7"/>
  <c r="AH248" i="7"/>
  <c r="AP248" i="7"/>
  <c r="AI248" i="7"/>
  <c r="AT248" i="7"/>
  <c r="AN248" i="7"/>
  <c r="AQ248" i="7"/>
  <c r="AT257" i="7"/>
  <c r="AP257" i="7"/>
  <c r="AL257" i="7"/>
  <c r="AH257" i="7"/>
  <c r="AR257" i="7"/>
  <c r="AM257" i="7"/>
  <c r="AK257" i="7"/>
  <c r="AR263" i="7"/>
  <c r="AN263" i="7"/>
  <c r="AJ263" i="7"/>
  <c r="AQ263" i="7"/>
  <c r="AL263" i="7"/>
  <c r="AK263" i="7"/>
  <c r="AJ264" i="7"/>
  <c r="AQ266" i="7"/>
  <c r="AM266" i="7"/>
  <c r="AI266" i="7"/>
  <c r="AN266" i="7"/>
  <c r="AH266" i="7"/>
  <c r="AO266" i="7"/>
  <c r="AT266" i="7"/>
  <c r="AT273" i="7"/>
  <c r="AP273" i="7"/>
  <c r="AL273" i="7"/>
  <c r="AH273" i="7"/>
  <c r="AR273" i="7"/>
  <c r="AM273" i="7"/>
  <c r="AK273" i="7"/>
  <c r="AR288" i="7"/>
  <c r="AN288" i="7"/>
  <c r="AJ288" i="7"/>
  <c r="AQ288" i="7"/>
  <c r="AL288" i="7"/>
  <c r="AO288" i="7"/>
  <c r="AH288" i="7"/>
  <c r="AP288" i="7"/>
  <c r="AI288" i="7"/>
  <c r="AO289" i="7"/>
  <c r="AK289" i="7"/>
  <c r="AR289" i="7"/>
  <c r="AM289" i="7"/>
  <c r="AH289" i="7"/>
  <c r="AQ289" i="7"/>
  <c r="AN289" i="7"/>
  <c r="AP289" i="7"/>
  <c r="AI289" i="7"/>
  <c r="AR292" i="7"/>
  <c r="AN292" i="7"/>
  <c r="AJ292" i="7"/>
  <c r="AT292" i="7"/>
  <c r="AO292" i="7"/>
  <c r="AI292" i="7"/>
  <c r="AL292" i="7"/>
  <c r="AK292" i="7"/>
  <c r="AQ292" i="7"/>
  <c r="AH292" i="7"/>
  <c r="AM292" i="7"/>
  <c r="AT261" i="7"/>
  <c r="AP261" i="7"/>
  <c r="AL261" i="7"/>
  <c r="AH261" i="7"/>
  <c r="AO261" i="7"/>
  <c r="AJ261" i="7"/>
  <c r="AN261" i="7"/>
  <c r="AQ262" i="7"/>
  <c r="AM262" i="7"/>
  <c r="AI262" i="7"/>
  <c r="AP262" i="7"/>
  <c r="AK262" i="7"/>
  <c r="AN262" i="7"/>
  <c r="AT262" i="7"/>
  <c r="AO264" i="7"/>
  <c r="AK264" i="7"/>
  <c r="AR264" i="7"/>
  <c r="AM264" i="7"/>
  <c r="AH264" i="7"/>
  <c r="AL264" i="7"/>
  <c r="AR267" i="7"/>
  <c r="AN267" i="7"/>
  <c r="AJ267" i="7"/>
  <c r="AT267" i="7"/>
  <c r="AO267" i="7"/>
  <c r="AI267" i="7"/>
  <c r="AM267" i="7"/>
  <c r="AT277" i="7"/>
  <c r="AP277" i="7"/>
  <c r="AL277" i="7"/>
  <c r="AH277" i="7"/>
  <c r="AO277" i="7"/>
  <c r="AJ277" i="7"/>
  <c r="AN277" i="7"/>
  <c r="AT282" i="7"/>
  <c r="AP282" i="7"/>
  <c r="AL282" i="7"/>
  <c r="AH282" i="7"/>
  <c r="AR282" i="7"/>
  <c r="AM282" i="7"/>
  <c r="AO282" i="7"/>
  <c r="AI282" i="7"/>
  <c r="AQ282" i="7"/>
  <c r="AJ282" i="7"/>
  <c r="AT286" i="7"/>
  <c r="AP286" i="7"/>
  <c r="AL286" i="7"/>
  <c r="AH286" i="7"/>
  <c r="AO286" i="7"/>
  <c r="AJ286" i="7"/>
  <c r="AQ286" i="7"/>
  <c r="AI286" i="7"/>
  <c r="AR286" i="7"/>
  <c r="AK286" i="7"/>
  <c r="AQ287" i="7"/>
  <c r="AM287" i="7"/>
  <c r="AI287" i="7"/>
  <c r="AP287" i="7"/>
  <c r="AK287" i="7"/>
  <c r="AO287" i="7"/>
  <c r="AH287" i="7"/>
  <c r="AR287" i="7"/>
  <c r="AJ287" i="7"/>
  <c r="AT287" i="7"/>
  <c r="AT288" i="7"/>
  <c r="AT289" i="7"/>
  <c r="AR239" i="7"/>
  <c r="AN239" i="7"/>
  <c r="AJ239" i="7"/>
  <c r="BA239" i="7" s="1"/>
  <c r="AQ239" i="7"/>
  <c r="AL239" i="7"/>
  <c r="AK239" i="7"/>
  <c r="AQ242" i="7"/>
  <c r="AM242" i="7"/>
  <c r="AI242" i="7"/>
  <c r="AN242" i="7"/>
  <c r="AH242" i="7"/>
  <c r="AO242" i="7"/>
  <c r="AT242" i="7"/>
  <c r="AT249" i="7"/>
  <c r="AP249" i="7"/>
  <c r="AL249" i="7"/>
  <c r="AH249" i="7"/>
  <c r="AR249" i="7"/>
  <c r="AM249" i="7"/>
  <c r="AK249" i="7"/>
  <c r="AR255" i="7"/>
  <c r="AN255" i="7"/>
  <c r="AJ255" i="7"/>
  <c r="AQ255" i="7"/>
  <c r="AL255" i="7"/>
  <c r="AK255" i="7"/>
  <c r="AI257" i="7"/>
  <c r="AO257" i="7"/>
  <c r="AQ258" i="7"/>
  <c r="AM258" i="7"/>
  <c r="AI258" i="7"/>
  <c r="AN258" i="7"/>
  <c r="AH258" i="7"/>
  <c r="AO258" i="7"/>
  <c r="AT258" i="7"/>
  <c r="AI261" i="7"/>
  <c r="AQ261" i="7"/>
  <c r="AH262" i="7"/>
  <c r="AO262" i="7"/>
  <c r="AH263" i="7"/>
  <c r="AO263" i="7"/>
  <c r="AN264" i="7"/>
  <c r="AT264" i="7"/>
  <c r="AT265" i="7"/>
  <c r="AP265" i="7"/>
  <c r="AL265" i="7"/>
  <c r="AH265" i="7"/>
  <c r="AR265" i="7"/>
  <c r="AM265" i="7"/>
  <c r="AK265" i="7"/>
  <c r="AK266" i="7"/>
  <c r="AR266" i="7"/>
  <c r="AH267" i="7"/>
  <c r="AP267" i="7"/>
  <c r="AR271" i="7"/>
  <c r="AN271" i="7"/>
  <c r="AJ271" i="7"/>
  <c r="BA271" i="7" s="1"/>
  <c r="AQ271" i="7"/>
  <c r="AL271" i="7"/>
  <c r="AK271" i="7"/>
  <c r="AI273" i="7"/>
  <c r="AO273" i="7"/>
  <c r="AQ274" i="7"/>
  <c r="AM274" i="7"/>
  <c r="AI274" i="7"/>
  <c r="AN274" i="7"/>
  <c r="AH274" i="7"/>
  <c r="AO274" i="7"/>
  <c r="AT274" i="7"/>
  <c r="AI277" i="7"/>
  <c r="AQ277" i="7"/>
  <c r="AM286" i="7"/>
  <c r="AL287" i="7"/>
  <c r="AK288" i="7"/>
  <c r="AJ289" i="7"/>
  <c r="AR296" i="7"/>
  <c r="AN296" i="7"/>
  <c r="AJ296" i="7"/>
  <c r="AQ296" i="7"/>
  <c r="AL296" i="7"/>
  <c r="AO296" i="7"/>
  <c r="AH296" i="7"/>
  <c r="AI296" i="7"/>
  <c r="AP296" i="7"/>
  <c r="AT296" i="7"/>
  <c r="AK296" i="7"/>
  <c r="AQ158" i="7"/>
  <c r="AM158" i="7"/>
  <c r="AI158" i="7"/>
  <c r="BA158" i="7" s="1"/>
  <c r="AL158" i="7"/>
  <c r="AR158" i="7"/>
  <c r="AQ166" i="7"/>
  <c r="AM166" i="7"/>
  <c r="AI166" i="7"/>
  <c r="AL166" i="7"/>
  <c r="AR166" i="7"/>
  <c r="AQ174" i="7"/>
  <c r="AM174" i="7"/>
  <c r="AI174" i="7"/>
  <c r="BA174" i="7" s="1"/>
  <c r="AL174" i="7"/>
  <c r="AR174" i="7"/>
  <c r="AQ182" i="7"/>
  <c r="AM182" i="7"/>
  <c r="AI182" i="7"/>
  <c r="AL182" i="7"/>
  <c r="AR182" i="7"/>
  <c r="AQ190" i="7"/>
  <c r="AM190" i="7"/>
  <c r="AI190" i="7"/>
  <c r="AL190" i="7"/>
  <c r="AR190" i="7"/>
  <c r="AQ198" i="7"/>
  <c r="AM198" i="7"/>
  <c r="AI198" i="7"/>
  <c r="AL198" i="7"/>
  <c r="AR198" i="7"/>
  <c r="AQ206" i="7"/>
  <c r="AM206" i="7"/>
  <c r="AI206" i="7"/>
  <c r="AL206" i="7"/>
  <c r="AR206" i="7"/>
  <c r="AQ214" i="7"/>
  <c r="AM214" i="7"/>
  <c r="AI214" i="7"/>
  <c r="AL214" i="7"/>
  <c r="AR214" i="7"/>
  <c r="AQ222" i="7"/>
  <c r="AM222" i="7"/>
  <c r="AI222" i="7"/>
  <c r="AL222" i="7"/>
  <c r="AR222" i="7"/>
  <c r="AQ230" i="7"/>
  <c r="AM230" i="7"/>
  <c r="AI230" i="7"/>
  <c r="AL230" i="7"/>
  <c r="AR230" i="7"/>
  <c r="AT237" i="7"/>
  <c r="AP237" i="7"/>
  <c r="AL237" i="7"/>
  <c r="AH237" i="7"/>
  <c r="AO237" i="7"/>
  <c r="AJ237" i="7"/>
  <c r="AN237" i="7"/>
  <c r="AQ238" i="7"/>
  <c r="AM238" i="7"/>
  <c r="AI238" i="7"/>
  <c r="AP238" i="7"/>
  <c r="AK238" i="7"/>
  <c r="AN238" i="7"/>
  <c r="AT238" i="7"/>
  <c r="AM239" i="7"/>
  <c r="AT239" i="7"/>
  <c r="AO240" i="7"/>
  <c r="AK240" i="7"/>
  <c r="AR240" i="7"/>
  <c r="AM240" i="7"/>
  <c r="AH240" i="7"/>
  <c r="AL240" i="7"/>
  <c r="AJ242" i="7"/>
  <c r="AP242" i="7"/>
  <c r="AR243" i="7"/>
  <c r="AN243" i="7"/>
  <c r="AJ243" i="7"/>
  <c r="AT243" i="7"/>
  <c r="AO243" i="7"/>
  <c r="AI243" i="7"/>
  <c r="AM243" i="7"/>
  <c r="AN249" i="7"/>
  <c r="AT253" i="7"/>
  <c r="AP253" i="7"/>
  <c r="AL253" i="7"/>
  <c r="AH253" i="7"/>
  <c r="AO253" i="7"/>
  <c r="AJ253" i="7"/>
  <c r="AN253" i="7"/>
  <c r="AQ254" i="7"/>
  <c r="AM254" i="7"/>
  <c r="AI254" i="7"/>
  <c r="AP254" i="7"/>
  <c r="AK254" i="7"/>
  <c r="AN254" i="7"/>
  <c r="AT254" i="7"/>
  <c r="AM255" i="7"/>
  <c r="AT255" i="7"/>
  <c r="AO256" i="7"/>
  <c r="AK256" i="7"/>
  <c r="AR256" i="7"/>
  <c r="AM256" i="7"/>
  <c r="AH256" i="7"/>
  <c r="AL256" i="7"/>
  <c r="AJ257" i="7"/>
  <c r="AQ257" i="7"/>
  <c r="AJ258" i="7"/>
  <c r="AP258" i="7"/>
  <c r="AR259" i="7"/>
  <c r="AN259" i="7"/>
  <c r="AJ259" i="7"/>
  <c r="AT259" i="7"/>
  <c r="AO259" i="7"/>
  <c r="AI259" i="7"/>
  <c r="AM259" i="7"/>
  <c r="AK261" i="7"/>
  <c r="AR261" i="7"/>
  <c r="AJ262" i="7"/>
  <c r="AR262" i="7"/>
  <c r="AI263" i="7"/>
  <c r="AP263" i="7"/>
  <c r="AI264" i="7"/>
  <c r="AP264" i="7"/>
  <c r="AN265" i="7"/>
  <c r="AL266" i="7"/>
  <c r="AK267" i="7"/>
  <c r="AQ267" i="7"/>
  <c r="AT269" i="7"/>
  <c r="AP269" i="7"/>
  <c r="AL269" i="7"/>
  <c r="AH269" i="7"/>
  <c r="AO269" i="7"/>
  <c r="AJ269" i="7"/>
  <c r="AN269" i="7"/>
  <c r="AQ270" i="7"/>
  <c r="AM270" i="7"/>
  <c r="AI270" i="7"/>
  <c r="AP270" i="7"/>
  <c r="AK270" i="7"/>
  <c r="AN270" i="7"/>
  <c r="AT270" i="7"/>
  <c r="AM271" i="7"/>
  <c r="AT271" i="7"/>
  <c r="AO272" i="7"/>
  <c r="AK272" i="7"/>
  <c r="AR272" i="7"/>
  <c r="AM272" i="7"/>
  <c r="AH272" i="7"/>
  <c r="AL272" i="7"/>
  <c r="AJ273" i="7"/>
  <c r="AQ273" i="7"/>
  <c r="AJ274" i="7"/>
  <c r="AP274" i="7"/>
  <c r="AR275" i="7"/>
  <c r="AN275" i="7"/>
  <c r="AJ275" i="7"/>
  <c r="AT275" i="7"/>
  <c r="AO275" i="7"/>
  <c r="AI275" i="7"/>
  <c r="AM275" i="7"/>
  <c r="AK277" i="7"/>
  <c r="AR277" i="7"/>
  <c r="AK282" i="7"/>
  <c r="AN286" i="7"/>
  <c r="AN287" i="7"/>
  <c r="AM288" i="7"/>
  <c r="AL289" i="7"/>
  <c r="AT278" i="7"/>
  <c r="AP278" i="7"/>
  <c r="AL278" i="7"/>
  <c r="AH278" i="7"/>
  <c r="AO278" i="7"/>
  <c r="AJ278" i="7"/>
  <c r="AN278" i="7"/>
  <c r="AQ279" i="7"/>
  <c r="AM279" i="7"/>
  <c r="AI279" i="7"/>
  <c r="AP279" i="7"/>
  <c r="AK279" i="7"/>
  <c r="AN279" i="7"/>
  <c r="AT279" i="7"/>
  <c r="AO281" i="7"/>
  <c r="AK281" i="7"/>
  <c r="AR281" i="7"/>
  <c r="AM281" i="7"/>
  <c r="AH281" i="7"/>
  <c r="AL281" i="7"/>
  <c r="AR284" i="7"/>
  <c r="AN284" i="7"/>
  <c r="AJ284" i="7"/>
  <c r="AT284" i="7"/>
  <c r="AO284" i="7"/>
  <c r="AI284" i="7"/>
  <c r="AM284" i="7"/>
  <c r="AQ295" i="7"/>
  <c r="AM295" i="7"/>
  <c r="AI295" i="7"/>
  <c r="AP295" i="7"/>
  <c r="AK295" i="7"/>
  <c r="AO295" i="7"/>
  <c r="AH295" i="7"/>
  <c r="AR295" i="7"/>
  <c r="AQ303" i="7"/>
  <c r="AM303" i="7"/>
  <c r="AI303" i="7"/>
  <c r="AP303" i="7"/>
  <c r="AK303" i="7"/>
  <c r="AL303" i="7"/>
  <c r="AO303" i="7"/>
  <c r="AR308" i="7"/>
  <c r="AN308" i="7"/>
  <c r="AJ308" i="7"/>
  <c r="AT308" i="7"/>
  <c r="AO308" i="7"/>
  <c r="AI308" i="7"/>
  <c r="AL308" i="7"/>
  <c r="AP308" i="7"/>
  <c r="AQ315" i="7"/>
  <c r="AM315" i="7"/>
  <c r="AI315" i="7"/>
  <c r="AN315" i="7"/>
  <c r="AH315" i="7"/>
  <c r="AR315" i="7"/>
  <c r="AK315" i="7"/>
  <c r="AP315" i="7"/>
  <c r="AJ315" i="7"/>
  <c r="AT315" i="7"/>
  <c r="AH319" i="7"/>
  <c r="AR328" i="7"/>
  <c r="AN328" i="7"/>
  <c r="AJ328" i="7"/>
  <c r="AQ328" i="7"/>
  <c r="AL328" i="7"/>
  <c r="AP328" i="7"/>
  <c r="AI328" i="7"/>
  <c r="AO328" i="7"/>
  <c r="AH328" i="7"/>
  <c r="AT328" i="7"/>
  <c r="AM328" i="7"/>
  <c r="AT302" i="7"/>
  <c r="AP302" i="7"/>
  <c r="AL302" i="7"/>
  <c r="AH302" i="7"/>
  <c r="AO302" i="7"/>
  <c r="AJ302" i="7"/>
  <c r="AM302" i="7"/>
  <c r="AQ302" i="7"/>
  <c r="AT306" i="7"/>
  <c r="AP306" i="7"/>
  <c r="AL306" i="7"/>
  <c r="AH306" i="7"/>
  <c r="AR306" i="7"/>
  <c r="AM306" i="7"/>
  <c r="AO306" i="7"/>
  <c r="AI306" i="7"/>
  <c r="AN306" i="7"/>
  <c r="AT310" i="7"/>
  <c r="AP310" i="7"/>
  <c r="AL310" i="7"/>
  <c r="AH310" i="7"/>
  <c r="AO310" i="7"/>
  <c r="AJ310" i="7"/>
  <c r="AQ310" i="7"/>
  <c r="AI310" i="7"/>
  <c r="AR310" i="7"/>
  <c r="AT290" i="7"/>
  <c r="AP290" i="7"/>
  <c r="AL290" i="7"/>
  <c r="AH290" i="7"/>
  <c r="AR290" i="7"/>
  <c r="AM290" i="7"/>
  <c r="AO290" i="7"/>
  <c r="AI290" i="7"/>
  <c r="AN290" i="7"/>
  <c r="AT294" i="7"/>
  <c r="AP294" i="7"/>
  <c r="AL294" i="7"/>
  <c r="AH294" i="7"/>
  <c r="AO294" i="7"/>
  <c r="AJ294" i="7"/>
  <c r="AQ294" i="7"/>
  <c r="AI294" i="7"/>
  <c r="AR294" i="7"/>
  <c r="AR300" i="7"/>
  <c r="AN300" i="7"/>
  <c r="AJ300" i="7"/>
  <c r="AT300" i="7"/>
  <c r="AO300" i="7"/>
  <c r="AI300" i="7"/>
  <c r="AP300" i="7"/>
  <c r="AH300" i="7"/>
  <c r="AQ300" i="7"/>
  <c r="AI302" i="7"/>
  <c r="AR302" i="7"/>
  <c r="AO305" i="7"/>
  <c r="AK305" i="7"/>
  <c r="AR305" i="7"/>
  <c r="AM305" i="7"/>
  <c r="AH305" i="7"/>
  <c r="AQ305" i="7"/>
  <c r="AJ305" i="7"/>
  <c r="AN305" i="7"/>
  <c r="AQ306" i="7"/>
  <c r="AK310" i="7"/>
  <c r="AR312" i="7"/>
  <c r="AN312" i="7"/>
  <c r="AJ312" i="7"/>
  <c r="AQ312" i="7"/>
  <c r="AL312" i="7"/>
  <c r="AO312" i="7"/>
  <c r="AH312" i="7"/>
  <c r="AT312" i="7"/>
  <c r="AM312" i="7"/>
  <c r="AP312" i="7"/>
  <c r="AT318" i="7"/>
  <c r="AP318" i="7"/>
  <c r="AL318" i="7"/>
  <c r="AH318" i="7"/>
  <c r="AO318" i="7"/>
  <c r="AJ318" i="7"/>
  <c r="AM318" i="7"/>
  <c r="AR318" i="7"/>
  <c r="AK318" i="7"/>
  <c r="AQ331" i="7"/>
  <c r="AM331" i="7"/>
  <c r="AI331" i="7"/>
  <c r="AN331" i="7"/>
  <c r="AH331" i="7"/>
  <c r="AL331" i="7"/>
  <c r="AR331" i="7"/>
  <c r="AK331" i="7"/>
  <c r="AP331" i="7"/>
  <c r="AJ331" i="7"/>
  <c r="AT343" i="7"/>
  <c r="AP343" i="7"/>
  <c r="AL343" i="7"/>
  <c r="AH343" i="7"/>
  <c r="AR343" i="7"/>
  <c r="AM343" i="7"/>
  <c r="AQ343" i="7"/>
  <c r="AJ343" i="7"/>
  <c r="AO343" i="7"/>
  <c r="AI343" i="7"/>
  <c r="AN343" i="7"/>
  <c r="AK343" i="7"/>
  <c r="AO236" i="7"/>
  <c r="AK236" i="7"/>
  <c r="AJ236" i="7"/>
  <c r="AP236" i="7"/>
  <c r="AT236" i="7"/>
  <c r="AO244" i="7"/>
  <c r="AK244" i="7"/>
  <c r="AJ244" i="7"/>
  <c r="AP244" i="7"/>
  <c r="AT244" i="7"/>
  <c r="AO252" i="7"/>
  <c r="AK252" i="7"/>
  <c r="AJ252" i="7"/>
  <c r="AP252" i="7"/>
  <c r="AT252" i="7"/>
  <c r="AO260" i="7"/>
  <c r="AK260" i="7"/>
  <c r="AJ260" i="7"/>
  <c r="AP260" i="7"/>
  <c r="AT260" i="7"/>
  <c r="AO268" i="7"/>
  <c r="AK268" i="7"/>
  <c r="AJ268" i="7"/>
  <c r="BA268" i="7" s="1"/>
  <c r="AP268" i="7"/>
  <c r="AT268" i="7"/>
  <c r="AO276" i="7"/>
  <c r="AK276" i="7"/>
  <c r="AJ276" i="7"/>
  <c r="AP276" i="7"/>
  <c r="AT276" i="7"/>
  <c r="AM278" i="7"/>
  <c r="AL279" i="7"/>
  <c r="AR280" i="7"/>
  <c r="AN280" i="7"/>
  <c r="AJ280" i="7"/>
  <c r="AQ280" i="7"/>
  <c r="AL280" i="7"/>
  <c r="AK280" i="7"/>
  <c r="AJ281" i="7"/>
  <c r="AQ281" i="7"/>
  <c r="AQ283" i="7"/>
  <c r="AM283" i="7"/>
  <c r="AI283" i="7"/>
  <c r="AN283" i="7"/>
  <c r="AH283" i="7"/>
  <c r="AO283" i="7"/>
  <c r="AT283" i="7"/>
  <c r="AL284" i="7"/>
  <c r="AQ290" i="7"/>
  <c r="AK294" i="7"/>
  <c r="AN295" i="7"/>
  <c r="AO297" i="7"/>
  <c r="AK297" i="7"/>
  <c r="AR297" i="7"/>
  <c r="AM297" i="7"/>
  <c r="AH297" i="7"/>
  <c r="AT297" i="7"/>
  <c r="AN297" i="7"/>
  <c r="AL297" i="7"/>
  <c r="AQ299" i="7"/>
  <c r="AM299" i="7"/>
  <c r="AI299" i="7"/>
  <c r="AN299" i="7"/>
  <c r="AH299" i="7"/>
  <c r="AR299" i="7"/>
  <c r="AK299" i="7"/>
  <c r="AP299" i="7"/>
  <c r="AK300" i="7"/>
  <c r="AK302" i="7"/>
  <c r="AN303" i="7"/>
  <c r="AT303" i="7"/>
  <c r="AP305" i="7"/>
  <c r="AJ306" i="7"/>
  <c r="AM308" i="7"/>
  <c r="AM310" i="7"/>
  <c r="AI318" i="7"/>
  <c r="AQ319" i="7"/>
  <c r="AM319" i="7"/>
  <c r="AI319" i="7"/>
  <c r="AP319" i="7"/>
  <c r="AK319" i="7"/>
  <c r="AL319" i="7"/>
  <c r="AR319" i="7"/>
  <c r="AJ319" i="7"/>
  <c r="AO321" i="7"/>
  <c r="AK321" i="7"/>
  <c r="AR321" i="7"/>
  <c r="AM321" i="7"/>
  <c r="AH321" i="7"/>
  <c r="AQ321" i="7"/>
  <c r="AJ321" i="7"/>
  <c r="AP321" i="7"/>
  <c r="AI321" i="7"/>
  <c r="AT322" i="7"/>
  <c r="AP322" i="7"/>
  <c r="AL322" i="7"/>
  <c r="AH322" i="7"/>
  <c r="AR322" i="7"/>
  <c r="AM322" i="7"/>
  <c r="AO322" i="7"/>
  <c r="AI322" i="7"/>
  <c r="AN322" i="7"/>
  <c r="AQ322" i="7"/>
  <c r="AO331" i="7"/>
  <c r="AR349" i="7"/>
  <c r="AN349" i="7"/>
  <c r="AJ349" i="7"/>
  <c r="AQ349" i="7"/>
  <c r="AL349" i="7"/>
  <c r="AP349" i="7"/>
  <c r="AI349" i="7"/>
  <c r="AO349" i="7"/>
  <c r="AH349" i="7"/>
  <c r="AT349" i="7"/>
  <c r="AM349" i="7"/>
  <c r="AR384" i="7"/>
  <c r="AN384" i="7"/>
  <c r="AJ384" i="7"/>
  <c r="AM384" i="7"/>
  <c r="AH384" i="7"/>
  <c r="AL384" i="7"/>
  <c r="AQ384" i="7"/>
  <c r="AK384" i="7"/>
  <c r="AP384" i="7"/>
  <c r="AI384" i="7"/>
  <c r="AT384" i="7"/>
  <c r="AO384" i="7"/>
  <c r="AT392" i="7"/>
  <c r="AP392" i="7"/>
  <c r="AL392" i="7"/>
  <c r="AH392" i="7"/>
  <c r="AO392" i="7"/>
  <c r="AK392" i="7"/>
  <c r="AR392" i="7"/>
  <c r="AJ392" i="7"/>
  <c r="AI392" i="7"/>
  <c r="AQ392" i="7"/>
  <c r="AN392" i="7"/>
  <c r="AM392" i="7"/>
  <c r="AQ311" i="7"/>
  <c r="AM311" i="7"/>
  <c r="AI311" i="7"/>
  <c r="AP311" i="7"/>
  <c r="AK311" i="7"/>
  <c r="AN311" i="7"/>
  <c r="AT311" i="7"/>
  <c r="AO313" i="7"/>
  <c r="AK313" i="7"/>
  <c r="AR313" i="7"/>
  <c r="AM313" i="7"/>
  <c r="AH313" i="7"/>
  <c r="AL313" i="7"/>
  <c r="AR316" i="7"/>
  <c r="AN316" i="7"/>
  <c r="AJ316" i="7"/>
  <c r="AT316" i="7"/>
  <c r="AO316" i="7"/>
  <c r="AI316" i="7"/>
  <c r="AM316" i="7"/>
  <c r="AK324" i="7"/>
  <c r="AQ324" i="7"/>
  <c r="AT326" i="7"/>
  <c r="AP326" i="7"/>
  <c r="AL326" i="7"/>
  <c r="AH326" i="7"/>
  <c r="AO326" i="7"/>
  <c r="AJ326" i="7"/>
  <c r="AN326" i="7"/>
  <c r="AQ327" i="7"/>
  <c r="AM327" i="7"/>
  <c r="AI327" i="7"/>
  <c r="AP327" i="7"/>
  <c r="AK327" i="7"/>
  <c r="AN327" i="7"/>
  <c r="AT327" i="7"/>
  <c r="AO329" i="7"/>
  <c r="AK329" i="7"/>
  <c r="AR329" i="7"/>
  <c r="AM329" i="7"/>
  <c r="AH329" i="7"/>
  <c r="AL329" i="7"/>
  <c r="AR332" i="7"/>
  <c r="AN332" i="7"/>
  <c r="AJ332" i="7"/>
  <c r="AT332" i="7"/>
  <c r="AO332" i="7"/>
  <c r="AI332" i="7"/>
  <c r="AM332" i="7"/>
  <c r="AQ335" i="7"/>
  <c r="AM335" i="7"/>
  <c r="AI335" i="7"/>
  <c r="AN335" i="7"/>
  <c r="AH335" i="7"/>
  <c r="AP335" i="7"/>
  <c r="AK335" i="7"/>
  <c r="AR335" i="7"/>
  <c r="AQ339" i="7"/>
  <c r="AM339" i="7"/>
  <c r="AI339" i="7"/>
  <c r="AP339" i="7"/>
  <c r="AK339" i="7"/>
  <c r="AN339" i="7"/>
  <c r="AH339" i="7"/>
  <c r="AR339" i="7"/>
  <c r="AH341" i="7"/>
  <c r="AT359" i="7"/>
  <c r="AP359" i="7"/>
  <c r="AL359" i="7"/>
  <c r="AH359" i="7"/>
  <c r="AR359" i="7"/>
  <c r="AM359" i="7"/>
  <c r="AQ359" i="7"/>
  <c r="AJ359" i="7"/>
  <c r="AO359" i="7"/>
  <c r="AI359" i="7"/>
  <c r="AN359" i="7"/>
  <c r="AR365" i="7"/>
  <c r="AN365" i="7"/>
  <c r="AJ365" i="7"/>
  <c r="AQ365" i="7"/>
  <c r="AL365" i="7"/>
  <c r="AP365" i="7"/>
  <c r="AI365" i="7"/>
  <c r="AO365" i="7"/>
  <c r="AH365" i="7"/>
  <c r="AT365" i="7"/>
  <c r="AM365" i="7"/>
  <c r="AQ291" i="7"/>
  <c r="AM291" i="7"/>
  <c r="AI291" i="7"/>
  <c r="AN291" i="7"/>
  <c r="AH291" i="7"/>
  <c r="AO291" i="7"/>
  <c r="AT291" i="7"/>
  <c r="AT298" i="7"/>
  <c r="AP298" i="7"/>
  <c r="AL298" i="7"/>
  <c r="AH298" i="7"/>
  <c r="AR298" i="7"/>
  <c r="AM298" i="7"/>
  <c r="AK298" i="7"/>
  <c r="AR304" i="7"/>
  <c r="AN304" i="7"/>
  <c r="AJ304" i="7"/>
  <c r="BA304" i="7" s="1"/>
  <c r="AQ304" i="7"/>
  <c r="AL304" i="7"/>
  <c r="AK304" i="7"/>
  <c r="AQ307" i="7"/>
  <c r="AM307" i="7"/>
  <c r="AI307" i="7"/>
  <c r="AN307" i="7"/>
  <c r="AH307" i="7"/>
  <c r="AO307" i="7"/>
  <c r="AT307" i="7"/>
  <c r="AH311" i="7"/>
  <c r="AO311" i="7"/>
  <c r="AN313" i="7"/>
  <c r="AT313" i="7"/>
  <c r="AT314" i="7"/>
  <c r="AP314" i="7"/>
  <c r="AL314" i="7"/>
  <c r="AH314" i="7"/>
  <c r="AR314" i="7"/>
  <c r="AM314" i="7"/>
  <c r="AK314" i="7"/>
  <c r="AH316" i="7"/>
  <c r="AP316" i="7"/>
  <c r="AR320" i="7"/>
  <c r="AN320" i="7"/>
  <c r="AJ320" i="7"/>
  <c r="BA320" i="7" s="1"/>
  <c r="AQ320" i="7"/>
  <c r="AL320" i="7"/>
  <c r="AK320" i="7"/>
  <c r="AQ323" i="7"/>
  <c r="AM323" i="7"/>
  <c r="AI323" i="7"/>
  <c r="AN323" i="7"/>
  <c r="AH323" i="7"/>
  <c r="AO323" i="7"/>
  <c r="AT323" i="7"/>
  <c r="AI326" i="7"/>
  <c r="AQ326" i="7"/>
  <c r="AH327" i="7"/>
  <c r="AO327" i="7"/>
  <c r="AN329" i="7"/>
  <c r="AT329" i="7"/>
  <c r="AT330" i="7"/>
  <c r="AP330" i="7"/>
  <c r="AL330" i="7"/>
  <c r="AH330" i="7"/>
  <c r="AR330" i="7"/>
  <c r="AM330" i="7"/>
  <c r="AK330" i="7"/>
  <c r="AH332" i="7"/>
  <c r="AP332" i="7"/>
  <c r="AJ335" i="7"/>
  <c r="AR336" i="7"/>
  <c r="AN336" i="7"/>
  <c r="AJ336" i="7"/>
  <c r="AT336" i="7"/>
  <c r="AO336" i="7"/>
  <c r="AI336" i="7"/>
  <c r="AQ336" i="7"/>
  <c r="AL336" i="7"/>
  <c r="AM336" i="7"/>
  <c r="AT338" i="7"/>
  <c r="AP338" i="7"/>
  <c r="AL338" i="7"/>
  <c r="AH338" i="7"/>
  <c r="AO338" i="7"/>
  <c r="AJ338" i="7"/>
  <c r="AR338" i="7"/>
  <c r="AM338" i="7"/>
  <c r="AN338" i="7"/>
  <c r="AJ339" i="7"/>
  <c r="AK349" i="7"/>
  <c r="AQ352" i="7"/>
  <c r="AM352" i="7"/>
  <c r="AI352" i="7"/>
  <c r="AN352" i="7"/>
  <c r="AH352" i="7"/>
  <c r="AL352" i="7"/>
  <c r="AR352" i="7"/>
  <c r="AK352" i="7"/>
  <c r="AP352" i="7"/>
  <c r="AJ352" i="7"/>
  <c r="AR373" i="7"/>
  <c r="AN373" i="7"/>
  <c r="AJ373" i="7"/>
  <c r="AT373" i="7"/>
  <c r="AO373" i="7"/>
  <c r="AI373" i="7"/>
  <c r="AM373" i="7"/>
  <c r="AH373" i="7"/>
  <c r="AQ373" i="7"/>
  <c r="AL373" i="7"/>
  <c r="AP373" i="7"/>
  <c r="AK373" i="7"/>
  <c r="AR324" i="7"/>
  <c r="AN324" i="7"/>
  <c r="AJ324" i="7"/>
  <c r="AT324" i="7"/>
  <c r="AO324" i="7"/>
  <c r="AI324" i="7"/>
  <c r="AM324" i="7"/>
  <c r="AR341" i="7"/>
  <c r="AN341" i="7"/>
  <c r="AJ341" i="7"/>
  <c r="AQ341" i="7"/>
  <c r="AL341" i="7"/>
  <c r="AT341" i="7"/>
  <c r="AM341" i="7"/>
  <c r="AP341" i="7"/>
  <c r="AI341" i="7"/>
  <c r="AO341" i="7"/>
  <c r="AQ368" i="7"/>
  <c r="AM368" i="7"/>
  <c r="AI368" i="7"/>
  <c r="AN368" i="7"/>
  <c r="AH368" i="7"/>
  <c r="AL368" i="7"/>
  <c r="AR368" i="7"/>
  <c r="AK368" i="7"/>
  <c r="AP368" i="7"/>
  <c r="AJ368" i="7"/>
  <c r="AR380" i="7"/>
  <c r="AN380" i="7"/>
  <c r="AJ380" i="7"/>
  <c r="AP380" i="7"/>
  <c r="AK380" i="7"/>
  <c r="AL380" i="7"/>
  <c r="AQ380" i="7"/>
  <c r="AI380" i="7"/>
  <c r="AO380" i="7"/>
  <c r="AH380" i="7"/>
  <c r="AT380" i="7"/>
  <c r="AM380" i="7"/>
  <c r="AO285" i="7"/>
  <c r="AK285" i="7"/>
  <c r="AJ285" i="7"/>
  <c r="AP285" i="7"/>
  <c r="AT285" i="7"/>
  <c r="AO293" i="7"/>
  <c r="AK293" i="7"/>
  <c r="AJ293" i="7"/>
  <c r="AP293" i="7"/>
  <c r="AT293" i="7"/>
  <c r="AO301" i="7"/>
  <c r="AK301" i="7"/>
  <c r="AJ301" i="7"/>
  <c r="AP301" i="7"/>
  <c r="AT301" i="7"/>
  <c r="AO309" i="7"/>
  <c r="AK309" i="7"/>
  <c r="AJ309" i="7"/>
  <c r="AP309" i="7"/>
  <c r="AT309" i="7"/>
  <c r="AO317" i="7"/>
  <c r="AK317" i="7"/>
  <c r="AJ317" i="7"/>
  <c r="AP317" i="7"/>
  <c r="AT317" i="7"/>
  <c r="AO325" i="7"/>
  <c r="AK325" i="7"/>
  <c r="AJ325" i="7"/>
  <c r="AP325" i="7"/>
  <c r="AT325" i="7"/>
  <c r="AO333" i="7"/>
  <c r="AK333" i="7"/>
  <c r="AJ333" i="7"/>
  <c r="BA333" i="7" s="1"/>
  <c r="AP333" i="7"/>
  <c r="AT333" i="7"/>
  <c r="AJ334" i="7"/>
  <c r="AH337" i="7"/>
  <c r="AM337" i="7"/>
  <c r="AJ340" i="7"/>
  <c r="AI342" i="7"/>
  <c r="AK345" i="7"/>
  <c r="AT347" i="7"/>
  <c r="AP347" i="7"/>
  <c r="AL347" i="7"/>
  <c r="AH347" i="7"/>
  <c r="AO347" i="7"/>
  <c r="AJ347" i="7"/>
  <c r="AN347" i="7"/>
  <c r="AQ348" i="7"/>
  <c r="BA348" i="7" s="1"/>
  <c r="AM348" i="7"/>
  <c r="AI348" i="7"/>
  <c r="AP348" i="7"/>
  <c r="AK348" i="7"/>
  <c r="AN348" i="7"/>
  <c r="AT348" i="7"/>
  <c r="AO350" i="7"/>
  <c r="AK350" i="7"/>
  <c r="AR350" i="7"/>
  <c r="AM350" i="7"/>
  <c r="AH350" i="7"/>
  <c r="AL350" i="7"/>
  <c r="AJ351" i="7"/>
  <c r="AR353" i="7"/>
  <c r="AN353" i="7"/>
  <c r="AJ353" i="7"/>
  <c r="AT353" i="7"/>
  <c r="AO353" i="7"/>
  <c r="AI353" i="7"/>
  <c r="AM353" i="7"/>
  <c r="AK355" i="7"/>
  <c r="AJ356" i="7"/>
  <c r="AI357" i="7"/>
  <c r="AI358" i="7"/>
  <c r="AK361" i="7"/>
  <c r="AT363" i="7"/>
  <c r="AP363" i="7"/>
  <c r="AL363" i="7"/>
  <c r="AH363" i="7"/>
  <c r="AO363" i="7"/>
  <c r="AJ363" i="7"/>
  <c r="AN363" i="7"/>
  <c r="AQ364" i="7"/>
  <c r="AM364" i="7"/>
  <c r="AI364" i="7"/>
  <c r="AP364" i="7"/>
  <c r="AK364" i="7"/>
  <c r="AN364" i="7"/>
  <c r="AT364" i="7"/>
  <c r="AO366" i="7"/>
  <c r="AK366" i="7"/>
  <c r="AR366" i="7"/>
  <c r="AM366" i="7"/>
  <c r="AH366" i="7"/>
  <c r="AL366" i="7"/>
  <c r="AJ367" i="7"/>
  <c r="AR369" i="7"/>
  <c r="AN369" i="7"/>
  <c r="AJ369" i="7"/>
  <c r="AT369" i="7"/>
  <c r="AO369" i="7"/>
  <c r="AI369" i="7"/>
  <c r="AM369" i="7"/>
  <c r="AQ379" i="7"/>
  <c r="AM379" i="7"/>
  <c r="AI379" i="7"/>
  <c r="AT379" i="7"/>
  <c r="AO379" i="7"/>
  <c r="AJ379" i="7"/>
  <c r="AL379" i="7"/>
  <c r="AR379" i="7"/>
  <c r="AK379" i="7"/>
  <c r="AP379" i="7"/>
  <c r="AH379" i="7"/>
  <c r="AQ344" i="7"/>
  <c r="AM344" i="7"/>
  <c r="AI344" i="7"/>
  <c r="AN344" i="7"/>
  <c r="AH344" i="7"/>
  <c r="AO344" i="7"/>
  <c r="AT344" i="7"/>
  <c r="AT351" i="7"/>
  <c r="AP351" i="7"/>
  <c r="AL351" i="7"/>
  <c r="AH351" i="7"/>
  <c r="AR351" i="7"/>
  <c r="AM351" i="7"/>
  <c r="AK351" i="7"/>
  <c r="AR357" i="7"/>
  <c r="AN357" i="7"/>
  <c r="AJ357" i="7"/>
  <c r="AQ357" i="7"/>
  <c r="AL357" i="7"/>
  <c r="AK357" i="7"/>
  <c r="AQ360" i="7"/>
  <c r="AM360" i="7"/>
  <c r="AI360" i="7"/>
  <c r="AN360" i="7"/>
  <c r="AH360" i="7"/>
  <c r="AO360" i="7"/>
  <c r="AT360" i="7"/>
  <c r="BA364" i="7"/>
  <c r="AT367" i="7"/>
  <c r="AP367" i="7"/>
  <c r="AL367" i="7"/>
  <c r="AH367" i="7"/>
  <c r="AR367" i="7"/>
  <c r="AM367" i="7"/>
  <c r="AK367" i="7"/>
  <c r="AT382" i="7"/>
  <c r="AP382" i="7"/>
  <c r="AL382" i="7"/>
  <c r="AH382" i="7"/>
  <c r="AQ382" i="7"/>
  <c r="AK382" i="7"/>
  <c r="AO382" i="7"/>
  <c r="AI382" i="7"/>
  <c r="AN382" i="7"/>
  <c r="AM382" i="7"/>
  <c r="AT334" i="7"/>
  <c r="AP334" i="7"/>
  <c r="AL334" i="7"/>
  <c r="AH334" i="7"/>
  <c r="AM334" i="7"/>
  <c r="AR334" i="7"/>
  <c r="AO337" i="7"/>
  <c r="AK337" i="7"/>
  <c r="AJ337" i="7"/>
  <c r="AP337" i="7"/>
  <c r="AT337" i="7"/>
  <c r="AQ340" i="7"/>
  <c r="AM340" i="7"/>
  <c r="AI340" i="7"/>
  <c r="AP340" i="7"/>
  <c r="AK340" i="7"/>
  <c r="AN340" i="7"/>
  <c r="AT340" i="7"/>
  <c r="AO342" i="7"/>
  <c r="AK342" i="7"/>
  <c r="AR342" i="7"/>
  <c r="AM342" i="7"/>
  <c r="AH342" i="7"/>
  <c r="AL342" i="7"/>
  <c r="AJ344" i="7"/>
  <c r="AP344" i="7"/>
  <c r="AR345" i="7"/>
  <c r="AN345" i="7"/>
  <c r="AJ345" i="7"/>
  <c r="AT345" i="7"/>
  <c r="AO345" i="7"/>
  <c r="AI345" i="7"/>
  <c r="AM345" i="7"/>
  <c r="AN351" i="7"/>
  <c r="AT355" i="7"/>
  <c r="AP355" i="7"/>
  <c r="AL355" i="7"/>
  <c r="AH355" i="7"/>
  <c r="AO355" i="7"/>
  <c r="AJ355" i="7"/>
  <c r="AN355" i="7"/>
  <c r="AQ356" i="7"/>
  <c r="AM356" i="7"/>
  <c r="AI356" i="7"/>
  <c r="BA356" i="7" s="1"/>
  <c r="AP356" i="7"/>
  <c r="AK356" i="7"/>
  <c r="AN356" i="7"/>
  <c r="AT356" i="7"/>
  <c r="AM357" i="7"/>
  <c r="AT357" i="7"/>
  <c r="AO358" i="7"/>
  <c r="AK358" i="7"/>
  <c r="AR358" i="7"/>
  <c r="AM358" i="7"/>
  <c r="AH358" i="7"/>
  <c r="AL358" i="7"/>
  <c r="AJ360" i="7"/>
  <c r="AP360" i="7"/>
  <c r="AR361" i="7"/>
  <c r="AN361" i="7"/>
  <c r="AJ361" i="7"/>
  <c r="AT361" i="7"/>
  <c r="AO361" i="7"/>
  <c r="AI361" i="7"/>
  <c r="AM361" i="7"/>
  <c r="AN367" i="7"/>
  <c r="AO346" i="7"/>
  <c r="AK346" i="7"/>
  <c r="AJ346" i="7"/>
  <c r="AP346" i="7"/>
  <c r="AT346" i="7"/>
  <c r="AO354" i="7"/>
  <c r="AK354" i="7"/>
  <c r="AJ354" i="7"/>
  <c r="AP354" i="7"/>
  <c r="AT354" i="7"/>
  <c r="AO362" i="7"/>
  <c r="AK362" i="7"/>
  <c r="AJ362" i="7"/>
  <c r="BA362" i="7" s="1"/>
  <c r="AP362" i="7"/>
  <c r="AT362" i="7"/>
  <c r="AO370" i="7"/>
  <c r="AK370" i="7"/>
  <c r="AJ370" i="7"/>
  <c r="AP370" i="7"/>
  <c r="AT370" i="7"/>
  <c r="AJ371" i="7"/>
  <c r="AK372" i="7"/>
  <c r="AH374" i="7"/>
  <c r="AK376" i="7"/>
  <c r="AH377" i="7"/>
  <c r="AP377" i="7"/>
  <c r="AK378" i="7"/>
  <c r="AH381" i="7"/>
  <c r="AN381" i="7"/>
  <c r="AT386" i="7"/>
  <c r="AP386" i="7"/>
  <c r="AL386" i="7"/>
  <c r="AH386" i="7"/>
  <c r="AO386" i="7"/>
  <c r="AJ386" i="7"/>
  <c r="AN386" i="7"/>
  <c r="AI386" i="7"/>
  <c r="AR386" i="7"/>
  <c r="AQ372" i="7"/>
  <c r="AM372" i="7"/>
  <c r="AI372" i="7"/>
  <c r="AL372" i="7"/>
  <c r="AR372" i="7"/>
  <c r="AQ393" i="7"/>
  <c r="AM393" i="7"/>
  <c r="AI393" i="7"/>
  <c r="AT393" i="7"/>
  <c r="AP393" i="7"/>
  <c r="AL393" i="7"/>
  <c r="AH393" i="7"/>
  <c r="AR393" i="7"/>
  <c r="AJ393" i="7"/>
  <c r="AN393" i="7"/>
  <c r="AK393" i="7"/>
  <c r="AT371" i="7"/>
  <c r="AP371" i="7"/>
  <c r="AL371" i="7"/>
  <c r="AH371" i="7"/>
  <c r="AM371" i="7"/>
  <c r="AR371" i="7"/>
  <c r="AH372" i="7"/>
  <c r="AN372" i="7"/>
  <c r="AT374" i="7"/>
  <c r="AP374" i="7"/>
  <c r="AL374" i="7"/>
  <c r="AQ374" i="7"/>
  <c r="AK374" i="7"/>
  <c r="AJ374" i="7"/>
  <c r="AR374" i="7"/>
  <c r="AR376" i="7"/>
  <c r="AN376" i="7"/>
  <c r="AJ376" i="7"/>
  <c r="AM376" i="7"/>
  <c r="AH376" i="7"/>
  <c r="BA376" i="7" s="1"/>
  <c r="AO376" i="7"/>
  <c r="AT376" i="7"/>
  <c r="AO377" i="7"/>
  <c r="AK377" i="7"/>
  <c r="AN377" i="7"/>
  <c r="AI377" i="7"/>
  <c r="AL377" i="7"/>
  <c r="AR377" i="7"/>
  <c r="AT378" i="7"/>
  <c r="AP378" i="7"/>
  <c r="AL378" i="7"/>
  <c r="AH378" i="7"/>
  <c r="AN378" i="7"/>
  <c r="AI378" i="7"/>
  <c r="AO378" i="7"/>
  <c r="AO381" i="7"/>
  <c r="AK381" i="7"/>
  <c r="AQ381" i="7"/>
  <c r="AL381" i="7"/>
  <c r="AJ381" i="7"/>
  <c r="AR381" i="7"/>
  <c r="AO387" i="7"/>
  <c r="AR387" i="7"/>
  <c r="AM387" i="7"/>
  <c r="AI387" i="7"/>
  <c r="AQ387" i="7"/>
  <c r="AK387" i="7"/>
  <c r="AP387" i="7"/>
  <c r="AJ387" i="7"/>
  <c r="AT388" i="7"/>
  <c r="AP388" i="7"/>
  <c r="AL388" i="7"/>
  <c r="AH388" i="7"/>
  <c r="AR388" i="7"/>
  <c r="AM388" i="7"/>
  <c r="AO388" i="7"/>
  <c r="AI388" i="7"/>
  <c r="AN388" i="7"/>
  <c r="AQ388" i="7"/>
  <c r="AR390" i="7"/>
  <c r="AN390" i="7"/>
  <c r="AJ390" i="7"/>
  <c r="AQ390" i="7"/>
  <c r="AM390" i="7"/>
  <c r="AI390" i="7"/>
  <c r="AK390" i="7"/>
  <c r="AO390" i="7"/>
  <c r="AT390" i="7"/>
  <c r="AL390" i="7"/>
  <c r="AO393" i="7"/>
  <c r="AQ375" i="7"/>
  <c r="AM375" i="7"/>
  <c r="AI375" i="7"/>
  <c r="AL375" i="7"/>
  <c r="AR375" i="7"/>
  <c r="AQ383" i="7"/>
  <c r="AM383" i="7"/>
  <c r="AI383" i="7"/>
  <c r="AL383" i="7"/>
  <c r="AR383" i="7"/>
  <c r="AI385" i="7"/>
  <c r="AR394" i="7"/>
  <c r="AN394" i="7"/>
  <c r="AJ394" i="7"/>
  <c r="AQ394" i="7"/>
  <c r="AM394" i="7"/>
  <c r="AI394" i="7"/>
  <c r="AK394" i="7"/>
  <c r="AP394" i="7"/>
  <c r="AL398" i="7"/>
  <c r="AT398" i="7"/>
  <c r="AO402" i="7"/>
  <c r="AO385" i="7"/>
  <c r="AK385" i="7"/>
  <c r="AJ385" i="7"/>
  <c r="AP385" i="7"/>
  <c r="AT385" i="7"/>
  <c r="AQ389" i="7"/>
  <c r="AM389" i="7"/>
  <c r="AI389" i="7"/>
  <c r="AN389" i="7"/>
  <c r="AH389" i="7"/>
  <c r="AO389" i="7"/>
  <c r="AT389" i="7"/>
  <c r="AT396" i="7"/>
  <c r="AP396" i="7"/>
  <c r="AL396" i="7"/>
  <c r="AH396" i="7"/>
  <c r="AO396" i="7"/>
  <c r="AK396" i="7"/>
  <c r="AR396" i="7"/>
  <c r="AJ396" i="7"/>
  <c r="AN396" i="7"/>
  <c r="AQ397" i="7"/>
  <c r="AM397" i="7"/>
  <c r="AI397" i="7"/>
  <c r="AT397" i="7"/>
  <c r="AP397" i="7"/>
  <c r="AL397" i="7"/>
  <c r="AH397" i="7"/>
  <c r="AR397" i="7"/>
  <c r="AJ397" i="7"/>
  <c r="AR398" i="7"/>
  <c r="AN398" i="7"/>
  <c r="AJ398" i="7"/>
  <c r="AQ398" i="7"/>
  <c r="AM398" i="7"/>
  <c r="AI398" i="7"/>
  <c r="AK398" i="7"/>
  <c r="AP398" i="7"/>
  <c r="AQ401" i="7"/>
  <c r="AM401" i="7"/>
  <c r="AI401" i="7"/>
  <c r="AT401" i="7"/>
  <c r="AP401" i="7"/>
  <c r="AL401" i="7"/>
  <c r="AH401" i="7"/>
  <c r="AK401" i="7"/>
  <c r="AR401" i="7"/>
  <c r="AJ401" i="7"/>
  <c r="AR402" i="7"/>
  <c r="AN402" i="7"/>
  <c r="AJ402" i="7"/>
  <c r="AQ402" i="7"/>
  <c r="AM402" i="7"/>
  <c r="AI402" i="7"/>
  <c r="AT402" i="7"/>
  <c r="AL402" i="7"/>
  <c r="AK402" i="7"/>
  <c r="AQ405" i="7"/>
  <c r="AM405" i="7"/>
  <c r="AI405" i="7"/>
  <c r="AT405" i="7"/>
  <c r="AP405" i="7"/>
  <c r="AL405" i="7"/>
  <c r="AH405" i="7"/>
  <c r="AN405" i="7"/>
  <c r="AK405" i="7"/>
  <c r="AR405" i="7"/>
  <c r="AJ405" i="7"/>
  <c r="AO391" i="7"/>
  <c r="AK391" i="7"/>
  <c r="AR391" i="7"/>
  <c r="AN391" i="7"/>
  <c r="AJ391" i="7"/>
  <c r="AL391" i="7"/>
  <c r="AO395" i="7"/>
  <c r="AK395" i="7"/>
  <c r="AR395" i="7"/>
  <c r="AN395" i="7"/>
  <c r="AJ395" i="7"/>
  <c r="AL395" i="7"/>
  <c r="AO399" i="7"/>
  <c r="AK399" i="7"/>
  <c r="AR399" i="7"/>
  <c r="AN399" i="7"/>
  <c r="AJ399" i="7"/>
  <c r="BA399" i="7" s="1"/>
  <c r="AL399" i="7"/>
  <c r="AJ400" i="7"/>
  <c r="AO403" i="7"/>
  <c r="AK403" i="7"/>
  <c r="AR403" i="7"/>
  <c r="AN403" i="7"/>
  <c r="AJ403" i="7"/>
  <c r="AL403" i="7"/>
  <c r="AJ404" i="7"/>
  <c r="AK406" i="7"/>
  <c r="AO407" i="7"/>
  <c r="AK407" i="7"/>
  <c r="AR407" i="7"/>
  <c r="AN407" i="7"/>
  <c r="AJ407" i="7"/>
  <c r="AL407" i="7"/>
  <c r="AJ408" i="7"/>
  <c r="AR410" i="7"/>
  <c r="AN410" i="7"/>
  <c r="AJ410" i="7"/>
  <c r="AQ410" i="7"/>
  <c r="AM410" i="7"/>
  <c r="AI410" i="7"/>
  <c r="AT410" i="7"/>
  <c r="AP410" i="7"/>
  <c r="AL410" i="7"/>
  <c r="AH410" i="7"/>
  <c r="AH411" i="7"/>
  <c r="AT411" i="7"/>
  <c r="AT400" i="7"/>
  <c r="AP400" i="7"/>
  <c r="AL400" i="7"/>
  <c r="AH400" i="7"/>
  <c r="AO400" i="7"/>
  <c r="AK400" i="7"/>
  <c r="AM400" i="7"/>
  <c r="AT404" i="7"/>
  <c r="AP404" i="7"/>
  <c r="AL404" i="7"/>
  <c r="AH404" i="7"/>
  <c r="AO404" i="7"/>
  <c r="AK404" i="7"/>
  <c r="AM404" i="7"/>
  <c r="AL406" i="7"/>
  <c r="AT408" i="7"/>
  <c r="AP408" i="7"/>
  <c r="AL408" i="7"/>
  <c r="AH408" i="7"/>
  <c r="AO408" i="7"/>
  <c r="AK408" i="7"/>
  <c r="AM408" i="7"/>
  <c r="AR406" i="7"/>
  <c r="AN406" i="7"/>
  <c r="AJ406" i="7"/>
  <c r="AQ406" i="7"/>
  <c r="AM406" i="7"/>
  <c r="AI406" i="7"/>
  <c r="AO406" i="7"/>
  <c r="AN408" i="7"/>
  <c r="AO411" i="7"/>
  <c r="AK411" i="7"/>
  <c r="AR411" i="7"/>
  <c r="AN411" i="7"/>
  <c r="AJ411" i="7"/>
  <c r="AQ411" i="7"/>
  <c r="AM411" i="7"/>
  <c r="AI411" i="7"/>
  <c r="AP411" i="7"/>
  <c r="AK409" i="7"/>
  <c r="AO409" i="7"/>
  <c r="AH409" i="7"/>
  <c r="AL409" i="7"/>
  <c r="AP409" i="7"/>
  <c r="AT409" i="7"/>
  <c r="AI409" i="7"/>
  <c r="AM409" i="7"/>
  <c r="BA219" i="7" l="1"/>
  <c r="BA230" i="7"/>
  <c r="BA325" i="7"/>
  <c r="BA195" i="7"/>
  <c r="BA64" i="7"/>
  <c r="BA400" i="7"/>
  <c r="BA402" i="7"/>
  <c r="BA280" i="7"/>
  <c r="BA254" i="7"/>
  <c r="BA238" i="7"/>
  <c r="BA198" i="7"/>
  <c r="BA232" i="7"/>
  <c r="BA87" i="7"/>
  <c r="BA63" i="7"/>
  <c r="BA58" i="7"/>
  <c r="BA7" i="7"/>
  <c r="BA147" i="7"/>
  <c r="BA407" i="7"/>
  <c r="BA398" i="7"/>
  <c r="BA390" i="7"/>
  <c r="BA357" i="7"/>
  <c r="BA293" i="7"/>
  <c r="BA167" i="7"/>
  <c r="BA19" i="7"/>
  <c r="BA378" i="7"/>
  <c r="BA270" i="7"/>
  <c r="BA91" i="7"/>
  <c r="BA317" i="7"/>
  <c r="BA299" i="7"/>
  <c r="BA358" i="7"/>
  <c r="BA342" i="7"/>
  <c r="BA311" i="7"/>
  <c r="BA166" i="7"/>
  <c r="BA66" i="7"/>
  <c r="BA25" i="7"/>
  <c r="BA354" i="7"/>
  <c r="BA180" i="7"/>
  <c r="BA369" i="7"/>
  <c r="BA336" i="7"/>
  <c r="BA312" i="7"/>
  <c r="BA308" i="7"/>
  <c r="BA190" i="7"/>
  <c r="BA204" i="7"/>
  <c r="BA194" i="7"/>
  <c r="BA115" i="7"/>
  <c r="BA90" i="7"/>
  <c r="BA222" i="7"/>
  <c r="BA387" i="7"/>
  <c r="BA353" i="7"/>
  <c r="BA252" i="7"/>
  <c r="BA253" i="7"/>
  <c r="BA237" i="7"/>
  <c r="BA214" i="7"/>
  <c r="BA228" i="7"/>
  <c r="BA260" i="7"/>
  <c r="BA383" i="7"/>
  <c r="BA395" i="7"/>
  <c r="BA285" i="7"/>
  <c r="BA276" i="7"/>
  <c r="BA247" i="7"/>
  <c r="BA164" i="7"/>
  <c r="BA171" i="7"/>
  <c r="BA142" i="7"/>
  <c r="BA75" i="7"/>
  <c r="BA168" i="7"/>
  <c r="BA406" i="7"/>
  <c r="BA309" i="7"/>
  <c r="BA327" i="7"/>
  <c r="BA196" i="7"/>
  <c r="BA144" i="7"/>
  <c r="BA155" i="7"/>
  <c r="BA119" i="7"/>
  <c r="BA31" i="7"/>
  <c r="BA17" i="7"/>
  <c r="BA45" i="7"/>
  <c r="BA4" i="7"/>
  <c r="BA403" i="7"/>
  <c r="BA397" i="7"/>
  <c r="BA375" i="7"/>
  <c r="BA259" i="7"/>
  <c r="BA182" i="7"/>
  <c r="BA172" i="7"/>
  <c r="BA47" i="7"/>
  <c r="BA361" i="7"/>
  <c r="BA345" i="7"/>
  <c r="BA324" i="7"/>
  <c r="BA297" i="7"/>
  <c r="BA244" i="7"/>
  <c r="BA284" i="7"/>
  <c r="BA279" i="7"/>
  <c r="BA206" i="7"/>
  <c r="BA255" i="7"/>
  <c r="BA235" i="7"/>
  <c r="BA226" i="7"/>
  <c r="BA224" i="7"/>
  <c r="BA176" i="7"/>
  <c r="BA123" i="7"/>
  <c r="BA55" i="7"/>
  <c r="BA200" i="7"/>
  <c r="BA202" i="7"/>
  <c r="BA103" i="7"/>
  <c r="BA78" i="7"/>
  <c r="BA243" i="7"/>
  <c r="BA391" i="7"/>
  <c r="BA340" i="7"/>
  <c r="BA301" i="7"/>
  <c r="BA303" i="7"/>
  <c r="BA275" i="7"/>
  <c r="BA136" i="7"/>
  <c r="BA122" i="7"/>
  <c r="BA37" i="7"/>
  <c r="BA408" i="7"/>
  <c r="BA404" i="7"/>
  <c r="BA411" i="7"/>
  <c r="BA371" i="7"/>
  <c r="BA381" i="7"/>
  <c r="BA355" i="7"/>
  <c r="BA382" i="7"/>
  <c r="BA351" i="7"/>
  <c r="BA363" i="7"/>
  <c r="BA380" i="7"/>
  <c r="BA332" i="7"/>
  <c r="BA330" i="7"/>
  <c r="BA323" i="7"/>
  <c r="BA316" i="7"/>
  <c r="BA314" i="7"/>
  <c r="BA298" i="7"/>
  <c r="BA335" i="7"/>
  <c r="BA326" i="7"/>
  <c r="BA349" i="7"/>
  <c r="BA236" i="7"/>
  <c r="BA294" i="7"/>
  <c r="BA310" i="7"/>
  <c r="BA315" i="7"/>
  <c r="BA281" i="7"/>
  <c r="BA274" i="7"/>
  <c r="BA265" i="7"/>
  <c r="BA242" i="7"/>
  <c r="BA282" i="7"/>
  <c r="BA266" i="7"/>
  <c r="BA250" i="7"/>
  <c r="BA218" i="7"/>
  <c r="BA233" i="7"/>
  <c r="BA221" i="7"/>
  <c r="BA201" i="7"/>
  <c r="BA197" i="7"/>
  <c r="BA186" i="7"/>
  <c r="BA215" i="7"/>
  <c r="BA212" i="7"/>
  <c r="BA207" i="7"/>
  <c r="BA216" i="7"/>
  <c r="BA209" i="7"/>
  <c r="BA179" i="7"/>
  <c r="BA156" i="7"/>
  <c r="BA154" i="7"/>
  <c r="BA153" i="7"/>
  <c r="BA161" i="7"/>
  <c r="BA159" i="7"/>
  <c r="BA140" i="7"/>
  <c r="BA131" i="7"/>
  <c r="BA83" i="7"/>
  <c r="BA74" i="7"/>
  <c r="BA71" i="7"/>
  <c r="BA56" i="7"/>
  <c r="BA9" i="7"/>
  <c r="BA68" i="7"/>
  <c r="BA57" i="7"/>
  <c r="BA53" i="7"/>
  <c r="BA52" i="7"/>
  <c r="BA132" i="7"/>
  <c r="BA124" i="7"/>
  <c r="BA116" i="7"/>
  <c r="BA108" i="7"/>
  <c r="BA96" i="7"/>
  <c r="BA88" i="7"/>
  <c r="BA49" i="7"/>
  <c r="BA41" i="7"/>
  <c r="BA33" i="7"/>
  <c r="BA28" i="7"/>
  <c r="BA8" i="7"/>
  <c r="BA121" i="7"/>
  <c r="BA97" i="7"/>
  <c r="BA10" i="7"/>
  <c r="BA54" i="7"/>
  <c r="BA30" i="7"/>
  <c r="BA26" i="7"/>
  <c r="BA50" i="7"/>
  <c r="BA34" i="7"/>
  <c r="BA14" i="7"/>
  <c r="BA12" i="7"/>
  <c r="BA6" i="7"/>
  <c r="BA409" i="7"/>
  <c r="BA410" i="7"/>
  <c r="BA401" i="7"/>
  <c r="BA372" i="7"/>
  <c r="BA393" i="7"/>
  <c r="BA374" i="7"/>
  <c r="BA346" i="7"/>
  <c r="BA379" i="7"/>
  <c r="BA366" i="7"/>
  <c r="BA347" i="7"/>
  <c r="BA337" i="7"/>
  <c r="BA352" i="7"/>
  <c r="BA338" i="7"/>
  <c r="BA365" i="7"/>
  <c r="BA359" i="7"/>
  <c r="BA329" i="7"/>
  <c r="BA331" i="7"/>
  <c r="BA290" i="7"/>
  <c r="BA306" i="7"/>
  <c r="BA328" i="7"/>
  <c r="BA295" i="7"/>
  <c r="BA272" i="7"/>
  <c r="BA296" i="7"/>
  <c r="BA262" i="7"/>
  <c r="BA287" i="7"/>
  <c r="BA292" i="7"/>
  <c r="BA273" i="7"/>
  <c r="BA234" i="7"/>
  <c r="BA199" i="7"/>
  <c r="BA185" i="7"/>
  <c r="BA184" i="7"/>
  <c r="BA225" i="7"/>
  <c r="BA203" i="7"/>
  <c r="BA191" i="7"/>
  <c r="BA151" i="7"/>
  <c r="BA189" i="7"/>
  <c r="BA188" i="7"/>
  <c r="BA169" i="7"/>
  <c r="BA139" i="7"/>
  <c r="BA134" i="7"/>
  <c r="BA127" i="7"/>
  <c r="BA118" i="7"/>
  <c r="BA111" i="7"/>
  <c r="BA102" i="7"/>
  <c r="BA95" i="7"/>
  <c r="BA86" i="7"/>
  <c r="BA79" i="7"/>
  <c r="BA67" i="7"/>
  <c r="BA62" i="7"/>
  <c r="BA59" i="7"/>
  <c r="BA27" i="7"/>
  <c r="BA13" i="7"/>
  <c r="BA84" i="7"/>
  <c r="BA72" i="7"/>
  <c r="BA60" i="7"/>
  <c r="BA65" i="7"/>
  <c r="BA11" i="7"/>
  <c r="BA104" i="7"/>
  <c r="BA80" i="7"/>
  <c r="BA51" i="7"/>
  <c r="BA43" i="7"/>
  <c r="BA35" i="7"/>
  <c r="BA77" i="7"/>
  <c r="BA3" i="7"/>
  <c r="BA145" i="7"/>
  <c r="BA125" i="7"/>
  <c r="BA109" i="7"/>
  <c r="BA2" i="7"/>
  <c r="BA46" i="7"/>
  <c r="BA22" i="7"/>
  <c r="BA405" i="7"/>
  <c r="BA389" i="7"/>
  <c r="BA388" i="7"/>
  <c r="BA370" i="7"/>
  <c r="BA334" i="7"/>
  <c r="BA360" i="7"/>
  <c r="BA350" i="7"/>
  <c r="BA307" i="7"/>
  <c r="BA291" i="7"/>
  <c r="BA339" i="7"/>
  <c r="BA313" i="7"/>
  <c r="BA322" i="7"/>
  <c r="BA321" i="7"/>
  <c r="BA283" i="7"/>
  <c r="BA302" i="7"/>
  <c r="BA319" i="7"/>
  <c r="BA269" i="7"/>
  <c r="BA256" i="7"/>
  <c r="BA240" i="7"/>
  <c r="BA267" i="7"/>
  <c r="BA258" i="7"/>
  <c r="BA249" i="7"/>
  <c r="BA286" i="7"/>
  <c r="BA261" i="7"/>
  <c r="BA288" i="7"/>
  <c r="BA248" i="7"/>
  <c r="BA220" i="7"/>
  <c r="BA241" i="7"/>
  <c r="BA245" i="7"/>
  <c r="BA229" i="7"/>
  <c r="BA181" i="7"/>
  <c r="BA223" i="7"/>
  <c r="BA211" i="7"/>
  <c r="BA208" i="7"/>
  <c r="BA227" i="7"/>
  <c r="BA217" i="7"/>
  <c r="BA183" i="7"/>
  <c r="BA165" i="7"/>
  <c r="BA163" i="7"/>
  <c r="BA187" i="7"/>
  <c r="BA152" i="7"/>
  <c r="BA138" i="7"/>
  <c r="BA18" i="7"/>
  <c r="BA130" i="7"/>
  <c r="BA114" i="7"/>
  <c r="BA98" i="7"/>
  <c r="BA82" i="7"/>
  <c r="BA70" i="7"/>
  <c r="BA29" i="7"/>
  <c r="BA5" i="7"/>
  <c r="BA101" i="7"/>
  <c r="BA69" i="7"/>
  <c r="BA44" i="7"/>
  <c r="BA173" i="7"/>
  <c r="BA135" i="7"/>
  <c r="BA128" i="7"/>
  <c r="BA120" i="7"/>
  <c r="BA112" i="7"/>
  <c r="BA100" i="7"/>
  <c r="BA92" i="7"/>
  <c r="BA76" i="7"/>
  <c r="BA81" i="7"/>
  <c r="BA137" i="7"/>
  <c r="BA129" i="7"/>
  <c r="BA113" i="7"/>
  <c r="BA89" i="7"/>
  <c r="BA48" i="7"/>
  <c r="BA20" i="7"/>
  <c r="BA396" i="7"/>
  <c r="BA385" i="7"/>
  <c r="BA386" i="7"/>
  <c r="BA377" i="7"/>
  <c r="BA367" i="7"/>
  <c r="BA344" i="7"/>
  <c r="BA368" i="7"/>
  <c r="BA373" i="7"/>
  <c r="BA341" i="7"/>
  <c r="BA392" i="7"/>
  <c r="BA384" i="7"/>
  <c r="BA343" i="7"/>
  <c r="BA318" i="7"/>
  <c r="BA305" i="7"/>
  <c r="BA300" i="7"/>
  <c r="BA278" i="7"/>
  <c r="BA263" i="7"/>
  <c r="BA277" i="7"/>
  <c r="BA264" i="7"/>
  <c r="BA289" i="7"/>
  <c r="BA257" i="7"/>
  <c r="BA251" i="7"/>
  <c r="BA246" i="7"/>
  <c r="BA193" i="7"/>
  <c r="BA205" i="7"/>
  <c r="BA213" i="7"/>
  <c r="BA231" i="7"/>
  <c r="BA160" i="7"/>
  <c r="BA146" i="7"/>
  <c r="BA177" i="7"/>
  <c r="BA175" i="7"/>
  <c r="BA126" i="7"/>
  <c r="BA110" i="7"/>
  <c r="BA94" i="7"/>
  <c r="BA23" i="7"/>
  <c r="BA16" i="7"/>
  <c r="BA105" i="7"/>
  <c r="BA73" i="7"/>
  <c r="BA38" i="7"/>
  <c r="BA143" i="7"/>
  <c r="BA141" i="7"/>
  <c r="BA85" i="7"/>
  <c r="BA24" i="7"/>
  <c r="BA157" i="7"/>
  <c r="BA133" i="7"/>
  <c r="BA117" i="7"/>
  <c r="BA93" i="7"/>
  <c r="BA61" i="7"/>
  <c r="BA36" i="7"/>
  <c r="BA40" i="7"/>
  <c r="BA32" i="7"/>
  <c r="BA42" i="7"/>
  <c r="AF70" i="15" l="1"/>
  <c r="AF69" i="15"/>
  <c r="AF68" i="15"/>
  <c r="AF67" i="15"/>
  <c r="AF66" i="15"/>
  <c r="AF65" i="15"/>
  <c r="AF64" i="15"/>
  <c r="AF63" i="15"/>
  <c r="AF62" i="15"/>
  <c r="AF61" i="15"/>
  <c r="AF60" i="15"/>
  <c r="AF59" i="15"/>
  <c r="AF58" i="15"/>
  <c r="AF57" i="15"/>
  <c r="AF56" i="15"/>
  <c r="AF55" i="15"/>
  <c r="AF54" i="15"/>
  <c r="AF53" i="15"/>
  <c r="AF52" i="15"/>
  <c r="AF51" i="15"/>
  <c r="AF50" i="15"/>
  <c r="AF49" i="15"/>
  <c r="AF48" i="15"/>
  <c r="AF47" i="15"/>
  <c r="AF46" i="15"/>
  <c r="AF45" i="15"/>
  <c r="AF44" i="15"/>
  <c r="AF43" i="15"/>
  <c r="AF42" i="15"/>
  <c r="AF41" i="15"/>
  <c r="AF40" i="15"/>
  <c r="AF39" i="15"/>
  <c r="AF38" i="15"/>
  <c r="AF37" i="15"/>
  <c r="AF36" i="15"/>
  <c r="AF35" i="15"/>
  <c r="AF34" i="15"/>
  <c r="AF33" i="15"/>
  <c r="AF32" i="15"/>
  <c r="AF31" i="15"/>
  <c r="AF30" i="15"/>
  <c r="BN27" i="15"/>
  <c r="BO27" i="15" s="1"/>
  <c r="BM27" i="15"/>
  <c r="AF27" i="15"/>
  <c r="BN26" i="15"/>
  <c r="BO26" i="15" s="1"/>
  <c r="AF26" i="15"/>
  <c r="BN25" i="15"/>
  <c r="BO25" i="15" s="1"/>
  <c r="BM25" i="15"/>
  <c r="AF25" i="15"/>
  <c r="BN24" i="15"/>
  <c r="AF24" i="15"/>
  <c r="BQ23" i="15"/>
  <c r="BN23" i="15"/>
  <c r="BO23" i="15" s="1"/>
  <c r="BM23" i="15"/>
  <c r="AF23" i="15"/>
  <c r="BN22" i="15"/>
  <c r="AF22" i="15"/>
  <c r="BN21" i="15"/>
  <c r="BO21" i="15" s="1"/>
  <c r="BM21" i="15"/>
  <c r="AF21" i="15"/>
  <c r="BN20" i="15"/>
  <c r="AF20" i="15"/>
  <c r="BQ19" i="15"/>
  <c r="BN19" i="15"/>
  <c r="BO19" i="15" s="1"/>
  <c r="BM19" i="15"/>
  <c r="AF19" i="15"/>
  <c r="BN18" i="15"/>
  <c r="AF18" i="15"/>
  <c r="BN17" i="15"/>
  <c r="AF17" i="15"/>
  <c r="BN16" i="15"/>
  <c r="AF16" i="15"/>
  <c r="BN15" i="15"/>
  <c r="BQ15" i="15" s="1"/>
  <c r="AF15" i="15"/>
  <c r="BN14" i="15"/>
  <c r="BQ14" i="15" s="1"/>
  <c r="AF14" i="15"/>
  <c r="BN13" i="15"/>
  <c r="AF13" i="15"/>
  <c r="BQ12" i="15"/>
  <c r="BN12" i="15"/>
  <c r="AF12" i="15"/>
  <c r="BN11" i="15"/>
  <c r="AF11" i="15"/>
  <c r="BQ10" i="15"/>
  <c r="BN10" i="15"/>
  <c r="AF10" i="15"/>
  <c r="BN9" i="15"/>
  <c r="AF9" i="15"/>
  <c r="BN8" i="15"/>
  <c r="BQ8" i="15" s="1"/>
  <c r="AF8" i="15"/>
  <c r="BN7" i="15"/>
  <c r="AF7" i="15"/>
  <c r="BQ6" i="15"/>
  <c r="BN6" i="15"/>
  <c r="AF6" i="15"/>
  <c r="BQ5" i="15"/>
  <c r="BN5" i="15"/>
  <c r="AF5" i="15"/>
  <c r="BQ4" i="15"/>
  <c r="BN4" i="15"/>
  <c r="AF4" i="15"/>
  <c r="BN3" i="15"/>
  <c r="AF3" i="15"/>
  <c r="BN2" i="15"/>
  <c r="BQ2" i="15" s="1"/>
  <c r="AF2" i="15"/>
  <c r="S1500" i="5"/>
  <c r="S1499" i="5"/>
  <c r="S1498" i="5"/>
  <c r="S1497" i="5"/>
  <c r="S1496" i="5"/>
  <c r="S1495" i="5"/>
  <c r="S1494" i="5"/>
  <c r="S1493" i="5"/>
  <c r="S1492" i="5"/>
  <c r="S1491" i="5"/>
  <c r="S1490" i="5"/>
  <c r="S1489" i="5"/>
  <c r="S1488" i="5"/>
  <c r="S1487" i="5"/>
  <c r="S1486" i="5"/>
  <c r="S1485" i="5"/>
  <c r="S1484" i="5"/>
  <c r="S1483" i="5"/>
  <c r="S1482" i="5"/>
  <c r="S1481" i="5"/>
  <c r="S1480" i="5"/>
  <c r="S1479" i="5"/>
  <c r="S1478" i="5"/>
  <c r="S1477" i="5"/>
  <c r="S1476" i="5"/>
  <c r="S1475" i="5"/>
  <c r="S1474" i="5"/>
  <c r="S1473" i="5"/>
  <c r="S1472" i="5"/>
  <c r="S1471" i="5"/>
  <c r="S1470" i="5"/>
  <c r="S1469" i="5"/>
  <c r="S1468" i="5"/>
  <c r="S1467" i="5"/>
  <c r="S1466" i="5"/>
  <c r="S1465" i="5"/>
  <c r="S1464" i="5"/>
  <c r="S1463" i="5"/>
  <c r="S1462" i="5"/>
  <c r="S1461" i="5"/>
  <c r="S1460" i="5"/>
  <c r="S1459" i="5"/>
  <c r="S1458" i="5"/>
  <c r="S1457" i="5"/>
  <c r="S1456" i="5"/>
  <c r="S1455" i="5"/>
  <c r="S1454" i="5"/>
  <c r="S1453" i="5"/>
  <c r="S1452" i="5"/>
  <c r="S1451" i="5"/>
  <c r="S1450" i="5"/>
  <c r="S1449" i="5"/>
  <c r="S1448" i="5"/>
  <c r="S1447" i="5"/>
  <c r="S1446" i="5"/>
  <c r="S1445" i="5"/>
  <c r="S1444" i="5"/>
  <c r="S1443" i="5"/>
  <c r="S1442" i="5"/>
  <c r="S1441" i="5"/>
  <c r="S1440" i="5"/>
  <c r="S1439" i="5"/>
  <c r="S1438" i="5"/>
  <c r="S1437" i="5"/>
  <c r="S1436" i="5"/>
  <c r="S1435" i="5"/>
  <c r="S1434" i="5"/>
  <c r="S1433" i="5"/>
  <c r="S1432" i="5"/>
  <c r="S1431" i="5"/>
  <c r="S1430" i="5"/>
  <c r="S1429" i="5"/>
  <c r="S1428" i="5"/>
  <c r="S1427" i="5"/>
  <c r="S1426" i="5"/>
  <c r="S1425" i="5"/>
  <c r="S1424" i="5"/>
  <c r="S1423" i="5"/>
  <c r="S1422" i="5"/>
  <c r="S1421" i="5"/>
  <c r="S1420" i="5"/>
  <c r="S1419" i="5"/>
  <c r="S1418" i="5"/>
  <c r="S1417" i="5"/>
  <c r="S1416" i="5"/>
  <c r="S1415" i="5"/>
  <c r="S1414" i="5"/>
  <c r="S1413" i="5"/>
  <c r="S1412" i="5"/>
  <c r="S1411" i="5"/>
  <c r="S1410" i="5"/>
  <c r="S1409" i="5"/>
  <c r="S1408" i="5"/>
  <c r="S1407" i="5"/>
  <c r="S1406" i="5"/>
  <c r="S1405" i="5"/>
  <c r="S1404" i="5"/>
  <c r="S1403" i="5"/>
  <c r="S1402" i="5"/>
  <c r="S1401" i="5"/>
  <c r="S1400" i="5"/>
  <c r="S1399" i="5"/>
  <c r="S1398" i="5"/>
  <c r="S1397" i="5"/>
  <c r="S1396" i="5"/>
  <c r="S1395" i="5"/>
  <c r="S1394" i="5"/>
  <c r="S1393" i="5"/>
  <c r="S1392" i="5"/>
  <c r="S1391" i="5"/>
  <c r="S1390" i="5"/>
  <c r="S1389" i="5"/>
  <c r="S1388" i="5"/>
  <c r="S1387" i="5"/>
  <c r="S1386" i="5"/>
  <c r="S1385" i="5"/>
  <c r="S1384" i="5"/>
  <c r="S1383" i="5"/>
  <c r="S1382" i="5"/>
  <c r="S1381" i="5"/>
  <c r="S1380" i="5"/>
  <c r="S1379" i="5"/>
  <c r="S1378" i="5"/>
  <c r="S1377" i="5"/>
  <c r="S1376" i="5"/>
  <c r="S1375" i="5"/>
  <c r="S1374" i="5"/>
  <c r="S1373" i="5"/>
  <c r="S1372" i="5"/>
  <c r="S1371" i="5"/>
  <c r="S1370" i="5"/>
  <c r="S1369" i="5"/>
  <c r="S1368" i="5"/>
  <c r="S1367" i="5"/>
  <c r="S1366" i="5"/>
  <c r="S1365" i="5"/>
  <c r="S1364" i="5"/>
  <c r="S1363" i="5"/>
  <c r="S1362" i="5"/>
  <c r="S1361" i="5"/>
  <c r="S1360" i="5"/>
  <c r="S1359" i="5"/>
  <c r="S1358" i="5"/>
  <c r="S1357" i="5"/>
  <c r="S1356" i="5"/>
  <c r="S1355" i="5"/>
  <c r="S1354" i="5"/>
  <c r="S1353" i="5"/>
  <c r="S1352" i="5"/>
  <c r="S1351" i="5"/>
  <c r="S1350" i="5"/>
  <c r="S1349" i="5"/>
  <c r="S1348" i="5"/>
  <c r="S1347" i="5"/>
  <c r="S1346" i="5"/>
  <c r="S1345" i="5"/>
  <c r="S1344" i="5"/>
  <c r="S1343" i="5"/>
  <c r="S1342" i="5"/>
  <c r="S1341" i="5"/>
  <c r="S1340" i="5"/>
  <c r="S1339" i="5"/>
  <c r="S1338" i="5"/>
  <c r="S1337" i="5"/>
  <c r="S1336" i="5"/>
  <c r="S1335" i="5"/>
  <c r="S1334" i="5"/>
  <c r="S1333" i="5"/>
  <c r="S1332" i="5"/>
  <c r="S1331" i="5"/>
  <c r="S1330" i="5"/>
  <c r="S1329" i="5"/>
  <c r="S1328" i="5"/>
  <c r="S1327" i="5"/>
  <c r="S1326" i="5"/>
  <c r="S1325" i="5"/>
  <c r="S1324" i="5"/>
  <c r="S1323" i="5"/>
  <c r="S1322" i="5"/>
  <c r="S1321" i="5"/>
  <c r="S1320" i="5"/>
  <c r="S1319" i="5"/>
  <c r="S1318" i="5"/>
  <c r="S1317" i="5"/>
  <c r="S1316" i="5"/>
  <c r="S1315" i="5"/>
  <c r="S1314" i="5"/>
  <c r="S1313" i="5"/>
  <c r="S1312" i="5"/>
  <c r="S1311" i="5"/>
  <c r="S1310" i="5"/>
  <c r="S1309" i="5"/>
  <c r="S1308" i="5"/>
  <c r="S1307" i="5"/>
  <c r="S1306" i="5"/>
  <c r="S1305" i="5"/>
  <c r="S1304" i="5"/>
  <c r="S1303" i="5"/>
  <c r="S1302" i="5"/>
  <c r="S1301" i="5"/>
  <c r="S1300" i="5"/>
  <c r="S1299" i="5"/>
  <c r="S1298" i="5"/>
  <c r="S1297" i="5"/>
  <c r="S1296" i="5"/>
  <c r="S1295" i="5"/>
  <c r="S1294" i="5"/>
  <c r="S1293" i="5"/>
  <c r="S1292" i="5"/>
  <c r="S1291" i="5"/>
  <c r="S1290" i="5"/>
  <c r="S1289" i="5"/>
  <c r="S1288" i="5"/>
  <c r="S1287" i="5"/>
  <c r="S1286" i="5"/>
  <c r="S1285" i="5"/>
  <c r="S1284" i="5"/>
  <c r="S1283" i="5"/>
  <c r="S1282" i="5"/>
  <c r="S1281" i="5"/>
  <c r="S1280" i="5"/>
  <c r="S1279" i="5"/>
  <c r="S1278" i="5"/>
  <c r="S1277" i="5"/>
  <c r="S1276" i="5"/>
  <c r="S1275" i="5"/>
  <c r="S1274" i="5"/>
  <c r="S1273" i="5"/>
  <c r="S1272" i="5"/>
  <c r="S1271" i="5"/>
  <c r="S1270" i="5"/>
  <c r="S1269" i="5"/>
  <c r="S1268" i="5"/>
  <c r="S1267" i="5"/>
  <c r="S1266" i="5"/>
  <c r="S1265" i="5"/>
  <c r="S1264" i="5"/>
  <c r="S1263" i="5"/>
  <c r="S1262" i="5"/>
  <c r="S1261" i="5"/>
  <c r="S1260" i="5"/>
  <c r="S1259" i="5"/>
  <c r="S1258" i="5"/>
  <c r="S1257" i="5"/>
  <c r="S1256" i="5"/>
  <c r="S1255" i="5"/>
  <c r="S1254" i="5"/>
  <c r="S1253" i="5"/>
  <c r="S1252" i="5"/>
  <c r="S1251" i="5"/>
  <c r="S1250" i="5"/>
  <c r="S1249" i="5"/>
  <c r="S1248" i="5"/>
  <c r="S1247" i="5"/>
  <c r="S1246" i="5"/>
  <c r="S1245" i="5"/>
  <c r="S1244" i="5"/>
  <c r="S1243" i="5"/>
  <c r="S1242" i="5"/>
  <c r="S1241" i="5"/>
  <c r="S1240" i="5"/>
  <c r="S1239" i="5"/>
  <c r="S1238" i="5"/>
  <c r="S1237" i="5"/>
  <c r="S1236" i="5"/>
  <c r="S1235" i="5"/>
  <c r="S1234" i="5"/>
  <c r="S1233" i="5"/>
  <c r="S1232" i="5"/>
  <c r="S1231" i="5"/>
  <c r="S1230" i="5"/>
  <c r="S1229" i="5"/>
  <c r="S1228" i="5"/>
  <c r="S1227" i="5"/>
  <c r="S1226" i="5"/>
  <c r="S1225" i="5"/>
  <c r="S1224" i="5"/>
  <c r="S1223" i="5"/>
  <c r="S1222" i="5"/>
  <c r="S1221" i="5"/>
  <c r="S1220" i="5"/>
  <c r="S1219" i="5"/>
  <c r="S1218" i="5"/>
  <c r="S1217" i="5"/>
  <c r="S1216" i="5"/>
  <c r="S1215" i="5"/>
  <c r="S1214" i="5"/>
  <c r="S1213" i="5"/>
  <c r="S1212" i="5"/>
  <c r="S1211" i="5"/>
  <c r="S1210" i="5"/>
  <c r="S1209" i="5"/>
  <c r="S1208" i="5"/>
  <c r="S1207" i="5"/>
  <c r="S1206" i="5"/>
  <c r="S1205" i="5"/>
  <c r="S1204" i="5"/>
  <c r="S1203" i="5"/>
  <c r="S1202" i="5"/>
  <c r="S1201" i="5"/>
  <c r="S1200" i="5"/>
  <c r="S1199" i="5"/>
  <c r="S1198" i="5"/>
  <c r="S1197" i="5"/>
  <c r="S1196" i="5"/>
  <c r="S1195" i="5"/>
  <c r="S1194" i="5"/>
  <c r="S1193" i="5"/>
  <c r="S1192" i="5"/>
  <c r="S1191" i="5"/>
  <c r="S1190" i="5"/>
  <c r="S1189" i="5"/>
  <c r="S1188" i="5"/>
  <c r="S1187" i="5"/>
  <c r="S1186" i="5"/>
  <c r="S1185" i="5"/>
  <c r="S1184" i="5"/>
  <c r="S1183" i="5"/>
  <c r="S1182" i="5"/>
  <c r="S1181" i="5"/>
  <c r="S1180" i="5"/>
  <c r="S1179" i="5"/>
  <c r="S1178" i="5"/>
  <c r="S1177" i="5"/>
  <c r="S1176" i="5"/>
  <c r="S1175" i="5"/>
  <c r="S1174" i="5"/>
  <c r="S1173" i="5"/>
  <c r="S1172" i="5"/>
  <c r="S1171" i="5"/>
  <c r="S1170" i="5"/>
  <c r="S1169" i="5"/>
  <c r="S1168" i="5"/>
  <c r="S1167" i="5"/>
  <c r="S1166" i="5"/>
  <c r="S1165" i="5"/>
  <c r="S1164" i="5"/>
  <c r="S1163" i="5"/>
  <c r="S1162" i="5"/>
  <c r="S1161" i="5"/>
  <c r="S1160" i="5"/>
  <c r="S1159" i="5"/>
  <c r="S1158" i="5"/>
  <c r="S1157" i="5"/>
  <c r="S1156" i="5"/>
  <c r="S1155" i="5"/>
  <c r="S1154" i="5"/>
  <c r="S1153" i="5"/>
  <c r="S1152" i="5"/>
  <c r="S1151" i="5"/>
  <c r="S1150" i="5"/>
  <c r="S1149" i="5"/>
  <c r="S1148" i="5"/>
  <c r="S1147" i="5"/>
  <c r="S1146" i="5"/>
  <c r="S1145" i="5"/>
  <c r="S1144" i="5"/>
  <c r="S1143" i="5"/>
  <c r="S1142" i="5"/>
  <c r="S1141" i="5"/>
  <c r="S1140" i="5"/>
  <c r="S1139" i="5"/>
  <c r="S1138" i="5"/>
  <c r="S1137" i="5"/>
  <c r="S1136" i="5"/>
  <c r="S1135" i="5"/>
  <c r="S1134" i="5"/>
  <c r="S1133" i="5"/>
  <c r="S1132" i="5"/>
  <c r="S1131" i="5"/>
  <c r="S1130" i="5"/>
  <c r="S1129" i="5"/>
  <c r="S1128" i="5"/>
  <c r="S1127" i="5"/>
  <c r="S1126" i="5"/>
  <c r="S1125" i="5"/>
  <c r="S1124" i="5"/>
  <c r="S1123" i="5"/>
  <c r="S1122" i="5"/>
  <c r="S1121" i="5"/>
  <c r="S1120" i="5"/>
  <c r="S1119" i="5"/>
  <c r="S1118" i="5"/>
  <c r="S1117" i="5"/>
  <c r="S1116" i="5"/>
  <c r="S1115" i="5"/>
  <c r="S1114" i="5"/>
  <c r="S1113" i="5"/>
  <c r="S1112" i="5"/>
  <c r="S1111" i="5"/>
  <c r="S1110" i="5"/>
  <c r="S1109" i="5"/>
  <c r="S1108" i="5"/>
  <c r="S1107" i="5"/>
  <c r="S1106" i="5"/>
  <c r="S1105" i="5"/>
  <c r="S1104" i="5"/>
  <c r="S1103" i="5"/>
  <c r="S1102" i="5"/>
  <c r="S1101" i="5"/>
  <c r="S1100" i="5"/>
  <c r="S1099" i="5"/>
  <c r="S1098" i="5"/>
  <c r="S1097" i="5"/>
  <c r="S1096" i="5"/>
  <c r="S1095" i="5"/>
  <c r="S1094" i="5"/>
  <c r="S1093" i="5"/>
  <c r="S1092" i="5"/>
  <c r="S1091" i="5"/>
  <c r="S1090" i="5"/>
  <c r="S1089" i="5"/>
  <c r="S1088" i="5"/>
  <c r="S1087" i="5"/>
  <c r="S1086" i="5"/>
  <c r="S1085" i="5"/>
  <c r="S1084" i="5"/>
  <c r="S1083" i="5"/>
  <c r="S1082" i="5"/>
  <c r="S1081" i="5"/>
  <c r="S1080" i="5"/>
  <c r="S1079" i="5"/>
  <c r="S1078" i="5"/>
  <c r="S1077" i="5"/>
  <c r="S1076" i="5"/>
  <c r="S1075" i="5"/>
  <c r="S1074" i="5"/>
  <c r="S1073" i="5"/>
  <c r="S1072" i="5"/>
  <c r="S1071" i="5"/>
  <c r="S1070" i="5"/>
  <c r="S1069" i="5"/>
  <c r="S1068" i="5"/>
  <c r="S1067" i="5"/>
  <c r="S1066" i="5"/>
  <c r="S1065" i="5"/>
  <c r="S1064" i="5"/>
  <c r="S1063" i="5"/>
  <c r="S1062" i="5"/>
  <c r="S1061" i="5"/>
  <c r="S1060" i="5"/>
  <c r="S1059" i="5"/>
  <c r="S1058" i="5"/>
  <c r="S1057" i="5"/>
  <c r="S1056" i="5"/>
  <c r="S1055" i="5"/>
  <c r="S1054" i="5"/>
  <c r="S1053" i="5"/>
  <c r="S1052" i="5"/>
  <c r="S1051" i="5"/>
  <c r="S1050" i="5"/>
  <c r="S1049" i="5"/>
  <c r="S1048" i="5"/>
  <c r="S1047" i="5"/>
  <c r="S1046" i="5"/>
  <c r="S1045" i="5"/>
  <c r="S1044" i="5"/>
  <c r="S1043" i="5"/>
  <c r="S1042" i="5"/>
  <c r="S1041" i="5"/>
  <c r="S1040" i="5"/>
  <c r="S1039" i="5"/>
  <c r="S1038" i="5"/>
  <c r="S1037" i="5"/>
  <c r="S1036" i="5"/>
  <c r="S1035" i="5"/>
  <c r="S1034" i="5"/>
  <c r="S1033" i="5"/>
  <c r="S1032" i="5"/>
  <c r="S1031" i="5"/>
  <c r="S1030" i="5"/>
  <c r="S1029" i="5"/>
  <c r="S1028" i="5"/>
  <c r="S1027" i="5"/>
  <c r="S1026" i="5"/>
  <c r="S1025" i="5"/>
  <c r="S1024" i="5"/>
  <c r="S1023" i="5"/>
  <c r="S1022" i="5"/>
  <c r="S1021" i="5"/>
  <c r="S1020" i="5"/>
  <c r="S1019" i="5"/>
  <c r="S1018" i="5"/>
  <c r="S1017" i="5"/>
  <c r="S1016" i="5"/>
  <c r="S1015" i="5"/>
  <c r="S1014" i="5"/>
  <c r="S1013" i="5"/>
  <c r="S1012" i="5"/>
  <c r="S1011" i="5"/>
  <c r="S1010" i="5"/>
  <c r="S1009" i="5"/>
  <c r="S1008" i="5"/>
  <c r="S1007" i="5"/>
  <c r="S1006" i="5"/>
  <c r="S1005" i="5"/>
  <c r="S1004" i="5"/>
  <c r="S1003" i="5"/>
  <c r="S1002" i="5"/>
  <c r="S1001" i="5"/>
  <c r="S1000" i="5"/>
  <c r="S999" i="5"/>
  <c r="S998" i="5"/>
  <c r="S997" i="5"/>
  <c r="S996" i="5"/>
  <c r="S995" i="5"/>
  <c r="S994" i="5"/>
  <c r="S993" i="5"/>
  <c r="S992" i="5"/>
  <c r="S991" i="5"/>
  <c r="S990" i="5"/>
  <c r="S989" i="5"/>
  <c r="S988" i="5"/>
  <c r="S987" i="5"/>
  <c r="S986" i="5"/>
  <c r="S985" i="5"/>
  <c r="S984" i="5"/>
  <c r="S983" i="5"/>
  <c r="S982" i="5"/>
  <c r="S981" i="5"/>
  <c r="S980" i="5"/>
  <c r="S979" i="5"/>
  <c r="S978" i="5"/>
  <c r="S977" i="5"/>
  <c r="S976" i="5"/>
  <c r="S975" i="5"/>
  <c r="S974" i="5"/>
  <c r="S973" i="5"/>
  <c r="S972" i="5"/>
  <c r="S971" i="5"/>
  <c r="S970" i="5"/>
  <c r="S969" i="5"/>
  <c r="S968" i="5"/>
  <c r="S967" i="5"/>
  <c r="S966" i="5"/>
  <c r="S965" i="5"/>
  <c r="S964" i="5"/>
  <c r="S963" i="5"/>
  <c r="S962" i="5"/>
  <c r="S961" i="5"/>
  <c r="S960" i="5"/>
  <c r="S959" i="5"/>
  <c r="S958" i="5"/>
  <c r="S957" i="5"/>
  <c r="S956" i="5"/>
  <c r="S955" i="5"/>
  <c r="S954" i="5"/>
  <c r="S953" i="5"/>
  <c r="S952" i="5"/>
  <c r="S951" i="5"/>
  <c r="S950" i="5"/>
  <c r="S949" i="5"/>
  <c r="S948" i="5"/>
  <c r="S947" i="5"/>
  <c r="S946" i="5"/>
  <c r="S945" i="5"/>
  <c r="S944" i="5"/>
  <c r="S943" i="5"/>
  <c r="S942" i="5"/>
  <c r="S941" i="5"/>
  <c r="S940" i="5"/>
  <c r="S939" i="5"/>
  <c r="S938" i="5"/>
  <c r="S937" i="5"/>
  <c r="S936" i="5"/>
  <c r="S935" i="5"/>
  <c r="S934" i="5"/>
  <c r="S933" i="5"/>
  <c r="S932" i="5"/>
  <c r="S931" i="5"/>
  <c r="S930" i="5"/>
  <c r="S929" i="5"/>
  <c r="S928" i="5"/>
  <c r="S927" i="5"/>
  <c r="S926" i="5"/>
  <c r="S925" i="5"/>
  <c r="S924" i="5"/>
  <c r="S923" i="5"/>
  <c r="S922" i="5"/>
  <c r="S921" i="5"/>
  <c r="S920" i="5"/>
  <c r="S919" i="5"/>
  <c r="S918" i="5"/>
  <c r="S917" i="5"/>
  <c r="S916" i="5"/>
  <c r="S915" i="5"/>
  <c r="S914" i="5"/>
  <c r="S913" i="5"/>
  <c r="S912" i="5"/>
  <c r="S911" i="5"/>
  <c r="S910" i="5"/>
  <c r="S909" i="5"/>
  <c r="S908" i="5"/>
  <c r="S907" i="5"/>
  <c r="S906" i="5"/>
  <c r="S905" i="5"/>
  <c r="S904" i="5"/>
  <c r="S903" i="5"/>
  <c r="S902" i="5"/>
  <c r="S901" i="5"/>
  <c r="S900" i="5"/>
  <c r="S899" i="5"/>
  <c r="S898" i="5"/>
  <c r="S897" i="5"/>
  <c r="S896" i="5"/>
  <c r="S895" i="5"/>
  <c r="S894" i="5"/>
  <c r="S893" i="5"/>
  <c r="S892" i="5"/>
  <c r="S891" i="5"/>
  <c r="S890" i="5"/>
  <c r="S889" i="5"/>
  <c r="S888" i="5"/>
  <c r="S887" i="5"/>
  <c r="S886" i="5"/>
  <c r="S885" i="5"/>
  <c r="S884" i="5"/>
  <c r="S883" i="5"/>
  <c r="S882" i="5"/>
  <c r="S881" i="5"/>
  <c r="S880" i="5"/>
  <c r="S879" i="5"/>
  <c r="S878" i="5"/>
  <c r="S877" i="5"/>
  <c r="S876" i="5"/>
  <c r="S875" i="5"/>
  <c r="S874" i="5"/>
  <c r="S873" i="5"/>
  <c r="S872" i="5"/>
  <c r="S871" i="5"/>
  <c r="S870" i="5"/>
  <c r="S869" i="5"/>
  <c r="S868" i="5"/>
  <c r="S867" i="5"/>
  <c r="S866" i="5"/>
  <c r="S865" i="5"/>
  <c r="S864" i="5"/>
  <c r="S863" i="5"/>
  <c r="S862" i="5"/>
  <c r="S861" i="5"/>
  <c r="S860" i="5"/>
  <c r="S859" i="5"/>
  <c r="S858" i="5"/>
  <c r="S857" i="5"/>
  <c r="S856" i="5"/>
  <c r="S855" i="5"/>
  <c r="S854" i="5"/>
  <c r="S853" i="5"/>
  <c r="S852" i="5"/>
  <c r="S851" i="5"/>
  <c r="S850" i="5"/>
  <c r="S849" i="5"/>
  <c r="S848" i="5"/>
  <c r="S847" i="5"/>
  <c r="S846" i="5"/>
  <c r="S845" i="5"/>
  <c r="S844" i="5"/>
  <c r="S843" i="5"/>
  <c r="S842" i="5"/>
  <c r="S841" i="5"/>
  <c r="S840" i="5"/>
  <c r="S839" i="5"/>
  <c r="S838" i="5"/>
  <c r="S837" i="5"/>
  <c r="S836" i="5"/>
  <c r="S835" i="5"/>
  <c r="S834" i="5"/>
  <c r="S833" i="5"/>
  <c r="S832" i="5"/>
  <c r="S831" i="5"/>
  <c r="S830" i="5"/>
  <c r="S829" i="5"/>
  <c r="S828" i="5"/>
  <c r="S827" i="5"/>
  <c r="S826" i="5"/>
  <c r="S825" i="5"/>
  <c r="S824" i="5"/>
  <c r="S823" i="5"/>
  <c r="S822" i="5"/>
  <c r="S821" i="5"/>
  <c r="S820" i="5"/>
  <c r="S819" i="5"/>
  <c r="S818" i="5"/>
  <c r="S817" i="5"/>
  <c r="S816" i="5"/>
  <c r="S815" i="5"/>
  <c r="S814" i="5"/>
  <c r="S813" i="5"/>
  <c r="S812" i="5"/>
  <c r="S811" i="5"/>
  <c r="S810" i="5"/>
  <c r="S809" i="5"/>
  <c r="S808" i="5"/>
  <c r="S807" i="5"/>
  <c r="S806" i="5"/>
  <c r="S805" i="5"/>
  <c r="S804" i="5"/>
  <c r="S803" i="5"/>
  <c r="S802" i="5"/>
  <c r="S801" i="5"/>
  <c r="S800" i="5"/>
  <c r="S799" i="5"/>
  <c r="S798" i="5"/>
  <c r="S797" i="5"/>
  <c r="S796" i="5"/>
  <c r="S795" i="5"/>
  <c r="S794" i="5"/>
  <c r="S793" i="5"/>
  <c r="S792" i="5"/>
  <c r="S791" i="5"/>
  <c r="S790" i="5"/>
  <c r="S789" i="5"/>
  <c r="S788" i="5"/>
  <c r="S787" i="5"/>
  <c r="S786" i="5"/>
  <c r="S785" i="5"/>
  <c r="S784" i="5"/>
  <c r="S783" i="5"/>
  <c r="S782" i="5"/>
  <c r="S781" i="5"/>
  <c r="S780" i="5"/>
  <c r="S779" i="5"/>
  <c r="S778" i="5"/>
  <c r="S777" i="5"/>
  <c r="S776" i="5"/>
  <c r="S775" i="5"/>
  <c r="S774" i="5"/>
  <c r="S773" i="5"/>
  <c r="S772" i="5"/>
  <c r="S771" i="5"/>
  <c r="S770" i="5"/>
  <c r="S769" i="5"/>
  <c r="S768" i="5"/>
  <c r="S767" i="5"/>
  <c r="S766" i="5"/>
  <c r="S765" i="5"/>
  <c r="S764" i="5"/>
  <c r="S763" i="5"/>
  <c r="S762" i="5"/>
  <c r="S761" i="5"/>
  <c r="S760" i="5"/>
  <c r="S759" i="5"/>
  <c r="S758" i="5"/>
  <c r="S757" i="5"/>
  <c r="S756" i="5"/>
  <c r="S755" i="5"/>
  <c r="S754" i="5"/>
  <c r="S753" i="5"/>
  <c r="S752" i="5"/>
  <c r="S751" i="5"/>
  <c r="S750" i="5"/>
  <c r="S749" i="5"/>
  <c r="S748" i="5"/>
  <c r="S747" i="5"/>
  <c r="S746" i="5"/>
  <c r="S745" i="5"/>
  <c r="S744" i="5"/>
  <c r="S743" i="5"/>
  <c r="S742" i="5"/>
  <c r="S741" i="5"/>
  <c r="S740" i="5"/>
  <c r="S739" i="5"/>
  <c r="S738" i="5"/>
  <c r="S737" i="5"/>
  <c r="S736" i="5"/>
  <c r="S735" i="5"/>
  <c r="S734" i="5"/>
  <c r="S733" i="5"/>
  <c r="S732" i="5"/>
  <c r="S731" i="5"/>
  <c r="S730" i="5"/>
  <c r="S729" i="5"/>
  <c r="S728" i="5"/>
  <c r="S727" i="5"/>
  <c r="S726" i="5"/>
  <c r="S725" i="5"/>
  <c r="S724" i="5"/>
  <c r="S723" i="5"/>
  <c r="S722" i="5"/>
  <c r="S721" i="5"/>
  <c r="S720" i="5"/>
  <c r="S719" i="5"/>
  <c r="S718" i="5"/>
  <c r="S717" i="5"/>
  <c r="S716" i="5"/>
  <c r="S715" i="5"/>
  <c r="S714" i="5"/>
  <c r="S713" i="5"/>
  <c r="S712" i="5"/>
  <c r="S711" i="5"/>
  <c r="S710" i="5"/>
  <c r="S709" i="5"/>
  <c r="S708" i="5"/>
  <c r="S707" i="5"/>
  <c r="S706" i="5"/>
  <c r="S705" i="5"/>
  <c r="S704" i="5"/>
  <c r="S703" i="5"/>
  <c r="S702" i="5"/>
  <c r="S701" i="5"/>
  <c r="S700" i="5"/>
  <c r="S699" i="5"/>
  <c r="S698" i="5"/>
  <c r="S697" i="5"/>
  <c r="S696" i="5"/>
  <c r="S695" i="5"/>
  <c r="S694" i="5"/>
  <c r="S693" i="5"/>
  <c r="S692" i="5"/>
  <c r="S691" i="5"/>
  <c r="S690" i="5"/>
  <c r="S689" i="5"/>
  <c r="S688" i="5"/>
  <c r="S687" i="5"/>
  <c r="S686" i="5"/>
  <c r="S685" i="5"/>
  <c r="S684" i="5"/>
  <c r="S683" i="5"/>
  <c r="S682" i="5"/>
  <c r="S681" i="5"/>
  <c r="S680" i="5"/>
  <c r="S679" i="5"/>
  <c r="S678" i="5"/>
  <c r="S677" i="5"/>
  <c r="S676" i="5"/>
  <c r="S675" i="5"/>
  <c r="S674" i="5"/>
  <c r="S673" i="5"/>
  <c r="S672" i="5"/>
  <c r="S671" i="5"/>
  <c r="S670" i="5"/>
  <c r="S669" i="5"/>
  <c r="S668" i="5"/>
  <c r="S667" i="5"/>
  <c r="S666" i="5"/>
  <c r="S665" i="5"/>
  <c r="S664" i="5"/>
  <c r="S663" i="5"/>
  <c r="S662" i="5"/>
  <c r="S661" i="5"/>
  <c r="S660" i="5"/>
  <c r="S659" i="5"/>
  <c r="S658" i="5"/>
  <c r="S657" i="5"/>
  <c r="S656" i="5"/>
  <c r="S655" i="5"/>
  <c r="S654" i="5"/>
  <c r="S653" i="5"/>
  <c r="S652" i="5"/>
  <c r="S651" i="5"/>
  <c r="S650" i="5"/>
  <c r="S649" i="5"/>
  <c r="S648" i="5"/>
  <c r="S647" i="5"/>
  <c r="S646" i="5"/>
  <c r="S645" i="5"/>
  <c r="S644" i="5"/>
  <c r="S643" i="5"/>
  <c r="S642" i="5"/>
  <c r="S641" i="5"/>
  <c r="S640" i="5"/>
  <c r="S639" i="5"/>
  <c r="S638" i="5"/>
  <c r="S637" i="5"/>
  <c r="S636" i="5"/>
  <c r="S635" i="5"/>
  <c r="S634" i="5"/>
  <c r="S633" i="5"/>
  <c r="S632" i="5"/>
  <c r="S631" i="5"/>
  <c r="S630" i="5"/>
  <c r="S629" i="5"/>
  <c r="S628" i="5"/>
  <c r="S627" i="5"/>
  <c r="S626" i="5"/>
  <c r="S625" i="5"/>
  <c r="S624" i="5"/>
  <c r="S623" i="5"/>
  <c r="S622" i="5"/>
  <c r="S621" i="5"/>
  <c r="S620" i="5"/>
  <c r="S619" i="5"/>
  <c r="S618" i="5"/>
  <c r="S617" i="5"/>
  <c r="S616" i="5"/>
  <c r="S615" i="5"/>
  <c r="S614" i="5"/>
  <c r="S613" i="5"/>
  <c r="S612" i="5"/>
  <c r="S611" i="5"/>
  <c r="S610" i="5"/>
  <c r="S609" i="5"/>
  <c r="S608" i="5"/>
  <c r="S607" i="5"/>
  <c r="S606" i="5"/>
  <c r="S605" i="5"/>
  <c r="S604" i="5"/>
  <c r="S603" i="5"/>
  <c r="S602" i="5"/>
  <c r="S601" i="5"/>
  <c r="S600" i="5"/>
  <c r="S599" i="5"/>
  <c r="S598" i="5"/>
  <c r="S597" i="5"/>
  <c r="S596" i="5"/>
  <c r="S595" i="5"/>
  <c r="S594" i="5"/>
  <c r="S593" i="5"/>
  <c r="S592" i="5"/>
  <c r="S591" i="5"/>
  <c r="S590" i="5"/>
  <c r="S589" i="5"/>
  <c r="S588" i="5"/>
  <c r="S587" i="5"/>
  <c r="S586" i="5"/>
  <c r="S585" i="5"/>
  <c r="S584" i="5"/>
  <c r="S583" i="5"/>
  <c r="S582" i="5"/>
  <c r="S581" i="5"/>
  <c r="S580" i="5"/>
  <c r="S579" i="5"/>
  <c r="S578" i="5"/>
  <c r="S577" i="5"/>
  <c r="S576" i="5"/>
  <c r="S575" i="5"/>
  <c r="S574" i="5"/>
  <c r="S573" i="5"/>
  <c r="S572" i="5"/>
  <c r="S571" i="5"/>
  <c r="S570" i="5"/>
  <c r="S569" i="5"/>
  <c r="S568" i="5"/>
  <c r="S567" i="5"/>
  <c r="S566" i="5"/>
  <c r="S565" i="5"/>
  <c r="S564" i="5"/>
  <c r="S563" i="5"/>
  <c r="S562" i="5"/>
  <c r="S561" i="5"/>
  <c r="S560" i="5"/>
  <c r="S559" i="5"/>
  <c r="S558" i="5"/>
  <c r="S557" i="5"/>
  <c r="S556" i="5"/>
  <c r="S555" i="5"/>
  <c r="S554" i="5"/>
  <c r="S553" i="5"/>
  <c r="S552" i="5"/>
  <c r="S551" i="5"/>
  <c r="S550" i="5"/>
  <c r="S549" i="5"/>
  <c r="S548" i="5"/>
  <c r="S547" i="5"/>
  <c r="S546" i="5"/>
  <c r="S545" i="5"/>
  <c r="S544" i="5"/>
  <c r="S543" i="5"/>
  <c r="S542" i="5"/>
  <c r="S541" i="5"/>
  <c r="S540" i="5"/>
  <c r="S539" i="5"/>
  <c r="S538" i="5"/>
  <c r="S537" i="5"/>
  <c r="S536" i="5"/>
  <c r="S535" i="5"/>
  <c r="S534" i="5"/>
  <c r="S533" i="5"/>
  <c r="S532" i="5"/>
  <c r="S531" i="5"/>
  <c r="S530" i="5"/>
  <c r="S529" i="5"/>
  <c r="S528" i="5"/>
  <c r="S527" i="5"/>
  <c r="S526" i="5"/>
  <c r="S525" i="5"/>
  <c r="S524" i="5"/>
  <c r="S523" i="5"/>
  <c r="S522" i="5"/>
  <c r="S521" i="5"/>
  <c r="S520" i="5"/>
  <c r="S519" i="5"/>
  <c r="S518" i="5"/>
  <c r="S517" i="5"/>
  <c r="S516" i="5"/>
  <c r="S515" i="5"/>
  <c r="S514" i="5"/>
  <c r="S513" i="5"/>
  <c r="S512" i="5"/>
  <c r="S511" i="5"/>
  <c r="S510" i="5"/>
  <c r="S509" i="5"/>
  <c r="S508" i="5"/>
  <c r="S507" i="5"/>
  <c r="S506" i="5"/>
  <c r="S505" i="5"/>
  <c r="S504" i="5"/>
  <c r="S503" i="5"/>
  <c r="S502" i="5"/>
  <c r="S501" i="5"/>
  <c r="S500" i="5"/>
  <c r="S499" i="5"/>
  <c r="S498" i="5"/>
  <c r="S497" i="5"/>
  <c r="S496" i="5"/>
  <c r="S495" i="5"/>
  <c r="S494" i="5"/>
  <c r="S493" i="5"/>
  <c r="S492" i="5"/>
  <c r="S491" i="5"/>
  <c r="S490" i="5"/>
  <c r="S489" i="5"/>
  <c r="S488" i="5"/>
  <c r="S487" i="5"/>
  <c r="S486" i="5"/>
  <c r="S485" i="5"/>
  <c r="S484" i="5"/>
  <c r="S483" i="5"/>
  <c r="S482" i="5"/>
  <c r="S481" i="5"/>
  <c r="S480" i="5"/>
  <c r="S479" i="5"/>
  <c r="S478" i="5"/>
  <c r="S477" i="5"/>
  <c r="S476" i="5"/>
  <c r="S475" i="5"/>
  <c r="S474" i="5"/>
  <c r="S473" i="5"/>
  <c r="S472" i="5"/>
  <c r="S471" i="5"/>
  <c r="S470" i="5"/>
  <c r="S469" i="5"/>
  <c r="S468" i="5"/>
  <c r="S467" i="5"/>
  <c r="S466" i="5"/>
  <c r="S465" i="5"/>
  <c r="S464" i="5"/>
  <c r="S463" i="5"/>
  <c r="S462" i="5"/>
  <c r="S461" i="5"/>
  <c r="S460" i="5"/>
  <c r="S459" i="5"/>
  <c r="S458" i="5"/>
  <c r="S457" i="5"/>
  <c r="S456" i="5"/>
  <c r="S455" i="5"/>
  <c r="S454" i="5"/>
  <c r="S453" i="5"/>
  <c r="S452" i="5"/>
  <c r="S451" i="5"/>
  <c r="S450" i="5"/>
  <c r="S449" i="5"/>
  <c r="S448" i="5"/>
  <c r="S447" i="5"/>
  <c r="S446" i="5"/>
  <c r="S445" i="5"/>
  <c r="S444" i="5"/>
  <c r="S443" i="5"/>
  <c r="S442" i="5"/>
  <c r="S441" i="5"/>
  <c r="S440" i="5"/>
  <c r="S439" i="5"/>
  <c r="S438" i="5"/>
  <c r="S437" i="5"/>
  <c r="S436" i="5"/>
  <c r="S435" i="5"/>
  <c r="S434" i="5"/>
  <c r="S433" i="5"/>
  <c r="S432" i="5"/>
  <c r="S431" i="5"/>
  <c r="S430" i="5"/>
  <c r="S429" i="5"/>
  <c r="S428" i="5"/>
  <c r="S427" i="5"/>
  <c r="S426" i="5"/>
  <c r="S425" i="5"/>
  <c r="S424" i="5"/>
  <c r="S423" i="5"/>
  <c r="S422" i="5"/>
  <c r="S421" i="5"/>
  <c r="S420" i="5"/>
  <c r="S419" i="5"/>
  <c r="S418" i="5"/>
  <c r="S417" i="5"/>
  <c r="S416" i="5"/>
  <c r="S415" i="5"/>
  <c r="S414" i="5"/>
  <c r="S413" i="5"/>
  <c r="S412" i="5"/>
  <c r="S411" i="5"/>
  <c r="S410" i="5"/>
  <c r="S409" i="5"/>
  <c r="S408" i="5"/>
  <c r="S407" i="5"/>
  <c r="S406" i="5"/>
  <c r="S405" i="5"/>
  <c r="S404" i="5"/>
  <c r="S403" i="5"/>
  <c r="S402" i="5"/>
  <c r="S401" i="5"/>
  <c r="S400" i="5"/>
  <c r="S399" i="5"/>
  <c r="S398" i="5"/>
  <c r="S397" i="5"/>
  <c r="S396" i="5"/>
  <c r="S395" i="5"/>
  <c r="S394" i="5"/>
  <c r="S393" i="5"/>
  <c r="S392" i="5"/>
  <c r="S391" i="5"/>
  <c r="S390" i="5"/>
  <c r="S389" i="5"/>
  <c r="S388" i="5"/>
  <c r="S387" i="5"/>
  <c r="S386" i="5"/>
  <c r="S385" i="5"/>
  <c r="S384" i="5"/>
  <c r="S383" i="5"/>
  <c r="S382" i="5"/>
  <c r="S381" i="5"/>
  <c r="S380" i="5"/>
  <c r="S379" i="5"/>
  <c r="S378" i="5"/>
  <c r="S377" i="5"/>
  <c r="S376" i="5"/>
  <c r="S375" i="5"/>
  <c r="S374" i="5"/>
  <c r="S373" i="5"/>
  <c r="S372" i="5"/>
  <c r="S371" i="5"/>
  <c r="S370" i="5"/>
  <c r="S369" i="5"/>
  <c r="S368" i="5"/>
  <c r="S367" i="5"/>
  <c r="S366" i="5"/>
  <c r="S365" i="5"/>
  <c r="S364" i="5"/>
  <c r="S363" i="5"/>
  <c r="S362" i="5"/>
  <c r="S361" i="5"/>
  <c r="S360" i="5"/>
  <c r="S359" i="5"/>
  <c r="S358" i="5"/>
  <c r="S357" i="5"/>
  <c r="S356" i="5"/>
  <c r="S355" i="5"/>
  <c r="S354" i="5"/>
  <c r="S353" i="5"/>
  <c r="S352" i="5"/>
  <c r="S351" i="5"/>
  <c r="S350" i="5"/>
  <c r="S349" i="5"/>
  <c r="S348" i="5"/>
  <c r="S347" i="5"/>
  <c r="S346" i="5"/>
  <c r="S345" i="5"/>
  <c r="S344" i="5"/>
  <c r="S343" i="5"/>
  <c r="S342" i="5"/>
  <c r="S341" i="5"/>
  <c r="S340" i="5"/>
  <c r="S339" i="5"/>
  <c r="S338" i="5"/>
  <c r="S337" i="5"/>
  <c r="S336" i="5"/>
  <c r="S335" i="5"/>
  <c r="S334" i="5"/>
  <c r="S333" i="5"/>
  <c r="S332" i="5"/>
  <c r="S331" i="5"/>
  <c r="S330" i="5"/>
  <c r="S329" i="5"/>
  <c r="S328" i="5"/>
  <c r="S327" i="5"/>
  <c r="S326" i="5"/>
  <c r="S325" i="5"/>
  <c r="S324" i="5"/>
  <c r="S323" i="5"/>
  <c r="S322" i="5"/>
  <c r="S321" i="5"/>
  <c r="S320" i="5"/>
  <c r="S319" i="5"/>
  <c r="S318" i="5"/>
  <c r="S317" i="5"/>
  <c r="S316" i="5"/>
  <c r="S315" i="5"/>
  <c r="S314" i="5"/>
  <c r="S313" i="5"/>
  <c r="S312" i="5"/>
  <c r="S311" i="5"/>
  <c r="S310" i="5"/>
  <c r="S309" i="5"/>
  <c r="S308" i="5"/>
  <c r="S307" i="5"/>
  <c r="S306" i="5"/>
  <c r="S305" i="5"/>
  <c r="S304" i="5"/>
  <c r="S303" i="5"/>
  <c r="S302" i="5"/>
  <c r="S301" i="5"/>
  <c r="S300" i="5"/>
  <c r="S299" i="5"/>
  <c r="S298" i="5"/>
  <c r="S297" i="5"/>
  <c r="S296" i="5"/>
  <c r="S295" i="5"/>
  <c r="S294" i="5"/>
  <c r="S293" i="5"/>
  <c r="S292" i="5"/>
  <c r="S291" i="5"/>
  <c r="S290" i="5"/>
  <c r="S289" i="5"/>
  <c r="S288" i="5"/>
  <c r="S287" i="5"/>
  <c r="S286" i="5"/>
  <c r="S285" i="5"/>
  <c r="S284" i="5"/>
  <c r="S283" i="5"/>
  <c r="S282" i="5"/>
  <c r="S281" i="5"/>
  <c r="S280" i="5"/>
  <c r="S279" i="5"/>
  <c r="S278" i="5"/>
  <c r="S277" i="5"/>
  <c r="S276" i="5"/>
  <c r="S275" i="5"/>
  <c r="S274" i="5"/>
  <c r="S273" i="5"/>
  <c r="S272" i="5"/>
  <c r="S271" i="5"/>
  <c r="S270" i="5"/>
  <c r="S269" i="5"/>
  <c r="S268" i="5"/>
  <c r="S267" i="5"/>
  <c r="S266" i="5"/>
  <c r="S265" i="5"/>
  <c r="S264" i="5"/>
  <c r="S263" i="5"/>
  <c r="S262" i="5"/>
  <c r="S261" i="5"/>
  <c r="S260" i="5"/>
  <c r="S259" i="5"/>
  <c r="S258" i="5"/>
  <c r="S257" i="5"/>
  <c r="S256" i="5"/>
  <c r="S255" i="5"/>
  <c r="S254" i="5"/>
  <c r="S253" i="5"/>
  <c r="S252" i="5"/>
  <c r="S251" i="5"/>
  <c r="S250" i="5"/>
  <c r="S249" i="5"/>
  <c r="S248" i="5"/>
  <c r="S247" i="5"/>
  <c r="S246" i="5"/>
  <c r="S245" i="5"/>
  <c r="S244" i="5"/>
  <c r="S243" i="5"/>
  <c r="S242" i="5"/>
  <c r="S241" i="5"/>
  <c r="S240" i="5"/>
  <c r="S239" i="5"/>
  <c r="S238" i="5"/>
  <c r="S237" i="5"/>
  <c r="S236" i="5"/>
  <c r="S235" i="5"/>
  <c r="S234" i="5"/>
  <c r="S233" i="5"/>
  <c r="S232" i="5"/>
  <c r="S231" i="5"/>
  <c r="S230" i="5"/>
  <c r="S229" i="5"/>
  <c r="S228" i="5"/>
  <c r="S227" i="5"/>
  <c r="S226" i="5"/>
  <c r="S225" i="5"/>
  <c r="S224" i="5"/>
  <c r="S223" i="5"/>
  <c r="S222" i="5"/>
  <c r="S221" i="5"/>
  <c r="S220" i="5"/>
  <c r="S219" i="5"/>
  <c r="S218" i="5"/>
  <c r="S217" i="5"/>
  <c r="S216" i="5"/>
  <c r="S215" i="5"/>
  <c r="S214" i="5"/>
  <c r="S213" i="5"/>
  <c r="S212" i="5"/>
  <c r="S211" i="5"/>
  <c r="S210" i="5"/>
  <c r="S209" i="5"/>
  <c r="S208" i="5"/>
  <c r="S207" i="5"/>
  <c r="S206" i="5"/>
  <c r="S205" i="5"/>
  <c r="S204" i="5"/>
  <c r="S203" i="5"/>
  <c r="S202" i="5"/>
  <c r="S201" i="5"/>
  <c r="S200" i="5"/>
  <c r="S199" i="5"/>
  <c r="S198" i="5"/>
  <c r="S197" i="5"/>
  <c r="S196" i="5"/>
  <c r="S195" i="5"/>
  <c r="S194" i="5"/>
  <c r="S193" i="5"/>
  <c r="S192" i="5"/>
  <c r="S191" i="5"/>
  <c r="S190" i="5"/>
  <c r="S189" i="5"/>
  <c r="S188" i="5"/>
  <c r="S187" i="5"/>
  <c r="S186" i="5"/>
  <c r="S185" i="5"/>
  <c r="S184" i="5"/>
  <c r="S183" i="5"/>
  <c r="S182" i="5"/>
  <c r="S181" i="5"/>
  <c r="S180" i="5"/>
  <c r="S179" i="5"/>
  <c r="S178" i="5"/>
  <c r="S177" i="5"/>
  <c r="S176" i="5"/>
  <c r="S175" i="5"/>
  <c r="S174" i="5"/>
  <c r="S173" i="5"/>
  <c r="S172" i="5"/>
  <c r="S171" i="5"/>
  <c r="S170" i="5"/>
  <c r="S169" i="5"/>
  <c r="S168" i="5"/>
  <c r="S167" i="5"/>
  <c r="S166" i="5"/>
  <c r="S165" i="5"/>
  <c r="S164" i="5"/>
  <c r="S163" i="5"/>
  <c r="S162" i="5"/>
  <c r="S161" i="5"/>
  <c r="S160" i="5"/>
  <c r="S159" i="5"/>
  <c r="S158" i="5"/>
  <c r="S157" i="5"/>
  <c r="S156" i="5"/>
  <c r="S155" i="5"/>
  <c r="S154" i="5"/>
  <c r="S153" i="5"/>
  <c r="S152" i="5"/>
  <c r="S151" i="5"/>
  <c r="S150" i="5"/>
  <c r="S149" i="5"/>
  <c r="S148" i="5"/>
  <c r="S147" i="5"/>
  <c r="S146" i="5"/>
  <c r="S145" i="5"/>
  <c r="S144" i="5"/>
  <c r="S143" i="5"/>
  <c r="S142" i="5"/>
  <c r="S141" i="5"/>
  <c r="S140" i="5"/>
  <c r="S139" i="5"/>
  <c r="S138" i="5"/>
  <c r="S137" i="5"/>
  <c r="S136" i="5"/>
  <c r="S135" i="5"/>
  <c r="S134" i="5"/>
  <c r="S133" i="5"/>
  <c r="S132" i="5"/>
  <c r="S131" i="5"/>
  <c r="S130" i="5"/>
  <c r="S129" i="5"/>
  <c r="S128" i="5"/>
  <c r="S127" i="5"/>
  <c r="S126" i="5"/>
  <c r="S125" i="5"/>
  <c r="S124" i="5"/>
  <c r="S123" i="5"/>
  <c r="S122" i="5"/>
  <c r="S121" i="5"/>
  <c r="S120" i="5"/>
  <c r="S119" i="5"/>
  <c r="S118" i="5"/>
  <c r="S117" i="5"/>
  <c r="S116" i="5"/>
  <c r="S115" i="5"/>
  <c r="S114" i="5"/>
  <c r="S113" i="5"/>
  <c r="S112" i="5"/>
  <c r="S111" i="5"/>
  <c r="S110" i="5"/>
  <c r="S109" i="5"/>
  <c r="S108" i="5"/>
  <c r="S107" i="5"/>
  <c r="S106" i="5"/>
  <c r="S105" i="5"/>
  <c r="S104" i="5"/>
  <c r="S103" i="5"/>
  <c r="S102" i="5"/>
  <c r="S101" i="5"/>
  <c r="S100" i="5"/>
  <c r="S99" i="5"/>
  <c r="S98" i="5"/>
  <c r="S97" i="5"/>
  <c r="S96" i="5"/>
  <c r="S95" i="5"/>
  <c r="S94" i="5"/>
  <c r="S93" i="5"/>
  <c r="S92" i="5"/>
  <c r="S91" i="5"/>
  <c r="S90" i="5"/>
  <c r="S89" i="5"/>
  <c r="S88" i="5"/>
  <c r="S87" i="5"/>
  <c r="S86" i="5"/>
  <c r="S85" i="5"/>
  <c r="S84" i="5"/>
  <c r="S83" i="5"/>
  <c r="S82" i="5"/>
  <c r="S81" i="5"/>
  <c r="S80" i="5"/>
  <c r="S79" i="5"/>
  <c r="S78" i="5"/>
  <c r="S77" i="5"/>
  <c r="S76" i="5"/>
  <c r="S75" i="5"/>
  <c r="S74" i="5"/>
  <c r="S73" i="5"/>
  <c r="S72" i="5"/>
  <c r="S71" i="5"/>
  <c r="S70" i="5"/>
  <c r="S69" i="5"/>
  <c r="S68" i="5"/>
  <c r="S67" i="5"/>
  <c r="S66" i="5"/>
  <c r="S65" i="5"/>
  <c r="S64" i="5"/>
  <c r="S63" i="5"/>
  <c r="S62" i="5"/>
  <c r="S61" i="5"/>
  <c r="S60" i="5"/>
  <c r="S59" i="5"/>
  <c r="S58" i="5"/>
  <c r="S57" i="5"/>
  <c r="S56" i="5"/>
  <c r="S55" i="5"/>
  <c r="S54" i="5"/>
  <c r="S53" i="5"/>
  <c r="S52" i="5"/>
  <c r="S51" i="5"/>
  <c r="S50" i="5"/>
  <c r="S49" i="5"/>
  <c r="S48" i="5"/>
  <c r="S47" i="5"/>
  <c r="S46" i="5"/>
  <c r="S45" i="5"/>
  <c r="S44" i="5"/>
  <c r="S43" i="5"/>
  <c r="S42" i="5"/>
  <c r="S41" i="5"/>
  <c r="S40" i="5"/>
  <c r="S39" i="5"/>
  <c r="S38" i="5"/>
  <c r="S37" i="5"/>
  <c r="S36" i="5"/>
  <c r="S35" i="5"/>
  <c r="S34" i="5"/>
  <c r="S33" i="5"/>
  <c r="S32" i="5"/>
  <c r="S31" i="5"/>
  <c r="S30" i="5"/>
  <c r="S29" i="5"/>
  <c r="S28" i="5"/>
  <c r="S27" i="5"/>
  <c r="S26" i="5"/>
  <c r="S25" i="5"/>
  <c r="S24" i="5"/>
  <c r="S23" i="5"/>
  <c r="S22" i="5"/>
  <c r="S21" i="5"/>
  <c r="S20" i="5"/>
  <c r="S19" i="5"/>
  <c r="S18" i="5"/>
  <c r="S17" i="5"/>
  <c r="S16" i="5"/>
  <c r="S15" i="5"/>
  <c r="S14" i="5"/>
  <c r="S13" i="5"/>
  <c r="S12" i="5"/>
  <c r="S11" i="5"/>
  <c r="S10" i="5"/>
  <c r="S9" i="5"/>
  <c r="S8" i="5"/>
  <c r="S7" i="5"/>
  <c r="S6" i="5"/>
  <c r="S5" i="5"/>
  <c r="S4" i="5"/>
  <c r="S3" i="5"/>
  <c r="S2" i="5"/>
  <c r="L64" i="4"/>
  <c r="L63" i="4"/>
  <c r="L62" i="4"/>
  <c r="L61" i="4"/>
  <c r="L60" i="4"/>
  <c r="L59" i="4"/>
  <c r="L58" i="4"/>
  <c r="L57" i="4"/>
  <c r="L56" i="4"/>
  <c r="L55" i="4"/>
  <c r="L54" i="4"/>
  <c r="L53" i="4"/>
  <c r="L52" i="4"/>
  <c r="L51" i="4"/>
  <c r="L50" i="4"/>
  <c r="L49" i="4"/>
  <c r="L48" i="4"/>
  <c r="L47" i="4"/>
  <c r="L46" i="4"/>
  <c r="L45" i="4"/>
  <c r="L44" i="4"/>
  <c r="L43" i="4"/>
  <c r="L42" i="4"/>
  <c r="L41" i="4"/>
  <c r="L40" i="4"/>
  <c r="L39" i="4"/>
  <c r="L38" i="4"/>
  <c r="L37" i="4"/>
  <c r="L36" i="4"/>
  <c r="L35" i="4"/>
  <c r="L34" i="4"/>
  <c r="L33" i="4"/>
  <c r="L32" i="4"/>
  <c r="L31" i="4"/>
  <c r="L30" i="4"/>
  <c r="L29" i="4"/>
  <c r="L28" i="4"/>
  <c r="L27" i="4"/>
  <c r="L26" i="4"/>
  <c r="L25" i="4"/>
  <c r="L24" i="4"/>
  <c r="L23" i="4"/>
  <c r="L22" i="4"/>
  <c r="L21" i="4"/>
  <c r="L20" i="4"/>
  <c r="L19" i="4"/>
  <c r="L18" i="4"/>
  <c r="L17" i="4"/>
  <c r="L16" i="4"/>
  <c r="L15" i="4"/>
  <c r="L14" i="4"/>
  <c r="L13" i="4"/>
  <c r="L12" i="4"/>
  <c r="L11" i="4"/>
  <c r="L10" i="4"/>
  <c r="L9" i="4"/>
  <c r="L8" i="4"/>
  <c r="L7" i="4"/>
  <c r="L6" i="4"/>
  <c r="L5" i="4"/>
  <c r="L4" i="4"/>
  <c r="L3" i="4"/>
  <c r="L2" i="4"/>
  <c r="AV1001" i="2"/>
  <c r="AU1001" i="2"/>
  <c r="AT1001" i="2"/>
  <c r="AS1001" i="2"/>
  <c r="AU1000" i="2"/>
  <c r="AV1000" i="2" s="1"/>
  <c r="AT1000" i="2"/>
  <c r="AS1000" i="2"/>
  <c r="AV999" i="2"/>
  <c r="AU999" i="2"/>
  <c r="AT999" i="2"/>
  <c r="AS999" i="2"/>
  <c r="AV998" i="2"/>
  <c r="AU998" i="2"/>
  <c r="AT998" i="2"/>
  <c r="AS998" i="2"/>
  <c r="AV997" i="2"/>
  <c r="AU997" i="2"/>
  <c r="AT997" i="2"/>
  <c r="AS997" i="2"/>
  <c r="AU996" i="2"/>
  <c r="AV996" i="2" s="1"/>
  <c r="AT996" i="2"/>
  <c r="AS996" i="2"/>
  <c r="AV995" i="2"/>
  <c r="AU995" i="2"/>
  <c r="AT995" i="2"/>
  <c r="AS995" i="2"/>
  <c r="AV994" i="2"/>
  <c r="AU994" i="2"/>
  <c r="AT994" i="2"/>
  <c r="AS994" i="2"/>
  <c r="AV993" i="2"/>
  <c r="AU993" i="2"/>
  <c r="AT993" i="2"/>
  <c r="AS993" i="2"/>
  <c r="AU992" i="2"/>
  <c r="AV992" i="2" s="1"/>
  <c r="AT992" i="2"/>
  <c r="AS992" i="2"/>
  <c r="AV991" i="2"/>
  <c r="AU991" i="2"/>
  <c r="AT991" i="2"/>
  <c r="AS991" i="2"/>
  <c r="AV990" i="2"/>
  <c r="AU990" i="2"/>
  <c r="AT990" i="2"/>
  <c r="AS990" i="2"/>
  <c r="AV989" i="2"/>
  <c r="AU989" i="2"/>
  <c r="AT989" i="2"/>
  <c r="AS989" i="2"/>
  <c r="AU988" i="2"/>
  <c r="AV988" i="2" s="1"/>
  <c r="AT988" i="2"/>
  <c r="AS988" i="2"/>
  <c r="AV987" i="2"/>
  <c r="AU987" i="2"/>
  <c r="AT987" i="2"/>
  <c r="AS987" i="2"/>
  <c r="AV986" i="2"/>
  <c r="AU986" i="2"/>
  <c r="AT986" i="2"/>
  <c r="AS986" i="2"/>
  <c r="AV985" i="2"/>
  <c r="AU985" i="2"/>
  <c r="AT985" i="2"/>
  <c r="AS985" i="2"/>
  <c r="AU984" i="2"/>
  <c r="AV984" i="2" s="1"/>
  <c r="AT984" i="2"/>
  <c r="AS984" i="2"/>
  <c r="AV983" i="2"/>
  <c r="AU983" i="2"/>
  <c r="AT983" i="2"/>
  <c r="AS983" i="2"/>
  <c r="AV982" i="2"/>
  <c r="AU982" i="2"/>
  <c r="AT982" i="2"/>
  <c r="AS982" i="2"/>
  <c r="AV981" i="2"/>
  <c r="AU981" i="2"/>
  <c r="AT981" i="2"/>
  <c r="AS981" i="2"/>
  <c r="AU980" i="2"/>
  <c r="AV980" i="2" s="1"/>
  <c r="AT980" i="2"/>
  <c r="AS980" i="2"/>
  <c r="AV979" i="2"/>
  <c r="AU979" i="2"/>
  <c r="AT979" i="2"/>
  <c r="AS979" i="2"/>
  <c r="AV978" i="2"/>
  <c r="AU978" i="2"/>
  <c r="AT978" i="2"/>
  <c r="AS978" i="2"/>
  <c r="AV977" i="2"/>
  <c r="AU977" i="2"/>
  <c r="AT977" i="2"/>
  <c r="AS977" i="2"/>
  <c r="AU976" i="2"/>
  <c r="AV976" i="2" s="1"/>
  <c r="AT976" i="2"/>
  <c r="AS976" i="2"/>
  <c r="AV975" i="2"/>
  <c r="AU975" i="2"/>
  <c r="AT975" i="2"/>
  <c r="AS975" i="2"/>
  <c r="AV974" i="2"/>
  <c r="AU974" i="2"/>
  <c r="AT974" i="2"/>
  <c r="AS974" i="2"/>
  <c r="AV973" i="2"/>
  <c r="AU973" i="2"/>
  <c r="AT973" i="2"/>
  <c r="AS973" i="2"/>
  <c r="AU972" i="2"/>
  <c r="AV972" i="2" s="1"/>
  <c r="AT972" i="2"/>
  <c r="AS972" i="2"/>
  <c r="AV971" i="2"/>
  <c r="AU971" i="2"/>
  <c r="AT971" i="2"/>
  <c r="AS971" i="2"/>
  <c r="AV970" i="2"/>
  <c r="AU970" i="2"/>
  <c r="AT970" i="2"/>
  <c r="AS970" i="2"/>
  <c r="AV969" i="2"/>
  <c r="AU969" i="2"/>
  <c r="AT969" i="2"/>
  <c r="AS969" i="2"/>
  <c r="AU968" i="2"/>
  <c r="AV968" i="2" s="1"/>
  <c r="AT968" i="2"/>
  <c r="AS968" i="2"/>
  <c r="AV967" i="2"/>
  <c r="AU967" i="2"/>
  <c r="AT967" i="2"/>
  <c r="AS967" i="2"/>
  <c r="AV966" i="2"/>
  <c r="AU966" i="2"/>
  <c r="AT966" i="2"/>
  <c r="AS966" i="2"/>
  <c r="AV965" i="2"/>
  <c r="AU965" i="2"/>
  <c r="AT965" i="2"/>
  <c r="AS965" i="2"/>
  <c r="AU964" i="2"/>
  <c r="AV964" i="2" s="1"/>
  <c r="AT964" i="2"/>
  <c r="AS964" i="2"/>
  <c r="AV963" i="2"/>
  <c r="AU963" i="2"/>
  <c r="AT963" i="2"/>
  <c r="AS963" i="2"/>
  <c r="AV962" i="2"/>
  <c r="AU962" i="2"/>
  <c r="AT962" i="2"/>
  <c r="AS962" i="2"/>
  <c r="AV961" i="2"/>
  <c r="AU961" i="2"/>
  <c r="AT961" i="2"/>
  <c r="AS961" i="2"/>
  <c r="AU960" i="2"/>
  <c r="AV960" i="2" s="1"/>
  <c r="AT960" i="2"/>
  <c r="AS960" i="2"/>
  <c r="AV959" i="2"/>
  <c r="AU959" i="2"/>
  <c r="AT959" i="2"/>
  <c r="AS959" i="2"/>
  <c r="AV958" i="2"/>
  <c r="AU958" i="2"/>
  <c r="AT958" i="2"/>
  <c r="AS958" i="2"/>
  <c r="AV957" i="2"/>
  <c r="AU957" i="2"/>
  <c r="AT957" i="2"/>
  <c r="AS957" i="2"/>
  <c r="AU956" i="2"/>
  <c r="AV956" i="2" s="1"/>
  <c r="AT956" i="2"/>
  <c r="AS956" i="2"/>
  <c r="AV955" i="2"/>
  <c r="AU955" i="2"/>
  <c r="AT955" i="2"/>
  <c r="AS955" i="2"/>
  <c r="AV954" i="2"/>
  <c r="AU954" i="2"/>
  <c r="AT954" i="2"/>
  <c r="AS954" i="2"/>
  <c r="AV953" i="2"/>
  <c r="AU953" i="2"/>
  <c r="AT953" i="2"/>
  <c r="AS953" i="2"/>
  <c r="AU952" i="2"/>
  <c r="AV952" i="2" s="1"/>
  <c r="AT952" i="2"/>
  <c r="AS952" i="2"/>
  <c r="AV951" i="2"/>
  <c r="AU951" i="2"/>
  <c r="AT951" i="2"/>
  <c r="AS951" i="2"/>
  <c r="AV950" i="2"/>
  <c r="AU950" i="2"/>
  <c r="AT950" i="2"/>
  <c r="AS950" i="2"/>
  <c r="AV949" i="2"/>
  <c r="AU949" i="2"/>
  <c r="AT949" i="2"/>
  <c r="AS949" i="2"/>
  <c r="AU948" i="2"/>
  <c r="AV948" i="2" s="1"/>
  <c r="AT948" i="2"/>
  <c r="AS948" i="2"/>
  <c r="AV947" i="2"/>
  <c r="AU947" i="2"/>
  <c r="AT947" i="2"/>
  <c r="AS947" i="2"/>
  <c r="AV946" i="2"/>
  <c r="AU946" i="2"/>
  <c r="AT946" i="2"/>
  <c r="AS946" i="2"/>
  <c r="AV945" i="2"/>
  <c r="AU945" i="2"/>
  <c r="AT945" i="2"/>
  <c r="AS945" i="2"/>
  <c r="AU944" i="2"/>
  <c r="AV944" i="2" s="1"/>
  <c r="AT944" i="2"/>
  <c r="AS944" i="2"/>
  <c r="AV943" i="2"/>
  <c r="AU943" i="2"/>
  <c r="AT943" i="2"/>
  <c r="AS943" i="2"/>
  <c r="AV942" i="2"/>
  <c r="AU942" i="2"/>
  <c r="AT942" i="2"/>
  <c r="AS942" i="2"/>
  <c r="AV941" i="2"/>
  <c r="AU941" i="2"/>
  <c r="AT941" i="2"/>
  <c r="AS941" i="2"/>
  <c r="AU940" i="2"/>
  <c r="AV940" i="2" s="1"/>
  <c r="AT940" i="2"/>
  <c r="AS940" i="2"/>
  <c r="AV939" i="2"/>
  <c r="AU939" i="2"/>
  <c r="AT939" i="2"/>
  <c r="AS939" i="2"/>
  <c r="AV938" i="2"/>
  <c r="AU938" i="2"/>
  <c r="AT938" i="2"/>
  <c r="AS938" i="2"/>
  <c r="AV937" i="2"/>
  <c r="AU937" i="2"/>
  <c r="AT937" i="2"/>
  <c r="AS937" i="2"/>
  <c r="AU936" i="2"/>
  <c r="AV936" i="2" s="1"/>
  <c r="AT936" i="2"/>
  <c r="AS936" i="2"/>
  <c r="AV935" i="2"/>
  <c r="AU935" i="2"/>
  <c r="AT935" i="2"/>
  <c r="AS935" i="2"/>
  <c r="AV934" i="2"/>
  <c r="AU934" i="2"/>
  <c r="AT934" i="2"/>
  <c r="AS934" i="2"/>
  <c r="AV933" i="2"/>
  <c r="AU933" i="2"/>
  <c r="AT933" i="2"/>
  <c r="AS933" i="2"/>
  <c r="AU932" i="2"/>
  <c r="AV932" i="2" s="1"/>
  <c r="AT932" i="2"/>
  <c r="AS932" i="2"/>
  <c r="AV931" i="2"/>
  <c r="AU931" i="2"/>
  <c r="AT931" i="2"/>
  <c r="AS931" i="2"/>
  <c r="AV930" i="2"/>
  <c r="AU930" i="2"/>
  <c r="AT930" i="2"/>
  <c r="AS930" i="2"/>
  <c r="AV929" i="2"/>
  <c r="AU929" i="2"/>
  <c r="AT929" i="2"/>
  <c r="AS929" i="2"/>
  <c r="AU928" i="2"/>
  <c r="AV928" i="2" s="1"/>
  <c r="AT928" i="2"/>
  <c r="AS928" i="2"/>
  <c r="AV927" i="2"/>
  <c r="AU927" i="2"/>
  <c r="AT927" i="2"/>
  <c r="AS927" i="2"/>
  <c r="AV926" i="2"/>
  <c r="AU926" i="2"/>
  <c r="AT926" i="2"/>
  <c r="AS926" i="2"/>
  <c r="AV925" i="2"/>
  <c r="AU925" i="2"/>
  <c r="AT925" i="2"/>
  <c r="AS925" i="2"/>
  <c r="AU924" i="2"/>
  <c r="AV924" i="2" s="1"/>
  <c r="AT924" i="2"/>
  <c r="AS924" i="2"/>
  <c r="AV923" i="2"/>
  <c r="AU923" i="2"/>
  <c r="AT923" i="2"/>
  <c r="AS923" i="2"/>
  <c r="AV922" i="2"/>
  <c r="AU922" i="2"/>
  <c r="AT922" i="2"/>
  <c r="AS922" i="2"/>
  <c r="AV921" i="2"/>
  <c r="AU921" i="2"/>
  <c r="AT921" i="2"/>
  <c r="AS921" i="2"/>
  <c r="AU920" i="2"/>
  <c r="AV920" i="2" s="1"/>
  <c r="AT920" i="2"/>
  <c r="AS920" i="2"/>
  <c r="AV919" i="2"/>
  <c r="AU919" i="2"/>
  <c r="AT919" i="2"/>
  <c r="AS919" i="2"/>
  <c r="AV918" i="2"/>
  <c r="AU918" i="2"/>
  <c r="AT918" i="2"/>
  <c r="AS918" i="2"/>
  <c r="AV917" i="2"/>
  <c r="AU917" i="2"/>
  <c r="AT917" i="2"/>
  <c r="AS917" i="2"/>
  <c r="AU916" i="2"/>
  <c r="AV916" i="2" s="1"/>
  <c r="AT916" i="2"/>
  <c r="AS916" i="2"/>
  <c r="AV915" i="2"/>
  <c r="AU915" i="2"/>
  <c r="AT915" i="2"/>
  <c r="AS915" i="2"/>
  <c r="AV914" i="2"/>
  <c r="AU914" i="2"/>
  <c r="AT914" i="2"/>
  <c r="AS914" i="2"/>
  <c r="AV913" i="2"/>
  <c r="AU913" i="2"/>
  <c r="AT913" i="2"/>
  <c r="AS913" i="2"/>
  <c r="AU912" i="2"/>
  <c r="AV912" i="2" s="1"/>
  <c r="AT912" i="2"/>
  <c r="AS912" i="2"/>
  <c r="AV911" i="2"/>
  <c r="AU911" i="2"/>
  <c r="AT911" i="2"/>
  <c r="AS911" i="2"/>
  <c r="AV910" i="2"/>
  <c r="AU910" i="2"/>
  <c r="AT910" i="2"/>
  <c r="AS910" i="2"/>
  <c r="AV909" i="2"/>
  <c r="AU909" i="2"/>
  <c r="AT909" i="2"/>
  <c r="AS909" i="2"/>
  <c r="AU908" i="2"/>
  <c r="AV908" i="2" s="1"/>
  <c r="AT908" i="2"/>
  <c r="AS908" i="2"/>
  <c r="AV907" i="2"/>
  <c r="AU907" i="2"/>
  <c r="AT907" i="2"/>
  <c r="AS907" i="2"/>
  <c r="AV906" i="2"/>
  <c r="AU906" i="2"/>
  <c r="AT906" i="2"/>
  <c r="AS906" i="2"/>
  <c r="AV905" i="2"/>
  <c r="AU905" i="2"/>
  <c r="AT905" i="2"/>
  <c r="AS905" i="2"/>
  <c r="AU904" i="2"/>
  <c r="AV904" i="2" s="1"/>
  <c r="AT904" i="2"/>
  <c r="AS904" i="2"/>
  <c r="AV903" i="2"/>
  <c r="AU903" i="2"/>
  <c r="AT903" i="2"/>
  <c r="AS903" i="2"/>
  <c r="AV902" i="2"/>
  <c r="AU902" i="2"/>
  <c r="AT902" i="2"/>
  <c r="AS902" i="2"/>
  <c r="AV901" i="2"/>
  <c r="AU901" i="2"/>
  <c r="AT901" i="2"/>
  <c r="AS901" i="2"/>
  <c r="AU900" i="2"/>
  <c r="AV900" i="2" s="1"/>
  <c r="AT900" i="2"/>
  <c r="AS900" i="2"/>
  <c r="AV899" i="2"/>
  <c r="AU899" i="2"/>
  <c r="AT899" i="2"/>
  <c r="AS899" i="2"/>
  <c r="AV898" i="2"/>
  <c r="AU898" i="2"/>
  <c r="AT898" i="2"/>
  <c r="AS898" i="2"/>
  <c r="AV897" i="2"/>
  <c r="AU897" i="2"/>
  <c r="AT897" i="2"/>
  <c r="AS897" i="2"/>
  <c r="AU896" i="2"/>
  <c r="AV896" i="2" s="1"/>
  <c r="AT896" i="2"/>
  <c r="AS896" i="2"/>
  <c r="AV895" i="2"/>
  <c r="AU895" i="2"/>
  <c r="AT895" i="2"/>
  <c r="AS895" i="2"/>
  <c r="AV894" i="2"/>
  <c r="AU894" i="2"/>
  <c r="AT894" i="2"/>
  <c r="AS894" i="2"/>
  <c r="AV893" i="2"/>
  <c r="AU893" i="2"/>
  <c r="AT893" i="2"/>
  <c r="AS893" i="2"/>
  <c r="AU892" i="2"/>
  <c r="AV892" i="2" s="1"/>
  <c r="AT892" i="2"/>
  <c r="AS892" i="2"/>
  <c r="AV891" i="2"/>
  <c r="AU891" i="2"/>
  <c r="AT891" i="2"/>
  <c r="AS891" i="2"/>
  <c r="AV890" i="2"/>
  <c r="AU890" i="2"/>
  <c r="AT890" i="2"/>
  <c r="AS890" i="2"/>
  <c r="AV889" i="2"/>
  <c r="AU889" i="2"/>
  <c r="AT889" i="2"/>
  <c r="AS889" i="2"/>
  <c r="AU888" i="2"/>
  <c r="AV888" i="2" s="1"/>
  <c r="AT888" i="2"/>
  <c r="AS888" i="2"/>
  <c r="AV887" i="2"/>
  <c r="AU887" i="2"/>
  <c r="AT887" i="2"/>
  <c r="AS887" i="2"/>
  <c r="AV886" i="2"/>
  <c r="AU886" i="2"/>
  <c r="AT886" i="2"/>
  <c r="AS886" i="2"/>
  <c r="AV885" i="2"/>
  <c r="AU885" i="2"/>
  <c r="AT885" i="2"/>
  <c r="AS885" i="2"/>
  <c r="AU884" i="2"/>
  <c r="AV884" i="2" s="1"/>
  <c r="AT884" i="2"/>
  <c r="AS884" i="2"/>
  <c r="AV883" i="2"/>
  <c r="AU883" i="2"/>
  <c r="AT883" i="2"/>
  <c r="AS883" i="2"/>
  <c r="AV882" i="2"/>
  <c r="AU882" i="2"/>
  <c r="AT882" i="2"/>
  <c r="AS882" i="2"/>
  <c r="AV881" i="2"/>
  <c r="AU881" i="2"/>
  <c r="AT881" i="2"/>
  <c r="AS881" i="2"/>
  <c r="AU880" i="2"/>
  <c r="AV880" i="2" s="1"/>
  <c r="AT880" i="2"/>
  <c r="AS880" i="2"/>
  <c r="AV879" i="2"/>
  <c r="AU879" i="2"/>
  <c r="AT879" i="2"/>
  <c r="AS879" i="2"/>
  <c r="AV878" i="2"/>
  <c r="AU878" i="2"/>
  <c r="AT878" i="2"/>
  <c r="AS878" i="2"/>
  <c r="AV877" i="2"/>
  <c r="AU877" i="2"/>
  <c r="AT877" i="2"/>
  <c r="AS877" i="2"/>
  <c r="AU876" i="2"/>
  <c r="AV876" i="2" s="1"/>
  <c r="AT876" i="2"/>
  <c r="AS876" i="2"/>
  <c r="AV875" i="2"/>
  <c r="AU875" i="2"/>
  <c r="AT875" i="2"/>
  <c r="AS875" i="2"/>
  <c r="AV874" i="2"/>
  <c r="AU874" i="2"/>
  <c r="AT874" i="2"/>
  <c r="AS874" i="2"/>
  <c r="AV873" i="2"/>
  <c r="AU873" i="2"/>
  <c r="AT873" i="2"/>
  <c r="AS873" i="2"/>
  <c r="AU872" i="2"/>
  <c r="AV872" i="2" s="1"/>
  <c r="AT872" i="2"/>
  <c r="AS872" i="2"/>
  <c r="AV871" i="2"/>
  <c r="AU871" i="2"/>
  <c r="AT871" i="2"/>
  <c r="AS871" i="2"/>
  <c r="AV870" i="2"/>
  <c r="AU870" i="2"/>
  <c r="AT870" i="2"/>
  <c r="AS870" i="2"/>
  <c r="AV869" i="2"/>
  <c r="AU869" i="2"/>
  <c r="AT869" i="2"/>
  <c r="AS869" i="2"/>
  <c r="AU868" i="2"/>
  <c r="AV868" i="2" s="1"/>
  <c r="AT868" i="2"/>
  <c r="AS868" i="2"/>
  <c r="AV867" i="2"/>
  <c r="AU867" i="2"/>
  <c r="AT867" i="2"/>
  <c r="AS867" i="2"/>
  <c r="AV866" i="2"/>
  <c r="AU866" i="2"/>
  <c r="AT866" i="2"/>
  <c r="AS866" i="2"/>
  <c r="AV865" i="2"/>
  <c r="AU865" i="2"/>
  <c r="AT865" i="2"/>
  <c r="AS865" i="2"/>
  <c r="AU864" i="2"/>
  <c r="AV864" i="2" s="1"/>
  <c r="AT864" i="2"/>
  <c r="AS864" i="2"/>
  <c r="AV863" i="2"/>
  <c r="AU863" i="2"/>
  <c r="AT863" i="2"/>
  <c r="AS863" i="2"/>
  <c r="AV862" i="2"/>
  <c r="AU862" i="2"/>
  <c r="AT862" i="2"/>
  <c r="AS862" i="2"/>
  <c r="AV861" i="2"/>
  <c r="AU861" i="2"/>
  <c r="AT861" i="2"/>
  <c r="AS861" i="2"/>
  <c r="AU860" i="2"/>
  <c r="AV860" i="2" s="1"/>
  <c r="AT860" i="2"/>
  <c r="AS860" i="2"/>
  <c r="AV859" i="2"/>
  <c r="AU859" i="2"/>
  <c r="AT859" i="2"/>
  <c r="AS859" i="2"/>
  <c r="AV858" i="2"/>
  <c r="AU858" i="2"/>
  <c r="AT858" i="2"/>
  <c r="AS858" i="2"/>
  <c r="AV857" i="2"/>
  <c r="AU857" i="2"/>
  <c r="AT857" i="2"/>
  <c r="AS857" i="2"/>
  <c r="AU856" i="2"/>
  <c r="AV856" i="2" s="1"/>
  <c r="AT856" i="2"/>
  <c r="AS856" i="2"/>
  <c r="AV855" i="2"/>
  <c r="AU855" i="2"/>
  <c r="AT855" i="2"/>
  <c r="AS855" i="2"/>
  <c r="AV854" i="2"/>
  <c r="AU854" i="2"/>
  <c r="AT854" i="2"/>
  <c r="AS854" i="2"/>
  <c r="AV853" i="2"/>
  <c r="AU853" i="2"/>
  <c r="AT853" i="2"/>
  <c r="AS853" i="2"/>
  <c r="AU852" i="2"/>
  <c r="AV852" i="2" s="1"/>
  <c r="AT852" i="2"/>
  <c r="AS852" i="2"/>
  <c r="AV851" i="2"/>
  <c r="AU851" i="2"/>
  <c r="AT851" i="2"/>
  <c r="AS851" i="2"/>
  <c r="AV850" i="2"/>
  <c r="AU850" i="2"/>
  <c r="AT850" i="2"/>
  <c r="AS850" i="2"/>
  <c r="AV849" i="2"/>
  <c r="AU849" i="2"/>
  <c r="AT849" i="2"/>
  <c r="AS849" i="2"/>
  <c r="AU848" i="2"/>
  <c r="AV848" i="2" s="1"/>
  <c r="AT848" i="2"/>
  <c r="AS848" i="2"/>
  <c r="AV847" i="2"/>
  <c r="AU847" i="2"/>
  <c r="AT847" i="2"/>
  <c r="AS847" i="2"/>
  <c r="AV846" i="2"/>
  <c r="AU846" i="2"/>
  <c r="AT846" i="2"/>
  <c r="AS846" i="2"/>
  <c r="AV845" i="2"/>
  <c r="AU845" i="2"/>
  <c r="AT845" i="2"/>
  <c r="AS845" i="2"/>
  <c r="AU844" i="2"/>
  <c r="AV844" i="2" s="1"/>
  <c r="AT844" i="2"/>
  <c r="AS844" i="2"/>
  <c r="AV843" i="2"/>
  <c r="AU843" i="2"/>
  <c r="AT843" i="2"/>
  <c r="AS843" i="2"/>
  <c r="AV842" i="2"/>
  <c r="AU842" i="2"/>
  <c r="AT842" i="2"/>
  <c r="AS842" i="2"/>
  <c r="AV841" i="2"/>
  <c r="AU841" i="2"/>
  <c r="AT841" i="2"/>
  <c r="AS841" i="2"/>
  <c r="AU840" i="2"/>
  <c r="AV840" i="2" s="1"/>
  <c r="AT840" i="2"/>
  <c r="AS840" i="2"/>
  <c r="AV839" i="2"/>
  <c r="AU839" i="2"/>
  <c r="AT839" i="2"/>
  <c r="AS839" i="2"/>
  <c r="AV838" i="2"/>
  <c r="AU838" i="2"/>
  <c r="AT838" i="2"/>
  <c r="AS838" i="2"/>
  <c r="AV837" i="2"/>
  <c r="AU837" i="2"/>
  <c r="AT837" i="2"/>
  <c r="AS837" i="2"/>
  <c r="AU836" i="2"/>
  <c r="AV836" i="2" s="1"/>
  <c r="AT836" i="2"/>
  <c r="AS836" i="2"/>
  <c r="AV835" i="2"/>
  <c r="AU835" i="2"/>
  <c r="AT835" i="2"/>
  <c r="AS835" i="2"/>
  <c r="AV834" i="2"/>
  <c r="AU834" i="2"/>
  <c r="AT834" i="2"/>
  <c r="AS834" i="2"/>
  <c r="AV833" i="2"/>
  <c r="AU833" i="2"/>
  <c r="AT833" i="2"/>
  <c r="AS833" i="2"/>
  <c r="AU832" i="2"/>
  <c r="AV832" i="2" s="1"/>
  <c r="AT832" i="2"/>
  <c r="AS832" i="2"/>
  <c r="AV831" i="2"/>
  <c r="AU831" i="2"/>
  <c r="AT831" i="2"/>
  <c r="AS831" i="2"/>
  <c r="AV830" i="2"/>
  <c r="AU830" i="2"/>
  <c r="AT830" i="2"/>
  <c r="AS830" i="2"/>
  <c r="AV829" i="2"/>
  <c r="AU829" i="2"/>
  <c r="AT829" i="2"/>
  <c r="AS829" i="2"/>
  <c r="AU828" i="2"/>
  <c r="AV828" i="2" s="1"/>
  <c r="AT828" i="2"/>
  <c r="AS828" i="2"/>
  <c r="AV827" i="2"/>
  <c r="AU827" i="2"/>
  <c r="AT827" i="2"/>
  <c r="AS827" i="2"/>
  <c r="AV826" i="2"/>
  <c r="AU826" i="2"/>
  <c r="AT826" i="2"/>
  <c r="AS826" i="2"/>
  <c r="AV825" i="2"/>
  <c r="AU825" i="2"/>
  <c r="AT825" i="2"/>
  <c r="AS825" i="2"/>
  <c r="AU824" i="2"/>
  <c r="AV824" i="2" s="1"/>
  <c r="AT824" i="2"/>
  <c r="AS824" i="2"/>
  <c r="AV823" i="2"/>
  <c r="AU823" i="2"/>
  <c r="AT823" i="2"/>
  <c r="AS823" i="2"/>
  <c r="AV822" i="2"/>
  <c r="AU822" i="2"/>
  <c r="AT822" i="2"/>
  <c r="AS822" i="2"/>
  <c r="AV821" i="2"/>
  <c r="AU821" i="2"/>
  <c r="AT821" i="2"/>
  <c r="AS821" i="2"/>
  <c r="AU820" i="2"/>
  <c r="AV820" i="2" s="1"/>
  <c r="AT820" i="2"/>
  <c r="AS820" i="2"/>
  <c r="AV819" i="2"/>
  <c r="AU819" i="2"/>
  <c r="AT819" i="2"/>
  <c r="AS819" i="2"/>
  <c r="AV818" i="2"/>
  <c r="AU818" i="2"/>
  <c r="AT818" i="2"/>
  <c r="AS818" i="2"/>
  <c r="AV817" i="2"/>
  <c r="AU817" i="2"/>
  <c r="AT817" i="2"/>
  <c r="AS817" i="2"/>
  <c r="AU816" i="2"/>
  <c r="AV816" i="2" s="1"/>
  <c r="AT816" i="2"/>
  <c r="AS816" i="2"/>
  <c r="AV815" i="2"/>
  <c r="AU815" i="2"/>
  <c r="AT815" i="2"/>
  <c r="AS815" i="2"/>
  <c r="AV814" i="2"/>
  <c r="AU814" i="2"/>
  <c r="AT814" i="2"/>
  <c r="AS814" i="2"/>
  <c r="AV813" i="2"/>
  <c r="AU813" i="2"/>
  <c r="AT813" i="2"/>
  <c r="AS813" i="2"/>
  <c r="AU812" i="2"/>
  <c r="AV812" i="2" s="1"/>
  <c r="AT812" i="2"/>
  <c r="AS812" i="2"/>
  <c r="AV811" i="2"/>
  <c r="AU811" i="2"/>
  <c r="AT811" i="2"/>
  <c r="AS811" i="2"/>
  <c r="AV810" i="2"/>
  <c r="AU810" i="2"/>
  <c r="AT810" i="2"/>
  <c r="AS810" i="2"/>
  <c r="AV809" i="2"/>
  <c r="AU809" i="2"/>
  <c r="AT809" i="2"/>
  <c r="AS809" i="2"/>
  <c r="AU808" i="2"/>
  <c r="AV808" i="2" s="1"/>
  <c r="AT808" i="2"/>
  <c r="AS808" i="2"/>
  <c r="AV807" i="2"/>
  <c r="AU807" i="2"/>
  <c r="AT807" i="2"/>
  <c r="AS807" i="2"/>
  <c r="AV806" i="2"/>
  <c r="AU806" i="2"/>
  <c r="AT806" i="2"/>
  <c r="AS806" i="2"/>
  <c r="AV805" i="2"/>
  <c r="AU805" i="2"/>
  <c r="AT805" i="2"/>
  <c r="AS805" i="2"/>
  <c r="AU804" i="2"/>
  <c r="AV804" i="2" s="1"/>
  <c r="AT804" i="2"/>
  <c r="AS804" i="2"/>
  <c r="AV803" i="2"/>
  <c r="AU803" i="2"/>
  <c r="AT803" i="2"/>
  <c r="AS803" i="2"/>
  <c r="AV802" i="2"/>
  <c r="AU802" i="2"/>
  <c r="AT802" i="2"/>
  <c r="AS802" i="2"/>
  <c r="AV801" i="2"/>
  <c r="AU801" i="2"/>
  <c r="AT801" i="2"/>
  <c r="AS801" i="2"/>
  <c r="AU800" i="2"/>
  <c r="AV800" i="2" s="1"/>
  <c r="AT800" i="2"/>
  <c r="AS800" i="2"/>
  <c r="AV799" i="2"/>
  <c r="AU799" i="2"/>
  <c r="AT799" i="2"/>
  <c r="AS799" i="2"/>
  <c r="AV798" i="2"/>
  <c r="AU798" i="2"/>
  <c r="AT798" i="2"/>
  <c r="AS798" i="2"/>
  <c r="AV797" i="2"/>
  <c r="AU797" i="2"/>
  <c r="AT797" i="2"/>
  <c r="AS797" i="2"/>
  <c r="AU796" i="2"/>
  <c r="AV796" i="2" s="1"/>
  <c r="AT796" i="2"/>
  <c r="AS796" i="2"/>
  <c r="AV795" i="2"/>
  <c r="AU795" i="2"/>
  <c r="AT795" i="2"/>
  <c r="AS795" i="2"/>
  <c r="AV794" i="2"/>
  <c r="AU794" i="2"/>
  <c r="AT794" i="2"/>
  <c r="AS794" i="2"/>
  <c r="AV793" i="2"/>
  <c r="AU793" i="2"/>
  <c r="AT793" i="2"/>
  <c r="AS793" i="2"/>
  <c r="AU792" i="2"/>
  <c r="AV792" i="2" s="1"/>
  <c r="AT792" i="2"/>
  <c r="AS792" i="2"/>
  <c r="AV791" i="2"/>
  <c r="AU791" i="2"/>
  <c r="AT791" i="2"/>
  <c r="AS791" i="2"/>
  <c r="AV790" i="2"/>
  <c r="AU790" i="2"/>
  <c r="AT790" i="2"/>
  <c r="AS790" i="2"/>
  <c r="AV789" i="2"/>
  <c r="AU789" i="2"/>
  <c r="AT789" i="2"/>
  <c r="AS789" i="2"/>
  <c r="AU788" i="2"/>
  <c r="AV788" i="2" s="1"/>
  <c r="AT788" i="2"/>
  <c r="AS788" i="2"/>
  <c r="AV787" i="2"/>
  <c r="AU787" i="2"/>
  <c r="AT787" i="2"/>
  <c r="AS787" i="2"/>
  <c r="AV786" i="2"/>
  <c r="AU786" i="2"/>
  <c r="AT786" i="2"/>
  <c r="AS786" i="2"/>
  <c r="AV785" i="2"/>
  <c r="AU785" i="2"/>
  <c r="AT785" i="2"/>
  <c r="AS785" i="2"/>
  <c r="AU784" i="2"/>
  <c r="AV784" i="2" s="1"/>
  <c r="AT784" i="2"/>
  <c r="AS784" i="2"/>
  <c r="AV783" i="2"/>
  <c r="AU783" i="2"/>
  <c r="AT783" i="2"/>
  <c r="AS783" i="2"/>
  <c r="AV782" i="2"/>
  <c r="AU782" i="2"/>
  <c r="AT782" i="2"/>
  <c r="AS782" i="2"/>
  <c r="AV781" i="2"/>
  <c r="AU781" i="2"/>
  <c r="AT781" i="2"/>
  <c r="AS781" i="2"/>
  <c r="AU780" i="2"/>
  <c r="AV780" i="2" s="1"/>
  <c r="AT780" i="2"/>
  <c r="AS780" i="2"/>
  <c r="AV779" i="2"/>
  <c r="AU779" i="2"/>
  <c r="AT779" i="2"/>
  <c r="AS779" i="2"/>
  <c r="AV778" i="2"/>
  <c r="AU778" i="2"/>
  <c r="AT778" i="2"/>
  <c r="AS778" i="2"/>
  <c r="AV777" i="2"/>
  <c r="AU777" i="2"/>
  <c r="AT777" i="2"/>
  <c r="AS777" i="2"/>
  <c r="AU776" i="2"/>
  <c r="AV776" i="2" s="1"/>
  <c r="AT776" i="2"/>
  <c r="AS776" i="2"/>
  <c r="AV775" i="2"/>
  <c r="AU775" i="2"/>
  <c r="AT775" i="2"/>
  <c r="AS775" i="2"/>
  <c r="AV774" i="2"/>
  <c r="AU774" i="2"/>
  <c r="AT774" i="2"/>
  <c r="AS774" i="2"/>
  <c r="AV773" i="2"/>
  <c r="AU773" i="2"/>
  <c r="AT773" i="2"/>
  <c r="AS773" i="2"/>
  <c r="AU772" i="2"/>
  <c r="AV772" i="2" s="1"/>
  <c r="AT772" i="2"/>
  <c r="AS772" i="2"/>
  <c r="AV771" i="2"/>
  <c r="AU771" i="2"/>
  <c r="AT771" i="2"/>
  <c r="AS771" i="2"/>
  <c r="AV770" i="2"/>
  <c r="AU770" i="2"/>
  <c r="AT770" i="2"/>
  <c r="AS770" i="2"/>
  <c r="AV769" i="2"/>
  <c r="AU769" i="2"/>
  <c r="AT769" i="2"/>
  <c r="AS769" i="2"/>
  <c r="AU768" i="2"/>
  <c r="AV768" i="2" s="1"/>
  <c r="AT768" i="2"/>
  <c r="AS768" i="2"/>
  <c r="AV767" i="2"/>
  <c r="AU767" i="2"/>
  <c r="AT767" i="2"/>
  <c r="AS767" i="2"/>
  <c r="AV766" i="2"/>
  <c r="AU766" i="2"/>
  <c r="AT766" i="2"/>
  <c r="AS766" i="2"/>
  <c r="AV765" i="2"/>
  <c r="AU765" i="2"/>
  <c r="AT765" i="2"/>
  <c r="AS765" i="2"/>
  <c r="AU764" i="2"/>
  <c r="AV764" i="2" s="1"/>
  <c r="AT764" i="2"/>
  <c r="AS764" i="2"/>
  <c r="AV763" i="2"/>
  <c r="AU763" i="2"/>
  <c r="AT763" i="2"/>
  <c r="AS763" i="2"/>
  <c r="AV762" i="2"/>
  <c r="AU762" i="2"/>
  <c r="AT762" i="2"/>
  <c r="AS762" i="2"/>
  <c r="AV761" i="2"/>
  <c r="AU761" i="2"/>
  <c r="AT761" i="2"/>
  <c r="AS761" i="2"/>
  <c r="AU760" i="2"/>
  <c r="AV760" i="2" s="1"/>
  <c r="AT760" i="2"/>
  <c r="AS760" i="2"/>
  <c r="AV759" i="2"/>
  <c r="AU759" i="2"/>
  <c r="AT759" i="2"/>
  <c r="AS759" i="2"/>
  <c r="AV758" i="2"/>
  <c r="AU758" i="2"/>
  <c r="AT758" i="2"/>
  <c r="AS758" i="2"/>
  <c r="AV757" i="2"/>
  <c r="AU757" i="2"/>
  <c r="AT757" i="2"/>
  <c r="AS757" i="2"/>
  <c r="AU756" i="2"/>
  <c r="AV756" i="2" s="1"/>
  <c r="AT756" i="2"/>
  <c r="AS756" i="2"/>
  <c r="AV755" i="2"/>
  <c r="AU755" i="2"/>
  <c r="AT755" i="2"/>
  <c r="AS755" i="2"/>
  <c r="AV754" i="2"/>
  <c r="AU754" i="2"/>
  <c r="AT754" i="2"/>
  <c r="AS754" i="2"/>
  <c r="AV753" i="2"/>
  <c r="AU753" i="2"/>
  <c r="AT753" i="2"/>
  <c r="AS753" i="2"/>
  <c r="AU752" i="2"/>
  <c r="AV752" i="2" s="1"/>
  <c r="AT752" i="2"/>
  <c r="AS752" i="2"/>
  <c r="AV751" i="2"/>
  <c r="AU751" i="2"/>
  <c r="AT751" i="2"/>
  <c r="AS751" i="2"/>
  <c r="AV750" i="2"/>
  <c r="AU750" i="2"/>
  <c r="AT750" i="2"/>
  <c r="AS750" i="2"/>
  <c r="AV749" i="2"/>
  <c r="AU749" i="2"/>
  <c r="AT749" i="2"/>
  <c r="AS749" i="2"/>
  <c r="AU748" i="2"/>
  <c r="AV748" i="2" s="1"/>
  <c r="AT748" i="2"/>
  <c r="AS748" i="2"/>
  <c r="AV747" i="2"/>
  <c r="AU747" i="2"/>
  <c r="AT747" i="2"/>
  <c r="AS747" i="2"/>
  <c r="AV746" i="2"/>
  <c r="AU746" i="2"/>
  <c r="AT746" i="2"/>
  <c r="AS746" i="2"/>
  <c r="AV745" i="2"/>
  <c r="AU745" i="2"/>
  <c r="AT745" i="2"/>
  <c r="AS745" i="2"/>
  <c r="AU744" i="2"/>
  <c r="AV744" i="2" s="1"/>
  <c r="AT744" i="2"/>
  <c r="AS744" i="2"/>
  <c r="AV743" i="2"/>
  <c r="AU743" i="2"/>
  <c r="AT743" i="2"/>
  <c r="AS743" i="2"/>
  <c r="AV742" i="2"/>
  <c r="AU742" i="2"/>
  <c r="AT742" i="2"/>
  <c r="AS742" i="2"/>
  <c r="AV741" i="2"/>
  <c r="AU741" i="2"/>
  <c r="AT741" i="2"/>
  <c r="AS741" i="2"/>
  <c r="AU740" i="2"/>
  <c r="AV740" i="2" s="1"/>
  <c r="AT740" i="2"/>
  <c r="AS740" i="2"/>
  <c r="AV739" i="2"/>
  <c r="AU739" i="2"/>
  <c r="AT739" i="2"/>
  <c r="AS739" i="2"/>
  <c r="AV738" i="2"/>
  <c r="AU738" i="2"/>
  <c r="AT738" i="2"/>
  <c r="AS738" i="2"/>
  <c r="AV737" i="2"/>
  <c r="AU737" i="2"/>
  <c r="AT737" i="2"/>
  <c r="AS737" i="2"/>
  <c r="AU736" i="2"/>
  <c r="AV736" i="2" s="1"/>
  <c r="AT736" i="2"/>
  <c r="AS736" i="2"/>
  <c r="AV735" i="2"/>
  <c r="AU735" i="2"/>
  <c r="AT735" i="2"/>
  <c r="AS735" i="2"/>
  <c r="AV734" i="2"/>
  <c r="AU734" i="2"/>
  <c r="AT734" i="2"/>
  <c r="AS734" i="2"/>
  <c r="AV733" i="2"/>
  <c r="AU733" i="2"/>
  <c r="AT733" i="2"/>
  <c r="AS733" i="2"/>
  <c r="AU732" i="2"/>
  <c r="AV732" i="2" s="1"/>
  <c r="AT732" i="2"/>
  <c r="AS732" i="2"/>
  <c r="AV731" i="2"/>
  <c r="AU731" i="2"/>
  <c r="AT731" i="2"/>
  <c r="AS731" i="2"/>
  <c r="AV730" i="2"/>
  <c r="AU730" i="2"/>
  <c r="AT730" i="2"/>
  <c r="AS730" i="2"/>
  <c r="AV729" i="2"/>
  <c r="AU729" i="2"/>
  <c r="AT729" i="2"/>
  <c r="AS729" i="2"/>
  <c r="AU728" i="2"/>
  <c r="AV728" i="2" s="1"/>
  <c r="AT728" i="2"/>
  <c r="AS728" i="2"/>
  <c r="AV727" i="2"/>
  <c r="AU727" i="2"/>
  <c r="AT727" i="2"/>
  <c r="AS727" i="2"/>
  <c r="AV726" i="2"/>
  <c r="AU726" i="2"/>
  <c r="AT726" i="2"/>
  <c r="AS726" i="2"/>
  <c r="AV725" i="2"/>
  <c r="AU725" i="2"/>
  <c r="AT725" i="2"/>
  <c r="AS725" i="2"/>
  <c r="AU724" i="2"/>
  <c r="AV724" i="2" s="1"/>
  <c r="AT724" i="2"/>
  <c r="AS724" i="2"/>
  <c r="AV723" i="2"/>
  <c r="AU723" i="2"/>
  <c r="AT723" i="2"/>
  <c r="AS723" i="2"/>
  <c r="AV722" i="2"/>
  <c r="AU722" i="2"/>
  <c r="AT722" i="2"/>
  <c r="AS722" i="2"/>
  <c r="AV721" i="2"/>
  <c r="AU721" i="2"/>
  <c r="AT721" i="2"/>
  <c r="AS721" i="2"/>
  <c r="AU720" i="2"/>
  <c r="AV720" i="2" s="1"/>
  <c r="AT720" i="2"/>
  <c r="AS720" i="2"/>
  <c r="AV719" i="2"/>
  <c r="AU719" i="2"/>
  <c r="AT719" i="2"/>
  <c r="AS719" i="2"/>
  <c r="AV718" i="2"/>
  <c r="AU718" i="2"/>
  <c r="AT718" i="2"/>
  <c r="AS718" i="2"/>
  <c r="AV717" i="2"/>
  <c r="AU717" i="2"/>
  <c r="AT717" i="2"/>
  <c r="AS717" i="2"/>
  <c r="AU716" i="2"/>
  <c r="AV716" i="2" s="1"/>
  <c r="AT716" i="2"/>
  <c r="AS716" i="2"/>
  <c r="AV715" i="2"/>
  <c r="AU715" i="2"/>
  <c r="AT715" i="2"/>
  <c r="AS715" i="2"/>
  <c r="AV714" i="2"/>
  <c r="AU714" i="2"/>
  <c r="AT714" i="2"/>
  <c r="AS714" i="2"/>
  <c r="AV713" i="2"/>
  <c r="AU713" i="2"/>
  <c r="AT713" i="2"/>
  <c r="AS713" i="2"/>
  <c r="AU712" i="2"/>
  <c r="AV712" i="2" s="1"/>
  <c r="AT712" i="2"/>
  <c r="AS712" i="2"/>
  <c r="AV711" i="2"/>
  <c r="AU711" i="2"/>
  <c r="AT711" i="2"/>
  <c r="AS711" i="2"/>
  <c r="AV710" i="2"/>
  <c r="AU710" i="2"/>
  <c r="AT710" i="2"/>
  <c r="AS710" i="2"/>
  <c r="AV709" i="2"/>
  <c r="AU709" i="2"/>
  <c r="AT709" i="2"/>
  <c r="AS709" i="2"/>
  <c r="AU708" i="2"/>
  <c r="AV708" i="2" s="1"/>
  <c r="AT708" i="2"/>
  <c r="AS708" i="2"/>
  <c r="AV707" i="2"/>
  <c r="AU707" i="2"/>
  <c r="AT707" i="2"/>
  <c r="AS707" i="2"/>
  <c r="AV706" i="2"/>
  <c r="AU706" i="2"/>
  <c r="AT706" i="2"/>
  <c r="AS706" i="2"/>
  <c r="AV705" i="2"/>
  <c r="AU705" i="2"/>
  <c r="AT705" i="2"/>
  <c r="AS705" i="2"/>
  <c r="AU704" i="2"/>
  <c r="AV704" i="2" s="1"/>
  <c r="AT704" i="2"/>
  <c r="AS704" i="2"/>
  <c r="AV703" i="2"/>
  <c r="AU703" i="2"/>
  <c r="AT703" i="2"/>
  <c r="AS703" i="2"/>
  <c r="AV702" i="2"/>
  <c r="AU702" i="2"/>
  <c r="AT702" i="2"/>
  <c r="AS702" i="2"/>
  <c r="AV701" i="2"/>
  <c r="AU701" i="2"/>
  <c r="AT701" i="2"/>
  <c r="AS701" i="2"/>
  <c r="AU700" i="2"/>
  <c r="AV700" i="2" s="1"/>
  <c r="AT700" i="2"/>
  <c r="AS700" i="2"/>
  <c r="AV699" i="2"/>
  <c r="AU699" i="2"/>
  <c r="AT699" i="2"/>
  <c r="AS699" i="2"/>
  <c r="AV698" i="2"/>
  <c r="AU698" i="2"/>
  <c r="AT698" i="2"/>
  <c r="AS698" i="2"/>
  <c r="AV697" i="2"/>
  <c r="AU697" i="2"/>
  <c r="AT697" i="2"/>
  <c r="AS697" i="2"/>
  <c r="AU696" i="2"/>
  <c r="AV696" i="2" s="1"/>
  <c r="AT696" i="2"/>
  <c r="AS696" i="2"/>
  <c r="AV695" i="2"/>
  <c r="AU695" i="2"/>
  <c r="AT695" i="2"/>
  <c r="AS695" i="2"/>
  <c r="AV694" i="2"/>
  <c r="AU694" i="2"/>
  <c r="AT694" i="2"/>
  <c r="AS694" i="2"/>
  <c r="AV693" i="2"/>
  <c r="AU693" i="2"/>
  <c r="AT693" i="2"/>
  <c r="AS693" i="2"/>
  <c r="AU692" i="2"/>
  <c r="AV692" i="2" s="1"/>
  <c r="AT692" i="2"/>
  <c r="AS692" i="2"/>
  <c r="AV691" i="2"/>
  <c r="AU691" i="2"/>
  <c r="AT691" i="2"/>
  <c r="AS691" i="2"/>
  <c r="AV690" i="2"/>
  <c r="AU690" i="2"/>
  <c r="AT690" i="2"/>
  <c r="AS690" i="2"/>
  <c r="AV689" i="2"/>
  <c r="AU689" i="2"/>
  <c r="AT689" i="2"/>
  <c r="AS689" i="2"/>
  <c r="AU688" i="2"/>
  <c r="AV688" i="2" s="1"/>
  <c r="AT688" i="2"/>
  <c r="AS688" i="2"/>
  <c r="AV687" i="2"/>
  <c r="AU687" i="2"/>
  <c r="AT687" i="2"/>
  <c r="AS687" i="2"/>
  <c r="AV686" i="2"/>
  <c r="AU686" i="2"/>
  <c r="AT686" i="2"/>
  <c r="AS686" i="2"/>
  <c r="AV685" i="2"/>
  <c r="AU685" i="2"/>
  <c r="AT685" i="2"/>
  <c r="AS685" i="2"/>
  <c r="AU684" i="2"/>
  <c r="AV684" i="2" s="1"/>
  <c r="AT684" i="2"/>
  <c r="AS684" i="2"/>
  <c r="AV683" i="2"/>
  <c r="AU683" i="2"/>
  <c r="AT683" i="2"/>
  <c r="AS683" i="2"/>
  <c r="AV682" i="2"/>
  <c r="AU682" i="2"/>
  <c r="AT682" i="2"/>
  <c r="AS682" i="2"/>
  <c r="AV681" i="2"/>
  <c r="AU681" i="2"/>
  <c r="AT681" i="2"/>
  <c r="AS681" i="2"/>
  <c r="AU680" i="2"/>
  <c r="AV680" i="2" s="1"/>
  <c r="AT680" i="2"/>
  <c r="AS680" i="2"/>
  <c r="AV679" i="2"/>
  <c r="AU679" i="2"/>
  <c r="AT679" i="2"/>
  <c r="AS679" i="2"/>
  <c r="AV678" i="2"/>
  <c r="AU678" i="2"/>
  <c r="AT678" i="2"/>
  <c r="AS678" i="2"/>
  <c r="AV677" i="2"/>
  <c r="AU677" i="2"/>
  <c r="AT677" i="2"/>
  <c r="AS677" i="2"/>
  <c r="AU676" i="2"/>
  <c r="AV676" i="2" s="1"/>
  <c r="AT676" i="2"/>
  <c r="AS676" i="2"/>
  <c r="AV675" i="2"/>
  <c r="AU675" i="2"/>
  <c r="AT675" i="2"/>
  <c r="AS675" i="2"/>
  <c r="AV674" i="2"/>
  <c r="AU674" i="2"/>
  <c r="AT674" i="2"/>
  <c r="AS674" i="2"/>
  <c r="AV673" i="2"/>
  <c r="AU673" i="2"/>
  <c r="AT673" i="2"/>
  <c r="AS673" i="2"/>
  <c r="AU672" i="2"/>
  <c r="AV672" i="2" s="1"/>
  <c r="AT672" i="2"/>
  <c r="AS672" i="2"/>
  <c r="AV671" i="2"/>
  <c r="AU671" i="2"/>
  <c r="AT671" i="2"/>
  <c r="AS671" i="2"/>
  <c r="AV670" i="2"/>
  <c r="AU670" i="2"/>
  <c r="AT670" i="2"/>
  <c r="AS670" i="2"/>
  <c r="AV669" i="2"/>
  <c r="AU669" i="2"/>
  <c r="AT669" i="2"/>
  <c r="AS669" i="2"/>
  <c r="AU668" i="2"/>
  <c r="AV668" i="2" s="1"/>
  <c r="AT668" i="2"/>
  <c r="AS668" i="2"/>
  <c r="AV667" i="2"/>
  <c r="AU667" i="2"/>
  <c r="AT667" i="2"/>
  <c r="AS667" i="2"/>
  <c r="AV666" i="2"/>
  <c r="AU666" i="2"/>
  <c r="AT666" i="2"/>
  <c r="AS666" i="2"/>
  <c r="AV665" i="2"/>
  <c r="AU665" i="2"/>
  <c r="AT665" i="2"/>
  <c r="AS665" i="2"/>
  <c r="AU664" i="2"/>
  <c r="AV664" i="2" s="1"/>
  <c r="AT664" i="2"/>
  <c r="AS664" i="2"/>
  <c r="AV663" i="2"/>
  <c r="AU663" i="2"/>
  <c r="AT663" i="2"/>
  <c r="AS663" i="2"/>
  <c r="AV662" i="2"/>
  <c r="AU662" i="2"/>
  <c r="AT662" i="2"/>
  <c r="AS662" i="2"/>
  <c r="AV661" i="2"/>
  <c r="AU661" i="2"/>
  <c r="AT661" i="2"/>
  <c r="AS661" i="2"/>
  <c r="AU660" i="2"/>
  <c r="AV660" i="2" s="1"/>
  <c r="AT660" i="2"/>
  <c r="AS660" i="2"/>
  <c r="AV659" i="2"/>
  <c r="AU659" i="2"/>
  <c r="AT659" i="2"/>
  <c r="AS659" i="2"/>
  <c r="AV658" i="2"/>
  <c r="AU658" i="2"/>
  <c r="AT658" i="2"/>
  <c r="AS658" i="2"/>
  <c r="AV657" i="2"/>
  <c r="AU657" i="2"/>
  <c r="AT657" i="2"/>
  <c r="AS657" i="2"/>
  <c r="AU656" i="2"/>
  <c r="AV656" i="2" s="1"/>
  <c r="AT656" i="2"/>
  <c r="AS656" i="2"/>
  <c r="AV655" i="2"/>
  <c r="AU655" i="2"/>
  <c r="AT655" i="2"/>
  <c r="AS655" i="2"/>
  <c r="AV654" i="2"/>
  <c r="AU654" i="2"/>
  <c r="AT654" i="2"/>
  <c r="AS654" i="2"/>
  <c r="AV653" i="2"/>
  <c r="AU653" i="2"/>
  <c r="AT653" i="2"/>
  <c r="AS653" i="2"/>
  <c r="AU652" i="2"/>
  <c r="AV652" i="2" s="1"/>
  <c r="AT652" i="2"/>
  <c r="AS652" i="2"/>
  <c r="AV651" i="2"/>
  <c r="AU651" i="2"/>
  <c r="AT651" i="2"/>
  <c r="AS651" i="2"/>
  <c r="AV650" i="2"/>
  <c r="AU650" i="2"/>
  <c r="AT650" i="2"/>
  <c r="AS650" i="2"/>
  <c r="AV649" i="2"/>
  <c r="AU649" i="2"/>
  <c r="AT649" i="2"/>
  <c r="AS649" i="2"/>
  <c r="AU648" i="2"/>
  <c r="AV648" i="2" s="1"/>
  <c r="AT648" i="2"/>
  <c r="AS648" i="2"/>
  <c r="AV647" i="2"/>
  <c r="AU647" i="2"/>
  <c r="AT647" i="2"/>
  <c r="AS647" i="2"/>
  <c r="AV646" i="2"/>
  <c r="AU646" i="2"/>
  <c r="AT646" i="2"/>
  <c r="AS646" i="2"/>
  <c r="AV645" i="2"/>
  <c r="AU645" i="2"/>
  <c r="AT645" i="2"/>
  <c r="AS645" i="2"/>
  <c r="AU644" i="2"/>
  <c r="AV644" i="2" s="1"/>
  <c r="AT644" i="2"/>
  <c r="AS644" i="2"/>
  <c r="AV643" i="2"/>
  <c r="AU643" i="2"/>
  <c r="AT643" i="2"/>
  <c r="AS643" i="2"/>
  <c r="AV642" i="2"/>
  <c r="AU642" i="2"/>
  <c r="AT642" i="2"/>
  <c r="AS642" i="2"/>
  <c r="AV641" i="2"/>
  <c r="AU641" i="2"/>
  <c r="AT641" i="2"/>
  <c r="AS641" i="2"/>
  <c r="AU640" i="2"/>
  <c r="AV640" i="2" s="1"/>
  <c r="AT640" i="2"/>
  <c r="AS640" i="2"/>
  <c r="AV639" i="2"/>
  <c r="AU639" i="2"/>
  <c r="AT639" i="2"/>
  <c r="AS639" i="2"/>
  <c r="AV638" i="2"/>
  <c r="AU638" i="2"/>
  <c r="AT638" i="2"/>
  <c r="AS638" i="2"/>
  <c r="AV637" i="2"/>
  <c r="AU637" i="2"/>
  <c r="AT637" i="2"/>
  <c r="AS637" i="2"/>
  <c r="AU636" i="2"/>
  <c r="AV636" i="2" s="1"/>
  <c r="AT636" i="2"/>
  <c r="AS636" i="2"/>
  <c r="AV635" i="2"/>
  <c r="AU635" i="2"/>
  <c r="AT635" i="2"/>
  <c r="AS635" i="2"/>
  <c r="AV634" i="2"/>
  <c r="AU634" i="2"/>
  <c r="AT634" i="2"/>
  <c r="AS634" i="2"/>
  <c r="AV633" i="2"/>
  <c r="AU633" i="2"/>
  <c r="AT633" i="2"/>
  <c r="AS633" i="2"/>
  <c r="AU632" i="2"/>
  <c r="AV632" i="2" s="1"/>
  <c r="AT632" i="2"/>
  <c r="AS632" i="2"/>
  <c r="AV631" i="2"/>
  <c r="AU631" i="2"/>
  <c r="AT631" i="2"/>
  <c r="AS631" i="2"/>
  <c r="AV630" i="2"/>
  <c r="AU630" i="2"/>
  <c r="AT630" i="2"/>
  <c r="AS630" i="2"/>
  <c r="AV629" i="2"/>
  <c r="AU629" i="2"/>
  <c r="AT629" i="2"/>
  <c r="AS629" i="2"/>
  <c r="AU628" i="2"/>
  <c r="AV628" i="2" s="1"/>
  <c r="AT628" i="2"/>
  <c r="AS628" i="2"/>
  <c r="AV627" i="2"/>
  <c r="AU627" i="2"/>
  <c r="AT627" i="2"/>
  <c r="AS627" i="2"/>
  <c r="AV626" i="2"/>
  <c r="AU626" i="2"/>
  <c r="AT626" i="2"/>
  <c r="AS626" i="2"/>
  <c r="AV625" i="2"/>
  <c r="AU625" i="2"/>
  <c r="AT625" i="2"/>
  <c r="AS625" i="2"/>
  <c r="AU624" i="2"/>
  <c r="AV624" i="2" s="1"/>
  <c r="AT624" i="2"/>
  <c r="AS624" i="2"/>
  <c r="AV623" i="2"/>
  <c r="AU623" i="2"/>
  <c r="AT623" i="2"/>
  <c r="AS623" i="2"/>
  <c r="AV622" i="2"/>
  <c r="AU622" i="2"/>
  <c r="AT622" i="2"/>
  <c r="AS622" i="2"/>
  <c r="AV621" i="2"/>
  <c r="AU621" i="2"/>
  <c r="AT621" i="2"/>
  <c r="AS621" i="2"/>
  <c r="AU620" i="2"/>
  <c r="AV620" i="2" s="1"/>
  <c r="AT620" i="2"/>
  <c r="AS620" i="2"/>
  <c r="AV619" i="2"/>
  <c r="AU619" i="2"/>
  <c r="AT619" i="2"/>
  <c r="AS619" i="2"/>
  <c r="AV618" i="2"/>
  <c r="AU618" i="2"/>
  <c r="AT618" i="2"/>
  <c r="AS618" i="2"/>
  <c r="AV617" i="2"/>
  <c r="AU617" i="2"/>
  <c r="AT617" i="2"/>
  <c r="AS617" i="2"/>
  <c r="AU616" i="2"/>
  <c r="AV616" i="2" s="1"/>
  <c r="AT616" i="2"/>
  <c r="AS616" i="2"/>
  <c r="AV615" i="2"/>
  <c r="AU615" i="2"/>
  <c r="AT615" i="2"/>
  <c r="AS615" i="2"/>
  <c r="AV614" i="2"/>
  <c r="AU614" i="2"/>
  <c r="AT614" i="2"/>
  <c r="AS614" i="2"/>
  <c r="AV613" i="2"/>
  <c r="AU613" i="2"/>
  <c r="AT613" i="2"/>
  <c r="AS613" i="2"/>
  <c r="AU612" i="2"/>
  <c r="AV612" i="2" s="1"/>
  <c r="AT612" i="2"/>
  <c r="AS612" i="2"/>
  <c r="AV611" i="2"/>
  <c r="AU611" i="2"/>
  <c r="AT611" i="2"/>
  <c r="AS611" i="2"/>
  <c r="AV610" i="2"/>
  <c r="AU610" i="2"/>
  <c r="AT610" i="2"/>
  <c r="AS610" i="2"/>
  <c r="AV609" i="2"/>
  <c r="AU609" i="2"/>
  <c r="AT609" i="2"/>
  <c r="AS609" i="2"/>
  <c r="AU608" i="2"/>
  <c r="AV608" i="2" s="1"/>
  <c r="AT608" i="2"/>
  <c r="AS608" i="2"/>
  <c r="AV607" i="2"/>
  <c r="AU607" i="2"/>
  <c r="AT607" i="2"/>
  <c r="AS607" i="2"/>
  <c r="AV606" i="2"/>
  <c r="AU606" i="2"/>
  <c r="AT606" i="2"/>
  <c r="AS606" i="2"/>
  <c r="AV605" i="2"/>
  <c r="AU605" i="2"/>
  <c r="AT605" i="2"/>
  <c r="AS605" i="2"/>
  <c r="AU604" i="2"/>
  <c r="AV604" i="2" s="1"/>
  <c r="AT604" i="2"/>
  <c r="AS604" i="2"/>
  <c r="AV603" i="2"/>
  <c r="AU603" i="2"/>
  <c r="AT603" i="2"/>
  <c r="AS603" i="2"/>
  <c r="AV602" i="2"/>
  <c r="AU602" i="2"/>
  <c r="AT602" i="2"/>
  <c r="AS602" i="2"/>
  <c r="AV601" i="2"/>
  <c r="AU601" i="2"/>
  <c r="AT601" i="2"/>
  <c r="AS601" i="2"/>
  <c r="AU600" i="2"/>
  <c r="AV600" i="2" s="1"/>
  <c r="AT600" i="2"/>
  <c r="AS600" i="2"/>
  <c r="AV599" i="2"/>
  <c r="AU599" i="2"/>
  <c r="AT599" i="2"/>
  <c r="AS599" i="2"/>
  <c r="AV598" i="2"/>
  <c r="AU598" i="2"/>
  <c r="AT598" i="2"/>
  <c r="AS598" i="2"/>
  <c r="AV597" i="2"/>
  <c r="AU597" i="2"/>
  <c r="AT597" i="2"/>
  <c r="AS597" i="2"/>
  <c r="AU596" i="2"/>
  <c r="AV596" i="2" s="1"/>
  <c r="AT596" i="2"/>
  <c r="AS596" i="2"/>
  <c r="AV595" i="2"/>
  <c r="AU595" i="2"/>
  <c r="AT595" i="2"/>
  <c r="AS595" i="2"/>
  <c r="AV594" i="2"/>
  <c r="AU594" i="2"/>
  <c r="AT594" i="2"/>
  <c r="AS594" i="2"/>
  <c r="AV593" i="2"/>
  <c r="AU593" i="2"/>
  <c r="AT593" i="2"/>
  <c r="AS593" i="2"/>
  <c r="AU592" i="2"/>
  <c r="AV592" i="2" s="1"/>
  <c r="AT592" i="2"/>
  <c r="AS592" i="2"/>
  <c r="AV591" i="2"/>
  <c r="AU591" i="2"/>
  <c r="AT591" i="2"/>
  <c r="AS591" i="2"/>
  <c r="AV590" i="2"/>
  <c r="AU590" i="2"/>
  <c r="AT590" i="2"/>
  <c r="AS590" i="2"/>
  <c r="AV589" i="2"/>
  <c r="AU589" i="2"/>
  <c r="AT589" i="2"/>
  <c r="AS589" i="2"/>
  <c r="AU588" i="2"/>
  <c r="AV588" i="2" s="1"/>
  <c r="AT588" i="2"/>
  <c r="AS588" i="2"/>
  <c r="AV587" i="2"/>
  <c r="AU587" i="2"/>
  <c r="AT587" i="2"/>
  <c r="AS587" i="2"/>
  <c r="AV586" i="2"/>
  <c r="AU586" i="2"/>
  <c r="AT586" i="2"/>
  <c r="AS586" i="2"/>
  <c r="AV585" i="2"/>
  <c r="AU585" i="2"/>
  <c r="AT585" i="2"/>
  <c r="AS585" i="2"/>
  <c r="AU584" i="2"/>
  <c r="AV584" i="2" s="1"/>
  <c r="AT584" i="2"/>
  <c r="AS584" i="2"/>
  <c r="AV583" i="2"/>
  <c r="AU583" i="2"/>
  <c r="AT583" i="2"/>
  <c r="AS583" i="2"/>
  <c r="AV582" i="2"/>
  <c r="AU582" i="2"/>
  <c r="AT582" i="2"/>
  <c r="AS582" i="2"/>
  <c r="AV581" i="2"/>
  <c r="AU581" i="2"/>
  <c r="AT581" i="2"/>
  <c r="AS581" i="2"/>
  <c r="AU580" i="2"/>
  <c r="AV580" i="2" s="1"/>
  <c r="AT580" i="2"/>
  <c r="AS580" i="2"/>
  <c r="AV579" i="2"/>
  <c r="AU579" i="2"/>
  <c r="AT579" i="2"/>
  <c r="AS579" i="2"/>
  <c r="AV578" i="2"/>
  <c r="AU578" i="2"/>
  <c r="AT578" i="2"/>
  <c r="AS578" i="2"/>
  <c r="AV577" i="2"/>
  <c r="AU577" i="2"/>
  <c r="AT577" i="2"/>
  <c r="AS577" i="2"/>
  <c r="AU576" i="2"/>
  <c r="AV576" i="2" s="1"/>
  <c r="AT576" i="2"/>
  <c r="AS576" i="2"/>
  <c r="AV575" i="2"/>
  <c r="AU575" i="2"/>
  <c r="AT575" i="2"/>
  <c r="AS575" i="2"/>
  <c r="AV574" i="2"/>
  <c r="AU574" i="2"/>
  <c r="AT574" i="2"/>
  <c r="AS574" i="2"/>
  <c r="AV573" i="2"/>
  <c r="AU573" i="2"/>
  <c r="AT573" i="2"/>
  <c r="AS573" i="2"/>
  <c r="AU572" i="2"/>
  <c r="AV572" i="2" s="1"/>
  <c r="AT572" i="2"/>
  <c r="AS572" i="2"/>
  <c r="AV571" i="2"/>
  <c r="AU571" i="2"/>
  <c r="AT571" i="2"/>
  <c r="AS571" i="2"/>
  <c r="AV570" i="2"/>
  <c r="AU570" i="2"/>
  <c r="AT570" i="2"/>
  <c r="AS570" i="2"/>
  <c r="AV569" i="2"/>
  <c r="AU569" i="2"/>
  <c r="AT569" i="2"/>
  <c r="AS569" i="2"/>
  <c r="AU568" i="2"/>
  <c r="AV568" i="2" s="1"/>
  <c r="AT568" i="2"/>
  <c r="AS568" i="2"/>
  <c r="AV567" i="2"/>
  <c r="AU567" i="2"/>
  <c r="AT567" i="2"/>
  <c r="AS567" i="2"/>
  <c r="AV566" i="2"/>
  <c r="AU566" i="2"/>
  <c r="AT566" i="2"/>
  <c r="AS566" i="2"/>
  <c r="AV565" i="2"/>
  <c r="AU565" i="2"/>
  <c r="AT565" i="2"/>
  <c r="AS565" i="2"/>
  <c r="AU564" i="2"/>
  <c r="AV564" i="2" s="1"/>
  <c r="AT564" i="2"/>
  <c r="AS564" i="2"/>
  <c r="AV563" i="2"/>
  <c r="AU563" i="2"/>
  <c r="AT563" i="2"/>
  <c r="AS563" i="2"/>
  <c r="AV562" i="2"/>
  <c r="AU562" i="2"/>
  <c r="AT562" i="2"/>
  <c r="AS562" i="2"/>
  <c r="AV561" i="2"/>
  <c r="AU561" i="2"/>
  <c r="AT561" i="2"/>
  <c r="AS561" i="2"/>
  <c r="AU560" i="2"/>
  <c r="AV560" i="2" s="1"/>
  <c r="AT560" i="2"/>
  <c r="AS560" i="2"/>
  <c r="AV559" i="2"/>
  <c r="AU559" i="2"/>
  <c r="AT559" i="2"/>
  <c r="AS559" i="2"/>
  <c r="AV558" i="2"/>
  <c r="AU558" i="2"/>
  <c r="AT558" i="2"/>
  <c r="AS558" i="2"/>
  <c r="AV557" i="2"/>
  <c r="AU557" i="2"/>
  <c r="AT557" i="2"/>
  <c r="AS557" i="2"/>
  <c r="AU556" i="2"/>
  <c r="AV556" i="2" s="1"/>
  <c r="AT556" i="2"/>
  <c r="AS556" i="2"/>
  <c r="AV555" i="2"/>
  <c r="AU555" i="2"/>
  <c r="AT555" i="2"/>
  <c r="AS555" i="2"/>
  <c r="AV554" i="2"/>
  <c r="AU554" i="2"/>
  <c r="AT554" i="2"/>
  <c r="AS554" i="2"/>
  <c r="AV553" i="2"/>
  <c r="AU553" i="2"/>
  <c r="AT553" i="2"/>
  <c r="AS553" i="2"/>
  <c r="AU552" i="2"/>
  <c r="AV552" i="2" s="1"/>
  <c r="AT552" i="2"/>
  <c r="AS552" i="2"/>
  <c r="AV551" i="2"/>
  <c r="AU551" i="2"/>
  <c r="AT551" i="2"/>
  <c r="AS551" i="2"/>
  <c r="AV550" i="2"/>
  <c r="AU550" i="2"/>
  <c r="AT550" i="2"/>
  <c r="AS550" i="2"/>
  <c r="AV549" i="2"/>
  <c r="AU549" i="2"/>
  <c r="AT549" i="2"/>
  <c r="AS549" i="2"/>
  <c r="AU548" i="2"/>
  <c r="AV548" i="2" s="1"/>
  <c r="AT548" i="2"/>
  <c r="AS548" i="2"/>
  <c r="AV547" i="2"/>
  <c r="AU547" i="2"/>
  <c r="AT547" i="2"/>
  <c r="AS547" i="2"/>
  <c r="AV546" i="2"/>
  <c r="AU546" i="2"/>
  <c r="AT546" i="2"/>
  <c r="AS546" i="2"/>
  <c r="AV545" i="2"/>
  <c r="AU545" i="2"/>
  <c r="AT545" i="2"/>
  <c r="AS545" i="2"/>
  <c r="AU544" i="2"/>
  <c r="AV544" i="2" s="1"/>
  <c r="AT544" i="2"/>
  <c r="AS544" i="2"/>
  <c r="AV543" i="2"/>
  <c r="AU543" i="2"/>
  <c r="AT543" i="2"/>
  <c r="AS543" i="2"/>
  <c r="AV542" i="2"/>
  <c r="AU542" i="2"/>
  <c r="AT542" i="2"/>
  <c r="AS542" i="2"/>
  <c r="AV541" i="2"/>
  <c r="AU541" i="2"/>
  <c r="AT541" i="2"/>
  <c r="AS541" i="2"/>
  <c r="AU540" i="2"/>
  <c r="AV540" i="2" s="1"/>
  <c r="AT540" i="2"/>
  <c r="AS540" i="2"/>
  <c r="AV539" i="2"/>
  <c r="AU539" i="2"/>
  <c r="AT539" i="2"/>
  <c r="AS539" i="2"/>
  <c r="AV538" i="2"/>
  <c r="AU538" i="2"/>
  <c r="AT538" i="2"/>
  <c r="AS538" i="2"/>
  <c r="AV537" i="2"/>
  <c r="AU537" i="2"/>
  <c r="AT537" i="2"/>
  <c r="AS537" i="2"/>
  <c r="AU536" i="2"/>
  <c r="AV536" i="2" s="1"/>
  <c r="AT536" i="2"/>
  <c r="AS536" i="2"/>
  <c r="AV535" i="2"/>
  <c r="AU535" i="2"/>
  <c r="AT535" i="2"/>
  <c r="AS535" i="2"/>
  <c r="AV534" i="2"/>
  <c r="AU534" i="2"/>
  <c r="AT534" i="2"/>
  <c r="AS534" i="2"/>
  <c r="AV533" i="2"/>
  <c r="AU533" i="2"/>
  <c r="AT533" i="2"/>
  <c r="AS533" i="2"/>
  <c r="AU532" i="2"/>
  <c r="AV532" i="2" s="1"/>
  <c r="AT532" i="2"/>
  <c r="AS532" i="2"/>
  <c r="AV531" i="2"/>
  <c r="AU531" i="2"/>
  <c r="AT531" i="2"/>
  <c r="AS531" i="2"/>
  <c r="AV530" i="2"/>
  <c r="AU530" i="2"/>
  <c r="AT530" i="2"/>
  <c r="AS530" i="2"/>
  <c r="AV529" i="2"/>
  <c r="AU529" i="2"/>
  <c r="AT529" i="2"/>
  <c r="AS529" i="2"/>
  <c r="AU528" i="2"/>
  <c r="AV528" i="2" s="1"/>
  <c r="AT528" i="2"/>
  <c r="AS528" i="2"/>
  <c r="AV527" i="2"/>
  <c r="AU527" i="2"/>
  <c r="AT527" i="2"/>
  <c r="AS527" i="2"/>
  <c r="AV526" i="2"/>
  <c r="AU526" i="2"/>
  <c r="AT526" i="2"/>
  <c r="AS526" i="2"/>
  <c r="AV525" i="2"/>
  <c r="AU525" i="2"/>
  <c r="AT525" i="2"/>
  <c r="AS525" i="2"/>
  <c r="AU524" i="2"/>
  <c r="AV524" i="2" s="1"/>
  <c r="AT524" i="2"/>
  <c r="AS524" i="2"/>
  <c r="AV523" i="2"/>
  <c r="AU523" i="2"/>
  <c r="AT523" i="2"/>
  <c r="AS523" i="2"/>
  <c r="AV522" i="2"/>
  <c r="AU522" i="2"/>
  <c r="AT522" i="2"/>
  <c r="AS522" i="2"/>
  <c r="AV521" i="2"/>
  <c r="AU521" i="2"/>
  <c r="AT521" i="2"/>
  <c r="AS521" i="2"/>
  <c r="AV520" i="2"/>
  <c r="AU520" i="2"/>
  <c r="AT520" i="2"/>
  <c r="AS520" i="2"/>
  <c r="AV519" i="2"/>
  <c r="AU519" i="2"/>
  <c r="AT519" i="2"/>
  <c r="AS519" i="2"/>
  <c r="AV518" i="2"/>
  <c r="AU518" i="2"/>
  <c r="AT518" i="2"/>
  <c r="AS518" i="2"/>
  <c r="AV517" i="2"/>
  <c r="AU517" i="2"/>
  <c r="AT517" i="2"/>
  <c r="AS517" i="2"/>
  <c r="AV516" i="2"/>
  <c r="AU516" i="2"/>
  <c r="AT516" i="2"/>
  <c r="AS516" i="2"/>
  <c r="AV515" i="2"/>
  <c r="AU515" i="2"/>
  <c r="AT515" i="2"/>
  <c r="AS515" i="2"/>
  <c r="AV514" i="2"/>
  <c r="AU514" i="2"/>
  <c r="AT514" i="2"/>
  <c r="AS514" i="2"/>
  <c r="AV513" i="2"/>
  <c r="AU513" i="2"/>
  <c r="AT513" i="2"/>
  <c r="AS513" i="2"/>
  <c r="AV512" i="2"/>
  <c r="AU512" i="2"/>
  <c r="AT512" i="2"/>
  <c r="AS512" i="2"/>
  <c r="AV511" i="2"/>
  <c r="AU511" i="2"/>
  <c r="AT511" i="2"/>
  <c r="AS511" i="2"/>
  <c r="AV510" i="2"/>
  <c r="AU510" i="2"/>
  <c r="AT510" i="2"/>
  <c r="AS510" i="2"/>
  <c r="AV509" i="2"/>
  <c r="AU509" i="2"/>
  <c r="AT509" i="2"/>
  <c r="AS509" i="2"/>
  <c r="AV508" i="2"/>
  <c r="AU508" i="2"/>
  <c r="AT508" i="2"/>
  <c r="AS508" i="2"/>
  <c r="AV507" i="2"/>
  <c r="AU507" i="2"/>
  <c r="AT507" i="2"/>
  <c r="AS507" i="2"/>
  <c r="AV506" i="2"/>
  <c r="AU506" i="2"/>
  <c r="AT506" i="2"/>
  <c r="AS506" i="2"/>
  <c r="AV505" i="2"/>
  <c r="AU505" i="2"/>
  <c r="AT505" i="2"/>
  <c r="AS505" i="2"/>
  <c r="AV504" i="2"/>
  <c r="AU504" i="2"/>
  <c r="AT504" i="2"/>
  <c r="AS504" i="2"/>
  <c r="AV503" i="2"/>
  <c r="AU503" i="2"/>
  <c r="AT503" i="2"/>
  <c r="AS503" i="2"/>
  <c r="AV502" i="2"/>
  <c r="AU502" i="2"/>
  <c r="AT502" i="2"/>
  <c r="AS502" i="2"/>
  <c r="AV501" i="2"/>
  <c r="AU501" i="2"/>
  <c r="AT501" i="2"/>
  <c r="AS501" i="2"/>
  <c r="AV500" i="2"/>
  <c r="AU500" i="2"/>
  <c r="AT500" i="2"/>
  <c r="AS500" i="2"/>
  <c r="AT499" i="2"/>
  <c r="AS499" i="2"/>
  <c r="AP499" i="2"/>
  <c r="AU499" i="2" s="1"/>
  <c r="AV499" i="2" s="1"/>
  <c r="AM499" i="2"/>
  <c r="AL499" i="2"/>
  <c r="AJ499" i="2"/>
  <c r="AI499" i="2"/>
  <c r="AT498" i="2"/>
  <c r="AS498" i="2"/>
  <c r="AP498" i="2"/>
  <c r="AU498" i="2" s="1"/>
  <c r="AV498" i="2" s="1"/>
  <c r="AM498" i="2"/>
  <c r="AL498" i="2"/>
  <c r="AJ498" i="2"/>
  <c r="AI498" i="2"/>
  <c r="AT497" i="2"/>
  <c r="AS497" i="2"/>
  <c r="AP497" i="2"/>
  <c r="AU497" i="2" s="1"/>
  <c r="AV497" i="2" s="1"/>
  <c r="AM497" i="2"/>
  <c r="AL497" i="2"/>
  <c r="AJ497" i="2"/>
  <c r="AI497" i="2"/>
  <c r="AT496" i="2"/>
  <c r="AS496" i="2"/>
  <c r="AP496" i="2"/>
  <c r="AU496" i="2" s="1"/>
  <c r="AV496" i="2" s="1"/>
  <c r="AM496" i="2"/>
  <c r="AL496" i="2"/>
  <c r="AJ496" i="2"/>
  <c r="AI496" i="2"/>
  <c r="AT495" i="2"/>
  <c r="AS495" i="2"/>
  <c r="AP495" i="2"/>
  <c r="AU495" i="2" s="1"/>
  <c r="AV495" i="2" s="1"/>
  <c r="AM495" i="2"/>
  <c r="AL495" i="2"/>
  <c r="AJ495" i="2"/>
  <c r="AI495" i="2"/>
  <c r="AT494" i="2"/>
  <c r="AS494" i="2"/>
  <c r="AP494" i="2"/>
  <c r="AU494" i="2" s="1"/>
  <c r="AV494" i="2" s="1"/>
  <c r="AM494" i="2"/>
  <c r="AL494" i="2"/>
  <c r="AJ494" i="2"/>
  <c r="AI494" i="2"/>
  <c r="AT493" i="2"/>
  <c r="AS493" i="2"/>
  <c r="AP493" i="2"/>
  <c r="AU493" i="2" s="1"/>
  <c r="AV493" i="2" s="1"/>
  <c r="AM493" i="2"/>
  <c r="AL493" i="2"/>
  <c r="AJ493" i="2"/>
  <c r="AI493" i="2"/>
  <c r="AT492" i="2"/>
  <c r="AS492" i="2"/>
  <c r="AP492" i="2"/>
  <c r="AU492" i="2" s="1"/>
  <c r="AV492" i="2" s="1"/>
  <c r="AM492" i="2"/>
  <c r="AL492" i="2"/>
  <c r="AJ492" i="2"/>
  <c r="AI492" i="2"/>
  <c r="AT491" i="2"/>
  <c r="AS491" i="2"/>
  <c r="AP491" i="2"/>
  <c r="AU491" i="2" s="1"/>
  <c r="AV491" i="2" s="1"/>
  <c r="AM491" i="2"/>
  <c r="AL491" i="2"/>
  <c r="AJ491" i="2"/>
  <c r="AI491" i="2"/>
  <c r="AT490" i="2"/>
  <c r="AS490" i="2"/>
  <c r="AP490" i="2"/>
  <c r="AU490" i="2" s="1"/>
  <c r="AV490" i="2" s="1"/>
  <c r="AM490" i="2"/>
  <c r="AL490" i="2"/>
  <c r="AJ490" i="2"/>
  <c r="AI490" i="2"/>
  <c r="AT489" i="2"/>
  <c r="AS489" i="2"/>
  <c r="AP489" i="2"/>
  <c r="AU489" i="2" s="1"/>
  <c r="AV489" i="2" s="1"/>
  <c r="AM489" i="2"/>
  <c r="AL489" i="2"/>
  <c r="AJ489" i="2"/>
  <c r="AI489" i="2"/>
  <c r="AT488" i="2"/>
  <c r="AS488" i="2"/>
  <c r="AP488" i="2"/>
  <c r="AU488" i="2" s="1"/>
  <c r="AV488" i="2" s="1"/>
  <c r="AM488" i="2"/>
  <c r="AL488" i="2"/>
  <c r="AJ488" i="2"/>
  <c r="AI488" i="2"/>
  <c r="AT487" i="2"/>
  <c r="AS487" i="2"/>
  <c r="AP487" i="2"/>
  <c r="AU487" i="2" s="1"/>
  <c r="AV487" i="2" s="1"/>
  <c r="AM487" i="2"/>
  <c r="AL487" i="2"/>
  <c r="AJ487" i="2"/>
  <c r="AI487" i="2"/>
  <c r="AT486" i="2"/>
  <c r="AS486" i="2"/>
  <c r="AP486" i="2"/>
  <c r="AU486" i="2" s="1"/>
  <c r="AV486" i="2" s="1"/>
  <c r="AM486" i="2"/>
  <c r="AL486" i="2"/>
  <c r="AJ486" i="2"/>
  <c r="AI486" i="2"/>
  <c r="AT485" i="2"/>
  <c r="AS485" i="2"/>
  <c r="AP485" i="2"/>
  <c r="AU485" i="2" s="1"/>
  <c r="AV485" i="2" s="1"/>
  <c r="AM485" i="2"/>
  <c r="AL485" i="2"/>
  <c r="AJ485" i="2"/>
  <c r="AI485" i="2"/>
  <c r="AT484" i="2"/>
  <c r="AS484" i="2"/>
  <c r="AP484" i="2"/>
  <c r="AU484" i="2" s="1"/>
  <c r="AV484" i="2" s="1"/>
  <c r="AM484" i="2"/>
  <c r="AL484" i="2"/>
  <c r="AJ484" i="2"/>
  <c r="AI484" i="2"/>
  <c r="AT483" i="2"/>
  <c r="AS483" i="2"/>
  <c r="AP483" i="2"/>
  <c r="AU483" i="2" s="1"/>
  <c r="AV483" i="2" s="1"/>
  <c r="AM483" i="2"/>
  <c r="AL483" i="2"/>
  <c r="AJ483" i="2"/>
  <c r="AI483" i="2"/>
  <c r="AT482" i="2"/>
  <c r="AS482" i="2"/>
  <c r="AP482" i="2"/>
  <c r="AU482" i="2" s="1"/>
  <c r="AV482" i="2" s="1"/>
  <c r="AM482" i="2"/>
  <c r="AL482" i="2"/>
  <c r="AJ482" i="2"/>
  <c r="AI482" i="2"/>
  <c r="AT481" i="2"/>
  <c r="AS481" i="2"/>
  <c r="AP481" i="2"/>
  <c r="AU481" i="2" s="1"/>
  <c r="AV481" i="2" s="1"/>
  <c r="AM481" i="2"/>
  <c r="AL481" i="2"/>
  <c r="AJ481" i="2"/>
  <c r="AI481" i="2"/>
  <c r="AT480" i="2"/>
  <c r="AS480" i="2"/>
  <c r="AP480" i="2"/>
  <c r="AU480" i="2" s="1"/>
  <c r="AV480" i="2" s="1"/>
  <c r="AM480" i="2"/>
  <c r="AL480" i="2"/>
  <c r="AJ480" i="2"/>
  <c r="AI480" i="2"/>
  <c r="AT479" i="2"/>
  <c r="AS479" i="2"/>
  <c r="AP479" i="2"/>
  <c r="AU479" i="2" s="1"/>
  <c r="AV479" i="2" s="1"/>
  <c r="AM479" i="2"/>
  <c r="AL479" i="2"/>
  <c r="AJ479" i="2"/>
  <c r="AI479" i="2"/>
  <c r="AT478" i="2"/>
  <c r="AS478" i="2"/>
  <c r="AP478" i="2"/>
  <c r="AU478" i="2" s="1"/>
  <c r="AV478" i="2" s="1"/>
  <c r="AM478" i="2"/>
  <c r="AL478" i="2"/>
  <c r="AJ478" i="2"/>
  <c r="AI478" i="2"/>
  <c r="AT477" i="2"/>
  <c r="AS477" i="2"/>
  <c r="AP477" i="2"/>
  <c r="AU477" i="2" s="1"/>
  <c r="AV477" i="2" s="1"/>
  <c r="AM477" i="2"/>
  <c r="AL477" i="2"/>
  <c r="AJ477" i="2"/>
  <c r="AI477" i="2"/>
  <c r="AT476" i="2"/>
  <c r="AS476" i="2"/>
  <c r="AP476" i="2"/>
  <c r="AU476" i="2" s="1"/>
  <c r="AV476" i="2" s="1"/>
  <c r="AM476" i="2"/>
  <c r="AL476" i="2"/>
  <c r="AJ476" i="2"/>
  <c r="AI476" i="2"/>
  <c r="AT475" i="2"/>
  <c r="AS475" i="2"/>
  <c r="AP475" i="2"/>
  <c r="AU475" i="2" s="1"/>
  <c r="AV475" i="2" s="1"/>
  <c r="AM475" i="2"/>
  <c r="AL475" i="2"/>
  <c r="AJ475" i="2"/>
  <c r="AI475" i="2"/>
  <c r="AT474" i="2"/>
  <c r="AS474" i="2"/>
  <c r="AP474" i="2"/>
  <c r="AU474" i="2" s="1"/>
  <c r="AV474" i="2" s="1"/>
  <c r="AM474" i="2"/>
  <c r="AL474" i="2"/>
  <c r="AJ474" i="2"/>
  <c r="AI474" i="2"/>
  <c r="AT473" i="2"/>
  <c r="AS473" i="2"/>
  <c r="AP473" i="2"/>
  <c r="AU473" i="2" s="1"/>
  <c r="AV473" i="2" s="1"/>
  <c r="AM473" i="2"/>
  <c r="AL473" i="2"/>
  <c r="AJ473" i="2"/>
  <c r="AI473" i="2"/>
  <c r="AT472" i="2"/>
  <c r="AS472" i="2"/>
  <c r="AP472" i="2"/>
  <c r="AU472" i="2" s="1"/>
  <c r="AV472" i="2" s="1"/>
  <c r="AM472" i="2"/>
  <c r="AL472" i="2"/>
  <c r="AJ472" i="2"/>
  <c r="AI472" i="2"/>
  <c r="AT471" i="2"/>
  <c r="AS471" i="2"/>
  <c r="AP471" i="2"/>
  <c r="AU471" i="2" s="1"/>
  <c r="AV471" i="2" s="1"/>
  <c r="AM471" i="2"/>
  <c r="AL471" i="2"/>
  <c r="AJ471" i="2"/>
  <c r="AI471" i="2"/>
  <c r="AT470" i="2"/>
  <c r="AS470" i="2"/>
  <c r="AP470" i="2"/>
  <c r="AU470" i="2" s="1"/>
  <c r="AV470" i="2" s="1"/>
  <c r="AM470" i="2"/>
  <c r="AL470" i="2"/>
  <c r="AJ470" i="2"/>
  <c r="AI470" i="2"/>
  <c r="AT469" i="2"/>
  <c r="AS469" i="2"/>
  <c r="AP469" i="2"/>
  <c r="AU469" i="2" s="1"/>
  <c r="AV469" i="2" s="1"/>
  <c r="AM469" i="2"/>
  <c r="AL469" i="2"/>
  <c r="AJ469" i="2"/>
  <c r="AI469" i="2"/>
  <c r="AT468" i="2"/>
  <c r="AS468" i="2"/>
  <c r="AP468" i="2"/>
  <c r="AU468" i="2" s="1"/>
  <c r="AV468" i="2" s="1"/>
  <c r="AM468" i="2"/>
  <c r="AL468" i="2"/>
  <c r="AJ468" i="2"/>
  <c r="AI468" i="2"/>
  <c r="AT467" i="2"/>
  <c r="AS467" i="2"/>
  <c r="AP467" i="2"/>
  <c r="AU467" i="2" s="1"/>
  <c r="AV467" i="2" s="1"/>
  <c r="AM467" i="2"/>
  <c r="AL467" i="2"/>
  <c r="AJ467" i="2"/>
  <c r="AI467" i="2"/>
  <c r="AT466" i="2"/>
  <c r="AS466" i="2"/>
  <c r="AP466" i="2"/>
  <c r="AU466" i="2" s="1"/>
  <c r="AV466" i="2" s="1"/>
  <c r="AM466" i="2"/>
  <c r="AL466" i="2"/>
  <c r="AJ466" i="2"/>
  <c r="AI466" i="2"/>
  <c r="AT465" i="2"/>
  <c r="AS465" i="2"/>
  <c r="AP465" i="2"/>
  <c r="AU465" i="2" s="1"/>
  <c r="AV465" i="2" s="1"/>
  <c r="AM465" i="2"/>
  <c r="AL465" i="2"/>
  <c r="AJ465" i="2"/>
  <c r="AI465" i="2"/>
  <c r="AT464" i="2"/>
  <c r="AS464" i="2"/>
  <c r="AP464" i="2"/>
  <c r="AU464" i="2" s="1"/>
  <c r="AV464" i="2" s="1"/>
  <c r="AM464" i="2"/>
  <c r="AL464" i="2"/>
  <c r="AJ464" i="2"/>
  <c r="AI464" i="2"/>
  <c r="AT463" i="2"/>
  <c r="AS463" i="2"/>
  <c r="AP463" i="2"/>
  <c r="AU463" i="2" s="1"/>
  <c r="AV463" i="2" s="1"/>
  <c r="AM463" i="2"/>
  <c r="AL463" i="2"/>
  <c r="AJ463" i="2"/>
  <c r="AI463" i="2"/>
  <c r="AT462" i="2"/>
  <c r="AS462" i="2"/>
  <c r="AP462" i="2"/>
  <c r="AU462" i="2" s="1"/>
  <c r="AV462" i="2" s="1"/>
  <c r="AM462" i="2"/>
  <c r="AL462" i="2"/>
  <c r="AJ462" i="2"/>
  <c r="AI462" i="2"/>
  <c r="AT461" i="2"/>
  <c r="AS461" i="2"/>
  <c r="AP461" i="2"/>
  <c r="AU461" i="2" s="1"/>
  <c r="AV461" i="2" s="1"/>
  <c r="AM461" i="2"/>
  <c r="AL461" i="2"/>
  <c r="AJ461" i="2"/>
  <c r="AI461" i="2"/>
  <c r="AT460" i="2"/>
  <c r="AS460" i="2"/>
  <c r="AP460" i="2"/>
  <c r="AU460" i="2" s="1"/>
  <c r="AV460" i="2" s="1"/>
  <c r="AM460" i="2"/>
  <c r="AL460" i="2"/>
  <c r="AJ460" i="2"/>
  <c r="AI460" i="2"/>
  <c r="AT459" i="2"/>
  <c r="AS459" i="2"/>
  <c r="AP459" i="2"/>
  <c r="AU459" i="2" s="1"/>
  <c r="AV459" i="2" s="1"/>
  <c r="AM459" i="2"/>
  <c r="AL459" i="2"/>
  <c r="AJ459" i="2"/>
  <c r="AI459" i="2"/>
  <c r="AT458" i="2"/>
  <c r="AS458" i="2"/>
  <c r="AP458" i="2"/>
  <c r="AU458" i="2" s="1"/>
  <c r="AV458" i="2" s="1"/>
  <c r="AM458" i="2"/>
  <c r="AL458" i="2"/>
  <c r="AJ458" i="2"/>
  <c r="AI458" i="2"/>
  <c r="AT457" i="2"/>
  <c r="AS457" i="2"/>
  <c r="AP457" i="2"/>
  <c r="AU457" i="2" s="1"/>
  <c r="AV457" i="2" s="1"/>
  <c r="AM457" i="2"/>
  <c r="AL457" i="2"/>
  <c r="AJ457" i="2"/>
  <c r="AI457" i="2"/>
  <c r="AT456" i="2"/>
  <c r="AS456" i="2"/>
  <c r="AP456" i="2"/>
  <c r="AU456" i="2" s="1"/>
  <c r="AV456" i="2" s="1"/>
  <c r="AM456" i="2"/>
  <c r="AL456" i="2"/>
  <c r="AJ456" i="2"/>
  <c r="AI456" i="2"/>
  <c r="AT455" i="2"/>
  <c r="AS455" i="2"/>
  <c r="AP455" i="2"/>
  <c r="AU455" i="2" s="1"/>
  <c r="AV455" i="2" s="1"/>
  <c r="AM455" i="2"/>
  <c r="AL455" i="2"/>
  <c r="AJ455" i="2"/>
  <c r="AI455" i="2"/>
  <c r="AT454" i="2"/>
  <c r="AS454" i="2"/>
  <c r="AP454" i="2"/>
  <c r="AU454" i="2" s="1"/>
  <c r="AV454" i="2" s="1"/>
  <c r="AM454" i="2"/>
  <c r="AL454" i="2"/>
  <c r="AJ454" i="2"/>
  <c r="AI454" i="2"/>
  <c r="AT453" i="2"/>
  <c r="AS453" i="2"/>
  <c r="AP453" i="2"/>
  <c r="AU453" i="2" s="1"/>
  <c r="AV453" i="2" s="1"/>
  <c r="AM453" i="2"/>
  <c r="AL453" i="2"/>
  <c r="AJ453" i="2"/>
  <c r="AI453" i="2"/>
  <c r="AT452" i="2"/>
  <c r="AS452" i="2"/>
  <c r="AP452" i="2"/>
  <c r="AU452" i="2" s="1"/>
  <c r="AV452" i="2" s="1"/>
  <c r="AM452" i="2"/>
  <c r="AL452" i="2"/>
  <c r="AJ452" i="2"/>
  <c r="AI452" i="2"/>
  <c r="AT451" i="2"/>
  <c r="AS451" i="2"/>
  <c r="AP451" i="2"/>
  <c r="AU451" i="2" s="1"/>
  <c r="AV451" i="2" s="1"/>
  <c r="AM451" i="2"/>
  <c r="AL451" i="2"/>
  <c r="AJ451" i="2"/>
  <c r="AI451" i="2"/>
  <c r="AT450" i="2"/>
  <c r="AS450" i="2"/>
  <c r="AP450" i="2"/>
  <c r="AU450" i="2" s="1"/>
  <c r="AV450" i="2" s="1"/>
  <c r="AM450" i="2"/>
  <c r="AL450" i="2"/>
  <c r="AJ450" i="2"/>
  <c r="AI450" i="2"/>
  <c r="AT449" i="2"/>
  <c r="AS449" i="2"/>
  <c r="AP449" i="2"/>
  <c r="AU449" i="2" s="1"/>
  <c r="AV449" i="2" s="1"/>
  <c r="AM449" i="2"/>
  <c r="AL449" i="2"/>
  <c r="AJ449" i="2"/>
  <c r="AI449" i="2"/>
  <c r="AT448" i="2"/>
  <c r="AS448" i="2"/>
  <c r="AP448" i="2"/>
  <c r="AU448" i="2" s="1"/>
  <c r="AV448" i="2" s="1"/>
  <c r="AM448" i="2"/>
  <c r="AL448" i="2"/>
  <c r="AJ448" i="2"/>
  <c r="AI448" i="2"/>
  <c r="AT447" i="2"/>
  <c r="AS447" i="2"/>
  <c r="AP447" i="2"/>
  <c r="AU447" i="2" s="1"/>
  <c r="AV447" i="2" s="1"/>
  <c r="AM447" i="2"/>
  <c r="AL447" i="2"/>
  <c r="AJ447" i="2"/>
  <c r="AI447" i="2"/>
  <c r="AT446" i="2"/>
  <c r="AS446" i="2"/>
  <c r="AP446" i="2"/>
  <c r="AU446" i="2" s="1"/>
  <c r="AV446" i="2" s="1"/>
  <c r="AM446" i="2"/>
  <c r="AL446" i="2"/>
  <c r="AJ446" i="2"/>
  <c r="AI446" i="2"/>
  <c r="AT445" i="2"/>
  <c r="AS445" i="2"/>
  <c r="AP445" i="2"/>
  <c r="AU445" i="2" s="1"/>
  <c r="AV445" i="2" s="1"/>
  <c r="AM445" i="2"/>
  <c r="AL445" i="2"/>
  <c r="AJ445" i="2"/>
  <c r="AI445" i="2"/>
  <c r="AT444" i="2"/>
  <c r="AS444" i="2"/>
  <c r="AP444" i="2"/>
  <c r="AU444" i="2" s="1"/>
  <c r="AV444" i="2" s="1"/>
  <c r="AM444" i="2"/>
  <c r="AL444" i="2"/>
  <c r="AJ444" i="2"/>
  <c r="AI444" i="2"/>
  <c r="AT443" i="2"/>
  <c r="AS443" i="2"/>
  <c r="AP443" i="2"/>
  <c r="AU443" i="2" s="1"/>
  <c r="AV443" i="2" s="1"/>
  <c r="AM443" i="2"/>
  <c r="AL443" i="2"/>
  <c r="AJ443" i="2"/>
  <c r="AI443" i="2"/>
  <c r="AT442" i="2"/>
  <c r="AS442" i="2"/>
  <c r="AP442" i="2"/>
  <c r="AU442" i="2" s="1"/>
  <c r="AV442" i="2" s="1"/>
  <c r="AM442" i="2"/>
  <c r="AL442" i="2"/>
  <c r="AJ442" i="2"/>
  <c r="AI442" i="2"/>
  <c r="AT441" i="2"/>
  <c r="AS441" i="2"/>
  <c r="AP441" i="2"/>
  <c r="AU441" i="2" s="1"/>
  <c r="AV441" i="2" s="1"/>
  <c r="AM441" i="2"/>
  <c r="AL441" i="2"/>
  <c r="AJ441" i="2"/>
  <c r="AI441" i="2"/>
  <c r="AT440" i="2"/>
  <c r="AS440" i="2"/>
  <c r="AP440" i="2"/>
  <c r="AU440" i="2" s="1"/>
  <c r="AV440" i="2" s="1"/>
  <c r="AM440" i="2"/>
  <c r="AL440" i="2"/>
  <c r="AJ440" i="2"/>
  <c r="AI440" i="2"/>
  <c r="AT439" i="2"/>
  <c r="AS439" i="2"/>
  <c r="AP439" i="2"/>
  <c r="AU439" i="2" s="1"/>
  <c r="AV439" i="2" s="1"/>
  <c r="AM439" i="2"/>
  <c r="AL439" i="2"/>
  <c r="AJ439" i="2"/>
  <c r="AI439" i="2"/>
  <c r="AT438" i="2"/>
  <c r="AS438" i="2"/>
  <c r="AP438" i="2"/>
  <c r="AU438" i="2" s="1"/>
  <c r="AV438" i="2" s="1"/>
  <c r="AM438" i="2"/>
  <c r="AL438" i="2"/>
  <c r="AJ438" i="2"/>
  <c r="AI438" i="2"/>
  <c r="AT437" i="2"/>
  <c r="AS437" i="2"/>
  <c r="AP437" i="2"/>
  <c r="AU437" i="2" s="1"/>
  <c r="AV437" i="2" s="1"/>
  <c r="AM437" i="2"/>
  <c r="AL437" i="2"/>
  <c r="AJ437" i="2"/>
  <c r="AI437" i="2"/>
  <c r="AT436" i="2"/>
  <c r="AS436" i="2"/>
  <c r="AP436" i="2"/>
  <c r="AU436" i="2" s="1"/>
  <c r="AV436" i="2" s="1"/>
  <c r="AM436" i="2"/>
  <c r="AL436" i="2"/>
  <c r="AJ436" i="2"/>
  <c r="AI436" i="2"/>
  <c r="AT435" i="2"/>
  <c r="AS435" i="2"/>
  <c r="AP435" i="2"/>
  <c r="AU435" i="2" s="1"/>
  <c r="AV435" i="2" s="1"/>
  <c r="AM435" i="2"/>
  <c r="AL435" i="2"/>
  <c r="AJ435" i="2"/>
  <c r="AI435" i="2"/>
  <c r="AT434" i="2"/>
  <c r="AS434" i="2"/>
  <c r="AP434" i="2"/>
  <c r="AU434" i="2" s="1"/>
  <c r="AV434" i="2" s="1"/>
  <c r="AM434" i="2"/>
  <c r="AL434" i="2"/>
  <c r="AJ434" i="2"/>
  <c r="AI434" i="2"/>
  <c r="AT433" i="2"/>
  <c r="AS433" i="2"/>
  <c r="AP433" i="2"/>
  <c r="AU433" i="2" s="1"/>
  <c r="AV433" i="2" s="1"/>
  <c r="AM433" i="2"/>
  <c r="AL433" i="2"/>
  <c r="AJ433" i="2"/>
  <c r="AI433" i="2"/>
  <c r="AT432" i="2"/>
  <c r="AS432" i="2"/>
  <c r="AP432" i="2"/>
  <c r="AU432" i="2" s="1"/>
  <c r="AV432" i="2" s="1"/>
  <c r="AM432" i="2"/>
  <c r="AL432" i="2"/>
  <c r="AJ432" i="2"/>
  <c r="AI432" i="2"/>
  <c r="AT431" i="2"/>
  <c r="AS431" i="2"/>
  <c r="AP431" i="2"/>
  <c r="AU431" i="2" s="1"/>
  <c r="AV431" i="2" s="1"/>
  <c r="AM431" i="2"/>
  <c r="AL431" i="2"/>
  <c r="AJ431" i="2"/>
  <c r="AI431" i="2"/>
  <c r="AT430" i="2"/>
  <c r="AS430" i="2"/>
  <c r="AP430" i="2"/>
  <c r="AU430" i="2" s="1"/>
  <c r="AV430" i="2" s="1"/>
  <c r="AM430" i="2"/>
  <c r="AL430" i="2"/>
  <c r="AJ430" i="2"/>
  <c r="AI430" i="2"/>
  <c r="AT429" i="2"/>
  <c r="AS429" i="2"/>
  <c r="AP429" i="2"/>
  <c r="AU429" i="2" s="1"/>
  <c r="AV429" i="2" s="1"/>
  <c r="AM429" i="2"/>
  <c r="AL429" i="2"/>
  <c r="AJ429" i="2"/>
  <c r="AI429" i="2"/>
  <c r="AT428" i="2"/>
  <c r="AS428" i="2"/>
  <c r="AP428" i="2"/>
  <c r="AU428" i="2" s="1"/>
  <c r="AV428" i="2" s="1"/>
  <c r="AM428" i="2"/>
  <c r="AL428" i="2"/>
  <c r="AJ428" i="2"/>
  <c r="AI428" i="2"/>
  <c r="AT427" i="2"/>
  <c r="AS427" i="2"/>
  <c r="AP427" i="2"/>
  <c r="AU427" i="2" s="1"/>
  <c r="AV427" i="2" s="1"/>
  <c r="AM427" i="2"/>
  <c r="AL427" i="2"/>
  <c r="AJ427" i="2"/>
  <c r="AI427" i="2"/>
  <c r="AT426" i="2"/>
  <c r="AS426" i="2"/>
  <c r="AP426" i="2"/>
  <c r="AU426" i="2" s="1"/>
  <c r="AV426" i="2" s="1"/>
  <c r="AM426" i="2"/>
  <c r="AL426" i="2"/>
  <c r="AJ426" i="2"/>
  <c r="AI426" i="2"/>
  <c r="AP425" i="2"/>
  <c r="AJ425" i="2"/>
  <c r="H425" i="2"/>
  <c r="G425" i="2"/>
  <c r="AI425" i="2" s="1"/>
  <c r="D425" i="2"/>
  <c r="AT425" i="2" s="1"/>
  <c r="A425" i="2"/>
  <c r="AM425" i="2" s="1"/>
  <c r="AP424" i="2"/>
  <c r="H424" i="2"/>
  <c r="G424" i="2"/>
  <c r="AI424" i="2" s="1"/>
  <c r="D424" i="2"/>
  <c r="AT424" i="2" s="1"/>
  <c r="A424" i="2"/>
  <c r="AL424" i="2" s="1"/>
  <c r="AP423" i="2"/>
  <c r="H423" i="2"/>
  <c r="G423" i="2"/>
  <c r="AI423" i="2" s="1"/>
  <c r="D423" i="2"/>
  <c r="AT423" i="2" s="1"/>
  <c r="A423" i="2"/>
  <c r="AM423" i="2" s="1"/>
  <c r="AP422" i="2"/>
  <c r="H422" i="2"/>
  <c r="G422" i="2"/>
  <c r="AI422" i="2" s="1"/>
  <c r="D422" i="2"/>
  <c r="AT422" i="2" s="1"/>
  <c r="A422" i="2"/>
  <c r="AL422" i="2" s="1"/>
  <c r="AP421" i="2"/>
  <c r="H421" i="2"/>
  <c r="G421" i="2"/>
  <c r="AI421" i="2" s="1"/>
  <c r="D421" i="2"/>
  <c r="AT421" i="2" s="1"/>
  <c r="AS421" i="2"/>
  <c r="A421" i="2"/>
  <c r="AM421" i="2" s="1"/>
  <c r="AP420" i="2"/>
  <c r="H420" i="2"/>
  <c r="G420" i="2"/>
  <c r="AI420" i="2" s="1"/>
  <c r="D420" i="2"/>
  <c r="AT420" i="2" s="1"/>
  <c r="A420" i="2"/>
  <c r="AP419" i="2"/>
  <c r="H419" i="2"/>
  <c r="G419" i="2"/>
  <c r="AI419" i="2" s="1"/>
  <c r="D419" i="2"/>
  <c r="AT419" i="2" s="1"/>
  <c r="A419" i="2"/>
  <c r="AM419" i="2" s="1"/>
  <c r="AP418" i="2"/>
  <c r="H418" i="2"/>
  <c r="G418" i="2"/>
  <c r="AI418" i="2" s="1"/>
  <c r="D418" i="2"/>
  <c r="AT418" i="2" s="1"/>
  <c r="AS418" i="2"/>
  <c r="A418" i="2"/>
  <c r="AP417" i="2"/>
  <c r="H417" i="2"/>
  <c r="G417" i="2"/>
  <c r="AI417" i="2" s="1"/>
  <c r="D417" i="2"/>
  <c r="AT417" i="2" s="1"/>
  <c r="A417" i="2"/>
  <c r="AM417" i="2" s="1"/>
  <c r="AP416" i="2"/>
  <c r="H416" i="2"/>
  <c r="G416" i="2"/>
  <c r="AI416" i="2" s="1"/>
  <c r="D416" i="2"/>
  <c r="AT416" i="2" s="1"/>
  <c r="A416" i="2"/>
  <c r="AM416" i="2" s="1"/>
  <c r="AP415" i="2"/>
  <c r="H415" i="2"/>
  <c r="G415" i="2"/>
  <c r="AI415" i="2" s="1"/>
  <c r="D415" i="2"/>
  <c r="AT415" i="2" s="1"/>
  <c r="AS415" i="2"/>
  <c r="A415" i="2"/>
  <c r="AM415" i="2" s="1"/>
  <c r="AP414" i="2"/>
  <c r="H414" i="2"/>
  <c r="G414" i="2"/>
  <c r="AI414" i="2" s="1"/>
  <c r="D414" i="2"/>
  <c r="AT414" i="2" s="1"/>
  <c r="A414" i="2"/>
  <c r="AM414" i="2" s="1"/>
  <c r="AP413" i="2"/>
  <c r="H413" i="2"/>
  <c r="G413" i="2"/>
  <c r="AI413" i="2" s="1"/>
  <c r="D413" i="2"/>
  <c r="AT413" i="2" s="1"/>
  <c r="AS413" i="2"/>
  <c r="A413" i="2"/>
  <c r="AM413" i="2" s="1"/>
  <c r="AP412" i="2"/>
  <c r="I412" i="2"/>
  <c r="H412" i="2"/>
  <c r="G412" i="2"/>
  <c r="AI412" i="2" s="1"/>
  <c r="D412" i="2"/>
  <c r="AT412" i="2" s="1"/>
  <c r="A412" i="2"/>
  <c r="AM412" i="2" s="1"/>
  <c r="AP411" i="2"/>
  <c r="H411" i="2"/>
  <c r="G411" i="2"/>
  <c r="AI411" i="2" s="1"/>
  <c r="D411" i="2"/>
  <c r="AT411" i="2" s="1"/>
  <c r="A411" i="2"/>
  <c r="AM411" i="2" s="1"/>
  <c r="AP410" i="2"/>
  <c r="I410" i="2"/>
  <c r="H410" i="2"/>
  <c r="G410" i="2"/>
  <c r="AI410" i="2" s="1"/>
  <c r="D410" i="2"/>
  <c r="AT410" i="2" s="1"/>
  <c r="AS410" i="2"/>
  <c r="A410" i="2"/>
  <c r="AM410" i="2" s="1"/>
  <c r="AP409" i="2"/>
  <c r="H409" i="2"/>
  <c r="G409" i="2"/>
  <c r="AI409" i="2" s="1"/>
  <c r="D409" i="2"/>
  <c r="AT409" i="2" s="1"/>
  <c r="A409" i="2"/>
  <c r="AM409" i="2" s="1"/>
  <c r="AP408" i="2"/>
  <c r="H408" i="2"/>
  <c r="G408" i="2"/>
  <c r="AI408" i="2" s="1"/>
  <c r="D408" i="2"/>
  <c r="AT408" i="2" s="1"/>
  <c r="A408" i="2"/>
  <c r="AM408" i="2" s="1"/>
  <c r="AP407" i="2"/>
  <c r="H407" i="2"/>
  <c r="G407" i="2"/>
  <c r="AI407" i="2" s="1"/>
  <c r="D407" i="2"/>
  <c r="AT407" i="2" s="1"/>
  <c r="AS407" i="2"/>
  <c r="A407" i="2"/>
  <c r="AM407" i="2" s="1"/>
  <c r="AP406" i="2"/>
  <c r="H406" i="2"/>
  <c r="G406" i="2"/>
  <c r="AI406" i="2" s="1"/>
  <c r="D406" i="2"/>
  <c r="AT406" i="2" s="1"/>
  <c r="A406" i="2"/>
  <c r="AM406" i="2" s="1"/>
  <c r="AP405" i="2"/>
  <c r="H405" i="2"/>
  <c r="G405" i="2"/>
  <c r="AI405" i="2" s="1"/>
  <c r="D405" i="2"/>
  <c r="AT405" i="2" s="1"/>
  <c r="A405" i="2"/>
  <c r="AM405" i="2" s="1"/>
  <c r="AP404" i="2"/>
  <c r="I404" i="2"/>
  <c r="H404" i="2"/>
  <c r="G404" i="2"/>
  <c r="AI404" i="2" s="1"/>
  <c r="D404" i="2"/>
  <c r="AT404" i="2" s="1"/>
  <c r="A404" i="2"/>
  <c r="AM404" i="2" s="1"/>
  <c r="AP403" i="2"/>
  <c r="H403" i="2"/>
  <c r="G403" i="2"/>
  <c r="AI403" i="2" s="1"/>
  <c r="D403" i="2"/>
  <c r="AT403" i="2" s="1"/>
  <c r="A403" i="2"/>
  <c r="AM403" i="2" s="1"/>
  <c r="AP402" i="2"/>
  <c r="I402" i="2"/>
  <c r="H402" i="2"/>
  <c r="G402" i="2"/>
  <c r="AI402" i="2" s="1"/>
  <c r="D402" i="2"/>
  <c r="AT402" i="2" s="1"/>
  <c r="AS402" i="2"/>
  <c r="A402" i="2"/>
  <c r="AM402" i="2" s="1"/>
  <c r="AP401" i="2"/>
  <c r="H401" i="2"/>
  <c r="G401" i="2"/>
  <c r="AI401" i="2" s="1"/>
  <c r="D401" i="2"/>
  <c r="AT401" i="2" s="1"/>
  <c r="A401" i="2"/>
  <c r="AM401" i="2" s="1"/>
  <c r="AP400" i="2"/>
  <c r="I400" i="2"/>
  <c r="H400" i="2"/>
  <c r="G400" i="2"/>
  <c r="AJ400" i="2" s="1"/>
  <c r="D400" i="2"/>
  <c r="AT400" i="2" s="1"/>
  <c r="AS400" i="2"/>
  <c r="A400" i="2"/>
  <c r="AM400" i="2" s="1"/>
  <c r="AP399" i="2"/>
  <c r="AL399" i="2"/>
  <c r="H399" i="2"/>
  <c r="G399" i="2"/>
  <c r="AI399" i="2" s="1"/>
  <c r="D399" i="2"/>
  <c r="AT399" i="2" s="1"/>
  <c r="A399" i="2"/>
  <c r="AM399" i="2" s="1"/>
  <c r="AP398" i="2"/>
  <c r="H398" i="2"/>
  <c r="G398" i="2"/>
  <c r="AJ398" i="2" s="1"/>
  <c r="D398" i="2"/>
  <c r="AT398" i="2" s="1"/>
  <c r="A398" i="2"/>
  <c r="AM398" i="2" s="1"/>
  <c r="AP397" i="2"/>
  <c r="H397" i="2"/>
  <c r="G397" i="2"/>
  <c r="AI397" i="2" s="1"/>
  <c r="D397" i="2"/>
  <c r="AT397" i="2" s="1"/>
  <c r="A397" i="2"/>
  <c r="AM397" i="2" s="1"/>
  <c r="AP396" i="2"/>
  <c r="H396" i="2"/>
  <c r="G396" i="2"/>
  <c r="AJ396" i="2" s="1"/>
  <c r="D396" i="2"/>
  <c r="AT396" i="2" s="1"/>
  <c r="AS396" i="2"/>
  <c r="A396" i="2"/>
  <c r="AP395" i="2"/>
  <c r="AL395" i="2"/>
  <c r="H395" i="2"/>
  <c r="G395" i="2"/>
  <c r="AI395" i="2" s="1"/>
  <c r="D395" i="2"/>
  <c r="AT395" i="2" s="1"/>
  <c r="AS395" i="2"/>
  <c r="A395" i="2"/>
  <c r="AM395" i="2" s="1"/>
  <c r="AP394" i="2"/>
  <c r="H394" i="2"/>
  <c r="G394" i="2"/>
  <c r="AJ394" i="2" s="1"/>
  <c r="D394" i="2"/>
  <c r="AT394" i="2" s="1"/>
  <c r="A394" i="2"/>
  <c r="AM394" i="2" s="1"/>
  <c r="AP393" i="2"/>
  <c r="H393" i="2"/>
  <c r="G393" i="2"/>
  <c r="AI393" i="2" s="1"/>
  <c r="D393" i="2"/>
  <c r="AT393" i="2" s="1"/>
  <c r="A393" i="2"/>
  <c r="AM393" i="2" s="1"/>
  <c r="AP392" i="2"/>
  <c r="H392" i="2"/>
  <c r="G392" i="2"/>
  <c r="AJ392" i="2" s="1"/>
  <c r="D392" i="2"/>
  <c r="AT392" i="2" s="1"/>
  <c r="AS392" i="2"/>
  <c r="A392" i="2"/>
  <c r="AP391" i="2"/>
  <c r="AL391" i="2"/>
  <c r="H391" i="2"/>
  <c r="G391" i="2"/>
  <c r="AI391" i="2" s="1"/>
  <c r="D391" i="2"/>
  <c r="AT391" i="2" s="1"/>
  <c r="AS391" i="2"/>
  <c r="A391" i="2"/>
  <c r="AM391" i="2" s="1"/>
  <c r="AP390" i="2"/>
  <c r="H390" i="2"/>
  <c r="G390" i="2"/>
  <c r="AJ390" i="2" s="1"/>
  <c r="D390" i="2"/>
  <c r="AT390" i="2" s="1"/>
  <c r="A390" i="2"/>
  <c r="AM390" i="2" s="1"/>
  <c r="AP389" i="2"/>
  <c r="H389" i="2"/>
  <c r="G389" i="2"/>
  <c r="AI389" i="2" s="1"/>
  <c r="D389" i="2"/>
  <c r="AT389" i="2" s="1"/>
  <c r="A389" i="2"/>
  <c r="AM389" i="2" s="1"/>
  <c r="AP388" i="2"/>
  <c r="I388" i="2"/>
  <c r="H388" i="2"/>
  <c r="G388" i="2"/>
  <c r="AJ388" i="2" s="1"/>
  <c r="D388" i="2"/>
  <c r="AT388" i="2" s="1"/>
  <c r="A388" i="2"/>
  <c r="AM388" i="2" s="1"/>
  <c r="AP387" i="2"/>
  <c r="AL387" i="2"/>
  <c r="H387" i="2"/>
  <c r="G387" i="2"/>
  <c r="AI387" i="2" s="1"/>
  <c r="D387" i="2"/>
  <c r="AT387" i="2" s="1"/>
  <c r="AS387" i="2"/>
  <c r="A387" i="2"/>
  <c r="AM387" i="2" s="1"/>
  <c r="AP386" i="2"/>
  <c r="H386" i="2"/>
  <c r="G386" i="2"/>
  <c r="AJ386" i="2" s="1"/>
  <c r="D386" i="2"/>
  <c r="AT386" i="2" s="1"/>
  <c r="A386" i="2"/>
  <c r="AM386" i="2" s="1"/>
  <c r="AP385" i="2"/>
  <c r="H385" i="2"/>
  <c r="G385" i="2"/>
  <c r="AI385" i="2" s="1"/>
  <c r="D385" i="2"/>
  <c r="AT385" i="2" s="1"/>
  <c r="A385" i="2"/>
  <c r="AM385" i="2" s="1"/>
  <c r="AP384" i="2"/>
  <c r="I384" i="2"/>
  <c r="H384" i="2"/>
  <c r="G384" i="2"/>
  <c r="AJ384" i="2" s="1"/>
  <c r="D384" i="2"/>
  <c r="AT384" i="2" s="1"/>
  <c r="A384" i="2"/>
  <c r="AM384" i="2" s="1"/>
  <c r="AP383" i="2"/>
  <c r="H383" i="2"/>
  <c r="G383" i="2"/>
  <c r="AI383" i="2" s="1"/>
  <c r="D383" i="2"/>
  <c r="AT383" i="2" s="1"/>
  <c r="A383" i="2"/>
  <c r="AM383" i="2" s="1"/>
  <c r="AP382" i="2"/>
  <c r="H382" i="2"/>
  <c r="G382" i="2"/>
  <c r="AJ382" i="2" s="1"/>
  <c r="D382" i="2"/>
  <c r="A382" i="2"/>
  <c r="AM382" i="2" s="1"/>
  <c r="AP381" i="2"/>
  <c r="H381" i="2"/>
  <c r="G381" i="2"/>
  <c r="AJ381" i="2" s="1"/>
  <c r="D381" i="2"/>
  <c r="AT381" i="2" s="1"/>
  <c r="A381" i="2"/>
  <c r="AM381" i="2" s="1"/>
  <c r="AP380" i="2"/>
  <c r="H380" i="2"/>
  <c r="G380" i="2"/>
  <c r="AJ380" i="2" s="1"/>
  <c r="D380" i="2"/>
  <c r="AT380" i="2" s="1"/>
  <c r="A380" i="2"/>
  <c r="AM380" i="2" s="1"/>
  <c r="AP379" i="2"/>
  <c r="H379" i="2"/>
  <c r="G379" i="2"/>
  <c r="AJ379" i="2" s="1"/>
  <c r="D379" i="2"/>
  <c r="AT379" i="2" s="1"/>
  <c r="A379" i="2"/>
  <c r="AM379" i="2" s="1"/>
  <c r="AP378" i="2"/>
  <c r="I378" i="2"/>
  <c r="H378" i="2"/>
  <c r="G378" i="2"/>
  <c r="AJ378" i="2" s="1"/>
  <c r="D378" i="2"/>
  <c r="AT378" i="2" s="1"/>
  <c r="A378" i="2"/>
  <c r="AM378" i="2" s="1"/>
  <c r="AP377" i="2"/>
  <c r="AL377" i="2"/>
  <c r="H377" i="2"/>
  <c r="G377" i="2"/>
  <c r="AJ377" i="2" s="1"/>
  <c r="D377" i="2"/>
  <c r="AT377" i="2" s="1"/>
  <c r="AS377" i="2"/>
  <c r="A377" i="2"/>
  <c r="AP376" i="2"/>
  <c r="AL376" i="2"/>
  <c r="H376" i="2"/>
  <c r="G376" i="2"/>
  <c r="AJ376" i="2" s="1"/>
  <c r="D376" i="2"/>
  <c r="AS376" i="2"/>
  <c r="A376" i="2"/>
  <c r="AM376" i="2" s="1"/>
  <c r="AP375" i="2"/>
  <c r="H375" i="2"/>
  <c r="G375" i="2"/>
  <c r="AJ375" i="2" s="1"/>
  <c r="D375" i="2"/>
  <c r="AT375" i="2" s="1"/>
  <c r="A375" i="2"/>
  <c r="AM375" i="2" s="1"/>
  <c r="AP374" i="2"/>
  <c r="I374" i="2"/>
  <c r="H374" i="2"/>
  <c r="G374" i="2"/>
  <c r="AJ374" i="2" s="1"/>
  <c r="D374" i="2"/>
  <c r="AT374" i="2" s="1"/>
  <c r="A374" i="2"/>
  <c r="AM374" i="2" s="1"/>
  <c r="AP373" i="2"/>
  <c r="AL373" i="2"/>
  <c r="H373" i="2"/>
  <c r="G373" i="2"/>
  <c r="AJ373" i="2" s="1"/>
  <c r="D373" i="2"/>
  <c r="AT373" i="2" s="1"/>
  <c r="AS373" i="2"/>
  <c r="A373" i="2"/>
  <c r="AP372" i="2"/>
  <c r="AL372" i="2"/>
  <c r="H372" i="2"/>
  <c r="G372" i="2"/>
  <c r="AJ372" i="2" s="1"/>
  <c r="D372" i="2"/>
  <c r="AT372" i="2" s="1"/>
  <c r="AS372" i="2"/>
  <c r="A372" i="2"/>
  <c r="AM372" i="2" s="1"/>
  <c r="AP371" i="2"/>
  <c r="H371" i="2"/>
  <c r="G371" i="2"/>
  <c r="AJ371" i="2" s="1"/>
  <c r="D371" i="2"/>
  <c r="AT371" i="2" s="1"/>
  <c r="A371" i="2"/>
  <c r="AM371" i="2" s="1"/>
  <c r="AP370" i="2"/>
  <c r="H370" i="2"/>
  <c r="G370" i="2"/>
  <c r="AJ370" i="2" s="1"/>
  <c r="D370" i="2"/>
  <c r="AT370" i="2" s="1"/>
  <c r="A370" i="2"/>
  <c r="AM370" i="2" s="1"/>
  <c r="AP369" i="2"/>
  <c r="H369" i="2"/>
  <c r="G369" i="2"/>
  <c r="AJ369" i="2" s="1"/>
  <c r="D369" i="2"/>
  <c r="A369" i="2"/>
  <c r="AM369" i="2" s="1"/>
  <c r="AP368" i="2"/>
  <c r="H368" i="2"/>
  <c r="G368" i="2"/>
  <c r="AJ368" i="2" s="1"/>
  <c r="D368" i="2"/>
  <c r="A368" i="2"/>
  <c r="AP367" i="2"/>
  <c r="H367" i="2"/>
  <c r="G367" i="2"/>
  <c r="AJ367" i="2" s="1"/>
  <c r="D367" i="2"/>
  <c r="AS367" i="2"/>
  <c r="A367" i="2"/>
  <c r="AM367" i="2" s="1"/>
  <c r="AP366" i="2"/>
  <c r="I366" i="2"/>
  <c r="H366" i="2"/>
  <c r="G366" i="2"/>
  <c r="AJ366" i="2" s="1"/>
  <c r="D366" i="2"/>
  <c r="AT366" i="2" s="1"/>
  <c r="A366" i="2"/>
  <c r="AM366" i="2" s="1"/>
  <c r="AP365" i="2"/>
  <c r="I365" i="2"/>
  <c r="H365" i="2"/>
  <c r="G365" i="2"/>
  <c r="AJ365" i="2" s="1"/>
  <c r="D365" i="2"/>
  <c r="AT365" i="2" s="1"/>
  <c r="AS365" i="2"/>
  <c r="A365" i="2"/>
  <c r="AM365" i="2" s="1"/>
  <c r="AP364" i="2"/>
  <c r="H364" i="2"/>
  <c r="G364" i="2"/>
  <c r="AJ364" i="2" s="1"/>
  <c r="D364" i="2"/>
  <c r="M364" i="2" s="1"/>
  <c r="A364" i="2"/>
  <c r="AM364" i="2" s="1"/>
  <c r="AP363" i="2"/>
  <c r="H363" i="2"/>
  <c r="G363" i="2"/>
  <c r="AJ363" i="2" s="1"/>
  <c r="D363" i="2"/>
  <c r="AT363" i="2" s="1"/>
  <c r="AS363" i="2"/>
  <c r="A363" i="2"/>
  <c r="AM363" i="2" s="1"/>
  <c r="AP362" i="2"/>
  <c r="H362" i="2"/>
  <c r="G362" i="2"/>
  <c r="AJ362" i="2" s="1"/>
  <c r="D362" i="2"/>
  <c r="AT362" i="2" s="1"/>
  <c r="A362" i="2"/>
  <c r="AP361" i="2"/>
  <c r="I361" i="2"/>
  <c r="H361" i="2"/>
  <c r="G361" i="2"/>
  <c r="AJ361" i="2" s="1"/>
  <c r="D361" i="2"/>
  <c r="AT361" i="2" s="1"/>
  <c r="AS361" i="2"/>
  <c r="A361" i="2"/>
  <c r="AM361" i="2" s="1"/>
  <c r="AP360" i="2"/>
  <c r="H360" i="2"/>
  <c r="G360" i="2"/>
  <c r="AJ360" i="2" s="1"/>
  <c r="D360" i="2"/>
  <c r="AT360" i="2" s="1"/>
  <c r="A360" i="2"/>
  <c r="AM360" i="2" s="1"/>
  <c r="AP359" i="2"/>
  <c r="H359" i="2"/>
  <c r="G359" i="2"/>
  <c r="AJ359" i="2" s="1"/>
  <c r="D359" i="2"/>
  <c r="AT359" i="2" s="1"/>
  <c r="AS359" i="2"/>
  <c r="A359" i="2"/>
  <c r="AM359" i="2" s="1"/>
  <c r="AP358" i="2"/>
  <c r="I358" i="2"/>
  <c r="H358" i="2"/>
  <c r="G358" i="2"/>
  <c r="AJ358" i="2" s="1"/>
  <c r="D358" i="2"/>
  <c r="AT358" i="2" s="1"/>
  <c r="A358" i="2"/>
  <c r="AM358" i="2" s="1"/>
  <c r="AP357" i="2"/>
  <c r="I357" i="2"/>
  <c r="H357" i="2"/>
  <c r="G357" i="2"/>
  <c r="AJ357" i="2" s="1"/>
  <c r="D357" i="2"/>
  <c r="AT357" i="2" s="1"/>
  <c r="AS357" i="2"/>
  <c r="A357" i="2"/>
  <c r="AM357" i="2" s="1"/>
  <c r="AP356" i="2"/>
  <c r="H356" i="2"/>
  <c r="G356" i="2"/>
  <c r="AJ356" i="2" s="1"/>
  <c r="D356" i="2"/>
  <c r="M356" i="2" s="1"/>
  <c r="A356" i="2"/>
  <c r="AM356" i="2" s="1"/>
  <c r="AP355" i="2"/>
  <c r="H355" i="2"/>
  <c r="G355" i="2"/>
  <c r="AJ355" i="2" s="1"/>
  <c r="D355" i="2"/>
  <c r="A355" i="2"/>
  <c r="AP354" i="2"/>
  <c r="H354" i="2"/>
  <c r="G354" i="2"/>
  <c r="AJ354" i="2" s="1"/>
  <c r="D354" i="2"/>
  <c r="AT354" i="2" s="1"/>
  <c r="A354" i="2"/>
  <c r="AM354" i="2" s="1"/>
  <c r="AT353" i="2"/>
  <c r="AP353" i="2"/>
  <c r="I353" i="2"/>
  <c r="H353" i="2"/>
  <c r="G353" i="2"/>
  <c r="AJ353" i="2" s="1"/>
  <c r="D353" i="2"/>
  <c r="M353" i="2" s="1"/>
  <c r="AS353" i="2"/>
  <c r="A353" i="2"/>
  <c r="AM353" i="2" s="1"/>
  <c r="AP352" i="2"/>
  <c r="H352" i="2"/>
  <c r="G352" i="2"/>
  <c r="AJ352" i="2" s="1"/>
  <c r="D352" i="2"/>
  <c r="M352" i="2" s="1"/>
  <c r="A352" i="2"/>
  <c r="AM352" i="2" s="1"/>
  <c r="AP351" i="2"/>
  <c r="H351" i="2"/>
  <c r="G351" i="2"/>
  <c r="AJ351" i="2" s="1"/>
  <c r="D351" i="2"/>
  <c r="M351" i="2" s="1"/>
  <c r="A351" i="2"/>
  <c r="AL351" i="2" s="1"/>
  <c r="AP350" i="2"/>
  <c r="H350" i="2"/>
  <c r="G350" i="2"/>
  <c r="AJ350" i="2" s="1"/>
  <c r="D350" i="2"/>
  <c r="AT350" i="2" s="1"/>
  <c r="A350" i="2"/>
  <c r="AM350" i="2" s="1"/>
  <c r="AP349" i="2"/>
  <c r="I349" i="2"/>
  <c r="H349" i="2"/>
  <c r="G349" i="2"/>
  <c r="AJ349" i="2" s="1"/>
  <c r="D349" i="2"/>
  <c r="AT349" i="2" s="1"/>
  <c r="AS349" i="2"/>
  <c r="A349" i="2"/>
  <c r="AM349" i="2" s="1"/>
  <c r="AP348" i="2"/>
  <c r="H348" i="2"/>
  <c r="G348" i="2"/>
  <c r="AJ348" i="2" s="1"/>
  <c r="D348" i="2"/>
  <c r="M348" i="2" s="1"/>
  <c r="A348" i="2"/>
  <c r="AM348" i="2" s="1"/>
  <c r="AP347" i="2"/>
  <c r="H347" i="2"/>
  <c r="G347" i="2"/>
  <c r="AJ347" i="2" s="1"/>
  <c r="D347" i="2"/>
  <c r="M347" i="2" s="1"/>
  <c r="A347" i="2"/>
  <c r="AL347" i="2" s="1"/>
  <c r="AP346" i="2"/>
  <c r="H346" i="2"/>
  <c r="G346" i="2"/>
  <c r="AJ346" i="2" s="1"/>
  <c r="D346" i="2"/>
  <c r="AT346" i="2" s="1"/>
  <c r="AS346" i="2"/>
  <c r="A346" i="2"/>
  <c r="AM346" i="2" s="1"/>
  <c r="AP345" i="2"/>
  <c r="H345" i="2"/>
  <c r="G345" i="2"/>
  <c r="AJ345" i="2" s="1"/>
  <c r="D345" i="2"/>
  <c r="M345" i="2" s="1"/>
  <c r="A345" i="2"/>
  <c r="AM345" i="2" s="1"/>
  <c r="AT344" i="2"/>
  <c r="AP344" i="2"/>
  <c r="I344" i="2"/>
  <c r="H344" i="2"/>
  <c r="G344" i="2"/>
  <c r="AJ344" i="2" s="1"/>
  <c r="D344" i="2"/>
  <c r="M344" i="2" s="1"/>
  <c r="A344" i="2"/>
  <c r="AM344" i="2" s="1"/>
  <c r="AP343" i="2"/>
  <c r="H343" i="2"/>
  <c r="G343" i="2"/>
  <c r="AJ343" i="2" s="1"/>
  <c r="D343" i="2"/>
  <c r="M343" i="2" s="1"/>
  <c r="A343" i="2"/>
  <c r="AL343" i="2" s="1"/>
  <c r="AP342" i="2"/>
  <c r="H342" i="2"/>
  <c r="G342" i="2"/>
  <c r="AJ342" i="2" s="1"/>
  <c r="D342" i="2"/>
  <c r="AT342" i="2" s="1"/>
  <c r="AS342" i="2"/>
  <c r="A342" i="2"/>
  <c r="AM342" i="2" s="1"/>
  <c r="AP341" i="2"/>
  <c r="H341" i="2"/>
  <c r="G341" i="2"/>
  <c r="AJ341" i="2" s="1"/>
  <c r="D341" i="2"/>
  <c r="M341" i="2" s="1"/>
  <c r="A341" i="2"/>
  <c r="AM341" i="2" s="1"/>
  <c r="AT340" i="2"/>
  <c r="AP340" i="2"/>
  <c r="I340" i="2"/>
  <c r="H340" i="2"/>
  <c r="G340" i="2"/>
  <c r="AJ340" i="2" s="1"/>
  <c r="D340" i="2"/>
  <c r="M340" i="2" s="1"/>
  <c r="A340" i="2"/>
  <c r="AM340" i="2" s="1"/>
  <c r="AP339" i="2"/>
  <c r="AL339" i="2"/>
  <c r="H339" i="2"/>
  <c r="G339" i="2"/>
  <c r="AJ339" i="2" s="1"/>
  <c r="D339" i="2"/>
  <c r="M339" i="2" s="1"/>
  <c r="A339" i="2"/>
  <c r="AP338" i="2"/>
  <c r="H338" i="2"/>
  <c r="G338" i="2"/>
  <c r="AJ338" i="2" s="1"/>
  <c r="D338" i="2"/>
  <c r="AT338" i="2" s="1"/>
  <c r="A338" i="2"/>
  <c r="AM338" i="2" s="1"/>
  <c r="AT337" i="2"/>
  <c r="AP337" i="2"/>
  <c r="I337" i="2"/>
  <c r="H337" i="2"/>
  <c r="G337" i="2"/>
  <c r="AJ337" i="2" s="1"/>
  <c r="D337" i="2"/>
  <c r="M337" i="2" s="1"/>
  <c r="A337" i="2"/>
  <c r="AM337" i="2" s="1"/>
  <c r="AP336" i="2"/>
  <c r="I336" i="2"/>
  <c r="H336" i="2"/>
  <c r="G336" i="2"/>
  <c r="AJ336" i="2" s="1"/>
  <c r="D336" i="2"/>
  <c r="M336" i="2" s="1"/>
  <c r="A336" i="2"/>
  <c r="AM336" i="2" s="1"/>
  <c r="AP335" i="2"/>
  <c r="AL335" i="2"/>
  <c r="H335" i="2"/>
  <c r="G335" i="2"/>
  <c r="AJ335" i="2" s="1"/>
  <c r="D335" i="2"/>
  <c r="AT335" i="2" s="1"/>
  <c r="A335" i="2"/>
  <c r="AT334" i="2"/>
  <c r="AP334" i="2"/>
  <c r="I334" i="2"/>
  <c r="H334" i="2"/>
  <c r="G334" i="2"/>
  <c r="AJ334" i="2" s="1"/>
  <c r="D334" i="2"/>
  <c r="M334" i="2" s="1"/>
  <c r="AS334" i="2"/>
  <c r="A334" i="2"/>
  <c r="AM334" i="2" s="1"/>
  <c r="AP333" i="2"/>
  <c r="H333" i="2"/>
  <c r="G333" i="2"/>
  <c r="AJ333" i="2" s="1"/>
  <c r="D333" i="2"/>
  <c r="M333" i="2" s="1"/>
  <c r="A333" i="2"/>
  <c r="AM333" i="2" s="1"/>
  <c r="AT332" i="2"/>
  <c r="AP332" i="2"/>
  <c r="I332" i="2"/>
  <c r="H332" i="2"/>
  <c r="G332" i="2"/>
  <c r="AJ332" i="2" s="1"/>
  <c r="D332" i="2"/>
  <c r="AS332" i="2"/>
  <c r="A332" i="2"/>
  <c r="AM332" i="2" s="1"/>
  <c r="AP331" i="2"/>
  <c r="H331" i="2"/>
  <c r="G331" i="2"/>
  <c r="AJ331" i="2" s="1"/>
  <c r="D331" i="2"/>
  <c r="AT331" i="2" s="1"/>
  <c r="A331" i="2"/>
  <c r="AL331" i="2" s="1"/>
  <c r="AP330" i="2"/>
  <c r="H330" i="2"/>
  <c r="G330" i="2"/>
  <c r="AJ330" i="2" s="1"/>
  <c r="D330" i="2"/>
  <c r="M330" i="2" s="1"/>
  <c r="AS330" i="2"/>
  <c r="A330" i="2"/>
  <c r="AM330" i="2" s="1"/>
  <c r="AP329" i="2"/>
  <c r="I329" i="2"/>
  <c r="H329" i="2"/>
  <c r="G329" i="2"/>
  <c r="AJ329" i="2" s="1"/>
  <c r="D329" i="2"/>
  <c r="M329" i="2" s="1"/>
  <c r="A329" i="2"/>
  <c r="AM329" i="2" s="1"/>
  <c r="AP328" i="2"/>
  <c r="H328" i="2"/>
  <c r="G328" i="2"/>
  <c r="AJ328" i="2" s="1"/>
  <c r="D328" i="2"/>
  <c r="AT328" i="2" s="1"/>
  <c r="A328" i="2"/>
  <c r="AM328" i="2" s="1"/>
  <c r="AP327" i="2"/>
  <c r="I327" i="2"/>
  <c r="H327" i="2"/>
  <c r="G327" i="2"/>
  <c r="AJ327" i="2" s="1"/>
  <c r="D327" i="2"/>
  <c r="AT327" i="2" s="1"/>
  <c r="A327" i="2"/>
  <c r="AM327" i="2" s="1"/>
  <c r="AP326" i="2"/>
  <c r="H326" i="2"/>
  <c r="G326" i="2"/>
  <c r="AJ326" i="2" s="1"/>
  <c r="D326" i="2"/>
  <c r="AT326" i="2" s="1"/>
  <c r="A326" i="2"/>
  <c r="AM326" i="2" s="1"/>
  <c r="AP325" i="2"/>
  <c r="H325" i="2"/>
  <c r="G325" i="2"/>
  <c r="AJ325" i="2" s="1"/>
  <c r="D325" i="2"/>
  <c r="M325" i="2" s="1"/>
  <c r="AS325" i="2"/>
  <c r="A325" i="2"/>
  <c r="AM325" i="2" s="1"/>
  <c r="AP324" i="2"/>
  <c r="H324" i="2"/>
  <c r="G324" i="2"/>
  <c r="AJ324" i="2" s="1"/>
  <c r="D324" i="2"/>
  <c r="A324" i="2"/>
  <c r="AP323" i="2"/>
  <c r="I323" i="2"/>
  <c r="H323" i="2"/>
  <c r="G323" i="2"/>
  <c r="AJ323" i="2" s="1"/>
  <c r="D323" i="2"/>
  <c r="M323" i="2" s="1"/>
  <c r="A323" i="2"/>
  <c r="AM323" i="2" s="1"/>
  <c r="AP322" i="2"/>
  <c r="H322" i="2"/>
  <c r="G322" i="2"/>
  <c r="AJ322" i="2" s="1"/>
  <c r="D322" i="2"/>
  <c r="AT322" i="2" s="1"/>
  <c r="A322" i="2"/>
  <c r="AM322" i="2" s="1"/>
  <c r="AP321" i="2"/>
  <c r="H321" i="2"/>
  <c r="G321" i="2"/>
  <c r="AJ321" i="2" s="1"/>
  <c r="D321" i="2"/>
  <c r="M321" i="2" s="1"/>
  <c r="AS321" i="2"/>
  <c r="A321" i="2"/>
  <c r="AM321" i="2" s="1"/>
  <c r="AP320" i="2"/>
  <c r="H320" i="2"/>
  <c r="G320" i="2"/>
  <c r="AJ320" i="2" s="1"/>
  <c r="D320" i="2"/>
  <c r="M320" i="2" s="1"/>
  <c r="A320" i="2"/>
  <c r="AP319" i="2"/>
  <c r="I319" i="2"/>
  <c r="H319" i="2"/>
  <c r="G319" i="2"/>
  <c r="AJ319" i="2" s="1"/>
  <c r="D319" i="2"/>
  <c r="M319" i="2" s="1"/>
  <c r="A319" i="2"/>
  <c r="AM319" i="2" s="1"/>
  <c r="AP318" i="2"/>
  <c r="H318" i="2"/>
  <c r="G318" i="2"/>
  <c r="AJ318" i="2" s="1"/>
  <c r="D318" i="2"/>
  <c r="AT318" i="2" s="1"/>
  <c r="A318" i="2"/>
  <c r="AM318" i="2" s="1"/>
  <c r="AP317" i="2"/>
  <c r="H317" i="2"/>
  <c r="G317" i="2"/>
  <c r="AJ317" i="2" s="1"/>
  <c r="D317" i="2"/>
  <c r="M317" i="2" s="1"/>
  <c r="AS317" i="2"/>
  <c r="A317" i="2"/>
  <c r="AM317" i="2" s="1"/>
  <c r="AP316" i="2"/>
  <c r="H316" i="2"/>
  <c r="G316" i="2"/>
  <c r="AJ316" i="2" s="1"/>
  <c r="D316" i="2"/>
  <c r="AT316" i="2" s="1"/>
  <c r="A316" i="2"/>
  <c r="AP315" i="2"/>
  <c r="I315" i="2"/>
  <c r="H315" i="2"/>
  <c r="G315" i="2"/>
  <c r="AJ315" i="2" s="1"/>
  <c r="D315" i="2"/>
  <c r="M315" i="2" s="1"/>
  <c r="A315" i="2"/>
  <c r="AM315" i="2" s="1"/>
  <c r="AP314" i="2"/>
  <c r="H314" i="2"/>
  <c r="G314" i="2"/>
  <c r="AJ314" i="2" s="1"/>
  <c r="D314" i="2"/>
  <c r="AT314" i="2" s="1"/>
  <c r="A314" i="2"/>
  <c r="AM314" i="2" s="1"/>
  <c r="AP313" i="2"/>
  <c r="H313" i="2"/>
  <c r="G313" i="2"/>
  <c r="AJ313" i="2" s="1"/>
  <c r="D313" i="2"/>
  <c r="AT313" i="2" s="1"/>
  <c r="AS313" i="2"/>
  <c r="A313" i="2"/>
  <c r="AP312" i="2"/>
  <c r="H312" i="2"/>
  <c r="G312" i="2"/>
  <c r="AJ312" i="2" s="1"/>
  <c r="D312" i="2"/>
  <c r="AT312" i="2" s="1"/>
  <c r="A312" i="2"/>
  <c r="AP311" i="2"/>
  <c r="H311" i="2"/>
  <c r="G311" i="2"/>
  <c r="AJ311" i="2" s="1"/>
  <c r="D311" i="2"/>
  <c r="AT311" i="2" s="1"/>
  <c r="A311" i="2"/>
  <c r="AP310" i="2"/>
  <c r="H310" i="2"/>
  <c r="G310" i="2"/>
  <c r="AJ310" i="2" s="1"/>
  <c r="D310" i="2"/>
  <c r="AT310" i="2" s="1"/>
  <c r="A310" i="2"/>
  <c r="AM310" i="2" s="1"/>
  <c r="AP309" i="2"/>
  <c r="AL309" i="2"/>
  <c r="H309" i="2"/>
  <c r="G309" i="2"/>
  <c r="AJ309" i="2" s="1"/>
  <c r="D309" i="2"/>
  <c r="M309" i="2" s="1"/>
  <c r="A309" i="2"/>
  <c r="AP308" i="2"/>
  <c r="I308" i="2"/>
  <c r="H308" i="2"/>
  <c r="G308" i="2"/>
  <c r="AJ308" i="2" s="1"/>
  <c r="D308" i="2"/>
  <c r="AT308" i="2" s="1"/>
  <c r="A308" i="2"/>
  <c r="AM308" i="2" s="1"/>
  <c r="AT307" i="2"/>
  <c r="AP307" i="2"/>
  <c r="H307" i="2"/>
  <c r="G307" i="2"/>
  <c r="AJ307" i="2" s="1"/>
  <c r="D307" i="2"/>
  <c r="AS307" i="2"/>
  <c r="A307" i="2"/>
  <c r="AP306" i="2"/>
  <c r="H306" i="2"/>
  <c r="G306" i="2"/>
  <c r="AJ306" i="2" s="1"/>
  <c r="D306" i="2"/>
  <c r="AT306" i="2" s="1"/>
  <c r="A306" i="2"/>
  <c r="AM306" i="2" s="1"/>
  <c r="AP305" i="2"/>
  <c r="AL305" i="2"/>
  <c r="H305" i="2"/>
  <c r="G305" i="2"/>
  <c r="AJ305" i="2" s="1"/>
  <c r="D305" i="2"/>
  <c r="A305" i="2"/>
  <c r="AM305" i="2" s="1"/>
  <c r="AP304" i="2"/>
  <c r="H304" i="2"/>
  <c r="G304" i="2"/>
  <c r="AJ304" i="2" s="1"/>
  <c r="D304" i="2"/>
  <c r="AT304" i="2" s="1"/>
  <c r="A304" i="2"/>
  <c r="AM304" i="2" s="1"/>
  <c r="AT303" i="2"/>
  <c r="AP303" i="2"/>
  <c r="H303" i="2"/>
  <c r="G303" i="2"/>
  <c r="AJ303" i="2" s="1"/>
  <c r="D303" i="2"/>
  <c r="A303" i="2"/>
  <c r="AP302" i="2"/>
  <c r="H302" i="2"/>
  <c r="G302" i="2"/>
  <c r="AJ302" i="2" s="1"/>
  <c r="D302" i="2"/>
  <c r="AT302" i="2" s="1"/>
  <c r="A302" i="2"/>
  <c r="AM302" i="2" s="1"/>
  <c r="AP301" i="2"/>
  <c r="H301" i="2"/>
  <c r="G301" i="2"/>
  <c r="AJ301" i="2" s="1"/>
  <c r="D301" i="2"/>
  <c r="AT301" i="2" s="1"/>
  <c r="A301" i="2"/>
  <c r="AM301" i="2" s="1"/>
  <c r="AP300" i="2"/>
  <c r="H300" i="2"/>
  <c r="G300" i="2"/>
  <c r="AJ300" i="2" s="1"/>
  <c r="D300" i="2"/>
  <c r="AT300" i="2" s="1"/>
  <c r="A300" i="2"/>
  <c r="AT299" i="2"/>
  <c r="AP299" i="2"/>
  <c r="AL299" i="2"/>
  <c r="I299" i="2"/>
  <c r="H299" i="2"/>
  <c r="G299" i="2"/>
  <c r="AJ299" i="2" s="1"/>
  <c r="D299" i="2"/>
  <c r="M299" i="2" s="1"/>
  <c r="A299" i="2"/>
  <c r="AM299" i="2" s="1"/>
  <c r="AP298" i="2"/>
  <c r="H298" i="2"/>
  <c r="G298" i="2"/>
  <c r="AJ298" i="2" s="1"/>
  <c r="D298" i="2"/>
  <c r="A298" i="2"/>
  <c r="AM298" i="2" s="1"/>
  <c r="AP297" i="2"/>
  <c r="AL297" i="2"/>
  <c r="H297" i="2"/>
  <c r="G297" i="2"/>
  <c r="AJ297" i="2" s="1"/>
  <c r="D297" i="2"/>
  <c r="M297" i="2" s="1"/>
  <c r="A297" i="2"/>
  <c r="AM297" i="2" s="1"/>
  <c r="AP296" i="2"/>
  <c r="I296" i="2"/>
  <c r="H296" i="2"/>
  <c r="G296" i="2"/>
  <c r="AJ296" i="2" s="1"/>
  <c r="D296" i="2"/>
  <c r="AT296" i="2" s="1"/>
  <c r="A296" i="2"/>
  <c r="AM296" i="2" s="1"/>
  <c r="AP295" i="2"/>
  <c r="H295" i="2"/>
  <c r="G295" i="2"/>
  <c r="AJ295" i="2" s="1"/>
  <c r="D295" i="2"/>
  <c r="AT295" i="2" s="1"/>
  <c r="A295" i="2"/>
  <c r="AP294" i="2"/>
  <c r="H294" i="2"/>
  <c r="G294" i="2"/>
  <c r="AJ294" i="2" s="1"/>
  <c r="D294" i="2"/>
  <c r="AT294" i="2" s="1"/>
  <c r="A294" i="2"/>
  <c r="AM294" i="2" s="1"/>
  <c r="AP293" i="2"/>
  <c r="I293" i="2"/>
  <c r="H293" i="2"/>
  <c r="G293" i="2"/>
  <c r="AJ293" i="2" s="1"/>
  <c r="D293" i="2"/>
  <c r="AT293" i="2" s="1"/>
  <c r="AS293" i="2"/>
  <c r="A293" i="2"/>
  <c r="AM293" i="2" s="1"/>
  <c r="AP292" i="2"/>
  <c r="H292" i="2"/>
  <c r="G292" i="2"/>
  <c r="D292" i="2"/>
  <c r="AT292" i="2" s="1"/>
  <c r="A292" i="2"/>
  <c r="AP291" i="2"/>
  <c r="AL291" i="2"/>
  <c r="H291" i="2"/>
  <c r="G291" i="2"/>
  <c r="D291" i="2"/>
  <c r="AS291" i="2"/>
  <c r="A291" i="2"/>
  <c r="AM291" i="2" s="1"/>
  <c r="AP290" i="2"/>
  <c r="H290" i="2"/>
  <c r="G290" i="2"/>
  <c r="D290" i="2"/>
  <c r="AT290" i="2" s="1"/>
  <c r="A290" i="2"/>
  <c r="AM290" i="2" s="1"/>
  <c r="AP289" i="2"/>
  <c r="H289" i="2"/>
  <c r="G289" i="2"/>
  <c r="D289" i="2"/>
  <c r="A289" i="2"/>
  <c r="AP288" i="2"/>
  <c r="H288" i="2"/>
  <c r="G288" i="2"/>
  <c r="AJ288" i="2" s="1"/>
  <c r="D288" i="2"/>
  <c r="AT288" i="2" s="1"/>
  <c r="A288" i="2"/>
  <c r="AM288" i="2" s="1"/>
  <c r="AP287" i="2"/>
  <c r="H287" i="2"/>
  <c r="G287" i="2"/>
  <c r="D287" i="2"/>
  <c r="A287" i="2"/>
  <c r="AP286" i="2"/>
  <c r="I286" i="2"/>
  <c r="H286" i="2"/>
  <c r="G286" i="2"/>
  <c r="AJ286" i="2" s="1"/>
  <c r="D286" i="2"/>
  <c r="AT286" i="2" s="1"/>
  <c r="A286" i="2"/>
  <c r="AM286" i="2" s="1"/>
  <c r="AP285" i="2"/>
  <c r="H285" i="2"/>
  <c r="G285" i="2"/>
  <c r="D285" i="2"/>
  <c r="A285" i="2"/>
  <c r="AL285" i="2" s="1"/>
  <c r="AP284" i="2"/>
  <c r="H284" i="2"/>
  <c r="G284" i="2"/>
  <c r="AJ284" i="2" s="1"/>
  <c r="D284" i="2"/>
  <c r="AT284" i="2" s="1"/>
  <c r="A284" i="2"/>
  <c r="AM284" i="2" s="1"/>
  <c r="AP283" i="2"/>
  <c r="H283" i="2"/>
  <c r="G283" i="2"/>
  <c r="D283" i="2"/>
  <c r="A283" i="2"/>
  <c r="AL283" i="2" s="1"/>
  <c r="AP282" i="2"/>
  <c r="H282" i="2"/>
  <c r="G282" i="2"/>
  <c r="AJ282" i="2" s="1"/>
  <c r="D282" i="2"/>
  <c r="AT282" i="2" s="1"/>
  <c r="A282" i="2"/>
  <c r="AM282" i="2" s="1"/>
  <c r="AP281" i="2"/>
  <c r="H281" i="2"/>
  <c r="G281" i="2"/>
  <c r="D281" i="2"/>
  <c r="A281" i="2"/>
  <c r="AP280" i="2"/>
  <c r="I280" i="2"/>
  <c r="H280" i="2"/>
  <c r="G280" i="2"/>
  <c r="AJ280" i="2" s="1"/>
  <c r="D280" i="2"/>
  <c r="AT280" i="2" s="1"/>
  <c r="A280" i="2"/>
  <c r="AM280" i="2" s="1"/>
  <c r="AP279" i="2"/>
  <c r="H279" i="2"/>
  <c r="G279" i="2"/>
  <c r="D279" i="2"/>
  <c r="A279" i="2"/>
  <c r="J279" i="2" s="1"/>
  <c r="AP278" i="2"/>
  <c r="H278" i="2"/>
  <c r="G278" i="2"/>
  <c r="AJ278" i="2" s="1"/>
  <c r="D278" i="2"/>
  <c r="AT278" i="2" s="1"/>
  <c r="A278" i="2"/>
  <c r="AP277" i="2"/>
  <c r="H277" i="2"/>
  <c r="G277" i="2"/>
  <c r="D277" i="2"/>
  <c r="A277" i="2"/>
  <c r="J277" i="2" s="1"/>
  <c r="AP276" i="2"/>
  <c r="H276" i="2"/>
  <c r="G276" i="2"/>
  <c r="AJ276" i="2" s="1"/>
  <c r="D276" i="2"/>
  <c r="AT276" i="2" s="1"/>
  <c r="AS276" i="2"/>
  <c r="A276" i="2"/>
  <c r="AL276" i="2" s="1"/>
  <c r="AP275" i="2"/>
  <c r="H275" i="2"/>
  <c r="G275" i="2"/>
  <c r="D275" i="2"/>
  <c r="A275" i="2"/>
  <c r="I275" i="2" s="1"/>
  <c r="AP274" i="2"/>
  <c r="H274" i="2"/>
  <c r="G274" i="2"/>
  <c r="AJ274" i="2" s="1"/>
  <c r="D274" i="2"/>
  <c r="AT274" i="2" s="1"/>
  <c r="A274" i="2"/>
  <c r="AL274" i="2" s="1"/>
  <c r="AP273" i="2"/>
  <c r="H273" i="2"/>
  <c r="G273" i="2"/>
  <c r="D273" i="2"/>
  <c r="A273" i="2"/>
  <c r="AP272" i="2"/>
  <c r="H272" i="2"/>
  <c r="G272" i="2"/>
  <c r="D272" i="2"/>
  <c r="AT272" i="2" s="1"/>
  <c r="A272" i="2"/>
  <c r="AP271" i="2"/>
  <c r="H271" i="2"/>
  <c r="G271" i="2"/>
  <c r="AJ271" i="2" s="1"/>
  <c r="D271" i="2"/>
  <c r="AT271" i="2" s="1"/>
  <c r="A271" i="2"/>
  <c r="J271" i="2" s="1"/>
  <c r="AP270" i="2"/>
  <c r="H270" i="2"/>
  <c r="G270" i="2"/>
  <c r="D270" i="2"/>
  <c r="AT270" i="2" s="1"/>
  <c r="AS270" i="2"/>
  <c r="A270" i="2"/>
  <c r="AP269" i="2"/>
  <c r="AI269" i="2"/>
  <c r="H269" i="2"/>
  <c r="G269" i="2"/>
  <c r="AJ269" i="2" s="1"/>
  <c r="D269" i="2"/>
  <c r="AS269" i="2"/>
  <c r="A269" i="2"/>
  <c r="AP268" i="2"/>
  <c r="I268" i="2"/>
  <c r="H268" i="2"/>
  <c r="G268" i="2"/>
  <c r="D268" i="2"/>
  <c r="AS268" i="2"/>
  <c r="A268" i="2"/>
  <c r="J268" i="2" s="1"/>
  <c r="AP267" i="2"/>
  <c r="AM267" i="2"/>
  <c r="H267" i="2"/>
  <c r="G267" i="2"/>
  <c r="AJ267" i="2" s="1"/>
  <c r="D267" i="2"/>
  <c r="AT267" i="2" s="1"/>
  <c r="AS267" i="2"/>
  <c r="A267" i="2"/>
  <c r="J267" i="2" s="1"/>
  <c r="AP266" i="2"/>
  <c r="AM266" i="2"/>
  <c r="H266" i="2"/>
  <c r="G266" i="2"/>
  <c r="AI266" i="2" s="1"/>
  <c r="D266" i="2"/>
  <c r="AT266" i="2" s="1"/>
  <c r="A266" i="2"/>
  <c r="J266" i="2" s="1"/>
  <c r="AP265" i="2"/>
  <c r="H265" i="2"/>
  <c r="G265" i="2"/>
  <c r="AI265" i="2" s="1"/>
  <c r="D265" i="2"/>
  <c r="AT265" i="2" s="1"/>
  <c r="A265" i="2"/>
  <c r="AP264" i="2"/>
  <c r="H264" i="2"/>
  <c r="G264" i="2"/>
  <c r="D264" i="2"/>
  <c r="AS264" i="2"/>
  <c r="A264" i="2"/>
  <c r="AP263" i="2"/>
  <c r="H263" i="2"/>
  <c r="G263" i="2"/>
  <c r="AJ263" i="2" s="1"/>
  <c r="D263" i="2"/>
  <c r="AT263" i="2" s="1"/>
  <c r="A263" i="2"/>
  <c r="AM263" i="2" s="1"/>
  <c r="AP262" i="2"/>
  <c r="H262" i="2"/>
  <c r="G262" i="2"/>
  <c r="D262" i="2"/>
  <c r="AT262" i="2" s="1"/>
  <c r="A262" i="2"/>
  <c r="AP261" i="2"/>
  <c r="AI261" i="2"/>
  <c r="H261" i="2"/>
  <c r="G261" i="2"/>
  <c r="AJ261" i="2" s="1"/>
  <c r="D261" i="2"/>
  <c r="AT261" i="2" s="1"/>
  <c r="A261" i="2"/>
  <c r="AP260" i="2"/>
  <c r="AL260" i="2"/>
  <c r="H260" i="2"/>
  <c r="G260" i="2"/>
  <c r="D260" i="2"/>
  <c r="A260" i="2"/>
  <c r="J260" i="2" s="1"/>
  <c r="AP259" i="2"/>
  <c r="AI259" i="2"/>
  <c r="H259" i="2"/>
  <c r="G259" i="2"/>
  <c r="AJ259" i="2" s="1"/>
  <c r="D259" i="2"/>
  <c r="AT259" i="2" s="1"/>
  <c r="A259" i="2"/>
  <c r="AP258" i="2"/>
  <c r="H258" i="2"/>
  <c r="G258" i="2"/>
  <c r="D258" i="2"/>
  <c r="AT258" i="2" s="1"/>
  <c r="A258" i="2"/>
  <c r="J258" i="2" s="1"/>
  <c r="AP257" i="2"/>
  <c r="H257" i="2"/>
  <c r="G257" i="2"/>
  <c r="AI257" i="2" s="1"/>
  <c r="D257" i="2"/>
  <c r="AT257" i="2" s="1"/>
  <c r="A257" i="2"/>
  <c r="AP256" i="2"/>
  <c r="AJ256" i="2"/>
  <c r="H256" i="2"/>
  <c r="G256" i="2"/>
  <c r="AI256" i="2" s="1"/>
  <c r="D256" i="2"/>
  <c r="AS256" i="2"/>
  <c r="A256" i="2"/>
  <c r="J256" i="2" s="1"/>
  <c r="AP255" i="2"/>
  <c r="H255" i="2"/>
  <c r="G255" i="2"/>
  <c r="AJ255" i="2" s="1"/>
  <c r="D255" i="2"/>
  <c r="AT255" i="2" s="1"/>
  <c r="A255" i="2"/>
  <c r="AP254" i="2"/>
  <c r="AJ254" i="2"/>
  <c r="H254" i="2"/>
  <c r="G254" i="2"/>
  <c r="AI254" i="2" s="1"/>
  <c r="D254" i="2"/>
  <c r="AT254" i="2" s="1"/>
  <c r="A254" i="2"/>
  <c r="AP253" i="2"/>
  <c r="H253" i="2"/>
  <c r="G253" i="2"/>
  <c r="D253" i="2"/>
  <c r="AT253" i="2" s="1"/>
  <c r="AS253" i="2"/>
  <c r="A253" i="2"/>
  <c r="AP252" i="2"/>
  <c r="AM252" i="2"/>
  <c r="H252" i="2"/>
  <c r="G252" i="2"/>
  <c r="AI252" i="2" s="1"/>
  <c r="D252" i="2"/>
  <c r="AT252" i="2" s="1"/>
  <c r="A252" i="2"/>
  <c r="AP251" i="2"/>
  <c r="H251" i="2"/>
  <c r="G251" i="2"/>
  <c r="D251" i="2"/>
  <c r="AT251" i="2" s="1"/>
  <c r="AS251" i="2"/>
  <c r="A251" i="2"/>
  <c r="J251" i="2" s="1"/>
  <c r="AP250" i="2"/>
  <c r="H250" i="2"/>
  <c r="G250" i="2"/>
  <c r="AI250" i="2" s="1"/>
  <c r="D250" i="2"/>
  <c r="A250" i="2"/>
  <c r="AL250" i="2" s="1"/>
  <c r="AP249" i="2"/>
  <c r="H249" i="2"/>
  <c r="G249" i="2"/>
  <c r="AI249" i="2" s="1"/>
  <c r="D249" i="2"/>
  <c r="AT249" i="2" s="1"/>
  <c r="A249" i="2"/>
  <c r="AP248" i="2"/>
  <c r="H248" i="2"/>
  <c r="G248" i="2"/>
  <c r="AI248" i="2" s="1"/>
  <c r="D248" i="2"/>
  <c r="M248" i="2" s="1"/>
  <c r="AS248" i="2"/>
  <c r="A248" i="2"/>
  <c r="J248" i="2" s="1"/>
  <c r="G247" i="2"/>
  <c r="D247" i="2"/>
  <c r="AS247" i="2"/>
  <c r="A247" i="2"/>
  <c r="AM247" i="2" s="1"/>
  <c r="G246" i="2"/>
  <c r="D246" i="2"/>
  <c r="AS246" i="2"/>
  <c r="A246" i="2"/>
  <c r="AH245" i="2"/>
  <c r="I245" i="2"/>
  <c r="G245" i="2"/>
  <c r="D245" i="2"/>
  <c r="AS245" i="2"/>
  <c r="A245" i="2"/>
  <c r="AM245" i="2" s="1"/>
  <c r="G244" i="2"/>
  <c r="D244" i="2"/>
  <c r="A244" i="2"/>
  <c r="AH243" i="2"/>
  <c r="AF243" i="2"/>
  <c r="X243" i="2"/>
  <c r="W243" i="2"/>
  <c r="I243" i="2"/>
  <c r="G243" i="2"/>
  <c r="D243" i="2"/>
  <c r="A243" i="2"/>
  <c r="AM243" i="2" s="1"/>
  <c r="AH242" i="2"/>
  <c r="AA242" i="2"/>
  <c r="G242" i="2"/>
  <c r="D242" i="2"/>
  <c r="A242" i="2"/>
  <c r="AD241" i="2"/>
  <c r="G241" i="2"/>
  <c r="D241" i="2"/>
  <c r="A241" i="2"/>
  <c r="G240" i="2"/>
  <c r="D240" i="2"/>
  <c r="A240" i="2"/>
  <c r="AD239" i="2"/>
  <c r="G239" i="2"/>
  <c r="D239" i="2"/>
  <c r="AS239" i="2"/>
  <c r="A239" i="2"/>
  <c r="AS238" i="2"/>
  <c r="G238" i="2"/>
  <c r="D238" i="2"/>
  <c r="A238" i="2"/>
  <c r="G237" i="2"/>
  <c r="D237" i="2"/>
  <c r="A237" i="2"/>
  <c r="AM237" i="2" s="1"/>
  <c r="G236" i="2"/>
  <c r="D236" i="2"/>
  <c r="A236" i="2"/>
  <c r="AH235" i="2"/>
  <c r="AF235" i="2"/>
  <c r="X235" i="2"/>
  <c r="W235" i="2"/>
  <c r="I235" i="2"/>
  <c r="G235" i="2"/>
  <c r="D235" i="2"/>
  <c r="AS235" i="2"/>
  <c r="A235" i="2"/>
  <c r="AM235" i="2" s="1"/>
  <c r="AA234" i="2"/>
  <c r="G234" i="2"/>
  <c r="D234" i="2"/>
  <c r="AS234" i="2"/>
  <c r="A234" i="2"/>
  <c r="AH233" i="2"/>
  <c r="X233" i="2"/>
  <c r="G233" i="2"/>
  <c r="D233" i="2"/>
  <c r="AS233" i="2"/>
  <c r="A233" i="2"/>
  <c r="G232" i="2"/>
  <c r="D232" i="2"/>
  <c r="AS232" i="2"/>
  <c r="A232" i="2"/>
  <c r="G231" i="2"/>
  <c r="D231" i="2"/>
  <c r="A231" i="2"/>
  <c r="AM231" i="2" s="1"/>
  <c r="G230" i="2"/>
  <c r="D230" i="2"/>
  <c r="AS230" i="2"/>
  <c r="A230" i="2"/>
  <c r="G229" i="2"/>
  <c r="D229" i="2"/>
  <c r="AS229" i="2"/>
  <c r="A229" i="2"/>
  <c r="AA228" i="2"/>
  <c r="G228" i="2"/>
  <c r="D228" i="2"/>
  <c r="AS228" i="2"/>
  <c r="A228" i="2"/>
  <c r="AH227" i="2"/>
  <c r="W227" i="2"/>
  <c r="G227" i="2"/>
  <c r="D227" i="2"/>
  <c r="A227" i="2"/>
  <c r="AM227" i="2" s="1"/>
  <c r="AH226" i="2"/>
  <c r="G226" i="2"/>
  <c r="D226" i="2"/>
  <c r="AS226" i="2"/>
  <c r="A226" i="2"/>
  <c r="AD225" i="2"/>
  <c r="I225" i="2"/>
  <c r="G225" i="2"/>
  <c r="D225" i="2"/>
  <c r="A225" i="2"/>
  <c r="AM225" i="2" s="1"/>
  <c r="G224" i="2"/>
  <c r="D224" i="2"/>
  <c r="AS224" i="2"/>
  <c r="A224" i="2"/>
  <c r="G223" i="2"/>
  <c r="D223" i="2"/>
  <c r="A223" i="2"/>
  <c r="AM223" i="2" s="1"/>
  <c r="G222" i="2"/>
  <c r="D222" i="2"/>
  <c r="AS222" i="2"/>
  <c r="A222" i="2"/>
  <c r="X221" i="2"/>
  <c r="I221" i="2"/>
  <c r="G221" i="2"/>
  <c r="D221" i="2"/>
  <c r="AS221" i="2"/>
  <c r="A221" i="2"/>
  <c r="AM221" i="2" s="1"/>
  <c r="AA220" i="2"/>
  <c r="G220" i="2"/>
  <c r="D220" i="2"/>
  <c r="AS220" i="2"/>
  <c r="A220" i="2"/>
  <c r="G219" i="2"/>
  <c r="D219" i="2"/>
  <c r="A219" i="2"/>
  <c r="AM219" i="2" s="1"/>
  <c r="AH218" i="2"/>
  <c r="G218" i="2"/>
  <c r="D218" i="2"/>
  <c r="AS218" i="2"/>
  <c r="A218" i="2"/>
  <c r="AD217" i="2"/>
  <c r="I217" i="2"/>
  <c r="G217" i="2"/>
  <c r="D217" i="2"/>
  <c r="AS217" i="2"/>
  <c r="A217" i="2"/>
  <c r="AM217" i="2" s="1"/>
  <c r="AA216" i="2"/>
  <c r="G216" i="2"/>
  <c r="D216" i="2"/>
  <c r="AS216" i="2"/>
  <c r="A216" i="2"/>
  <c r="G215" i="2"/>
  <c r="D215" i="2"/>
  <c r="A215" i="2"/>
  <c r="AM215" i="2" s="1"/>
  <c r="G214" i="2"/>
  <c r="D214" i="2"/>
  <c r="A214" i="2"/>
  <c r="AD213" i="2"/>
  <c r="X213" i="2"/>
  <c r="I213" i="2"/>
  <c r="G213" i="2"/>
  <c r="D213" i="2"/>
  <c r="AS213" i="2"/>
  <c r="A213" i="2"/>
  <c r="AM213" i="2" s="1"/>
  <c r="AA212" i="2"/>
  <c r="G212" i="2"/>
  <c r="D212" i="2"/>
  <c r="A212" i="2"/>
  <c r="W211" i="2"/>
  <c r="G211" i="2"/>
  <c r="D211" i="2"/>
  <c r="A211" i="2"/>
  <c r="AM211" i="2" s="1"/>
  <c r="W210" i="2"/>
  <c r="G210" i="2"/>
  <c r="D210" i="2"/>
  <c r="AT210" i="2" s="1"/>
  <c r="A210" i="2"/>
  <c r="F210" i="2" s="1"/>
  <c r="AL209" i="2"/>
  <c r="G209" i="2"/>
  <c r="D209" i="2"/>
  <c r="M209" i="2" s="1"/>
  <c r="A209" i="2"/>
  <c r="AT208" i="2"/>
  <c r="AC208" i="2"/>
  <c r="X208" i="2"/>
  <c r="I208" i="2"/>
  <c r="G208" i="2"/>
  <c r="D208" i="2"/>
  <c r="M208" i="2" s="1"/>
  <c r="A208" i="2"/>
  <c r="AM208" i="2" s="1"/>
  <c r="AC207" i="2"/>
  <c r="G207" i="2"/>
  <c r="D207" i="2"/>
  <c r="AT207" i="2" s="1"/>
  <c r="AS207" i="2"/>
  <c r="A207" i="2"/>
  <c r="AL206" i="2"/>
  <c r="G206" i="2"/>
  <c r="D206" i="2"/>
  <c r="AT206" i="2" s="1"/>
  <c r="A206" i="2"/>
  <c r="AM206" i="2" s="1"/>
  <c r="AL205" i="2"/>
  <c r="G205" i="2"/>
  <c r="D205" i="2"/>
  <c r="M205" i="2" s="1"/>
  <c r="AS205" i="2"/>
  <c r="A205" i="2"/>
  <c r="AM205" i="2" s="1"/>
  <c r="G204" i="2"/>
  <c r="D204" i="2"/>
  <c r="AT204" i="2" s="1"/>
  <c r="A204" i="2"/>
  <c r="I204" i="2" s="1"/>
  <c r="AF203" i="2"/>
  <c r="AC203" i="2"/>
  <c r="X203" i="2"/>
  <c r="G203" i="2"/>
  <c r="D203" i="2"/>
  <c r="AT203" i="2" s="1"/>
  <c r="A203" i="2"/>
  <c r="I203" i="2" s="1"/>
  <c r="G202" i="2"/>
  <c r="D202" i="2"/>
  <c r="AT202" i="2" s="1"/>
  <c r="AS202" i="2"/>
  <c r="A202" i="2"/>
  <c r="AL201" i="2"/>
  <c r="Z201" i="2"/>
  <c r="I201" i="2"/>
  <c r="G201" i="2"/>
  <c r="D201" i="2"/>
  <c r="AT201" i="2" s="1"/>
  <c r="A201" i="2"/>
  <c r="AM201" i="2" s="1"/>
  <c r="AT200" i="2"/>
  <c r="G200" i="2"/>
  <c r="D200" i="2"/>
  <c r="A200" i="2"/>
  <c r="I200" i="2" s="1"/>
  <c r="AC199" i="2"/>
  <c r="G199" i="2"/>
  <c r="D199" i="2"/>
  <c r="AT199" i="2" s="1"/>
  <c r="AS199" i="2"/>
  <c r="A199" i="2"/>
  <c r="M198" i="2"/>
  <c r="G198" i="2"/>
  <c r="D198" i="2"/>
  <c r="AT198" i="2" s="1"/>
  <c r="A198" i="2"/>
  <c r="AM198" i="2" s="1"/>
  <c r="G197" i="2"/>
  <c r="D197" i="2"/>
  <c r="AT197" i="2" s="1"/>
  <c r="AS197" i="2"/>
  <c r="A197" i="2"/>
  <c r="AM197" i="2" s="1"/>
  <c r="AH196" i="2"/>
  <c r="AC196" i="2"/>
  <c r="X196" i="2"/>
  <c r="I196" i="2"/>
  <c r="G196" i="2"/>
  <c r="D196" i="2"/>
  <c r="AT196" i="2" s="1"/>
  <c r="A196" i="2"/>
  <c r="G195" i="2"/>
  <c r="D195" i="2"/>
  <c r="AT195" i="2" s="1"/>
  <c r="A195" i="2"/>
  <c r="I195" i="2" s="1"/>
  <c r="AL194" i="2"/>
  <c r="I194" i="2"/>
  <c r="G194" i="2"/>
  <c r="D194" i="2"/>
  <c r="AT194" i="2" s="1"/>
  <c r="AS194" i="2"/>
  <c r="A194" i="2"/>
  <c r="AM194" i="2" s="1"/>
  <c r="AL193" i="2"/>
  <c r="G193" i="2"/>
  <c r="D193" i="2"/>
  <c r="AT193" i="2" s="1"/>
  <c r="A193" i="2"/>
  <c r="Z192" i="2"/>
  <c r="G192" i="2"/>
  <c r="D192" i="2"/>
  <c r="AT192" i="2" s="1"/>
  <c r="A192" i="2"/>
  <c r="AM192" i="2" s="1"/>
  <c r="G191" i="2"/>
  <c r="D191" i="2"/>
  <c r="AT191" i="2" s="1"/>
  <c r="AS191" i="2"/>
  <c r="A191" i="2"/>
  <c r="AM191" i="2" s="1"/>
  <c r="G190" i="2"/>
  <c r="D190" i="2"/>
  <c r="AT190" i="2" s="1"/>
  <c r="A190" i="2"/>
  <c r="AL190" i="2" s="1"/>
  <c r="G189" i="2"/>
  <c r="D189" i="2"/>
  <c r="AT189" i="2" s="1"/>
  <c r="AS189" i="2"/>
  <c r="A189" i="2"/>
  <c r="AL189" i="2" s="1"/>
  <c r="X188" i="2"/>
  <c r="G188" i="2"/>
  <c r="D188" i="2"/>
  <c r="M188" i="2" s="1"/>
  <c r="A188" i="2"/>
  <c r="G187" i="2"/>
  <c r="D187" i="2"/>
  <c r="M187" i="2" s="1"/>
  <c r="AS187" i="2"/>
  <c r="A187" i="2"/>
  <c r="I187" i="2" s="1"/>
  <c r="I186" i="2"/>
  <c r="G186" i="2"/>
  <c r="D186" i="2"/>
  <c r="AT186" i="2" s="1"/>
  <c r="AS186" i="2"/>
  <c r="A186" i="2"/>
  <c r="AM186" i="2" s="1"/>
  <c r="I185" i="2"/>
  <c r="G185" i="2"/>
  <c r="D185" i="2"/>
  <c r="AT185" i="2" s="1"/>
  <c r="A185" i="2"/>
  <c r="AM185" i="2" s="1"/>
  <c r="G184" i="2"/>
  <c r="D184" i="2"/>
  <c r="M184" i="2" s="1"/>
  <c r="AS184" i="2"/>
  <c r="A184" i="2"/>
  <c r="AM184" i="2" s="1"/>
  <c r="G183" i="2"/>
  <c r="D183" i="2"/>
  <c r="AT183" i="2" s="1"/>
  <c r="AS183" i="2"/>
  <c r="A183" i="2"/>
  <c r="AM183" i="2" s="1"/>
  <c r="I182" i="2"/>
  <c r="G182" i="2"/>
  <c r="D182" i="2"/>
  <c r="AT182" i="2" s="1"/>
  <c r="A182" i="2"/>
  <c r="AM182" i="2" s="1"/>
  <c r="AL181" i="2"/>
  <c r="I181" i="2"/>
  <c r="G181" i="2"/>
  <c r="D181" i="2"/>
  <c r="AT181" i="2" s="1"/>
  <c r="A181" i="2"/>
  <c r="AM181" i="2" s="1"/>
  <c r="AH180" i="2"/>
  <c r="AC180" i="2"/>
  <c r="X180" i="2"/>
  <c r="G180" i="2"/>
  <c r="D180" i="2"/>
  <c r="AT180" i="2" s="1"/>
  <c r="A180" i="2"/>
  <c r="AC179" i="2"/>
  <c r="X179" i="2"/>
  <c r="G179" i="2"/>
  <c r="D179" i="2"/>
  <c r="AT179" i="2" s="1"/>
  <c r="AS179" i="2"/>
  <c r="A179" i="2"/>
  <c r="AL178" i="2"/>
  <c r="AF178" i="2"/>
  <c r="G178" i="2"/>
  <c r="D178" i="2"/>
  <c r="AT178" i="2" s="1"/>
  <c r="AS178" i="2"/>
  <c r="A178" i="2"/>
  <c r="AM178" i="2" s="1"/>
  <c r="G177" i="2"/>
  <c r="D177" i="2"/>
  <c r="AT177" i="2" s="1"/>
  <c r="AS177" i="2"/>
  <c r="A177" i="2"/>
  <c r="AM177" i="2" s="1"/>
  <c r="AT176" i="2"/>
  <c r="AH176" i="2"/>
  <c r="AC176" i="2"/>
  <c r="X176" i="2"/>
  <c r="I176" i="2"/>
  <c r="G176" i="2"/>
  <c r="D176" i="2"/>
  <c r="M176" i="2" s="1"/>
  <c r="A176" i="2"/>
  <c r="AM176" i="2" s="1"/>
  <c r="G175" i="2"/>
  <c r="D175" i="2"/>
  <c r="AT175" i="2" s="1"/>
  <c r="A175" i="2"/>
  <c r="AM175" i="2" s="1"/>
  <c r="G174" i="2"/>
  <c r="D174" i="2"/>
  <c r="M174" i="2" s="1"/>
  <c r="A174" i="2"/>
  <c r="AM174" i="2" s="1"/>
  <c r="AL173" i="2"/>
  <c r="I173" i="2"/>
  <c r="G173" i="2"/>
  <c r="D173" i="2"/>
  <c r="AT173" i="2" s="1"/>
  <c r="AS173" i="2"/>
  <c r="A173" i="2"/>
  <c r="AM173" i="2" s="1"/>
  <c r="G172" i="2"/>
  <c r="D172" i="2"/>
  <c r="AT172" i="2" s="1"/>
  <c r="A172" i="2"/>
  <c r="AH171" i="2"/>
  <c r="G171" i="2"/>
  <c r="D171" i="2"/>
  <c r="AT171" i="2" s="1"/>
  <c r="AS171" i="2"/>
  <c r="A171" i="2"/>
  <c r="AL170" i="2"/>
  <c r="AF170" i="2"/>
  <c r="G170" i="2"/>
  <c r="D170" i="2"/>
  <c r="AT170" i="2" s="1"/>
  <c r="A170" i="2"/>
  <c r="AM170" i="2" s="1"/>
  <c r="AH169" i="2"/>
  <c r="G169" i="2"/>
  <c r="D169" i="2"/>
  <c r="AT169" i="2" s="1"/>
  <c r="AS169" i="2"/>
  <c r="A169" i="2"/>
  <c r="AM169" i="2" s="1"/>
  <c r="AT168" i="2"/>
  <c r="AH168" i="2"/>
  <c r="AC168" i="2"/>
  <c r="X168" i="2"/>
  <c r="I168" i="2"/>
  <c r="G168" i="2"/>
  <c r="D168" i="2"/>
  <c r="A168" i="2"/>
  <c r="AM168" i="2" s="1"/>
  <c r="G167" i="2"/>
  <c r="D167" i="2"/>
  <c r="AT167" i="2" s="1"/>
  <c r="A167" i="2"/>
  <c r="AM167" i="2" s="1"/>
  <c r="G166" i="2"/>
  <c r="D166" i="2"/>
  <c r="AT166" i="2" s="1"/>
  <c r="A166" i="2"/>
  <c r="AM166" i="2" s="1"/>
  <c r="AL165" i="2"/>
  <c r="G165" i="2"/>
  <c r="D165" i="2"/>
  <c r="AT165" i="2" s="1"/>
  <c r="A165" i="2"/>
  <c r="AM165" i="2" s="1"/>
  <c r="AT164" i="2"/>
  <c r="X164" i="2"/>
  <c r="I164" i="2"/>
  <c r="G164" i="2"/>
  <c r="D164" i="2"/>
  <c r="M164" i="2" s="1"/>
  <c r="A164" i="2"/>
  <c r="AC163" i="2"/>
  <c r="X163" i="2"/>
  <c r="I163" i="2"/>
  <c r="G163" i="2"/>
  <c r="D163" i="2"/>
  <c r="AT163" i="2" s="1"/>
  <c r="A163" i="2"/>
  <c r="AL162" i="2"/>
  <c r="AF162" i="2"/>
  <c r="Z162" i="2"/>
  <c r="G162" i="2"/>
  <c r="D162" i="2"/>
  <c r="AT162" i="2" s="1"/>
  <c r="A162" i="2"/>
  <c r="AM162" i="2" s="1"/>
  <c r="AL161" i="2"/>
  <c r="G161" i="2"/>
  <c r="D161" i="2"/>
  <c r="M161" i="2" s="1"/>
  <c r="A161" i="2"/>
  <c r="AM161" i="2" s="1"/>
  <c r="AT160" i="2"/>
  <c r="X160" i="2"/>
  <c r="G160" i="2"/>
  <c r="D160" i="2"/>
  <c r="A160" i="2"/>
  <c r="I160" i="2" s="1"/>
  <c r="G159" i="2"/>
  <c r="D159" i="2"/>
  <c r="AT159" i="2" s="1"/>
  <c r="A159" i="2"/>
  <c r="AM159" i="2" s="1"/>
  <c r="G158" i="2"/>
  <c r="D158" i="2"/>
  <c r="AT158" i="2" s="1"/>
  <c r="A158" i="2"/>
  <c r="AM158" i="2" s="1"/>
  <c r="AL157" i="2"/>
  <c r="G157" i="2"/>
  <c r="D157" i="2"/>
  <c r="AT157" i="2" s="1"/>
  <c r="A157" i="2"/>
  <c r="AM157" i="2" s="1"/>
  <c r="AT156" i="2"/>
  <c r="AL156" i="2"/>
  <c r="I156" i="2"/>
  <c r="G156" i="2"/>
  <c r="D156" i="2"/>
  <c r="M156" i="2" s="1"/>
  <c r="A156" i="2"/>
  <c r="AM156" i="2" s="1"/>
  <c r="G155" i="2"/>
  <c r="D155" i="2"/>
  <c r="AT155" i="2" s="1"/>
  <c r="AS155" i="2"/>
  <c r="A155" i="2"/>
  <c r="AM155" i="2" s="1"/>
  <c r="G154" i="2"/>
  <c r="D154" i="2"/>
  <c r="AT154" i="2" s="1"/>
  <c r="A154" i="2"/>
  <c r="AM154" i="2" s="1"/>
  <c r="G153" i="2"/>
  <c r="D153" i="2"/>
  <c r="M153" i="2" s="1"/>
  <c r="A153" i="2"/>
  <c r="AM153" i="2" s="1"/>
  <c r="G152" i="2"/>
  <c r="D152" i="2"/>
  <c r="AT152" i="2" s="1"/>
  <c r="AS152" i="2"/>
  <c r="A152" i="2"/>
  <c r="G151" i="2"/>
  <c r="D151" i="2"/>
  <c r="M151" i="2" s="1"/>
  <c r="A151" i="2"/>
  <c r="AM151" i="2" s="1"/>
  <c r="X150" i="2"/>
  <c r="G150" i="2"/>
  <c r="D150" i="2"/>
  <c r="AT150" i="2" s="1"/>
  <c r="AS150" i="2"/>
  <c r="A150" i="2"/>
  <c r="G149" i="2"/>
  <c r="D149" i="2"/>
  <c r="M149" i="2" s="1"/>
  <c r="AS149" i="2"/>
  <c r="A149" i="2"/>
  <c r="G148" i="2"/>
  <c r="D148" i="2"/>
  <c r="AT148" i="2" s="1"/>
  <c r="A148" i="2"/>
  <c r="AM148" i="2" s="1"/>
  <c r="G147" i="2"/>
  <c r="D147" i="2"/>
  <c r="M147" i="2" s="1"/>
  <c r="A147" i="2"/>
  <c r="G146" i="2"/>
  <c r="D146" i="2"/>
  <c r="AT146" i="2" s="1"/>
  <c r="A146" i="2"/>
  <c r="AM146" i="2" s="1"/>
  <c r="G145" i="2"/>
  <c r="D145" i="2"/>
  <c r="A145" i="2"/>
  <c r="AM145" i="2" s="1"/>
  <c r="I144" i="2"/>
  <c r="G144" i="2"/>
  <c r="D144" i="2"/>
  <c r="AT144" i="2" s="1"/>
  <c r="A144" i="2"/>
  <c r="AM144" i="2" s="1"/>
  <c r="AD143" i="2"/>
  <c r="Z143" i="2"/>
  <c r="I143" i="2"/>
  <c r="G143" i="2"/>
  <c r="D143" i="2"/>
  <c r="AT143" i="2" s="1"/>
  <c r="A143" i="2"/>
  <c r="AM143" i="2" s="1"/>
  <c r="G142" i="2"/>
  <c r="D142" i="2"/>
  <c r="AT142" i="2" s="1"/>
  <c r="A142" i="2"/>
  <c r="AM142" i="2" s="1"/>
  <c r="G141" i="2"/>
  <c r="D141" i="2"/>
  <c r="M141" i="2" s="1"/>
  <c r="A141" i="2"/>
  <c r="AM141" i="2" s="1"/>
  <c r="Y140" i="2"/>
  <c r="G140" i="2"/>
  <c r="D140" i="2"/>
  <c r="AT140" i="2" s="1"/>
  <c r="A140" i="2"/>
  <c r="AM140" i="2" s="1"/>
  <c r="G139" i="2"/>
  <c r="D139" i="2"/>
  <c r="AT139" i="2" s="1"/>
  <c r="A139" i="2"/>
  <c r="AM139" i="2" s="1"/>
  <c r="G138" i="2"/>
  <c r="D138" i="2"/>
  <c r="AT138" i="2" s="1"/>
  <c r="A138" i="2"/>
  <c r="AM138" i="2" s="1"/>
  <c r="G137" i="2"/>
  <c r="D137" i="2"/>
  <c r="M137" i="2" s="1"/>
  <c r="A137" i="2"/>
  <c r="AM137" i="2" s="1"/>
  <c r="Y136" i="2"/>
  <c r="G136" i="2"/>
  <c r="D136" i="2"/>
  <c r="AT136" i="2" s="1"/>
  <c r="A136" i="2"/>
  <c r="AM136" i="2" s="1"/>
  <c r="G135" i="2"/>
  <c r="D135" i="2"/>
  <c r="AT135" i="2" s="1"/>
  <c r="AS135" i="2"/>
  <c r="A135" i="2"/>
  <c r="AM135" i="2" s="1"/>
  <c r="AF134" i="2"/>
  <c r="X134" i="2"/>
  <c r="G134" i="2"/>
  <c r="D134" i="2"/>
  <c r="M134" i="2" s="1"/>
  <c r="AS134" i="2"/>
  <c r="A134" i="2"/>
  <c r="AM134" i="2" s="1"/>
  <c r="G133" i="2"/>
  <c r="D133" i="2"/>
  <c r="M133" i="2" s="1"/>
  <c r="A133" i="2"/>
  <c r="AM133" i="2" s="1"/>
  <c r="G132" i="2"/>
  <c r="D132" i="2"/>
  <c r="AT132" i="2" s="1"/>
  <c r="A132" i="2"/>
  <c r="AM132" i="2" s="1"/>
  <c r="G131" i="2"/>
  <c r="D131" i="2"/>
  <c r="AT131" i="2" s="1"/>
  <c r="A131" i="2"/>
  <c r="AM131" i="2" s="1"/>
  <c r="G130" i="2"/>
  <c r="D130" i="2"/>
  <c r="M130" i="2" s="1"/>
  <c r="A130" i="2"/>
  <c r="AM130" i="2" s="1"/>
  <c r="G129" i="2"/>
  <c r="D129" i="2"/>
  <c r="M129" i="2" s="1"/>
  <c r="A129" i="2"/>
  <c r="G128" i="2"/>
  <c r="D128" i="2"/>
  <c r="AT128" i="2" s="1"/>
  <c r="A128" i="2"/>
  <c r="AM128" i="2" s="1"/>
  <c r="AD127" i="2"/>
  <c r="Z127" i="2"/>
  <c r="I127" i="2"/>
  <c r="G127" i="2"/>
  <c r="D127" i="2"/>
  <c r="AT127" i="2" s="1"/>
  <c r="A127" i="2"/>
  <c r="AM127" i="2" s="1"/>
  <c r="G126" i="2"/>
  <c r="D126" i="2"/>
  <c r="AT126" i="2" s="1"/>
  <c r="AS126" i="2"/>
  <c r="A126" i="2"/>
  <c r="AM126" i="2" s="1"/>
  <c r="G125" i="2"/>
  <c r="D125" i="2"/>
  <c r="M125" i="2" s="1"/>
  <c r="A125" i="2"/>
  <c r="AM125" i="2" s="1"/>
  <c r="AL124" i="2"/>
  <c r="G124" i="2"/>
  <c r="D124" i="2"/>
  <c r="AT124" i="2" s="1"/>
  <c r="A124" i="2"/>
  <c r="G123" i="2"/>
  <c r="D123" i="2"/>
  <c r="AT123" i="2" s="1"/>
  <c r="A123" i="2"/>
  <c r="G122" i="2"/>
  <c r="D122" i="2"/>
  <c r="AT122" i="2" s="1"/>
  <c r="A122" i="2"/>
  <c r="AM122" i="2" s="1"/>
  <c r="Z121" i="2"/>
  <c r="G121" i="2"/>
  <c r="D121" i="2"/>
  <c r="M121" i="2" s="1"/>
  <c r="A121" i="2"/>
  <c r="AM121" i="2" s="1"/>
  <c r="Y120" i="2"/>
  <c r="X120" i="2"/>
  <c r="G120" i="2"/>
  <c r="D120" i="2"/>
  <c r="AT120" i="2" s="1"/>
  <c r="A120" i="2"/>
  <c r="AM120" i="2" s="1"/>
  <c r="G119" i="2"/>
  <c r="D119" i="2"/>
  <c r="AT119" i="2" s="1"/>
  <c r="A119" i="2"/>
  <c r="AM119" i="2" s="1"/>
  <c r="G118" i="2"/>
  <c r="D118" i="2"/>
  <c r="M118" i="2" s="1"/>
  <c r="A118" i="2"/>
  <c r="AM118" i="2" s="1"/>
  <c r="G117" i="2"/>
  <c r="D117" i="2"/>
  <c r="M117" i="2" s="1"/>
  <c r="A117" i="2"/>
  <c r="AM117" i="2" s="1"/>
  <c r="G116" i="2"/>
  <c r="D116" i="2"/>
  <c r="AT116" i="2" s="1"/>
  <c r="AS116" i="2"/>
  <c r="A116" i="2"/>
  <c r="AM116" i="2" s="1"/>
  <c r="G115" i="2"/>
  <c r="D115" i="2"/>
  <c r="M115" i="2" s="1"/>
  <c r="A115" i="2"/>
  <c r="AM115" i="2" s="1"/>
  <c r="G114" i="2"/>
  <c r="D114" i="2"/>
  <c r="AT114" i="2" s="1"/>
  <c r="A114" i="2"/>
  <c r="AM114" i="2" s="1"/>
  <c r="G113" i="2"/>
  <c r="D113" i="2"/>
  <c r="AT113" i="2" s="1"/>
  <c r="A113" i="2"/>
  <c r="AL113" i="2" s="1"/>
  <c r="X112" i="2"/>
  <c r="M112" i="2"/>
  <c r="G112" i="2"/>
  <c r="D112" i="2"/>
  <c r="AT112" i="2" s="1"/>
  <c r="A112" i="2"/>
  <c r="G111" i="2"/>
  <c r="D111" i="2"/>
  <c r="M111" i="2" s="1"/>
  <c r="A111" i="2"/>
  <c r="AM111" i="2" s="1"/>
  <c r="G110" i="2"/>
  <c r="D110" i="2"/>
  <c r="AT110" i="2" s="1"/>
  <c r="A110" i="2"/>
  <c r="AM110" i="2" s="1"/>
  <c r="Z109" i="2"/>
  <c r="G109" i="2"/>
  <c r="D109" i="2"/>
  <c r="AT109" i="2" s="1"/>
  <c r="A109" i="2"/>
  <c r="AM109" i="2" s="1"/>
  <c r="G108" i="2"/>
  <c r="D108" i="2"/>
  <c r="M108" i="2" s="1"/>
  <c r="A108" i="2"/>
  <c r="AM108" i="2" s="1"/>
  <c r="G107" i="2"/>
  <c r="D107" i="2"/>
  <c r="AT107" i="2" s="1"/>
  <c r="A107" i="2"/>
  <c r="AM107" i="2" s="1"/>
  <c r="G106" i="2"/>
  <c r="Z106" i="2" s="1"/>
  <c r="D106" i="2"/>
  <c r="AT106" i="2" s="1"/>
  <c r="A106" i="2"/>
  <c r="AM106" i="2" s="1"/>
  <c r="G105" i="2"/>
  <c r="Z105" i="2" s="1"/>
  <c r="D105" i="2"/>
  <c r="AT105" i="2" s="1"/>
  <c r="A105" i="2"/>
  <c r="AM105" i="2" s="1"/>
  <c r="G104" i="2"/>
  <c r="AF104" i="2" s="1"/>
  <c r="D104" i="2"/>
  <c r="A104" i="2"/>
  <c r="AM104" i="2" s="1"/>
  <c r="G103" i="2"/>
  <c r="AH103" i="2" s="1"/>
  <c r="D103" i="2"/>
  <c r="AT103" i="2" s="1"/>
  <c r="A103" i="2"/>
  <c r="AM103" i="2" s="1"/>
  <c r="G102" i="2"/>
  <c r="D102" i="2"/>
  <c r="AT102" i="2" s="1"/>
  <c r="A102" i="2"/>
  <c r="G101" i="2"/>
  <c r="AH101" i="2" s="1"/>
  <c r="D101" i="2"/>
  <c r="A101" i="2"/>
  <c r="AM101" i="2" s="1"/>
  <c r="G100" i="2"/>
  <c r="Y100" i="2" s="1"/>
  <c r="D100" i="2"/>
  <c r="AT100" i="2" s="1"/>
  <c r="A100" i="2"/>
  <c r="AM100" i="2" s="1"/>
  <c r="G99" i="2"/>
  <c r="AH99" i="2" s="1"/>
  <c r="D99" i="2"/>
  <c r="AT99" i="2" s="1"/>
  <c r="A99" i="2"/>
  <c r="AL99" i="2" s="1"/>
  <c r="G98" i="2"/>
  <c r="Y98" i="2" s="1"/>
  <c r="D98" i="2"/>
  <c r="A98" i="2"/>
  <c r="G97" i="2"/>
  <c r="AH97" i="2" s="1"/>
  <c r="D97" i="2"/>
  <c r="AT97" i="2" s="1"/>
  <c r="A97" i="2"/>
  <c r="AM97" i="2" s="1"/>
  <c r="G96" i="2"/>
  <c r="Y96" i="2" s="1"/>
  <c r="D96" i="2"/>
  <c r="AT96" i="2" s="1"/>
  <c r="A96" i="2"/>
  <c r="G95" i="2"/>
  <c r="AH95" i="2" s="1"/>
  <c r="D95" i="2"/>
  <c r="A95" i="2"/>
  <c r="G94" i="2"/>
  <c r="Y94" i="2" s="1"/>
  <c r="D94" i="2"/>
  <c r="AT94" i="2" s="1"/>
  <c r="A94" i="2"/>
  <c r="AM94" i="2" s="1"/>
  <c r="G93" i="2"/>
  <c r="AH93" i="2" s="1"/>
  <c r="D93" i="2"/>
  <c r="AT93" i="2" s="1"/>
  <c r="A93" i="2"/>
  <c r="AM93" i="2" s="1"/>
  <c r="G92" i="2"/>
  <c r="AF92" i="2" s="1"/>
  <c r="D92" i="2"/>
  <c r="A92" i="2"/>
  <c r="AM92" i="2" s="1"/>
  <c r="G91" i="2"/>
  <c r="AH91" i="2" s="1"/>
  <c r="D91" i="2"/>
  <c r="A91" i="2"/>
  <c r="AM91" i="2" s="1"/>
  <c r="AT90" i="2"/>
  <c r="G90" i="2"/>
  <c r="AF90" i="2" s="1"/>
  <c r="D90" i="2"/>
  <c r="A90" i="2"/>
  <c r="AM90" i="2" s="1"/>
  <c r="G89" i="2"/>
  <c r="AH89" i="2" s="1"/>
  <c r="D89" i="2"/>
  <c r="A89" i="2"/>
  <c r="G88" i="2"/>
  <c r="AF88" i="2" s="1"/>
  <c r="D88" i="2"/>
  <c r="AT88" i="2" s="1"/>
  <c r="A88" i="2"/>
  <c r="AM88" i="2" s="1"/>
  <c r="G87" i="2"/>
  <c r="AH87" i="2" s="1"/>
  <c r="D87" i="2"/>
  <c r="A87" i="2"/>
  <c r="AM87" i="2" s="1"/>
  <c r="G86" i="2"/>
  <c r="AF86" i="2" s="1"/>
  <c r="D86" i="2"/>
  <c r="A86" i="2"/>
  <c r="AM86" i="2" s="1"/>
  <c r="G85" i="2"/>
  <c r="AH85" i="2" s="1"/>
  <c r="D85" i="2"/>
  <c r="M85" i="2" s="1"/>
  <c r="A85" i="2"/>
  <c r="AM85" i="2" s="1"/>
  <c r="G84" i="2"/>
  <c r="AF84" i="2" s="1"/>
  <c r="D84" i="2"/>
  <c r="A84" i="2"/>
  <c r="AM84" i="2" s="1"/>
  <c r="I83" i="2"/>
  <c r="G83" i="2"/>
  <c r="AH83" i="2" s="1"/>
  <c r="D83" i="2"/>
  <c r="M83" i="2" s="1"/>
  <c r="A83" i="2"/>
  <c r="AM83" i="2" s="1"/>
  <c r="G82" i="2"/>
  <c r="D82" i="2"/>
  <c r="A82" i="2"/>
  <c r="AM82" i="2" s="1"/>
  <c r="G81" i="2"/>
  <c r="AH81" i="2" s="1"/>
  <c r="D81" i="2"/>
  <c r="A81" i="2"/>
  <c r="AM81" i="2" s="1"/>
  <c r="X80" i="2"/>
  <c r="G80" i="2"/>
  <c r="AG80" i="2" s="1"/>
  <c r="D80" i="2"/>
  <c r="AT80" i="2" s="1"/>
  <c r="A80" i="2"/>
  <c r="G79" i="2"/>
  <c r="X79" i="2" s="1"/>
  <c r="D79" i="2"/>
  <c r="AT79" i="2" s="1"/>
  <c r="A79" i="2"/>
  <c r="AM79" i="2" s="1"/>
  <c r="G78" i="2"/>
  <c r="AC78" i="2" s="1"/>
  <c r="D78" i="2"/>
  <c r="A78" i="2"/>
  <c r="AM78" i="2" s="1"/>
  <c r="G77" i="2"/>
  <c r="AG77" i="2" s="1"/>
  <c r="D77" i="2"/>
  <c r="A77" i="2"/>
  <c r="AM77" i="2" s="1"/>
  <c r="G76" i="2"/>
  <c r="AF76" i="2" s="1"/>
  <c r="D76" i="2"/>
  <c r="A76" i="2"/>
  <c r="AM76" i="2" s="1"/>
  <c r="G75" i="2"/>
  <c r="D75" i="2"/>
  <c r="AT75" i="2" s="1"/>
  <c r="A75" i="2"/>
  <c r="AM75" i="2" s="1"/>
  <c r="G74" i="2"/>
  <c r="AH74" i="2" s="1"/>
  <c r="D74" i="2"/>
  <c r="A74" i="2"/>
  <c r="AM74" i="2" s="1"/>
  <c r="G73" i="2"/>
  <c r="AF73" i="2" s="1"/>
  <c r="D73" i="2"/>
  <c r="M73" i="2" s="1"/>
  <c r="A73" i="2"/>
  <c r="AM73" i="2" s="1"/>
  <c r="G72" i="2"/>
  <c r="D72" i="2"/>
  <c r="A72" i="2"/>
  <c r="G71" i="2"/>
  <c r="AH71" i="2" s="1"/>
  <c r="D71" i="2"/>
  <c r="A71" i="2"/>
  <c r="AM71" i="2" s="1"/>
  <c r="G70" i="2"/>
  <c r="D70" i="2"/>
  <c r="A70" i="2"/>
  <c r="AM70" i="2" s="1"/>
  <c r="G69" i="2"/>
  <c r="D69" i="2"/>
  <c r="A69" i="2"/>
  <c r="AL69" i="2" s="1"/>
  <c r="G68" i="2"/>
  <c r="AH68" i="2" s="1"/>
  <c r="D68" i="2"/>
  <c r="A68" i="2"/>
  <c r="AM68" i="2" s="1"/>
  <c r="G67" i="2"/>
  <c r="AF67" i="2" s="1"/>
  <c r="D67" i="2"/>
  <c r="M67" i="2" s="1"/>
  <c r="A67" i="2"/>
  <c r="AL67" i="2" s="1"/>
  <c r="G66" i="2"/>
  <c r="D66" i="2"/>
  <c r="A66" i="2"/>
  <c r="AM66" i="2" s="1"/>
  <c r="G65" i="2"/>
  <c r="AH65" i="2" s="1"/>
  <c r="D65" i="2"/>
  <c r="AT65" i="2" s="1"/>
  <c r="A65" i="2"/>
  <c r="AM65" i="2" s="1"/>
  <c r="G64" i="2"/>
  <c r="AF64" i="2" s="1"/>
  <c r="D64" i="2"/>
  <c r="AT64" i="2" s="1"/>
  <c r="A64" i="2"/>
  <c r="AM64" i="2" s="1"/>
  <c r="G63" i="2"/>
  <c r="D63" i="2"/>
  <c r="AT63" i="2" s="1"/>
  <c r="A63" i="2"/>
  <c r="AM63" i="2" s="1"/>
  <c r="AT62" i="2"/>
  <c r="G62" i="2"/>
  <c r="AH62" i="2" s="1"/>
  <c r="D62" i="2"/>
  <c r="A62" i="2"/>
  <c r="AL62" i="2" s="1"/>
  <c r="G61" i="2"/>
  <c r="D61" i="2"/>
  <c r="AT61" i="2" s="1"/>
  <c r="A61" i="2"/>
  <c r="AM61" i="2" s="1"/>
  <c r="G60" i="2"/>
  <c r="D60" i="2"/>
  <c r="A60" i="2"/>
  <c r="AL60" i="2" s="1"/>
  <c r="G59" i="2"/>
  <c r="AH59" i="2" s="1"/>
  <c r="D59" i="2"/>
  <c r="AT59" i="2" s="1"/>
  <c r="A59" i="2"/>
  <c r="I59" i="2" s="1"/>
  <c r="G58" i="2"/>
  <c r="AF58" i="2" s="1"/>
  <c r="D58" i="2"/>
  <c r="AT58" i="2" s="1"/>
  <c r="A58" i="2"/>
  <c r="AM58" i="2" s="1"/>
  <c r="G57" i="2"/>
  <c r="D57" i="2"/>
  <c r="A57" i="2"/>
  <c r="AL57" i="2" s="1"/>
  <c r="G56" i="2"/>
  <c r="AH56" i="2" s="1"/>
  <c r="D56" i="2"/>
  <c r="AT56" i="2" s="1"/>
  <c r="A56" i="2"/>
  <c r="I56" i="2" s="1"/>
  <c r="G55" i="2"/>
  <c r="AF55" i="2" s="1"/>
  <c r="D55" i="2"/>
  <c r="AT55" i="2" s="1"/>
  <c r="A55" i="2"/>
  <c r="AM55" i="2" s="1"/>
  <c r="G54" i="2"/>
  <c r="D54" i="2"/>
  <c r="A54" i="2"/>
  <c r="AM54" i="2" s="1"/>
  <c r="G53" i="2"/>
  <c r="AG53" i="2" s="1"/>
  <c r="D53" i="2"/>
  <c r="AT53" i="2" s="1"/>
  <c r="A53" i="2"/>
  <c r="AM53" i="2" s="1"/>
  <c r="G52" i="2"/>
  <c r="AH52" i="2" s="1"/>
  <c r="D52" i="2"/>
  <c r="A52" i="2"/>
  <c r="G51" i="2"/>
  <c r="D51" i="2"/>
  <c r="AT51" i="2" s="1"/>
  <c r="A51" i="2"/>
  <c r="AM51" i="2" s="1"/>
  <c r="G50" i="2"/>
  <c r="D50" i="2"/>
  <c r="AT50" i="2" s="1"/>
  <c r="A50" i="2"/>
  <c r="AM50" i="2" s="1"/>
  <c r="G49" i="2"/>
  <c r="AG49" i="2" s="1"/>
  <c r="D49" i="2"/>
  <c r="AT49" i="2" s="1"/>
  <c r="A49" i="2"/>
  <c r="AM49" i="2" s="1"/>
  <c r="G48" i="2"/>
  <c r="AH48" i="2" s="1"/>
  <c r="D48" i="2"/>
  <c r="A48" i="2"/>
  <c r="AM48" i="2" s="1"/>
  <c r="AT47" i="2"/>
  <c r="G47" i="2"/>
  <c r="D47" i="2"/>
  <c r="A47" i="2"/>
  <c r="AM47" i="2" s="1"/>
  <c r="G46" i="2"/>
  <c r="D46" i="2"/>
  <c r="M46" i="2" s="1"/>
  <c r="A46" i="2"/>
  <c r="AM46" i="2" s="1"/>
  <c r="G45" i="2"/>
  <c r="AG45" i="2" s="1"/>
  <c r="D45" i="2"/>
  <c r="A45" i="2"/>
  <c r="AM45" i="2" s="1"/>
  <c r="G44" i="2"/>
  <c r="AH44" i="2" s="1"/>
  <c r="D44" i="2"/>
  <c r="AT44" i="2" s="1"/>
  <c r="A44" i="2"/>
  <c r="AM44" i="2" s="1"/>
  <c r="G43" i="2"/>
  <c r="AF43" i="2" s="1"/>
  <c r="D43" i="2"/>
  <c r="A43" i="2"/>
  <c r="AM43" i="2" s="1"/>
  <c r="G42" i="2"/>
  <c r="D42" i="2"/>
  <c r="AT42" i="2" s="1"/>
  <c r="A42" i="2"/>
  <c r="AM42" i="2" s="1"/>
  <c r="AT41" i="2"/>
  <c r="G41" i="2"/>
  <c r="AG41" i="2" s="1"/>
  <c r="D41" i="2"/>
  <c r="A41" i="2"/>
  <c r="AM41" i="2" s="1"/>
  <c r="G40" i="2"/>
  <c r="AH40" i="2" s="1"/>
  <c r="D40" i="2"/>
  <c r="AT40" i="2" s="1"/>
  <c r="A40" i="2"/>
  <c r="AM40" i="2" s="1"/>
  <c r="G39" i="2"/>
  <c r="AF39" i="2" s="1"/>
  <c r="D39" i="2"/>
  <c r="M39" i="2" s="1"/>
  <c r="A39" i="2"/>
  <c r="AM39" i="2" s="1"/>
  <c r="G38" i="2"/>
  <c r="D38" i="2"/>
  <c r="A38" i="2"/>
  <c r="AM38" i="2" s="1"/>
  <c r="G37" i="2"/>
  <c r="AG37" i="2" s="1"/>
  <c r="D37" i="2"/>
  <c r="A37" i="2"/>
  <c r="AM37" i="2" s="1"/>
  <c r="G36" i="2"/>
  <c r="AH36" i="2" s="1"/>
  <c r="D36" i="2"/>
  <c r="A36" i="2"/>
  <c r="AM36" i="2" s="1"/>
  <c r="G35" i="2"/>
  <c r="D35" i="2"/>
  <c r="A35" i="2"/>
  <c r="AM35" i="2" s="1"/>
  <c r="G34" i="2"/>
  <c r="D34" i="2"/>
  <c r="AT34" i="2" s="1"/>
  <c r="A34" i="2"/>
  <c r="AM34" i="2" s="1"/>
  <c r="G33" i="2"/>
  <c r="AG33" i="2" s="1"/>
  <c r="D33" i="2"/>
  <c r="AT33" i="2" s="1"/>
  <c r="A33" i="2"/>
  <c r="AM33" i="2" s="1"/>
  <c r="AT32" i="2"/>
  <c r="G32" i="2"/>
  <c r="AH32" i="2" s="1"/>
  <c r="D32" i="2"/>
  <c r="A32" i="2"/>
  <c r="I32" i="2" s="1"/>
  <c r="G31" i="2"/>
  <c r="D31" i="2"/>
  <c r="A31" i="2"/>
  <c r="I31" i="2" s="1"/>
  <c r="G30" i="2"/>
  <c r="AG30" i="2" s="1"/>
  <c r="D30" i="2"/>
  <c r="AT30" i="2" s="1"/>
  <c r="A30" i="2"/>
  <c r="I30" i="2" s="1"/>
  <c r="G29" i="2"/>
  <c r="AG29" i="2" s="1"/>
  <c r="D29" i="2"/>
  <c r="AT29" i="2" s="1"/>
  <c r="A29" i="2"/>
  <c r="I29" i="2" s="1"/>
  <c r="AT28" i="2"/>
  <c r="G28" i="2"/>
  <c r="AH28" i="2" s="1"/>
  <c r="D28" i="2"/>
  <c r="A28" i="2"/>
  <c r="I28" i="2" s="1"/>
  <c r="G27" i="2"/>
  <c r="AG27" i="2" s="1"/>
  <c r="D27" i="2"/>
  <c r="AT27" i="2" s="1"/>
  <c r="A27" i="2"/>
  <c r="I27" i="2" s="1"/>
  <c r="G26" i="2"/>
  <c r="AG26" i="2" s="1"/>
  <c r="D26" i="2"/>
  <c r="A26" i="2"/>
  <c r="I26" i="2" s="1"/>
  <c r="G25" i="2"/>
  <c r="AG25" i="2" s="1"/>
  <c r="D25" i="2"/>
  <c r="A25" i="2"/>
  <c r="I25" i="2" s="1"/>
  <c r="AT24" i="2"/>
  <c r="G24" i="2"/>
  <c r="AH24" i="2" s="1"/>
  <c r="D24" i="2"/>
  <c r="A24" i="2"/>
  <c r="I24" i="2" s="1"/>
  <c r="G23" i="2"/>
  <c r="AG23" i="2" s="1"/>
  <c r="D23" i="2"/>
  <c r="AT23" i="2" s="1"/>
  <c r="A23" i="2"/>
  <c r="I23" i="2" s="1"/>
  <c r="G22" i="2"/>
  <c r="AG22" i="2" s="1"/>
  <c r="D22" i="2"/>
  <c r="A22" i="2"/>
  <c r="I22" i="2" s="1"/>
  <c r="G21" i="2"/>
  <c r="AG21" i="2" s="1"/>
  <c r="D21" i="2"/>
  <c r="AT21" i="2" s="1"/>
  <c r="A21" i="2"/>
  <c r="I21" i="2" s="1"/>
  <c r="AT20" i="2"/>
  <c r="G20" i="2"/>
  <c r="AH20" i="2" s="1"/>
  <c r="D20" i="2"/>
  <c r="A20" i="2"/>
  <c r="I20" i="2" s="1"/>
  <c r="G19" i="2"/>
  <c r="AG19" i="2" s="1"/>
  <c r="D19" i="2"/>
  <c r="M19" i="2" s="1"/>
  <c r="A19" i="2"/>
  <c r="I19" i="2" s="1"/>
  <c r="G18" i="2"/>
  <c r="AG18" i="2" s="1"/>
  <c r="D18" i="2"/>
  <c r="A18" i="2"/>
  <c r="I18" i="2" s="1"/>
  <c r="G17" i="2"/>
  <c r="AG17" i="2" s="1"/>
  <c r="D17" i="2"/>
  <c r="A17" i="2"/>
  <c r="I17" i="2" s="1"/>
  <c r="AT16" i="2"/>
  <c r="G16" i="2"/>
  <c r="AH16" i="2" s="1"/>
  <c r="D16" i="2"/>
  <c r="A16" i="2"/>
  <c r="I16" i="2" s="1"/>
  <c r="G15" i="2"/>
  <c r="AG15" i="2" s="1"/>
  <c r="D15" i="2"/>
  <c r="A15" i="2"/>
  <c r="I15" i="2" s="1"/>
  <c r="G14" i="2"/>
  <c r="AG14" i="2" s="1"/>
  <c r="D14" i="2"/>
  <c r="A14" i="2"/>
  <c r="I14" i="2" s="1"/>
  <c r="G13" i="2"/>
  <c r="AG13" i="2" s="1"/>
  <c r="D13" i="2"/>
  <c r="M13" i="2" s="1"/>
  <c r="A13" i="2"/>
  <c r="I13" i="2" s="1"/>
  <c r="G12" i="2"/>
  <c r="AH12" i="2" s="1"/>
  <c r="D12" i="2"/>
  <c r="A12" i="2"/>
  <c r="I12" i="2" s="1"/>
  <c r="G11" i="2"/>
  <c r="AG11" i="2" s="1"/>
  <c r="D11" i="2"/>
  <c r="M11" i="2" s="1"/>
  <c r="A11" i="2"/>
  <c r="I11" i="2" s="1"/>
  <c r="G10" i="2"/>
  <c r="AG10" i="2" s="1"/>
  <c r="D10" i="2"/>
  <c r="M10" i="2" s="1"/>
  <c r="A10" i="2"/>
  <c r="I10" i="2" s="1"/>
  <c r="G9" i="2"/>
  <c r="AG9" i="2" s="1"/>
  <c r="D9" i="2"/>
  <c r="M9" i="2" s="1"/>
  <c r="A9" i="2"/>
  <c r="I9" i="2" s="1"/>
  <c r="AT8" i="2"/>
  <c r="G8" i="2"/>
  <c r="AH8" i="2" s="1"/>
  <c r="D8" i="2"/>
  <c r="M8" i="2" s="1"/>
  <c r="A8" i="2"/>
  <c r="I8" i="2" s="1"/>
  <c r="G7" i="2"/>
  <c r="AG7" i="2" s="1"/>
  <c r="D7" i="2"/>
  <c r="M7" i="2" s="1"/>
  <c r="A7" i="2"/>
  <c r="I7" i="2" s="1"/>
  <c r="G6" i="2"/>
  <c r="AG6" i="2" s="1"/>
  <c r="D6" i="2"/>
  <c r="M6" i="2" s="1"/>
  <c r="A6" i="2"/>
  <c r="I6" i="2" s="1"/>
  <c r="G5" i="2"/>
  <c r="AH5" i="2" s="1"/>
  <c r="D5" i="2"/>
  <c r="AT5" i="2" s="1"/>
  <c r="A5" i="2"/>
  <c r="AL5" i="2" s="1"/>
  <c r="G4" i="2"/>
  <c r="AH4" i="2" s="1"/>
  <c r="D4" i="2"/>
  <c r="M4" i="2" s="1"/>
  <c r="A4" i="2"/>
  <c r="AM4" i="2" s="1"/>
  <c r="AK3" i="2"/>
  <c r="G3" i="2"/>
  <c r="AG3" i="2" s="1"/>
  <c r="D3" i="2"/>
  <c r="M3" i="2" s="1"/>
  <c r="A3" i="2"/>
  <c r="I3" i="2" s="1"/>
  <c r="G2" i="2"/>
  <c r="AG2" i="2" s="1"/>
  <c r="M2" i="2"/>
  <c r="A2" i="2"/>
  <c r="AM2" i="2" s="1"/>
  <c r="G1" i="2"/>
  <c r="F1" i="2"/>
  <c r="D1" i="2"/>
  <c r="C1" i="2"/>
  <c r="B1" i="2"/>
  <c r="A1" i="2"/>
  <c r="M12" i="2" l="1"/>
  <c r="AT12" i="2"/>
  <c r="AM52" i="2"/>
  <c r="AL52" i="2"/>
  <c r="AJ107" i="2"/>
  <c r="AE107" i="2"/>
  <c r="AH108" i="2"/>
  <c r="AG108" i="2"/>
  <c r="AE108" i="2"/>
  <c r="AD110" i="2"/>
  <c r="AE110" i="2"/>
  <c r="AD111" i="2"/>
  <c r="AE111" i="2"/>
  <c r="AC113" i="2"/>
  <c r="AG113" i="2"/>
  <c r="Z114" i="2"/>
  <c r="AE114" i="2"/>
  <c r="AD115" i="2"/>
  <c r="AE115" i="2"/>
  <c r="AD116" i="2"/>
  <c r="AE116" i="2"/>
  <c r="AD117" i="2"/>
  <c r="AE117" i="2"/>
  <c r="AC119" i="2"/>
  <c r="AE119" i="2"/>
  <c r="AD120" i="2"/>
  <c r="AE120" i="2"/>
  <c r="AJ121" i="2"/>
  <c r="AE121" i="2"/>
  <c r="AH122" i="2"/>
  <c r="AE122" i="2"/>
  <c r="AC123" i="2"/>
  <c r="AE123" i="2"/>
  <c r="AD124" i="2"/>
  <c r="AE124" i="2"/>
  <c r="AJ125" i="2"/>
  <c r="AE125" i="2"/>
  <c r="AH126" i="2"/>
  <c r="AE126" i="2"/>
  <c r="AC127" i="2"/>
  <c r="AE127" i="2"/>
  <c r="Z128" i="2"/>
  <c r="AE128" i="2"/>
  <c r="AE130" i="2"/>
  <c r="AG130" i="2"/>
  <c r="AC131" i="2"/>
  <c r="AE131" i="2"/>
  <c r="AG131" i="2"/>
  <c r="AD132" i="2"/>
  <c r="AE132" i="2"/>
  <c r="AG132" i="2"/>
  <c r="AJ133" i="2"/>
  <c r="AE133" i="2"/>
  <c r="AG133" i="2"/>
  <c r="AH134" i="2"/>
  <c r="AE134" i="2"/>
  <c r="AG134" i="2"/>
  <c r="AD136" i="2"/>
  <c r="AE136" i="2"/>
  <c r="AG136" i="2"/>
  <c r="AC137" i="2"/>
  <c r="AE137" i="2"/>
  <c r="AG137" i="2"/>
  <c r="AC139" i="2"/>
  <c r="AE139" i="2"/>
  <c r="AG139" i="2"/>
  <c r="AD140" i="2"/>
  <c r="AG140" i="2"/>
  <c r="AE140" i="2"/>
  <c r="AD142" i="2"/>
  <c r="AG142" i="2"/>
  <c r="AE142" i="2"/>
  <c r="AC143" i="2"/>
  <c r="AG143" i="2"/>
  <c r="AE143" i="2"/>
  <c r="AF144" i="2"/>
  <c r="AG144" i="2"/>
  <c r="AE144" i="2"/>
  <c r="AC145" i="2"/>
  <c r="AG145" i="2"/>
  <c r="AE145" i="2"/>
  <c r="AF146" i="2"/>
  <c r="AE146" i="2"/>
  <c r="AG146" i="2"/>
  <c r="X146" i="2"/>
  <c r="AC147" i="2"/>
  <c r="AE147" i="2"/>
  <c r="AG147" i="2"/>
  <c r="Z148" i="2"/>
  <c r="AE148" i="2"/>
  <c r="AG148" i="2"/>
  <c r="AM149" i="2"/>
  <c r="I149" i="2"/>
  <c r="AG149" i="2"/>
  <c r="AE149" i="2"/>
  <c r="Z149" i="2"/>
  <c r="AD150" i="2"/>
  <c r="AE150" i="2"/>
  <c r="AG150" i="2"/>
  <c r="AJ151" i="2"/>
  <c r="AE151" i="2"/>
  <c r="AG151" i="2"/>
  <c r="AC153" i="2"/>
  <c r="AE153" i="2"/>
  <c r="AG153" i="2"/>
  <c r="AD154" i="2"/>
  <c r="AE154" i="2"/>
  <c r="AG154" i="2"/>
  <c r="AD156" i="2"/>
  <c r="AE156" i="2"/>
  <c r="AG156" i="2"/>
  <c r="AE157" i="2"/>
  <c r="AG157" i="2"/>
  <c r="AD158" i="2"/>
  <c r="AG158" i="2"/>
  <c r="AE158" i="2"/>
  <c r="AJ159" i="2"/>
  <c r="AG159" i="2"/>
  <c r="AE159" i="2"/>
  <c r="AG160" i="2"/>
  <c r="AE160" i="2"/>
  <c r="AF161" i="2"/>
  <c r="AE161" i="2"/>
  <c r="AG161" i="2"/>
  <c r="AE162" i="2"/>
  <c r="AG162" i="2"/>
  <c r="AE164" i="2"/>
  <c r="AG164" i="2"/>
  <c r="Z166" i="2"/>
  <c r="AE166" i="2"/>
  <c r="AG166" i="2"/>
  <c r="AE167" i="2"/>
  <c r="AG167" i="2"/>
  <c r="AE169" i="2"/>
  <c r="AG169" i="2"/>
  <c r="AE171" i="2"/>
  <c r="AG171" i="2"/>
  <c r="AE172" i="2"/>
  <c r="AG172" i="2"/>
  <c r="AH172" i="2"/>
  <c r="AE173" i="2"/>
  <c r="AG173" i="2"/>
  <c r="AG174" i="2"/>
  <c r="AE174" i="2"/>
  <c r="AG176" i="2"/>
  <c r="AE176" i="2"/>
  <c r="AE178" i="2"/>
  <c r="AG178" i="2"/>
  <c r="AE179" i="2"/>
  <c r="AG179" i="2"/>
  <c r="AH179" i="2"/>
  <c r="AE180" i="2"/>
  <c r="AG180" i="2"/>
  <c r="Z181" i="2"/>
  <c r="AE181" i="2"/>
  <c r="AG181" i="2"/>
  <c r="Z182" i="2"/>
  <c r="AE182" i="2"/>
  <c r="AG182" i="2"/>
  <c r="AH183" i="2"/>
  <c r="AE183" i="2"/>
  <c r="AG183" i="2"/>
  <c r="Z184" i="2"/>
  <c r="AE184" i="2"/>
  <c r="AG184" i="2"/>
  <c r="Z185" i="2"/>
  <c r="AE185" i="2"/>
  <c r="AG185" i="2"/>
  <c r="AF186" i="2"/>
  <c r="AE186" i="2"/>
  <c r="AG186" i="2"/>
  <c r="AG188" i="2"/>
  <c r="AE188" i="2"/>
  <c r="Z189" i="2"/>
  <c r="AE189" i="2"/>
  <c r="AG189" i="2"/>
  <c r="Z191" i="2"/>
  <c r="AG191" i="2"/>
  <c r="AE191" i="2"/>
  <c r="AH192" i="2"/>
  <c r="AG192" i="2"/>
  <c r="AE192" i="2"/>
  <c r="AM193" i="2"/>
  <c r="I193" i="2"/>
  <c r="Z194" i="2"/>
  <c r="AE194" i="2"/>
  <c r="AG194" i="2"/>
  <c r="AE195" i="2"/>
  <c r="AG195" i="2"/>
  <c r="AH195" i="2"/>
  <c r="AC195" i="2"/>
  <c r="AE196" i="2"/>
  <c r="AG196" i="2"/>
  <c r="AF198" i="2"/>
  <c r="AE198" i="2"/>
  <c r="AG198" i="2"/>
  <c r="AE199" i="2"/>
  <c r="AG199" i="2"/>
  <c r="AG201" i="2"/>
  <c r="AE201" i="2"/>
  <c r="AM202" i="2"/>
  <c r="AL202" i="2"/>
  <c r="I202" i="2"/>
  <c r="AG203" i="2"/>
  <c r="AE203" i="2"/>
  <c r="AG204" i="2"/>
  <c r="AE204" i="2"/>
  <c r="AF205" i="2"/>
  <c r="AE205" i="2"/>
  <c r="AG205" i="2"/>
  <c r="AF206" i="2"/>
  <c r="AG206" i="2"/>
  <c r="AE206" i="2"/>
  <c r="AM207" i="2"/>
  <c r="I207" i="2"/>
  <c r="AG208" i="2"/>
  <c r="AE208" i="2"/>
  <c r="AM209" i="2"/>
  <c r="I209" i="2"/>
  <c r="AF210" i="2"/>
  <c r="AE210" i="2"/>
  <c r="AG210" i="2"/>
  <c r="AA211" i="2"/>
  <c r="AE211" i="2"/>
  <c r="AG211" i="2"/>
  <c r="AH211" i="2"/>
  <c r="AF212" i="2"/>
  <c r="AE212" i="2"/>
  <c r="AG212" i="2"/>
  <c r="AF213" i="2"/>
  <c r="AE213" i="2"/>
  <c r="AG213" i="2"/>
  <c r="AF214" i="2"/>
  <c r="AE214" i="2"/>
  <c r="AG214" i="2"/>
  <c r="AA215" i="2"/>
  <c r="AE215" i="2"/>
  <c r="AG215" i="2"/>
  <c r="AF216" i="2"/>
  <c r="AE216" i="2"/>
  <c r="AG216" i="2"/>
  <c r="AF217" i="2"/>
  <c r="AG217" i="2"/>
  <c r="AE217" i="2"/>
  <c r="AF218" i="2"/>
  <c r="AE218" i="2"/>
  <c r="AG218" i="2"/>
  <c r="AF220" i="2"/>
  <c r="AE220" i="2"/>
  <c r="AG220" i="2"/>
  <c r="AF221" i="2"/>
  <c r="AE221" i="2"/>
  <c r="AG221" i="2"/>
  <c r="AD221" i="2"/>
  <c r="AF222" i="2"/>
  <c r="AG222" i="2"/>
  <c r="AE222" i="2"/>
  <c r="AA223" i="2"/>
  <c r="AG223" i="2"/>
  <c r="AE223" i="2"/>
  <c r="AF224" i="2"/>
  <c r="AG224" i="2"/>
  <c r="AE224" i="2"/>
  <c r="AA224" i="2"/>
  <c r="AF225" i="2"/>
  <c r="AE225" i="2"/>
  <c r="AG225" i="2"/>
  <c r="AF226" i="2"/>
  <c r="AE226" i="2"/>
  <c r="AG226" i="2"/>
  <c r="AF228" i="2"/>
  <c r="AE228" i="2"/>
  <c r="AG228" i="2"/>
  <c r="AM229" i="2"/>
  <c r="I229" i="2"/>
  <c r="AF229" i="2"/>
  <c r="AE229" i="2"/>
  <c r="AG229" i="2"/>
  <c r="AD229" i="2"/>
  <c r="X229" i="2"/>
  <c r="AF230" i="2"/>
  <c r="AE230" i="2"/>
  <c r="AG230" i="2"/>
  <c r="AA231" i="2"/>
  <c r="AE231" i="2"/>
  <c r="AG231" i="2"/>
  <c r="AF233" i="2"/>
  <c r="AG233" i="2"/>
  <c r="AE233" i="2"/>
  <c r="AF234" i="2"/>
  <c r="AE234" i="2"/>
  <c r="AG234" i="2"/>
  <c r="AH234" i="2"/>
  <c r="AA235" i="2"/>
  <c r="AE235" i="2"/>
  <c r="AG235" i="2"/>
  <c r="AE237" i="2"/>
  <c r="AG237" i="2"/>
  <c r="AG238" i="2"/>
  <c r="AE238" i="2"/>
  <c r="AM239" i="2"/>
  <c r="I239" i="2"/>
  <c r="AF240" i="2"/>
  <c r="AG240" i="2"/>
  <c r="AE240" i="2"/>
  <c r="AF241" i="2"/>
  <c r="AG241" i="2"/>
  <c r="AE241" i="2"/>
  <c r="AF242" i="2"/>
  <c r="AE242" i="2"/>
  <c r="AG242" i="2"/>
  <c r="AA243" i="2"/>
  <c r="AE243" i="2"/>
  <c r="AG243" i="2"/>
  <c r="AE244" i="2"/>
  <c r="AG244" i="2"/>
  <c r="AG245" i="2"/>
  <c r="AE245" i="2"/>
  <c r="AE247" i="2"/>
  <c r="AG247" i="2"/>
  <c r="AJ253" i="2"/>
  <c r="AI253" i="2"/>
  <c r="AM255" i="2"/>
  <c r="J255" i="2"/>
  <c r="AM292" i="2"/>
  <c r="I292" i="2"/>
  <c r="AM307" i="2"/>
  <c r="I307" i="2"/>
  <c r="AM311" i="2"/>
  <c r="I311" i="2"/>
  <c r="AM362" i="2"/>
  <c r="I362" i="2"/>
  <c r="AM373" i="2"/>
  <c r="I373" i="2"/>
  <c r="AM377" i="2"/>
  <c r="I377" i="2"/>
  <c r="AM392" i="2"/>
  <c r="I392" i="2"/>
  <c r="AM396" i="2"/>
  <c r="I396" i="2"/>
  <c r="AM418" i="2"/>
  <c r="I418" i="2"/>
  <c r="AM420" i="2"/>
  <c r="I420" i="2"/>
  <c r="M90" i="2"/>
  <c r="AC135" i="2"/>
  <c r="AE135" i="2"/>
  <c r="AG135" i="2"/>
  <c r="AS165" i="2"/>
  <c r="AG177" i="2"/>
  <c r="AE177" i="2"/>
  <c r="AE187" i="2"/>
  <c r="AG187" i="2"/>
  <c r="Z190" i="2"/>
  <c r="AG190" i="2"/>
  <c r="AE190" i="2"/>
  <c r="Z202" i="2"/>
  <c r="AE202" i="2"/>
  <c r="AG202" i="2"/>
  <c r="AA219" i="2"/>
  <c r="AG219" i="2"/>
  <c r="AE219" i="2"/>
  <c r="AG236" i="2"/>
  <c r="AE236" i="2"/>
  <c r="AG239" i="2"/>
  <c r="AE239" i="2"/>
  <c r="AE246" i="2"/>
  <c r="AG246" i="2"/>
  <c r="AS337" i="2"/>
  <c r="AS405" i="2"/>
  <c r="AM72" i="2"/>
  <c r="AD135" i="2"/>
  <c r="AH152" i="2"/>
  <c r="AE152" i="2"/>
  <c r="AG152" i="2"/>
  <c r="AF177" i="2"/>
  <c r="Z193" i="2"/>
  <c r="AG193" i="2"/>
  <c r="AE193" i="2"/>
  <c r="AG209" i="2"/>
  <c r="AE209" i="2"/>
  <c r="AF232" i="2"/>
  <c r="AE232" i="2"/>
  <c r="AG232" i="2"/>
  <c r="M68" i="2"/>
  <c r="AJ129" i="2"/>
  <c r="AG129" i="2"/>
  <c r="AE129" i="2"/>
  <c r="AJ155" i="2"/>
  <c r="AE155" i="2"/>
  <c r="AG155" i="2"/>
  <c r="AS163" i="2"/>
  <c r="AF197" i="2"/>
  <c r="AG197" i="2"/>
  <c r="AE197" i="2"/>
  <c r="AS286" i="2"/>
  <c r="AS388" i="2"/>
  <c r="BP26" i="15"/>
  <c r="M62" i="2"/>
  <c r="AG175" i="2"/>
  <c r="AE175" i="2"/>
  <c r="AE200" i="2"/>
  <c r="AG200" i="2"/>
  <c r="AG207" i="2"/>
  <c r="AE207" i="2"/>
  <c r="AS214" i="2"/>
  <c r="W219" i="2"/>
  <c r="AS242" i="2"/>
  <c r="AA246" i="2"/>
  <c r="BQ26" i="15"/>
  <c r="M31" i="2"/>
  <c r="Y90" i="2"/>
  <c r="AC109" i="2"/>
  <c r="AG109" i="2"/>
  <c r="AE109" i="2"/>
  <c r="AH112" i="2"/>
  <c r="AE112" i="2"/>
  <c r="AH118" i="2"/>
  <c r="AE118" i="2"/>
  <c r="AJ135" i="2"/>
  <c r="AE138" i="2"/>
  <c r="AG138" i="2"/>
  <c r="AE141" i="2"/>
  <c r="AG141" i="2"/>
  <c r="AE163" i="2"/>
  <c r="AG163" i="2"/>
  <c r="Z165" i="2"/>
  <c r="AE165" i="2"/>
  <c r="AG165" i="2"/>
  <c r="AE168" i="2"/>
  <c r="AG168" i="2"/>
  <c r="AE170" i="2"/>
  <c r="AG170" i="2"/>
  <c r="AS198" i="2"/>
  <c r="AC200" i="2"/>
  <c r="AS212" i="2"/>
  <c r="AH219" i="2"/>
  <c r="AS225" i="2"/>
  <c r="AA227" i="2"/>
  <c r="AE227" i="2"/>
  <c r="AG227" i="2"/>
  <c r="AA232" i="2"/>
  <c r="X239" i="2"/>
  <c r="AS284" i="2"/>
  <c r="AS297" i="2"/>
  <c r="AS399" i="2"/>
  <c r="BQ21" i="15"/>
  <c r="L261" i="2"/>
  <c r="I100" i="2"/>
  <c r="X108" i="2"/>
  <c r="I111" i="2"/>
  <c r="I115" i="2"/>
  <c r="AD123" i="2"/>
  <c r="AH130" i="2"/>
  <c r="AL133" i="2"/>
  <c r="AS138" i="2"/>
  <c r="Z139" i="2"/>
  <c r="AS143" i="2"/>
  <c r="AA2" i="2"/>
  <c r="AL8" i="2"/>
  <c r="AL12" i="2"/>
  <c r="AL16" i="2"/>
  <c r="AL20" i="2"/>
  <c r="AL24" i="2"/>
  <c r="AL28" i="2"/>
  <c r="AL32" i="2"/>
  <c r="AL34" i="2"/>
  <c r="J19" i="2"/>
  <c r="J23" i="2"/>
  <c r="AS55" i="2"/>
  <c r="I58" i="2"/>
  <c r="AS100" i="2"/>
  <c r="Z107" i="2"/>
  <c r="AS108" i="2"/>
  <c r="Z108" i="2"/>
  <c r="X110" i="2"/>
  <c r="AC111" i="2"/>
  <c r="M119" i="2"/>
  <c r="I122" i="2"/>
  <c r="AS123" i="2"/>
  <c r="AJ123" i="2"/>
  <c r="Z137" i="2"/>
  <c r="AS139" i="2"/>
  <c r="AD139" i="2"/>
  <c r="I145" i="2"/>
  <c r="Z147" i="2"/>
  <c r="AS36" i="2"/>
  <c r="W5" i="2"/>
  <c r="J7" i="2"/>
  <c r="J11" i="2"/>
  <c r="J15" i="2"/>
  <c r="J27" i="2"/>
  <c r="J31" i="2"/>
  <c r="AA5" i="2"/>
  <c r="AL7" i="2"/>
  <c r="AL11" i="2"/>
  <c r="AL15" i="2"/>
  <c r="AL19" i="2"/>
  <c r="M22" i="2"/>
  <c r="AL23" i="2"/>
  <c r="M24" i="2"/>
  <c r="M26" i="2"/>
  <c r="AL27" i="2"/>
  <c r="AL31" i="2"/>
  <c r="M41" i="2"/>
  <c r="I52" i="2"/>
  <c r="AS53" i="2"/>
  <c r="AT54" i="2"/>
  <c r="M60" i="2"/>
  <c r="AL76" i="2"/>
  <c r="M77" i="2"/>
  <c r="M87" i="2"/>
  <c r="I91" i="2"/>
  <c r="AS94" i="2"/>
  <c r="AS107" i="2"/>
  <c r="AC107" i="2"/>
  <c r="Y110" i="2"/>
  <c r="I121" i="2"/>
  <c r="AF122" i="2"/>
  <c r="I134" i="2"/>
  <c r="Z135" i="2"/>
  <c r="X136" i="2"/>
  <c r="AS137" i="2"/>
  <c r="AH138" i="2"/>
  <c r="AS147" i="2"/>
  <c r="I39" i="2"/>
  <c r="I61" i="2"/>
  <c r="I84" i="2"/>
  <c r="I86" i="2"/>
  <c r="Y88" i="2"/>
  <c r="I92" i="2"/>
  <c r="I94" i="2"/>
  <c r="AS102" i="2"/>
  <c r="AF108" i="2"/>
  <c r="AS109" i="2"/>
  <c r="AD109" i="2"/>
  <c r="AS111" i="2"/>
  <c r="AS112" i="2"/>
  <c r="AS113" i="2"/>
  <c r="I114" i="2"/>
  <c r="I117" i="2"/>
  <c r="AS118" i="2"/>
  <c r="AS121" i="2"/>
  <c r="AS127" i="2"/>
  <c r="I128" i="2"/>
  <c r="X130" i="2"/>
  <c r="I131" i="2"/>
  <c r="I132" i="2"/>
  <c r="AT137" i="2"/>
  <c r="AT161" i="2"/>
  <c r="I167" i="2"/>
  <c r="AH167" i="2"/>
  <c r="I175" i="2"/>
  <c r="AH175" i="2"/>
  <c r="AH177" i="2"/>
  <c r="Z183" i="2"/>
  <c r="X184" i="2"/>
  <c r="AF187" i="2"/>
  <c r="AH189" i="2"/>
  <c r="AH204" i="2"/>
  <c r="AD215" i="2"/>
  <c r="AD223" i="2"/>
  <c r="AD231" i="2"/>
  <c r="AF237" i="2"/>
  <c r="AD237" i="2"/>
  <c r="AF238" i="2"/>
  <c r="AH238" i="2"/>
  <c r="AF244" i="2"/>
  <c r="AA244" i="2"/>
  <c r="AA247" i="2"/>
  <c r="AH247" i="2"/>
  <c r="W247" i="2"/>
  <c r="AF247" i="2"/>
  <c r="AM259" i="2"/>
  <c r="J259" i="2"/>
  <c r="AM272" i="2"/>
  <c r="I272" i="2"/>
  <c r="I277" i="2"/>
  <c r="I279" i="2"/>
  <c r="I282" i="2"/>
  <c r="I284" i="2"/>
  <c r="AM324" i="2"/>
  <c r="I324" i="2"/>
  <c r="W4" i="2"/>
  <c r="AG4" i="2"/>
  <c r="X4" i="2"/>
  <c r="AI4" i="2"/>
  <c r="AS35" i="2"/>
  <c r="I36" i="2"/>
  <c r="AS37" i="2"/>
  <c r="I38" i="2"/>
  <c r="AS39" i="2"/>
  <c r="I66" i="2"/>
  <c r="AS67" i="2"/>
  <c r="AL75" i="2"/>
  <c r="I77" i="2"/>
  <c r="AL84" i="2"/>
  <c r="AS88" i="2"/>
  <c r="AL94" i="2"/>
  <c r="AS96" i="2"/>
  <c r="M96" i="2"/>
  <c r="AS98" i="2"/>
  <c r="AT101" i="2"/>
  <c r="X104" i="2"/>
  <c r="AS105" i="2"/>
  <c r="I108" i="2"/>
  <c r="AT108" i="2"/>
  <c r="AJ109" i="2"/>
  <c r="AH110" i="2"/>
  <c r="AF112" i="2"/>
  <c r="AS114" i="2"/>
  <c r="Y114" i="2"/>
  <c r="X116" i="2"/>
  <c r="AT117" i="2"/>
  <c r="AL119" i="2"/>
  <c r="AH120" i="2"/>
  <c r="AC121" i="2"/>
  <c r="Z130" i="2"/>
  <c r="AD131" i="2"/>
  <c r="X132" i="2"/>
  <c r="AT134" i="2"/>
  <c r="I142" i="2"/>
  <c r="Z144" i="2"/>
  <c r="AS145" i="2"/>
  <c r="Z145" i="2"/>
  <c r="AS146" i="2"/>
  <c r="Z146" i="2"/>
  <c r="X148" i="2"/>
  <c r="AT149" i="2"/>
  <c r="I151" i="2"/>
  <c r="AS153" i="2"/>
  <c r="AS156" i="2"/>
  <c r="X156" i="2"/>
  <c r="Y158" i="2"/>
  <c r="I159" i="2"/>
  <c r="AC160" i="2"/>
  <c r="AH163" i="2"/>
  <c r="AC164" i="2"/>
  <c r="I165" i="2"/>
  <c r="AS166" i="2"/>
  <c r="I166" i="2"/>
  <c r="AS167" i="2"/>
  <c r="X167" i="2"/>
  <c r="AF168" i="2"/>
  <c r="X169" i="2"/>
  <c r="X171" i="2"/>
  <c r="X172" i="2"/>
  <c r="AS174" i="2"/>
  <c r="I174" i="2"/>
  <c r="AS175" i="2"/>
  <c r="X175" i="2"/>
  <c r="AF176" i="2"/>
  <c r="M177" i="2"/>
  <c r="AL184" i="2"/>
  <c r="AS185" i="2"/>
  <c r="AL185" i="2"/>
  <c r="Z186" i="2"/>
  <c r="AH187" i="2"/>
  <c r="AC188" i="2"/>
  <c r="M189" i="2"/>
  <c r="I191" i="2"/>
  <c r="M194" i="2"/>
  <c r="AS195" i="2"/>
  <c r="X195" i="2"/>
  <c r="AF196" i="2"/>
  <c r="Z197" i="2"/>
  <c r="AL198" i="2"/>
  <c r="AH199" i="2"/>
  <c r="AH200" i="2"/>
  <c r="M202" i="2"/>
  <c r="AS203" i="2"/>
  <c r="X204" i="2"/>
  <c r="AT205" i="2"/>
  <c r="AH207" i="2"/>
  <c r="AT209" i="2"/>
  <c r="AM210" i="2"/>
  <c r="X211" i="2"/>
  <c r="AA214" i="2"/>
  <c r="AS215" i="2"/>
  <c r="I215" i="2"/>
  <c r="AF215" i="2"/>
  <c r="AH217" i="2"/>
  <c r="X219" i="2"/>
  <c r="AA222" i="2"/>
  <c r="AS223" i="2"/>
  <c r="I223" i="2"/>
  <c r="AF223" i="2"/>
  <c r="AH225" i="2"/>
  <c r="X227" i="2"/>
  <c r="AA230" i="2"/>
  <c r="AS231" i="2"/>
  <c r="I231" i="2"/>
  <c r="AF231" i="2"/>
  <c r="AM233" i="2"/>
  <c r="I233" i="2"/>
  <c r="AS237" i="2"/>
  <c r="I237" i="2"/>
  <c r="AA238" i="2"/>
  <c r="AS240" i="2"/>
  <c r="AA240" i="2"/>
  <c r="AH241" i="2"/>
  <c r="AF245" i="2"/>
  <c r="AD245" i="2"/>
  <c r="AF246" i="2"/>
  <c r="AH246" i="2"/>
  <c r="I247" i="2"/>
  <c r="J252" i="2"/>
  <c r="I252" i="2"/>
  <c r="J264" i="2"/>
  <c r="I264" i="2"/>
  <c r="AL277" i="2"/>
  <c r="AS278" i="2"/>
  <c r="AL279" i="2"/>
  <c r="AS280" i="2"/>
  <c r="M291" i="2"/>
  <c r="AT291" i="2"/>
  <c r="AS299" i="2"/>
  <c r="AM300" i="2"/>
  <c r="I300" i="2"/>
  <c r="M305" i="2"/>
  <c r="AT305" i="2"/>
  <c r="AM312" i="2"/>
  <c r="I312" i="2"/>
  <c r="AE4" i="2"/>
  <c r="AM3" i="2"/>
  <c r="AB4" i="2"/>
  <c r="AT36" i="2"/>
  <c r="AT38" i="2"/>
  <c r="AT43" i="2"/>
  <c r="AT66" i="2"/>
  <c r="AT87" i="2"/>
  <c r="AS93" i="2"/>
  <c r="AT104" i="2"/>
  <c r="Z116" i="2"/>
  <c r="Z123" i="2"/>
  <c r="Y124" i="2"/>
  <c r="AS125" i="2"/>
  <c r="AL127" i="2"/>
  <c r="AT129" i="2"/>
  <c r="AD130" i="2"/>
  <c r="AL131" i="2"/>
  <c r="AF132" i="2"/>
  <c r="I137" i="2"/>
  <c r="AL143" i="2"/>
  <c r="AD145" i="2"/>
  <c r="AD155" i="2"/>
  <c r="Z156" i="2"/>
  <c r="AS158" i="2"/>
  <c r="AF158" i="2"/>
  <c r="AL159" i="2"/>
  <c r="AF160" i="2"/>
  <c r="AS162" i="2"/>
  <c r="AH164" i="2"/>
  <c r="AL166" i="2"/>
  <c r="AC167" i="2"/>
  <c r="AF169" i="2"/>
  <c r="AS170" i="2"/>
  <c r="AC171" i="2"/>
  <c r="AC172" i="2"/>
  <c r="AL174" i="2"/>
  <c r="AC175" i="2"/>
  <c r="X177" i="2"/>
  <c r="AS182" i="2"/>
  <c r="AT184" i="2"/>
  <c r="X187" i="2"/>
  <c r="AT187" i="2"/>
  <c r="AF188" i="2"/>
  <c r="X189" i="2"/>
  <c r="AL191" i="2"/>
  <c r="AL197" i="2"/>
  <c r="AC204" i="2"/>
  <c r="AD211" i="2"/>
  <c r="AH214" i="2"/>
  <c r="W215" i="2"/>
  <c r="AH215" i="2"/>
  <c r="AD219" i="2"/>
  <c r="AH222" i="2"/>
  <c r="W223" i="2"/>
  <c r="AH223" i="2"/>
  <c r="AD227" i="2"/>
  <c r="AH230" i="2"/>
  <c r="W231" i="2"/>
  <c r="AH231" i="2"/>
  <c r="X237" i="2"/>
  <c r="AM241" i="2"/>
  <c r="I241" i="2"/>
  <c r="X247" i="2"/>
  <c r="J275" i="2"/>
  <c r="AL275" i="2"/>
  <c r="AM276" i="2"/>
  <c r="I276" i="2"/>
  <c r="AM316" i="2"/>
  <c r="I316" i="2"/>
  <c r="AF156" i="2"/>
  <c r="AH160" i="2"/>
  <c r="AF167" i="2"/>
  <c r="AF175" i="2"/>
  <c r="AL186" i="2"/>
  <c r="AC187" i="2"/>
  <c r="AH188" i="2"/>
  <c r="AS190" i="2"/>
  <c r="AF195" i="2"/>
  <c r="X199" i="2"/>
  <c r="X200" i="2"/>
  <c r="AH203" i="2"/>
  <c r="AF204" i="2"/>
  <c r="AS206" i="2"/>
  <c r="Z206" i="2"/>
  <c r="X207" i="2"/>
  <c r="AH208" i="2"/>
  <c r="AS209" i="2"/>
  <c r="AF209" i="2"/>
  <c r="AS210" i="2"/>
  <c r="I210" i="2"/>
  <c r="AS211" i="2"/>
  <c r="I211" i="2"/>
  <c r="AF211" i="2"/>
  <c r="AH213" i="2"/>
  <c r="X215" i="2"/>
  <c r="X217" i="2"/>
  <c r="AA218" i="2"/>
  <c r="AS219" i="2"/>
  <c r="I219" i="2"/>
  <c r="AF219" i="2"/>
  <c r="AH221" i="2"/>
  <c r="X223" i="2"/>
  <c r="X225" i="2"/>
  <c r="AA226" i="2"/>
  <c r="AS227" i="2"/>
  <c r="I227" i="2"/>
  <c r="AF227" i="2"/>
  <c r="AH229" i="2"/>
  <c r="X231" i="2"/>
  <c r="AD233" i="2"/>
  <c r="AF236" i="2"/>
  <c r="AA236" i="2"/>
  <c r="AH237" i="2"/>
  <c r="AA239" i="2"/>
  <c r="AH239" i="2"/>
  <c r="W239" i="2"/>
  <c r="AF239" i="2"/>
  <c r="X241" i="2"/>
  <c r="AS243" i="2"/>
  <c r="X245" i="2"/>
  <c r="AD247" i="2"/>
  <c r="AL252" i="2"/>
  <c r="AS254" i="2"/>
  <c r="AS262" i="2"/>
  <c r="M262" i="2"/>
  <c r="J263" i="2"/>
  <c r="AL264" i="2"/>
  <c r="AJ265" i="2"/>
  <c r="L265" i="2" s="1"/>
  <c r="AS295" i="2"/>
  <c r="AM303" i="2"/>
  <c r="I303" i="2"/>
  <c r="AM320" i="2"/>
  <c r="I320" i="2"/>
  <c r="AS303" i="2"/>
  <c r="I359" i="2"/>
  <c r="I363" i="2"/>
  <c r="I367" i="2"/>
  <c r="I369" i="2"/>
  <c r="AS379" i="2"/>
  <c r="AL379" i="2"/>
  <c r="AS380" i="2"/>
  <c r="I380" i="2"/>
  <c r="AS383" i="2"/>
  <c r="AL383" i="2"/>
  <c r="AS384" i="2"/>
  <c r="AD235" i="2"/>
  <c r="AS236" i="2"/>
  <c r="AS241" i="2"/>
  <c r="AD243" i="2"/>
  <c r="AS244" i="2"/>
  <c r="AS272" i="2"/>
  <c r="AT297" i="2"/>
  <c r="AS301" i="2"/>
  <c r="I304" i="2"/>
  <c r="AS305" i="2"/>
  <c r="I305" i="2"/>
  <c r="AT309" i="2"/>
  <c r="AT315" i="2"/>
  <c r="AT317" i="2"/>
  <c r="AT319" i="2"/>
  <c r="AT321" i="2"/>
  <c r="AT323" i="2"/>
  <c r="AT325" i="2"/>
  <c r="AT329" i="2"/>
  <c r="AT330" i="2"/>
  <c r="AS333" i="2"/>
  <c r="I333" i="2"/>
  <c r="AT336" i="2"/>
  <c r="AS338" i="2"/>
  <c r="AS341" i="2"/>
  <c r="I341" i="2"/>
  <c r="AS345" i="2"/>
  <c r="I345" i="2"/>
  <c r="I348" i="2"/>
  <c r="I352" i="2"/>
  <c r="I356" i="2"/>
  <c r="AL359" i="2"/>
  <c r="I360" i="2"/>
  <c r="AL363" i="2"/>
  <c r="I364" i="2"/>
  <c r="AI367" i="2"/>
  <c r="AL380" i="2"/>
  <c r="I381" i="2"/>
  <c r="AL384" i="2"/>
  <c r="I385" i="2"/>
  <c r="AL388" i="2"/>
  <c r="I389" i="2"/>
  <c r="AL392" i="2"/>
  <c r="I393" i="2"/>
  <c r="AL396" i="2"/>
  <c r="I397" i="2"/>
  <c r="AL400" i="2"/>
  <c r="AJ402" i="2"/>
  <c r="L402" i="2" s="1"/>
  <c r="AS408" i="2"/>
  <c r="AJ408" i="2"/>
  <c r="L408" i="2" s="1"/>
  <c r="AJ410" i="2"/>
  <c r="AS416" i="2"/>
  <c r="AJ416" i="2"/>
  <c r="AJ418" i="2"/>
  <c r="L418" i="2" s="1"/>
  <c r="AJ424" i="2"/>
  <c r="AS309" i="2"/>
  <c r="AS311" i="2"/>
  <c r="AS315" i="2"/>
  <c r="AS319" i="2"/>
  <c r="AS323" i="2"/>
  <c r="AS327" i="2"/>
  <c r="AS328" i="2"/>
  <c r="AS329" i="2"/>
  <c r="AT333" i="2"/>
  <c r="AS336" i="2"/>
  <c r="AT341" i="2"/>
  <c r="AT345" i="2"/>
  <c r="AT348" i="2"/>
  <c r="AS350" i="2"/>
  <c r="AT352" i="2"/>
  <c r="AS354" i="2"/>
  <c r="AT356" i="2"/>
  <c r="AL357" i="2"/>
  <c r="AL361" i="2"/>
  <c r="AT364" i="2"/>
  <c r="AL365" i="2"/>
  <c r="AL6" i="2"/>
  <c r="AL10" i="2"/>
  <c r="AL14" i="2"/>
  <c r="AL18" i="2"/>
  <c r="AL22" i="2"/>
  <c r="AL26" i="2"/>
  <c r="AL30" i="2"/>
  <c r="AS4" i="2"/>
  <c r="AM5" i="2"/>
  <c r="AL9" i="2"/>
  <c r="AL13" i="2"/>
  <c r="AL17" i="2"/>
  <c r="AL21" i="2"/>
  <c r="AL25" i="2"/>
  <c r="AL29" i="2"/>
  <c r="AL44" i="2"/>
  <c r="AS51" i="2"/>
  <c r="I53" i="2"/>
  <c r="I63" i="2"/>
  <c r="AL65" i="2"/>
  <c r="AS68" i="2"/>
  <c r="AT68" i="2"/>
  <c r="AS70" i="2"/>
  <c r="AT70" i="2"/>
  <c r="AS72" i="2"/>
  <c r="AT72" i="2"/>
  <c r="AT74" i="2"/>
  <c r="I76" i="2"/>
  <c r="AS77" i="2"/>
  <c r="AT78" i="2"/>
  <c r="AF82" i="2"/>
  <c r="Y82" i="2"/>
  <c r="AM89" i="2"/>
  <c r="I89" i="2"/>
  <c r="AH76" i="2"/>
  <c r="AT77" i="2"/>
  <c r="AG79" i="2"/>
  <c r="AC79" i="2"/>
  <c r="AH80" i="2"/>
  <c r="AT82" i="2"/>
  <c r="AS85" i="2"/>
  <c r="AT85" i="2"/>
  <c r="AT95" i="2"/>
  <c r="AM102" i="2"/>
  <c r="AL102" i="2"/>
  <c r="I102" i="2"/>
  <c r="AF102" i="2"/>
  <c r="Y102" i="2"/>
  <c r="AS52" i="2"/>
  <c r="AS56" i="2"/>
  <c r="AS84" i="2"/>
  <c r="AM98" i="2"/>
  <c r="AL98" i="2"/>
  <c r="I98" i="2"/>
  <c r="AS38" i="2"/>
  <c r="I40" i="2"/>
  <c r="I45" i="2"/>
  <c r="AS46" i="2"/>
  <c r="I47" i="2"/>
  <c r="AS48" i="2"/>
  <c r="I49" i="2"/>
  <c r="AF2" i="2"/>
  <c r="AC4" i="2"/>
  <c r="AJ4" i="2"/>
  <c r="AE5" i="2"/>
  <c r="AT6" i="2"/>
  <c r="J9" i="2"/>
  <c r="AT10" i="2"/>
  <c r="J13" i="2"/>
  <c r="AT14" i="2"/>
  <c r="J17" i="2"/>
  <c r="AT18" i="2"/>
  <c r="J21" i="2"/>
  <c r="AT22" i="2"/>
  <c r="J25" i="2"/>
  <c r="AT26" i="2"/>
  <c r="J29" i="2"/>
  <c r="I33" i="2"/>
  <c r="I37" i="2"/>
  <c r="AS40" i="2"/>
  <c r="I42" i="2"/>
  <c r="I44" i="2"/>
  <c r="AS45" i="2"/>
  <c r="AT45" i="2"/>
  <c r="AS47" i="2"/>
  <c r="AS49" i="2"/>
  <c r="AL58" i="2"/>
  <c r="I65" i="2"/>
  <c r="AS66" i="2"/>
  <c r="I68" i="2"/>
  <c r="AS69" i="2"/>
  <c r="I70" i="2"/>
  <c r="AS71" i="2"/>
  <c r="I72" i="2"/>
  <c r="AS73" i="2"/>
  <c r="I74" i="2"/>
  <c r="AS75" i="2"/>
  <c r="AS78" i="2"/>
  <c r="X78" i="2"/>
  <c r="AM80" i="2"/>
  <c r="AL80" i="2"/>
  <c r="I81" i="2"/>
  <c r="AT84" i="2"/>
  <c r="AJ113" i="2"/>
  <c r="AD118" i="2"/>
  <c r="AF126" i="2"/>
  <c r="AD138" i="2"/>
  <c r="AC141" i="2"/>
  <c r="AM152" i="2"/>
  <c r="AL152" i="2"/>
  <c r="I152" i="2"/>
  <c r="Z154" i="2"/>
  <c r="F155" i="2"/>
  <c r="AL155" i="2"/>
  <c r="F158" i="2"/>
  <c r="AH165" i="2"/>
  <c r="X165" i="2"/>
  <c r="AC165" i="2"/>
  <c r="AF165" i="2"/>
  <c r="AH173" i="2"/>
  <c r="X173" i="2"/>
  <c r="AF173" i="2"/>
  <c r="AC173" i="2"/>
  <c r="AH174" i="2"/>
  <c r="X174" i="2"/>
  <c r="AF174" i="2"/>
  <c r="AC174" i="2"/>
  <c r="AM179" i="2"/>
  <c r="I179" i="2"/>
  <c r="AL179" i="2"/>
  <c r="F179" i="2"/>
  <c r="AS82" i="2"/>
  <c r="AS86" i="2"/>
  <c r="AL86" i="2"/>
  <c r="AS92" i="2"/>
  <c r="AL92" i="2"/>
  <c r="AS99" i="2"/>
  <c r="AL100" i="2"/>
  <c r="I103" i="2"/>
  <c r="AS104" i="2"/>
  <c r="Y104" i="2"/>
  <c r="I105" i="2"/>
  <c r="AL107" i="2"/>
  <c r="AT111" i="2"/>
  <c r="Z112" i="2"/>
  <c r="M113" i="2"/>
  <c r="AT115" i="2"/>
  <c r="AF116" i="2"/>
  <c r="I118" i="2"/>
  <c r="AF118" i="2"/>
  <c r="AS119" i="2"/>
  <c r="Z119" i="2"/>
  <c r="AL121" i="2"/>
  <c r="AS122" i="2"/>
  <c r="X122" i="2"/>
  <c r="Z125" i="2"/>
  <c r="X126" i="2"/>
  <c r="AJ127" i="2"/>
  <c r="AF130" i="2"/>
  <c r="AS131" i="2"/>
  <c r="Z131" i="2"/>
  <c r="AH132" i="2"/>
  <c r="AT133" i="2"/>
  <c r="Z134" i="2"/>
  <c r="AL135" i="2"/>
  <c r="AH136" i="2"/>
  <c r="I138" i="2"/>
  <c r="AF138" i="2"/>
  <c r="Z141" i="2"/>
  <c r="Z142" i="2"/>
  <c r="AH144" i="2"/>
  <c r="X144" i="2"/>
  <c r="AL144" i="2"/>
  <c r="M145" i="2"/>
  <c r="AT145" i="2"/>
  <c r="AD147" i="2"/>
  <c r="AS148" i="2"/>
  <c r="AL149" i="2"/>
  <c r="Z150" i="2"/>
  <c r="AS151" i="2"/>
  <c r="Z151" i="2"/>
  <c r="X152" i="2"/>
  <c r="I153" i="2"/>
  <c r="AS154" i="2"/>
  <c r="I154" i="2"/>
  <c r="AF154" i="2"/>
  <c r="F156" i="2"/>
  <c r="AJ157" i="2"/>
  <c r="AC157" i="2"/>
  <c r="AL158" i="2"/>
  <c r="AS161" i="2"/>
  <c r="Z161" i="2"/>
  <c r="AC162" i="2"/>
  <c r="AH162" i="2"/>
  <c r="X162" i="2"/>
  <c r="AM164" i="2"/>
  <c r="AL164" i="2"/>
  <c r="F164" i="2"/>
  <c r="M166" i="2"/>
  <c r="AM171" i="2"/>
  <c r="I171" i="2"/>
  <c r="AL171" i="2"/>
  <c r="F171" i="2"/>
  <c r="M178" i="2"/>
  <c r="AM180" i="2"/>
  <c r="I180" i="2"/>
  <c r="AL180" i="2"/>
  <c r="F180" i="2"/>
  <c r="AS181" i="2"/>
  <c r="AT92" i="2"/>
  <c r="AL103" i="2"/>
  <c r="AH104" i="2"/>
  <c r="AC105" i="2"/>
  <c r="AD108" i="2"/>
  <c r="AD112" i="2"/>
  <c r="Z113" i="2"/>
  <c r="AL114" i="2"/>
  <c r="AH116" i="2"/>
  <c r="AL117" i="2"/>
  <c r="X118" i="2"/>
  <c r="AT118" i="2"/>
  <c r="AD119" i="2"/>
  <c r="AT121" i="2"/>
  <c r="Z122" i="2"/>
  <c r="AC125" i="2"/>
  <c r="Z126" i="2"/>
  <c r="AT130" i="2"/>
  <c r="AD134" i="2"/>
  <c r="AL137" i="2"/>
  <c r="X138" i="2"/>
  <c r="AT141" i="2"/>
  <c r="AH146" i="2"/>
  <c r="AD146" i="2"/>
  <c r="AL146" i="2"/>
  <c r="AJ147" i="2"/>
  <c r="AC149" i="2"/>
  <c r="AD149" i="2"/>
  <c r="Z152" i="2"/>
  <c r="AD153" i="2"/>
  <c r="X154" i="2"/>
  <c r="AH154" i="2"/>
  <c r="I155" i="2"/>
  <c r="M157" i="2"/>
  <c r="I158" i="2"/>
  <c r="M160" i="2"/>
  <c r="M162" i="2"/>
  <c r="AM163" i="2"/>
  <c r="AL163" i="2"/>
  <c r="F163" i="2"/>
  <c r="M165" i="2"/>
  <c r="M170" i="2"/>
  <c r="AM172" i="2"/>
  <c r="I172" i="2"/>
  <c r="AL172" i="2"/>
  <c r="F172" i="2"/>
  <c r="Z173" i="2"/>
  <c r="Z174" i="2"/>
  <c r="AS87" i="2"/>
  <c r="I87" i="2"/>
  <c r="AS90" i="2"/>
  <c r="I97" i="2"/>
  <c r="AT98" i="2"/>
  <c r="AL105" i="2"/>
  <c r="AD113" i="2"/>
  <c r="Z118" i="2"/>
  <c r="AJ119" i="2"/>
  <c r="AD122" i="2"/>
  <c r="AT125" i="2"/>
  <c r="AD126" i="2"/>
  <c r="AC129" i="2"/>
  <c r="AS130" i="2"/>
  <c r="AJ131" i="2"/>
  <c r="AS132" i="2"/>
  <c r="I133" i="2"/>
  <c r="Z138" i="2"/>
  <c r="AH142" i="2"/>
  <c r="X142" i="2"/>
  <c r="AF142" i="2"/>
  <c r="AM147" i="2"/>
  <c r="AL147" i="2"/>
  <c r="I147" i="2"/>
  <c r="AH148" i="2"/>
  <c r="AF148" i="2"/>
  <c r="AM150" i="2"/>
  <c r="I150" i="2"/>
  <c r="AH150" i="2"/>
  <c r="AF150" i="2"/>
  <c r="AC151" i="2"/>
  <c r="AD151" i="2"/>
  <c r="AL151" i="2"/>
  <c r="AF152" i="2"/>
  <c r="F154" i="2"/>
  <c r="Y154" i="2"/>
  <c r="AL154" i="2"/>
  <c r="M158" i="2"/>
  <c r="AM160" i="2"/>
  <c r="AL160" i="2"/>
  <c r="F160" i="2"/>
  <c r="AC161" i="2"/>
  <c r="AH161" i="2"/>
  <c r="X161" i="2"/>
  <c r="AH166" i="2"/>
  <c r="X166" i="2"/>
  <c r="AC166" i="2"/>
  <c r="AF166" i="2"/>
  <c r="AH181" i="2"/>
  <c r="X181" i="2"/>
  <c r="AF181" i="2"/>
  <c r="AC181" i="2"/>
  <c r="AC182" i="2"/>
  <c r="X182" i="2"/>
  <c r="AH182" i="2"/>
  <c r="AF182" i="2"/>
  <c r="Y156" i="2"/>
  <c r="AH156" i="2"/>
  <c r="F157" i="2"/>
  <c r="Z158" i="2"/>
  <c r="AS159" i="2"/>
  <c r="F161" i="2"/>
  <c r="F162" i="2"/>
  <c r="Z163" i="2"/>
  <c r="AS164" i="2"/>
  <c r="Z164" i="2"/>
  <c r="M167" i="2"/>
  <c r="F169" i="2"/>
  <c r="F170" i="2"/>
  <c r="X170" i="2"/>
  <c r="AH170" i="2"/>
  <c r="Z171" i="2"/>
  <c r="AS172" i="2"/>
  <c r="Z172" i="2"/>
  <c r="AT174" i="2"/>
  <c r="F177" i="2"/>
  <c r="F178" i="2"/>
  <c r="X178" i="2"/>
  <c r="AH178" i="2"/>
  <c r="Z179" i="2"/>
  <c r="AS180" i="2"/>
  <c r="Z180" i="2"/>
  <c r="AF183" i="2"/>
  <c r="AC183" i="2"/>
  <c r="F184" i="2"/>
  <c r="M186" i="2"/>
  <c r="AM188" i="2"/>
  <c r="AL188" i="2"/>
  <c r="F188" i="2"/>
  <c r="AT188" i="2"/>
  <c r="AH190" i="2"/>
  <c r="AH191" i="2"/>
  <c r="AS192" i="2"/>
  <c r="AF192" i="2"/>
  <c r="AC192" i="2"/>
  <c r="AH193" i="2"/>
  <c r="X193" i="2"/>
  <c r="AC193" i="2"/>
  <c r="AF193" i="2"/>
  <c r="M196" i="2"/>
  <c r="AM199" i="2"/>
  <c r="AL199" i="2"/>
  <c r="F199" i="2"/>
  <c r="AS201" i="2"/>
  <c r="F167" i="2"/>
  <c r="F168" i="2"/>
  <c r="Z169" i="2"/>
  <c r="AL169" i="2"/>
  <c r="Z170" i="2"/>
  <c r="F175" i="2"/>
  <c r="F176" i="2"/>
  <c r="Z177" i="2"/>
  <c r="AL177" i="2"/>
  <c r="Z178" i="2"/>
  <c r="I183" i="2"/>
  <c r="AF184" i="2"/>
  <c r="AC184" i="2"/>
  <c r="AH185" i="2"/>
  <c r="X185" i="2"/>
  <c r="AC185" i="2"/>
  <c r="AM189" i="2"/>
  <c r="I189" i="2"/>
  <c r="F189" i="2"/>
  <c r="X190" i="2"/>
  <c r="X191" i="2"/>
  <c r="I192" i="2"/>
  <c r="AM195" i="2"/>
  <c r="AL195" i="2"/>
  <c r="F195" i="2"/>
  <c r="AM196" i="2"/>
  <c r="AL196" i="2"/>
  <c r="F196" i="2"/>
  <c r="AC197" i="2"/>
  <c r="AH197" i="2"/>
  <c r="X197" i="2"/>
  <c r="Z198" i="2"/>
  <c r="AH202" i="2"/>
  <c r="X202" i="2"/>
  <c r="AC202" i="2"/>
  <c r="AF202" i="2"/>
  <c r="Z205" i="2"/>
  <c r="AC206" i="2"/>
  <c r="AH206" i="2"/>
  <c r="X206" i="2"/>
  <c r="M272" i="2"/>
  <c r="AM278" i="2"/>
  <c r="I278" i="2"/>
  <c r="AL278" i="2"/>
  <c r="J281" i="2"/>
  <c r="I281" i="2"/>
  <c r="AL281" i="2"/>
  <c r="M286" i="2"/>
  <c r="AM295" i="2"/>
  <c r="I295" i="2"/>
  <c r="AL295" i="2"/>
  <c r="AT298" i="2"/>
  <c r="M298" i="2"/>
  <c r="AS141" i="2"/>
  <c r="AS142" i="2"/>
  <c r="AS144" i="2"/>
  <c r="AT153" i="2"/>
  <c r="M154" i="2"/>
  <c r="M155" i="2"/>
  <c r="AS157" i="2"/>
  <c r="I157" i="2"/>
  <c r="AH158" i="2"/>
  <c r="F159" i="2"/>
  <c r="AS160" i="2"/>
  <c r="Z160" i="2"/>
  <c r="I161" i="2"/>
  <c r="I162" i="2"/>
  <c r="M163" i="2"/>
  <c r="AF163" i="2"/>
  <c r="AF164" i="2"/>
  <c r="F165" i="2"/>
  <c r="F166" i="2"/>
  <c r="Z167" i="2"/>
  <c r="AL167" i="2"/>
  <c r="AS168" i="2"/>
  <c r="Z168" i="2"/>
  <c r="AL168" i="2"/>
  <c r="I169" i="2"/>
  <c r="AC169" i="2"/>
  <c r="I170" i="2"/>
  <c r="AC170" i="2"/>
  <c r="M171" i="2"/>
  <c r="AF171" i="2"/>
  <c r="AF172" i="2"/>
  <c r="F173" i="2"/>
  <c r="F174" i="2"/>
  <c r="Z175" i="2"/>
  <c r="AL175" i="2"/>
  <c r="AS176" i="2"/>
  <c r="Z176" i="2"/>
  <c r="AL176" i="2"/>
  <c r="I177" i="2"/>
  <c r="AC177" i="2"/>
  <c r="I178" i="2"/>
  <c r="AC178" i="2"/>
  <c r="AF179" i="2"/>
  <c r="AF180" i="2"/>
  <c r="F181" i="2"/>
  <c r="F182" i="2"/>
  <c r="AL182" i="2"/>
  <c r="X183" i="2"/>
  <c r="AL183" i="2"/>
  <c r="I184" i="2"/>
  <c r="AH184" i="2"/>
  <c r="AF185" i="2"/>
  <c r="AH186" i="2"/>
  <c r="X186" i="2"/>
  <c r="AC186" i="2"/>
  <c r="AM187" i="2"/>
  <c r="AL187" i="2"/>
  <c r="F187" i="2"/>
  <c r="I188" i="2"/>
  <c r="AC189" i="2"/>
  <c r="AF189" i="2"/>
  <c r="AM190" i="2"/>
  <c r="I190" i="2"/>
  <c r="F190" i="2"/>
  <c r="F191" i="2"/>
  <c r="M192" i="2"/>
  <c r="X192" i="2"/>
  <c r="AL192" i="2"/>
  <c r="AS193" i="2"/>
  <c r="M197" i="2"/>
  <c r="I199" i="2"/>
  <c r="AH201" i="2"/>
  <c r="X201" i="2"/>
  <c r="AC201" i="2"/>
  <c r="AF201" i="2"/>
  <c r="M204" i="2"/>
  <c r="M252" i="2"/>
  <c r="F183" i="2"/>
  <c r="AC190" i="2"/>
  <c r="AF190" i="2"/>
  <c r="AF191" i="2"/>
  <c r="AC191" i="2"/>
  <c r="F192" i="2"/>
  <c r="AH194" i="2"/>
  <c r="X194" i="2"/>
  <c r="AC194" i="2"/>
  <c r="AF194" i="2"/>
  <c r="AC198" i="2"/>
  <c r="AH198" i="2"/>
  <c r="X198" i="2"/>
  <c r="AM200" i="2"/>
  <c r="AL200" i="2"/>
  <c r="F200" i="2"/>
  <c r="AM203" i="2"/>
  <c r="AL203" i="2"/>
  <c r="F203" i="2"/>
  <c r="AM204" i="2"/>
  <c r="AL204" i="2"/>
  <c r="F204" i="2"/>
  <c r="AC205" i="2"/>
  <c r="AH205" i="2"/>
  <c r="X205" i="2"/>
  <c r="AM270" i="2"/>
  <c r="I270" i="2"/>
  <c r="AL270" i="2"/>
  <c r="F197" i="2"/>
  <c r="F198" i="2"/>
  <c r="Z199" i="2"/>
  <c r="AS200" i="2"/>
  <c r="Z200" i="2"/>
  <c r="M203" i="2"/>
  <c r="F205" i="2"/>
  <c r="F206" i="2"/>
  <c r="Z207" i="2"/>
  <c r="AL207" i="2"/>
  <c r="AS208" i="2"/>
  <c r="Z208" i="2"/>
  <c r="AL208" i="2"/>
  <c r="AC209" i="2"/>
  <c r="AH210" i="2"/>
  <c r="AA213" i="2"/>
  <c r="AA217" i="2"/>
  <c r="AA221" i="2"/>
  <c r="AA225" i="2"/>
  <c r="AA229" i="2"/>
  <c r="AA233" i="2"/>
  <c r="AA237" i="2"/>
  <c r="AA241" i="2"/>
  <c r="AA245" i="2"/>
  <c r="AJ250" i="2"/>
  <c r="L250" i="2" s="1"/>
  <c r="AS252" i="2"/>
  <c r="AS255" i="2"/>
  <c r="AL256" i="2"/>
  <c r="AI258" i="2"/>
  <c r="AJ258" i="2"/>
  <c r="AM258" i="2"/>
  <c r="AI260" i="2"/>
  <c r="AJ260" i="2"/>
  <c r="AM260" i="2"/>
  <c r="AS261" i="2"/>
  <c r="M269" i="2"/>
  <c r="AT269" i="2"/>
  <c r="J273" i="2"/>
  <c r="AL273" i="2"/>
  <c r="AM274" i="2"/>
  <c r="I274" i="2"/>
  <c r="AS282" i="2"/>
  <c r="J287" i="2"/>
  <c r="AL287" i="2"/>
  <c r="J289" i="2"/>
  <c r="AL289" i="2"/>
  <c r="M295" i="2"/>
  <c r="M301" i="2"/>
  <c r="AL301" i="2"/>
  <c r="M304" i="2"/>
  <c r="M308" i="2"/>
  <c r="AM313" i="2"/>
  <c r="I313" i="2"/>
  <c r="M183" i="2"/>
  <c r="F185" i="2"/>
  <c r="F186" i="2"/>
  <c r="Z187" i="2"/>
  <c r="AS188" i="2"/>
  <c r="Z188" i="2"/>
  <c r="M191" i="2"/>
  <c r="F193" i="2"/>
  <c r="F194" i="2"/>
  <c r="Z195" i="2"/>
  <c r="AS196" i="2"/>
  <c r="Z196" i="2"/>
  <c r="I197" i="2"/>
  <c r="I198" i="2"/>
  <c r="AF199" i="2"/>
  <c r="AF200" i="2"/>
  <c r="F201" i="2"/>
  <c r="F202" i="2"/>
  <c r="Z203" i="2"/>
  <c r="AS204" i="2"/>
  <c r="Z204" i="2"/>
  <c r="I205" i="2"/>
  <c r="I206" i="2"/>
  <c r="M207" i="2"/>
  <c r="AF207" i="2"/>
  <c r="AF208" i="2"/>
  <c r="F209" i="2"/>
  <c r="X209" i="2"/>
  <c r="AH209" i="2"/>
  <c r="AA210" i="2"/>
  <c r="AH212" i="2"/>
  <c r="W213" i="2"/>
  <c r="AH216" i="2"/>
  <c r="W217" i="2"/>
  <c r="AH220" i="2"/>
  <c r="W221" i="2"/>
  <c r="AH224" i="2"/>
  <c r="W225" i="2"/>
  <c r="AH228" i="2"/>
  <c r="W229" i="2"/>
  <c r="AH232" i="2"/>
  <c r="W233" i="2"/>
  <c r="AH236" i="2"/>
  <c r="W237" i="2"/>
  <c r="AH240" i="2"/>
  <c r="W241" i="2"/>
  <c r="AH244" i="2"/>
  <c r="W245" i="2"/>
  <c r="AJ248" i="2"/>
  <c r="L248" i="2" s="1"/>
  <c r="AS250" i="2"/>
  <c r="I250" i="2"/>
  <c r="M250" i="2" s="1"/>
  <c r="AJ252" i="2"/>
  <c r="L252" i="2" s="1"/>
  <c r="M254" i="2"/>
  <c r="I256" i="2"/>
  <c r="AS257" i="2"/>
  <c r="AJ257" i="2"/>
  <c r="L257" i="2" s="1"/>
  <c r="AS258" i="2"/>
  <c r="AS260" i="2"/>
  <c r="I260" i="2"/>
  <c r="AS263" i="2"/>
  <c r="AI264" i="2"/>
  <c r="AJ264" i="2"/>
  <c r="AS265" i="2"/>
  <c r="AS266" i="2"/>
  <c r="AL268" i="2"/>
  <c r="AL272" i="2"/>
  <c r="I273" i="2"/>
  <c r="M280" i="2"/>
  <c r="J285" i="2"/>
  <c r="I285" i="2"/>
  <c r="AL286" i="2"/>
  <c r="I287" i="2"/>
  <c r="AS288" i="2"/>
  <c r="M288" i="2"/>
  <c r="I289" i="2"/>
  <c r="M290" i="2"/>
  <c r="I291" i="2"/>
  <c r="M293" i="2"/>
  <c r="AL293" i="2"/>
  <c r="M296" i="2"/>
  <c r="I297" i="2"/>
  <c r="AL303" i="2"/>
  <c r="M306" i="2"/>
  <c r="AM309" i="2"/>
  <c r="I309" i="2"/>
  <c r="AL313" i="2"/>
  <c r="F207" i="2"/>
  <c r="F208" i="2"/>
  <c r="Z209" i="2"/>
  <c r="AD210" i="2"/>
  <c r="AT256" i="2"/>
  <c r="M258" i="2"/>
  <c r="AI262" i="2"/>
  <c r="AJ262" i="2"/>
  <c r="M266" i="2"/>
  <c r="AI268" i="2"/>
  <c r="AJ268" i="2"/>
  <c r="AM268" i="2"/>
  <c r="J283" i="2"/>
  <c r="I283" i="2"/>
  <c r="AL284" i="2"/>
  <c r="M300" i="2"/>
  <c r="I301" i="2"/>
  <c r="AL307" i="2"/>
  <c r="AL311" i="2"/>
  <c r="AL315" i="2"/>
  <c r="I317" i="2"/>
  <c r="M318" i="2"/>
  <c r="AL319" i="2"/>
  <c r="I321" i="2"/>
  <c r="AL323" i="2"/>
  <c r="I325" i="2"/>
  <c r="AL327" i="2"/>
  <c r="I328" i="2"/>
  <c r="I330" i="2"/>
  <c r="AL288" i="2"/>
  <c r="AL290" i="2"/>
  <c r="AS292" i="2"/>
  <c r="AL294" i="2"/>
  <c r="AS296" i="2"/>
  <c r="AL298" i="2"/>
  <c r="AS300" i="2"/>
  <c r="AL302" i="2"/>
  <c r="AS304" i="2"/>
  <c r="AL306" i="2"/>
  <c r="AS308" i="2"/>
  <c r="AL310" i="2"/>
  <c r="AS312" i="2"/>
  <c r="AL314" i="2"/>
  <c r="AS316" i="2"/>
  <c r="AL318" i="2"/>
  <c r="AS320" i="2"/>
  <c r="AT320" i="2"/>
  <c r="AL322" i="2"/>
  <c r="AS324" i="2"/>
  <c r="AT324" i="2"/>
  <c r="AL326" i="2"/>
  <c r="M328" i="2"/>
  <c r="AL328" i="2"/>
  <c r="AM331" i="2"/>
  <c r="I331" i="2"/>
  <c r="M332" i="2"/>
  <c r="AL332" i="2"/>
  <c r="AM335" i="2"/>
  <c r="I335" i="2"/>
  <c r="AM339" i="2"/>
  <c r="I339" i="2"/>
  <c r="M342" i="2"/>
  <c r="AM347" i="2"/>
  <c r="I347" i="2"/>
  <c r="M350" i="2"/>
  <c r="AM355" i="2"/>
  <c r="I355" i="2"/>
  <c r="M355" i="2" s="1"/>
  <c r="AM368" i="2"/>
  <c r="I368" i="2"/>
  <c r="AL317" i="2"/>
  <c r="AL321" i="2"/>
  <c r="AL325" i="2"/>
  <c r="AL330" i="2"/>
  <c r="AL334" i="2"/>
  <c r="AS259" i="2"/>
  <c r="AJ266" i="2"/>
  <c r="L266" i="2" s="1"/>
  <c r="M268" i="2"/>
  <c r="M270" i="2"/>
  <c r="AS274" i="2"/>
  <c r="AL280" i="2"/>
  <c r="AL282" i="2"/>
  <c r="I288" i="2"/>
  <c r="AS290" i="2"/>
  <c r="I290" i="2"/>
  <c r="AL292" i="2"/>
  <c r="AS294" i="2"/>
  <c r="I294" i="2"/>
  <c r="AL296" i="2"/>
  <c r="AS298" i="2"/>
  <c r="I298" i="2"/>
  <c r="AL300" i="2"/>
  <c r="AS302" i="2"/>
  <c r="I302" i="2"/>
  <c r="AL304" i="2"/>
  <c r="AS306" i="2"/>
  <c r="I306" i="2"/>
  <c r="AL308" i="2"/>
  <c r="AS310" i="2"/>
  <c r="I310" i="2"/>
  <c r="AL312" i="2"/>
  <c r="AS314" i="2"/>
  <c r="I314" i="2"/>
  <c r="M314" i="2" s="1"/>
  <c r="AL316" i="2"/>
  <c r="AS318" i="2"/>
  <c r="I318" i="2"/>
  <c r="AL320" i="2"/>
  <c r="AS322" i="2"/>
  <c r="I322" i="2"/>
  <c r="AL324" i="2"/>
  <c r="AS326" i="2"/>
  <c r="I326" i="2"/>
  <c r="M326" i="2" s="1"/>
  <c r="M331" i="2"/>
  <c r="M338" i="2"/>
  <c r="AM343" i="2"/>
  <c r="I343" i="2"/>
  <c r="M346" i="2"/>
  <c r="AM351" i="2"/>
  <c r="I351" i="2"/>
  <c r="M354" i="2"/>
  <c r="AL355" i="2"/>
  <c r="AL368" i="2"/>
  <c r="AL406" i="2"/>
  <c r="AL414" i="2"/>
  <c r="AL338" i="2"/>
  <c r="AS340" i="2"/>
  <c r="AL342" i="2"/>
  <c r="AS344" i="2"/>
  <c r="AL346" i="2"/>
  <c r="AS348" i="2"/>
  <c r="AL350" i="2"/>
  <c r="AS352" i="2"/>
  <c r="AL354" i="2"/>
  <c r="AS356" i="2"/>
  <c r="AS358" i="2"/>
  <c r="AS360" i="2"/>
  <c r="AS362" i="2"/>
  <c r="AS369" i="2"/>
  <c r="AL370" i="2"/>
  <c r="AS374" i="2"/>
  <c r="AS378" i="2"/>
  <c r="AS381" i="2"/>
  <c r="AS385" i="2"/>
  <c r="AS389" i="2"/>
  <c r="AS393" i="2"/>
  <c r="AS397" i="2"/>
  <c r="AS401" i="2"/>
  <c r="AS404" i="2"/>
  <c r="AL408" i="2"/>
  <c r="AS409" i="2"/>
  <c r="AS412" i="2"/>
  <c r="AL416" i="2"/>
  <c r="AS417" i="2"/>
  <c r="AS420" i="2"/>
  <c r="AS424" i="2"/>
  <c r="AS425" i="2"/>
  <c r="AL329" i="2"/>
  <c r="AS331" i="2"/>
  <c r="AL333" i="2"/>
  <c r="AS335" i="2"/>
  <c r="AL337" i="2"/>
  <c r="AS339" i="2"/>
  <c r="AT339" i="2"/>
  <c r="AL341" i="2"/>
  <c r="AS343" i="2"/>
  <c r="AT343" i="2"/>
  <c r="AL345" i="2"/>
  <c r="AS347" i="2"/>
  <c r="AT347" i="2"/>
  <c r="AL349" i="2"/>
  <c r="AS351" i="2"/>
  <c r="AT351" i="2"/>
  <c r="AL353" i="2"/>
  <c r="AS355" i="2"/>
  <c r="AT355" i="2"/>
  <c r="AL367" i="2"/>
  <c r="AT368" i="2"/>
  <c r="AI369" i="2"/>
  <c r="L369" i="2" s="1"/>
  <c r="AS371" i="2"/>
  <c r="I371" i="2"/>
  <c r="AL374" i="2"/>
  <c r="I375" i="2"/>
  <c r="AL378" i="2"/>
  <c r="AL381" i="2"/>
  <c r="AS382" i="2"/>
  <c r="I382" i="2"/>
  <c r="AL385" i="2"/>
  <c r="AS386" i="2"/>
  <c r="I386" i="2"/>
  <c r="AL389" i="2"/>
  <c r="AS390" i="2"/>
  <c r="I390" i="2"/>
  <c r="AL393" i="2"/>
  <c r="AS394" i="2"/>
  <c r="I394" i="2"/>
  <c r="AL397" i="2"/>
  <c r="AS398" i="2"/>
  <c r="I398" i="2"/>
  <c r="AL402" i="2"/>
  <c r="AS403" i="2"/>
  <c r="AJ404" i="2"/>
  <c r="AS406" i="2"/>
  <c r="I406" i="2"/>
  <c r="L410" i="2"/>
  <c r="AL410" i="2"/>
  <c r="AS411" i="2"/>
  <c r="AJ412" i="2"/>
  <c r="L412" i="2" s="1"/>
  <c r="AS414" i="2"/>
  <c r="I414" i="2"/>
  <c r="AL418" i="2"/>
  <c r="AS419" i="2"/>
  <c r="AJ420" i="2"/>
  <c r="L420" i="2" s="1"/>
  <c r="AS422" i="2"/>
  <c r="AJ422" i="2"/>
  <c r="AS423" i="2"/>
  <c r="AL336" i="2"/>
  <c r="I338" i="2"/>
  <c r="AL340" i="2"/>
  <c r="I342" i="2"/>
  <c r="AL344" i="2"/>
  <c r="I346" i="2"/>
  <c r="AL348" i="2"/>
  <c r="I350" i="2"/>
  <c r="AL352" i="2"/>
  <c r="I354" i="2"/>
  <c r="AL356" i="2"/>
  <c r="AL358" i="2"/>
  <c r="AL360" i="2"/>
  <c r="AL362" i="2"/>
  <c r="AL364" i="2"/>
  <c r="AL366" i="2"/>
  <c r="AL369" i="2"/>
  <c r="I370" i="2"/>
  <c r="M370" i="2" s="1"/>
  <c r="AL371" i="2"/>
  <c r="I372" i="2"/>
  <c r="AL375" i="2"/>
  <c r="I376" i="2"/>
  <c r="I379" i="2"/>
  <c r="AL382" i="2"/>
  <c r="I383" i="2"/>
  <c r="AL386" i="2"/>
  <c r="I387" i="2"/>
  <c r="AL390" i="2"/>
  <c r="I391" i="2"/>
  <c r="AL394" i="2"/>
  <c r="I395" i="2"/>
  <c r="AL398" i="2"/>
  <c r="I399" i="2"/>
  <c r="AL404" i="2"/>
  <c r="AJ406" i="2"/>
  <c r="I408" i="2"/>
  <c r="AL412" i="2"/>
  <c r="AJ414" i="2"/>
  <c r="L414" i="2" s="1"/>
  <c r="I416" i="2"/>
  <c r="AL420" i="2"/>
  <c r="F35" i="2"/>
  <c r="AL35" i="2"/>
  <c r="F37" i="2"/>
  <c r="AL37" i="2"/>
  <c r="F39" i="2"/>
  <c r="AL39" i="2"/>
  <c r="F46" i="2"/>
  <c r="AL46" i="2"/>
  <c r="F48" i="2"/>
  <c r="AL48" i="2"/>
  <c r="F51" i="2"/>
  <c r="F55" i="2"/>
  <c r="AL55" i="2"/>
  <c r="AS58" i="2"/>
  <c r="AS61" i="2"/>
  <c r="AM67" i="2"/>
  <c r="I67" i="2"/>
  <c r="F67" i="2"/>
  <c r="M33" i="2"/>
  <c r="E2" i="2"/>
  <c r="H2" i="2" s="1"/>
  <c r="W2" i="2"/>
  <c r="AB2" i="2"/>
  <c r="AH2" i="2"/>
  <c r="AS3" i="2"/>
  <c r="J3" i="2"/>
  <c r="Y4" i="2"/>
  <c r="AF4" i="2"/>
  <c r="AI5" i="2"/>
  <c r="AS6" i="2"/>
  <c r="J6" i="2"/>
  <c r="F7" i="2"/>
  <c r="AM7" i="2"/>
  <c r="AS8" i="2"/>
  <c r="J8" i="2"/>
  <c r="F9" i="2"/>
  <c r="AM9" i="2"/>
  <c r="AS10" i="2"/>
  <c r="J10" i="2"/>
  <c r="F11" i="2"/>
  <c r="AM11" i="2"/>
  <c r="AS12" i="2"/>
  <c r="J12" i="2"/>
  <c r="F13" i="2"/>
  <c r="AM13" i="2"/>
  <c r="AS14" i="2"/>
  <c r="J14" i="2"/>
  <c r="F15" i="2"/>
  <c r="AM15" i="2"/>
  <c r="AS16" i="2"/>
  <c r="J16" i="2"/>
  <c r="F17" i="2"/>
  <c r="AM17" i="2"/>
  <c r="AS18" i="2"/>
  <c r="J18" i="2"/>
  <c r="F19" i="2"/>
  <c r="AM19" i="2"/>
  <c r="AS20" i="2"/>
  <c r="J20" i="2"/>
  <c r="F21" i="2"/>
  <c r="AM21" i="2"/>
  <c r="AS22" i="2"/>
  <c r="J22" i="2"/>
  <c r="F23" i="2"/>
  <c r="AM23" i="2"/>
  <c r="AS24" i="2"/>
  <c r="J24" i="2"/>
  <c r="F25" i="2"/>
  <c r="AM25" i="2"/>
  <c r="AS26" i="2"/>
  <c r="J26" i="2"/>
  <c r="F27" i="2"/>
  <c r="AM27" i="2"/>
  <c r="AS28" i="2"/>
  <c r="J28" i="2"/>
  <c r="F29" i="2"/>
  <c r="AM29" i="2"/>
  <c r="AS30" i="2"/>
  <c r="J30" i="2"/>
  <c r="F31" i="2"/>
  <c r="AM31" i="2"/>
  <c r="AS32" i="2"/>
  <c r="J32" i="2"/>
  <c r="F33" i="2"/>
  <c r="AL33" i="2"/>
  <c r="AS34" i="2"/>
  <c r="I34" i="2"/>
  <c r="AT35" i="2"/>
  <c r="AT37" i="2"/>
  <c r="AT39" i="2"/>
  <c r="AL40" i="2"/>
  <c r="AS41" i="2"/>
  <c r="I41" i="2"/>
  <c r="F42" i="2"/>
  <c r="AL42" i="2"/>
  <c r="AS43" i="2"/>
  <c r="I43" i="2"/>
  <c r="F44" i="2"/>
  <c r="AT46" i="2"/>
  <c r="AT48" i="2"/>
  <c r="AL49" i="2"/>
  <c r="AS50" i="2"/>
  <c r="I50" i="2"/>
  <c r="F52" i="2"/>
  <c r="AT52" i="2"/>
  <c r="AS54" i="2"/>
  <c r="I54" i="2"/>
  <c r="AM56" i="2"/>
  <c r="AL56" i="2"/>
  <c r="F56" i="2"/>
  <c r="AM57" i="2"/>
  <c r="I57" i="2"/>
  <c r="F57" i="2"/>
  <c r="AT57" i="2"/>
  <c r="AM59" i="2"/>
  <c r="AL59" i="2"/>
  <c r="F59" i="2"/>
  <c r="AM60" i="2"/>
  <c r="I60" i="2"/>
  <c r="F60" i="2"/>
  <c r="AT60" i="2"/>
  <c r="AS63" i="2"/>
  <c r="X2" i="2"/>
  <c r="AD2" i="2"/>
  <c r="AI2" i="2"/>
  <c r="F36" i="2"/>
  <c r="AL36" i="2"/>
  <c r="F38" i="2"/>
  <c r="AL38" i="2"/>
  <c r="F40" i="2"/>
  <c r="F45" i="2"/>
  <c r="AL45" i="2"/>
  <c r="I46" i="2"/>
  <c r="F47" i="2"/>
  <c r="AL47" i="2"/>
  <c r="I48" i="2"/>
  <c r="F49" i="2"/>
  <c r="AL50" i="2"/>
  <c r="I51" i="2"/>
  <c r="F53" i="2"/>
  <c r="AL53" i="2"/>
  <c r="AL54" i="2"/>
  <c r="I55" i="2"/>
  <c r="AM62" i="2"/>
  <c r="I62" i="2"/>
  <c r="F62" i="2"/>
  <c r="AM69" i="2"/>
  <c r="I69" i="2"/>
  <c r="F69" i="2"/>
  <c r="AT7" i="2"/>
  <c r="AT9" i="2"/>
  <c r="AT11" i="2"/>
  <c r="AT13" i="2"/>
  <c r="AT15" i="2"/>
  <c r="AT17" i="2"/>
  <c r="AT19" i="2"/>
  <c r="AT25" i="2"/>
  <c r="AT31" i="2"/>
  <c r="I35" i="2"/>
  <c r="AS2" i="2"/>
  <c r="Z2" i="2"/>
  <c r="AE2" i="2"/>
  <c r="F3" i="2"/>
  <c r="AL3" i="2"/>
  <c r="AS5" i="2"/>
  <c r="F6" i="2"/>
  <c r="AM6" i="2"/>
  <c r="AS7" i="2"/>
  <c r="F8" i="2"/>
  <c r="AM8" i="2"/>
  <c r="AS9" i="2"/>
  <c r="F10" i="2"/>
  <c r="AM10" i="2"/>
  <c r="AS11" i="2"/>
  <c r="F12" i="2"/>
  <c r="AM12" i="2"/>
  <c r="AS13" i="2"/>
  <c r="F14" i="2"/>
  <c r="AM14" i="2"/>
  <c r="AS15" i="2"/>
  <c r="F16" i="2"/>
  <c r="AM16" i="2"/>
  <c r="AS17" i="2"/>
  <c r="F18" i="2"/>
  <c r="AM18" i="2"/>
  <c r="AS19" i="2"/>
  <c r="F20" i="2"/>
  <c r="AM20" i="2"/>
  <c r="AS21" i="2"/>
  <c r="F22" i="2"/>
  <c r="AM22" i="2"/>
  <c r="AS23" i="2"/>
  <c r="F24" i="2"/>
  <c r="AM24" i="2"/>
  <c r="AS25" i="2"/>
  <c r="F26" i="2"/>
  <c r="AM26" i="2"/>
  <c r="AS27" i="2"/>
  <c r="F28" i="2"/>
  <c r="AM28" i="2"/>
  <c r="AS29" i="2"/>
  <c r="F30" i="2"/>
  <c r="AM30" i="2"/>
  <c r="AS31" i="2"/>
  <c r="F32" i="2"/>
  <c r="AM32" i="2"/>
  <c r="AS33" i="2"/>
  <c r="F34" i="2"/>
  <c r="F41" i="2"/>
  <c r="AL41" i="2"/>
  <c r="AS42" i="2"/>
  <c r="F43" i="2"/>
  <c r="AL43" i="2"/>
  <c r="AS44" i="2"/>
  <c r="F50" i="2"/>
  <c r="AL51" i="2"/>
  <c r="F54" i="2"/>
  <c r="AS59" i="2"/>
  <c r="AS57" i="2"/>
  <c r="F58" i="2"/>
  <c r="AS60" i="2"/>
  <c r="F61" i="2"/>
  <c r="AL61" i="2"/>
  <c r="AS62" i="2"/>
  <c r="F63" i="2"/>
  <c r="AL63" i="2"/>
  <c r="AS64" i="2"/>
  <c r="I64" i="2"/>
  <c r="F65" i="2"/>
  <c r="AT67" i="2"/>
  <c r="AT69" i="2"/>
  <c r="AT71" i="2"/>
  <c r="AT73" i="2"/>
  <c r="F76" i="2"/>
  <c r="X76" i="2"/>
  <c r="AT76" i="2"/>
  <c r="AL77" i="2"/>
  <c r="I78" i="2"/>
  <c r="AH78" i="2"/>
  <c r="AS79" i="2"/>
  <c r="AH79" i="2"/>
  <c r="AS80" i="2"/>
  <c r="AC80" i="2"/>
  <c r="F81" i="2"/>
  <c r="AL81" i="2"/>
  <c r="I82" i="2"/>
  <c r="AL82" i="2"/>
  <c r="AS83" i="2"/>
  <c r="AT83" i="2"/>
  <c r="I85" i="2"/>
  <c r="F86" i="2"/>
  <c r="Y86" i="2"/>
  <c r="AT86" i="2"/>
  <c r="F89" i="2"/>
  <c r="AL89" i="2"/>
  <c r="I90" i="2"/>
  <c r="AL90" i="2"/>
  <c r="AS91" i="2"/>
  <c r="AT91" i="2"/>
  <c r="I93" i="2"/>
  <c r="AF94" i="2"/>
  <c r="AM95" i="2"/>
  <c r="AL95" i="2"/>
  <c r="F95" i="2"/>
  <c r="AM96" i="2"/>
  <c r="AL96" i="2"/>
  <c r="I96" i="2"/>
  <c r="F96" i="2"/>
  <c r="AF96" i="2"/>
  <c r="F98" i="2"/>
  <c r="AF98" i="2"/>
  <c r="I101" i="2"/>
  <c r="I104" i="2"/>
  <c r="Y106" i="2"/>
  <c r="F108" i="2"/>
  <c r="AL108" i="2"/>
  <c r="I109" i="2"/>
  <c r="AS110" i="2"/>
  <c r="I110" i="2"/>
  <c r="AF110" i="2"/>
  <c r="AM112" i="2"/>
  <c r="AL112" i="2"/>
  <c r="I112" i="2"/>
  <c r="F112" i="2"/>
  <c r="AM113" i="2"/>
  <c r="I113" i="2"/>
  <c r="F113" i="2"/>
  <c r="AJ117" i="2"/>
  <c r="AC117" i="2"/>
  <c r="Z117" i="2"/>
  <c r="M126" i="2"/>
  <c r="F66" i="2"/>
  <c r="AL66" i="2"/>
  <c r="F68" i="2"/>
  <c r="AL68" i="2"/>
  <c r="F70" i="2"/>
  <c r="AL70" i="2"/>
  <c r="I71" i="2"/>
  <c r="F72" i="2"/>
  <c r="AL72" i="2"/>
  <c r="I73" i="2"/>
  <c r="BR25" i="15" s="1"/>
  <c r="F74" i="2"/>
  <c r="AL74" i="2"/>
  <c r="I75" i="2"/>
  <c r="AS76" i="2"/>
  <c r="AC76" i="2"/>
  <c r="F77" i="2"/>
  <c r="X77" i="2"/>
  <c r="AL78" i="2"/>
  <c r="I79" i="2"/>
  <c r="AL79" i="2"/>
  <c r="I80" i="2"/>
  <c r="AS81" i="2"/>
  <c r="AT81" i="2"/>
  <c r="F84" i="2"/>
  <c r="Y84" i="2"/>
  <c r="F87" i="2"/>
  <c r="AL87" i="2"/>
  <c r="I88" i="2"/>
  <c r="AL88" i="2"/>
  <c r="AS89" i="2"/>
  <c r="AT89" i="2"/>
  <c r="F92" i="2"/>
  <c r="Y92" i="2"/>
  <c r="AL93" i="2"/>
  <c r="AS95" i="2"/>
  <c r="I95" i="2"/>
  <c r="AL101" i="2"/>
  <c r="AL104" i="2"/>
  <c r="F106" i="2"/>
  <c r="F107" i="2"/>
  <c r="M109" i="2"/>
  <c r="AL109" i="2"/>
  <c r="Z115" i="2"/>
  <c r="AJ115" i="2"/>
  <c r="F64" i="2"/>
  <c r="AL64" i="2"/>
  <c r="AS65" i="2"/>
  <c r="AC77" i="2"/>
  <c r="F78" i="2"/>
  <c r="F82" i="2"/>
  <c r="F85" i="2"/>
  <c r="AL85" i="2"/>
  <c r="M88" i="2"/>
  <c r="F90" i="2"/>
  <c r="F93" i="2"/>
  <c r="F101" i="2"/>
  <c r="F104" i="2"/>
  <c r="AH106" i="2"/>
  <c r="X106" i="2"/>
  <c r="AF106" i="2"/>
  <c r="F109" i="2"/>
  <c r="F110" i="2"/>
  <c r="AL110" i="2"/>
  <c r="AM123" i="2"/>
  <c r="AL123" i="2"/>
  <c r="I123" i="2"/>
  <c r="F123" i="2"/>
  <c r="AM129" i="2"/>
  <c r="AO4" i="2" s="1"/>
  <c r="AL129" i="2"/>
  <c r="I129" i="2"/>
  <c r="F129" i="2"/>
  <c r="F71" i="2"/>
  <c r="AL71" i="2"/>
  <c r="F73" i="2"/>
  <c r="AL73" i="2"/>
  <c r="AS74" i="2"/>
  <c r="F75" i="2"/>
  <c r="AH77" i="2"/>
  <c r="F79" i="2"/>
  <c r="F80" i="2"/>
  <c r="F83" i="2"/>
  <c r="AL83" i="2"/>
  <c r="F88" i="2"/>
  <c r="F91" i="2"/>
  <c r="AL91" i="2"/>
  <c r="F94" i="2"/>
  <c r="F97" i="2"/>
  <c r="AL97" i="2"/>
  <c r="AM99" i="2"/>
  <c r="I99" i="2"/>
  <c r="F99" i="2"/>
  <c r="AF100" i="2"/>
  <c r="AS101" i="2"/>
  <c r="F102" i="2"/>
  <c r="Z104" i="2"/>
  <c r="AJ105" i="2"/>
  <c r="AS106" i="2"/>
  <c r="I106" i="2"/>
  <c r="AL106" i="2"/>
  <c r="I107" i="2"/>
  <c r="Z110" i="2"/>
  <c r="Z111" i="2"/>
  <c r="AJ111" i="2"/>
  <c r="AF114" i="2"/>
  <c r="X114" i="2"/>
  <c r="AD114" i="2"/>
  <c r="AH114" i="2"/>
  <c r="AS115" i="2"/>
  <c r="AC115" i="2"/>
  <c r="M116" i="2"/>
  <c r="AM124" i="2"/>
  <c r="I124" i="2"/>
  <c r="F124" i="2"/>
  <c r="AD128" i="2"/>
  <c r="Y128" i="2"/>
  <c r="AH128" i="2"/>
  <c r="X128" i="2"/>
  <c r="AF128" i="2"/>
  <c r="F130" i="2"/>
  <c r="AL130" i="2"/>
  <c r="AD133" i="2"/>
  <c r="M135" i="2"/>
  <c r="F139" i="2"/>
  <c r="F140" i="2"/>
  <c r="AL140" i="2"/>
  <c r="M142" i="2"/>
  <c r="F148" i="2"/>
  <c r="F116" i="2"/>
  <c r="AS117" i="2"/>
  <c r="F119" i="2"/>
  <c r="F120" i="2"/>
  <c r="AL120" i="2"/>
  <c r="M122" i="2"/>
  <c r="Z124" i="2"/>
  <c r="F125" i="2"/>
  <c r="F126" i="2"/>
  <c r="AL126" i="2"/>
  <c r="AS128" i="2"/>
  <c r="AD129" i="2"/>
  <c r="M131" i="2"/>
  <c r="AS133" i="2"/>
  <c r="F135" i="2"/>
  <c r="F136" i="2"/>
  <c r="AL136" i="2"/>
  <c r="M138" i="2"/>
  <c r="Z140" i="2"/>
  <c r="F141" i="2"/>
  <c r="F142" i="2"/>
  <c r="AL142" i="2"/>
  <c r="F146" i="2"/>
  <c r="F147" i="2"/>
  <c r="AL150" i="2"/>
  <c r="F152" i="2"/>
  <c r="AS97" i="2"/>
  <c r="F100" i="2"/>
  <c r="F103" i="2"/>
  <c r="F105" i="2"/>
  <c r="Y108" i="2"/>
  <c r="M110" i="2"/>
  <c r="Y112" i="2"/>
  <c r="M114" i="2"/>
  <c r="Y116" i="2"/>
  <c r="AL116" i="2"/>
  <c r="Z120" i="2"/>
  <c r="F121" i="2"/>
  <c r="F122" i="2"/>
  <c r="AL122" i="2"/>
  <c r="AS124" i="2"/>
  <c r="AF124" i="2"/>
  <c r="AD125" i="2"/>
  <c r="M127" i="2"/>
  <c r="AS129" i="2"/>
  <c r="I130" i="2"/>
  <c r="BR13" i="15" s="1"/>
  <c r="F131" i="2"/>
  <c r="F132" i="2"/>
  <c r="Y132" i="2"/>
  <c r="AL132" i="2"/>
  <c r="Z133" i="2"/>
  <c r="Z136" i="2"/>
  <c r="F137" i="2"/>
  <c r="F138" i="2"/>
  <c r="AL138" i="2"/>
  <c r="I139" i="2"/>
  <c r="AS140" i="2"/>
  <c r="I140" i="2"/>
  <c r="BR3" i="15" s="1"/>
  <c r="AF140" i="2"/>
  <c r="AD141" i="2"/>
  <c r="M143" i="2"/>
  <c r="F145" i="2"/>
  <c r="I148" i="2"/>
  <c r="BR19" i="15" s="1"/>
  <c r="AL148" i="2"/>
  <c r="F150" i="2"/>
  <c r="F151" i="2"/>
  <c r="F111" i="2"/>
  <c r="AL111" i="2"/>
  <c r="F114" i="2"/>
  <c r="F115" i="2"/>
  <c r="AL115" i="2"/>
  <c r="I116" i="2"/>
  <c r="F117" i="2"/>
  <c r="F118" i="2"/>
  <c r="AL118" i="2"/>
  <c r="I119" i="2"/>
  <c r="AS120" i="2"/>
  <c r="I120" i="2"/>
  <c r="AF120" i="2"/>
  <c r="AD121" i="2"/>
  <c r="M123" i="2"/>
  <c r="X124" i="2"/>
  <c r="AH124" i="2"/>
  <c r="I125" i="2"/>
  <c r="AL125" i="2"/>
  <c r="I126" i="2"/>
  <c r="F127" i="2"/>
  <c r="F128" i="2"/>
  <c r="AL128" i="2"/>
  <c r="Z129" i="2"/>
  <c r="Z132" i="2"/>
  <c r="F133" i="2"/>
  <c r="F134" i="2"/>
  <c r="AL134" i="2"/>
  <c r="I135" i="2"/>
  <c r="AS136" i="2"/>
  <c r="I136" i="2"/>
  <c r="AF136" i="2"/>
  <c r="AD137" i="2"/>
  <c r="M139" i="2"/>
  <c r="AL139" i="2"/>
  <c r="X140" i="2"/>
  <c r="AH140" i="2"/>
  <c r="I141" i="2"/>
  <c r="AL141" i="2"/>
  <c r="F143" i="2"/>
  <c r="F144" i="2"/>
  <c r="AL145" i="2"/>
  <c r="I146" i="2"/>
  <c r="BR17" i="15" s="1"/>
  <c r="F149" i="2"/>
  <c r="Y118" i="2"/>
  <c r="M120" i="2"/>
  <c r="Y122" i="2"/>
  <c r="M124" i="2"/>
  <c r="Y126" i="2"/>
  <c r="M128" i="2"/>
  <c r="Y130" i="2"/>
  <c r="M132" i="2"/>
  <c r="Y134" i="2"/>
  <c r="M136" i="2"/>
  <c r="Y138" i="2"/>
  <c r="M140" i="2"/>
  <c r="Y142" i="2"/>
  <c r="M144" i="2"/>
  <c r="AD144" i="2"/>
  <c r="AJ145" i="2"/>
  <c r="Y146" i="2"/>
  <c r="AT147" i="2"/>
  <c r="M148" i="2"/>
  <c r="AD148" i="2"/>
  <c r="AJ149" i="2"/>
  <c r="Y150" i="2"/>
  <c r="AT151" i="2"/>
  <c r="M152" i="2"/>
  <c r="AD152" i="2"/>
  <c r="AJ153" i="2"/>
  <c r="F153" i="2"/>
  <c r="Z153" i="2"/>
  <c r="AL153" i="2"/>
  <c r="Y144" i="2"/>
  <c r="M146" i="2"/>
  <c r="Y148" i="2"/>
  <c r="M150" i="2"/>
  <c r="Y152" i="2"/>
  <c r="L269" i="2"/>
  <c r="L424" i="2"/>
  <c r="L425" i="2"/>
  <c r="L259" i="2"/>
  <c r="L404" i="2"/>
  <c r="L253" i="2"/>
  <c r="L262" i="2"/>
  <c r="M264" i="2"/>
  <c r="L416" i="2"/>
  <c r="L406" i="2"/>
  <c r="L422" i="2"/>
  <c r="L254" i="2"/>
  <c r="M256" i="2"/>
  <c r="L367" i="2"/>
  <c r="I2" i="2"/>
  <c r="Z3" i="2"/>
  <c r="AD3" i="2"/>
  <c r="AH3" i="2"/>
  <c r="E4" i="2"/>
  <c r="I4" i="2"/>
  <c r="V6" i="2"/>
  <c r="Z6" i="2"/>
  <c r="AD6" i="2"/>
  <c r="AH6" i="2"/>
  <c r="Z10" i="2"/>
  <c r="AD10" i="2"/>
  <c r="AH10" i="2"/>
  <c r="Z14" i="2"/>
  <c r="AD14" i="2"/>
  <c r="AH14" i="2"/>
  <c r="Z18" i="2"/>
  <c r="AH18" i="2"/>
  <c r="Z22" i="2"/>
  <c r="AD22" i="2"/>
  <c r="AH22" i="2"/>
  <c r="Z26" i="2"/>
  <c r="AD26" i="2"/>
  <c r="AH26" i="2"/>
  <c r="Z30" i="2"/>
  <c r="AH30" i="2"/>
  <c r="Y33" i="2"/>
  <c r="AJ33" i="2"/>
  <c r="AI34" i="2"/>
  <c r="AE34" i="2"/>
  <c r="AA34" i="2"/>
  <c r="W34" i="2"/>
  <c r="Y37" i="2"/>
  <c r="AJ37" i="2"/>
  <c r="AI38" i="2"/>
  <c r="AE38" i="2"/>
  <c r="AA38" i="2"/>
  <c r="W38" i="2"/>
  <c r="Y41" i="2"/>
  <c r="AD41" i="2"/>
  <c r="AJ41" i="2"/>
  <c r="AI42" i="2"/>
  <c r="AE42" i="2"/>
  <c r="AA42" i="2"/>
  <c r="W42" i="2"/>
  <c r="Y45" i="2"/>
  <c r="AJ45" i="2"/>
  <c r="AI46" i="2"/>
  <c r="AE46" i="2"/>
  <c r="AA46" i="2"/>
  <c r="W46" i="2"/>
  <c r="Y49" i="2"/>
  <c r="AJ49" i="2"/>
  <c r="AI50" i="2"/>
  <c r="AE50" i="2"/>
  <c r="AA50" i="2"/>
  <c r="W50" i="2"/>
  <c r="Y53" i="2"/>
  <c r="AJ53" i="2"/>
  <c r="AI54" i="2"/>
  <c r="AE54" i="2"/>
  <c r="AA54" i="2"/>
  <c r="W54" i="2"/>
  <c r="Y56" i="2"/>
  <c r="AJ56" i="2"/>
  <c r="AI57" i="2"/>
  <c r="AE57" i="2"/>
  <c r="AA57" i="2"/>
  <c r="W57" i="2"/>
  <c r="Y59" i="2"/>
  <c r="AJ59" i="2"/>
  <c r="AI60" i="2"/>
  <c r="AE60" i="2"/>
  <c r="AA60" i="2"/>
  <c r="Y62" i="2"/>
  <c r="AD62" i="2"/>
  <c r="AJ62" i="2"/>
  <c r="AI63" i="2"/>
  <c r="AE63" i="2"/>
  <c r="AA63" i="2"/>
  <c r="W63" i="2"/>
  <c r="Y65" i="2"/>
  <c r="AJ65" i="2"/>
  <c r="AI66" i="2"/>
  <c r="AE66" i="2"/>
  <c r="AA66" i="2"/>
  <c r="W66" i="2"/>
  <c r="Y68" i="2"/>
  <c r="AD68" i="2"/>
  <c r="AJ68" i="2"/>
  <c r="AI69" i="2"/>
  <c r="AE69" i="2"/>
  <c r="AA69" i="2"/>
  <c r="W69" i="2"/>
  <c r="Y71" i="2"/>
  <c r="AJ71" i="2"/>
  <c r="AI72" i="2"/>
  <c r="AE72" i="2"/>
  <c r="AA72" i="2"/>
  <c r="W72" i="2"/>
  <c r="Y74" i="2"/>
  <c r="AD74" i="2"/>
  <c r="AJ74" i="2"/>
  <c r="AI75" i="2"/>
  <c r="AE75" i="2"/>
  <c r="AA75" i="2"/>
  <c r="W75" i="2"/>
  <c r="Y77" i="2"/>
  <c r="AD77" i="2"/>
  <c r="AJ77" i="2"/>
  <c r="AI78" i="2"/>
  <c r="AE78" i="2"/>
  <c r="AA78" i="2"/>
  <c r="W78" i="2"/>
  <c r="W1" i="9"/>
  <c r="W1" i="11"/>
  <c r="U1" i="12"/>
  <c r="W1" i="10"/>
  <c r="F2" i="2"/>
  <c r="J2" i="2"/>
  <c r="AP2" i="2"/>
  <c r="V2" i="2" s="1"/>
  <c r="W3" i="2"/>
  <c r="AA3" i="2"/>
  <c r="AE3" i="2"/>
  <c r="AI3" i="2"/>
  <c r="J4" i="2"/>
  <c r="AL4" i="2"/>
  <c r="I5" i="2"/>
  <c r="M5" i="2"/>
  <c r="AB5" i="2"/>
  <c r="W6" i="2"/>
  <c r="AE6" i="2"/>
  <c r="W7" i="2"/>
  <c r="AA8" i="2"/>
  <c r="W9" i="2"/>
  <c r="AE9" i="2"/>
  <c r="AI9" i="2"/>
  <c r="AA10" i="2"/>
  <c r="W11" i="2"/>
  <c r="AE11" i="2"/>
  <c r="W12" i="2"/>
  <c r="AI12" i="2"/>
  <c r="W13" i="2"/>
  <c r="AE13" i="2"/>
  <c r="W14" i="2"/>
  <c r="AA15" i="2"/>
  <c r="W16" i="2"/>
  <c r="AE16" i="2"/>
  <c r="AI16" i="2"/>
  <c r="W17" i="2"/>
  <c r="AE17" i="2"/>
  <c r="W18" i="2"/>
  <c r="AE18" i="2"/>
  <c r="W19" i="2"/>
  <c r="AI19" i="2"/>
  <c r="W20" i="2"/>
  <c r="AE20" i="2"/>
  <c r="AA21" i="2"/>
  <c r="W22" i="2"/>
  <c r="AE22" i="2"/>
  <c r="W23" i="2"/>
  <c r="AI23" i="2"/>
  <c r="AA24" i="2"/>
  <c r="AI24" i="2"/>
  <c r="W25" i="2"/>
  <c r="AE25" i="2"/>
  <c r="AA26" i="2"/>
  <c r="AE26" i="2"/>
  <c r="AI26" i="2"/>
  <c r="AA27" i="2"/>
  <c r="AA28" i="2"/>
  <c r="AE28" i="2"/>
  <c r="AI28" i="2"/>
  <c r="W29" i="2"/>
  <c r="AE29" i="2"/>
  <c r="AA30" i="2"/>
  <c r="AI30" i="2"/>
  <c r="AA31" i="2"/>
  <c r="AI31" i="2"/>
  <c r="W32" i="2"/>
  <c r="AA32" i="2"/>
  <c r="AE32" i="2"/>
  <c r="AI32" i="2"/>
  <c r="Z34" i="2"/>
  <c r="AF34" i="2"/>
  <c r="Z36" i="2"/>
  <c r="AF36" i="2"/>
  <c r="Z39" i="2"/>
  <c r="Z40" i="2"/>
  <c r="AF40" i="2"/>
  <c r="Z42" i="2"/>
  <c r="AF42" i="2"/>
  <c r="Z43" i="2"/>
  <c r="Z44" i="2"/>
  <c r="AF44" i="2"/>
  <c r="Z46" i="2"/>
  <c r="AF46" i="2"/>
  <c r="Z48" i="2"/>
  <c r="AF48" i="2"/>
  <c r="Z50" i="2"/>
  <c r="Z52" i="2"/>
  <c r="AF52" i="2"/>
  <c r="Z53" i="2"/>
  <c r="AF53" i="2"/>
  <c r="Z55" i="2"/>
  <c r="Z58" i="2"/>
  <c r="Z60" i="2"/>
  <c r="AF60" i="2"/>
  <c r="Z62" i="2"/>
  <c r="AF62" i="2"/>
  <c r="Z64" i="2"/>
  <c r="Z65" i="2"/>
  <c r="Z67" i="2"/>
  <c r="Z68" i="2"/>
  <c r="AF68" i="2"/>
  <c r="Z69" i="2"/>
  <c r="AF71" i="2"/>
  <c r="Z72" i="2"/>
  <c r="Z73" i="2"/>
  <c r="Z74" i="2"/>
  <c r="AF74" i="2"/>
  <c r="Z75" i="2"/>
  <c r="AF75" i="2"/>
  <c r="Z76" i="2"/>
  <c r="Z77" i="2"/>
  <c r="AF77" i="2"/>
  <c r="Z78" i="2"/>
  <c r="AF78" i="2"/>
  <c r="Z79" i="2"/>
  <c r="AF79" i="2"/>
  <c r="Z80" i="2"/>
  <c r="AF80" i="2"/>
  <c r="Y81" i="2"/>
  <c r="AF81" i="2"/>
  <c r="AI82" i="2"/>
  <c r="AE82" i="2"/>
  <c r="AA82" i="2"/>
  <c r="W82" i="2"/>
  <c r="AG82" i="2"/>
  <c r="AB82" i="2"/>
  <c r="AC82" i="2"/>
  <c r="AJ82" i="2"/>
  <c r="Y83" i="2"/>
  <c r="AF83" i="2"/>
  <c r="AI84" i="2"/>
  <c r="AE84" i="2"/>
  <c r="AA84" i="2"/>
  <c r="W84" i="2"/>
  <c r="AG84" i="2"/>
  <c r="AB84" i="2"/>
  <c r="AC84" i="2"/>
  <c r="AJ84" i="2"/>
  <c r="Y85" i="2"/>
  <c r="AF85" i="2"/>
  <c r="AI86" i="2"/>
  <c r="AE86" i="2"/>
  <c r="AA86" i="2"/>
  <c r="W86" i="2"/>
  <c r="AG86" i="2"/>
  <c r="AB86" i="2"/>
  <c r="AC86" i="2"/>
  <c r="AJ86" i="2"/>
  <c r="Y87" i="2"/>
  <c r="AF87" i="2"/>
  <c r="AI88" i="2"/>
  <c r="AE88" i="2"/>
  <c r="AA88" i="2"/>
  <c r="W88" i="2"/>
  <c r="AG88" i="2"/>
  <c r="AB88" i="2"/>
  <c r="AC88" i="2"/>
  <c r="AJ88" i="2"/>
  <c r="Y89" i="2"/>
  <c r="AF89" i="2"/>
  <c r="AI90" i="2"/>
  <c r="AE90" i="2"/>
  <c r="AA90" i="2"/>
  <c r="W90" i="2"/>
  <c r="AG90" i="2"/>
  <c r="AB90" i="2"/>
  <c r="V90" i="2"/>
  <c r="AC90" i="2"/>
  <c r="AJ90" i="2"/>
  <c r="Y91" i="2"/>
  <c r="AF91" i="2"/>
  <c r="AI92" i="2"/>
  <c r="AE92" i="2"/>
  <c r="AA92" i="2"/>
  <c r="W92" i="2"/>
  <c r="AG92" i="2"/>
  <c r="AB92" i="2"/>
  <c r="V92" i="2"/>
  <c r="AC92" i="2"/>
  <c r="AJ92" i="2"/>
  <c r="Y93" i="2"/>
  <c r="AF93" i="2"/>
  <c r="AI94" i="2"/>
  <c r="AE94" i="2"/>
  <c r="AA94" i="2"/>
  <c r="W94" i="2"/>
  <c r="AG94" i="2"/>
  <c r="AB94" i="2"/>
  <c r="V94" i="2"/>
  <c r="AC94" i="2"/>
  <c r="AJ94" i="2"/>
  <c r="Y95" i="2"/>
  <c r="AF95" i="2"/>
  <c r="AI96" i="2"/>
  <c r="AE96" i="2"/>
  <c r="AA96" i="2"/>
  <c r="AG96" i="2"/>
  <c r="AB96" i="2"/>
  <c r="V96" i="2"/>
  <c r="AC96" i="2"/>
  <c r="AJ96" i="2"/>
  <c r="Y97" i="2"/>
  <c r="AF97" i="2"/>
  <c r="AI98" i="2"/>
  <c r="AE98" i="2"/>
  <c r="AA98" i="2"/>
  <c r="W98" i="2"/>
  <c r="AG98" i="2"/>
  <c r="AB98" i="2"/>
  <c r="V98" i="2"/>
  <c r="AC98" i="2"/>
  <c r="AJ98" i="2"/>
  <c r="Y99" i="2"/>
  <c r="AF99" i="2"/>
  <c r="AI100" i="2"/>
  <c r="AE100" i="2"/>
  <c r="AA100" i="2"/>
  <c r="W100" i="2"/>
  <c r="AG100" i="2"/>
  <c r="AB100" i="2"/>
  <c r="V100" i="2"/>
  <c r="AC100" i="2"/>
  <c r="AJ100" i="2"/>
  <c r="Y101" i="2"/>
  <c r="AF101" i="2"/>
  <c r="AI102" i="2"/>
  <c r="AE102" i="2"/>
  <c r="AA102" i="2"/>
  <c r="W102" i="2"/>
  <c r="AG102" i="2"/>
  <c r="AB102" i="2"/>
  <c r="V102" i="2"/>
  <c r="AC102" i="2"/>
  <c r="AJ102" i="2"/>
  <c r="Y103" i="2"/>
  <c r="AF103" i="2"/>
  <c r="Z7" i="2"/>
  <c r="AD7" i="2"/>
  <c r="AH7" i="2"/>
  <c r="Z11" i="2"/>
  <c r="AD11" i="2"/>
  <c r="AH11" i="2"/>
  <c r="Z15" i="2"/>
  <c r="AD15" i="2"/>
  <c r="AH15" i="2"/>
  <c r="Z19" i="2"/>
  <c r="AD19" i="2"/>
  <c r="AH19" i="2"/>
  <c r="Z23" i="2"/>
  <c r="AD23" i="2"/>
  <c r="AH23" i="2"/>
  <c r="Z27" i="2"/>
  <c r="AH27" i="2"/>
  <c r="Z31" i="2"/>
  <c r="AD31" i="2"/>
  <c r="AH31" i="2"/>
  <c r="Y34" i="2"/>
  <c r="AJ34" i="2"/>
  <c r="AI35" i="2"/>
  <c r="AE35" i="2"/>
  <c r="AA35" i="2"/>
  <c r="W35" i="2"/>
  <c r="Y38" i="2"/>
  <c r="AJ38" i="2"/>
  <c r="AI39" i="2"/>
  <c r="AE39" i="2"/>
  <c r="AA39" i="2"/>
  <c r="W39" i="2"/>
  <c r="Y42" i="2"/>
  <c r="AJ42" i="2"/>
  <c r="AI43" i="2"/>
  <c r="AE43" i="2"/>
  <c r="AA43" i="2"/>
  <c r="W43" i="2"/>
  <c r="Y46" i="2"/>
  <c r="AD46" i="2"/>
  <c r="AJ46" i="2"/>
  <c r="AI47" i="2"/>
  <c r="AE47" i="2"/>
  <c r="AA47" i="2"/>
  <c r="W47" i="2"/>
  <c r="Y50" i="2"/>
  <c r="AD50" i="2"/>
  <c r="AJ50" i="2"/>
  <c r="AI51" i="2"/>
  <c r="AE51" i="2"/>
  <c r="AA51" i="2"/>
  <c r="W51" i="2"/>
  <c r="Y54" i="2"/>
  <c r="AJ54" i="2"/>
  <c r="AI55" i="2"/>
  <c r="AE55" i="2"/>
  <c r="AA55" i="2"/>
  <c r="W55" i="2"/>
  <c r="Y57" i="2"/>
  <c r="AD57" i="2"/>
  <c r="AJ57" i="2"/>
  <c r="AI58" i="2"/>
  <c r="AE58" i="2"/>
  <c r="AA58" i="2"/>
  <c r="W58" i="2"/>
  <c r="Y60" i="2"/>
  <c r="AD60" i="2"/>
  <c r="AJ60" i="2"/>
  <c r="AI61" i="2"/>
  <c r="AE61" i="2"/>
  <c r="AA61" i="2"/>
  <c r="W61" i="2"/>
  <c r="Y63" i="2"/>
  <c r="AD63" i="2"/>
  <c r="AJ63" i="2"/>
  <c r="AI64" i="2"/>
  <c r="AE64" i="2"/>
  <c r="AA64" i="2"/>
  <c r="W64" i="2"/>
  <c r="Y66" i="2"/>
  <c r="AJ66" i="2"/>
  <c r="AI67" i="2"/>
  <c r="AE67" i="2"/>
  <c r="W67" i="2"/>
  <c r="Y69" i="2"/>
  <c r="AJ69" i="2"/>
  <c r="AI70" i="2"/>
  <c r="AE70" i="2"/>
  <c r="AA70" i="2"/>
  <c r="W70" i="2"/>
  <c r="Y72" i="2"/>
  <c r="AD72" i="2"/>
  <c r="AJ72" i="2"/>
  <c r="AI73" i="2"/>
  <c r="AE73" i="2"/>
  <c r="AA73" i="2"/>
  <c r="W73" i="2"/>
  <c r="Y75" i="2"/>
  <c r="AD75" i="2"/>
  <c r="AJ75" i="2"/>
  <c r="AI76" i="2"/>
  <c r="AE76" i="2"/>
  <c r="AA76" i="2"/>
  <c r="W76" i="2"/>
  <c r="AT3" i="2"/>
  <c r="F4" i="2"/>
  <c r="E5" i="2"/>
  <c r="X5" i="2"/>
  <c r="AF5" i="2"/>
  <c r="AA6" i="2"/>
  <c r="AI6" i="2"/>
  <c r="AA7" i="2"/>
  <c r="AE7" i="2"/>
  <c r="AI7" i="2"/>
  <c r="W8" i="2"/>
  <c r="AE8" i="2"/>
  <c r="AI8" i="2"/>
  <c r="AA9" i="2"/>
  <c r="W10" i="2"/>
  <c r="AE10" i="2"/>
  <c r="AI10" i="2"/>
  <c r="AA11" i="2"/>
  <c r="AI11" i="2"/>
  <c r="AA12" i="2"/>
  <c r="AE12" i="2"/>
  <c r="AA13" i="2"/>
  <c r="AI13" i="2"/>
  <c r="AA14" i="2"/>
  <c r="AE14" i="2"/>
  <c r="AI14" i="2"/>
  <c r="W15" i="2"/>
  <c r="AE15" i="2"/>
  <c r="AI15" i="2"/>
  <c r="AA16" i="2"/>
  <c r="AA17" i="2"/>
  <c r="AI17" i="2"/>
  <c r="AA18" i="2"/>
  <c r="AI18" i="2"/>
  <c r="AE19" i="2"/>
  <c r="AA20" i="2"/>
  <c r="AI20" i="2"/>
  <c r="W21" i="2"/>
  <c r="AE21" i="2"/>
  <c r="AI21" i="2"/>
  <c r="AA22" i="2"/>
  <c r="AI22" i="2"/>
  <c r="AA23" i="2"/>
  <c r="AE23" i="2"/>
  <c r="W24" i="2"/>
  <c r="AE24" i="2"/>
  <c r="AA25" i="2"/>
  <c r="AI25" i="2"/>
  <c r="W26" i="2"/>
  <c r="W27" i="2"/>
  <c r="AE27" i="2"/>
  <c r="AI27" i="2"/>
  <c r="W28" i="2"/>
  <c r="AA29" i="2"/>
  <c r="AI29" i="2"/>
  <c r="W30" i="2"/>
  <c r="AE30" i="2"/>
  <c r="W31" i="2"/>
  <c r="AE31" i="2"/>
  <c r="Z33" i="2"/>
  <c r="AF33" i="2"/>
  <c r="Z35" i="2"/>
  <c r="AF35" i="2"/>
  <c r="Z37" i="2"/>
  <c r="AF37" i="2"/>
  <c r="Z38" i="2"/>
  <c r="AF38" i="2"/>
  <c r="Z41" i="2"/>
  <c r="AF41" i="2"/>
  <c r="Z45" i="2"/>
  <c r="AF45" i="2"/>
  <c r="Z47" i="2"/>
  <c r="AF47" i="2"/>
  <c r="Z49" i="2"/>
  <c r="AF49" i="2"/>
  <c r="Z51" i="2"/>
  <c r="AF51" i="2"/>
  <c r="Z54" i="2"/>
  <c r="AF54" i="2"/>
  <c r="Z56" i="2"/>
  <c r="AF56" i="2"/>
  <c r="Z57" i="2"/>
  <c r="AF57" i="2"/>
  <c r="Z59" i="2"/>
  <c r="AF59" i="2"/>
  <c r="Z61" i="2"/>
  <c r="AF61" i="2"/>
  <c r="Z63" i="2"/>
  <c r="AF63" i="2"/>
  <c r="AF65" i="2"/>
  <c r="Z66" i="2"/>
  <c r="AF66" i="2"/>
  <c r="AF69" i="2"/>
  <c r="Z70" i="2"/>
  <c r="AF70" i="2"/>
  <c r="Z71" i="2"/>
  <c r="AF72" i="2"/>
  <c r="BR27" i="15"/>
  <c r="BR23" i="15"/>
  <c r="BR21" i="15"/>
  <c r="Y2" i="2"/>
  <c r="AC2" i="2"/>
  <c r="AL2" i="2"/>
  <c r="E3" i="2"/>
  <c r="X3" i="2"/>
  <c r="AB3" i="2"/>
  <c r="AF3" i="2"/>
  <c r="Z4" i="2"/>
  <c r="AD4" i="2"/>
  <c r="AT4" i="2"/>
  <c r="F5" i="2"/>
  <c r="J5" i="2"/>
  <c r="Y5" i="2"/>
  <c r="AC5" i="2"/>
  <c r="AG5" i="2"/>
  <c r="E6" i="2"/>
  <c r="X6" i="2"/>
  <c r="AB6" i="2"/>
  <c r="AF6" i="2"/>
  <c r="E7" i="2"/>
  <c r="X7" i="2"/>
  <c r="AB7" i="2"/>
  <c r="AF7" i="2"/>
  <c r="E8" i="2"/>
  <c r="X8" i="2"/>
  <c r="AB8" i="2"/>
  <c r="AF8" i="2"/>
  <c r="E9" i="2"/>
  <c r="X9" i="2"/>
  <c r="AB9" i="2"/>
  <c r="AF9" i="2"/>
  <c r="E10" i="2"/>
  <c r="X10" i="2"/>
  <c r="AB10" i="2"/>
  <c r="AF10" i="2"/>
  <c r="E11" i="2"/>
  <c r="X11" i="2"/>
  <c r="AB11" i="2"/>
  <c r="AF11" i="2"/>
  <c r="AJ11" i="2"/>
  <c r="E12" i="2"/>
  <c r="X12" i="2"/>
  <c r="AB12" i="2"/>
  <c r="AF12" i="2"/>
  <c r="AJ12" i="2"/>
  <c r="E13" i="2"/>
  <c r="X13" i="2"/>
  <c r="AB13" i="2"/>
  <c r="AF13" i="2"/>
  <c r="AJ13" i="2"/>
  <c r="E14" i="2"/>
  <c r="X14" i="2"/>
  <c r="AB14" i="2"/>
  <c r="AF14" i="2"/>
  <c r="AJ14" i="2"/>
  <c r="E15" i="2"/>
  <c r="X15" i="2"/>
  <c r="AB15" i="2"/>
  <c r="AF15" i="2"/>
  <c r="AJ15" i="2"/>
  <c r="E16" i="2"/>
  <c r="X16" i="2"/>
  <c r="AB16" i="2"/>
  <c r="AF16" i="2"/>
  <c r="AJ16" i="2"/>
  <c r="E17" i="2"/>
  <c r="X17" i="2"/>
  <c r="AB17" i="2"/>
  <c r="AF17" i="2"/>
  <c r="AJ17" i="2"/>
  <c r="E18" i="2"/>
  <c r="X18" i="2"/>
  <c r="AB18" i="2"/>
  <c r="AF18" i="2"/>
  <c r="AJ18" i="2"/>
  <c r="E19" i="2"/>
  <c r="X19" i="2"/>
  <c r="AB19" i="2"/>
  <c r="AF19" i="2"/>
  <c r="AJ19" i="2"/>
  <c r="E20" i="2"/>
  <c r="X20" i="2"/>
  <c r="AB20" i="2"/>
  <c r="AJ20" i="2"/>
  <c r="E21" i="2"/>
  <c r="X21" i="2"/>
  <c r="AB21" i="2"/>
  <c r="AF21" i="2"/>
  <c r="AJ21" i="2"/>
  <c r="E22" i="2"/>
  <c r="X22" i="2"/>
  <c r="AB22" i="2"/>
  <c r="AF22" i="2"/>
  <c r="AJ22" i="2"/>
  <c r="E23" i="2"/>
  <c r="X23" i="2"/>
  <c r="AB23" i="2"/>
  <c r="AJ23" i="2"/>
  <c r="E24" i="2"/>
  <c r="X24" i="2"/>
  <c r="AB24" i="2"/>
  <c r="AF24" i="2"/>
  <c r="AJ24" i="2"/>
  <c r="E25" i="2"/>
  <c r="X25" i="2"/>
  <c r="AB25" i="2"/>
  <c r="AF25" i="2"/>
  <c r="AJ25" i="2"/>
  <c r="E26" i="2"/>
  <c r="X26" i="2"/>
  <c r="AB26" i="2"/>
  <c r="AF26" i="2"/>
  <c r="AJ26" i="2"/>
  <c r="E27" i="2"/>
  <c r="X27" i="2"/>
  <c r="AB27" i="2"/>
  <c r="AF27" i="2"/>
  <c r="AJ27" i="2"/>
  <c r="E28" i="2"/>
  <c r="X28" i="2"/>
  <c r="AB28" i="2"/>
  <c r="AF28" i="2"/>
  <c r="AJ28" i="2"/>
  <c r="E29" i="2"/>
  <c r="X29" i="2"/>
  <c r="AB29" i="2"/>
  <c r="AF29" i="2"/>
  <c r="AJ29" i="2"/>
  <c r="E30" i="2"/>
  <c r="X30" i="2"/>
  <c r="AB30" i="2"/>
  <c r="AF30" i="2"/>
  <c r="AJ30" i="2"/>
  <c r="E31" i="2"/>
  <c r="X31" i="2"/>
  <c r="AB31" i="2"/>
  <c r="AF31" i="2"/>
  <c r="AJ31" i="2"/>
  <c r="E32" i="2"/>
  <c r="X32" i="2"/>
  <c r="AB32" i="2"/>
  <c r="AF32" i="2"/>
  <c r="AJ32" i="2"/>
  <c r="E33" i="2"/>
  <c r="J33" i="2"/>
  <c r="AB33" i="2"/>
  <c r="E34" i="2"/>
  <c r="J34" i="2"/>
  <c r="AB34" i="2"/>
  <c r="AG34" i="2"/>
  <c r="E35" i="2"/>
  <c r="J35" i="2"/>
  <c r="AB35" i="2"/>
  <c r="AG35" i="2"/>
  <c r="E36" i="2"/>
  <c r="J36" i="2"/>
  <c r="AB36" i="2"/>
  <c r="AG36" i="2"/>
  <c r="E37" i="2"/>
  <c r="J37" i="2"/>
  <c r="AB37" i="2"/>
  <c r="E38" i="2"/>
  <c r="J38" i="2"/>
  <c r="AB38" i="2"/>
  <c r="AG38" i="2"/>
  <c r="E39" i="2"/>
  <c r="J39" i="2"/>
  <c r="AG39" i="2"/>
  <c r="E40" i="2"/>
  <c r="J40" i="2"/>
  <c r="AB40" i="2"/>
  <c r="AG40" i="2"/>
  <c r="E41" i="2"/>
  <c r="J41" i="2"/>
  <c r="AB41" i="2"/>
  <c r="E42" i="2"/>
  <c r="J42" i="2"/>
  <c r="AB42" i="2"/>
  <c r="AG42" i="2"/>
  <c r="E43" i="2"/>
  <c r="J43" i="2"/>
  <c r="AB43" i="2"/>
  <c r="AG43" i="2"/>
  <c r="E44" i="2"/>
  <c r="J44" i="2"/>
  <c r="AB44" i="2"/>
  <c r="AG44" i="2"/>
  <c r="E45" i="2"/>
  <c r="J45" i="2"/>
  <c r="AB45" i="2"/>
  <c r="E46" i="2"/>
  <c r="J46" i="2"/>
  <c r="AG46" i="2"/>
  <c r="E47" i="2"/>
  <c r="J47" i="2"/>
  <c r="AB47" i="2"/>
  <c r="AG47" i="2"/>
  <c r="E48" i="2"/>
  <c r="J48" i="2"/>
  <c r="AB48" i="2"/>
  <c r="AG48" i="2"/>
  <c r="E49" i="2"/>
  <c r="J49" i="2"/>
  <c r="AB49" i="2"/>
  <c r="E50" i="2"/>
  <c r="J50" i="2"/>
  <c r="AB50" i="2"/>
  <c r="AG50" i="2"/>
  <c r="E51" i="2"/>
  <c r="J51" i="2"/>
  <c r="AB51" i="2"/>
  <c r="AG51" i="2"/>
  <c r="E52" i="2"/>
  <c r="J52" i="2"/>
  <c r="AB52" i="2"/>
  <c r="AG52" i="2"/>
  <c r="E53" i="2"/>
  <c r="J53" i="2"/>
  <c r="AB53" i="2"/>
  <c r="E54" i="2"/>
  <c r="J54" i="2"/>
  <c r="AB54" i="2"/>
  <c r="AG54" i="2"/>
  <c r="E55" i="2"/>
  <c r="J55" i="2"/>
  <c r="AB55" i="2"/>
  <c r="AG55" i="2"/>
  <c r="E56" i="2"/>
  <c r="J56" i="2"/>
  <c r="AB56" i="2"/>
  <c r="AG56" i="2"/>
  <c r="E57" i="2"/>
  <c r="J57" i="2"/>
  <c r="AB57" i="2"/>
  <c r="AG57" i="2"/>
  <c r="E58" i="2"/>
  <c r="J58" i="2"/>
  <c r="AB58" i="2"/>
  <c r="AG58" i="2"/>
  <c r="E59" i="2"/>
  <c r="J59" i="2"/>
  <c r="AB59" i="2"/>
  <c r="AG59" i="2"/>
  <c r="E60" i="2"/>
  <c r="J60" i="2"/>
  <c r="AB60" i="2"/>
  <c r="AG60" i="2"/>
  <c r="E61" i="2"/>
  <c r="J61" i="2"/>
  <c r="AB61" i="2"/>
  <c r="AG61" i="2"/>
  <c r="E62" i="2"/>
  <c r="J62" i="2"/>
  <c r="AB62" i="2"/>
  <c r="AG62" i="2"/>
  <c r="E63" i="2"/>
  <c r="J63" i="2"/>
  <c r="AB63" i="2"/>
  <c r="AG63" i="2"/>
  <c r="E64" i="2"/>
  <c r="J64" i="2"/>
  <c r="AB64" i="2"/>
  <c r="AG64" i="2"/>
  <c r="E65" i="2"/>
  <c r="J65" i="2"/>
  <c r="AB65" i="2"/>
  <c r="AG65" i="2"/>
  <c r="E66" i="2"/>
  <c r="J66" i="2"/>
  <c r="AB66" i="2"/>
  <c r="AG66" i="2"/>
  <c r="E67" i="2"/>
  <c r="J67" i="2"/>
  <c r="AA67" i="2" s="1"/>
  <c r="AB67" i="2"/>
  <c r="AG67" i="2"/>
  <c r="E68" i="2"/>
  <c r="J68" i="2"/>
  <c r="AG68" i="2"/>
  <c r="E69" i="2"/>
  <c r="J69" i="2"/>
  <c r="AB69" i="2"/>
  <c r="AG69" i="2"/>
  <c r="E70" i="2"/>
  <c r="J70" i="2"/>
  <c r="AB70" i="2"/>
  <c r="AG70" i="2"/>
  <c r="E71" i="2"/>
  <c r="J71" i="2"/>
  <c r="AB71" i="2"/>
  <c r="AG71" i="2"/>
  <c r="E72" i="2"/>
  <c r="J72" i="2"/>
  <c r="X72" i="2" s="1"/>
  <c r="AB72" i="2"/>
  <c r="AG72" i="2"/>
  <c r="E73" i="2"/>
  <c r="J73" i="2"/>
  <c r="V73" i="2"/>
  <c r="AB73" i="2"/>
  <c r="AG73" i="2"/>
  <c r="E74" i="2"/>
  <c r="J74" i="2"/>
  <c r="AG74" i="2"/>
  <c r="E75" i="2"/>
  <c r="J75" i="2"/>
  <c r="AB75" i="2" s="1"/>
  <c r="AG75" i="2"/>
  <c r="E76" i="2"/>
  <c r="J76" i="2"/>
  <c r="AB76" i="2"/>
  <c r="AG76" i="2"/>
  <c r="E77" i="2"/>
  <c r="J77" i="2"/>
  <c r="AB77" i="2"/>
  <c r="E78" i="2"/>
  <c r="J78" i="2"/>
  <c r="AB78" i="2"/>
  <c r="AG78" i="2"/>
  <c r="E79" i="2"/>
  <c r="J79" i="2"/>
  <c r="AB79" i="2"/>
  <c r="E80" i="2"/>
  <c r="J80" i="2"/>
  <c r="AB80" i="2"/>
  <c r="Z81" i="2"/>
  <c r="X82" i="2"/>
  <c r="Z83" i="2"/>
  <c r="X84" i="2"/>
  <c r="Z85" i="2"/>
  <c r="X86" i="2"/>
  <c r="Z87" i="2"/>
  <c r="X88" i="2"/>
  <c r="AD88" i="2"/>
  <c r="Z89" i="2"/>
  <c r="X90" i="2"/>
  <c r="Z91" i="2"/>
  <c r="X92" i="2"/>
  <c r="Z93" i="2"/>
  <c r="X94" i="2"/>
  <c r="Z95" i="2"/>
  <c r="X96" i="2"/>
  <c r="AD96" i="2"/>
  <c r="Z97" i="2"/>
  <c r="X98" i="2"/>
  <c r="AD98" i="2"/>
  <c r="Z99" i="2"/>
  <c r="X100" i="2"/>
  <c r="AD100" i="2"/>
  <c r="Z101" i="2"/>
  <c r="X102" i="2"/>
  <c r="Z103" i="2"/>
  <c r="AI105" i="2"/>
  <c r="AE105" i="2"/>
  <c r="AA105" i="2"/>
  <c r="W105" i="2"/>
  <c r="AG105" i="2"/>
  <c r="AB105" i="2"/>
  <c r="V105" i="2"/>
  <c r="AF105" i="2"/>
  <c r="Y105" i="2"/>
  <c r="X105" i="2"/>
  <c r="AH105" i="2"/>
  <c r="AI107" i="2"/>
  <c r="AA107" i="2"/>
  <c r="W107" i="2"/>
  <c r="AB107" i="2"/>
  <c r="V107" i="2"/>
  <c r="AF107" i="2"/>
  <c r="Y107" i="2"/>
  <c r="X107" i="2"/>
  <c r="AH107" i="2"/>
  <c r="AI109" i="2"/>
  <c r="AA109" i="2"/>
  <c r="W109" i="2"/>
  <c r="AB109" i="2"/>
  <c r="AF109" i="2"/>
  <c r="Y109" i="2"/>
  <c r="X109" i="2"/>
  <c r="AH109" i="2"/>
  <c r="AI111" i="2"/>
  <c r="AA111" i="2"/>
  <c r="W111" i="2"/>
  <c r="AB111" i="2"/>
  <c r="AF111" i="2"/>
  <c r="Y111" i="2"/>
  <c r="X111" i="2"/>
  <c r="AH111" i="2"/>
  <c r="AI113" i="2"/>
  <c r="AA113" i="2"/>
  <c r="W113" i="2"/>
  <c r="AB113" i="2"/>
  <c r="V113" i="2"/>
  <c r="AF113" i="2"/>
  <c r="Y113" i="2"/>
  <c r="X113" i="2"/>
  <c r="AH113" i="2"/>
  <c r="AI115" i="2"/>
  <c r="AA115" i="2"/>
  <c r="W115" i="2"/>
  <c r="AB115" i="2"/>
  <c r="V115" i="2"/>
  <c r="AF115" i="2"/>
  <c r="Y115" i="2"/>
  <c r="X115" i="2"/>
  <c r="AH115" i="2"/>
  <c r="AI117" i="2"/>
  <c r="AA117" i="2"/>
  <c r="W117" i="2"/>
  <c r="AB117" i="2"/>
  <c r="V117" i="2"/>
  <c r="AF117" i="2"/>
  <c r="Y117" i="2"/>
  <c r="X117" i="2"/>
  <c r="AH117" i="2"/>
  <c r="AI119" i="2"/>
  <c r="AA119" i="2"/>
  <c r="W119" i="2"/>
  <c r="AB119" i="2"/>
  <c r="V119" i="2"/>
  <c r="AF119" i="2"/>
  <c r="Y119" i="2"/>
  <c r="X119" i="2"/>
  <c r="AH119" i="2"/>
  <c r="AI121" i="2"/>
  <c r="AA121" i="2"/>
  <c r="W121" i="2"/>
  <c r="AB121" i="2"/>
  <c r="V121" i="2"/>
  <c r="AF121" i="2"/>
  <c r="Y121" i="2"/>
  <c r="X121" i="2"/>
  <c r="AH121" i="2"/>
  <c r="AI123" i="2"/>
  <c r="AA123" i="2"/>
  <c r="W123" i="2"/>
  <c r="AB123" i="2"/>
  <c r="V123" i="2"/>
  <c r="AF123" i="2"/>
  <c r="Y123" i="2"/>
  <c r="X123" i="2"/>
  <c r="AH123" i="2"/>
  <c r="AI125" i="2"/>
  <c r="AA125" i="2"/>
  <c r="W125" i="2"/>
  <c r="AB125" i="2"/>
  <c r="V125" i="2"/>
  <c r="AF125" i="2"/>
  <c r="Y125" i="2"/>
  <c r="X125" i="2"/>
  <c r="AH125" i="2"/>
  <c r="AI127" i="2"/>
  <c r="AA127" i="2"/>
  <c r="W127" i="2"/>
  <c r="AB127" i="2"/>
  <c r="V127" i="2"/>
  <c r="AF127" i="2"/>
  <c r="Y127" i="2"/>
  <c r="X127" i="2"/>
  <c r="AH127" i="2"/>
  <c r="AI129" i="2"/>
  <c r="AA129" i="2"/>
  <c r="W129" i="2"/>
  <c r="AB129" i="2"/>
  <c r="V129" i="2"/>
  <c r="AF129" i="2"/>
  <c r="Y129" i="2"/>
  <c r="X129" i="2"/>
  <c r="AH129" i="2"/>
  <c r="AI131" i="2"/>
  <c r="AA131" i="2"/>
  <c r="AB131" i="2"/>
  <c r="V131" i="2"/>
  <c r="AF131" i="2"/>
  <c r="Y131" i="2"/>
  <c r="X131" i="2"/>
  <c r="AH131" i="2"/>
  <c r="AI133" i="2"/>
  <c r="AA133" i="2"/>
  <c r="W133" i="2"/>
  <c r="AB133" i="2"/>
  <c r="V133" i="2"/>
  <c r="AF133" i="2"/>
  <c r="Y133" i="2"/>
  <c r="X133" i="2"/>
  <c r="AH133" i="2"/>
  <c r="AI135" i="2"/>
  <c r="AA135" i="2"/>
  <c r="W135" i="2"/>
  <c r="AB135" i="2"/>
  <c r="V135" i="2"/>
  <c r="AF135" i="2"/>
  <c r="Y135" i="2"/>
  <c r="X135" i="2"/>
  <c r="AH135" i="2"/>
  <c r="AI137" i="2"/>
  <c r="AA137" i="2"/>
  <c r="W137" i="2"/>
  <c r="AB137" i="2"/>
  <c r="V137" i="2"/>
  <c r="AF137" i="2"/>
  <c r="Y137" i="2"/>
  <c r="X137" i="2"/>
  <c r="AH137" i="2"/>
  <c r="AI139" i="2"/>
  <c r="AA139" i="2"/>
  <c r="AB139" i="2"/>
  <c r="AF139" i="2"/>
  <c r="Y139" i="2"/>
  <c r="X139" i="2"/>
  <c r="AH139" i="2"/>
  <c r="AI141" i="2"/>
  <c r="AA141" i="2"/>
  <c r="W141" i="2"/>
  <c r="AB141" i="2"/>
  <c r="V141" i="2"/>
  <c r="AF141" i="2"/>
  <c r="Y141" i="2"/>
  <c r="X141" i="2"/>
  <c r="AH141" i="2"/>
  <c r="AI143" i="2"/>
  <c r="AA143" i="2"/>
  <c r="W143" i="2"/>
  <c r="AB143" i="2"/>
  <c r="V143" i="2"/>
  <c r="AF143" i="2"/>
  <c r="Y143" i="2"/>
  <c r="X143" i="2"/>
  <c r="AH143" i="2"/>
  <c r="AI145" i="2"/>
  <c r="AA145" i="2"/>
  <c r="W145" i="2"/>
  <c r="AB145" i="2"/>
  <c r="AF145" i="2"/>
  <c r="Y145" i="2"/>
  <c r="X145" i="2"/>
  <c r="AH145" i="2"/>
  <c r="AI147" i="2"/>
  <c r="AA147" i="2"/>
  <c r="W147" i="2"/>
  <c r="AB147" i="2"/>
  <c r="AF147" i="2"/>
  <c r="Y147" i="2"/>
  <c r="X147" i="2"/>
  <c r="AH147" i="2"/>
  <c r="AI149" i="2"/>
  <c r="AA149" i="2"/>
  <c r="W149" i="2"/>
  <c r="AB149" i="2"/>
  <c r="AF149" i="2"/>
  <c r="Y149" i="2"/>
  <c r="X149" i="2"/>
  <c r="AH149" i="2"/>
  <c r="AI151" i="2"/>
  <c r="AA151" i="2"/>
  <c r="W151" i="2"/>
  <c r="AB151" i="2"/>
  <c r="AF151" i="2"/>
  <c r="Y151" i="2"/>
  <c r="X151" i="2"/>
  <c r="AH151" i="2"/>
  <c r="AI153" i="2"/>
  <c r="AA153" i="2"/>
  <c r="W153" i="2"/>
  <c r="AB153" i="2"/>
  <c r="AF153" i="2"/>
  <c r="Y153" i="2"/>
  <c r="X153" i="2"/>
  <c r="AH153" i="2"/>
  <c r="AI155" i="2"/>
  <c r="AA155" i="2"/>
  <c r="W155" i="2"/>
  <c r="AB155" i="2"/>
  <c r="AF155" i="2"/>
  <c r="Y155" i="2"/>
  <c r="AH155" i="2"/>
  <c r="Z155" i="2"/>
  <c r="X155" i="2"/>
  <c r="AD157" i="2"/>
  <c r="Z9" i="2"/>
  <c r="AD9" i="2"/>
  <c r="AH9" i="2"/>
  <c r="Z13" i="2"/>
  <c r="AD13" i="2"/>
  <c r="AH13" i="2"/>
  <c r="Z17" i="2"/>
  <c r="AH17" i="2"/>
  <c r="Z21" i="2"/>
  <c r="AH21" i="2"/>
  <c r="Z25" i="2"/>
  <c r="AH25" i="2"/>
  <c r="Z29" i="2"/>
  <c r="AH29" i="2"/>
  <c r="AI33" i="2"/>
  <c r="AE33" i="2"/>
  <c r="AA33" i="2"/>
  <c r="W33" i="2"/>
  <c r="Y36" i="2"/>
  <c r="AJ36" i="2"/>
  <c r="AI37" i="2"/>
  <c r="AE37" i="2"/>
  <c r="AA37" i="2"/>
  <c r="W37" i="2"/>
  <c r="Y40" i="2"/>
  <c r="AJ40" i="2"/>
  <c r="AI41" i="2"/>
  <c r="AE41" i="2"/>
  <c r="AA41" i="2"/>
  <c r="W41" i="2"/>
  <c r="Y44" i="2"/>
  <c r="AJ44" i="2"/>
  <c r="AI45" i="2"/>
  <c r="AE45" i="2"/>
  <c r="AA45" i="2"/>
  <c r="W45" i="2"/>
  <c r="Y48" i="2"/>
  <c r="AJ48" i="2"/>
  <c r="AI49" i="2"/>
  <c r="AE49" i="2"/>
  <c r="AA49" i="2"/>
  <c r="W49" i="2"/>
  <c r="Y52" i="2"/>
  <c r="AJ52" i="2"/>
  <c r="AI53" i="2"/>
  <c r="AE53" i="2"/>
  <c r="AA53" i="2"/>
  <c r="W53" i="2"/>
  <c r="AT2" i="2"/>
  <c r="Y3" i="2"/>
  <c r="AC3" i="2"/>
  <c r="Z5" i="2"/>
  <c r="AD5" i="2"/>
  <c r="Y6" i="2"/>
  <c r="AC6" i="2"/>
  <c r="Y7" i="2"/>
  <c r="AC7" i="2"/>
  <c r="Y8" i="2"/>
  <c r="AC8" i="2"/>
  <c r="AG8" i="2"/>
  <c r="Y9" i="2"/>
  <c r="AC9" i="2"/>
  <c r="Y10" i="2"/>
  <c r="AC10" i="2"/>
  <c r="Y11" i="2"/>
  <c r="AC11" i="2"/>
  <c r="Y12" i="2"/>
  <c r="AC12" i="2"/>
  <c r="AG12" i="2"/>
  <c r="Y13" i="2"/>
  <c r="AC13" i="2"/>
  <c r="Y14" i="2"/>
  <c r="AC14" i="2"/>
  <c r="Y15" i="2"/>
  <c r="AC15" i="2"/>
  <c r="Y16" i="2"/>
  <c r="AC16" i="2"/>
  <c r="AG16" i="2"/>
  <c r="Y17" i="2"/>
  <c r="AC17" i="2"/>
  <c r="Y18" i="2"/>
  <c r="AC18" i="2"/>
  <c r="Y19" i="2"/>
  <c r="AC19" i="2"/>
  <c r="Y20" i="2"/>
  <c r="AC20" i="2"/>
  <c r="AG20" i="2"/>
  <c r="Y21" i="2"/>
  <c r="AC21" i="2"/>
  <c r="Y22" i="2"/>
  <c r="AC22" i="2"/>
  <c r="Y23" i="2"/>
  <c r="AC23" i="2"/>
  <c r="Y24" i="2"/>
  <c r="AC24" i="2"/>
  <c r="AG24" i="2"/>
  <c r="Y25" i="2"/>
  <c r="AC25" i="2"/>
  <c r="Y26" i="2"/>
  <c r="AC26" i="2"/>
  <c r="Y27" i="2"/>
  <c r="AC27" i="2"/>
  <c r="Y28" i="2"/>
  <c r="AC28" i="2"/>
  <c r="AG28" i="2"/>
  <c r="Y29" i="2"/>
  <c r="AC29" i="2"/>
  <c r="Y30" i="2"/>
  <c r="AC30" i="2"/>
  <c r="Y31" i="2"/>
  <c r="AC31" i="2"/>
  <c r="Y32" i="2"/>
  <c r="AC32" i="2"/>
  <c r="AG32" i="2"/>
  <c r="X33" i="2"/>
  <c r="AC33" i="2"/>
  <c r="AH33" i="2"/>
  <c r="X34" i="2"/>
  <c r="AC34" i="2"/>
  <c r="AH34" i="2"/>
  <c r="X35" i="2"/>
  <c r="AC35" i="2"/>
  <c r="AH35" i="2"/>
  <c r="X36" i="2"/>
  <c r="AC36" i="2"/>
  <c r="X37" i="2"/>
  <c r="AC37" i="2"/>
  <c r="AH37" i="2"/>
  <c r="X38" i="2"/>
  <c r="AC38" i="2"/>
  <c r="AH38" i="2"/>
  <c r="X39" i="2"/>
  <c r="AC39" i="2"/>
  <c r="AH39" i="2"/>
  <c r="X40" i="2"/>
  <c r="AC40" i="2"/>
  <c r="X41" i="2"/>
  <c r="AC41" i="2"/>
  <c r="AH41" i="2"/>
  <c r="X42" i="2"/>
  <c r="AC42" i="2"/>
  <c r="AH42" i="2"/>
  <c r="X43" i="2"/>
  <c r="AC43" i="2"/>
  <c r="AH43" i="2"/>
  <c r="X44" i="2"/>
  <c r="AC44" i="2"/>
  <c r="X45" i="2"/>
  <c r="AC45" i="2"/>
  <c r="AH45" i="2"/>
  <c r="X46" i="2"/>
  <c r="AC46" i="2"/>
  <c r="AH46" i="2"/>
  <c r="X47" i="2"/>
  <c r="AC47" i="2"/>
  <c r="AH47" i="2"/>
  <c r="X48" i="2"/>
  <c r="AC48" i="2"/>
  <c r="X49" i="2"/>
  <c r="AC49" i="2"/>
  <c r="AH49" i="2"/>
  <c r="X50" i="2"/>
  <c r="AC50" i="2"/>
  <c r="AH50" i="2"/>
  <c r="X51" i="2"/>
  <c r="AC51" i="2"/>
  <c r="AH51" i="2"/>
  <c r="X52" i="2"/>
  <c r="AC52" i="2"/>
  <c r="X53" i="2"/>
  <c r="AC53" i="2"/>
  <c r="AH53" i="2"/>
  <c r="X54" i="2"/>
  <c r="AC54" i="2"/>
  <c r="AH54" i="2"/>
  <c r="X55" i="2"/>
  <c r="AC55" i="2"/>
  <c r="AH55" i="2"/>
  <c r="X56" i="2"/>
  <c r="AC56" i="2"/>
  <c r="X57" i="2"/>
  <c r="AC57" i="2"/>
  <c r="AH57" i="2"/>
  <c r="X58" i="2"/>
  <c r="AC58" i="2"/>
  <c r="AH58" i="2"/>
  <c r="X59" i="2"/>
  <c r="AC59" i="2"/>
  <c r="X60" i="2"/>
  <c r="AC60" i="2"/>
  <c r="AH60" i="2"/>
  <c r="X61" i="2"/>
  <c r="AC61" i="2"/>
  <c r="AH61" i="2"/>
  <c r="X62" i="2"/>
  <c r="AC62" i="2"/>
  <c r="X63" i="2"/>
  <c r="AC63" i="2"/>
  <c r="AH63" i="2"/>
  <c r="X64" i="2"/>
  <c r="AC64" i="2"/>
  <c r="AH64" i="2"/>
  <c r="X65" i="2"/>
  <c r="AC65" i="2"/>
  <c r="X66" i="2"/>
  <c r="AC66" i="2"/>
  <c r="AH66" i="2"/>
  <c r="X67" i="2"/>
  <c r="AC67" i="2"/>
  <c r="AH67" i="2"/>
  <c r="X68" i="2"/>
  <c r="AC68" i="2"/>
  <c r="X69" i="2"/>
  <c r="AC69" i="2"/>
  <c r="AH69" i="2"/>
  <c r="X70" i="2"/>
  <c r="AC70" i="2"/>
  <c r="AH70" i="2"/>
  <c r="X71" i="2"/>
  <c r="AC71" i="2"/>
  <c r="AC72" i="2"/>
  <c r="AH72" i="2"/>
  <c r="AC73" i="2"/>
  <c r="AH73" i="2"/>
  <c r="X74" i="2"/>
  <c r="AC74" i="2"/>
  <c r="X75" i="2"/>
  <c r="AC75" i="2"/>
  <c r="AH75" i="2"/>
  <c r="AI81" i="2"/>
  <c r="AE81" i="2"/>
  <c r="AA81" i="2"/>
  <c r="W81" i="2"/>
  <c r="AG81" i="2"/>
  <c r="AB81" i="2"/>
  <c r="AC81" i="2"/>
  <c r="AJ81" i="2"/>
  <c r="AI83" i="2"/>
  <c r="AE83" i="2"/>
  <c r="AA83" i="2"/>
  <c r="W83" i="2"/>
  <c r="AG83" i="2"/>
  <c r="AB83" i="2"/>
  <c r="AC83" i="2"/>
  <c r="AJ83" i="2"/>
  <c r="AI85" i="2"/>
  <c r="AE85" i="2"/>
  <c r="AA85" i="2"/>
  <c r="W85" i="2"/>
  <c r="AG85" i="2"/>
  <c r="AB85" i="2"/>
  <c r="AC85" i="2"/>
  <c r="AJ85" i="2"/>
  <c r="AI87" i="2"/>
  <c r="AE87" i="2"/>
  <c r="AA87" i="2"/>
  <c r="W87" i="2"/>
  <c r="AG87" i="2"/>
  <c r="AB87" i="2"/>
  <c r="AC87" i="2"/>
  <c r="AJ87" i="2"/>
  <c r="AI89" i="2"/>
  <c r="AE89" i="2"/>
  <c r="AA89" i="2"/>
  <c r="W89" i="2"/>
  <c r="AG89" i="2"/>
  <c r="AB89" i="2"/>
  <c r="AC89" i="2"/>
  <c r="AJ89" i="2"/>
  <c r="AI91" i="2"/>
  <c r="AE91" i="2"/>
  <c r="AA91" i="2"/>
  <c r="W91" i="2"/>
  <c r="AG91" i="2"/>
  <c r="AB91" i="2"/>
  <c r="V91" i="2"/>
  <c r="AC91" i="2"/>
  <c r="AJ91" i="2"/>
  <c r="AI93" i="2"/>
  <c r="AE93" i="2"/>
  <c r="AA93" i="2"/>
  <c r="W93" i="2"/>
  <c r="AG93" i="2"/>
  <c r="AB93" i="2"/>
  <c r="V93" i="2"/>
  <c r="AJ93" i="2"/>
  <c r="AI95" i="2"/>
  <c r="AE95" i="2"/>
  <c r="AA95" i="2"/>
  <c r="W95" i="2"/>
  <c r="AG95" i="2"/>
  <c r="AB95" i="2"/>
  <c r="AC95" i="2"/>
  <c r="AJ95" i="2"/>
  <c r="AI97" i="2"/>
  <c r="AE97" i="2"/>
  <c r="AA97" i="2"/>
  <c r="W97" i="2"/>
  <c r="AG97" i="2"/>
  <c r="AB97" i="2"/>
  <c r="V97" i="2"/>
  <c r="AC97" i="2"/>
  <c r="AJ97" i="2"/>
  <c r="AI99" i="2"/>
  <c r="AE99" i="2"/>
  <c r="AA99" i="2"/>
  <c r="W99" i="2"/>
  <c r="AG99" i="2"/>
  <c r="AB99" i="2"/>
  <c r="V99" i="2"/>
  <c r="AC99" i="2"/>
  <c r="AJ99" i="2"/>
  <c r="AI101" i="2"/>
  <c r="AE101" i="2"/>
  <c r="AA101" i="2"/>
  <c r="W101" i="2"/>
  <c r="AG101" i="2"/>
  <c r="AB101" i="2"/>
  <c r="AC101" i="2"/>
  <c r="AJ101" i="2"/>
  <c r="AI103" i="2"/>
  <c r="AE103" i="2"/>
  <c r="AA103" i="2"/>
  <c r="W103" i="2"/>
  <c r="AG103" i="2"/>
  <c r="AB103" i="2"/>
  <c r="V103" i="2"/>
  <c r="AC103" i="2"/>
  <c r="AJ103" i="2"/>
  <c r="AC155" i="2"/>
  <c r="Z8" i="2"/>
  <c r="AD8" i="2"/>
  <c r="Z12" i="2"/>
  <c r="AD12" i="2"/>
  <c r="Z16" i="2"/>
  <c r="Z20" i="2"/>
  <c r="AD20" i="2"/>
  <c r="Z24" i="2"/>
  <c r="V28" i="2"/>
  <c r="Z28" i="2"/>
  <c r="Z32" i="2"/>
  <c r="AD32" i="2"/>
  <c r="Y35" i="2"/>
  <c r="AJ35" i="2"/>
  <c r="AI36" i="2"/>
  <c r="AE36" i="2"/>
  <c r="AA36" i="2"/>
  <c r="W36" i="2"/>
  <c r="Y39" i="2"/>
  <c r="AD39" i="2"/>
  <c r="AJ39" i="2"/>
  <c r="AI40" i="2"/>
  <c r="AE40" i="2"/>
  <c r="AA40" i="2"/>
  <c r="W40" i="2"/>
  <c r="Y43" i="2"/>
  <c r="AJ43" i="2"/>
  <c r="AI44" i="2"/>
  <c r="AE44" i="2"/>
  <c r="AA44" i="2"/>
  <c r="W44" i="2"/>
  <c r="Y47" i="2"/>
  <c r="AJ47" i="2"/>
  <c r="AI48" i="2"/>
  <c r="AE48" i="2"/>
  <c r="AA48" i="2"/>
  <c r="W48" i="2"/>
  <c r="Y51" i="2"/>
  <c r="AD51" i="2"/>
  <c r="AJ51" i="2"/>
  <c r="AI52" i="2"/>
  <c r="AE52" i="2"/>
  <c r="AA52" i="2"/>
  <c r="W52" i="2"/>
  <c r="Y55" i="2"/>
  <c r="AJ55" i="2"/>
  <c r="AI56" i="2"/>
  <c r="AE56" i="2"/>
  <c r="AA56" i="2"/>
  <c r="W56" i="2"/>
  <c r="Y58" i="2"/>
  <c r="AJ58" i="2"/>
  <c r="AI59" i="2"/>
  <c r="AE59" i="2"/>
  <c r="AA59" i="2"/>
  <c r="W59" i="2"/>
  <c r="Y61" i="2"/>
  <c r="AJ61" i="2"/>
  <c r="AI62" i="2"/>
  <c r="AE62" i="2"/>
  <c r="AA62" i="2"/>
  <c r="Y64" i="2"/>
  <c r="AJ64" i="2"/>
  <c r="AI65" i="2"/>
  <c r="AE65" i="2"/>
  <c r="AA65" i="2"/>
  <c r="W65" i="2"/>
  <c r="Y67" i="2"/>
  <c r="AD67" i="2"/>
  <c r="AJ67" i="2"/>
  <c r="AI68" i="2"/>
  <c r="AE68" i="2"/>
  <c r="AA68" i="2"/>
  <c r="W68" i="2"/>
  <c r="Y70" i="2"/>
  <c r="AJ70" i="2"/>
  <c r="AI71" i="2"/>
  <c r="AE71" i="2"/>
  <c r="AA71" i="2"/>
  <c r="W71" i="2"/>
  <c r="Y73" i="2"/>
  <c r="AJ73" i="2"/>
  <c r="AI74" i="2"/>
  <c r="AE74" i="2"/>
  <c r="AA74" i="2"/>
  <c r="W74" i="2"/>
  <c r="Y76" i="2"/>
  <c r="AJ76" i="2"/>
  <c r="AI77" i="2"/>
  <c r="AE77" i="2"/>
  <c r="AA77" i="2"/>
  <c r="Y78" i="2"/>
  <c r="AJ78" i="2"/>
  <c r="AI79" i="2"/>
  <c r="AE79" i="2"/>
  <c r="AA79" i="2"/>
  <c r="W79" i="2"/>
  <c r="Y79" i="2"/>
  <c r="AD79" i="2"/>
  <c r="AJ79" i="2"/>
  <c r="AI80" i="2"/>
  <c r="AE80" i="2"/>
  <c r="AA80" i="2"/>
  <c r="W80" i="2"/>
  <c r="Y80" i="2"/>
  <c r="AJ80" i="2"/>
  <c r="X81" i="2"/>
  <c r="Z82" i="2"/>
  <c r="AH82" i="2"/>
  <c r="X83" i="2"/>
  <c r="Z84" i="2"/>
  <c r="AH84" i="2"/>
  <c r="X85" i="2"/>
  <c r="AD85" i="2"/>
  <c r="Z86" i="2"/>
  <c r="AH86" i="2"/>
  <c r="X87" i="2"/>
  <c r="AD87" i="2"/>
  <c r="Z88" i="2"/>
  <c r="AH88" i="2"/>
  <c r="X89" i="2"/>
  <c r="Z90" i="2"/>
  <c r="AH90" i="2"/>
  <c r="X91" i="2"/>
  <c r="Z92" i="2"/>
  <c r="AH92" i="2"/>
  <c r="X93" i="2"/>
  <c r="Z94" i="2"/>
  <c r="AH94" i="2"/>
  <c r="X95" i="2"/>
  <c r="Z96" i="2"/>
  <c r="AH96" i="2"/>
  <c r="X97" i="2"/>
  <c r="Z98" i="2"/>
  <c r="AH98" i="2"/>
  <c r="X99" i="2"/>
  <c r="Z100" i="2"/>
  <c r="AH100" i="2"/>
  <c r="X101" i="2"/>
  <c r="AD101" i="2"/>
  <c r="Z102" i="2"/>
  <c r="AH102" i="2"/>
  <c r="AS103" i="2"/>
  <c r="X103" i="2"/>
  <c r="AI157" i="2"/>
  <c r="AA157" i="2"/>
  <c r="W157" i="2"/>
  <c r="AB157" i="2"/>
  <c r="AF157" i="2"/>
  <c r="Y157" i="2"/>
  <c r="AH157" i="2"/>
  <c r="Z157" i="2"/>
  <c r="X157" i="2"/>
  <c r="AI159" i="2"/>
  <c r="AA159" i="2"/>
  <c r="W159" i="2"/>
  <c r="AB159" i="2"/>
  <c r="AF159" i="2"/>
  <c r="Y159" i="2"/>
  <c r="AD159" i="2"/>
  <c r="X159" i="2"/>
  <c r="AH159" i="2"/>
  <c r="Z159" i="2"/>
  <c r="AC159" i="2"/>
  <c r="X158" i="2"/>
  <c r="AL248" i="2"/>
  <c r="AL262" i="2"/>
  <c r="I262" i="2"/>
  <c r="J262" i="2"/>
  <c r="AM262" i="2"/>
  <c r="F262" i="2"/>
  <c r="AU262" i="2" s="1"/>
  <c r="AV262" i="2" s="1"/>
  <c r="M260" i="2"/>
  <c r="AT260" i="2"/>
  <c r="AL254" i="2"/>
  <c r="I254" i="2"/>
  <c r="J254" i="2"/>
  <c r="AM254" i="2"/>
  <c r="F254" i="2"/>
  <c r="AU254" i="2" s="1"/>
  <c r="AV254" i="2" s="1"/>
  <c r="AI104" i="2"/>
  <c r="AE104" i="2"/>
  <c r="AA104" i="2"/>
  <c r="W104" i="2"/>
  <c r="AG104" i="2"/>
  <c r="AB104" i="2"/>
  <c r="V104" i="2"/>
  <c r="AC104" i="2"/>
  <c r="AJ104" i="2"/>
  <c r="AI106" i="2"/>
  <c r="AA106" i="2"/>
  <c r="W106" i="2"/>
  <c r="AG106" i="2"/>
  <c r="AB106" i="2"/>
  <c r="V106" i="2"/>
  <c r="AC106" i="2"/>
  <c r="AJ106" i="2"/>
  <c r="AI108" i="2"/>
  <c r="AA108" i="2"/>
  <c r="W108" i="2"/>
  <c r="AB108" i="2"/>
  <c r="AC108" i="2"/>
  <c r="AJ108" i="2"/>
  <c r="AI110" i="2"/>
  <c r="AA110" i="2"/>
  <c r="W110" i="2"/>
  <c r="AB110" i="2"/>
  <c r="AC110" i="2"/>
  <c r="AJ110" i="2"/>
  <c r="AI112" i="2"/>
  <c r="AA112" i="2"/>
  <c r="W112" i="2"/>
  <c r="AB112" i="2"/>
  <c r="V112" i="2"/>
  <c r="AC112" i="2"/>
  <c r="AJ112" i="2"/>
  <c r="AI114" i="2"/>
  <c r="AA114" i="2"/>
  <c r="W114" i="2"/>
  <c r="AB114" i="2"/>
  <c r="V114" i="2"/>
  <c r="AC114" i="2"/>
  <c r="AJ114" i="2"/>
  <c r="AI116" i="2"/>
  <c r="AA116" i="2"/>
  <c r="W116" i="2"/>
  <c r="AB116" i="2"/>
  <c r="V116" i="2"/>
  <c r="AC116" i="2"/>
  <c r="AJ116" i="2"/>
  <c r="AI118" i="2"/>
  <c r="AA118" i="2"/>
  <c r="W118" i="2"/>
  <c r="AB118" i="2"/>
  <c r="V118" i="2"/>
  <c r="AC118" i="2"/>
  <c r="AJ118" i="2"/>
  <c r="AI120" i="2"/>
  <c r="AA120" i="2"/>
  <c r="W120" i="2"/>
  <c r="AB120" i="2"/>
  <c r="V120" i="2"/>
  <c r="AC120" i="2"/>
  <c r="AJ120" i="2"/>
  <c r="AI122" i="2"/>
  <c r="AA122" i="2"/>
  <c r="W122" i="2"/>
  <c r="AB122" i="2"/>
  <c r="V122" i="2"/>
  <c r="AC122" i="2"/>
  <c r="AJ122" i="2"/>
  <c r="AI124" i="2"/>
  <c r="AA124" i="2"/>
  <c r="W124" i="2"/>
  <c r="AB124" i="2"/>
  <c r="V124" i="2"/>
  <c r="AC124" i="2"/>
  <c r="AJ124" i="2"/>
  <c r="AI126" i="2"/>
  <c r="AA126" i="2"/>
  <c r="W126" i="2"/>
  <c r="AB126" i="2"/>
  <c r="V126" i="2"/>
  <c r="AC126" i="2"/>
  <c r="AJ126" i="2"/>
  <c r="AI128" i="2"/>
  <c r="AA128" i="2"/>
  <c r="W128" i="2"/>
  <c r="AB128" i="2"/>
  <c r="V128" i="2"/>
  <c r="AC128" i="2"/>
  <c r="AJ128" i="2"/>
  <c r="AI130" i="2"/>
  <c r="AA130" i="2"/>
  <c r="W130" i="2"/>
  <c r="AB130" i="2"/>
  <c r="V130" i="2"/>
  <c r="AC130" i="2"/>
  <c r="AJ130" i="2"/>
  <c r="AI132" i="2"/>
  <c r="AA132" i="2"/>
  <c r="W132" i="2"/>
  <c r="AB132" i="2"/>
  <c r="V132" i="2"/>
  <c r="AC132" i="2"/>
  <c r="AJ132" i="2"/>
  <c r="AI134" i="2"/>
  <c r="AA134" i="2"/>
  <c r="W134" i="2"/>
  <c r="AB134" i="2"/>
  <c r="AC134" i="2"/>
  <c r="AJ134" i="2"/>
  <c r="AI136" i="2"/>
  <c r="AA136" i="2"/>
  <c r="W136" i="2"/>
  <c r="AB136" i="2"/>
  <c r="V136" i="2"/>
  <c r="AC136" i="2"/>
  <c r="AI138" i="2"/>
  <c r="W138" i="2"/>
  <c r="AB138" i="2"/>
  <c r="V138" i="2"/>
  <c r="AC138" i="2"/>
  <c r="AJ138" i="2"/>
  <c r="AI140" i="2"/>
  <c r="AA140" i="2"/>
  <c r="W140" i="2"/>
  <c r="AB140" i="2"/>
  <c r="V140" i="2"/>
  <c r="AC140" i="2"/>
  <c r="AI142" i="2"/>
  <c r="AA142" i="2"/>
  <c r="W142" i="2"/>
  <c r="AB142" i="2"/>
  <c r="V142" i="2"/>
  <c r="AC142" i="2"/>
  <c r="AI144" i="2"/>
  <c r="AA144" i="2"/>
  <c r="AB144" i="2"/>
  <c r="V144" i="2"/>
  <c r="AC144" i="2"/>
  <c r="AI146" i="2"/>
  <c r="AA146" i="2"/>
  <c r="W146" i="2"/>
  <c r="AB146" i="2"/>
  <c r="AC146" i="2"/>
  <c r="AJ146" i="2"/>
  <c r="AI148" i="2"/>
  <c r="AA148" i="2"/>
  <c r="W148" i="2"/>
  <c r="AB148" i="2"/>
  <c r="AC148" i="2"/>
  <c r="AJ148" i="2"/>
  <c r="AI150" i="2"/>
  <c r="AA150" i="2"/>
  <c r="W150" i="2"/>
  <c r="AB150" i="2"/>
  <c r="V150" i="2"/>
  <c r="AJ150" i="2"/>
  <c r="AI152" i="2"/>
  <c r="AA152" i="2"/>
  <c r="W152" i="2"/>
  <c r="AB152" i="2"/>
  <c r="V152" i="2"/>
  <c r="AJ152" i="2"/>
  <c r="AI154" i="2"/>
  <c r="AA154" i="2"/>
  <c r="W154" i="2"/>
  <c r="AB154" i="2"/>
  <c r="AC154" i="2"/>
  <c r="AJ154" i="2"/>
  <c r="AI156" i="2"/>
  <c r="AA156" i="2"/>
  <c r="W156" i="2"/>
  <c r="AB156" i="2"/>
  <c r="AC156" i="2"/>
  <c r="AJ156" i="2"/>
  <c r="AI158" i="2"/>
  <c r="AA158" i="2"/>
  <c r="W158" i="2"/>
  <c r="AB158" i="2"/>
  <c r="AC158" i="2"/>
  <c r="AJ158" i="2"/>
  <c r="AL212" i="2"/>
  <c r="J212" i="2"/>
  <c r="F212" i="2"/>
  <c r="AM212" i="2"/>
  <c r="I212" i="2"/>
  <c r="E212" i="2"/>
  <c r="AL214" i="2"/>
  <c r="J214" i="2"/>
  <c r="F214" i="2"/>
  <c r="AM214" i="2"/>
  <c r="I214" i="2"/>
  <c r="E214" i="2"/>
  <c r="AL216" i="2"/>
  <c r="J216" i="2"/>
  <c r="F216" i="2"/>
  <c r="AM216" i="2"/>
  <c r="I216" i="2"/>
  <c r="E216" i="2"/>
  <c r="AL218" i="2"/>
  <c r="J218" i="2"/>
  <c r="F218" i="2"/>
  <c r="AM218" i="2"/>
  <c r="I218" i="2"/>
  <c r="E218" i="2"/>
  <c r="AL220" i="2"/>
  <c r="J220" i="2"/>
  <c r="F220" i="2"/>
  <c r="AM220" i="2"/>
  <c r="I220" i="2"/>
  <c r="E220" i="2"/>
  <c r="AL222" i="2"/>
  <c r="J222" i="2"/>
  <c r="F222" i="2"/>
  <c r="AM222" i="2"/>
  <c r="I222" i="2"/>
  <c r="E222" i="2"/>
  <c r="AL224" i="2"/>
  <c r="J224" i="2"/>
  <c r="F224" i="2"/>
  <c r="AM224" i="2"/>
  <c r="I224" i="2"/>
  <c r="E224" i="2"/>
  <c r="AL226" i="2"/>
  <c r="J226" i="2"/>
  <c r="F226" i="2"/>
  <c r="AM226" i="2"/>
  <c r="I226" i="2"/>
  <c r="E226" i="2"/>
  <c r="AL228" i="2"/>
  <c r="J228" i="2"/>
  <c r="F228" i="2"/>
  <c r="AM228" i="2"/>
  <c r="I228" i="2"/>
  <c r="E228" i="2"/>
  <c r="AL230" i="2"/>
  <c r="J230" i="2"/>
  <c r="F230" i="2"/>
  <c r="AM230" i="2"/>
  <c r="I230" i="2"/>
  <c r="E230" i="2"/>
  <c r="AL232" i="2"/>
  <c r="J232" i="2"/>
  <c r="F232" i="2"/>
  <c r="AM232" i="2"/>
  <c r="I232" i="2"/>
  <c r="E232" i="2"/>
  <c r="AL234" i="2"/>
  <c r="J234" i="2"/>
  <c r="F234" i="2"/>
  <c r="AM234" i="2"/>
  <c r="I234" i="2"/>
  <c r="E234" i="2"/>
  <c r="AL236" i="2"/>
  <c r="J236" i="2"/>
  <c r="F236" i="2"/>
  <c r="AM236" i="2"/>
  <c r="I236" i="2"/>
  <c r="E236" i="2"/>
  <c r="AL238" i="2"/>
  <c r="J238" i="2"/>
  <c r="F238" i="2"/>
  <c r="AM238" i="2"/>
  <c r="I238" i="2"/>
  <c r="E238" i="2"/>
  <c r="AL240" i="2"/>
  <c r="J240" i="2"/>
  <c r="F240" i="2"/>
  <c r="AM240" i="2"/>
  <c r="I240" i="2"/>
  <c r="E240" i="2"/>
  <c r="AL242" i="2"/>
  <c r="J242" i="2"/>
  <c r="F242" i="2"/>
  <c r="AM242" i="2"/>
  <c r="I242" i="2"/>
  <c r="E242" i="2"/>
  <c r="AL244" i="2"/>
  <c r="J244" i="2"/>
  <c r="F244" i="2"/>
  <c r="AM244" i="2"/>
  <c r="I244" i="2"/>
  <c r="E244" i="2"/>
  <c r="AL246" i="2"/>
  <c r="J246" i="2"/>
  <c r="F246" i="2"/>
  <c r="AM246" i="2"/>
  <c r="I246" i="2"/>
  <c r="E246" i="2"/>
  <c r="AM248" i="2"/>
  <c r="I248" i="2"/>
  <c r="F248" i="2"/>
  <c r="AU248" i="2" s="1"/>
  <c r="AV248" i="2" s="1"/>
  <c r="AL249" i="2"/>
  <c r="I249" i="2"/>
  <c r="J249" i="2"/>
  <c r="M249" i="2" s="1"/>
  <c r="AM249" i="2"/>
  <c r="F249" i="2"/>
  <c r="AU249" i="2" s="1"/>
  <c r="AV249" i="2" s="1"/>
  <c r="AI251" i="2"/>
  <c r="AJ251" i="2"/>
  <c r="AL211" i="2"/>
  <c r="J211" i="2"/>
  <c r="F211" i="2"/>
  <c r="E211" i="2"/>
  <c r="W212" i="2"/>
  <c r="AD212" i="2"/>
  <c r="AL213" i="2"/>
  <c r="J213" i="2"/>
  <c r="F213" i="2"/>
  <c r="E213" i="2"/>
  <c r="W214" i="2"/>
  <c r="AD214" i="2"/>
  <c r="AL215" i="2"/>
  <c r="J215" i="2"/>
  <c r="F215" i="2"/>
  <c r="E215" i="2"/>
  <c r="W216" i="2"/>
  <c r="AD216" i="2"/>
  <c r="AL217" i="2"/>
  <c r="J217" i="2"/>
  <c r="F217" i="2"/>
  <c r="E217" i="2"/>
  <c r="W218" i="2"/>
  <c r="AD218" i="2"/>
  <c r="AL219" i="2"/>
  <c r="J219" i="2"/>
  <c r="F219" i="2"/>
  <c r="E219" i="2"/>
  <c r="W220" i="2"/>
  <c r="AD220" i="2"/>
  <c r="AL221" i="2"/>
  <c r="J221" i="2"/>
  <c r="F221" i="2"/>
  <c r="E221" i="2"/>
  <c r="W222" i="2"/>
  <c r="AD222" i="2"/>
  <c r="AL223" i="2"/>
  <c r="J223" i="2"/>
  <c r="F223" i="2"/>
  <c r="E223" i="2"/>
  <c r="W224" i="2"/>
  <c r="AD224" i="2"/>
  <c r="AL225" i="2"/>
  <c r="J225" i="2"/>
  <c r="F225" i="2"/>
  <c r="E225" i="2"/>
  <c r="W226" i="2"/>
  <c r="AD226" i="2"/>
  <c r="AL227" i="2"/>
  <c r="J227" i="2"/>
  <c r="F227" i="2"/>
  <c r="E227" i="2"/>
  <c r="W228" i="2"/>
  <c r="AD228" i="2"/>
  <c r="AL229" i="2"/>
  <c r="J229" i="2"/>
  <c r="F229" i="2"/>
  <c r="E229" i="2"/>
  <c r="W230" i="2"/>
  <c r="AD230" i="2"/>
  <c r="AL231" i="2"/>
  <c r="J231" i="2"/>
  <c r="F231" i="2"/>
  <c r="E231" i="2"/>
  <c r="W232" i="2"/>
  <c r="AD232" i="2"/>
  <c r="AL233" i="2"/>
  <c r="J233" i="2"/>
  <c r="F233" i="2"/>
  <c r="E233" i="2"/>
  <c r="W234" i="2"/>
  <c r="AD234" i="2"/>
  <c r="AL235" i="2"/>
  <c r="J235" i="2"/>
  <c r="F235" i="2"/>
  <c r="E235" i="2"/>
  <c r="W236" i="2"/>
  <c r="AD236" i="2"/>
  <c r="AL237" i="2"/>
  <c r="J237" i="2"/>
  <c r="F237" i="2"/>
  <c r="E237" i="2"/>
  <c r="W238" i="2"/>
  <c r="AD238" i="2"/>
  <c r="AL239" i="2"/>
  <c r="J239" i="2"/>
  <c r="F239" i="2"/>
  <c r="E239" i="2"/>
  <c r="W240" i="2"/>
  <c r="AD240" i="2"/>
  <c r="AL241" i="2"/>
  <c r="J241" i="2"/>
  <c r="F241" i="2"/>
  <c r="E241" i="2"/>
  <c r="W242" i="2"/>
  <c r="AD242" i="2"/>
  <c r="AL243" i="2"/>
  <c r="J243" i="2"/>
  <c r="F243" i="2"/>
  <c r="E243" i="2"/>
  <c r="W244" i="2"/>
  <c r="AD244" i="2"/>
  <c r="AL245" i="2"/>
  <c r="J245" i="2"/>
  <c r="F245" i="2"/>
  <c r="E245" i="2"/>
  <c r="W246" i="2"/>
  <c r="AD246" i="2"/>
  <c r="AL247" i="2"/>
  <c r="J247" i="2"/>
  <c r="F247" i="2"/>
  <c r="E247" i="2"/>
  <c r="AS249" i="2"/>
  <c r="AJ249" i="2"/>
  <c r="L249" i="2" s="1"/>
  <c r="AT250" i="2"/>
  <c r="AL257" i="2"/>
  <c r="I257" i="2"/>
  <c r="AM257" i="2"/>
  <c r="J257" i="2"/>
  <c r="F257" i="2"/>
  <c r="AU257" i="2" s="1"/>
  <c r="AV257" i="2" s="1"/>
  <c r="I258" i="2"/>
  <c r="AL258" i="2"/>
  <c r="F258" i="2"/>
  <c r="AU258" i="2" s="1"/>
  <c r="AV258" i="2" s="1"/>
  <c r="AL265" i="2"/>
  <c r="I265" i="2"/>
  <c r="AM265" i="2"/>
  <c r="J265" i="2"/>
  <c r="F265" i="2"/>
  <c r="AU265" i="2" s="1"/>
  <c r="AV265" i="2" s="1"/>
  <c r="I266" i="2"/>
  <c r="AL266" i="2"/>
  <c r="F266" i="2"/>
  <c r="AU266" i="2" s="1"/>
  <c r="AV266" i="2" s="1"/>
  <c r="AT268" i="2"/>
  <c r="AJ273" i="2"/>
  <c r="AI273" i="2"/>
  <c r="AJ275" i="2"/>
  <c r="AI275" i="2"/>
  <c r="E81" i="2"/>
  <c r="J81" i="2"/>
  <c r="E82" i="2"/>
  <c r="J82" i="2"/>
  <c r="E83" i="2"/>
  <c r="J83" i="2"/>
  <c r="E84" i="2"/>
  <c r="J84" i="2"/>
  <c r="E85" i="2"/>
  <c r="J85" i="2"/>
  <c r="E86" i="2"/>
  <c r="J86" i="2"/>
  <c r="E87" i="2"/>
  <c r="J87" i="2"/>
  <c r="E88" i="2"/>
  <c r="J88" i="2"/>
  <c r="E89" i="2"/>
  <c r="J89" i="2"/>
  <c r="E90" i="2"/>
  <c r="J90" i="2"/>
  <c r="E91" i="2"/>
  <c r="J91" i="2"/>
  <c r="E92" i="2"/>
  <c r="J92" i="2"/>
  <c r="E93" i="2"/>
  <c r="J93" i="2"/>
  <c r="AC93" i="2" s="1"/>
  <c r="E94" i="2"/>
  <c r="J94" i="2"/>
  <c r="E95" i="2"/>
  <c r="J95" i="2"/>
  <c r="E96" i="2"/>
  <c r="J96" i="2"/>
  <c r="E97" i="2"/>
  <c r="J97" i="2"/>
  <c r="E98" i="2"/>
  <c r="J98" i="2"/>
  <c r="E99" i="2"/>
  <c r="J99" i="2"/>
  <c r="E100" i="2"/>
  <c r="J100" i="2"/>
  <c r="E101" i="2"/>
  <c r="J101" i="2"/>
  <c r="E102" i="2"/>
  <c r="J102" i="2"/>
  <c r="E103" i="2"/>
  <c r="J103" i="2"/>
  <c r="E104" i="2"/>
  <c r="J104" i="2"/>
  <c r="E105" i="2"/>
  <c r="J105" i="2"/>
  <c r="E106" i="2"/>
  <c r="J106" i="2"/>
  <c r="E107" i="2"/>
  <c r="J107" i="2"/>
  <c r="E108" i="2"/>
  <c r="J108" i="2"/>
  <c r="E109" i="2"/>
  <c r="J109" i="2"/>
  <c r="E110" i="2"/>
  <c r="J110" i="2"/>
  <c r="E111" i="2"/>
  <c r="J111" i="2"/>
  <c r="E112" i="2"/>
  <c r="J112" i="2"/>
  <c r="E113" i="2"/>
  <c r="J113" i="2"/>
  <c r="E114" i="2"/>
  <c r="J114" i="2"/>
  <c r="E115" i="2"/>
  <c r="J115" i="2"/>
  <c r="E116" i="2"/>
  <c r="J116" i="2"/>
  <c r="E117" i="2"/>
  <c r="J117" i="2"/>
  <c r="E118" i="2"/>
  <c r="J118" i="2"/>
  <c r="E119" i="2"/>
  <c r="J119" i="2"/>
  <c r="E120" i="2"/>
  <c r="J120" i="2"/>
  <c r="E121" i="2"/>
  <c r="J121" i="2"/>
  <c r="E122" i="2"/>
  <c r="J122" i="2"/>
  <c r="E123" i="2"/>
  <c r="J123" i="2"/>
  <c r="E124" i="2"/>
  <c r="J124" i="2"/>
  <c r="E125" i="2"/>
  <c r="J125" i="2"/>
  <c r="E126" i="2"/>
  <c r="J126" i="2"/>
  <c r="E127" i="2"/>
  <c r="J127" i="2"/>
  <c r="E128" i="2"/>
  <c r="J128" i="2"/>
  <c r="E129" i="2"/>
  <c r="J129" i="2"/>
  <c r="E130" i="2"/>
  <c r="J130" i="2"/>
  <c r="E131" i="2"/>
  <c r="J131" i="2"/>
  <c r="W131" i="2" s="1"/>
  <c r="E132" i="2"/>
  <c r="J132" i="2"/>
  <c r="E133" i="2"/>
  <c r="J133" i="2"/>
  <c r="AC133" i="2" s="1"/>
  <c r="E134" i="2"/>
  <c r="J134" i="2"/>
  <c r="E135" i="2"/>
  <c r="J135" i="2"/>
  <c r="E136" i="2"/>
  <c r="J136" i="2"/>
  <c r="E137" i="2"/>
  <c r="J137" i="2"/>
  <c r="E138" i="2"/>
  <c r="J138" i="2"/>
  <c r="E139" i="2"/>
  <c r="J139" i="2"/>
  <c r="W139" i="2" s="1"/>
  <c r="E140" i="2"/>
  <c r="J140" i="2"/>
  <c r="E141" i="2"/>
  <c r="J141" i="2"/>
  <c r="E142" i="2"/>
  <c r="J142" i="2"/>
  <c r="E143" i="2"/>
  <c r="J143" i="2"/>
  <c r="E144" i="2"/>
  <c r="J144" i="2"/>
  <c r="W144" i="2" s="1"/>
  <c r="E145" i="2"/>
  <c r="J145" i="2"/>
  <c r="E146" i="2"/>
  <c r="J146" i="2"/>
  <c r="E147" i="2"/>
  <c r="J147" i="2"/>
  <c r="E148" i="2"/>
  <c r="J148" i="2"/>
  <c r="E149" i="2"/>
  <c r="J149" i="2"/>
  <c r="E150" i="2"/>
  <c r="J150" i="2"/>
  <c r="AC150" i="2" s="1"/>
  <c r="E151" i="2"/>
  <c r="J151" i="2"/>
  <c r="E152" i="2"/>
  <c r="J152" i="2"/>
  <c r="AC152" i="2" s="1"/>
  <c r="E153" i="2"/>
  <c r="J153" i="2"/>
  <c r="E154" i="2"/>
  <c r="J154" i="2"/>
  <c r="E155" i="2"/>
  <c r="J155" i="2"/>
  <c r="E156" i="2"/>
  <c r="J156" i="2"/>
  <c r="E157" i="2"/>
  <c r="J157" i="2"/>
  <c r="E158" i="2"/>
  <c r="J158" i="2"/>
  <c r="E159" i="2"/>
  <c r="J159" i="2"/>
  <c r="E160" i="2"/>
  <c r="J160" i="2"/>
  <c r="AB160" i="2"/>
  <c r="E161" i="2"/>
  <c r="J161" i="2"/>
  <c r="AB161" i="2"/>
  <c r="E162" i="2"/>
  <c r="J162" i="2"/>
  <c r="AB162" i="2"/>
  <c r="E163" i="2"/>
  <c r="J163" i="2"/>
  <c r="AB163" i="2"/>
  <c r="E164" i="2"/>
  <c r="J164" i="2"/>
  <c r="AB164" i="2"/>
  <c r="E165" i="2"/>
  <c r="J165" i="2"/>
  <c r="AB165" i="2"/>
  <c r="E166" i="2"/>
  <c r="J166" i="2"/>
  <c r="AB166" i="2"/>
  <c r="E167" i="2"/>
  <c r="J167" i="2"/>
  <c r="AB167" i="2"/>
  <c r="E168" i="2"/>
  <c r="J168" i="2"/>
  <c r="AB168" i="2"/>
  <c r="E169" i="2"/>
  <c r="J169" i="2"/>
  <c r="AB169" i="2"/>
  <c r="E170" i="2"/>
  <c r="J170" i="2"/>
  <c r="V170" i="2"/>
  <c r="AB170" i="2"/>
  <c r="E171" i="2"/>
  <c r="J171" i="2"/>
  <c r="AB171" i="2"/>
  <c r="E172" i="2"/>
  <c r="J172" i="2"/>
  <c r="V172" i="2"/>
  <c r="AB172" i="2"/>
  <c r="E173" i="2"/>
  <c r="J173" i="2"/>
  <c r="AB173" i="2"/>
  <c r="E174" i="2"/>
  <c r="J174" i="2"/>
  <c r="V174" i="2"/>
  <c r="AB174" i="2"/>
  <c r="E175" i="2"/>
  <c r="J175" i="2"/>
  <c r="V175" i="2"/>
  <c r="AB175" i="2"/>
  <c r="E176" i="2"/>
  <c r="J176" i="2"/>
  <c r="V176" i="2"/>
  <c r="AB176" i="2"/>
  <c r="E177" i="2"/>
  <c r="J177" i="2"/>
  <c r="V177" i="2"/>
  <c r="AB177" i="2"/>
  <c r="E178" i="2"/>
  <c r="J178" i="2"/>
  <c r="V178" i="2"/>
  <c r="AB178" i="2"/>
  <c r="E179" i="2"/>
  <c r="J179" i="2"/>
  <c r="V179" i="2"/>
  <c r="AB179" i="2"/>
  <c r="E180" i="2"/>
  <c r="J180" i="2"/>
  <c r="V180" i="2"/>
  <c r="AB180" i="2"/>
  <c r="E181" i="2"/>
  <c r="J181" i="2"/>
  <c r="AB181" i="2"/>
  <c r="E182" i="2"/>
  <c r="J182" i="2"/>
  <c r="AB182" i="2"/>
  <c r="E183" i="2"/>
  <c r="J183" i="2"/>
  <c r="AB183" i="2"/>
  <c r="E184" i="2"/>
  <c r="J184" i="2"/>
  <c r="AB184" i="2"/>
  <c r="E185" i="2"/>
  <c r="J185" i="2"/>
  <c r="AB185" i="2"/>
  <c r="E186" i="2"/>
  <c r="J186" i="2"/>
  <c r="AB186" i="2"/>
  <c r="E187" i="2"/>
  <c r="J187" i="2"/>
  <c r="AB187" i="2"/>
  <c r="E188" i="2"/>
  <c r="J188" i="2"/>
  <c r="AB188" i="2"/>
  <c r="E189" i="2"/>
  <c r="J189" i="2"/>
  <c r="AB189" i="2"/>
  <c r="E190" i="2"/>
  <c r="J190" i="2"/>
  <c r="AB190" i="2"/>
  <c r="E191" i="2"/>
  <c r="J191" i="2"/>
  <c r="AB191" i="2"/>
  <c r="E192" i="2"/>
  <c r="J192" i="2"/>
  <c r="V192" i="2"/>
  <c r="AB192" i="2"/>
  <c r="E193" i="2"/>
  <c r="J193" i="2"/>
  <c r="AB193" i="2"/>
  <c r="E194" i="2"/>
  <c r="J194" i="2"/>
  <c r="AB194" i="2"/>
  <c r="E195" i="2"/>
  <c r="J195" i="2"/>
  <c r="AB195" i="2"/>
  <c r="E196" i="2"/>
  <c r="J196" i="2"/>
  <c r="AB196" i="2"/>
  <c r="E197" i="2"/>
  <c r="J197" i="2"/>
  <c r="AB197" i="2"/>
  <c r="E198" i="2"/>
  <c r="J198" i="2"/>
  <c r="AB198" i="2"/>
  <c r="E199" i="2"/>
  <c r="J199" i="2"/>
  <c r="AB199" i="2"/>
  <c r="E200" i="2"/>
  <c r="J200" i="2"/>
  <c r="AB200" i="2"/>
  <c r="E201" i="2"/>
  <c r="J201" i="2"/>
  <c r="AB201" i="2"/>
  <c r="E202" i="2"/>
  <c r="J202" i="2"/>
  <c r="AB202" i="2"/>
  <c r="E203" i="2"/>
  <c r="J203" i="2"/>
  <c r="AB203" i="2"/>
  <c r="E204" i="2"/>
  <c r="J204" i="2"/>
  <c r="AB204" i="2"/>
  <c r="E205" i="2"/>
  <c r="J205" i="2"/>
  <c r="AB205" i="2"/>
  <c r="E206" i="2"/>
  <c r="J206" i="2"/>
  <c r="AB206" i="2"/>
  <c r="E207" i="2"/>
  <c r="J207" i="2"/>
  <c r="AB207" i="2"/>
  <c r="E208" i="2"/>
  <c r="J208" i="2"/>
  <c r="V208" i="2"/>
  <c r="AB208" i="2"/>
  <c r="E209" i="2"/>
  <c r="J209" i="2"/>
  <c r="V209" i="2"/>
  <c r="AB209" i="2"/>
  <c r="AL210" i="2"/>
  <c r="J210" i="2"/>
  <c r="E210" i="2"/>
  <c r="X210" i="2"/>
  <c r="AC211" i="2"/>
  <c r="Y211" i="2"/>
  <c r="AJ211" i="2"/>
  <c r="Z211" i="2"/>
  <c r="AB211" i="2"/>
  <c r="AI211" i="2"/>
  <c r="AT212" i="2"/>
  <c r="M212" i="2"/>
  <c r="X212" i="2"/>
  <c r="AC213" i="2"/>
  <c r="Y213" i="2"/>
  <c r="AJ213" i="2"/>
  <c r="Z213" i="2"/>
  <c r="AB213" i="2"/>
  <c r="AI213" i="2"/>
  <c r="AT214" i="2"/>
  <c r="M214" i="2"/>
  <c r="X214" i="2"/>
  <c r="AC215" i="2"/>
  <c r="Y215" i="2"/>
  <c r="AJ215" i="2"/>
  <c r="Z215" i="2"/>
  <c r="AB215" i="2"/>
  <c r="AI215" i="2"/>
  <c r="AT216" i="2"/>
  <c r="M216" i="2"/>
  <c r="X216" i="2"/>
  <c r="AC217" i="2"/>
  <c r="Y217" i="2"/>
  <c r="AJ217" i="2"/>
  <c r="Z217" i="2"/>
  <c r="AB217" i="2"/>
  <c r="AI217" i="2"/>
  <c r="AT218" i="2"/>
  <c r="X218" i="2"/>
  <c r="AC219" i="2"/>
  <c r="Y219" i="2"/>
  <c r="AJ219" i="2"/>
  <c r="Z219" i="2"/>
  <c r="AB219" i="2"/>
  <c r="AI219" i="2"/>
  <c r="AT220" i="2"/>
  <c r="M220" i="2"/>
  <c r="X220" i="2"/>
  <c r="AC221" i="2"/>
  <c r="Y221" i="2"/>
  <c r="AJ221" i="2"/>
  <c r="Z221" i="2"/>
  <c r="AB221" i="2"/>
  <c r="AI221" i="2"/>
  <c r="AT222" i="2"/>
  <c r="X222" i="2"/>
  <c r="AC223" i="2"/>
  <c r="Y223" i="2"/>
  <c r="AJ223" i="2"/>
  <c r="Z223" i="2"/>
  <c r="AB223" i="2"/>
  <c r="AI223" i="2"/>
  <c r="AT224" i="2"/>
  <c r="X224" i="2"/>
  <c r="AC225" i="2"/>
  <c r="Y225" i="2"/>
  <c r="AJ225" i="2"/>
  <c r="Z225" i="2"/>
  <c r="V225" i="2"/>
  <c r="AB225" i="2"/>
  <c r="AI225" i="2"/>
  <c r="AT226" i="2"/>
  <c r="X226" i="2"/>
  <c r="AC227" i="2"/>
  <c r="Y227" i="2"/>
  <c r="AJ227" i="2"/>
  <c r="Z227" i="2"/>
  <c r="AB227" i="2"/>
  <c r="AI227" i="2"/>
  <c r="AT228" i="2"/>
  <c r="X228" i="2"/>
  <c r="AC229" i="2"/>
  <c r="Y229" i="2"/>
  <c r="AJ229" i="2"/>
  <c r="Z229" i="2"/>
  <c r="AB229" i="2"/>
  <c r="AI229" i="2"/>
  <c r="AT230" i="2"/>
  <c r="M230" i="2"/>
  <c r="X230" i="2"/>
  <c r="AC231" i="2"/>
  <c r="Y231" i="2"/>
  <c r="AJ231" i="2"/>
  <c r="Z231" i="2"/>
  <c r="V231" i="2"/>
  <c r="AB231" i="2"/>
  <c r="AI231" i="2"/>
  <c r="AT232" i="2"/>
  <c r="M232" i="2"/>
  <c r="X232" i="2"/>
  <c r="AC233" i="2"/>
  <c r="Y233" i="2"/>
  <c r="AJ233" i="2"/>
  <c r="Z233" i="2"/>
  <c r="AB233" i="2"/>
  <c r="AI233" i="2"/>
  <c r="AT234" i="2"/>
  <c r="X234" i="2"/>
  <c r="AC235" i="2"/>
  <c r="Y235" i="2"/>
  <c r="AJ235" i="2"/>
  <c r="Z235" i="2"/>
  <c r="AB235" i="2"/>
  <c r="AI235" i="2"/>
  <c r="AT236" i="2"/>
  <c r="M236" i="2"/>
  <c r="X236" i="2"/>
  <c r="AC237" i="2"/>
  <c r="Y237" i="2"/>
  <c r="AJ237" i="2"/>
  <c r="Z237" i="2"/>
  <c r="AB237" i="2"/>
  <c r="AI237" i="2"/>
  <c r="AT238" i="2"/>
  <c r="M238" i="2"/>
  <c r="X238" i="2"/>
  <c r="AC239" i="2"/>
  <c r="Y239" i="2"/>
  <c r="AJ239" i="2"/>
  <c r="Z239" i="2"/>
  <c r="AB239" i="2"/>
  <c r="AI239" i="2"/>
  <c r="AT240" i="2"/>
  <c r="M240" i="2"/>
  <c r="X240" i="2"/>
  <c r="AC241" i="2"/>
  <c r="Y241" i="2"/>
  <c r="AJ241" i="2"/>
  <c r="Z241" i="2"/>
  <c r="AB241" i="2"/>
  <c r="AI241" i="2"/>
  <c r="AT242" i="2"/>
  <c r="M242" i="2"/>
  <c r="X242" i="2"/>
  <c r="AC243" i="2"/>
  <c r="Y243" i="2"/>
  <c r="AJ243" i="2"/>
  <c r="Z243" i="2"/>
  <c r="AB243" i="2"/>
  <c r="AI243" i="2"/>
  <c r="AT244" i="2"/>
  <c r="X244" i="2"/>
  <c r="AC245" i="2"/>
  <c r="Y245" i="2"/>
  <c r="AJ245" i="2"/>
  <c r="Z245" i="2"/>
  <c r="V245" i="2"/>
  <c r="AB245" i="2"/>
  <c r="AI245" i="2"/>
  <c r="AT246" i="2"/>
  <c r="M246" i="2"/>
  <c r="X246" i="2"/>
  <c r="AC247" i="2"/>
  <c r="Y247" i="2"/>
  <c r="AJ247" i="2"/>
  <c r="Z247" i="2"/>
  <c r="AB247" i="2"/>
  <c r="AI247" i="2"/>
  <c r="AT248" i="2"/>
  <c r="F250" i="2"/>
  <c r="AU250" i="2" s="1"/>
  <c r="AV250" i="2" s="1"/>
  <c r="J250" i="2"/>
  <c r="AM250" i="2"/>
  <c r="AL251" i="2"/>
  <c r="I251" i="2"/>
  <c r="F251" i="2"/>
  <c r="AU251" i="2" s="1"/>
  <c r="AV251" i="2" s="1"/>
  <c r="AM251" i="2"/>
  <c r="AL253" i="2"/>
  <c r="I253" i="2"/>
  <c r="J253" i="2"/>
  <c r="AM253" i="2"/>
  <c r="F253" i="2"/>
  <c r="AU253" i="2" s="1"/>
  <c r="AV253" i="2" s="1"/>
  <c r="AI255" i="2"/>
  <c r="L255" i="2" s="1"/>
  <c r="AL261" i="2"/>
  <c r="I261" i="2"/>
  <c r="J261" i="2"/>
  <c r="AM261" i="2"/>
  <c r="F261" i="2"/>
  <c r="AU261" i="2" s="1"/>
  <c r="AV261" i="2" s="1"/>
  <c r="AI263" i="2"/>
  <c r="L263" i="2" s="1"/>
  <c r="AM269" i="2"/>
  <c r="I269" i="2"/>
  <c r="J269" i="2"/>
  <c r="F269" i="2"/>
  <c r="AU269" i="2" s="1"/>
  <c r="AV269" i="2" s="1"/>
  <c r="AM271" i="2"/>
  <c r="I271" i="2"/>
  <c r="F271" i="2"/>
  <c r="AU271" i="2" s="1"/>
  <c r="AV271" i="2" s="1"/>
  <c r="AJ272" i="2"/>
  <c r="AI272" i="2"/>
  <c r="AI267" i="2"/>
  <c r="L267" i="2" s="1"/>
  <c r="AJ270" i="2"/>
  <c r="AI270" i="2"/>
  <c r="AL271" i="2"/>
  <c r="AI160" i="2"/>
  <c r="AA160" i="2"/>
  <c r="W160" i="2"/>
  <c r="Y160" i="2"/>
  <c r="AD160" i="2"/>
  <c r="AJ160" i="2"/>
  <c r="AI161" i="2"/>
  <c r="AA161" i="2"/>
  <c r="W161" i="2"/>
  <c r="Y161" i="2"/>
  <c r="AD161" i="2"/>
  <c r="AJ161" i="2"/>
  <c r="AI162" i="2"/>
  <c r="AA162" i="2"/>
  <c r="W162" i="2"/>
  <c r="Y162" i="2"/>
  <c r="AD162" i="2"/>
  <c r="AJ162" i="2"/>
  <c r="AI163" i="2"/>
  <c r="AA163" i="2"/>
  <c r="W163" i="2"/>
  <c r="Y163" i="2"/>
  <c r="AD163" i="2"/>
  <c r="AJ163" i="2"/>
  <c r="AI164" i="2"/>
  <c r="AA164" i="2"/>
  <c r="W164" i="2"/>
  <c r="Y164" i="2"/>
  <c r="AD164" i="2"/>
  <c r="AJ164" i="2"/>
  <c r="AI165" i="2"/>
  <c r="AA165" i="2"/>
  <c r="W165" i="2"/>
  <c r="Y165" i="2"/>
  <c r="AD165" i="2"/>
  <c r="AJ165" i="2"/>
  <c r="AI166" i="2"/>
  <c r="AA166" i="2"/>
  <c r="W166" i="2"/>
  <c r="Y166" i="2"/>
  <c r="AD166" i="2"/>
  <c r="AJ166" i="2"/>
  <c r="AI167" i="2"/>
  <c r="AA167" i="2"/>
  <c r="W167" i="2"/>
  <c r="Y167" i="2"/>
  <c r="AD167" i="2"/>
  <c r="AJ167" i="2"/>
  <c r="AI168" i="2"/>
  <c r="AA168" i="2"/>
  <c r="W168" i="2"/>
  <c r="Y168" i="2"/>
  <c r="AD168" i="2"/>
  <c r="AJ168" i="2"/>
  <c r="AI169" i="2"/>
  <c r="AA169" i="2"/>
  <c r="W169" i="2"/>
  <c r="Y169" i="2"/>
  <c r="AD169" i="2"/>
  <c r="AJ169" i="2"/>
  <c r="AI170" i="2"/>
  <c r="AA170" i="2"/>
  <c r="W170" i="2"/>
  <c r="Y170" i="2"/>
  <c r="AD170" i="2"/>
  <c r="AJ170" i="2"/>
  <c r="AI171" i="2"/>
  <c r="AA171" i="2"/>
  <c r="W171" i="2"/>
  <c r="Y171" i="2"/>
  <c r="AD171" i="2"/>
  <c r="AJ171" i="2"/>
  <c r="AI172" i="2"/>
  <c r="AA172" i="2"/>
  <c r="W172" i="2"/>
  <c r="Y172" i="2"/>
  <c r="AD172" i="2"/>
  <c r="AJ172" i="2"/>
  <c r="AI173" i="2"/>
  <c r="AA173" i="2"/>
  <c r="W173" i="2"/>
  <c r="Y173" i="2"/>
  <c r="AD173" i="2"/>
  <c r="AJ173" i="2"/>
  <c r="AI174" i="2"/>
  <c r="AA174" i="2"/>
  <c r="W174" i="2"/>
  <c r="Y174" i="2"/>
  <c r="AD174" i="2"/>
  <c r="AJ174" i="2"/>
  <c r="AI175" i="2"/>
  <c r="AA175" i="2"/>
  <c r="W175" i="2"/>
  <c r="Y175" i="2"/>
  <c r="AD175" i="2"/>
  <c r="AJ175" i="2"/>
  <c r="AI176" i="2"/>
  <c r="AA176" i="2"/>
  <c r="W176" i="2"/>
  <c r="Y176" i="2"/>
  <c r="AD176" i="2"/>
  <c r="AJ176" i="2"/>
  <c r="AI177" i="2"/>
  <c r="AA177" i="2"/>
  <c r="W177" i="2"/>
  <c r="Y177" i="2"/>
  <c r="AD177" i="2"/>
  <c r="AJ177" i="2"/>
  <c r="AI178" i="2"/>
  <c r="AA178" i="2"/>
  <c r="W178" i="2"/>
  <c r="Y178" i="2"/>
  <c r="AD178" i="2"/>
  <c r="AJ178" i="2"/>
  <c r="AI179" i="2"/>
  <c r="AA179" i="2"/>
  <c r="W179" i="2"/>
  <c r="Y179" i="2"/>
  <c r="AD179" i="2"/>
  <c r="AJ179" i="2"/>
  <c r="AI180" i="2"/>
  <c r="AA180" i="2"/>
  <c r="W180" i="2"/>
  <c r="Y180" i="2"/>
  <c r="AD180" i="2"/>
  <c r="AJ180" i="2"/>
  <c r="AI181" i="2"/>
  <c r="AA181" i="2"/>
  <c r="W181" i="2"/>
  <c r="Y181" i="2"/>
  <c r="AD181" i="2"/>
  <c r="AJ181" i="2"/>
  <c r="AI182" i="2"/>
  <c r="AA182" i="2"/>
  <c r="W182" i="2"/>
  <c r="Y182" i="2"/>
  <c r="AD182" i="2"/>
  <c r="AJ182" i="2"/>
  <c r="AI183" i="2"/>
  <c r="AA183" i="2"/>
  <c r="W183" i="2"/>
  <c r="Y183" i="2"/>
  <c r="AD183" i="2"/>
  <c r="AJ183" i="2"/>
  <c r="AI184" i="2"/>
  <c r="AA184" i="2"/>
  <c r="W184" i="2"/>
  <c r="Y184" i="2"/>
  <c r="AD184" i="2"/>
  <c r="AJ184" i="2"/>
  <c r="AI185" i="2"/>
  <c r="AA185" i="2"/>
  <c r="W185" i="2"/>
  <c r="Y185" i="2"/>
  <c r="AD185" i="2"/>
  <c r="AJ185" i="2"/>
  <c r="AI186" i="2"/>
  <c r="AA186" i="2"/>
  <c r="W186" i="2"/>
  <c r="Y186" i="2"/>
  <c r="AD186" i="2"/>
  <c r="AJ186" i="2"/>
  <c r="AI187" i="2"/>
  <c r="AA187" i="2"/>
  <c r="W187" i="2"/>
  <c r="Y187" i="2"/>
  <c r="AD187" i="2"/>
  <c r="AJ187" i="2"/>
  <c r="AI188" i="2"/>
  <c r="AA188" i="2"/>
  <c r="W188" i="2"/>
  <c r="Y188" i="2"/>
  <c r="AD188" i="2"/>
  <c r="AJ188" i="2"/>
  <c r="AI189" i="2"/>
  <c r="AA189" i="2"/>
  <c r="W189" i="2"/>
  <c r="Y189" i="2"/>
  <c r="AD189" i="2"/>
  <c r="AJ189" i="2"/>
  <c r="AI190" i="2"/>
  <c r="AA190" i="2"/>
  <c r="W190" i="2"/>
  <c r="Y190" i="2"/>
  <c r="AD190" i="2"/>
  <c r="AJ190" i="2"/>
  <c r="AI191" i="2"/>
  <c r="AA191" i="2"/>
  <c r="W191" i="2"/>
  <c r="Y191" i="2"/>
  <c r="AD191" i="2"/>
  <c r="AJ191" i="2"/>
  <c r="AI192" i="2"/>
  <c r="AA192" i="2"/>
  <c r="W192" i="2"/>
  <c r="Y192" i="2"/>
  <c r="AD192" i="2"/>
  <c r="AJ192" i="2"/>
  <c r="AI193" i="2"/>
  <c r="AA193" i="2"/>
  <c r="W193" i="2"/>
  <c r="Y193" i="2"/>
  <c r="AD193" i="2"/>
  <c r="AJ193" i="2"/>
  <c r="AI194" i="2"/>
  <c r="AA194" i="2"/>
  <c r="W194" i="2"/>
  <c r="Y194" i="2"/>
  <c r="AD194" i="2"/>
  <c r="AJ194" i="2"/>
  <c r="AI195" i="2"/>
  <c r="AA195" i="2"/>
  <c r="W195" i="2"/>
  <c r="Y195" i="2"/>
  <c r="AD195" i="2"/>
  <c r="AJ195" i="2"/>
  <c r="AI196" i="2"/>
  <c r="AA196" i="2"/>
  <c r="W196" i="2"/>
  <c r="Y196" i="2"/>
  <c r="AD196" i="2"/>
  <c r="AJ196" i="2"/>
  <c r="AI197" i="2"/>
  <c r="AA197" i="2"/>
  <c r="W197" i="2"/>
  <c r="Y197" i="2"/>
  <c r="AD197" i="2"/>
  <c r="AJ197" i="2"/>
  <c r="AI198" i="2"/>
  <c r="AA198" i="2"/>
  <c r="W198" i="2"/>
  <c r="Y198" i="2"/>
  <c r="AD198" i="2"/>
  <c r="AJ198" i="2"/>
  <c r="AI199" i="2"/>
  <c r="AA199" i="2"/>
  <c r="W199" i="2"/>
  <c r="Y199" i="2"/>
  <c r="AD199" i="2"/>
  <c r="AJ199" i="2"/>
  <c r="AI200" i="2"/>
  <c r="AA200" i="2"/>
  <c r="W200" i="2"/>
  <c r="Y200" i="2"/>
  <c r="AD200" i="2"/>
  <c r="AJ200" i="2"/>
  <c r="AI201" i="2"/>
  <c r="AA201" i="2"/>
  <c r="W201" i="2"/>
  <c r="Y201" i="2"/>
  <c r="AD201" i="2"/>
  <c r="AJ201" i="2"/>
  <c r="AI202" i="2"/>
  <c r="AA202" i="2"/>
  <c r="W202" i="2"/>
  <c r="Y202" i="2"/>
  <c r="AD202" i="2"/>
  <c r="AJ202" i="2"/>
  <c r="AI203" i="2"/>
  <c r="AA203" i="2"/>
  <c r="W203" i="2"/>
  <c r="Y203" i="2"/>
  <c r="AD203" i="2"/>
  <c r="AJ203" i="2"/>
  <c r="AI204" i="2"/>
  <c r="AA204" i="2"/>
  <c r="W204" i="2"/>
  <c r="Y204" i="2"/>
  <c r="AD204" i="2"/>
  <c r="AJ204" i="2"/>
  <c r="AI205" i="2"/>
  <c r="AA205" i="2"/>
  <c r="W205" i="2"/>
  <c r="Y205" i="2"/>
  <c r="AD205" i="2"/>
  <c r="AJ205" i="2"/>
  <c r="AI206" i="2"/>
  <c r="AA206" i="2"/>
  <c r="W206" i="2"/>
  <c r="Y206" i="2"/>
  <c r="AD206" i="2"/>
  <c r="AJ206" i="2"/>
  <c r="AI207" i="2"/>
  <c r="AA207" i="2"/>
  <c r="W207" i="2"/>
  <c r="Y207" i="2"/>
  <c r="AD207" i="2"/>
  <c r="AJ207" i="2"/>
  <c r="AI208" i="2"/>
  <c r="AA208" i="2"/>
  <c r="W208" i="2"/>
  <c r="Y208" i="2"/>
  <c r="AD208" i="2"/>
  <c r="AJ208" i="2"/>
  <c r="AI209" i="2"/>
  <c r="AA209" i="2"/>
  <c r="W209" i="2"/>
  <c r="Y209" i="2"/>
  <c r="AD209" i="2"/>
  <c r="AJ209" i="2"/>
  <c r="AC210" i="2"/>
  <c r="Y210" i="2"/>
  <c r="AJ210" i="2"/>
  <c r="Z210" i="2"/>
  <c r="AB210" i="2"/>
  <c r="AI210" i="2"/>
  <c r="AT211" i="2"/>
  <c r="M211" i="2"/>
  <c r="AC212" i="2"/>
  <c r="Y212" i="2"/>
  <c r="AJ212" i="2"/>
  <c r="Z212" i="2"/>
  <c r="AB212" i="2"/>
  <c r="AI212" i="2"/>
  <c r="AT213" i="2"/>
  <c r="AC214" i="2"/>
  <c r="Y214" i="2"/>
  <c r="AJ214" i="2"/>
  <c r="Z214" i="2"/>
  <c r="AB214" i="2"/>
  <c r="AI214" i="2"/>
  <c r="AT215" i="2"/>
  <c r="AC216" i="2"/>
  <c r="Y216" i="2"/>
  <c r="AJ216" i="2"/>
  <c r="Z216" i="2"/>
  <c r="AB216" i="2"/>
  <c r="AI216" i="2"/>
  <c r="AT217" i="2"/>
  <c r="M217" i="2"/>
  <c r="AC218" i="2"/>
  <c r="Y218" i="2"/>
  <c r="AJ218" i="2"/>
  <c r="Z218" i="2"/>
  <c r="AB218" i="2"/>
  <c r="AI218" i="2"/>
  <c r="AT219" i="2"/>
  <c r="M219" i="2"/>
  <c r="AC220" i="2"/>
  <c r="Y220" i="2"/>
  <c r="AJ220" i="2"/>
  <c r="Z220" i="2"/>
  <c r="AB220" i="2"/>
  <c r="AI220" i="2"/>
  <c r="AT221" i="2"/>
  <c r="M221" i="2"/>
  <c r="AC222" i="2"/>
  <c r="Y222" i="2"/>
  <c r="AJ222" i="2"/>
  <c r="Z222" i="2"/>
  <c r="AB222" i="2"/>
  <c r="AI222" i="2"/>
  <c r="AT223" i="2"/>
  <c r="M223" i="2"/>
  <c r="AC224" i="2"/>
  <c r="Y224" i="2"/>
  <c r="AJ224" i="2"/>
  <c r="Z224" i="2"/>
  <c r="AB224" i="2"/>
  <c r="AI224" i="2"/>
  <c r="AT225" i="2"/>
  <c r="AC226" i="2"/>
  <c r="Y226" i="2"/>
  <c r="AJ226" i="2"/>
  <c r="Z226" i="2"/>
  <c r="AB226" i="2"/>
  <c r="AI226" i="2"/>
  <c r="AT227" i="2"/>
  <c r="AC228" i="2"/>
  <c r="Y228" i="2"/>
  <c r="AJ228" i="2"/>
  <c r="Z228" i="2"/>
  <c r="AB228" i="2"/>
  <c r="AI228" i="2"/>
  <c r="AT229" i="2"/>
  <c r="AC230" i="2"/>
  <c r="Y230" i="2"/>
  <c r="AJ230" i="2"/>
  <c r="Z230" i="2"/>
  <c r="V230" i="2"/>
  <c r="AB230" i="2"/>
  <c r="AI230" i="2"/>
  <c r="AT231" i="2"/>
  <c r="M231" i="2"/>
  <c r="AC232" i="2"/>
  <c r="Y232" i="2"/>
  <c r="AJ232" i="2"/>
  <c r="Z232" i="2"/>
  <c r="V232" i="2"/>
  <c r="AB232" i="2"/>
  <c r="AI232" i="2"/>
  <c r="AT233" i="2"/>
  <c r="M233" i="2"/>
  <c r="AC234" i="2"/>
  <c r="Y234" i="2"/>
  <c r="AJ234" i="2"/>
  <c r="Z234" i="2"/>
  <c r="V234" i="2"/>
  <c r="AB234" i="2"/>
  <c r="AI234" i="2"/>
  <c r="AT235" i="2"/>
  <c r="AC236" i="2"/>
  <c r="Y236" i="2"/>
  <c r="AJ236" i="2"/>
  <c r="Z236" i="2"/>
  <c r="AB236" i="2"/>
  <c r="AI236" i="2"/>
  <c r="AT237" i="2"/>
  <c r="M237" i="2"/>
  <c r="AC238" i="2"/>
  <c r="Y238" i="2"/>
  <c r="AJ238" i="2"/>
  <c r="Z238" i="2"/>
  <c r="AB238" i="2"/>
  <c r="AI238" i="2"/>
  <c r="AT239" i="2"/>
  <c r="AC240" i="2"/>
  <c r="Y240" i="2"/>
  <c r="AJ240" i="2"/>
  <c r="Z240" i="2"/>
  <c r="AB240" i="2"/>
  <c r="AI240" i="2"/>
  <c r="AT241" i="2"/>
  <c r="M241" i="2"/>
  <c r="AC242" i="2"/>
  <c r="Y242" i="2"/>
  <c r="AJ242" i="2"/>
  <c r="Z242" i="2"/>
  <c r="AB242" i="2"/>
  <c r="AI242" i="2"/>
  <c r="AT243" i="2"/>
  <c r="M243" i="2"/>
  <c r="AC244" i="2"/>
  <c r="Y244" i="2"/>
  <c r="AJ244" i="2"/>
  <c r="Z244" i="2"/>
  <c r="AB244" i="2"/>
  <c r="AI244" i="2"/>
  <c r="AT245" i="2"/>
  <c r="M245" i="2"/>
  <c r="AC246" i="2"/>
  <c r="Y246" i="2"/>
  <c r="AJ246" i="2"/>
  <c r="Z246" i="2"/>
  <c r="AB246" i="2"/>
  <c r="AI246" i="2"/>
  <c r="AT247" i="2"/>
  <c r="AT264" i="2"/>
  <c r="AL269" i="2"/>
  <c r="M210" i="2"/>
  <c r="F252" i="2"/>
  <c r="AU252" i="2" s="1"/>
  <c r="AV252" i="2" s="1"/>
  <c r="AL255" i="2"/>
  <c r="I255" i="2"/>
  <c r="F255" i="2"/>
  <c r="AU255" i="2" s="1"/>
  <c r="AV255" i="2" s="1"/>
  <c r="AM256" i="2"/>
  <c r="F260" i="2"/>
  <c r="AU260" i="2" s="1"/>
  <c r="AV260" i="2" s="1"/>
  <c r="AL263" i="2"/>
  <c r="I263" i="2"/>
  <c r="F263" i="2"/>
  <c r="AU263" i="2" s="1"/>
  <c r="AV263" i="2" s="1"/>
  <c r="AM264" i="2"/>
  <c r="F268" i="2"/>
  <c r="AU268" i="2" s="1"/>
  <c r="AV268" i="2" s="1"/>
  <c r="M271" i="2"/>
  <c r="AI271" i="2"/>
  <c r="L271" i="2" s="1"/>
  <c r="AI274" i="2"/>
  <c r="L274" i="2" s="1"/>
  <c r="AT275" i="2"/>
  <c r="M275" i="2"/>
  <c r="AI278" i="2"/>
  <c r="L278" i="2" s="1"/>
  <c r="AT279" i="2"/>
  <c r="AI282" i="2"/>
  <c r="L282" i="2" s="1"/>
  <c r="AT283" i="2"/>
  <c r="M283" i="2"/>
  <c r="AI286" i="2"/>
  <c r="L286" i="2" s="1"/>
  <c r="AT287" i="2"/>
  <c r="M287" i="2"/>
  <c r="AJ279" i="2"/>
  <c r="AI279" i="2"/>
  <c r="AJ283" i="2"/>
  <c r="AI283" i="2"/>
  <c r="AJ287" i="2"/>
  <c r="AI287" i="2"/>
  <c r="AJ292" i="2"/>
  <c r="AI292" i="2"/>
  <c r="F256" i="2"/>
  <c r="AU256" i="2" s="1"/>
  <c r="AV256" i="2" s="1"/>
  <c r="AL259" i="2"/>
  <c r="I259" i="2"/>
  <c r="F259" i="2"/>
  <c r="AU259" i="2" s="1"/>
  <c r="AV259" i="2" s="1"/>
  <c r="F264" i="2"/>
  <c r="AU264" i="2" s="1"/>
  <c r="AV264" i="2" s="1"/>
  <c r="AL267" i="2"/>
  <c r="I267" i="2"/>
  <c r="F267" i="2"/>
  <c r="AU267" i="2" s="1"/>
  <c r="AV267" i="2" s="1"/>
  <c r="AT273" i="2"/>
  <c r="AI276" i="2"/>
  <c r="L276" i="2" s="1"/>
  <c r="AT277" i="2"/>
  <c r="M277" i="2"/>
  <c r="AI280" i="2"/>
  <c r="L280" i="2" s="1"/>
  <c r="AT281" i="2"/>
  <c r="AI284" i="2"/>
  <c r="L284" i="2" s="1"/>
  <c r="AT285" i="2"/>
  <c r="M285" i="2"/>
  <c r="AI288" i="2"/>
  <c r="L288" i="2" s="1"/>
  <c r="AT289" i="2"/>
  <c r="M289" i="2"/>
  <c r="AJ291" i="2"/>
  <c r="AI291" i="2"/>
  <c r="AJ277" i="2"/>
  <c r="AI277" i="2"/>
  <c r="AJ281" i="2"/>
  <c r="AI281" i="2"/>
  <c r="AJ285" i="2"/>
  <c r="AI285" i="2"/>
  <c r="AJ289" i="2"/>
  <c r="AI289" i="2"/>
  <c r="AJ290" i="2"/>
  <c r="AI290" i="2"/>
  <c r="M357" i="2"/>
  <c r="M363" i="2"/>
  <c r="AS364" i="2"/>
  <c r="M365" i="2"/>
  <c r="AS366" i="2"/>
  <c r="M367" i="2"/>
  <c r="AT367" i="2"/>
  <c r="AS368" i="2"/>
  <c r="M369" i="2"/>
  <c r="AT369" i="2"/>
  <c r="AS370" i="2"/>
  <c r="M376" i="2"/>
  <c r="AI377" i="2"/>
  <c r="L377" i="2" s="1"/>
  <c r="M251" i="2"/>
  <c r="M253" i="2"/>
  <c r="M255" i="2"/>
  <c r="M257" i="2"/>
  <c r="M259" i="2"/>
  <c r="M261" i="2"/>
  <c r="M263" i="2"/>
  <c r="M265" i="2"/>
  <c r="M267" i="2"/>
  <c r="AS271" i="2"/>
  <c r="AS273" i="2"/>
  <c r="AM273" i="2"/>
  <c r="AS275" i="2"/>
  <c r="AM275" i="2"/>
  <c r="AS277" i="2"/>
  <c r="AM277" i="2"/>
  <c r="AS279" i="2"/>
  <c r="AM279" i="2"/>
  <c r="AS281" i="2"/>
  <c r="AM281" i="2"/>
  <c r="AS283" i="2"/>
  <c r="AM283" i="2"/>
  <c r="AS285" i="2"/>
  <c r="AM285" i="2"/>
  <c r="AS287" i="2"/>
  <c r="AM287" i="2"/>
  <c r="AS289" i="2"/>
  <c r="AM289" i="2"/>
  <c r="AI293" i="2"/>
  <c r="L293" i="2" s="1"/>
  <c r="AI295" i="2"/>
  <c r="L295" i="2" s="1"/>
  <c r="AI297" i="2"/>
  <c r="L297" i="2" s="1"/>
  <c r="AI299" i="2"/>
  <c r="L299" i="2" s="1"/>
  <c r="AI301" i="2"/>
  <c r="L301" i="2" s="1"/>
  <c r="AI303" i="2"/>
  <c r="L303" i="2" s="1"/>
  <c r="AI305" i="2"/>
  <c r="L305" i="2" s="1"/>
  <c r="AI307" i="2"/>
  <c r="L307" i="2" s="1"/>
  <c r="AI309" i="2"/>
  <c r="L309" i="2" s="1"/>
  <c r="AI311" i="2"/>
  <c r="L311" i="2" s="1"/>
  <c r="AI313" i="2"/>
  <c r="L313" i="2" s="1"/>
  <c r="AI315" i="2"/>
  <c r="L315" i="2" s="1"/>
  <c r="AI317" i="2"/>
  <c r="L317" i="2" s="1"/>
  <c r="AI319" i="2"/>
  <c r="L319" i="2" s="1"/>
  <c r="AI321" i="2"/>
  <c r="L321" i="2" s="1"/>
  <c r="AI323" i="2"/>
  <c r="L323" i="2" s="1"/>
  <c r="AI325" i="2"/>
  <c r="L325" i="2" s="1"/>
  <c r="AI327" i="2"/>
  <c r="L327" i="2" s="1"/>
  <c r="AI329" i="2"/>
  <c r="L329" i="2" s="1"/>
  <c r="AI331" i="2"/>
  <c r="L331" i="2" s="1"/>
  <c r="AI333" i="2"/>
  <c r="L333" i="2" s="1"/>
  <c r="AI335" i="2"/>
  <c r="L335" i="2" s="1"/>
  <c r="AI337" i="2"/>
  <c r="L337" i="2" s="1"/>
  <c r="AI339" i="2"/>
  <c r="L339" i="2" s="1"/>
  <c r="AI341" i="2"/>
  <c r="L341" i="2" s="1"/>
  <c r="AI343" i="2"/>
  <c r="L343" i="2" s="1"/>
  <c r="AI345" i="2"/>
  <c r="L345" i="2" s="1"/>
  <c r="AI347" i="2"/>
  <c r="L347" i="2" s="1"/>
  <c r="AI349" i="2"/>
  <c r="L349" i="2" s="1"/>
  <c r="AI351" i="2"/>
  <c r="L351" i="2" s="1"/>
  <c r="AI353" i="2"/>
  <c r="L353" i="2" s="1"/>
  <c r="AI355" i="2"/>
  <c r="L355" i="2" s="1"/>
  <c r="AI357" i="2"/>
  <c r="L357" i="2" s="1"/>
  <c r="AI359" i="2"/>
  <c r="L359" i="2" s="1"/>
  <c r="AI361" i="2"/>
  <c r="L361" i="2" s="1"/>
  <c r="AI363" i="2"/>
  <c r="L363" i="2" s="1"/>
  <c r="AI365" i="2"/>
  <c r="L365" i="2" s="1"/>
  <c r="M374" i="2"/>
  <c r="AI375" i="2"/>
  <c r="L375" i="2" s="1"/>
  <c r="AT382" i="2"/>
  <c r="M382" i="2"/>
  <c r="M372" i="2"/>
  <c r="AI373" i="2"/>
  <c r="L373" i="2" s="1"/>
  <c r="AI381" i="2"/>
  <c r="L381" i="2" s="1"/>
  <c r="F273" i="2"/>
  <c r="AU273" i="2" s="1"/>
  <c r="AV273" i="2" s="1"/>
  <c r="F275" i="2"/>
  <c r="AU275" i="2" s="1"/>
  <c r="AV275" i="2" s="1"/>
  <c r="F277" i="2"/>
  <c r="K277" i="2" s="1"/>
  <c r="F279" i="2"/>
  <c r="AU279" i="2" s="1"/>
  <c r="AV279" i="2" s="1"/>
  <c r="F281" i="2"/>
  <c r="AU281" i="2" s="1"/>
  <c r="AV281" i="2" s="1"/>
  <c r="F283" i="2"/>
  <c r="K283" i="2" s="1"/>
  <c r="F285" i="2"/>
  <c r="K285" i="2" s="1"/>
  <c r="F287" i="2"/>
  <c r="K287" i="2" s="1"/>
  <c r="F289" i="2"/>
  <c r="AI294" i="2"/>
  <c r="L294" i="2" s="1"/>
  <c r="AI296" i="2"/>
  <c r="L296" i="2" s="1"/>
  <c r="AI298" i="2"/>
  <c r="L298" i="2" s="1"/>
  <c r="AI300" i="2"/>
  <c r="L300" i="2" s="1"/>
  <c r="AI302" i="2"/>
  <c r="L302" i="2" s="1"/>
  <c r="AI304" i="2"/>
  <c r="L304" i="2" s="1"/>
  <c r="AI306" i="2"/>
  <c r="L306" i="2" s="1"/>
  <c r="AI308" i="2"/>
  <c r="L308" i="2" s="1"/>
  <c r="AI310" i="2"/>
  <c r="L310" i="2" s="1"/>
  <c r="AI312" i="2"/>
  <c r="L312" i="2" s="1"/>
  <c r="AI314" i="2"/>
  <c r="L314" i="2" s="1"/>
  <c r="AI316" i="2"/>
  <c r="L316" i="2" s="1"/>
  <c r="AI318" i="2"/>
  <c r="L318" i="2" s="1"/>
  <c r="AI320" i="2"/>
  <c r="L320" i="2" s="1"/>
  <c r="AI322" i="2"/>
  <c r="L322" i="2" s="1"/>
  <c r="AI324" i="2"/>
  <c r="L324" i="2" s="1"/>
  <c r="AI326" i="2"/>
  <c r="L326" i="2" s="1"/>
  <c r="AI328" i="2"/>
  <c r="L328" i="2" s="1"/>
  <c r="AI330" i="2"/>
  <c r="L330" i="2" s="1"/>
  <c r="AI332" i="2"/>
  <c r="L332" i="2" s="1"/>
  <c r="AI334" i="2"/>
  <c r="L334" i="2" s="1"/>
  <c r="AI336" i="2"/>
  <c r="L336" i="2" s="1"/>
  <c r="AI338" i="2"/>
  <c r="L338" i="2" s="1"/>
  <c r="AI340" i="2"/>
  <c r="L340" i="2" s="1"/>
  <c r="AI342" i="2"/>
  <c r="L342" i="2" s="1"/>
  <c r="AI344" i="2"/>
  <c r="L344" i="2" s="1"/>
  <c r="AI346" i="2"/>
  <c r="L346" i="2" s="1"/>
  <c r="AI348" i="2"/>
  <c r="L348" i="2" s="1"/>
  <c r="AI350" i="2"/>
  <c r="L350" i="2" s="1"/>
  <c r="AI352" i="2"/>
  <c r="L352" i="2" s="1"/>
  <c r="AI354" i="2"/>
  <c r="L354" i="2" s="1"/>
  <c r="AI356" i="2"/>
  <c r="L356" i="2" s="1"/>
  <c r="AI358" i="2"/>
  <c r="L358" i="2" s="1"/>
  <c r="AI360" i="2"/>
  <c r="L360" i="2" s="1"/>
  <c r="AI362" i="2"/>
  <c r="L362" i="2" s="1"/>
  <c r="AI364" i="2"/>
  <c r="L364" i="2" s="1"/>
  <c r="AI366" i="2"/>
  <c r="L366" i="2" s="1"/>
  <c r="AI368" i="2"/>
  <c r="L368" i="2" s="1"/>
  <c r="AI370" i="2"/>
  <c r="L370" i="2" s="1"/>
  <c r="AI371" i="2"/>
  <c r="L371" i="2" s="1"/>
  <c r="AS375" i="2"/>
  <c r="AT376" i="2"/>
  <c r="AI379" i="2"/>
  <c r="L379" i="2" s="1"/>
  <c r="F270" i="2"/>
  <c r="J270" i="2"/>
  <c r="F272" i="2"/>
  <c r="J272" i="2"/>
  <c r="F274" i="2"/>
  <c r="AU274" i="2" s="1"/>
  <c r="AV274" i="2" s="1"/>
  <c r="J274" i="2"/>
  <c r="M274" i="2" s="1"/>
  <c r="F276" i="2"/>
  <c r="J276" i="2"/>
  <c r="M276" i="2" s="1"/>
  <c r="F278" i="2"/>
  <c r="AU278" i="2" s="1"/>
  <c r="AV278" i="2" s="1"/>
  <c r="J278" i="2"/>
  <c r="M278" i="2" s="1"/>
  <c r="F280" i="2"/>
  <c r="J280" i="2"/>
  <c r="F282" i="2"/>
  <c r="AU282" i="2" s="1"/>
  <c r="AV282" i="2" s="1"/>
  <c r="J282" i="2"/>
  <c r="M282" i="2" s="1"/>
  <c r="F284" i="2"/>
  <c r="J284" i="2"/>
  <c r="M284" i="2" s="1"/>
  <c r="F286" i="2"/>
  <c r="AU286" i="2" s="1"/>
  <c r="AV286" i="2" s="1"/>
  <c r="J286" i="2"/>
  <c r="F288" i="2"/>
  <c r="J288" i="2"/>
  <c r="F290" i="2"/>
  <c r="J290" i="2"/>
  <c r="F292" i="2"/>
  <c r="J292" i="2"/>
  <c r="F294" i="2"/>
  <c r="AU294" i="2" s="1"/>
  <c r="AV294" i="2" s="1"/>
  <c r="J294" i="2"/>
  <c r="F296" i="2"/>
  <c r="AU296" i="2" s="1"/>
  <c r="AV296" i="2" s="1"/>
  <c r="J296" i="2"/>
  <c r="F298" i="2"/>
  <c r="J298" i="2"/>
  <c r="F300" i="2"/>
  <c r="J300" i="2"/>
  <c r="F302" i="2"/>
  <c r="J302" i="2"/>
  <c r="F304" i="2"/>
  <c r="J304" i="2"/>
  <c r="F306" i="2"/>
  <c r="J306" i="2"/>
  <c r="F308" i="2"/>
  <c r="J308" i="2"/>
  <c r="F310" i="2"/>
  <c r="AU310" i="2" s="1"/>
  <c r="AV310" i="2" s="1"/>
  <c r="J310" i="2"/>
  <c r="M310" i="2" s="1"/>
  <c r="F312" i="2"/>
  <c r="AU312" i="2" s="1"/>
  <c r="AV312" i="2" s="1"/>
  <c r="J312" i="2"/>
  <c r="M312" i="2" s="1"/>
  <c r="F314" i="2"/>
  <c r="J314" i="2"/>
  <c r="F316" i="2"/>
  <c r="J316" i="2"/>
  <c r="M316" i="2" s="1"/>
  <c r="F318" i="2"/>
  <c r="J318" i="2"/>
  <c r="F320" i="2"/>
  <c r="J320" i="2"/>
  <c r="F322" i="2"/>
  <c r="J322" i="2"/>
  <c r="M322" i="2" s="1"/>
  <c r="F324" i="2"/>
  <c r="J324" i="2"/>
  <c r="M324" i="2" s="1"/>
  <c r="F326" i="2"/>
  <c r="AU326" i="2" s="1"/>
  <c r="AV326" i="2" s="1"/>
  <c r="J326" i="2"/>
  <c r="F328" i="2"/>
  <c r="AU328" i="2" s="1"/>
  <c r="AV328" i="2" s="1"/>
  <c r="J328" i="2"/>
  <c r="F330" i="2"/>
  <c r="J330" i="2"/>
  <c r="F332" i="2"/>
  <c r="J332" i="2"/>
  <c r="F334" i="2"/>
  <c r="J334" i="2"/>
  <c r="F336" i="2"/>
  <c r="J336" i="2"/>
  <c r="F338" i="2"/>
  <c r="J338" i="2"/>
  <c r="F340" i="2"/>
  <c r="J340" i="2"/>
  <c r="F342" i="2"/>
  <c r="AU342" i="2" s="1"/>
  <c r="AV342" i="2" s="1"/>
  <c r="J342" i="2"/>
  <c r="F344" i="2"/>
  <c r="AU344" i="2" s="1"/>
  <c r="AV344" i="2" s="1"/>
  <c r="J344" i="2"/>
  <c r="F346" i="2"/>
  <c r="J346" i="2"/>
  <c r="F348" i="2"/>
  <c r="J348" i="2"/>
  <c r="F350" i="2"/>
  <c r="J350" i="2"/>
  <c r="F352" i="2"/>
  <c r="J352" i="2"/>
  <c r="F354" i="2"/>
  <c r="J354" i="2"/>
  <c r="F356" i="2"/>
  <c r="J356" i="2"/>
  <c r="F358" i="2"/>
  <c r="AU358" i="2" s="1"/>
  <c r="AV358" i="2" s="1"/>
  <c r="J358" i="2"/>
  <c r="M358" i="2" s="1"/>
  <c r="F360" i="2"/>
  <c r="AU360" i="2" s="1"/>
  <c r="AV360" i="2" s="1"/>
  <c r="J360" i="2"/>
  <c r="M360" i="2" s="1"/>
  <c r="F362" i="2"/>
  <c r="J362" i="2"/>
  <c r="M362" i="2" s="1"/>
  <c r="F364" i="2"/>
  <c r="J364" i="2"/>
  <c r="F366" i="2"/>
  <c r="AU366" i="2" s="1"/>
  <c r="AV366" i="2" s="1"/>
  <c r="J366" i="2"/>
  <c r="M366" i="2" s="1"/>
  <c r="F368" i="2"/>
  <c r="J368" i="2"/>
  <c r="M368" i="2" s="1"/>
  <c r="F370" i="2"/>
  <c r="J370" i="2"/>
  <c r="F372" i="2"/>
  <c r="AU372" i="2" s="1"/>
  <c r="AV372" i="2" s="1"/>
  <c r="J372" i="2"/>
  <c r="F374" i="2"/>
  <c r="AU374" i="2" s="1"/>
  <c r="AV374" i="2" s="1"/>
  <c r="J374" i="2"/>
  <c r="F376" i="2"/>
  <c r="AU376" i="2" s="1"/>
  <c r="AV376" i="2" s="1"/>
  <c r="J376" i="2"/>
  <c r="F378" i="2"/>
  <c r="AU378" i="2" s="1"/>
  <c r="AV378" i="2" s="1"/>
  <c r="J378" i="2"/>
  <c r="M378" i="2" s="1"/>
  <c r="F380" i="2"/>
  <c r="J380" i="2"/>
  <c r="M380" i="2" s="1"/>
  <c r="F382" i="2"/>
  <c r="J382" i="2"/>
  <c r="AJ383" i="2"/>
  <c r="L383" i="2" s="1"/>
  <c r="F384" i="2"/>
  <c r="J384" i="2"/>
  <c r="AJ385" i="2"/>
  <c r="L385" i="2" s="1"/>
  <c r="F386" i="2"/>
  <c r="AU386" i="2" s="1"/>
  <c r="AV386" i="2" s="1"/>
  <c r="J386" i="2"/>
  <c r="AJ387" i="2"/>
  <c r="L387" i="2" s="1"/>
  <c r="F388" i="2"/>
  <c r="AU388" i="2" s="1"/>
  <c r="AV388" i="2" s="1"/>
  <c r="J388" i="2"/>
  <c r="AJ389" i="2"/>
  <c r="L389" i="2" s="1"/>
  <c r="F390" i="2"/>
  <c r="J390" i="2"/>
  <c r="AJ391" i="2"/>
  <c r="L391" i="2" s="1"/>
  <c r="F392" i="2"/>
  <c r="J392" i="2"/>
  <c r="AJ393" i="2"/>
  <c r="L393" i="2" s="1"/>
  <c r="F394" i="2"/>
  <c r="AU394" i="2" s="1"/>
  <c r="AV394" i="2" s="1"/>
  <c r="J394" i="2"/>
  <c r="AJ395" i="2"/>
  <c r="L395" i="2" s="1"/>
  <c r="F396" i="2"/>
  <c r="AU396" i="2" s="1"/>
  <c r="AV396" i="2" s="1"/>
  <c r="J396" i="2"/>
  <c r="AJ397" i="2"/>
  <c r="L397" i="2" s="1"/>
  <c r="F398" i="2"/>
  <c r="J398" i="2"/>
  <c r="AJ399" i="2"/>
  <c r="L399" i="2" s="1"/>
  <c r="F400" i="2"/>
  <c r="J400" i="2"/>
  <c r="AJ401" i="2"/>
  <c r="L401" i="2" s="1"/>
  <c r="F402" i="2"/>
  <c r="J402" i="2"/>
  <c r="AJ403" i="2"/>
  <c r="L403" i="2" s="1"/>
  <c r="F404" i="2"/>
  <c r="J404" i="2"/>
  <c r="AJ405" i="2"/>
  <c r="L405" i="2" s="1"/>
  <c r="F406" i="2"/>
  <c r="J406" i="2"/>
  <c r="AJ407" i="2"/>
  <c r="L407" i="2" s="1"/>
  <c r="F408" i="2"/>
  <c r="J408" i="2"/>
  <c r="AJ409" i="2"/>
  <c r="L409" i="2" s="1"/>
  <c r="F410" i="2"/>
  <c r="J410" i="2"/>
  <c r="AJ411" i="2"/>
  <c r="L411" i="2" s="1"/>
  <c r="F412" i="2"/>
  <c r="AU412" i="2" s="1"/>
  <c r="AV412" i="2" s="1"/>
  <c r="J412" i="2"/>
  <c r="AJ413" i="2"/>
  <c r="L413" i="2" s="1"/>
  <c r="F414" i="2"/>
  <c r="AU414" i="2" s="1"/>
  <c r="AV414" i="2" s="1"/>
  <c r="J414" i="2"/>
  <c r="AJ415" i="2"/>
  <c r="L415" i="2" s="1"/>
  <c r="F416" i="2"/>
  <c r="AU416" i="2" s="1"/>
  <c r="AV416" i="2" s="1"/>
  <c r="J416" i="2"/>
  <c r="AJ417" i="2"/>
  <c r="L417" i="2" s="1"/>
  <c r="F418" i="2"/>
  <c r="AU418" i="2" s="1"/>
  <c r="AV418" i="2" s="1"/>
  <c r="J418" i="2"/>
  <c r="AJ419" i="2"/>
  <c r="L419" i="2" s="1"/>
  <c r="F420" i="2"/>
  <c r="AU420" i="2" s="1"/>
  <c r="AV420" i="2" s="1"/>
  <c r="J420" i="2"/>
  <c r="AJ421" i="2"/>
  <c r="L421" i="2" s="1"/>
  <c r="F422" i="2"/>
  <c r="AU422" i="2" s="1"/>
  <c r="AV422" i="2" s="1"/>
  <c r="J422" i="2"/>
  <c r="AM422" i="2"/>
  <c r="AJ423" i="2"/>
  <c r="L423" i="2" s="1"/>
  <c r="F424" i="2"/>
  <c r="AU424" i="2" s="1"/>
  <c r="AV424" i="2" s="1"/>
  <c r="J424" i="2"/>
  <c r="AM424" i="2"/>
  <c r="M371" i="2"/>
  <c r="AI372" i="2"/>
  <c r="L372" i="2" s="1"/>
  <c r="M373" i="2"/>
  <c r="AI374" i="2"/>
  <c r="L374" i="2" s="1"/>
  <c r="M375" i="2"/>
  <c r="AI376" i="2"/>
  <c r="L376" i="2" s="1"/>
  <c r="M377" i="2"/>
  <c r="AI378" i="2"/>
  <c r="L378" i="2" s="1"/>
  <c r="M379" i="2"/>
  <c r="AI380" i="2"/>
  <c r="L380" i="2" s="1"/>
  <c r="AI382" i="2"/>
  <c r="L382" i="2" s="1"/>
  <c r="M383" i="2"/>
  <c r="AI384" i="2"/>
  <c r="L384" i="2" s="1"/>
  <c r="M385" i="2"/>
  <c r="AI386" i="2"/>
  <c r="L386" i="2" s="1"/>
  <c r="M387" i="2"/>
  <c r="AI388" i="2"/>
  <c r="L388" i="2" s="1"/>
  <c r="AI390" i="2"/>
  <c r="L390" i="2" s="1"/>
  <c r="M391" i="2"/>
  <c r="AI392" i="2"/>
  <c r="L392" i="2" s="1"/>
  <c r="M393" i="2"/>
  <c r="AI394" i="2"/>
  <c r="L394" i="2" s="1"/>
  <c r="M395" i="2"/>
  <c r="AI396" i="2"/>
  <c r="L396" i="2" s="1"/>
  <c r="AI398" i="2"/>
  <c r="L398" i="2" s="1"/>
  <c r="M399" i="2"/>
  <c r="AI400" i="2"/>
  <c r="L400" i="2" s="1"/>
  <c r="I401" i="2"/>
  <c r="AL401" i="2"/>
  <c r="I403" i="2"/>
  <c r="M403" i="2"/>
  <c r="AL403" i="2"/>
  <c r="I405" i="2"/>
  <c r="M405" i="2"/>
  <c r="AL405" i="2"/>
  <c r="I407" i="2"/>
  <c r="M407" i="2"/>
  <c r="AL407" i="2"/>
  <c r="I409" i="2"/>
  <c r="M409" i="2"/>
  <c r="AL409" i="2"/>
  <c r="I411" i="2"/>
  <c r="M411" i="2"/>
  <c r="AL411" i="2"/>
  <c r="I413" i="2"/>
  <c r="M413" i="2"/>
  <c r="AL413" i="2"/>
  <c r="I415" i="2"/>
  <c r="M415" i="2"/>
  <c r="AL415" i="2"/>
  <c r="I417" i="2"/>
  <c r="M417" i="2"/>
  <c r="AL417" i="2"/>
  <c r="I419" i="2"/>
  <c r="M419" i="2"/>
  <c r="AL419" i="2"/>
  <c r="I421" i="2"/>
  <c r="AL421" i="2"/>
  <c r="I423" i="2"/>
  <c r="AL423" i="2"/>
  <c r="I425" i="2"/>
  <c r="M425" i="2"/>
  <c r="AL425" i="2"/>
  <c r="AD33" i="2"/>
  <c r="AD38" i="2"/>
  <c r="AD54" i="2"/>
  <c r="F291" i="2"/>
  <c r="AU291" i="2" s="1"/>
  <c r="AV291" i="2" s="1"/>
  <c r="J291" i="2"/>
  <c r="F293" i="2"/>
  <c r="J293" i="2"/>
  <c r="F295" i="2"/>
  <c r="AU295" i="2" s="1"/>
  <c r="AV295" i="2" s="1"/>
  <c r="J295" i="2"/>
  <c r="F297" i="2"/>
  <c r="AU297" i="2" s="1"/>
  <c r="AV297" i="2" s="1"/>
  <c r="J297" i="2"/>
  <c r="F299" i="2"/>
  <c r="J299" i="2"/>
  <c r="F301" i="2"/>
  <c r="J301" i="2"/>
  <c r="F303" i="2"/>
  <c r="J303" i="2"/>
  <c r="M303" i="2" s="1"/>
  <c r="F305" i="2"/>
  <c r="J305" i="2"/>
  <c r="F307" i="2"/>
  <c r="AU307" i="2" s="1"/>
  <c r="AV307" i="2" s="1"/>
  <c r="J307" i="2"/>
  <c r="M307" i="2" s="1"/>
  <c r="F309" i="2"/>
  <c r="J309" i="2"/>
  <c r="F311" i="2"/>
  <c r="AU311" i="2" s="1"/>
  <c r="AV311" i="2" s="1"/>
  <c r="J311" i="2"/>
  <c r="M311" i="2" s="1"/>
  <c r="F313" i="2"/>
  <c r="AU313" i="2" s="1"/>
  <c r="AV313" i="2" s="1"/>
  <c r="J313" i="2"/>
  <c r="M313" i="2" s="1"/>
  <c r="F315" i="2"/>
  <c r="J315" i="2"/>
  <c r="F317" i="2"/>
  <c r="J317" i="2"/>
  <c r="F319" i="2"/>
  <c r="J319" i="2"/>
  <c r="F321" i="2"/>
  <c r="J321" i="2"/>
  <c r="F323" i="2"/>
  <c r="AU323" i="2" s="1"/>
  <c r="AV323" i="2" s="1"/>
  <c r="J323" i="2"/>
  <c r="F325" i="2"/>
  <c r="J325" i="2"/>
  <c r="F327" i="2"/>
  <c r="AU327" i="2" s="1"/>
  <c r="AV327" i="2" s="1"/>
  <c r="J327" i="2"/>
  <c r="M327" i="2" s="1"/>
  <c r="F329" i="2"/>
  <c r="AU329" i="2" s="1"/>
  <c r="AV329" i="2" s="1"/>
  <c r="J329" i="2"/>
  <c r="F331" i="2"/>
  <c r="J331" i="2"/>
  <c r="F333" i="2"/>
  <c r="J333" i="2"/>
  <c r="F335" i="2"/>
  <c r="J335" i="2"/>
  <c r="M335" i="2" s="1"/>
  <c r="F337" i="2"/>
  <c r="J337" i="2"/>
  <c r="F339" i="2"/>
  <c r="AU339" i="2" s="1"/>
  <c r="AV339" i="2" s="1"/>
  <c r="J339" i="2"/>
  <c r="F341" i="2"/>
  <c r="J341" i="2"/>
  <c r="F343" i="2"/>
  <c r="AU343" i="2" s="1"/>
  <c r="AV343" i="2" s="1"/>
  <c r="J343" i="2"/>
  <c r="F345" i="2"/>
  <c r="AU345" i="2" s="1"/>
  <c r="AV345" i="2" s="1"/>
  <c r="J345" i="2"/>
  <c r="F347" i="2"/>
  <c r="J347" i="2"/>
  <c r="F349" i="2"/>
  <c r="J349" i="2"/>
  <c r="M349" i="2" s="1"/>
  <c r="F351" i="2"/>
  <c r="J351" i="2"/>
  <c r="F353" i="2"/>
  <c r="J353" i="2"/>
  <c r="F355" i="2"/>
  <c r="AU355" i="2" s="1"/>
  <c r="AV355" i="2" s="1"/>
  <c r="J355" i="2"/>
  <c r="F357" i="2"/>
  <c r="J357" i="2"/>
  <c r="F359" i="2"/>
  <c r="J359" i="2"/>
  <c r="M359" i="2" s="1"/>
  <c r="F361" i="2"/>
  <c r="AU361" i="2" s="1"/>
  <c r="AV361" i="2" s="1"/>
  <c r="J361" i="2"/>
  <c r="M361" i="2" s="1"/>
  <c r="F363" i="2"/>
  <c r="J363" i="2"/>
  <c r="F365" i="2"/>
  <c r="J365" i="2"/>
  <c r="F367" i="2"/>
  <c r="AU367" i="2" s="1"/>
  <c r="AV367" i="2" s="1"/>
  <c r="J367" i="2"/>
  <c r="F369" i="2"/>
  <c r="J369" i="2"/>
  <c r="F371" i="2"/>
  <c r="J371" i="2"/>
  <c r="F373" i="2"/>
  <c r="J373" i="2"/>
  <c r="F375" i="2"/>
  <c r="J375" i="2"/>
  <c r="F377" i="2"/>
  <c r="J377" i="2"/>
  <c r="F379" i="2"/>
  <c r="J379" i="2"/>
  <c r="F381" i="2"/>
  <c r="J381" i="2"/>
  <c r="M381" i="2" s="1"/>
  <c r="F383" i="2"/>
  <c r="J383" i="2"/>
  <c r="F385" i="2"/>
  <c r="AU385" i="2" s="1"/>
  <c r="AV385" i="2" s="1"/>
  <c r="J385" i="2"/>
  <c r="F387" i="2"/>
  <c r="J387" i="2"/>
  <c r="F389" i="2"/>
  <c r="J389" i="2"/>
  <c r="M389" i="2" s="1"/>
  <c r="F391" i="2"/>
  <c r="J391" i="2"/>
  <c r="F393" i="2"/>
  <c r="AU393" i="2" s="1"/>
  <c r="AV393" i="2" s="1"/>
  <c r="J393" i="2"/>
  <c r="F395" i="2"/>
  <c r="J395" i="2"/>
  <c r="F397" i="2"/>
  <c r="J397" i="2"/>
  <c r="M397" i="2" s="1"/>
  <c r="F399" i="2"/>
  <c r="J399" i="2"/>
  <c r="F401" i="2"/>
  <c r="AU401" i="2" s="1"/>
  <c r="AV401" i="2" s="1"/>
  <c r="J401" i="2"/>
  <c r="M401" i="2" s="1"/>
  <c r="F403" i="2"/>
  <c r="AU403" i="2" s="1"/>
  <c r="AV403" i="2" s="1"/>
  <c r="J403" i="2"/>
  <c r="F405" i="2"/>
  <c r="AU405" i="2" s="1"/>
  <c r="AV405" i="2" s="1"/>
  <c r="J405" i="2"/>
  <c r="F407" i="2"/>
  <c r="AU407" i="2" s="1"/>
  <c r="AV407" i="2" s="1"/>
  <c r="J407" i="2"/>
  <c r="F409" i="2"/>
  <c r="AU409" i="2" s="1"/>
  <c r="AV409" i="2" s="1"/>
  <c r="J409" i="2"/>
  <c r="F411" i="2"/>
  <c r="AU411" i="2" s="1"/>
  <c r="AV411" i="2" s="1"/>
  <c r="J411" i="2"/>
  <c r="F413" i="2"/>
  <c r="AU413" i="2" s="1"/>
  <c r="AV413" i="2" s="1"/>
  <c r="J413" i="2"/>
  <c r="F415" i="2"/>
  <c r="AU415" i="2" s="1"/>
  <c r="AV415" i="2" s="1"/>
  <c r="J415" i="2"/>
  <c r="F417" i="2"/>
  <c r="AU417" i="2" s="1"/>
  <c r="AV417" i="2" s="1"/>
  <c r="J417" i="2"/>
  <c r="F419" i="2"/>
  <c r="AU419" i="2" s="1"/>
  <c r="AV419" i="2" s="1"/>
  <c r="J419" i="2"/>
  <c r="F421" i="2"/>
  <c r="AU421" i="2" s="1"/>
  <c r="AV421" i="2" s="1"/>
  <c r="J421" i="2"/>
  <c r="M421" i="2" s="1"/>
  <c r="F423" i="2"/>
  <c r="AU423" i="2" s="1"/>
  <c r="AV423" i="2" s="1"/>
  <c r="J423" i="2"/>
  <c r="F425" i="2"/>
  <c r="AU425" i="2" s="1"/>
  <c r="AV425" i="2" s="1"/>
  <c r="J425" i="2"/>
  <c r="AA19" i="2"/>
  <c r="AD24" i="2"/>
  <c r="AD28" i="2"/>
  <c r="AD59" i="2"/>
  <c r="AD71" i="2"/>
  <c r="AD80" i="2"/>
  <c r="AD86" i="2"/>
  <c r="M384" i="2"/>
  <c r="M386" i="2"/>
  <c r="M388" i="2"/>
  <c r="M390" i="2"/>
  <c r="M392" i="2"/>
  <c r="M394" i="2"/>
  <c r="M396" i="2"/>
  <c r="M398" i="2"/>
  <c r="M400" i="2"/>
  <c r="M402" i="2"/>
  <c r="M404" i="2"/>
  <c r="M406" i="2"/>
  <c r="M408" i="2"/>
  <c r="M410" i="2"/>
  <c r="M412" i="2"/>
  <c r="M414" i="2"/>
  <c r="M416" i="2"/>
  <c r="M418" i="2"/>
  <c r="M420" i="2"/>
  <c r="I422" i="2"/>
  <c r="M422" i="2"/>
  <c r="I424" i="2"/>
  <c r="M424" i="2"/>
  <c r="AD47" i="2"/>
  <c r="AD64" i="2"/>
  <c r="W77" i="2"/>
  <c r="AD90" i="2"/>
  <c r="AD91" i="2"/>
  <c r="AD93" i="2"/>
  <c r="AD104" i="2"/>
  <c r="AD95" i="2"/>
  <c r="AD106" i="2"/>
  <c r="BO5" i="15"/>
  <c r="BR5" i="15"/>
  <c r="BM5" i="15"/>
  <c r="BP5" i="15"/>
  <c r="BO11" i="15"/>
  <c r="BR11" i="15"/>
  <c r="BM11" i="15"/>
  <c r="BP11" i="15"/>
  <c r="BQ11" i="15"/>
  <c r="BO4" i="15"/>
  <c r="BP4" i="15"/>
  <c r="BR4" i="15"/>
  <c r="BM4" i="15"/>
  <c r="BO7" i="15"/>
  <c r="BR7" i="15"/>
  <c r="BM7" i="15"/>
  <c r="BP7" i="15"/>
  <c r="BQ7" i="15"/>
  <c r="BO3" i="15"/>
  <c r="BM3" i="15"/>
  <c r="BP3" i="15"/>
  <c r="BQ3" i="15"/>
  <c r="BO9" i="15"/>
  <c r="BR9" i="15"/>
  <c r="BM9" i="15"/>
  <c r="BP9" i="15"/>
  <c r="BQ9" i="15"/>
  <c r="BO17" i="15"/>
  <c r="BM17" i="15"/>
  <c r="BP17" i="15"/>
  <c r="BQ17" i="15"/>
  <c r="BO13" i="15"/>
  <c r="BM13" i="15"/>
  <c r="BP13" i="15"/>
  <c r="BQ13" i="15"/>
  <c r="BO8" i="15"/>
  <c r="BP8" i="15"/>
  <c r="BR8" i="15"/>
  <c r="BM8" i="15"/>
  <c r="BO12" i="15"/>
  <c r="BP12" i="15"/>
  <c r="BR12" i="15"/>
  <c r="BM12" i="15"/>
  <c r="BO16" i="15"/>
  <c r="BP16" i="15"/>
  <c r="BR16" i="15"/>
  <c r="BM16" i="15"/>
  <c r="BO20" i="15"/>
  <c r="BQ20" i="15"/>
  <c r="BP20" i="15"/>
  <c r="BR20" i="15"/>
  <c r="BM20" i="15"/>
  <c r="BO24" i="15"/>
  <c r="BQ24" i="15"/>
  <c r="BP24" i="15"/>
  <c r="BR24" i="15"/>
  <c r="BM24" i="15"/>
  <c r="BO15" i="15"/>
  <c r="BR15" i="15"/>
  <c r="BM15" i="15"/>
  <c r="BP15" i="15"/>
  <c r="BQ16" i="15"/>
  <c r="BO2" i="15"/>
  <c r="BP2" i="15"/>
  <c r="BR2" i="15"/>
  <c r="BM2" i="15"/>
  <c r="BO6" i="15"/>
  <c r="BP6" i="15"/>
  <c r="BR6" i="15"/>
  <c r="BM6" i="15"/>
  <c r="BO10" i="15"/>
  <c r="BP10" i="15"/>
  <c r="BR10" i="15"/>
  <c r="BM10" i="15"/>
  <c r="BO14" i="15"/>
  <c r="BP14" i="15"/>
  <c r="BR14" i="15"/>
  <c r="BM14" i="15"/>
  <c r="BO18" i="15"/>
  <c r="BQ18" i="15"/>
  <c r="BP18" i="15"/>
  <c r="BR18" i="15"/>
  <c r="BM18" i="15"/>
  <c r="BO22" i="15"/>
  <c r="BQ22" i="15"/>
  <c r="BP22" i="15"/>
  <c r="BR22" i="15"/>
  <c r="BM22" i="15"/>
  <c r="BP19" i="15"/>
  <c r="BP21" i="15"/>
  <c r="BP23" i="15"/>
  <c r="BP25" i="15"/>
  <c r="BM26" i="15"/>
  <c r="BR26" i="15"/>
  <c r="BS26" i="15" s="1"/>
  <c r="BP27" i="15"/>
  <c r="BQ25" i="15"/>
  <c r="BQ27" i="15"/>
  <c r="BS23" i="15" l="1"/>
  <c r="K289" i="2"/>
  <c r="L268" i="2"/>
  <c r="L258" i="2"/>
  <c r="L260" i="2"/>
  <c r="AO2" i="2"/>
  <c r="AO5" i="2"/>
  <c r="AO3" i="2"/>
  <c r="BS21" i="15"/>
  <c r="X73" i="2"/>
  <c r="L256" i="2"/>
  <c r="M423" i="2"/>
  <c r="K397" i="2"/>
  <c r="L264" i="2"/>
  <c r="M294" i="2"/>
  <c r="M302" i="2"/>
  <c r="BS22" i="15"/>
  <c r="BS24" i="15"/>
  <c r="BS19" i="15"/>
  <c r="K424" i="2"/>
  <c r="K250" i="2"/>
  <c r="K406" i="2"/>
  <c r="K398" i="2"/>
  <c r="K390" i="2"/>
  <c r="K382" i="2"/>
  <c r="K368" i="2"/>
  <c r="K364" i="2"/>
  <c r="K356" i="2"/>
  <c r="K352" i="2"/>
  <c r="K348" i="2"/>
  <c r="K340" i="2"/>
  <c r="K336" i="2"/>
  <c r="K332" i="2"/>
  <c r="K324" i="2"/>
  <c r="K320" i="2"/>
  <c r="K316" i="2"/>
  <c r="K308" i="2"/>
  <c r="K304" i="2"/>
  <c r="K300" i="2"/>
  <c r="K292" i="2"/>
  <c r="K288" i="2"/>
  <c r="K284" i="2"/>
  <c r="K280" i="2"/>
  <c r="K276" i="2"/>
  <c r="K272" i="2"/>
  <c r="K391" i="2"/>
  <c r="K387" i="2"/>
  <c r="BS3" i="15"/>
  <c r="K381" i="2"/>
  <c r="K377" i="2"/>
  <c r="K373" i="2"/>
  <c r="K383" i="2"/>
  <c r="K371" i="2"/>
  <c r="K359" i="2"/>
  <c r="K347" i="2"/>
  <c r="K335" i="2"/>
  <c r="K299" i="2"/>
  <c r="K375" i="2"/>
  <c r="K363" i="2"/>
  <c r="K351" i="2"/>
  <c r="K315" i="2"/>
  <c r="K303" i="2"/>
  <c r="K408" i="2"/>
  <c r="K392" i="2"/>
  <c r="K384" i="2"/>
  <c r="K422" i="2"/>
  <c r="K399" i="2"/>
  <c r="K395" i="2"/>
  <c r="K410" i="2"/>
  <c r="K402" i="2"/>
  <c r="K380" i="2"/>
  <c r="K362" i="2"/>
  <c r="K354" i="2"/>
  <c r="K350" i="2"/>
  <c r="K346" i="2"/>
  <c r="K338" i="2"/>
  <c r="K334" i="2"/>
  <c r="K330" i="2"/>
  <c r="K322" i="2"/>
  <c r="K318" i="2"/>
  <c r="K314" i="2"/>
  <c r="K306" i="2"/>
  <c r="K302" i="2"/>
  <c r="K298" i="2"/>
  <c r="K290" i="2"/>
  <c r="K270" i="2"/>
  <c r="K389" i="2"/>
  <c r="K379" i="2"/>
  <c r="K331" i="2"/>
  <c r="K319" i="2"/>
  <c r="K400" i="2"/>
  <c r="BS5" i="15"/>
  <c r="K369" i="2"/>
  <c r="K365" i="2"/>
  <c r="K357" i="2"/>
  <c r="K353" i="2"/>
  <c r="K349" i="2"/>
  <c r="K341" i="2"/>
  <c r="K337" i="2"/>
  <c r="K333" i="2"/>
  <c r="K325" i="2"/>
  <c r="K321" i="2"/>
  <c r="K317" i="2"/>
  <c r="K309" i="2"/>
  <c r="K305" i="2"/>
  <c r="K301" i="2"/>
  <c r="K293" i="2"/>
  <c r="K404" i="2"/>
  <c r="K378" i="2"/>
  <c r="L289" i="2"/>
  <c r="L292" i="2"/>
  <c r="L275" i="2"/>
  <c r="L285" i="2"/>
  <c r="L277" i="2"/>
  <c r="L287" i="2"/>
  <c r="L272" i="2"/>
  <c r="AU280" i="2"/>
  <c r="AV280" i="2" s="1"/>
  <c r="AU398" i="2"/>
  <c r="AV398" i="2" s="1"/>
  <c r="AU364" i="2"/>
  <c r="AV364" i="2" s="1"/>
  <c r="AU354" i="2"/>
  <c r="AV354" i="2" s="1"/>
  <c r="AU348" i="2"/>
  <c r="AV348" i="2" s="1"/>
  <c r="AU338" i="2"/>
  <c r="AV338" i="2" s="1"/>
  <c r="AU332" i="2"/>
  <c r="AV332" i="2" s="1"/>
  <c r="AU322" i="2"/>
  <c r="AV322" i="2" s="1"/>
  <c r="AU316" i="2"/>
  <c r="AV316" i="2" s="1"/>
  <c r="AU306" i="2"/>
  <c r="AV306" i="2" s="1"/>
  <c r="AU300" i="2"/>
  <c r="AV300" i="2" s="1"/>
  <c r="K394" i="2"/>
  <c r="AU270" i="2"/>
  <c r="AV270" i="2" s="1"/>
  <c r="K255" i="2"/>
  <c r="AU283" i="2"/>
  <c r="AV283" i="2" s="1"/>
  <c r="K275" i="2"/>
  <c r="K268" i="2"/>
  <c r="K248" i="2"/>
  <c r="AU2" i="2"/>
  <c r="AV2" i="2" s="1"/>
  <c r="AU406" i="2"/>
  <c r="AV406" i="2" s="1"/>
  <c r="AU284" i="2"/>
  <c r="AV284" i="2" s="1"/>
  <c r="AU390" i="2"/>
  <c r="AV390" i="2" s="1"/>
  <c r="K372" i="2"/>
  <c r="K386" i="2"/>
  <c r="K374" i="2"/>
  <c r="K266" i="2"/>
  <c r="K342" i="2"/>
  <c r="K326" i="2"/>
  <c r="K310" i="2"/>
  <c r="K294" i="2"/>
  <c r="K278" i="2"/>
  <c r="AU288" i="2"/>
  <c r="AV288" i="2" s="1"/>
  <c r="K388" i="2"/>
  <c r="AU368" i="2"/>
  <c r="AV368" i="2" s="1"/>
  <c r="AU362" i="2"/>
  <c r="AV362" i="2" s="1"/>
  <c r="AU356" i="2"/>
  <c r="AV356" i="2" s="1"/>
  <c r="AU346" i="2"/>
  <c r="AV346" i="2" s="1"/>
  <c r="AU340" i="2"/>
  <c r="AV340" i="2" s="1"/>
  <c r="AU330" i="2"/>
  <c r="AV330" i="2" s="1"/>
  <c r="AU324" i="2"/>
  <c r="AV324" i="2" s="1"/>
  <c r="AU314" i="2"/>
  <c r="AV314" i="2" s="1"/>
  <c r="AU308" i="2"/>
  <c r="AV308" i="2" s="1"/>
  <c r="AU298" i="2"/>
  <c r="AV298" i="2" s="1"/>
  <c r="AU292" i="2"/>
  <c r="AV292" i="2" s="1"/>
  <c r="AU380" i="2"/>
  <c r="AV380" i="2" s="1"/>
  <c r="AU276" i="2"/>
  <c r="AV276" i="2" s="1"/>
  <c r="AU404" i="2"/>
  <c r="AV404" i="2" s="1"/>
  <c r="AU382" i="2"/>
  <c r="AV382" i="2" s="1"/>
  <c r="K360" i="2"/>
  <c r="BS20" i="15"/>
  <c r="AD102" i="2"/>
  <c r="AD94" i="2"/>
  <c r="AD76" i="2"/>
  <c r="AB74" i="2"/>
  <c r="W62" i="2"/>
  <c r="W60" i="2"/>
  <c r="AD81" i="2"/>
  <c r="AB68" i="2"/>
  <c r="AD82" i="2"/>
  <c r="AD42" i="2"/>
  <c r="AD29" i="2"/>
  <c r="K421" i="2"/>
  <c r="K413" i="2"/>
  <c r="K405" i="2"/>
  <c r="AD99" i="2"/>
  <c r="AD44" i="2"/>
  <c r="AD21" i="2"/>
  <c r="K420" i="2"/>
  <c r="AU399" i="2"/>
  <c r="AV399" i="2" s="1"/>
  <c r="AU391" i="2"/>
  <c r="AV391" i="2" s="1"/>
  <c r="AU383" i="2"/>
  <c r="AV383" i="2" s="1"/>
  <c r="AU369" i="2"/>
  <c r="AV369" i="2" s="1"/>
  <c r="AU365" i="2"/>
  <c r="AV365" i="2" s="1"/>
  <c r="AU357" i="2"/>
  <c r="AV357" i="2" s="1"/>
  <c r="AU349" i="2"/>
  <c r="AV349" i="2" s="1"/>
  <c r="AU341" i="2"/>
  <c r="AV341" i="2" s="1"/>
  <c r="AU333" i="2"/>
  <c r="AV333" i="2" s="1"/>
  <c r="AU325" i="2"/>
  <c r="AV325" i="2" s="1"/>
  <c r="AU317" i="2"/>
  <c r="AV317" i="2" s="1"/>
  <c r="AU309" i="2"/>
  <c r="AV309" i="2" s="1"/>
  <c r="AU301" i="2"/>
  <c r="AV301" i="2" s="1"/>
  <c r="AU293" i="2"/>
  <c r="AV293" i="2" s="1"/>
  <c r="K361" i="2"/>
  <c r="K343" i="2"/>
  <c r="K327" i="2"/>
  <c r="K311" i="2"/>
  <c r="K295" i="2"/>
  <c r="AU285" i="2"/>
  <c r="AV285" i="2" s="1"/>
  <c r="AU289" i="2"/>
  <c r="AV289" i="2" s="1"/>
  <c r="K256" i="2"/>
  <c r="H246" i="2"/>
  <c r="K246" i="2" s="1"/>
  <c r="AP246" i="2"/>
  <c r="H242" i="2"/>
  <c r="AP242" i="2"/>
  <c r="H238" i="2"/>
  <c r="AP238" i="2"/>
  <c r="H234" i="2"/>
  <c r="AP234" i="2"/>
  <c r="AU234" i="2" s="1"/>
  <c r="AV234" i="2" s="1"/>
  <c r="H230" i="2"/>
  <c r="AP230" i="2"/>
  <c r="AU230" i="2" s="1"/>
  <c r="AV230" i="2" s="1"/>
  <c r="H226" i="2"/>
  <c r="AP226" i="2"/>
  <c r="H222" i="2"/>
  <c r="K222" i="2" s="1"/>
  <c r="AP222" i="2"/>
  <c r="H218" i="2"/>
  <c r="AP218" i="2"/>
  <c r="H214" i="2"/>
  <c r="K214" i="2" s="1"/>
  <c r="AP214" i="2"/>
  <c r="L93" i="2"/>
  <c r="L135" i="2"/>
  <c r="AP76" i="2"/>
  <c r="H76" i="2"/>
  <c r="K76" i="2" s="1"/>
  <c r="AP72" i="2"/>
  <c r="H72" i="2"/>
  <c r="K72" i="2" s="1"/>
  <c r="AP68" i="2"/>
  <c r="H68" i="2"/>
  <c r="K68" i="2" s="1"/>
  <c r="AP64" i="2"/>
  <c r="H64" i="2"/>
  <c r="K64" i="2" s="1"/>
  <c r="AP60" i="2"/>
  <c r="H60" i="2"/>
  <c r="K60" i="2" s="1"/>
  <c r="AP56" i="2"/>
  <c r="H56" i="2"/>
  <c r="K56" i="2" s="1"/>
  <c r="AP51" i="2"/>
  <c r="H51" i="2"/>
  <c r="K51" i="2" s="1"/>
  <c r="AP46" i="2"/>
  <c r="H46" i="2"/>
  <c r="K46" i="2" s="1"/>
  <c r="AP45" i="2"/>
  <c r="H45" i="2"/>
  <c r="K45" i="2" s="1"/>
  <c r="AP40" i="2"/>
  <c r="H40" i="2"/>
  <c r="K40" i="2" s="1"/>
  <c r="AP35" i="2"/>
  <c r="H35" i="2"/>
  <c r="K35" i="2" s="1"/>
  <c r="AP30" i="2"/>
  <c r="H30" i="2"/>
  <c r="K30" i="2" s="1"/>
  <c r="H26" i="2"/>
  <c r="K26" i="2" s="1"/>
  <c r="AP26" i="2"/>
  <c r="AP22" i="2"/>
  <c r="H22" i="2"/>
  <c r="K22" i="2" s="1"/>
  <c r="AP18" i="2"/>
  <c r="H18" i="2"/>
  <c r="K18" i="2" s="1"/>
  <c r="H14" i="2"/>
  <c r="K14" i="2" s="1"/>
  <c r="AP14" i="2"/>
  <c r="AP10" i="2"/>
  <c r="H10" i="2"/>
  <c r="AP6" i="2"/>
  <c r="AU6" i="2" s="1"/>
  <c r="AV6" i="2" s="1"/>
  <c r="H6" i="2"/>
  <c r="H4" i="2"/>
  <c r="AA4" i="2" s="1"/>
  <c r="AP4" i="2"/>
  <c r="BS13" i="15"/>
  <c r="BS11" i="15"/>
  <c r="BS25" i="15"/>
  <c r="BS14" i="15"/>
  <c r="BS10" i="15"/>
  <c r="BS6" i="15"/>
  <c r="BS2" i="15"/>
  <c r="BS15" i="15"/>
  <c r="AD92" i="2"/>
  <c r="AD78" i="2"/>
  <c r="AD65" i="2"/>
  <c r="AD52" i="2"/>
  <c r="AD18" i="2"/>
  <c r="AD37" i="2"/>
  <c r="AD25" i="2"/>
  <c r="K423" i="2"/>
  <c r="K415" i="2"/>
  <c r="K407" i="2"/>
  <c r="W96" i="2"/>
  <c r="L96" i="2" s="1"/>
  <c r="AD84" i="2"/>
  <c r="AD73" i="2"/>
  <c r="AD58" i="2"/>
  <c r="AD56" i="2"/>
  <c r="K370" i="2"/>
  <c r="AU359" i="2"/>
  <c r="AV359" i="2" s="1"/>
  <c r="AU351" i="2"/>
  <c r="AV351" i="2" s="1"/>
  <c r="AU335" i="2"/>
  <c r="AV335" i="2" s="1"/>
  <c r="AU319" i="2"/>
  <c r="AV319" i="2" s="1"/>
  <c r="AU303" i="2"/>
  <c r="AV303" i="2" s="1"/>
  <c r="K396" i="2"/>
  <c r="AU377" i="2"/>
  <c r="AV377" i="2" s="1"/>
  <c r="AU410" i="2"/>
  <c r="AV410" i="2" s="1"/>
  <c r="AU402" i="2"/>
  <c r="AV402" i="2" s="1"/>
  <c r="AU371" i="2"/>
  <c r="AV371" i="2" s="1"/>
  <c r="AU408" i="2"/>
  <c r="AV408" i="2" s="1"/>
  <c r="AU400" i="2"/>
  <c r="AV400" i="2" s="1"/>
  <c r="AU392" i="2"/>
  <c r="AV392" i="2" s="1"/>
  <c r="AU384" i="2"/>
  <c r="AV384" i="2" s="1"/>
  <c r="AU373" i="2"/>
  <c r="AV373" i="2" s="1"/>
  <c r="K366" i="2"/>
  <c r="K358" i="2"/>
  <c r="K344" i="2"/>
  <c r="K328" i="2"/>
  <c r="K312" i="2"/>
  <c r="K296" i="2"/>
  <c r="K367" i="2"/>
  <c r="K345" i="2"/>
  <c r="K329" i="2"/>
  <c r="K313" i="2"/>
  <c r="K297" i="2"/>
  <c r="K282" i="2"/>
  <c r="K355" i="2"/>
  <c r="K339" i="2"/>
  <c r="K323" i="2"/>
  <c r="K307" i="2"/>
  <c r="K291" i="2"/>
  <c r="L230" i="2"/>
  <c r="AU287" i="2"/>
  <c r="AV287" i="2" s="1"/>
  <c r="K273" i="2"/>
  <c r="AU277" i="2"/>
  <c r="AV277" i="2" s="1"/>
  <c r="K260" i="2"/>
  <c r="AP209" i="2"/>
  <c r="AU209" i="2" s="1"/>
  <c r="AV209" i="2" s="1"/>
  <c r="H209" i="2"/>
  <c r="K209" i="2" s="1"/>
  <c r="AP208" i="2"/>
  <c r="AU208" i="2" s="1"/>
  <c r="AV208" i="2" s="1"/>
  <c r="H208" i="2"/>
  <c r="K208" i="2" s="1"/>
  <c r="AP207" i="2"/>
  <c r="H207" i="2"/>
  <c r="K207" i="2" s="1"/>
  <c r="AP206" i="2"/>
  <c r="H206" i="2"/>
  <c r="K206" i="2" s="1"/>
  <c r="AP205" i="2"/>
  <c r="H205" i="2"/>
  <c r="K205" i="2" s="1"/>
  <c r="AP204" i="2"/>
  <c r="H204" i="2"/>
  <c r="K204" i="2" s="1"/>
  <c r="AP203" i="2"/>
  <c r="H203" i="2"/>
  <c r="K203" i="2" s="1"/>
  <c r="AP202" i="2"/>
  <c r="H202" i="2"/>
  <c r="K202" i="2" s="1"/>
  <c r="AP201" i="2"/>
  <c r="H201" i="2"/>
  <c r="K201" i="2" s="1"/>
  <c r="AP200" i="2"/>
  <c r="H200" i="2"/>
  <c r="K200" i="2" s="1"/>
  <c r="AP199" i="2"/>
  <c r="H199" i="2"/>
  <c r="K199" i="2" s="1"/>
  <c r="AP198" i="2"/>
  <c r="H198" i="2"/>
  <c r="K198" i="2" s="1"/>
  <c r="AP197" i="2"/>
  <c r="H197" i="2"/>
  <c r="K197" i="2" s="1"/>
  <c r="AP196" i="2"/>
  <c r="H196" i="2"/>
  <c r="K196" i="2" s="1"/>
  <c r="AP195" i="2"/>
  <c r="H195" i="2"/>
  <c r="K195" i="2" s="1"/>
  <c r="AP194" i="2"/>
  <c r="H194" i="2"/>
  <c r="K194" i="2" s="1"/>
  <c r="AP193" i="2"/>
  <c r="H193" i="2"/>
  <c r="K193" i="2" s="1"/>
  <c r="AP192" i="2"/>
  <c r="AU192" i="2" s="1"/>
  <c r="AV192" i="2" s="1"/>
  <c r="H192" i="2"/>
  <c r="K192" i="2" s="1"/>
  <c r="AP191" i="2"/>
  <c r="H191" i="2"/>
  <c r="K191" i="2" s="1"/>
  <c r="AP190" i="2"/>
  <c r="H190" i="2"/>
  <c r="K190" i="2" s="1"/>
  <c r="AP189" i="2"/>
  <c r="H189" i="2"/>
  <c r="K189" i="2" s="1"/>
  <c r="AP188" i="2"/>
  <c r="H188" i="2"/>
  <c r="K188" i="2" s="1"/>
  <c r="AP187" i="2"/>
  <c r="H187" i="2"/>
  <c r="K187" i="2" s="1"/>
  <c r="AP186" i="2"/>
  <c r="H186" i="2"/>
  <c r="K186" i="2" s="1"/>
  <c r="AP185" i="2"/>
  <c r="H185" i="2"/>
  <c r="K185" i="2" s="1"/>
  <c r="AP184" i="2"/>
  <c r="H184" i="2"/>
  <c r="K184" i="2" s="1"/>
  <c r="AP183" i="2"/>
  <c r="H183" i="2"/>
  <c r="K183" i="2" s="1"/>
  <c r="AP182" i="2"/>
  <c r="H182" i="2"/>
  <c r="K182" i="2" s="1"/>
  <c r="AP181" i="2"/>
  <c r="H181" i="2"/>
  <c r="K181" i="2" s="1"/>
  <c r="AP180" i="2"/>
  <c r="AU180" i="2" s="1"/>
  <c r="AV180" i="2" s="1"/>
  <c r="H180" i="2"/>
  <c r="K180" i="2" s="1"/>
  <c r="AP179" i="2"/>
  <c r="AU179" i="2" s="1"/>
  <c r="AV179" i="2" s="1"/>
  <c r="H179" i="2"/>
  <c r="K179" i="2" s="1"/>
  <c r="AP178" i="2"/>
  <c r="AU178" i="2" s="1"/>
  <c r="AV178" i="2" s="1"/>
  <c r="H178" i="2"/>
  <c r="K178" i="2" s="1"/>
  <c r="AP177" i="2"/>
  <c r="AU177" i="2" s="1"/>
  <c r="AV177" i="2" s="1"/>
  <c r="H177" i="2"/>
  <c r="K177" i="2" s="1"/>
  <c r="AP176" i="2"/>
  <c r="AU176" i="2" s="1"/>
  <c r="AV176" i="2" s="1"/>
  <c r="H176" i="2"/>
  <c r="K176" i="2" s="1"/>
  <c r="AP175" i="2"/>
  <c r="AU175" i="2" s="1"/>
  <c r="AV175" i="2" s="1"/>
  <c r="H175" i="2"/>
  <c r="K175" i="2" s="1"/>
  <c r="AP174" i="2"/>
  <c r="AU174" i="2" s="1"/>
  <c r="AV174" i="2" s="1"/>
  <c r="H174" i="2"/>
  <c r="K174" i="2" s="1"/>
  <c r="AP173" i="2"/>
  <c r="H173" i="2"/>
  <c r="K173" i="2" s="1"/>
  <c r="AP172" i="2"/>
  <c r="AU172" i="2" s="1"/>
  <c r="AV172" i="2" s="1"/>
  <c r="H172" i="2"/>
  <c r="K172" i="2" s="1"/>
  <c r="AP171" i="2"/>
  <c r="H171" i="2"/>
  <c r="K171" i="2" s="1"/>
  <c r="AP170" i="2"/>
  <c r="AU170" i="2" s="1"/>
  <c r="AV170" i="2" s="1"/>
  <c r="H170" i="2"/>
  <c r="K170" i="2" s="1"/>
  <c r="AP169" i="2"/>
  <c r="H169" i="2"/>
  <c r="K169" i="2" s="1"/>
  <c r="AP168" i="2"/>
  <c r="H168" i="2"/>
  <c r="K168" i="2" s="1"/>
  <c r="AP167" i="2"/>
  <c r="H167" i="2"/>
  <c r="K167" i="2" s="1"/>
  <c r="AP166" i="2"/>
  <c r="H166" i="2"/>
  <c r="K166" i="2" s="1"/>
  <c r="AP165" i="2"/>
  <c r="H165" i="2"/>
  <c r="K165" i="2" s="1"/>
  <c r="AP164" i="2"/>
  <c r="H164" i="2"/>
  <c r="K164" i="2" s="1"/>
  <c r="AP163" i="2"/>
  <c r="H163" i="2"/>
  <c r="K163" i="2" s="1"/>
  <c r="AP162" i="2"/>
  <c r="H162" i="2"/>
  <c r="K162" i="2" s="1"/>
  <c r="AP161" i="2"/>
  <c r="H161" i="2"/>
  <c r="K161" i="2" s="1"/>
  <c r="AP160" i="2"/>
  <c r="H160" i="2"/>
  <c r="K160" i="2" s="1"/>
  <c r="AP158" i="2"/>
  <c r="H158" i="2"/>
  <c r="K158" i="2" s="1"/>
  <c r="AP156" i="2"/>
  <c r="H156" i="2"/>
  <c r="K156" i="2" s="1"/>
  <c r="AP154" i="2"/>
  <c r="H154" i="2"/>
  <c r="K154" i="2" s="1"/>
  <c r="AP152" i="2"/>
  <c r="AU152" i="2" s="1"/>
  <c r="AV152" i="2" s="1"/>
  <c r="H152" i="2"/>
  <c r="K152" i="2" s="1"/>
  <c r="AP150" i="2"/>
  <c r="AU150" i="2" s="1"/>
  <c r="AV150" i="2" s="1"/>
  <c r="H150" i="2"/>
  <c r="K150" i="2" s="1"/>
  <c r="AP148" i="2"/>
  <c r="H148" i="2"/>
  <c r="K148" i="2" s="1"/>
  <c r="AP146" i="2"/>
  <c r="H146" i="2"/>
  <c r="K146" i="2" s="1"/>
  <c r="AP144" i="2"/>
  <c r="AU144" i="2" s="1"/>
  <c r="AV144" i="2" s="1"/>
  <c r="H144" i="2"/>
  <c r="AP142" i="2"/>
  <c r="AU142" i="2" s="1"/>
  <c r="AV142" i="2" s="1"/>
  <c r="H142" i="2"/>
  <c r="AP140" i="2"/>
  <c r="AU140" i="2" s="1"/>
  <c r="AV140" i="2" s="1"/>
  <c r="H140" i="2"/>
  <c r="AP138" i="2"/>
  <c r="AU138" i="2" s="1"/>
  <c r="AV138" i="2" s="1"/>
  <c r="H138" i="2"/>
  <c r="AP136" i="2"/>
  <c r="AU136" i="2" s="1"/>
  <c r="AV136" i="2" s="1"/>
  <c r="H136" i="2"/>
  <c r="AP134" i="2"/>
  <c r="H134" i="2"/>
  <c r="K134" i="2" s="1"/>
  <c r="AP132" i="2"/>
  <c r="AU132" i="2" s="1"/>
  <c r="AV132" i="2" s="1"/>
  <c r="H132" i="2"/>
  <c r="AP130" i="2"/>
  <c r="AU130" i="2" s="1"/>
  <c r="AV130" i="2" s="1"/>
  <c r="H130" i="2"/>
  <c r="AP128" i="2"/>
  <c r="AU128" i="2" s="1"/>
  <c r="AV128" i="2" s="1"/>
  <c r="H128" i="2"/>
  <c r="AP126" i="2"/>
  <c r="AU126" i="2" s="1"/>
  <c r="AV126" i="2" s="1"/>
  <c r="H126" i="2"/>
  <c r="AG126" i="2" s="1"/>
  <c r="AP124" i="2"/>
  <c r="AU124" i="2" s="1"/>
  <c r="AV124" i="2" s="1"/>
  <c r="H124" i="2"/>
  <c r="AP122" i="2"/>
  <c r="AU122" i="2" s="1"/>
  <c r="AV122" i="2" s="1"/>
  <c r="H122" i="2"/>
  <c r="AG122" i="2" s="1"/>
  <c r="AP120" i="2"/>
  <c r="AU120" i="2" s="1"/>
  <c r="AV120" i="2" s="1"/>
  <c r="H120" i="2"/>
  <c r="AP118" i="2"/>
  <c r="AU118" i="2" s="1"/>
  <c r="AV118" i="2" s="1"/>
  <c r="H118" i="2"/>
  <c r="AP116" i="2"/>
  <c r="AU116" i="2" s="1"/>
  <c r="AV116" i="2" s="1"/>
  <c r="H116" i="2"/>
  <c r="AG116" i="2" s="1"/>
  <c r="AP114" i="2"/>
  <c r="AU114" i="2" s="1"/>
  <c r="AV114" i="2" s="1"/>
  <c r="H114" i="2"/>
  <c r="AG114" i="2" s="1"/>
  <c r="AP112" i="2"/>
  <c r="AU112" i="2" s="1"/>
  <c r="AV112" i="2" s="1"/>
  <c r="H112" i="2"/>
  <c r="AG112" i="2" s="1"/>
  <c r="AP110" i="2"/>
  <c r="H110" i="2"/>
  <c r="AP108" i="2"/>
  <c r="H108" i="2"/>
  <c r="AP106" i="2"/>
  <c r="AU106" i="2" s="1"/>
  <c r="AV106" i="2" s="1"/>
  <c r="H106" i="2"/>
  <c r="AE106" i="2" s="1"/>
  <c r="AP104" i="2"/>
  <c r="AU104" i="2" s="1"/>
  <c r="AV104" i="2" s="1"/>
  <c r="H104" i="2"/>
  <c r="K104" i="2" s="1"/>
  <c r="AP102" i="2"/>
  <c r="AU102" i="2" s="1"/>
  <c r="AV102" i="2" s="1"/>
  <c r="H102" i="2"/>
  <c r="K102" i="2" s="1"/>
  <c r="AP100" i="2"/>
  <c r="AU100" i="2" s="1"/>
  <c r="AV100" i="2" s="1"/>
  <c r="H100" i="2"/>
  <c r="K100" i="2" s="1"/>
  <c r="AP98" i="2"/>
  <c r="AU98" i="2" s="1"/>
  <c r="AV98" i="2" s="1"/>
  <c r="H98" i="2"/>
  <c r="K98" i="2" s="1"/>
  <c r="AP96" i="2"/>
  <c r="AU96" i="2" s="1"/>
  <c r="AV96" i="2" s="1"/>
  <c r="H96" i="2"/>
  <c r="K96" i="2" s="1"/>
  <c r="AP94" i="2"/>
  <c r="AU94" i="2" s="1"/>
  <c r="AV94" i="2" s="1"/>
  <c r="H94" i="2"/>
  <c r="K94" i="2" s="1"/>
  <c r="AP92" i="2"/>
  <c r="AU92" i="2" s="1"/>
  <c r="AV92" i="2" s="1"/>
  <c r="H92" i="2"/>
  <c r="K92" i="2" s="1"/>
  <c r="AP90" i="2"/>
  <c r="AU90" i="2" s="1"/>
  <c r="AV90" i="2" s="1"/>
  <c r="H90" i="2"/>
  <c r="K90" i="2" s="1"/>
  <c r="AP88" i="2"/>
  <c r="H88" i="2"/>
  <c r="K88" i="2" s="1"/>
  <c r="AP86" i="2"/>
  <c r="H86" i="2"/>
  <c r="K86" i="2" s="1"/>
  <c r="AP84" i="2"/>
  <c r="H84" i="2"/>
  <c r="K84" i="2" s="1"/>
  <c r="AP82" i="2"/>
  <c r="H82" i="2"/>
  <c r="K82" i="2" s="1"/>
  <c r="K265" i="2"/>
  <c r="K252" i="2"/>
  <c r="H245" i="2"/>
  <c r="K245" i="2" s="1"/>
  <c r="AP245" i="2"/>
  <c r="AU245" i="2" s="1"/>
  <c r="AV245" i="2" s="1"/>
  <c r="H241" i="2"/>
  <c r="K241" i="2" s="1"/>
  <c r="AP241" i="2"/>
  <c r="H237" i="2"/>
  <c r="K237" i="2" s="1"/>
  <c r="AP237" i="2"/>
  <c r="H233" i="2"/>
  <c r="K233" i="2" s="1"/>
  <c r="AP233" i="2"/>
  <c r="H229" i="2"/>
  <c r="K229" i="2" s="1"/>
  <c r="AP229" i="2"/>
  <c r="H225" i="2"/>
  <c r="K225" i="2" s="1"/>
  <c r="AP225" i="2"/>
  <c r="AU225" i="2" s="1"/>
  <c r="AV225" i="2" s="1"/>
  <c r="H221" i="2"/>
  <c r="K221" i="2" s="1"/>
  <c r="AP221" i="2"/>
  <c r="H217" i="2"/>
  <c r="K217" i="2" s="1"/>
  <c r="AP217" i="2"/>
  <c r="H213" i="2"/>
  <c r="K213" i="2" s="1"/>
  <c r="AP213" i="2"/>
  <c r="K242" i="2"/>
  <c r="K238" i="2"/>
  <c r="K234" i="2"/>
  <c r="K230" i="2"/>
  <c r="K226" i="2"/>
  <c r="K218" i="2"/>
  <c r="L152" i="2"/>
  <c r="L104" i="2"/>
  <c r="AP75" i="2"/>
  <c r="H75" i="2"/>
  <c r="K75" i="2" s="1"/>
  <c r="AP71" i="2"/>
  <c r="H71" i="2"/>
  <c r="K71" i="2" s="1"/>
  <c r="AP67" i="2"/>
  <c r="H67" i="2"/>
  <c r="K67" i="2" s="1"/>
  <c r="AP63" i="2"/>
  <c r="H63" i="2"/>
  <c r="K63" i="2" s="1"/>
  <c r="AP59" i="2"/>
  <c r="H59" i="2"/>
  <c r="K59" i="2" s="1"/>
  <c r="AP55" i="2"/>
  <c r="H55" i="2"/>
  <c r="K55" i="2" s="1"/>
  <c r="AP50" i="2"/>
  <c r="H50" i="2"/>
  <c r="K50" i="2" s="1"/>
  <c r="AP49" i="2"/>
  <c r="H49" i="2"/>
  <c r="K49" i="2" s="1"/>
  <c r="AP44" i="2"/>
  <c r="H44" i="2"/>
  <c r="K44" i="2" s="1"/>
  <c r="AP39" i="2"/>
  <c r="H39" i="2"/>
  <c r="K39" i="2" s="1"/>
  <c r="AP34" i="2"/>
  <c r="H34" i="2"/>
  <c r="K34" i="2" s="1"/>
  <c r="AP33" i="2"/>
  <c r="H33" i="2"/>
  <c r="K33" i="2" s="1"/>
  <c r="AP29" i="2"/>
  <c r="H29" i="2"/>
  <c r="K29" i="2" s="1"/>
  <c r="AP25" i="2"/>
  <c r="H25" i="2"/>
  <c r="K25" i="2" s="1"/>
  <c r="H21" i="2"/>
  <c r="K21" i="2" s="1"/>
  <c r="AP21" i="2"/>
  <c r="AP17" i="2"/>
  <c r="H17" i="2"/>
  <c r="K17" i="2" s="1"/>
  <c r="AP13" i="2"/>
  <c r="H13" i="2"/>
  <c r="K13" i="2" s="1"/>
  <c r="AP9" i="2"/>
  <c r="H9" i="2"/>
  <c r="AP5" i="2"/>
  <c r="H5" i="2"/>
  <c r="K2" i="2"/>
  <c r="BS18" i="15"/>
  <c r="BS4" i="15"/>
  <c r="BS16" i="15"/>
  <c r="BS12" i="15"/>
  <c r="BS8" i="15"/>
  <c r="BS17" i="15"/>
  <c r="BS27" i="15"/>
  <c r="BS9" i="15"/>
  <c r="BS7" i="15"/>
  <c r="AD89" i="2"/>
  <c r="AD83" i="2"/>
  <c r="AD70" i="2"/>
  <c r="AD66" i="2"/>
  <c r="AD61" i="2"/>
  <c r="AD53" i="2"/>
  <c r="AD49" i="2"/>
  <c r="AD45" i="2"/>
  <c r="AB46" i="2"/>
  <c r="AD103" i="2"/>
  <c r="L103" i="2" s="1"/>
  <c r="AF50" i="2"/>
  <c r="AD48" i="2"/>
  <c r="AF23" i="2"/>
  <c r="K393" i="2"/>
  <c r="K385" i="2"/>
  <c r="AD105" i="2"/>
  <c r="L105" i="2" s="1"/>
  <c r="AD69" i="2"/>
  <c r="AD40" i="2"/>
  <c r="AF20" i="2"/>
  <c r="K425" i="2"/>
  <c r="K417" i="2"/>
  <c r="K409" i="2"/>
  <c r="K401" i="2"/>
  <c r="AD97" i="2"/>
  <c r="AD30" i="2"/>
  <c r="K412" i="2"/>
  <c r="AU395" i="2"/>
  <c r="AV395" i="2" s="1"/>
  <c r="AU387" i="2"/>
  <c r="AV387" i="2" s="1"/>
  <c r="K376" i="2"/>
  <c r="AU353" i="2"/>
  <c r="AV353" i="2" s="1"/>
  <c r="AU337" i="2"/>
  <c r="AV337" i="2" s="1"/>
  <c r="AU321" i="2"/>
  <c r="AV321" i="2" s="1"/>
  <c r="AU305" i="2"/>
  <c r="AV305" i="2" s="1"/>
  <c r="AU370" i="2"/>
  <c r="AV370" i="2" s="1"/>
  <c r="AU350" i="2"/>
  <c r="AV350" i="2" s="1"/>
  <c r="AU334" i="2"/>
  <c r="AV334" i="2" s="1"/>
  <c r="AU318" i="2"/>
  <c r="AV318" i="2" s="1"/>
  <c r="AU302" i="2"/>
  <c r="AV302" i="2" s="1"/>
  <c r="K267" i="2"/>
  <c r="K259" i="2"/>
  <c r="K286" i="2"/>
  <c r="AU272" i="2"/>
  <c r="AV272" i="2" s="1"/>
  <c r="K263" i="2"/>
  <c r="L232" i="2"/>
  <c r="K281" i="2"/>
  <c r="K274" i="2"/>
  <c r="K258" i="2"/>
  <c r="K257" i="2"/>
  <c r="L251" i="2"/>
  <c r="H244" i="2"/>
  <c r="AP244" i="2"/>
  <c r="H240" i="2"/>
  <c r="K240" i="2" s="1"/>
  <c r="AP240" i="2"/>
  <c r="H236" i="2"/>
  <c r="K236" i="2" s="1"/>
  <c r="AP236" i="2"/>
  <c r="H232" i="2"/>
  <c r="K232" i="2" s="1"/>
  <c r="AP232" i="2"/>
  <c r="AU232" i="2" s="1"/>
  <c r="AV232" i="2" s="1"/>
  <c r="H228" i="2"/>
  <c r="K228" i="2" s="1"/>
  <c r="AP228" i="2"/>
  <c r="H224" i="2"/>
  <c r="K224" i="2" s="1"/>
  <c r="AP224" i="2"/>
  <c r="H220" i="2"/>
  <c r="AP220" i="2"/>
  <c r="H216" i="2"/>
  <c r="K216" i="2" s="1"/>
  <c r="AP216" i="2"/>
  <c r="H212" i="2"/>
  <c r="AP212" i="2"/>
  <c r="AP80" i="2"/>
  <c r="H80" i="2"/>
  <c r="K80" i="2" s="1"/>
  <c r="AP79" i="2"/>
  <c r="H79" i="2"/>
  <c r="K79" i="2" s="1"/>
  <c r="AP74" i="2"/>
  <c r="H74" i="2"/>
  <c r="K74" i="2" s="1"/>
  <c r="AP70" i="2"/>
  <c r="H70" i="2"/>
  <c r="K70" i="2" s="1"/>
  <c r="AP66" i="2"/>
  <c r="H66" i="2"/>
  <c r="K66" i="2" s="1"/>
  <c r="AP62" i="2"/>
  <c r="H62" i="2"/>
  <c r="K62" i="2" s="1"/>
  <c r="AP58" i="2"/>
  <c r="H58" i="2"/>
  <c r="K58" i="2" s="1"/>
  <c r="AP54" i="2"/>
  <c r="H54" i="2"/>
  <c r="K54" i="2" s="1"/>
  <c r="AP53" i="2"/>
  <c r="H53" i="2"/>
  <c r="K53" i="2" s="1"/>
  <c r="AP48" i="2"/>
  <c r="H48" i="2"/>
  <c r="K48" i="2" s="1"/>
  <c r="AP43" i="2"/>
  <c r="H43" i="2"/>
  <c r="K43" i="2" s="1"/>
  <c r="AP38" i="2"/>
  <c r="H38" i="2"/>
  <c r="K38" i="2" s="1"/>
  <c r="AP37" i="2"/>
  <c r="H37" i="2"/>
  <c r="K37" i="2" s="1"/>
  <c r="AP32" i="2"/>
  <c r="H32" i="2"/>
  <c r="K32" i="2" s="1"/>
  <c r="H28" i="2"/>
  <c r="K28" i="2" s="1"/>
  <c r="AP28" i="2"/>
  <c r="AU28" i="2" s="1"/>
  <c r="AV28" i="2" s="1"/>
  <c r="AP24" i="2"/>
  <c r="H24" i="2"/>
  <c r="K24" i="2" s="1"/>
  <c r="AP20" i="2"/>
  <c r="H20" i="2"/>
  <c r="K20" i="2" s="1"/>
  <c r="AP16" i="2"/>
  <c r="H16" i="2"/>
  <c r="K16" i="2" s="1"/>
  <c r="AP12" i="2"/>
  <c r="H12" i="2"/>
  <c r="K12" i="2" s="1"/>
  <c r="H8" i="2"/>
  <c r="AP8" i="2"/>
  <c r="AB39" i="2"/>
  <c r="AD107" i="2"/>
  <c r="AD27" i="2"/>
  <c r="AD55" i="2"/>
  <c r="AD43" i="2"/>
  <c r="AD36" i="2"/>
  <c r="AD34" i="2"/>
  <c r="AD16" i="2"/>
  <c r="K419" i="2"/>
  <c r="K411" i="2"/>
  <c r="K403" i="2"/>
  <c r="AD35" i="2"/>
  <c r="AD17" i="2"/>
  <c r="AU375" i="2"/>
  <c r="AV375" i="2" s="1"/>
  <c r="AU363" i="2"/>
  <c r="AV363" i="2" s="1"/>
  <c r="AU347" i="2"/>
  <c r="AV347" i="2" s="1"/>
  <c r="AU331" i="2"/>
  <c r="AV331" i="2" s="1"/>
  <c r="AU315" i="2"/>
  <c r="AV315" i="2" s="1"/>
  <c r="AU299" i="2"/>
  <c r="AV299" i="2" s="1"/>
  <c r="K418" i="2"/>
  <c r="K416" i="2"/>
  <c r="AU397" i="2"/>
  <c r="AV397" i="2" s="1"/>
  <c r="AU389" i="2"/>
  <c r="AV389" i="2" s="1"/>
  <c r="AU379" i="2"/>
  <c r="AV379" i="2" s="1"/>
  <c r="AU352" i="2"/>
  <c r="AV352" i="2" s="1"/>
  <c r="AU336" i="2"/>
  <c r="AV336" i="2" s="1"/>
  <c r="AU320" i="2"/>
  <c r="AV320" i="2" s="1"/>
  <c r="AU304" i="2"/>
  <c r="AV304" i="2" s="1"/>
  <c r="AU290" i="2"/>
  <c r="AV290" i="2" s="1"/>
  <c r="K414" i="2"/>
  <c r="AU381" i="2"/>
  <c r="AV381" i="2" s="1"/>
  <c r="L290" i="2"/>
  <c r="L291" i="2"/>
  <c r="L283" i="2"/>
  <c r="K279" i="2"/>
  <c r="L270" i="2"/>
  <c r="K271" i="2"/>
  <c r="K269" i="2"/>
  <c r="K261" i="2"/>
  <c r="K253" i="2"/>
  <c r="K251" i="2"/>
  <c r="L245" i="2"/>
  <c r="L231" i="2"/>
  <c r="L225" i="2"/>
  <c r="H210" i="2"/>
  <c r="K210" i="2" s="1"/>
  <c r="AP210" i="2"/>
  <c r="L209" i="2"/>
  <c r="L208" i="2"/>
  <c r="L192" i="2"/>
  <c r="L180" i="2"/>
  <c r="L179" i="2"/>
  <c r="L178" i="2"/>
  <c r="L177" i="2"/>
  <c r="L176" i="2"/>
  <c r="L175" i="2"/>
  <c r="L174" i="2"/>
  <c r="L172" i="2"/>
  <c r="L170" i="2"/>
  <c r="AP159" i="2"/>
  <c r="H159" i="2"/>
  <c r="K159" i="2" s="1"/>
  <c r="AP157" i="2"/>
  <c r="H157" i="2"/>
  <c r="K157" i="2" s="1"/>
  <c r="AP155" i="2"/>
  <c r="H155" i="2"/>
  <c r="K155" i="2" s="1"/>
  <c r="AP153" i="2"/>
  <c r="H153" i="2"/>
  <c r="K153" i="2" s="1"/>
  <c r="AP151" i="2"/>
  <c r="H151" i="2"/>
  <c r="K151" i="2" s="1"/>
  <c r="AP149" i="2"/>
  <c r="H149" i="2"/>
  <c r="K149" i="2" s="1"/>
  <c r="AP147" i="2"/>
  <c r="H147" i="2"/>
  <c r="K147" i="2" s="1"/>
  <c r="AP145" i="2"/>
  <c r="H145" i="2"/>
  <c r="K145" i="2" s="1"/>
  <c r="AP143" i="2"/>
  <c r="AU143" i="2" s="1"/>
  <c r="AV143" i="2" s="1"/>
  <c r="H143" i="2"/>
  <c r="AP141" i="2"/>
  <c r="AU141" i="2" s="1"/>
  <c r="AV141" i="2" s="1"/>
  <c r="H141" i="2"/>
  <c r="AP139" i="2"/>
  <c r="H139" i="2"/>
  <c r="AP137" i="2"/>
  <c r="AU137" i="2" s="1"/>
  <c r="AV137" i="2" s="1"/>
  <c r="H137" i="2"/>
  <c r="AP135" i="2"/>
  <c r="AU135" i="2" s="1"/>
  <c r="AV135" i="2" s="1"/>
  <c r="H135" i="2"/>
  <c r="K135" i="2" s="1"/>
  <c r="AP133" i="2"/>
  <c r="AU133" i="2" s="1"/>
  <c r="AV133" i="2" s="1"/>
  <c r="H133" i="2"/>
  <c r="AP131" i="2"/>
  <c r="AU131" i="2" s="1"/>
  <c r="AV131" i="2" s="1"/>
  <c r="H131" i="2"/>
  <c r="AP129" i="2"/>
  <c r="AU129" i="2" s="1"/>
  <c r="AV129" i="2" s="1"/>
  <c r="H129" i="2"/>
  <c r="AP127" i="2"/>
  <c r="AU127" i="2" s="1"/>
  <c r="AV127" i="2" s="1"/>
  <c r="H127" i="2"/>
  <c r="AP125" i="2"/>
  <c r="AU125" i="2" s="1"/>
  <c r="AV125" i="2" s="1"/>
  <c r="H125" i="2"/>
  <c r="AP123" i="2"/>
  <c r="AU123" i="2" s="1"/>
  <c r="AV123" i="2" s="1"/>
  <c r="H123" i="2"/>
  <c r="AP121" i="2"/>
  <c r="AU121" i="2" s="1"/>
  <c r="AV121" i="2" s="1"/>
  <c r="H121" i="2"/>
  <c r="AG121" i="2" s="1"/>
  <c r="AP119" i="2"/>
  <c r="AU119" i="2" s="1"/>
  <c r="AV119" i="2" s="1"/>
  <c r="H119" i="2"/>
  <c r="AG119" i="2" s="1"/>
  <c r="AP117" i="2"/>
  <c r="AU117" i="2" s="1"/>
  <c r="AV117" i="2" s="1"/>
  <c r="H117" i="2"/>
  <c r="AG117" i="2" s="1"/>
  <c r="AP115" i="2"/>
  <c r="AU115" i="2" s="1"/>
  <c r="AV115" i="2" s="1"/>
  <c r="H115" i="2"/>
  <c r="AP113" i="2"/>
  <c r="AU113" i="2" s="1"/>
  <c r="AV113" i="2" s="1"/>
  <c r="H113" i="2"/>
  <c r="AE113" i="2" s="1"/>
  <c r="AP111" i="2"/>
  <c r="H111" i="2"/>
  <c r="AG111" i="2" s="1"/>
  <c r="AP109" i="2"/>
  <c r="H109" i="2"/>
  <c r="AP107" i="2"/>
  <c r="AU107" i="2" s="1"/>
  <c r="AV107" i="2" s="1"/>
  <c r="H107" i="2"/>
  <c r="AG107" i="2" s="1"/>
  <c r="AP105" i="2"/>
  <c r="AU105" i="2" s="1"/>
  <c r="AV105" i="2" s="1"/>
  <c r="H105" i="2"/>
  <c r="K105" i="2" s="1"/>
  <c r="AP103" i="2"/>
  <c r="AU103" i="2" s="1"/>
  <c r="AV103" i="2" s="1"/>
  <c r="H103" i="2"/>
  <c r="K103" i="2" s="1"/>
  <c r="AP101" i="2"/>
  <c r="H101" i="2"/>
  <c r="K101" i="2" s="1"/>
  <c r="AP99" i="2"/>
  <c r="AU99" i="2" s="1"/>
  <c r="AV99" i="2" s="1"/>
  <c r="H99" i="2"/>
  <c r="K99" i="2" s="1"/>
  <c r="AP97" i="2"/>
  <c r="AU97" i="2" s="1"/>
  <c r="AV97" i="2" s="1"/>
  <c r="H97" i="2"/>
  <c r="K97" i="2" s="1"/>
  <c r="AP95" i="2"/>
  <c r="H95" i="2"/>
  <c r="K95" i="2" s="1"/>
  <c r="AP93" i="2"/>
  <c r="AU93" i="2" s="1"/>
  <c r="AV93" i="2" s="1"/>
  <c r="H93" i="2"/>
  <c r="K93" i="2" s="1"/>
  <c r="AP91" i="2"/>
  <c r="AU91" i="2" s="1"/>
  <c r="AV91" i="2" s="1"/>
  <c r="H91" i="2"/>
  <c r="K91" i="2" s="1"/>
  <c r="AP89" i="2"/>
  <c r="H89" i="2"/>
  <c r="K89" i="2" s="1"/>
  <c r="AP87" i="2"/>
  <c r="H87" i="2"/>
  <c r="K87" i="2" s="1"/>
  <c r="AP85" i="2"/>
  <c r="H85" i="2"/>
  <c r="K85" i="2" s="1"/>
  <c r="AP83" i="2"/>
  <c r="H83" i="2"/>
  <c r="K83" i="2" s="1"/>
  <c r="AP81" i="2"/>
  <c r="H81" i="2"/>
  <c r="K81" i="2" s="1"/>
  <c r="K264" i="2"/>
  <c r="H247" i="2"/>
  <c r="K247" i="2" s="1"/>
  <c r="AP247" i="2"/>
  <c r="H243" i="2"/>
  <c r="K243" i="2" s="1"/>
  <c r="AP243" i="2"/>
  <c r="H239" i="2"/>
  <c r="K239" i="2" s="1"/>
  <c r="AP239" i="2"/>
  <c r="H235" i="2"/>
  <c r="K235" i="2" s="1"/>
  <c r="AP235" i="2"/>
  <c r="H231" i="2"/>
  <c r="K231" i="2" s="1"/>
  <c r="AP231" i="2"/>
  <c r="AU231" i="2" s="1"/>
  <c r="AV231" i="2" s="1"/>
  <c r="H227" i="2"/>
  <c r="K227" i="2" s="1"/>
  <c r="AP227" i="2"/>
  <c r="H223" i="2"/>
  <c r="K223" i="2" s="1"/>
  <c r="AP223" i="2"/>
  <c r="H219" i="2"/>
  <c r="K219" i="2" s="1"/>
  <c r="AP219" i="2"/>
  <c r="H215" i="2"/>
  <c r="K215" i="2" s="1"/>
  <c r="AP215" i="2"/>
  <c r="H211" i="2"/>
  <c r="K211" i="2" s="1"/>
  <c r="AP211" i="2"/>
  <c r="K249" i="2"/>
  <c r="K244" i="2"/>
  <c r="K220" i="2"/>
  <c r="K212" i="2"/>
  <c r="L150" i="2"/>
  <c r="K254" i="2"/>
  <c r="K262" i="2"/>
  <c r="AP78" i="2"/>
  <c r="H78" i="2"/>
  <c r="K78" i="2" s="1"/>
  <c r="AP77" i="2"/>
  <c r="H77" i="2"/>
  <c r="K77" i="2" s="1"/>
  <c r="AP73" i="2"/>
  <c r="AU73" i="2" s="1"/>
  <c r="AV73" i="2" s="1"/>
  <c r="H73" i="2"/>
  <c r="K73" i="2" s="1"/>
  <c r="AP69" i="2"/>
  <c r="H69" i="2"/>
  <c r="K69" i="2" s="1"/>
  <c r="AP65" i="2"/>
  <c r="H65" i="2"/>
  <c r="K65" i="2" s="1"/>
  <c r="AP61" i="2"/>
  <c r="H61" i="2"/>
  <c r="K61" i="2" s="1"/>
  <c r="AP57" i="2"/>
  <c r="H57" i="2"/>
  <c r="K57" i="2" s="1"/>
  <c r="AP52" i="2"/>
  <c r="H52" i="2"/>
  <c r="K52" i="2" s="1"/>
  <c r="AP47" i="2"/>
  <c r="H47" i="2"/>
  <c r="K47" i="2" s="1"/>
  <c r="AP42" i="2"/>
  <c r="H42" i="2"/>
  <c r="K42" i="2" s="1"/>
  <c r="AP41" i="2"/>
  <c r="H41" i="2"/>
  <c r="K41" i="2" s="1"/>
  <c r="AP36" i="2"/>
  <c r="H36" i="2"/>
  <c r="K36" i="2" s="1"/>
  <c r="AP31" i="2"/>
  <c r="H31" i="2"/>
  <c r="AP27" i="2"/>
  <c r="H27" i="2"/>
  <c r="K27" i="2" s="1"/>
  <c r="AP23" i="2"/>
  <c r="H23" i="2"/>
  <c r="K23" i="2" s="1"/>
  <c r="AP19" i="2"/>
  <c r="H19" i="2"/>
  <c r="K19" i="2" s="1"/>
  <c r="AP15" i="2"/>
  <c r="H15" i="2"/>
  <c r="K15" i="2" s="1"/>
  <c r="AP11" i="2"/>
  <c r="H11" i="2"/>
  <c r="K11" i="2" s="1"/>
  <c r="AP7" i="2"/>
  <c r="H7" i="2"/>
  <c r="AP3" i="2"/>
  <c r="H3" i="2"/>
  <c r="L90" i="2"/>
  <c r="K4" i="2"/>
  <c r="AJ2" i="2"/>
  <c r="AG127" i="2" l="1"/>
  <c r="AG125" i="2"/>
  <c r="AG115" i="2"/>
  <c r="AG123" i="2"/>
  <c r="AG120" i="2"/>
  <c r="AG124" i="2"/>
  <c r="AG128" i="2"/>
  <c r="AG110" i="2"/>
  <c r="AG118" i="2"/>
  <c r="L100" i="2"/>
  <c r="M100" i="2"/>
  <c r="L99" i="2"/>
  <c r="M99" i="2"/>
  <c r="L92" i="2"/>
  <c r="M92" i="2"/>
  <c r="L102" i="2"/>
  <c r="M102" i="2"/>
  <c r="L28" i="2"/>
  <c r="M28" i="2"/>
  <c r="L97" i="2"/>
  <c r="M97" i="2"/>
  <c r="L94" i="2"/>
  <c r="M94" i="2"/>
  <c r="L98" i="2"/>
  <c r="M98" i="2"/>
  <c r="L91" i="2"/>
  <c r="M91" i="2"/>
  <c r="L73" i="2"/>
  <c r="K106" i="2"/>
  <c r="L106" i="2"/>
  <c r="K110" i="2"/>
  <c r="AU109" i="2"/>
  <c r="AV109" i="2" s="1"/>
  <c r="V109" i="2"/>
  <c r="L109" i="2" s="1"/>
  <c r="AU134" i="2"/>
  <c r="AV134" i="2" s="1"/>
  <c r="V134" i="2"/>
  <c r="L134" i="2" s="1"/>
  <c r="K107" i="2"/>
  <c r="K111" i="2"/>
  <c r="L107" i="2"/>
  <c r="M104" i="2"/>
  <c r="AU108" i="2"/>
  <c r="AV108" i="2" s="1"/>
  <c r="V108" i="2"/>
  <c r="L108" i="2" s="1"/>
  <c r="M105" i="2"/>
  <c r="AU41" i="2"/>
  <c r="AV41" i="2" s="1"/>
  <c r="V41" i="2"/>
  <c r="L41" i="2" s="1"/>
  <c r="AU65" i="2"/>
  <c r="AV65" i="2" s="1"/>
  <c r="V65" i="2"/>
  <c r="AU211" i="2"/>
  <c r="AV211" i="2" s="1"/>
  <c r="V211" i="2"/>
  <c r="L211" i="2" s="1"/>
  <c r="AU227" i="2"/>
  <c r="AV227" i="2" s="1"/>
  <c r="V227" i="2"/>
  <c r="AU243" i="2"/>
  <c r="AV243" i="2" s="1"/>
  <c r="V243" i="2"/>
  <c r="L243" i="2" s="1"/>
  <c r="K139" i="2"/>
  <c r="AJ139" i="2"/>
  <c r="K143" i="2"/>
  <c r="AJ143" i="2"/>
  <c r="L143" i="2" s="1"/>
  <c r="AU210" i="2"/>
  <c r="AV210" i="2" s="1"/>
  <c r="V210" i="2"/>
  <c r="L210" i="2" s="1"/>
  <c r="AU20" i="2"/>
  <c r="AV20" i="2" s="1"/>
  <c r="V20" i="2"/>
  <c r="AU37" i="2"/>
  <c r="AV37" i="2" s="1"/>
  <c r="V37" i="2"/>
  <c r="AU43" i="2"/>
  <c r="AV43" i="2" s="1"/>
  <c r="V43" i="2"/>
  <c r="AU216" i="2"/>
  <c r="AV216" i="2" s="1"/>
  <c r="V216" i="2"/>
  <c r="L216" i="2" s="1"/>
  <c r="AU224" i="2"/>
  <c r="AV224" i="2" s="1"/>
  <c r="V224" i="2"/>
  <c r="AU240" i="2"/>
  <c r="AV240" i="2" s="1"/>
  <c r="V240" i="2"/>
  <c r="L240" i="2" s="1"/>
  <c r="AU49" i="2"/>
  <c r="AV49" i="2" s="1"/>
  <c r="V49" i="2"/>
  <c r="L49" i="2" s="1"/>
  <c r="AU71" i="2"/>
  <c r="AV71" i="2" s="1"/>
  <c r="V71" i="2"/>
  <c r="AU84" i="2"/>
  <c r="AV84" i="2" s="1"/>
  <c r="V84" i="2"/>
  <c r="AU148" i="2"/>
  <c r="AV148" i="2" s="1"/>
  <c r="V148" i="2"/>
  <c r="L148" i="2" s="1"/>
  <c r="AU156" i="2"/>
  <c r="AV156" i="2" s="1"/>
  <c r="V156" i="2"/>
  <c r="L156" i="2" s="1"/>
  <c r="AU160" i="2"/>
  <c r="AV160" i="2" s="1"/>
  <c r="V160" i="2"/>
  <c r="L160" i="2" s="1"/>
  <c r="AU162" i="2"/>
  <c r="AV162" i="2" s="1"/>
  <c r="V162" i="2"/>
  <c r="L162" i="2" s="1"/>
  <c r="AU164" i="2"/>
  <c r="AV164" i="2" s="1"/>
  <c r="V164" i="2"/>
  <c r="L164" i="2" s="1"/>
  <c r="AU166" i="2"/>
  <c r="AV166" i="2" s="1"/>
  <c r="V166" i="2"/>
  <c r="L166" i="2" s="1"/>
  <c r="AU168" i="2"/>
  <c r="AV168" i="2" s="1"/>
  <c r="V168" i="2"/>
  <c r="AU182" i="2"/>
  <c r="AV182" i="2" s="1"/>
  <c r="V182" i="2"/>
  <c r="AU184" i="2"/>
  <c r="AV184" i="2" s="1"/>
  <c r="V184" i="2"/>
  <c r="L184" i="2" s="1"/>
  <c r="AU186" i="2"/>
  <c r="AV186" i="2" s="1"/>
  <c r="V186" i="2"/>
  <c r="L186" i="2" s="1"/>
  <c r="AU188" i="2"/>
  <c r="AV188" i="2" s="1"/>
  <c r="V188" i="2"/>
  <c r="L188" i="2" s="1"/>
  <c r="AU190" i="2"/>
  <c r="AV190" i="2" s="1"/>
  <c r="V190" i="2"/>
  <c r="AU194" i="2"/>
  <c r="AV194" i="2" s="1"/>
  <c r="V194" i="2"/>
  <c r="L194" i="2" s="1"/>
  <c r="AU196" i="2"/>
  <c r="AV196" i="2" s="1"/>
  <c r="V196" i="2"/>
  <c r="L196" i="2" s="1"/>
  <c r="AU198" i="2"/>
  <c r="AV198" i="2" s="1"/>
  <c r="V198" i="2"/>
  <c r="L198" i="2" s="1"/>
  <c r="AU200" i="2"/>
  <c r="AV200" i="2" s="1"/>
  <c r="V200" i="2"/>
  <c r="AU202" i="2"/>
  <c r="AV202" i="2" s="1"/>
  <c r="V202" i="2"/>
  <c r="L202" i="2" s="1"/>
  <c r="AU204" i="2"/>
  <c r="AV204" i="2" s="1"/>
  <c r="V204" i="2"/>
  <c r="L204" i="2" s="1"/>
  <c r="AU206" i="2"/>
  <c r="AV206" i="2" s="1"/>
  <c r="V206" i="2"/>
  <c r="AU22" i="2"/>
  <c r="AV22" i="2" s="1"/>
  <c r="V22" i="2"/>
  <c r="L22" i="2" s="1"/>
  <c r="AU30" i="2"/>
  <c r="AV30" i="2" s="1"/>
  <c r="V30" i="2"/>
  <c r="AU60" i="2"/>
  <c r="AV60" i="2" s="1"/>
  <c r="V60" i="2"/>
  <c r="L60" i="2" s="1"/>
  <c r="AU218" i="2"/>
  <c r="AV218" i="2" s="1"/>
  <c r="V218" i="2"/>
  <c r="AU226" i="2"/>
  <c r="AV226" i="2" s="1"/>
  <c r="V226" i="2"/>
  <c r="AU242" i="2"/>
  <c r="AV242" i="2" s="1"/>
  <c r="V242" i="2"/>
  <c r="L242" i="2" s="1"/>
  <c r="AU52" i="2"/>
  <c r="AV52" i="2" s="1"/>
  <c r="V52" i="2"/>
  <c r="AU77" i="2"/>
  <c r="AV77" i="2" s="1"/>
  <c r="V77" i="2"/>
  <c r="L77" i="2" s="1"/>
  <c r="AU219" i="2"/>
  <c r="AV219" i="2" s="1"/>
  <c r="V219" i="2"/>
  <c r="L219" i="2" s="1"/>
  <c r="AU235" i="2"/>
  <c r="AV235" i="2" s="1"/>
  <c r="V235" i="2"/>
  <c r="AU3" i="2"/>
  <c r="AV3" i="2" s="1"/>
  <c r="V3" i="2"/>
  <c r="AU19" i="2"/>
  <c r="AV19" i="2" s="1"/>
  <c r="V19" i="2"/>
  <c r="L19" i="2" s="1"/>
  <c r="AU27" i="2"/>
  <c r="AV27" i="2" s="1"/>
  <c r="V27" i="2"/>
  <c r="L27" i="2" s="1"/>
  <c r="AU47" i="2"/>
  <c r="AV47" i="2" s="1"/>
  <c r="V47" i="2"/>
  <c r="AU61" i="2"/>
  <c r="AV61" i="2" s="1"/>
  <c r="V61" i="2"/>
  <c r="L273" i="2"/>
  <c r="M273" i="2"/>
  <c r="AU83" i="2"/>
  <c r="AV83" i="2" s="1"/>
  <c r="V83" i="2"/>
  <c r="L83" i="2" s="1"/>
  <c r="AU87" i="2"/>
  <c r="AV87" i="2" s="1"/>
  <c r="V87" i="2"/>
  <c r="L87" i="2" s="1"/>
  <c r="AU95" i="2"/>
  <c r="AV95" i="2" s="1"/>
  <c r="V95" i="2"/>
  <c r="AU147" i="2"/>
  <c r="AV147" i="2" s="1"/>
  <c r="V147" i="2"/>
  <c r="L147" i="2" s="1"/>
  <c r="AU151" i="2"/>
  <c r="AV151" i="2" s="1"/>
  <c r="V151" i="2"/>
  <c r="L151" i="2" s="1"/>
  <c r="AU155" i="2"/>
  <c r="AV155" i="2" s="1"/>
  <c r="V155" i="2"/>
  <c r="L155" i="2" s="1"/>
  <c r="AU159" i="2"/>
  <c r="AV159" i="2" s="1"/>
  <c r="V159" i="2"/>
  <c r="AU8" i="2"/>
  <c r="AV8" i="2" s="1"/>
  <c r="V8" i="2"/>
  <c r="AU53" i="2"/>
  <c r="AV53" i="2" s="1"/>
  <c r="V53" i="2"/>
  <c r="AU62" i="2"/>
  <c r="AV62" i="2" s="1"/>
  <c r="V62" i="2"/>
  <c r="L62" i="2" s="1"/>
  <c r="AU66" i="2"/>
  <c r="AV66" i="2" s="1"/>
  <c r="V66" i="2"/>
  <c r="AU9" i="2"/>
  <c r="AV9" i="2" s="1"/>
  <c r="V9" i="2"/>
  <c r="AU17" i="2"/>
  <c r="AV17" i="2" s="1"/>
  <c r="V17" i="2"/>
  <c r="AU25" i="2"/>
  <c r="AV25" i="2" s="1"/>
  <c r="V25" i="2"/>
  <c r="AU33" i="2"/>
  <c r="AV33" i="2" s="1"/>
  <c r="V33" i="2"/>
  <c r="L33" i="2" s="1"/>
  <c r="AU39" i="2"/>
  <c r="AV39" i="2" s="1"/>
  <c r="V39" i="2"/>
  <c r="L39" i="2" s="1"/>
  <c r="AU44" i="2"/>
  <c r="AV44" i="2" s="1"/>
  <c r="V44" i="2"/>
  <c r="L44" i="2" s="1"/>
  <c r="AU55" i="2"/>
  <c r="AV55" i="2" s="1"/>
  <c r="V55" i="2"/>
  <c r="AU67" i="2"/>
  <c r="AV67" i="2" s="1"/>
  <c r="V67" i="2"/>
  <c r="L67" i="2" s="1"/>
  <c r="AU213" i="2"/>
  <c r="AV213" i="2" s="1"/>
  <c r="V213" i="2"/>
  <c r="AU221" i="2"/>
  <c r="AV221" i="2" s="1"/>
  <c r="V221" i="2"/>
  <c r="L221" i="2" s="1"/>
  <c r="AU229" i="2"/>
  <c r="AV229" i="2" s="1"/>
  <c r="V229" i="2"/>
  <c r="AU237" i="2"/>
  <c r="AV237" i="2" s="1"/>
  <c r="V237" i="2"/>
  <c r="L237" i="2" s="1"/>
  <c r="K138" i="2"/>
  <c r="AA138" i="2"/>
  <c r="L138" i="2" s="1"/>
  <c r="K142" i="2"/>
  <c r="AJ142" i="2"/>
  <c r="L142" i="2" s="1"/>
  <c r="AU40" i="2"/>
  <c r="AV40" i="2" s="1"/>
  <c r="V40" i="2"/>
  <c r="L40" i="2" s="1"/>
  <c r="AU46" i="2"/>
  <c r="AV46" i="2" s="1"/>
  <c r="V46" i="2"/>
  <c r="L46" i="2" s="1"/>
  <c r="AU68" i="2"/>
  <c r="AV68" i="2" s="1"/>
  <c r="V68" i="2"/>
  <c r="L68" i="2" s="1"/>
  <c r="M175" i="2"/>
  <c r="AU42" i="2"/>
  <c r="AV42" i="2" s="1"/>
  <c r="V42" i="2"/>
  <c r="AU215" i="2"/>
  <c r="AV215" i="2" s="1"/>
  <c r="V215" i="2"/>
  <c r="AU223" i="2"/>
  <c r="AV223" i="2" s="1"/>
  <c r="V223" i="2"/>
  <c r="L223" i="2" s="1"/>
  <c r="AU239" i="2"/>
  <c r="AV239" i="2" s="1"/>
  <c r="V239" i="2"/>
  <c r="K137" i="2"/>
  <c r="AJ137" i="2"/>
  <c r="L137" i="2" s="1"/>
  <c r="AU16" i="2"/>
  <c r="AV16" i="2" s="1"/>
  <c r="V16" i="2"/>
  <c r="AU24" i="2"/>
  <c r="AV24" i="2" s="1"/>
  <c r="V24" i="2"/>
  <c r="L24" i="2" s="1"/>
  <c r="AU32" i="2"/>
  <c r="AV32" i="2" s="1"/>
  <c r="V32" i="2"/>
  <c r="AU38" i="2"/>
  <c r="AV38" i="2" s="1"/>
  <c r="V38" i="2"/>
  <c r="AU58" i="2"/>
  <c r="AV58" i="2" s="1"/>
  <c r="V58" i="2"/>
  <c r="L58" i="2" s="1"/>
  <c r="AU74" i="2"/>
  <c r="AV74" i="2" s="1"/>
  <c r="V74" i="2"/>
  <c r="AU212" i="2"/>
  <c r="AV212" i="2" s="1"/>
  <c r="V212" i="2"/>
  <c r="L212" i="2" s="1"/>
  <c r="AU220" i="2"/>
  <c r="AV220" i="2" s="1"/>
  <c r="V220" i="2"/>
  <c r="L220" i="2" s="1"/>
  <c r="AU228" i="2"/>
  <c r="AV228" i="2" s="1"/>
  <c r="V228" i="2"/>
  <c r="AU236" i="2"/>
  <c r="AV236" i="2" s="1"/>
  <c r="V236" i="2"/>
  <c r="L236" i="2" s="1"/>
  <c r="AU244" i="2"/>
  <c r="AV244" i="2" s="1"/>
  <c r="V244" i="2"/>
  <c r="AU5" i="2"/>
  <c r="AV5" i="2" s="1"/>
  <c r="V5" i="2"/>
  <c r="AU21" i="2"/>
  <c r="AV21" i="2" s="1"/>
  <c r="V21" i="2"/>
  <c r="L21" i="2" s="1"/>
  <c r="AU50" i="2"/>
  <c r="AV50" i="2" s="1"/>
  <c r="V50" i="2"/>
  <c r="L50" i="2" s="1"/>
  <c r="AU63" i="2"/>
  <c r="AV63" i="2" s="1"/>
  <c r="V63" i="2"/>
  <c r="AU82" i="2"/>
  <c r="AV82" i="2" s="1"/>
  <c r="V82" i="2"/>
  <c r="AU86" i="2"/>
  <c r="AV86" i="2" s="1"/>
  <c r="V86" i="2"/>
  <c r="AU146" i="2"/>
  <c r="AV146" i="2" s="1"/>
  <c r="V146" i="2"/>
  <c r="L146" i="2" s="1"/>
  <c r="AU154" i="2"/>
  <c r="AV154" i="2" s="1"/>
  <c r="V154" i="2"/>
  <c r="L154" i="2" s="1"/>
  <c r="AU158" i="2"/>
  <c r="AV158" i="2" s="1"/>
  <c r="V158" i="2"/>
  <c r="L158" i="2" s="1"/>
  <c r="AU161" i="2"/>
  <c r="AV161" i="2" s="1"/>
  <c r="V161" i="2"/>
  <c r="L161" i="2" s="1"/>
  <c r="AU163" i="2"/>
  <c r="AV163" i="2" s="1"/>
  <c r="V163" i="2"/>
  <c r="L163" i="2" s="1"/>
  <c r="AU165" i="2"/>
  <c r="AV165" i="2" s="1"/>
  <c r="V165" i="2"/>
  <c r="L165" i="2" s="1"/>
  <c r="AU167" i="2"/>
  <c r="AV167" i="2" s="1"/>
  <c r="V167" i="2"/>
  <c r="L167" i="2" s="1"/>
  <c r="AU169" i="2"/>
  <c r="AV169" i="2" s="1"/>
  <c r="V169" i="2"/>
  <c r="AU171" i="2"/>
  <c r="AV171" i="2" s="1"/>
  <c r="V171" i="2"/>
  <c r="L171" i="2" s="1"/>
  <c r="AU173" i="2"/>
  <c r="AV173" i="2" s="1"/>
  <c r="V173" i="2"/>
  <c r="AU181" i="2"/>
  <c r="AV181" i="2" s="1"/>
  <c r="V181" i="2"/>
  <c r="AU183" i="2"/>
  <c r="AV183" i="2" s="1"/>
  <c r="V183" i="2"/>
  <c r="L183" i="2" s="1"/>
  <c r="AU185" i="2"/>
  <c r="AV185" i="2" s="1"/>
  <c r="V185" i="2"/>
  <c r="AU187" i="2"/>
  <c r="AV187" i="2" s="1"/>
  <c r="V187" i="2"/>
  <c r="L187" i="2" s="1"/>
  <c r="AU189" i="2"/>
  <c r="AV189" i="2" s="1"/>
  <c r="V189" i="2"/>
  <c r="L189" i="2" s="1"/>
  <c r="AU191" i="2"/>
  <c r="AV191" i="2" s="1"/>
  <c r="V191" i="2"/>
  <c r="L191" i="2" s="1"/>
  <c r="AU193" i="2"/>
  <c r="AV193" i="2" s="1"/>
  <c r="V193" i="2"/>
  <c r="AU195" i="2"/>
  <c r="AV195" i="2" s="1"/>
  <c r="V195" i="2"/>
  <c r="AU197" i="2"/>
  <c r="AV197" i="2" s="1"/>
  <c r="V197" i="2"/>
  <c r="L197" i="2" s="1"/>
  <c r="AU199" i="2"/>
  <c r="AV199" i="2" s="1"/>
  <c r="V199" i="2"/>
  <c r="AU201" i="2"/>
  <c r="AV201" i="2" s="1"/>
  <c r="V201" i="2"/>
  <c r="AU203" i="2"/>
  <c r="AV203" i="2" s="1"/>
  <c r="V203" i="2"/>
  <c r="L203" i="2" s="1"/>
  <c r="AU205" i="2"/>
  <c r="AV205" i="2" s="1"/>
  <c r="V205" i="2"/>
  <c r="L205" i="2" s="1"/>
  <c r="AU207" i="2"/>
  <c r="AV207" i="2" s="1"/>
  <c r="V207" i="2"/>
  <c r="L207" i="2" s="1"/>
  <c r="AU10" i="2"/>
  <c r="AV10" i="2" s="1"/>
  <c r="V10" i="2"/>
  <c r="AU18" i="2"/>
  <c r="AV18" i="2" s="1"/>
  <c r="V18" i="2"/>
  <c r="AU35" i="2"/>
  <c r="AV35" i="2" s="1"/>
  <c r="V35" i="2"/>
  <c r="AU56" i="2"/>
  <c r="AV56" i="2" s="1"/>
  <c r="V56" i="2"/>
  <c r="L56" i="2" s="1"/>
  <c r="AU76" i="2"/>
  <c r="AV76" i="2" s="1"/>
  <c r="V76" i="2"/>
  <c r="AU214" i="2"/>
  <c r="AV214" i="2" s="1"/>
  <c r="V214" i="2"/>
  <c r="L214" i="2" s="1"/>
  <c r="AU222" i="2"/>
  <c r="AV222" i="2" s="1"/>
  <c r="V222" i="2"/>
  <c r="AU238" i="2"/>
  <c r="AV238" i="2" s="1"/>
  <c r="V238" i="2"/>
  <c r="L238" i="2" s="1"/>
  <c r="AU246" i="2"/>
  <c r="AV246" i="2" s="1"/>
  <c r="V246" i="2"/>
  <c r="L246" i="2" s="1"/>
  <c r="M172" i="2"/>
  <c r="M179" i="2"/>
  <c r="AU36" i="2"/>
  <c r="AV36" i="2" s="1"/>
  <c r="V36" i="2"/>
  <c r="AU78" i="2"/>
  <c r="AV78" i="2" s="1"/>
  <c r="V78" i="2"/>
  <c r="AU247" i="2"/>
  <c r="AV247" i="2" s="1"/>
  <c r="V247" i="2"/>
  <c r="K141" i="2"/>
  <c r="AJ141" i="2"/>
  <c r="L141" i="2" s="1"/>
  <c r="AU7" i="2"/>
  <c r="AV7" i="2" s="1"/>
  <c r="V7" i="2"/>
  <c r="AU15" i="2"/>
  <c r="AV15" i="2" s="1"/>
  <c r="V15" i="2"/>
  <c r="AU23" i="2"/>
  <c r="AV23" i="2" s="1"/>
  <c r="V23" i="2"/>
  <c r="L23" i="2" s="1"/>
  <c r="AU31" i="2"/>
  <c r="AV31" i="2" s="1"/>
  <c r="V31" i="2"/>
  <c r="AU69" i="2"/>
  <c r="AV69" i="2" s="1"/>
  <c r="V69" i="2"/>
  <c r="AU81" i="2"/>
  <c r="AV81" i="2" s="1"/>
  <c r="V81" i="2"/>
  <c r="AU85" i="2"/>
  <c r="AV85" i="2" s="1"/>
  <c r="V85" i="2"/>
  <c r="L85" i="2" s="1"/>
  <c r="AU89" i="2"/>
  <c r="AV89" i="2" s="1"/>
  <c r="V89" i="2"/>
  <c r="AU101" i="2"/>
  <c r="AV101" i="2" s="1"/>
  <c r="V101" i="2"/>
  <c r="AU145" i="2"/>
  <c r="AV145" i="2" s="1"/>
  <c r="V145" i="2"/>
  <c r="L145" i="2" s="1"/>
  <c r="AU149" i="2"/>
  <c r="AV149" i="2" s="1"/>
  <c r="V149" i="2"/>
  <c r="L149" i="2" s="1"/>
  <c r="AU153" i="2"/>
  <c r="AV153" i="2" s="1"/>
  <c r="V153" i="2"/>
  <c r="L153" i="2" s="1"/>
  <c r="AU157" i="2"/>
  <c r="AV157" i="2" s="1"/>
  <c r="V157" i="2"/>
  <c r="L157" i="2" s="1"/>
  <c r="L234" i="2"/>
  <c r="M234" i="2"/>
  <c r="L281" i="2"/>
  <c r="M281" i="2"/>
  <c r="AU48" i="2"/>
  <c r="AV48" i="2" s="1"/>
  <c r="V48" i="2"/>
  <c r="AU54" i="2"/>
  <c r="AV54" i="2" s="1"/>
  <c r="V54" i="2"/>
  <c r="AU70" i="2"/>
  <c r="AV70" i="2" s="1"/>
  <c r="V70" i="2"/>
  <c r="AU80" i="2"/>
  <c r="AV80" i="2" s="1"/>
  <c r="V80" i="2"/>
  <c r="L20" i="2"/>
  <c r="AU29" i="2"/>
  <c r="AV29" i="2" s="1"/>
  <c r="V29" i="2"/>
  <c r="M29" i="2" s="1"/>
  <c r="AU34" i="2"/>
  <c r="AV34" i="2" s="1"/>
  <c r="V34" i="2"/>
  <c r="L34" i="2" s="1"/>
  <c r="AU59" i="2"/>
  <c r="AV59" i="2" s="1"/>
  <c r="V59" i="2"/>
  <c r="L59" i="2" s="1"/>
  <c r="AU217" i="2"/>
  <c r="AV217" i="2" s="1"/>
  <c r="V217" i="2"/>
  <c r="L217" i="2" s="1"/>
  <c r="AU233" i="2"/>
  <c r="AV233" i="2" s="1"/>
  <c r="V233" i="2"/>
  <c r="L233" i="2" s="1"/>
  <c r="AU241" i="2"/>
  <c r="AV241" i="2" s="1"/>
  <c r="V241" i="2"/>
  <c r="L241" i="2" s="1"/>
  <c r="K136" i="2"/>
  <c r="AJ136" i="2"/>
  <c r="L136" i="2" s="1"/>
  <c r="K140" i="2"/>
  <c r="AJ140" i="2"/>
  <c r="L140" i="2" s="1"/>
  <c r="K144" i="2"/>
  <c r="AJ144" i="2"/>
  <c r="L144" i="2" s="1"/>
  <c r="AU4" i="2"/>
  <c r="AV4" i="2" s="1"/>
  <c r="V4" i="2"/>
  <c r="L4" i="2" s="1"/>
  <c r="AU14" i="2"/>
  <c r="AV14" i="2" s="1"/>
  <c r="V14" i="2"/>
  <c r="AU45" i="2"/>
  <c r="AV45" i="2" s="1"/>
  <c r="V45" i="2"/>
  <c r="AU64" i="2"/>
  <c r="AV64" i="2" s="1"/>
  <c r="V64" i="2"/>
  <c r="AU72" i="2"/>
  <c r="AV72" i="2" s="1"/>
  <c r="V72" i="2"/>
  <c r="L279" i="2"/>
  <c r="M279" i="2"/>
  <c r="M292" i="2"/>
  <c r="M225" i="2"/>
  <c r="M180" i="2"/>
  <c r="L2" i="2"/>
  <c r="M107" i="2"/>
  <c r="K115" i="2"/>
  <c r="L115" i="2"/>
  <c r="L123" i="2"/>
  <c r="K123" i="2"/>
  <c r="L131" i="2"/>
  <c r="K131" i="2"/>
  <c r="K3" i="2"/>
  <c r="AJ3" i="2"/>
  <c r="L3" i="2" s="1"/>
  <c r="AU111" i="2"/>
  <c r="AV111" i="2" s="1"/>
  <c r="V111" i="2"/>
  <c r="L111" i="2" s="1"/>
  <c r="AU139" i="2"/>
  <c r="AV139" i="2" s="1"/>
  <c r="V139" i="2"/>
  <c r="AJ8" i="2"/>
  <c r="K8" i="2"/>
  <c r="AJ5" i="2"/>
  <c r="AU75" i="2"/>
  <c r="AV75" i="2" s="1"/>
  <c r="V75" i="2"/>
  <c r="K114" i="2"/>
  <c r="L114" i="2"/>
  <c r="L118" i="2"/>
  <c r="K118" i="2"/>
  <c r="K122" i="2"/>
  <c r="L122" i="2"/>
  <c r="K126" i="2"/>
  <c r="L126" i="2"/>
  <c r="K130" i="2"/>
  <c r="L130" i="2"/>
  <c r="AU51" i="2"/>
  <c r="AV51" i="2" s="1"/>
  <c r="V51" i="2"/>
  <c r="M103" i="2"/>
  <c r="AU11" i="2"/>
  <c r="AV11" i="2" s="1"/>
  <c r="V11" i="2"/>
  <c r="L11" i="2" s="1"/>
  <c r="AU57" i="2"/>
  <c r="AV57" i="2" s="1"/>
  <c r="V57" i="2"/>
  <c r="K113" i="2"/>
  <c r="L113" i="2"/>
  <c r="K121" i="2"/>
  <c r="L121" i="2"/>
  <c r="K129" i="2"/>
  <c r="L129" i="2"/>
  <c r="AU110" i="2"/>
  <c r="AV110" i="2" s="1"/>
  <c r="V110" i="2"/>
  <c r="L110" i="2" s="1"/>
  <c r="K6" i="2"/>
  <c r="AJ6" i="2"/>
  <c r="L6" i="2" s="1"/>
  <c r="M106" i="2"/>
  <c r="K109" i="2"/>
  <c r="L117" i="2"/>
  <c r="K117" i="2"/>
  <c r="L125" i="2"/>
  <c r="K125" i="2"/>
  <c r="L133" i="2"/>
  <c r="K133" i="2"/>
  <c r="AJ7" i="2"/>
  <c r="K7" i="2"/>
  <c r="AG31" i="2"/>
  <c r="K31" i="2"/>
  <c r="AU12" i="2"/>
  <c r="AV12" i="2" s="1"/>
  <c r="V12" i="2"/>
  <c r="L12" i="2" s="1"/>
  <c r="AU13" i="2"/>
  <c r="AV13" i="2" s="1"/>
  <c r="V13" i="2"/>
  <c r="L13" i="2" s="1"/>
  <c r="K108" i="2"/>
  <c r="L112" i="2"/>
  <c r="K112" i="2"/>
  <c r="K116" i="2"/>
  <c r="L116" i="2"/>
  <c r="L120" i="2"/>
  <c r="K120" i="2"/>
  <c r="L124" i="2"/>
  <c r="K124" i="2"/>
  <c r="L128" i="2"/>
  <c r="K128" i="2"/>
  <c r="K132" i="2"/>
  <c r="L132" i="2"/>
  <c r="M93" i="2"/>
  <c r="L119" i="2"/>
  <c r="K119" i="2"/>
  <c r="L127" i="2"/>
  <c r="K127" i="2"/>
  <c r="AU79" i="2"/>
  <c r="AV79" i="2" s="1"/>
  <c r="V79" i="2"/>
  <c r="K9" i="2"/>
  <c r="AJ9" i="2"/>
  <c r="L9" i="2" s="1"/>
  <c r="AU88" i="2"/>
  <c r="AV88" i="2" s="1"/>
  <c r="V88" i="2"/>
  <c r="L88" i="2" s="1"/>
  <c r="K5" i="2"/>
  <c r="K10" i="2"/>
  <c r="AJ10" i="2"/>
  <c r="AU26" i="2"/>
  <c r="AV26" i="2" s="1"/>
  <c r="V26" i="2"/>
  <c r="L26" i="2" s="1"/>
  <c r="M44" i="2"/>
  <c r="L139" i="2" l="1"/>
  <c r="M34" i="2"/>
  <c r="M56" i="2"/>
  <c r="L8" i="2"/>
  <c r="M21" i="2"/>
  <c r="L10" i="2"/>
  <c r="L29" i="2"/>
  <c r="L7" i="2"/>
  <c r="M58" i="2"/>
  <c r="M49" i="2"/>
  <c r="M27" i="2"/>
  <c r="L80" i="2"/>
  <c r="M80" i="2"/>
  <c r="L43" i="2"/>
  <c r="M43" i="2"/>
  <c r="L47" i="2"/>
  <c r="M47" i="2"/>
  <c r="L70" i="2"/>
  <c r="M70" i="2"/>
  <c r="L48" i="2"/>
  <c r="M48" i="2"/>
  <c r="L17" i="2"/>
  <c r="M17" i="2"/>
  <c r="L66" i="2"/>
  <c r="M66" i="2"/>
  <c r="L53" i="2"/>
  <c r="M53" i="2"/>
  <c r="L95" i="2"/>
  <c r="M95" i="2"/>
  <c r="L61" i="2"/>
  <c r="M61" i="2"/>
  <c r="L84" i="2"/>
  <c r="M84" i="2"/>
  <c r="L54" i="2"/>
  <c r="M54" i="2"/>
  <c r="L55" i="2"/>
  <c r="M55" i="2"/>
  <c r="L25" i="2"/>
  <c r="M25" i="2"/>
  <c r="L71" i="2"/>
  <c r="M71" i="2"/>
  <c r="L37" i="2"/>
  <c r="M37" i="2"/>
  <c r="L57" i="2"/>
  <c r="M57" i="2"/>
  <c r="L72" i="2"/>
  <c r="M72" i="2"/>
  <c r="L45" i="2"/>
  <c r="M45" i="2"/>
  <c r="L89" i="2"/>
  <c r="M89" i="2"/>
  <c r="L81" i="2"/>
  <c r="M81" i="2"/>
  <c r="L15" i="2"/>
  <c r="M15" i="2"/>
  <c r="L78" i="2"/>
  <c r="M78" i="2"/>
  <c r="L18" i="2"/>
  <c r="M18" i="2"/>
  <c r="L86" i="2"/>
  <c r="M86" i="2"/>
  <c r="L63" i="2"/>
  <c r="M63" i="2"/>
  <c r="L32" i="2"/>
  <c r="M32" i="2"/>
  <c r="L16" i="2"/>
  <c r="M16" i="2"/>
  <c r="L64" i="2"/>
  <c r="M64" i="2"/>
  <c r="L14" i="2"/>
  <c r="M14" i="2"/>
  <c r="L69" i="2"/>
  <c r="M69" i="2"/>
  <c r="L36" i="2"/>
  <c r="M36" i="2"/>
  <c r="L76" i="2"/>
  <c r="M76" i="2"/>
  <c r="L35" i="2"/>
  <c r="M35" i="2"/>
  <c r="L82" i="2"/>
  <c r="M82" i="2"/>
  <c r="L38" i="2"/>
  <c r="M38" i="2"/>
  <c r="L42" i="2"/>
  <c r="M42" i="2"/>
  <c r="M20" i="2"/>
  <c r="M40" i="2"/>
  <c r="M23" i="2"/>
  <c r="M59" i="2"/>
  <c r="M50" i="2"/>
  <c r="M30" i="2"/>
  <c r="L30" i="2"/>
  <c r="L101" i="2"/>
  <c r="M101" i="2"/>
  <c r="L74" i="2"/>
  <c r="M74" i="2"/>
  <c r="L65" i="2"/>
  <c r="M65" i="2"/>
  <c r="L52" i="2"/>
  <c r="M52" i="2"/>
  <c r="L31" i="2"/>
  <c r="L5" i="2"/>
  <c r="L247" i="2"/>
  <c r="M247" i="2"/>
  <c r="L222" i="2"/>
  <c r="M222" i="2"/>
  <c r="L200" i="2"/>
  <c r="M200" i="2"/>
  <c r="L190" i="2"/>
  <c r="M190" i="2"/>
  <c r="L182" i="2"/>
  <c r="M182" i="2"/>
  <c r="L227" i="2"/>
  <c r="M227" i="2"/>
  <c r="L201" i="2"/>
  <c r="M201" i="2"/>
  <c r="L193" i="2"/>
  <c r="M193" i="2"/>
  <c r="L185" i="2"/>
  <c r="M185" i="2"/>
  <c r="L181" i="2"/>
  <c r="M181" i="2"/>
  <c r="L244" i="2"/>
  <c r="M244" i="2"/>
  <c r="L228" i="2"/>
  <c r="M228" i="2"/>
  <c r="L239" i="2"/>
  <c r="M239" i="2"/>
  <c r="L215" i="2"/>
  <c r="M215" i="2"/>
  <c r="L235" i="2"/>
  <c r="M235" i="2"/>
  <c r="L218" i="2"/>
  <c r="M218" i="2"/>
  <c r="L206" i="2"/>
  <c r="M206" i="2"/>
  <c r="L168" i="2"/>
  <c r="M168" i="2"/>
  <c r="L199" i="2"/>
  <c r="M199" i="2"/>
  <c r="L195" i="2"/>
  <c r="M195" i="2"/>
  <c r="L173" i="2"/>
  <c r="M173" i="2"/>
  <c r="L169" i="2"/>
  <c r="M169" i="2"/>
  <c r="L229" i="2"/>
  <c r="M229" i="2"/>
  <c r="L213" i="2"/>
  <c r="M213" i="2"/>
  <c r="L159" i="2"/>
  <c r="M159" i="2"/>
  <c r="L226" i="2"/>
  <c r="M226" i="2"/>
  <c r="L224" i="2"/>
  <c r="M224" i="2"/>
  <c r="L79" i="2"/>
  <c r="M79" i="2"/>
  <c r="L51" i="2"/>
  <c r="M51" i="2"/>
  <c r="L75" i="2"/>
  <c r="M75" i="2"/>
  <c r="P2" i="12" l="1"/>
  <c r="P5" i="10"/>
  <c r="Q3" i="9"/>
  <c r="P3" i="11"/>
  <c r="R3" i="10"/>
  <c r="S2" i="9"/>
  <c r="S3" i="9"/>
  <c r="O3" i="12"/>
  <c r="Q2" i="10"/>
  <c r="O2" i="2"/>
  <c r="R6" i="10"/>
  <c r="R3" i="12"/>
  <c r="O3" i="11"/>
  <c r="P6" i="10"/>
  <c r="O2" i="12"/>
  <c r="Q2" i="11"/>
  <c r="P2" i="10"/>
  <c r="O2" i="10"/>
  <c r="R2" i="11"/>
  <c r="O3" i="10"/>
  <c r="T3" i="11"/>
  <c r="O3" i="9"/>
  <c r="P3" i="10"/>
  <c r="T3" i="9"/>
  <c r="Q6" i="10"/>
  <c r="R3" i="9"/>
  <c r="T5" i="10"/>
  <c r="S6" i="10"/>
  <c r="P2" i="11"/>
  <c r="T2" i="9"/>
  <c r="Q2" i="12"/>
  <c r="R2" i="9"/>
  <c r="P6" i="11"/>
  <c r="P2" i="9"/>
  <c r="S2" i="11"/>
  <c r="O5" i="10"/>
  <c r="R2" i="12"/>
  <c r="S3" i="11"/>
  <c r="Q3" i="10"/>
  <c r="P3" i="9"/>
  <c r="O2" i="9"/>
  <c r="S2" i="10"/>
  <c r="T6" i="10"/>
  <c r="O2" i="11"/>
  <c r="T2" i="11"/>
  <c r="O6" i="11"/>
  <c r="Q5" i="11"/>
  <c r="R6" i="11"/>
  <c r="Q6" i="11"/>
  <c r="R5" i="10"/>
  <c r="Q2" i="9"/>
  <c r="R5" i="11"/>
  <c r="P5" i="11"/>
  <c r="S3" i="10"/>
  <c r="Q5" i="10"/>
  <c r="Q3" i="11"/>
  <c r="R3" i="11"/>
  <c r="O5" i="11"/>
  <c r="R2" i="10"/>
  <c r="S5" i="10"/>
  <c r="Q3" i="12"/>
  <c r="P3" i="12"/>
  <c r="O6" i="10"/>
  <c r="T3" i="10" l="1"/>
  <c r="T2" i="10" s="1"/>
  <c r="U3" i="9"/>
  <c r="U2" i="9" s="1"/>
  <c r="U3" i="11"/>
  <c r="U2" i="11" s="1"/>
  <c r="S3" i="12"/>
  <c r="S2" i="12" s="1"/>
</calcChain>
</file>

<file path=xl/sharedStrings.xml><?xml version="1.0" encoding="utf-8"?>
<sst xmlns="http://schemas.openxmlformats.org/spreadsheetml/2006/main" count="72682" uniqueCount="4376">
  <si>
    <t>Emp</t>
  </si>
  <si>
    <t>Last</t>
  </si>
  <si>
    <t>First</t>
  </si>
  <si>
    <t>Dept</t>
  </si>
  <si>
    <t>Team</t>
  </si>
  <si>
    <t>Hire Date</t>
  </si>
  <si>
    <t>Hours</t>
  </si>
  <si>
    <t>plp_plan</t>
  </si>
  <si>
    <t>plan 0</t>
  </si>
  <si>
    <t>Entergy</t>
  </si>
  <si>
    <t>plan 2</t>
  </si>
  <si>
    <t>x</t>
  </si>
  <si>
    <t>plan 12</t>
  </si>
  <si>
    <t>Cavins</t>
  </si>
  <si>
    <t>Lisa</t>
  </si>
  <si>
    <t>Tiffany</t>
  </si>
  <si>
    <t>Kelly</t>
  </si>
  <si>
    <t>Michael</t>
  </si>
  <si>
    <t>James</t>
  </si>
  <si>
    <t>Jennifer</t>
  </si>
  <si>
    <t>Walker</t>
  </si>
  <si>
    <t>Erica</t>
  </si>
  <si>
    <t>Davis</t>
  </si>
  <si>
    <t>Ward</t>
  </si>
  <si>
    <t>Jasmine</t>
  </si>
  <si>
    <t>Jax</t>
  </si>
  <si>
    <t>Kroger</t>
  </si>
  <si>
    <t>Bell</t>
  </si>
  <si>
    <t>Helen</t>
  </si>
  <si>
    <t>Changley</t>
  </si>
  <si>
    <t>Faux</t>
  </si>
  <si>
    <t>Andrea</t>
  </si>
  <si>
    <t>King</t>
  </si>
  <si>
    <t>Miller</t>
  </si>
  <si>
    <t>Nijee</t>
  </si>
  <si>
    <t>Daniel</t>
  </si>
  <si>
    <t>Perry</t>
  </si>
  <si>
    <t>Laura</t>
  </si>
  <si>
    <t>Pollen</t>
  </si>
  <si>
    <t>White</t>
  </si>
  <si>
    <t>Mercedes (Jax)</t>
  </si>
  <si>
    <t>Griffin</t>
  </si>
  <si>
    <t>plan 21</t>
  </si>
  <si>
    <t>Lincoln</t>
  </si>
  <si>
    <t>Allende</t>
  </si>
  <si>
    <t>Akiria</t>
  </si>
  <si>
    <t>Boyd</t>
  </si>
  <si>
    <t>Burton</t>
  </si>
  <si>
    <t>Davida</t>
  </si>
  <si>
    <t>Cagle</t>
  </si>
  <si>
    <t>Duke</t>
  </si>
  <si>
    <t>Hutto</t>
  </si>
  <si>
    <t>Misty</t>
  </si>
  <si>
    <t>Alnicia</t>
  </si>
  <si>
    <t>Lerline</t>
  </si>
  <si>
    <t>Prevatt</t>
  </si>
  <si>
    <t>Domenique</t>
  </si>
  <si>
    <t>Daisy</t>
  </si>
  <si>
    <t>Wynn</t>
  </si>
  <si>
    <t>Kiera</t>
  </si>
  <si>
    <t>Conc</t>
  </si>
  <si>
    <t>Plan 0</t>
  </si>
  <si>
    <t>HRS</t>
  </si>
  <si>
    <t>Name</t>
  </si>
  <si>
    <t>Changley Cavins</t>
  </si>
  <si>
    <t>Domenique Walker</t>
  </si>
  <si>
    <t>PTO</t>
  </si>
  <si>
    <t>Erica Bell</t>
  </si>
  <si>
    <t>Nijee Miller</t>
  </si>
  <si>
    <t>Kelly Duke</t>
  </si>
  <si>
    <t>Brooke Booth</t>
  </si>
  <si>
    <t>Alnicia Lincoln</t>
  </si>
  <si>
    <t>PA</t>
  </si>
  <si>
    <t>Walker, Gina</t>
  </si>
  <si>
    <t>Washington, Christopher</t>
  </si>
  <si>
    <t>Plan 2</t>
  </si>
  <si>
    <t>Plan 11</t>
  </si>
  <si>
    <t>Check?</t>
  </si>
  <si>
    <t>Plan 12</t>
  </si>
  <si>
    <t>Plan 19</t>
  </si>
  <si>
    <t>Plan 22</t>
  </si>
  <si>
    <t>Plan 24</t>
  </si>
  <si>
    <t>Plan 26</t>
  </si>
  <si>
    <t>PLP</t>
  </si>
  <si>
    <t>Comments</t>
  </si>
  <si>
    <t>PTO PLP</t>
  </si>
  <si>
    <t>Paul</t>
  </si>
  <si>
    <t>Anthony</t>
  </si>
  <si>
    <t>Cody</t>
  </si>
  <si>
    <t>McNeal</t>
  </si>
  <si>
    <t>Wardricka</t>
  </si>
  <si>
    <t>Woodbarry</t>
  </si>
  <si>
    <t>KRG QA Check</t>
  </si>
  <si>
    <t/>
  </si>
  <si>
    <t>Nemeth, Danny</t>
  </si>
  <si>
    <t>Check</t>
  </si>
  <si>
    <t>Woodbarry Paul</t>
  </si>
  <si>
    <t>Agent</t>
  </si>
  <si>
    <t>PLP Plan</t>
  </si>
  <si>
    <t>Site</t>
  </si>
  <si>
    <t>Hours Sch</t>
  </si>
  <si>
    <t>Hours Wrked</t>
  </si>
  <si>
    <t>Vac</t>
  </si>
  <si>
    <t>PPT</t>
  </si>
  <si>
    <t>VTO</t>
  </si>
  <si>
    <t>QA</t>
  </si>
  <si>
    <t>EPH</t>
  </si>
  <si>
    <t>SL</t>
  </si>
  <si>
    <t>Team Login</t>
  </si>
  <si>
    <t>MPH</t>
  </si>
  <si>
    <t>DPH</t>
  </si>
  <si>
    <t>NoSchChg</t>
  </si>
  <si>
    <t>Survey</t>
  </si>
  <si>
    <t>Team QA</t>
  </si>
  <si>
    <t>DataHolder4</t>
  </si>
  <si>
    <t>DataHolder5</t>
  </si>
  <si>
    <t>DataHolder6</t>
  </si>
  <si>
    <t>DataHolder7</t>
  </si>
  <si>
    <t>DataHolder8</t>
  </si>
  <si>
    <t>DataHolder9</t>
  </si>
  <si>
    <t>Login%</t>
  </si>
  <si>
    <t>Hours vs Schedule</t>
  </si>
  <si>
    <t>PLP_Gateway</t>
  </si>
  <si>
    <t>PLP_PA</t>
  </si>
  <si>
    <t>PLP_QA</t>
  </si>
  <si>
    <t>PLP_EPH</t>
  </si>
  <si>
    <t>PLP_SL</t>
  </si>
  <si>
    <t>PLP_Team Login</t>
  </si>
  <si>
    <t>PLP_MPH</t>
  </si>
  <si>
    <t>PLP_DPH</t>
  </si>
  <si>
    <t>PLP_NoSchChg</t>
  </si>
  <si>
    <t>PLP_Survey</t>
  </si>
  <si>
    <t>PLP_Hours Worked</t>
  </si>
  <si>
    <t>PlaceHolder6</t>
  </si>
  <si>
    <t>PlaceHolder7</t>
  </si>
  <si>
    <t>PlaceHolder8</t>
  </si>
  <si>
    <t>PlaceHolder9</t>
  </si>
  <si>
    <t>Total PLP</t>
  </si>
  <si>
    <t>WE</t>
  </si>
  <si>
    <t>Plan Name</t>
  </si>
  <si>
    <t>Survey %</t>
  </si>
  <si>
    <t>Hours Worked</t>
  </si>
  <si>
    <t>PlanHolder6</t>
  </si>
  <si>
    <t>PlanHolder7</t>
  </si>
  <si>
    <t>PlanHolder8</t>
  </si>
  <si>
    <t>PlanHolder9</t>
  </si>
  <si>
    <t>0,x</t>
  </si>
  <si>
    <t>0,0</t>
  </si>
  <si>
    <t>Plan 1</t>
  </si>
  <si>
    <t>0,1</t>
  </si>
  <si>
    <t>0,2</t>
  </si>
  <si>
    <t>N/A</t>
  </si>
  <si>
    <t>Plan 3</t>
  </si>
  <si>
    <t>.92,x</t>
  </si>
  <si>
    <t>Plan 4</t>
  </si>
  <si>
    <t>Plan 5</t>
  </si>
  <si>
    <t>Plan 6</t>
  </si>
  <si>
    <t>0,3</t>
  </si>
  <si>
    <t>Plan 7</t>
  </si>
  <si>
    <t>0,2.50</t>
  </si>
  <si>
    <t>Plan 8</t>
  </si>
  <si>
    <t>0,2.5</t>
  </si>
  <si>
    <t>Plan 9</t>
  </si>
  <si>
    <t>.90,x</t>
  </si>
  <si>
    <t>Plan 10</t>
  </si>
  <si>
    <t>.90,2.5</t>
  </si>
  <si>
    <t>3.125,1</t>
  </si>
  <si>
    <t>Plan 13</t>
  </si>
  <si>
    <t>.94,1</t>
  </si>
  <si>
    <t>Plan 14</t>
  </si>
  <si>
    <t>Plan 15</t>
  </si>
  <si>
    <t>0,.5</t>
  </si>
  <si>
    <t>Plan 17</t>
  </si>
  <si>
    <t>Plan 18</t>
  </si>
  <si>
    <t>90,1.5</t>
  </si>
  <si>
    <t>Plan 20</t>
  </si>
  <si>
    <t>0,1.5</t>
  </si>
  <si>
    <t>.90,1</t>
  </si>
  <si>
    <t>Plan 21</t>
  </si>
  <si>
    <t>.91,x</t>
  </si>
  <si>
    <t>Plan 23</t>
  </si>
  <si>
    <t>Plan 25</t>
  </si>
  <si>
    <t>.90,1.5</t>
  </si>
  <si>
    <t>Plan 27</t>
  </si>
  <si>
    <t>.90,.5</t>
  </si>
  <si>
    <t>Walker, Lawrence</t>
  </si>
  <si>
    <t>Booth</t>
  </si>
  <si>
    <t>Brooke</t>
  </si>
  <si>
    <t>Time</t>
  </si>
  <si>
    <t>Mikkayla Davis</t>
  </si>
  <si>
    <t>Plan 29</t>
  </si>
  <si>
    <t>Andrea Edwards</t>
  </si>
  <si>
    <t>Edwards</t>
  </si>
  <si>
    <t>% of PLP</t>
  </si>
  <si>
    <t>All</t>
  </si>
  <si>
    <t># of PLP</t>
  </si>
  <si>
    <t>PLP $</t>
  </si>
  <si>
    <t>Total Agents</t>
  </si>
  <si>
    <t>Mikkayla</t>
  </si>
  <si>
    <t>Hannah</t>
  </si>
  <si>
    <t>plan 7</t>
  </si>
  <si>
    <t>SWG</t>
  </si>
  <si>
    <t>Plan 28</t>
  </si>
  <si>
    <t>0,1.25</t>
  </si>
  <si>
    <t>Plan 30</t>
  </si>
  <si>
    <t>.93,x</t>
  </si>
  <si>
    <t>Davida Burton</t>
  </si>
  <si>
    <t>Janice</t>
  </si>
  <si>
    <t>AHT</t>
  </si>
  <si>
    <t>Lynette Johnson</t>
  </si>
  <si>
    <t>Shayla Fletcher</t>
  </si>
  <si>
    <t>Wardricka Griffin</t>
  </si>
  <si>
    <t>plan 32</t>
  </si>
  <si>
    <t>Plan 32</t>
  </si>
  <si>
    <t>Row Labels</t>
  </si>
  <si>
    <t>Emp#</t>
  </si>
  <si>
    <t>SWGID</t>
  </si>
  <si>
    <t>Leader</t>
  </si>
  <si>
    <t>_scheduled</t>
  </si>
  <si>
    <t>_worked</t>
  </si>
  <si>
    <t>_Vacation</t>
  </si>
  <si>
    <t>_FMLA/VTO</t>
  </si>
  <si>
    <t>_PPT</t>
  </si>
  <si>
    <t>_Billable_time</t>
  </si>
  <si>
    <t>billable/worked</t>
  </si>
  <si>
    <t>_Adj_Log</t>
  </si>
  <si>
    <t>_Max_Log</t>
  </si>
  <si>
    <t>_Login(Actual)</t>
  </si>
  <si>
    <t>_Login(Scheduled)</t>
  </si>
  <si>
    <t>_Adherence</t>
  </si>
  <si>
    <t>_Calls</t>
  </si>
  <si>
    <t>_Talk</t>
  </si>
  <si>
    <t>_ACW</t>
  </si>
  <si>
    <t>_AHT</t>
  </si>
  <si>
    <t>_QA</t>
  </si>
  <si>
    <t>_QA#</t>
  </si>
  <si>
    <t>_Resolution</t>
  </si>
  <si>
    <t>_Resolution#</t>
  </si>
  <si>
    <t>_Knowledgeable</t>
  </si>
  <si>
    <t>_Knowledgeable#</t>
  </si>
  <si>
    <t>_Experience</t>
  </si>
  <si>
    <t>_Experience#</t>
  </si>
  <si>
    <t>AKA3</t>
  </si>
  <si>
    <t>AMLA</t>
  </si>
  <si>
    <t>ALK5</t>
  </si>
  <si>
    <t>BXB8</t>
  </si>
  <si>
    <t>CLM8</t>
  </si>
  <si>
    <t>DMW7</t>
  </si>
  <si>
    <t>DJP4</t>
  </si>
  <si>
    <t>DNB1</t>
  </si>
  <si>
    <t>DSW3</t>
  </si>
  <si>
    <t>EDB8</t>
  </si>
  <si>
    <t>FVH1</t>
  </si>
  <si>
    <t>HXP3</t>
  </si>
  <si>
    <t>JMCD</t>
  </si>
  <si>
    <t>JLF5</t>
  </si>
  <si>
    <t>KYD1</t>
  </si>
  <si>
    <t>KLW3</t>
  </si>
  <si>
    <t>LEC5</t>
  </si>
  <si>
    <t>LXP7</t>
  </si>
  <si>
    <t>LDB4</t>
  </si>
  <si>
    <t>MXDO</t>
  </si>
  <si>
    <t>WLG4</t>
  </si>
  <si>
    <t>WEP1</t>
  </si>
  <si>
    <t>rpt_date</t>
  </si>
  <si>
    <t>site</t>
  </si>
  <si>
    <t>Scheduled</t>
  </si>
  <si>
    <t>Hours_worked</t>
  </si>
  <si>
    <t>time_in_adherence</t>
  </si>
  <si>
    <t>Adherence_Schedule</t>
  </si>
  <si>
    <t>Vacation</t>
  </si>
  <si>
    <t>FMLA/VTO</t>
  </si>
  <si>
    <t>talk</t>
  </si>
  <si>
    <t>acw</t>
  </si>
  <si>
    <t>billable</t>
  </si>
  <si>
    <t>calls</t>
  </si>
  <si>
    <t>QA_Raw</t>
  </si>
  <si>
    <t>QA_Count</t>
  </si>
  <si>
    <t>Resolution_score</t>
  </si>
  <si>
    <t>Resolution_count</t>
  </si>
  <si>
    <t>Knowledgeable_score</t>
  </si>
  <si>
    <t>Knowledgeable_count</t>
  </si>
  <si>
    <t>Experience_score</t>
  </si>
  <si>
    <t>Experience_count</t>
  </si>
  <si>
    <t>adj_log</t>
  </si>
  <si>
    <t>Max_Log</t>
  </si>
  <si>
    <t>max_time</t>
  </si>
  <si>
    <t>HNT</t>
  </si>
  <si>
    <t>JAX</t>
  </si>
  <si>
    <t>Beverly Chapman</t>
  </si>
  <si>
    <t>Chaise</t>
  </si>
  <si>
    <t>Adkins</t>
  </si>
  <si>
    <t>CWA2</t>
  </si>
  <si>
    <t>Clifton</t>
  </si>
  <si>
    <t>McMoore</t>
  </si>
  <si>
    <t>CJMA</t>
  </si>
  <si>
    <t>Darlene</t>
  </si>
  <si>
    <t>Moles</t>
  </si>
  <si>
    <t>DAMB</t>
  </si>
  <si>
    <t>Lincoln Stevens</t>
  </si>
  <si>
    <t>HLA1</t>
  </si>
  <si>
    <t>Curry</t>
  </si>
  <si>
    <t>JMCB</t>
  </si>
  <si>
    <t>JAW7</t>
  </si>
  <si>
    <t>Carter</t>
  </si>
  <si>
    <t>JNC4</t>
  </si>
  <si>
    <t>Joann</t>
  </si>
  <si>
    <t>Gillum</t>
  </si>
  <si>
    <t>JWG3</t>
  </si>
  <si>
    <t>Pizzichillo</t>
  </si>
  <si>
    <t>MPP3</t>
  </si>
  <si>
    <t>Stephen</t>
  </si>
  <si>
    <t>Harshbarger</t>
  </si>
  <si>
    <t>SMHF</t>
  </si>
  <si>
    <t>Adams</t>
  </si>
  <si>
    <t>TLA4</t>
  </si>
  <si>
    <t>ADH</t>
  </si>
  <si>
    <t>PLP W/O ADH</t>
  </si>
  <si>
    <t>ALE3</t>
  </si>
  <si>
    <t>Scott Grigsby</t>
  </si>
  <si>
    <t>Freed'ja</t>
  </si>
  <si>
    <t>Hilaire</t>
  </si>
  <si>
    <t>MRH6</t>
  </si>
  <si>
    <t>NNM1</t>
  </si>
  <si>
    <t>Kiera Wynn</t>
  </si>
  <si>
    <t>=IF(G2="Plan 32",IF(INDEX(SWG!R:R,MATCH(A2,SWG!C:C,0),1)&gt;=0,SUM(IF(INDEX(SWG!V:V,MATCH(A2,SWG!C:C,0),1)&lt;=700,1,0),IF(INDEX(SWG!AF:AF,MATCH(A2,SWG!C:C,0),1)&gt;=0.9,1,IF(INDEX(SWG!W:W,MATCH(A2,SWG!C:C,0),1)="",1,0)),IF(AND(I2="Yes",OR(J2="No PTO",J2="Planned PTO",J2="Denied PTO")),1,0)),0),"")</t>
  </si>
  <si>
    <t>SWG2</t>
  </si>
  <si>
    <t>Adj Login/Adh</t>
  </si>
  <si>
    <t>Betty Jenks</t>
  </si>
  <si>
    <t>Hunt</t>
  </si>
  <si>
    <t>Clifton McMoore</t>
  </si>
  <si>
    <t>James Curry</t>
  </si>
  <si>
    <t>Janice White</t>
  </si>
  <si>
    <t>Joann Gillum</t>
  </si>
  <si>
    <t>Tiffany Adams</t>
  </si>
  <si>
    <t>Amie Sode</t>
  </si>
  <si>
    <t>Caitlin Fogle</t>
  </si>
  <si>
    <t>Robert Walker</t>
  </si>
  <si>
    <t>Sarah Paterno</t>
  </si>
  <si>
    <t>Timothy McCoy</t>
  </si>
  <si>
    <t>Chance Smith</t>
  </si>
  <si>
    <t>Kyle Jeffers</t>
  </si>
  <si>
    <t>Cameron Pruitt</t>
  </si>
  <si>
    <t>Darlene Moles</t>
  </si>
  <si>
    <t>Jasmine Carter</t>
  </si>
  <si>
    <t>.91,X</t>
  </si>
  <si>
    <t>Jessica Burchett</t>
  </si>
  <si>
    <t>Kaylee Elkins</t>
  </si>
  <si>
    <t>Michael Pizzichillo</t>
  </si>
  <si>
    <t>Stephen Harshbarger</t>
  </si>
  <si>
    <t>Adena Snow</t>
  </si>
  <si>
    <t>Alicia Smith</t>
  </si>
  <si>
    <t>Amber Hutchinson</t>
  </si>
  <si>
    <t>Charles Gilkerson</t>
  </si>
  <si>
    <t>Chi Spaulding</t>
  </si>
  <si>
    <t>Emily Goodpaster</t>
  </si>
  <si>
    <t>Plan 31</t>
  </si>
  <si>
    <t>Garrett Mullen</t>
  </si>
  <si>
    <t>Josie Lawson</t>
  </si>
  <si>
    <t>Mariah Dotson</t>
  </si>
  <si>
    <t>Melissa Tooley</t>
  </si>
  <si>
    <t>Michael Brooks</t>
  </si>
  <si>
    <t>Pamela Mann</t>
  </si>
  <si>
    <t>Shawn Daniels</t>
  </si>
  <si>
    <t>Sidnie Estep</t>
  </si>
  <si>
    <t>Stephanie Adkins</t>
  </si>
  <si>
    <t>Tammy  Maynard</t>
  </si>
  <si>
    <t>Vicki Adkins</t>
  </si>
  <si>
    <t>Jennifer Faux</t>
  </si>
  <si>
    <t>Ivy  Williams</t>
  </si>
  <si>
    <t>=IF(G2="Plan 32",VLOOKUP(A2,'SWG2'!B:BA,52,0),"")</t>
  </si>
  <si>
    <t>Ranee Noble</t>
  </si>
  <si>
    <t>Crystal  Clark</t>
  </si>
  <si>
    <t>Plan 33</t>
  </si>
  <si>
    <t>2,1</t>
  </si>
  <si>
    <t>Leila Rivers</t>
  </si>
  <si>
    <t>Kewanna Crooms</t>
  </si>
  <si>
    <t>Kaitlyn Stanley</t>
  </si>
  <si>
    <t>Makensie Ramey</t>
  </si>
  <si>
    <t>Plan 34</t>
  </si>
  <si>
    <t>Kroger_PLP</t>
  </si>
  <si>
    <t>Kroger_plp</t>
  </si>
  <si>
    <t>Client_PLP</t>
  </si>
  <si>
    <t>Tier1_QA</t>
  </si>
  <si>
    <t>Tier2_QA</t>
  </si>
  <si>
    <t>650,1</t>
  </si>
  <si>
    <t>Plan 35</t>
  </si>
  <si>
    <t>.85,.5</t>
  </si>
  <si>
    <t>.9,1</t>
  </si>
  <si>
    <t>Plan 36</t>
  </si>
  <si>
    <t>.85,1.5</t>
  </si>
  <si>
    <t>Plan 37</t>
  </si>
  <si>
    <t>.85,1</t>
  </si>
  <si>
    <t>Mariya Childers-Chaffin</t>
  </si>
  <si>
    <t>plan 4</t>
  </si>
  <si>
    <t>ID</t>
  </si>
  <si>
    <t>FPL</t>
  </si>
  <si>
    <t>Embry, Kathleen</t>
  </si>
  <si>
    <t>Bostic, TeTesha</t>
  </si>
  <si>
    <t>Barnes, Darius</t>
  </si>
  <si>
    <t>Manager</t>
  </si>
  <si>
    <t xml:space="preserve">Class </t>
  </si>
  <si>
    <t xml:space="preserve">QA </t>
  </si>
  <si>
    <t xml:space="preserve">Ghours </t>
  </si>
  <si>
    <t xml:space="preserve">Phours </t>
  </si>
  <si>
    <t>SHours</t>
  </si>
  <si>
    <t>DT</t>
  </si>
  <si>
    <t>Bill Downtime</t>
  </si>
  <si>
    <t xml:space="preserve">Billable Hrs </t>
  </si>
  <si>
    <t>Billable %</t>
  </si>
  <si>
    <t xml:space="preserve"> Login  </t>
  </si>
  <si>
    <t xml:space="preserve">Offered </t>
  </si>
  <si>
    <t xml:space="preserve">Accepted </t>
  </si>
  <si>
    <t>Not Accepted</t>
  </si>
  <si>
    <t xml:space="preserve">AHT </t>
  </si>
  <si>
    <t xml:space="preserve">Hold </t>
  </si>
  <si>
    <t xml:space="preserve">Av Hold </t>
  </si>
  <si>
    <t xml:space="preserve">Av Wrap </t>
  </si>
  <si>
    <t>Transfer #</t>
  </si>
  <si>
    <t xml:space="preserve">Transfer % </t>
  </si>
  <si>
    <t xml:space="preserve">Break </t>
  </si>
  <si>
    <t xml:space="preserve">Lunch </t>
  </si>
  <si>
    <t xml:space="preserve">Ready </t>
  </si>
  <si>
    <t xml:space="preserve">Busy </t>
  </si>
  <si>
    <t xml:space="preserve">ACW </t>
  </si>
  <si>
    <t xml:space="preserve">Not Ready </t>
  </si>
  <si>
    <t xml:space="preserve">AFD </t>
  </si>
  <si>
    <t xml:space="preserve">Offline </t>
  </si>
  <si>
    <t xml:space="preserve">Meeting </t>
  </si>
  <si>
    <t xml:space="preserve">Training </t>
  </si>
  <si>
    <t xml:space="preserve">Clerical </t>
  </si>
  <si>
    <t xml:space="preserve">Attendance </t>
  </si>
  <si>
    <t xml:space="preserve">Shrink </t>
  </si>
  <si>
    <t xml:space="preserve"> AHT SEC</t>
  </si>
  <si>
    <t xml:space="preserve">Login HRS </t>
  </si>
  <si>
    <t>Beaver, Heather (HBEAVER)</t>
  </si>
  <si>
    <t>Buck, Traci Lyn (TRABUCK)</t>
  </si>
  <si>
    <t>Burley, Jacquita (JBURLEY)</t>
  </si>
  <si>
    <t>Daniels, Chrishanda (CHRISHD)</t>
  </si>
  <si>
    <t>Daniels, Kathy (KATHDAN)</t>
  </si>
  <si>
    <t>Faio, Angelo (ANGFAIO)</t>
  </si>
  <si>
    <t>Fowler, Melissa (MEFOWLE)</t>
  </si>
  <si>
    <t>Hall, Aaron (AARHALL)</t>
  </si>
  <si>
    <t>Jackson, Maiahliyah (MAIJACK)</t>
  </si>
  <si>
    <t>Moore, Monique (MONMOOR)</t>
  </si>
  <si>
    <t>Newton, Angela (ANNEWTO)</t>
  </si>
  <si>
    <t>Purdy, Brenda (PURDYBR)</t>
  </si>
  <si>
    <t>Renner, Kimberly (KIRENNE)</t>
  </si>
  <si>
    <t>Taylor, Monica (MOTAYLO)</t>
  </si>
  <si>
    <t>Veasna, Sophary (SVEASNA)</t>
  </si>
  <si>
    <t>Washington, Lameka (LWASHIN)</t>
  </si>
  <si>
    <t>Weston, Wenisha (WWESTON)</t>
  </si>
  <si>
    <t>Williams, Andre (ANDRWI)</t>
  </si>
  <si>
    <t>Davis, Breanna (BREADAV)</t>
  </si>
  <si>
    <t>Harris, Auriel (HARRIAU)</t>
  </si>
  <si>
    <t>Green, Markayla (MARKAGR)</t>
  </si>
  <si>
    <t>Ibarra, Andrew L</t>
  </si>
  <si>
    <t>Madison, Taylah (MADISOT)</t>
  </si>
  <si>
    <t>Wallace, Kayla (WALLAKA)</t>
  </si>
  <si>
    <t>Wright, Jordan (WRIGJOR)</t>
  </si>
  <si>
    <t>plan 3</t>
  </si>
  <si>
    <t>Evans</t>
  </si>
  <si>
    <t>Aisha</t>
  </si>
  <si>
    <t>Wright</t>
  </si>
  <si>
    <t>Jordan</t>
  </si>
  <si>
    <t>MERC</t>
  </si>
  <si>
    <t>Cobb, Rhonda (RHOCOBB)</t>
  </si>
  <si>
    <t>Wilson, Brynn ()</t>
  </si>
  <si>
    <t>Schofield, Antonia ()</t>
  </si>
  <si>
    <t>Cammock, Kenia ()</t>
  </si>
  <si>
    <t>Sands, Dylan ()</t>
  </si>
  <si>
    <t>Wilson, Brynn (WILSBRY)</t>
  </si>
  <si>
    <t>Schofield, Antonia (ASCHOFI)</t>
  </si>
  <si>
    <t>Cammock, Kenia (KCAMMOC)</t>
  </si>
  <si>
    <t>Sands, Dylan (DYSANDS)</t>
  </si>
  <si>
    <t>Fletcher, Shaunte ()</t>
  </si>
  <si>
    <t>Lewis, Ja'renta ()</t>
  </si>
  <si>
    <t>Cooper, Lisa ()</t>
  </si>
  <si>
    <t>Napier, Yakima ()</t>
  </si>
  <si>
    <t>Harris, Leonna ()</t>
  </si>
  <si>
    <t>Copeland, Zakkiyah  ()</t>
  </si>
  <si>
    <t>Moore, Shirrah ()</t>
  </si>
  <si>
    <t>Jackson, Kayla ()</t>
  </si>
  <si>
    <t>Blakely, Alexia ()</t>
  </si>
  <si>
    <t>Williams, Quiowon  ()</t>
  </si>
  <si>
    <t>Ragland, Victoria ()</t>
  </si>
  <si>
    <t>Walker, Tre'irra ()</t>
  </si>
  <si>
    <t>Coston, Delmar ()</t>
  </si>
  <si>
    <t>Tate, Kenijah Tate ()</t>
  </si>
  <si>
    <t>O'neal, Alannah ()</t>
  </si>
  <si>
    <t>Shields, Kenneth ()</t>
  </si>
  <si>
    <t>Wilson, Alexis ()</t>
  </si>
  <si>
    <t>plan 40</t>
  </si>
  <si>
    <t>Plan 39</t>
  </si>
  <si>
    <t>Plan 40</t>
  </si>
  <si>
    <t>Payable Hours</t>
  </si>
  <si>
    <t>`</t>
  </si>
  <si>
    <t>No</t>
  </si>
  <si>
    <t>No PTO</t>
  </si>
  <si>
    <t>Office</t>
  </si>
  <si>
    <t>CC#</t>
  </si>
  <si>
    <t>WAH</t>
  </si>
  <si>
    <t>Ment.</t>
  </si>
  <si>
    <t>LoB</t>
  </si>
  <si>
    <t>Bacon</t>
  </si>
  <si>
    <t>Tanesha</t>
  </si>
  <si>
    <t>FPL1</t>
  </si>
  <si>
    <t>2022-04-11</t>
  </si>
  <si>
    <t>Evans, Aisha</t>
  </si>
  <si>
    <t>Production</t>
  </si>
  <si>
    <t>Barnes</t>
  </si>
  <si>
    <t>Darius</t>
  </si>
  <si>
    <t>(MGR-Jax)</t>
  </si>
  <si>
    <t>2020-12-07</t>
  </si>
  <si>
    <t xml:space="preserve">, </t>
  </si>
  <si>
    <t>Offline</t>
  </si>
  <si>
    <t>2021-12-13</t>
  </si>
  <si>
    <t>Dalmas</t>
  </si>
  <si>
    <t>(AM)</t>
  </si>
  <si>
    <t>2008-03-17</t>
  </si>
  <si>
    <t>Ellis</t>
  </si>
  <si>
    <t>Orvia</t>
  </si>
  <si>
    <t>2022-01-10</t>
  </si>
  <si>
    <t>2021-05-10</t>
  </si>
  <si>
    <t>Ferrell</t>
  </si>
  <si>
    <t>Ronnasia</t>
  </si>
  <si>
    <t>Frazier</t>
  </si>
  <si>
    <t>Krystal</t>
  </si>
  <si>
    <t>Hill</t>
  </si>
  <si>
    <t>Darrisha</t>
  </si>
  <si>
    <t>2021-11-29</t>
  </si>
  <si>
    <t>Mackey</t>
  </si>
  <si>
    <t>Derisha</t>
  </si>
  <si>
    <t>OGwinn</t>
  </si>
  <si>
    <t>Gregory</t>
  </si>
  <si>
    <t>2022-03-08</t>
  </si>
  <si>
    <t>Piazza</t>
  </si>
  <si>
    <t>Leigh-Ann</t>
  </si>
  <si>
    <t>Reed</t>
  </si>
  <si>
    <t>Ballard</t>
  </si>
  <si>
    <t>Paulette</t>
  </si>
  <si>
    <t>HR (Jax)</t>
  </si>
  <si>
    <t>(HOLD)</t>
  </si>
  <si>
    <t>2022-02-07</t>
  </si>
  <si>
    <t>Riedy</t>
  </si>
  <si>
    <t>(HR)</t>
  </si>
  <si>
    <t>2001-10-01</t>
  </si>
  <si>
    <t>Ballard, Paulette</t>
  </si>
  <si>
    <t>Alexander</t>
  </si>
  <si>
    <t>Annalicia</t>
  </si>
  <si>
    <t>KCC31</t>
  </si>
  <si>
    <t>2020-05-04</t>
  </si>
  <si>
    <t>Hagen, Jenny</t>
  </si>
  <si>
    <t>plan 22</t>
  </si>
  <si>
    <t>Atkinson</t>
  </si>
  <si>
    <t>Ebony</t>
  </si>
  <si>
    <t>KCC36</t>
  </si>
  <si>
    <t>2020-01-27</t>
  </si>
  <si>
    <t>Moore, Carmen</t>
  </si>
  <si>
    <t>KSC OD</t>
  </si>
  <si>
    <t>Bailey</t>
  </si>
  <si>
    <t>Brian</t>
  </si>
  <si>
    <t>KCC32</t>
  </si>
  <si>
    <t>2021-11-09</t>
  </si>
  <si>
    <t>McCaffery, Amanda</t>
  </si>
  <si>
    <t>OOD</t>
  </si>
  <si>
    <t>2020-07-13</t>
  </si>
  <si>
    <t>Mary</t>
  </si>
  <si>
    <t>2020-01-06</t>
  </si>
  <si>
    <t>Barnhart</t>
  </si>
  <si>
    <t>Valerie</t>
  </si>
  <si>
    <t>2020-10-26</t>
  </si>
  <si>
    <t>Specialist</t>
  </si>
  <si>
    <t>plan 26</t>
  </si>
  <si>
    <t>Bolton</t>
  </si>
  <si>
    <t>Moneq</t>
  </si>
  <si>
    <t>2019-12-30</t>
  </si>
  <si>
    <t>Callback</t>
  </si>
  <si>
    <t>Browning</t>
  </si>
  <si>
    <t>Elizabeth</t>
  </si>
  <si>
    <t>2022-05-16</t>
  </si>
  <si>
    <t>Training</t>
  </si>
  <si>
    <t>Chellis</t>
  </si>
  <si>
    <t>2013-05-13</t>
  </si>
  <si>
    <t>Morgan, Kalen</t>
  </si>
  <si>
    <t>Choice</t>
  </si>
  <si>
    <t>Caleshia</t>
  </si>
  <si>
    <t>Clarke</t>
  </si>
  <si>
    <t>Keil</t>
  </si>
  <si>
    <t>2021-07-06</t>
  </si>
  <si>
    <t>Cavins, Changley</t>
  </si>
  <si>
    <t>plan 19</t>
  </si>
  <si>
    <t>Corona</t>
  </si>
  <si>
    <t>Jeison</t>
  </si>
  <si>
    <t>Cox</t>
  </si>
  <si>
    <t>Daniels</t>
  </si>
  <si>
    <t>Kathy</t>
  </si>
  <si>
    <t>KCC29</t>
  </si>
  <si>
    <t>2018-06-21</t>
  </si>
  <si>
    <t>SLD</t>
  </si>
  <si>
    <t>Delves</t>
  </si>
  <si>
    <t>Judy</t>
  </si>
  <si>
    <t>2019-05-20</t>
  </si>
  <si>
    <t>Datra</t>
  </si>
  <si>
    <t>Elder</t>
  </si>
  <si>
    <t>Raven</t>
  </si>
  <si>
    <t>2020-03-10</t>
  </si>
  <si>
    <t>Figueroa</t>
  </si>
  <si>
    <t>Joely</t>
  </si>
  <si>
    <t>Gipson</t>
  </si>
  <si>
    <t>Tiffanie</t>
  </si>
  <si>
    <t>2022-02-21</t>
  </si>
  <si>
    <t>Gonzalez</t>
  </si>
  <si>
    <t>Erika</t>
  </si>
  <si>
    <t>Shekinah</t>
  </si>
  <si>
    <t>Hagen</t>
  </si>
  <si>
    <t>Jenny</t>
  </si>
  <si>
    <t>2009-10-26</t>
  </si>
  <si>
    <t>Harris</t>
  </si>
  <si>
    <t>India</t>
  </si>
  <si>
    <t>Hernandez</t>
  </si>
  <si>
    <t>Ariana</t>
  </si>
  <si>
    <t>Vanessa</t>
  </si>
  <si>
    <t>2018-10-21</t>
  </si>
  <si>
    <t>Hooper</t>
  </si>
  <si>
    <t>Jazmin</t>
  </si>
  <si>
    <t>2020-09-03</t>
  </si>
  <si>
    <t>Kelsey</t>
  </si>
  <si>
    <t>Tauricia</t>
  </si>
  <si>
    <t>Kohn</t>
  </si>
  <si>
    <t>Vickie</t>
  </si>
  <si>
    <t>(QA)</t>
  </si>
  <si>
    <t>Leonardo, Emil</t>
  </si>
  <si>
    <t>Lattimore</t>
  </si>
  <si>
    <t>Brandi</t>
  </si>
  <si>
    <t>Lee</t>
  </si>
  <si>
    <t>Malcolm</t>
  </si>
  <si>
    <t>2020-09-07</t>
  </si>
  <si>
    <t>Leslie</t>
  </si>
  <si>
    <t>Marissa</t>
  </si>
  <si>
    <t>2020-01-13</t>
  </si>
  <si>
    <t>Lyn</t>
  </si>
  <si>
    <t>Tesha</t>
  </si>
  <si>
    <t>2021-06-07</t>
  </si>
  <si>
    <t>Mayo</t>
  </si>
  <si>
    <t>Lamar</t>
  </si>
  <si>
    <t>2019-10-24</t>
  </si>
  <si>
    <t>McCaffery</t>
  </si>
  <si>
    <t>Amanda</t>
  </si>
  <si>
    <t>Renna</t>
  </si>
  <si>
    <t>(OPS)</t>
  </si>
  <si>
    <t>Moore</t>
  </si>
  <si>
    <t>Quanesha</t>
  </si>
  <si>
    <t>2020-06-11</t>
  </si>
  <si>
    <t>KCCGC</t>
  </si>
  <si>
    <t>Carmen</t>
  </si>
  <si>
    <t>2017-02-20</t>
  </si>
  <si>
    <t>2021-08-30</t>
  </si>
  <si>
    <t>Neves</t>
  </si>
  <si>
    <t>2000-01-01</t>
  </si>
  <si>
    <t>Page</t>
  </si>
  <si>
    <t>Kaitlyn</t>
  </si>
  <si>
    <t>2020-10-08</t>
  </si>
  <si>
    <t>Quarterman</t>
  </si>
  <si>
    <t>Marvin</t>
  </si>
  <si>
    <t>2021-11-22</t>
  </si>
  <si>
    <t>Shajuana</t>
  </si>
  <si>
    <t>2019-11-04</t>
  </si>
  <si>
    <t>Rivera</t>
  </si>
  <si>
    <t>Emily</t>
  </si>
  <si>
    <t>2021-08-16</t>
  </si>
  <si>
    <t>Robledo</t>
  </si>
  <si>
    <t>Juan</t>
  </si>
  <si>
    <t>Scheer-Quick</t>
  </si>
  <si>
    <t>Lauren</t>
  </si>
  <si>
    <t>2018-05-07</t>
  </si>
  <si>
    <t>Somuah</t>
  </si>
  <si>
    <t>Zerrina</t>
  </si>
  <si>
    <t>2021-07-19</t>
  </si>
  <si>
    <t>Sparrow</t>
  </si>
  <si>
    <t>Robrianna</t>
  </si>
  <si>
    <t>Stevenson</t>
  </si>
  <si>
    <t>Unique</t>
  </si>
  <si>
    <t>Still</t>
  </si>
  <si>
    <t>Beverlyn</t>
  </si>
  <si>
    <t>Thompson</t>
  </si>
  <si>
    <t>2021-01-04</t>
  </si>
  <si>
    <t>Torres</t>
  </si>
  <si>
    <t>Joseline</t>
  </si>
  <si>
    <t>Valentine</t>
  </si>
  <si>
    <t>DiJon</t>
  </si>
  <si>
    <t>2020-11-23</t>
  </si>
  <si>
    <t>Wells</t>
  </si>
  <si>
    <t>2020-11-16</t>
  </si>
  <si>
    <t>Weston</t>
  </si>
  <si>
    <t>Gloria</t>
  </si>
  <si>
    <t>Chintai</t>
  </si>
  <si>
    <t>Deanna</t>
  </si>
  <si>
    <t>Williams</t>
  </si>
  <si>
    <t>2020-04-13</t>
  </si>
  <si>
    <t>2022-03-28</t>
  </si>
  <si>
    <t>Bostic</t>
  </si>
  <si>
    <t>TeTesha</t>
  </si>
  <si>
    <t>2021-03-15</t>
  </si>
  <si>
    <t>plan 39</t>
  </si>
  <si>
    <t>(LOA)</t>
  </si>
  <si>
    <t>Burley</t>
  </si>
  <si>
    <t>Jacquita</t>
  </si>
  <si>
    <t>MER2</t>
  </si>
  <si>
    <t>2019-04-08</t>
  </si>
  <si>
    <t>2022-01-17</t>
  </si>
  <si>
    <t>(CNM)</t>
  </si>
  <si>
    <t>2008-09-22</t>
  </si>
  <si>
    <t>Cooper</t>
  </si>
  <si>
    <t>MER1</t>
  </si>
  <si>
    <t>2022-01-31</t>
  </si>
  <si>
    <t>Chrishanda</t>
  </si>
  <si>
    <t>Breanna</t>
  </si>
  <si>
    <t>2021-10-25</t>
  </si>
  <si>
    <t>Embry</t>
  </si>
  <si>
    <t>Kathleen</t>
  </si>
  <si>
    <t>2018-10-08</t>
  </si>
  <si>
    <t>Fowler</t>
  </si>
  <si>
    <t>Melissa</t>
  </si>
  <si>
    <t>2022-02-28</t>
  </si>
  <si>
    <t>2022-02-14</t>
  </si>
  <si>
    <t>Green</t>
  </si>
  <si>
    <t>Markayla</t>
  </si>
  <si>
    <t>2021-11-08</t>
  </si>
  <si>
    <t>Hall</t>
  </si>
  <si>
    <t>Aaron</t>
  </si>
  <si>
    <t>Hendrix</t>
  </si>
  <si>
    <t>Austin</t>
  </si>
  <si>
    <t>Johnson</t>
  </si>
  <si>
    <t>Madison</t>
  </si>
  <si>
    <t>Taylah</t>
  </si>
  <si>
    <t>2021-12-06</t>
  </si>
  <si>
    <t>Martine</t>
  </si>
  <si>
    <t>Monique</t>
  </si>
  <si>
    <t>2021-06-21</t>
  </si>
  <si>
    <t>Newton</t>
  </si>
  <si>
    <t>Angela</t>
  </si>
  <si>
    <t>Purdy</t>
  </si>
  <si>
    <t>Brenda</t>
  </si>
  <si>
    <t>2020-09-28</t>
  </si>
  <si>
    <t>Renner</t>
  </si>
  <si>
    <t>Kimberly</t>
  </si>
  <si>
    <t>2019-09-09</t>
  </si>
  <si>
    <t>Risher</t>
  </si>
  <si>
    <t>Kayla</t>
  </si>
  <si>
    <t>Taylor</t>
  </si>
  <si>
    <t>Monica</t>
  </si>
  <si>
    <t>2021-04-12</t>
  </si>
  <si>
    <t>Whaley</t>
  </si>
  <si>
    <t>Telisa</t>
  </si>
  <si>
    <t>Baden</t>
  </si>
  <si>
    <t>Crystal</t>
  </si>
  <si>
    <t>SW Gas (Jax)</t>
  </si>
  <si>
    <t>SWG10</t>
  </si>
  <si>
    <t>2021-10-04</t>
  </si>
  <si>
    <t>Booth, Brooke</t>
  </si>
  <si>
    <t>2012-07-30</t>
  </si>
  <si>
    <t>Crooms</t>
  </si>
  <si>
    <t>Kewanna</t>
  </si>
  <si>
    <t>Durrill</t>
  </si>
  <si>
    <t>Brandon</t>
  </si>
  <si>
    <t>2005-01-05</t>
  </si>
  <si>
    <t>SueAnn</t>
  </si>
  <si>
    <t>Henricks</t>
  </si>
  <si>
    <t>Ashley</t>
  </si>
  <si>
    <t>2022-03-07</t>
  </si>
  <si>
    <t>2020-11-09</t>
  </si>
  <si>
    <t>McGraw</t>
  </si>
  <si>
    <t>Serenity</t>
  </si>
  <si>
    <t>2021-01-11</t>
  </si>
  <si>
    <t>Rivers</t>
  </si>
  <si>
    <t>Leila</t>
  </si>
  <si>
    <t>Silva</t>
  </si>
  <si>
    <t>2018-07-02</t>
  </si>
  <si>
    <t>Tunsill</t>
  </si>
  <si>
    <t>Asia</t>
  </si>
  <si>
    <t>2021-01-18</t>
  </si>
  <si>
    <t>Identifies EE's Payable Time</t>
  </si>
  <si>
    <t>Dept ID</t>
  </si>
  <si>
    <t>Descr</t>
  </si>
  <si>
    <t>Rpt Dt</t>
  </si>
  <si>
    <t>TRC</t>
  </si>
  <si>
    <t>Quantity</t>
  </si>
  <si>
    <t>Status</t>
  </si>
  <si>
    <t>Supv ID</t>
  </si>
  <si>
    <t>Supervisor</t>
  </si>
  <si>
    <t>Group</t>
  </si>
  <si>
    <t>HR Status</t>
  </si>
  <si>
    <t>Pay Status</t>
  </si>
  <si>
    <t>Type</t>
  </si>
  <si>
    <t>Job Code</t>
  </si>
  <si>
    <t>Client</t>
  </si>
  <si>
    <t>GL Pay Type</t>
  </si>
  <si>
    <t>4310</t>
  </si>
  <si>
    <t>Jacksonville - Outsourcing</t>
  </si>
  <si>
    <t>0094347</t>
  </si>
  <si>
    <t>Kathy Daniels</t>
  </si>
  <si>
    <t>REG</t>
  </si>
  <si>
    <t>NA</t>
  </si>
  <si>
    <t>0148975</t>
  </si>
  <si>
    <t>GC2</t>
  </si>
  <si>
    <t>A</t>
  </si>
  <si>
    <t>H</t>
  </si>
  <si>
    <t>1105T1</t>
  </si>
  <si>
    <t>PURV</t>
  </si>
  <si>
    <t>0105021</t>
  </si>
  <si>
    <t>S</t>
  </si>
  <si>
    <t>1120T</t>
  </si>
  <si>
    <t>0107066</t>
  </si>
  <si>
    <t>Jenny Hagen</t>
  </si>
  <si>
    <t>0186410</t>
  </si>
  <si>
    <t>James Chellis</t>
  </si>
  <si>
    <t>1215H</t>
  </si>
  <si>
    <t>KRGRJ</t>
  </si>
  <si>
    <t>0179983</t>
  </si>
  <si>
    <t>0217968</t>
  </si>
  <si>
    <t>Carmen Moore</t>
  </si>
  <si>
    <t>1215T</t>
  </si>
  <si>
    <t>0221292</t>
  </si>
  <si>
    <t>Amanda McCaffery</t>
  </si>
  <si>
    <t>0229004</t>
  </si>
  <si>
    <t>Vanessa Hill</t>
  </si>
  <si>
    <t>1105H1</t>
  </si>
  <si>
    <t>0229882</t>
  </si>
  <si>
    <t>Lauren Scheer-Quick</t>
  </si>
  <si>
    <t>0231889</t>
  </si>
  <si>
    <t>Jennifer Silva</t>
  </si>
  <si>
    <t>1105TH</t>
  </si>
  <si>
    <t>0232005</t>
  </si>
  <si>
    <t>Mary Ballard</t>
  </si>
  <si>
    <t>0232313</t>
  </si>
  <si>
    <t>0234856</t>
  </si>
  <si>
    <t>Kathleen Embry</t>
  </si>
  <si>
    <t>0235306</t>
  </si>
  <si>
    <t>Vickie Kohn</t>
  </si>
  <si>
    <t>1141T1</t>
  </si>
  <si>
    <t>0238894</t>
  </si>
  <si>
    <t>Jacquita Burley</t>
  </si>
  <si>
    <t>0243853</t>
  </si>
  <si>
    <t>Austin Hendrix</t>
  </si>
  <si>
    <t>0255204</t>
  </si>
  <si>
    <t>Tetesha Bostic</t>
  </si>
  <si>
    <t>0243870</t>
  </si>
  <si>
    <t>Kimberly Renner</t>
  </si>
  <si>
    <t>0244898</t>
  </si>
  <si>
    <t>Moneq Bolton</t>
  </si>
  <si>
    <t>0245223</t>
  </si>
  <si>
    <t>Lamar Mayo</t>
  </si>
  <si>
    <t>0245427</t>
  </si>
  <si>
    <t>Chintai White</t>
  </si>
  <si>
    <t>0245486</t>
  </si>
  <si>
    <t>Beverlyn Still</t>
  </si>
  <si>
    <t>0246036</t>
  </si>
  <si>
    <t>Caleshia Choice</t>
  </si>
  <si>
    <t>0246766</t>
  </si>
  <si>
    <t>11311</t>
  </si>
  <si>
    <t>ADMIN</t>
  </si>
  <si>
    <t>Ebony Atkinson</t>
  </si>
  <si>
    <t>0247936</t>
  </si>
  <si>
    <t>Ariana Hernandez</t>
  </si>
  <si>
    <t>0247937</t>
  </si>
  <si>
    <t>Raven Elder</t>
  </si>
  <si>
    <t>0249857</t>
  </si>
  <si>
    <t>Quanesha Moore</t>
  </si>
  <si>
    <t>0250565</t>
  </si>
  <si>
    <t>Chrishanda Daniels</t>
  </si>
  <si>
    <t>0251766</t>
  </si>
  <si>
    <t>Malcolm Lee</t>
  </si>
  <si>
    <t>0252191</t>
  </si>
  <si>
    <t>Brenda Purdy</t>
  </si>
  <si>
    <t>0252375</t>
  </si>
  <si>
    <t>Kaitlyn Page</t>
  </si>
  <si>
    <t>0252764</t>
  </si>
  <si>
    <t>0252806</t>
  </si>
  <si>
    <t>Renna Miller</t>
  </si>
  <si>
    <t>0252830</t>
  </si>
  <si>
    <t>Valerie Barnhart</t>
  </si>
  <si>
    <t>0253312</t>
  </si>
  <si>
    <t>Tiffany Wells</t>
  </si>
  <si>
    <t>0253679</t>
  </si>
  <si>
    <t>Darius Barnes</t>
  </si>
  <si>
    <t>0142551</t>
  </si>
  <si>
    <t>Dalmas Cavins</t>
  </si>
  <si>
    <t>0254134</t>
  </si>
  <si>
    <t>Jasmine Thompson</t>
  </si>
  <si>
    <t>0254228</t>
  </si>
  <si>
    <t>Lerline Perry</t>
  </si>
  <si>
    <t>0255545</t>
  </si>
  <si>
    <t>Monica Taylor</t>
  </si>
  <si>
    <t>0255811</t>
  </si>
  <si>
    <t>Aisha Evans</t>
  </si>
  <si>
    <t>0256277</t>
  </si>
  <si>
    <t>Tesha Lyn</t>
  </si>
  <si>
    <t>0256492</t>
  </si>
  <si>
    <t>Monique Moore</t>
  </si>
  <si>
    <t>0256731</t>
  </si>
  <si>
    <t>Melissa Fowler</t>
  </si>
  <si>
    <t>0256775</t>
  </si>
  <si>
    <t>Datra Edwards</t>
  </si>
  <si>
    <t>0257047</t>
  </si>
  <si>
    <t>Zerrina Somuah</t>
  </si>
  <si>
    <t>0257544</t>
  </si>
  <si>
    <t>Emily Rivera</t>
  </si>
  <si>
    <t>0257759</t>
  </si>
  <si>
    <t>Aaron Hall</t>
  </si>
  <si>
    <t>0258756</t>
  </si>
  <si>
    <t>0258757</t>
  </si>
  <si>
    <t>0259026</t>
  </si>
  <si>
    <t>Markayla Green</t>
  </si>
  <si>
    <t>0259077</t>
  </si>
  <si>
    <t>Elizabeth Browning</t>
  </si>
  <si>
    <t>0259300</t>
  </si>
  <si>
    <t>Marvin Quarterman</t>
  </si>
  <si>
    <t>0259399</t>
  </si>
  <si>
    <t>Ashley Henricks</t>
  </si>
  <si>
    <t>0259571</t>
  </si>
  <si>
    <t>Jordan Wright</t>
  </si>
  <si>
    <t>0259576</t>
  </si>
  <si>
    <t>Taylah Madison</t>
  </si>
  <si>
    <t>0259980</t>
  </si>
  <si>
    <t>Orvia Ellis</t>
  </si>
  <si>
    <t>0260325</t>
  </si>
  <si>
    <t>Lisa Cooper</t>
  </si>
  <si>
    <t>0260458</t>
  </si>
  <si>
    <t>Sueann Harris</t>
  </si>
  <si>
    <t>0260480</t>
  </si>
  <si>
    <t>Brandi Lattimore</t>
  </si>
  <si>
    <t>0260484</t>
  </si>
  <si>
    <t>Gloria Weston</t>
  </si>
  <si>
    <t>0260495</t>
  </si>
  <si>
    <t>Deanna White</t>
  </si>
  <si>
    <t>0260546</t>
  </si>
  <si>
    <t>Shakeil Richardson</t>
  </si>
  <si>
    <t>0260690</t>
  </si>
  <si>
    <t>Shekinah Griffin</t>
  </si>
  <si>
    <t>0260725</t>
  </si>
  <si>
    <t>Unique Stevenson</t>
  </si>
  <si>
    <t>0260861</t>
  </si>
  <si>
    <t>Jasmine Martin</t>
  </si>
  <si>
    <t>0261001</t>
  </si>
  <si>
    <t>Asia Tunsill</t>
  </si>
  <si>
    <t>0261360</t>
  </si>
  <si>
    <t>Kayla Risher</t>
  </si>
  <si>
    <t>0261373</t>
  </si>
  <si>
    <t>Telisa Whaley</t>
  </si>
  <si>
    <t>1105H2</t>
  </si>
  <si>
    <t>0261552</t>
  </si>
  <si>
    <t>Tanesha Bacon</t>
  </si>
  <si>
    <t>0261560</t>
  </si>
  <si>
    <t>Erika Gonzalez</t>
  </si>
  <si>
    <t>0261567</t>
  </si>
  <si>
    <t>Ronnasia Ferrell</t>
  </si>
  <si>
    <t>0261569</t>
  </si>
  <si>
    <t>Derisha Mackey</t>
  </si>
  <si>
    <t>0261570</t>
  </si>
  <si>
    <t>Jeison Corona</t>
  </si>
  <si>
    <t>0262012</t>
  </si>
  <si>
    <t>Robrianna Sparrow</t>
  </si>
  <si>
    <t>0262028</t>
  </si>
  <si>
    <t>India Harris</t>
  </si>
  <si>
    <t>Davis, Breanna</t>
  </si>
  <si>
    <t>Leslie, Marissa</t>
  </si>
  <si>
    <t>Mayo, Lamar</t>
  </si>
  <si>
    <t>Purdy, Brenda</t>
  </si>
  <si>
    <t>Still, Beverlyn</t>
  </si>
  <si>
    <t>Lyn, Tesha</t>
  </si>
  <si>
    <t>0240832</t>
  </si>
  <si>
    <t>Daniel Neves</t>
  </si>
  <si>
    <t>12011</t>
  </si>
  <si>
    <t>0261528</t>
  </si>
  <si>
    <t>Joely Figueroa</t>
  </si>
  <si>
    <t>0245489</t>
  </si>
  <si>
    <t>Shajuana Reed</t>
  </si>
  <si>
    <t>0258755</t>
  </si>
  <si>
    <t>Breanna Davis</t>
  </si>
  <si>
    <t>0258331</t>
  </si>
  <si>
    <t>Crystal Baden</t>
  </si>
  <si>
    <t>0261002</t>
  </si>
  <si>
    <t>Serenity Mcgraw</t>
  </si>
  <si>
    <t>Atkinson, Ebony</t>
  </si>
  <si>
    <t>Scheer-Quick, Lauren</t>
  </si>
  <si>
    <t>2022-06-13</t>
  </si>
  <si>
    <t>Acord, Isaiah</t>
  </si>
  <si>
    <t>KCC17</t>
  </si>
  <si>
    <t>Adams, Tiffany</t>
  </si>
  <si>
    <t>2020-12-21</t>
  </si>
  <si>
    <t>SWG01</t>
  </si>
  <si>
    <t>Adams, Brenda</t>
  </si>
  <si>
    <t>KCC13</t>
  </si>
  <si>
    <t>Addis, Tammy</t>
  </si>
  <si>
    <t>Adkins, Haley</t>
  </si>
  <si>
    <t>2022-06-20</t>
  </si>
  <si>
    <t>TRN-KCC2</t>
  </si>
  <si>
    <t>(CSS)</t>
  </si>
  <si>
    <t>2021-09-20</t>
  </si>
  <si>
    <t>KCC19</t>
  </si>
  <si>
    <t>Adkins, Stephanie</t>
  </si>
  <si>
    <t>SWG-CABO</t>
  </si>
  <si>
    <t>Adkins, Vicki</t>
  </si>
  <si>
    <t>2021-11-15</t>
  </si>
  <si>
    <t>KCC18</t>
  </si>
  <si>
    <t>Adkins, Shelton</t>
  </si>
  <si>
    <t>(RPT)</t>
  </si>
  <si>
    <t>Adkins, Shirley</t>
  </si>
  <si>
    <t>KCC02</t>
  </si>
  <si>
    <t>Alexander, Annalicia</t>
  </si>
  <si>
    <t>Anderson, Jamie</t>
  </si>
  <si>
    <t>2021-07-12</t>
  </si>
  <si>
    <t>KCC12</t>
  </si>
  <si>
    <t>FISWV02</t>
  </si>
  <si>
    <t>Ashby, Angeliq</t>
  </si>
  <si>
    <t>Atkins, Shannon</t>
  </si>
  <si>
    <t>Baden, Crystal</t>
  </si>
  <si>
    <t>Bailey, Mashell</t>
  </si>
  <si>
    <t>ENT04</t>
  </si>
  <si>
    <t>(TERM)</t>
  </si>
  <si>
    <t>Baldwin, Morgan</t>
  </si>
  <si>
    <t>KCC20</t>
  </si>
  <si>
    <t>Baldwin, Heather</t>
  </si>
  <si>
    <t>KCC15</t>
  </si>
  <si>
    <t>Ball, Misha</t>
  </si>
  <si>
    <t>KCC16</t>
  </si>
  <si>
    <t>Ballard, Mary</t>
  </si>
  <si>
    <t>Barker, Austin</t>
  </si>
  <si>
    <t>KCC24</t>
  </si>
  <si>
    <t>Barnhart, Valerie</t>
  </si>
  <si>
    <t>Barnwell, Tony</t>
  </si>
  <si>
    <t>(MGR)</t>
  </si>
  <si>
    <t>Bass, DeJuana</t>
  </si>
  <si>
    <t>ENT05</t>
  </si>
  <si>
    <t>Bell, Erica</t>
  </si>
  <si>
    <t>Bennett, Christy</t>
  </si>
  <si>
    <t>2021-03-22</t>
  </si>
  <si>
    <t>ENT06</t>
  </si>
  <si>
    <t>Bennett, Richard</t>
  </si>
  <si>
    <t>2022-05-09</t>
  </si>
  <si>
    <t>Black, Sherry</t>
  </si>
  <si>
    <t>(Inq &amp; Esc)</t>
  </si>
  <si>
    <t>Blair, Steve</t>
  </si>
  <si>
    <t>KCC06</t>
  </si>
  <si>
    <t>Bocook, Adam</t>
  </si>
  <si>
    <t>KCC22</t>
  </si>
  <si>
    <t>Boggs III, John</t>
  </si>
  <si>
    <t>Bolton, Moneq</t>
  </si>
  <si>
    <t>2021-11-01</t>
  </si>
  <si>
    <t>Boyles, Rebecca</t>
  </si>
  <si>
    <t>2021-08-23</t>
  </si>
  <si>
    <t>Bradshaw, Angela</t>
  </si>
  <si>
    <t>Branham, Garrett</t>
  </si>
  <si>
    <t>FISWV01</t>
  </si>
  <si>
    <t>Brooks, Jamie</t>
  </si>
  <si>
    <t>2021-02-01</t>
  </si>
  <si>
    <t>KCC14</t>
  </si>
  <si>
    <t>Brooks, Michael</t>
  </si>
  <si>
    <t>Brooks, Sharon</t>
  </si>
  <si>
    <t>Brooks II, Darrell</t>
  </si>
  <si>
    <t>Brown, Tammy</t>
  </si>
  <si>
    <t>Brown, Rebecca</t>
  </si>
  <si>
    <t>2022-03-14</t>
  </si>
  <si>
    <t>Browning, Elizabeth</t>
  </si>
  <si>
    <t>Burchett, Jessica</t>
  </si>
  <si>
    <t>SWG02</t>
  </si>
  <si>
    <t>Burchett, Dana</t>
  </si>
  <si>
    <t>Burchfield, Jonathan</t>
  </si>
  <si>
    <t>Burcroff, Karen</t>
  </si>
  <si>
    <t>Burgess, Linda</t>
  </si>
  <si>
    <t>Burley, Jacquita</t>
  </si>
  <si>
    <t>Burton, Amanda</t>
  </si>
  <si>
    <t>Bush, Jonathan</t>
  </si>
  <si>
    <t>KCC09</t>
  </si>
  <si>
    <t>Butler, Sarah</t>
  </si>
  <si>
    <t>2021-07-26</t>
  </si>
  <si>
    <t>Callicoat, Annette</t>
  </si>
  <si>
    <t>2021-06-28</t>
  </si>
  <si>
    <t>Cameron, Mary</t>
  </si>
  <si>
    <t>Campbell, Kari</t>
  </si>
  <si>
    <t>2021-10-18</t>
  </si>
  <si>
    <t>Campbell, Lisa</t>
  </si>
  <si>
    <t>Carpenter, Maria</t>
  </si>
  <si>
    <t>Carper, Chelsie</t>
  </si>
  <si>
    <t>Carson, Jonathan</t>
  </si>
  <si>
    <t>Casteel, Amanda</t>
  </si>
  <si>
    <t>Cavins, Dalmas</t>
  </si>
  <si>
    <t>Chapman, Beverly</t>
  </si>
  <si>
    <t>Chapman, Haeven</t>
  </si>
  <si>
    <t>Chellis, James</t>
  </si>
  <si>
    <t>Choice, Caleshia</t>
  </si>
  <si>
    <t>Christian, Marlene</t>
  </si>
  <si>
    <t>Clark, David</t>
  </si>
  <si>
    <t>Clarke, Keil</t>
  </si>
  <si>
    <t>Clay, Virginia</t>
  </si>
  <si>
    <t>Cobern, Matthew</t>
  </si>
  <si>
    <t>Coleman, Jordan</t>
  </si>
  <si>
    <t>Conley, Shannon</t>
  </si>
  <si>
    <t>2020-02-10</t>
  </si>
  <si>
    <t>Connor, Melinda</t>
  </si>
  <si>
    <t>Conrad, Suvhanna</t>
  </si>
  <si>
    <t>Cooper, Ira</t>
  </si>
  <si>
    <t>Corona, Jeison</t>
  </si>
  <si>
    <t>Cotton, Michael</t>
  </si>
  <si>
    <t>Cox, Lisa</t>
  </si>
  <si>
    <t>Crooms, Kewanna</t>
  </si>
  <si>
    <t>Curry, Stephanie</t>
  </si>
  <si>
    <t>Daniels, Robin</t>
  </si>
  <si>
    <t>Daniels, Shawn</t>
  </si>
  <si>
    <t>2020-08-24</t>
  </si>
  <si>
    <t>Daniels, Chrishanda</t>
  </si>
  <si>
    <t>Darby, Joshua</t>
  </si>
  <si>
    <t>Davis, Samantha</t>
  </si>
  <si>
    <t>2022-01-24</t>
  </si>
  <si>
    <t>Demaestri, David</t>
  </si>
  <si>
    <t>ENT02</t>
  </si>
  <si>
    <t>Deming, Shawn</t>
  </si>
  <si>
    <t>Dempsey, Christina</t>
  </si>
  <si>
    <t>Deskins, Rachel</t>
  </si>
  <si>
    <t>(WAM)</t>
  </si>
  <si>
    <t>Doerr, Kathryn</t>
  </si>
  <si>
    <t>FISWV03</t>
  </si>
  <si>
    <t>Donahoe, Brittany</t>
  </si>
  <si>
    <t>Donald, Dakota</t>
  </si>
  <si>
    <t>Doneff, Stephanie</t>
  </si>
  <si>
    <t>Easthom, Angela</t>
  </si>
  <si>
    <t>Edwards, Datra</t>
  </si>
  <si>
    <t>Edwards, Andrea</t>
  </si>
  <si>
    <t>Eisenhardt, Noel</t>
  </si>
  <si>
    <t>Elder, Raven</t>
  </si>
  <si>
    <t>Elkins, David</t>
  </si>
  <si>
    <t>Elkins, Robin</t>
  </si>
  <si>
    <t>Elkins, Kaylee</t>
  </si>
  <si>
    <t>Ellis, Orvia</t>
  </si>
  <si>
    <t>Ellis, Tammy</t>
  </si>
  <si>
    <t>Endicott, Tyler</t>
  </si>
  <si>
    <t>Ervin, Darrell</t>
  </si>
  <si>
    <t>2020-09-21</t>
  </si>
  <si>
    <t>Estep, Sidnie</t>
  </si>
  <si>
    <t>2022-06-06</t>
  </si>
  <si>
    <t>Ferguson, Matthew</t>
  </si>
  <si>
    <t>Figueroa, Joely</t>
  </si>
  <si>
    <t>Fisher, Thomas</t>
  </si>
  <si>
    <t>Fitzpatrick, Regina</t>
  </si>
  <si>
    <t>Fogle, Caitlin</t>
  </si>
  <si>
    <t>Foley, Jason</t>
  </si>
  <si>
    <t>Fowler, Melissa</t>
  </si>
  <si>
    <t>Frame, Mindy</t>
  </si>
  <si>
    <t>Francis, Ariana</t>
  </si>
  <si>
    <t>Franklin, Shyann</t>
  </si>
  <si>
    <t>2021-12-20</t>
  </si>
  <si>
    <t>Fry, Jordan</t>
  </si>
  <si>
    <t>Fuentes, Diondre</t>
  </si>
  <si>
    <t>Fulks, Travis</t>
  </si>
  <si>
    <t>Ganim, Elizabeth</t>
  </si>
  <si>
    <t>Gibson, Olivia</t>
  </si>
  <si>
    <t>Gilbert, Tabatha</t>
  </si>
  <si>
    <t>Gillenwater, Emily</t>
  </si>
  <si>
    <t>Gillum, Joann</t>
  </si>
  <si>
    <t>Gilmore, Justin</t>
  </si>
  <si>
    <t>2021-05-24</t>
  </si>
  <si>
    <t>Goodpaster, Emily</t>
  </si>
  <si>
    <t>Goorey, Jordan</t>
  </si>
  <si>
    <t>Graves, Hannah</t>
  </si>
  <si>
    <t>Griffin, Shekinah</t>
  </si>
  <si>
    <t>Griffith, Whitney</t>
  </si>
  <si>
    <t>Gunn, John</t>
  </si>
  <si>
    <t>Hacker, Samantha</t>
  </si>
  <si>
    <t>Hager, Mary</t>
  </si>
  <si>
    <t>Hakes, Tiffany</t>
  </si>
  <si>
    <t>Hall, Christine</t>
  </si>
  <si>
    <t>Hall, Aaron</t>
  </si>
  <si>
    <t>Hammock, Christopher</t>
  </si>
  <si>
    <t>Harden, LaQuana</t>
  </si>
  <si>
    <t>Harper, Chester</t>
  </si>
  <si>
    <t>Harper, Eric</t>
  </si>
  <si>
    <t>Harper, Victoria</t>
  </si>
  <si>
    <t>Harris, John</t>
  </si>
  <si>
    <t>Harris, India</t>
  </si>
  <si>
    <t>Haynes, Christopher</t>
  </si>
  <si>
    <t>Hazelett, Brian</t>
  </si>
  <si>
    <t>2022-05-23</t>
  </si>
  <si>
    <t>TRN-ENT1</t>
  </si>
  <si>
    <t>Hearn, Matthew</t>
  </si>
  <si>
    <t>Henderson, Jonathon</t>
  </si>
  <si>
    <t>Henderson, Cynthia</t>
  </si>
  <si>
    <t>Hendrick, Kinsey</t>
  </si>
  <si>
    <t>Hendrix, Austin</t>
  </si>
  <si>
    <t>Henricks, Ashley</t>
  </si>
  <si>
    <t>Hensley, Krystal</t>
  </si>
  <si>
    <t>Hernandez, Ariana</t>
  </si>
  <si>
    <t>Hight, Brandy</t>
  </si>
  <si>
    <t>Hill, Darrisha</t>
  </si>
  <si>
    <t>Hill, Vanessa</t>
  </si>
  <si>
    <t>Hinkle, Evangeline</t>
  </si>
  <si>
    <t>KCC01</t>
  </si>
  <si>
    <t>Hite, Maddiline</t>
  </si>
  <si>
    <t>Hodge, Lisa</t>
  </si>
  <si>
    <t>Holland, Joey</t>
  </si>
  <si>
    <t>Holley, Rob</t>
  </si>
  <si>
    <t>Holloway, Denise</t>
  </si>
  <si>
    <t>Holt, Kevin</t>
  </si>
  <si>
    <t>Horn, Kayla</t>
  </si>
  <si>
    <t>Hughes, Jonathan</t>
  </si>
  <si>
    <t>Hughes, Brittany</t>
  </si>
  <si>
    <t>Hurley, Carrie</t>
  </si>
  <si>
    <t>Hutchinson, Amber</t>
  </si>
  <si>
    <t>Hutton, Destinee</t>
  </si>
  <si>
    <t>James, Angela</t>
  </si>
  <si>
    <t>Jarrett, Brytton</t>
  </si>
  <si>
    <t>Jeffrey, LeAnna</t>
  </si>
  <si>
    <t>Jenkins, Joshua</t>
  </si>
  <si>
    <t>Jenks, Betty</t>
  </si>
  <si>
    <t>Johnson, Connie</t>
  </si>
  <si>
    <t>Johnson, Nakishia</t>
  </si>
  <si>
    <t>Johnson, LeeAnna</t>
  </si>
  <si>
    <t>Johnson, Shekinah</t>
  </si>
  <si>
    <t>Johnson, Braden</t>
  </si>
  <si>
    <t>Johnson, Kimberly</t>
  </si>
  <si>
    <t>Johnson, Misty</t>
  </si>
  <si>
    <t>Jones, Jillian</t>
  </si>
  <si>
    <t>Jones, Katherine</t>
  </si>
  <si>
    <t>Jones, Melissa</t>
  </si>
  <si>
    <t>Jones, Rhonda</t>
  </si>
  <si>
    <t>2019-07-01</t>
  </si>
  <si>
    <t>Jones-McTaggart, Courtney</t>
  </si>
  <si>
    <t>Jordan, Madeline</t>
  </si>
  <si>
    <t>Keenan, Kayla</t>
  </si>
  <si>
    <t>2019-12-09</t>
  </si>
  <si>
    <t>Keller, Edith</t>
  </si>
  <si>
    <t>Kelly, April</t>
  </si>
  <si>
    <t>Kelly, Sarah</t>
  </si>
  <si>
    <t>Kelsey, Tauricia</t>
  </si>
  <si>
    <t>Kimball, Katlynn</t>
  </si>
  <si>
    <t>2020-04-27</t>
  </si>
  <si>
    <t>Kinstler, Leeah</t>
  </si>
  <si>
    <t>Knight, Timothy</t>
  </si>
  <si>
    <t>Koffman, Cyleen</t>
  </si>
  <si>
    <t>Kohn, Vickie</t>
  </si>
  <si>
    <t>Lambert, Barbara</t>
  </si>
  <si>
    <t>Laney, Shawnna</t>
  </si>
  <si>
    <t>Lara, Carrie</t>
  </si>
  <si>
    <t>Layne, Candace</t>
  </si>
  <si>
    <t>(Support)</t>
  </si>
  <si>
    <t>LeBeau, Jamie</t>
  </si>
  <si>
    <t>LeBrun, Aaron</t>
  </si>
  <si>
    <t>LeBrun, Jessica</t>
  </si>
  <si>
    <t>Lee, Malcolm</t>
  </si>
  <si>
    <t>Lemle, Mark</t>
  </si>
  <si>
    <t>Lewis, Garry</t>
  </si>
  <si>
    <t>Linville, Keana</t>
  </si>
  <si>
    <t>Long, Katrina</t>
  </si>
  <si>
    <t>Lunsford, Emily</t>
  </si>
  <si>
    <t>Lycans, Olivia</t>
  </si>
  <si>
    <t>2022-05-02</t>
  </si>
  <si>
    <t>Lyman, Allyson</t>
  </si>
  <si>
    <t>Mann, Pamela</t>
  </si>
  <si>
    <t>Martin, Kaitlyn</t>
  </si>
  <si>
    <t>Martin, Megan</t>
  </si>
  <si>
    <t>Martine, Jasmine</t>
  </si>
  <si>
    <t>Mazeall, Connor</t>
  </si>
  <si>
    <t>Mccomas, Candace</t>
  </si>
  <si>
    <t>McCoy, Timothy</t>
  </si>
  <si>
    <t>McFee, Kelly</t>
  </si>
  <si>
    <t>2021-08-09</t>
  </si>
  <si>
    <t>McGee, Lisa</t>
  </si>
  <si>
    <t>Mcguire, Melody</t>
  </si>
  <si>
    <t>McKee, Marjorie</t>
  </si>
  <si>
    <t>Miller, Samantha</t>
  </si>
  <si>
    <t>Miller, Nijee</t>
  </si>
  <si>
    <t>Mills, Crystal</t>
  </si>
  <si>
    <t>Mitchell, Saundra</t>
  </si>
  <si>
    <t>Mitchell, Kevin</t>
  </si>
  <si>
    <t>Mitchell II, Samuel</t>
  </si>
  <si>
    <t>Moles, Darlene</t>
  </si>
  <si>
    <t>Mollett, Isaac</t>
  </si>
  <si>
    <t>Moore, Quanesha</t>
  </si>
  <si>
    <t>Moore, Vivian</t>
  </si>
  <si>
    <t>Moore, Monique</t>
  </si>
  <si>
    <t>(PM)</t>
  </si>
  <si>
    <t>Moses, Kimberly</t>
  </si>
  <si>
    <t>Mullen, Garrett</t>
  </si>
  <si>
    <t>Muncy, Betty</t>
  </si>
  <si>
    <t>Murphy, April</t>
  </si>
  <si>
    <t>Myers, Robert</t>
  </si>
  <si>
    <t>2020-10-05</t>
  </si>
  <si>
    <t>Myers, Jack</t>
  </si>
  <si>
    <t>Nance, Crystal</t>
  </si>
  <si>
    <t>2021-10-11</t>
  </si>
  <si>
    <t>2021-12-27</t>
  </si>
  <si>
    <t>Neace, Danielle</t>
  </si>
  <si>
    <t>Nemeth, Michael</t>
  </si>
  <si>
    <t>Neves, Daniel</t>
  </si>
  <si>
    <t>Newman, Brittany</t>
  </si>
  <si>
    <t>Newsome, Marissa</t>
  </si>
  <si>
    <t>Newsome, Spicie</t>
  </si>
  <si>
    <t>Nichols, Tiffany</t>
  </si>
  <si>
    <t>Nipper, Ami</t>
  </si>
  <si>
    <t>Nolen, Rebecca</t>
  </si>
  <si>
    <t>ODonnell, Erin</t>
  </si>
  <si>
    <t>Oehlers, Susan</t>
  </si>
  <si>
    <t>OGwinn, Gregory</t>
  </si>
  <si>
    <t>Owens, Markayla</t>
  </si>
  <si>
    <t>Paden, Zack</t>
  </si>
  <si>
    <t>Page, Kaitlyn</t>
  </si>
  <si>
    <t>Parker, Stacey</t>
  </si>
  <si>
    <t>Paterno, Sarah</t>
  </si>
  <si>
    <t>Patterson, Jennifer</t>
  </si>
  <si>
    <t>Peery, Crystal</t>
  </si>
  <si>
    <t>Pennington, Joshua</t>
  </si>
  <si>
    <t>Pennington, Hailee</t>
  </si>
  <si>
    <t>Perry, Lerline</t>
  </si>
  <si>
    <t>Peters, Nola</t>
  </si>
  <si>
    <t>Piazza, Leigh-Ann</t>
  </si>
  <si>
    <t>Pickard, Belinda</t>
  </si>
  <si>
    <t>Pitts, Barbara</t>
  </si>
  <si>
    <t>Pizzichillo, Michael</t>
  </si>
  <si>
    <t>Plybon, Hope</t>
  </si>
  <si>
    <t>Porter, Philca</t>
  </si>
  <si>
    <t>Quarterman, Marvin</t>
  </si>
  <si>
    <t>Ramey, Kara</t>
  </si>
  <si>
    <t>Ramey, Jakob</t>
  </si>
  <si>
    <t>Rankin, Sanaa</t>
  </si>
  <si>
    <t>2021-04-19</t>
  </si>
  <si>
    <t>Rappold, Tina</t>
  </si>
  <si>
    <t>Reed, Shajuana</t>
  </si>
  <si>
    <t>Reed, John</t>
  </si>
  <si>
    <t>Renner, Kimberly</t>
  </si>
  <si>
    <t>Rickman, Austin</t>
  </si>
  <si>
    <t>Riedy, Lisa</t>
  </si>
  <si>
    <t>Rigney, Emily</t>
  </si>
  <si>
    <t>Rivera, Emily</t>
  </si>
  <si>
    <t>Robertson, Kaitlyn</t>
  </si>
  <si>
    <t>Robledo, Juan</t>
  </si>
  <si>
    <t>Roten, Tammy</t>
  </si>
  <si>
    <t>Runion, Christopher</t>
  </si>
  <si>
    <t>Russell, Brittany</t>
  </si>
  <si>
    <t>Salyers, Valarie</t>
  </si>
  <si>
    <t>Seim, Shirley</t>
  </si>
  <si>
    <t>Shaffer, Breanna</t>
  </si>
  <si>
    <t>Sheets, Angela</t>
  </si>
  <si>
    <t>Short, Austin</t>
  </si>
  <si>
    <t>Smith, Gillian</t>
  </si>
  <si>
    <t>Smith, Dwight</t>
  </si>
  <si>
    <t>Smith, Chance</t>
  </si>
  <si>
    <t>(CM)</t>
  </si>
  <si>
    <t>Smith, Alicia</t>
  </si>
  <si>
    <t>Smith, Jeanette</t>
  </si>
  <si>
    <t>Smith, Kasden</t>
  </si>
  <si>
    <t>Smith, Erin</t>
  </si>
  <si>
    <t>Smith, Bryan</t>
  </si>
  <si>
    <t>2019-10-07</t>
  </si>
  <si>
    <t>Smithers, Kimberly</t>
  </si>
  <si>
    <t>Snow, Adena</t>
  </si>
  <si>
    <t>Snyder, Betty</t>
  </si>
  <si>
    <t>Snyder, Andromache</t>
  </si>
  <si>
    <t>Sode, Amie</t>
  </si>
  <si>
    <t>Somuah, Zerrina</t>
  </si>
  <si>
    <t>Spears, Amanda</t>
  </si>
  <si>
    <t>Spears, Krysten</t>
  </si>
  <si>
    <t>Spence, Robert</t>
  </si>
  <si>
    <t>Spurlock, Tishcia</t>
  </si>
  <si>
    <t>Stearns, Brenda</t>
  </si>
  <si>
    <t>Steele, Corey</t>
  </si>
  <si>
    <t>Stepp-Adkins, Dominic</t>
  </si>
  <si>
    <t>Stevens, Lincoln</t>
  </si>
  <si>
    <t>Stevenson, Unique</t>
  </si>
  <si>
    <t>Straley Jr., Michael</t>
  </si>
  <si>
    <t>Suarez, Francis</t>
  </si>
  <si>
    <t>Sullivan, Stephanie</t>
  </si>
  <si>
    <t>Tanner, Kayla</t>
  </si>
  <si>
    <t>Taylor, Monica</t>
  </si>
  <si>
    <t>Templeton, Kathy</t>
  </si>
  <si>
    <t>Thompson, Jasmine</t>
  </si>
  <si>
    <t>Tomlin, Destiny</t>
  </si>
  <si>
    <t>Tooley, Melissa</t>
  </si>
  <si>
    <t>Torres, Joseline</t>
  </si>
  <si>
    <t>Triplett, Krista</t>
  </si>
  <si>
    <t>Tyler, Brandy</t>
  </si>
  <si>
    <t>Valentine, DiJon</t>
  </si>
  <si>
    <t>Vance, Virginia</t>
  </si>
  <si>
    <t>Vance, Stephen</t>
  </si>
  <si>
    <t>Varney, Regina</t>
  </si>
  <si>
    <t>Varney, Wyatt</t>
  </si>
  <si>
    <t>Varnum, Linda</t>
  </si>
  <si>
    <t>Vernatter, David</t>
  </si>
  <si>
    <t>Wagner, Sara</t>
  </si>
  <si>
    <t>Walker, Robert</t>
  </si>
  <si>
    <t>Walker, Gerri</t>
  </si>
  <si>
    <t>Wallace, David</t>
  </si>
  <si>
    <t>Washington, Leigha</t>
  </si>
  <si>
    <t>Watson, Betty</t>
  </si>
  <si>
    <t>Webb, Joshua</t>
  </si>
  <si>
    <t>Wells, John</t>
  </si>
  <si>
    <t>Weston, Gloria</t>
  </si>
  <si>
    <t>Whaley, Telisa</t>
  </si>
  <si>
    <t>White, Chintai</t>
  </si>
  <si>
    <t>White, Deanna</t>
  </si>
  <si>
    <t>Whitt, Linda</t>
  </si>
  <si>
    <t>Williams, Peter</t>
  </si>
  <si>
    <t>2021-03-01</t>
  </si>
  <si>
    <t>Williams, Elizabeth</t>
  </si>
  <si>
    <t>Williams, Cory</t>
  </si>
  <si>
    <t>2022-01-03</t>
  </si>
  <si>
    <t>Williams, Sheyanne</t>
  </si>
  <si>
    <t>Williamson, Dara</t>
  </si>
  <si>
    <t>Winans, Karen</t>
  </si>
  <si>
    <t>Wise, Savannah</t>
  </si>
  <si>
    <t>Withrow, Aaron</t>
  </si>
  <si>
    <t>Wolfe, Amber</t>
  </si>
  <si>
    <t>Wolford, Skyler</t>
  </si>
  <si>
    <t>Wooten, Angela</t>
  </si>
  <si>
    <t>Workman, Carla</t>
  </si>
  <si>
    <t>Wright, Homer</t>
  </si>
  <si>
    <t>Wyrick, Kristin</t>
  </si>
  <si>
    <t>Young, Anna</t>
  </si>
  <si>
    <t>Young, Justin</t>
  </si>
  <si>
    <t>Ziegler, Regine</t>
  </si>
  <si>
    <t>Ziegler, Denise</t>
  </si>
  <si>
    <t>Last, First</t>
  </si>
  <si>
    <t>EMP#</t>
  </si>
  <si>
    <t>Effective</t>
  </si>
  <si>
    <t># of Hours</t>
  </si>
  <si>
    <t>Mon In</t>
  </si>
  <si>
    <t>Mon Out</t>
  </si>
  <si>
    <t>Tue In</t>
  </si>
  <si>
    <t>Tue Out</t>
  </si>
  <si>
    <t>Wed In</t>
  </si>
  <si>
    <t>Wed Out</t>
  </si>
  <si>
    <t>Thu In</t>
  </si>
  <si>
    <t>Thu Out</t>
  </si>
  <si>
    <t>Fri In</t>
  </si>
  <si>
    <t>Fri Out</t>
  </si>
  <si>
    <t>Sat In</t>
  </si>
  <si>
    <t>Sat Out</t>
  </si>
  <si>
    <t>Sun In</t>
  </si>
  <si>
    <t>Sun Out</t>
  </si>
  <si>
    <t>Week Start</t>
  </si>
  <si>
    <t>OBerry</t>
  </si>
  <si>
    <t>Perm</t>
  </si>
  <si>
    <t>07:45:00</t>
  </si>
  <si>
    <t>16:45:00</t>
  </si>
  <si>
    <t>09:00:00</t>
  </si>
  <si>
    <t>18:00:00</t>
  </si>
  <si>
    <t>Wynn, Lora</t>
  </si>
  <si>
    <t>08:30:00</t>
  </si>
  <si>
    <t>17:30:00</t>
  </si>
  <si>
    <t>Adams, Victoria</t>
  </si>
  <si>
    <t>Bowman</t>
  </si>
  <si>
    <t>2022-04-18</t>
  </si>
  <si>
    <t>20:00:00</t>
  </si>
  <si>
    <t>Bailey, Jennifer</t>
  </si>
  <si>
    <t>Greene</t>
  </si>
  <si>
    <t>07:00:00</t>
  </si>
  <si>
    <t>13:00:00</t>
  </si>
  <si>
    <t>Temp</t>
  </si>
  <si>
    <t>Bisset, Kayla</t>
  </si>
  <si>
    <t>Moreno</t>
  </si>
  <si>
    <t>10:15:00</t>
  </si>
  <si>
    <t>10:30:00</t>
  </si>
  <si>
    <t>08:00:00</t>
  </si>
  <si>
    <t>21:00:00</t>
  </si>
  <si>
    <t>17:00:00</t>
  </si>
  <si>
    <t>Breeden, Elisabeth</t>
  </si>
  <si>
    <t>09:15:00</t>
  </si>
  <si>
    <t>18:30:00</t>
  </si>
  <si>
    <t>19:30:00</t>
  </si>
  <si>
    <t>Carlson, Kimberly</t>
  </si>
  <si>
    <t>12:00:00</t>
  </si>
  <si>
    <t>Chandler, Nevada</t>
  </si>
  <si>
    <t>09:30:00</t>
  </si>
  <si>
    <t>Richard</t>
  </si>
  <si>
    <t>2022-04-25</t>
  </si>
  <si>
    <t>16:00:00</t>
  </si>
  <si>
    <t>Cruze, Keri</t>
  </si>
  <si>
    <t>2019-04-29</t>
  </si>
  <si>
    <t>Dailey, Stephanie</t>
  </si>
  <si>
    <t>08:15:00</t>
  </si>
  <si>
    <t>19:00:00</t>
  </si>
  <si>
    <t>10:00:00</t>
  </si>
  <si>
    <t>19:15:00</t>
  </si>
  <si>
    <t>Deer, Kimberly</t>
  </si>
  <si>
    <t>Dickens, Destini</t>
  </si>
  <si>
    <t>Ealum, Theresa</t>
  </si>
  <si>
    <t>Elmore, Dannielle</t>
  </si>
  <si>
    <t>Erby, Melissa</t>
  </si>
  <si>
    <t>Ervin, Jailah</t>
  </si>
  <si>
    <t>Finney, Genia</t>
  </si>
  <si>
    <t>20:30:00</t>
  </si>
  <si>
    <t>Greene, Penny</t>
  </si>
  <si>
    <t>06:45:00</t>
  </si>
  <si>
    <t>16:15:00</t>
  </si>
  <si>
    <t>Hall, Amari</t>
  </si>
  <si>
    <t>Heath, Anthony</t>
  </si>
  <si>
    <t>Penny</t>
  </si>
  <si>
    <t>Herscha, Nelisha</t>
  </si>
  <si>
    <t>2022-03-21</t>
  </si>
  <si>
    <t>Hogan, Termainia</t>
  </si>
  <si>
    <t>Hopper, Whitney</t>
  </si>
  <si>
    <t>Hughes, Vicky</t>
  </si>
  <si>
    <t>11:00:00</t>
  </si>
  <si>
    <t>Huskey, Jillian</t>
  </si>
  <si>
    <t>15:00:00</t>
  </si>
  <si>
    <t>Kenteh, Dazanique</t>
  </si>
  <si>
    <t>Carlson</t>
  </si>
  <si>
    <t>Lamb, Rhonda</t>
  </si>
  <si>
    <t>07:30:00</t>
  </si>
  <si>
    <t>14:30:00</t>
  </si>
  <si>
    <t>16:30:00</t>
  </si>
  <si>
    <t>Lister, Chelsea</t>
  </si>
  <si>
    <t>Messer, Rebecca</t>
  </si>
  <si>
    <t>Miller, Kiya</t>
  </si>
  <si>
    <t>Moreno, Richard</t>
  </si>
  <si>
    <t>Nesbitt, Tamera</t>
  </si>
  <si>
    <t>Pulla, Mark</t>
  </si>
  <si>
    <t>Rolle, Tracy</t>
  </si>
  <si>
    <t>13:30:00</t>
  </si>
  <si>
    <t>Shelton, Pamela</t>
  </si>
  <si>
    <t>Matthew</t>
  </si>
  <si>
    <t>2022-05-30</t>
  </si>
  <si>
    <t>Simmons, Leah</t>
  </si>
  <si>
    <t>Heater</t>
  </si>
  <si>
    <t>Sleet, Gadonderom</t>
  </si>
  <si>
    <t>Sleet, Shaphan</t>
  </si>
  <si>
    <t>16:20:00</t>
  </si>
  <si>
    <t>Steiner, Tina</t>
  </si>
  <si>
    <t>Thomas, Andrea</t>
  </si>
  <si>
    <t>Upton, Tarique</t>
  </si>
  <si>
    <t>West, Tiffany</t>
  </si>
  <si>
    <t>Wheeler, Patricia</t>
  </si>
  <si>
    <t>Williams, Teresa</t>
  </si>
  <si>
    <t>Williams, Jasmine</t>
  </si>
  <si>
    <t>Wilson, Willard</t>
  </si>
  <si>
    <t>Wright, Thomas</t>
  </si>
  <si>
    <t>Brown</t>
  </si>
  <si>
    <t>Booker, Ivory</t>
  </si>
  <si>
    <t>Stephens</t>
  </si>
  <si>
    <t>08:45:00</t>
  </si>
  <si>
    <t>Boring, LeAnne</t>
  </si>
  <si>
    <t>Brown-Gordon, Destinee</t>
  </si>
  <si>
    <t>Brown-Gordon, Charlene</t>
  </si>
  <si>
    <t>Childs, Kattie</t>
  </si>
  <si>
    <t>2020-12-14</t>
  </si>
  <si>
    <t>Clements, Patrick</t>
  </si>
  <si>
    <t>14:00:00</t>
  </si>
  <si>
    <t>Click, Julia</t>
  </si>
  <si>
    <t>Cox, John</t>
  </si>
  <si>
    <t>Daniels, Mary</t>
  </si>
  <si>
    <t>Daugherty, Deborah</t>
  </si>
  <si>
    <t>Hamlett, Amanda</t>
  </si>
  <si>
    <t>17:45:00</t>
  </si>
  <si>
    <t>Harris, Lannett</t>
  </si>
  <si>
    <t>Hibbert, Janice</t>
  </si>
  <si>
    <t>Johnson, Shannon</t>
  </si>
  <si>
    <t>Naylor</t>
  </si>
  <si>
    <t>Miller, Brian</t>
  </si>
  <si>
    <t>Morgan Childers, Gordon</t>
  </si>
  <si>
    <t>Poplin, Devon</t>
  </si>
  <si>
    <t>Powell, Tabatha</t>
  </si>
  <si>
    <t>Redman, Megan</t>
  </si>
  <si>
    <t>Redman, David</t>
  </si>
  <si>
    <t>Samples, Victoria</t>
  </si>
  <si>
    <t>Snyder, Renee</t>
  </si>
  <si>
    <t>Taylor, Emily</t>
  </si>
  <si>
    <t>Taylor, Brandy</t>
  </si>
  <si>
    <t>Wheat, Joshua</t>
  </si>
  <si>
    <t>Wilder, Brittany</t>
  </si>
  <si>
    <t>Berry, Brittany</t>
  </si>
  <si>
    <t>Brown, Crystal</t>
  </si>
  <si>
    <t>Brown, Westin</t>
  </si>
  <si>
    <t>Brown, Chasity</t>
  </si>
  <si>
    <t>Colbert, Tyran</t>
  </si>
  <si>
    <t>Young</t>
  </si>
  <si>
    <t>22:00:00</t>
  </si>
  <si>
    <t>Drake, Lisa</t>
  </si>
  <si>
    <t>Evans, Lillie</t>
  </si>
  <si>
    <t>Faubion, Haley</t>
  </si>
  <si>
    <t>Foster, Jessica</t>
  </si>
  <si>
    <t>Frankel Jimenez, Isaac</t>
  </si>
  <si>
    <t>Garcia, Hannah</t>
  </si>
  <si>
    <t>Gillenwater, Darin</t>
  </si>
  <si>
    <t>Haun, Tara</t>
  </si>
  <si>
    <t>2022-04-04</t>
  </si>
  <si>
    <t>Jackson, Brianna</t>
  </si>
  <si>
    <t>Johnson, Cassie</t>
  </si>
  <si>
    <t>2021-04-05</t>
  </si>
  <si>
    <t>Lewis, Barbara</t>
  </si>
  <si>
    <t>Lindsay, Shannon</t>
  </si>
  <si>
    <t>Manning, Cheyenne</t>
  </si>
  <si>
    <t>Hawkins</t>
  </si>
  <si>
    <t>Moore, Kayla</t>
  </si>
  <si>
    <t>OBerry, Brittny</t>
  </si>
  <si>
    <t>Parker, LaToya</t>
  </si>
  <si>
    <t>Plante, Edward</t>
  </si>
  <si>
    <t>Smith, Robert</t>
  </si>
  <si>
    <t>Solson, Sivan</t>
  </si>
  <si>
    <t>Strickland, Jessica</t>
  </si>
  <si>
    <t>07:15:00</t>
  </si>
  <si>
    <t>17:15:00</t>
  </si>
  <si>
    <t>Young, Monyako</t>
  </si>
  <si>
    <t>Birchfield, Angela</t>
  </si>
  <si>
    <t>2021-08-02</t>
  </si>
  <si>
    <t>2021-05-31</t>
  </si>
  <si>
    <t>Carr, Matthew</t>
  </si>
  <si>
    <t>Cummings, Jessica</t>
  </si>
  <si>
    <t>2021-05-03</t>
  </si>
  <si>
    <t>Easter, Chad</t>
  </si>
  <si>
    <t>Ekers, Lisa</t>
  </si>
  <si>
    <t>Forbes, Mikey</t>
  </si>
  <si>
    <t>11:30:00</t>
  </si>
  <si>
    <t>Hawkins, Brandon</t>
  </si>
  <si>
    <t>Hively, Kristina</t>
  </si>
  <si>
    <t>12:30:00</t>
  </si>
  <si>
    <t>Hughes, Mi-Kayla</t>
  </si>
  <si>
    <t>Kitts, Brady</t>
  </si>
  <si>
    <t>Klein, Tony</t>
  </si>
  <si>
    <t>Lange, Sierra</t>
  </si>
  <si>
    <t>2011-01-29</t>
  </si>
  <si>
    <t>Legg, Katrina</t>
  </si>
  <si>
    <t>Mays, Kimberly</t>
  </si>
  <si>
    <t>20:15:00</t>
  </si>
  <si>
    <t>Perdue, Beverly</t>
  </si>
  <si>
    <t>Slack, James</t>
  </si>
  <si>
    <t>Sowards, Kristina</t>
  </si>
  <si>
    <t>Walker, Daniel</t>
  </si>
  <si>
    <t>Walters, Tonya</t>
  </si>
  <si>
    <t>Abrenica, Dave</t>
  </si>
  <si>
    <t>ENT65</t>
  </si>
  <si>
    <t>ENT 43</t>
  </si>
  <si>
    <t>Allen, Keonna</t>
  </si>
  <si>
    <t>ENT50</t>
  </si>
  <si>
    <t>Anderson, Ethan</t>
  </si>
  <si>
    <t>Askins, Morgan</t>
  </si>
  <si>
    <t>ENT49</t>
  </si>
  <si>
    <t>14:15:00</t>
  </si>
  <si>
    <t>Barbosa Flores, Amy</t>
  </si>
  <si>
    <t>ENT42</t>
  </si>
  <si>
    <t>ENT63</t>
  </si>
  <si>
    <t>Beckum, Brittany</t>
  </si>
  <si>
    <t>08:50:00</t>
  </si>
  <si>
    <t>Belance, Roldonson</t>
  </si>
  <si>
    <t>Bell, Janet</t>
  </si>
  <si>
    <t>Bodway, Brenda</t>
  </si>
  <si>
    <t>Brothers, Sherry</t>
  </si>
  <si>
    <t>ENT43</t>
  </si>
  <si>
    <t>Brown, Jasmine</t>
  </si>
  <si>
    <t>Buggs, Marquita</t>
  </si>
  <si>
    <t>Chance, TequilaAmber</t>
  </si>
  <si>
    <t>Clay, Adrian</t>
  </si>
  <si>
    <t>Collins, Laura</t>
  </si>
  <si>
    <t>Corbiere, Kandy</t>
  </si>
  <si>
    <t>Cranford, Lisa</t>
  </si>
  <si>
    <t>Crean, Darlene</t>
  </si>
  <si>
    <t>Cubela, Ivan</t>
  </si>
  <si>
    <t>Del Giorno, Jessica</t>
  </si>
  <si>
    <t>Doty, Darcy</t>
  </si>
  <si>
    <t>Downey, Chandra</t>
  </si>
  <si>
    <t>Edwards, Robert</t>
  </si>
  <si>
    <t>EvansWelch, Reneisha</t>
  </si>
  <si>
    <t>Frazier, Anthony</t>
  </si>
  <si>
    <t>Frodine, Pare</t>
  </si>
  <si>
    <t>Galloway, Milaija</t>
  </si>
  <si>
    <t>Garrett, Asia</t>
  </si>
  <si>
    <t>Gee, Tyler</t>
  </si>
  <si>
    <t>ENT66</t>
  </si>
  <si>
    <t>Green, Gracie</t>
  </si>
  <si>
    <t>15:30:00</t>
  </si>
  <si>
    <t>Green, Nukiesha</t>
  </si>
  <si>
    <t>Harris, Keyana</t>
  </si>
  <si>
    <t>Hicks, Sonya</t>
  </si>
  <si>
    <t>Hinton, Jasmine</t>
  </si>
  <si>
    <t>Holt, Merlita</t>
  </si>
  <si>
    <t>Houser, Rebecca</t>
  </si>
  <si>
    <t>2019-12-16</t>
  </si>
  <si>
    <t>Howard, Kathryn</t>
  </si>
  <si>
    <t>Hughes, Keyona</t>
  </si>
  <si>
    <t>Hutchinson, Jonna</t>
  </si>
  <si>
    <t>Jacotin, Jashawn</t>
  </si>
  <si>
    <t>Johnson, Destiny</t>
  </si>
  <si>
    <t>Johnson, Yomara</t>
  </si>
  <si>
    <t>Jones, Makayah</t>
  </si>
  <si>
    <t>Jones, Jasey</t>
  </si>
  <si>
    <t>Kirkland, Sheri</t>
  </si>
  <si>
    <t>Lake, Amanda</t>
  </si>
  <si>
    <t>Lamboy, Noemi</t>
  </si>
  <si>
    <t>Lawrence, Carl</t>
  </si>
  <si>
    <t>Loger, Megan</t>
  </si>
  <si>
    <t>Lopez, Ofelia</t>
  </si>
  <si>
    <t>Martinez-Miguel, Kitty</t>
  </si>
  <si>
    <t>Mccloud, Charnell</t>
  </si>
  <si>
    <t>Mccoy, Victoria</t>
  </si>
  <si>
    <t>McKoy, Marcella</t>
  </si>
  <si>
    <t>McLeod, Sam</t>
  </si>
  <si>
    <t>Miller, Tamara</t>
  </si>
  <si>
    <t>Montgomery, Shirley</t>
  </si>
  <si>
    <t>Morrison, Isaiah</t>
  </si>
  <si>
    <t>Mounts, Patrick</t>
  </si>
  <si>
    <t>Noyes, Aaron</t>
  </si>
  <si>
    <t>Painter, Lonita</t>
  </si>
  <si>
    <t>Patterson, Tatyana</t>
  </si>
  <si>
    <t>Patterson, Symone</t>
  </si>
  <si>
    <t>Perez, Beatrice</t>
  </si>
  <si>
    <t>Perry, Bridgett</t>
  </si>
  <si>
    <t>Price, Lori</t>
  </si>
  <si>
    <t>Redfield, BethAnne</t>
  </si>
  <si>
    <t>Rhodes, Deborah</t>
  </si>
  <si>
    <t>Richardson, Shanna</t>
  </si>
  <si>
    <t>Robinson, Raymonda</t>
  </si>
  <si>
    <t>Robinson, DVonte</t>
  </si>
  <si>
    <t>Robinson, Mystee</t>
  </si>
  <si>
    <t>Rollins, Robert</t>
  </si>
  <si>
    <t>Rotella, Sophia</t>
  </si>
  <si>
    <t>Sanchious, Angenetta</t>
  </si>
  <si>
    <t>Santos, Robin</t>
  </si>
  <si>
    <t>Scott, Breanna</t>
  </si>
  <si>
    <t>Shields, Savannah</t>
  </si>
  <si>
    <t>Siggins, Jonathan</t>
  </si>
  <si>
    <t>Sjostrom, Jeanne</t>
  </si>
  <si>
    <t>Smith, Darneshia</t>
  </si>
  <si>
    <t>Spillman, Mellisscia</t>
  </si>
  <si>
    <t>Steward, Ashlee</t>
  </si>
  <si>
    <t>Stieringer, Ashley</t>
  </si>
  <si>
    <t>Street, Danielle</t>
  </si>
  <si>
    <t>Sully, Wilda</t>
  </si>
  <si>
    <t>Tackett, Christine</t>
  </si>
  <si>
    <t>Tenpenny, Haylee</t>
  </si>
  <si>
    <t>Thomas, Tashayla</t>
  </si>
  <si>
    <t>Thompson, Tamoy</t>
  </si>
  <si>
    <t>Toomey, Christina</t>
  </si>
  <si>
    <t>Tremmell, Patricia</t>
  </si>
  <si>
    <t>UptonSifford, Mildred</t>
  </si>
  <si>
    <t>Warner, Chrystal</t>
  </si>
  <si>
    <t>Washington, Brandy</t>
  </si>
  <si>
    <t>17:05:00</t>
  </si>
  <si>
    <t>Williams, Annette</t>
  </si>
  <si>
    <t>Wine, Janie</t>
  </si>
  <si>
    <t>18:45:00</t>
  </si>
  <si>
    <t>Zachary, Karen</t>
  </si>
  <si>
    <t>CATES, SHELIA</t>
  </si>
  <si>
    <t>FHC501</t>
  </si>
  <si>
    <t>COOK, JENNIFER</t>
  </si>
  <si>
    <t>MANSON</t>
  </si>
  <si>
    <t>DAILEY, KIMBERLY</t>
  </si>
  <si>
    <t>Jabron</t>
  </si>
  <si>
    <t>KING, DANA</t>
  </si>
  <si>
    <t>Kuykendall, Allison</t>
  </si>
  <si>
    <t>JeBron</t>
  </si>
  <si>
    <t>MCKINNEY, TAMERA</t>
  </si>
  <si>
    <t>Montrony, Anna</t>
  </si>
  <si>
    <t>RAYMOND, CALLAHAN</t>
  </si>
  <si>
    <t>SHARP, MONICIA</t>
  </si>
  <si>
    <t>Siler, Sheayona</t>
  </si>
  <si>
    <t>21:30:00</t>
  </si>
  <si>
    <t>23:30:00</t>
  </si>
  <si>
    <t>Emmert, Patricia</t>
  </si>
  <si>
    <t>23:00:00</t>
  </si>
  <si>
    <t>Epps, Jackie</t>
  </si>
  <si>
    <t>Holland, Essie</t>
  </si>
  <si>
    <t>17:25:00</t>
  </si>
  <si>
    <t>Perkins, Steven</t>
  </si>
  <si>
    <t>Reese, Leslie</t>
  </si>
  <si>
    <t>Will, Chad</t>
  </si>
  <si>
    <t>22:30:00</t>
  </si>
  <si>
    <t>Bacon, Tanesha</t>
  </si>
  <si>
    <t>Ferrell, Ronnasia</t>
  </si>
  <si>
    <t>Frazier, Krystal</t>
  </si>
  <si>
    <t>Mackey, Derisha</t>
  </si>
  <si>
    <t>2021-06-14</t>
  </si>
  <si>
    <t>Hyams, Leslie</t>
  </si>
  <si>
    <t>Kidd, Jeffrey</t>
  </si>
  <si>
    <t>King, Mary</t>
  </si>
  <si>
    <t>Lawrence, Bianca</t>
  </si>
  <si>
    <t>Lynch, Christy</t>
  </si>
  <si>
    <t>Richardson, Angela</t>
  </si>
  <si>
    <t>Sheadrick, Maria</t>
  </si>
  <si>
    <t>Stephens, Mikal</t>
  </si>
  <si>
    <t>Wade, Tonya</t>
  </si>
  <si>
    <t>Wilson, Tobi</t>
  </si>
  <si>
    <t>Preast</t>
  </si>
  <si>
    <t>Arriaga, Marlin</t>
  </si>
  <si>
    <t>Arter, Cynthia</t>
  </si>
  <si>
    <t>Sherman</t>
  </si>
  <si>
    <t>Barnard, Andrea</t>
  </si>
  <si>
    <t>Berry, Peggy</t>
  </si>
  <si>
    <t>Bishop, Brittany</t>
  </si>
  <si>
    <t>Boyd, Mitchell</t>
  </si>
  <si>
    <t>Broome, Samuel</t>
  </si>
  <si>
    <t>Brown, Jessica</t>
  </si>
  <si>
    <t>2021-02-15</t>
  </si>
  <si>
    <t>Budd, Jessica Christopher</t>
  </si>
  <si>
    <t>Grajales</t>
  </si>
  <si>
    <t>Cadgon, Khadijah</t>
  </si>
  <si>
    <t>Tenney</t>
  </si>
  <si>
    <t>Cozart, Kristy</t>
  </si>
  <si>
    <t>Cradle, DeRage</t>
  </si>
  <si>
    <t>Davis, Roberta</t>
  </si>
  <si>
    <t>Dees, Crystal</t>
  </si>
  <si>
    <t>Dewindt, Nyasia</t>
  </si>
  <si>
    <t>Grajalas</t>
  </si>
  <si>
    <t>Duval, Andrew</t>
  </si>
  <si>
    <t>Esqueda, Jessica</t>
  </si>
  <si>
    <t>06:00:00</t>
  </si>
  <si>
    <t>Estep, Rebecca</t>
  </si>
  <si>
    <t>Fishback, Sherry</t>
  </si>
  <si>
    <t>Fleming, Roslynn</t>
  </si>
  <si>
    <t>Floyd, Pamela</t>
  </si>
  <si>
    <t>Gibbs, Lydia</t>
  </si>
  <si>
    <t>Grajales, Eric</t>
  </si>
  <si>
    <t>Green, Michaela</t>
  </si>
  <si>
    <t>Hall, Tabitha</t>
  </si>
  <si>
    <t>Heater, Matthew</t>
  </si>
  <si>
    <t>Humphreys, Rick</t>
  </si>
  <si>
    <t>Jenkins-Harris, Kionna</t>
  </si>
  <si>
    <t>Jones, Gloria</t>
  </si>
  <si>
    <t>Lang, Dana</t>
  </si>
  <si>
    <t>Lewis, Jayda</t>
  </si>
  <si>
    <t>Linen, Aliyah</t>
  </si>
  <si>
    <t>Morgan, Jennifer</t>
  </si>
  <si>
    <t>Morris, Antone</t>
  </si>
  <si>
    <t>05:00:00</t>
  </si>
  <si>
    <t>Naylor, Vanessa</t>
  </si>
  <si>
    <t>Patel, Heidi</t>
  </si>
  <si>
    <t>Pittman, DreKayla</t>
  </si>
  <si>
    <t>Preast, Delina</t>
  </si>
  <si>
    <t>Preston, Jalisha</t>
  </si>
  <si>
    <t>Quinones, Jaylene</t>
  </si>
  <si>
    <t>Ragodos, Reymard</t>
  </si>
  <si>
    <t>Roberson, Bria</t>
  </si>
  <si>
    <t>Robinson, Shatika</t>
  </si>
  <si>
    <t>Samedi, Abiana</t>
  </si>
  <si>
    <t>Santee, Jordan</t>
  </si>
  <si>
    <t>Sarras, Leila</t>
  </si>
  <si>
    <t>Schulman, Eileen</t>
  </si>
  <si>
    <t>Shelton, Jessica</t>
  </si>
  <si>
    <t>TRN-HYN</t>
  </si>
  <si>
    <t>Sherman, Sharaya</t>
  </si>
  <si>
    <t>22:15:00</t>
  </si>
  <si>
    <t>Sims, Shanetta</t>
  </si>
  <si>
    <t>Smee, Ladd</t>
  </si>
  <si>
    <t>Stewart, Reginald</t>
  </si>
  <si>
    <t>Tate, Joshua</t>
  </si>
  <si>
    <t>Ten Eyck, Andrew</t>
  </si>
  <si>
    <t>Tenney, Ian</t>
  </si>
  <si>
    <t>Thomas, Deborah</t>
  </si>
  <si>
    <t>(Traffic)</t>
  </si>
  <si>
    <t>Vaughn, Renee</t>
  </si>
  <si>
    <t>Vereen, Natasha</t>
  </si>
  <si>
    <t>Walker, Amber</t>
  </si>
  <si>
    <t>Ward, Daria</t>
  </si>
  <si>
    <t>Ward, Dawn</t>
  </si>
  <si>
    <t>Watkins, Kristie</t>
  </si>
  <si>
    <t>Watkins, Latherica</t>
  </si>
  <si>
    <t>West, Tierra</t>
  </si>
  <si>
    <t>Williams, Jacob</t>
  </si>
  <si>
    <t>Williams, Traven</t>
  </si>
  <si>
    <t>Wright, Renita</t>
  </si>
  <si>
    <t>Boyd, Evangeline</t>
  </si>
  <si>
    <t>IBM01</t>
  </si>
  <si>
    <t>Carroll, Trakessia</t>
  </si>
  <si>
    <t>Edwards, Darshonda</t>
  </si>
  <si>
    <t>Giles, Tara</t>
  </si>
  <si>
    <t>Jackson, Janet</t>
  </si>
  <si>
    <t>Reed, Eric</t>
  </si>
  <si>
    <t>Smith, Carmon</t>
  </si>
  <si>
    <t>Tinder, Elizabeth</t>
  </si>
  <si>
    <t>Wright, Nikki</t>
  </si>
  <si>
    <t>Palmer, Christy</t>
  </si>
  <si>
    <t>Harvey</t>
  </si>
  <si>
    <t>Thompkins, Vera</t>
  </si>
  <si>
    <t>2020-03-02</t>
  </si>
  <si>
    <t>Abapo, Leonardo</t>
  </si>
  <si>
    <t>KCC75</t>
  </si>
  <si>
    <t>Abella, Loreine</t>
  </si>
  <si>
    <t>KCC77</t>
  </si>
  <si>
    <t>Abello, Ryan Christopher</t>
  </si>
  <si>
    <t>KCC68</t>
  </si>
  <si>
    <t>Ablaza, Cristine Anne</t>
  </si>
  <si>
    <t>KCC57</t>
  </si>
  <si>
    <t>Ablong, Rodelyn</t>
  </si>
  <si>
    <t>KCC64</t>
  </si>
  <si>
    <t>Abrasaldo, Caryl</t>
  </si>
  <si>
    <t>KCC70</t>
  </si>
  <si>
    <t>Abrenilla, Mariafe</t>
  </si>
  <si>
    <t>KCC73</t>
  </si>
  <si>
    <t>Abrera, Khrizza Mae</t>
  </si>
  <si>
    <t>Abril, Maria Ferrijoyce</t>
  </si>
  <si>
    <t>KCC72</t>
  </si>
  <si>
    <t>Acabo, Aiona Cassandra</t>
  </si>
  <si>
    <t>KCC54</t>
  </si>
  <si>
    <t>Acosta, Johnille</t>
  </si>
  <si>
    <t>Adapon, Janeil</t>
  </si>
  <si>
    <t>Adkins, Mackenzie</t>
  </si>
  <si>
    <t>Adoptante, Allen</t>
  </si>
  <si>
    <t>KCC60</t>
  </si>
  <si>
    <t>24:00:00</t>
  </si>
  <si>
    <t>Adriano, Ella Mae</t>
  </si>
  <si>
    <t>KCC80</t>
  </si>
  <si>
    <t>Aguipo, Joan</t>
  </si>
  <si>
    <t>KCC56</t>
  </si>
  <si>
    <t>Al Khalil, Shiela Demah</t>
  </si>
  <si>
    <t>KCC61</t>
  </si>
  <si>
    <t>Alagbate, Marlyn</t>
  </si>
  <si>
    <t>(MGR-Mnl)</t>
  </si>
  <si>
    <t>Alamares, Van Edison</t>
  </si>
  <si>
    <t>2020-07-06</t>
  </si>
  <si>
    <t>Alcaraz, Allan</t>
  </si>
  <si>
    <t>Alejandro, Nancy</t>
  </si>
  <si>
    <t>KCC66</t>
  </si>
  <si>
    <t>Almontero, Krisna Mae</t>
  </si>
  <si>
    <t>KCC78</t>
  </si>
  <si>
    <t>Almotero, Edyoseph Michael</t>
  </si>
  <si>
    <t>Along, Maria Isabel</t>
  </si>
  <si>
    <t>KCC76</t>
  </si>
  <si>
    <t>Alonzo, Ma Flordeliza</t>
  </si>
  <si>
    <t>Alsarraj, Joanne Lendle</t>
  </si>
  <si>
    <t>KCC67</t>
  </si>
  <si>
    <t>Alvarez, Maynard</t>
  </si>
  <si>
    <t>KCC51</t>
  </si>
  <si>
    <t>Alvarina, Angelica</t>
  </si>
  <si>
    <t>KCC53</t>
  </si>
  <si>
    <t>Amaranathan, Dyna</t>
  </si>
  <si>
    <t>Ambid, Randy</t>
  </si>
  <si>
    <t>Amen, Krisha</t>
  </si>
  <si>
    <t>2021-09-27</t>
  </si>
  <si>
    <t>Amor, Joan</t>
  </si>
  <si>
    <t>KCC74</t>
  </si>
  <si>
    <t>Angeles, Issa</t>
  </si>
  <si>
    <t>KCC65</t>
  </si>
  <si>
    <t>Antivola, Juliene Mary</t>
  </si>
  <si>
    <t>Antonio, Pacholo</t>
  </si>
  <si>
    <t>Antonio, Anna Marissa</t>
  </si>
  <si>
    <t>KCC63</t>
  </si>
  <si>
    <t>Apin, Lailani</t>
  </si>
  <si>
    <t>Aprejillo, Jinky</t>
  </si>
  <si>
    <t>Apuan, Joel Martin</t>
  </si>
  <si>
    <t>KCC69</t>
  </si>
  <si>
    <t>Aquino, Charmay Nel</t>
  </si>
  <si>
    <t>Aquino, Cherry Ann</t>
  </si>
  <si>
    <t>Arado, Benilda</t>
  </si>
  <si>
    <t>Arceo, Regina</t>
  </si>
  <si>
    <t>Arquillano, Allysha Nicole</t>
  </si>
  <si>
    <t>Asis, Allysa</t>
  </si>
  <si>
    <t>Asuncion, Kaye Celine</t>
  </si>
  <si>
    <t>Atibagos, Janet</t>
  </si>
  <si>
    <t>2021-09-13</t>
  </si>
  <si>
    <t>Azores, Sean Allen</t>
  </si>
  <si>
    <t>Azuelo, Pamela</t>
  </si>
  <si>
    <t>Babaan, Evangelica</t>
  </si>
  <si>
    <t>Bagadiong, Raymond</t>
  </si>
  <si>
    <t>Bagadiong, Princess Eugene</t>
  </si>
  <si>
    <t>Bagaporo, Jinky</t>
  </si>
  <si>
    <t>Bagcal, Melody</t>
  </si>
  <si>
    <t>Bahan, Babie Jane</t>
  </si>
  <si>
    <t>Bajao, Jennyfer</t>
  </si>
  <si>
    <t>Balanza, Maria Aubrey</t>
  </si>
  <si>
    <t>Baldwin, Neva</t>
  </si>
  <si>
    <t>Balicasmaya, Arlene</t>
  </si>
  <si>
    <t>Balili, Alona</t>
  </si>
  <si>
    <t>Balsalubre, John Rey</t>
  </si>
  <si>
    <t>2020-11-30</t>
  </si>
  <si>
    <t>Balsalubre, Wilma Ivy</t>
  </si>
  <si>
    <t>KCC58</t>
  </si>
  <si>
    <t>Bañares, Mariano Ill</t>
  </si>
  <si>
    <t>KCC55</t>
  </si>
  <si>
    <t>Bancod, Vanessa</t>
  </si>
  <si>
    <t>Bandal, Sheehan Yolanda</t>
  </si>
  <si>
    <t>Baquirin, Primrose</t>
  </si>
  <si>
    <t>KCC71</t>
  </si>
  <si>
    <t>Barrientos, Shiela</t>
  </si>
  <si>
    <t>Bartolome, Jose Mari</t>
  </si>
  <si>
    <t>Basenback, Victoria</t>
  </si>
  <si>
    <t>Batalla, Jackylyn</t>
  </si>
  <si>
    <t>Batin, Karen</t>
  </si>
  <si>
    <t>Batocabe, Myrajoy</t>
  </si>
  <si>
    <t>Batugal, Rick Arvin</t>
  </si>
  <si>
    <t>Bautista, Shekaina Mira</t>
  </si>
  <si>
    <t>KCC59</t>
  </si>
  <si>
    <t>Bautista, Josephine</t>
  </si>
  <si>
    <t>2021-07-05</t>
  </si>
  <si>
    <t>Bayudan, Fideliz</t>
  </si>
  <si>
    <t>Bensi, John Bryan</t>
  </si>
  <si>
    <t>Bernaldo, Sarah Krissa</t>
  </si>
  <si>
    <t>Bianes, Toni Virgie</t>
  </si>
  <si>
    <t>Billones, Jenina</t>
  </si>
  <si>
    <t>Binuya, Jhon Warren</t>
  </si>
  <si>
    <t>Blackburn, Jenna</t>
  </si>
  <si>
    <t>Blanco, Christine Ann</t>
  </si>
  <si>
    <t>Blankenship, Renee</t>
  </si>
  <si>
    <t>11:15:00</t>
  </si>
  <si>
    <t>19:50:00</t>
  </si>
  <si>
    <t>Bognot, Jeleynie</t>
  </si>
  <si>
    <t>Bolos, Hazel Ann</t>
  </si>
  <si>
    <t>Boncales, Jackylyn</t>
  </si>
  <si>
    <t>Bondoc, Aliza</t>
  </si>
  <si>
    <t>KCC62</t>
  </si>
  <si>
    <t>Bondoc, Irra Kay</t>
  </si>
  <si>
    <t>2021-04-26</t>
  </si>
  <si>
    <t>Bowen, Tiffy</t>
  </si>
  <si>
    <t>Bradley, Jamieson</t>
  </si>
  <si>
    <t>Brandes, Reivene Asleye</t>
  </si>
  <si>
    <t>Britton, Amber</t>
  </si>
  <si>
    <t>Brown, Nathaniel</t>
  </si>
  <si>
    <t>Bueno, Jhucel Rebiel</t>
  </si>
  <si>
    <t>Bugarin, Rachelle Marie</t>
  </si>
  <si>
    <t>Bulanon, Maritess</t>
  </si>
  <si>
    <t>Burton, Jennifer</t>
  </si>
  <si>
    <t>Cabusao, Leah Angela</t>
  </si>
  <si>
    <t>Cabusao, Veronica</t>
  </si>
  <si>
    <t>Cacho, Alberto Verzo</t>
  </si>
  <si>
    <t>Cachuela, Lyneth</t>
  </si>
  <si>
    <t>Caguioa, Jharell</t>
  </si>
  <si>
    <t>Cale, Elinelle Joy</t>
  </si>
  <si>
    <t>Calinisan, Jerald Emerson</t>
  </si>
  <si>
    <t>Callora, Raquel</t>
  </si>
  <si>
    <t>Camingue, Joanna Ferida</t>
  </si>
  <si>
    <t>Campos, Jona Maica</t>
  </si>
  <si>
    <t>Canlas, Yehlen</t>
  </si>
  <si>
    <t>Capati, Dan Lee</t>
  </si>
  <si>
    <t>Capon Jr., Arthur</t>
  </si>
  <si>
    <t>Carcer, Sharlene Marie</t>
  </si>
  <si>
    <t>Carino, Isaac</t>
  </si>
  <si>
    <t>2021-01-25</t>
  </si>
  <si>
    <t>Carlos, Marianne</t>
  </si>
  <si>
    <t>Caro, John Carlo</t>
  </si>
  <si>
    <t>Carreon, Heloise</t>
  </si>
  <si>
    <t>Casino, Andrea Curt</t>
  </si>
  <si>
    <t>Casol, Stephen Kyle</t>
  </si>
  <si>
    <t>Castillo, Camille Ann</t>
  </si>
  <si>
    <t>Castillo, Glenda</t>
  </si>
  <si>
    <t>Castro, Marjorie</t>
  </si>
  <si>
    <t>Castro, Claire</t>
  </si>
  <si>
    <t>Castro, April</t>
  </si>
  <si>
    <t>Cataquiz, Leslie Antonette</t>
  </si>
  <si>
    <t>Cayubit, Carl Gian Paolo</t>
  </si>
  <si>
    <t>Cezar, Leslie May</t>
  </si>
  <si>
    <t>Chenilla, Aimee</t>
  </si>
  <si>
    <t>Childers, Nicholas</t>
  </si>
  <si>
    <t>Chitongco, Aila Mae</t>
  </si>
  <si>
    <t>Cinco, Steffany</t>
  </si>
  <si>
    <t>Cinco, Renae Zharena</t>
  </si>
  <si>
    <t>Clendenin, Michael</t>
  </si>
  <si>
    <t>Cobella, Rogien Grace</t>
  </si>
  <si>
    <t>07:50:00</t>
  </si>
  <si>
    <t>Cohot, Nelson Jr.</t>
  </si>
  <si>
    <t>Collins, Brandon</t>
  </si>
  <si>
    <t>Colocado, Ren Gabriel</t>
  </si>
  <si>
    <t>Contreras, Faire France</t>
  </si>
  <si>
    <t>Coralde, Glenn Herris</t>
  </si>
  <si>
    <t>Correche, Elaine</t>
  </si>
  <si>
    <t>KCC79</t>
  </si>
  <si>
    <t>Corro, Ailene</t>
  </si>
  <si>
    <t>Cortez, Diane Marie</t>
  </si>
  <si>
    <t>Cruz, Jeanella</t>
  </si>
  <si>
    <t>Cruz, Abegail</t>
  </si>
  <si>
    <t>Cunanan, Enrico Constantino</t>
  </si>
  <si>
    <t>Dabon, John Cliton</t>
  </si>
  <si>
    <t>Daet, Danielle Erika</t>
  </si>
  <si>
    <t>Danga, John Lear</t>
  </si>
  <si>
    <t>Daniels, Kathy</t>
  </si>
  <si>
    <t>Datingguinoo, Trisha</t>
  </si>
  <si>
    <t>Dato, Joseph</t>
  </si>
  <si>
    <t>David, Sarah Jane</t>
  </si>
  <si>
    <t>David, Ma. Lourdes</t>
  </si>
  <si>
    <t>Davy, Robert</t>
  </si>
  <si>
    <t>Dayrit, Jenzer Cyril</t>
  </si>
  <si>
    <t>Dazon, Marfel Romulo</t>
  </si>
  <si>
    <t>De Asis, Elmer</t>
  </si>
  <si>
    <t>De Belen, Rozanille</t>
  </si>
  <si>
    <t>De Chavez, Costa Rica</t>
  </si>
  <si>
    <t>De Guzman, Jaycel</t>
  </si>
  <si>
    <t>De Guzman, Jesse Alvin</t>
  </si>
  <si>
    <t>De La Austria, Christene May</t>
  </si>
  <si>
    <t>De Leon, Zoren</t>
  </si>
  <si>
    <t>De Leon, Angelica</t>
  </si>
  <si>
    <t>De Leon, Daniela</t>
  </si>
  <si>
    <t>De Leon, Renz Carlo John</t>
  </si>
  <si>
    <t>De Lumen, Keannu Issac</t>
  </si>
  <si>
    <t>De Luna, Ma. Cecilia</t>
  </si>
  <si>
    <t>De Olazo, Roseanne Mae</t>
  </si>
  <si>
    <t>De Vera, Hiyasmin</t>
  </si>
  <si>
    <t>De Vera, Lorilei</t>
  </si>
  <si>
    <t>De Villa, Chelo</t>
  </si>
  <si>
    <t>Deala, Jaynee Denniece</t>
  </si>
  <si>
    <t>Del Castillo, Ryan</t>
  </si>
  <si>
    <t>Dela Cruz, Jossa Kristina</t>
  </si>
  <si>
    <t>Dela Cruz, Stephen</t>
  </si>
  <si>
    <t>Dela Cruz, Evelyn</t>
  </si>
  <si>
    <t>Dela Cruz, Veronica</t>
  </si>
  <si>
    <t>Dela Pena, Gabriel Angelo</t>
  </si>
  <si>
    <t>Delgado, Argie Kathrine</t>
  </si>
  <si>
    <t>Delong, Sherri</t>
  </si>
  <si>
    <t>15:20:00</t>
  </si>
  <si>
    <t>Detequiz, Anna Maura</t>
  </si>
  <si>
    <t>Devera, Carla Mae</t>
  </si>
  <si>
    <t>Dialogo, Mariah Chrisam</t>
  </si>
  <si>
    <t>Dilao, Gregorio</t>
  </si>
  <si>
    <t>Disoma, Fairosah</t>
  </si>
  <si>
    <t>Divina, Axhel Jhoni</t>
  </si>
  <si>
    <t>Doguna, Hariel</t>
  </si>
  <si>
    <t>Domingo, Glysdie</t>
  </si>
  <si>
    <t>Dye, Patricia</t>
  </si>
  <si>
    <t>Enriquez, Arianne Nidez</t>
  </si>
  <si>
    <t>Erasmo, Melanie</t>
  </si>
  <si>
    <t>Escalera, Aprilyne</t>
  </si>
  <si>
    <t>Esclanda, Chalen Duff</t>
  </si>
  <si>
    <t>Escribano, Harley Joseph</t>
  </si>
  <si>
    <t>Espenilla, Deanna Rica</t>
  </si>
  <si>
    <t>Estacio, Randy</t>
  </si>
  <si>
    <t>Estanislao, Katherine</t>
  </si>
  <si>
    <t>Estopin, Bernadette</t>
  </si>
  <si>
    <t>Estrelles, Melissa</t>
  </si>
  <si>
    <t>Estuesta, Jinky</t>
  </si>
  <si>
    <t>Eustaquio, Jhed</t>
  </si>
  <si>
    <t>Fatallo, Zayren</t>
  </si>
  <si>
    <t>Feliciano, Jannette</t>
  </si>
  <si>
    <t>Felix, Jeanne Rose</t>
  </si>
  <si>
    <t>Fernandez, Angelica</t>
  </si>
  <si>
    <t>Fernandez, Mel Lorie</t>
  </si>
  <si>
    <t>Ferreras, Dhettery</t>
  </si>
  <si>
    <t>Ferriol, Angela Marie</t>
  </si>
  <si>
    <t>Figueroa, Kyla Michelle</t>
  </si>
  <si>
    <t>Florencio, Aira Jane</t>
  </si>
  <si>
    <t>Fontamillas, Melody</t>
  </si>
  <si>
    <t>Forteo, Jovelyn</t>
  </si>
  <si>
    <t>Francisco, Rosa Carla</t>
  </si>
  <si>
    <t>Fronda, Vincent Mathew</t>
  </si>
  <si>
    <t>Gabol, Allyne Faith</t>
  </si>
  <si>
    <t>Gaje, Mielven</t>
  </si>
  <si>
    <t>Galang, Darwin</t>
  </si>
  <si>
    <t>Galleposo, Jerma</t>
  </si>
  <si>
    <t>Gamasa, Leo Paulo</t>
  </si>
  <si>
    <t>Ganancias, Wendy</t>
  </si>
  <si>
    <t>Gapit, Nikkolie</t>
  </si>
  <si>
    <t>Garcia, Jason Joel</t>
  </si>
  <si>
    <t>Garcia, Jazel</t>
  </si>
  <si>
    <t>Garcia, Ricky Allan</t>
  </si>
  <si>
    <t>Garcia, Jhezryll</t>
  </si>
  <si>
    <t>Garcia, Ramoncito Dale</t>
  </si>
  <si>
    <t>Garcia, Kenedy Kenneth</t>
  </si>
  <si>
    <t>Gavino, John Paul</t>
  </si>
  <si>
    <t>Geroleo, Anna Jane</t>
  </si>
  <si>
    <t>Gomez, Paula Bianca</t>
  </si>
  <si>
    <t>Gomez, Rogelio Jr.</t>
  </si>
  <si>
    <t>Gomez, Schen Reitz</t>
  </si>
  <si>
    <t>Gonzales, Camille</t>
  </si>
  <si>
    <t>Gonzalez, Erika</t>
  </si>
  <si>
    <t>Guillermo, Jefferson</t>
  </si>
  <si>
    <t>Guinto, Mar Vince</t>
  </si>
  <si>
    <t>Gumban, Erminda Rose</t>
  </si>
  <si>
    <t>Gunda, Bianca</t>
  </si>
  <si>
    <t>2020-09-14</t>
  </si>
  <si>
    <t>Habala, Florence</t>
  </si>
  <si>
    <t>Habala, Mark Leo</t>
  </si>
  <si>
    <t>Hale, Trina</t>
  </si>
  <si>
    <t>Hallare, Allan Joseph</t>
  </si>
  <si>
    <t>Hardway, Elizabeth</t>
  </si>
  <si>
    <t>12:15:00</t>
  </si>
  <si>
    <t>Henderson, Emily</t>
  </si>
  <si>
    <t>Hensley, Kayla</t>
  </si>
  <si>
    <t>Hermoso, Rio</t>
  </si>
  <si>
    <t>Hernandez, Maria Christina</t>
  </si>
  <si>
    <t>Hernandez, Ma. Anselle</t>
  </si>
  <si>
    <t>2020-08-17</t>
  </si>
  <si>
    <t>Hipolito, Hazel Marie</t>
  </si>
  <si>
    <t>09:50:00</t>
  </si>
  <si>
    <t>Hollie, Kayla</t>
  </si>
  <si>
    <t>Hollomon, Lee</t>
  </si>
  <si>
    <t>Hufalar, Jorilyn</t>
  </si>
  <si>
    <t>Huff, Jennifer</t>
  </si>
  <si>
    <t>Ilao, Aldrine</t>
  </si>
  <si>
    <t>Infante, Khrisha Euniece</t>
  </si>
  <si>
    <t>Inferido, Claudette Ann Patricia</t>
  </si>
  <si>
    <t>Jarillo, Monica</t>
  </si>
  <si>
    <t>Javier, Gadwin</t>
  </si>
  <si>
    <t>Joaquin, Jamaicah</t>
  </si>
  <si>
    <t>Joson, Chrisha Justine</t>
  </si>
  <si>
    <t>2021-03-08</t>
  </si>
  <si>
    <t>Joson, Rosemag</t>
  </si>
  <si>
    <t>Jube, Hernando Jr.</t>
  </si>
  <si>
    <t>Junio, Keshia</t>
  </si>
  <si>
    <t>Justiniano, Jeline</t>
  </si>
  <si>
    <t>Labador, Jennifer</t>
  </si>
  <si>
    <t>Lagunzad, Dexter</t>
  </si>
  <si>
    <t>Laison, Maica</t>
  </si>
  <si>
    <t>Lasmarias, Jovelyn</t>
  </si>
  <si>
    <t>Lattimore, Brandi</t>
  </si>
  <si>
    <t>Lawson, Abagail</t>
  </si>
  <si>
    <t>Lawson, Debra</t>
  </si>
  <si>
    <t>Laysico, Reymark</t>
  </si>
  <si>
    <t>Layugan, Jonna</t>
  </si>
  <si>
    <t>Lazarra, Alvin</t>
  </si>
  <si>
    <t>Lee, Frankimay</t>
  </si>
  <si>
    <t>Legario, Ermelyn</t>
  </si>
  <si>
    <t>Lemon, Gerelyn</t>
  </si>
  <si>
    <t>Leonardo, Joseph</t>
  </si>
  <si>
    <t>Licud, Bernadette</t>
  </si>
  <si>
    <t>Lilang, Janelle</t>
  </si>
  <si>
    <t>Llaguno, Rey-An</t>
  </si>
  <si>
    <t>Llamelo, Krizia Mae</t>
  </si>
  <si>
    <t>Llorente, Rica</t>
  </si>
  <si>
    <t>Lopez, Anlene</t>
  </si>
  <si>
    <t>Lopez, Ramses</t>
  </si>
  <si>
    <t>Loyola, Reynante</t>
  </si>
  <si>
    <t>Loyola, Angel Sophia</t>
  </si>
  <si>
    <t>Lubong, Annie Grace</t>
  </si>
  <si>
    <t>Lunsford, Angela</t>
  </si>
  <si>
    <t>Mabinis, Femerose</t>
  </si>
  <si>
    <t>Macaraeg, Adel Brian</t>
  </si>
  <si>
    <t>Magalad, Jennifer Lan</t>
  </si>
  <si>
    <t>Magno, Kristoffer Louie</t>
  </si>
  <si>
    <t>Mahusay, Mary Grace Lennette</t>
  </si>
  <si>
    <t>Malabanan, Bernadette</t>
  </si>
  <si>
    <t>Malapitan, Mary Trixia Louise</t>
  </si>
  <si>
    <t>Mallare, Jenalyn</t>
  </si>
  <si>
    <t>Malto, Ma. Arabella</t>
  </si>
  <si>
    <t>Malunhao, Jessan</t>
  </si>
  <si>
    <t>Mandado, Ana Marie</t>
  </si>
  <si>
    <t>Mangao, Ma. Leilani</t>
  </si>
  <si>
    <t>Mangao, Ma.Lorainne</t>
  </si>
  <si>
    <t>Manlises, Ruby Aiza</t>
  </si>
  <si>
    <t>Mann, Kearstan</t>
  </si>
  <si>
    <t>Manuel, Miles Howard</t>
  </si>
  <si>
    <t>Maple, Luzelle</t>
  </si>
  <si>
    <t>Maquiling, Jeff Beck</t>
  </si>
  <si>
    <t>Maravilez, Argel</t>
  </si>
  <si>
    <t>Marcos, Maricris</t>
  </si>
  <si>
    <t>Mariano, Gerald Jane</t>
  </si>
  <si>
    <t>Marquez, Jonathan</t>
  </si>
  <si>
    <t>Martin, Lucel</t>
  </si>
  <si>
    <t>Martin, Emily</t>
  </si>
  <si>
    <t>Martin, Jeremy</t>
  </si>
  <si>
    <t>Martinez, Kimberly</t>
  </si>
  <si>
    <t>Mastrili, John Thomas</t>
  </si>
  <si>
    <t>Matibag, Mylene</t>
  </si>
  <si>
    <t>Maxwell, Paula</t>
  </si>
  <si>
    <t>Maybituin, Jessica</t>
  </si>
  <si>
    <t>Maynard, Esther</t>
  </si>
  <si>
    <t>Maynard, Ashley</t>
  </si>
  <si>
    <t>Mayor, Marielle Anne</t>
  </si>
  <si>
    <t>Mayores, Sandra</t>
  </si>
  <si>
    <t>McClain, Desiree</t>
  </si>
  <si>
    <t>Mccoy, Carrie</t>
  </si>
  <si>
    <t>Mendez, Angelica Joy</t>
  </si>
  <si>
    <t>Mendiola, Zoila</t>
  </si>
  <si>
    <t>Mendoza, Amiel</t>
  </si>
  <si>
    <t>2021-05-17</t>
  </si>
  <si>
    <t>Mendoza, Albrehc</t>
  </si>
  <si>
    <t>Mendoza, Jelynna</t>
  </si>
  <si>
    <t>Mendoza, Jennielyn</t>
  </si>
  <si>
    <t>Meras, Rose Ann Faye</t>
  </si>
  <si>
    <t>Merto, Machiavelli John Kaiser</t>
  </si>
  <si>
    <t>Miguel, Alyssa Mae</t>
  </si>
  <si>
    <t>Miller, Renna</t>
  </si>
  <si>
    <t>Miller, Gabrielle</t>
  </si>
  <si>
    <t>Mindajao, Arjun</t>
  </si>
  <si>
    <t>Miñon, Jayson</t>
  </si>
  <si>
    <t>Mirhan, Glaiza</t>
  </si>
  <si>
    <t>Mirhan, Geileen</t>
  </si>
  <si>
    <t>Mitra, Rachelle</t>
  </si>
  <si>
    <t>Molos, Leslie Ann</t>
  </si>
  <si>
    <t>Monfero, Albert</t>
  </si>
  <si>
    <t>Montallana, Ligaya</t>
  </si>
  <si>
    <t>Montejo, Maria Del Mar</t>
  </si>
  <si>
    <t>Montes, Geraldine</t>
  </si>
  <si>
    <t>Montesa, Ana Marielle</t>
  </si>
  <si>
    <t>Montesines, Herdrix</t>
  </si>
  <si>
    <t>Montesines, Perry James</t>
  </si>
  <si>
    <t>Morales, Ejehana</t>
  </si>
  <si>
    <t>Morano, Kyla</t>
  </si>
  <si>
    <t>2015-08-03</t>
  </si>
  <si>
    <t>Mosqueda, Judy Anne</t>
  </si>
  <si>
    <t>Mount, Randall</t>
  </si>
  <si>
    <t>Muhajil, Alkaizer</t>
  </si>
  <si>
    <t>Muncy, Brittney</t>
  </si>
  <si>
    <t>Nacional, Grace</t>
  </si>
  <si>
    <t>Nadayag, Nathaniel Diego</t>
  </si>
  <si>
    <t>Narvaez, Christine</t>
  </si>
  <si>
    <t>Nicely, Katlynn</t>
  </si>
  <si>
    <t>Nolasco, Kathryn Anne</t>
  </si>
  <si>
    <t>Novilla, Maria Cristina</t>
  </si>
  <si>
    <t>Nunieza, Alea</t>
  </si>
  <si>
    <t>Oarde, Genesis John</t>
  </si>
  <si>
    <t>Obillo, Alvin Philip</t>
  </si>
  <si>
    <t>Obina, Shiela</t>
  </si>
  <si>
    <t>Obrien, Olivia</t>
  </si>
  <si>
    <t>2017-05-15</t>
  </si>
  <si>
    <t>Ojastro, Rodel Anton</t>
  </si>
  <si>
    <t>Olicia, Aldwin Jay</t>
  </si>
  <si>
    <t>Openaria, Carlo</t>
  </si>
  <si>
    <t>Ordaneza, Darshini</t>
  </si>
  <si>
    <t>Ordonio, Jan Marie Sandra</t>
  </si>
  <si>
    <t>Orias, Angelito</t>
  </si>
  <si>
    <t>Oril, Jeffrey</t>
  </si>
  <si>
    <t>Orogan, Jelyn</t>
  </si>
  <si>
    <t>Orsolino, Aldren</t>
  </si>
  <si>
    <t>Osorio, Shereen</t>
  </si>
  <si>
    <t>Oyanon, Jao</t>
  </si>
  <si>
    <t>Paborito, Cherilyn Mae</t>
  </si>
  <si>
    <t>Padpad, Beverly</t>
  </si>
  <si>
    <t>Pagola, John Lian</t>
  </si>
  <si>
    <t>Pagola, Julliane Joyce</t>
  </si>
  <si>
    <t>Paller, Henry Jr.</t>
  </si>
  <si>
    <t>Pamiloza, Franchesca</t>
  </si>
  <si>
    <t>Pangan, Ericson</t>
  </si>
  <si>
    <t>Pangan, Alexis</t>
  </si>
  <si>
    <t>Panopio, Bryan</t>
  </si>
  <si>
    <t>Paradero, Danica Suzzette</t>
  </si>
  <si>
    <t>Paradero, Ma. Sophia Nicolle</t>
  </si>
  <si>
    <t>Pascua, Karl Jerome</t>
  </si>
  <si>
    <t>Pasigna, Jessa Rose</t>
  </si>
  <si>
    <t>Patrick, Anna</t>
  </si>
  <si>
    <t>Pavino, Generose</t>
  </si>
  <si>
    <t>Peco, Regie</t>
  </si>
  <si>
    <t>Pereña, Jhestal Mae</t>
  </si>
  <si>
    <t>Perez, Cristine Joy</t>
  </si>
  <si>
    <t>Perez, Annabel</t>
  </si>
  <si>
    <t>Pilar, Ma. Carmen</t>
  </si>
  <si>
    <t>Pili, Rachelle</t>
  </si>
  <si>
    <t>Piñero, Aron Paul</t>
  </si>
  <si>
    <t>Piñon, Marizon</t>
  </si>
  <si>
    <t>Plaza, Nikki Marie</t>
  </si>
  <si>
    <t>Poche, Vincent Bryan</t>
  </si>
  <si>
    <t>Ponce Jr., Ramon</t>
  </si>
  <si>
    <t>Price, Johna</t>
  </si>
  <si>
    <t>Puno, Jheda</t>
  </si>
  <si>
    <t>Quiachon, Alexzandra</t>
  </si>
  <si>
    <t>Quilicot, Angelica</t>
  </si>
  <si>
    <t>Quiman, Eusylvia</t>
  </si>
  <si>
    <t>Quintal, Roderick</t>
  </si>
  <si>
    <t>Quirod, Jennileen</t>
  </si>
  <si>
    <t>Rabago, Maricar</t>
  </si>
  <si>
    <t>Rada, Joanne Trixia</t>
  </si>
  <si>
    <t>Ramilo, Ma. Cristina</t>
  </si>
  <si>
    <t>Ramirez, Rex</t>
  </si>
  <si>
    <t>Ramos, Gliselle</t>
  </si>
  <si>
    <t>Ramos, King</t>
  </si>
  <si>
    <t>Ranes, Maybelle</t>
  </si>
  <si>
    <t>Rapista, Kimber Joy</t>
  </si>
  <si>
    <t>Ray, Carrie</t>
  </si>
  <si>
    <t>Rayo, Raquel</t>
  </si>
  <si>
    <t>Recones, Marinett</t>
  </si>
  <si>
    <t>Redor, Elvinedie</t>
  </si>
  <si>
    <t>Regalado, Jezza</t>
  </si>
  <si>
    <t>Regidor, Robert</t>
  </si>
  <si>
    <t>Regine, Arlyn</t>
  </si>
  <si>
    <t>Regio, Lolito</t>
  </si>
  <si>
    <t>Regondola, Kyra</t>
  </si>
  <si>
    <t>Regondola, Kimberly</t>
  </si>
  <si>
    <t>Remandaban, James Eric</t>
  </si>
  <si>
    <t>Remoto, Rhea</t>
  </si>
  <si>
    <t>Rendora, Lilibeth</t>
  </si>
  <si>
    <t>Reusora, Jovie Ann</t>
  </si>
  <si>
    <t>Reyes, Wendelyn</t>
  </si>
  <si>
    <t>Reyes, May Rose</t>
  </si>
  <si>
    <t>Reynolds, Cody</t>
  </si>
  <si>
    <t>Rigsby, Summer</t>
  </si>
  <si>
    <t>Robles, Aries</t>
  </si>
  <si>
    <t>Roca, Jennifer</t>
  </si>
  <si>
    <t>Rondina, Mary Grace</t>
  </si>
  <si>
    <t>Rosales, Kathleen</t>
  </si>
  <si>
    <t>Roxas, Marc Christian Angelo</t>
  </si>
  <si>
    <t>Rubinos, Rodrigo</t>
  </si>
  <si>
    <t>Russell, Arieal</t>
  </si>
  <si>
    <t>Sabaria, Dhenielle</t>
  </si>
  <si>
    <t>Saladino, Celeste</t>
  </si>
  <si>
    <t>Salazar, Liandru Ace</t>
  </si>
  <si>
    <t>Salgado, Karen Hazel</t>
  </si>
  <si>
    <t>Sallaz, Bonita</t>
  </si>
  <si>
    <t>Salvador, Kaye</t>
  </si>
  <si>
    <t>Salvador, Aurea</t>
  </si>
  <si>
    <t>Samson, David Kurt</t>
  </si>
  <si>
    <t>San Juan, Irish</t>
  </si>
  <si>
    <t>Sanchez, Andrea</t>
  </si>
  <si>
    <t>Santiago, Edison</t>
  </si>
  <si>
    <t>Santos, Rechelle</t>
  </si>
  <si>
    <t>Santos, Jhona</t>
  </si>
  <si>
    <t>Santos, Angeline</t>
  </si>
  <si>
    <t>Santos, Pedro</t>
  </si>
  <si>
    <t>Santos, Kristina</t>
  </si>
  <si>
    <t>Santos, Stacy Kay</t>
  </si>
  <si>
    <t>Santos, Jenny Lee</t>
  </si>
  <si>
    <t>Santos, Lendell</t>
  </si>
  <si>
    <t>Santos, Trizia Marizz</t>
  </si>
  <si>
    <t>Sardon, Genalyn</t>
  </si>
  <si>
    <t>Sarmiento, Mary Anne</t>
  </si>
  <si>
    <t>Saunders, Jack</t>
  </si>
  <si>
    <t>Sauquillo, Jojaine</t>
  </si>
  <si>
    <t>Seminiano, Carmina</t>
  </si>
  <si>
    <t>Senoto, Gladys Marie</t>
  </si>
  <si>
    <t>Seroje, Katrina</t>
  </si>
  <si>
    <t>Smith, Kathern</t>
  </si>
  <si>
    <t>Smith, Brian</t>
  </si>
  <si>
    <t>Sontillano, Marnelie</t>
  </si>
  <si>
    <t>Soriano, Stella</t>
  </si>
  <si>
    <t>Spalding, Maricar</t>
  </si>
  <si>
    <t>Sparrow, Robrianna</t>
  </si>
  <si>
    <t>Spaulding, Lindsay</t>
  </si>
  <si>
    <t>Staples, Karen Christy</t>
  </si>
  <si>
    <t>Stephens, Emylee</t>
  </si>
  <si>
    <t>08:05:00</t>
  </si>
  <si>
    <t>Stephens, Courtney</t>
  </si>
  <si>
    <t>Stiers, Samantha</t>
  </si>
  <si>
    <t>Stockton, Michael</t>
  </si>
  <si>
    <t>Sulit, Sherwin</t>
  </si>
  <si>
    <t>Sulit, Cherrie May</t>
  </si>
  <si>
    <t>Sumayang, Marc Allan</t>
  </si>
  <si>
    <t>Suriaga, Ma. Genecis</t>
  </si>
  <si>
    <t>Talaver, Jeahsline Irirsh</t>
  </si>
  <si>
    <t>Talinig, Carmela</t>
  </si>
  <si>
    <t>Tamonan, Karla Mae</t>
  </si>
  <si>
    <t>Tangilon, John Jomar Joseph</t>
  </si>
  <si>
    <t>Tarlino, Mike Angelo</t>
  </si>
  <si>
    <t>Telan, Gia</t>
  </si>
  <si>
    <t>Teodoro, Zion</t>
  </si>
  <si>
    <t>Terrenal, Janet</t>
  </si>
  <si>
    <t>Thibault, Xadrien</t>
  </si>
  <si>
    <t>Thomas, Ingrid</t>
  </si>
  <si>
    <t>Tidalgo, Harold Klyde</t>
  </si>
  <si>
    <t>Tobias, Melanie</t>
  </si>
  <si>
    <t>Tolero, Marilyn</t>
  </si>
  <si>
    <t>Tomarong, Jeromel</t>
  </si>
  <si>
    <t>Tonido, Ma Lyza</t>
  </si>
  <si>
    <t>Topping, Amy</t>
  </si>
  <si>
    <t>Torio, Lorielyn</t>
  </si>
  <si>
    <t>Torres, Ariane</t>
  </si>
  <si>
    <t>Torres, Rogelyn</t>
  </si>
  <si>
    <t>Toston Jr., Rudillo</t>
  </si>
  <si>
    <t>Tripoli, Aaron</t>
  </si>
  <si>
    <t>Tuazon, Ellynore</t>
  </si>
  <si>
    <t>Tweel, Alexis</t>
  </si>
  <si>
    <t>Urian, Raquel</t>
  </si>
  <si>
    <t>Urriza, Niño Peter Marvien</t>
  </si>
  <si>
    <t>Uy, Antonio Victor</t>
  </si>
  <si>
    <t>Valdez, May Jane</t>
  </si>
  <si>
    <t>Vargas, Joan</t>
  </si>
  <si>
    <t>Vecina, Edwin</t>
  </si>
  <si>
    <t>Ventura, Allyne</t>
  </si>
  <si>
    <t>Veranga, Carla</t>
  </si>
  <si>
    <t>Vicente, Mary Vick</t>
  </si>
  <si>
    <t>Victoria, Ria</t>
  </si>
  <si>
    <t>Villaflor, Pamela</t>
  </si>
  <si>
    <t>Villamarin, Rachel</t>
  </si>
  <si>
    <t>Villano, Michael</t>
  </si>
  <si>
    <t>Villanueva, Emilyjen</t>
  </si>
  <si>
    <t>Villaruz, Sheryl</t>
  </si>
  <si>
    <t>Villazar, Iris</t>
  </si>
  <si>
    <t>Washington, Charles</t>
  </si>
  <si>
    <t>Wells, Tiffany</t>
  </si>
  <si>
    <t>Wilson, Alexandra</t>
  </si>
  <si>
    <t>Yambao, Aljim</t>
  </si>
  <si>
    <t>Ybañez, Aivannie</t>
  </si>
  <si>
    <t>Yi, Ronny</t>
  </si>
  <si>
    <t>Zamora, Zeus</t>
  </si>
  <si>
    <t>08:55:00</t>
  </si>
  <si>
    <t>2011-04-09</t>
  </si>
  <si>
    <t>Cooper, Lisa</t>
  </si>
  <si>
    <t>21:15:00</t>
  </si>
  <si>
    <t>Green, Markayla</t>
  </si>
  <si>
    <t>Wright, Jordan</t>
  </si>
  <si>
    <t>2013-10-07</t>
  </si>
  <si>
    <t>2017-06-19</t>
  </si>
  <si>
    <t>Acree, Garren</t>
  </si>
  <si>
    <t>Anderson, Cascenia</t>
  </si>
  <si>
    <t>Arnouk, Meray</t>
  </si>
  <si>
    <t>Baker, Telicia</t>
  </si>
  <si>
    <t>Birth, Shamica</t>
  </si>
  <si>
    <t>Bonioma, Anisha</t>
  </si>
  <si>
    <t>Houser</t>
  </si>
  <si>
    <t>Busby, Rachel</t>
  </si>
  <si>
    <t>Campbell, Kaniya</t>
  </si>
  <si>
    <t>Clement, Jalen</t>
  </si>
  <si>
    <t>Collins, Stormie</t>
  </si>
  <si>
    <t>Cortez, Penny</t>
  </si>
  <si>
    <t>Fretz</t>
  </si>
  <si>
    <t>2020-10-12</t>
  </si>
  <si>
    <t>Craig, Katrina</t>
  </si>
  <si>
    <t>Cunningham, David</t>
  </si>
  <si>
    <t>2021-02-08</t>
  </si>
  <si>
    <t>Davis, Meghan</t>
  </si>
  <si>
    <t>Davis, Jason</t>
  </si>
  <si>
    <t>Dawson, Chris</t>
  </si>
  <si>
    <t>Rowe</t>
  </si>
  <si>
    <t>Dixon, Shakeria</t>
  </si>
  <si>
    <t>Donely Bryant, Raeven</t>
  </si>
  <si>
    <t>Finch, Ronisha</t>
  </si>
  <si>
    <t>Floyd, Victoria</t>
  </si>
  <si>
    <t>Fulmore, Lakeisha</t>
  </si>
  <si>
    <t>Gallman, Michael</t>
  </si>
  <si>
    <t>Gambrel, Heather</t>
  </si>
  <si>
    <t>Gardner, Abigail</t>
  </si>
  <si>
    <t>Gaskins, Amanda</t>
  </si>
  <si>
    <t>Goncalves, Carmen</t>
  </si>
  <si>
    <t>Dunaway</t>
  </si>
  <si>
    <t>Graves, Linina</t>
  </si>
  <si>
    <t>Hagar, Amber</t>
  </si>
  <si>
    <t>Headlee, Brandy</t>
  </si>
  <si>
    <t>Howard Moore, Sandra</t>
  </si>
  <si>
    <t>Johnson, Jean</t>
  </si>
  <si>
    <t>Johnson, Candace</t>
  </si>
  <si>
    <t>Johnson, Shanoi</t>
  </si>
  <si>
    <t>Jones, Arthur</t>
  </si>
  <si>
    <t>Kitts, Michael</t>
  </si>
  <si>
    <t>Messer, Angela</t>
  </si>
  <si>
    <t>Olivo, Sophia</t>
  </si>
  <si>
    <t>Pagan, Cheyanne</t>
  </si>
  <si>
    <t>2021-09-06</t>
  </si>
  <si>
    <t>Patterson, Fheopatrick</t>
  </si>
  <si>
    <t>Pendergast, Gloria</t>
  </si>
  <si>
    <t>Powell, Regina</t>
  </si>
  <si>
    <t>Price, Asia</t>
  </si>
  <si>
    <t>Reed, Angela</t>
  </si>
  <si>
    <t>Rhodes, Bianca</t>
  </si>
  <si>
    <t>Richardson, Zedrick</t>
  </si>
  <si>
    <t>Romar, Jontell</t>
  </si>
  <si>
    <t>Sexton, Rebecca</t>
  </si>
  <si>
    <t>Shulte, Elitha</t>
  </si>
  <si>
    <t>Slawson, Teresa</t>
  </si>
  <si>
    <t>Smith-Green, Shamika</t>
  </si>
  <si>
    <t>Spears, Neva</t>
  </si>
  <si>
    <t>TRN-SPIRE</t>
  </si>
  <si>
    <t>Spivey, Kelly</t>
  </si>
  <si>
    <t>Taylor, Alicia</t>
  </si>
  <si>
    <t>Tharpe, Montrell</t>
  </si>
  <si>
    <t>ENT47</t>
  </si>
  <si>
    <t>Thomas, Eunice</t>
  </si>
  <si>
    <t>Tubbs, Ramona</t>
  </si>
  <si>
    <t>Underwood, Melissa</t>
  </si>
  <si>
    <t>Waller, Mickie</t>
  </si>
  <si>
    <t>Ward, Jamyia</t>
  </si>
  <si>
    <t>Wesley, Misty</t>
  </si>
  <si>
    <t>White, Jennifer</t>
  </si>
  <si>
    <t>Woodcock, Jedaddiah</t>
  </si>
  <si>
    <t>Young, Stephanie</t>
  </si>
  <si>
    <t>Robinson</t>
  </si>
  <si>
    <t>Bryant, Billie</t>
  </si>
  <si>
    <t>Curry, James</t>
  </si>
  <si>
    <t>2016-02-01</t>
  </si>
  <si>
    <t>06:50:00</t>
  </si>
  <si>
    <t>Hall, Kristina</t>
  </si>
  <si>
    <t>2012-10-22</t>
  </si>
  <si>
    <t>Harris, SueAnn</t>
  </si>
  <si>
    <t>Lincoln, Alnicia</t>
  </si>
  <si>
    <t>McGraw, Serenity</t>
  </si>
  <si>
    <t>Silva, Jennifer</t>
  </si>
  <si>
    <t>Tunsill, Asia</t>
  </si>
  <si>
    <t>Jazmin Hooper</t>
  </si>
  <si>
    <t>0251635</t>
  </si>
  <si>
    <t>0262436</t>
  </si>
  <si>
    <t>Diondra Cromer</t>
  </si>
  <si>
    <t>0262437</t>
  </si>
  <si>
    <t>Jonathan Wilcox</t>
  </si>
  <si>
    <t>0262439</t>
  </si>
  <si>
    <t>Destiny Bankston</t>
  </si>
  <si>
    <t>0262441</t>
  </si>
  <si>
    <t>Donnette Nixon</t>
  </si>
  <si>
    <t>0262443</t>
  </si>
  <si>
    <t>Kemisha Roberts</t>
  </si>
  <si>
    <t>Bailey, Rhonda</t>
  </si>
  <si>
    <t>Brooks, Paula</t>
  </si>
  <si>
    <t>Coleman, Katelyn</t>
  </si>
  <si>
    <t>Pohlman, Carla</t>
  </si>
  <si>
    <t>Reece, Patricia</t>
  </si>
  <si>
    <t>Spillane, Samantha</t>
  </si>
  <si>
    <t>Eggers, Emalea</t>
  </si>
  <si>
    <t>Bankston, Destiny</t>
  </si>
  <si>
    <t>Cromer, Diondra</t>
  </si>
  <si>
    <t>Nixon, Donnette</t>
  </si>
  <si>
    <t>Roberts, Kemisha</t>
  </si>
  <si>
    <t>Wilcox, Jonathan</t>
  </si>
  <si>
    <t>Date</t>
  </si>
  <si>
    <t>AgentName</t>
  </si>
  <si>
    <t>EMP ID</t>
  </si>
  <si>
    <t>Jax Class</t>
  </si>
  <si>
    <t xml:space="preserve">Sign in </t>
  </si>
  <si>
    <t xml:space="preserve">PS time </t>
  </si>
  <si>
    <t xml:space="preserve">Talk Time </t>
  </si>
  <si>
    <t xml:space="preserve">SignInPercent </t>
  </si>
  <si>
    <t xml:space="preserve">DT </t>
  </si>
  <si>
    <t xml:space="preserve">Bill DT </t>
  </si>
  <si>
    <t xml:space="preserve">Exceptions </t>
  </si>
  <si>
    <t xml:space="preserve">CTS </t>
  </si>
  <si>
    <t xml:space="preserve"> AHT</t>
  </si>
  <si>
    <t xml:space="preserve">TargetAHT </t>
  </si>
  <si>
    <t xml:space="preserve"> XferRate</t>
  </si>
  <si>
    <t xml:space="preserve">HoldPercent </t>
  </si>
  <si>
    <t xml:space="preserve"> Login</t>
  </si>
  <si>
    <t xml:space="preserve">Billable </t>
  </si>
  <si>
    <t xml:space="preserve"> Billable Hours</t>
  </si>
  <si>
    <t>EMP</t>
  </si>
  <si>
    <t>2019-06-24</t>
  </si>
  <si>
    <t>2018-07-23</t>
  </si>
  <si>
    <t>SW Gas</t>
  </si>
  <si>
    <t>2014-02-17</t>
  </si>
  <si>
    <t>Reporting</t>
  </si>
  <si>
    <t>2001-08-27</t>
  </si>
  <si>
    <t>Bailey, Brian</t>
  </si>
  <si>
    <t>2019-05-28</t>
  </si>
  <si>
    <t>2021-06-10</t>
  </si>
  <si>
    <t>2017-03-27</t>
  </si>
  <si>
    <t>2019-12-23</t>
  </si>
  <si>
    <t>2008-11-10</t>
  </si>
  <si>
    <t>2021-09-07</t>
  </si>
  <si>
    <t>Beck, Carmen</t>
  </si>
  <si>
    <t>2019-10-21</t>
  </si>
  <si>
    <t>FIS</t>
  </si>
  <si>
    <t>2008-06-09</t>
  </si>
  <si>
    <t>2012-12-03</t>
  </si>
  <si>
    <t>2017-12-18</t>
  </si>
  <si>
    <t>2020-06-15</t>
  </si>
  <si>
    <t>1998-03-09</t>
  </si>
  <si>
    <t>2002-07-08</t>
  </si>
  <si>
    <t>2020-09-08</t>
  </si>
  <si>
    <t>2019-01-21</t>
  </si>
  <si>
    <t>2016-01-14</t>
  </si>
  <si>
    <t>2018-01-22</t>
  </si>
  <si>
    <t>2015-03-16</t>
  </si>
  <si>
    <t>2018-08-13</t>
  </si>
  <si>
    <t>GC Services</t>
  </si>
  <si>
    <t>(Porter)</t>
  </si>
  <si>
    <t>2013-02-11</t>
  </si>
  <si>
    <t>HR</t>
  </si>
  <si>
    <t>2020-07-20</t>
  </si>
  <si>
    <t>Administration</t>
  </si>
  <si>
    <t>2016-03-14</t>
  </si>
  <si>
    <t>2011-02-28</t>
  </si>
  <si>
    <t>2020-02-17</t>
  </si>
  <si>
    <t>2014-06-23</t>
  </si>
  <si>
    <t>2005-06-20</t>
  </si>
  <si>
    <t>Hollomon, Jonathan</t>
  </si>
  <si>
    <t>2016-03-01</t>
  </si>
  <si>
    <t>Jeffers, Kyle</t>
  </si>
  <si>
    <t>2005-11-21</t>
  </si>
  <si>
    <t>2000-12-04</t>
  </si>
  <si>
    <t>2018-07-26</t>
  </si>
  <si>
    <t>Johnson, Steve</t>
  </si>
  <si>
    <t>1999-08-18</t>
  </si>
  <si>
    <t>IT</t>
  </si>
  <si>
    <t>(IT)</t>
  </si>
  <si>
    <t>2017-03-21</t>
  </si>
  <si>
    <t>2018-03-05</t>
  </si>
  <si>
    <t>2018-08-06</t>
  </si>
  <si>
    <t>2020-03-23</t>
  </si>
  <si>
    <t>2014-11-04</t>
  </si>
  <si>
    <t>2001-03-27</t>
  </si>
  <si>
    <t>2018-11-05</t>
  </si>
  <si>
    <t>2012-01-03</t>
  </si>
  <si>
    <t>2012-12-31</t>
  </si>
  <si>
    <t>2014-03-04</t>
  </si>
  <si>
    <t>2013-05-28</t>
  </si>
  <si>
    <t>2004-03-17</t>
  </si>
  <si>
    <t>2020-03-16</t>
  </si>
  <si>
    <t>2013-11-11</t>
  </si>
  <si>
    <t>Phillips, Laura</t>
  </si>
  <si>
    <t>2019-03-18</t>
  </si>
  <si>
    <t>2019-02-18</t>
  </si>
  <si>
    <t>2020-06-29</t>
  </si>
  <si>
    <t>2006-05-03</t>
  </si>
  <si>
    <t>2011-06-27</t>
  </si>
  <si>
    <t>2018-03-19</t>
  </si>
  <si>
    <t>2017-01-09</t>
  </si>
  <si>
    <t>2018-10-29</t>
  </si>
  <si>
    <t>2015-06-29</t>
  </si>
  <si>
    <t>1998-04-13</t>
  </si>
  <si>
    <t>2004-07-12</t>
  </si>
  <si>
    <t>2017-05-08</t>
  </si>
  <si>
    <t>2002-05-06</t>
  </si>
  <si>
    <t>2008-10-27</t>
  </si>
  <si>
    <t>1998-03-30</t>
  </si>
  <si>
    <t>2017-10-02</t>
  </si>
  <si>
    <t>Score</t>
  </si>
  <si>
    <t>By</t>
  </si>
  <si>
    <t>Monitored by</t>
  </si>
  <si>
    <t>Call Type</t>
  </si>
  <si>
    <t>Care Guide</t>
  </si>
  <si>
    <t>Recorded</t>
  </si>
  <si>
    <t>KSC Care Guide</t>
  </si>
  <si>
    <t>KHC</t>
  </si>
  <si>
    <t>Live</t>
  </si>
  <si>
    <t>Aldwin Jay Olicia</t>
  </si>
  <si>
    <t>Allen Adoptante</t>
  </si>
  <si>
    <t>Jesse Alvin De Guzman</t>
  </si>
  <si>
    <t>Allysha Nicole Arquillano</t>
  </si>
  <si>
    <t>eCompass</t>
  </si>
  <si>
    <t>2021-02-22</t>
  </si>
  <si>
    <t>Veronica Cabusao</t>
  </si>
  <si>
    <t>Case</t>
  </si>
  <si>
    <t>2020-08-31</t>
  </si>
  <si>
    <t>Angelito Orias</t>
  </si>
  <si>
    <t>Renz Carlo John De Leon</t>
  </si>
  <si>
    <t>Aron Paul Piñero</t>
  </si>
  <si>
    <t>Bernadette Licud</t>
  </si>
  <si>
    <t>Claudette Ann Patricia Inferido</t>
  </si>
  <si>
    <t>2020-07-27</t>
  </si>
  <si>
    <t>Daniela De Leon</t>
  </si>
  <si>
    <t>Elaine Correche</t>
  </si>
  <si>
    <t>Jamaicah Joaquin</t>
  </si>
  <si>
    <t>Jenzer Cyril Dayrit</t>
  </si>
  <si>
    <t>Jessan Malunhao</t>
  </si>
  <si>
    <t>Jessica Maybituin</t>
  </si>
  <si>
    <t>Jhed Eustaquio</t>
  </si>
  <si>
    <t>Jinky Aprejillo</t>
  </si>
  <si>
    <t>Joel Martin Apuan</t>
  </si>
  <si>
    <t>Joseph Dato</t>
  </si>
  <si>
    <t>Josephine Bautista</t>
  </si>
  <si>
    <t>Kenedy Kenneth Garcia</t>
  </si>
  <si>
    <t>Krizia Mae Llamelo</t>
  </si>
  <si>
    <t>Ma. Carmen Pilar</t>
  </si>
  <si>
    <t>Mariah Chrisam Dialogo</t>
  </si>
  <si>
    <t>Melanie Erasmo</t>
  </si>
  <si>
    <t>Melanie Tobias</t>
  </si>
  <si>
    <t>Ramoncito Dale Garcia</t>
  </si>
  <si>
    <t>Rogien Grace Cobella</t>
  </si>
  <si>
    <t>2018-12-17</t>
  </si>
  <si>
    <t>TC</t>
  </si>
  <si>
    <t>Applied?</t>
  </si>
  <si>
    <t>ptou</t>
  </si>
  <si>
    <t>PTOS</t>
  </si>
  <si>
    <t>Hooper, Jazmin</t>
  </si>
  <si>
    <t>Alcantara, Leeward Vermin</t>
  </si>
  <si>
    <t>Carel, Kaye</t>
  </si>
  <si>
    <t>Cresine, Rica Jane</t>
  </si>
  <si>
    <t>De Leon, Marie Isabelle</t>
  </si>
  <si>
    <t>Driz, Darlene Gracezle</t>
  </si>
  <si>
    <t>Duran, Ivan</t>
  </si>
  <si>
    <t>Evans, Samantha Lei</t>
  </si>
  <si>
    <t>Floranza, Shiela Mae</t>
  </si>
  <si>
    <t>Lovino, Asea</t>
  </si>
  <si>
    <t>Makilan, Glenmarie</t>
  </si>
  <si>
    <t>Marasigan, Aiko</t>
  </si>
  <si>
    <t>Melgar, Je-Remy</t>
  </si>
  <si>
    <t>Pandes, Jude Mark</t>
  </si>
  <si>
    <t>Santiago, Ina Carmella</t>
  </si>
  <si>
    <t>Surla, Aryan</t>
  </si>
  <si>
    <t>Unsay, Johannes</t>
  </si>
  <si>
    <t>Vallesteros, Gillian</t>
  </si>
  <si>
    <t>Vargas, Jonnah</t>
  </si>
  <si>
    <t>Vicencio, Leniewel</t>
  </si>
  <si>
    <t>2022-06-27</t>
  </si>
  <si>
    <t>Byrd, Crystal</t>
  </si>
  <si>
    <t>Newton, Angela</t>
  </si>
  <si>
    <t>Christian, Brooklyn</t>
  </si>
  <si>
    <t>2005-11-28</t>
  </si>
  <si>
    <t>2011-07-11</t>
  </si>
  <si>
    <t>Kazee, Grace</t>
  </si>
  <si>
    <t>Seward, Eula</t>
  </si>
  <si>
    <t>Bankston</t>
  </si>
  <si>
    <t>Destiny</t>
  </si>
  <si>
    <t>Cromer</t>
  </si>
  <si>
    <t>Diondra</t>
  </si>
  <si>
    <t>Jenkins</t>
  </si>
  <si>
    <t>Tiana</t>
  </si>
  <si>
    <t>Nixon</t>
  </si>
  <si>
    <t>Donnette</t>
  </si>
  <si>
    <t>Roberts</t>
  </si>
  <si>
    <t>Kemisha</t>
  </si>
  <si>
    <t>Wilcox</t>
  </si>
  <si>
    <t>Jonathan</t>
  </si>
  <si>
    <t>10:45:00</t>
  </si>
  <si>
    <t>Delves, Judy</t>
  </si>
  <si>
    <t>Alexis Pangan</t>
  </si>
  <si>
    <t>Lucel Martin</t>
  </si>
  <si>
    <t>Marie Isabelle De Leon</t>
  </si>
  <si>
    <t>Mary Anne Sarmiento</t>
  </si>
  <si>
    <t>Shiela Demah Al Khalil</t>
  </si>
  <si>
    <t>Wilma Ivy Balsalubre</t>
  </si>
  <si>
    <t>2019-08-13</t>
  </si>
  <si>
    <t>2022-07-04</t>
  </si>
  <si>
    <t>Rafael, Joshua</t>
  </si>
  <si>
    <t>2018-06-11</t>
  </si>
  <si>
    <t>2013-04-08</t>
  </si>
  <si>
    <t>Jenkins, Tiana</t>
  </si>
  <si>
    <t>Stepp, Brittany</t>
  </si>
  <si>
    <t>2019-04-15</t>
  </si>
  <si>
    <t>Moss, Ariyonu</t>
  </si>
  <si>
    <t>10:20:00</t>
  </si>
  <si>
    <t>18:50:00</t>
  </si>
  <si>
    <t>Calibration</t>
  </si>
  <si>
    <t>Jovie Ann Reusora</t>
  </si>
  <si>
    <t>Rachelle Pili</t>
  </si>
  <si>
    <t>Gregorio Dilao</t>
  </si>
  <si>
    <t>18:15:00</t>
  </si>
  <si>
    <t>0262445</t>
  </si>
  <si>
    <t>Tiana Jenkins</t>
  </si>
  <si>
    <t>0262734</t>
  </si>
  <si>
    <t>Herbert Jackson</t>
  </si>
  <si>
    <t>0262774</t>
  </si>
  <si>
    <t>Dequan Hall</t>
  </si>
  <si>
    <t>0262779</t>
  </si>
  <si>
    <t>Amanda Kennedy</t>
  </si>
  <si>
    <t>0262780</t>
  </si>
  <si>
    <t>Simon Barr</t>
  </si>
  <si>
    <t>0262797</t>
  </si>
  <si>
    <t>Raven Zimmerman</t>
  </si>
  <si>
    <t>0262802</t>
  </si>
  <si>
    <t>Lexis Ellis</t>
  </si>
  <si>
    <t>2022-07-11</t>
  </si>
  <si>
    <t>Casey, Nick</t>
  </si>
  <si>
    <t>Condon-Gurley, Donna</t>
  </si>
  <si>
    <t>Dailey, Chasity</t>
  </si>
  <si>
    <t>Smith, Unique</t>
  </si>
  <si>
    <t>Turner, Brooke</t>
  </si>
  <si>
    <t>Williams, Kiana</t>
  </si>
  <si>
    <t>KCC82</t>
  </si>
  <si>
    <t>KCC81</t>
  </si>
  <si>
    <t>Chaffins, Melissa</t>
  </si>
  <si>
    <t>Chavez, Jasmine</t>
  </si>
  <si>
    <t>Delong, Courtney</t>
  </si>
  <si>
    <t>Dillon, Sherri</t>
  </si>
  <si>
    <t>Hamm, Amber</t>
  </si>
  <si>
    <t>Martin-Winters, Haley</t>
  </si>
  <si>
    <t>McKenzie, Peyton</t>
  </si>
  <si>
    <t>Nieves, Benjamin</t>
  </si>
  <si>
    <t>20:45:00</t>
  </si>
  <si>
    <t>Tucker, Jozlend</t>
  </si>
  <si>
    <t>Waters, Isaiah</t>
  </si>
  <si>
    <t>Webb, Christian</t>
  </si>
  <si>
    <t>Barr</t>
  </si>
  <si>
    <t>Simon</t>
  </si>
  <si>
    <t>Valyncia</t>
  </si>
  <si>
    <t>DeQuan</t>
  </si>
  <si>
    <t>Jackson</t>
  </si>
  <si>
    <t>Herbert</t>
  </si>
  <si>
    <t>Kennedy</t>
  </si>
  <si>
    <t>Zimmerman</t>
  </si>
  <si>
    <t>0259055</t>
  </si>
  <si>
    <t>Brian Bailey</t>
  </si>
  <si>
    <t>0262768</t>
  </si>
  <si>
    <t>Tori Frazier</t>
  </si>
  <si>
    <t>0262789</t>
  </si>
  <si>
    <t>Keshawna Marshall</t>
  </si>
  <si>
    <t>Abanag, Rochelle</t>
  </si>
  <si>
    <t>Abela, Eileen</t>
  </si>
  <si>
    <t>Alabata, Juvy</t>
  </si>
  <si>
    <t>Arevalo, Jane Camelle</t>
  </si>
  <si>
    <t>Barr, Simon</t>
  </si>
  <si>
    <t>Bernales, Lester</t>
  </si>
  <si>
    <t>Bodoso, Norelyn</t>
  </si>
  <si>
    <t>Caluma, Andrea Jane</t>
  </si>
  <si>
    <t>Cirilo, Anna Marie</t>
  </si>
  <si>
    <t>Comboya, Billy Rey</t>
  </si>
  <si>
    <t>Damian, Joemari</t>
  </si>
  <si>
    <t>Dipasupil, Maria Cristina</t>
  </si>
  <si>
    <t>Galang, Mark Christian</t>
  </si>
  <si>
    <t>Gomez, Gary Nicolo</t>
  </si>
  <si>
    <t>Hall, DeQuan</t>
  </si>
  <si>
    <t>Jackson, Herbert</t>
  </si>
  <si>
    <t>Jimenez, Mark Gerries</t>
  </si>
  <si>
    <t>Kennedy, Amanda</t>
  </si>
  <si>
    <t>Lacasa, Ahzel</t>
  </si>
  <si>
    <t>Olaso, Realyn</t>
  </si>
  <si>
    <t>Pagdanganan, Francin Edgie Dane</t>
  </si>
  <si>
    <t>Royandoyan, Ellyza</t>
  </si>
  <si>
    <t>Rufino, Ramil</t>
  </si>
  <si>
    <t>Salvo, Gabriel Ryan</t>
  </si>
  <si>
    <t>San Gabriel, Kathleen</t>
  </si>
  <si>
    <t>Serneo, John Paolo</t>
  </si>
  <si>
    <t>Torrefranca, Angelica</t>
  </si>
  <si>
    <t>Victorio, Michelle</t>
  </si>
  <si>
    <t>Yap, Janet</t>
  </si>
  <si>
    <t>Zimmerman, Raven</t>
  </si>
  <si>
    <t>2020-02-24</t>
  </si>
  <si>
    <t>Wood, Teresa</t>
  </si>
  <si>
    <t>Wynn, Kiera</t>
  </si>
  <si>
    <t>Rey-An Llaguno</t>
  </si>
  <si>
    <t>Bell, Joeneisha</t>
  </si>
  <si>
    <t>Ellis, Lexis</t>
  </si>
  <si>
    <t>Frazier, Tori</t>
  </si>
  <si>
    <t>Keith, Devan</t>
  </si>
  <si>
    <t>Marshall, KeShawna</t>
  </si>
  <si>
    <t>0261593</t>
  </si>
  <si>
    <t>Juan Robledo Cardenas</t>
  </si>
  <si>
    <t>2016-04-25</t>
  </si>
  <si>
    <t>Alexzandra Quiachon</t>
  </si>
  <si>
    <t>Carl Gian Paolo Cayubit</t>
  </si>
  <si>
    <t>Jayson Miñon</t>
  </si>
  <si>
    <t>Kimberly Johnson</t>
  </si>
  <si>
    <t>Lilibeth Rendora</t>
  </si>
  <si>
    <t>Rebecca Boyles</t>
  </si>
  <si>
    <t>Rodelyn Ablong</t>
  </si>
  <si>
    <t>Steffany Cinco</t>
  </si>
  <si>
    <t>Brown, LaShon</t>
  </si>
  <si>
    <t>Fincher, Kristen</t>
  </si>
  <si>
    <t>Hopkins, Alexis</t>
  </si>
  <si>
    <t>Howard, Taormina</t>
  </si>
  <si>
    <t>Kaymore, Siera</t>
  </si>
  <si>
    <t>Santifer, Seville</t>
  </si>
  <si>
    <t>Castle, Marianna</t>
  </si>
  <si>
    <t>Daniel, Katherine</t>
  </si>
  <si>
    <t>McLemore, Willis</t>
  </si>
  <si>
    <t>Russell, Edward</t>
  </si>
  <si>
    <t>Joeneisha</t>
  </si>
  <si>
    <t>Lexis</t>
  </si>
  <si>
    <t>Tori</t>
  </si>
  <si>
    <t>Keith</t>
  </si>
  <si>
    <t>Devan</t>
  </si>
  <si>
    <t>Marshall</t>
  </si>
  <si>
    <t>KeShawna</t>
  </si>
  <si>
    <t>McCray</t>
  </si>
  <si>
    <t>Victoria</t>
  </si>
  <si>
    <t>2022-07-18</t>
  </si>
  <si>
    <t>Shuler, Sharita</t>
  </si>
  <si>
    <t>Beam, Shawn</t>
  </si>
  <si>
    <t>Beato, Queenie Rose</t>
  </si>
  <si>
    <t>Berber, Paula Louis Levonne</t>
  </si>
  <si>
    <t>Bondoc, Michelle</t>
  </si>
  <si>
    <t>Cabrera, Roy</t>
  </si>
  <si>
    <t>Cacho, Myrin Juneth</t>
  </si>
  <si>
    <t>Catugas, Jesseca</t>
  </si>
  <si>
    <t>Darunday, Chastine</t>
  </si>
  <si>
    <t>De Vera, Jayvee</t>
  </si>
  <si>
    <t>De Vera, Kriszaldy</t>
  </si>
  <si>
    <t>Diamante, Chique</t>
  </si>
  <si>
    <t>Glua, Daisy</t>
  </si>
  <si>
    <t>Mabutol, Mildred</t>
  </si>
  <si>
    <t>Manuel, Alyssa</t>
  </si>
  <si>
    <t>Ofiana, Cherry Ann</t>
  </si>
  <si>
    <t>Panganiban, Maricris</t>
  </si>
  <si>
    <t>Perez, Marife</t>
  </si>
  <si>
    <t>Pradia, Lizzet</t>
  </si>
  <si>
    <t>San Gabriel, Hanna Raen Yzabelle</t>
  </si>
  <si>
    <t>Santos, Coleen</t>
  </si>
  <si>
    <t>Vergara, Danica</t>
  </si>
  <si>
    <t>Erin Smith</t>
  </si>
  <si>
    <t>Angela Marie Ferriol</t>
  </si>
  <si>
    <t>2015-03-24</t>
  </si>
  <si>
    <t>Paula Bianca Gomez</t>
  </si>
  <si>
    <t>Rose Ann Faye Meras</t>
  </si>
  <si>
    <t>13:15:00</t>
  </si>
  <si>
    <t>17:35:00</t>
  </si>
  <si>
    <t>2003-04-07</t>
  </si>
  <si>
    <t>2009-08-17</t>
  </si>
  <si>
    <t>Hatten, Jamie</t>
  </si>
  <si>
    <t>2019-09-05</t>
  </si>
  <si>
    <t>2022-07-25</t>
  </si>
  <si>
    <t>2006-01-16</t>
  </si>
  <si>
    <t>KCC83</t>
  </si>
  <si>
    <t>KCC84</t>
  </si>
  <si>
    <t>0259361</t>
  </si>
  <si>
    <t>Darrisha Hill</t>
  </si>
  <si>
    <t>Jamelia Munford</t>
  </si>
  <si>
    <t>0262993</t>
  </si>
  <si>
    <t>Marvin Freeman</t>
  </si>
  <si>
    <t>Anderson, Kiara</t>
  </si>
  <si>
    <t>Atkins, Chelse</t>
  </si>
  <si>
    <t>Baker, Ashley</t>
  </si>
  <si>
    <t>Budd, Brandy</t>
  </si>
  <si>
    <t>Burton, Kimberly</t>
  </si>
  <si>
    <t>Campbell, Leesha</t>
  </si>
  <si>
    <t>Cecil, Susan</t>
  </si>
  <si>
    <t>Coe, Abigail</t>
  </si>
  <si>
    <t>Cole, Terry</t>
  </si>
  <si>
    <t>Deboard, Kristina</t>
  </si>
  <si>
    <t>Dick, Melissa</t>
  </si>
  <si>
    <t>Hannah, Brooke</t>
  </si>
  <si>
    <t>Hensley, Charity</t>
  </si>
  <si>
    <t>Messer, Keileigh</t>
  </si>
  <si>
    <t>Osborne, Denise</t>
  </si>
  <si>
    <t>Roberts, Larisa</t>
  </si>
  <si>
    <t>Whitt, Kerrigan</t>
  </si>
  <si>
    <t>Cecil, Karen</t>
  </si>
  <si>
    <t>11:10:00</t>
  </si>
  <si>
    <t>19:40:00</t>
  </si>
  <si>
    <t>John Boggs III</t>
  </si>
  <si>
    <t>Irish San Juan</t>
  </si>
  <si>
    <t>ENT64</t>
  </si>
  <si>
    <t>Carmichael, Orri</t>
  </si>
  <si>
    <t>Hall, Fredriqua</t>
  </si>
  <si>
    <t>Hester, Brianna</t>
  </si>
  <si>
    <t>McFadden, Terra</t>
  </si>
  <si>
    <t>Rankin, Rebecca</t>
  </si>
  <si>
    <t>Spalding, Madysen</t>
  </si>
  <si>
    <t>Bagting, Aubrey Rosel</t>
  </si>
  <si>
    <t>Balasabas, Julie Ann</t>
  </si>
  <si>
    <t>Carballo, Jonnedel</t>
  </si>
  <si>
    <t>Celis, Clyde Ross</t>
  </si>
  <si>
    <t>Franco, Leira</t>
  </si>
  <si>
    <t>Garcia, Marie Ann</t>
  </si>
  <si>
    <t>Pascual, Rhona Jade</t>
  </si>
  <si>
    <t>Saldo, Joshua Anthony</t>
  </si>
  <si>
    <t>Santiago, Immanuel</t>
  </si>
  <si>
    <t>Santos, Maricris</t>
  </si>
  <si>
    <t>Valmoria, Charito</t>
  </si>
  <si>
    <t>0262984</t>
  </si>
  <si>
    <t>Simone Martin</t>
  </si>
  <si>
    <t>0262994</t>
  </si>
  <si>
    <t>Warren Mcdaniel</t>
  </si>
  <si>
    <t>0262997</t>
  </si>
  <si>
    <t>Samuel Graves Colon</t>
  </si>
  <si>
    <t>2013-04-29</t>
  </si>
  <si>
    <t>Freeman, Marvin</t>
  </si>
  <si>
    <t>Graves-Colon, Samuel</t>
  </si>
  <si>
    <t>2002-01-28</t>
  </si>
  <si>
    <t>Martin, Simone</t>
  </si>
  <si>
    <t>McDaniel, Warren</t>
  </si>
  <si>
    <t>Madzelan, Cheryl</t>
  </si>
  <si>
    <t>Rankhorn, Shelia</t>
  </si>
  <si>
    <t>Ruiz, Haley</t>
  </si>
  <si>
    <t>08:35:00</t>
  </si>
  <si>
    <t>Thompson, April</t>
  </si>
  <si>
    <t>Williams, Kelly</t>
  </si>
  <si>
    <t>Williamson, Sharanda</t>
  </si>
  <si>
    <t>15:15:00</t>
  </si>
  <si>
    <t>Maricar Spalding</t>
  </si>
  <si>
    <t>Alexandra Wilson</t>
  </si>
  <si>
    <t>Tony Barnwell</t>
  </si>
  <si>
    <t>Amy Topping</t>
  </si>
  <si>
    <t>John Reed</t>
  </si>
  <si>
    <t>2017-05-22</t>
  </si>
  <si>
    <t>Annette Callicoat</t>
  </si>
  <si>
    <t>Brian Smith</t>
  </si>
  <si>
    <t>Dan Lee Capati</t>
  </si>
  <si>
    <t>Emily Henderson</t>
  </si>
  <si>
    <t>Franchesca Pamiloza</t>
  </si>
  <si>
    <t>Ingrid Thomas</t>
  </si>
  <si>
    <t>Jackylyn Batalla</t>
  </si>
  <si>
    <t>John Lear Danga</t>
  </si>
  <si>
    <t>Kaitlyn Robertson</t>
  </si>
  <si>
    <t>Katherine Estanislao</t>
  </si>
  <si>
    <t>Kathleen Rosales</t>
  </si>
  <si>
    <t>Kaye Celine Asuncion</t>
  </si>
  <si>
    <t>Leslie May Cezar</t>
  </si>
  <si>
    <t>Ma Flordeliza Alonzo</t>
  </si>
  <si>
    <t>Marfel Romulo Dazon</t>
  </si>
  <si>
    <t>Marianne Carlos</t>
  </si>
  <si>
    <t>Zoren De Leon</t>
  </si>
  <si>
    <t>John Paul Gavino</t>
  </si>
  <si>
    <t>2017-06-05</t>
  </si>
  <si>
    <t>Norelyn Bodoso</t>
  </si>
  <si>
    <t>2017-03-28</t>
  </si>
  <si>
    <t>Moore, Jeremy</t>
  </si>
  <si>
    <t>Cortez, Beatriz</t>
  </si>
  <si>
    <t>Flowers, Niki</t>
  </si>
  <si>
    <t>Lowe, Aareon</t>
  </si>
  <si>
    <t>Manago, Shanesia</t>
  </si>
  <si>
    <t>Pettigrew, Derisha</t>
  </si>
  <si>
    <t>Rodriguez, Karen</t>
  </si>
  <si>
    <t>Smith, Patrick</t>
  </si>
  <si>
    <t>Stewart, Jokaela</t>
  </si>
  <si>
    <t>Turman, Leondra</t>
  </si>
  <si>
    <t>Underwood, Ashlynn</t>
  </si>
  <si>
    <t>Wimbush, Daryia</t>
  </si>
  <si>
    <t>Araojo, Darlene Adria Beatriz</t>
  </si>
  <si>
    <t>Dela Cruz, Jeremie Jill</t>
  </si>
  <si>
    <t>Garrison, Tevi</t>
  </si>
  <si>
    <t>Merritt, Shelena</t>
  </si>
  <si>
    <t>Pacia, John Aaron</t>
  </si>
  <si>
    <t>Utley, Gina</t>
  </si>
  <si>
    <t>Scott, Amonyee</t>
  </si>
  <si>
    <t>Maynard, Tammy</t>
  </si>
  <si>
    <t>2017-07-10</t>
  </si>
  <si>
    <t>Alfanta, James</t>
  </si>
  <si>
    <t>Andaya, Queen</t>
  </si>
  <si>
    <t>Balagtas, Joshua</t>
  </si>
  <si>
    <t>Baraquiel, James Daniel</t>
  </si>
  <si>
    <t>Barte, Jeshiel</t>
  </si>
  <si>
    <t>Blancada, Arianne Lae</t>
  </si>
  <si>
    <t>Bombita, Judy Ann</t>
  </si>
  <si>
    <t>Canlapan, Eclipschard</t>
  </si>
  <si>
    <t>Dejaño, Nathalyn</t>
  </si>
  <si>
    <t>Fernandez, Bernadette</t>
  </si>
  <si>
    <t>Gabriel, Darlene Maybel</t>
  </si>
  <si>
    <t>Joaquin, Joed</t>
  </si>
  <si>
    <t>Mamaclay, Edmar</t>
  </si>
  <si>
    <t>Mariano, Angelica</t>
  </si>
  <si>
    <t>Mendoza, Kenneth Vincent</t>
  </si>
  <si>
    <t>Navarro, Kc Louvelle</t>
  </si>
  <si>
    <t>Navida, Helen Grace</t>
  </si>
  <si>
    <t>Nicdao, Carla Joyce</t>
  </si>
  <si>
    <t>Palmes, Aerhyan</t>
  </si>
  <si>
    <t>Peña, Chablis Angela</t>
  </si>
  <si>
    <t>Ramos, Marjorie</t>
  </si>
  <si>
    <t>Reyes, Justine</t>
  </si>
  <si>
    <t>Roxas, Anna Francesca</t>
  </si>
  <si>
    <t>Salazar, Alghem</t>
  </si>
  <si>
    <t>Sarga, Javee</t>
  </si>
  <si>
    <t>Silo, Joan Christine</t>
  </si>
  <si>
    <t>Sinogbuhan, Princess Leah</t>
  </si>
  <si>
    <t>Solibio, Kristina Marie</t>
  </si>
  <si>
    <t>Susada, Vanessa</t>
  </si>
  <si>
    <t>Turingan, Aljohn</t>
  </si>
  <si>
    <t>Turingan, Al Bramton</t>
  </si>
  <si>
    <t>Victor, Cklarifye Ayne</t>
  </si>
  <si>
    <t>Yap, Mikel Soon-Ju</t>
  </si>
  <si>
    <t>Freeman</t>
  </si>
  <si>
    <t>Graves-Colon</t>
  </si>
  <si>
    <t>Samuel</t>
  </si>
  <si>
    <t>Martin</t>
  </si>
  <si>
    <t>Simone</t>
  </si>
  <si>
    <t>McDaniel</t>
  </si>
  <si>
    <t>Warren</t>
  </si>
  <si>
    <t>Munford</t>
  </si>
  <si>
    <t>Jamelia</t>
  </si>
  <si>
    <t>2020-06-01</t>
  </si>
  <si>
    <t>2022-08-01</t>
  </si>
  <si>
    <t>Brandon Collins</t>
  </si>
  <si>
    <t>2020-04-20</t>
  </si>
  <si>
    <t>Cristine Joy Perez</t>
  </si>
  <si>
    <t>Matthew Hearn</t>
  </si>
  <si>
    <t>17:50:00</t>
  </si>
  <si>
    <t>Montgomery, Earlesia</t>
  </si>
  <si>
    <t>2020-12-24</t>
  </si>
  <si>
    <t>2020-12-03</t>
  </si>
  <si>
    <t>Aivannie Ybañez</t>
  </si>
  <si>
    <t>Amanda Burton</t>
  </si>
  <si>
    <t>Shannon Atkins</t>
  </si>
  <si>
    <t>Amber Hamm</t>
  </si>
  <si>
    <t>Andrea Sanchez</t>
  </si>
  <si>
    <t>Axhel Jhoni Divina</t>
  </si>
  <si>
    <t>Breanna Shaffer</t>
  </si>
  <si>
    <t>2005-10-10</t>
  </si>
  <si>
    <t>Brittany Donahoe</t>
  </si>
  <si>
    <t>Brittany Newman</t>
  </si>
  <si>
    <t>Zion Teodoro</t>
  </si>
  <si>
    <t>Christian Webb</t>
  </si>
  <si>
    <t>Corey Steele</t>
  </si>
  <si>
    <t>Courtney Delong</t>
  </si>
  <si>
    <t>Danielle Neace</t>
  </si>
  <si>
    <t>David Elkins</t>
  </si>
  <si>
    <t>DeQuan Hall</t>
  </si>
  <si>
    <t>Elizabeth Hardway</t>
  </si>
  <si>
    <t>Ella Mae Adriano</t>
  </si>
  <si>
    <t>Emily Martin</t>
  </si>
  <si>
    <t>Emylee Stephens</t>
  </si>
  <si>
    <t>Haley Martin-Winters</t>
  </si>
  <si>
    <t>Isaiah Waters</t>
  </si>
  <si>
    <t>Jack Myers</t>
  </si>
  <si>
    <t>Jennifer Burton</t>
  </si>
  <si>
    <t>John Aaron Pacia</t>
  </si>
  <si>
    <t>Jonathon Henderson</t>
  </si>
  <si>
    <t>Jordan Goorey</t>
  </si>
  <si>
    <t>Jozlend Tucker</t>
  </si>
  <si>
    <t>Katlynn Kimball</t>
  </si>
  <si>
    <t>Kevin Holt</t>
  </si>
  <si>
    <t>Maria Ferrijoyce Abril</t>
  </si>
  <si>
    <t>Mariafe Abrenilla</t>
  </si>
  <si>
    <t>Marjorie Castro</t>
  </si>
  <si>
    <t>Melissa Chaffins</t>
  </si>
  <si>
    <t>Michael Nemeth</t>
  </si>
  <si>
    <t>Morgan Baldwin</t>
  </si>
  <si>
    <t>Olivia Gibson</t>
  </si>
  <si>
    <t>Olivia Obrien</t>
  </si>
  <si>
    <t>Pamela Azuelo</t>
  </si>
  <si>
    <t>Rosa Carla Francisco</t>
  </si>
  <si>
    <t>Shawn Beam</t>
  </si>
  <si>
    <t>Sherri Dillon</t>
  </si>
  <si>
    <t>Skyler Wolford</t>
  </si>
  <si>
    <t>Stephen Kyle Casol</t>
  </si>
  <si>
    <t>Tammy Addis</t>
  </si>
  <si>
    <t>Vincent Bryan Poche</t>
  </si>
  <si>
    <t>Ratliff, Candee</t>
  </si>
  <si>
    <t>KCC52</t>
  </si>
  <si>
    <t>KCC85</t>
  </si>
  <si>
    <t>0079920</t>
  </si>
  <si>
    <t>Jason Foley</t>
  </si>
  <si>
    <t>I</t>
  </si>
  <si>
    <t>T</t>
  </si>
  <si>
    <t>0254333</t>
  </si>
  <si>
    <t>Bevans, Alicia</t>
  </si>
  <si>
    <t>2022-08-08</t>
  </si>
  <si>
    <t>Boggess, Sara</t>
  </si>
  <si>
    <t>Butcher, Angel</t>
  </si>
  <si>
    <t>Clay, Ronda</t>
  </si>
  <si>
    <t>Coburn, Jeanette</t>
  </si>
  <si>
    <t>Cogar, Ashkiea</t>
  </si>
  <si>
    <t>Colegrove, Rebekah</t>
  </si>
  <si>
    <t>Coyner, Crystal</t>
  </si>
  <si>
    <t>Hindman, Hailey</t>
  </si>
  <si>
    <t>Jones, Victoria</t>
  </si>
  <si>
    <t>Kennedy, Margaret</t>
  </si>
  <si>
    <t>Lovejoy, Christopher</t>
  </si>
  <si>
    <t>Nelson, Wesley</t>
  </si>
  <si>
    <t>Northrup, Wayne</t>
  </si>
  <si>
    <t>Parker, Santana</t>
  </si>
  <si>
    <t>Perry, Danielle</t>
  </si>
  <si>
    <t>Tate, Izzac</t>
  </si>
  <si>
    <t>2018-02-26</t>
  </si>
  <si>
    <t>2008-01-28</t>
  </si>
  <si>
    <t>2010-09-27</t>
  </si>
  <si>
    <t>Gabrielle Miller</t>
  </si>
  <si>
    <t>Chique Diamante</t>
  </si>
  <si>
    <t>Kayla Hensley</t>
  </si>
  <si>
    <t>Kriszaldy De Vera</t>
  </si>
  <si>
    <t>13:45:00</t>
  </si>
  <si>
    <t>Carnes, Cornique</t>
  </si>
  <si>
    <t>Fleming, Derricka</t>
  </si>
  <si>
    <t>Gourgue, Tracy</t>
  </si>
  <si>
    <t>Holliman, Dillan</t>
  </si>
  <si>
    <t>McCray, Qwanisha</t>
  </si>
  <si>
    <t>Miller, Janette</t>
  </si>
  <si>
    <t>0263185</t>
  </si>
  <si>
    <t>Derricka Fleming</t>
  </si>
  <si>
    <t>0263186</t>
  </si>
  <si>
    <t>Qwanisha Mccray</t>
  </si>
  <si>
    <t>0263187</t>
  </si>
  <si>
    <t>Arjanae Hill</t>
  </si>
  <si>
    <t>0263189</t>
  </si>
  <si>
    <t>Janette Miller</t>
  </si>
  <si>
    <t>0263193</t>
  </si>
  <si>
    <t>Cornique Carnes</t>
  </si>
  <si>
    <t>0263196</t>
  </si>
  <si>
    <t>Dillan Holliman</t>
  </si>
  <si>
    <t>0263197</t>
  </si>
  <si>
    <t>Tracy Gourgue</t>
  </si>
  <si>
    <t>12:35:00</t>
  </si>
  <si>
    <t>0247899</t>
  </si>
  <si>
    <t>Shekinah Johnson</t>
  </si>
  <si>
    <t>2002-09-22</t>
  </si>
  <si>
    <t>PTOU</t>
  </si>
  <si>
    <t>Carnes</t>
  </si>
  <si>
    <t>Cornique</t>
  </si>
  <si>
    <t>Fleming</t>
  </si>
  <si>
    <t>Derricka</t>
  </si>
  <si>
    <t>Foley</t>
  </si>
  <si>
    <t>Jason</t>
  </si>
  <si>
    <t>Gourgue</t>
  </si>
  <si>
    <t>Tracy</t>
  </si>
  <si>
    <t>Arjanae</t>
  </si>
  <si>
    <t>Holliman</t>
  </si>
  <si>
    <t>Dillan</t>
  </si>
  <si>
    <t>Qwanisha</t>
  </si>
  <si>
    <t>Janette</t>
  </si>
  <si>
    <t>Gordon, Anisha</t>
  </si>
  <si>
    <t>Rodriguez, Ada</t>
  </si>
  <si>
    <t>2002-08-08</t>
  </si>
  <si>
    <t>KCC-TB3</t>
  </si>
  <si>
    <t>2016-12-19</t>
  </si>
  <si>
    <t>2020-11-12</t>
  </si>
  <si>
    <t>2022-08-15</t>
  </si>
  <si>
    <t>Ball, Taner</t>
  </si>
  <si>
    <t>Edwards, Teresa</t>
  </si>
  <si>
    <t>2017-03-20</t>
  </si>
  <si>
    <t>Evans, Charles</t>
  </si>
  <si>
    <t>Giacomo, Angela</t>
  </si>
  <si>
    <t>Lewis, Kayla</t>
  </si>
  <si>
    <t>Morrison, Zachary</t>
  </si>
  <si>
    <t>Richardson, Ali</t>
  </si>
  <si>
    <t>Risher, Kayla</t>
  </si>
  <si>
    <t>Shockley, Alexis</t>
  </si>
  <si>
    <t>Aira Jane Florencio</t>
  </si>
  <si>
    <t>Isaac Carino</t>
  </si>
  <si>
    <t>Alkaizer Muhajil</t>
  </si>
  <si>
    <t>2018-03-26</t>
  </si>
  <si>
    <t>Alona Balili</t>
  </si>
  <si>
    <t>Angel Sophia Loyola</t>
  </si>
  <si>
    <t>Glysdie Domingo</t>
  </si>
  <si>
    <t>Ariana Francis</t>
  </si>
  <si>
    <t>Aries Robles</t>
  </si>
  <si>
    <t>Austin Barker</t>
  </si>
  <si>
    <t>Hernando Jr. Jube</t>
  </si>
  <si>
    <t>Betty Muncy</t>
  </si>
  <si>
    <t>Brenda Adams</t>
  </si>
  <si>
    <t>Brittany Hughes</t>
  </si>
  <si>
    <t>2018-06-04</t>
  </si>
  <si>
    <t>Charmay Nel Aquino</t>
  </si>
  <si>
    <t>Claire Castro</t>
  </si>
  <si>
    <t>Coleen Santos</t>
  </si>
  <si>
    <t>Darshini Ordaneza</t>
  </si>
  <si>
    <t>2019-08-05</t>
  </si>
  <si>
    <t>Destiny Tomlin</t>
  </si>
  <si>
    <t>Dhenielle Sabaria</t>
  </si>
  <si>
    <t>Elizabeth Williams</t>
  </si>
  <si>
    <t>Eusylvia Quiman</t>
  </si>
  <si>
    <t>Francin Edgie Dane Pagdanganan</t>
  </si>
  <si>
    <t>Geraldine Montes</t>
  </si>
  <si>
    <t>Janeil Adapon</t>
  </si>
  <si>
    <t>Janet Atibagos</t>
  </si>
  <si>
    <t>Jhona Santos</t>
  </si>
  <si>
    <t>Joan Amor</t>
  </si>
  <si>
    <t>2021-01-17</t>
  </si>
  <si>
    <t>Johna Price</t>
  </si>
  <si>
    <t>2018-02-12</t>
  </si>
  <si>
    <t>Jose Mari Bartolome</t>
  </si>
  <si>
    <t>Kari Campbell</t>
  </si>
  <si>
    <t>Katrina Seroje</t>
  </si>
  <si>
    <t>Keana Linville</t>
  </si>
  <si>
    <t>Kyra Regondola</t>
  </si>
  <si>
    <t>Ma. Genecis Suriaga</t>
  </si>
  <si>
    <t>Marilyn Tolero</t>
  </si>
  <si>
    <t>Melody Fontamillas</t>
  </si>
  <si>
    <t>Mildred Mabutol</t>
  </si>
  <si>
    <t>Peyton McKenzie</t>
  </si>
  <si>
    <t>Randy Ambid</t>
  </si>
  <si>
    <t>Raquel Rayo</t>
  </si>
  <si>
    <t>Regie Peco</t>
  </si>
  <si>
    <t>Rick Arvin Batugal</t>
  </si>
  <si>
    <t>Rodel Anton Ojastro</t>
  </si>
  <si>
    <t>Rodrigo Rubinos</t>
  </si>
  <si>
    <t>Shekaina Mira Bautista</t>
  </si>
  <si>
    <t>Shyann Franklin</t>
  </si>
  <si>
    <t>Suvhanna Conrad</t>
  </si>
  <si>
    <t>Victoria Basenback</t>
  </si>
  <si>
    <t>Yehlen Canlas</t>
  </si>
  <si>
    <t>Caccavale, Christian</t>
  </si>
  <si>
    <t>Carden, Angel</t>
  </si>
  <si>
    <t>Patrick, Kathryn</t>
  </si>
  <si>
    <t>Schulstadt, Rose</t>
  </si>
  <si>
    <t>Sobetsky, Alexa</t>
  </si>
  <si>
    <t>KCC86</t>
  </si>
  <si>
    <t>0256818</t>
  </si>
  <si>
    <t>Keil Clarke</t>
  </si>
  <si>
    <t>Bias, Summer</t>
  </si>
  <si>
    <t>Martin, Richard</t>
  </si>
  <si>
    <t>Midkiff, Karen</t>
  </si>
  <si>
    <t>2019-01-14</t>
  </si>
  <si>
    <t>2008-02-25</t>
  </si>
  <si>
    <t>Rodriguez</t>
  </si>
  <si>
    <t>Ada</t>
  </si>
  <si>
    <t>Nesting</t>
  </si>
  <si>
    <t>08:20:00</t>
  </si>
  <si>
    <t>18:20:00</t>
  </si>
  <si>
    <t>Eclipschard Canlapan</t>
  </si>
  <si>
    <t>James Daniel Baraquiel</t>
  </si>
  <si>
    <t>Judy Ann Bombita</t>
  </si>
  <si>
    <t>0259950</t>
  </si>
  <si>
    <t>Tauricia Kelsey</t>
  </si>
  <si>
    <t>15:45:00</t>
  </si>
  <si>
    <t>Austin, Emily</t>
  </si>
  <si>
    <t>17:40:00</t>
  </si>
  <si>
    <t>Mark Gerries Jimenez</t>
  </si>
  <si>
    <t>Allyne Ventura</t>
  </si>
  <si>
    <t>Ashley Maynard</t>
  </si>
  <si>
    <t>Barbara Lambert</t>
  </si>
  <si>
    <t>Billy Rey Comboya</t>
  </si>
  <si>
    <t>Camille Ann Castillo</t>
  </si>
  <si>
    <t>John Lian Pagola</t>
  </si>
  <si>
    <t>Genalyn Sardon</t>
  </si>
  <si>
    <t>Coaching</t>
  </si>
  <si>
    <t>Janet Terrenal</t>
  </si>
  <si>
    <t>Jaynee Denniece Deala</t>
  </si>
  <si>
    <t>Jenalyn Mallare</t>
  </si>
  <si>
    <t>Jennifer Huff</t>
  </si>
  <si>
    <t>Joshua Anthony Saldo</t>
  </si>
  <si>
    <t>Leah Angela Cabusao</t>
  </si>
  <si>
    <t>Ma Lyza Tonido</t>
  </si>
  <si>
    <t>Maddiline Hite</t>
  </si>
  <si>
    <t>Marielle Anne Mayor</t>
  </si>
  <si>
    <t>Nathaniel Brown</t>
  </si>
  <si>
    <t>Rachel Villamarin</t>
  </si>
  <si>
    <t>Raymond Bagadiong</t>
  </si>
  <si>
    <t>Samantha Davis</t>
  </si>
  <si>
    <t>Samuel Graves-Colon</t>
  </si>
  <si>
    <t>Sheryl Villaruz</t>
  </si>
  <si>
    <t>2020-11-19</t>
  </si>
  <si>
    <t>Napier, Iesha</t>
  </si>
  <si>
    <t>Norman, Angela</t>
  </si>
  <si>
    <t>2005-02-14</t>
  </si>
  <si>
    <t>Asuncion, Sarah Mae</t>
  </si>
  <si>
    <t>TRN-KCC6</t>
  </si>
  <si>
    <t>Attaban, Jiemhel</t>
  </si>
  <si>
    <t>Aznar, Gnioneal Louise</t>
  </si>
  <si>
    <t>Balaoeg, Rochelle</t>
  </si>
  <si>
    <t>Belonio, John Robert</t>
  </si>
  <si>
    <t>Boco, Mark Joseph</t>
  </si>
  <si>
    <t>Caadan, Freddierich</t>
  </si>
  <si>
    <t>Casano, Jasmine</t>
  </si>
  <si>
    <t>Cruz, John Ish</t>
  </si>
  <si>
    <t>Cruz, Lea Criscel</t>
  </si>
  <si>
    <t>Damasco, Danise Anne</t>
  </si>
  <si>
    <t>Del Rosario, Ruby Ann</t>
  </si>
  <si>
    <t>Delos Santos, Joy Rose</t>
  </si>
  <si>
    <t>Dimaguila, Mary Cris</t>
  </si>
  <si>
    <t>Dizon, John Weyden</t>
  </si>
  <si>
    <t>Escudero, Mary Daylin</t>
  </si>
  <si>
    <t>Estacio, Rowena</t>
  </si>
  <si>
    <t>Fabros, Jenny Rose</t>
  </si>
  <si>
    <t>Fortes, Jenelyn</t>
  </si>
  <si>
    <t>Gariando, Jeffrey</t>
  </si>
  <si>
    <t>Gayongan, Shiela Mae</t>
  </si>
  <si>
    <t>Gerong, Melody</t>
  </si>
  <si>
    <t>Gumaga, Marimar</t>
  </si>
  <si>
    <t>Gutierrez, Ashley</t>
  </si>
  <si>
    <t>Jocson, John Henry</t>
  </si>
  <si>
    <t>Ladignon, Jenny</t>
  </si>
  <si>
    <t>Lebanto, Joeane</t>
  </si>
  <si>
    <t>Magyani, Jaro Daniele</t>
  </si>
  <si>
    <t>Martinez, Angelika</t>
  </si>
  <si>
    <t>Mendoza, Catherine Joy</t>
  </si>
  <si>
    <t>Molinas, Caren</t>
  </si>
  <si>
    <t>Mullet, Jovelyn</t>
  </si>
  <si>
    <t>Nercua, Raymund</t>
  </si>
  <si>
    <t>Palad, Marielle</t>
  </si>
  <si>
    <t>Pinzon, Peter Dann</t>
  </si>
  <si>
    <t>Platon, Sofia</t>
  </si>
  <si>
    <t>Radam, Rico</t>
  </si>
  <si>
    <t>Resuello, Fresty</t>
  </si>
  <si>
    <t>Roaya, Jocelyn Joy</t>
  </si>
  <si>
    <t>Rodriguez, Anna Marie</t>
  </si>
  <si>
    <t>Salangsang, Ana Louisse</t>
  </si>
  <si>
    <t>Santos, Sarah Khrisna</t>
  </si>
  <si>
    <t>Secormayle, Dyan</t>
  </si>
  <si>
    <t>Sta. Maria, Benjamin</t>
  </si>
  <si>
    <t>Terte, Zuliekah Marie</t>
  </si>
  <si>
    <t>Turaya, Din Jay</t>
  </si>
  <si>
    <t>Valdez, Reyniela</t>
  </si>
  <si>
    <t>Zaguirre-Suilen, Kathleen Joy</t>
  </si>
  <si>
    <t>Babie Jane Bahan</t>
  </si>
  <si>
    <t>Deanna Rica Espenilla</t>
  </si>
  <si>
    <t>Dyna Amaranathan</t>
  </si>
  <si>
    <t>Harold Klyde Tidalgo</t>
  </si>
  <si>
    <t>Jao Oyanon</t>
  </si>
  <si>
    <t>Jelynna Mendoza</t>
  </si>
  <si>
    <t>Jenny Lee Santos</t>
  </si>
  <si>
    <t>Anna Jane Geroleo</t>
  </si>
  <si>
    <t>Kimberly Regondola</t>
  </si>
  <si>
    <t>Maria Cristina Dipasupil</t>
  </si>
  <si>
    <t>Leira Franco</t>
  </si>
  <si>
    <t>Marie Ann Garcia</t>
  </si>
  <si>
    <t>2011-10-31</t>
  </si>
  <si>
    <t>Adkins, Robert</t>
  </si>
  <si>
    <t>2022-08-22</t>
  </si>
  <si>
    <t>Adkins, Emily</t>
  </si>
  <si>
    <t>Adkins, Angela</t>
  </si>
  <si>
    <t>Adkins, Brandi</t>
  </si>
  <si>
    <t>2000-05-30</t>
  </si>
  <si>
    <t>2005-12-05</t>
  </si>
  <si>
    <t>2002-08-19</t>
  </si>
  <si>
    <t>2017-08-28</t>
  </si>
  <si>
    <t>Mosley, Sheena</t>
  </si>
  <si>
    <t>Punches, Sally</t>
  </si>
  <si>
    <t>2018-03-27</t>
  </si>
  <si>
    <t>2015-01-22</t>
  </si>
  <si>
    <t>2005-05-09</t>
  </si>
  <si>
    <t>Bishop, Brandy</t>
  </si>
  <si>
    <t>Crosby, Britany</t>
  </si>
  <si>
    <t>Davis, Ebonie</t>
  </si>
  <si>
    <t>Florence, Osha</t>
  </si>
  <si>
    <t>Flowers, Eden</t>
  </si>
  <si>
    <t>Godsey, Michelle</t>
  </si>
  <si>
    <t>Hoffman, Lauren</t>
  </si>
  <si>
    <t>Jones, Patrick</t>
  </si>
  <si>
    <t>Pollard, Devin</t>
  </si>
  <si>
    <t>Schrader, Andrea</t>
  </si>
  <si>
    <t>Thomas, Chantal</t>
  </si>
  <si>
    <t>Wright, Ivy</t>
  </si>
  <si>
    <t>2020-04-06</t>
  </si>
  <si>
    <t>Andrea Curt Casino</t>
  </si>
  <si>
    <t>Alicia Bevans</t>
  </si>
  <si>
    <t>Jeanette Coburn</t>
  </si>
  <si>
    <t>0263357</t>
  </si>
  <si>
    <t>Charnay Horsley</t>
  </si>
  <si>
    <t>0263358</t>
  </si>
  <si>
    <t>Isabelle Shepherd</t>
  </si>
  <si>
    <t>0263359</t>
  </si>
  <si>
    <t>Zy'niah Wallace</t>
  </si>
  <si>
    <t>0263360</t>
  </si>
  <si>
    <t>Erica Scott</t>
  </si>
  <si>
    <t>0263364</t>
  </si>
  <si>
    <t>Kasey Peterson</t>
  </si>
  <si>
    <t>0263365</t>
  </si>
  <si>
    <t>Tomas Matteu</t>
  </si>
  <si>
    <t>0263366</t>
  </si>
  <si>
    <t>Jessica Espinal</t>
  </si>
  <si>
    <t>0263367</t>
  </si>
  <si>
    <t>Ivanna Flores</t>
  </si>
  <si>
    <t>0263368</t>
  </si>
  <si>
    <t>Edward Schupke</t>
  </si>
  <si>
    <t>0263369</t>
  </si>
  <si>
    <t>Hope Harley</t>
  </si>
  <si>
    <t>Adj Login</t>
  </si>
  <si>
    <t>DataHolder3</t>
  </si>
  <si>
    <t>HR Threshold</t>
  </si>
  <si>
    <t>Other QA</t>
  </si>
  <si>
    <t>PlaceHolder4</t>
  </si>
  <si>
    <t>PlaceHolder5</t>
  </si>
  <si>
    <t>PlanHolder2</t>
  </si>
  <si>
    <t>PlanHolder3</t>
  </si>
  <si>
    <t>PlanHolder4</t>
  </si>
  <si>
    <t>PlanHolder5</t>
  </si>
  <si>
    <t>8,1</t>
  </si>
  <si>
    <t>Plan 16a</t>
  </si>
  <si>
    <t>.92,.5</t>
  </si>
  <si>
    <t>Plan 16b</t>
  </si>
  <si>
    <t>.92,1</t>
  </si>
  <si>
    <t>.90,X</t>
  </si>
  <si>
    <t>.90,2</t>
  </si>
  <si>
    <t>Hastings, Garrett</t>
  </si>
  <si>
    <t>US Cellular</t>
  </si>
  <si>
    <t>Jenkins, Brandy</t>
  </si>
  <si>
    <t>Kelley, Louise</t>
  </si>
  <si>
    <t>Lockhart, Megan</t>
  </si>
  <si>
    <t>Montgomery, Samantha</t>
  </si>
  <si>
    <t>0261540</t>
  </si>
  <si>
    <t>Joseline Torres</t>
  </si>
  <si>
    <t>TRN-KCC3</t>
  </si>
  <si>
    <t>Espinal, Jessica</t>
  </si>
  <si>
    <t>Flores, Ivanna</t>
  </si>
  <si>
    <t>Harley, Hope</t>
  </si>
  <si>
    <t>Horsley, Charnay</t>
  </si>
  <si>
    <t>Matteu, Tomas</t>
  </si>
  <si>
    <t>Peterson, Kasey</t>
  </si>
  <si>
    <t>Schupke, Edward</t>
  </si>
  <si>
    <t>Scott, Erica</t>
  </si>
  <si>
    <t>Shepherd, Isabelle</t>
  </si>
  <si>
    <t>Wallace, Zyniah</t>
  </si>
  <si>
    <t>Watson, Jessica</t>
  </si>
  <si>
    <t>Watson, Cherish</t>
  </si>
  <si>
    <t>Rivers, Leila</t>
  </si>
  <si>
    <t>2015-05-14</t>
  </si>
  <si>
    <t>2016-03-28</t>
  </si>
  <si>
    <t>Braswell, Erica</t>
  </si>
  <si>
    <t>Frazier, Shantika</t>
  </si>
  <si>
    <t>Guines, Brianna</t>
  </si>
  <si>
    <t>08:25:00</t>
  </si>
  <si>
    <t>McHenry, Evelyn</t>
  </si>
  <si>
    <t>Rabon, Latasha</t>
  </si>
  <si>
    <t>Serie, Ariana</t>
  </si>
  <si>
    <t>Williams, Shonteria</t>
  </si>
  <si>
    <t>18:40:00</t>
  </si>
  <si>
    <t>Abagail Lawson</t>
  </si>
  <si>
    <t>Jerald Emerson Calinisan</t>
  </si>
  <si>
    <t>Liandru Ace Salazar</t>
  </si>
  <si>
    <t>Allan Alcaraz</t>
  </si>
  <si>
    <t>Alyssa Manuel</t>
  </si>
  <si>
    <t>Amber Britton</t>
  </si>
  <si>
    <t>Angeliq Ashby</t>
  </si>
  <si>
    <t>Saundra Mitchell</t>
  </si>
  <si>
    <t>Aurea Salvador</t>
  </si>
  <si>
    <t>Benjamin Nieves</t>
  </si>
  <si>
    <t>Chastine Darunday</t>
  </si>
  <si>
    <t>Cherry Ann Ofiana</t>
  </si>
  <si>
    <t>David Clark</t>
  </si>
  <si>
    <t>Denise Osborne</t>
  </si>
  <si>
    <t>Elmer De Asis</t>
  </si>
  <si>
    <t>Emily Austin</t>
  </si>
  <si>
    <t>Eric Harper</t>
  </si>
  <si>
    <t>Faire France Contreras</t>
  </si>
  <si>
    <t>Gary Nicolo Gomez</t>
  </si>
  <si>
    <t>Gina Utley</t>
  </si>
  <si>
    <t>Gliselle Ramos</t>
  </si>
  <si>
    <t>Haley Adkins</t>
  </si>
  <si>
    <t>Irra Kay Bondoc</t>
  </si>
  <si>
    <t>Jamie Brooks</t>
  </si>
  <si>
    <t>Jessica Brown</t>
  </si>
  <si>
    <t>Joan Christine Silo</t>
  </si>
  <si>
    <t>Joanne Lendle Alsarraj</t>
  </si>
  <si>
    <t>Jordan Coleman</t>
  </si>
  <si>
    <t>Karl Jerome Pascua</t>
  </si>
  <si>
    <t>Kayla Hollie</t>
  </si>
  <si>
    <t>Kerrigan Whitt</t>
  </si>
  <si>
    <t>Kristoffer Louie Magno</t>
  </si>
  <si>
    <t>Lailani Apin</t>
  </si>
  <si>
    <t>LaQuana Harden</t>
  </si>
  <si>
    <t>Linda Whitt</t>
  </si>
  <si>
    <t>Ma. Sophia Nicolle Paradero</t>
  </si>
  <si>
    <t>Mackenzie Adkins</t>
  </si>
  <si>
    <t>Mary Hager</t>
  </si>
  <si>
    <t>Matthew Cobern</t>
  </si>
  <si>
    <t>Ramon Ponce Jr.</t>
  </si>
  <si>
    <t>Regina Arceo</t>
  </si>
  <si>
    <t>Renee Blankenship</t>
  </si>
  <si>
    <t>Rhona Jade Pascual</t>
  </si>
  <si>
    <t>Sara Boggess</t>
  </si>
  <si>
    <t>Sherri Delong</t>
  </si>
  <si>
    <t>Stephen Dela Cruz</t>
  </si>
  <si>
    <t>Tammy Brown</t>
  </si>
  <si>
    <t>Vanessa Susada</t>
  </si>
  <si>
    <t>0262992</t>
  </si>
  <si>
    <t>2022-08-29</t>
  </si>
  <si>
    <t>11:45:00</t>
  </si>
  <si>
    <t>2020-12-28</t>
  </si>
  <si>
    <t>Dempsey, Catherine</t>
  </si>
  <si>
    <t>05:30:00</t>
  </si>
  <si>
    <t>12:40:00</t>
  </si>
  <si>
    <t>2020-08-10</t>
  </si>
  <si>
    <t>Munford, Jamelia</t>
  </si>
  <si>
    <t>09:35:00</t>
  </si>
  <si>
    <t>18:05:00</t>
  </si>
  <si>
    <t>09:20:00</t>
  </si>
  <si>
    <t>2005-10-03</t>
  </si>
  <si>
    <t>2016-07-18</t>
  </si>
  <si>
    <t>2002-09-16</t>
  </si>
  <si>
    <t>2017-04-03</t>
  </si>
  <si>
    <t>2017-12-11</t>
  </si>
  <si>
    <t>1998-11-02</t>
  </si>
  <si>
    <t>2002-10-14</t>
  </si>
  <si>
    <t>2017-07-17</t>
  </si>
  <si>
    <t>2017-10-30</t>
  </si>
  <si>
    <t>2019-03-11</t>
  </si>
  <si>
    <t>2011-01-31</t>
  </si>
  <si>
    <t>Albert Monfero</t>
  </si>
  <si>
    <t>Brytton Jarrett</t>
  </si>
  <si>
    <t>Hope Plybon</t>
  </si>
  <si>
    <t>Adam Bocook</t>
  </si>
  <si>
    <t>Austin Short</t>
  </si>
  <si>
    <t>Carrie Ray</t>
  </si>
  <si>
    <t>Garry Lewis</t>
  </si>
  <si>
    <t>Gnioneal Louise Aznar</t>
  </si>
  <si>
    <t>Joy Rose Delos Santos</t>
  </si>
  <si>
    <t>Judy Anne Mosqueda</t>
  </si>
  <si>
    <t>LeeAnna Johnson</t>
  </si>
  <si>
    <t>Leesha Campbell</t>
  </si>
  <si>
    <t>Lorilei De Vera</t>
  </si>
  <si>
    <t>Michael Clendenin</t>
  </si>
  <si>
    <t>Rochelle Balaoeg</t>
  </si>
  <si>
    <t>Sarah Mae Asuncion</t>
  </si>
  <si>
    <t>09:45:00</t>
  </si>
  <si>
    <t>Chandler, Veronica</t>
  </si>
  <si>
    <t>Moss, Shayla</t>
  </si>
  <si>
    <t>12:50:00</t>
  </si>
  <si>
    <t>16:05:00</t>
  </si>
  <si>
    <t>16:55:00</t>
  </si>
  <si>
    <t>Aaron Withrow</t>
  </si>
  <si>
    <t>Leo Paulo Gamasa</t>
  </si>
  <si>
    <t>John Rey Balsalubre</t>
  </si>
  <si>
    <t>Jovelyn Lasmarias</t>
  </si>
  <si>
    <t>Geileen Mirhan</t>
  </si>
  <si>
    <t>Rio Hermoso</t>
  </si>
  <si>
    <t>Robert Myers</t>
  </si>
  <si>
    <t>Andrea Jane Caluma</t>
  </si>
  <si>
    <t>Andromache Snyder</t>
  </si>
  <si>
    <t>Angela Sheets</t>
  </si>
  <si>
    <t>Renae Zharena Cinco</t>
  </si>
  <si>
    <t>Angeline Santos</t>
  </si>
  <si>
    <t>Glaiza Mirhan</t>
  </si>
  <si>
    <t>April Castro</t>
  </si>
  <si>
    <t>April Murphy</t>
  </si>
  <si>
    <t>Krisha Amen</t>
  </si>
  <si>
    <t>Barbara Pitts</t>
  </si>
  <si>
    <t>2018-11-26</t>
  </si>
  <si>
    <t>Benjamin Sta. Maria</t>
  </si>
  <si>
    <t>Bernadette Estopin</t>
  </si>
  <si>
    <t>Bernadette Fernandez</t>
  </si>
  <si>
    <t>Brandi Adkins</t>
  </si>
  <si>
    <t>Bryan Panopio</t>
  </si>
  <si>
    <t>Camille Gonzales</t>
  </si>
  <si>
    <t>Carmela Talinig</t>
  </si>
  <si>
    <t>Chelse Atkins</t>
  </si>
  <si>
    <t>Chrisha Justine Joson</t>
  </si>
  <si>
    <t>Dana Burchett</t>
  </si>
  <si>
    <t>Danielle Erika Daet</t>
  </si>
  <si>
    <t>Destinee Hutton</t>
  </si>
  <si>
    <t>Dexter Lagunzad</t>
  </si>
  <si>
    <t>Dyan Secormayle</t>
  </si>
  <si>
    <t>Edison Santiago</t>
  </si>
  <si>
    <t>Ellyza Royandoyan</t>
  </si>
  <si>
    <t>Gabriel Angelo Dela Pena</t>
  </si>
  <si>
    <t>Hariel Doguna</t>
  </si>
  <si>
    <t>Heather Baldwin</t>
  </si>
  <si>
    <t>Hiyasmin De Vera</t>
  </si>
  <si>
    <t>Isaiah Acord</t>
  </si>
  <si>
    <t>Jack Saunders</t>
  </si>
  <si>
    <t>Jaycel De Guzman</t>
  </si>
  <si>
    <t>Jeleynie Bognot</t>
  </si>
  <si>
    <t>Jennifer Roca</t>
  </si>
  <si>
    <t>Jennileen Quirod</t>
  </si>
  <si>
    <t>Jhezryll Garcia</t>
  </si>
  <si>
    <t>Joeane Lebanto</t>
  </si>
  <si>
    <t>Joemari Damian</t>
  </si>
  <si>
    <t>John Harris</t>
  </si>
  <si>
    <t>2017-03-13</t>
  </si>
  <si>
    <t>John Wells</t>
  </si>
  <si>
    <t>Joshua Balagtas</t>
  </si>
  <si>
    <t>Jossa Kristina Dela Cruz</t>
  </si>
  <si>
    <t>Jovelyn Forteo</t>
  </si>
  <si>
    <t>Karen Burcroff</t>
  </si>
  <si>
    <t>Kristin Wyrick</t>
  </si>
  <si>
    <t>Leslie Antonette Cataquiz</t>
  </si>
  <si>
    <t>Lorielyn Torio</t>
  </si>
  <si>
    <t>Madeline Jordan</t>
  </si>
  <si>
    <t>Marc Allan Sumayang</t>
  </si>
  <si>
    <t>Maritess Bulanon</t>
  </si>
  <si>
    <t>Mark Christian Galang</t>
  </si>
  <si>
    <t>Matthew Ferguson</t>
  </si>
  <si>
    <t>Olivia Lycans</t>
  </si>
  <si>
    <t>Rachelle Marie Bugarin</t>
  </si>
  <si>
    <t>Ramses Lopez</t>
  </si>
  <si>
    <t>Reivene Asleye Brandes</t>
  </si>
  <si>
    <t>Rogelyn Torres</t>
  </si>
  <si>
    <t>Sarah Krissa Bernaldo</t>
  </si>
  <si>
    <t>Shirley Adkins</t>
  </si>
  <si>
    <t>Stacy Kay Santos</t>
  </si>
  <si>
    <t>Angela Lunsford</t>
  </si>
  <si>
    <t>Timothy Knight</t>
  </si>
  <si>
    <t>Tishcia Spurlock</t>
  </si>
  <si>
    <t>2018-05-09</t>
  </si>
  <si>
    <t>2015-11-02</t>
  </si>
  <si>
    <t>Aerhyan Palmes</t>
  </si>
  <si>
    <t>Aiona Cassandra Acabo</t>
  </si>
  <si>
    <t>Aljohn Turingan</t>
  </si>
  <si>
    <t>Alvin Philip Obillo</t>
  </si>
  <si>
    <t>Patrick Ian Balsalubre</t>
  </si>
  <si>
    <t>Ana Marie Mandado</t>
  </si>
  <si>
    <t>Angelica Quilicot</t>
  </si>
  <si>
    <t>Antonio Victor Uy</t>
  </si>
  <si>
    <t>Ariane Torres</t>
  </si>
  <si>
    <t>Arianne Nidez Enriquez</t>
  </si>
  <si>
    <t>Celeste Saladino</t>
  </si>
  <si>
    <t>Chablis Angela Peña</t>
  </si>
  <si>
    <t>Cherilyn Mae Paborito</t>
  </si>
  <si>
    <t>Cherrie May Sulit</t>
  </si>
  <si>
    <t>Chester Harper</t>
  </si>
  <si>
    <t>Christine Ann Blanco</t>
  </si>
  <si>
    <t>Costa Rica De Chavez</t>
  </si>
  <si>
    <t>Cynthia Henderson</t>
  </si>
  <si>
    <t>Edwin Vecina</t>
  </si>
  <si>
    <t>Edyoseph Michael Almotero</t>
  </si>
  <si>
    <t>Emilyjen Villanueva</t>
  </si>
  <si>
    <t>Ermelyn Legario</t>
  </si>
  <si>
    <t>Fresty Resuello</t>
  </si>
  <si>
    <t>Gadwin Javier</t>
  </si>
  <si>
    <t>Gerald Jane Mariano</t>
  </si>
  <si>
    <t>Gerelyn Lemon</t>
  </si>
  <si>
    <t>Gillian Vallesteros</t>
  </si>
  <si>
    <t>Helen Grace Navida</t>
  </si>
  <si>
    <t>Herdrix Montesines</t>
  </si>
  <si>
    <t>Immanuel Santiago</t>
  </si>
  <si>
    <t>Janelle Lilang</t>
  </si>
  <si>
    <t>Jeff Beck Maquiling</t>
  </si>
  <si>
    <t>Jefferson Guillermo</t>
  </si>
  <si>
    <t>Jennifer Patterson</t>
  </si>
  <si>
    <t>Jeremie Jill Dela Cruz</t>
  </si>
  <si>
    <t>Jeromel Tomarong</t>
  </si>
  <si>
    <t>Jessa Rose Pasigna</t>
  </si>
  <si>
    <t>Jezza Regalado</t>
  </si>
  <si>
    <t>Joed Joaquin</t>
  </si>
  <si>
    <t>John Carlo Caro</t>
  </si>
  <si>
    <t>John Paolo Serneo</t>
  </si>
  <si>
    <t>Jonathan Carson</t>
  </si>
  <si>
    <t>Jonnah Vargas</t>
  </si>
  <si>
    <t>Jude Mark Pandes</t>
  </si>
  <si>
    <t>Kaye Carel</t>
  </si>
  <si>
    <t>Kc Louvelle Navarro</t>
  </si>
  <si>
    <t>Kenneth Vincent Mendoza</t>
  </si>
  <si>
    <t>Kevin Mitchell</t>
  </si>
  <si>
    <t>Khrisha Euniece Infante</t>
  </si>
  <si>
    <t>Leonardo Abapo</t>
  </si>
  <si>
    <t>Lisa Cox</t>
  </si>
  <si>
    <t>Lyneth Cachuela</t>
  </si>
  <si>
    <t>Maria Aubrey Balanza</t>
  </si>
  <si>
    <t>Mariano Ill Bañares</t>
  </si>
  <si>
    <t>Maricris Panganiban</t>
  </si>
  <si>
    <t>Marife Perez</t>
  </si>
  <si>
    <t>Marinett Recones</t>
  </si>
  <si>
    <t>Marizon Piñon</t>
  </si>
  <si>
    <t>Mary Vick Vicente</t>
  </si>
  <si>
    <t>Maybelle Ranes</t>
  </si>
  <si>
    <t>Maynard Alvarez</t>
  </si>
  <si>
    <t>Michael Stockton</t>
  </si>
  <si>
    <t>Mielven Gaje</t>
  </si>
  <si>
    <t>Misty Johnson</t>
  </si>
  <si>
    <t>Genesis John Oarde</t>
  </si>
  <si>
    <t>Niño Peter Marvien Urriza</t>
  </si>
  <si>
    <t>Pamela Villaflor</t>
  </si>
  <si>
    <t>Queen Andaya</t>
  </si>
  <si>
    <t>Randy Estacio</t>
  </si>
  <si>
    <t>Rhea Remoto</t>
  </si>
  <si>
    <t>Ronda Clay</t>
  </si>
  <si>
    <t>Rosemag Joson</t>
  </si>
  <si>
    <t>Samantha Hacker</t>
  </si>
  <si>
    <t>Shiela Barrientos</t>
  </si>
  <si>
    <t>Shiela Mae Gayongan</t>
  </si>
  <si>
    <t>Stella Soriano</t>
  </si>
  <si>
    <t>Espinal</t>
  </si>
  <si>
    <t>Jessica</t>
  </si>
  <si>
    <t>Flores</t>
  </si>
  <si>
    <t>Ivanna</t>
  </si>
  <si>
    <t>Harley</t>
  </si>
  <si>
    <t>Hope</t>
  </si>
  <si>
    <t>Horsley</t>
  </si>
  <si>
    <t>Charnay</t>
  </si>
  <si>
    <t>Matteu</t>
  </si>
  <si>
    <t>Tomas</t>
  </si>
  <si>
    <t>Peterson</t>
  </si>
  <si>
    <t>Kasey</t>
  </si>
  <si>
    <t>Alfeaca</t>
  </si>
  <si>
    <t>Rogers</t>
  </si>
  <si>
    <t>Deon</t>
  </si>
  <si>
    <t>Schupke</t>
  </si>
  <si>
    <t>Edward</t>
  </si>
  <si>
    <t>Scott</t>
  </si>
  <si>
    <t>Shepherd</t>
  </si>
  <si>
    <t>Isabelle</t>
  </si>
  <si>
    <t>Wallace</t>
  </si>
  <si>
    <t>Zyniah</t>
  </si>
  <si>
    <t>LOA</t>
  </si>
  <si>
    <t>2019-05-30</t>
  </si>
  <si>
    <t>2017-08-07</t>
  </si>
  <si>
    <t>2021-06-01</t>
  </si>
  <si>
    <t>Levergood, Amanda</t>
  </si>
  <si>
    <t>Napier, Yakima</t>
  </si>
  <si>
    <t>2019-07-08</t>
  </si>
  <si>
    <t>2018-06-25</t>
  </si>
  <si>
    <t>2019-11-11</t>
  </si>
  <si>
    <t>HDAY</t>
  </si>
  <si>
    <t>0247886</t>
  </si>
  <si>
    <t>Angela Newton</t>
  </si>
  <si>
    <t>2022-09-05</t>
  </si>
  <si>
    <t>09:25:00</t>
  </si>
  <si>
    <t>18:25:00</t>
  </si>
  <si>
    <t>19:45:00</t>
  </si>
  <si>
    <t>04:00:00</t>
  </si>
  <si>
    <t>Baker, Laquisha</t>
  </si>
  <si>
    <t>Beach-Johnson, Shauntay</t>
  </si>
  <si>
    <t>Braswell, Precious</t>
  </si>
  <si>
    <t>Burden, Sasha</t>
  </si>
  <si>
    <t>Campos, Daniella</t>
  </si>
  <si>
    <t>Cornette, Sherry</t>
  </si>
  <si>
    <t>Cowan, Audrey</t>
  </si>
  <si>
    <t>Esterlin, Meyha</t>
  </si>
  <si>
    <t>Hadley, Tuapanga</t>
  </si>
  <si>
    <t>Harrigan, Vonyel</t>
  </si>
  <si>
    <t>Laird, Emily</t>
  </si>
  <si>
    <t>Lee, Leila</t>
  </si>
  <si>
    <t>Moss, Veronda</t>
  </si>
  <si>
    <t>Sawyer, William</t>
  </si>
  <si>
    <t>Strong, Debsharria</t>
  </si>
  <si>
    <t>Watson, Derricka</t>
  </si>
  <si>
    <t>Webster, Ami</t>
  </si>
  <si>
    <t>Wilson, LaMia</t>
  </si>
  <si>
    <t>Woodley, Makaijeh</t>
  </si>
  <si>
    <t>Wright, Isaiah</t>
  </si>
  <si>
    <t>10:50:00</t>
  </si>
  <si>
    <t>21:25:00</t>
  </si>
  <si>
    <t>05:15:00</t>
  </si>
  <si>
    <t>08:10:00</t>
  </si>
  <si>
    <t>2020-03-30</t>
  </si>
  <si>
    <t>16:40:00</t>
  </si>
  <si>
    <t>13:20:00</t>
  </si>
  <si>
    <t>11:25:00</t>
  </si>
  <si>
    <t>11:50:00</t>
  </si>
  <si>
    <t>14:50:00</t>
  </si>
  <si>
    <t>16:10:00</t>
  </si>
  <si>
    <t>2021-03-29</t>
  </si>
  <si>
    <t>15:25:00</t>
  </si>
  <si>
    <t>19:25:00</t>
  </si>
  <si>
    <t>2022-09-07</t>
  </si>
  <si>
    <t>Abegail Cruz</t>
  </si>
  <si>
    <t>2022-09-06</t>
  </si>
  <si>
    <t>Mark Joseph Boco</t>
  </si>
  <si>
    <t>Ailene Corro</t>
  </si>
  <si>
    <t>Aliza Bondoc</t>
  </si>
  <si>
    <t>Aljim Yambao</t>
  </si>
  <si>
    <t>Allysa Asis</t>
  </si>
  <si>
    <t>Alvin Lazarra</t>
  </si>
  <si>
    <t>Alyssa Mae Miguel</t>
  </si>
  <si>
    <t>Amanda Levergood</t>
  </si>
  <si>
    <t>Ana Louisse Salangsang</t>
  </si>
  <si>
    <t>Maricris Marcos</t>
  </si>
  <si>
    <t>Angela Bradshaw</t>
  </si>
  <si>
    <t>Braden Johnson</t>
  </si>
  <si>
    <t>Angela Wooten</t>
  </si>
  <si>
    <t>Robin Daniels</t>
  </si>
  <si>
    <t>Angelica Fernandez</t>
  </si>
  <si>
    <t>Anlene Lopez</t>
  </si>
  <si>
    <t>Anna Marie Rodriguez</t>
  </si>
  <si>
    <t>Aprilyne Escalera</t>
  </si>
  <si>
    <t>Argie Kathrine Delgado</t>
  </si>
  <si>
    <t>Darrell Ervin</t>
  </si>
  <si>
    <t>Brandon Coe</t>
  </si>
  <si>
    <t>Brandy Hight</t>
  </si>
  <si>
    <t>Brenda Stearns</t>
  </si>
  <si>
    <t>Brittany Russell</t>
  </si>
  <si>
    <t>Caren Molinas</t>
  </si>
  <si>
    <t>Catherine Joy Mendoza</t>
  </si>
  <si>
    <t>Chalen Duff Esclanda</t>
  </si>
  <si>
    <t>Connor Mazeall</t>
  </si>
  <si>
    <t>Daisy Glua</t>
  </si>
  <si>
    <t>Danielle Perry</t>
  </si>
  <si>
    <t>David Vernatter</t>
  </si>
  <si>
    <t>Elinelle Joy Cale</t>
  </si>
  <si>
    <t>Emily Adkins</t>
  </si>
  <si>
    <t>Ericson Pangan</t>
  </si>
  <si>
    <t>Fairosah Disoma</t>
  </si>
  <si>
    <t>Fideliz Bayudan</t>
  </si>
  <si>
    <t>Glenda Castillo</t>
  </si>
  <si>
    <t>Glenn Herris Coralde</t>
  </si>
  <si>
    <t>Hazel Ann Bolos</t>
  </si>
  <si>
    <t>Henry Jr. Paller</t>
  </si>
  <si>
    <t>Jackylyn Boncales</t>
  </si>
  <si>
    <t>Jakob Ramey</t>
  </si>
  <si>
    <t>James Alfanta</t>
  </si>
  <si>
    <t>Jamie Anderson</t>
  </si>
  <si>
    <t>Jamieson Bradley</t>
  </si>
  <si>
    <t>Jeffrey Oril</t>
  </si>
  <si>
    <t>Jeline Justiniano</t>
  </si>
  <si>
    <t>Jerma Galleposo</t>
  </si>
  <si>
    <t>Jocelyn Joy Roaya</t>
  </si>
  <si>
    <t>Johannes Unsay</t>
  </si>
  <si>
    <t>John Weyden Dizon</t>
  </si>
  <si>
    <t>Jona Maica Campos</t>
  </si>
  <si>
    <t>Jonathan Bush</t>
  </si>
  <si>
    <t>Jonathan Hollomon</t>
  </si>
  <si>
    <t>Jovelyn Mullet</t>
  </si>
  <si>
    <t>Justine Reyes</t>
  </si>
  <si>
    <t>Karen Batin</t>
  </si>
  <si>
    <t>Kasden Smith</t>
  </si>
  <si>
    <t>Kathleen Joy Zaguirre-Suilen</t>
  </si>
  <si>
    <t>Kearstan Mann</t>
  </si>
  <si>
    <t>Keshia Junio</t>
  </si>
  <si>
    <t>Kimberly Martinez</t>
  </si>
  <si>
    <t>Kimberly Smithers</t>
  </si>
  <si>
    <t>Larisa Roberts</t>
  </si>
  <si>
    <t>Lee Hollomon</t>
  </si>
  <si>
    <t>Leniewel Vicencio</t>
  </si>
  <si>
    <t>Linda Varnum</t>
  </si>
  <si>
    <t>Lolito Regio</t>
  </si>
  <si>
    <t>Ma.Lorainne Mangao</t>
  </si>
  <si>
    <t>Machiavelli John Kaiser Merto</t>
  </si>
  <si>
    <t>Maria Cristina Novilla</t>
  </si>
  <si>
    <t>Maria Del Mar Montejo</t>
  </si>
  <si>
    <t>Maricar Rabago</t>
  </si>
  <si>
    <t>Marielle Palad</t>
  </si>
  <si>
    <t>Marjorie Ramos</t>
  </si>
  <si>
    <t>Mel Lorie Fernandez</t>
  </si>
  <si>
    <t>Melinda Connor</t>
  </si>
  <si>
    <t>Mike Angelo Tarlino</t>
  </si>
  <si>
    <t>Mindy Frame</t>
  </si>
  <si>
    <t>Joshua Darby</t>
  </si>
  <si>
    <t>Neva Baldwin</t>
  </si>
  <si>
    <t>Pacholo Antonio</t>
  </si>
  <si>
    <t>Peter Dann Pinzon</t>
  </si>
  <si>
    <t>Randall Mount</t>
  </si>
  <si>
    <t>Rechelle Santos</t>
  </si>
  <si>
    <t>Rex Ramirez</t>
  </si>
  <si>
    <t>Reynante Loyola</t>
  </si>
  <si>
    <t>Reyniela Valdez</t>
  </si>
  <si>
    <t>Ria Victoria</t>
  </si>
  <si>
    <t>Rico Radam</t>
  </si>
  <si>
    <t>Robert Adkins</t>
  </si>
  <si>
    <t>Ronny Yi</t>
  </si>
  <si>
    <t>Rozanille De Belen</t>
  </si>
  <si>
    <t>Shannon Conley</t>
  </si>
  <si>
    <t>Sheehan Yolanda Bandal</t>
  </si>
  <si>
    <t>Sherwin Sulit</t>
  </si>
  <si>
    <t>Sofia Platon</t>
  </si>
  <si>
    <t>Tyler Endicott</t>
  </si>
  <si>
    <t>Valarie Salyers</t>
  </si>
  <si>
    <t>Vanessa Bancod</t>
  </si>
  <si>
    <t>Virginia Vance</t>
  </si>
  <si>
    <t>Delete Req</t>
  </si>
  <si>
    <t>ppt</t>
  </si>
  <si>
    <t xml:space="preserve">247886 </t>
  </si>
  <si>
    <t>11:20:00</t>
  </si>
  <si>
    <t>11:40:00</t>
  </si>
  <si>
    <t>22:10:00</t>
  </si>
  <si>
    <t>07:20:00</t>
  </si>
  <si>
    <t>Block, Stephanie</t>
  </si>
  <si>
    <t>Carroll, Gabe</t>
  </si>
  <si>
    <t>Childers, Casey</t>
  </si>
  <si>
    <t>2016-09-19</t>
  </si>
  <si>
    <t>17:20:00</t>
  </si>
  <si>
    <t>Dennis, Eugene</t>
  </si>
  <si>
    <t>DeWeese, Noah</t>
  </si>
  <si>
    <t>Jenkins, Cory</t>
  </si>
  <si>
    <t>Kuhn, Jacqueline</t>
  </si>
  <si>
    <t>Lacy, Stephanie</t>
  </si>
  <si>
    <t>Lake, Michelle</t>
  </si>
  <si>
    <t>13:35:00</t>
  </si>
  <si>
    <t>20:55:00</t>
  </si>
  <si>
    <t>Norris, Kayla</t>
  </si>
  <si>
    <t>Perry, Aaliyah</t>
  </si>
  <si>
    <t>Perry, Zackery</t>
  </si>
  <si>
    <t>Rivera, Brandon</t>
  </si>
  <si>
    <t>Tackett, Whitley</t>
  </si>
  <si>
    <t>Tomblin, Jamie</t>
  </si>
  <si>
    <t>Wilburn, Henry</t>
  </si>
  <si>
    <t>Zeigler, Chyann</t>
  </si>
  <si>
    <t>Arbogast, RoseAnn</t>
  </si>
  <si>
    <t>TRN-SWG1</t>
  </si>
  <si>
    <t>Cochran, Freda</t>
  </si>
  <si>
    <t>Mulcahy, Virginia</t>
  </si>
  <si>
    <t>2012-04-30</t>
  </si>
  <si>
    <t>Pemberton, Mykel</t>
  </si>
  <si>
    <t>Turnbull, Brandon</t>
  </si>
  <si>
    <t>0240090</t>
  </si>
  <si>
    <t>Judy Delves</t>
  </si>
  <si>
    <t>0246756</t>
  </si>
  <si>
    <t>Marissa Leslie</t>
  </si>
  <si>
    <t>0247042</t>
  </si>
  <si>
    <t>0249073</t>
  </si>
  <si>
    <t>Annalicia Alexander</t>
  </si>
  <si>
    <t>0253493</t>
  </si>
  <si>
    <t>Di'jon Valentine</t>
  </si>
  <si>
    <t>0261038</t>
  </si>
  <si>
    <t>Leigh Piazza</t>
  </si>
  <si>
    <t>0261564</t>
  </si>
  <si>
    <t>Krystal Frazier</t>
  </si>
  <si>
    <t>0261576</t>
  </si>
  <si>
    <t>Gregory O'gwinn</t>
  </si>
  <si>
    <t>OT</t>
  </si>
  <si>
    <t>0262771</t>
  </si>
  <si>
    <t>Joeneisha Bell</t>
  </si>
  <si>
    <t>18:55:00</t>
  </si>
  <si>
    <t>20:20:00</t>
  </si>
  <si>
    <t>Hughes, Aryn</t>
  </si>
  <si>
    <t>Agudo, Arieza</t>
  </si>
  <si>
    <t>TRN-KCC5</t>
  </si>
  <si>
    <t>Alo, Irene Joy</t>
  </si>
  <si>
    <t>Aloc, Ma. Katherine</t>
  </si>
  <si>
    <t>Arcangel, Jonathan</t>
  </si>
  <si>
    <t>Barker, Joshua Atanacio</t>
  </si>
  <si>
    <t>Bilbao, Honey</t>
  </si>
  <si>
    <t>Biscocho, Maria Virnaliza</t>
  </si>
  <si>
    <t>12:10:00</t>
  </si>
  <si>
    <t>Brillante, Trisha Mae</t>
  </si>
  <si>
    <t>21:20:00</t>
  </si>
  <si>
    <t>07:40:00</t>
  </si>
  <si>
    <t>10:40:00</t>
  </si>
  <si>
    <t>09:40:00</t>
  </si>
  <si>
    <t>Custodio, Angelica</t>
  </si>
  <si>
    <t>Dacanay, Nikkie Anne</t>
  </si>
  <si>
    <t>De Guzman, Jhaishelle Mclaire</t>
  </si>
  <si>
    <t>Deyro, Ann Magdalene</t>
  </si>
  <si>
    <t>17:10:00</t>
  </si>
  <si>
    <t>Garrate Iii, Monico</t>
  </si>
  <si>
    <t>Gongob, Jerico</t>
  </si>
  <si>
    <t>Gutierrez, Kimberly</t>
  </si>
  <si>
    <t>Lasala, Mherie Ruth</t>
  </si>
  <si>
    <t>09:10:00</t>
  </si>
  <si>
    <t>Nacar, Vhina Marie</t>
  </si>
  <si>
    <t>Ramos, Ma. Tatiana</t>
  </si>
  <si>
    <t>Ruiz, Mary Joy</t>
  </si>
  <si>
    <t>Salac, Rommelyn</t>
  </si>
  <si>
    <t>Santos, Lardy</t>
  </si>
  <si>
    <t>Sawachi, Maki Ariane</t>
  </si>
  <si>
    <t>12:25:00</t>
  </si>
  <si>
    <t>19:55:00</t>
  </si>
  <si>
    <t>21:45:00</t>
  </si>
  <si>
    <t>Villareal, Princess Joana</t>
  </si>
  <si>
    <t>Vitto, Josephine</t>
  </si>
  <si>
    <t>Piazza, Leigh</t>
  </si>
  <si>
    <t>23:15:00</t>
  </si>
  <si>
    <t>23:10:00</t>
  </si>
  <si>
    <t>KCC07</t>
  </si>
  <si>
    <t>23:40:00</t>
  </si>
  <si>
    <t>08:40:00</t>
  </si>
  <si>
    <t>16:50:00</t>
  </si>
  <si>
    <t>05:20:00</t>
  </si>
  <si>
    <t>13:50:00</t>
  </si>
  <si>
    <t>14:45:00</t>
  </si>
  <si>
    <t>19:35:00</t>
  </si>
  <si>
    <t>15:50:00</t>
  </si>
  <si>
    <t>15:10:00</t>
  </si>
  <si>
    <t>10:35:00</t>
  </si>
  <si>
    <t>19:05:00</t>
  </si>
  <si>
    <t>13:40:00</t>
  </si>
  <si>
    <t>20:10:00</t>
  </si>
  <si>
    <t>21:05:00</t>
  </si>
  <si>
    <t>Blevins, Jason</t>
  </si>
  <si>
    <t>2015-07-02</t>
  </si>
  <si>
    <t>2019-02-11</t>
  </si>
  <si>
    <t>vac</t>
  </si>
  <si>
    <t>Aaron Tripoli</t>
  </si>
  <si>
    <t>2022-09-09</t>
  </si>
  <si>
    <t>2022-09-08</t>
  </si>
  <si>
    <t>Abigail Coe</t>
  </si>
  <si>
    <t>Adel Brian Macaraeg</t>
  </si>
  <si>
    <t>Aiko Marasigan</t>
  </si>
  <si>
    <t>Aila Mae Chitongco</t>
  </si>
  <si>
    <t>Aimee Chenilla</t>
  </si>
  <si>
    <t>Ana Marielle Montesa</t>
  </si>
  <si>
    <t>2022-09-10</t>
  </si>
  <si>
    <t>Diane Marie Cortez</t>
  </si>
  <si>
    <t>Rodievel Velasco</t>
  </si>
  <si>
    <t>Al Bramton Turingan</t>
  </si>
  <si>
    <t>David Kurt Samson</t>
  </si>
  <si>
    <t>2022-09-11</t>
  </si>
  <si>
    <t>Alberto Verzo Cacho</t>
  </si>
  <si>
    <t>Albrehc Mendoza</t>
  </si>
  <si>
    <t>Aldren Orsolino</t>
  </si>
  <si>
    <t>Aeron Paolo Agus</t>
  </si>
  <si>
    <t>Aldrine Ilao</t>
  </si>
  <si>
    <t>Alea Nunieza</t>
  </si>
  <si>
    <t>Ma. Leilani Mangao</t>
  </si>
  <si>
    <t>Alghem Salazar</t>
  </si>
  <si>
    <t>Joshua Pennington</t>
  </si>
  <si>
    <t>Ana Marie Patria</t>
  </si>
  <si>
    <t>Allyson Lyman</t>
  </si>
  <si>
    <t>Amiel Mendoza</t>
  </si>
  <si>
    <t>Angela James</t>
  </si>
  <si>
    <t>Amanda Casteel</t>
  </si>
  <si>
    <t>Angelica Alvarina</t>
  </si>
  <si>
    <t>Edmar Mamaclay</t>
  </si>
  <si>
    <t>Angelica De Leon</t>
  </si>
  <si>
    <t>Angelica Joy Mendez</t>
  </si>
  <si>
    <t>Juliene Mary Antivola</t>
  </si>
  <si>
    <t>Angelica Torrefranca</t>
  </si>
  <si>
    <t>Angelika Martinez</t>
  </si>
  <si>
    <t>Anna Francesca Roxas</t>
  </si>
  <si>
    <t>Anna Marie Cirilo</t>
  </si>
  <si>
    <t>Anna Marissa Antonio</t>
  </si>
  <si>
    <t>Anna Maura Detequiz</t>
  </si>
  <si>
    <t>Annabel Perez</t>
  </si>
  <si>
    <t>Chelo De Villa</t>
  </si>
  <si>
    <t>Annie Grace Lubong</t>
  </si>
  <si>
    <t>Argel Maravilez</t>
  </si>
  <si>
    <t>Arianne Lae Blancada</t>
  </si>
  <si>
    <t>Kyla Michelle Figueroa</t>
  </si>
  <si>
    <t>Arjun Mindajao</t>
  </si>
  <si>
    <t>Arlene Balicasmaya</t>
  </si>
  <si>
    <t>Arthur Capon Jr.</t>
  </si>
  <si>
    <t>Aryan Surla</t>
  </si>
  <si>
    <t>Asea Lovino</t>
  </si>
  <si>
    <t>Ashkiea Cogar</t>
  </si>
  <si>
    <t>Ashley Gutierrez</t>
  </si>
  <si>
    <t>Lester Bernales</t>
  </si>
  <si>
    <t>Aubrey Rosel Bagting</t>
  </si>
  <si>
    <t>Benilda Arado</t>
  </si>
  <si>
    <t>Bernadette Malabanan</t>
  </si>
  <si>
    <t>Beverly Padpad</t>
  </si>
  <si>
    <t>Brandy Budd</t>
  </si>
  <si>
    <t>Brittany Stepp</t>
  </si>
  <si>
    <t>Bryan Smith</t>
  </si>
  <si>
    <t>Candace Mccomas</t>
  </si>
  <si>
    <t>Carla Joyce Nicdao</t>
  </si>
  <si>
    <t>Carla Mae Devera</t>
  </si>
  <si>
    <t>Carla Veranga</t>
  </si>
  <si>
    <t>Carlo Openaria</t>
  </si>
  <si>
    <t>Carmina Seminiano</t>
  </si>
  <si>
    <t>Carrie Hurley</t>
  </si>
  <si>
    <t>Carrie Mccoy</t>
  </si>
  <si>
    <t>Caryl Abrasaldo</t>
  </si>
  <si>
    <t>Charito Valmoria</t>
  </si>
  <si>
    <t>Jeanella Cruz</t>
  </si>
  <si>
    <t>Sean Allen Azores</t>
  </si>
  <si>
    <t>Cherry Ann Aquino</t>
  </si>
  <si>
    <t>Christene May De La Austria</t>
  </si>
  <si>
    <t>Christina Dempsey</t>
  </si>
  <si>
    <t>Christine Hall</t>
  </si>
  <si>
    <t>Christine Narvaez</t>
  </si>
  <si>
    <t>Christopher Washington</t>
  </si>
  <si>
    <t>Cklarifye Ayne Victor</t>
  </si>
  <si>
    <t>Clyde Ross Celis</t>
  </si>
  <si>
    <t>Cody Reynolds</t>
  </si>
  <si>
    <t>Courtney Jones-McTaggart</t>
  </si>
  <si>
    <t>Cristine Anne Ablaza</t>
  </si>
  <si>
    <t>Crystal Peery</t>
  </si>
  <si>
    <t>Cyleen Koffman</t>
  </si>
  <si>
    <t>Danica Suzzette Paradero</t>
  </si>
  <si>
    <t>Danica Vergara</t>
  </si>
  <si>
    <t>King Ramos</t>
  </si>
  <si>
    <t>Danise Anne Damasco</t>
  </si>
  <si>
    <t>Freddierich Caadan</t>
  </si>
  <si>
    <t>Darlene Gracezle Driz</t>
  </si>
  <si>
    <t>Darlene Maybel Gabriel</t>
  </si>
  <si>
    <t>Denise Ziegler</t>
  </si>
  <si>
    <t>Desiree McClain</t>
  </si>
  <si>
    <t>DiJon Valentine</t>
  </si>
  <si>
    <t>Din Jay Turaya</t>
  </si>
  <si>
    <t>Eileen Abela</t>
  </si>
  <si>
    <t>Ejehana Morales</t>
  </si>
  <si>
    <t>Elvinedie Redor</t>
  </si>
  <si>
    <t>Emily Gillenwater</t>
  </si>
  <si>
    <t>Erminda Rose Gumban</t>
  </si>
  <si>
    <t>Evangelica Babaan</t>
  </si>
  <si>
    <t>Evangeline Hinkle</t>
  </si>
  <si>
    <t>Evelyn Dela Cruz</t>
  </si>
  <si>
    <t>Frankimay Lee</t>
  </si>
  <si>
    <t>Gabriel Ryan Salvo</t>
  </si>
  <si>
    <t>Generose Pavino</t>
  </si>
  <si>
    <t>Gerri Walker</t>
  </si>
  <si>
    <t>Gia Telan</t>
  </si>
  <si>
    <t>Gina Walker</t>
  </si>
  <si>
    <t>Gladys Marie Senoto</t>
  </si>
  <si>
    <t>Glenmarie Makilan</t>
  </si>
  <si>
    <t>Grace Nacional</t>
  </si>
  <si>
    <t>Haeven Chapman</t>
  </si>
  <si>
    <t>Hanna Raen Yzabelle San Gabriel</t>
  </si>
  <si>
    <t>Hannah Graves</t>
  </si>
  <si>
    <t>Harley Joseph Escribano</t>
  </si>
  <si>
    <t>Heloise Carreon</t>
  </si>
  <si>
    <t>Ina Carmella Santiago</t>
  </si>
  <si>
    <t>Iris Villazar</t>
  </si>
  <si>
    <t>Issa Angeles</t>
  </si>
  <si>
    <t>Ivan Duran</t>
  </si>
  <si>
    <t>James Eric Remandaban</t>
  </si>
  <si>
    <t>Jamie LeBeau</t>
  </si>
  <si>
    <t>Jan Marie Sandra Ordonio</t>
  </si>
  <si>
    <t>Jane Camelle Arevalo</t>
  </si>
  <si>
    <t>Janet Yap</t>
  </si>
  <si>
    <t>Jannette Feliciano</t>
  </si>
  <si>
    <t>Jaro Daniele Magyani</t>
  </si>
  <si>
    <t>Jasmine Casano</t>
  </si>
  <si>
    <t>Jason Joel Garcia</t>
  </si>
  <si>
    <t>Javee Sarga</t>
  </si>
  <si>
    <t>Jayvee De Vera</t>
  </si>
  <si>
    <t>Jazel Garcia</t>
  </si>
  <si>
    <t>Je-Remy Melgar</t>
  </si>
  <si>
    <t>Jeahsline Irirsh Talaver</t>
  </si>
  <si>
    <t>Jeanette Smith</t>
  </si>
  <si>
    <t>Jeanne Rose Felix</t>
  </si>
  <si>
    <t>Jeffrey Gariando</t>
  </si>
  <si>
    <t>Jelyn Orogan</t>
  </si>
  <si>
    <t>Jenelyn Fortes</t>
  </si>
  <si>
    <t>Jenina Billones</t>
  </si>
  <si>
    <t>Jennielyn Mendoza</t>
  </si>
  <si>
    <t>Jennifer Labador</t>
  </si>
  <si>
    <t>Jennifer Lan Magalad</t>
  </si>
  <si>
    <t>Jenny Ladignon</t>
  </si>
  <si>
    <t>Jenny Rose Fabros</t>
  </si>
  <si>
    <t>Jennyfer Bajao</t>
  </si>
  <si>
    <t>Jeremy Martin</t>
  </si>
  <si>
    <t>Jeshiel Barte</t>
  </si>
  <si>
    <t>Jesseca Catugas</t>
  </si>
  <si>
    <t>Jhestal Mae Pereña</t>
  </si>
  <si>
    <t>Jhon Warren Binuya</t>
  </si>
  <si>
    <t>Jhucel Rebiel Bueno</t>
  </si>
  <si>
    <t>Jiemhel Attaban</t>
  </si>
  <si>
    <t>Jinky Bagaporo</t>
  </si>
  <si>
    <t>Joan Aguipo</t>
  </si>
  <si>
    <t>Joan Vargas</t>
  </si>
  <si>
    <t>Joanna Ferida Camingue</t>
  </si>
  <si>
    <t>Joanne Trixia Rada</t>
  </si>
  <si>
    <t>John Bryan Bensi</t>
  </si>
  <si>
    <t>John Henry Jocson</t>
  </si>
  <si>
    <t>John Ish Cruz</t>
  </si>
  <si>
    <t>John Jomar Joseph Tangilon</t>
  </si>
  <si>
    <t>John Robert Belonio</t>
  </si>
  <si>
    <t>Johnille Acosta</t>
  </si>
  <si>
    <t>Jojaine Sauquillo</t>
  </si>
  <si>
    <t>Jonathan Marquez</t>
  </si>
  <si>
    <t>Jonna Layugan</t>
  </si>
  <si>
    <t>Jonnedel Carballo</t>
  </si>
  <si>
    <t>Jorilyn Hufalar</t>
  </si>
  <si>
    <t>Joshua Webb</t>
  </si>
  <si>
    <t>Juan Robledo</t>
  </si>
  <si>
    <t>Julie Ann Balasabas</t>
  </si>
  <si>
    <t>Julliane Joyce Pagola</t>
  </si>
  <si>
    <t>Justin Gilmore</t>
  </si>
  <si>
    <t>Juvy Alabata</t>
  </si>
  <si>
    <t>Kara Ramey</t>
  </si>
  <si>
    <t>Karen Christy Staples</t>
  </si>
  <si>
    <t>Karen Hazel Salgado</t>
  </si>
  <si>
    <t>Karla Mae Tamonan</t>
  </si>
  <si>
    <t>Katherine Jones</t>
  </si>
  <si>
    <t>Kathern Smith</t>
  </si>
  <si>
    <t>Kathleen San Gabriel</t>
  </si>
  <si>
    <t>Kathryn Anne Nolasco</t>
  </si>
  <si>
    <t>Katlynn Nicely</t>
  </si>
  <si>
    <t>Katrina Long</t>
  </si>
  <si>
    <t>Kaye Salvador</t>
  </si>
  <si>
    <t>Kayla Horn</t>
  </si>
  <si>
    <t>Kayla Keenan</t>
  </si>
  <si>
    <t>Kayla Tanner</t>
  </si>
  <si>
    <t>Keannu Issac De Lumen</t>
  </si>
  <si>
    <t>Keileigh Messer</t>
  </si>
  <si>
    <t>Kelly McFee</t>
  </si>
  <si>
    <t>Kiara Anderson</t>
  </si>
  <si>
    <t>Kimber Joy Rapista</t>
  </si>
  <si>
    <t>Krisna Mae Almontero</t>
  </si>
  <si>
    <t>Kristina Marie Solibio</t>
  </si>
  <si>
    <t>Kyla Morano</t>
  </si>
  <si>
    <t>Laura Phillips</t>
  </si>
  <si>
    <t>Lea Criscel Cruz</t>
  </si>
  <si>
    <t>Leeward Vermin Alcantara</t>
  </si>
  <si>
    <t>Leigha Washington</t>
  </si>
  <si>
    <t>Lendell Santos</t>
  </si>
  <si>
    <t>Leslie Ann Molos</t>
  </si>
  <si>
    <t>Ligaya Montallana</t>
  </si>
  <si>
    <t>Lisa Hodge</t>
  </si>
  <si>
    <t>Lisa McGee</t>
  </si>
  <si>
    <t>Lizzet Pradia</t>
  </si>
  <si>
    <t>Loreine Abella</t>
  </si>
  <si>
    <t>Ma. Anselle Hernandez</t>
  </si>
  <si>
    <t>Ma. Cecilia De Luna</t>
  </si>
  <si>
    <t>Ma. Cristina Ramilo</t>
  </si>
  <si>
    <t>Ma. Lourdes David</t>
  </si>
  <si>
    <t>Mar Vince Guinto</t>
  </si>
  <si>
    <t>Marc Christian Angelo Roxas</t>
  </si>
  <si>
    <t>Margaret Kennedy</t>
  </si>
  <si>
    <t>Maria Christina Hernandez</t>
  </si>
  <si>
    <t>Maria Isabel Along</t>
  </si>
  <si>
    <t>Maricris Santos</t>
  </si>
  <si>
    <t>Marimar Gumaga</t>
  </si>
  <si>
    <t>Mark Leo Habala</t>
  </si>
  <si>
    <t>Marnelie Sontillano</t>
  </si>
  <si>
    <t>Mary Cris Dimaguila</t>
  </si>
  <si>
    <t>Mary Daylin Escudero</t>
  </si>
  <si>
    <t>Mary Grace Rondina</t>
  </si>
  <si>
    <t>Mary Trixia Louise Malapitan</t>
  </si>
  <si>
    <t>May Rose Reyes</t>
  </si>
  <si>
    <t>Melissa Estrelles</t>
  </si>
  <si>
    <t>Melissa Jones</t>
  </si>
  <si>
    <t>2019-06-10</t>
  </si>
  <si>
    <t>Melody Bagcal</t>
  </si>
  <si>
    <t>Melody Gerong</t>
  </si>
  <si>
    <t>Michael Cotton</t>
  </si>
  <si>
    <t>Michelle Bondoc</t>
  </si>
  <si>
    <t>Michelle Victorio</t>
  </si>
  <si>
    <t>Mikel Soon-Ju Yap</t>
  </si>
  <si>
    <t>Miles Howard Manuel</t>
  </si>
  <si>
    <t>Misha Ball</t>
  </si>
  <si>
    <t>Mylene Matibag</t>
  </si>
  <si>
    <t>Myrajoy Batocabe</t>
  </si>
  <si>
    <t>Myrin Juneth Cacho</t>
  </si>
  <si>
    <t>Nancy Alejandro</t>
  </si>
  <si>
    <t>Nathalyn Dejaño</t>
  </si>
  <si>
    <t>Nathaniel Diego Nadayag</t>
  </si>
  <si>
    <t>Nelson Jr. Cohot</t>
  </si>
  <si>
    <t>Nicholas Childers</t>
  </si>
  <si>
    <t>Nikki Marie Plaza</t>
  </si>
  <si>
    <t>Nikkolie Gapit</t>
  </si>
  <si>
    <t>Patricia Dye</t>
  </si>
  <si>
    <t>Paula Louis Levonne Berber</t>
  </si>
  <si>
    <t>Pedro Santos</t>
  </si>
  <si>
    <t>Perry James Montesines</t>
  </si>
  <si>
    <t>Primrose Baquirin</t>
  </si>
  <si>
    <t>Princess Leah Sinogbuhan</t>
  </si>
  <si>
    <t>Queenie Rose Beato</t>
  </si>
  <si>
    <t>Qwanisha McCray</t>
  </si>
  <si>
    <t>Ramil Rufino</t>
  </si>
  <si>
    <t>Raquel Urian</t>
  </si>
  <si>
    <t>Raymund Nercua</t>
  </si>
  <si>
    <t>Realyn Olaso</t>
  </si>
  <si>
    <t>Reymark Laysico</t>
  </si>
  <si>
    <t>Rhonda Jones</t>
  </si>
  <si>
    <t>Rica Jane Cresine</t>
  </si>
  <si>
    <t>Rica Llorente</t>
  </si>
  <si>
    <t>Ricky Allan Garcia</t>
  </si>
  <si>
    <t>Robert Spence</t>
  </si>
  <si>
    <t>Rochelle Abanag</t>
  </si>
  <si>
    <t>Roderick Quintal</t>
  </si>
  <si>
    <t>Rogelio Jr. Gomez</t>
  </si>
  <si>
    <t>Roseanne Mae De Olazo</t>
  </si>
  <si>
    <t>Rowena Estacio</t>
  </si>
  <si>
    <t>Ruby Aiza Manlises</t>
  </si>
  <si>
    <t>Ruby Ann Del Rosario</t>
  </si>
  <si>
    <t>Rudillo Toston Jr.</t>
  </si>
  <si>
    <t>Sally Punches</t>
  </si>
  <si>
    <t>Samantha Lei Evans</t>
  </si>
  <si>
    <t>Samantha Stiers</t>
  </si>
  <si>
    <t>Sandra Mayores</t>
  </si>
  <si>
    <t>Sarah Butler</t>
  </si>
  <si>
    <t>Sarah Jane David</t>
  </si>
  <si>
    <t>Sarah Khrisna Santos</t>
  </si>
  <si>
    <t>Savannah Wise</t>
  </si>
  <si>
    <t>Schen Reitz Gomez</t>
  </si>
  <si>
    <t>Sharlene Marie Carcer</t>
  </si>
  <si>
    <t>Sharon Brooks</t>
  </si>
  <si>
    <t>Shawn Deming</t>
  </si>
  <si>
    <t>Shawnna Laney</t>
  </si>
  <si>
    <t>Sheena Mosley</t>
  </si>
  <si>
    <t>Shelena Merritt</t>
  </si>
  <si>
    <t>Shereen Osorio</t>
  </si>
  <si>
    <t>Sheyanne Williams</t>
  </si>
  <si>
    <t>Shiela Mae Floranza</t>
  </si>
  <si>
    <t>Shiela Obina</t>
  </si>
  <si>
    <t>Shirley Seim</t>
  </si>
  <si>
    <t>Spicie Newsome</t>
  </si>
  <si>
    <t>Stephanie Sullivan</t>
  </si>
  <si>
    <t>Summer Rigsby</t>
  </si>
  <si>
    <t>Susan Cecil</t>
  </si>
  <si>
    <t>Tammy Ellis</t>
  </si>
  <si>
    <t>Tevi Garrison</t>
  </si>
  <si>
    <t>Tiffany Nichols</t>
  </si>
  <si>
    <t>Tiffy Bowen</t>
  </si>
  <si>
    <t>Toni Virgie Bianes</t>
  </si>
  <si>
    <t>Trisha Datingguinoo</t>
  </si>
  <si>
    <t>Trizia Marizz Santos</t>
  </si>
  <si>
    <t>Veronica Dela Cruz</t>
  </si>
  <si>
    <t>Victoria Jones</t>
  </si>
  <si>
    <t>Vincent Mathew Fronda</t>
  </si>
  <si>
    <t>Virginia Clay</t>
  </si>
  <si>
    <t>Vivian Moore</t>
  </si>
  <si>
    <t>Warren McDaniel</t>
  </si>
  <si>
    <t>Wendelyn Reyes</t>
  </si>
  <si>
    <t>Wendy Ganancias</t>
  </si>
  <si>
    <t>Wesley Nelson</t>
  </si>
  <si>
    <t>Whitney Griffith</t>
  </si>
  <si>
    <t>Xadrien Thibault</t>
  </si>
  <si>
    <t>Zayren Fatallo</t>
  </si>
  <si>
    <t>Zeus Zamora</t>
  </si>
  <si>
    <t>Zoila Mendiola</t>
  </si>
  <si>
    <t>Zuliekah Marie Terte</t>
  </si>
  <si>
    <t>Zyniah Wallace</t>
  </si>
  <si>
    <t>2017-10-23</t>
  </si>
  <si>
    <t>2007-12-03</t>
  </si>
  <si>
    <t>2018-04-03</t>
  </si>
  <si>
    <t>KCC88</t>
  </si>
  <si>
    <t>KCC87</t>
  </si>
  <si>
    <t>White, Janice</t>
  </si>
  <si>
    <t>Applied</t>
  </si>
  <si>
    <t>Modified:  Time Not Available</t>
  </si>
  <si>
    <t xml:space="preserve"> 742</t>
  </si>
  <si>
    <t>VCURR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</si>
</sst>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000"/>
    <numFmt numFmtId="165" formatCode="&quot;$&quot;#,##0.00"/>
    <numFmt numFmtId="166" formatCode="[h]:mm:ss;@"/>
    <numFmt numFmtId="167" formatCode="0.000"/>
    <numFmt numFmtId="168" formatCode="dd\-mmm\-yy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9C65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Arial"/>
      <family val="2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  <scheme val="minor"/>
    </font>
    <font>
      <b/>
      <sz val="10"/>
      <color indexed="0"/>
      <name val="arial"/>
    </font>
    <font>
      <b/>
      <sz val="10"/>
      <name val="Arial"/>
    </font>
  </fonts>
  <fills count="13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rgb="FFFFEB9C"/>
      </patternFill>
    </fill>
    <fill>
      <patternFill patternType="solid">
        <fgColor indexed="22"/>
        <bgColor indexed="55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6EFCE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22"/>
        <bgColor indexed="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4" tint="0.39997558519241921"/>
      </bottom>
      <diagonal/>
    </border>
  </borders>
  <cellStyleXfs count="14">
    <xf numFmtId="0" fontId="0" fillId="0" borderId="0"/>
    <xf numFmtId="0" fontId="4" fillId="3" borderId="0" applyNumberFormat="0" applyBorder="0" applyAlignment="0" applyProtection="0"/>
    <xf numFmtId="0" fontId="8" fillId="8" borderId="0" applyNumberFormat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0" fillId="0" borderId="5" applyNumberFormat="0" applyFill="0" applyAlignment="0" applyProtection="0"/>
    <xf numFmtId="0" fontId="1" fillId="0" borderId="0"/>
    <xf numFmtId="0" fontId="14" fillId="0" borderId="0"/>
  </cellStyleXfs>
  <cellXfs count="133"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0" xfId="0"/>
    <xf numFmtId="0" fontId="3" fillId="0" borderId="0" xfId="0" applyFont="1"/>
    <xf numFmtId="14" fontId="0" fillId="0" borderId="0" xfId="0" applyNumberFormat="1"/>
    <xf numFmtId="164" fontId="0" fillId="0" borderId="0" xfId="0" applyNumberFormat="1"/>
    <xf numFmtId="0" fontId="3" fillId="0" borderId="0" xfId="0" applyFont="1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3" fillId="0" borderId="0" xfId="0" applyFont="1" applyProtection="1"/>
    <xf numFmtId="0" fontId="0" fillId="0" borderId="0" xfId="0" applyProtection="1"/>
    <xf numFmtId="0" fontId="0" fillId="5" borderId="0" xfId="0" applyFill="1"/>
    <xf numFmtId="0" fontId="3" fillId="5" borderId="0" xfId="0" applyFont="1" applyFill="1"/>
    <xf numFmtId="0" fontId="3" fillId="5" borderId="0" xfId="0" applyFont="1" applyFill="1" applyProtection="1">
      <protection locked="0"/>
    </xf>
    <xf numFmtId="0" fontId="4" fillId="3" borderId="0" xfId="1" applyProtection="1">
      <protection locked="0"/>
    </xf>
    <xf numFmtId="0" fontId="3" fillId="0" borderId="0" xfId="0" quotePrefix="1" applyFont="1" applyProtection="1"/>
    <xf numFmtId="0" fontId="0" fillId="0" borderId="1" xfId="0" applyBorder="1" applyAlignment="1" applyProtection="1">
      <alignment horizontal="center"/>
      <protection locked="0"/>
    </xf>
    <xf numFmtId="0" fontId="3" fillId="7" borderId="1" xfId="0" applyFont="1" applyFill="1" applyBorder="1" applyProtection="1">
      <protection locked="0"/>
    </xf>
    <xf numFmtId="0" fontId="0" fillId="7" borderId="1" xfId="0" applyFill="1" applyBorder="1" applyProtection="1"/>
    <xf numFmtId="0" fontId="0" fillId="7" borderId="1" xfId="0" applyFill="1" applyBorder="1" applyProtection="1">
      <protection locked="0"/>
    </xf>
    <xf numFmtId="166" fontId="0" fillId="0" borderId="0" xfId="0" applyNumberFormat="1" applyProtection="1"/>
    <xf numFmtId="19" fontId="0" fillId="0" borderId="0" xfId="0" applyNumberFormat="1"/>
    <xf numFmtId="22" fontId="0" fillId="0" borderId="0" xfId="0" applyNumberFormat="1"/>
    <xf numFmtId="14" fontId="0" fillId="0" borderId="0" xfId="0" applyNumberFormat="1" applyProtection="1">
      <protection locked="0"/>
    </xf>
    <xf numFmtId="0" fontId="0" fillId="0" borderId="0" xfId="0" applyNumberFormat="1" applyProtection="1">
      <protection locked="0"/>
    </xf>
    <xf numFmtId="0" fontId="4" fillId="3" borderId="1" xfId="1" applyBorder="1" applyProtection="1">
      <protection locked="0"/>
    </xf>
    <xf numFmtId="10" fontId="4" fillId="3" borderId="1" xfId="1" applyNumberFormat="1" applyBorder="1" applyProtection="1"/>
    <xf numFmtId="10" fontId="4" fillId="3" borderId="1" xfId="1" quotePrefix="1" applyNumberFormat="1" applyBorder="1" applyProtection="1"/>
    <xf numFmtId="0" fontId="4" fillId="3" borderId="1" xfId="1" applyBorder="1" applyProtection="1"/>
    <xf numFmtId="0" fontId="8" fillId="8" borderId="0" xfId="2"/>
    <xf numFmtId="0" fontId="8" fillId="8" borderId="0" xfId="2" applyProtection="1">
      <protection locked="0"/>
    </xf>
    <xf numFmtId="0" fontId="8" fillId="8" borderId="0" xfId="2" applyProtection="1"/>
    <xf numFmtId="43" fontId="6" fillId="5" borderId="1" xfId="6" applyFont="1" applyFill="1" applyBorder="1" applyAlignment="1">
      <alignment horizontal="center" wrapText="1"/>
    </xf>
    <xf numFmtId="2" fontId="6" fillId="5" borderId="1" xfId="6" applyNumberFormat="1" applyFont="1" applyFill="1" applyBorder="1" applyAlignment="1">
      <alignment horizontal="center" wrapText="1"/>
    </xf>
    <xf numFmtId="1" fontId="6" fillId="6" borderId="1" xfId="6" applyNumberFormat="1" applyFont="1" applyFill="1" applyBorder="1" applyAlignment="1">
      <alignment horizontal="center" wrapText="1"/>
    </xf>
    <xf numFmtId="10" fontId="6" fillId="6" borderId="1" xfId="7" applyNumberFormat="1" applyFont="1" applyFill="1" applyBorder="1" applyAlignment="1">
      <alignment horizontal="center" wrapText="1"/>
    </xf>
    <xf numFmtId="2" fontId="6" fillId="6" borderId="1" xfId="6" applyNumberFormat="1" applyFont="1" applyFill="1" applyBorder="1" applyAlignment="1">
      <alignment horizontal="center" wrapText="1"/>
    </xf>
    <xf numFmtId="10" fontId="6" fillId="6" borderId="1" xfId="6" applyNumberFormat="1" applyFont="1" applyFill="1" applyBorder="1" applyAlignment="1">
      <alignment horizontal="center" wrapText="1"/>
    </xf>
    <xf numFmtId="165" fontId="6" fillId="6" borderId="1" xfId="6" applyNumberFormat="1" applyFont="1" applyFill="1" applyBorder="1" applyAlignment="1">
      <alignment horizontal="center" wrapText="1"/>
    </xf>
    <xf numFmtId="43" fontId="6" fillId="6" borderId="1" xfId="6" applyFont="1" applyFill="1" applyBorder="1" applyAlignment="1">
      <alignment horizontal="center" wrapText="1"/>
    </xf>
    <xf numFmtId="0" fontId="6" fillId="7" borderId="1" xfId="6" applyNumberFormat="1" applyFont="1" applyFill="1" applyBorder="1" applyAlignment="1">
      <alignment horizontal="center" wrapText="1"/>
    </xf>
    <xf numFmtId="165" fontId="6" fillId="7" borderId="1" xfId="6" applyNumberFormat="1" applyFont="1" applyFill="1" applyBorder="1" applyAlignment="1">
      <alignment horizontal="center" wrapText="1"/>
    </xf>
    <xf numFmtId="165" fontId="0" fillId="7" borderId="1" xfId="0" applyNumberFormat="1" applyFill="1" applyBorder="1"/>
    <xf numFmtId="14" fontId="0" fillId="7" borderId="1" xfId="0" applyNumberFormat="1" applyFill="1" applyBorder="1"/>
    <xf numFmtId="0" fontId="5" fillId="0" borderId="0" xfId="0" applyFont="1"/>
    <xf numFmtId="0" fontId="0" fillId="7" borderId="1" xfId="0" applyFill="1" applyBorder="1" applyAlignment="1">
      <alignment horizontal="center" vertical="center"/>
    </xf>
    <xf numFmtId="0" fontId="0" fillId="7" borderId="1" xfId="0" applyNumberFormat="1" applyFill="1" applyBorder="1" applyAlignment="1">
      <alignment horizontal="center" vertical="center"/>
    </xf>
    <xf numFmtId="44" fontId="0" fillId="7" borderId="1" xfId="0" applyNumberFormat="1" applyFill="1" applyBorder="1" applyAlignment="1">
      <alignment horizontal="center" vertical="center"/>
    </xf>
    <xf numFmtId="0" fontId="0" fillId="5" borderId="1" xfId="0" applyFill="1" applyBorder="1"/>
    <xf numFmtId="2" fontId="0" fillId="5" borderId="1" xfId="0" applyNumberFormat="1" applyFill="1" applyBorder="1"/>
    <xf numFmtId="1" fontId="0" fillId="6" borderId="1" xfId="0" applyNumberFormat="1" applyFill="1" applyBorder="1"/>
    <xf numFmtId="10" fontId="0" fillId="6" borderId="1" xfId="7" applyNumberFormat="1" applyFont="1" applyFill="1" applyBorder="1"/>
    <xf numFmtId="2" fontId="0" fillId="6" borderId="1" xfId="0" applyNumberFormat="1" applyFill="1" applyBorder="1"/>
    <xf numFmtId="10" fontId="0" fillId="6" borderId="1" xfId="0" applyNumberFormat="1" applyFill="1" applyBorder="1"/>
    <xf numFmtId="165" fontId="0" fillId="6" borderId="1" xfId="0" applyNumberFormat="1" applyFill="1" applyBorder="1"/>
    <xf numFmtId="0" fontId="0" fillId="6" borderId="1" xfId="0" applyFill="1" applyBorder="1"/>
    <xf numFmtId="10" fontId="7" fillId="6" borderId="1" xfId="0" applyNumberFormat="1" applyFont="1" applyFill="1" applyBorder="1"/>
    <xf numFmtId="0" fontId="0" fillId="0" borderId="1" xfId="0" applyBorder="1" applyAlignment="1">
      <alignment horizontal="center" vertical="center"/>
    </xf>
    <xf numFmtId="0" fontId="0" fillId="0" borderId="1" xfId="7" applyNumberFormat="1" applyFont="1" applyBorder="1" applyAlignment="1">
      <alignment horizontal="center" vertical="center"/>
    </xf>
    <xf numFmtId="44" fontId="0" fillId="0" borderId="1" xfId="0" applyNumberFormat="1" applyBorder="1" applyAlignment="1">
      <alignment horizontal="center" vertical="center"/>
    </xf>
    <xf numFmtId="0" fontId="10" fillId="9" borderId="1" xfId="0" applyFont="1" applyFill="1" applyBorder="1" applyAlignment="1">
      <alignment horizontal="center" vertical="center"/>
    </xf>
    <xf numFmtId="14" fontId="10" fillId="9" borderId="1" xfId="0" applyNumberFormat="1" applyFont="1" applyFill="1" applyBorder="1" applyAlignment="1">
      <alignment horizontal="center" vertical="center"/>
    </xf>
    <xf numFmtId="2" fontId="10" fillId="9" borderId="1" xfId="0" applyNumberFormat="1" applyFont="1" applyFill="1" applyBorder="1" applyAlignment="1">
      <alignment horizontal="center" vertical="center"/>
    </xf>
    <xf numFmtId="10" fontId="10" fillId="9" borderId="1" xfId="0" applyNumberFormat="1" applyFont="1" applyFill="1" applyBorder="1" applyAlignment="1">
      <alignment horizontal="center" vertical="center"/>
    </xf>
    <xf numFmtId="1" fontId="10" fillId="9" borderId="1" xfId="0" applyNumberFormat="1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4" fontId="12" fillId="0" borderId="4" xfId="9" applyNumberFormat="1" applyFont="1" applyFill="1" applyBorder="1" applyAlignment="1">
      <alignment horizontal="right" wrapText="1"/>
    </xf>
    <xf numFmtId="0" fontId="12" fillId="0" borderId="4" xfId="9" applyFont="1" applyFill="1" applyBorder="1" applyAlignment="1">
      <alignment wrapText="1"/>
    </xf>
    <xf numFmtId="0" fontId="12" fillId="0" borderId="4" xfId="9" applyFont="1" applyFill="1" applyBorder="1" applyAlignment="1">
      <alignment horizontal="right" wrapText="1"/>
    </xf>
    <xf numFmtId="168" fontId="12" fillId="0" borderId="4" xfId="9" applyNumberFormat="1" applyFont="1" applyFill="1" applyBorder="1" applyAlignment="1">
      <alignment horizontal="right" wrapText="1"/>
    </xf>
    <xf numFmtId="0" fontId="11" fillId="0" borderId="0" xfId="9"/>
    <xf numFmtId="2" fontId="12" fillId="0" borderId="4" xfId="9" applyNumberFormat="1" applyFont="1" applyFill="1" applyBorder="1" applyAlignment="1">
      <alignment horizontal="right" wrapText="1"/>
    </xf>
    <xf numFmtId="0" fontId="11" fillId="0" borderId="4" xfId="9" applyBorder="1"/>
    <xf numFmtId="2" fontId="12" fillId="0" borderId="0" xfId="9" applyNumberFormat="1" applyFont="1" applyFill="1" applyBorder="1" applyAlignment="1">
      <alignment horizontal="right" wrapText="1"/>
    </xf>
    <xf numFmtId="0" fontId="12" fillId="0" borderId="0" xfId="9" applyFont="1" applyFill="1" applyBorder="1" applyAlignment="1">
      <alignment horizontal="right" wrapText="1"/>
    </xf>
    <xf numFmtId="14" fontId="12" fillId="0" borderId="4" xfId="10" applyNumberFormat="1" applyFont="1" applyFill="1" applyBorder="1" applyAlignment="1">
      <alignment horizontal="right" wrapText="1"/>
    </xf>
    <xf numFmtId="0" fontId="12" fillId="0" borderId="4" xfId="10" applyFont="1" applyFill="1" applyBorder="1" applyAlignment="1">
      <alignment wrapText="1"/>
    </xf>
    <xf numFmtId="0" fontId="12" fillId="0" borderId="4" xfId="10" applyFont="1" applyFill="1" applyBorder="1" applyAlignment="1">
      <alignment horizontal="right" wrapText="1"/>
    </xf>
    <xf numFmtId="168" fontId="12" fillId="0" borderId="4" xfId="10" applyNumberFormat="1" applyFont="1" applyFill="1" applyBorder="1" applyAlignment="1">
      <alignment horizontal="right" wrapText="1"/>
    </xf>
    <xf numFmtId="0" fontId="11" fillId="0" borderId="0" xfId="10"/>
    <xf numFmtId="2" fontId="12" fillId="0" borderId="4" xfId="10" applyNumberFormat="1" applyFont="1" applyFill="1" applyBorder="1" applyAlignment="1">
      <alignment horizontal="right" wrapText="1"/>
    </xf>
    <xf numFmtId="0" fontId="10" fillId="11" borderId="1" xfId="11" applyFill="1" applyBorder="1" applyProtection="1">
      <protection locked="0"/>
    </xf>
    <xf numFmtId="0" fontId="0" fillId="11" borderId="1" xfId="0" applyFill="1" applyBorder="1" applyProtection="1"/>
    <xf numFmtId="10" fontId="0" fillId="11" borderId="1" xfId="0" applyNumberFormat="1" applyFill="1" applyBorder="1" applyProtection="1"/>
    <xf numFmtId="2" fontId="0" fillId="11" borderId="1" xfId="0" applyNumberFormat="1" applyFill="1" applyBorder="1" applyProtection="1"/>
    <xf numFmtId="0" fontId="0" fillId="11" borderId="1" xfId="0" applyFill="1" applyBorder="1" applyProtection="1">
      <protection locked="0"/>
    </xf>
    <xf numFmtId="0" fontId="3" fillId="11" borderId="1" xfId="0" applyFont="1" applyFill="1" applyBorder="1" applyProtection="1">
      <protection locked="0"/>
    </xf>
    <xf numFmtId="14" fontId="13" fillId="10" borderId="3" xfId="8" applyNumberFormat="1" applyFont="1" applyFill="1" applyBorder="1" applyAlignment="1">
      <alignment horizontal="center"/>
    </xf>
    <xf numFmtId="0" fontId="13" fillId="10" borderId="3" xfId="8" applyFont="1" applyFill="1" applyBorder="1" applyAlignment="1">
      <alignment horizontal="center"/>
    </xf>
    <xf numFmtId="2" fontId="13" fillId="10" borderId="3" xfId="8" applyNumberFormat="1" applyFont="1" applyFill="1" applyBorder="1" applyAlignment="1">
      <alignment horizontal="center"/>
    </xf>
    <xf numFmtId="167" fontId="13" fillId="10" borderId="3" xfId="8" applyNumberFormat="1" applyFont="1" applyFill="1" applyBorder="1" applyAlignment="1">
      <alignment horizontal="center"/>
    </xf>
    <xf numFmtId="14" fontId="13" fillId="0" borderId="4" xfId="9" applyNumberFormat="1" applyFont="1" applyFill="1" applyBorder="1" applyAlignment="1">
      <alignment horizontal="right" wrapText="1"/>
    </xf>
    <xf numFmtId="0" fontId="13" fillId="0" borderId="4" xfId="9" applyFont="1" applyFill="1" applyBorder="1" applyAlignment="1">
      <alignment wrapText="1"/>
    </xf>
    <xf numFmtId="0" fontId="13" fillId="0" borderId="4" xfId="9" applyFont="1" applyFill="1" applyBorder="1" applyAlignment="1">
      <alignment horizontal="right" wrapText="1"/>
    </xf>
    <xf numFmtId="168" fontId="13" fillId="0" borderId="4" xfId="9" applyNumberFormat="1" applyFont="1" applyFill="1" applyBorder="1" applyAlignment="1">
      <alignment horizontal="right" wrapText="1"/>
    </xf>
    <xf numFmtId="0" fontId="13" fillId="0" borderId="0" xfId="9" applyFont="1" applyFill="1" applyBorder="1" applyAlignment="1">
      <alignment horizontal="right" wrapText="1"/>
    </xf>
    <xf numFmtId="2" fontId="13" fillId="0" borderId="0" xfId="9" applyNumberFormat="1" applyFont="1" applyFill="1" applyBorder="1" applyAlignment="1">
      <alignment horizontal="right" wrapText="1"/>
    </xf>
    <xf numFmtId="2" fontId="13" fillId="0" borderId="4" xfId="9" applyNumberFormat="1" applyFont="1" applyFill="1" applyBorder="1" applyAlignment="1">
      <alignment horizontal="right" wrapText="1"/>
    </xf>
    <xf numFmtId="14" fontId="13" fillId="0" borderId="4" xfId="10" applyNumberFormat="1" applyFont="1" applyFill="1" applyBorder="1" applyAlignment="1">
      <alignment horizontal="right" wrapText="1"/>
    </xf>
    <xf numFmtId="0" fontId="13" fillId="0" borderId="4" xfId="10" applyFont="1" applyFill="1" applyBorder="1" applyAlignment="1">
      <alignment wrapText="1"/>
    </xf>
    <xf numFmtId="0" fontId="13" fillId="0" borderId="4" xfId="10" applyFont="1" applyFill="1" applyBorder="1" applyAlignment="1">
      <alignment horizontal="right" wrapText="1"/>
    </xf>
    <xf numFmtId="168" fontId="13" fillId="0" borderId="4" xfId="10" applyNumberFormat="1" applyFont="1" applyFill="1" applyBorder="1" applyAlignment="1">
      <alignment horizontal="right" wrapText="1"/>
    </xf>
    <xf numFmtId="2" fontId="13" fillId="0" borderId="4" xfId="10" applyNumberFormat="1" applyFont="1" applyFill="1" applyBorder="1" applyAlignment="1">
      <alignment horizontal="right" wrapText="1"/>
    </xf>
    <xf numFmtId="0" fontId="0" fillId="0" borderId="0" xfId="0" quotePrefix="1" applyProtection="1">
      <protection locked="0"/>
    </xf>
    <xf numFmtId="165" fontId="7" fillId="7" borderId="1" xfId="0" applyNumberFormat="1" applyFont="1" applyFill="1" applyBorder="1"/>
    <xf numFmtId="0" fontId="0" fillId="12" borderId="0" xfId="0" applyNumberFormat="1" applyFill="1"/>
    <xf numFmtId="166" fontId="0" fillId="12" borderId="0" xfId="0" applyNumberFormat="1" applyFill="1"/>
    <xf numFmtId="10" fontId="0" fillId="12" borderId="0" xfId="0" applyNumberFormat="1" applyFill="1"/>
    <xf numFmtId="0" fontId="0" fillId="0" borderId="0" xfId="0" applyNumberFormat="1"/>
    <xf numFmtId="166" fontId="0" fillId="0" borderId="0" xfId="0" applyNumberFormat="1"/>
    <xf numFmtId="10" fontId="0" fillId="0" borderId="0" xfId="0" applyNumberFormat="1"/>
    <xf numFmtId="2" fontId="0" fillId="12" borderId="0" xfId="0" applyNumberFormat="1" applyFill="1"/>
    <xf numFmtId="2" fontId="0" fillId="0" borderId="0" xfId="0" applyNumberFormat="1"/>
    <xf numFmtId="0" fontId="10" fillId="12" borderId="0" xfId="0" applyFont="1" applyFill="1"/>
    <xf numFmtId="0" fontId="0" fillId="12" borderId="0" xfId="0" applyFill="1"/>
    <xf numFmtId="0" fontId="10" fillId="0" borderId="6" xfId="0" applyFont="1" applyBorder="1"/>
    <xf numFmtId="0" fontId="10" fillId="0" borderId="0" xfId="0" applyFont="1"/>
    <xf numFmtId="0" fontId="10" fillId="12" borderId="6" xfId="0" applyFont="1" applyFill="1" applyBorder="1"/>
    <xf numFmtId="0" fontId="10" fillId="9" borderId="6" xfId="0" applyFont="1" applyFill="1" applyBorder="1"/>
    <xf numFmtId="166" fontId="10" fillId="9" borderId="6" xfId="0" applyNumberFormat="1" applyFont="1" applyFill="1" applyBorder="1"/>
    <xf numFmtId="10" fontId="10" fillId="9" borderId="6" xfId="0" applyNumberFormat="1" applyFont="1" applyFill="1" applyBorder="1"/>
    <xf numFmtId="2" fontId="10" fillId="9" borderId="6" xfId="0" applyNumberFormat="1" applyFont="1" applyFill="1" applyBorder="1"/>
    <xf numFmtId="0" fontId="2" fillId="0" borderId="0" xfId="3" applyFill="1"/>
    <xf numFmtId="0" fontId="14" fillId="0" borderId="0" xfId="13"/>
    <xf numFmtId="14" fontId="14" fillId="0" borderId="0" xfId="13" applyNumberFormat="1"/>
    <xf numFmtId="164" fontId="14" fillId="0" borderId="0" xfId="13" applyNumberFormat="1"/>
    <xf numFmtId="166" fontId="0" fillId="0" borderId="0" xfId="0" applyNumberFormat="1" applyProtection="1">
      <protection locked="0"/>
    </xf>
    <xf numFmtId="0" fontId="15" fillId="4" borderId="2" xfId="0" applyFont="1" applyFill="1" applyBorder="1"/>
    <xf numFmtId="0" fontId="16" fillId="2" borderId="1" xfId="0" applyFont="1" applyFill="1" applyBorder="1" applyAlignment="1" applyProtection="1">
      <alignment horizontal="center"/>
      <protection locked="0"/>
    </xf>
    <xf numFmtId="0" fontId="16" fillId="2" borderId="1" xfId="0" applyFont="1" applyFill="1" applyBorder="1" applyAlignment="1" applyProtection="1">
      <alignment horizontal="center" vertical="center"/>
      <protection locked="0"/>
    </xf>
  </cellXfs>
  <cellStyles count="14">
    <cellStyle name="Comma" xfId="6" builtinId="3"/>
    <cellStyle name="Comma 2" xfId="4" xr:uid="{00000000-0005-0000-0000-000001000000}"/>
    <cellStyle name="Good" xfId="2" builtinId="26"/>
    <cellStyle name="Neutral" xfId="1" builtinId="28"/>
    <cellStyle name="Normal" xfId="0" builtinId="0"/>
    <cellStyle name="Normal 2" xfId="3" xr:uid="{00000000-0005-0000-0000-000005000000}"/>
    <cellStyle name="Normal 3" xfId="12" xr:uid="{00000000-0005-0000-0000-000006000000}"/>
    <cellStyle name="Normal 4" xfId="13" xr:uid="{00000000-0005-0000-0000-000007000000}"/>
    <cellStyle name="Normal_Data" xfId="8" xr:uid="{00000000-0005-0000-0000-000008000000}"/>
    <cellStyle name="Normal_Sheet1" xfId="10" xr:uid="{00000000-0005-0000-0000-000009000000}"/>
    <cellStyle name="Normal_Sheet4" xfId="9" xr:uid="{00000000-0005-0000-0000-00000A000000}"/>
    <cellStyle name="Percent" xfId="7" builtinId="5"/>
    <cellStyle name="Percent 2" xfId="5" xr:uid="{00000000-0005-0000-0000-00000C000000}"/>
    <cellStyle name="Total" xfId="11" builtinId="25"/>
  </cellStyles>
  <dxfs count="256"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color rgb="FF00B05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color rgb="FF00B05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color rgb="FF00B05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color rgb="FF00B05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color rgb="FF00B05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color rgb="FF00B05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color rgb="FF00B050"/>
      </font>
    </dxf>
    <dxf>
      <font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246766/Documents/All_PLP%20Master_TEMPLAT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centive"/>
      <sheetName val="QA"/>
      <sheetName val="Kroger QA"/>
      <sheetName val="Rollup"/>
      <sheetName val="Entergy"/>
      <sheetName val="KrogerHunt"/>
      <sheetName val="SWG"/>
      <sheetName val="US Cellular"/>
      <sheetName val="KrogerJax"/>
      <sheetName val="Mercedes (Jax)"/>
    </sheetNames>
    <sheetDataSet>
      <sheetData sheetId="0"/>
      <sheetData sheetId="1"/>
      <sheetData sheetId="2"/>
      <sheetData sheetId="3">
        <row r="15">
          <cell r="C15">
            <v>44388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D1001"/>
  <sheetViews>
    <sheetView workbookViewId="0">
      <selection activeCell="D33" sqref="D33"/>
    </sheetView>
  </sheetViews>
  <sheetFormatPr defaultRowHeight="12.75" x14ac:dyDescent="0.2"/>
  <cols>
    <col min="1" max="1" width="9.140625" style="2"/>
    <col min="2" max="2" width="9.42578125" style="2" customWidth="1"/>
    <col min="3" max="3" width="10.85546875" style="2" bestFit="1" customWidth="1"/>
    <col min="4" max="4" width="15" style="2" customWidth="1"/>
    <col min="5" max="5" width="4.7109375" style="2" hidden="1" customWidth="1"/>
    <col min="6" max="6" width="9" style="2" customWidth="1"/>
    <col min="7" max="7" width="10.140625" style="2" customWidth="1"/>
    <col min="8" max="8" width="10" style="2" customWidth="1"/>
    <col min="9" max="9" width="9.140625" customWidth="1"/>
    <col min="10" max="10" width="14.140625" customWidth="1"/>
    <col min="14" max="14" width="10" bestFit="1" customWidth="1"/>
    <col min="15" max="20" width="0" hidden="1" customWidth="1"/>
    <col min="21" max="21" width="14.28515625" style="18" customWidth="1"/>
    <col min="22" max="29" width="9.140625" hidden="1" customWidth="1"/>
    <col min="30" max="30" width="10.42578125" hidden="1" customWidth="1"/>
    <col min="31" max="31" width="9.140625" style="6" hidden="1" customWidth="1"/>
    <col min="32" max="33" width="9.140625" hidden="1" customWidth="1"/>
    <col min="34" max="34" width="9.5703125" hidden="1" customWidth="1"/>
    <col min="35" max="36" width="8.5703125" hidden="1" customWidth="1"/>
    <col min="37" max="38" width="10.140625" hidden="1" customWidth="1"/>
    <col min="39" max="39" width="9" hidden="1" customWidth="1"/>
    <col min="40" max="41" width="9.140625" hidden="1" customWidth="1"/>
    <col min="42" max="42" width="13.28515625" hidden="1" customWidth="1"/>
    <col min="43" max="43" width="9.140625" customWidth="1"/>
    <col min="44" max="44" width="9.5703125" customWidth="1"/>
    <col min="45" max="46" width="14.28515625" hidden="1" customWidth="1"/>
    <col min="47" max="47" width="9.140625" hidden="1" customWidth="1"/>
    <col min="48" max="48" width="9" hidden="1" customWidth="1"/>
    <col min="49" max="50" width="9.140625" hidden="1" customWidth="1"/>
    <col min="51" max="51" width="8.28515625" hidden="1" customWidth="1"/>
    <col min="53" max="53" width="23" style="129" bestFit="1" customWidth="1"/>
  </cols>
  <sheetData>
    <row r="1" spans="1:56" ht="14.25" customHeight="1" x14ac:dyDescent="0.25">
      <c r="A1" s="10" t="str">
        <f>Roster!A1</f>
        <v>Emp</v>
      </c>
      <c r="B1" s="10" t="str">
        <f>Roster!B1</f>
        <v>Last</v>
      </c>
      <c r="C1" s="10" t="str">
        <f>Roster!C1</f>
        <v>First</v>
      </c>
      <c r="D1" s="10" t="str">
        <f>Roster!D1</f>
        <v>Dept</v>
      </c>
      <c r="E1" s="10" t="s">
        <v>60</v>
      </c>
      <c r="F1" s="10" t="str">
        <f>Roster!L1</f>
        <v>Hours</v>
      </c>
      <c r="G1" s="10" t="str">
        <f>Roster!N1</f>
        <v>plp_plan</v>
      </c>
      <c r="H1" s="11" t="s">
        <v>62</v>
      </c>
      <c r="I1" s="12" t="s">
        <v>72</v>
      </c>
      <c r="J1" s="12" t="s">
        <v>66</v>
      </c>
      <c r="K1" s="12" t="s">
        <v>77</v>
      </c>
      <c r="L1" s="12" t="s">
        <v>85</v>
      </c>
      <c r="M1" s="12" t="s">
        <v>92</v>
      </c>
      <c r="N1" s="12" t="s">
        <v>84</v>
      </c>
      <c r="T1" s="13"/>
      <c r="U1" s="16" t="s">
        <v>83</v>
      </c>
      <c r="V1" s="6" t="s">
        <v>61</v>
      </c>
      <c r="W1" s="6" t="s">
        <v>75</v>
      </c>
      <c r="X1" s="6" t="s">
        <v>158</v>
      </c>
      <c r="Y1" s="6" t="s">
        <v>162</v>
      </c>
      <c r="Z1" s="6" t="s">
        <v>76</v>
      </c>
      <c r="AA1" s="6" t="s">
        <v>78</v>
      </c>
      <c r="AB1" s="6" t="s">
        <v>79</v>
      </c>
      <c r="AC1" s="6" t="s">
        <v>178</v>
      </c>
      <c r="AD1" s="6" t="s">
        <v>80</v>
      </c>
      <c r="AE1" s="6" t="s">
        <v>493</v>
      </c>
      <c r="AF1" s="6" t="s">
        <v>82</v>
      </c>
      <c r="AG1" s="6" t="s">
        <v>494</v>
      </c>
      <c r="AH1" t="s">
        <v>213</v>
      </c>
      <c r="AI1" t="s">
        <v>373</v>
      </c>
      <c r="AJ1" s="6" t="s">
        <v>152</v>
      </c>
      <c r="AK1">
        <v>40</v>
      </c>
      <c r="AL1" s="22"/>
      <c r="AP1" t="s">
        <v>495</v>
      </c>
      <c r="AS1" s="6" t="s">
        <v>63</v>
      </c>
      <c r="AT1" s="6" t="s">
        <v>3</v>
      </c>
      <c r="AU1" s="6" t="s">
        <v>95</v>
      </c>
      <c r="AV1" s="6" t="s">
        <v>188</v>
      </c>
    </row>
    <row r="2" spans="1:56" ht="12.75" customHeight="1" x14ac:dyDescent="0.2">
      <c r="A2" s="2">
        <f>Roster!A2</f>
        <v>261552</v>
      </c>
      <c r="B2" s="2">
        <f>1</f>
        <v>1</v>
      </c>
      <c r="C2" s="2">
        <v>1001</v>
      </c>
      <c r="D2" s="2" t="str">
        <f>Roster!D2</f>
        <v>FPL</v>
      </c>
      <c r="E2" s="2" t="str">
        <f>0&amp;A2</f>
        <v>0261552</v>
      </c>
      <c r="F2" s="2">
        <f>IFERROR(INDEX('Cur Sch'!G:G,MATCH(RPT!A2,'Cur Sch'!C:C,0),1),0)</f>
        <v>40</v>
      </c>
      <c r="G2" s="2" t="str">
        <f>Roster!N2</f>
        <v>plan 3</v>
      </c>
      <c r="H2" s="3">
        <f>SUMIF(HRS!C:C,RPT!E2,HRS!G:G)</f>
        <v>39.683320000000002</v>
      </c>
      <c r="I2" s="9" t="str">
        <f>IFERROR(IF(VLOOKUP(A2,PA!A:E,5,0)=0,"Yes",""),"No")</f>
        <v>Yes</v>
      </c>
      <c r="J2" s="9" t="str">
        <f>IFERROR(IF(VLOOKUP(A2,PTO!A:L,12,0)="PTOU Applied", "Unplanned PTO",IF(VLOOKUP(A2,PTO!A:L,12,0)="PTOU ","Denied PTO","Planned PTO")),"No PTO")</f>
        <v>Unplanned PTO</v>
      </c>
      <c r="K2" s="9" t="str">
        <f>IFERROR(IF(AND(I2="No",(H2-F2)&gt;-0.75,OR(J2="No PTO",J2="Planned PTO")),"Check",""),"No SCH")</f>
        <v/>
      </c>
      <c r="L2" s="14" t="str">
        <f>IFERROR(IF(AND(D2="Kroger",OR(U2="1",U2="0")),IF(VLOOKUP(RPT!A2,KRG!$B$2:$BA$200,52,0)=0,IF(RPT!J2="Planned PTO",IF((F2-0.75)&lt;H2,"Check",""),""),""),""),"")</f>
        <v/>
      </c>
      <c r="M2" s="14" t="str">
        <f>IFERROR(IF(IF(D2="Kroger",AVERAGEIFS('QA Check'!E:E,'QA Check'!C:C,RPT!A2,'QA Check'!H:H,"(QA)"),0)&gt;=90%,IF(AND(I2="Yes",J2&lt;&gt;"Unplanned PTO",U2=1),"Check",""),""),"")</f>
        <v/>
      </c>
      <c r="O2" t="e">
        <f>COUNTIFS(RPT!$U:$U,O1,RPT!$D:$D,"Kroger")/countif</f>
        <v>#NAME?</v>
      </c>
      <c r="U2" s="17">
        <f t="shared" ref="U2:U65" si="0">IFERROR(_xlfn.NUMBERVALUE(TRIM(CONCATENATE(V2,W2,X2,Y2,Z2,AA2,AB2,AC2,AD2,AE2,AF2,AG2,AH2,AI2,AJ2))),"")</f>
        <v>0</v>
      </c>
      <c r="V2" s="8" t="str">
        <f>IF(G2="Plan 0",IF(AND(D2="Kroger",A2&lt;&gt;186410,AP2&gt;38),3,0),"")</f>
        <v/>
      </c>
      <c r="W2" s="9" t="str">
        <f>IF(G2="Plan 2",IF(AND(IFERROR(INDEX(KRG!D:D,MATCH(RPT!A2,KRG!B:B,0),1)="Plan 2",0),A2&lt;&gt;212821),INDEX(KRG!BA:BA,MATCH(RPT!A2,KRG!B:B,0),1),IF(AND(I2="Yes",OR(J2="No PTO",J2="Planned PTO",J2="Denied PTO")),2,0)),"")</f>
        <v/>
      </c>
      <c r="X2" s="9" t="str">
        <f>IF(G2="Plan 7",IF(AND(I2="Yes",OR(J2="No PTO",J2="Planned PTO",J2="Denied PTO")),3.5,0),"")</f>
        <v/>
      </c>
      <c r="Y2" s="9" t="str">
        <f>IF(G2="Plan 9",VLOOKUP(RPT!A2,KRG!$B$2:$BA$200,52,0),"")</f>
        <v/>
      </c>
      <c r="Z2" s="9" t="str">
        <f>IF(G2="Plan 11",VLOOKUP(RPT!A2,KRG!$B$2:$BA$200,52,0),"")</f>
        <v/>
      </c>
      <c r="AA2" s="9" t="str">
        <f>IF(G2="Plan 12",IF(D2="Kroger",IF(J2="",0,VLOOKUP(RPT!A2,KRG!$B$2:$BA$200,52,0)),IF(D2="SW Gas (Jax)",INDEX('SWG2'!BA:BA,MATCH(RPT!A2,'SWG2'!B:B,0),1),IF(D2="Mercedes (Jax)",IF(SUM(SUMIFS(HRS!G:G,HRS!C:C,A2,HRS!F:F,{"OT","REG","PR2.5","PROT5","PR125","PROTC","PR2.0","PROT4"}))&gt;=38,4,0),IF(D2="FPL",IF(AND(H2&gt;=38,I2="Yes"),5.5,IF(H2&gt;=38,3,0)),IF(AND(I2="Yes",OR(J2="No PTO",J2="Planned PTO",J2="Denied PTO")),2.5,0))))),"")</f>
        <v/>
      </c>
      <c r="AB2" s="9" t="str">
        <f>IF(G2="Plan 19",IF(J2="",0,VLOOKUP(RPT!A2,KRG!$B$2:$BA$200,52,0)),"")</f>
        <v/>
      </c>
      <c r="AC2" s="9" t="str">
        <f>IF(G2="Plan 21",IF(AND(I2="Yes",OR(J2="No PTO",J2="Planned PTO",J2="Denied PTO")),3,0),"")</f>
        <v/>
      </c>
      <c r="AD2" s="9" t="str">
        <f>IF(G2="Plan 22",VLOOKUP(RPT!A2,KRG!$B$2:$BA$200,52,0),"")</f>
        <v/>
      </c>
      <c r="AE2" s="3" t="str">
        <f>IF(G2="Plan 39",IF(AND(H2&gt;=38,J2&lt;&gt;"Unplanned PTO"),4,IF(AND(H2&gt;=38,J2="Unplanned PTO",AP2&gt;=38),4,0)),"")</f>
        <v/>
      </c>
      <c r="AF2" s="9" t="str">
        <f>IF(G2="Plan 26",IF(J2="Unplanned PTO",0,VLOOKUP(RPT!A2,KRG!$B$2:$BA$200,52,0)),"")</f>
        <v/>
      </c>
      <c r="AG2" s="9" t="str">
        <f>IF(G2="Plan 40",IF(AND(H2&gt;=38,J2&lt;&gt;"Unplanned PTO"),4.5,IF(AND(H2&gt;=38,J2="Unplanned PTO",AP2&gt;=38),4.5,0)),"")</f>
        <v/>
      </c>
      <c r="AH2" s="9" t="str">
        <f>IF(G2="Plan 32",VLOOKUP(A2,'SWG2'!B:BA,52,0),"")</f>
        <v/>
      </c>
      <c r="AI2" s="9" t="str">
        <f>IF(G2="Plan 33",IF(AP2&gt;=38,3,0),"")</f>
        <v/>
      </c>
      <c r="AJ2" s="9">
        <f>IF(G2="Plan 3",IF(AND(H2&gt;=38,J2&lt;&gt;"Unplanned PTO"),IF(AND(INDEX(FPL!P:P,MATCH(RPT!A2,FPL!B:B,0),1)&gt;=0.92),4.25,3),IF(AND(H2&gt;=38,J2="Unplanned PTO",AP2&gt;=38),IF(INDEX(FPL!P:P,MATCH(RPT!A2,FPL!B:B,0),1)&gt;=0.92,4.25,3),IF(INDEX(FPL!P:P,MATCH(RPT!A2,FPL!B:B,0),1)&gt;=0.92,1.25,0))),"")</f>
        <v>0</v>
      </c>
      <c r="AK2" s="23">
        <v>0</v>
      </c>
      <c r="AL2" s="22" t="str">
        <f>INDEX(Roster!F:F, MATCH(RPT!A2,Roster!A:A,0),1)</f>
        <v>2022-04-11</v>
      </c>
      <c r="AM2">
        <f>IF(SUMIFS(HRS!G:G,HRS!F:F,"REG",HRS!C:C,RPT!A2)+SUMIFS(HRS!G:G,HRS!F:F,"OT",HRS!C:C,RPT!A2)+SUMIFS(HRS!G:G,HRS!F:F,"PTO",HRS!C:C,RPT!A2,HRS!S:S,"PTOS")&gt;=38,SUMIFS(HRS!G:G,HRS!F:F,"REG",HRS!C:C,RPT!A2)+SUMIFS(HRS!G:G,HRS!F:F,"OT",HRS!C:C,RPT!A2),0)</f>
        <v>0</v>
      </c>
      <c r="AN2" s="6" t="s">
        <v>396</v>
      </c>
      <c r="AO2">
        <f>SUMIF(D:D,"FPL",AM:AM)-INDEX(AM:AM,MATCH(105021,A:A,0),1)</f>
        <v>31.866660000000003</v>
      </c>
      <c r="AP2">
        <f>SUMIFS(HRS!G:G,HRS!C:C,E2,HRS!F:F,"REG")+SUMIFS(HRS!G:G,HRS!C:C,E2,HRS!F:F,"OT")</f>
        <v>31.683319999999998</v>
      </c>
      <c r="AS2" s="9" t="str">
        <f t="shared" ref="AS2:AS33" si="1">CONCATENATE(C2," ",B2)</f>
        <v>1001 1</v>
      </c>
      <c r="AT2" s="9" t="str">
        <f t="shared" ref="AT2:AT33" si="2">D2</f>
        <v>FPL</v>
      </c>
      <c r="AU2" s="9" t="str">
        <f t="shared" ref="AU2:AU41" si="3">IF(AP2-F2&gt;0.15,"OT","")</f>
        <v/>
      </c>
      <c r="AV2" s="19" t="str">
        <f>IF(AND(AU2="OT",F2&lt;&gt;0), (AP2-F2)/24,"")</f>
        <v/>
      </c>
      <c r="AX2" t="s">
        <v>201</v>
      </c>
      <c r="AY2" s="106" t="s">
        <v>325</v>
      </c>
      <c r="BA2"/>
    </row>
    <row r="3" spans="1:56" ht="12.75" customHeight="1" x14ac:dyDescent="0.2">
      <c r="A3" s="2">
        <f>Roster!A3</f>
        <v>259980</v>
      </c>
      <c r="B3" s="2">
        <f>B2+1</f>
        <v>2</v>
      </c>
      <c r="C3" s="2">
        <v>1002</v>
      </c>
      <c r="D3" s="2" t="str">
        <f>Roster!D3</f>
        <v>FPL</v>
      </c>
      <c r="E3" s="2" t="str">
        <f t="shared" ref="E3:E66" si="4">0&amp;A3</f>
        <v>0259980</v>
      </c>
      <c r="F3" s="2">
        <f>IFERROR(INDEX('Cur Sch'!G:G,MATCH(RPT!A3,'Cur Sch'!C:C,0),1),0)</f>
        <v>40</v>
      </c>
      <c r="G3" s="2" t="str">
        <f>Roster!N3</f>
        <v>plan 3</v>
      </c>
      <c r="H3" s="3">
        <f>SUMIF(HRS!C:C,RPT!E3,HRS!G:G)</f>
        <v>39.866660000000003</v>
      </c>
      <c r="I3" s="9" t="str">
        <f>IFERROR(IF(VLOOKUP(A3,PA!A:E,5,0)=0,"Yes",""),"No")</f>
        <v>No</v>
      </c>
      <c r="J3" s="9" t="str">
        <f>IFERROR(IF(VLOOKUP(A3,PTO!A:L,12,0)="PTOU Applied", "Unplanned PTO",IF(VLOOKUP(A3,PTO!A:L,12,0)="PTOU ","Denied PTO","Planned PTO")),"No PTO")</f>
        <v>Planned PTO</v>
      </c>
      <c r="K3" s="9" t="str">
        <f t="shared" ref="K3:K66" si="5">IFERROR(IF(AND(I3="No",(H3-F3)&gt;-0.75,OR(J3="No PTO",J3="Planned PTO")),"Check",""),"No SCH")</f>
        <v>Check</v>
      </c>
      <c r="L3" s="14" t="str">
        <f>IFERROR(IF(AND(D3="Kroger",OR(U3="1",U3="0")),IF(VLOOKUP(RPT!A3,KRG!$B$2:$BA$200,52,0)=0,IF(RPT!J3="Planned PTO",IF((F3-0.75)&lt;H3,"Check",""),""),""),""),"")</f>
        <v/>
      </c>
      <c r="M3" s="14" t="str">
        <f>IFERROR(IF(IF(D3="Kroger",AVERAGEIFS('QA Check'!E:E,'QA Check'!C:C,RPT!A3,'QA Check'!H:H,"(QA)"),0)&gt;=90%,IF(AND(I3="Yes",J3&lt;&gt;"Unplanned PTO",U3=1),"Check",""),""),"")</f>
        <v/>
      </c>
      <c r="U3" s="17">
        <f t="shared" si="0"/>
        <v>4.25</v>
      </c>
      <c r="V3" s="8" t="str">
        <f t="shared" ref="V3:V66" si="6">IF(G3="Plan 0",IF(AND(D3="Kroger",A3&lt;&gt;186410,AP3&gt;38),3,0),"")</f>
        <v/>
      </c>
      <c r="W3" s="9" t="str">
        <f>IF(G3="Plan 2",IF(AND(IFERROR(INDEX(KRG!D:D,MATCH(RPT!A3,KRG!B:B,0),1)="Plan 2",0),A3&lt;&gt;212821),INDEX(KRG!BA:BA,MATCH(RPT!A3,KRG!B:B,0),1),IF(AND(I3="Yes",OR(J3="No PTO",J3="Planned PTO",J3="Denied PTO")),2,0)),"")</f>
        <v/>
      </c>
      <c r="X3" s="9" t="str">
        <f t="shared" ref="X3:X66" si="7">IF(G3="Plan 7",IF(AND(I3="Yes",OR(J3="No PTO",J3="Planned PTO",J3="Denied PTO")),3.5,0),"")</f>
        <v/>
      </c>
      <c r="Y3" s="9" t="str">
        <f>IF(G3="Plan 9",VLOOKUP(RPT!A3,KRG!$B$2:$BA$200,52,0),"")</f>
        <v/>
      </c>
      <c r="Z3" s="9" t="str">
        <f>IF(G3="Plan 11",VLOOKUP(RPT!A3,KRG!$B$2:$BA$200,52,0),"")</f>
        <v/>
      </c>
      <c r="AA3" s="9" t="str">
        <f>IF(G3="Plan 12",IF(D3="Kroger",IF(J3="",0,VLOOKUP(RPT!A3,KRG!$B$2:$BA$200,52,0)),IF(D3="SW Gas (Jax)",INDEX('SWG2'!BA:BA,MATCH(RPT!A3,'SWG2'!B:B,0),1),IF(D3="Mercedes (Jax)",IF(SUM(SUMIFS(HRS!G:G,HRS!C:C,A3,HRS!F:F,{"OT","REG","PR2.5","PROT5","PR125","PROTC","PR2.0","PROT4"}))&gt;=38,4,0),IF(D3="FPL",IF(AND(H3&gt;=38,I3="Yes"),5.5,IF(H3&gt;=38,3,0)),IF(AND(I3="Yes",OR(J3="No PTO",J3="Planned PTO",J3="Denied PTO")),2.5,0))))),"")</f>
        <v/>
      </c>
      <c r="AB3" s="9" t="str">
        <f>IF(G3="Plan 19",IF(J3="",0,VLOOKUP(RPT!A3,KRG!$B$2:$BA$200,52,0)),"")</f>
        <v/>
      </c>
      <c r="AC3" s="9" t="str">
        <f t="shared" ref="AC3:AC66" si="8">IF(G3="Plan 21",IF(AND(I3="Yes",OR(J3="No PTO",J3="Planned PTO",J3="Denied PTO")),3,0),"")</f>
        <v/>
      </c>
      <c r="AD3" s="9" t="str">
        <f>IF(G3="Plan 22",VLOOKUP(RPT!A3,KRG!$B$2:$BA$200,52,0),"")</f>
        <v/>
      </c>
      <c r="AE3" s="3" t="str">
        <f t="shared" ref="AE3:AE66" si="9">IF(G3="Plan 39",IF(AND(H3&gt;=38,J3&lt;&gt;"Unplanned PTO"),4,IF(AND(H3&gt;=38,J3="Unplanned PTO",AP3&gt;=38),4,0)),"")</f>
        <v/>
      </c>
      <c r="AF3" s="9" t="str">
        <f>IF(G3="Plan 26",IF(J3="Unplanned PTO",0,VLOOKUP(RPT!A3,KRG!$B$2:$BA$200,52,0)),"")</f>
        <v/>
      </c>
      <c r="AG3" s="9" t="str">
        <f t="shared" ref="AG3:AG66" si="10">IF(G3="Plan 40",IF(AND(H3&gt;=38,J3&lt;&gt;"Unplanned PTO"),4.5,IF(AND(H3&gt;=38,J3="Unplanned PTO",AP3&gt;=38),4.5,0)),"")</f>
        <v/>
      </c>
      <c r="AH3" s="9" t="str">
        <f>IF(G3="Plan 32",VLOOKUP(A3,'SWG2'!B:BA,52,0),"")</f>
        <v/>
      </c>
      <c r="AI3" s="9" t="str">
        <f t="shared" ref="AI3:AI66" si="11">IF(G3="Plan 33",IF(AP3&gt;=38,3,0),"")</f>
        <v/>
      </c>
      <c r="AJ3" s="9">
        <f>IF(G3="Plan 3",IF(AND(H3&gt;=38,J3&lt;&gt;"Unplanned PTO"),IF(AND(INDEX(FPL!P:P,MATCH(RPT!A3,FPL!B:B,0),1)&gt;=0.92),4.25,3),IF(AND(H3&gt;=38,J3="Unplanned PTO",AP3&gt;=38),IF(INDEX(FPL!P:P,MATCH(RPT!A3,FPL!B:B,0),1)&gt;=0.92,4.25,3),IF(INDEX(FPL!P:P,MATCH(RPT!A3,FPL!B:B,0),1)&gt;=0.92,1.25,0))),"")</f>
        <v>4.25</v>
      </c>
      <c r="AK3" s="22">
        <f ca="1">TODAY()</f>
        <v>44904</v>
      </c>
      <c r="AL3" s="22" t="str">
        <f>INDEX(Roster!F:F, MATCH(RPT!A3,Roster!A:A,0),1)</f>
        <v>2022-01-10</v>
      </c>
      <c r="AM3">
        <f>IF(SUMIFS(HRS!G:G,HRS!F:F,"REG",HRS!C:C,RPT!A3)+SUMIFS(HRS!G:G,HRS!F:F,"OT",HRS!C:C,RPT!A3)+SUMIFS(HRS!G:G,HRS!F:F,"PTO",HRS!C:C,RPT!A3,HRS!S:S,"PTOS")&gt;=38,SUMIFS(HRS!G:G,HRS!F:F,"REG",HRS!C:C,RPT!A3)+SUMIFS(HRS!G:G,HRS!F:F,"OT",HRS!C:C,RPT!A3),0)</f>
        <v>31.866660000000003</v>
      </c>
      <c r="AN3" s="6" t="s">
        <v>26</v>
      </c>
      <c r="AO3">
        <f>SUMIF(D:D,"Kroger",AM:AM)-INDEX(AM:AM,MATCH(186410,A:A,0),1)-SUMIF(G:G,"Plan 0",AM:AM)</f>
        <v>2487.3833600000003</v>
      </c>
      <c r="AP3">
        <f>SUMIFS(HRS!G:G,HRS!C:C,E3,HRS!F:F,"REG")+SUMIFS(HRS!G:G,HRS!C:C,E3,HRS!F:F,"OT")</f>
        <v>31.866660000000003</v>
      </c>
      <c r="AS3" s="9" t="str">
        <f t="shared" si="1"/>
        <v>1002 2</v>
      </c>
      <c r="AT3" s="9" t="str">
        <f t="shared" si="2"/>
        <v>FPL</v>
      </c>
      <c r="AU3" s="9" t="str">
        <f t="shared" si="3"/>
        <v/>
      </c>
      <c r="AV3" s="19" t="str">
        <f t="shared" ref="AV3:AV66" si="12">IF(AND(AU3="OT",F3&lt;&gt;0), (AP3-F3)/24,"")</f>
        <v/>
      </c>
      <c r="AX3" t="s">
        <v>326</v>
      </c>
      <c r="AY3" s="106" t="s">
        <v>370</v>
      </c>
      <c r="BA3"/>
      <c r="BD3" s="22"/>
    </row>
    <row r="4" spans="1:56" ht="12.75" customHeight="1" x14ac:dyDescent="0.2">
      <c r="A4" s="2">
        <f>Roster!A4</f>
        <v>255811</v>
      </c>
      <c r="B4" s="2">
        <f t="shared" ref="B4:B67" si="13">B3+1</f>
        <v>3</v>
      </c>
      <c r="C4" s="2">
        <v>1003</v>
      </c>
      <c r="D4" s="2" t="str">
        <f>Roster!D4</f>
        <v>FPL</v>
      </c>
      <c r="E4" s="2" t="str">
        <f t="shared" si="4"/>
        <v>0255811</v>
      </c>
      <c r="F4" s="2">
        <f>IFERROR(INDEX('Cur Sch'!G:G,MATCH(RPT!A4,'Cur Sch'!C:C,0),1),0)</f>
        <v>40</v>
      </c>
      <c r="G4" s="2" t="str">
        <f>Roster!N4</f>
        <v>plan 12</v>
      </c>
      <c r="H4" s="3">
        <f>SUMIF(HRS!C:C,RPT!E4,HRS!G:G)</f>
        <v>40.283329999999992</v>
      </c>
      <c r="I4" s="9" t="str">
        <f>IFERROR(IF(VLOOKUP(A4,PA!A:E,5,0)=0,"Yes",""),"No")</f>
        <v>Yes</v>
      </c>
      <c r="J4" s="9" t="str">
        <f>IFERROR(IF(VLOOKUP(A4,PTO!A:L,12,0)="PTOU Applied", "Unplanned PTO",IF(VLOOKUP(A4,PTO!A:L,12,0)="PTOU ","Denied PTO","Planned PTO")),"No PTO")</f>
        <v>No PTO</v>
      </c>
      <c r="K4" s="9" t="str">
        <f t="shared" si="5"/>
        <v/>
      </c>
      <c r="L4" s="14" t="str">
        <f>IFERROR(IF(AND(D4="Kroger",OR(U4="1",U4="0")),IF(VLOOKUP(RPT!A4,KRG!$B$2:$BA$200,52,0)=0,IF(RPT!J4="Planned PTO",IF((F4-0.75)&lt;H4,"Check",""),""),""),""),"")</f>
        <v/>
      </c>
      <c r="M4" s="14" t="str">
        <f>IFERROR(IF(IF(D4="Kroger",AVERAGEIFS('QA Check'!E:E,'QA Check'!C:C,RPT!A4,'QA Check'!H:H,"(QA)"),0)&gt;=90%,IF(AND(I4="Yes",J4&lt;&gt;"Unplanned PTO",U4=1),"Check",""),""),"")</f>
        <v/>
      </c>
      <c r="U4" s="17">
        <f t="shared" si="0"/>
        <v>5.5</v>
      </c>
      <c r="V4" s="8" t="str">
        <f t="shared" si="6"/>
        <v/>
      </c>
      <c r="W4" s="9" t="str">
        <f>IF(G4="Plan 2",IF(AND(IFERROR(INDEX(KRG!D:D,MATCH(RPT!A4,KRG!B:B,0),1)="Plan 2",0),A4&lt;&gt;212821),INDEX(KRG!BA:BA,MATCH(RPT!A4,KRG!B:B,0),1),IF(AND(I4="Yes",OR(J4="No PTO",J4="Planned PTO",J4="Denied PTO")),2,0)),"")</f>
        <v/>
      </c>
      <c r="X4" s="9" t="str">
        <f t="shared" si="7"/>
        <v/>
      </c>
      <c r="Y4" s="9" t="str">
        <f>IF(G4="Plan 9",VLOOKUP(RPT!A4,KRG!$B$2:$BA$200,52,0),"")</f>
        <v/>
      </c>
      <c r="Z4" s="9" t="str">
        <f>IF(G4="Plan 11",VLOOKUP(RPT!A4,KRG!$B$2:$BA$200,52,0),"")</f>
        <v/>
      </c>
      <c r="AA4" s="9">
        <f>IF(G4="Plan 12",IF(D4="Kroger",IF(J4="",0,VLOOKUP(RPT!A4,KRG!$B$2:$BA$200,52,0)),IF(D4="SW Gas (Jax)",INDEX('SWG2'!BA:BA,MATCH(RPT!A4,'SWG2'!B:B,0),1),IF(D4="Mercedes (Jax)",IF(SUM(SUMIFS(HRS!G:G,HRS!C:C,A4,HRS!F:F,{"OT","REG","PR2.5","PROT5","PR125","PROTC","PR2.0","PROT4"}))&gt;=38,4,0),IF(D4="FPL",IF(AND(H4&gt;=38,I4="Yes"),5.5,IF(H4&gt;=38,3,0)),IF(AND(I4="Yes",OR(J4="No PTO",J4="Planned PTO",J4="Denied PTO")),2.5,0))))),"")</f>
        <v>5.5</v>
      </c>
      <c r="AB4" s="9" t="str">
        <f>IF(G4="Plan 19",IF(J4="",0,VLOOKUP(RPT!A4,KRG!$B$2:$BA$200,52,0)),"")</f>
        <v/>
      </c>
      <c r="AC4" s="9" t="str">
        <f t="shared" si="8"/>
        <v/>
      </c>
      <c r="AD4" s="9" t="str">
        <f>IF(G4="Plan 22",VLOOKUP(RPT!A4,KRG!$B$2:$BA$200,52,0),"")</f>
        <v/>
      </c>
      <c r="AE4" s="3" t="str">
        <f t="shared" si="9"/>
        <v/>
      </c>
      <c r="AF4" s="9" t="str">
        <f>IF(G4="Plan 26",IF(J4="Unplanned PTO",0,VLOOKUP(RPT!A4,KRG!$B$2:$BA$200,52,0)),"")</f>
        <v/>
      </c>
      <c r="AG4" s="9" t="str">
        <f t="shared" si="10"/>
        <v/>
      </c>
      <c r="AH4" s="9" t="str">
        <f>IF(G4="Plan 32",VLOOKUP(A4,'SWG2'!B:BA,52,0),"")</f>
        <v/>
      </c>
      <c r="AI4" s="9" t="str">
        <f t="shared" si="11"/>
        <v/>
      </c>
      <c r="AJ4" s="9" t="str">
        <f>IF(G4="Plan 3",IF(AND(H4&gt;=38,J4&lt;&gt;"Unplanned PTO"),IF(AND(INDEX(FPL!P:P,MATCH(RPT!A4,FPL!B:B,0),1)&gt;=0.92),4.25,3),IF(AND(H4&gt;=38,J4="Unplanned PTO",AP4&gt;=38),IF(INDEX(FPL!P:P,MATCH(RPT!A4,FPL!B:B,0),1)&gt;=0.92,4.25,3),IF(INDEX(FPL!P:P,MATCH(RPT!A4,FPL!B:B,0),1)&gt;=0.92,1.25,0))),"")</f>
        <v/>
      </c>
      <c r="AK4" s="22"/>
      <c r="AL4" s="22" t="str">
        <f>INDEX(Roster!F:F, MATCH(RPT!A4,Roster!A:A,0),1)</f>
        <v>2021-05-10</v>
      </c>
      <c r="AM4">
        <f>IF(SUMIFS(HRS!G:G,HRS!F:F,"REG",HRS!C:C,RPT!A4)+SUMIFS(HRS!G:G,HRS!F:F,"OT",HRS!C:C,RPT!A4)+SUMIFS(HRS!G:G,HRS!F:F,"PTO",HRS!C:C,RPT!A4,HRS!S:S,"PTOS")&gt;=38,SUMIFS(HRS!G:G,HRS!F:F,"REG",HRS!C:C,RPT!A4)+SUMIFS(HRS!G:G,HRS!F:F,"OT",HRS!C:C,RPT!A4),0)</f>
        <v>0</v>
      </c>
      <c r="AN4" s="6" t="s">
        <v>201</v>
      </c>
      <c r="AO4">
        <f>SUMIF(D:D,"SW Gas (Jax)",AM:AM)</f>
        <v>440.81678000000005</v>
      </c>
      <c r="AP4">
        <f>SUMIFS(HRS!G:G,HRS!C:C,E4,HRS!F:F,"REG")+SUMIFS(HRS!G:G,HRS!C:C,E4,HRS!F:F,"OT")</f>
        <v>32.283329999999992</v>
      </c>
      <c r="AS4" s="9" t="str">
        <f t="shared" si="1"/>
        <v>1003 3</v>
      </c>
      <c r="AT4" s="9" t="str">
        <f t="shared" si="2"/>
        <v>FPL</v>
      </c>
      <c r="AU4" s="9" t="str">
        <f t="shared" si="3"/>
        <v/>
      </c>
      <c r="AV4" s="19" t="str">
        <f t="shared" si="12"/>
        <v/>
      </c>
      <c r="BA4"/>
    </row>
    <row r="5" spans="1:56" ht="12.75" customHeight="1" x14ac:dyDescent="0.2">
      <c r="A5" s="2">
        <f>Roster!A5</f>
        <v>261567</v>
      </c>
      <c r="B5" s="2">
        <f t="shared" si="13"/>
        <v>4</v>
      </c>
      <c r="C5" s="2">
        <v>1004</v>
      </c>
      <c r="D5" s="2" t="str">
        <f>Roster!D5</f>
        <v>FPL</v>
      </c>
      <c r="E5" s="2" t="str">
        <f t="shared" si="4"/>
        <v>0261567</v>
      </c>
      <c r="F5" s="2">
        <f>IFERROR(INDEX('Cur Sch'!G:G,MATCH(RPT!A5,'Cur Sch'!C:C,0),1),0)</f>
        <v>40</v>
      </c>
      <c r="G5" s="2" t="str">
        <f>Roster!N5</f>
        <v>plan 3</v>
      </c>
      <c r="H5" s="3">
        <f>SUMIF(HRS!C:C,RPT!E5,HRS!G:G)</f>
        <v>39.050000000000004</v>
      </c>
      <c r="I5" s="9" t="str">
        <f>IFERROR(IF(VLOOKUP(A5,PA!A:E,5,0)=0,"Yes",""),"No")</f>
        <v>No</v>
      </c>
      <c r="J5" s="9" t="str">
        <f>IFERROR(IF(VLOOKUP(A5,PTO!A:L,12,0)="PTOU Applied", "Unplanned PTO",IF(VLOOKUP(A5,PTO!A:L,12,0)="PTOU ","Denied PTO","Planned PTO")),"No PTO")</f>
        <v>Unplanned PTO</v>
      </c>
      <c r="K5" s="9" t="str">
        <f t="shared" si="5"/>
        <v/>
      </c>
      <c r="L5" s="14" t="str">
        <f>IFERROR(IF(AND(D5="Kroger",OR(U5="1",U5="0")),IF(VLOOKUP(RPT!A5,KRG!$B$2:$BA$200,52,0)=0,IF(RPT!J5="Planned PTO",IF((F5-0.75)&lt;H5,"Check",""),""),""),""),"")</f>
        <v/>
      </c>
      <c r="M5" s="14" t="str">
        <f>IFERROR(IF(IF(D5="Kroger",AVERAGEIFS('QA Check'!E:E,'QA Check'!C:C,RPT!A5,'QA Check'!H:H,"(QA)"),0)&gt;=90%,IF(AND(I5="Yes",J5&lt;&gt;"Unplanned PTO",U5=1),"Check",""),""),"")</f>
        <v/>
      </c>
      <c r="U5" s="17">
        <f t="shared" si="0"/>
        <v>0</v>
      </c>
      <c r="V5" s="8" t="str">
        <f t="shared" si="6"/>
        <v/>
      </c>
      <c r="W5" s="9" t="str">
        <f>IF(G5="Plan 2",IF(AND(IFERROR(INDEX(KRG!D:D,MATCH(RPT!A5,KRG!B:B,0),1)="Plan 2",0),A5&lt;&gt;212821),INDEX(KRG!BA:BA,MATCH(RPT!A5,KRG!B:B,0),1),IF(AND(I5="Yes",OR(J5="No PTO",J5="Planned PTO",J5="Denied PTO")),2,0)),"")</f>
        <v/>
      </c>
      <c r="X5" s="9" t="str">
        <f t="shared" si="7"/>
        <v/>
      </c>
      <c r="Y5" s="9" t="str">
        <f>IF(G5="Plan 9",VLOOKUP(RPT!A5,KRG!$B$2:$BA$200,52,0),"")</f>
        <v/>
      </c>
      <c r="Z5" s="9" t="str">
        <f>IF(G5="Plan 11",VLOOKUP(RPT!A5,KRG!$B$2:$BA$200,52,0),"")</f>
        <v/>
      </c>
      <c r="AA5" s="9" t="str">
        <f>IF(G5="Plan 12",IF(D5="Kroger",IF(J5="",0,VLOOKUP(RPT!A5,KRG!$B$2:$BA$200,52,0)),IF(D5="SW Gas (Jax)",INDEX('SWG2'!BA:BA,MATCH(RPT!A5,'SWG2'!B:B,0),1),IF(D5="Mercedes (Jax)",IF(SUM(SUMIFS(HRS!G:G,HRS!C:C,A5,HRS!F:F,{"OT","REG","PR2.5","PROT5","PR125","PROTC","PR2.0","PROT4"}))&gt;=38,4,0),IF(D5="FPL",IF(AND(H5&gt;=38,I5="Yes"),5.5,IF(H5&gt;=38,3,0)),IF(AND(I5="Yes",OR(J5="No PTO",J5="Planned PTO",J5="Denied PTO")),2.5,0))))),"")</f>
        <v/>
      </c>
      <c r="AB5" s="9" t="str">
        <f>IF(G5="Plan 19",IF(J5="",0,VLOOKUP(RPT!A5,KRG!$B$2:$BA$200,52,0)),"")</f>
        <v/>
      </c>
      <c r="AC5" s="9" t="str">
        <f t="shared" si="8"/>
        <v/>
      </c>
      <c r="AD5" s="9" t="str">
        <f>IF(G5="Plan 22",VLOOKUP(RPT!A5,KRG!$B$2:$BA$200,52,0),"")</f>
        <v/>
      </c>
      <c r="AE5" s="3" t="str">
        <f t="shared" si="9"/>
        <v/>
      </c>
      <c r="AF5" s="9" t="str">
        <f>IF(G5="Plan 26",IF(J5="Unplanned PTO",0,VLOOKUP(RPT!A5,KRG!$B$2:$BA$200,52,0)),"")</f>
        <v/>
      </c>
      <c r="AG5" s="9" t="str">
        <f t="shared" si="10"/>
        <v/>
      </c>
      <c r="AH5" s="9" t="str">
        <f>IF(G5="Plan 32",VLOOKUP(A5,'SWG2'!B:BA,52,0),"")</f>
        <v/>
      </c>
      <c r="AI5" s="9" t="str">
        <f t="shared" si="11"/>
        <v/>
      </c>
      <c r="AJ5" s="9">
        <f>IF(G5="Plan 3",IF(AND(H5&gt;=38,J5&lt;&gt;"Unplanned PTO"),IF(AND(INDEX(FPL!P:P,MATCH(RPT!A5,FPL!B:B,0),1)&gt;=0.92),4.25,3),IF(AND(H5&gt;=38,J5="Unplanned PTO",AP5&gt;=38),IF(INDEX(FPL!P:P,MATCH(RPT!A5,FPL!B:B,0),1)&gt;=0.92,4.25,3),IF(INDEX(FPL!P:P,MATCH(RPT!A5,FPL!B:B,0),1)&gt;=0.92,1.25,0))),"")</f>
        <v>0</v>
      </c>
      <c r="AK5" s="22"/>
      <c r="AL5" s="22" t="str">
        <f>INDEX(Roster!F:F, MATCH(RPT!A5,Roster!A:A,0),1)</f>
        <v>2022-04-11</v>
      </c>
      <c r="AM5">
        <f>IF(SUMIFS(HRS!G:G,HRS!F:F,"REG",HRS!C:C,RPT!A5)+SUMIFS(HRS!G:G,HRS!F:F,"OT",HRS!C:C,RPT!A5)+SUMIFS(HRS!G:G,HRS!F:F,"PTO",HRS!C:C,RPT!A5,HRS!S:S,"PTOS")&gt;=38,SUMIFS(HRS!G:G,HRS!F:F,"REG",HRS!C:C,RPT!A5)+SUMIFS(HRS!G:G,HRS!F:F,"OT",HRS!C:C,RPT!A5),0)</f>
        <v>0</v>
      </c>
      <c r="AN5" s="6" t="s">
        <v>465</v>
      </c>
      <c r="AO5">
        <f>SUMIF(D:D,"Mercedes (Jax)",AM:AM)</f>
        <v>0</v>
      </c>
      <c r="AP5">
        <f>SUMIFS(HRS!G:G,HRS!C:C,E5,HRS!F:F,"REG")+SUMIFS(HRS!G:G,HRS!C:C,E5,HRS!F:F,"OT")</f>
        <v>33.050000000000004</v>
      </c>
      <c r="AS5" s="9" t="str">
        <f t="shared" si="1"/>
        <v>1004 4</v>
      </c>
      <c r="AT5" s="9" t="str">
        <f t="shared" si="2"/>
        <v>FPL</v>
      </c>
      <c r="AU5" s="9" t="str">
        <f t="shared" si="3"/>
        <v/>
      </c>
      <c r="AV5" s="19" t="str">
        <f t="shared" si="12"/>
        <v/>
      </c>
      <c r="BA5"/>
    </row>
    <row r="6" spans="1:56" ht="12.75" customHeight="1" x14ac:dyDescent="0.2">
      <c r="A6" s="2">
        <f>Roster!A6</f>
        <v>261564</v>
      </c>
      <c r="B6" s="2">
        <f t="shared" si="13"/>
        <v>5</v>
      </c>
      <c r="C6" s="2">
        <v>1005</v>
      </c>
      <c r="D6" s="2" t="str">
        <f>Roster!D6</f>
        <v>FPL</v>
      </c>
      <c r="E6" s="2" t="str">
        <f t="shared" si="4"/>
        <v>0261564</v>
      </c>
      <c r="F6" s="2">
        <f>IFERROR(INDEX('Cur Sch'!G:G,MATCH(RPT!A6,'Cur Sch'!C:C,0),1),0)</f>
        <v>40</v>
      </c>
      <c r="G6" s="2" t="str">
        <f>Roster!N6</f>
        <v>plan 3</v>
      </c>
      <c r="H6" s="3">
        <f>SUMIF(HRS!C:C,RPT!E6,HRS!G:G)</f>
        <v>32.199999999999996</v>
      </c>
      <c r="I6" s="9" t="str">
        <f>IFERROR(IF(VLOOKUP(A6,PA!A:E,5,0)=0,"Yes",""),"No")</f>
        <v>No</v>
      </c>
      <c r="J6" s="9" t="str">
        <f>IFERROR(IF(VLOOKUP(A6,PTO!A:L,12,0)="PTOU Applied", "Unplanned PTO",IF(VLOOKUP(A6,PTO!A:L,12,0)="PTOU ","Denied PTO","Planned PTO")),"No PTO")</f>
        <v>Unplanned PTO</v>
      </c>
      <c r="K6" s="9" t="str">
        <f t="shared" si="5"/>
        <v/>
      </c>
      <c r="L6" s="14" t="str">
        <f>IFERROR(IF(AND(D6="Kroger",OR(U6="1",U6="0")),IF(VLOOKUP(RPT!A6,KRG!$B$2:$BA$200,52,0)=0,IF(RPT!J6="Planned PTO",IF((F6-0.75)&lt;H6,"Check",""),""),""),""),"")</f>
        <v/>
      </c>
      <c r="M6" s="14" t="str">
        <f>IFERROR(IF(IF(D6="Kroger",AVERAGEIFS('QA Check'!E:E,'QA Check'!C:C,RPT!A6,'QA Check'!H:H,"(QA)"),0)&gt;=90%,IF(AND(I6="Yes",J6&lt;&gt;"Unplanned PTO",U6=1),"Check",""),""),"")</f>
        <v/>
      </c>
      <c r="U6" s="17">
        <f t="shared" si="0"/>
        <v>0</v>
      </c>
      <c r="V6" s="8" t="str">
        <f t="shared" si="6"/>
        <v/>
      </c>
      <c r="W6" s="9" t="str">
        <f>IF(G6="Plan 2",IF(AND(IFERROR(INDEX(KRG!D:D,MATCH(RPT!A6,KRG!B:B,0),1)="Plan 2",0),A6&lt;&gt;212821),INDEX(KRG!BA:BA,MATCH(RPT!A6,KRG!B:B,0),1),IF(AND(I6="Yes",OR(J6="No PTO",J6="Planned PTO",J6="Denied PTO")),2,0)),"")</f>
        <v/>
      </c>
      <c r="X6" s="9" t="str">
        <f t="shared" si="7"/>
        <v/>
      </c>
      <c r="Y6" s="9" t="str">
        <f>IF(G6="Plan 9",VLOOKUP(RPT!A6,KRG!$B$2:$BA$200,52,0),"")</f>
        <v/>
      </c>
      <c r="Z6" s="9" t="str">
        <f>IF(G6="Plan 11",VLOOKUP(RPT!A6,KRG!$B$2:$BA$200,52,0),"")</f>
        <v/>
      </c>
      <c r="AA6" s="9" t="str">
        <f>IF(G6="Plan 12",IF(D6="Kroger",IF(J6="",0,VLOOKUP(RPT!A6,KRG!$B$2:$BA$200,52,0)),IF(D6="SW Gas (Jax)",INDEX('SWG2'!BA:BA,MATCH(RPT!A6,'SWG2'!B:B,0),1),IF(D6="Mercedes (Jax)",IF(SUM(SUMIFS(HRS!G:G,HRS!C:C,A6,HRS!F:F,{"OT","REG","PR2.5","PROT5","PR125","PROTC","PR2.0","PROT4"}))&gt;=38,4,0),IF(D6="FPL",IF(AND(H6&gt;=38,I6="Yes"),5.5,IF(H6&gt;=38,3,0)),IF(AND(I6="Yes",OR(J6="No PTO",J6="Planned PTO",J6="Denied PTO")),2.5,0))))),"")</f>
        <v/>
      </c>
      <c r="AB6" s="9" t="str">
        <f>IF(G6="Plan 19",IF(J6="",0,VLOOKUP(RPT!A6,KRG!$B$2:$BA$200,52,0)),"")</f>
        <v/>
      </c>
      <c r="AC6" s="9" t="str">
        <f t="shared" si="8"/>
        <v/>
      </c>
      <c r="AD6" s="9" t="str">
        <f>IF(G6="Plan 22",VLOOKUP(RPT!A6,KRG!$B$2:$BA$200,52,0),"")</f>
        <v/>
      </c>
      <c r="AE6" s="3" t="str">
        <f t="shared" si="9"/>
        <v/>
      </c>
      <c r="AF6" s="9" t="str">
        <f>IF(G6="Plan 26",IF(J6="Unplanned PTO",0,VLOOKUP(RPT!A6,KRG!$B$2:$BA$200,52,0)),"")</f>
        <v/>
      </c>
      <c r="AG6" s="9" t="str">
        <f t="shared" si="10"/>
        <v/>
      </c>
      <c r="AH6" s="9" t="str">
        <f>IF(G6="Plan 32",VLOOKUP(A6,'SWG2'!B:BA,52,0),"")</f>
        <v/>
      </c>
      <c r="AI6" s="9" t="str">
        <f t="shared" si="11"/>
        <v/>
      </c>
      <c r="AJ6" s="9">
        <f>IF(G6="Plan 3",IF(AND(H6&gt;=38,J6&lt;&gt;"Unplanned PTO"),IF(AND(INDEX(FPL!P:P,MATCH(RPT!A6,FPL!B:B,0),1)&gt;=0.92),4.25,3),IF(AND(H6&gt;=38,J6="Unplanned PTO",AP6&gt;=38),IF(INDEX(FPL!P:P,MATCH(RPT!A6,FPL!B:B,0),1)&gt;=0.92,4.25,3),IF(INDEX(FPL!P:P,MATCH(RPT!A6,FPL!B:B,0),1)&gt;=0.92,1.25,0))),"")</f>
        <v>0</v>
      </c>
      <c r="AK6" s="22"/>
      <c r="AL6" s="22" t="str">
        <f>INDEX(Roster!F:F, MATCH(RPT!A6,Roster!A:A,0),1)</f>
        <v>2022-04-11</v>
      </c>
      <c r="AM6">
        <f>IF(SUMIFS(HRS!G:G,HRS!F:F,"REG",HRS!C:C,RPT!A6)+SUMIFS(HRS!G:G,HRS!F:F,"OT",HRS!C:C,RPT!A6)+SUMIFS(HRS!G:G,HRS!F:F,"PTO",HRS!C:C,RPT!A6,HRS!S:S,"PTOS")&gt;=38,SUMIFS(HRS!G:G,HRS!F:F,"REG",HRS!C:C,RPT!A6)+SUMIFS(HRS!G:G,HRS!F:F,"OT",HRS!C:C,RPT!A6),0)</f>
        <v>0</v>
      </c>
      <c r="AP6">
        <f>SUMIFS(HRS!G:G,HRS!C:C,E6,HRS!F:F,"REG")+SUMIFS(HRS!G:G,HRS!C:C,E6,HRS!F:F,"OT")</f>
        <v>17.699999999999996</v>
      </c>
      <c r="AS6" s="9" t="str">
        <f t="shared" si="1"/>
        <v>1005 5</v>
      </c>
      <c r="AT6" s="9" t="str">
        <f t="shared" si="2"/>
        <v>FPL</v>
      </c>
      <c r="AU6" s="9" t="str">
        <f t="shared" si="3"/>
        <v/>
      </c>
      <c r="AV6" s="19" t="str">
        <f t="shared" si="12"/>
        <v/>
      </c>
      <c r="BA6"/>
    </row>
    <row r="7" spans="1:56" ht="12.75" customHeight="1" x14ac:dyDescent="0.2">
      <c r="A7" s="2">
        <f>Roster!A7</f>
        <v>259361</v>
      </c>
      <c r="B7" s="2">
        <f t="shared" si="13"/>
        <v>6</v>
      </c>
      <c r="C7" s="2">
        <v>1006</v>
      </c>
      <c r="D7" s="2" t="str">
        <f>Roster!D7</f>
        <v>FPL</v>
      </c>
      <c r="E7" s="2" t="str">
        <f t="shared" si="4"/>
        <v>0259361</v>
      </c>
      <c r="F7" s="2">
        <f>IFERROR(INDEX('Cur Sch'!G:G,MATCH(RPT!A7,'Cur Sch'!C:C,0),1),0)</f>
        <v>40</v>
      </c>
      <c r="G7" s="2" t="str">
        <f>Roster!N7</f>
        <v>plan 3</v>
      </c>
      <c r="H7" s="3">
        <f>SUMIF(HRS!C:C,RPT!E7,HRS!G:G)</f>
        <v>35.066690000000001</v>
      </c>
      <c r="I7" s="9" t="str">
        <f>IFERROR(IF(VLOOKUP(A7,PA!A:E,5,0)=0,"Yes",""),"No")</f>
        <v>No</v>
      </c>
      <c r="J7" s="9" t="str">
        <f>IFERROR(IF(VLOOKUP(A7,PTO!A:L,12,0)="PTOU Applied", "Unplanned PTO",IF(VLOOKUP(A7,PTO!A:L,12,0)="PTOU ","Denied PTO","Planned PTO")),"No PTO")</f>
        <v>Planned PTO</v>
      </c>
      <c r="K7" s="9" t="str">
        <f t="shared" si="5"/>
        <v/>
      </c>
      <c r="L7" s="14" t="str">
        <f>IFERROR(IF(AND(D7="Kroger",OR(U7="1",U7="0")),IF(VLOOKUP(RPT!A7,KRG!$B$2:$BA$200,52,0)=0,IF(RPT!J7="Planned PTO",IF((F7-0.75)&lt;H7,"Check",""),""),""),""),"")</f>
        <v/>
      </c>
      <c r="M7" s="14" t="str">
        <f>IFERROR(IF(IF(D7="Kroger",AVERAGEIFS('QA Check'!E:E,'QA Check'!C:C,RPT!A7,'QA Check'!H:H,"(QA)"),0)&gt;=90%,IF(AND(I7="Yes",J7&lt;&gt;"Unplanned PTO",U7=1),"Check",""),""),"")</f>
        <v/>
      </c>
      <c r="U7" s="17">
        <f t="shared" si="0"/>
        <v>1.25</v>
      </c>
      <c r="V7" s="8" t="str">
        <f t="shared" si="6"/>
        <v/>
      </c>
      <c r="W7" s="9" t="str">
        <f>IF(G7="Plan 2",IF(AND(IFERROR(INDEX(KRG!D:D,MATCH(RPT!A7,KRG!B:B,0),1)="Plan 2",0),A7&lt;&gt;212821),INDEX(KRG!BA:BA,MATCH(RPT!A7,KRG!B:B,0),1),IF(AND(I7="Yes",OR(J7="No PTO",J7="Planned PTO",J7="Denied PTO")),2,0)),"")</f>
        <v/>
      </c>
      <c r="X7" s="9" t="str">
        <f t="shared" si="7"/>
        <v/>
      </c>
      <c r="Y7" s="9" t="str">
        <f>IF(G7="Plan 9",VLOOKUP(RPT!A7,KRG!$B$2:$BA$200,52,0),"")</f>
        <v/>
      </c>
      <c r="Z7" s="9" t="str">
        <f>IF(G7="Plan 11",VLOOKUP(RPT!A7,KRG!$B$2:$BA$200,52,0),"")</f>
        <v/>
      </c>
      <c r="AA7" s="9" t="str">
        <f>IF(G7="Plan 12",IF(D7="Kroger",IF(J7="",0,VLOOKUP(RPT!A7,KRG!$B$2:$BA$200,52,0)),IF(D7="SW Gas (Jax)",INDEX('SWG2'!BA:BA,MATCH(RPT!A7,'SWG2'!B:B,0),1),IF(D7="Mercedes (Jax)",IF(SUM(SUMIFS(HRS!G:G,HRS!C:C,A7,HRS!F:F,{"OT","REG","PR2.5","PROT5","PR125","PROTC","PR2.0","PROT4"}))&gt;=38,4,0),IF(D7="FPL",IF(AND(H7&gt;=38,I7="Yes"),5.5,IF(H7&gt;=38,3,0)),IF(AND(I7="Yes",OR(J7="No PTO",J7="Planned PTO",J7="Denied PTO")),2.5,0))))),"")</f>
        <v/>
      </c>
      <c r="AB7" s="9" t="str">
        <f>IF(G7="Plan 19",IF(J7="",0,VLOOKUP(RPT!A7,KRG!$B$2:$BA$200,52,0)),"")</f>
        <v/>
      </c>
      <c r="AC7" s="9" t="str">
        <f t="shared" si="8"/>
        <v/>
      </c>
      <c r="AD7" s="9" t="str">
        <f>IF(G7="Plan 22",VLOOKUP(RPT!A7,KRG!$B$2:$BA$200,52,0),"")</f>
        <v/>
      </c>
      <c r="AE7" s="3" t="str">
        <f t="shared" si="9"/>
        <v/>
      </c>
      <c r="AF7" s="9" t="str">
        <f>IF(G7="Plan 26",IF(J7="Unplanned PTO",0,VLOOKUP(RPT!A7,KRG!$B$2:$BA$200,52,0)),"")</f>
        <v/>
      </c>
      <c r="AG7" s="9" t="str">
        <f t="shared" si="10"/>
        <v/>
      </c>
      <c r="AH7" s="9" t="str">
        <f>IF(G7="Plan 32",VLOOKUP(A7,'SWG2'!B:BA,52,0),"")</f>
        <v/>
      </c>
      <c r="AI7" s="9" t="str">
        <f t="shared" si="11"/>
        <v/>
      </c>
      <c r="AJ7" s="9">
        <f>IF(G7="Plan 3",IF(AND(H7&gt;=38,J7&lt;&gt;"Unplanned PTO"),IF(AND(INDEX(FPL!P:P,MATCH(RPT!A7,FPL!B:B,0),1)&gt;=0.92),4.25,3),IF(AND(H7&gt;=38,J7="Unplanned PTO",AP7&gt;=38),IF(INDEX(FPL!P:P,MATCH(RPT!A7,FPL!B:B,0),1)&gt;=0.92,4.25,3),IF(INDEX(FPL!P:P,MATCH(RPT!A7,FPL!B:B,0),1)&gt;=0.92,1.25,0))),"")</f>
        <v>1.25</v>
      </c>
      <c r="AK7" s="22"/>
      <c r="AL7" s="22" t="str">
        <f>INDEX(Roster!F:F, MATCH(RPT!A7,Roster!A:A,0),1)</f>
        <v>2021-11-29</v>
      </c>
      <c r="AM7">
        <f>IF(SUMIFS(HRS!G:G,HRS!F:F,"REG",HRS!C:C,RPT!A7)+SUMIFS(HRS!G:G,HRS!F:F,"OT",HRS!C:C,RPT!A7)+SUMIFS(HRS!G:G,HRS!F:F,"PTO",HRS!C:C,RPT!A7,HRS!S:S,"PTOS")&gt;=38,SUMIFS(HRS!G:G,HRS!F:F,"REG",HRS!C:C,RPT!A7)+SUMIFS(HRS!G:G,HRS!F:F,"OT",HRS!C:C,RPT!A7),0)</f>
        <v>0</v>
      </c>
      <c r="AP7">
        <f>SUMIFS(HRS!G:G,HRS!C:C,E7,HRS!F:F,"REG")+SUMIFS(HRS!G:G,HRS!C:C,E7,HRS!F:F,"OT")</f>
        <v>27.066690000000001</v>
      </c>
      <c r="AS7" s="9" t="str">
        <f t="shared" si="1"/>
        <v>1006 6</v>
      </c>
      <c r="AT7" s="9" t="str">
        <f t="shared" si="2"/>
        <v>FPL</v>
      </c>
      <c r="AU7" s="9" t="str">
        <f t="shared" si="3"/>
        <v/>
      </c>
      <c r="AV7" s="19" t="str">
        <f t="shared" si="12"/>
        <v/>
      </c>
      <c r="BA7"/>
    </row>
    <row r="8" spans="1:56" ht="12.75" customHeight="1" x14ac:dyDescent="0.2">
      <c r="A8" s="2">
        <f>Roster!A8</f>
        <v>261569</v>
      </c>
      <c r="B8" s="2">
        <f t="shared" si="13"/>
        <v>7</v>
      </c>
      <c r="C8" s="2">
        <v>1007</v>
      </c>
      <c r="D8" s="2" t="str">
        <f>Roster!D8</f>
        <v>FPL</v>
      </c>
      <c r="E8" s="2" t="str">
        <f t="shared" si="4"/>
        <v>0261569</v>
      </c>
      <c r="F8" s="2">
        <f>IFERROR(INDEX('Cur Sch'!G:G,MATCH(RPT!A8,'Cur Sch'!C:C,0),1),0)</f>
        <v>40</v>
      </c>
      <c r="G8" s="2" t="str">
        <f>Roster!N8</f>
        <v>plan 3</v>
      </c>
      <c r="H8" s="3">
        <f>SUMIF(HRS!C:C,RPT!E8,HRS!G:G)</f>
        <v>28.6</v>
      </c>
      <c r="I8" s="9" t="str">
        <f>IFERROR(IF(VLOOKUP(A8,PA!A:E,5,0)=0,"Yes",""),"No")</f>
        <v>No</v>
      </c>
      <c r="J8" s="9" t="str">
        <f>IFERROR(IF(VLOOKUP(A8,PTO!A:L,12,0)="PTOU Applied", "Unplanned PTO",IF(VLOOKUP(A8,PTO!A:L,12,0)="PTOU ","Denied PTO","Planned PTO")),"No PTO")</f>
        <v>Unplanned PTO</v>
      </c>
      <c r="K8" s="9" t="str">
        <f t="shared" si="5"/>
        <v/>
      </c>
      <c r="L8" s="14" t="str">
        <f>IFERROR(IF(AND(D8="Kroger",OR(U8="1",U8="0")),IF(VLOOKUP(RPT!A8,KRG!$B$2:$BA$200,52,0)=0,IF(RPT!J8="Planned PTO",IF((F8-0.75)&lt;H8,"Check",""),""),""),""),"")</f>
        <v/>
      </c>
      <c r="M8" s="14" t="str">
        <f>IFERROR(IF(IF(D8="Kroger",AVERAGEIFS('QA Check'!E:E,'QA Check'!C:C,RPT!A8,'QA Check'!H:H,"(QA)"),0)&gt;=90%,IF(AND(I8="Yes",J8&lt;&gt;"Unplanned PTO",U8=1),"Check",""),""),"")</f>
        <v/>
      </c>
      <c r="U8" s="17">
        <f t="shared" si="0"/>
        <v>1.25</v>
      </c>
      <c r="V8" s="8" t="str">
        <f t="shared" si="6"/>
        <v/>
      </c>
      <c r="W8" s="9" t="str">
        <f>IF(G8="Plan 2",IF(AND(IFERROR(INDEX(KRG!D:D,MATCH(RPT!A8,KRG!B:B,0),1)="Plan 2",0),A8&lt;&gt;212821),INDEX(KRG!BA:BA,MATCH(RPT!A8,KRG!B:B,0),1),IF(AND(I8="Yes",OR(J8="No PTO",J8="Planned PTO",J8="Denied PTO")),2,0)),"")</f>
        <v/>
      </c>
      <c r="X8" s="9" t="str">
        <f t="shared" si="7"/>
        <v/>
      </c>
      <c r="Y8" s="9" t="str">
        <f>IF(G8="Plan 9",VLOOKUP(RPT!A8,KRG!$B$2:$BA$200,52,0),"")</f>
        <v/>
      </c>
      <c r="Z8" s="9" t="str">
        <f>IF(G8="Plan 11",VLOOKUP(RPT!A8,KRG!$B$2:$BA$200,52,0),"")</f>
        <v/>
      </c>
      <c r="AA8" s="9" t="str">
        <f>IF(G8="Plan 12",IF(D8="Kroger",IF(J8="",0,VLOOKUP(RPT!A8,KRG!$B$2:$BA$200,52,0)),IF(D8="SW Gas (Jax)",INDEX('SWG2'!BA:BA,MATCH(RPT!A8,'SWG2'!B:B,0),1),IF(D8="Mercedes (Jax)",IF(SUM(SUMIFS(HRS!G:G,HRS!C:C,A8,HRS!F:F,{"OT","REG","PR2.5","PROT5","PR125","PROTC","PR2.0","PROT4"}))&gt;=38,4,0),IF(D8="FPL",IF(AND(H8&gt;=38,I8="Yes"),5.5,IF(H8&gt;=38,3,0)),IF(AND(I8="Yes",OR(J8="No PTO",J8="Planned PTO",J8="Denied PTO")),2.5,0))))),"")</f>
        <v/>
      </c>
      <c r="AB8" s="9" t="str">
        <f>IF(G8="Plan 19",IF(J8="",0,VLOOKUP(RPT!A8,KRG!$B$2:$BA$200,52,0)),"")</f>
        <v/>
      </c>
      <c r="AC8" s="9" t="str">
        <f t="shared" si="8"/>
        <v/>
      </c>
      <c r="AD8" s="9" t="str">
        <f>IF(G8="Plan 22",VLOOKUP(RPT!A8,KRG!$B$2:$BA$200,52,0),"")</f>
        <v/>
      </c>
      <c r="AE8" s="3" t="str">
        <f t="shared" si="9"/>
        <v/>
      </c>
      <c r="AF8" s="9" t="str">
        <f>IF(G8="Plan 26",IF(J8="Unplanned PTO",0,VLOOKUP(RPT!A8,KRG!$B$2:$BA$200,52,0)),"")</f>
        <v/>
      </c>
      <c r="AG8" s="9" t="str">
        <f t="shared" si="10"/>
        <v/>
      </c>
      <c r="AH8" s="9" t="str">
        <f>IF(G8="Plan 32",VLOOKUP(A8,'SWG2'!B:BA,52,0),"")</f>
        <v/>
      </c>
      <c r="AI8" s="9" t="str">
        <f t="shared" si="11"/>
        <v/>
      </c>
      <c r="AJ8" s="9">
        <f>IF(G8="Plan 3",IF(AND(H8&gt;=38,J8&lt;&gt;"Unplanned PTO"),IF(AND(INDEX(FPL!P:P,MATCH(RPT!A8,FPL!B:B,0),1)&gt;=0.92),4.25,3),IF(AND(H8&gt;=38,J8="Unplanned PTO",AP8&gt;=38),IF(INDEX(FPL!P:P,MATCH(RPT!A8,FPL!B:B,0),1)&gt;=0.92,4.25,3),IF(INDEX(FPL!P:P,MATCH(RPT!A8,FPL!B:B,0),1)&gt;=0.92,1.25,0))),"")</f>
        <v>1.25</v>
      </c>
      <c r="AK8" s="22"/>
      <c r="AL8" s="22" t="str">
        <f>INDEX(Roster!F:F, MATCH(RPT!A8,Roster!A:A,0),1)</f>
        <v>2022-04-11</v>
      </c>
      <c r="AM8">
        <f>IF(SUMIFS(HRS!G:G,HRS!F:F,"REG",HRS!C:C,RPT!A8)+SUMIFS(HRS!G:G,HRS!F:F,"OT",HRS!C:C,RPT!A8)+SUMIFS(HRS!G:G,HRS!F:F,"PTO",HRS!C:C,RPT!A8,HRS!S:S,"PTOS")&gt;=38,SUMIFS(HRS!G:G,HRS!F:F,"REG",HRS!C:C,RPT!A8)+SUMIFS(HRS!G:G,HRS!F:F,"OT",HRS!C:C,RPT!A8),0)</f>
        <v>0</v>
      </c>
      <c r="AP8">
        <f>SUMIFS(HRS!G:G,HRS!C:C,E8,HRS!F:F,"REG")+SUMIFS(HRS!G:G,HRS!C:C,E8,HRS!F:F,"OT")</f>
        <v>24.6</v>
      </c>
      <c r="AS8" s="9" t="str">
        <f t="shared" si="1"/>
        <v>1007 7</v>
      </c>
      <c r="AT8" s="9" t="str">
        <f t="shared" si="2"/>
        <v>FPL</v>
      </c>
      <c r="AU8" s="9" t="str">
        <f t="shared" si="3"/>
        <v/>
      </c>
      <c r="AV8" s="19" t="str">
        <f t="shared" si="12"/>
        <v/>
      </c>
      <c r="BA8"/>
    </row>
    <row r="9" spans="1:56" ht="12.75" customHeight="1" x14ac:dyDescent="0.2">
      <c r="A9" s="2">
        <f>Roster!A9</f>
        <v>261576</v>
      </c>
      <c r="B9" s="2">
        <f t="shared" si="13"/>
        <v>8</v>
      </c>
      <c r="C9" s="2">
        <v>1008</v>
      </c>
      <c r="D9" s="2" t="str">
        <f>Roster!D9</f>
        <v>FPL</v>
      </c>
      <c r="E9" s="2" t="str">
        <f t="shared" si="4"/>
        <v>0261576</v>
      </c>
      <c r="F9" s="2">
        <f>IFERROR(INDEX('Cur Sch'!G:G,MATCH(RPT!A9,'Cur Sch'!C:C,0),1),0)</f>
        <v>40</v>
      </c>
      <c r="G9" s="2" t="str">
        <f>Roster!N9</f>
        <v>plan 3</v>
      </c>
      <c r="H9" s="3">
        <f>SUMIF(HRS!C:C,RPT!E9,HRS!G:G)</f>
        <v>40.199999999999996</v>
      </c>
      <c r="I9" s="9" t="str">
        <f>IFERROR(IF(VLOOKUP(A9,PA!A:E,5,0)=0,"Yes",""),"No")</f>
        <v>Yes</v>
      </c>
      <c r="J9" s="9" t="str">
        <f>IFERROR(IF(VLOOKUP(A9,PTO!A:L,12,0)="PTOU Applied", "Unplanned PTO",IF(VLOOKUP(A9,PTO!A:L,12,0)="PTOU ","Denied PTO","Planned PTO")),"No PTO")</f>
        <v>Unplanned PTO</v>
      </c>
      <c r="K9" s="9" t="str">
        <f t="shared" si="5"/>
        <v/>
      </c>
      <c r="L9" s="14" t="str">
        <f>IFERROR(IF(AND(D9="Kroger",OR(U9="1",U9="0")),IF(VLOOKUP(RPT!A9,KRG!$B$2:$BA$200,52,0)=0,IF(RPT!J9="Planned PTO",IF((F9-0.75)&lt;H9,"Check",""),""),""),""),"")</f>
        <v/>
      </c>
      <c r="M9" s="14" t="str">
        <f>IFERROR(IF(IF(D9="Kroger",AVERAGEIFS('QA Check'!E:E,'QA Check'!C:C,RPT!A9,'QA Check'!H:H,"(QA)"),0)&gt;=90%,IF(AND(I9="Yes",J9&lt;&gt;"Unplanned PTO",U9=1),"Check",""),""),"")</f>
        <v/>
      </c>
      <c r="U9" s="17">
        <f t="shared" si="0"/>
        <v>1.25</v>
      </c>
      <c r="V9" s="8" t="str">
        <f t="shared" si="6"/>
        <v/>
      </c>
      <c r="W9" s="9" t="str">
        <f>IF(G9="Plan 2",IF(AND(IFERROR(INDEX(KRG!D:D,MATCH(RPT!A9,KRG!B:B,0),1)="Plan 2",0),A9&lt;&gt;212821),INDEX(KRG!BA:BA,MATCH(RPT!A9,KRG!B:B,0),1),IF(AND(I9="Yes",OR(J9="No PTO",J9="Planned PTO",J9="Denied PTO")),2,0)),"")</f>
        <v/>
      </c>
      <c r="X9" s="9" t="str">
        <f t="shared" si="7"/>
        <v/>
      </c>
      <c r="Y9" s="9" t="str">
        <f>IF(G9="Plan 9",VLOOKUP(RPT!A9,KRG!$B$2:$BA$200,52,0),"")</f>
        <v/>
      </c>
      <c r="Z9" s="9" t="str">
        <f>IF(G9="Plan 11",VLOOKUP(RPT!A9,KRG!$B$2:$BA$200,52,0),"")</f>
        <v/>
      </c>
      <c r="AA9" s="9" t="str">
        <f>IF(G9="Plan 12",IF(D9="Kroger",IF(J9="",0,VLOOKUP(RPT!A9,KRG!$B$2:$BA$200,52,0)),IF(D9="SW Gas (Jax)",INDEX('SWG2'!BA:BA,MATCH(RPT!A9,'SWG2'!B:B,0),1),IF(D9="Mercedes (Jax)",IF(SUM(SUMIFS(HRS!G:G,HRS!C:C,A9,HRS!F:F,{"OT","REG","PR2.5","PROT5","PR125","PROTC","PR2.0","PROT4"}))&gt;=38,4,0),IF(D9="FPL",IF(AND(H9&gt;=38,I9="Yes"),5.5,IF(H9&gt;=38,3,0)),IF(AND(I9="Yes",OR(J9="No PTO",J9="Planned PTO",J9="Denied PTO")),2.5,0))))),"")</f>
        <v/>
      </c>
      <c r="AB9" s="9" t="str">
        <f>IF(G9="Plan 19",IF(J9="",0,VLOOKUP(RPT!A9,KRG!$B$2:$BA$200,52,0)),"")</f>
        <v/>
      </c>
      <c r="AC9" s="9" t="str">
        <f t="shared" si="8"/>
        <v/>
      </c>
      <c r="AD9" s="9" t="str">
        <f>IF(G9="Plan 22",VLOOKUP(RPT!A9,KRG!$B$2:$BA$200,52,0),"")</f>
        <v/>
      </c>
      <c r="AE9" s="3" t="str">
        <f t="shared" si="9"/>
        <v/>
      </c>
      <c r="AF9" s="9" t="str">
        <f>IF(G9="Plan 26",IF(J9="Unplanned PTO",0,VLOOKUP(RPT!A9,KRG!$B$2:$BA$200,52,0)),"")</f>
        <v/>
      </c>
      <c r="AG9" s="9" t="str">
        <f t="shared" si="10"/>
        <v/>
      </c>
      <c r="AH9" s="9" t="str">
        <f>IF(G9="Plan 32",VLOOKUP(A9,'SWG2'!B:BA,52,0),"")</f>
        <v/>
      </c>
      <c r="AI9" s="9" t="str">
        <f t="shared" si="11"/>
        <v/>
      </c>
      <c r="AJ9" s="9">
        <f>IF(G9="Plan 3",IF(AND(H9&gt;=38,J9&lt;&gt;"Unplanned PTO"),IF(AND(INDEX(FPL!P:P,MATCH(RPT!A9,FPL!B:B,0),1)&gt;=0.92),4.25,3),IF(AND(H9&gt;=38,J9="Unplanned PTO",AP9&gt;=38),IF(INDEX(FPL!P:P,MATCH(RPT!A9,FPL!B:B,0),1)&gt;=0.92,4.25,3),IF(INDEX(FPL!P:P,MATCH(RPT!A9,FPL!B:B,0),1)&gt;=0.92,1.25,0))),"")</f>
        <v>1.25</v>
      </c>
      <c r="AK9" s="22"/>
      <c r="AL9" s="22" t="str">
        <f>INDEX(Roster!F:F, MATCH(RPT!A9,Roster!A:A,0),1)</f>
        <v>2022-04-11</v>
      </c>
      <c r="AM9">
        <f>IF(SUMIFS(HRS!G:G,HRS!F:F,"REG",HRS!C:C,RPT!A9)+SUMIFS(HRS!G:G,HRS!F:F,"OT",HRS!C:C,RPT!A9)+SUMIFS(HRS!G:G,HRS!F:F,"PTO",HRS!C:C,RPT!A9,HRS!S:S,"PTOS")&gt;=38,SUMIFS(HRS!G:G,HRS!F:F,"REG",HRS!C:C,RPT!A9)+SUMIFS(HRS!G:G,HRS!F:F,"OT",HRS!C:C,RPT!A9),0)</f>
        <v>0</v>
      </c>
      <c r="AP9">
        <f>SUMIFS(HRS!G:G,HRS!C:C,E9,HRS!F:F,"REG")+SUMIFS(HRS!G:G,HRS!C:C,E9,HRS!F:F,"OT")</f>
        <v>23.2</v>
      </c>
      <c r="AS9" s="9" t="str">
        <f t="shared" si="1"/>
        <v>1008 8</v>
      </c>
      <c r="AT9" s="9" t="str">
        <f t="shared" si="2"/>
        <v>FPL</v>
      </c>
      <c r="AU9" s="9" t="str">
        <f t="shared" si="3"/>
        <v/>
      </c>
      <c r="AV9" s="19" t="str">
        <f t="shared" si="12"/>
        <v/>
      </c>
      <c r="BA9"/>
    </row>
    <row r="10" spans="1:56" ht="12.75" customHeight="1" x14ac:dyDescent="0.2">
      <c r="A10" s="2">
        <f>Roster!A10</f>
        <v>261038</v>
      </c>
      <c r="B10" s="2">
        <f t="shared" si="13"/>
        <v>9</v>
      </c>
      <c r="C10" s="2">
        <v>1009</v>
      </c>
      <c r="D10" s="2" t="str">
        <f>Roster!D10</f>
        <v>FPL</v>
      </c>
      <c r="E10" s="2" t="str">
        <f t="shared" si="4"/>
        <v>0261038</v>
      </c>
      <c r="F10" s="2">
        <f>IFERROR(INDEX('Cur Sch'!G:G,MATCH(RPT!A10,'Cur Sch'!C:C,0),1),0)</f>
        <v>40</v>
      </c>
      <c r="G10" s="2" t="str">
        <f>Roster!N10</f>
        <v>plan 3</v>
      </c>
      <c r="H10" s="3">
        <f>SUMIF(HRS!C:C,RPT!E10,HRS!G:G)</f>
        <v>36.199979999999996</v>
      </c>
      <c r="I10" s="9" t="str">
        <f>IFERROR(IF(VLOOKUP(A10,PA!A:E,5,0)=0,"Yes",""),"No")</f>
        <v>No</v>
      </c>
      <c r="J10" s="9" t="str">
        <f>IFERROR(IF(VLOOKUP(A10,PTO!A:L,12,0)="PTOU Applied", "Unplanned PTO",IF(VLOOKUP(A10,PTO!A:L,12,0)="PTOU ","Denied PTO","Planned PTO")),"No PTO")</f>
        <v>Unplanned PTO</v>
      </c>
      <c r="K10" s="9" t="str">
        <f t="shared" si="5"/>
        <v/>
      </c>
      <c r="L10" s="14" t="str">
        <f>IFERROR(IF(AND(D10="Kroger",OR(U10="1",U10="0")),IF(VLOOKUP(RPT!A10,KRG!$B$2:$BA$200,52,0)=0,IF(RPT!J10="Planned PTO",IF((F10-0.75)&lt;H10,"Check",""),""),""),""),"")</f>
        <v/>
      </c>
      <c r="M10" s="14" t="str">
        <f>IFERROR(IF(IF(D10="Kroger",AVERAGEIFS('QA Check'!E:E,'QA Check'!C:C,RPT!A10,'QA Check'!H:H,"(QA)"),0)&gt;=90%,IF(AND(I10="Yes",J10&lt;&gt;"Unplanned PTO",U10=1),"Check",""),""),"")</f>
        <v/>
      </c>
      <c r="U10" s="17">
        <f t="shared" si="0"/>
        <v>0</v>
      </c>
      <c r="V10" s="8" t="str">
        <f t="shared" si="6"/>
        <v/>
      </c>
      <c r="W10" s="9" t="str">
        <f>IF(G10="Plan 2",IF(AND(IFERROR(INDEX(KRG!D:D,MATCH(RPT!A10,KRG!B:B,0),1)="Plan 2",0),A10&lt;&gt;212821),INDEX(KRG!BA:BA,MATCH(RPT!A10,KRG!B:B,0),1),IF(AND(I10="Yes",OR(J10="No PTO",J10="Planned PTO",J10="Denied PTO")),2,0)),"")</f>
        <v/>
      </c>
      <c r="X10" s="9" t="str">
        <f t="shared" si="7"/>
        <v/>
      </c>
      <c r="Y10" s="9" t="str">
        <f>IF(G10="Plan 9",VLOOKUP(RPT!A10,KRG!$B$2:$BA$200,52,0),"")</f>
        <v/>
      </c>
      <c r="Z10" s="9" t="str">
        <f>IF(G10="Plan 11",VLOOKUP(RPT!A10,KRG!$B$2:$BA$200,52,0),"")</f>
        <v/>
      </c>
      <c r="AA10" s="9" t="str">
        <f>IF(G10="Plan 12",IF(D10="Kroger",IF(J10="",0,VLOOKUP(RPT!A10,KRG!$B$2:$BA$200,52,0)),IF(D10="SW Gas (Jax)",INDEX('SWG2'!BA:BA,MATCH(RPT!A10,'SWG2'!B:B,0),1),IF(D10="Mercedes (Jax)",IF(SUM(SUMIFS(HRS!G:G,HRS!C:C,A10,HRS!F:F,{"OT","REG","PR2.5","PROT5","PR125","PROTC","PR2.0","PROT4"}))&gt;=38,4,0),IF(D10="FPL",IF(AND(H10&gt;=38,I10="Yes"),5.5,IF(H10&gt;=38,3,0)),IF(AND(I10="Yes",OR(J10="No PTO",J10="Planned PTO",J10="Denied PTO")),2.5,0))))),"")</f>
        <v/>
      </c>
      <c r="AB10" s="9" t="str">
        <f>IF(G10="Plan 19",IF(J10="",0,VLOOKUP(RPT!A10,KRG!$B$2:$BA$200,52,0)),"")</f>
        <v/>
      </c>
      <c r="AC10" s="9" t="str">
        <f t="shared" si="8"/>
        <v/>
      </c>
      <c r="AD10" s="9" t="str">
        <f>IF(G10="Plan 22",VLOOKUP(RPT!A10,KRG!$B$2:$BA$200,52,0),"")</f>
        <v/>
      </c>
      <c r="AE10" s="3" t="str">
        <f t="shared" si="9"/>
        <v/>
      </c>
      <c r="AF10" s="9" t="str">
        <f>IF(G10="Plan 26",IF(J10="Unplanned PTO",0,VLOOKUP(RPT!A10,KRG!$B$2:$BA$200,52,0)),"")</f>
        <v/>
      </c>
      <c r="AG10" s="9" t="str">
        <f t="shared" si="10"/>
        <v/>
      </c>
      <c r="AH10" s="9" t="str">
        <f>IF(G10="Plan 32",VLOOKUP(A10,'SWG2'!B:BA,52,0),"")</f>
        <v/>
      </c>
      <c r="AI10" s="9" t="str">
        <f t="shared" si="11"/>
        <v/>
      </c>
      <c r="AJ10" s="9">
        <f>IF(G10="Plan 3",IF(AND(H10&gt;=38,J10&lt;&gt;"Unplanned PTO"),IF(AND(INDEX(FPL!P:P,MATCH(RPT!A10,FPL!B:B,0),1)&gt;=0.92),4.25,3),IF(AND(H10&gt;=38,J10="Unplanned PTO",AP10&gt;=38),IF(INDEX(FPL!P:P,MATCH(RPT!A10,FPL!B:B,0),1)&gt;=0.92,4.25,3),IF(INDEX(FPL!P:P,MATCH(RPT!A10,FPL!B:B,0),1)&gt;=0.92,1.25,0))),"")</f>
        <v>0</v>
      </c>
      <c r="AK10" s="22"/>
      <c r="AL10" s="22" t="str">
        <f>INDEX(Roster!F:F, MATCH(RPT!A10,Roster!A:A,0),1)</f>
        <v>2022-03-08</v>
      </c>
      <c r="AM10">
        <f>IF(SUMIFS(HRS!G:G,HRS!F:F,"REG",HRS!C:C,RPT!A10)+SUMIFS(HRS!G:G,HRS!F:F,"OT",HRS!C:C,RPT!A10)+SUMIFS(HRS!G:G,HRS!F:F,"PTO",HRS!C:C,RPT!A10,HRS!S:S,"PTOS")&gt;=38,SUMIFS(HRS!G:G,HRS!F:F,"REG",HRS!C:C,RPT!A10)+SUMIFS(HRS!G:G,HRS!F:F,"OT",HRS!C:C,RPT!A10),0)</f>
        <v>0</v>
      </c>
      <c r="AP10">
        <f>SUMIFS(HRS!G:G,HRS!C:C,E10,HRS!F:F,"REG")+SUMIFS(HRS!G:G,HRS!C:C,E10,HRS!F:F,"OT")</f>
        <v>30.19998</v>
      </c>
      <c r="AS10" s="9" t="str">
        <f t="shared" si="1"/>
        <v>1009 9</v>
      </c>
      <c r="AT10" s="9" t="str">
        <f t="shared" si="2"/>
        <v>FPL</v>
      </c>
      <c r="AU10" s="9" t="str">
        <f t="shared" si="3"/>
        <v/>
      </c>
      <c r="AV10" s="19" t="str">
        <f t="shared" si="12"/>
        <v/>
      </c>
      <c r="BA10"/>
    </row>
    <row r="11" spans="1:56" ht="12.75" customHeight="1" x14ac:dyDescent="0.2">
      <c r="A11" s="2">
        <f>Roster!A11</f>
        <v>260348</v>
      </c>
      <c r="B11" s="2">
        <f t="shared" si="13"/>
        <v>10</v>
      </c>
      <c r="C11" s="2">
        <v>1010</v>
      </c>
      <c r="D11" s="2" t="str">
        <f>Roster!D11</f>
        <v>HR (Jax)</v>
      </c>
      <c r="E11" s="2" t="str">
        <f t="shared" si="4"/>
        <v>0260348</v>
      </c>
      <c r="F11" s="2">
        <f>IFERROR(INDEX('Cur Sch'!G:G,MATCH(RPT!A11,'Cur Sch'!C:C,0),1),0)</f>
        <v>0</v>
      </c>
      <c r="G11" s="2" t="str">
        <f>Roster!N11</f>
        <v>plan 0</v>
      </c>
      <c r="H11" s="3">
        <f>SUMIF(HRS!C:C,RPT!E11,HRS!G:G)</f>
        <v>0</v>
      </c>
      <c r="I11" s="9" t="str">
        <f>IFERROR(IF(VLOOKUP(A11,PA!A:E,5,0)=0,"Yes",""),"No")</f>
        <v>Yes</v>
      </c>
      <c r="J11" s="9" t="str">
        <f>IFERROR(IF(VLOOKUP(A11,PTO!A:L,12,0)="PTOU Applied", "Unplanned PTO",IF(VLOOKUP(A11,PTO!A:L,12,0)="PTOU ","Denied PTO","Planned PTO")),"No PTO")</f>
        <v>No PTO</v>
      </c>
      <c r="K11" s="9" t="str">
        <f t="shared" si="5"/>
        <v/>
      </c>
      <c r="L11" s="14" t="str">
        <f>IFERROR(IF(AND(D11="Kroger",OR(U11="1",U11="0")),IF(VLOOKUP(RPT!A11,KRG!$B$2:$BA$200,52,0)=0,IF(RPT!J11="Planned PTO",IF((F11-0.75)&lt;H11,"Check",""),""),""),""),"")</f>
        <v/>
      </c>
      <c r="M11" s="14" t="str">
        <f>IFERROR(IF(IF(D11="Kroger",AVERAGEIFS('QA Check'!E:E,'QA Check'!C:C,RPT!A11,'QA Check'!H:H,"(QA)"),0)&gt;=90%,IF(AND(I11="Yes",J11&lt;&gt;"Unplanned PTO",U11=1),"Check",""),""),"")</f>
        <v/>
      </c>
      <c r="U11" s="17">
        <f t="shared" si="0"/>
        <v>0</v>
      </c>
      <c r="V11" s="8">
        <f t="shared" si="6"/>
        <v>0</v>
      </c>
      <c r="W11" s="9" t="str">
        <f>IF(G11="Plan 2",IF(AND(IFERROR(INDEX(KRG!D:D,MATCH(RPT!A11,KRG!B:B,0),1)="Plan 2",0),A11&lt;&gt;212821),INDEX(KRG!BA:BA,MATCH(RPT!A11,KRG!B:B,0),1),IF(AND(I11="Yes",OR(J11="No PTO",J11="Planned PTO",J11="Denied PTO")),2,0)),"")</f>
        <v/>
      </c>
      <c r="X11" s="9" t="str">
        <f t="shared" si="7"/>
        <v/>
      </c>
      <c r="Y11" s="9" t="str">
        <f>IF(G11="Plan 9",VLOOKUP(RPT!A11,KRG!$B$2:$BA$200,52,0),"")</f>
        <v/>
      </c>
      <c r="Z11" s="9" t="str">
        <f>IF(G11="Plan 11",VLOOKUP(RPT!A11,KRG!$B$2:$BA$200,52,0),"")</f>
        <v/>
      </c>
      <c r="AA11" s="9" t="str">
        <f>IF(G11="Plan 12",IF(D11="Kroger",IF(J11="",0,VLOOKUP(RPT!A11,KRG!$B$2:$BA$200,52,0)),IF(D11="SW Gas (Jax)",INDEX('SWG2'!BA:BA,MATCH(RPT!A11,'SWG2'!B:B,0),1),IF(D11="Mercedes (Jax)",IF(SUM(SUMIFS(HRS!G:G,HRS!C:C,A11,HRS!F:F,{"OT","REG","PR2.5","PROT5","PR125","PROTC","PR2.0","PROT4"}))&gt;=38,4,0),IF(D11="FPL",IF(AND(H11&gt;=38,I11="Yes"),5.5,IF(H11&gt;=38,3,0)),IF(AND(I11="Yes",OR(J11="No PTO",J11="Planned PTO",J11="Denied PTO")),2.5,0))))),"")</f>
        <v/>
      </c>
      <c r="AB11" s="9" t="str">
        <f>IF(G11="Plan 19",IF(J11="",0,VLOOKUP(RPT!A11,KRG!$B$2:$BA$200,52,0)),"")</f>
        <v/>
      </c>
      <c r="AC11" s="9" t="str">
        <f t="shared" si="8"/>
        <v/>
      </c>
      <c r="AD11" s="9" t="str">
        <f>IF(G11="Plan 22",VLOOKUP(RPT!A11,KRG!$B$2:$BA$200,52,0),"")</f>
        <v/>
      </c>
      <c r="AE11" s="3" t="str">
        <f t="shared" si="9"/>
        <v/>
      </c>
      <c r="AF11" s="9" t="str">
        <f>IF(G11="Plan 26",IF(J11="Unplanned PTO",0,VLOOKUP(RPT!A11,KRG!$B$2:$BA$200,52,0)),"")</f>
        <v/>
      </c>
      <c r="AG11" s="9" t="str">
        <f t="shared" si="10"/>
        <v/>
      </c>
      <c r="AH11" s="9" t="str">
        <f>IF(G11="Plan 32",VLOOKUP(A11,'SWG2'!B:BA,52,0),"")</f>
        <v/>
      </c>
      <c r="AI11" s="9" t="str">
        <f t="shared" si="11"/>
        <v/>
      </c>
      <c r="AJ11" s="9" t="str">
        <f>IF(G11="Plan 3",IF(AND(H11&gt;=38,J11&lt;&gt;"Unplanned PTO"),IF(AND(INDEX(FPL!P:P,MATCH(RPT!A11,FPL!B:B,0),1)&gt;=0.92),4.25,3),IF(AND(H11&gt;=38,J11="Unplanned PTO",AP11&gt;=38),IF(INDEX(FPL!P:P,MATCH(RPT!A11,FPL!B:B,0),1)&gt;=0.92,4.25,3),IF(INDEX(FPL!P:P,MATCH(RPT!A11,FPL!B:B,0),1)&gt;=0.92,1.25,0))),"")</f>
        <v/>
      </c>
      <c r="AL11" s="22" t="str">
        <f>INDEX(Roster!F:F, MATCH(RPT!A11,Roster!A:A,0),1)</f>
        <v>2022-02-07</v>
      </c>
      <c r="AM11">
        <f>IF(SUMIFS(HRS!G:G,HRS!F:F,"REG",HRS!C:C,RPT!A11)+SUMIFS(HRS!G:G,HRS!F:F,"OT",HRS!C:C,RPT!A11)+SUMIFS(HRS!G:G,HRS!F:F,"PTO",HRS!C:C,RPT!A11,HRS!S:S,"PTOS")&gt;=38,SUMIFS(HRS!G:G,HRS!F:F,"REG",HRS!C:C,RPT!A11)+SUMIFS(HRS!G:G,HRS!F:F,"OT",HRS!C:C,RPT!A11),0)</f>
        <v>0</v>
      </c>
      <c r="AP11">
        <f>SUMIFS(HRS!G:G,HRS!C:C,E11,HRS!F:F,"REG")+SUMIFS(HRS!G:G,HRS!C:C,E11,HRS!F:F,"OT")</f>
        <v>0</v>
      </c>
      <c r="AS11" s="9" t="str">
        <f t="shared" si="1"/>
        <v>1010 10</v>
      </c>
      <c r="AT11" s="9" t="str">
        <f t="shared" si="2"/>
        <v>HR (Jax)</v>
      </c>
      <c r="AU11" s="9" t="str">
        <f t="shared" si="3"/>
        <v/>
      </c>
      <c r="AV11" s="19" t="str">
        <f t="shared" si="12"/>
        <v/>
      </c>
      <c r="BA11"/>
    </row>
    <row r="12" spans="1:56" ht="12.75" customHeight="1" x14ac:dyDescent="0.2">
      <c r="A12" s="2">
        <f>Roster!A12</f>
        <v>66712</v>
      </c>
      <c r="B12" s="2">
        <f t="shared" si="13"/>
        <v>11</v>
      </c>
      <c r="C12" s="2">
        <v>1011</v>
      </c>
      <c r="D12" s="2" t="str">
        <f>Roster!D12</f>
        <v>HR (Jax)</v>
      </c>
      <c r="E12" s="2" t="str">
        <f t="shared" si="4"/>
        <v>066712</v>
      </c>
      <c r="F12" s="2">
        <f>IFERROR(INDEX('Cur Sch'!G:G,MATCH(RPT!A12,'Cur Sch'!C:C,0),1),0)</f>
        <v>0</v>
      </c>
      <c r="G12" s="2" t="str">
        <f>Roster!N12</f>
        <v>plan 0</v>
      </c>
      <c r="H12" s="3">
        <f>SUMIF(HRS!C:C,RPT!E12,HRS!G:G)</f>
        <v>0</v>
      </c>
      <c r="I12" s="9" t="str">
        <f>IFERROR(IF(VLOOKUP(A12,PA!A:E,5,0)=0,"Yes",""),"No")</f>
        <v>Yes</v>
      </c>
      <c r="J12" s="9" t="str">
        <f>IFERROR(IF(VLOOKUP(A12,PTO!A:L,12,0)="PTOU Applied", "Unplanned PTO",IF(VLOOKUP(A12,PTO!A:L,12,0)="PTOU ","Denied PTO","Planned PTO")),"No PTO")</f>
        <v>No PTO</v>
      </c>
      <c r="K12" s="9" t="str">
        <f t="shared" si="5"/>
        <v/>
      </c>
      <c r="L12" s="14" t="str">
        <f>IFERROR(IF(AND(D12="Kroger",OR(U12="1",U12="0")),IF(VLOOKUP(RPT!A12,KRG!$B$2:$BA$200,52,0)=0,IF(RPT!J12="Planned PTO",IF((F12-0.75)&lt;H12,"Check",""),""),""),""),"")</f>
        <v/>
      </c>
      <c r="M12" s="14" t="str">
        <f>IFERROR(IF(IF(D12="Kroger",AVERAGEIFS('QA Check'!E:E,'QA Check'!C:C,RPT!A12,'QA Check'!H:H,"(QA)"),0)&gt;=90%,IF(AND(I12="Yes",J12&lt;&gt;"Unplanned PTO",U12=1),"Check",""),""),"")</f>
        <v/>
      </c>
      <c r="P12" s="6"/>
      <c r="U12" s="17">
        <f t="shared" si="0"/>
        <v>0</v>
      </c>
      <c r="V12" s="8">
        <f t="shared" si="6"/>
        <v>0</v>
      </c>
      <c r="W12" s="9" t="str">
        <f>IF(G12="Plan 2",IF(AND(IFERROR(INDEX(KRG!D:D,MATCH(RPT!A12,KRG!B:B,0),1)="Plan 2",0),A12&lt;&gt;212821),INDEX(KRG!BA:BA,MATCH(RPT!A12,KRG!B:B,0),1),IF(AND(I12="Yes",OR(J12="No PTO",J12="Planned PTO",J12="Denied PTO")),2,0)),"")</f>
        <v/>
      </c>
      <c r="X12" s="9" t="str">
        <f t="shared" si="7"/>
        <v/>
      </c>
      <c r="Y12" s="9" t="str">
        <f>IF(G12="Plan 9",VLOOKUP(RPT!A12,KRG!$B$2:$BA$200,52,0),"")</f>
        <v/>
      </c>
      <c r="Z12" s="9" t="str">
        <f>IF(G12="Plan 11",VLOOKUP(RPT!A12,KRG!$B$2:$BA$200,52,0),"")</f>
        <v/>
      </c>
      <c r="AA12" s="9" t="str">
        <f>IF(G12="Plan 12",IF(D12="Kroger",IF(J12="",0,VLOOKUP(RPT!A12,KRG!$B$2:$BA$200,52,0)),IF(D12="SW Gas (Jax)",INDEX('SWG2'!BA:BA,MATCH(RPT!A12,'SWG2'!B:B,0),1),IF(D12="Mercedes (Jax)",IF(SUM(SUMIFS(HRS!G:G,HRS!C:C,A12,HRS!F:F,{"OT","REG","PR2.5","PROT5","PR125","PROTC","PR2.0","PROT4"}))&gt;=38,4,0),IF(D12="FPL",IF(AND(H12&gt;=38,I12="Yes"),5.5,IF(H12&gt;=38,3,0)),IF(AND(I12="Yes",OR(J12="No PTO",J12="Planned PTO",J12="Denied PTO")),2.5,0))))),"")</f>
        <v/>
      </c>
      <c r="AB12" s="9" t="str">
        <f>IF(G12="Plan 19",IF(J12="",0,VLOOKUP(RPT!A12,KRG!$B$2:$BA$200,52,0)),"")</f>
        <v/>
      </c>
      <c r="AC12" s="9" t="str">
        <f t="shared" si="8"/>
        <v/>
      </c>
      <c r="AD12" s="9" t="str">
        <f>IF(G12="Plan 22",VLOOKUP(RPT!A12,KRG!$B$2:$BA$200,52,0),"")</f>
        <v/>
      </c>
      <c r="AE12" s="3" t="str">
        <f t="shared" si="9"/>
        <v/>
      </c>
      <c r="AF12" s="9" t="str">
        <f>IF(G12="Plan 26",IF(J12="Unplanned PTO",0,VLOOKUP(RPT!A12,KRG!$B$2:$BA$200,52,0)),"")</f>
        <v/>
      </c>
      <c r="AG12" s="9" t="str">
        <f t="shared" si="10"/>
        <v/>
      </c>
      <c r="AH12" s="9" t="str">
        <f>IF(G12="Plan 32",VLOOKUP(A12,'SWG2'!B:BA,52,0),"")</f>
        <v/>
      </c>
      <c r="AI12" s="9" t="str">
        <f t="shared" si="11"/>
        <v/>
      </c>
      <c r="AJ12" s="9" t="str">
        <f>IF(G12="Plan 3",IF(AND(H12&gt;=38,J12&lt;&gt;"Unplanned PTO"),IF(AND(INDEX(FPL!P:P,MATCH(RPT!A12,FPL!B:B,0),1)&gt;=0.92),4.25,3),IF(AND(H12&gt;=38,J12="Unplanned PTO",AP12&gt;=38),IF(INDEX(FPL!P:P,MATCH(RPT!A12,FPL!B:B,0),1)&gt;=0.92,4.25,3),IF(INDEX(FPL!P:P,MATCH(RPT!A12,FPL!B:B,0),1)&gt;=0.92,1.25,0))),"")</f>
        <v/>
      </c>
      <c r="AL12" s="22" t="str">
        <f>INDEX(Roster!F:F, MATCH(RPT!A12,Roster!A:A,0),1)</f>
        <v>2001-10-01</v>
      </c>
      <c r="AM12">
        <f>IF(SUMIFS(HRS!G:G,HRS!F:F,"REG",HRS!C:C,RPT!A12)+SUMIFS(HRS!G:G,HRS!F:F,"OT",HRS!C:C,RPT!A12)+SUMIFS(HRS!G:G,HRS!F:F,"PTO",HRS!C:C,RPT!A12,HRS!S:S,"PTOS")&gt;=38,SUMIFS(HRS!G:G,HRS!F:F,"REG",HRS!C:C,RPT!A12)+SUMIFS(HRS!G:G,HRS!F:F,"OT",HRS!C:C,RPT!A12),0)</f>
        <v>0</v>
      </c>
      <c r="AP12">
        <f>SUMIFS(HRS!G:G,HRS!C:C,E12,HRS!F:F,"REG")+SUMIFS(HRS!G:G,HRS!C:C,E12,HRS!F:F,"OT")</f>
        <v>0</v>
      </c>
      <c r="AS12" s="9" t="str">
        <f t="shared" si="1"/>
        <v>1011 11</v>
      </c>
      <c r="AT12" s="9" t="str">
        <f t="shared" si="2"/>
        <v>HR (Jax)</v>
      </c>
      <c r="AU12" s="9" t="str">
        <f t="shared" si="3"/>
        <v/>
      </c>
      <c r="AV12" s="19" t="str">
        <f t="shared" si="12"/>
        <v/>
      </c>
      <c r="BA12"/>
    </row>
    <row r="13" spans="1:56" ht="12.75" customHeight="1" x14ac:dyDescent="0.2">
      <c r="A13" s="2">
        <f>Roster!A13</f>
        <v>263088</v>
      </c>
      <c r="B13" s="2">
        <f t="shared" si="13"/>
        <v>12</v>
      </c>
      <c r="C13" s="2">
        <v>1012</v>
      </c>
      <c r="D13" s="2" t="str">
        <f>Roster!D13</f>
        <v>HR (Jax)</v>
      </c>
      <c r="E13" s="2" t="str">
        <f t="shared" si="4"/>
        <v>0263088</v>
      </c>
      <c r="F13" s="2">
        <f>IFERROR(INDEX('Cur Sch'!G:G,MATCH(RPT!A13,'Cur Sch'!C:C,0),1),0)</f>
        <v>42.5</v>
      </c>
      <c r="G13" s="2" t="str">
        <f>Roster!N13</f>
        <v>plan 0</v>
      </c>
      <c r="H13" s="3">
        <f>SUMIF(HRS!C:C,RPT!E13,HRS!G:G)</f>
        <v>0</v>
      </c>
      <c r="I13" s="9" t="str">
        <f>IFERROR(IF(VLOOKUP(A13,PA!A:E,5,0)=0,"Yes",""),"No")</f>
        <v>Yes</v>
      </c>
      <c r="J13" s="9" t="str">
        <f>IFERROR(IF(VLOOKUP(A13,PTO!A:L,12,0)="PTOU Applied", "Unplanned PTO",IF(VLOOKUP(A13,PTO!A:L,12,0)="PTOU ","Denied PTO","Planned PTO")),"No PTO")</f>
        <v>No PTO</v>
      </c>
      <c r="K13" s="9" t="str">
        <f t="shared" si="5"/>
        <v/>
      </c>
      <c r="L13" s="14" t="str">
        <f>IFERROR(IF(AND(D13="Kroger",OR(U13="1",U13="0")),IF(VLOOKUP(RPT!A13,KRG!$B$2:$BA$200,52,0)=0,IF(RPT!J13="Planned PTO",IF((F13-0.75)&lt;H13,"Check",""),""),""),""),"")</f>
        <v/>
      </c>
      <c r="M13" s="14" t="str">
        <f>IFERROR(IF(IF(D13="Kroger",AVERAGEIFS('QA Check'!E:E,'QA Check'!C:C,RPT!A13,'QA Check'!H:H,"(QA)"),0)&gt;=90%,IF(AND(I13="Yes",J13&lt;&gt;"Unplanned PTO",U13=1),"Check",""),""),"")</f>
        <v/>
      </c>
      <c r="U13" s="17">
        <f t="shared" si="0"/>
        <v>0</v>
      </c>
      <c r="V13" s="8">
        <f t="shared" si="6"/>
        <v>0</v>
      </c>
      <c r="W13" s="9" t="str">
        <f>IF(G13="Plan 2",IF(AND(IFERROR(INDEX(KRG!D:D,MATCH(RPT!A13,KRG!B:B,0),1)="Plan 2",0),A13&lt;&gt;212821),INDEX(KRG!BA:BA,MATCH(RPT!A13,KRG!B:B,0),1),IF(AND(I13="Yes",OR(J13="No PTO",J13="Planned PTO",J13="Denied PTO")),2,0)),"")</f>
        <v/>
      </c>
      <c r="X13" s="9" t="str">
        <f t="shared" si="7"/>
        <v/>
      </c>
      <c r="Y13" s="9" t="str">
        <f>IF(G13="Plan 9",VLOOKUP(RPT!A13,KRG!$B$2:$BA$200,52,0),"")</f>
        <v/>
      </c>
      <c r="Z13" s="9" t="str">
        <f>IF(G13="Plan 11",VLOOKUP(RPT!A13,KRG!$B$2:$BA$200,52,0),"")</f>
        <v/>
      </c>
      <c r="AA13" s="9" t="str">
        <f>IF(G13="Plan 12",IF(D13="Kroger",IF(J13="",0,VLOOKUP(RPT!A13,KRG!$B$2:$BA$200,52,0)),IF(D13="SW Gas (Jax)",INDEX('SWG2'!BA:BA,MATCH(RPT!A13,'SWG2'!B:B,0),1),IF(D13="Mercedes (Jax)",IF(SUM(SUMIFS(HRS!G:G,HRS!C:C,A13,HRS!F:F,{"OT","REG","PR2.5","PROT5","PR125","PROTC","PR2.0","PROT4"}))&gt;=38,4,0),IF(D13="FPL",IF(AND(H13&gt;=38,I13="Yes"),5.5,IF(H13&gt;=38,3,0)),IF(AND(I13="Yes",OR(J13="No PTO",J13="Planned PTO",J13="Denied PTO")),2.5,0))))),"")</f>
        <v/>
      </c>
      <c r="AB13" s="9" t="str">
        <f>IF(G13="Plan 19",IF(J13="",0,VLOOKUP(RPT!A13,KRG!$B$2:$BA$200,52,0)),"")</f>
        <v/>
      </c>
      <c r="AC13" s="9" t="str">
        <f t="shared" si="8"/>
        <v/>
      </c>
      <c r="AD13" s="9" t="str">
        <f>IF(G13="Plan 22",VLOOKUP(RPT!A13,KRG!$B$2:$BA$200,52,0),"")</f>
        <v/>
      </c>
      <c r="AE13" s="3" t="str">
        <f t="shared" si="9"/>
        <v/>
      </c>
      <c r="AF13" s="9" t="str">
        <f>IF(G13="Plan 26",IF(J13="Unplanned PTO",0,VLOOKUP(RPT!A13,KRG!$B$2:$BA$200,52,0)),"")</f>
        <v/>
      </c>
      <c r="AG13" s="9" t="str">
        <f t="shared" si="10"/>
        <v/>
      </c>
      <c r="AH13" s="9" t="str">
        <f>IF(G13="Plan 32",VLOOKUP(A13,'SWG2'!B:BA,52,0),"")</f>
        <v/>
      </c>
      <c r="AI13" s="9" t="str">
        <f t="shared" si="11"/>
        <v/>
      </c>
      <c r="AJ13" s="9" t="str">
        <f>IF(G13="Plan 3",IF(AND(H13&gt;=38,J13&lt;&gt;"Unplanned PTO"),IF(AND(INDEX(FPL!P:P,MATCH(RPT!A13,FPL!B:B,0),1)&gt;=0.92),4.25,3),IF(AND(H13&gt;=38,J13="Unplanned PTO",AP13&gt;=38),IF(INDEX(FPL!P:P,MATCH(RPT!A13,FPL!B:B,0),1)&gt;=0.92,4.25,3),IF(INDEX(FPL!P:P,MATCH(RPT!A13,FPL!B:B,0),1)&gt;=0.92,1.25,0))),"")</f>
        <v/>
      </c>
      <c r="AL13" s="22" t="str">
        <f>INDEX(Roster!F:F, MATCH(RPT!A13,Roster!A:A,0),1)</f>
        <v>2002-08-08</v>
      </c>
      <c r="AM13">
        <f>IF(SUMIFS(HRS!G:G,HRS!F:F,"REG",HRS!C:C,RPT!A13)+SUMIFS(HRS!G:G,HRS!F:F,"OT",HRS!C:C,RPT!A13)+SUMIFS(HRS!G:G,HRS!F:F,"PTO",HRS!C:C,RPT!A13,HRS!S:S,"PTOS")&gt;=38,SUMIFS(HRS!G:G,HRS!F:F,"REG",HRS!C:C,RPT!A13)+SUMIFS(HRS!G:G,HRS!F:F,"OT",HRS!C:C,RPT!A13),0)</f>
        <v>0</v>
      </c>
      <c r="AP13">
        <f>SUMIFS(HRS!G:G,HRS!C:C,E13,HRS!F:F,"REG")+SUMIFS(HRS!G:G,HRS!C:C,E13,HRS!F:F,"OT")</f>
        <v>0</v>
      </c>
      <c r="AS13" s="9" t="str">
        <f t="shared" si="1"/>
        <v>1012 12</v>
      </c>
      <c r="AT13" s="9" t="str">
        <f t="shared" si="2"/>
        <v>HR (Jax)</v>
      </c>
      <c r="AU13" s="9" t="str">
        <f t="shared" si="3"/>
        <v/>
      </c>
      <c r="AV13" s="19" t="str">
        <f t="shared" si="12"/>
        <v/>
      </c>
      <c r="BA13"/>
    </row>
    <row r="14" spans="1:56" ht="12.75" customHeight="1" x14ac:dyDescent="0.2">
      <c r="A14" s="2">
        <f>Roster!A14</f>
        <v>249073</v>
      </c>
      <c r="B14" s="2">
        <f t="shared" si="13"/>
        <v>13</v>
      </c>
      <c r="C14" s="2">
        <v>1013</v>
      </c>
      <c r="D14" s="2" t="str">
        <f>Roster!D14</f>
        <v>Kroger</v>
      </c>
      <c r="E14" s="2" t="str">
        <f t="shared" si="4"/>
        <v>0249073</v>
      </c>
      <c r="F14" s="2">
        <f>IFERROR(INDEX('Cur Sch'!G:G,MATCH(RPT!A14,'Cur Sch'!C:C,0),1),0)</f>
        <v>40</v>
      </c>
      <c r="G14" s="2" t="str">
        <f>Roster!N14</f>
        <v>plan 22</v>
      </c>
      <c r="H14" s="3">
        <f>SUMIF(HRS!C:C,RPT!E14,HRS!G:G)</f>
        <v>27.950009999999999</v>
      </c>
      <c r="I14" s="9" t="str">
        <f>IFERROR(IF(VLOOKUP(A14,PA!A:E,5,0)=0,"Yes",""),"No")</f>
        <v>No</v>
      </c>
      <c r="J14" s="9" t="str">
        <f>IFERROR(IF(VLOOKUP(A14,PTO!A:L,12,0)="PTOU Applied", "Unplanned PTO",IF(VLOOKUP(A14,PTO!A:L,12,0)="PTOU ","Denied PTO","Planned PTO")),"No PTO")</f>
        <v>No PTO</v>
      </c>
      <c r="K14" s="9" t="str">
        <f t="shared" si="5"/>
        <v/>
      </c>
      <c r="L14" s="14" t="str">
        <f>IFERROR(IF(AND(D14="Kroger",OR(U14="1",U14="0")),IF(VLOOKUP(RPT!A14,KRG!$B$2:$BA$200,52,0)=0,IF(RPT!J14="Planned PTO",IF((F14-0.75)&lt;H14,"Check",""),""),""),""),"")</f>
        <v/>
      </c>
      <c r="M14" s="14" t="str">
        <f>IFERROR(IF(IF(D14="Kroger",AVERAGEIFS('QA Check'!E:E,'QA Check'!C:C,RPT!A14,'QA Check'!H:H,"(QA)"),0)&gt;=90%,IF(AND(I14="Yes",J14&lt;&gt;"Unplanned PTO",U14=1),"Check",""),""),"")</f>
        <v/>
      </c>
      <c r="U14" s="17">
        <f t="shared" si="0"/>
        <v>1.5</v>
      </c>
      <c r="V14" s="8" t="str">
        <f t="shared" si="6"/>
        <v/>
      </c>
      <c r="W14" s="9" t="str">
        <f>IF(G14="Plan 2",IF(AND(IFERROR(INDEX(KRG!D:D,MATCH(RPT!A14,KRG!B:B,0),1)="Plan 2",0),A14&lt;&gt;212821),INDEX(KRG!BA:BA,MATCH(RPT!A14,KRG!B:B,0),1),IF(AND(I14="Yes",OR(J14="No PTO",J14="Planned PTO",J14="Denied PTO")),2,0)),"")</f>
        <v/>
      </c>
      <c r="X14" s="9" t="str">
        <f t="shared" si="7"/>
        <v/>
      </c>
      <c r="Y14" s="9" t="str">
        <f>IF(G14="Plan 9",VLOOKUP(RPT!A14,KRG!$B$2:$BA$200,52,0),"")</f>
        <v/>
      </c>
      <c r="Z14" s="9" t="str">
        <f>IF(G14="Plan 11",VLOOKUP(RPT!A14,KRG!$B$2:$BA$200,52,0),"")</f>
        <v/>
      </c>
      <c r="AA14" s="9" t="str">
        <f>IF(G14="Plan 12",IF(D14="Kroger",IF(J14="",0,VLOOKUP(RPT!A14,KRG!$B$2:$BA$200,52,0)),IF(D14="SW Gas (Jax)",INDEX('SWG2'!BA:BA,MATCH(RPT!A14,'SWG2'!B:B,0),1),IF(D14="Mercedes (Jax)",IF(SUM(SUMIFS(HRS!G:G,HRS!C:C,A14,HRS!F:F,{"OT","REG","PR2.5","PROT5","PR125","PROTC","PR2.0","PROT4"}))&gt;=38,4,0),IF(D14="FPL",IF(AND(H14&gt;=38,I14="Yes"),5.5,IF(H14&gt;=38,3,0)),IF(AND(I14="Yes",OR(J14="No PTO",J14="Planned PTO",J14="Denied PTO")),2.5,0))))),"")</f>
        <v/>
      </c>
      <c r="AB14" s="9" t="str">
        <f>IF(G14="Plan 19",IF(J14="",0,VLOOKUP(RPT!A14,KRG!$B$2:$BA$200,52,0)),"")</f>
        <v/>
      </c>
      <c r="AC14" s="9" t="str">
        <f t="shared" si="8"/>
        <v/>
      </c>
      <c r="AD14" s="9">
        <f>IF(G14="Plan 22",VLOOKUP(RPT!A14,KRG!$B$2:$BA$200,52,0),"")</f>
        <v>1.5</v>
      </c>
      <c r="AE14" s="3" t="str">
        <f t="shared" si="9"/>
        <v/>
      </c>
      <c r="AF14" s="9" t="str">
        <f>IF(G14="Plan 26",IF(J14="Unplanned PTO",0,VLOOKUP(RPT!A14,KRG!$B$2:$BA$200,52,0)),"")</f>
        <v/>
      </c>
      <c r="AG14" s="9" t="str">
        <f t="shared" si="10"/>
        <v/>
      </c>
      <c r="AH14" s="9" t="str">
        <f>IF(G14="Plan 32",VLOOKUP(A14,'SWG2'!B:BA,52,0),"")</f>
        <v/>
      </c>
      <c r="AI14" s="9" t="str">
        <f t="shared" si="11"/>
        <v/>
      </c>
      <c r="AJ14" s="9" t="str">
        <f>IF(G14="Plan 3",IF(AND(H14&gt;=38,J14&lt;&gt;"Unplanned PTO"),IF(AND(INDEX(FPL!P:P,MATCH(RPT!A14,FPL!B:B,0),1)&gt;=0.92),4.25,3),IF(AND(H14&gt;=38,J14="Unplanned PTO",AP14&gt;=38),IF(INDEX(FPL!P:P,MATCH(RPT!A14,FPL!B:B,0),1)&gt;=0.92,4.25,3),IF(INDEX(FPL!P:P,MATCH(RPT!A14,FPL!B:B,0),1)&gt;=0.92,1.25,0))),"")</f>
        <v/>
      </c>
      <c r="AL14" s="22" t="str">
        <f>INDEX(Roster!F:F, MATCH(RPT!A14,Roster!A:A,0),1)</f>
        <v>2020-05-04</v>
      </c>
      <c r="AM14">
        <f>IF(SUMIFS(HRS!G:G,HRS!F:F,"REG",HRS!C:C,RPT!A14)+SUMIFS(HRS!G:G,HRS!F:F,"OT",HRS!C:C,RPT!A14)+SUMIFS(HRS!G:G,HRS!F:F,"PTO",HRS!C:C,RPT!A14,HRS!S:S,"PTOS")&gt;=38,SUMIFS(HRS!G:G,HRS!F:F,"REG",HRS!C:C,RPT!A14)+SUMIFS(HRS!G:G,HRS!F:F,"OT",HRS!C:C,RPT!A14),0)</f>
        <v>0</v>
      </c>
      <c r="AP14">
        <f>SUMIFS(HRS!G:G,HRS!C:C,E14,HRS!F:F,"REG")+SUMIFS(HRS!G:G,HRS!C:C,E14,HRS!F:F,"OT")</f>
        <v>27.950009999999999</v>
      </c>
      <c r="AS14" s="9" t="str">
        <f t="shared" si="1"/>
        <v>1013 13</v>
      </c>
      <c r="AT14" s="9" t="str">
        <f t="shared" si="2"/>
        <v>Kroger</v>
      </c>
      <c r="AU14" s="9" t="str">
        <f t="shared" si="3"/>
        <v/>
      </c>
      <c r="AV14" s="19" t="str">
        <f t="shared" si="12"/>
        <v/>
      </c>
      <c r="BA14"/>
    </row>
    <row r="15" spans="1:56" ht="12.75" customHeight="1" x14ac:dyDescent="0.2">
      <c r="A15" s="2">
        <f>Roster!A15</f>
        <v>247042</v>
      </c>
      <c r="B15" s="2">
        <f t="shared" si="13"/>
        <v>14</v>
      </c>
      <c r="C15" s="2">
        <v>1014</v>
      </c>
      <c r="D15" s="2" t="str">
        <f>Roster!D15</f>
        <v>Kroger</v>
      </c>
      <c r="E15" s="2" t="str">
        <f t="shared" si="4"/>
        <v>0247042</v>
      </c>
      <c r="F15" s="2">
        <f>IFERROR(INDEX('Cur Sch'!G:G,MATCH(RPT!A15,'Cur Sch'!C:C,0),1),0)</f>
        <v>40</v>
      </c>
      <c r="G15" s="2" t="str">
        <f>Roster!N15</f>
        <v>plan 22</v>
      </c>
      <c r="H15" s="3">
        <f>SUMIF(HRS!C:C,RPT!E15,HRS!G:G)</f>
        <v>41.366630000000001</v>
      </c>
      <c r="I15" s="9" t="str">
        <f>IFERROR(IF(VLOOKUP(A15,PA!A:E,5,0)=0,"Yes",""),"No")</f>
        <v>Yes</v>
      </c>
      <c r="J15" s="9" t="str">
        <f>IFERROR(IF(VLOOKUP(A15,PTO!A:L,12,0)="PTOU Applied", "Unplanned PTO",IF(VLOOKUP(A15,PTO!A:L,12,0)="PTOU ","Denied PTO","Planned PTO")),"No PTO")</f>
        <v>No PTO</v>
      </c>
      <c r="K15" s="9" t="str">
        <f t="shared" si="5"/>
        <v/>
      </c>
      <c r="L15" s="14" t="str">
        <f>IFERROR(IF(AND(D15="Kroger",OR(U15="1",U15="0")),IF(VLOOKUP(RPT!A15,KRG!$B$2:$BA$200,52,0)=0,IF(RPT!J15="Planned PTO",IF((F15-0.75)&lt;H15,"Check",""),""),""),""),"")</f>
        <v/>
      </c>
      <c r="M15" s="14" t="str">
        <f>IFERROR(IF(IF(D15="Kroger",AVERAGEIFS('QA Check'!E:E,'QA Check'!C:C,RPT!A15,'QA Check'!H:H,"(QA)"),0)&gt;=90%,IF(AND(I15="Yes",J15&lt;&gt;"Unplanned PTO",U15=1),"Check",""),""),"")</f>
        <v/>
      </c>
      <c r="U15" s="17">
        <f t="shared" si="0"/>
        <v>5</v>
      </c>
      <c r="V15" s="8" t="str">
        <f t="shared" si="6"/>
        <v/>
      </c>
      <c r="W15" s="9" t="str">
        <f>IF(G15="Plan 2",IF(AND(IFERROR(INDEX(KRG!D:D,MATCH(RPT!A15,KRG!B:B,0),1)="Plan 2",0),A15&lt;&gt;212821),INDEX(KRG!BA:BA,MATCH(RPT!A15,KRG!B:B,0),1),IF(AND(I15="Yes",OR(J15="No PTO",J15="Planned PTO",J15="Denied PTO")),2,0)),"")</f>
        <v/>
      </c>
      <c r="X15" s="9" t="str">
        <f t="shared" si="7"/>
        <v/>
      </c>
      <c r="Y15" s="9" t="str">
        <f>IF(G15="Plan 9",VLOOKUP(RPT!A15,KRG!$B$2:$BA$200,52,0),"")</f>
        <v/>
      </c>
      <c r="Z15" s="9" t="str">
        <f>IF(G15="Plan 11",VLOOKUP(RPT!A15,KRG!$B$2:$BA$200,52,0),"")</f>
        <v/>
      </c>
      <c r="AA15" s="9" t="str">
        <f>IF(G15="Plan 12",IF(D15="Kroger",IF(J15="",0,VLOOKUP(RPT!A15,KRG!$B$2:$BA$200,52,0)),IF(D15="SW Gas (Jax)",INDEX('SWG2'!BA:BA,MATCH(RPT!A15,'SWG2'!B:B,0),1),IF(D15="Mercedes (Jax)",IF(SUM(SUMIFS(HRS!G:G,HRS!C:C,A15,HRS!F:F,{"OT","REG","PR2.5","PROT5","PR125","PROTC","PR2.0","PROT4"}))&gt;=38,4,0),IF(D15="FPL",IF(AND(H15&gt;=38,I15="Yes"),5.5,IF(H15&gt;=38,3,0)),IF(AND(I15="Yes",OR(J15="No PTO",J15="Planned PTO",J15="Denied PTO")),2.5,0))))),"")</f>
        <v/>
      </c>
      <c r="AB15" s="9" t="str">
        <f>IF(G15="Plan 19",IF(J15="",0,VLOOKUP(RPT!A15,KRG!$B$2:$BA$200,52,0)),"")</f>
        <v/>
      </c>
      <c r="AC15" s="9" t="str">
        <f t="shared" si="8"/>
        <v/>
      </c>
      <c r="AD15" s="9">
        <f>IF(G15="Plan 22",VLOOKUP(RPT!A15,KRG!$B$2:$BA$200,52,0),"")</f>
        <v>5</v>
      </c>
      <c r="AE15" s="3" t="str">
        <f t="shared" si="9"/>
        <v/>
      </c>
      <c r="AF15" s="9" t="str">
        <f>IF(G15="Plan 26",IF(J15="Unplanned PTO",0,VLOOKUP(RPT!A15,KRG!$B$2:$BA$200,52,0)),"")</f>
        <v/>
      </c>
      <c r="AG15" s="9" t="str">
        <f t="shared" si="10"/>
        <v/>
      </c>
      <c r="AH15" s="9" t="str">
        <f>IF(G15="Plan 32",VLOOKUP(A15,'SWG2'!B:BA,52,0),"")</f>
        <v/>
      </c>
      <c r="AI15" s="9" t="str">
        <f t="shared" si="11"/>
        <v/>
      </c>
      <c r="AJ15" s="9" t="str">
        <f>IF(G15="Plan 3",IF(AND(H15&gt;=38,J15&lt;&gt;"Unplanned PTO"),IF(AND(INDEX(FPL!P:P,MATCH(RPT!A15,FPL!B:B,0),1)&gt;=0.92),4.25,3),IF(AND(H15&gt;=38,J15="Unplanned PTO",AP15&gt;=38),IF(INDEX(FPL!P:P,MATCH(RPT!A15,FPL!B:B,0),1)&gt;=0.92,4.25,3),IF(INDEX(FPL!P:P,MATCH(RPT!A15,FPL!B:B,0),1)&gt;=0.92,1.25,0))),"")</f>
        <v/>
      </c>
      <c r="AL15" s="22" t="str">
        <f>INDEX(Roster!F:F, MATCH(RPT!A15,Roster!A:A,0),1)</f>
        <v>2020-01-27</v>
      </c>
      <c r="AM15">
        <f>IF(SUMIFS(HRS!G:G,HRS!F:F,"REG",HRS!C:C,RPT!A15)+SUMIFS(HRS!G:G,HRS!F:F,"OT",HRS!C:C,RPT!A15)+SUMIFS(HRS!G:G,HRS!F:F,"PTO",HRS!C:C,RPT!A15,HRS!S:S,"PTOS")&gt;=38,SUMIFS(HRS!G:G,HRS!F:F,"REG",HRS!C:C,RPT!A15)+SUMIFS(HRS!G:G,HRS!F:F,"OT",HRS!C:C,RPT!A15),0)</f>
        <v>41.366630000000001</v>
      </c>
      <c r="AP15">
        <f>SUMIFS(HRS!G:G,HRS!C:C,E15,HRS!F:F,"REG")+SUMIFS(HRS!G:G,HRS!C:C,E15,HRS!F:F,"OT")</f>
        <v>41.366630000000001</v>
      </c>
      <c r="AS15" s="9" t="str">
        <f t="shared" si="1"/>
        <v>1014 14</v>
      </c>
      <c r="AT15" s="9" t="str">
        <f t="shared" si="2"/>
        <v>Kroger</v>
      </c>
      <c r="AU15" s="9" t="str">
        <f t="shared" si="3"/>
        <v>OT</v>
      </c>
      <c r="AV15" s="19">
        <f t="shared" si="12"/>
        <v>5.6942916666666697E-2</v>
      </c>
      <c r="BA15"/>
    </row>
    <row r="16" spans="1:56" ht="12.75" customHeight="1" x14ac:dyDescent="0.2">
      <c r="A16" s="2">
        <f>Roster!A16</f>
        <v>259055</v>
      </c>
      <c r="B16" s="2">
        <f t="shared" si="13"/>
        <v>15</v>
      </c>
      <c r="C16" s="2">
        <v>1015</v>
      </c>
      <c r="D16" s="2" t="str">
        <f>Roster!D16</f>
        <v>Kroger</v>
      </c>
      <c r="E16" s="2" t="str">
        <f t="shared" si="4"/>
        <v>0259055</v>
      </c>
      <c r="F16" s="2">
        <f>IFERROR(INDEX('Cur Sch'!G:G,MATCH(RPT!A16,'Cur Sch'!C:C,0),1),0)</f>
        <v>40</v>
      </c>
      <c r="G16" s="2" t="str">
        <f>Roster!N16</f>
        <v>plan 22</v>
      </c>
      <c r="H16" s="3">
        <f>SUMIF(HRS!C:C,RPT!E16,HRS!G:G)</f>
        <v>40.633310000000002</v>
      </c>
      <c r="I16" s="9" t="str">
        <f>IFERROR(IF(VLOOKUP(A16,PA!A:E,5,0)=0,"Yes",""),"No")</f>
        <v>Yes</v>
      </c>
      <c r="J16" s="9" t="str">
        <f>IFERROR(IF(VLOOKUP(A16,PTO!A:L,12,0)="PTOU Applied", "Unplanned PTO",IF(VLOOKUP(A16,PTO!A:L,12,0)="PTOU ","Denied PTO","Planned PTO")),"No PTO")</f>
        <v>No PTO</v>
      </c>
      <c r="K16" s="9" t="str">
        <f t="shared" si="5"/>
        <v/>
      </c>
      <c r="L16" s="14" t="str">
        <f>IFERROR(IF(AND(D16="Kroger",OR(U16="1",U16="0")),IF(VLOOKUP(RPT!A16,KRG!$B$2:$BA$200,52,0)=0,IF(RPT!J16="Planned PTO",IF((F16-0.75)&lt;H16,"Check",""),""),""),""),"")</f>
        <v/>
      </c>
      <c r="M16" s="14" t="str">
        <f>IFERROR(IF(IF(D16="Kroger",AVERAGEIFS('QA Check'!E:E,'QA Check'!C:C,RPT!A16,'QA Check'!H:H,"(QA)"),0)&gt;=90%,IF(AND(I16="Yes",J16&lt;&gt;"Unplanned PTO",U16=1),"Check",""),""),"")</f>
        <v/>
      </c>
      <c r="U16" s="17">
        <f t="shared" si="0"/>
        <v>5</v>
      </c>
      <c r="V16" s="8" t="str">
        <f t="shared" si="6"/>
        <v/>
      </c>
      <c r="W16" s="9" t="str">
        <f>IF(G16="Plan 2",IF(AND(IFERROR(INDEX(KRG!D:D,MATCH(RPT!A16,KRG!B:B,0),1)="Plan 2",0),A16&lt;&gt;212821),INDEX(KRG!BA:BA,MATCH(RPT!A16,KRG!B:B,0),1),IF(AND(I16="Yes",OR(J16="No PTO",J16="Planned PTO",J16="Denied PTO")),2,0)),"")</f>
        <v/>
      </c>
      <c r="X16" s="9" t="str">
        <f t="shared" si="7"/>
        <v/>
      </c>
      <c r="Y16" s="9" t="str">
        <f>IF(G16="Plan 9",VLOOKUP(RPT!A16,KRG!$B$2:$BA$200,52,0),"")</f>
        <v/>
      </c>
      <c r="Z16" s="9" t="str">
        <f>IF(G16="Plan 11",VLOOKUP(RPT!A16,KRG!$B$2:$BA$200,52,0),"")</f>
        <v/>
      </c>
      <c r="AA16" s="9" t="str">
        <f>IF(G16="Plan 12",IF(D16="Kroger",IF(J16="",0,VLOOKUP(RPT!A16,KRG!$B$2:$BA$200,52,0)),IF(D16="SW Gas (Jax)",INDEX('SWG2'!BA:BA,MATCH(RPT!A16,'SWG2'!B:B,0),1),IF(D16="Mercedes (Jax)",IF(SUM(SUMIFS(HRS!G:G,HRS!C:C,A16,HRS!F:F,{"OT","REG","PR2.5","PROT5","PR125","PROTC","PR2.0","PROT4"}))&gt;=38,4,0),IF(D16="FPL",IF(AND(H16&gt;=38,I16="Yes"),5.5,IF(H16&gt;=38,3,0)),IF(AND(I16="Yes",OR(J16="No PTO",J16="Planned PTO",J16="Denied PTO")),2.5,0))))),"")</f>
        <v/>
      </c>
      <c r="AB16" s="9" t="str">
        <f>IF(G16="Plan 19",IF(J16="",0,VLOOKUP(RPT!A16,KRG!$B$2:$BA$200,52,0)),"")</f>
        <v/>
      </c>
      <c r="AC16" s="9" t="str">
        <f t="shared" si="8"/>
        <v/>
      </c>
      <c r="AD16" s="9">
        <f>IF(G16="Plan 22",VLOOKUP(RPT!A16,KRG!$B$2:$BA$200,52,0),"")</f>
        <v>5</v>
      </c>
      <c r="AE16" s="3" t="str">
        <f t="shared" si="9"/>
        <v/>
      </c>
      <c r="AF16" s="9" t="str">
        <f>IF(G16="Plan 26",IF(J16="Unplanned PTO",0,VLOOKUP(RPT!A16,KRG!$B$2:$BA$200,52,0)),"")</f>
        <v/>
      </c>
      <c r="AG16" s="9" t="str">
        <f t="shared" si="10"/>
        <v/>
      </c>
      <c r="AH16" s="9" t="str">
        <f>IF(G16="Plan 32",VLOOKUP(A16,'SWG2'!B:BA,52,0),"")</f>
        <v/>
      </c>
      <c r="AI16" s="9" t="str">
        <f t="shared" si="11"/>
        <v/>
      </c>
      <c r="AJ16" s="9" t="str">
        <f>IF(G16="Plan 3",IF(AND(H16&gt;=38,J16&lt;&gt;"Unplanned PTO"),IF(AND(INDEX(FPL!P:P,MATCH(RPT!A16,FPL!B:B,0),1)&gt;=0.92),4.25,3),IF(AND(H16&gt;=38,J16="Unplanned PTO",AP16&gt;=38),IF(INDEX(FPL!P:P,MATCH(RPT!A16,FPL!B:B,0),1)&gt;=0.92,4.25,3),IF(INDEX(FPL!P:P,MATCH(RPT!A16,FPL!B:B,0),1)&gt;=0.92,1.25,0))),"")</f>
        <v/>
      </c>
      <c r="AL16" s="22" t="str">
        <f>INDEX(Roster!F:F, MATCH(RPT!A16,Roster!A:A,0),1)</f>
        <v>2021-11-09</v>
      </c>
      <c r="AM16">
        <f>IF(SUMIFS(HRS!G:G,HRS!F:F,"REG",HRS!C:C,RPT!A16)+SUMIFS(HRS!G:G,HRS!F:F,"OT",HRS!C:C,RPT!A16)+SUMIFS(HRS!G:G,HRS!F:F,"PTO",HRS!C:C,RPT!A16,HRS!S:S,"PTOS")&gt;=38,SUMIFS(HRS!G:G,HRS!F:F,"REG",HRS!C:C,RPT!A16)+SUMIFS(HRS!G:G,HRS!F:F,"OT",HRS!C:C,RPT!A16),0)</f>
        <v>40.633310000000002</v>
      </c>
      <c r="AP16">
        <f>SUMIFS(HRS!G:G,HRS!C:C,E16,HRS!F:F,"REG")+SUMIFS(HRS!G:G,HRS!C:C,E16,HRS!F:F,"OT")</f>
        <v>40.633310000000002</v>
      </c>
      <c r="AS16" s="9" t="str">
        <f t="shared" si="1"/>
        <v>1015 15</v>
      </c>
      <c r="AT16" s="9" t="str">
        <f t="shared" si="2"/>
        <v>Kroger</v>
      </c>
      <c r="AU16" s="9" t="str">
        <f t="shared" si="3"/>
        <v>OT</v>
      </c>
      <c r="AV16" s="19">
        <f t="shared" si="12"/>
        <v>2.6387916666666733E-2</v>
      </c>
      <c r="BA16"/>
    </row>
    <row r="17" spans="1:48" customFormat="1" ht="12.75" customHeight="1" x14ac:dyDescent="0.2">
      <c r="A17" s="2">
        <f>Roster!A17</f>
        <v>232005</v>
      </c>
      <c r="B17" s="2">
        <f t="shared" si="13"/>
        <v>16</v>
      </c>
      <c r="C17" s="2">
        <v>1016</v>
      </c>
      <c r="D17" s="2" t="str">
        <f>Roster!D17</f>
        <v>Kroger</v>
      </c>
      <c r="E17" s="2" t="str">
        <f t="shared" si="4"/>
        <v>0232005</v>
      </c>
      <c r="F17" s="2">
        <f>IFERROR(INDEX('Cur Sch'!G:G,MATCH(RPT!A17,'Cur Sch'!C:C,0),1),0)</f>
        <v>40</v>
      </c>
      <c r="G17" s="2" t="str">
        <f>Roster!N17</f>
        <v>plan 22</v>
      </c>
      <c r="H17" s="3">
        <f>SUMIF(HRS!C:C,RPT!E17,HRS!G:G)</f>
        <v>40.616680000000002</v>
      </c>
      <c r="I17" s="9" t="str">
        <f>IFERROR(IF(VLOOKUP(A17,PA!A:E,5,0)=0,"Yes",""),"No")</f>
        <v>Yes</v>
      </c>
      <c r="J17" s="9" t="str">
        <f>IFERROR(IF(VLOOKUP(A17,PTO!A:L,12,0)="PTOU Applied", "Unplanned PTO",IF(VLOOKUP(A17,PTO!A:L,12,0)="PTOU ","Denied PTO","Planned PTO")),"No PTO")</f>
        <v>No PTO</v>
      </c>
      <c r="K17" s="9" t="str">
        <f t="shared" si="5"/>
        <v/>
      </c>
      <c r="L17" s="14" t="str">
        <f>IFERROR(IF(AND(D17="Kroger",OR(U17="1",U17="0")),IF(VLOOKUP(RPT!A17,KRG!$B$2:$BA$200,52,0)=0,IF(RPT!J17="Planned PTO",IF((F17-0.75)&lt;H17,"Check",""),""),""),""),"")</f>
        <v/>
      </c>
      <c r="M17" s="14" t="str">
        <f>IFERROR(IF(IF(D17="Kroger",AVERAGEIFS('QA Check'!E:E,'QA Check'!C:C,RPT!A17,'QA Check'!H:H,"(QA)"),0)&gt;=90%,IF(AND(I17="Yes",J17&lt;&gt;"Unplanned PTO",U17=1),"Check",""),""),"")</f>
        <v/>
      </c>
      <c r="U17" s="17">
        <f t="shared" si="0"/>
        <v>5</v>
      </c>
      <c r="V17" s="8" t="str">
        <f t="shared" si="6"/>
        <v/>
      </c>
      <c r="W17" s="9" t="str">
        <f>IF(G17="Plan 2",IF(AND(IFERROR(INDEX(KRG!D:D,MATCH(RPT!A17,KRG!B:B,0),1)="Plan 2",0),A17&lt;&gt;212821),INDEX(KRG!BA:BA,MATCH(RPT!A17,KRG!B:B,0),1),IF(AND(I17="Yes",OR(J17="No PTO",J17="Planned PTO",J17="Denied PTO")),2,0)),"")</f>
        <v/>
      </c>
      <c r="X17" s="9" t="str">
        <f t="shared" si="7"/>
        <v/>
      </c>
      <c r="Y17" s="9" t="str">
        <f>IF(G17="Plan 9",VLOOKUP(RPT!A17,KRG!$B$2:$BA$200,52,0),"")</f>
        <v/>
      </c>
      <c r="Z17" s="9" t="str">
        <f>IF(G17="Plan 11",VLOOKUP(RPT!A17,KRG!$B$2:$BA$200,52,0),"")</f>
        <v/>
      </c>
      <c r="AA17" s="9" t="str">
        <f>IF(G17="Plan 12",IF(D17="Kroger",IF(J17="",0,VLOOKUP(RPT!A17,KRG!$B$2:$BA$200,52,0)),IF(D17="SW Gas (Jax)",INDEX('SWG2'!BA:BA,MATCH(RPT!A17,'SWG2'!B:B,0),1),IF(D17="Mercedes (Jax)",IF(SUM(SUMIFS(HRS!G:G,HRS!C:C,A17,HRS!F:F,{"OT","REG","PR2.5","PROT5","PR125","PROTC","PR2.0","PROT4"}))&gt;=38,4,0),IF(D17="FPL",IF(AND(H17&gt;=38,I17="Yes"),5.5,IF(H17&gt;=38,3,0)),IF(AND(I17="Yes",OR(J17="No PTO",J17="Planned PTO",J17="Denied PTO")),2.5,0))))),"")</f>
        <v/>
      </c>
      <c r="AB17" s="9" t="str">
        <f>IF(G17="Plan 19",IF(J17="",0,VLOOKUP(RPT!A17,KRG!$B$2:$BA$200,52,0)),"")</f>
        <v/>
      </c>
      <c r="AC17" s="9" t="str">
        <f t="shared" si="8"/>
        <v/>
      </c>
      <c r="AD17" s="9">
        <f>IF(G17="Plan 22",VLOOKUP(RPT!A17,KRG!$B$2:$BA$200,52,0),"")</f>
        <v>5</v>
      </c>
      <c r="AE17" s="3" t="str">
        <f t="shared" si="9"/>
        <v/>
      </c>
      <c r="AF17" s="9" t="str">
        <f>IF(G17="Plan 26",IF(J17="Unplanned PTO",0,VLOOKUP(RPT!A17,KRG!$B$2:$BA$200,52,0)),"")</f>
        <v/>
      </c>
      <c r="AG17" s="9" t="str">
        <f t="shared" si="10"/>
        <v/>
      </c>
      <c r="AH17" s="9" t="str">
        <f>IF(G17="Plan 32",VLOOKUP(A17,'SWG2'!B:BA,52,0),"")</f>
        <v/>
      </c>
      <c r="AI17" s="9" t="str">
        <f t="shared" si="11"/>
        <v/>
      </c>
      <c r="AJ17" s="9" t="str">
        <f>IF(G17="Plan 3",IF(AND(H17&gt;=38,J17&lt;&gt;"Unplanned PTO"),IF(AND(INDEX(FPL!P:P,MATCH(RPT!A17,FPL!B:B,0),1)&gt;=0.92),4.25,3),IF(AND(H17&gt;=38,J17="Unplanned PTO",AP17&gt;=38),IF(INDEX(FPL!P:P,MATCH(RPT!A17,FPL!B:B,0),1)&gt;=0.92,4.25,3),IF(INDEX(FPL!P:P,MATCH(RPT!A17,FPL!B:B,0),1)&gt;=0.92,1.25,0))),"")</f>
        <v/>
      </c>
      <c r="AL17" s="22" t="str">
        <f>INDEX(Roster!F:F, MATCH(RPT!A17,Roster!A:A,0),1)</f>
        <v>2020-01-06</v>
      </c>
      <c r="AM17">
        <f>IF(SUMIFS(HRS!G:G,HRS!F:F,"REG",HRS!C:C,RPT!A17)+SUMIFS(HRS!G:G,HRS!F:F,"OT",HRS!C:C,RPT!A17)+SUMIFS(HRS!G:G,HRS!F:F,"PTO",HRS!C:C,RPT!A17,HRS!S:S,"PTOS")&gt;=38,SUMIFS(HRS!G:G,HRS!F:F,"REG",HRS!C:C,RPT!A17)+SUMIFS(HRS!G:G,HRS!F:F,"OT",HRS!C:C,RPT!A17),0)</f>
        <v>40.616680000000002</v>
      </c>
      <c r="AP17">
        <f>SUMIFS(HRS!G:G,HRS!C:C,E17,HRS!F:F,"REG")+SUMIFS(HRS!G:G,HRS!C:C,E17,HRS!F:F,"OT")</f>
        <v>40.616680000000002</v>
      </c>
      <c r="AS17" s="9" t="str">
        <f t="shared" si="1"/>
        <v>1016 16</v>
      </c>
      <c r="AT17" s="9" t="str">
        <f t="shared" si="2"/>
        <v>Kroger</v>
      </c>
      <c r="AU17" s="9" t="str">
        <f t="shared" si="3"/>
        <v>OT</v>
      </c>
      <c r="AV17" s="19">
        <f t="shared" si="12"/>
        <v>2.5695000000000096E-2</v>
      </c>
    </row>
    <row r="18" spans="1:48" customFormat="1" ht="12.75" customHeight="1" x14ac:dyDescent="0.2">
      <c r="A18" s="2">
        <f>Roster!A18</f>
        <v>262439</v>
      </c>
      <c r="B18" s="2">
        <f t="shared" si="13"/>
        <v>17</v>
      </c>
      <c r="C18" s="2">
        <v>1017</v>
      </c>
      <c r="D18" s="2" t="str">
        <f>Roster!D18</f>
        <v>Kroger</v>
      </c>
      <c r="E18" s="2" t="str">
        <f t="shared" si="4"/>
        <v>0262439</v>
      </c>
      <c r="F18" s="2">
        <f>IFERROR(INDEX('Cur Sch'!G:G,MATCH(RPT!A18,'Cur Sch'!C:C,0),1),0)</f>
        <v>40</v>
      </c>
      <c r="G18" s="2" t="str">
        <f>Roster!N18</f>
        <v>plan 22</v>
      </c>
      <c r="H18" s="3">
        <f>SUMIF(HRS!C:C,RPT!E18,HRS!G:G)</f>
        <v>39.900000000000006</v>
      </c>
      <c r="I18" s="9" t="str">
        <f>IFERROR(IF(VLOOKUP(A18,PA!A:E,5,0)=0,"Yes",""),"No")</f>
        <v>No</v>
      </c>
      <c r="J18" s="9" t="str">
        <f>IFERROR(IF(VLOOKUP(A18,PTO!A:L,12,0)="PTOU Applied", "Unplanned PTO",IF(VLOOKUP(A18,PTO!A:L,12,0)="PTOU ","Denied PTO","Planned PTO")),"No PTO")</f>
        <v>No PTO</v>
      </c>
      <c r="K18" s="9" t="str">
        <f t="shared" si="5"/>
        <v>Check</v>
      </c>
      <c r="L18" s="14" t="str">
        <f>IFERROR(IF(AND(D18="Kroger",OR(U18="1",U18="0")),IF(VLOOKUP(RPT!A18,KRG!$B$2:$BA$200,52,0)=0,IF(RPT!J18="Planned PTO",IF((F18-0.75)&lt;H18,"Check",""),""),""),""),"")</f>
        <v/>
      </c>
      <c r="M18" s="14" t="str">
        <f>IFERROR(IF(IF(D18="Kroger",AVERAGEIFS('QA Check'!E:E,'QA Check'!C:C,RPT!A18,'QA Check'!H:H,"(QA)"),0)&gt;=90%,IF(AND(I18="Yes",J18&lt;&gt;"Unplanned PTO",U18=1),"Check",""),""),"")</f>
        <v/>
      </c>
      <c r="U18" s="17">
        <f t="shared" si="0"/>
        <v>4.5</v>
      </c>
      <c r="V18" s="8" t="str">
        <f t="shared" si="6"/>
        <v/>
      </c>
      <c r="W18" s="9" t="str">
        <f>IF(G18="Plan 2",IF(AND(IFERROR(INDEX(KRG!D:D,MATCH(RPT!A18,KRG!B:B,0),1)="Plan 2",0),A18&lt;&gt;212821),INDEX(KRG!BA:BA,MATCH(RPT!A18,KRG!B:B,0),1),IF(AND(I18="Yes",OR(J18="No PTO",J18="Planned PTO",J18="Denied PTO")),2,0)),"")</f>
        <v/>
      </c>
      <c r="X18" s="9" t="str">
        <f t="shared" si="7"/>
        <v/>
      </c>
      <c r="Y18" s="9" t="str">
        <f>IF(G18="Plan 9",VLOOKUP(RPT!A18,KRG!$B$2:$BA$200,52,0),"")</f>
        <v/>
      </c>
      <c r="Z18" s="9" t="str">
        <f>IF(G18="Plan 11",VLOOKUP(RPT!A18,KRG!$B$2:$BA$200,52,0),"")</f>
        <v/>
      </c>
      <c r="AA18" s="9" t="str">
        <f>IF(G18="Plan 12",IF(D18="Kroger",IF(J18="",0,VLOOKUP(RPT!A18,KRG!$B$2:$BA$200,52,0)),IF(D18="SW Gas (Jax)",INDEX('SWG2'!BA:BA,MATCH(RPT!A18,'SWG2'!B:B,0),1),IF(D18="Mercedes (Jax)",IF(SUM(SUMIFS(HRS!G:G,HRS!C:C,A18,HRS!F:F,{"OT","REG","PR2.5","PROT5","PR125","PROTC","PR2.0","PROT4"}))&gt;=38,4,0),IF(D18="FPL",IF(AND(H18&gt;=38,I18="Yes"),5.5,IF(H18&gt;=38,3,0)),IF(AND(I18="Yes",OR(J18="No PTO",J18="Planned PTO",J18="Denied PTO")),2.5,0))))),"")</f>
        <v/>
      </c>
      <c r="AB18" s="9" t="str">
        <f>IF(G18="Plan 19",IF(J18="",0,VLOOKUP(RPT!A18,KRG!$B$2:$BA$200,52,0)),"")</f>
        <v/>
      </c>
      <c r="AC18" s="9" t="str">
        <f t="shared" si="8"/>
        <v/>
      </c>
      <c r="AD18" s="9">
        <f>IF(G18="Plan 22",VLOOKUP(RPT!A18,KRG!$B$2:$BA$200,52,0),"")</f>
        <v>4.5</v>
      </c>
      <c r="AE18" s="3" t="str">
        <f t="shared" si="9"/>
        <v/>
      </c>
      <c r="AF18" s="9" t="str">
        <f>IF(G18="Plan 26",IF(J18="Unplanned PTO",0,VLOOKUP(RPT!A18,KRG!$B$2:$BA$200,52,0)),"")</f>
        <v/>
      </c>
      <c r="AG18" s="9" t="str">
        <f t="shared" si="10"/>
        <v/>
      </c>
      <c r="AH18" s="9" t="str">
        <f>IF(G18="Plan 32",VLOOKUP(A18,'SWG2'!B:BA,52,0),"")</f>
        <v/>
      </c>
      <c r="AI18" s="9" t="str">
        <f t="shared" si="11"/>
        <v/>
      </c>
      <c r="AJ18" s="9" t="str">
        <f>IF(G18="Plan 3",IF(AND(H18&gt;=38,J18&lt;&gt;"Unplanned PTO"),IF(AND(INDEX(FPL!P:P,MATCH(RPT!A18,FPL!B:B,0),1)&gt;=0.92),4.25,3),IF(AND(H18&gt;=38,J18="Unplanned PTO",AP18&gt;=38),IF(INDEX(FPL!P:P,MATCH(RPT!A18,FPL!B:B,0),1)&gt;=0.92,4.25,3),IF(INDEX(FPL!P:P,MATCH(RPT!A18,FPL!B:B,0),1)&gt;=0.92,1.25,0))),"")</f>
        <v/>
      </c>
      <c r="AL18" s="22" t="str">
        <f>INDEX(Roster!F:F, MATCH(RPT!A18,Roster!A:A,0),1)</f>
        <v>2022-06-20</v>
      </c>
      <c r="AM18">
        <f>IF(SUMIFS(HRS!G:G,HRS!F:F,"REG",HRS!C:C,RPT!A18)+SUMIFS(HRS!G:G,HRS!F:F,"OT",HRS!C:C,RPT!A18)+SUMIFS(HRS!G:G,HRS!F:F,"PTO",HRS!C:C,RPT!A18,HRS!S:S,"PTOS")&gt;=38,SUMIFS(HRS!G:G,HRS!F:F,"REG",HRS!C:C,RPT!A18)+SUMIFS(HRS!G:G,HRS!F:F,"OT",HRS!C:C,RPT!A18),0)</f>
        <v>39.900000000000006</v>
      </c>
      <c r="AP18">
        <f>SUMIFS(HRS!G:G,HRS!C:C,E18,HRS!F:F,"REG")+SUMIFS(HRS!G:G,HRS!C:C,E18,HRS!F:F,"OT")</f>
        <v>39.900000000000006</v>
      </c>
      <c r="AS18" s="9" t="str">
        <f t="shared" si="1"/>
        <v>1017 17</v>
      </c>
      <c r="AT18" s="9" t="str">
        <f t="shared" si="2"/>
        <v>Kroger</v>
      </c>
      <c r="AU18" s="9" t="str">
        <f t="shared" si="3"/>
        <v/>
      </c>
      <c r="AV18" s="19" t="str">
        <f t="shared" si="12"/>
        <v/>
      </c>
    </row>
    <row r="19" spans="1:48" customFormat="1" ht="12.75" customHeight="1" x14ac:dyDescent="0.2">
      <c r="A19" s="2">
        <f>Roster!A19</f>
        <v>253679</v>
      </c>
      <c r="B19" s="2">
        <f t="shared" si="13"/>
        <v>18</v>
      </c>
      <c r="C19" s="2">
        <v>1018</v>
      </c>
      <c r="D19" s="2" t="str">
        <f>Roster!D19</f>
        <v>Kroger</v>
      </c>
      <c r="E19" s="2" t="str">
        <f t="shared" si="4"/>
        <v>0253679</v>
      </c>
      <c r="F19" s="2">
        <f>IFERROR(INDEX('Cur Sch'!G:G,MATCH(RPT!A19,'Cur Sch'!C:C,0),1),0)</f>
        <v>40</v>
      </c>
      <c r="G19" s="2" t="str">
        <f>Roster!N19</f>
        <v>plan 12</v>
      </c>
      <c r="H19" s="3">
        <f>SUMIF(HRS!C:C,RPT!E19,HRS!G:G)</f>
        <v>49.349989999999998</v>
      </c>
      <c r="I19" s="9" t="str">
        <f>IFERROR(IF(VLOOKUP(A19,PA!A:E,5,0)=0,"Yes",""),"No")</f>
        <v>Yes</v>
      </c>
      <c r="J19" s="9" t="str">
        <f>IFERROR(IF(VLOOKUP(A19,PTO!A:L,12,0)="PTOU Applied", "Unplanned PTO",IF(VLOOKUP(A19,PTO!A:L,12,0)="PTOU ","Denied PTO","Planned PTO")),"No PTO")</f>
        <v>No PTO</v>
      </c>
      <c r="K19" s="9" t="str">
        <f t="shared" si="5"/>
        <v/>
      </c>
      <c r="L19" s="14" t="str">
        <f>IFERROR(IF(AND(D19="Kroger",OR(U19="1",U19="0")),IF(VLOOKUP(RPT!A19,KRG!$B$2:$BA$200,52,0)=0,IF(RPT!J19="Planned PTO",IF((F19-0.75)&lt;H19,"Check",""),""),""),""),"")</f>
        <v/>
      </c>
      <c r="M19" s="14" t="str">
        <f>IFERROR(IF(IF(D19="Kroger",AVERAGEIFS('QA Check'!E:E,'QA Check'!C:C,RPT!A19,'QA Check'!H:H,"(QA)"),0)&gt;=90%,IF(AND(I19="Yes",J19&lt;&gt;"Unplanned PTO",U19=1),"Check",""),""),"")</f>
        <v/>
      </c>
      <c r="U19" s="17">
        <f t="shared" si="0"/>
        <v>5.5</v>
      </c>
      <c r="V19" s="8" t="str">
        <f t="shared" si="6"/>
        <v/>
      </c>
      <c r="W19" s="9" t="str">
        <f>IF(G19="Plan 2",IF(AND(IFERROR(INDEX(KRG!D:D,MATCH(RPT!A19,KRG!B:B,0),1)="Plan 2",0),A19&lt;&gt;212821),INDEX(KRG!BA:BA,MATCH(RPT!A19,KRG!B:B,0),1),IF(AND(I19="Yes",OR(J19="No PTO",J19="Planned PTO",J19="Denied PTO")),2,0)),"")</f>
        <v/>
      </c>
      <c r="X19" s="9" t="str">
        <f t="shared" si="7"/>
        <v/>
      </c>
      <c r="Y19" s="9" t="str">
        <f>IF(G19="Plan 9",VLOOKUP(RPT!A19,KRG!$B$2:$BA$200,52,0),"")</f>
        <v/>
      </c>
      <c r="Z19" s="9" t="str">
        <f>IF(G19="Plan 11",VLOOKUP(RPT!A19,KRG!$B$2:$BA$200,52,0),"")</f>
        <v/>
      </c>
      <c r="AA19" s="9">
        <f>IF(G19="Plan 12",IF(D19="Kroger",IF(J19="",0,VLOOKUP(RPT!A19,KRG!$B$2:$BA$200,52,0)),IF(D19="SW Gas (Jax)",INDEX('SWG2'!BA:BA,MATCH(RPT!A19,'SWG2'!B:B,0),1),IF(D19="Mercedes (Jax)",IF(SUM(SUMIFS(HRS!G:G,HRS!C:C,A19,HRS!F:F,{"OT","REG","PR2.5","PROT5","PR125","PROTC","PR2.0","PROT4"}))&gt;=38,4,0),IF(D19="FPL",IF(AND(H19&gt;=38,I19="Yes"),5.5,IF(H19&gt;=38,3,0)),IF(AND(I19="Yes",OR(J19="No PTO",J19="Planned PTO",J19="Denied PTO")),2.5,0))))),"")</f>
        <v>5.5</v>
      </c>
      <c r="AB19" s="9" t="str">
        <f>IF(G19="Plan 19",IF(J19="",0,VLOOKUP(RPT!A19,KRG!$B$2:$BA$200,52,0)),"")</f>
        <v/>
      </c>
      <c r="AC19" s="9" t="str">
        <f t="shared" si="8"/>
        <v/>
      </c>
      <c r="AD19" s="9" t="str">
        <f>IF(G19="Plan 22",VLOOKUP(RPT!A19,KRG!$B$2:$BA$200,52,0),"")</f>
        <v/>
      </c>
      <c r="AE19" s="3" t="str">
        <f t="shared" si="9"/>
        <v/>
      </c>
      <c r="AF19" s="9" t="str">
        <f>IF(G19="Plan 26",IF(J19="Unplanned PTO",0,VLOOKUP(RPT!A19,KRG!$B$2:$BA$200,52,0)),"")</f>
        <v/>
      </c>
      <c r="AG19" s="9" t="str">
        <f t="shared" si="10"/>
        <v/>
      </c>
      <c r="AH19" s="9" t="str">
        <f>IF(G19="Plan 32",VLOOKUP(A19,'SWG2'!B:BA,52,0),"")</f>
        <v/>
      </c>
      <c r="AI19" s="9" t="str">
        <f t="shared" si="11"/>
        <v/>
      </c>
      <c r="AJ19" s="9" t="str">
        <f>IF(G19="Plan 3",IF(AND(H19&gt;=38,J19&lt;&gt;"Unplanned PTO"),IF(AND(INDEX(FPL!P:P,MATCH(RPT!A19,FPL!B:B,0),1)&gt;=0.92),4.25,3),IF(AND(H19&gt;=38,J19="Unplanned PTO",AP19&gt;=38),IF(INDEX(FPL!P:P,MATCH(RPT!A19,FPL!B:B,0),1)&gt;=0.92,4.25,3),IF(INDEX(FPL!P:P,MATCH(RPT!A19,FPL!B:B,0),1)&gt;=0.92,1.25,0))),"")</f>
        <v/>
      </c>
      <c r="AL19" s="22" t="str">
        <f>INDEX(Roster!F:F, MATCH(RPT!A19,Roster!A:A,0),1)</f>
        <v>2020-12-07</v>
      </c>
      <c r="AM19">
        <f>IF(SUMIFS(HRS!G:G,HRS!F:F,"REG",HRS!C:C,RPT!A19)+SUMIFS(HRS!G:G,HRS!F:F,"OT",HRS!C:C,RPT!A19)+SUMIFS(HRS!G:G,HRS!F:F,"PTO",HRS!C:C,RPT!A19,HRS!S:S,"PTOS")&gt;=38,SUMIFS(HRS!G:G,HRS!F:F,"REG",HRS!C:C,RPT!A19)+SUMIFS(HRS!G:G,HRS!F:F,"OT",HRS!C:C,RPT!A19),0)</f>
        <v>41.349989999999998</v>
      </c>
      <c r="AP19">
        <f>SUMIFS(HRS!G:G,HRS!C:C,E19,HRS!F:F,"REG")+SUMIFS(HRS!G:G,HRS!C:C,E19,HRS!F:F,"OT")</f>
        <v>41.349989999999998</v>
      </c>
      <c r="AS19" s="9" t="str">
        <f t="shared" si="1"/>
        <v>1018 18</v>
      </c>
      <c r="AT19" s="9" t="str">
        <f t="shared" si="2"/>
        <v>Kroger</v>
      </c>
      <c r="AU19" s="9" t="str">
        <f t="shared" si="3"/>
        <v>OT</v>
      </c>
      <c r="AV19" s="19">
        <f t="shared" si="12"/>
        <v>5.6249583333333263E-2</v>
      </c>
    </row>
    <row r="20" spans="1:48" customFormat="1" ht="12.75" customHeight="1" x14ac:dyDescent="0.2">
      <c r="A20" s="2">
        <f>Roster!A20</f>
        <v>252830</v>
      </c>
      <c r="B20" s="2">
        <f t="shared" si="13"/>
        <v>19</v>
      </c>
      <c r="C20" s="2">
        <v>1019</v>
      </c>
      <c r="D20" s="2" t="str">
        <f>Roster!D20</f>
        <v>Kroger</v>
      </c>
      <c r="E20" s="2" t="str">
        <f t="shared" si="4"/>
        <v>0252830</v>
      </c>
      <c r="F20" s="2">
        <f>IFERROR(INDEX('Cur Sch'!G:G,MATCH(RPT!A20,'Cur Sch'!C:C,0),1),0)</f>
        <v>40</v>
      </c>
      <c r="G20" s="2" t="str">
        <f>Roster!N20</f>
        <v>plan 26</v>
      </c>
      <c r="H20" s="3">
        <f>SUMIF(HRS!C:C,RPT!E20,HRS!G:G)</f>
        <v>40.116669999999999</v>
      </c>
      <c r="I20" s="9" t="str">
        <f>IFERROR(IF(VLOOKUP(A20,PA!A:E,5,0)=0,"Yes",""),"No")</f>
        <v>Yes</v>
      </c>
      <c r="J20" s="9" t="str">
        <f>IFERROR(IF(VLOOKUP(A20,PTO!A:L,12,0)="PTOU Applied", "Unplanned PTO",IF(VLOOKUP(A20,PTO!A:L,12,0)="PTOU ","Denied PTO","Planned PTO")),"No PTO")</f>
        <v>No PTO</v>
      </c>
      <c r="K20" s="9" t="str">
        <f t="shared" si="5"/>
        <v/>
      </c>
      <c r="L20" s="14" t="str">
        <f>IFERROR(IF(AND(D20="Kroger",OR(U20="1",U20="0")),IF(VLOOKUP(RPT!A20,KRG!$B$2:$BA$200,52,0)=0,IF(RPT!J20="Planned PTO",IF((F20-0.75)&lt;H20,"Check",""),""),""),""),"")</f>
        <v/>
      </c>
      <c r="M20" s="14" t="str">
        <f>IFERROR(IF(IF(D20="Kroger",AVERAGEIFS('QA Check'!E:E,'QA Check'!C:C,RPT!A20,'QA Check'!H:H,"(QA)"),0)&gt;=90%,IF(AND(I20="Yes",J20&lt;&gt;"Unplanned PTO",U20=1),"Check",""),""),"")</f>
        <v/>
      </c>
      <c r="U20" s="17">
        <f t="shared" si="0"/>
        <v>5.5</v>
      </c>
      <c r="V20" s="8" t="str">
        <f t="shared" si="6"/>
        <v/>
      </c>
      <c r="W20" s="9" t="str">
        <f>IF(G20="Plan 2",IF(AND(IFERROR(INDEX(KRG!D:D,MATCH(RPT!A20,KRG!B:B,0),1)="Plan 2",0),A20&lt;&gt;212821),INDEX(KRG!BA:BA,MATCH(RPT!A20,KRG!B:B,0),1),IF(AND(I20="Yes",OR(J20="No PTO",J20="Planned PTO",J20="Denied PTO")),2,0)),"")</f>
        <v/>
      </c>
      <c r="X20" s="9" t="str">
        <f t="shared" si="7"/>
        <v/>
      </c>
      <c r="Y20" s="9" t="str">
        <f>IF(G20="Plan 9",VLOOKUP(RPT!A20,KRG!$B$2:$BA$200,52,0),"")</f>
        <v/>
      </c>
      <c r="Z20" s="9" t="str">
        <f>IF(G20="Plan 11",VLOOKUP(RPT!A20,KRG!$B$2:$BA$200,52,0),"")</f>
        <v/>
      </c>
      <c r="AA20" s="9" t="str">
        <f>IF(G20="Plan 12",IF(D20="Kroger",IF(J20="",0,VLOOKUP(RPT!A20,KRG!$B$2:$BA$200,52,0)),IF(D20="SW Gas (Jax)",INDEX('SWG2'!BA:BA,MATCH(RPT!A20,'SWG2'!B:B,0),1),IF(D20="Mercedes (Jax)",IF(SUM(SUMIFS(HRS!G:G,HRS!C:C,A20,HRS!F:F,{"OT","REG","PR2.5","PROT5","PR125","PROTC","PR2.0","PROT4"}))&gt;=38,4,0),IF(D20="FPL",IF(AND(H20&gt;=38,I20="Yes"),5.5,IF(H20&gt;=38,3,0)),IF(AND(I20="Yes",OR(J20="No PTO",J20="Planned PTO",J20="Denied PTO")),2.5,0))))),"")</f>
        <v/>
      </c>
      <c r="AB20" s="9" t="str">
        <f>IF(G20="Plan 19",IF(J20="",0,VLOOKUP(RPT!A20,KRG!$B$2:$BA$200,52,0)),"")</f>
        <v/>
      </c>
      <c r="AC20" s="9" t="str">
        <f t="shared" si="8"/>
        <v/>
      </c>
      <c r="AD20" s="9" t="str">
        <f>IF(G20="Plan 22",VLOOKUP(RPT!A20,KRG!$B$2:$BA$200,52,0),"")</f>
        <v/>
      </c>
      <c r="AE20" s="3" t="str">
        <f t="shared" si="9"/>
        <v/>
      </c>
      <c r="AF20" s="9">
        <f>IF(G20="Plan 26",IF(J20="Unplanned PTO",0,VLOOKUP(RPT!A20,KRG!$B$2:$BA$200,52,0)),"")</f>
        <v>5.5</v>
      </c>
      <c r="AG20" s="9" t="str">
        <f t="shared" si="10"/>
        <v/>
      </c>
      <c r="AH20" s="9" t="str">
        <f>IF(G20="Plan 32",VLOOKUP(A20,'SWG2'!B:BA,52,0),"")</f>
        <v/>
      </c>
      <c r="AI20" s="9" t="str">
        <f t="shared" si="11"/>
        <v/>
      </c>
      <c r="AJ20" s="9" t="str">
        <f>IF(G20="Plan 3",IF(AND(H20&gt;=38,J20&lt;&gt;"Unplanned PTO"),IF(AND(INDEX(FPL!P:P,MATCH(RPT!A20,FPL!B:B,0),1)&gt;=0.92),4.25,3),IF(AND(H20&gt;=38,J20="Unplanned PTO",AP20&gt;=38),IF(INDEX(FPL!P:P,MATCH(RPT!A20,FPL!B:B,0),1)&gt;=0.92,4.25,3),IF(INDEX(FPL!P:P,MATCH(RPT!A20,FPL!B:B,0),1)&gt;=0.92,1.25,0))),"")</f>
        <v/>
      </c>
      <c r="AL20" s="22" t="str">
        <f>INDEX(Roster!F:F, MATCH(RPT!A20,Roster!A:A,0),1)</f>
        <v>2020-10-26</v>
      </c>
      <c r="AM20">
        <f>IF(SUMIFS(HRS!G:G,HRS!F:F,"REG",HRS!C:C,RPT!A20)+SUMIFS(HRS!G:G,HRS!F:F,"OT",HRS!C:C,RPT!A20)+SUMIFS(HRS!G:G,HRS!F:F,"PTO",HRS!C:C,RPT!A20,HRS!S:S,"PTOS")&gt;=38,SUMIFS(HRS!G:G,HRS!F:F,"REG",HRS!C:C,RPT!A20)+SUMIFS(HRS!G:G,HRS!F:F,"OT",HRS!C:C,RPT!A20),0)</f>
        <v>40.116669999999999</v>
      </c>
      <c r="AP20">
        <f>SUMIFS(HRS!G:G,HRS!C:C,E20,HRS!F:F,"REG")+SUMIFS(HRS!G:G,HRS!C:C,E20,HRS!F:F,"OT")</f>
        <v>40.116669999999999</v>
      </c>
      <c r="AS20" s="9" t="str">
        <f t="shared" si="1"/>
        <v>1019 19</v>
      </c>
      <c r="AT20" s="9" t="str">
        <f t="shared" si="2"/>
        <v>Kroger</v>
      </c>
      <c r="AU20" s="9" t="str">
        <f t="shared" si="3"/>
        <v/>
      </c>
      <c r="AV20" s="19" t="str">
        <f t="shared" si="12"/>
        <v/>
      </c>
    </row>
    <row r="21" spans="1:48" customFormat="1" ht="12.75" customHeight="1" x14ac:dyDescent="0.2">
      <c r="A21" s="2">
        <f>Roster!A21</f>
        <v>262780</v>
      </c>
      <c r="B21" s="2">
        <f t="shared" si="13"/>
        <v>20</v>
      </c>
      <c r="C21" s="2">
        <v>1020</v>
      </c>
      <c r="D21" s="2" t="str">
        <f>Roster!D21</f>
        <v>Kroger</v>
      </c>
      <c r="E21" s="2" t="str">
        <f t="shared" si="4"/>
        <v>0262780</v>
      </c>
      <c r="F21" s="2">
        <f>IFERROR(INDEX('Cur Sch'!G:G,MATCH(RPT!A21,'Cur Sch'!C:C,0),1),0)</f>
        <v>40</v>
      </c>
      <c r="G21" s="2" t="str">
        <f>Roster!N21</f>
        <v>plan 22</v>
      </c>
      <c r="H21" s="3">
        <f>SUMIF(HRS!C:C,RPT!E21,HRS!G:G)</f>
        <v>40.700009999999999</v>
      </c>
      <c r="I21" s="9" t="str">
        <f>IFERROR(IF(VLOOKUP(A21,PA!A:E,5,0)=0,"Yes",""),"No")</f>
        <v>Yes</v>
      </c>
      <c r="J21" s="9" t="str">
        <f>IFERROR(IF(VLOOKUP(A21,PTO!A:L,12,0)="PTOU Applied", "Unplanned PTO",IF(VLOOKUP(A21,PTO!A:L,12,0)="PTOU ","Denied PTO","Planned PTO")),"No PTO")</f>
        <v>No PTO</v>
      </c>
      <c r="K21" s="9" t="str">
        <f t="shared" si="5"/>
        <v/>
      </c>
      <c r="L21" s="14" t="str">
        <f>IFERROR(IF(AND(D21="Kroger",OR(U21="1",U21="0")),IF(VLOOKUP(RPT!A21,KRG!$B$2:$BA$200,52,0)=0,IF(RPT!J21="Planned PTO",IF((F21-0.75)&lt;H21,"Check",""),""),""),""),"")</f>
        <v/>
      </c>
      <c r="M21" s="14" t="str">
        <f>IFERROR(IF(IF(D21="Kroger",AVERAGEIFS('QA Check'!E:E,'QA Check'!C:C,RPT!A21,'QA Check'!H:H,"(QA)"),0)&gt;=90%,IF(AND(I21="Yes",J21&lt;&gt;"Unplanned PTO",U21=1),"Check",""),""),"")</f>
        <v/>
      </c>
      <c r="U21" s="17">
        <f t="shared" si="0"/>
        <v>5</v>
      </c>
      <c r="V21" s="8" t="str">
        <f t="shared" si="6"/>
        <v/>
      </c>
      <c r="W21" s="9" t="str">
        <f>IF(G21="Plan 2",IF(AND(IFERROR(INDEX(KRG!D:D,MATCH(RPT!A21,KRG!B:B,0),1)="Plan 2",0),A21&lt;&gt;212821),INDEX(KRG!BA:BA,MATCH(RPT!A21,KRG!B:B,0),1),IF(AND(I21="Yes",OR(J21="No PTO",J21="Planned PTO",J21="Denied PTO")),2,0)),"")</f>
        <v/>
      </c>
      <c r="X21" s="9" t="str">
        <f t="shared" si="7"/>
        <v/>
      </c>
      <c r="Y21" s="9" t="str">
        <f>IF(G21="Plan 9",VLOOKUP(RPT!A21,KRG!$B$2:$BA$200,52,0),"")</f>
        <v/>
      </c>
      <c r="Z21" s="9" t="str">
        <f>IF(G21="Plan 11",VLOOKUP(RPT!A21,KRG!$B$2:$BA$200,52,0),"")</f>
        <v/>
      </c>
      <c r="AA21" s="9" t="str">
        <f>IF(G21="Plan 12",IF(D21="Kroger",IF(J21="",0,VLOOKUP(RPT!A21,KRG!$B$2:$BA$200,52,0)),IF(D21="SW Gas (Jax)",INDEX('SWG2'!BA:BA,MATCH(RPT!A21,'SWG2'!B:B,0),1),IF(D21="Mercedes (Jax)",IF(SUM(SUMIFS(HRS!G:G,HRS!C:C,A21,HRS!F:F,{"OT","REG","PR2.5","PROT5","PR125","PROTC","PR2.0","PROT4"}))&gt;=38,4,0),IF(D21="FPL",IF(AND(H21&gt;=38,I21="Yes"),5.5,IF(H21&gt;=38,3,0)),IF(AND(I21="Yes",OR(J21="No PTO",J21="Planned PTO",J21="Denied PTO")),2.5,0))))),"")</f>
        <v/>
      </c>
      <c r="AB21" s="9" t="str">
        <f>IF(G21="Plan 19",IF(J21="",0,VLOOKUP(RPT!A21,KRG!$B$2:$BA$200,52,0)),"")</f>
        <v/>
      </c>
      <c r="AC21" s="9" t="str">
        <f t="shared" si="8"/>
        <v/>
      </c>
      <c r="AD21" s="9">
        <f>IF(G21="Plan 22",VLOOKUP(RPT!A21,KRG!$B$2:$BA$200,52,0),"")</f>
        <v>5</v>
      </c>
      <c r="AE21" s="3" t="str">
        <f t="shared" si="9"/>
        <v/>
      </c>
      <c r="AF21" s="9" t="str">
        <f>IF(G21="Plan 26",IF(J21="Unplanned PTO",0,VLOOKUP(RPT!A21,KRG!$B$2:$BA$200,52,0)),"")</f>
        <v/>
      </c>
      <c r="AG21" s="9" t="str">
        <f t="shared" si="10"/>
        <v/>
      </c>
      <c r="AH21" s="9" t="str">
        <f>IF(G21="Plan 32",VLOOKUP(A21,'SWG2'!B:BA,52,0),"")</f>
        <v/>
      </c>
      <c r="AI21" s="9" t="str">
        <f t="shared" si="11"/>
        <v/>
      </c>
      <c r="AJ21" s="9" t="str">
        <f>IF(G21="Plan 3",IF(AND(H21&gt;=38,J21&lt;&gt;"Unplanned PTO"),IF(AND(INDEX(FPL!P:P,MATCH(RPT!A21,FPL!B:B,0),1)&gt;=0.92),4.25,3),IF(AND(H21&gt;=38,J21="Unplanned PTO",AP21&gt;=38),IF(INDEX(FPL!P:P,MATCH(RPT!A21,FPL!B:B,0),1)&gt;=0.92,4.25,3),IF(INDEX(FPL!P:P,MATCH(RPT!A21,FPL!B:B,0),1)&gt;=0.92,1.25,0))),"")</f>
        <v/>
      </c>
      <c r="AL21" s="22" t="str">
        <f>INDEX(Roster!F:F, MATCH(RPT!A21,Roster!A:A,0),1)</f>
        <v>2022-07-11</v>
      </c>
      <c r="AM21">
        <f>IF(SUMIFS(HRS!G:G,HRS!F:F,"REG",HRS!C:C,RPT!A21)+SUMIFS(HRS!G:G,HRS!F:F,"OT",HRS!C:C,RPT!A21)+SUMIFS(HRS!G:G,HRS!F:F,"PTO",HRS!C:C,RPT!A21,HRS!S:S,"PTOS")&gt;=38,SUMIFS(HRS!G:G,HRS!F:F,"REG",HRS!C:C,RPT!A21)+SUMIFS(HRS!G:G,HRS!F:F,"OT",HRS!C:C,RPT!A21),0)</f>
        <v>40.700009999999999</v>
      </c>
      <c r="AP21">
        <f>SUMIFS(HRS!G:G,HRS!C:C,E21,HRS!F:F,"REG")+SUMIFS(HRS!G:G,HRS!C:C,E21,HRS!F:F,"OT")</f>
        <v>40.700009999999999</v>
      </c>
      <c r="AS21" s="9" t="str">
        <f t="shared" si="1"/>
        <v>1020 20</v>
      </c>
      <c r="AT21" s="9" t="str">
        <f t="shared" si="2"/>
        <v>Kroger</v>
      </c>
      <c r="AU21" s="9" t="str">
        <f t="shared" si="3"/>
        <v>OT</v>
      </c>
      <c r="AV21" s="19">
        <f t="shared" si="12"/>
        <v>2.9167083333333288E-2</v>
      </c>
    </row>
    <row r="22" spans="1:48" customFormat="1" ht="12.75" customHeight="1" x14ac:dyDescent="0.2">
      <c r="A22" s="2">
        <f>Roster!A22</f>
        <v>262781</v>
      </c>
      <c r="B22" s="2">
        <f t="shared" si="13"/>
        <v>21</v>
      </c>
      <c r="C22" s="2">
        <v>1021</v>
      </c>
      <c r="D22" s="2" t="str">
        <f>Roster!D22</f>
        <v>Kroger</v>
      </c>
      <c r="E22" s="2" t="str">
        <f t="shared" si="4"/>
        <v>0262781</v>
      </c>
      <c r="F22" s="2">
        <f>IFERROR(INDEX('Cur Sch'!G:G,MATCH(RPT!A22,'Cur Sch'!C:C,0),1),0)</f>
        <v>0</v>
      </c>
      <c r="G22" s="2" t="str">
        <f>Roster!N22</f>
        <v>plan 22</v>
      </c>
      <c r="H22" s="3">
        <f>SUMIF(HRS!C:C,RPT!E22,HRS!G:G)</f>
        <v>0</v>
      </c>
      <c r="I22" s="9" t="str">
        <f>IFERROR(IF(VLOOKUP(A22,PA!A:E,5,0)=0,"Yes",""),"No")</f>
        <v>No</v>
      </c>
      <c r="J22" s="9" t="str">
        <f>IFERROR(IF(VLOOKUP(A22,PTO!A:L,12,0)="PTOU Applied", "Unplanned PTO",IF(VLOOKUP(A22,PTO!A:L,12,0)="PTOU ","Denied PTO","Planned PTO")),"No PTO")</f>
        <v>No PTO</v>
      </c>
      <c r="K22" s="9" t="str">
        <f t="shared" si="5"/>
        <v>Check</v>
      </c>
      <c r="L22" s="14" t="str">
        <f>IFERROR(IF(AND(D22="Kroger",OR(U22="1",U22="0")),IF(VLOOKUP(RPT!A22,KRG!$B$2:$BA$200,52,0)=0,IF(RPT!J22="Planned PTO",IF((F22-0.75)&lt;H22,"Check",""),""),""),""),"")</f>
        <v/>
      </c>
      <c r="M22" s="14" t="str">
        <f>IFERROR(IF(IF(D22="Kroger",AVERAGEIFS('QA Check'!E:E,'QA Check'!C:C,RPT!A22,'QA Check'!H:H,"(QA)"),0)&gt;=90%,IF(AND(I22="Yes",J22&lt;&gt;"Unplanned PTO",U22=1),"Check",""),""),"")</f>
        <v/>
      </c>
      <c r="U22" s="17" t="str">
        <f t="shared" si="0"/>
        <v/>
      </c>
      <c r="V22" s="8" t="str">
        <f t="shared" si="6"/>
        <v/>
      </c>
      <c r="W22" s="9" t="str">
        <f>IF(G22="Plan 2",IF(AND(IFERROR(INDEX(KRG!D:D,MATCH(RPT!A22,KRG!B:B,0),1)="Plan 2",0),A22&lt;&gt;212821),INDEX(KRG!BA:BA,MATCH(RPT!A22,KRG!B:B,0),1),IF(AND(I22="Yes",OR(J22="No PTO",J22="Planned PTO",J22="Denied PTO")),2,0)),"")</f>
        <v/>
      </c>
      <c r="X22" s="9" t="str">
        <f t="shared" si="7"/>
        <v/>
      </c>
      <c r="Y22" s="9" t="str">
        <f>IF(G22="Plan 9",VLOOKUP(RPT!A22,KRG!$B$2:$BA$200,52,0),"")</f>
        <v/>
      </c>
      <c r="Z22" s="9" t="str">
        <f>IF(G22="Plan 11",VLOOKUP(RPT!A22,KRG!$B$2:$BA$200,52,0),"")</f>
        <v/>
      </c>
      <c r="AA22" s="9" t="str">
        <f>IF(G22="Plan 12",IF(D22="Kroger",IF(J22="",0,VLOOKUP(RPT!A22,KRG!$B$2:$BA$200,52,0)),IF(D22="SW Gas (Jax)",INDEX('SWG2'!BA:BA,MATCH(RPT!A22,'SWG2'!B:B,0),1),IF(D22="Mercedes (Jax)",IF(SUM(SUMIFS(HRS!G:G,HRS!C:C,A22,HRS!F:F,{"OT","REG","PR2.5","PROT5","PR125","PROTC","PR2.0","PROT4"}))&gt;=38,4,0),IF(D22="FPL",IF(AND(H22&gt;=38,I22="Yes"),5.5,IF(H22&gt;=38,3,0)),IF(AND(I22="Yes",OR(J22="No PTO",J22="Planned PTO",J22="Denied PTO")),2.5,0))))),"")</f>
        <v/>
      </c>
      <c r="AB22" s="9" t="str">
        <f>IF(G22="Plan 19",IF(J22="",0,VLOOKUP(RPT!A22,KRG!$B$2:$BA$200,52,0)),"")</f>
        <v/>
      </c>
      <c r="AC22" s="9" t="str">
        <f t="shared" si="8"/>
        <v/>
      </c>
      <c r="AD22" s="9" t="e">
        <f>IF(G22="Plan 22",VLOOKUP(RPT!A22,KRG!$B$2:$BA$200,52,0),"")</f>
        <v>#N/A</v>
      </c>
      <c r="AE22" s="3" t="str">
        <f t="shared" si="9"/>
        <v/>
      </c>
      <c r="AF22" s="9" t="str">
        <f>IF(G22="Plan 26",IF(J22="Unplanned PTO",0,VLOOKUP(RPT!A22,KRG!$B$2:$BA$200,52,0)),"")</f>
        <v/>
      </c>
      <c r="AG22" s="9" t="str">
        <f t="shared" si="10"/>
        <v/>
      </c>
      <c r="AH22" s="9" t="str">
        <f>IF(G22="Plan 32",VLOOKUP(A22,'SWG2'!B:BA,52,0),"")</f>
        <v/>
      </c>
      <c r="AI22" s="9" t="str">
        <f t="shared" si="11"/>
        <v/>
      </c>
      <c r="AJ22" s="9" t="str">
        <f>IF(G22="Plan 3",IF(AND(H22&gt;=38,J22&lt;&gt;"Unplanned PTO"),IF(AND(INDEX(FPL!P:P,MATCH(RPT!A22,FPL!B:B,0),1)&gt;=0.92),4.25,3),IF(AND(H22&gt;=38,J22="Unplanned PTO",AP22&gt;=38),IF(INDEX(FPL!P:P,MATCH(RPT!A22,FPL!B:B,0),1)&gt;=0.92,4.25,3),IF(INDEX(FPL!P:P,MATCH(RPT!A22,FPL!B:B,0),1)&gt;=0.92,1.25,0))),"")</f>
        <v/>
      </c>
      <c r="AL22" s="22" t="str">
        <f>INDEX(Roster!F:F, MATCH(RPT!A22,Roster!A:A,0),1)</f>
        <v>2022-07-11</v>
      </c>
      <c r="AM22">
        <f>IF(SUMIFS(HRS!G:G,HRS!F:F,"REG",HRS!C:C,RPT!A22)+SUMIFS(HRS!G:G,HRS!F:F,"OT",HRS!C:C,RPT!A22)+SUMIFS(HRS!G:G,HRS!F:F,"PTO",HRS!C:C,RPT!A22,HRS!S:S,"PTOS")&gt;=38,SUMIFS(HRS!G:G,HRS!F:F,"REG",HRS!C:C,RPT!A22)+SUMIFS(HRS!G:G,HRS!F:F,"OT",HRS!C:C,RPT!A22),0)</f>
        <v>0</v>
      </c>
      <c r="AP22">
        <f>SUMIFS(HRS!G:G,HRS!C:C,E22,HRS!F:F,"REG")+SUMIFS(HRS!G:G,HRS!C:C,E22,HRS!F:F,"OT")</f>
        <v>0</v>
      </c>
      <c r="AS22" s="9" t="str">
        <f t="shared" si="1"/>
        <v>1021 21</v>
      </c>
      <c r="AT22" s="9" t="str">
        <f t="shared" si="2"/>
        <v>Kroger</v>
      </c>
      <c r="AU22" s="9" t="str">
        <f t="shared" si="3"/>
        <v/>
      </c>
      <c r="AV22" s="19" t="str">
        <f t="shared" si="12"/>
        <v/>
      </c>
    </row>
    <row r="23" spans="1:48" customFormat="1" ht="12.75" customHeight="1" x14ac:dyDescent="0.2">
      <c r="A23" s="2">
        <f>Roster!A23</f>
        <v>244898</v>
      </c>
      <c r="B23" s="2">
        <f t="shared" si="13"/>
        <v>22</v>
      </c>
      <c r="C23" s="2">
        <v>1022</v>
      </c>
      <c r="D23" s="2" t="str">
        <f>Roster!D23</f>
        <v>Kroger</v>
      </c>
      <c r="E23" s="2" t="str">
        <f t="shared" si="4"/>
        <v>0244898</v>
      </c>
      <c r="F23" s="2">
        <f>IFERROR(INDEX('Cur Sch'!G:G,MATCH(RPT!A23,'Cur Sch'!C:C,0),1),0)</f>
        <v>40</v>
      </c>
      <c r="G23" s="2" t="str">
        <f>Roster!N23</f>
        <v>plan 26</v>
      </c>
      <c r="H23" s="3">
        <f>SUMIF(HRS!C:C,RPT!E23,HRS!G:G)</f>
        <v>41.016660000000002</v>
      </c>
      <c r="I23" s="9" t="str">
        <f>IFERROR(IF(VLOOKUP(A23,PA!A:E,5,0)=0,"Yes",""),"No")</f>
        <v>Yes</v>
      </c>
      <c r="J23" s="9" t="str">
        <f>IFERROR(IF(VLOOKUP(A23,PTO!A:L,12,0)="PTOU Applied", "Unplanned PTO",IF(VLOOKUP(A23,PTO!A:L,12,0)="PTOU ","Denied PTO","Planned PTO")),"No PTO")</f>
        <v>No PTO</v>
      </c>
      <c r="K23" s="9" t="str">
        <f t="shared" si="5"/>
        <v/>
      </c>
      <c r="L23" s="14" t="str">
        <f>IFERROR(IF(AND(D23="Kroger",OR(U23="1",U23="0")),IF(VLOOKUP(RPT!A23,KRG!$B$2:$BA$200,52,0)=0,IF(RPT!J23="Planned PTO",IF((F23-0.75)&lt;H23,"Check",""),""),""),""),"")</f>
        <v/>
      </c>
      <c r="M23" s="14" t="str">
        <f>IFERROR(IF(IF(D23="Kroger",AVERAGEIFS('QA Check'!E:E,'QA Check'!C:C,RPT!A23,'QA Check'!H:H,"(QA)"),0)&gt;=90%,IF(AND(I23="Yes",J23&lt;&gt;"Unplanned PTO",U23=1),"Check",""),""),"")</f>
        <v/>
      </c>
      <c r="U23" s="17">
        <f t="shared" si="0"/>
        <v>5.5</v>
      </c>
      <c r="V23" s="8" t="str">
        <f t="shared" si="6"/>
        <v/>
      </c>
      <c r="W23" s="9" t="str">
        <f>IF(G23="Plan 2",IF(AND(IFERROR(INDEX(KRG!D:D,MATCH(RPT!A23,KRG!B:B,0),1)="Plan 2",0),A23&lt;&gt;212821),INDEX(KRG!BA:BA,MATCH(RPT!A23,KRG!B:B,0),1),IF(AND(I23="Yes",OR(J23="No PTO",J23="Planned PTO",J23="Denied PTO")),2,0)),"")</f>
        <v/>
      </c>
      <c r="X23" s="9" t="str">
        <f t="shared" si="7"/>
        <v/>
      </c>
      <c r="Y23" s="9" t="str">
        <f>IF(G23="Plan 9",VLOOKUP(RPT!A23,KRG!$B$2:$BA$200,52,0),"")</f>
        <v/>
      </c>
      <c r="Z23" s="9" t="str">
        <f>IF(G23="Plan 11",VLOOKUP(RPT!A23,KRG!$B$2:$BA$200,52,0),"")</f>
        <v/>
      </c>
      <c r="AA23" s="9" t="str">
        <f>IF(G23="Plan 12",IF(D23="Kroger",IF(J23="",0,VLOOKUP(RPT!A23,KRG!$B$2:$BA$200,52,0)),IF(D23="SW Gas (Jax)",INDEX('SWG2'!BA:BA,MATCH(RPT!A23,'SWG2'!B:B,0),1),IF(D23="Mercedes (Jax)",IF(SUM(SUMIFS(HRS!G:G,HRS!C:C,A23,HRS!F:F,{"OT","REG","PR2.5","PROT5","PR125","PROTC","PR2.0","PROT4"}))&gt;=38,4,0),IF(D23="FPL",IF(AND(H23&gt;=38,I23="Yes"),5.5,IF(H23&gt;=38,3,0)),IF(AND(I23="Yes",OR(J23="No PTO",J23="Planned PTO",J23="Denied PTO")),2.5,0))))),"")</f>
        <v/>
      </c>
      <c r="AB23" s="9" t="str">
        <f>IF(G23="Plan 19",IF(J23="",0,VLOOKUP(RPT!A23,KRG!$B$2:$BA$200,52,0)),"")</f>
        <v/>
      </c>
      <c r="AC23" s="9" t="str">
        <f t="shared" si="8"/>
        <v/>
      </c>
      <c r="AD23" s="9" t="str">
        <f>IF(G23="Plan 22",VLOOKUP(RPT!A23,KRG!$B$2:$BA$200,52,0),"")</f>
        <v/>
      </c>
      <c r="AE23" s="3" t="str">
        <f t="shared" si="9"/>
        <v/>
      </c>
      <c r="AF23" s="9">
        <f>IF(G23="Plan 26",IF(J23="Unplanned PTO",0,VLOOKUP(RPT!A23,KRG!$B$2:$BA$200,52,0)),"")</f>
        <v>5.5</v>
      </c>
      <c r="AG23" s="9" t="str">
        <f t="shared" si="10"/>
        <v/>
      </c>
      <c r="AH23" s="9" t="str">
        <f>IF(G23="Plan 32",VLOOKUP(A23,'SWG2'!B:BA,52,0),"")</f>
        <v/>
      </c>
      <c r="AI23" s="9" t="str">
        <f t="shared" si="11"/>
        <v/>
      </c>
      <c r="AJ23" s="9" t="str">
        <f>IF(G23="Plan 3",IF(AND(H23&gt;=38,J23&lt;&gt;"Unplanned PTO"),IF(AND(INDEX(FPL!P:P,MATCH(RPT!A23,FPL!B:B,0),1)&gt;=0.92),4.25,3),IF(AND(H23&gt;=38,J23="Unplanned PTO",AP23&gt;=38),IF(INDEX(FPL!P:P,MATCH(RPT!A23,FPL!B:B,0),1)&gt;=0.92,4.25,3),IF(INDEX(FPL!P:P,MATCH(RPT!A23,FPL!B:B,0),1)&gt;=0.92,1.25,0))),"")</f>
        <v/>
      </c>
      <c r="AL23" s="22" t="str">
        <f>INDEX(Roster!F:F, MATCH(RPT!A23,Roster!A:A,0),1)</f>
        <v>2019-12-30</v>
      </c>
      <c r="AM23">
        <f>IF(SUMIFS(HRS!G:G,HRS!F:F,"REG",HRS!C:C,RPT!A23)+SUMIFS(HRS!G:G,HRS!F:F,"OT",HRS!C:C,RPT!A23)+SUMIFS(HRS!G:G,HRS!F:F,"PTO",HRS!C:C,RPT!A23,HRS!S:S,"PTOS")&gt;=38,SUMIFS(HRS!G:G,HRS!F:F,"REG",HRS!C:C,RPT!A23)+SUMIFS(HRS!G:G,HRS!F:F,"OT",HRS!C:C,RPT!A23),0)</f>
        <v>41.016660000000002</v>
      </c>
      <c r="AP23">
        <f>SUMIFS(HRS!G:G,HRS!C:C,E23,HRS!F:F,"REG")+SUMIFS(HRS!G:G,HRS!C:C,E23,HRS!F:F,"OT")</f>
        <v>41.016660000000002</v>
      </c>
      <c r="AS23" s="9" t="str">
        <f t="shared" si="1"/>
        <v>1022 22</v>
      </c>
      <c r="AT23" s="9" t="str">
        <f t="shared" si="2"/>
        <v>Kroger</v>
      </c>
      <c r="AU23" s="9" t="str">
        <f t="shared" si="3"/>
        <v>OT</v>
      </c>
      <c r="AV23" s="19">
        <f t="shared" si="12"/>
        <v>4.2360833333333403E-2</v>
      </c>
    </row>
    <row r="24" spans="1:48" customFormat="1" ht="12.75" customHeight="1" x14ac:dyDescent="0.2">
      <c r="A24" s="2">
        <f>Roster!A24</f>
        <v>259077</v>
      </c>
      <c r="B24" s="2">
        <f t="shared" si="13"/>
        <v>23</v>
      </c>
      <c r="C24" s="2">
        <v>1023</v>
      </c>
      <c r="D24" s="2" t="str">
        <f>Roster!D24</f>
        <v>Kroger</v>
      </c>
      <c r="E24" s="2" t="str">
        <f t="shared" si="4"/>
        <v>0259077</v>
      </c>
      <c r="F24" s="2">
        <f>IFERROR(INDEX('Cur Sch'!G:G,MATCH(RPT!A24,'Cur Sch'!C:C,0),1),0)</f>
        <v>40</v>
      </c>
      <c r="G24" s="2" t="str">
        <f>Roster!N24</f>
        <v>plan 22</v>
      </c>
      <c r="H24" s="3">
        <f>SUMIF(HRS!C:C,RPT!E24,HRS!G:G)</f>
        <v>36.183329999999998</v>
      </c>
      <c r="I24" s="9" t="str">
        <f>IFERROR(IF(VLOOKUP(A24,PA!A:E,5,0)=0,"Yes",""),"No")</f>
        <v>Yes</v>
      </c>
      <c r="J24" s="9" t="str">
        <f>IFERROR(IF(VLOOKUP(A24,PTO!A:L,12,0)="PTOU Applied", "Unplanned PTO",IF(VLOOKUP(A24,PTO!A:L,12,0)="PTOU ","Denied PTO","Planned PTO")),"No PTO")</f>
        <v>Unplanned PTO</v>
      </c>
      <c r="K24" s="9" t="str">
        <f t="shared" si="5"/>
        <v/>
      </c>
      <c r="L24" s="14" t="str">
        <f>IFERROR(IF(AND(D24="Kroger",OR(U24="1",U24="0")),IF(VLOOKUP(RPT!A24,KRG!$B$2:$BA$200,52,0)=0,IF(RPT!J24="Planned PTO",IF((F24-0.75)&lt;H24,"Check",""),""),""),""),"")</f>
        <v/>
      </c>
      <c r="M24" s="14" t="str">
        <f>IFERROR(IF(IF(D24="Kroger",AVERAGEIFS('QA Check'!E:E,'QA Check'!C:C,RPT!A24,'QA Check'!H:H,"(QA)"),0)&gt;=90%,IF(AND(I24="Yes",J24&lt;&gt;"Unplanned PTO",U24=1),"Check",""),""),"")</f>
        <v/>
      </c>
      <c r="U24" s="17">
        <f t="shared" si="0"/>
        <v>2</v>
      </c>
      <c r="V24" s="8" t="str">
        <f t="shared" si="6"/>
        <v/>
      </c>
      <c r="W24" s="9" t="str">
        <f>IF(G24="Plan 2",IF(AND(IFERROR(INDEX(KRG!D:D,MATCH(RPT!A24,KRG!B:B,0),1)="Plan 2",0),A24&lt;&gt;212821),INDEX(KRG!BA:BA,MATCH(RPT!A24,KRG!B:B,0),1),IF(AND(I24="Yes",OR(J24="No PTO",J24="Planned PTO",J24="Denied PTO")),2,0)),"")</f>
        <v/>
      </c>
      <c r="X24" s="9" t="str">
        <f t="shared" si="7"/>
        <v/>
      </c>
      <c r="Y24" s="9" t="str">
        <f>IF(G24="Plan 9",VLOOKUP(RPT!A24,KRG!$B$2:$BA$200,52,0),"")</f>
        <v/>
      </c>
      <c r="Z24" s="9" t="str">
        <f>IF(G24="Plan 11",VLOOKUP(RPT!A24,KRG!$B$2:$BA$200,52,0),"")</f>
        <v/>
      </c>
      <c r="AA24" s="9" t="str">
        <f>IF(G24="Plan 12",IF(D24="Kroger",IF(J24="",0,VLOOKUP(RPT!A24,KRG!$B$2:$BA$200,52,0)),IF(D24="SW Gas (Jax)",INDEX('SWG2'!BA:BA,MATCH(RPT!A24,'SWG2'!B:B,0),1),IF(D24="Mercedes (Jax)",IF(SUM(SUMIFS(HRS!G:G,HRS!C:C,A24,HRS!F:F,{"OT","REG","PR2.5","PROT5","PR125","PROTC","PR2.0","PROT4"}))&gt;=38,4,0),IF(D24="FPL",IF(AND(H24&gt;=38,I24="Yes"),5.5,IF(H24&gt;=38,3,0)),IF(AND(I24="Yes",OR(J24="No PTO",J24="Planned PTO",J24="Denied PTO")),2.5,0))))),"")</f>
        <v/>
      </c>
      <c r="AB24" s="9" t="str">
        <f>IF(G24="Plan 19",IF(J24="",0,VLOOKUP(RPT!A24,KRG!$B$2:$BA$200,52,0)),"")</f>
        <v/>
      </c>
      <c r="AC24" s="9" t="str">
        <f t="shared" si="8"/>
        <v/>
      </c>
      <c r="AD24" s="9">
        <f>IF(G24="Plan 22",VLOOKUP(RPT!A24,KRG!$B$2:$BA$200,52,0),"")</f>
        <v>2</v>
      </c>
      <c r="AE24" s="3" t="str">
        <f t="shared" si="9"/>
        <v/>
      </c>
      <c r="AF24" s="9" t="str">
        <f>IF(G24="Plan 26",IF(J24="Unplanned PTO",0,VLOOKUP(RPT!A24,KRG!$B$2:$BA$200,52,0)),"")</f>
        <v/>
      </c>
      <c r="AG24" s="9" t="str">
        <f t="shared" si="10"/>
        <v/>
      </c>
      <c r="AH24" s="9" t="str">
        <f>IF(G24="Plan 32",VLOOKUP(A24,'SWG2'!B:BA,52,0),"")</f>
        <v/>
      </c>
      <c r="AI24" s="9" t="str">
        <f t="shared" si="11"/>
        <v/>
      </c>
      <c r="AJ24" s="9" t="str">
        <f>IF(G24="Plan 3",IF(AND(H24&gt;=38,J24&lt;&gt;"Unplanned PTO"),IF(AND(INDEX(FPL!P:P,MATCH(RPT!A24,FPL!B:B,0),1)&gt;=0.92),4.25,3),IF(AND(H24&gt;=38,J24="Unplanned PTO",AP24&gt;=38),IF(INDEX(FPL!P:P,MATCH(RPT!A24,FPL!B:B,0),1)&gt;=0.92,4.25,3),IF(INDEX(FPL!P:P,MATCH(RPT!A24,FPL!B:B,0),1)&gt;=0.92,1.25,0))),"")</f>
        <v/>
      </c>
      <c r="AL24" s="22" t="str">
        <f>INDEX(Roster!F:F, MATCH(RPT!A24,Roster!A:A,0),1)</f>
        <v>2021-11-09</v>
      </c>
      <c r="AM24">
        <f>IF(SUMIFS(HRS!G:G,HRS!F:F,"REG",HRS!C:C,RPT!A24)+SUMIFS(HRS!G:G,HRS!F:F,"OT",HRS!C:C,RPT!A24)+SUMIFS(HRS!G:G,HRS!F:F,"PTO",HRS!C:C,RPT!A24,HRS!S:S,"PTOS")&gt;=38,SUMIFS(HRS!G:G,HRS!F:F,"REG",HRS!C:C,RPT!A24)+SUMIFS(HRS!G:G,HRS!F:F,"OT",HRS!C:C,RPT!A24),0)</f>
        <v>0</v>
      </c>
      <c r="AP24">
        <f>SUMIFS(HRS!G:G,HRS!C:C,E24,HRS!F:F,"REG")+SUMIFS(HRS!G:G,HRS!C:C,E24,HRS!F:F,"OT")</f>
        <v>27.183329999999998</v>
      </c>
      <c r="AS24" s="9" t="str">
        <f t="shared" si="1"/>
        <v>1023 23</v>
      </c>
      <c r="AT24" s="9" t="str">
        <f t="shared" si="2"/>
        <v>Kroger</v>
      </c>
      <c r="AU24" s="9" t="str">
        <f t="shared" si="3"/>
        <v/>
      </c>
      <c r="AV24" s="19" t="str">
        <f t="shared" si="12"/>
        <v/>
      </c>
    </row>
    <row r="25" spans="1:48" customFormat="1" ht="12.75" customHeight="1" x14ac:dyDescent="0.2">
      <c r="A25" s="2">
        <f>Roster!A25</f>
        <v>263193</v>
      </c>
      <c r="B25" s="2">
        <f t="shared" si="13"/>
        <v>24</v>
      </c>
      <c r="C25" s="2">
        <v>1024</v>
      </c>
      <c r="D25" s="2" t="str">
        <f>Roster!D25</f>
        <v>Kroger</v>
      </c>
      <c r="E25" s="2" t="str">
        <f t="shared" si="4"/>
        <v>0263193</v>
      </c>
      <c r="F25" s="2">
        <f>IFERROR(INDEX('Cur Sch'!G:G,MATCH(RPT!A25,'Cur Sch'!C:C,0),1),0)</f>
        <v>40</v>
      </c>
      <c r="G25" s="2" t="str">
        <f>Roster!N25</f>
        <v>plan 22</v>
      </c>
      <c r="H25" s="3">
        <f>SUMIF(HRS!C:C,RPT!E25,HRS!G:G)</f>
        <v>40.516680000000001</v>
      </c>
      <c r="I25" s="9" t="str">
        <f>IFERROR(IF(VLOOKUP(A25,PA!A:E,5,0)=0,"Yes",""),"No")</f>
        <v>No</v>
      </c>
      <c r="J25" s="9" t="str">
        <f>IFERROR(IF(VLOOKUP(A25,PTO!A:L,12,0)="PTOU Applied", "Unplanned PTO",IF(VLOOKUP(A25,PTO!A:L,12,0)="PTOU ","Denied PTO","Planned PTO")),"No PTO")</f>
        <v>No PTO</v>
      </c>
      <c r="K25" s="9" t="str">
        <f t="shared" si="5"/>
        <v>Check</v>
      </c>
      <c r="L25" s="14" t="str">
        <f>IFERROR(IF(AND(D25="Kroger",OR(U25="1",U25="0")),IF(VLOOKUP(RPT!A25,KRG!$B$2:$BA$200,52,0)=0,IF(RPT!J25="Planned PTO",IF((F25-0.75)&lt;H25,"Check",""),""),""),""),"")</f>
        <v/>
      </c>
      <c r="M25" s="14" t="str">
        <f>IFERROR(IF(IF(D25="Kroger",AVERAGEIFS('QA Check'!E:E,'QA Check'!C:C,RPT!A25,'QA Check'!H:H,"(QA)"),0)&gt;=90%,IF(AND(I25="Yes",J25&lt;&gt;"Unplanned PTO",U25=1),"Check",""),""),"")</f>
        <v/>
      </c>
      <c r="U25" s="17">
        <f t="shared" si="0"/>
        <v>4.5</v>
      </c>
      <c r="V25" s="8" t="str">
        <f t="shared" si="6"/>
        <v/>
      </c>
      <c r="W25" s="9" t="str">
        <f>IF(G25="Plan 2",IF(AND(IFERROR(INDEX(KRG!D:D,MATCH(RPT!A25,KRG!B:B,0),1)="Plan 2",0),A25&lt;&gt;212821),INDEX(KRG!BA:BA,MATCH(RPT!A25,KRG!B:B,0),1),IF(AND(I25="Yes",OR(J25="No PTO",J25="Planned PTO",J25="Denied PTO")),2,0)),"")</f>
        <v/>
      </c>
      <c r="X25" s="9" t="str">
        <f t="shared" si="7"/>
        <v/>
      </c>
      <c r="Y25" s="9" t="str">
        <f>IF(G25="Plan 9",VLOOKUP(RPT!A25,KRG!$B$2:$BA$200,52,0),"")</f>
        <v/>
      </c>
      <c r="Z25" s="9" t="str">
        <f>IF(G25="Plan 11",VLOOKUP(RPT!A25,KRG!$B$2:$BA$200,52,0),"")</f>
        <v/>
      </c>
      <c r="AA25" s="9" t="str">
        <f>IF(G25="Plan 12",IF(D25="Kroger",IF(J25="",0,VLOOKUP(RPT!A25,KRG!$B$2:$BA$200,52,0)),IF(D25="SW Gas (Jax)",INDEX('SWG2'!BA:BA,MATCH(RPT!A25,'SWG2'!B:B,0),1),IF(D25="Mercedes (Jax)",IF(SUM(SUMIFS(HRS!G:G,HRS!C:C,A25,HRS!F:F,{"OT","REG","PR2.5","PROT5","PR125","PROTC","PR2.0","PROT4"}))&gt;=38,4,0),IF(D25="FPL",IF(AND(H25&gt;=38,I25="Yes"),5.5,IF(H25&gt;=38,3,0)),IF(AND(I25="Yes",OR(J25="No PTO",J25="Planned PTO",J25="Denied PTO")),2.5,0))))),"")</f>
        <v/>
      </c>
      <c r="AB25" s="9" t="str">
        <f>IF(G25="Plan 19",IF(J25="",0,VLOOKUP(RPT!A25,KRG!$B$2:$BA$200,52,0)),"")</f>
        <v/>
      </c>
      <c r="AC25" s="9" t="str">
        <f t="shared" si="8"/>
        <v/>
      </c>
      <c r="AD25" s="9">
        <f>IF(G25="Plan 22",VLOOKUP(RPT!A25,KRG!$B$2:$BA$200,52,0),"")</f>
        <v>4.5</v>
      </c>
      <c r="AE25" s="3" t="str">
        <f t="shared" si="9"/>
        <v/>
      </c>
      <c r="AF25" s="9" t="str">
        <f>IF(G25="Plan 26",IF(J25="Unplanned PTO",0,VLOOKUP(RPT!A25,KRG!$B$2:$BA$200,52,0)),"")</f>
        <v/>
      </c>
      <c r="AG25" s="9" t="str">
        <f t="shared" si="10"/>
        <v/>
      </c>
      <c r="AH25" s="9" t="str">
        <f>IF(G25="Plan 32",VLOOKUP(A25,'SWG2'!B:BA,52,0),"")</f>
        <v/>
      </c>
      <c r="AI25" s="9" t="str">
        <f t="shared" si="11"/>
        <v/>
      </c>
      <c r="AJ25" s="9" t="str">
        <f>IF(G25="Plan 3",IF(AND(H25&gt;=38,J25&lt;&gt;"Unplanned PTO"),IF(AND(INDEX(FPL!P:P,MATCH(RPT!A25,FPL!B:B,0),1)&gt;=0.92),4.25,3),IF(AND(H25&gt;=38,J25="Unplanned PTO",AP25&gt;=38),IF(INDEX(FPL!P:P,MATCH(RPT!A25,FPL!B:B,0),1)&gt;=0.92,4.25,3),IF(INDEX(FPL!P:P,MATCH(RPT!A25,FPL!B:B,0),1)&gt;=0.92,1.25,0))),"")</f>
        <v/>
      </c>
      <c r="AL25" s="22" t="str">
        <f>INDEX(Roster!F:F, MATCH(RPT!A25,Roster!A:A,0),1)</f>
        <v>2022-08-08</v>
      </c>
      <c r="AM25">
        <f>IF(SUMIFS(HRS!G:G,HRS!F:F,"REG",HRS!C:C,RPT!A25)+SUMIFS(HRS!G:G,HRS!F:F,"OT",HRS!C:C,RPT!A25)+SUMIFS(HRS!G:G,HRS!F:F,"PTO",HRS!C:C,RPT!A25,HRS!S:S,"PTOS")&gt;=38,SUMIFS(HRS!G:G,HRS!F:F,"REG",HRS!C:C,RPT!A25)+SUMIFS(HRS!G:G,HRS!F:F,"OT",HRS!C:C,RPT!A25),0)</f>
        <v>40.516680000000001</v>
      </c>
      <c r="AP25">
        <f>SUMIFS(HRS!G:G,HRS!C:C,E25,HRS!F:F,"REG")+SUMIFS(HRS!G:G,HRS!C:C,E25,HRS!F:F,"OT")</f>
        <v>40.516680000000001</v>
      </c>
      <c r="AS25" s="9" t="str">
        <f t="shared" si="1"/>
        <v>1024 24</v>
      </c>
      <c r="AT25" s="9" t="str">
        <f t="shared" si="2"/>
        <v>Kroger</v>
      </c>
      <c r="AU25" s="9" t="str">
        <f t="shared" si="3"/>
        <v>OT</v>
      </c>
      <c r="AV25" s="19">
        <f t="shared" si="12"/>
        <v>2.1528333333333372E-2</v>
      </c>
    </row>
    <row r="26" spans="1:48" customFormat="1" ht="12.75" customHeight="1" x14ac:dyDescent="0.2">
      <c r="A26" s="2">
        <f>Roster!A26</f>
        <v>186410</v>
      </c>
      <c r="B26" s="2">
        <f t="shared" si="13"/>
        <v>25</v>
      </c>
      <c r="C26" s="2">
        <v>1025</v>
      </c>
      <c r="D26" s="2" t="str">
        <f>Roster!D26</f>
        <v>Kroger</v>
      </c>
      <c r="E26" s="2" t="str">
        <f t="shared" si="4"/>
        <v>0186410</v>
      </c>
      <c r="F26" s="2">
        <f>IFERROR(INDEX('Cur Sch'!G:G,MATCH(RPT!A26,'Cur Sch'!C:C,0),1),0)</f>
        <v>40</v>
      </c>
      <c r="G26" s="2" t="str">
        <f>Roster!N26</f>
        <v>plan 0</v>
      </c>
      <c r="H26" s="3">
        <f>SUMIF(HRS!C:C,RPT!E26,HRS!G:G)</f>
        <v>40</v>
      </c>
      <c r="I26" s="9" t="str">
        <f>IFERROR(IF(VLOOKUP(A26,PA!A:E,5,0)=0,"Yes",""),"No")</f>
        <v>Yes</v>
      </c>
      <c r="J26" s="9" t="str">
        <f>IFERROR(IF(VLOOKUP(A26,PTO!A:L,12,0)="PTOU Applied", "Unplanned PTO",IF(VLOOKUP(A26,PTO!A:L,12,0)="PTOU ","Denied PTO","Planned PTO")),"No PTO")</f>
        <v>No PTO</v>
      </c>
      <c r="K26" s="9" t="str">
        <f t="shared" si="5"/>
        <v/>
      </c>
      <c r="L26" s="14" t="str">
        <f>IFERROR(IF(AND(D26="Kroger",OR(U26="1",U26="0")),IF(VLOOKUP(RPT!A26,KRG!$B$2:$BA$200,52,0)=0,IF(RPT!J26="Planned PTO",IF((F26-0.75)&lt;H26,"Check",""),""),""),""),"")</f>
        <v/>
      </c>
      <c r="M26" s="14" t="str">
        <f>IFERROR(IF(IF(D26="Kroger",AVERAGEIFS('QA Check'!E:E,'QA Check'!C:C,RPT!A26,'QA Check'!H:H,"(QA)"),0)&gt;=90%,IF(AND(I26="Yes",J26&lt;&gt;"Unplanned PTO",U26=1),"Check",""),""),"")</f>
        <v/>
      </c>
      <c r="U26" s="17">
        <f t="shared" si="0"/>
        <v>0</v>
      </c>
      <c r="V26" s="8">
        <f t="shared" si="6"/>
        <v>0</v>
      </c>
      <c r="W26" s="9" t="str">
        <f>IF(G26="Plan 2",IF(AND(IFERROR(INDEX(KRG!D:D,MATCH(RPT!A26,KRG!B:B,0),1)="Plan 2",0),A26&lt;&gt;212821),INDEX(KRG!BA:BA,MATCH(RPT!A26,KRG!B:B,0),1),IF(AND(I26="Yes",OR(J26="No PTO",J26="Planned PTO",J26="Denied PTO")),2,0)),"")</f>
        <v/>
      </c>
      <c r="X26" s="9" t="str">
        <f t="shared" si="7"/>
        <v/>
      </c>
      <c r="Y26" s="9" t="str">
        <f>IF(G26="Plan 9",VLOOKUP(RPT!A26,KRG!$B$2:$BA$200,52,0),"")</f>
        <v/>
      </c>
      <c r="Z26" s="9" t="str">
        <f>IF(G26="Plan 11",VLOOKUP(RPT!A26,KRG!$B$2:$BA$200,52,0),"")</f>
        <v/>
      </c>
      <c r="AA26" s="9" t="str">
        <f>IF(G26="Plan 12",IF(D26="Kroger",IF(J26="",0,VLOOKUP(RPT!A26,KRG!$B$2:$BA$200,52,0)),IF(D26="SW Gas (Jax)",INDEX('SWG2'!BA:BA,MATCH(RPT!A26,'SWG2'!B:B,0),1),IF(D26="Mercedes (Jax)",IF(SUM(SUMIFS(HRS!G:G,HRS!C:C,A26,HRS!F:F,{"OT","REG","PR2.5","PROT5","PR125","PROTC","PR2.0","PROT4"}))&gt;=38,4,0),IF(D26="FPL",IF(AND(H26&gt;=38,I26="Yes"),5.5,IF(H26&gt;=38,3,0)),IF(AND(I26="Yes",OR(J26="No PTO",J26="Planned PTO",J26="Denied PTO")),2.5,0))))),"")</f>
        <v/>
      </c>
      <c r="AB26" s="9" t="str">
        <f>IF(G26="Plan 19",IF(J26="",0,VLOOKUP(RPT!A26,KRG!$B$2:$BA$200,52,0)),"")</f>
        <v/>
      </c>
      <c r="AC26" s="9" t="str">
        <f t="shared" si="8"/>
        <v/>
      </c>
      <c r="AD26" s="9" t="str">
        <f>IF(G26="Plan 22",VLOOKUP(RPT!A26,KRG!$B$2:$BA$200,52,0),"")</f>
        <v/>
      </c>
      <c r="AE26" s="3" t="str">
        <f t="shared" si="9"/>
        <v/>
      </c>
      <c r="AF26" s="9" t="str">
        <f>IF(G26="Plan 26",IF(J26="Unplanned PTO",0,VLOOKUP(RPT!A26,KRG!$B$2:$BA$200,52,0)),"")</f>
        <v/>
      </c>
      <c r="AG26" s="9" t="str">
        <f t="shared" si="10"/>
        <v/>
      </c>
      <c r="AH26" s="9" t="str">
        <f>IF(G26="Plan 32",VLOOKUP(A26,'SWG2'!B:BA,52,0),"")</f>
        <v/>
      </c>
      <c r="AI26" s="9" t="str">
        <f t="shared" si="11"/>
        <v/>
      </c>
      <c r="AJ26" s="9" t="str">
        <f>IF(G26="Plan 3",IF(AND(H26&gt;=38,J26&lt;&gt;"Unplanned PTO"),IF(AND(INDEX(FPL!P:P,MATCH(RPT!A26,FPL!B:B,0),1)&gt;=0.92),4.25,3),IF(AND(H26&gt;=38,J26="Unplanned PTO",AP26&gt;=38),IF(INDEX(FPL!P:P,MATCH(RPT!A26,FPL!B:B,0),1)&gt;=0.92,4.25,3),IF(INDEX(FPL!P:P,MATCH(RPT!A26,FPL!B:B,0),1)&gt;=0.92,1.25,0))),"")</f>
        <v/>
      </c>
      <c r="AL26" s="22" t="str">
        <f>INDEX(Roster!F:F, MATCH(RPT!A26,Roster!A:A,0),1)</f>
        <v>2013-05-13</v>
      </c>
      <c r="AM26">
        <f>IF(SUMIFS(HRS!G:G,HRS!F:F,"REG",HRS!C:C,RPT!A26)+SUMIFS(HRS!G:G,HRS!F:F,"OT",HRS!C:C,RPT!A26)+SUMIFS(HRS!G:G,HRS!F:F,"PTO",HRS!C:C,RPT!A26,HRS!S:S,"PTOS")&gt;=38,SUMIFS(HRS!G:G,HRS!F:F,"REG",HRS!C:C,RPT!A26)+SUMIFS(HRS!G:G,HRS!F:F,"OT",HRS!C:C,RPT!A26),0)</f>
        <v>0</v>
      </c>
      <c r="AP26">
        <f>SUMIFS(HRS!G:G,HRS!C:C,E26,HRS!F:F,"REG")+SUMIFS(HRS!G:G,HRS!C:C,E26,HRS!F:F,"OT")</f>
        <v>32</v>
      </c>
      <c r="AS26" s="9" t="str">
        <f t="shared" si="1"/>
        <v>1025 25</v>
      </c>
      <c r="AT26" s="9" t="str">
        <f t="shared" si="2"/>
        <v>Kroger</v>
      </c>
      <c r="AU26" s="9" t="str">
        <f t="shared" si="3"/>
        <v/>
      </c>
      <c r="AV26" s="19" t="str">
        <f t="shared" si="12"/>
        <v/>
      </c>
    </row>
    <row r="27" spans="1:48" customFormat="1" ht="12.75" customHeight="1" x14ac:dyDescent="0.2">
      <c r="A27" s="2">
        <f>Roster!A27</f>
        <v>246036</v>
      </c>
      <c r="B27" s="2">
        <f t="shared" si="13"/>
        <v>26</v>
      </c>
      <c r="C27" s="2">
        <v>1026</v>
      </c>
      <c r="D27" s="2" t="str">
        <f>Roster!D27</f>
        <v>Kroger</v>
      </c>
      <c r="E27" s="2" t="str">
        <f t="shared" si="4"/>
        <v>0246036</v>
      </c>
      <c r="F27" s="2">
        <f>IFERROR(INDEX('Cur Sch'!G:G,MATCH(RPT!A27,'Cur Sch'!C:C,0),1),0)</f>
        <v>40</v>
      </c>
      <c r="G27" s="2" t="str">
        <f>Roster!N27</f>
        <v>plan 22</v>
      </c>
      <c r="H27" s="3">
        <f>SUMIF(HRS!C:C,RPT!E27,HRS!G:G)</f>
        <v>40.150010000000002</v>
      </c>
      <c r="I27" s="9" t="str">
        <f>IFERROR(IF(VLOOKUP(A27,PA!A:E,5,0)=0,"Yes",""),"No")</f>
        <v>Yes</v>
      </c>
      <c r="J27" s="9" t="str">
        <f>IFERROR(IF(VLOOKUP(A27,PTO!A:L,12,0)="PTOU Applied", "Unplanned PTO",IF(VLOOKUP(A27,PTO!A:L,12,0)="PTOU ","Denied PTO","Planned PTO")),"No PTO")</f>
        <v>No PTO</v>
      </c>
      <c r="K27" s="9" t="str">
        <f t="shared" si="5"/>
        <v/>
      </c>
      <c r="L27" s="14" t="str">
        <f>IFERROR(IF(AND(D27="Kroger",OR(U27="1",U27="0")),IF(VLOOKUP(RPT!A27,KRG!$B$2:$BA$200,52,0)=0,IF(RPT!J27="Planned PTO",IF((F27-0.75)&lt;H27,"Check",""),""),""),""),"")</f>
        <v/>
      </c>
      <c r="M27" s="14" t="str">
        <f>IFERROR(IF(IF(D27="Kroger",AVERAGEIFS('QA Check'!E:E,'QA Check'!C:C,RPT!A27,'QA Check'!H:H,"(QA)"),0)&gt;=90%,IF(AND(I27="Yes",J27&lt;&gt;"Unplanned PTO",U27=1),"Check",""),""),"")</f>
        <v/>
      </c>
      <c r="U27" s="17">
        <f t="shared" si="0"/>
        <v>5</v>
      </c>
      <c r="V27" s="8" t="str">
        <f t="shared" si="6"/>
        <v/>
      </c>
      <c r="W27" s="9" t="str">
        <f>IF(G27="Plan 2",IF(AND(IFERROR(INDEX(KRG!D:D,MATCH(RPT!A27,KRG!B:B,0),1)="Plan 2",0),A27&lt;&gt;212821),INDEX(KRG!BA:BA,MATCH(RPT!A27,KRG!B:B,0),1),IF(AND(I27="Yes",OR(J27="No PTO",J27="Planned PTO",J27="Denied PTO")),2,0)),"")</f>
        <v/>
      </c>
      <c r="X27" s="9" t="str">
        <f t="shared" si="7"/>
        <v/>
      </c>
      <c r="Y27" s="9" t="str">
        <f>IF(G27="Plan 9",VLOOKUP(RPT!A27,KRG!$B$2:$BA$200,52,0),"")</f>
        <v/>
      </c>
      <c r="Z27" s="9" t="str">
        <f>IF(G27="Plan 11",VLOOKUP(RPT!A27,KRG!$B$2:$BA$200,52,0),"")</f>
        <v/>
      </c>
      <c r="AA27" s="9" t="str">
        <f>IF(G27="Plan 12",IF(D27="Kroger",IF(J27="",0,VLOOKUP(RPT!A27,KRG!$B$2:$BA$200,52,0)),IF(D27="SW Gas (Jax)",INDEX('SWG2'!BA:BA,MATCH(RPT!A27,'SWG2'!B:B,0),1),IF(D27="Mercedes (Jax)",IF(SUM(SUMIFS(HRS!G:G,HRS!C:C,A27,HRS!F:F,{"OT","REG","PR2.5","PROT5","PR125","PROTC","PR2.0","PROT4"}))&gt;=38,4,0),IF(D27="FPL",IF(AND(H27&gt;=38,I27="Yes"),5.5,IF(H27&gt;=38,3,0)),IF(AND(I27="Yes",OR(J27="No PTO",J27="Planned PTO",J27="Denied PTO")),2.5,0))))),"")</f>
        <v/>
      </c>
      <c r="AB27" s="9" t="str">
        <f>IF(G27="Plan 19",IF(J27="",0,VLOOKUP(RPT!A27,KRG!$B$2:$BA$200,52,0)),"")</f>
        <v/>
      </c>
      <c r="AC27" s="9" t="str">
        <f t="shared" si="8"/>
        <v/>
      </c>
      <c r="AD27" s="9">
        <f>IF(G27="Plan 22",VLOOKUP(RPT!A27,KRG!$B$2:$BA$200,52,0),"")</f>
        <v>5</v>
      </c>
      <c r="AE27" s="3" t="str">
        <f t="shared" si="9"/>
        <v/>
      </c>
      <c r="AF27" s="9" t="str">
        <f>IF(G27="Plan 26",IF(J27="Unplanned PTO",0,VLOOKUP(RPT!A27,KRG!$B$2:$BA$200,52,0)),"")</f>
        <v/>
      </c>
      <c r="AG27" s="9" t="str">
        <f t="shared" si="10"/>
        <v/>
      </c>
      <c r="AH27" s="9" t="str">
        <f>IF(G27="Plan 32",VLOOKUP(A27,'SWG2'!B:BA,52,0),"")</f>
        <v/>
      </c>
      <c r="AI27" s="9" t="str">
        <f t="shared" si="11"/>
        <v/>
      </c>
      <c r="AJ27" s="9" t="str">
        <f>IF(G27="Plan 3",IF(AND(H27&gt;=38,J27&lt;&gt;"Unplanned PTO"),IF(AND(INDEX(FPL!P:P,MATCH(RPT!A27,FPL!B:B,0),1)&gt;=0.92),4.25,3),IF(AND(H27&gt;=38,J27="Unplanned PTO",AP27&gt;=38),IF(INDEX(FPL!P:P,MATCH(RPT!A27,FPL!B:B,0),1)&gt;=0.92,4.25,3),IF(INDEX(FPL!P:P,MATCH(RPT!A27,FPL!B:B,0),1)&gt;=0.92,1.25,0))),"")</f>
        <v/>
      </c>
      <c r="AL27" s="22" t="str">
        <f>INDEX(Roster!F:F, MATCH(RPT!A27,Roster!A:A,0),1)</f>
        <v>2019-12-30</v>
      </c>
      <c r="AM27">
        <f>IF(SUMIFS(HRS!G:G,HRS!F:F,"REG",HRS!C:C,RPT!A27)+SUMIFS(HRS!G:G,HRS!F:F,"OT",HRS!C:C,RPT!A27)+SUMIFS(HRS!G:G,HRS!F:F,"PTO",HRS!C:C,RPT!A27,HRS!S:S,"PTOS")&gt;=38,SUMIFS(HRS!G:G,HRS!F:F,"REG",HRS!C:C,RPT!A27)+SUMIFS(HRS!G:G,HRS!F:F,"OT",HRS!C:C,RPT!A27),0)</f>
        <v>40.150010000000002</v>
      </c>
      <c r="AP27">
        <f>SUMIFS(HRS!G:G,HRS!C:C,E27,HRS!F:F,"REG")+SUMIFS(HRS!G:G,HRS!C:C,E27,HRS!F:F,"OT")</f>
        <v>40.150010000000002</v>
      </c>
      <c r="AS27" s="9" t="str">
        <f t="shared" si="1"/>
        <v>1026 26</v>
      </c>
      <c r="AT27" s="9" t="str">
        <f t="shared" si="2"/>
        <v>Kroger</v>
      </c>
      <c r="AU27" s="9" t="str">
        <f t="shared" si="3"/>
        <v>OT</v>
      </c>
      <c r="AV27" s="19">
        <f t="shared" si="12"/>
        <v>6.25041666666674E-3</v>
      </c>
    </row>
    <row r="28" spans="1:48" customFormat="1" ht="12.75" customHeight="1" x14ac:dyDescent="0.2">
      <c r="A28" s="2">
        <f>Roster!A28</f>
        <v>256818</v>
      </c>
      <c r="B28" s="2">
        <f t="shared" si="13"/>
        <v>27</v>
      </c>
      <c r="C28" s="2">
        <v>1027</v>
      </c>
      <c r="D28" s="2" t="str">
        <f>Roster!D28</f>
        <v>Kroger</v>
      </c>
      <c r="E28" s="2" t="str">
        <f t="shared" si="4"/>
        <v>0256818</v>
      </c>
      <c r="F28" s="2">
        <f>IFERROR(INDEX('Cur Sch'!G:G,MATCH(RPT!A28,'Cur Sch'!C:C,0),1),0)</f>
        <v>40</v>
      </c>
      <c r="G28" s="2" t="str">
        <f>Roster!N28</f>
        <v>plan 22</v>
      </c>
      <c r="H28" s="3">
        <f>SUMIF(HRS!C:C,RPT!E28,HRS!G:G)</f>
        <v>40.333350000000003</v>
      </c>
      <c r="I28" s="9" t="str">
        <f>IFERROR(IF(VLOOKUP(A28,PA!A:E,5,0)=0,"Yes",""),"No")</f>
        <v>Yes</v>
      </c>
      <c r="J28" s="9" t="str">
        <f>IFERROR(IF(VLOOKUP(A28,PTO!A:L,12,0)="PTOU Applied", "Unplanned PTO",IF(VLOOKUP(A28,PTO!A:L,12,0)="PTOU ","Denied PTO","Planned PTO")),"No PTO")</f>
        <v>Planned PTO</v>
      </c>
      <c r="K28" s="9" t="str">
        <f t="shared" si="5"/>
        <v/>
      </c>
      <c r="L28" s="14" t="str">
        <f>IFERROR(IF(AND(D28="Kroger",OR(U28="1",U28="0")),IF(VLOOKUP(RPT!A28,KRG!$B$2:$BA$200,52,0)=0,IF(RPT!J28="Planned PTO",IF((F28-0.75)&lt;H28,"Check",""),""),""),""),"")</f>
        <v/>
      </c>
      <c r="M28" s="14" t="str">
        <f>IFERROR(IF(IF(D28="Kroger",AVERAGEIFS('QA Check'!E:E,'QA Check'!C:C,RPT!A28,'QA Check'!H:H,"(QA)"),0)&gt;=90%,IF(AND(I28="Yes",J28&lt;&gt;"Unplanned PTO",U28=1),"Check",""),""),"")</f>
        <v/>
      </c>
      <c r="U28" s="17">
        <f t="shared" si="0"/>
        <v>5</v>
      </c>
      <c r="V28" s="8" t="str">
        <f t="shared" si="6"/>
        <v/>
      </c>
      <c r="W28" s="9" t="str">
        <f>IF(G28="Plan 2",IF(AND(IFERROR(INDEX(KRG!D:D,MATCH(RPT!A28,KRG!B:B,0),1)="Plan 2",0),A28&lt;&gt;212821),INDEX(KRG!BA:BA,MATCH(RPT!A28,KRG!B:B,0),1),IF(AND(I28="Yes",OR(J28="No PTO",J28="Planned PTO",J28="Denied PTO")),2,0)),"")</f>
        <v/>
      </c>
      <c r="X28" s="9" t="str">
        <f t="shared" si="7"/>
        <v/>
      </c>
      <c r="Y28" s="9" t="str">
        <f>IF(G28="Plan 9",VLOOKUP(RPT!A28,KRG!$B$2:$BA$200,52,0),"")</f>
        <v/>
      </c>
      <c r="Z28" s="9" t="str">
        <f>IF(G28="Plan 11",VLOOKUP(RPT!A28,KRG!$B$2:$BA$200,52,0),"")</f>
        <v/>
      </c>
      <c r="AA28" s="9" t="str">
        <f>IF(G28="Plan 12",IF(D28="Kroger",IF(J28="",0,VLOOKUP(RPT!A28,KRG!$B$2:$BA$200,52,0)),IF(D28="SW Gas (Jax)",INDEX('SWG2'!BA:BA,MATCH(RPT!A28,'SWG2'!B:B,0),1),IF(D28="Mercedes (Jax)",IF(SUM(SUMIFS(HRS!G:G,HRS!C:C,A28,HRS!F:F,{"OT","REG","PR2.5","PROT5","PR125","PROTC","PR2.0","PROT4"}))&gt;=38,4,0),IF(D28="FPL",IF(AND(H28&gt;=38,I28="Yes"),5.5,IF(H28&gt;=38,3,0)),IF(AND(I28="Yes",OR(J28="No PTO",J28="Planned PTO",J28="Denied PTO")),2.5,0))))),"")</f>
        <v/>
      </c>
      <c r="AB28" s="9" t="str">
        <f>IF(G28="Plan 19",IF(J28="",0,VLOOKUP(RPT!A28,KRG!$B$2:$BA$200,52,0)),"")</f>
        <v/>
      </c>
      <c r="AC28" s="9" t="str">
        <f t="shared" si="8"/>
        <v/>
      </c>
      <c r="AD28" s="9">
        <f>IF(G28="Plan 22",VLOOKUP(RPT!A28,KRG!$B$2:$BA$200,52,0),"")</f>
        <v>5</v>
      </c>
      <c r="AE28" s="3" t="str">
        <f t="shared" si="9"/>
        <v/>
      </c>
      <c r="AF28" s="9" t="str">
        <f>IF(G28="Plan 26",IF(J28="Unplanned PTO",0,VLOOKUP(RPT!A28,KRG!$B$2:$BA$200,52,0)),"")</f>
        <v/>
      </c>
      <c r="AG28" s="9" t="str">
        <f t="shared" si="10"/>
        <v/>
      </c>
      <c r="AH28" s="9" t="str">
        <f>IF(G28="Plan 32",VLOOKUP(A28,'SWG2'!B:BA,52,0),"")</f>
        <v/>
      </c>
      <c r="AI28" s="9" t="str">
        <f t="shared" si="11"/>
        <v/>
      </c>
      <c r="AJ28" s="9" t="str">
        <f>IF(G28="Plan 3",IF(AND(H28&gt;=38,J28&lt;&gt;"Unplanned PTO"),IF(AND(INDEX(FPL!P:P,MATCH(RPT!A28,FPL!B:B,0),1)&gt;=0.92),4.25,3),IF(AND(H28&gt;=38,J28="Unplanned PTO",AP28&gt;=38),IF(INDEX(FPL!P:P,MATCH(RPT!A28,FPL!B:B,0),1)&gt;=0.92,4.25,3),IF(INDEX(FPL!P:P,MATCH(RPT!A28,FPL!B:B,0),1)&gt;=0.92,1.25,0))),"")</f>
        <v/>
      </c>
      <c r="AL28" s="22" t="str">
        <f>INDEX(Roster!F:F, MATCH(RPT!A28,Roster!A:A,0),1)</f>
        <v>2021-07-06</v>
      </c>
      <c r="AM28">
        <f>IF(SUMIFS(HRS!G:G,HRS!F:F,"REG",HRS!C:C,RPT!A28)+SUMIFS(HRS!G:G,HRS!F:F,"OT",HRS!C:C,RPT!A28)+SUMIFS(HRS!G:G,HRS!F:F,"PTO",HRS!C:C,RPT!A28,HRS!S:S,"PTOS")&gt;=38,SUMIFS(HRS!G:G,HRS!F:F,"REG",HRS!C:C,RPT!A28)+SUMIFS(HRS!G:G,HRS!F:F,"OT",HRS!C:C,RPT!A28),0)</f>
        <v>32.333350000000003</v>
      </c>
      <c r="AP28">
        <f>SUMIFS(HRS!G:G,HRS!C:C,E28,HRS!F:F,"REG")+SUMIFS(HRS!G:G,HRS!C:C,E28,HRS!F:F,"OT")</f>
        <v>32.333350000000003</v>
      </c>
      <c r="AS28" s="9" t="str">
        <f t="shared" si="1"/>
        <v>1027 27</v>
      </c>
      <c r="AT28" s="9" t="str">
        <f t="shared" si="2"/>
        <v>Kroger</v>
      </c>
      <c r="AU28" s="9" t="str">
        <f t="shared" si="3"/>
        <v/>
      </c>
      <c r="AV28" s="19" t="str">
        <f t="shared" si="12"/>
        <v/>
      </c>
    </row>
    <row r="29" spans="1:48" customFormat="1" ht="12.75" customHeight="1" x14ac:dyDescent="0.2">
      <c r="A29" s="2">
        <f>Roster!A29</f>
        <v>261570</v>
      </c>
      <c r="B29" s="2">
        <f t="shared" si="13"/>
        <v>28</v>
      </c>
      <c r="C29" s="2">
        <v>1028</v>
      </c>
      <c r="D29" s="2" t="str">
        <f>Roster!D29</f>
        <v>Kroger</v>
      </c>
      <c r="E29" s="2" t="str">
        <f t="shared" si="4"/>
        <v>0261570</v>
      </c>
      <c r="F29" s="2">
        <f>IFERROR(INDEX('Cur Sch'!G:G,MATCH(RPT!A29,'Cur Sch'!C:C,0),1),0)</f>
        <v>40</v>
      </c>
      <c r="G29" s="2" t="str">
        <f>Roster!N29</f>
        <v>plan 22</v>
      </c>
      <c r="H29" s="3">
        <f>SUMIF(HRS!C:C,RPT!E29,HRS!G:G)</f>
        <v>40.283320000000003</v>
      </c>
      <c r="I29" s="9" t="str">
        <f>IFERROR(IF(VLOOKUP(A29,PA!A:E,5,0)=0,"Yes",""),"No")</f>
        <v>Yes</v>
      </c>
      <c r="J29" s="9" t="str">
        <f>IFERROR(IF(VLOOKUP(A29,PTO!A:L,12,0)="PTOU Applied", "Unplanned PTO",IF(VLOOKUP(A29,PTO!A:L,12,0)="PTOU ","Denied PTO","Planned PTO")),"No PTO")</f>
        <v>No PTO</v>
      </c>
      <c r="K29" s="9" t="str">
        <f t="shared" si="5"/>
        <v/>
      </c>
      <c r="L29" s="14" t="str">
        <f>IFERROR(IF(AND(D29="Kroger",OR(U29="1",U29="0")),IF(VLOOKUP(RPT!A29,KRG!$B$2:$BA$200,52,0)=0,IF(RPT!J29="Planned PTO",IF((F29-0.75)&lt;H29,"Check",""),""),""),""),"")</f>
        <v/>
      </c>
      <c r="M29" s="14" t="str">
        <f>IFERROR(IF(IF(D29="Kroger",AVERAGEIFS('QA Check'!E:E,'QA Check'!C:C,RPT!A29,'QA Check'!H:H,"(QA)"),0)&gt;=90%,IF(AND(I29="Yes",J29&lt;&gt;"Unplanned PTO",U29=1),"Check",""),""),"")</f>
        <v/>
      </c>
      <c r="U29" s="17">
        <f t="shared" si="0"/>
        <v>5</v>
      </c>
      <c r="V29" s="8" t="str">
        <f t="shared" si="6"/>
        <v/>
      </c>
      <c r="W29" s="9" t="str">
        <f>IF(G29="Plan 2",IF(AND(IFERROR(INDEX(KRG!D:D,MATCH(RPT!A29,KRG!B:B,0),1)="Plan 2",0),A29&lt;&gt;212821),INDEX(KRG!BA:BA,MATCH(RPT!A29,KRG!B:B,0),1),IF(AND(I29="Yes",OR(J29="No PTO",J29="Planned PTO",J29="Denied PTO")),2,0)),"")</f>
        <v/>
      </c>
      <c r="X29" s="9" t="str">
        <f t="shared" si="7"/>
        <v/>
      </c>
      <c r="Y29" s="9" t="str">
        <f>IF(G29="Plan 9",VLOOKUP(RPT!A29,KRG!$B$2:$BA$200,52,0),"")</f>
        <v/>
      </c>
      <c r="Z29" s="9" t="str">
        <f>IF(G29="Plan 11",VLOOKUP(RPT!A29,KRG!$B$2:$BA$200,52,0),"")</f>
        <v/>
      </c>
      <c r="AA29" s="9" t="str">
        <f>IF(G29="Plan 12",IF(D29="Kroger",IF(J29="",0,VLOOKUP(RPT!A29,KRG!$B$2:$BA$200,52,0)),IF(D29="SW Gas (Jax)",INDEX('SWG2'!BA:BA,MATCH(RPT!A29,'SWG2'!B:B,0),1),IF(D29="Mercedes (Jax)",IF(SUM(SUMIFS(HRS!G:G,HRS!C:C,A29,HRS!F:F,{"OT","REG","PR2.5","PROT5","PR125","PROTC","PR2.0","PROT4"}))&gt;=38,4,0),IF(D29="FPL",IF(AND(H29&gt;=38,I29="Yes"),5.5,IF(H29&gt;=38,3,0)),IF(AND(I29="Yes",OR(J29="No PTO",J29="Planned PTO",J29="Denied PTO")),2.5,0))))),"")</f>
        <v/>
      </c>
      <c r="AB29" s="9" t="str">
        <f>IF(G29="Plan 19",IF(J29="",0,VLOOKUP(RPT!A29,KRG!$B$2:$BA$200,52,0)),"")</f>
        <v/>
      </c>
      <c r="AC29" s="9" t="str">
        <f t="shared" si="8"/>
        <v/>
      </c>
      <c r="AD29" s="9">
        <f>IF(G29="Plan 22",VLOOKUP(RPT!A29,KRG!$B$2:$BA$200,52,0),"")</f>
        <v>5</v>
      </c>
      <c r="AE29" s="3" t="str">
        <f t="shared" si="9"/>
        <v/>
      </c>
      <c r="AF29" s="9" t="str">
        <f>IF(G29="Plan 26",IF(J29="Unplanned PTO",0,VLOOKUP(RPT!A29,KRG!$B$2:$BA$200,52,0)),"")</f>
        <v/>
      </c>
      <c r="AG29" s="9" t="str">
        <f t="shared" si="10"/>
        <v/>
      </c>
      <c r="AH29" s="9" t="str">
        <f>IF(G29="Plan 32",VLOOKUP(A29,'SWG2'!B:BA,52,0),"")</f>
        <v/>
      </c>
      <c r="AI29" s="9" t="str">
        <f t="shared" si="11"/>
        <v/>
      </c>
      <c r="AJ29" s="9" t="str">
        <f>IF(G29="Plan 3",IF(AND(H29&gt;=38,J29&lt;&gt;"Unplanned PTO"),IF(AND(INDEX(FPL!P:P,MATCH(RPT!A29,FPL!B:B,0),1)&gt;=0.92),4.25,3),IF(AND(H29&gt;=38,J29="Unplanned PTO",AP29&gt;=38),IF(INDEX(FPL!P:P,MATCH(RPT!A29,FPL!B:B,0),1)&gt;=0.92,4.25,3),IF(INDEX(FPL!P:P,MATCH(RPT!A29,FPL!B:B,0),1)&gt;=0.92,1.25,0))),"")</f>
        <v/>
      </c>
      <c r="AL29" s="22" t="str">
        <f>INDEX(Roster!F:F, MATCH(RPT!A29,Roster!A:A,0),1)</f>
        <v>2022-04-11</v>
      </c>
      <c r="AM29">
        <f>IF(SUMIFS(HRS!G:G,HRS!F:F,"REG",HRS!C:C,RPT!A29)+SUMIFS(HRS!G:G,HRS!F:F,"OT",HRS!C:C,RPT!A29)+SUMIFS(HRS!G:G,HRS!F:F,"PTO",HRS!C:C,RPT!A29,HRS!S:S,"PTOS")&gt;=38,SUMIFS(HRS!G:G,HRS!F:F,"REG",HRS!C:C,RPT!A29)+SUMIFS(HRS!G:G,HRS!F:F,"OT",HRS!C:C,RPT!A29),0)</f>
        <v>40.283320000000003</v>
      </c>
      <c r="AP29">
        <f>SUMIFS(HRS!G:G,HRS!C:C,E29,HRS!F:F,"REG")+SUMIFS(HRS!G:G,HRS!C:C,E29,HRS!F:F,"OT")</f>
        <v>40.283320000000003</v>
      </c>
      <c r="AS29" s="9" t="str">
        <f t="shared" si="1"/>
        <v>1028 28</v>
      </c>
      <c r="AT29" s="9" t="str">
        <f t="shared" si="2"/>
        <v>Kroger</v>
      </c>
      <c r="AU29" s="9" t="str">
        <f t="shared" si="3"/>
        <v>OT</v>
      </c>
      <c r="AV29" s="19">
        <f t="shared" si="12"/>
        <v>1.180500000000014E-2</v>
      </c>
    </row>
    <row r="30" spans="1:48" customFormat="1" ht="12.75" customHeight="1" x14ac:dyDescent="0.2">
      <c r="A30" s="2">
        <f>Roster!A30</f>
        <v>262436</v>
      </c>
      <c r="B30" s="2">
        <f t="shared" si="13"/>
        <v>29</v>
      </c>
      <c r="C30" s="2">
        <v>1029</v>
      </c>
      <c r="D30" s="2" t="str">
        <f>Roster!D30</f>
        <v>Kroger</v>
      </c>
      <c r="E30" s="2" t="str">
        <f t="shared" si="4"/>
        <v>0262436</v>
      </c>
      <c r="F30" s="2">
        <f>IFERROR(INDEX('Cur Sch'!G:G,MATCH(RPT!A30,'Cur Sch'!C:C,0),1),0)</f>
        <v>0</v>
      </c>
      <c r="G30" s="2" t="str">
        <f>Roster!N30</f>
        <v>plan 22</v>
      </c>
      <c r="H30" s="3">
        <f>SUMIF(HRS!C:C,RPT!E30,HRS!G:G)</f>
        <v>40.299979999999998</v>
      </c>
      <c r="I30" s="9" t="str">
        <f>IFERROR(IF(VLOOKUP(A30,PA!A:E,5,0)=0,"Yes",""),"No")</f>
        <v>Yes</v>
      </c>
      <c r="J30" s="9" t="str">
        <f>IFERROR(IF(VLOOKUP(A30,PTO!A:L,12,0)="PTOU Applied", "Unplanned PTO",IF(VLOOKUP(A30,PTO!A:L,12,0)="PTOU ","Denied PTO","Planned PTO")),"No PTO")</f>
        <v>No PTO</v>
      </c>
      <c r="K30" s="9" t="str">
        <f t="shared" si="5"/>
        <v/>
      </c>
      <c r="L30" s="14" t="str">
        <f>IFERROR(IF(AND(D30="Kroger",OR(U30="1",U30="0")),IF(VLOOKUP(RPT!A30,KRG!$B$2:$BA$200,52,0)=0,IF(RPT!J30="Planned PTO",IF((F30-0.75)&lt;H30,"Check",""),""),""),""),"")</f>
        <v/>
      </c>
      <c r="M30" s="14" t="str">
        <f>IFERROR(IF(IF(D30="Kroger",AVERAGEIFS('QA Check'!E:E,'QA Check'!C:C,RPT!A30,'QA Check'!H:H,"(QA)"),0)&gt;=90%,IF(AND(I30="Yes",J30&lt;&gt;"Unplanned PTO",U30=1),"Check",""),""),"")</f>
        <v/>
      </c>
      <c r="U30" s="17">
        <f t="shared" si="0"/>
        <v>5</v>
      </c>
      <c r="V30" s="8" t="str">
        <f t="shared" si="6"/>
        <v/>
      </c>
      <c r="W30" s="9" t="str">
        <f>IF(G30="Plan 2",IF(AND(IFERROR(INDEX(KRG!D:D,MATCH(RPT!A30,KRG!B:B,0),1)="Plan 2",0),A30&lt;&gt;212821),INDEX(KRG!BA:BA,MATCH(RPT!A30,KRG!B:B,0),1),IF(AND(I30="Yes",OR(J30="No PTO",J30="Planned PTO",J30="Denied PTO")),2,0)),"")</f>
        <v/>
      </c>
      <c r="X30" s="9" t="str">
        <f t="shared" si="7"/>
        <v/>
      </c>
      <c r="Y30" s="9" t="str">
        <f>IF(G30="Plan 9",VLOOKUP(RPT!A30,KRG!$B$2:$BA$200,52,0),"")</f>
        <v/>
      </c>
      <c r="Z30" s="9" t="str">
        <f>IF(G30="Plan 11",VLOOKUP(RPT!A30,KRG!$B$2:$BA$200,52,0),"")</f>
        <v/>
      </c>
      <c r="AA30" s="9" t="str">
        <f>IF(G30="Plan 12",IF(D30="Kroger",IF(J30="",0,VLOOKUP(RPT!A30,KRG!$B$2:$BA$200,52,0)),IF(D30="SW Gas (Jax)",INDEX('SWG2'!BA:BA,MATCH(RPT!A30,'SWG2'!B:B,0),1),IF(D30="Mercedes (Jax)",IF(SUM(SUMIFS(HRS!G:G,HRS!C:C,A30,HRS!F:F,{"OT","REG","PR2.5","PROT5","PR125","PROTC","PR2.0","PROT4"}))&gt;=38,4,0),IF(D30="FPL",IF(AND(H30&gt;=38,I30="Yes"),5.5,IF(H30&gt;=38,3,0)),IF(AND(I30="Yes",OR(J30="No PTO",J30="Planned PTO",J30="Denied PTO")),2.5,0))))),"")</f>
        <v/>
      </c>
      <c r="AB30" s="9" t="str">
        <f>IF(G30="Plan 19",IF(J30="",0,VLOOKUP(RPT!A30,KRG!$B$2:$BA$200,52,0)),"")</f>
        <v/>
      </c>
      <c r="AC30" s="9" t="str">
        <f t="shared" si="8"/>
        <v/>
      </c>
      <c r="AD30" s="9">
        <f>IF(G30="Plan 22",VLOOKUP(RPT!A30,KRG!$B$2:$BA$200,52,0),"")</f>
        <v>5</v>
      </c>
      <c r="AE30" s="3" t="str">
        <f t="shared" si="9"/>
        <v/>
      </c>
      <c r="AF30" s="9" t="str">
        <f>IF(G30="Plan 26",IF(J30="Unplanned PTO",0,VLOOKUP(RPT!A30,KRG!$B$2:$BA$200,52,0)),"")</f>
        <v/>
      </c>
      <c r="AG30" s="9" t="str">
        <f t="shared" si="10"/>
        <v/>
      </c>
      <c r="AH30" s="9" t="str">
        <f>IF(G30="Plan 32",VLOOKUP(A30,'SWG2'!B:BA,52,0),"")</f>
        <v/>
      </c>
      <c r="AI30" s="9" t="str">
        <f t="shared" si="11"/>
        <v/>
      </c>
      <c r="AJ30" s="9" t="str">
        <f>IF(G30="Plan 3",IF(AND(H30&gt;=38,J30&lt;&gt;"Unplanned PTO"),IF(AND(INDEX(FPL!P:P,MATCH(RPT!A30,FPL!B:B,0),1)&gt;=0.92),4.25,3),IF(AND(H30&gt;=38,J30="Unplanned PTO",AP30&gt;=38),IF(INDEX(FPL!P:P,MATCH(RPT!A30,FPL!B:B,0),1)&gt;=0.92,4.25,3),IF(INDEX(FPL!P:P,MATCH(RPT!A30,FPL!B:B,0),1)&gt;=0.92,1.25,0))),"")</f>
        <v/>
      </c>
      <c r="AL30" s="22" t="str">
        <f>INDEX(Roster!F:F, MATCH(RPT!A30,Roster!A:A,0),1)</f>
        <v>2022-06-20</v>
      </c>
      <c r="AM30">
        <f>IF(SUMIFS(HRS!G:G,HRS!F:F,"REG",HRS!C:C,RPT!A30)+SUMIFS(HRS!G:G,HRS!F:F,"OT",HRS!C:C,RPT!A30)+SUMIFS(HRS!G:G,HRS!F:F,"PTO",HRS!C:C,RPT!A30,HRS!S:S,"PTOS")&gt;=38,SUMIFS(HRS!G:G,HRS!F:F,"REG",HRS!C:C,RPT!A30)+SUMIFS(HRS!G:G,HRS!F:F,"OT",HRS!C:C,RPT!A30),0)</f>
        <v>40.299979999999998</v>
      </c>
      <c r="AP30">
        <f>SUMIFS(HRS!G:G,HRS!C:C,E30,HRS!F:F,"REG")+SUMIFS(HRS!G:G,HRS!C:C,E30,HRS!F:F,"OT")</f>
        <v>40.299979999999998</v>
      </c>
      <c r="AS30" s="9" t="str">
        <f t="shared" si="1"/>
        <v>1029 29</v>
      </c>
      <c r="AT30" s="9" t="str">
        <f t="shared" si="2"/>
        <v>Kroger</v>
      </c>
      <c r="AU30" s="9" t="str">
        <f t="shared" si="3"/>
        <v>OT</v>
      </c>
      <c r="AV30" s="19" t="str">
        <f t="shared" si="12"/>
        <v/>
      </c>
    </row>
    <row r="31" spans="1:48" customFormat="1" ht="12.75" customHeight="1" x14ac:dyDescent="0.2">
      <c r="A31" s="2">
        <f>Roster!A31</f>
        <v>94347</v>
      </c>
      <c r="B31" s="2">
        <f t="shared" si="13"/>
        <v>30</v>
      </c>
      <c r="C31" s="2">
        <v>1030</v>
      </c>
      <c r="D31" s="2" t="str">
        <f>Roster!D31</f>
        <v>Kroger</v>
      </c>
      <c r="E31" s="2" t="str">
        <f t="shared" si="4"/>
        <v>094347</v>
      </c>
      <c r="F31" s="2">
        <f>IFERROR(INDEX('Cur Sch'!G:G,MATCH(RPT!A31,'Cur Sch'!C:C,0),1),0)</f>
        <v>40</v>
      </c>
      <c r="G31" s="2" t="str">
        <f>Roster!N31</f>
        <v>plan 40</v>
      </c>
      <c r="H31" s="3">
        <f>SUMIF(HRS!C:C,RPT!E31,HRS!G:G)</f>
        <v>24.649990000000003</v>
      </c>
      <c r="I31" s="9" t="str">
        <f>IFERROR(IF(VLOOKUP(A31,PA!A:E,5,0)=0,"Yes",""),"No")</f>
        <v>No</v>
      </c>
      <c r="J31" s="9" t="str">
        <f>IFERROR(IF(VLOOKUP(A31,PTO!A:L,12,0)="PTOU Applied", "Unplanned PTO",IF(VLOOKUP(A31,PTO!A:L,12,0)="PTOU ","Denied PTO","Planned PTO")),"No PTO")</f>
        <v>Planned PTO</v>
      </c>
      <c r="K31" s="9" t="str">
        <f t="shared" si="5"/>
        <v/>
      </c>
      <c r="L31" s="14" t="str">
        <f>IFERROR(IF(AND(D31="Kroger",OR(U31="1",U31="0")),IF(VLOOKUP(RPT!A31,KRG!$B$2:$BA$200,52,0)=0,IF(RPT!J31="Planned PTO",IF((F31-0.75)&lt;H31,"Check",""),""),""),""),"")</f>
        <v/>
      </c>
      <c r="M31" s="14" t="str">
        <f>IFERROR(IF(IF(D31="Kroger",AVERAGEIFS('QA Check'!E:E,'QA Check'!C:C,RPT!A31,'QA Check'!H:H,"(QA)"),0)&gt;=90%,IF(AND(I31="Yes",J31&lt;&gt;"Unplanned PTO",U31=1),"Check",""),""),"")</f>
        <v/>
      </c>
      <c r="U31" s="17">
        <f t="shared" si="0"/>
        <v>0</v>
      </c>
      <c r="V31" s="8" t="str">
        <f t="shared" si="6"/>
        <v/>
      </c>
      <c r="W31" s="9" t="str">
        <f>IF(G31="Plan 2",IF(AND(IFERROR(INDEX(KRG!D:D,MATCH(RPT!A31,KRG!B:B,0),1)="Plan 2",0),A31&lt;&gt;212821),INDEX(KRG!BA:BA,MATCH(RPT!A31,KRG!B:B,0),1),IF(AND(I31="Yes",OR(J31="No PTO",J31="Planned PTO",J31="Denied PTO")),2,0)),"")</f>
        <v/>
      </c>
      <c r="X31" s="9" t="str">
        <f t="shared" si="7"/>
        <v/>
      </c>
      <c r="Y31" s="9" t="str">
        <f>IF(G31="Plan 9",VLOOKUP(RPT!A31,KRG!$B$2:$BA$200,52,0),"")</f>
        <v/>
      </c>
      <c r="Z31" s="9" t="str">
        <f>IF(G31="Plan 11",VLOOKUP(RPT!A31,KRG!$B$2:$BA$200,52,0),"")</f>
        <v/>
      </c>
      <c r="AA31" s="9" t="str">
        <f>IF(G31="Plan 12",IF(D31="Kroger",IF(J31="",0,VLOOKUP(RPT!A31,KRG!$B$2:$BA$200,52,0)),IF(D31="SW Gas (Jax)",INDEX('SWG2'!BA:BA,MATCH(RPT!A31,'SWG2'!B:B,0),1),IF(D31="Mercedes (Jax)",IF(SUM(SUMIFS(HRS!G:G,HRS!C:C,A31,HRS!F:F,{"OT","REG","PR2.5","PROT5","PR125","PROTC","PR2.0","PROT4"}))&gt;=38,4,0),IF(D31="FPL",IF(AND(H31&gt;=38,I31="Yes"),5.5,IF(H31&gt;=38,3,0)),IF(AND(I31="Yes",OR(J31="No PTO",J31="Planned PTO",J31="Denied PTO")),2.5,0))))),"")</f>
        <v/>
      </c>
      <c r="AB31" s="9" t="str">
        <f>IF(G31="Plan 19",IF(J31="",0,VLOOKUP(RPT!A31,KRG!$B$2:$BA$200,52,0)),"")</f>
        <v/>
      </c>
      <c r="AC31" s="9" t="str">
        <f t="shared" si="8"/>
        <v/>
      </c>
      <c r="AD31" s="9" t="str">
        <f>IF(G31="Plan 22",VLOOKUP(RPT!A31,KRG!$B$2:$BA$200,52,0),"")</f>
        <v/>
      </c>
      <c r="AE31" s="3" t="str">
        <f t="shared" si="9"/>
        <v/>
      </c>
      <c r="AF31" s="9" t="str">
        <f>IF(G31="Plan 26",IF(J31="Unplanned PTO",0,VLOOKUP(RPT!A31,KRG!$B$2:$BA$200,52,0)),"")</f>
        <v/>
      </c>
      <c r="AG31" s="9">
        <f t="shared" si="10"/>
        <v>0</v>
      </c>
      <c r="AH31" s="9" t="str">
        <f>IF(G31="Plan 32",VLOOKUP(A31,'SWG2'!B:BA,52,0),"")</f>
        <v/>
      </c>
      <c r="AI31" s="9" t="str">
        <f t="shared" si="11"/>
        <v/>
      </c>
      <c r="AJ31" s="9" t="str">
        <f>IF(G31="Plan 3",IF(AND(H31&gt;=38,J31&lt;&gt;"Unplanned PTO"),IF(AND(INDEX(FPL!P:P,MATCH(RPT!A31,FPL!B:B,0),1)&gt;=0.92),4.25,3),IF(AND(H31&gt;=38,J31="Unplanned PTO",AP31&gt;=38),IF(INDEX(FPL!P:P,MATCH(RPT!A31,FPL!B:B,0),1)&gt;=0.92,4.25,3),IF(INDEX(FPL!P:P,MATCH(RPT!A31,FPL!B:B,0),1)&gt;=0.92,1.25,0))),"")</f>
        <v/>
      </c>
      <c r="AL31" s="22" t="str">
        <f>INDEX(Roster!F:F, MATCH(RPT!A31,Roster!A:A,0),1)</f>
        <v>2018-06-21</v>
      </c>
      <c r="AM31">
        <f>IF(SUMIFS(HRS!G:G,HRS!F:F,"REG",HRS!C:C,RPT!A31)+SUMIFS(HRS!G:G,HRS!F:F,"OT",HRS!C:C,RPT!A31)+SUMIFS(HRS!G:G,HRS!F:F,"PTO",HRS!C:C,RPT!A31,HRS!S:S,"PTOS")&gt;=38,SUMIFS(HRS!G:G,HRS!F:F,"REG",HRS!C:C,RPT!A31)+SUMIFS(HRS!G:G,HRS!F:F,"OT",HRS!C:C,RPT!A31),0)</f>
        <v>0</v>
      </c>
      <c r="AP31">
        <f>SUMIFS(HRS!G:G,HRS!C:C,E31,HRS!F:F,"REG")+SUMIFS(HRS!G:G,HRS!C:C,E31,HRS!F:F,"OT")</f>
        <v>20.149990000000003</v>
      </c>
      <c r="AS31" s="9" t="str">
        <f t="shared" si="1"/>
        <v>1030 30</v>
      </c>
      <c r="AT31" s="9" t="str">
        <f t="shared" si="2"/>
        <v>Kroger</v>
      </c>
      <c r="AU31" s="9" t="str">
        <f t="shared" si="3"/>
        <v/>
      </c>
      <c r="AV31" s="19" t="str">
        <f t="shared" si="12"/>
        <v/>
      </c>
    </row>
    <row r="32" spans="1:48" customFormat="1" ht="12.75" customHeight="1" x14ac:dyDescent="0.2">
      <c r="A32" s="2">
        <f>Roster!A32</f>
        <v>240090</v>
      </c>
      <c r="B32" s="2">
        <f t="shared" si="13"/>
        <v>31</v>
      </c>
      <c r="C32" s="2">
        <v>1031</v>
      </c>
      <c r="D32" s="2" t="str">
        <f>Roster!D32</f>
        <v>Kroger</v>
      </c>
      <c r="E32" s="2" t="str">
        <f t="shared" si="4"/>
        <v>0240090</v>
      </c>
      <c r="F32" s="2">
        <f>IFERROR(INDEX('Cur Sch'!G:G,MATCH(RPT!A32,'Cur Sch'!C:C,0),1),0)</f>
        <v>30</v>
      </c>
      <c r="G32" s="2" t="str">
        <f>Roster!N32</f>
        <v>plan 22</v>
      </c>
      <c r="H32" s="3">
        <f>SUMIF(HRS!C:C,RPT!E32,HRS!G:G)</f>
        <v>30.05001</v>
      </c>
      <c r="I32" s="9" t="str">
        <f>IFERROR(IF(VLOOKUP(A32,PA!A:E,5,0)=0,"Yes",""),"No")</f>
        <v>Yes</v>
      </c>
      <c r="J32" s="9" t="str">
        <f>IFERROR(IF(VLOOKUP(A32,PTO!A:L,12,0)="PTOU Applied", "Unplanned PTO",IF(VLOOKUP(A32,PTO!A:L,12,0)="PTOU ","Denied PTO","Planned PTO")),"No PTO")</f>
        <v>Planned PTO</v>
      </c>
      <c r="K32" s="9" t="str">
        <f t="shared" si="5"/>
        <v/>
      </c>
      <c r="L32" s="14" t="str">
        <f>IFERROR(IF(AND(D32="Kroger",OR(U32="1",U32="0")),IF(VLOOKUP(RPT!A32,KRG!$B$2:$BA$200,52,0)=0,IF(RPT!J32="Planned PTO",IF((F32-0.75)&lt;H32,"Check",""),""),""),""),"")</f>
        <v/>
      </c>
      <c r="M32" s="14" t="str">
        <f>IFERROR(IF(IF(D32="Kroger",AVERAGEIFS('QA Check'!E:E,'QA Check'!C:C,RPT!A32,'QA Check'!H:H,"(QA)"),0)&gt;=90%,IF(AND(I32="Yes",J32&lt;&gt;"Unplanned PTO",U32=1),"Check",""),""),"")</f>
        <v/>
      </c>
      <c r="U32" s="17">
        <f t="shared" si="0"/>
        <v>2</v>
      </c>
      <c r="V32" s="8" t="str">
        <f t="shared" si="6"/>
        <v/>
      </c>
      <c r="W32" s="9" t="str">
        <f>IF(G32="Plan 2",IF(AND(IFERROR(INDEX(KRG!D:D,MATCH(RPT!A32,KRG!B:B,0),1)="Plan 2",0),A32&lt;&gt;212821),INDEX(KRG!BA:BA,MATCH(RPT!A32,KRG!B:B,0),1),IF(AND(I32="Yes",OR(J32="No PTO",J32="Planned PTO",J32="Denied PTO")),2,0)),"")</f>
        <v/>
      </c>
      <c r="X32" s="9" t="str">
        <f t="shared" si="7"/>
        <v/>
      </c>
      <c r="Y32" s="9" t="str">
        <f>IF(G32="Plan 9",VLOOKUP(RPT!A32,KRG!$B$2:$BA$200,52,0),"")</f>
        <v/>
      </c>
      <c r="Z32" s="9" t="str">
        <f>IF(G32="Plan 11",VLOOKUP(RPT!A32,KRG!$B$2:$BA$200,52,0),"")</f>
        <v/>
      </c>
      <c r="AA32" s="9" t="str">
        <f>IF(G32="Plan 12",IF(D32="Kroger",IF(J32="",0,VLOOKUP(RPT!A32,KRG!$B$2:$BA$200,52,0)),IF(D32="SW Gas (Jax)",INDEX('SWG2'!BA:BA,MATCH(RPT!A32,'SWG2'!B:B,0),1),IF(D32="Mercedes (Jax)",IF(SUM(SUMIFS(HRS!G:G,HRS!C:C,A32,HRS!F:F,{"OT","REG","PR2.5","PROT5","PR125","PROTC","PR2.0","PROT4"}))&gt;=38,4,0),IF(D32="FPL",IF(AND(H32&gt;=38,I32="Yes"),5.5,IF(H32&gt;=38,3,0)),IF(AND(I32="Yes",OR(J32="No PTO",J32="Planned PTO",J32="Denied PTO")),2.5,0))))),"")</f>
        <v/>
      </c>
      <c r="AB32" s="9" t="str">
        <f>IF(G32="Plan 19",IF(J32="",0,VLOOKUP(RPT!A32,KRG!$B$2:$BA$200,52,0)),"")</f>
        <v/>
      </c>
      <c r="AC32" s="9" t="str">
        <f t="shared" si="8"/>
        <v/>
      </c>
      <c r="AD32" s="9">
        <f>IF(G32="Plan 22",VLOOKUP(RPT!A32,KRG!$B$2:$BA$200,52,0),"")</f>
        <v>2</v>
      </c>
      <c r="AE32" s="3" t="str">
        <f t="shared" si="9"/>
        <v/>
      </c>
      <c r="AF32" s="9" t="str">
        <f>IF(G32="Plan 26",IF(J32="Unplanned PTO",0,VLOOKUP(RPT!A32,KRG!$B$2:$BA$200,52,0)),"")</f>
        <v/>
      </c>
      <c r="AG32" s="9" t="str">
        <f t="shared" si="10"/>
        <v/>
      </c>
      <c r="AH32" s="9" t="str">
        <f>IF(G32="Plan 32",VLOOKUP(A32,'SWG2'!B:BA,52,0),"")</f>
        <v/>
      </c>
      <c r="AI32" s="9" t="str">
        <f t="shared" si="11"/>
        <v/>
      </c>
      <c r="AJ32" s="9" t="str">
        <f>IF(G32="Plan 3",IF(AND(H32&gt;=38,J32&lt;&gt;"Unplanned PTO"),IF(AND(INDEX(FPL!P:P,MATCH(RPT!A32,FPL!B:B,0),1)&gt;=0.92),4.25,3),IF(AND(H32&gt;=38,J32="Unplanned PTO",AP32&gt;=38),IF(INDEX(FPL!P:P,MATCH(RPT!A32,FPL!B:B,0),1)&gt;=0.92,4.25,3),IF(INDEX(FPL!P:P,MATCH(RPT!A32,FPL!B:B,0),1)&gt;=0.92,1.25,0))),"")</f>
        <v/>
      </c>
      <c r="AL32" s="22" t="str">
        <f>INDEX(Roster!F:F, MATCH(RPT!A32,Roster!A:A,0),1)</f>
        <v>2019-05-20</v>
      </c>
      <c r="AM32">
        <f>IF(SUMIFS(HRS!G:G,HRS!F:F,"REG",HRS!C:C,RPT!A32)+SUMIFS(HRS!G:G,HRS!F:F,"OT",HRS!C:C,RPT!A32)+SUMIFS(HRS!G:G,HRS!F:F,"PTO",HRS!C:C,RPT!A32,HRS!S:S,"PTOS")&gt;=38,SUMIFS(HRS!G:G,HRS!F:F,"REG",HRS!C:C,RPT!A32)+SUMIFS(HRS!G:G,HRS!F:F,"OT",HRS!C:C,RPT!A32),0)</f>
        <v>0</v>
      </c>
      <c r="AP32">
        <f>SUMIFS(HRS!G:G,HRS!C:C,E32,HRS!F:F,"REG")+SUMIFS(HRS!G:G,HRS!C:C,E32,HRS!F:F,"OT")</f>
        <v>18.05001</v>
      </c>
      <c r="AS32" s="9" t="str">
        <f t="shared" si="1"/>
        <v>1031 31</v>
      </c>
      <c r="AT32" s="9" t="str">
        <f t="shared" si="2"/>
        <v>Kroger</v>
      </c>
      <c r="AU32" s="9" t="str">
        <f t="shared" si="3"/>
        <v/>
      </c>
      <c r="AV32" s="19" t="str">
        <f t="shared" si="12"/>
        <v/>
      </c>
    </row>
    <row r="33" spans="1:48" customFormat="1" ht="12.75" customHeight="1" x14ac:dyDescent="0.2">
      <c r="A33" s="2">
        <f>Roster!A33</f>
        <v>256775</v>
      </c>
      <c r="B33" s="2">
        <f t="shared" si="13"/>
        <v>32</v>
      </c>
      <c r="C33" s="2">
        <v>1032</v>
      </c>
      <c r="D33" s="2" t="str">
        <f>Roster!D33</f>
        <v>Kroger</v>
      </c>
      <c r="E33" s="2" t="str">
        <f t="shared" si="4"/>
        <v>0256775</v>
      </c>
      <c r="F33" s="2">
        <f>IFERROR(INDEX('Cur Sch'!G:G,MATCH(RPT!A33,'Cur Sch'!C:C,0),1),0)</f>
        <v>40</v>
      </c>
      <c r="G33" s="2" t="str">
        <f>Roster!N33</f>
        <v>plan 22</v>
      </c>
      <c r="H33" s="3">
        <f>SUMIF(HRS!C:C,RPT!E33,HRS!G:G)</f>
        <v>40.633330000000001</v>
      </c>
      <c r="I33" s="9" t="str">
        <f>IFERROR(IF(VLOOKUP(A33,PA!A:E,5,0)=0,"Yes",""),"No")</f>
        <v>Yes</v>
      </c>
      <c r="J33" s="9" t="str">
        <f>IFERROR(IF(VLOOKUP(A33,PTO!A:L,12,0)="PTOU Applied", "Unplanned PTO",IF(VLOOKUP(A33,PTO!A:L,12,0)="PTOU ","Denied PTO","Planned PTO")),"No PTO")</f>
        <v>No PTO</v>
      </c>
      <c r="K33" s="9" t="str">
        <f t="shared" si="5"/>
        <v/>
      </c>
      <c r="L33" s="14" t="str">
        <f>IFERROR(IF(AND(D33="Kroger",OR(U33="1",U33="0")),IF(VLOOKUP(RPT!A33,KRG!$B$2:$BA$200,52,0)=0,IF(RPT!J33="Planned PTO",IF((F33-0.75)&lt;H33,"Check",""),""),""),""),"")</f>
        <v/>
      </c>
      <c r="M33" s="14" t="str">
        <f>IFERROR(IF(IF(D33="Kroger",AVERAGEIFS('QA Check'!E:E,'QA Check'!C:C,RPT!A33,'QA Check'!H:H,"(QA)"),0)&gt;=90%,IF(AND(I33="Yes",J33&lt;&gt;"Unplanned PTO",U33=1),"Check",""),""),"")</f>
        <v/>
      </c>
      <c r="U33" s="17">
        <f t="shared" si="0"/>
        <v>5</v>
      </c>
      <c r="V33" s="8" t="str">
        <f t="shared" si="6"/>
        <v/>
      </c>
      <c r="W33" s="9" t="str">
        <f>IF(G33="Plan 2",IF(AND(IFERROR(INDEX(KRG!D:D,MATCH(RPT!A33,KRG!B:B,0),1)="Plan 2",0),A33&lt;&gt;212821),INDEX(KRG!BA:BA,MATCH(RPT!A33,KRG!B:B,0),1),IF(AND(I33="Yes",OR(J33="No PTO",J33="Planned PTO",J33="Denied PTO")),2,0)),"")</f>
        <v/>
      </c>
      <c r="X33" s="9" t="str">
        <f t="shared" si="7"/>
        <v/>
      </c>
      <c r="Y33" s="9" t="str">
        <f>IF(G33="Plan 9",VLOOKUP(RPT!A33,KRG!$B$2:$BA$200,52,0),"")</f>
        <v/>
      </c>
      <c r="Z33" s="9" t="str">
        <f>IF(G33="Plan 11",VLOOKUP(RPT!A33,KRG!$B$2:$BA$200,52,0),"")</f>
        <v/>
      </c>
      <c r="AA33" s="9" t="str">
        <f>IF(G33="Plan 12",IF(D33="Kroger",IF(J33="",0,VLOOKUP(RPT!A33,KRG!$B$2:$BA$200,52,0)),IF(D33="SW Gas (Jax)",INDEX('SWG2'!BA:BA,MATCH(RPT!A33,'SWG2'!B:B,0),1),IF(D33="Mercedes (Jax)",IF(SUM(SUMIFS(HRS!G:G,HRS!C:C,A33,HRS!F:F,{"OT","REG","PR2.5","PROT5","PR125","PROTC","PR2.0","PROT4"}))&gt;=38,4,0),IF(D33="FPL",IF(AND(H33&gt;=38,I33="Yes"),5.5,IF(H33&gt;=38,3,0)),IF(AND(I33="Yes",OR(J33="No PTO",J33="Planned PTO",J33="Denied PTO")),2.5,0))))),"")</f>
        <v/>
      </c>
      <c r="AB33" s="9" t="str">
        <f>IF(G33="Plan 19",IF(J33="",0,VLOOKUP(RPT!A33,KRG!$B$2:$BA$200,52,0)),"")</f>
        <v/>
      </c>
      <c r="AC33" s="9" t="str">
        <f t="shared" si="8"/>
        <v/>
      </c>
      <c r="AD33" s="9">
        <f>IF(G33="Plan 22",VLOOKUP(RPT!A33,KRG!$B$2:$BA$200,52,0),"")</f>
        <v>5</v>
      </c>
      <c r="AE33" s="3" t="str">
        <f t="shared" si="9"/>
        <v/>
      </c>
      <c r="AF33" s="9" t="str">
        <f>IF(G33="Plan 26",IF(J33="Unplanned PTO",0,VLOOKUP(RPT!A33,KRG!$B$2:$BA$200,52,0)),"")</f>
        <v/>
      </c>
      <c r="AG33" s="9" t="str">
        <f t="shared" si="10"/>
        <v/>
      </c>
      <c r="AH33" s="9" t="str">
        <f>IF(G33="Plan 32",VLOOKUP(A33,'SWG2'!B:BA,52,0),"")</f>
        <v/>
      </c>
      <c r="AI33" s="9" t="str">
        <f t="shared" si="11"/>
        <v/>
      </c>
      <c r="AJ33" s="9" t="str">
        <f>IF(G33="Plan 3",IF(AND(H33&gt;=38,J33&lt;&gt;"Unplanned PTO"),IF(AND(INDEX(FPL!P:P,MATCH(RPT!A33,FPL!B:B,0),1)&gt;=0.92),4.25,3),IF(AND(H33&gt;=38,J33="Unplanned PTO",AP33&gt;=38),IF(INDEX(FPL!P:P,MATCH(RPT!A33,FPL!B:B,0),1)&gt;=0.92,4.25,3),IF(INDEX(FPL!P:P,MATCH(RPT!A33,FPL!B:B,0),1)&gt;=0.92,1.25,0))),"")</f>
        <v/>
      </c>
      <c r="AL33" s="22" t="str">
        <f>INDEX(Roster!F:F, MATCH(RPT!A33,Roster!A:A,0),1)</f>
        <v>2021-07-06</v>
      </c>
      <c r="AM33">
        <f>IF(SUMIFS(HRS!G:G,HRS!F:F,"REG",HRS!C:C,RPT!A33)+SUMIFS(HRS!G:G,HRS!F:F,"OT",HRS!C:C,RPT!A33)+SUMIFS(HRS!G:G,HRS!F:F,"PTO",HRS!C:C,RPT!A33,HRS!S:S,"PTOS")&gt;=38,SUMIFS(HRS!G:G,HRS!F:F,"REG",HRS!C:C,RPT!A33)+SUMIFS(HRS!G:G,HRS!F:F,"OT",HRS!C:C,RPT!A33),0)</f>
        <v>40.633330000000001</v>
      </c>
      <c r="AP33">
        <f>SUMIFS(HRS!G:G,HRS!C:C,E33,HRS!F:F,"REG")+SUMIFS(HRS!G:G,HRS!C:C,E33,HRS!F:F,"OT")</f>
        <v>40.633330000000001</v>
      </c>
      <c r="AS33" s="9" t="str">
        <f t="shared" si="1"/>
        <v>1032 32</v>
      </c>
      <c r="AT33" s="9" t="str">
        <f t="shared" si="2"/>
        <v>Kroger</v>
      </c>
      <c r="AU33" s="9" t="str">
        <f t="shared" si="3"/>
        <v>OT</v>
      </c>
      <c r="AV33" s="19">
        <f t="shared" si="12"/>
        <v>2.6388750000000034E-2</v>
      </c>
    </row>
    <row r="34" spans="1:48" customFormat="1" ht="12.75" customHeight="1" x14ac:dyDescent="0.2">
      <c r="A34" s="2">
        <f>Roster!A34</f>
        <v>247937</v>
      </c>
      <c r="B34" s="2">
        <f t="shared" si="13"/>
        <v>33</v>
      </c>
      <c r="C34" s="2">
        <v>1033</v>
      </c>
      <c r="D34" s="2" t="str">
        <f>Roster!D34</f>
        <v>Kroger</v>
      </c>
      <c r="E34" s="2" t="str">
        <f t="shared" si="4"/>
        <v>0247937</v>
      </c>
      <c r="F34" s="2">
        <f>IFERROR(INDEX('Cur Sch'!G:G,MATCH(RPT!A34,'Cur Sch'!C:C,0),1),0)</f>
        <v>40</v>
      </c>
      <c r="G34" s="2" t="str">
        <f>Roster!N34</f>
        <v>plan 22</v>
      </c>
      <c r="H34" s="3">
        <f>SUMIF(HRS!C:C,RPT!E34,HRS!G:G)</f>
        <v>40.94999</v>
      </c>
      <c r="I34" s="9" t="str">
        <f>IFERROR(IF(VLOOKUP(A34,PA!A:E,5,0)=0,"Yes",""),"No")</f>
        <v>Yes</v>
      </c>
      <c r="J34" s="9" t="str">
        <f>IFERROR(IF(VLOOKUP(A34,PTO!A:L,12,0)="PTOU Applied", "Unplanned PTO",IF(VLOOKUP(A34,PTO!A:L,12,0)="PTOU ","Denied PTO","Planned PTO")),"No PTO")</f>
        <v>No PTO</v>
      </c>
      <c r="K34" s="9" t="str">
        <f t="shared" si="5"/>
        <v/>
      </c>
      <c r="L34" s="14" t="str">
        <f>IFERROR(IF(AND(D34="Kroger",OR(U34="1",U34="0")),IF(VLOOKUP(RPT!A34,KRG!$B$2:$BA$200,52,0)=0,IF(RPT!J34="Planned PTO",IF((F34-0.75)&lt;H34,"Check",""),""),""),""),"")</f>
        <v/>
      </c>
      <c r="M34" s="14" t="str">
        <f>IFERROR(IF(IF(D34="Kroger",AVERAGEIFS('QA Check'!E:E,'QA Check'!C:C,RPT!A34,'QA Check'!H:H,"(QA)"),0)&gt;=90%,IF(AND(I34="Yes",J34&lt;&gt;"Unplanned PTO",U34=1),"Check",""),""),"")</f>
        <v/>
      </c>
      <c r="U34" s="17">
        <f t="shared" si="0"/>
        <v>5</v>
      </c>
      <c r="V34" s="8" t="str">
        <f t="shared" si="6"/>
        <v/>
      </c>
      <c r="W34" s="9" t="str">
        <f>IF(G34="Plan 2",IF(AND(IFERROR(INDEX(KRG!D:D,MATCH(RPT!A34,KRG!B:B,0),1)="Plan 2",0),A34&lt;&gt;212821),INDEX(KRG!BA:BA,MATCH(RPT!A34,KRG!B:B,0),1),IF(AND(I34="Yes",OR(J34="No PTO",J34="Planned PTO",J34="Denied PTO")),2,0)),"")</f>
        <v/>
      </c>
      <c r="X34" s="9" t="str">
        <f t="shared" si="7"/>
        <v/>
      </c>
      <c r="Y34" s="9" t="str">
        <f>IF(G34="Plan 9",VLOOKUP(RPT!A34,KRG!$B$2:$BA$200,52,0),"")</f>
        <v/>
      </c>
      <c r="Z34" s="9" t="str">
        <f>IF(G34="Plan 11",VLOOKUP(RPT!A34,KRG!$B$2:$BA$200,52,0),"")</f>
        <v/>
      </c>
      <c r="AA34" s="9" t="str">
        <f>IF(G34="Plan 12",IF(D34="Kroger",IF(J34="",0,VLOOKUP(RPT!A34,KRG!$B$2:$BA$200,52,0)),IF(D34="SW Gas (Jax)",INDEX('SWG2'!BA:BA,MATCH(RPT!A34,'SWG2'!B:B,0),1),IF(D34="Mercedes (Jax)",IF(SUM(SUMIFS(HRS!G:G,HRS!C:C,A34,HRS!F:F,{"OT","REG","PR2.5","PROT5","PR125","PROTC","PR2.0","PROT4"}))&gt;=38,4,0),IF(D34="FPL",IF(AND(H34&gt;=38,I34="Yes"),5.5,IF(H34&gt;=38,3,0)),IF(AND(I34="Yes",OR(J34="No PTO",J34="Planned PTO",J34="Denied PTO")),2.5,0))))),"")</f>
        <v/>
      </c>
      <c r="AB34" s="9" t="str">
        <f>IF(G34="Plan 19",IF(J34="",0,VLOOKUP(RPT!A34,KRG!$B$2:$BA$200,52,0)),"")</f>
        <v/>
      </c>
      <c r="AC34" s="9" t="str">
        <f t="shared" si="8"/>
        <v/>
      </c>
      <c r="AD34" s="9">
        <f>IF(G34="Plan 22",VLOOKUP(RPT!A34,KRG!$B$2:$BA$200,52,0),"")</f>
        <v>5</v>
      </c>
      <c r="AE34" s="3" t="str">
        <f t="shared" si="9"/>
        <v/>
      </c>
      <c r="AF34" s="9" t="str">
        <f>IF(G34="Plan 26",IF(J34="Unplanned PTO",0,VLOOKUP(RPT!A34,KRG!$B$2:$BA$200,52,0)),"")</f>
        <v/>
      </c>
      <c r="AG34" s="9" t="str">
        <f t="shared" si="10"/>
        <v/>
      </c>
      <c r="AH34" s="9" t="str">
        <f>IF(G34="Plan 32",VLOOKUP(A34,'SWG2'!B:BA,52,0),"")</f>
        <v/>
      </c>
      <c r="AI34" s="9" t="str">
        <f t="shared" si="11"/>
        <v/>
      </c>
      <c r="AJ34" s="9" t="str">
        <f>IF(G34="Plan 3",IF(AND(H34&gt;=38,J34&lt;&gt;"Unplanned PTO"),IF(AND(INDEX(FPL!P:P,MATCH(RPT!A34,FPL!B:B,0),1)&gt;=0.92),4.25,3),IF(AND(H34&gt;=38,J34="Unplanned PTO",AP34&gt;=38),IF(INDEX(FPL!P:P,MATCH(RPT!A34,FPL!B:B,0),1)&gt;=0.92,4.25,3),IF(INDEX(FPL!P:P,MATCH(RPT!A34,FPL!B:B,0),1)&gt;=0.92,1.25,0))),"")</f>
        <v/>
      </c>
      <c r="AL34" s="22" t="str">
        <f>INDEX(Roster!F:F, MATCH(RPT!A34,Roster!A:A,0),1)</f>
        <v>2020-03-10</v>
      </c>
      <c r="AM34">
        <f>IF(SUMIFS(HRS!G:G,HRS!F:F,"REG",HRS!C:C,RPT!A34)+SUMIFS(HRS!G:G,HRS!F:F,"OT",HRS!C:C,RPT!A34)+SUMIFS(HRS!G:G,HRS!F:F,"PTO",HRS!C:C,RPT!A34,HRS!S:S,"PTOS")&gt;=38,SUMIFS(HRS!G:G,HRS!F:F,"REG",HRS!C:C,RPT!A34)+SUMIFS(HRS!G:G,HRS!F:F,"OT",HRS!C:C,RPT!A34),0)</f>
        <v>40.94999</v>
      </c>
      <c r="AP34">
        <f>SUMIFS(HRS!G:G,HRS!C:C,E34,HRS!F:F,"REG")+SUMIFS(HRS!G:G,HRS!C:C,E34,HRS!F:F,"OT")</f>
        <v>40.94999</v>
      </c>
      <c r="AS34" s="9" t="str">
        <f t="shared" ref="AS34:AS65" si="14">CONCATENATE(C34," ",B34)</f>
        <v>1033 33</v>
      </c>
      <c r="AT34" s="9" t="str">
        <f t="shared" ref="AT34:AT65" si="15">D34</f>
        <v>Kroger</v>
      </c>
      <c r="AU34" s="9" t="str">
        <f t="shared" si="3"/>
        <v>OT</v>
      </c>
      <c r="AV34" s="19">
        <f t="shared" si="12"/>
        <v>3.9582916666666655E-2</v>
      </c>
    </row>
    <row r="35" spans="1:48" customFormat="1" ht="12.75" customHeight="1" x14ac:dyDescent="0.2">
      <c r="A35" s="2">
        <f>Roster!A35</f>
        <v>263366</v>
      </c>
      <c r="B35" s="2">
        <f t="shared" si="13"/>
        <v>34</v>
      </c>
      <c r="C35" s="2">
        <v>1034</v>
      </c>
      <c r="D35" s="2" t="str">
        <f>Roster!D35</f>
        <v>Kroger</v>
      </c>
      <c r="E35" s="2" t="str">
        <f t="shared" si="4"/>
        <v>0263366</v>
      </c>
      <c r="F35" s="2">
        <f>IFERROR(INDEX('Cur Sch'!G:G,MATCH(RPT!A35,'Cur Sch'!C:C,0),1),0)</f>
        <v>40</v>
      </c>
      <c r="G35" s="2" t="str">
        <f>Roster!N35</f>
        <v>plan 22</v>
      </c>
      <c r="H35" s="3">
        <f>SUMIF(HRS!C:C,RPT!E35,HRS!G:G)</f>
        <v>40.000010000000003</v>
      </c>
      <c r="I35" s="9" t="str">
        <f>IFERROR(IF(VLOOKUP(A35,PA!A:E,5,0)=0,"Yes",""),"No")</f>
        <v>No</v>
      </c>
      <c r="J35" s="9" t="str">
        <f>IFERROR(IF(VLOOKUP(A35,PTO!A:L,12,0)="PTOU Applied", "Unplanned PTO",IF(VLOOKUP(A35,PTO!A:L,12,0)="PTOU ","Denied PTO","Planned PTO")),"No PTO")</f>
        <v>No PTO</v>
      </c>
      <c r="K35" s="9" t="str">
        <f t="shared" si="5"/>
        <v>Check</v>
      </c>
      <c r="L35" s="14" t="str">
        <f>IFERROR(IF(AND(D35="Kroger",OR(U35="1",U35="0")),IF(VLOOKUP(RPT!A35,KRG!$B$2:$BA$200,52,0)=0,IF(RPT!J35="Planned PTO",IF((F35-0.75)&lt;H35,"Check",""),""),""),""),"")</f>
        <v/>
      </c>
      <c r="M35" s="14" t="str">
        <f>IFERROR(IF(IF(D35="Kroger",AVERAGEIFS('QA Check'!E:E,'QA Check'!C:C,RPT!A35,'QA Check'!H:H,"(QA)"),0)&gt;=90%,IF(AND(I35="Yes",J35&lt;&gt;"Unplanned PTO",U35=1),"Check",""),""),"")</f>
        <v/>
      </c>
      <c r="U35" s="17">
        <f t="shared" si="0"/>
        <v>4.5</v>
      </c>
      <c r="V35" s="8" t="str">
        <f t="shared" si="6"/>
        <v/>
      </c>
      <c r="W35" s="9" t="str">
        <f>IF(G35="Plan 2",IF(AND(IFERROR(INDEX(KRG!D:D,MATCH(RPT!A35,KRG!B:B,0),1)="Plan 2",0),A35&lt;&gt;212821),INDEX(KRG!BA:BA,MATCH(RPT!A35,KRG!B:B,0),1),IF(AND(I35="Yes",OR(J35="No PTO",J35="Planned PTO",J35="Denied PTO")),2,0)),"")</f>
        <v/>
      </c>
      <c r="X35" s="9" t="str">
        <f t="shared" si="7"/>
        <v/>
      </c>
      <c r="Y35" s="9" t="str">
        <f>IF(G35="Plan 9",VLOOKUP(RPT!A35,KRG!$B$2:$BA$200,52,0),"")</f>
        <v/>
      </c>
      <c r="Z35" s="9" t="str">
        <f>IF(G35="Plan 11",VLOOKUP(RPT!A35,KRG!$B$2:$BA$200,52,0),"")</f>
        <v/>
      </c>
      <c r="AA35" s="9" t="str">
        <f>IF(G35="Plan 12",IF(D35="Kroger",IF(J35="",0,VLOOKUP(RPT!A35,KRG!$B$2:$BA$200,52,0)),IF(D35="SW Gas (Jax)",INDEX('SWG2'!BA:BA,MATCH(RPT!A35,'SWG2'!B:B,0),1),IF(D35="Mercedes (Jax)",IF(SUM(SUMIFS(HRS!G:G,HRS!C:C,A35,HRS!F:F,{"OT","REG","PR2.5","PROT5","PR125","PROTC","PR2.0","PROT4"}))&gt;=38,4,0),IF(D35="FPL",IF(AND(H35&gt;=38,I35="Yes"),5.5,IF(H35&gt;=38,3,0)),IF(AND(I35="Yes",OR(J35="No PTO",J35="Planned PTO",J35="Denied PTO")),2.5,0))))),"")</f>
        <v/>
      </c>
      <c r="AB35" s="9" t="str">
        <f>IF(G35="Plan 19",IF(J35="",0,VLOOKUP(RPT!A35,KRG!$B$2:$BA$200,52,0)),"")</f>
        <v/>
      </c>
      <c r="AC35" s="9" t="str">
        <f t="shared" si="8"/>
        <v/>
      </c>
      <c r="AD35" s="9">
        <f>IF(G35="Plan 22",VLOOKUP(RPT!A35,KRG!$B$2:$BA$200,52,0),"")</f>
        <v>4.5</v>
      </c>
      <c r="AE35" s="3" t="str">
        <f t="shared" si="9"/>
        <v/>
      </c>
      <c r="AF35" s="9" t="str">
        <f>IF(G35="Plan 26",IF(J35="Unplanned PTO",0,VLOOKUP(RPT!A35,KRG!$B$2:$BA$200,52,0)),"")</f>
        <v/>
      </c>
      <c r="AG35" s="9" t="str">
        <f t="shared" si="10"/>
        <v/>
      </c>
      <c r="AH35" s="9" t="str">
        <f>IF(G35="Plan 32",VLOOKUP(A35,'SWG2'!B:BA,52,0),"")</f>
        <v/>
      </c>
      <c r="AI35" s="9" t="str">
        <f t="shared" si="11"/>
        <v/>
      </c>
      <c r="AJ35" s="9" t="str">
        <f>IF(G35="Plan 3",IF(AND(H35&gt;=38,J35&lt;&gt;"Unplanned PTO"),IF(AND(INDEX(FPL!P:P,MATCH(RPT!A35,FPL!B:B,0),1)&gt;=0.92),4.25,3),IF(AND(H35&gt;=38,J35="Unplanned PTO",AP35&gt;=38),IF(INDEX(FPL!P:P,MATCH(RPT!A35,FPL!B:B,0),1)&gt;=0.92,4.25,3),IF(INDEX(FPL!P:P,MATCH(RPT!A35,FPL!B:B,0),1)&gt;=0.92,1.25,0))),"")</f>
        <v/>
      </c>
      <c r="AL35" s="22" t="str">
        <f>INDEX(Roster!F:F, MATCH(RPT!A35,Roster!A:A,0),1)</f>
        <v>2022-08-22</v>
      </c>
      <c r="AM35">
        <f>IF(SUMIFS(HRS!G:G,HRS!F:F,"REG",HRS!C:C,RPT!A35)+SUMIFS(HRS!G:G,HRS!F:F,"OT",HRS!C:C,RPT!A35)+SUMIFS(HRS!G:G,HRS!F:F,"PTO",HRS!C:C,RPT!A35,HRS!S:S,"PTOS")&gt;=38,SUMIFS(HRS!G:G,HRS!F:F,"REG",HRS!C:C,RPT!A35)+SUMIFS(HRS!G:G,HRS!F:F,"OT",HRS!C:C,RPT!A35),0)</f>
        <v>40.000010000000003</v>
      </c>
      <c r="AP35">
        <f>SUMIFS(HRS!G:G,HRS!C:C,E35,HRS!F:F,"REG")+SUMIFS(HRS!G:G,HRS!C:C,E35,HRS!F:F,"OT")</f>
        <v>40.000010000000003</v>
      </c>
      <c r="AS35" s="9" t="str">
        <f t="shared" si="14"/>
        <v>1034 34</v>
      </c>
      <c r="AT35" s="9" t="str">
        <f t="shared" si="15"/>
        <v>Kroger</v>
      </c>
      <c r="AU35" s="9" t="str">
        <f t="shared" si="3"/>
        <v/>
      </c>
      <c r="AV35" s="19" t="str">
        <f t="shared" si="12"/>
        <v/>
      </c>
    </row>
    <row r="36" spans="1:48" customFormat="1" ht="12.75" customHeight="1" x14ac:dyDescent="0.2">
      <c r="A36" s="2">
        <f>Roster!A36</f>
        <v>261528</v>
      </c>
      <c r="B36" s="2">
        <f t="shared" si="13"/>
        <v>35</v>
      </c>
      <c r="C36" s="2">
        <v>1035</v>
      </c>
      <c r="D36" s="2" t="str">
        <f>Roster!D36</f>
        <v>Kroger</v>
      </c>
      <c r="E36" s="2" t="str">
        <f t="shared" si="4"/>
        <v>0261528</v>
      </c>
      <c r="F36" s="2">
        <f>IFERROR(INDEX('Cur Sch'!G:G,MATCH(RPT!A36,'Cur Sch'!C:C,0),1),0)</f>
        <v>40</v>
      </c>
      <c r="G36" s="2" t="str">
        <f>Roster!N36</f>
        <v>plan 22</v>
      </c>
      <c r="H36" s="3">
        <f>SUMIF(HRS!C:C,RPT!E36,HRS!G:G)</f>
        <v>40.133330000000001</v>
      </c>
      <c r="I36" s="9" t="str">
        <f>IFERROR(IF(VLOOKUP(A36,PA!A:E,5,0)=0,"Yes",""),"No")</f>
        <v>Yes</v>
      </c>
      <c r="J36" s="9" t="str">
        <f>IFERROR(IF(VLOOKUP(A36,PTO!A:L,12,0)="PTOU Applied", "Unplanned PTO",IF(VLOOKUP(A36,PTO!A:L,12,0)="PTOU ","Denied PTO","Planned PTO")),"No PTO")</f>
        <v>Unplanned PTO</v>
      </c>
      <c r="K36" s="9" t="str">
        <f t="shared" si="5"/>
        <v/>
      </c>
      <c r="L36" s="14" t="str">
        <f>IFERROR(IF(AND(D36="Kroger",OR(U36="1",U36="0")),IF(VLOOKUP(RPT!A36,KRG!$B$2:$BA$200,52,0)=0,IF(RPT!J36="Planned PTO",IF((F36-0.75)&lt;H36,"Check",""),""),""),""),"")</f>
        <v/>
      </c>
      <c r="M36" s="14" t="str">
        <f>IFERROR(IF(IF(D36="Kroger",AVERAGEIFS('QA Check'!E:E,'QA Check'!C:C,RPT!A36,'QA Check'!H:H,"(QA)"),0)&gt;=90%,IF(AND(I36="Yes",J36&lt;&gt;"Unplanned PTO",U36=1),"Check",""),""),"")</f>
        <v/>
      </c>
      <c r="U36" s="17">
        <f t="shared" si="0"/>
        <v>2</v>
      </c>
      <c r="V36" s="8" t="str">
        <f t="shared" si="6"/>
        <v/>
      </c>
      <c r="W36" s="9" t="str">
        <f>IF(G36="Plan 2",IF(AND(IFERROR(INDEX(KRG!D:D,MATCH(RPT!A36,KRG!B:B,0),1)="Plan 2",0),A36&lt;&gt;212821),INDEX(KRG!BA:BA,MATCH(RPT!A36,KRG!B:B,0),1),IF(AND(I36="Yes",OR(J36="No PTO",J36="Planned PTO",J36="Denied PTO")),2,0)),"")</f>
        <v/>
      </c>
      <c r="X36" s="9" t="str">
        <f t="shared" si="7"/>
        <v/>
      </c>
      <c r="Y36" s="9" t="str">
        <f>IF(G36="Plan 9",VLOOKUP(RPT!A36,KRG!$B$2:$BA$200,52,0),"")</f>
        <v/>
      </c>
      <c r="Z36" s="9" t="str">
        <f>IF(G36="Plan 11",VLOOKUP(RPT!A36,KRG!$B$2:$BA$200,52,0),"")</f>
        <v/>
      </c>
      <c r="AA36" s="9" t="str">
        <f>IF(G36="Plan 12",IF(D36="Kroger",IF(J36="",0,VLOOKUP(RPT!A36,KRG!$B$2:$BA$200,52,0)),IF(D36="SW Gas (Jax)",INDEX('SWG2'!BA:BA,MATCH(RPT!A36,'SWG2'!B:B,0),1),IF(D36="Mercedes (Jax)",IF(SUM(SUMIFS(HRS!G:G,HRS!C:C,A36,HRS!F:F,{"OT","REG","PR2.5","PROT5","PR125","PROTC","PR2.0","PROT4"}))&gt;=38,4,0),IF(D36="FPL",IF(AND(H36&gt;=38,I36="Yes"),5.5,IF(H36&gt;=38,3,0)),IF(AND(I36="Yes",OR(J36="No PTO",J36="Planned PTO",J36="Denied PTO")),2.5,0))))),"")</f>
        <v/>
      </c>
      <c r="AB36" s="9" t="str">
        <f>IF(G36="Plan 19",IF(J36="",0,VLOOKUP(RPT!A36,KRG!$B$2:$BA$200,52,0)),"")</f>
        <v/>
      </c>
      <c r="AC36" s="9" t="str">
        <f t="shared" si="8"/>
        <v/>
      </c>
      <c r="AD36" s="9">
        <f>IF(G36="Plan 22",VLOOKUP(RPT!A36,KRG!$B$2:$BA$200,52,0),"")</f>
        <v>2</v>
      </c>
      <c r="AE36" s="3" t="str">
        <f t="shared" si="9"/>
        <v/>
      </c>
      <c r="AF36" s="9" t="str">
        <f>IF(G36="Plan 26",IF(J36="Unplanned PTO",0,VLOOKUP(RPT!A36,KRG!$B$2:$BA$200,52,0)),"")</f>
        <v/>
      </c>
      <c r="AG36" s="9" t="str">
        <f t="shared" si="10"/>
        <v/>
      </c>
      <c r="AH36" s="9" t="str">
        <f>IF(G36="Plan 32",VLOOKUP(A36,'SWG2'!B:BA,52,0),"")</f>
        <v/>
      </c>
      <c r="AI36" s="9" t="str">
        <f t="shared" si="11"/>
        <v/>
      </c>
      <c r="AJ36" s="9" t="str">
        <f>IF(G36="Plan 3",IF(AND(H36&gt;=38,J36&lt;&gt;"Unplanned PTO"),IF(AND(INDEX(FPL!P:P,MATCH(RPT!A36,FPL!B:B,0),1)&gt;=0.92),4.25,3),IF(AND(H36&gt;=38,J36="Unplanned PTO",AP36&gt;=38),IF(INDEX(FPL!P:P,MATCH(RPT!A36,FPL!B:B,0),1)&gt;=0.92,4.25,3),IF(INDEX(FPL!P:P,MATCH(RPT!A36,FPL!B:B,0),1)&gt;=0.92,1.25,0))),"")</f>
        <v/>
      </c>
      <c r="AL36" s="22" t="str">
        <f>INDEX(Roster!F:F, MATCH(RPT!A36,Roster!A:A,0),1)</f>
        <v>2022-04-11</v>
      </c>
      <c r="AM36">
        <f>IF(SUMIFS(HRS!G:G,HRS!F:F,"REG",HRS!C:C,RPT!A36)+SUMIFS(HRS!G:G,HRS!F:F,"OT",HRS!C:C,RPT!A36)+SUMIFS(HRS!G:G,HRS!F:F,"PTO",HRS!C:C,RPT!A36,HRS!S:S,"PTOS")&gt;=38,SUMIFS(HRS!G:G,HRS!F:F,"REG",HRS!C:C,RPT!A36)+SUMIFS(HRS!G:G,HRS!F:F,"OT",HRS!C:C,RPT!A36),0)</f>
        <v>0</v>
      </c>
      <c r="AP36">
        <f>SUMIFS(HRS!G:G,HRS!C:C,E36,HRS!F:F,"REG")+SUMIFS(HRS!G:G,HRS!C:C,E36,HRS!F:F,"OT")</f>
        <v>36.383330000000001</v>
      </c>
      <c r="AS36" s="9" t="str">
        <f t="shared" si="14"/>
        <v>1035 35</v>
      </c>
      <c r="AT36" s="9" t="str">
        <f t="shared" si="15"/>
        <v>Kroger</v>
      </c>
      <c r="AU36" s="9" t="str">
        <f t="shared" si="3"/>
        <v/>
      </c>
      <c r="AV36" s="19" t="str">
        <f t="shared" si="12"/>
        <v/>
      </c>
    </row>
    <row r="37" spans="1:48" customFormat="1" ht="12.75" customHeight="1" x14ac:dyDescent="0.2">
      <c r="A37" s="2">
        <f>Roster!A37</f>
        <v>263185</v>
      </c>
      <c r="B37" s="2">
        <f t="shared" si="13"/>
        <v>36</v>
      </c>
      <c r="C37" s="2">
        <v>1036</v>
      </c>
      <c r="D37" s="2" t="str">
        <f>Roster!D37</f>
        <v>Kroger</v>
      </c>
      <c r="E37" s="2" t="str">
        <f t="shared" si="4"/>
        <v>0263185</v>
      </c>
      <c r="F37" s="2">
        <f>IFERROR(INDEX('Cur Sch'!G:G,MATCH(RPT!A37,'Cur Sch'!C:C,0),1),0)</f>
        <v>40</v>
      </c>
      <c r="G37" s="2" t="str">
        <f>Roster!N37</f>
        <v>plan 22</v>
      </c>
      <c r="H37" s="3">
        <f>SUMIF(HRS!C:C,RPT!E37,HRS!G:G)</f>
        <v>40.350020000000001</v>
      </c>
      <c r="I37" s="9" t="str">
        <f>IFERROR(IF(VLOOKUP(A37,PA!A:E,5,0)=0,"Yes",""),"No")</f>
        <v>No</v>
      </c>
      <c r="J37" s="9" t="str">
        <f>IFERROR(IF(VLOOKUP(A37,PTO!A:L,12,0)="PTOU Applied", "Unplanned PTO",IF(VLOOKUP(A37,PTO!A:L,12,0)="PTOU ","Denied PTO","Planned PTO")),"No PTO")</f>
        <v>No PTO</v>
      </c>
      <c r="K37" s="9" t="str">
        <f t="shared" si="5"/>
        <v>Check</v>
      </c>
      <c r="L37" s="14" t="str">
        <f>IFERROR(IF(AND(D37="Kroger",OR(U37="1",U37="0")),IF(VLOOKUP(RPT!A37,KRG!$B$2:$BA$200,52,0)=0,IF(RPT!J37="Planned PTO",IF((F37-0.75)&lt;H37,"Check",""),""),""),""),"")</f>
        <v/>
      </c>
      <c r="M37" s="14" t="str">
        <f>IFERROR(IF(IF(D37="Kroger",AVERAGEIFS('QA Check'!E:E,'QA Check'!C:C,RPT!A37,'QA Check'!H:H,"(QA)"),0)&gt;=90%,IF(AND(I37="Yes",J37&lt;&gt;"Unplanned PTO",U37=1),"Check",""),""),"")</f>
        <v/>
      </c>
      <c r="U37" s="17">
        <f t="shared" si="0"/>
        <v>4.5</v>
      </c>
      <c r="V37" s="8" t="str">
        <f t="shared" si="6"/>
        <v/>
      </c>
      <c r="W37" s="9" t="str">
        <f>IF(G37="Plan 2",IF(AND(IFERROR(INDEX(KRG!D:D,MATCH(RPT!A37,KRG!B:B,0),1)="Plan 2",0),A37&lt;&gt;212821),INDEX(KRG!BA:BA,MATCH(RPT!A37,KRG!B:B,0),1),IF(AND(I37="Yes",OR(J37="No PTO",J37="Planned PTO",J37="Denied PTO")),2,0)),"")</f>
        <v/>
      </c>
      <c r="X37" s="9" t="str">
        <f t="shared" si="7"/>
        <v/>
      </c>
      <c r="Y37" s="9" t="str">
        <f>IF(G37="Plan 9",VLOOKUP(RPT!A37,KRG!$B$2:$BA$200,52,0),"")</f>
        <v/>
      </c>
      <c r="Z37" s="9" t="str">
        <f>IF(G37="Plan 11",VLOOKUP(RPT!A37,KRG!$B$2:$BA$200,52,0),"")</f>
        <v/>
      </c>
      <c r="AA37" s="9" t="str">
        <f>IF(G37="Plan 12",IF(D37="Kroger",IF(J37="",0,VLOOKUP(RPT!A37,KRG!$B$2:$BA$200,52,0)),IF(D37="SW Gas (Jax)",INDEX('SWG2'!BA:BA,MATCH(RPT!A37,'SWG2'!B:B,0),1),IF(D37="Mercedes (Jax)",IF(SUM(SUMIFS(HRS!G:G,HRS!C:C,A37,HRS!F:F,{"OT","REG","PR2.5","PROT5","PR125","PROTC","PR2.0","PROT4"}))&gt;=38,4,0),IF(D37="FPL",IF(AND(H37&gt;=38,I37="Yes"),5.5,IF(H37&gt;=38,3,0)),IF(AND(I37="Yes",OR(J37="No PTO",J37="Planned PTO",J37="Denied PTO")),2.5,0))))),"")</f>
        <v/>
      </c>
      <c r="AB37" s="9" t="str">
        <f>IF(G37="Plan 19",IF(J37="",0,VLOOKUP(RPT!A37,KRG!$B$2:$BA$200,52,0)),"")</f>
        <v/>
      </c>
      <c r="AC37" s="9" t="str">
        <f t="shared" si="8"/>
        <v/>
      </c>
      <c r="AD37" s="9">
        <f>IF(G37="Plan 22",VLOOKUP(RPT!A37,KRG!$B$2:$BA$200,52,0),"")</f>
        <v>4.5</v>
      </c>
      <c r="AE37" s="3" t="str">
        <f t="shared" si="9"/>
        <v/>
      </c>
      <c r="AF37" s="9" t="str">
        <f>IF(G37="Plan 26",IF(J37="Unplanned PTO",0,VLOOKUP(RPT!A37,KRG!$B$2:$BA$200,52,0)),"")</f>
        <v/>
      </c>
      <c r="AG37" s="9" t="str">
        <f t="shared" si="10"/>
        <v/>
      </c>
      <c r="AH37" s="9" t="str">
        <f>IF(G37="Plan 32",VLOOKUP(A37,'SWG2'!B:BA,52,0),"")</f>
        <v/>
      </c>
      <c r="AI37" s="9" t="str">
        <f t="shared" si="11"/>
        <v/>
      </c>
      <c r="AJ37" s="9" t="str">
        <f>IF(G37="Plan 3",IF(AND(H37&gt;=38,J37&lt;&gt;"Unplanned PTO"),IF(AND(INDEX(FPL!P:P,MATCH(RPT!A37,FPL!B:B,0),1)&gt;=0.92),4.25,3),IF(AND(H37&gt;=38,J37="Unplanned PTO",AP37&gt;=38),IF(INDEX(FPL!P:P,MATCH(RPT!A37,FPL!B:B,0),1)&gt;=0.92,4.25,3),IF(INDEX(FPL!P:P,MATCH(RPT!A37,FPL!B:B,0),1)&gt;=0.92,1.25,0))),"")</f>
        <v/>
      </c>
      <c r="AL37" s="22" t="str">
        <f>INDEX(Roster!F:F, MATCH(RPT!A37,Roster!A:A,0),1)</f>
        <v>2022-08-08</v>
      </c>
      <c r="AM37">
        <f>IF(SUMIFS(HRS!G:G,HRS!F:F,"REG",HRS!C:C,RPT!A37)+SUMIFS(HRS!G:G,HRS!F:F,"OT",HRS!C:C,RPT!A37)+SUMIFS(HRS!G:G,HRS!F:F,"PTO",HRS!C:C,RPT!A37,HRS!S:S,"PTOS")&gt;=38,SUMIFS(HRS!G:G,HRS!F:F,"REG",HRS!C:C,RPT!A37)+SUMIFS(HRS!G:G,HRS!F:F,"OT",HRS!C:C,RPT!A37),0)</f>
        <v>40.350020000000001</v>
      </c>
      <c r="AP37">
        <f>SUMIFS(HRS!G:G,HRS!C:C,E37,HRS!F:F,"REG")+SUMIFS(HRS!G:G,HRS!C:C,E37,HRS!F:F,"OT")</f>
        <v>40.350020000000001</v>
      </c>
      <c r="AS37" s="9" t="str">
        <f t="shared" si="14"/>
        <v>1036 36</v>
      </c>
      <c r="AT37" s="9" t="str">
        <f t="shared" si="15"/>
        <v>Kroger</v>
      </c>
      <c r="AU37" s="9" t="str">
        <f t="shared" si="3"/>
        <v>OT</v>
      </c>
      <c r="AV37" s="19">
        <f t="shared" si="12"/>
        <v>1.4584166666666695E-2</v>
      </c>
    </row>
    <row r="38" spans="1:48" customFormat="1" ht="12.75" customHeight="1" x14ac:dyDescent="0.2">
      <c r="A38" s="2">
        <f>Roster!A38</f>
        <v>263367</v>
      </c>
      <c r="B38" s="2">
        <f t="shared" si="13"/>
        <v>37</v>
      </c>
      <c r="C38" s="2">
        <v>1037</v>
      </c>
      <c r="D38" s="2" t="str">
        <f>Roster!D38</f>
        <v>Kroger</v>
      </c>
      <c r="E38" s="2" t="str">
        <f t="shared" si="4"/>
        <v>0263367</v>
      </c>
      <c r="F38" s="2">
        <f>IFERROR(INDEX('Cur Sch'!G:G,MATCH(RPT!A38,'Cur Sch'!C:C,0),1),0)</f>
        <v>40</v>
      </c>
      <c r="G38" s="2" t="str">
        <f>Roster!N38</f>
        <v>plan 22</v>
      </c>
      <c r="H38" s="3">
        <f>SUMIF(HRS!C:C,RPT!E38,HRS!G:G)</f>
        <v>41.016680000000001</v>
      </c>
      <c r="I38" s="9" t="str">
        <f>IFERROR(IF(VLOOKUP(A38,PA!A:E,5,0)=0,"Yes",""),"No")</f>
        <v>Yes</v>
      </c>
      <c r="J38" s="9" t="str">
        <f>IFERROR(IF(VLOOKUP(A38,PTO!A:L,12,0)="PTOU Applied", "Unplanned PTO",IF(VLOOKUP(A38,PTO!A:L,12,0)="PTOU ","Denied PTO","Planned PTO")),"No PTO")</f>
        <v>No PTO</v>
      </c>
      <c r="K38" s="9" t="str">
        <f t="shared" si="5"/>
        <v/>
      </c>
      <c r="L38" s="14" t="str">
        <f>IFERROR(IF(AND(D38="Kroger",OR(U38="1",U38="0")),IF(VLOOKUP(RPT!A38,KRG!$B$2:$BA$200,52,0)=0,IF(RPT!J38="Planned PTO",IF((F38-0.75)&lt;H38,"Check",""),""),""),""),"")</f>
        <v/>
      </c>
      <c r="M38" s="14" t="str">
        <f>IFERROR(IF(IF(D38="Kroger",AVERAGEIFS('QA Check'!E:E,'QA Check'!C:C,RPT!A38,'QA Check'!H:H,"(QA)"),0)&gt;=90%,IF(AND(I38="Yes",J38&lt;&gt;"Unplanned PTO",U38=1),"Check",""),""),"")</f>
        <v/>
      </c>
      <c r="U38" s="17">
        <f t="shared" si="0"/>
        <v>5</v>
      </c>
      <c r="V38" s="8" t="str">
        <f t="shared" si="6"/>
        <v/>
      </c>
      <c r="W38" s="9" t="str">
        <f>IF(G38="Plan 2",IF(AND(IFERROR(INDEX(KRG!D:D,MATCH(RPT!A38,KRG!B:B,0),1)="Plan 2",0),A38&lt;&gt;212821),INDEX(KRG!BA:BA,MATCH(RPT!A38,KRG!B:B,0),1),IF(AND(I38="Yes",OR(J38="No PTO",J38="Planned PTO",J38="Denied PTO")),2,0)),"")</f>
        <v/>
      </c>
      <c r="X38" s="9" t="str">
        <f t="shared" si="7"/>
        <v/>
      </c>
      <c r="Y38" s="9" t="str">
        <f>IF(G38="Plan 9",VLOOKUP(RPT!A38,KRG!$B$2:$BA$200,52,0),"")</f>
        <v/>
      </c>
      <c r="Z38" s="9" t="str">
        <f>IF(G38="Plan 11",VLOOKUP(RPT!A38,KRG!$B$2:$BA$200,52,0),"")</f>
        <v/>
      </c>
      <c r="AA38" s="9" t="str">
        <f>IF(G38="Plan 12",IF(D38="Kroger",IF(J38="",0,VLOOKUP(RPT!A38,KRG!$B$2:$BA$200,52,0)),IF(D38="SW Gas (Jax)",INDEX('SWG2'!BA:BA,MATCH(RPT!A38,'SWG2'!B:B,0),1),IF(D38="Mercedes (Jax)",IF(SUM(SUMIFS(HRS!G:G,HRS!C:C,A38,HRS!F:F,{"OT","REG","PR2.5","PROT5","PR125","PROTC","PR2.0","PROT4"}))&gt;=38,4,0),IF(D38="FPL",IF(AND(H38&gt;=38,I38="Yes"),5.5,IF(H38&gt;=38,3,0)),IF(AND(I38="Yes",OR(J38="No PTO",J38="Planned PTO",J38="Denied PTO")),2.5,0))))),"")</f>
        <v/>
      </c>
      <c r="AB38" s="9" t="str">
        <f>IF(G38="Plan 19",IF(J38="",0,VLOOKUP(RPT!A38,KRG!$B$2:$BA$200,52,0)),"")</f>
        <v/>
      </c>
      <c r="AC38" s="9" t="str">
        <f t="shared" si="8"/>
        <v/>
      </c>
      <c r="AD38" s="9">
        <f>IF(G38="Plan 22",VLOOKUP(RPT!A38,KRG!$B$2:$BA$200,52,0),"")</f>
        <v>5</v>
      </c>
      <c r="AE38" s="3" t="str">
        <f t="shared" si="9"/>
        <v/>
      </c>
      <c r="AF38" s="9" t="str">
        <f>IF(G38="Plan 26",IF(J38="Unplanned PTO",0,VLOOKUP(RPT!A38,KRG!$B$2:$BA$200,52,0)),"")</f>
        <v/>
      </c>
      <c r="AG38" s="9" t="str">
        <f t="shared" si="10"/>
        <v/>
      </c>
      <c r="AH38" s="9" t="str">
        <f>IF(G38="Plan 32",VLOOKUP(A38,'SWG2'!B:BA,52,0),"")</f>
        <v/>
      </c>
      <c r="AI38" s="9" t="str">
        <f t="shared" si="11"/>
        <v/>
      </c>
      <c r="AJ38" s="9" t="str">
        <f>IF(G38="Plan 3",IF(AND(H38&gt;=38,J38&lt;&gt;"Unplanned PTO"),IF(AND(INDEX(FPL!P:P,MATCH(RPT!A38,FPL!B:B,0),1)&gt;=0.92),4.25,3),IF(AND(H38&gt;=38,J38="Unplanned PTO",AP38&gt;=38),IF(INDEX(FPL!P:P,MATCH(RPT!A38,FPL!B:B,0),1)&gt;=0.92,4.25,3),IF(INDEX(FPL!P:P,MATCH(RPT!A38,FPL!B:B,0),1)&gt;=0.92,1.25,0))),"")</f>
        <v/>
      </c>
      <c r="AL38" s="22" t="str">
        <f>INDEX(Roster!F:F, MATCH(RPT!A38,Roster!A:A,0),1)</f>
        <v>2022-08-22</v>
      </c>
      <c r="AM38">
        <f>IF(SUMIFS(HRS!G:G,HRS!F:F,"REG",HRS!C:C,RPT!A38)+SUMIFS(HRS!G:G,HRS!F:F,"OT",HRS!C:C,RPT!A38)+SUMIFS(HRS!G:G,HRS!F:F,"PTO",HRS!C:C,RPT!A38,HRS!S:S,"PTOS")&gt;=38,SUMIFS(HRS!G:G,HRS!F:F,"REG",HRS!C:C,RPT!A38)+SUMIFS(HRS!G:G,HRS!F:F,"OT",HRS!C:C,RPT!A38),0)</f>
        <v>41.016680000000001</v>
      </c>
      <c r="AP38">
        <f>SUMIFS(HRS!G:G,HRS!C:C,E38,HRS!F:F,"REG")+SUMIFS(HRS!G:G,HRS!C:C,E38,HRS!F:F,"OT")</f>
        <v>41.016680000000001</v>
      </c>
      <c r="AS38" s="9" t="str">
        <f t="shared" si="14"/>
        <v>1037 37</v>
      </c>
      <c r="AT38" s="9" t="str">
        <f t="shared" si="15"/>
        <v>Kroger</v>
      </c>
      <c r="AU38" s="9" t="str">
        <f t="shared" si="3"/>
        <v>OT</v>
      </c>
      <c r="AV38" s="19">
        <f t="shared" si="12"/>
        <v>4.2361666666666707E-2</v>
      </c>
    </row>
    <row r="39" spans="1:48" customFormat="1" ht="12.75" customHeight="1" x14ac:dyDescent="0.2">
      <c r="A39" s="2">
        <f>Roster!A39</f>
        <v>79920</v>
      </c>
      <c r="B39" s="2">
        <f t="shared" si="13"/>
        <v>38</v>
      </c>
      <c r="C39" s="2">
        <v>1038</v>
      </c>
      <c r="D39" s="2" t="str">
        <f>Roster!D39</f>
        <v>Kroger</v>
      </c>
      <c r="E39" s="2" t="str">
        <f t="shared" si="4"/>
        <v>079920</v>
      </c>
      <c r="F39" s="2">
        <f>IFERROR(INDEX('Cur Sch'!G:G,MATCH(RPT!A39,'Cur Sch'!C:C,0),1),0)</f>
        <v>40</v>
      </c>
      <c r="G39" s="2" t="str">
        <f>Roster!N39</f>
        <v>plan 19</v>
      </c>
      <c r="H39" s="3">
        <f>SUMIF(HRS!C:C,RPT!E39,HRS!G:G)</f>
        <v>48</v>
      </c>
      <c r="I39" s="9" t="str">
        <f>IFERROR(IF(VLOOKUP(A39,PA!A:E,5,0)=0,"Yes",""),"No")</f>
        <v>Yes</v>
      </c>
      <c r="J39" s="9" t="str">
        <f>IFERROR(IF(VLOOKUP(A39,PTO!A:L,12,0)="PTOU Applied", "Unplanned PTO",IF(VLOOKUP(A39,PTO!A:L,12,0)="PTOU ","Denied PTO","Planned PTO")),"No PTO")</f>
        <v>No PTO</v>
      </c>
      <c r="K39" s="9" t="str">
        <f t="shared" si="5"/>
        <v/>
      </c>
      <c r="L39" s="14" t="str">
        <f>IFERROR(IF(AND(D39="Kroger",OR(U39="1",U39="0")),IF(VLOOKUP(RPT!A39,KRG!$B$2:$BA$200,52,0)=0,IF(RPT!J39="Planned PTO",IF((F39-0.75)&lt;H39,"Check",""),""),""),""),"")</f>
        <v/>
      </c>
      <c r="M39" s="14" t="str">
        <f>IFERROR(IF(IF(D39="Kroger",AVERAGEIFS('QA Check'!E:E,'QA Check'!C:C,RPT!A39,'QA Check'!H:H,"(QA)"),0)&gt;=90%,IF(AND(I39="Yes",J39&lt;&gt;"Unplanned PTO",U39=1),"Check",""),""),"")</f>
        <v/>
      </c>
      <c r="U39" s="17">
        <f t="shared" si="0"/>
        <v>5.5</v>
      </c>
      <c r="V39" s="8" t="str">
        <f t="shared" si="6"/>
        <v/>
      </c>
      <c r="W39" s="9" t="str">
        <f>IF(G39="Plan 2",IF(AND(IFERROR(INDEX(KRG!D:D,MATCH(RPT!A39,KRG!B:B,0),1)="Plan 2",0),A39&lt;&gt;212821),INDEX(KRG!BA:BA,MATCH(RPT!A39,KRG!B:B,0),1),IF(AND(I39="Yes",OR(J39="No PTO",J39="Planned PTO",J39="Denied PTO")),2,0)),"")</f>
        <v/>
      </c>
      <c r="X39" s="9" t="str">
        <f t="shared" si="7"/>
        <v/>
      </c>
      <c r="Y39" s="9" t="str">
        <f>IF(G39="Plan 9",VLOOKUP(RPT!A39,KRG!$B$2:$BA$200,52,0),"")</f>
        <v/>
      </c>
      <c r="Z39" s="9" t="str">
        <f>IF(G39="Plan 11",VLOOKUP(RPT!A39,KRG!$B$2:$BA$200,52,0),"")</f>
        <v/>
      </c>
      <c r="AA39" s="9" t="str">
        <f>IF(G39="Plan 12",IF(D39="Kroger",IF(J39="",0,VLOOKUP(RPT!A39,KRG!$B$2:$BA$200,52,0)),IF(D39="SW Gas (Jax)",INDEX('SWG2'!BA:BA,MATCH(RPT!A39,'SWG2'!B:B,0),1),IF(D39="Mercedes (Jax)",IF(SUM(SUMIFS(HRS!G:G,HRS!C:C,A39,HRS!F:F,{"OT","REG","PR2.5","PROT5","PR125","PROTC","PR2.0","PROT4"}))&gt;=38,4,0),IF(D39="FPL",IF(AND(H39&gt;=38,I39="Yes"),5.5,IF(H39&gt;=38,3,0)),IF(AND(I39="Yes",OR(J39="No PTO",J39="Planned PTO",J39="Denied PTO")),2.5,0))))),"")</f>
        <v/>
      </c>
      <c r="AB39" s="9">
        <f>IF(G39="Plan 19",IF(J39="",0,VLOOKUP(RPT!A39,KRG!$B$2:$BA$200,52,0)),"")</f>
        <v>5.5</v>
      </c>
      <c r="AC39" s="9" t="str">
        <f t="shared" si="8"/>
        <v/>
      </c>
      <c r="AD39" s="9" t="str">
        <f>IF(G39="Plan 22",VLOOKUP(RPT!A39,KRG!$B$2:$BA$200,52,0),"")</f>
        <v/>
      </c>
      <c r="AE39" s="3" t="str">
        <f t="shared" si="9"/>
        <v/>
      </c>
      <c r="AF39" s="9" t="str">
        <f>IF(G39="Plan 26",IF(J39="Unplanned PTO",0,VLOOKUP(RPT!A39,KRG!$B$2:$BA$200,52,0)),"")</f>
        <v/>
      </c>
      <c r="AG39" s="9" t="str">
        <f t="shared" si="10"/>
        <v/>
      </c>
      <c r="AH39" s="9" t="str">
        <f>IF(G39="Plan 32",VLOOKUP(A39,'SWG2'!B:BA,52,0),"")</f>
        <v/>
      </c>
      <c r="AI39" s="9" t="str">
        <f t="shared" si="11"/>
        <v/>
      </c>
      <c r="AJ39" s="9" t="str">
        <f>IF(G39="Plan 3",IF(AND(H39&gt;=38,J39&lt;&gt;"Unplanned PTO"),IF(AND(INDEX(FPL!P:P,MATCH(RPT!A39,FPL!B:B,0),1)&gt;=0.92),4.25,3),IF(AND(H39&gt;=38,J39="Unplanned PTO",AP39&gt;=38),IF(INDEX(FPL!P:P,MATCH(RPT!A39,FPL!B:B,0),1)&gt;=0.92,4.25,3),IF(INDEX(FPL!P:P,MATCH(RPT!A39,FPL!B:B,0),1)&gt;=0.92,1.25,0))),"")</f>
        <v/>
      </c>
      <c r="AL39" s="22" t="str">
        <f>INDEX(Roster!F:F, MATCH(RPT!A39,Roster!A:A,0),1)</f>
        <v>2002-09-22</v>
      </c>
      <c r="AM39">
        <f>IF(SUMIFS(HRS!G:G,HRS!F:F,"REG",HRS!C:C,RPT!A39)+SUMIFS(HRS!G:G,HRS!F:F,"OT",HRS!C:C,RPT!A39)+SUMIFS(HRS!G:G,HRS!F:F,"PTO",HRS!C:C,RPT!A39,HRS!S:S,"PTOS")&gt;=38,SUMIFS(HRS!G:G,HRS!F:F,"REG",HRS!C:C,RPT!A39)+SUMIFS(HRS!G:G,HRS!F:F,"OT",HRS!C:C,RPT!A39),0)</f>
        <v>40</v>
      </c>
      <c r="AP39">
        <f>SUMIFS(HRS!G:G,HRS!C:C,E39,HRS!F:F,"REG")+SUMIFS(HRS!G:G,HRS!C:C,E39,HRS!F:F,"OT")</f>
        <v>40</v>
      </c>
      <c r="AS39" s="9" t="str">
        <f t="shared" si="14"/>
        <v>1038 38</v>
      </c>
      <c r="AT39" s="9" t="str">
        <f t="shared" si="15"/>
        <v>Kroger</v>
      </c>
      <c r="AU39" s="9" t="str">
        <f t="shared" si="3"/>
        <v/>
      </c>
      <c r="AV39" s="19" t="str">
        <f t="shared" si="12"/>
        <v/>
      </c>
    </row>
    <row r="40" spans="1:48" customFormat="1" ht="12.75" customHeight="1" x14ac:dyDescent="0.2">
      <c r="A40" s="2">
        <f>Roster!A40</f>
        <v>262993</v>
      </c>
      <c r="B40" s="2">
        <f t="shared" si="13"/>
        <v>39</v>
      </c>
      <c r="C40" s="2">
        <v>1039</v>
      </c>
      <c r="D40" s="2" t="str">
        <f>Roster!D40</f>
        <v>Kroger</v>
      </c>
      <c r="E40" s="2" t="str">
        <f t="shared" si="4"/>
        <v>0262993</v>
      </c>
      <c r="F40" s="2">
        <f>IFERROR(INDEX('Cur Sch'!G:G,MATCH(RPT!A40,'Cur Sch'!C:C,0),1),0)</f>
        <v>40</v>
      </c>
      <c r="G40" s="2" t="str">
        <f>Roster!N40</f>
        <v>plan 22</v>
      </c>
      <c r="H40" s="3">
        <f>SUMIF(HRS!C:C,RPT!E40,HRS!G:G)</f>
        <v>39.516689999999997</v>
      </c>
      <c r="I40" s="9" t="str">
        <f>IFERROR(IF(VLOOKUP(A40,PA!A:E,5,0)=0,"Yes",""),"No")</f>
        <v>Yes</v>
      </c>
      <c r="J40" s="9" t="str">
        <f>IFERROR(IF(VLOOKUP(A40,PTO!A:L,12,0)="PTOU Applied", "Unplanned PTO",IF(VLOOKUP(A40,PTO!A:L,12,0)="PTOU ","Denied PTO","Planned PTO")),"No PTO")</f>
        <v>No PTO</v>
      </c>
      <c r="K40" s="9" t="str">
        <f t="shared" si="5"/>
        <v/>
      </c>
      <c r="L40" s="14" t="str">
        <f>IFERROR(IF(AND(D40="Kroger",OR(U40="1",U40="0")),IF(VLOOKUP(RPT!A40,KRG!$B$2:$BA$200,52,0)=0,IF(RPT!J40="Planned PTO",IF((F40-0.75)&lt;H40,"Check",""),""),""),""),"")</f>
        <v/>
      </c>
      <c r="M40" s="14" t="str">
        <f>IFERROR(IF(IF(D40="Kroger",AVERAGEIFS('QA Check'!E:E,'QA Check'!C:C,RPT!A40,'QA Check'!H:H,"(QA)"),0)&gt;=90%,IF(AND(I40="Yes",J40&lt;&gt;"Unplanned PTO",U40=1),"Check",""),""),"")</f>
        <v/>
      </c>
      <c r="U40" s="17">
        <f t="shared" si="0"/>
        <v>5</v>
      </c>
      <c r="V40" s="8" t="str">
        <f t="shared" si="6"/>
        <v/>
      </c>
      <c r="W40" s="9" t="str">
        <f>IF(G40="Plan 2",IF(AND(IFERROR(INDEX(KRG!D:D,MATCH(RPT!A40,KRG!B:B,0),1)="Plan 2",0),A40&lt;&gt;212821),INDEX(KRG!BA:BA,MATCH(RPT!A40,KRG!B:B,0),1),IF(AND(I40="Yes",OR(J40="No PTO",J40="Planned PTO",J40="Denied PTO")),2,0)),"")</f>
        <v/>
      </c>
      <c r="X40" s="9" t="str">
        <f t="shared" si="7"/>
        <v/>
      </c>
      <c r="Y40" s="9" t="str">
        <f>IF(G40="Plan 9",VLOOKUP(RPT!A40,KRG!$B$2:$BA$200,52,0),"")</f>
        <v/>
      </c>
      <c r="Z40" s="9" t="str">
        <f>IF(G40="Plan 11",VLOOKUP(RPT!A40,KRG!$B$2:$BA$200,52,0),"")</f>
        <v/>
      </c>
      <c r="AA40" s="9" t="str">
        <f>IF(G40="Plan 12",IF(D40="Kroger",IF(J40="",0,VLOOKUP(RPT!A40,KRG!$B$2:$BA$200,52,0)),IF(D40="SW Gas (Jax)",INDEX('SWG2'!BA:BA,MATCH(RPT!A40,'SWG2'!B:B,0),1),IF(D40="Mercedes (Jax)",IF(SUM(SUMIFS(HRS!G:G,HRS!C:C,A40,HRS!F:F,{"OT","REG","PR2.5","PROT5","PR125","PROTC","PR2.0","PROT4"}))&gt;=38,4,0),IF(D40="FPL",IF(AND(H40&gt;=38,I40="Yes"),5.5,IF(H40&gt;=38,3,0)),IF(AND(I40="Yes",OR(J40="No PTO",J40="Planned PTO",J40="Denied PTO")),2.5,0))))),"")</f>
        <v/>
      </c>
      <c r="AB40" s="9" t="str">
        <f>IF(G40="Plan 19",IF(J40="",0,VLOOKUP(RPT!A40,KRG!$B$2:$BA$200,52,0)),"")</f>
        <v/>
      </c>
      <c r="AC40" s="9" t="str">
        <f t="shared" si="8"/>
        <v/>
      </c>
      <c r="AD40" s="9">
        <f>IF(G40="Plan 22",VLOOKUP(RPT!A40,KRG!$B$2:$BA$200,52,0),"")</f>
        <v>5</v>
      </c>
      <c r="AE40" s="3" t="str">
        <f t="shared" si="9"/>
        <v/>
      </c>
      <c r="AF40" s="9" t="str">
        <f>IF(G40="Plan 26",IF(J40="Unplanned PTO",0,VLOOKUP(RPT!A40,KRG!$B$2:$BA$200,52,0)),"")</f>
        <v/>
      </c>
      <c r="AG40" s="9" t="str">
        <f t="shared" si="10"/>
        <v/>
      </c>
      <c r="AH40" s="9" t="str">
        <f>IF(G40="Plan 32",VLOOKUP(A40,'SWG2'!B:BA,52,0),"")</f>
        <v/>
      </c>
      <c r="AI40" s="9" t="str">
        <f t="shared" si="11"/>
        <v/>
      </c>
      <c r="AJ40" s="9" t="str">
        <f>IF(G40="Plan 3",IF(AND(H40&gt;=38,J40&lt;&gt;"Unplanned PTO"),IF(AND(INDEX(FPL!P:P,MATCH(RPT!A40,FPL!B:B,0),1)&gt;=0.92),4.25,3),IF(AND(H40&gt;=38,J40="Unplanned PTO",AP40&gt;=38),IF(INDEX(FPL!P:P,MATCH(RPT!A40,FPL!B:B,0),1)&gt;=0.92,4.25,3),IF(INDEX(FPL!P:P,MATCH(RPT!A40,FPL!B:B,0),1)&gt;=0.92,1.25,0))),"")</f>
        <v/>
      </c>
      <c r="AL40" s="22" t="str">
        <f>INDEX(Roster!F:F, MATCH(RPT!A40,Roster!A:A,0),1)</f>
        <v>2022-07-25</v>
      </c>
      <c r="AM40">
        <f>IF(SUMIFS(HRS!G:G,HRS!F:F,"REG",HRS!C:C,RPT!A40)+SUMIFS(HRS!G:G,HRS!F:F,"OT",HRS!C:C,RPT!A40)+SUMIFS(HRS!G:G,HRS!F:F,"PTO",HRS!C:C,RPT!A40,HRS!S:S,"PTOS")&gt;=38,SUMIFS(HRS!G:G,HRS!F:F,"REG",HRS!C:C,RPT!A40)+SUMIFS(HRS!G:G,HRS!F:F,"OT",HRS!C:C,RPT!A40),0)</f>
        <v>39.516689999999997</v>
      </c>
      <c r="AP40">
        <f>SUMIFS(HRS!G:G,HRS!C:C,E40,HRS!F:F,"REG")+SUMIFS(HRS!G:G,HRS!C:C,E40,HRS!F:F,"OT")</f>
        <v>39.516689999999997</v>
      </c>
      <c r="AS40" s="9" t="str">
        <f t="shared" si="14"/>
        <v>1039 39</v>
      </c>
      <c r="AT40" s="9" t="str">
        <f t="shared" si="15"/>
        <v>Kroger</v>
      </c>
      <c r="AU40" s="9" t="str">
        <f t="shared" si="3"/>
        <v/>
      </c>
      <c r="AV40" s="19" t="str">
        <f t="shared" si="12"/>
        <v/>
      </c>
    </row>
    <row r="41" spans="1:48" customFormat="1" ht="12.75" customHeight="1" x14ac:dyDescent="0.2">
      <c r="A41" s="2">
        <f>Roster!A41</f>
        <v>256809</v>
      </c>
      <c r="B41" s="2">
        <f t="shared" si="13"/>
        <v>40</v>
      </c>
      <c r="C41" s="2">
        <v>1040</v>
      </c>
      <c r="D41" s="2" t="str">
        <f>Roster!D41</f>
        <v>Kroger</v>
      </c>
      <c r="E41" s="2" t="str">
        <f t="shared" si="4"/>
        <v>0256809</v>
      </c>
      <c r="F41" s="2">
        <f>IFERROR(INDEX('Cur Sch'!G:G,MATCH(RPT!A41,'Cur Sch'!C:C,0),1),0)</f>
        <v>0</v>
      </c>
      <c r="G41" s="2" t="str">
        <f>Roster!N41</f>
        <v>plan 22</v>
      </c>
      <c r="H41" s="3">
        <f>SUMIF(HRS!C:C,RPT!E41,HRS!G:G)</f>
        <v>0</v>
      </c>
      <c r="I41" s="9" t="str">
        <f>IFERROR(IF(VLOOKUP(A41,PA!A:E,5,0)=0,"Yes",""),"No")</f>
        <v>No</v>
      </c>
      <c r="J41" s="9" t="str">
        <f>IFERROR(IF(VLOOKUP(A41,PTO!A:L,12,0)="PTOU Applied", "Unplanned PTO",IF(VLOOKUP(A41,PTO!A:L,12,0)="PTOU ","Denied PTO","Planned PTO")),"No PTO")</f>
        <v>No PTO</v>
      </c>
      <c r="K41" s="9" t="str">
        <f t="shared" si="5"/>
        <v>Check</v>
      </c>
      <c r="L41" s="14" t="str">
        <f>IFERROR(IF(AND(D41="Kroger",OR(U41="1",U41="0")),IF(VLOOKUP(RPT!A41,KRG!$B$2:$BA$200,52,0)=0,IF(RPT!J41="Planned PTO",IF((F41-0.75)&lt;H41,"Check",""),""),""),""),"")</f>
        <v/>
      </c>
      <c r="M41" s="14" t="str">
        <f>IFERROR(IF(IF(D41="Kroger",AVERAGEIFS('QA Check'!E:E,'QA Check'!C:C,RPT!A41,'QA Check'!H:H,"(QA)"),0)&gt;=90%,IF(AND(I41="Yes",J41&lt;&gt;"Unplanned PTO",U41=1),"Check",""),""),"")</f>
        <v/>
      </c>
      <c r="U41" s="17" t="str">
        <f t="shared" si="0"/>
        <v/>
      </c>
      <c r="V41" s="8" t="str">
        <f t="shared" si="6"/>
        <v/>
      </c>
      <c r="W41" s="9" t="str">
        <f>IF(G41="Plan 2",IF(AND(IFERROR(INDEX(KRG!D:D,MATCH(RPT!A41,KRG!B:B,0),1)="Plan 2",0),A41&lt;&gt;212821),INDEX(KRG!BA:BA,MATCH(RPT!A41,KRG!B:B,0),1),IF(AND(I41="Yes",OR(J41="No PTO",J41="Planned PTO",J41="Denied PTO")),2,0)),"")</f>
        <v/>
      </c>
      <c r="X41" s="9" t="str">
        <f t="shared" si="7"/>
        <v/>
      </c>
      <c r="Y41" s="9" t="str">
        <f>IF(G41="Plan 9",VLOOKUP(RPT!A41,KRG!$B$2:$BA$200,52,0),"")</f>
        <v/>
      </c>
      <c r="Z41" s="9" t="str">
        <f>IF(G41="Plan 11",VLOOKUP(RPT!A41,KRG!$B$2:$BA$200,52,0),"")</f>
        <v/>
      </c>
      <c r="AA41" s="9" t="str">
        <f>IF(G41="Plan 12",IF(D41="Kroger",IF(J41="",0,VLOOKUP(RPT!A41,KRG!$B$2:$BA$200,52,0)),IF(D41="SW Gas (Jax)",INDEX('SWG2'!BA:BA,MATCH(RPT!A41,'SWG2'!B:B,0),1),IF(D41="Mercedes (Jax)",IF(SUM(SUMIFS(HRS!G:G,HRS!C:C,A41,HRS!F:F,{"OT","REG","PR2.5","PROT5","PR125","PROTC","PR2.0","PROT4"}))&gt;=38,4,0),IF(D41="FPL",IF(AND(H41&gt;=38,I41="Yes"),5.5,IF(H41&gt;=38,3,0)),IF(AND(I41="Yes",OR(J41="No PTO",J41="Planned PTO",J41="Denied PTO")),2.5,0))))),"")</f>
        <v/>
      </c>
      <c r="AB41" s="9" t="str">
        <f>IF(G41="Plan 19",IF(J41="",0,VLOOKUP(RPT!A41,KRG!$B$2:$BA$200,52,0)),"")</f>
        <v/>
      </c>
      <c r="AC41" s="9" t="str">
        <f t="shared" si="8"/>
        <v/>
      </c>
      <c r="AD41" s="9" t="e">
        <f>IF(G41="Plan 22",VLOOKUP(RPT!A41,KRG!$B$2:$BA$200,52,0),"")</f>
        <v>#N/A</v>
      </c>
      <c r="AE41" s="3" t="str">
        <f t="shared" si="9"/>
        <v/>
      </c>
      <c r="AF41" s="9" t="str">
        <f>IF(G41="Plan 26",IF(J41="Unplanned PTO",0,VLOOKUP(RPT!A41,KRG!$B$2:$BA$200,52,0)),"")</f>
        <v/>
      </c>
      <c r="AG41" s="9" t="str">
        <f t="shared" si="10"/>
        <v/>
      </c>
      <c r="AH41" s="9" t="str">
        <f>IF(G41="Plan 32",VLOOKUP(A41,'SWG2'!B:BA,52,0),"")</f>
        <v/>
      </c>
      <c r="AI41" s="9" t="str">
        <f t="shared" si="11"/>
        <v/>
      </c>
      <c r="AJ41" s="9" t="str">
        <f>IF(G41="Plan 3",IF(AND(H41&gt;=38,J41&lt;&gt;"Unplanned PTO"),IF(AND(INDEX(FPL!P:P,MATCH(RPT!A41,FPL!B:B,0),1)&gt;=0.92),4.25,3),IF(AND(H41&gt;=38,J41="Unplanned PTO",AP41&gt;=38),IF(INDEX(FPL!P:P,MATCH(RPT!A41,FPL!B:B,0),1)&gt;=0.92,4.25,3),IF(INDEX(FPL!P:P,MATCH(RPT!A41,FPL!B:B,0),1)&gt;=0.92,1.25,0))),"")</f>
        <v/>
      </c>
      <c r="AL41" s="22" t="str">
        <f>INDEX(Roster!F:F, MATCH(RPT!A41,Roster!A:A,0),1)</f>
        <v>2021-07-06</v>
      </c>
      <c r="AM41">
        <f>IF(SUMIFS(HRS!G:G,HRS!F:F,"REG",HRS!C:C,RPT!A41)+SUMIFS(HRS!G:G,HRS!F:F,"OT",HRS!C:C,RPT!A41)+SUMIFS(HRS!G:G,HRS!F:F,"PTO",HRS!C:C,RPT!A41,HRS!S:S,"PTOS")&gt;=38,SUMIFS(HRS!G:G,HRS!F:F,"REG",HRS!C:C,RPT!A41)+SUMIFS(HRS!G:G,HRS!F:F,"OT",HRS!C:C,RPT!A41),0)</f>
        <v>0</v>
      </c>
      <c r="AP41">
        <f>SUMIFS(HRS!G:G,HRS!C:C,E41,HRS!F:F,"REG")+SUMIFS(HRS!G:G,HRS!C:C,E41,HRS!F:F,"OT")</f>
        <v>0</v>
      </c>
      <c r="AS41" s="9" t="str">
        <f t="shared" si="14"/>
        <v>1040 40</v>
      </c>
      <c r="AT41" s="9" t="str">
        <f t="shared" si="15"/>
        <v>Kroger</v>
      </c>
      <c r="AU41" s="9" t="str">
        <f t="shared" si="3"/>
        <v/>
      </c>
      <c r="AV41" s="19" t="str">
        <f t="shared" si="12"/>
        <v/>
      </c>
    </row>
    <row r="42" spans="1:48" customFormat="1" ht="12.75" customHeight="1" x14ac:dyDescent="0.2">
      <c r="A42" s="2">
        <f>Roster!A42</f>
        <v>261560</v>
      </c>
      <c r="B42" s="2">
        <f t="shared" si="13"/>
        <v>41</v>
      </c>
      <c r="C42" s="2">
        <v>1041</v>
      </c>
      <c r="D42" s="2" t="str">
        <f>Roster!D42</f>
        <v>Kroger</v>
      </c>
      <c r="E42" s="2" t="str">
        <f t="shared" si="4"/>
        <v>0261560</v>
      </c>
      <c r="F42" s="2">
        <f>IFERROR(INDEX('Cur Sch'!G:G,MATCH(RPT!A42,'Cur Sch'!C:C,0),1),0)</f>
        <v>40</v>
      </c>
      <c r="G42" s="2" t="str">
        <f>Roster!N42</f>
        <v>plan 22</v>
      </c>
      <c r="H42" s="3">
        <f>SUMIF(HRS!C:C,RPT!E42,HRS!G:G)</f>
        <v>40.583359999999999</v>
      </c>
      <c r="I42" s="9" t="str">
        <f>IFERROR(IF(VLOOKUP(A42,PA!A:E,5,0)=0,"Yes",""),"No")</f>
        <v>Yes</v>
      </c>
      <c r="J42" s="9" t="str">
        <f>IFERROR(IF(VLOOKUP(A42,PTO!A:L,12,0)="PTOU Applied", "Unplanned PTO",IF(VLOOKUP(A42,PTO!A:L,12,0)="PTOU ","Denied PTO","Planned PTO")),"No PTO")</f>
        <v>Unplanned PTO</v>
      </c>
      <c r="K42" s="9" t="str">
        <f t="shared" si="5"/>
        <v/>
      </c>
      <c r="L42" s="14" t="str">
        <f>IFERROR(IF(AND(D42="Kroger",OR(U42="1",U42="0")),IF(VLOOKUP(RPT!A42,KRG!$B$2:$BA$200,52,0)=0,IF(RPT!J42="Planned PTO",IF((F42-0.75)&lt;H42,"Check",""),""),""),""),"")</f>
        <v/>
      </c>
      <c r="M42" s="14" t="str">
        <f>IFERROR(IF(IF(D42="Kroger",AVERAGEIFS('QA Check'!E:E,'QA Check'!C:C,RPT!A42,'QA Check'!H:H,"(QA)"),0)&gt;=90%,IF(AND(I42="Yes",J42&lt;&gt;"Unplanned PTO",U42=1),"Check",""),""),"")</f>
        <v/>
      </c>
      <c r="U42" s="17">
        <f t="shared" si="0"/>
        <v>5</v>
      </c>
      <c r="V42" s="8" t="str">
        <f t="shared" si="6"/>
        <v/>
      </c>
      <c r="W42" s="9" t="str">
        <f>IF(G42="Plan 2",IF(AND(IFERROR(INDEX(KRG!D:D,MATCH(RPT!A42,KRG!B:B,0),1)="Plan 2",0),A42&lt;&gt;212821),INDEX(KRG!BA:BA,MATCH(RPT!A42,KRG!B:B,0),1),IF(AND(I42="Yes",OR(J42="No PTO",J42="Planned PTO",J42="Denied PTO")),2,0)),"")</f>
        <v/>
      </c>
      <c r="X42" s="9" t="str">
        <f t="shared" si="7"/>
        <v/>
      </c>
      <c r="Y42" s="9" t="str">
        <f>IF(G42="Plan 9",VLOOKUP(RPT!A42,KRG!$B$2:$BA$200,52,0),"")</f>
        <v/>
      </c>
      <c r="Z42" s="9" t="str">
        <f>IF(G42="Plan 11",VLOOKUP(RPT!A42,KRG!$B$2:$BA$200,52,0),"")</f>
        <v/>
      </c>
      <c r="AA42" s="9" t="str">
        <f>IF(G42="Plan 12",IF(D42="Kroger",IF(J42="",0,VLOOKUP(RPT!A42,KRG!$B$2:$BA$200,52,0)),IF(D42="SW Gas (Jax)",INDEX('SWG2'!BA:BA,MATCH(RPT!A42,'SWG2'!B:B,0),1),IF(D42="Mercedes (Jax)",IF(SUM(SUMIFS(HRS!G:G,HRS!C:C,A42,HRS!F:F,{"OT","REG","PR2.5","PROT5","PR125","PROTC","PR2.0","PROT4"}))&gt;=38,4,0),IF(D42="FPL",IF(AND(H42&gt;=38,I42="Yes"),5.5,IF(H42&gt;=38,3,0)),IF(AND(I42="Yes",OR(J42="No PTO",J42="Planned PTO",J42="Denied PTO")),2.5,0))))),"")</f>
        <v/>
      </c>
      <c r="AB42" s="9" t="str">
        <f>IF(G42="Plan 19",IF(J42="",0,VLOOKUP(RPT!A42,KRG!$B$2:$BA$200,52,0)),"")</f>
        <v/>
      </c>
      <c r="AC42" s="9" t="str">
        <f t="shared" si="8"/>
        <v/>
      </c>
      <c r="AD42" s="9">
        <f>IF(G42="Plan 22",VLOOKUP(RPT!A42,KRG!$B$2:$BA$200,52,0),"")</f>
        <v>5</v>
      </c>
      <c r="AE42" s="3" t="str">
        <f t="shared" si="9"/>
        <v/>
      </c>
      <c r="AF42" s="9" t="str">
        <f>IF(G42="Plan 26",IF(J42="Unplanned PTO",0,VLOOKUP(RPT!A42,KRG!$B$2:$BA$200,52,0)),"")</f>
        <v/>
      </c>
      <c r="AG42" s="9" t="str">
        <f t="shared" si="10"/>
        <v/>
      </c>
      <c r="AH42" s="9" t="str">
        <f>IF(G42="Plan 32",VLOOKUP(A42,'SWG2'!B:BA,52,0),"")</f>
        <v/>
      </c>
      <c r="AI42" s="9" t="str">
        <f t="shared" si="11"/>
        <v/>
      </c>
      <c r="AJ42" s="9" t="str">
        <f>IF(G42="Plan 3",IF(AND(H42&gt;=38,J42&lt;&gt;"Unplanned PTO"),IF(AND(INDEX(FPL!P:P,MATCH(RPT!A42,FPL!B:B,0),1)&gt;=0.92),4.25,3),IF(AND(H42&gt;=38,J42="Unplanned PTO",AP42&gt;=38),IF(INDEX(FPL!P:P,MATCH(RPT!A42,FPL!B:B,0),1)&gt;=0.92,4.25,3),IF(INDEX(FPL!P:P,MATCH(RPT!A42,FPL!B:B,0),1)&gt;=0.92,1.25,0))),"")</f>
        <v/>
      </c>
      <c r="AL42" s="22" t="str">
        <f>INDEX(Roster!F:F, MATCH(RPT!A42,Roster!A:A,0),1)</f>
        <v>2022-04-11</v>
      </c>
      <c r="AM42">
        <f>IF(SUMIFS(HRS!G:G,HRS!F:F,"REG",HRS!C:C,RPT!A42)+SUMIFS(HRS!G:G,HRS!F:F,"OT",HRS!C:C,RPT!A42)+SUMIFS(HRS!G:G,HRS!F:F,"PTO",HRS!C:C,RPT!A42,HRS!S:S,"PTOS")&gt;=38,SUMIFS(HRS!G:G,HRS!F:F,"REG",HRS!C:C,RPT!A42)+SUMIFS(HRS!G:G,HRS!F:F,"OT",HRS!C:C,RPT!A42),0)</f>
        <v>39.083359999999999</v>
      </c>
      <c r="AP42">
        <f>SUMIFS(HRS!G:G,HRS!C:C,E42,HRS!F:F,"REG")+SUMIFS(HRS!G:G,HRS!C:C,E42,HRS!F:F,"OT")</f>
        <v>39.083359999999999</v>
      </c>
      <c r="AS42" s="9" t="str">
        <f t="shared" si="14"/>
        <v>1041 41</v>
      </c>
      <c r="AT42" s="9" t="str">
        <f t="shared" si="15"/>
        <v>Kroger</v>
      </c>
      <c r="AU42" s="9" t="str">
        <f>IF(AP42-F42&gt;0.15,"OT","")</f>
        <v/>
      </c>
      <c r="AV42" s="19" t="str">
        <f t="shared" si="12"/>
        <v/>
      </c>
    </row>
    <row r="43" spans="1:48" customFormat="1" ht="12.75" customHeight="1" x14ac:dyDescent="0.2">
      <c r="A43" s="2">
        <f>Roster!A43</f>
        <v>263197</v>
      </c>
      <c r="B43" s="2">
        <f t="shared" si="13"/>
        <v>42</v>
      </c>
      <c r="C43" s="2">
        <v>1042</v>
      </c>
      <c r="D43" s="2" t="str">
        <f>Roster!D43</f>
        <v>Kroger</v>
      </c>
      <c r="E43" s="2" t="str">
        <f t="shared" si="4"/>
        <v>0263197</v>
      </c>
      <c r="F43" s="2">
        <f>IFERROR(INDEX('Cur Sch'!G:G,MATCH(RPT!A43,'Cur Sch'!C:C,0),1),0)</f>
        <v>40</v>
      </c>
      <c r="G43" s="2" t="str">
        <f>Roster!N43</f>
        <v>plan 22</v>
      </c>
      <c r="H43" s="3">
        <f>SUMIF(HRS!C:C,RPT!E43,HRS!G:G)</f>
        <v>40.316650000000003</v>
      </c>
      <c r="I43" s="9" t="str">
        <f>IFERROR(IF(VLOOKUP(A43,PA!A:E,5,0)=0,"Yes",""),"No")</f>
        <v>Yes</v>
      </c>
      <c r="J43" s="9" t="str">
        <f>IFERROR(IF(VLOOKUP(A43,PTO!A:L,12,0)="PTOU Applied", "Unplanned PTO",IF(VLOOKUP(A43,PTO!A:L,12,0)="PTOU ","Denied PTO","Planned PTO")),"No PTO")</f>
        <v>No PTO</v>
      </c>
      <c r="K43" s="9" t="str">
        <f t="shared" si="5"/>
        <v/>
      </c>
      <c r="L43" s="14" t="str">
        <f>IFERROR(IF(AND(D43="Kroger",OR(U43="1",U43="0")),IF(VLOOKUP(RPT!A43,KRG!$B$2:$BA$200,52,0)=0,IF(RPT!J43="Planned PTO",IF((F43-0.75)&lt;H43,"Check",""),""),""),""),"")</f>
        <v/>
      </c>
      <c r="M43" s="14" t="str">
        <f>IFERROR(IF(IF(D43="Kroger",AVERAGEIFS('QA Check'!E:E,'QA Check'!C:C,RPT!A43,'QA Check'!H:H,"(QA)"),0)&gt;=90%,IF(AND(I43="Yes",J43&lt;&gt;"Unplanned PTO",U43=1),"Check",""),""),"")</f>
        <v/>
      </c>
      <c r="U43" s="17">
        <f t="shared" si="0"/>
        <v>5</v>
      </c>
      <c r="V43" s="8" t="str">
        <f t="shared" si="6"/>
        <v/>
      </c>
      <c r="W43" s="9" t="str">
        <f>IF(G43="Plan 2",IF(AND(IFERROR(INDEX(KRG!D:D,MATCH(RPT!A43,KRG!B:B,0),1)="Plan 2",0),A43&lt;&gt;212821),INDEX(KRG!BA:BA,MATCH(RPT!A43,KRG!B:B,0),1),IF(AND(I43="Yes",OR(J43="No PTO",J43="Planned PTO",J43="Denied PTO")),2,0)),"")</f>
        <v/>
      </c>
      <c r="X43" s="9" t="str">
        <f t="shared" si="7"/>
        <v/>
      </c>
      <c r="Y43" s="9" t="str">
        <f>IF(G43="Plan 9",VLOOKUP(RPT!A43,KRG!$B$2:$BA$200,52,0),"")</f>
        <v/>
      </c>
      <c r="Z43" s="9" t="str">
        <f>IF(G43="Plan 11",VLOOKUP(RPT!A43,KRG!$B$2:$BA$200,52,0),"")</f>
        <v/>
      </c>
      <c r="AA43" s="9" t="str">
        <f>IF(G43="Plan 12",IF(D43="Kroger",IF(J43="",0,VLOOKUP(RPT!A43,KRG!$B$2:$BA$200,52,0)),IF(D43="SW Gas (Jax)",INDEX('SWG2'!BA:BA,MATCH(RPT!A43,'SWG2'!B:B,0),1),IF(D43="Mercedes (Jax)",IF(SUM(SUMIFS(HRS!G:G,HRS!C:C,A43,HRS!F:F,{"OT","REG","PR2.5","PROT5","PR125","PROTC","PR2.0","PROT4"}))&gt;=38,4,0),IF(D43="FPL",IF(AND(H43&gt;=38,I43="Yes"),5.5,IF(H43&gt;=38,3,0)),IF(AND(I43="Yes",OR(J43="No PTO",J43="Planned PTO",J43="Denied PTO")),2.5,0))))),"")</f>
        <v/>
      </c>
      <c r="AB43" s="9" t="str">
        <f>IF(G43="Plan 19",IF(J43="",0,VLOOKUP(RPT!A43,KRG!$B$2:$BA$200,52,0)),"")</f>
        <v/>
      </c>
      <c r="AC43" s="9" t="str">
        <f t="shared" si="8"/>
        <v/>
      </c>
      <c r="AD43" s="9">
        <f>IF(G43="Plan 22",VLOOKUP(RPT!A43,KRG!$B$2:$BA$200,52,0),"")</f>
        <v>5</v>
      </c>
      <c r="AE43" s="3" t="str">
        <f t="shared" si="9"/>
        <v/>
      </c>
      <c r="AF43" s="9" t="str">
        <f>IF(G43="Plan 26",IF(J43="Unplanned PTO",0,VLOOKUP(RPT!A43,KRG!$B$2:$BA$200,52,0)),"")</f>
        <v/>
      </c>
      <c r="AG43" s="9" t="str">
        <f t="shared" si="10"/>
        <v/>
      </c>
      <c r="AH43" s="9" t="str">
        <f>IF(G43="Plan 32",VLOOKUP(A43,'SWG2'!B:BA,52,0),"")</f>
        <v/>
      </c>
      <c r="AI43" s="9" t="str">
        <f t="shared" si="11"/>
        <v/>
      </c>
      <c r="AJ43" s="9" t="str">
        <f>IF(G43="Plan 3",IF(AND(H43&gt;=38,J43&lt;&gt;"Unplanned PTO"),IF(AND(INDEX(FPL!P:P,MATCH(RPT!A43,FPL!B:B,0),1)&gt;=0.92),4.25,3),IF(AND(H43&gt;=38,J43="Unplanned PTO",AP43&gt;=38),IF(INDEX(FPL!P:P,MATCH(RPT!A43,FPL!B:B,0),1)&gt;=0.92,4.25,3),IF(INDEX(FPL!P:P,MATCH(RPT!A43,FPL!B:B,0),1)&gt;=0.92,1.25,0))),"")</f>
        <v/>
      </c>
      <c r="AL43" s="22" t="str">
        <f>INDEX(Roster!F:F, MATCH(RPT!A43,Roster!A:A,0),1)</f>
        <v>2022-08-08</v>
      </c>
      <c r="AM43">
        <f>IF(SUMIFS(HRS!G:G,HRS!F:F,"REG",HRS!C:C,RPT!A43)+SUMIFS(HRS!G:G,HRS!F:F,"OT",HRS!C:C,RPT!A43)+SUMIFS(HRS!G:G,HRS!F:F,"PTO",HRS!C:C,RPT!A43,HRS!S:S,"PTOS")&gt;=38,SUMIFS(HRS!G:G,HRS!F:F,"REG",HRS!C:C,RPT!A43)+SUMIFS(HRS!G:G,HRS!F:F,"OT",HRS!C:C,RPT!A43),0)</f>
        <v>40.316650000000003</v>
      </c>
      <c r="AP43">
        <f>SUMIFS(HRS!G:G,HRS!C:C,E43,HRS!F:F,"REG")+SUMIFS(HRS!G:G,HRS!C:C,E43,HRS!F:F,"OT")</f>
        <v>40.316650000000003</v>
      </c>
      <c r="AQ43" s="6" t="s">
        <v>496</v>
      </c>
      <c r="AS43" s="9" t="str">
        <f t="shared" si="14"/>
        <v>1042 42</v>
      </c>
      <c r="AT43" s="9" t="str">
        <f t="shared" si="15"/>
        <v>Kroger</v>
      </c>
      <c r="AU43" s="9" t="str">
        <f t="shared" ref="AU43:AU106" si="16">IF(AP43-F43&gt;0.15,"OT","")</f>
        <v>OT</v>
      </c>
      <c r="AV43" s="19">
        <f t="shared" si="12"/>
        <v>1.3193750000000115E-2</v>
      </c>
    </row>
    <row r="44" spans="1:48" customFormat="1" ht="13.5" customHeight="1" x14ac:dyDescent="0.2">
      <c r="A44" s="2">
        <f>Roster!A44</f>
        <v>262997</v>
      </c>
      <c r="B44" s="2">
        <f t="shared" si="13"/>
        <v>43</v>
      </c>
      <c r="C44" s="2">
        <v>1043</v>
      </c>
      <c r="D44" s="2" t="str">
        <f>Roster!D44</f>
        <v>Kroger</v>
      </c>
      <c r="E44" s="2" t="str">
        <f t="shared" si="4"/>
        <v>0262997</v>
      </c>
      <c r="F44" s="2">
        <f>IFERROR(INDEX('Cur Sch'!G:G,MATCH(RPT!A44,'Cur Sch'!C:C,0),1),0)</f>
        <v>40</v>
      </c>
      <c r="G44" s="2" t="str">
        <f>Roster!N44</f>
        <v>plan 22</v>
      </c>
      <c r="H44" s="3">
        <f>SUMIF(HRS!C:C,RPT!E44,HRS!G:G)</f>
        <v>40.383310000000002</v>
      </c>
      <c r="I44" s="9" t="str">
        <f>IFERROR(IF(VLOOKUP(A44,PA!A:E,5,0)=0,"Yes",""),"No")</f>
        <v>Yes</v>
      </c>
      <c r="J44" s="9" t="str">
        <f>IFERROR(IF(VLOOKUP(A44,PTO!A:L,12,0)="PTOU Applied", "Unplanned PTO",IF(VLOOKUP(A44,PTO!A:L,12,0)="PTOU ","Denied PTO","Planned PTO")),"No PTO")</f>
        <v>No PTO</v>
      </c>
      <c r="K44" s="9" t="str">
        <f t="shared" si="5"/>
        <v/>
      </c>
      <c r="L44" s="14" t="str">
        <f>IFERROR(IF(AND(D44="Kroger",OR(U44="1",U44="0")),IF(VLOOKUP(RPT!A44,KRG!$B$2:$BA$200,52,0)=0,IF(RPT!J44="Planned PTO",IF((F44-0.75)&lt;H44,"Check",""),""),""),""),"")</f>
        <v/>
      </c>
      <c r="M44" s="14" t="str">
        <f>IFERROR(IF(IF(D44="Kroger",AVERAGEIFS('QA Check'!E:E,'QA Check'!C:C,RPT!A44,'QA Check'!H:H,"(QA)"),0)&gt;=90%,IF(AND(I44="Yes",J44&lt;&gt;"Unplanned PTO",U44=1),"Check",""),""),"")</f>
        <v/>
      </c>
      <c r="U44" s="17">
        <f t="shared" si="0"/>
        <v>5</v>
      </c>
      <c r="V44" s="8" t="str">
        <f t="shared" si="6"/>
        <v/>
      </c>
      <c r="W44" s="9" t="str">
        <f>IF(G44="Plan 2",IF(AND(IFERROR(INDEX(KRG!D:D,MATCH(RPT!A44,KRG!B:B,0),1)="Plan 2",0),A44&lt;&gt;212821),INDEX(KRG!BA:BA,MATCH(RPT!A44,KRG!B:B,0),1),IF(AND(I44="Yes",OR(J44="No PTO",J44="Planned PTO",J44="Denied PTO")),2,0)),"")</f>
        <v/>
      </c>
      <c r="X44" s="9" t="str">
        <f t="shared" si="7"/>
        <v/>
      </c>
      <c r="Y44" s="9" t="str">
        <f>IF(G44="Plan 9",VLOOKUP(RPT!A44,KRG!$B$2:$BA$200,52,0),"")</f>
        <v/>
      </c>
      <c r="Z44" s="9" t="str">
        <f>IF(G44="Plan 11",VLOOKUP(RPT!A44,KRG!$B$2:$BA$200,52,0),"")</f>
        <v/>
      </c>
      <c r="AA44" s="9" t="str">
        <f>IF(G44="Plan 12",IF(D44="Kroger",IF(J44="",0,VLOOKUP(RPT!A44,KRG!$B$2:$BA$200,52,0)),IF(D44="SW Gas (Jax)",INDEX('SWG2'!BA:BA,MATCH(RPT!A44,'SWG2'!B:B,0),1),IF(D44="Mercedes (Jax)",IF(SUM(SUMIFS(HRS!G:G,HRS!C:C,A44,HRS!F:F,{"OT","REG","PR2.5","PROT5","PR125","PROTC","PR2.0","PROT4"}))&gt;=38,4,0),IF(D44="FPL",IF(AND(H44&gt;=38,I44="Yes"),5.5,IF(H44&gt;=38,3,0)),IF(AND(I44="Yes",OR(J44="No PTO",J44="Planned PTO",J44="Denied PTO")),2.5,0))))),"")</f>
        <v/>
      </c>
      <c r="AB44" s="9" t="str">
        <f>IF(G44="Plan 19",IF(J44="",0,VLOOKUP(RPT!A44,KRG!$B$2:$BA$200,52,0)),"")</f>
        <v/>
      </c>
      <c r="AC44" s="9" t="str">
        <f t="shared" si="8"/>
        <v/>
      </c>
      <c r="AD44" s="9">
        <f>IF(G44="Plan 22",VLOOKUP(RPT!A44,KRG!$B$2:$BA$200,52,0),"")</f>
        <v>5</v>
      </c>
      <c r="AE44" s="3" t="str">
        <f t="shared" si="9"/>
        <v/>
      </c>
      <c r="AF44" s="9" t="str">
        <f>IF(G44="Plan 26",IF(J44="Unplanned PTO",0,VLOOKUP(RPT!A44,KRG!$B$2:$BA$200,52,0)),"")</f>
        <v/>
      </c>
      <c r="AG44" s="9" t="str">
        <f t="shared" si="10"/>
        <v/>
      </c>
      <c r="AH44" s="9" t="str">
        <f>IF(G44="Plan 32",VLOOKUP(A44,'SWG2'!B:BA,52,0),"")</f>
        <v/>
      </c>
      <c r="AI44" s="9" t="str">
        <f t="shared" si="11"/>
        <v/>
      </c>
      <c r="AJ44" s="9" t="str">
        <f>IF(G44="Plan 3",IF(AND(H44&gt;=38,J44&lt;&gt;"Unplanned PTO"),IF(AND(INDEX(FPL!P:P,MATCH(RPT!A44,FPL!B:B,0),1)&gt;=0.92),4.25,3),IF(AND(H44&gt;=38,J44="Unplanned PTO",AP44&gt;=38),IF(INDEX(FPL!P:P,MATCH(RPT!A44,FPL!B:B,0),1)&gt;=0.92,4.25,3),IF(INDEX(FPL!P:P,MATCH(RPT!A44,FPL!B:B,0),1)&gt;=0.92,1.25,0))),"")</f>
        <v/>
      </c>
      <c r="AL44" s="22" t="str">
        <f>INDEX(Roster!F:F, MATCH(RPT!A44,Roster!A:A,0),1)</f>
        <v>2022-07-25</v>
      </c>
      <c r="AM44">
        <f>IF(SUMIFS(HRS!G:G,HRS!F:F,"REG",HRS!C:C,RPT!A44)+SUMIFS(HRS!G:G,HRS!F:F,"OT",HRS!C:C,RPT!A44)+SUMIFS(HRS!G:G,HRS!F:F,"PTO",HRS!C:C,RPT!A44,HRS!S:S,"PTOS")&gt;=38,SUMIFS(HRS!G:G,HRS!F:F,"REG",HRS!C:C,RPT!A44)+SUMIFS(HRS!G:G,HRS!F:F,"OT",HRS!C:C,RPT!A44),0)</f>
        <v>40.383310000000002</v>
      </c>
      <c r="AP44">
        <f>SUMIFS(HRS!G:G,HRS!C:C,E44,HRS!F:F,"REG")+SUMIFS(HRS!G:G,HRS!C:C,E44,HRS!F:F,"OT")</f>
        <v>40.383310000000002</v>
      </c>
      <c r="AS44" s="9" t="str">
        <f t="shared" si="14"/>
        <v>1043 43</v>
      </c>
      <c r="AT44" s="9" t="str">
        <f t="shared" si="15"/>
        <v>Kroger</v>
      </c>
      <c r="AU44" s="9" t="str">
        <f t="shared" si="16"/>
        <v>OT</v>
      </c>
      <c r="AV44" s="19">
        <f t="shared" si="12"/>
        <v>1.5971250000000065E-2</v>
      </c>
    </row>
    <row r="45" spans="1:48" customFormat="1" ht="12.75" customHeight="1" x14ac:dyDescent="0.2">
      <c r="A45" s="2">
        <f>Roster!A45</f>
        <v>260690</v>
      </c>
      <c r="B45" s="2">
        <f t="shared" si="13"/>
        <v>44</v>
      </c>
      <c r="C45" s="2">
        <v>1044</v>
      </c>
      <c r="D45" s="2" t="str">
        <f>Roster!D45</f>
        <v>Kroger</v>
      </c>
      <c r="E45" s="2" t="str">
        <f t="shared" si="4"/>
        <v>0260690</v>
      </c>
      <c r="F45" s="2">
        <f>IFERROR(INDEX('Cur Sch'!G:G,MATCH(RPT!A45,'Cur Sch'!C:C,0),1),0)</f>
        <v>40</v>
      </c>
      <c r="G45" s="2" t="str">
        <f>Roster!N45</f>
        <v>plan 22</v>
      </c>
      <c r="H45" s="3">
        <f>SUMIF(HRS!C:C,RPT!E45,HRS!G:G)</f>
        <v>41.416679999999999</v>
      </c>
      <c r="I45" s="9" t="str">
        <f>IFERROR(IF(VLOOKUP(A45,PA!A:E,5,0)=0,"Yes",""),"No")</f>
        <v>No</v>
      </c>
      <c r="J45" s="9" t="str">
        <f>IFERROR(IF(VLOOKUP(A45,PTO!A:L,12,0)="PTOU Applied", "Unplanned PTO",IF(VLOOKUP(A45,PTO!A:L,12,0)="PTOU ","Denied PTO","Planned PTO")),"No PTO")</f>
        <v>Planned PTO</v>
      </c>
      <c r="K45" s="9" t="str">
        <f t="shared" si="5"/>
        <v>Check</v>
      </c>
      <c r="L45" s="14" t="str">
        <f>IFERROR(IF(AND(D45="Kroger",OR(U45="1",U45="0")),IF(VLOOKUP(RPT!A45,KRG!$B$2:$BA$200,52,0)=0,IF(RPT!J45="Planned PTO",IF((F45-0.75)&lt;H45,"Check",""),""),""),""),"")</f>
        <v/>
      </c>
      <c r="M45" s="14" t="str">
        <f>IFERROR(IF(IF(D45="Kroger",AVERAGEIFS('QA Check'!E:E,'QA Check'!C:C,RPT!A45,'QA Check'!H:H,"(QA)"),0)&gt;=90%,IF(AND(I45="Yes",J45&lt;&gt;"Unplanned PTO",U45=1),"Check",""),""),"")</f>
        <v/>
      </c>
      <c r="U45" s="17">
        <f t="shared" si="0"/>
        <v>2</v>
      </c>
      <c r="V45" s="8" t="str">
        <f t="shared" si="6"/>
        <v/>
      </c>
      <c r="W45" s="9" t="str">
        <f>IF(G45="Plan 2",IF(AND(IFERROR(INDEX(KRG!D:D,MATCH(RPT!A45,KRG!B:B,0),1)="Plan 2",0),A45&lt;&gt;212821),INDEX(KRG!BA:BA,MATCH(RPT!A45,KRG!B:B,0),1),IF(AND(I45="Yes",OR(J45="No PTO",J45="Planned PTO",J45="Denied PTO")),2,0)),"")</f>
        <v/>
      </c>
      <c r="X45" s="9" t="str">
        <f t="shared" si="7"/>
        <v/>
      </c>
      <c r="Y45" s="9" t="str">
        <f>IF(G45="Plan 9",VLOOKUP(RPT!A45,KRG!$B$2:$BA$200,52,0),"")</f>
        <v/>
      </c>
      <c r="Z45" s="9" t="str">
        <f>IF(G45="Plan 11",VLOOKUP(RPT!A45,KRG!$B$2:$BA$200,52,0),"")</f>
        <v/>
      </c>
      <c r="AA45" s="9" t="str">
        <f>IF(G45="Plan 12",IF(D45="Kroger",IF(J45="",0,VLOOKUP(RPT!A45,KRG!$B$2:$BA$200,52,0)),IF(D45="SW Gas (Jax)",INDEX('SWG2'!BA:BA,MATCH(RPT!A45,'SWG2'!B:B,0),1),IF(D45="Mercedes (Jax)",IF(SUM(SUMIFS(HRS!G:G,HRS!C:C,A45,HRS!F:F,{"OT","REG","PR2.5","PROT5","PR125","PROTC","PR2.0","PROT4"}))&gt;=38,4,0),IF(D45="FPL",IF(AND(H45&gt;=38,I45="Yes"),5.5,IF(H45&gt;=38,3,0)),IF(AND(I45="Yes",OR(J45="No PTO",J45="Planned PTO",J45="Denied PTO")),2.5,0))))),"")</f>
        <v/>
      </c>
      <c r="AB45" s="9" t="str">
        <f>IF(G45="Plan 19",IF(J45="",0,VLOOKUP(RPT!A45,KRG!$B$2:$BA$200,52,0)),"")</f>
        <v/>
      </c>
      <c r="AC45" s="9" t="str">
        <f t="shared" si="8"/>
        <v/>
      </c>
      <c r="AD45" s="9">
        <f>IF(G45="Plan 22",VLOOKUP(RPT!A45,KRG!$B$2:$BA$200,52,0),"")</f>
        <v>2</v>
      </c>
      <c r="AE45" s="3" t="str">
        <f t="shared" si="9"/>
        <v/>
      </c>
      <c r="AF45" s="9" t="str">
        <f>IF(G45="Plan 26",IF(J45="Unplanned PTO",0,VLOOKUP(RPT!A45,KRG!$B$2:$BA$200,52,0)),"")</f>
        <v/>
      </c>
      <c r="AG45" s="9" t="str">
        <f t="shared" si="10"/>
        <v/>
      </c>
      <c r="AH45" s="9" t="str">
        <f>IF(G45="Plan 32",VLOOKUP(A45,'SWG2'!B:BA,52,0),"")</f>
        <v/>
      </c>
      <c r="AI45" s="9" t="str">
        <f t="shared" si="11"/>
        <v/>
      </c>
      <c r="AJ45" s="9" t="str">
        <f>IF(G45="Plan 3",IF(AND(H45&gt;=38,J45&lt;&gt;"Unplanned PTO"),IF(AND(INDEX(FPL!P:P,MATCH(RPT!A45,FPL!B:B,0),1)&gt;=0.92),4.25,3),IF(AND(H45&gt;=38,J45="Unplanned PTO",AP45&gt;=38),IF(INDEX(FPL!P:P,MATCH(RPT!A45,FPL!B:B,0),1)&gt;=0.92,4.25,3),IF(INDEX(FPL!P:P,MATCH(RPT!A45,FPL!B:B,0),1)&gt;=0.92,1.25,0))),"")</f>
        <v/>
      </c>
      <c r="AL45" s="22" t="str">
        <f>INDEX(Roster!F:F, MATCH(RPT!A45,Roster!A:A,0),1)</f>
        <v>2022-02-21</v>
      </c>
      <c r="AM45">
        <f>IF(SUMIFS(HRS!G:G,HRS!F:F,"REG",HRS!C:C,RPT!A45)+SUMIFS(HRS!G:G,HRS!F:F,"OT",HRS!C:C,RPT!A45)+SUMIFS(HRS!G:G,HRS!F:F,"PTO",HRS!C:C,RPT!A45,HRS!S:S,"PTOS")&gt;=38,SUMIFS(HRS!G:G,HRS!F:F,"REG",HRS!C:C,RPT!A45)+SUMIFS(HRS!G:G,HRS!F:F,"OT",HRS!C:C,RPT!A45),0)</f>
        <v>0</v>
      </c>
      <c r="AP45">
        <f>SUMIFS(HRS!G:G,HRS!C:C,E45,HRS!F:F,"REG")+SUMIFS(HRS!G:G,HRS!C:C,E45,HRS!F:F,"OT")</f>
        <v>35.416679999999999</v>
      </c>
      <c r="AS45" s="9" t="str">
        <f t="shared" si="14"/>
        <v>1044 44</v>
      </c>
      <c r="AT45" s="9" t="str">
        <f t="shared" si="15"/>
        <v>Kroger</v>
      </c>
      <c r="AU45" s="9" t="str">
        <f t="shared" si="16"/>
        <v/>
      </c>
      <c r="AV45" s="19" t="str">
        <f t="shared" si="12"/>
        <v/>
      </c>
    </row>
    <row r="46" spans="1:48" customFormat="1" ht="12.75" customHeight="1" x14ac:dyDescent="0.2">
      <c r="A46" s="2">
        <f>Roster!A46</f>
        <v>107066</v>
      </c>
      <c r="B46" s="2">
        <f t="shared" si="13"/>
        <v>45</v>
      </c>
      <c r="C46" s="2">
        <v>1045</v>
      </c>
      <c r="D46" s="2" t="str">
        <f>Roster!D46</f>
        <v>Kroger</v>
      </c>
      <c r="E46" s="2" t="str">
        <f t="shared" si="4"/>
        <v>0107066</v>
      </c>
      <c r="F46" s="2">
        <f>IFERROR(INDEX('Cur Sch'!G:G,MATCH(RPT!A46,'Cur Sch'!C:C,0),1),0)</f>
        <v>40</v>
      </c>
      <c r="G46" s="2" t="str">
        <f>Roster!N46</f>
        <v>plan 19</v>
      </c>
      <c r="H46" s="3">
        <f>SUMIF(HRS!C:C,RPT!E46,HRS!G:G)</f>
        <v>48.233339999999998</v>
      </c>
      <c r="I46" s="9" t="str">
        <f>IFERROR(IF(VLOOKUP(A46,PA!A:E,5,0)=0,"Yes",""),"No")</f>
        <v>Yes</v>
      </c>
      <c r="J46" s="9" t="str">
        <f>IFERROR(IF(VLOOKUP(A46,PTO!A:L,12,0)="PTOU Applied", "Unplanned PTO",IF(VLOOKUP(A46,PTO!A:L,12,0)="PTOU ","Denied PTO","Planned PTO")),"No PTO")</f>
        <v>No PTO</v>
      </c>
      <c r="K46" s="9" t="str">
        <f t="shared" si="5"/>
        <v/>
      </c>
      <c r="L46" s="14" t="str">
        <f>IFERROR(IF(AND(D46="Kroger",OR(U46="1",U46="0")),IF(VLOOKUP(RPT!A46,KRG!$B$2:$BA$200,52,0)=0,IF(RPT!J46="Planned PTO",IF((F46-0.75)&lt;H46,"Check",""),""),""),""),"")</f>
        <v/>
      </c>
      <c r="M46" s="14" t="str">
        <f>IFERROR(IF(IF(D46="Kroger",AVERAGEIFS('QA Check'!E:E,'QA Check'!C:C,RPT!A46,'QA Check'!H:H,"(QA)"),0)&gt;=90%,IF(AND(I46="Yes",J46&lt;&gt;"Unplanned PTO",U46=1),"Check",""),""),"")</f>
        <v/>
      </c>
      <c r="U46" s="17">
        <f t="shared" si="0"/>
        <v>5.5</v>
      </c>
      <c r="V46" s="8" t="str">
        <f t="shared" si="6"/>
        <v/>
      </c>
      <c r="W46" s="9" t="str">
        <f>IF(G46="Plan 2",IF(AND(IFERROR(INDEX(KRG!D:D,MATCH(RPT!A46,KRG!B:B,0),1)="Plan 2",0),A46&lt;&gt;212821),INDEX(KRG!BA:BA,MATCH(RPT!A46,KRG!B:B,0),1),IF(AND(I46="Yes",OR(J46="No PTO",J46="Planned PTO",J46="Denied PTO")),2,0)),"")</f>
        <v/>
      </c>
      <c r="X46" s="9" t="str">
        <f t="shared" si="7"/>
        <v/>
      </c>
      <c r="Y46" s="9" t="str">
        <f>IF(G46="Plan 9",VLOOKUP(RPT!A46,KRG!$B$2:$BA$200,52,0),"")</f>
        <v/>
      </c>
      <c r="Z46" s="9" t="str">
        <f>IF(G46="Plan 11",VLOOKUP(RPT!A46,KRG!$B$2:$BA$200,52,0),"")</f>
        <v/>
      </c>
      <c r="AA46" s="9" t="str">
        <f>IF(G46="Plan 12",IF(D46="Kroger",IF(J46="",0,VLOOKUP(RPT!A46,KRG!$B$2:$BA$200,52,0)),IF(D46="SW Gas (Jax)",INDEX('SWG2'!BA:BA,MATCH(RPT!A46,'SWG2'!B:B,0),1),IF(D46="Mercedes (Jax)",IF(SUM(SUMIFS(HRS!G:G,HRS!C:C,A46,HRS!F:F,{"OT","REG","PR2.5","PROT5","PR125","PROTC","PR2.0","PROT4"}))&gt;=38,4,0),IF(D46="FPL",IF(AND(H46&gt;=38,I46="Yes"),5.5,IF(H46&gt;=38,3,0)),IF(AND(I46="Yes",OR(J46="No PTO",J46="Planned PTO",J46="Denied PTO")),2.5,0))))),"")</f>
        <v/>
      </c>
      <c r="AB46" s="9">
        <f>IF(G46="Plan 19",IF(J46="",0,VLOOKUP(RPT!A46,KRG!$B$2:$BA$200,52,0)),"")</f>
        <v>5.5</v>
      </c>
      <c r="AC46" s="9" t="str">
        <f t="shared" si="8"/>
        <v/>
      </c>
      <c r="AD46" s="9" t="str">
        <f>IF(G46="Plan 22",VLOOKUP(RPT!A46,KRG!$B$2:$BA$200,52,0),"")</f>
        <v/>
      </c>
      <c r="AE46" s="3" t="str">
        <f t="shared" si="9"/>
        <v/>
      </c>
      <c r="AF46" s="9" t="str">
        <f>IF(G46="Plan 26",IF(J46="Unplanned PTO",0,VLOOKUP(RPT!A46,KRG!$B$2:$BA$200,52,0)),"")</f>
        <v/>
      </c>
      <c r="AG46" s="9" t="str">
        <f t="shared" si="10"/>
        <v/>
      </c>
      <c r="AH46" s="9" t="str">
        <f>IF(G46="Plan 32",VLOOKUP(A46,'SWG2'!B:BA,52,0),"")</f>
        <v/>
      </c>
      <c r="AI46" s="9" t="str">
        <f t="shared" si="11"/>
        <v/>
      </c>
      <c r="AJ46" s="9" t="str">
        <f>IF(G46="Plan 3",IF(AND(H46&gt;=38,J46&lt;&gt;"Unplanned PTO"),IF(AND(INDEX(FPL!P:P,MATCH(RPT!A46,FPL!B:B,0),1)&gt;=0.92),4.25,3),IF(AND(H46&gt;=38,J46="Unplanned PTO",AP46&gt;=38),IF(INDEX(FPL!P:P,MATCH(RPT!A46,FPL!B:B,0),1)&gt;=0.92,4.25,3),IF(INDEX(FPL!P:P,MATCH(RPT!A46,FPL!B:B,0),1)&gt;=0.92,1.25,0))),"")</f>
        <v/>
      </c>
      <c r="AL46" s="22" t="str">
        <f>INDEX(Roster!F:F, MATCH(RPT!A46,Roster!A:A,0),1)</f>
        <v>2009-10-26</v>
      </c>
      <c r="AM46">
        <f>IF(SUMIFS(HRS!G:G,HRS!F:F,"REG",HRS!C:C,RPT!A46)+SUMIFS(HRS!G:G,HRS!F:F,"OT",HRS!C:C,RPT!A46)+SUMIFS(HRS!G:G,HRS!F:F,"PTO",HRS!C:C,RPT!A46,HRS!S:S,"PTOS")&gt;=38,SUMIFS(HRS!G:G,HRS!F:F,"REG",HRS!C:C,RPT!A46)+SUMIFS(HRS!G:G,HRS!F:F,"OT",HRS!C:C,RPT!A46),0)</f>
        <v>40.233339999999998</v>
      </c>
      <c r="AP46">
        <f>SUMIFS(HRS!G:G,HRS!C:C,E46,HRS!F:F,"REG")+SUMIFS(HRS!G:G,HRS!C:C,E46,HRS!F:F,"OT")</f>
        <v>40.233339999999998</v>
      </c>
      <c r="AS46" s="9" t="str">
        <f t="shared" si="14"/>
        <v>1045 45</v>
      </c>
      <c r="AT46" s="9" t="str">
        <f t="shared" si="15"/>
        <v>Kroger</v>
      </c>
      <c r="AU46" s="9" t="str">
        <f t="shared" si="16"/>
        <v>OT</v>
      </c>
      <c r="AV46" s="19">
        <f t="shared" si="12"/>
        <v>9.7224999999999309E-3</v>
      </c>
    </row>
    <row r="47" spans="1:48" customFormat="1" ht="12.75" customHeight="1" x14ac:dyDescent="0.2">
      <c r="A47" s="2">
        <f>Roster!A47</f>
        <v>262774</v>
      </c>
      <c r="B47" s="2">
        <f t="shared" si="13"/>
        <v>46</v>
      </c>
      <c r="C47" s="2">
        <v>1046</v>
      </c>
      <c r="D47" s="2" t="str">
        <f>Roster!D47</f>
        <v>Kroger</v>
      </c>
      <c r="E47" s="2" t="str">
        <f t="shared" si="4"/>
        <v>0262774</v>
      </c>
      <c r="F47" s="2">
        <f>IFERROR(INDEX('Cur Sch'!G:G,MATCH(RPT!A47,'Cur Sch'!C:C,0),1),0)</f>
        <v>40</v>
      </c>
      <c r="G47" s="2" t="str">
        <f>Roster!N47</f>
        <v>plan 22</v>
      </c>
      <c r="H47" s="3">
        <f>SUMIF(HRS!C:C,RPT!E47,HRS!G:G)</f>
        <v>38.883330000000001</v>
      </c>
      <c r="I47" s="9" t="str">
        <f>IFERROR(IF(VLOOKUP(A47,PA!A:E,5,0)=0,"Yes",""),"No")</f>
        <v>No</v>
      </c>
      <c r="J47" s="9" t="str">
        <f>IFERROR(IF(VLOOKUP(A47,PTO!A:L,12,0)="PTOU Applied", "Unplanned PTO",IF(VLOOKUP(A47,PTO!A:L,12,0)="PTOU ","Denied PTO","Planned PTO")),"No PTO")</f>
        <v>No PTO</v>
      </c>
      <c r="K47" s="9" t="str">
        <f t="shared" si="5"/>
        <v/>
      </c>
      <c r="L47" s="14" t="str">
        <f>IFERROR(IF(AND(D47="Kroger",OR(U47="1",U47="0")),IF(VLOOKUP(RPT!A47,KRG!$B$2:$BA$200,52,0)=0,IF(RPT!J47="Planned PTO",IF((F47-0.75)&lt;H47,"Check",""),""),""),""),"")</f>
        <v/>
      </c>
      <c r="M47" s="14" t="str">
        <f>IFERROR(IF(IF(D47="Kroger",AVERAGEIFS('QA Check'!E:E,'QA Check'!C:C,RPT!A47,'QA Check'!H:H,"(QA)"),0)&gt;=90%,IF(AND(I47="Yes",J47&lt;&gt;"Unplanned PTO",U47=1),"Check",""),""),"")</f>
        <v/>
      </c>
      <c r="U47" s="17">
        <f t="shared" si="0"/>
        <v>4.5</v>
      </c>
      <c r="V47" s="8" t="str">
        <f t="shared" si="6"/>
        <v/>
      </c>
      <c r="W47" s="9" t="str">
        <f>IF(G47="Plan 2",IF(AND(IFERROR(INDEX(KRG!D:D,MATCH(RPT!A47,KRG!B:B,0),1)="Plan 2",0),A47&lt;&gt;212821),INDEX(KRG!BA:BA,MATCH(RPT!A47,KRG!B:B,0),1),IF(AND(I47="Yes",OR(J47="No PTO",J47="Planned PTO",J47="Denied PTO")),2,0)),"")</f>
        <v/>
      </c>
      <c r="X47" s="9" t="str">
        <f t="shared" si="7"/>
        <v/>
      </c>
      <c r="Y47" s="9" t="str">
        <f>IF(G47="Plan 9",VLOOKUP(RPT!A47,KRG!$B$2:$BA$200,52,0),"")</f>
        <v/>
      </c>
      <c r="Z47" s="9" t="str">
        <f>IF(G47="Plan 11",VLOOKUP(RPT!A47,KRG!$B$2:$BA$200,52,0),"")</f>
        <v/>
      </c>
      <c r="AA47" s="9" t="str">
        <f>IF(G47="Plan 12",IF(D47="Kroger",IF(J47="",0,VLOOKUP(RPT!A47,KRG!$B$2:$BA$200,52,0)),IF(D47="SW Gas (Jax)",INDEX('SWG2'!BA:BA,MATCH(RPT!A47,'SWG2'!B:B,0),1),IF(D47="Mercedes (Jax)",IF(SUM(SUMIFS(HRS!G:G,HRS!C:C,A47,HRS!F:F,{"OT","REG","PR2.5","PROT5","PR125","PROTC","PR2.0","PROT4"}))&gt;=38,4,0),IF(D47="FPL",IF(AND(H47&gt;=38,I47="Yes"),5.5,IF(H47&gt;=38,3,0)),IF(AND(I47="Yes",OR(J47="No PTO",J47="Planned PTO",J47="Denied PTO")),2.5,0))))),"")</f>
        <v/>
      </c>
      <c r="AB47" s="9" t="str">
        <f>IF(G47="Plan 19",IF(J47="",0,VLOOKUP(RPT!A47,KRG!$B$2:$BA$200,52,0)),"")</f>
        <v/>
      </c>
      <c r="AC47" s="9" t="str">
        <f t="shared" si="8"/>
        <v/>
      </c>
      <c r="AD47" s="9">
        <f>IF(G47="Plan 22",VLOOKUP(RPT!A47,KRG!$B$2:$BA$200,52,0),"")</f>
        <v>4.5</v>
      </c>
      <c r="AE47" s="3" t="str">
        <f t="shared" si="9"/>
        <v/>
      </c>
      <c r="AF47" s="9" t="str">
        <f>IF(G47="Plan 26",IF(J47="Unplanned PTO",0,VLOOKUP(RPT!A47,KRG!$B$2:$BA$200,52,0)),"")</f>
        <v/>
      </c>
      <c r="AG47" s="9" t="str">
        <f t="shared" si="10"/>
        <v/>
      </c>
      <c r="AH47" s="9" t="str">
        <f>IF(G47="Plan 32",VLOOKUP(A47,'SWG2'!B:BA,52,0),"")</f>
        <v/>
      </c>
      <c r="AI47" s="9" t="str">
        <f t="shared" si="11"/>
        <v/>
      </c>
      <c r="AJ47" s="9" t="str">
        <f>IF(G47="Plan 3",IF(AND(H47&gt;=38,J47&lt;&gt;"Unplanned PTO"),IF(AND(INDEX(FPL!P:P,MATCH(RPT!A47,FPL!B:B,0),1)&gt;=0.92),4.25,3),IF(AND(H47&gt;=38,J47="Unplanned PTO",AP47&gt;=38),IF(INDEX(FPL!P:P,MATCH(RPT!A47,FPL!B:B,0),1)&gt;=0.92,4.25,3),IF(INDEX(FPL!P:P,MATCH(RPT!A47,FPL!B:B,0),1)&gt;=0.92,1.25,0))),"")</f>
        <v/>
      </c>
      <c r="AL47" s="22" t="str">
        <f>INDEX(Roster!F:F, MATCH(RPT!A47,Roster!A:A,0),1)</f>
        <v>2022-07-11</v>
      </c>
      <c r="AM47">
        <f>IF(SUMIFS(HRS!G:G,HRS!F:F,"REG",HRS!C:C,RPT!A47)+SUMIFS(HRS!G:G,HRS!F:F,"OT",HRS!C:C,RPT!A47)+SUMIFS(HRS!G:G,HRS!F:F,"PTO",HRS!C:C,RPT!A47,HRS!S:S,"PTOS")&gt;=38,SUMIFS(HRS!G:G,HRS!F:F,"REG",HRS!C:C,RPT!A47)+SUMIFS(HRS!G:G,HRS!F:F,"OT",HRS!C:C,RPT!A47),0)</f>
        <v>38.883330000000001</v>
      </c>
      <c r="AP47">
        <f>SUMIFS(HRS!G:G,HRS!C:C,E47,HRS!F:F,"REG")+SUMIFS(HRS!G:G,HRS!C:C,E47,HRS!F:F,"OT")</f>
        <v>38.883330000000001</v>
      </c>
      <c r="AS47" s="9" t="str">
        <f t="shared" si="14"/>
        <v>1046 46</v>
      </c>
      <c r="AT47" s="9" t="str">
        <f t="shared" si="15"/>
        <v>Kroger</v>
      </c>
      <c r="AU47" s="9" t="str">
        <f t="shared" si="16"/>
        <v/>
      </c>
      <c r="AV47" s="19" t="str">
        <f t="shared" si="12"/>
        <v/>
      </c>
    </row>
    <row r="48" spans="1:48" customFormat="1" ht="12.75" customHeight="1" x14ac:dyDescent="0.2">
      <c r="A48" s="2">
        <f>Roster!A48</f>
        <v>263369</v>
      </c>
      <c r="B48" s="2">
        <f t="shared" si="13"/>
        <v>47</v>
      </c>
      <c r="C48" s="2">
        <v>1047</v>
      </c>
      <c r="D48" s="2" t="str">
        <f>Roster!D48</f>
        <v>Kroger</v>
      </c>
      <c r="E48" s="2" t="str">
        <f t="shared" si="4"/>
        <v>0263369</v>
      </c>
      <c r="F48" s="2">
        <f>IFERROR(INDEX('Cur Sch'!G:G,MATCH(RPT!A48,'Cur Sch'!C:C,0),1),0)</f>
        <v>40</v>
      </c>
      <c r="G48" s="2" t="str">
        <f>Roster!N48</f>
        <v>plan 22</v>
      </c>
      <c r="H48" s="3">
        <f>SUMIF(HRS!C:C,RPT!E48,HRS!G:G)</f>
        <v>40.350000000000009</v>
      </c>
      <c r="I48" s="9" t="str">
        <f>IFERROR(IF(VLOOKUP(A48,PA!A:E,5,0)=0,"Yes",""),"No")</f>
        <v>Yes</v>
      </c>
      <c r="J48" s="9" t="str">
        <f>IFERROR(IF(VLOOKUP(A48,PTO!A:L,12,0)="PTOU Applied", "Unplanned PTO",IF(VLOOKUP(A48,PTO!A:L,12,0)="PTOU ","Denied PTO","Planned PTO")),"No PTO")</f>
        <v>No PTO</v>
      </c>
      <c r="K48" s="9" t="str">
        <f t="shared" si="5"/>
        <v/>
      </c>
      <c r="L48" s="14" t="str">
        <f>IFERROR(IF(AND(D48="Kroger",OR(U48="1",U48="0")),IF(VLOOKUP(RPT!A48,KRG!$B$2:$BA$200,52,0)=0,IF(RPT!J48="Planned PTO",IF((F48-0.75)&lt;H48,"Check",""),""),""),""),"")</f>
        <v/>
      </c>
      <c r="M48" s="14" t="str">
        <f>IFERROR(IF(IF(D48="Kroger",AVERAGEIFS('QA Check'!E:E,'QA Check'!C:C,RPT!A48,'QA Check'!H:H,"(QA)"),0)&gt;=90%,IF(AND(I48="Yes",J48&lt;&gt;"Unplanned PTO",U48=1),"Check",""),""),"")</f>
        <v/>
      </c>
      <c r="U48" s="17">
        <f t="shared" si="0"/>
        <v>5</v>
      </c>
      <c r="V48" s="8" t="str">
        <f t="shared" si="6"/>
        <v/>
      </c>
      <c r="W48" s="9" t="str">
        <f>IF(G48="Plan 2",IF(AND(IFERROR(INDEX(KRG!D:D,MATCH(RPT!A48,KRG!B:B,0),1)="Plan 2",0),A48&lt;&gt;212821),INDEX(KRG!BA:BA,MATCH(RPT!A48,KRG!B:B,0),1),IF(AND(I48="Yes",OR(J48="No PTO",J48="Planned PTO",J48="Denied PTO")),2,0)),"")</f>
        <v/>
      </c>
      <c r="X48" s="9" t="str">
        <f t="shared" si="7"/>
        <v/>
      </c>
      <c r="Y48" s="9" t="str">
        <f>IF(G48="Plan 9",VLOOKUP(RPT!A48,KRG!$B$2:$BA$200,52,0),"")</f>
        <v/>
      </c>
      <c r="Z48" s="9" t="str">
        <f>IF(G48="Plan 11",VLOOKUP(RPT!A48,KRG!$B$2:$BA$200,52,0),"")</f>
        <v/>
      </c>
      <c r="AA48" s="9" t="str">
        <f>IF(G48="Plan 12",IF(D48="Kroger",IF(J48="",0,VLOOKUP(RPT!A48,KRG!$B$2:$BA$200,52,0)),IF(D48="SW Gas (Jax)",INDEX('SWG2'!BA:BA,MATCH(RPT!A48,'SWG2'!B:B,0),1),IF(D48="Mercedes (Jax)",IF(SUM(SUMIFS(HRS!G:G,HRS!C:C,A48,HRS!F:F,{"OT","REG","PR2.5","PROT5","PR125","PROTC","PR2.0","PROT4"}))&gt;=38,4,0),IF(D48="FPL",IF(AND(H48&gt;=38,I48="Yes"),5.5,IF(H48&gt;=38,3,0)),IF(AND(I48="Yes",OR(J48="No PTO",J48="Planned PTO",J48="Denied PTO")),2.5,0))))),"")</f>
        <v/>
      </c>
      <c r="AB48" s="9" t="str">
        <f>IF(G48="Plan 19",IF(J48="",0,VLOOKUP(RPT!A48,KRG!$B$2:$BA$200,52,0)),"")</f>
        <v/>
      </c>
      <c r="AC48" s="9" t="str">
        <f t="shared" si="8"/>
        <v/>
      </c>
      <c r="AD48" s="9">
        <f>IF(G48="Plan 22",VLOOKUP(RPT!A48,KRG!$B$2:$BA$200,52,0),"")</f>
        <v>5</v>
      </c>
      <c r="AE48" s="3" t="str">
        <f t="shared" si="9"/>
        <v/>
      </c>
      <c r="AF48" s="9" t="str">
        <f>IF(G48="Plan 26",IF(J48="Unplanned PTO",0,VLOOKUP(RPT!A48,KRG!$B$2:$BA$200,52,0)),"")</f>
        <v/>
      </c>
      <c r="AG48" s="9" t="str">
        <f t="shared" si="10"/>
        <v/>
      </c>
      <c r="AH48" s="9" t="str">
        <f>IF(G48="Plan 32",VLOOKUP(A48,'SWG2'!B:BA,52,0),"")</f>
        <v/>
      </c>
      <c r="AI48" s="9" t="str">
        <f t="shared" si="11"/>
        <v/>
      </c>
      <c r="AJ48" s="9" t="str">
        <f>IF(G48="Plan 3",IF(AND(H48&gt;=38,J48&lt;&gt;"Unplanned PTO"),IF(AND(INDEX(FPL!P:P,MATCH(RPT!A48,FPL!B:B,0),1)&gt;=0.92),4.25,3),IF(AND(H48&gt;=38,J48="Unplanned PTO",AP48&gt;=38),IF(INDEX(FPL!P:P,MATCH(RPT!A48,FPL!B:B,0),1)&gt;=0.92,4.25,3),IF(INDEX(FPL!P:P,MATCH(RPT!A48,FPL!B:B,0),1)&gt;=0.92,1.25,0))),"")</f>
        <v/>
      </c>
      <c r="AL48" s="22" t="str">
        <f>INDEX(Roster!F:F, MATCH(RPT!A48,Roster!A:A,0),1)</f>
        <v>2022-08-22</v>
      </c>
      <c r="AM48">
        <f>IF(SUMIFS(HRS!G:G,HRS!F:F,"REG",HRS!C:C,RPT!A48)+SUMIFS(HRS!G:G,HRS!F:F,"OT",HRS!C:C,RPT!A48)+SUMIFS(HRS!G:G,HRS!F:F,"PTO",HRS!C:C,RPT!A48,HRS!S:S,"PTOS")&gt;=38,SUMIFS(HRS!G:G,HRS!F:F,"REG",HRS!C:C,RPT!A48)+SUMIFS(HRS!G:G,HRS!F:F,"OT",HRS!C:C,RPT!A48),0)</f>
        <v>40.350000000000009</v>
      </c>
      <c r="AP48">
        <f>SUMIFS(HRS!G:G,HRS!C:C,E48,HRS!F:F,"REG")+SUMIFS(HRS!G:G,HRS!C:C,E48,HRS!F:F,"OT")</f>
        <v>40.350000000000009</v>
      </c>
      <c r="AS48" s="9" t="str">
        <f t="shared" si="14"/>
        <v>1047 47</v>
      </c>
      <c r="AT48" s="9" t="str">
        <f t="shared" si="15"/>
        <v>Kroger</v>
      </c>
      <c r="AU48" s="9" t="str">
        <f t="shared" si="16"/>
        <v>OT</v>
      </c>
      <c r="AV48" s="19">
        <f t="shared" si="12"/>
        <v>1.4583333333333689E-2</v>
      </c>
    </row>
    <row r="49" spans="1:48" customFormat="1" ht="12.75" customHeight="1" x14ac:dyDescent="0.2">
      <c r="A49" s="2">
        <f>Roster!A49</f>
        <v>262028</v>
      </c>
      <c r="B49" s="2">
        <f t="shared" si="13"/>
        <v>48</v>
      </c>
      <c r="C49" s="2">
        <v>1048</v>
      </c>
      <c r="D49" s="2" t="str">
        <f>Roster!D49</f>
        <v>Kroger</v>
      </c>
      <c r="E49" s="2" t="str">
        <f t="shared" si="4"/>
        <v>0262028</v>
      </c>
      <c r="F49" s="2">
        <f>IFERROR(INDEX('Cur Sch'!G:G,MATCH(RPT!A49,'Cur Sch'!C:C,0),1),0)</f>
        <v>40</v>
      </c>
      <c r="G49" s="2" t="str">
        <f>Roster!N49</f>
        <v>plan 22</v>
      </c>
      <c r="H49" s="3">
        <f>SUMIF(HRS!C:C,RPT!E49,HRS!G:G)</f>
        <v>40.350020000000001</v>
      </c>
      <c r="I49" s="9" t="str">
        <f>IFERROR(IF(VLOOKUP(A49,PA!A:E,5,0)=0,"Yes",""),"No")</f>
        <v>Yes</v>
      </c>
      <c r="J49" s="9" t="str">
        <f>IFERROR(IF(VLOOKUP(A49,PTO!A:L,12,0)="PTOU Applied", "Unplanned PTO",IF(VLOOKUP(A49,PTO!A:L,12,0)="PTOU ","Denied PTO","Planned PTO")),"No PTO")</f>
        <v>Unplanned PTO</v>
      </c>
      <c r="K49" s="9" t="str">
        <f t="shared" si="5"/>
        <v/>
      </c>
      <c r="L49" s="14" t="str">
        <f>IFERROR(IF(AND(D49="Kroger",OR(U49="1",U49="0")),IF(VLOOKUP(RPT!A49,KRG!$B$2:$BA$200,52,0)=0,IF(RPT!J49="Planned PTO",IF((F49-0.75)&lt;H49,"Check",""),""),""),""),"")</f>
        <v/>
      </c>
      <c r="M49" s="14" t="str">
        <f>IFERROR(IF(IF(D49="Kroger",AVERAGEIFS('QA Check'!E:E,'QA Check'!C:C,RPT!A49,'QA Check'!H:H,"(QA)"),0)&gt;=90%,IF(AND(I49="Yes",J49&lt;&gt;"Unplanned PTO",U49=1),"Check",""),""),"")</f>
        <v/>
      </c>
      <c r="U49" s="17">
        <f t="shared" si="0"/>
        <v>2</v>
      </c>
      <c r="V49" s="8" t="str">
        <f t="shared" si="6"/>
        <v/>
      </c>
      <c r="W49" s="9" t="str">
        <f>IF(G49="Plan 2",IF(AND(IFERROR(INDEX(KRG!D:D,MATCH(RPT!A49,KRG!B:B,0),1)="Plan 2",0),A49&lt;&gt;212821),INDEX(KRG!BA:BA,MATCH(RPT!A49,KRG!B:B,0),1),IF(AND(I49="Yes",OR(J49="No PTO",J49="Planned PTO",J49="Denied PTO")),2,0)),"")</f>
        <v/>
      </c>
      <c r="X49" s="9" t="str">
        <f t="shared" si="7"/>
        <v/>
      </c>
      <c r="Y49" s="9" t="str">
        <f>IF(G49="Plan 9",VLOOKUP(RPT!A49,KRG!$B$2:$BA$200,52,0),"")</f>
        <v/>
      </c>
      <c r="Z49" s="9" t="str">
        <f>IF(G49="Plan 11",VLOOKUP(RPT!A49,KRG!$B$2:$BA$200,52,0),"")</f>
        <v/>
      </c>
      <c r="AA49" s="9" t="str">
        <f>IF(G49="Plan 12",IF(D49="Kroger",IF(J49="",0,VLOOKUP(RPT!A49,KRG!$B$2:$BA$200,52,0)),IF(D49="SW Gas (Jax)",INDEX('SWG2'!BA:BA,MATCH(RPT!A49,'SWG2'!B:B,0),1),IF(D49="Mercedes (Jax)",IF(SUM(SUMIFS(HRS!G:G,HRS!C:C,A49,HRS!F:F,{"OT","REG","PR2.5","PROT5","PR125","PROTC","PR2.0","PROT4"}))&gt;=38,4,0),IF(D49="FPL",IF(AND(H49&gt;=38,I49="Yes"),5.5,IF(H49&gt;=38,3,0)),IF(AND(I49="Yes",OR(J49="No PTO",J49="Planned PTO",J49="Denied PTO")),2.5,0))))),"")</f>
        <v/>
      </c>
      <c r="AB49" s="9" t="str">
        <f>IF(G49="Plan 19",IF(J49="",0,VLOOKUP(RPT!A49,KRG!$B$2:$BA$200,52,0)),"")</f>
        <v/>
      </c>
      <c r="AC49" s="9" t="str">
        <f t="shared" si="8"/>
        <v/>
      </c>
      <c r="AD49" s="9">
        <f>IF(G49="Plan 22",VLOOKUP(RPT!A49,KRG!$B$2:$BA$200,52,0),"")</f>
        <v>2</v>
      </c>
      <c r="AE49" s="3" t="str">
        <f t="shared" si="9"/>
        <v/>
      </c>
      <c r="AF49" s="9" t="str">
        <f>IF(G49="Plan 26",IF(J49="Unplanned PTO",0,VLOOKUP(RPT!A49,KRG!$B$2:$BA$200,52,0)),"")</f>
        <v/>
      </c>
      <c r="AG49" s="9" t="str">
        <f t="shared" si="10"/>
        <v/>
      </c>
      <c r="AH49" s="9" t="str">
        <f>IF(G49="Plan 32",VLOOKUP(A49,'SWG2'!B:BA,52,0),"")</f>
        <v/>
      </c>
      <c r="AI49" s="9" t="str">
        <f t="shared" si="11"/>
        <v/>
      </c>
      <c r="AJ49" s="9" t="str">
        <f>IF(G49="Plan 3",IF(AND(H49&gt;=38,J49&lt;&gt;"Unplanned PTO"),IF(AND(INDEX(FPL!P:P,MATCH(RPT!A49,FPL!B:B,0),1)&gt;=0.92),4.25,3),IF(AND(H49&gt;=38,J49="Unplanned PTO",AP49&gt;=38),IF(INDEX(FPL!P:P,MATCH(RPT!A49,FPL!B:B,0),1)&gt;=0.92,4.25,3),IF(INDEX(FPL!P:P,MATCH(RPT!A49,FPL!B:B,0),1)&gt;=0.92,1.25,0))),"")</f>
        <v/>
      </c>
      <c r="AL49" s="22" t="str">
        <f>INDEX(Roster!F:F, MATCH(RPT!A49,Roster!A:A,0),1)</f>
        <v>2022-05-16</v>
      </c>
      <c r="AM49">
        <f>IF(SUMIFS(HRS!G:G,HRS!F:F,"REG",HRS!C:C,RPT!A49)+SUMIFS(HRS!G:G,HRS!F:F,"OT",HRS!C:C,RPT!A49)+SUMIFS(HRS!G:G,HRS!F:F,"PTO",HRS!C:C,RPT!A49,HRS!S:S,"PTOS")&gt;=38,SUMIFS(HRS!G:G,HRS!F:F,"REG",HRS!C:C,RPT!A49)+SUMIFS(HRS!G:G,HRS!F:F,"OT",HRS!C:C,RPT!A49),0)</f>
        <v>0</v>
      </c>
      <c r="AP49">
        <f>SUMIFS(HRS!G:G,HRS!C:C,E49,HRS!F:F,"REG")+SUMIFS(HRS!G:G,HRS!C:C,E49,HRS!F:F,"OT")</f>
        <v>32.350020000000001</v>
      </c>
      <c r="AS49" s="9" t="str">
        <f t="shared" si="14"/>
        <v>1048 48</v>
      </c>
      <c r="AT49" s="9" t="str">
        <f t="shared" si="15"/>
        <v>Kroger</v>
      </c>
      <c r="AU49" s="9" t="str">
        <f t="shared" si="16"/>
        <v/>
      </c>
      <c r="AV49" s="19" t="str">
        <f t="shared" si="12"/>
        <v/>
      </c>
    </row>
    <row r="50" spans="1:48" customFormat="1" ht="12.75" customHeight="1" x14ac:dyDescent="0.2">
      <c r="A50" s="2">
        <f>Roster!A50</f>
        <v>247936</v>
      </c>
      <c r="B50" s="2">
        <f t="shared" si="13"/>
        <v>49</v>
      </c>
      <c r="C50" s="2">
        <v>1049</v>
      </c>
      <c r="D50" s="2" t="str">
        <f>Roster!D50</f>
        <v>Kroger</v>
      </c>
      <c r="E50" s="2" t="str">
        <f t="shared" si="4"/>
        <v>0247936</v>
      </c>
      <c r="F50" s="2">
        <f>IFERROR(INDEX('Cur Sch'!G:G,MATCH(RPT!A50,'Cur Sch'!C:C,0),1),0)</f>
        <v>40</v>
      </c>
      <c r="G50" s="2" t="str">
        <f>Roster!N50</f>
        <v>plan 26</v>
      </c>
      <c r="H50" s="3">
        <f>SUMIF(HRS!C:C,RPT!E50,HRS!G:G)</f>
        <v>40.199979999999996</v>
      </c>
      <c r="I50" s="9" t="str">
        <f>IFERROR(IF(VLOOKUP(A50,PA!A:E,5,0)=0,"Yes",""),"No")</f>
        <v>Yes</v>
      </c>
      <c r="J50" s="9" t="str">
        <f>IFERROR(IF(VLOOKUP(A50,PTO!A:L,12,0)="PTOU Applied", "Unplanned PTO",IF(VLOOKUP(A50,PTO!A:L,12,0)="PTOU ","Denied PTO","Planned PTO")),"No PTO")</f>
        <v>No PTO</v>
      </c>
      <c r="K50" s="9" t="str">
        <f t="shared" si="5"/>
        <v/>
      </c>
      <c r="L50" s="14" t="str">
        <f>IFERROR(IF(AND(D50="Kroger",OR(U50="1",U50="0")),IF(VLOOKUP(RPT!A50,KRG!$B$2:$BA$200,52,0)=0,IF(RPT!J50="Planned PTO",IF((F50-0.75)&lt;H50,"Check",""),""),""),""),"")</f>
        <v/>
      </c>
      <c r="M50" s="14" t="str">
        <f>IFERROR(IF(IF(D50="Kroger",AVERAGEIFS('QA Check'!E:E,'QA Check'!C:C,RPT!A50,'QA Check'!H:H,"(QA)"),0)&gt;=90%,IF(AND(I50="Yes",J50&lt;&gt;"Unplanned PTO",U50=1),"Check",""),""),"")</f>
        <v/>
      </c>
      <c r="U50" s="17">
        <f t="shared" si="0"/>
        <v>5.5</v>
      </c>
      <c r="V50" s="8" t="str">
        <f t="shared" si="6"/>
        <v/>
      </c>
      <c r="W50" s="9" t="str">
        <f>IF(G50="Plan 2",IF(AND(IFERROR(INDEX(KRG!D:D,MATCH(RPT!A50,KRG!B:B,0),1)="Plan 2",0),A50&lt;&gt;212821),INDEX(KRG!BA:BA,MATCH(RPT!A50,KRG!B:B,0),1),IF(AND(I50="Yes",OR(J50="No PTO",J50="Planned PTO",J50="Denied PTO")),2,0)),"")</f>
        <v/>
      </c>
      <c r="X50" s="9" t="str">
        <f t="shared" si="7"/>
        <v/>
      </c>
      <c r="Y50" s="9" t="str">
        <f>IF(G50="Plan 9",VLOOKUP(RPT!A50,KRG!$B$2:$BA$200,52,0),"")</f>
        <v/>
      </c>
      <c r="Z50" s="9" t="str">
        <f>IF(G50="Plan 11",VLOOKUP(RPT!A50,KRG!$B$2:$BA$200,52,0),"")</f>
        <v/>
      </c>
      <c r="AA50" s="9" t="str">
        <f>IF(G50="Plan 12",IF(D50="Kroger",IF(J50="",0,VLOOKUP(RPT!A50,KRG!$B$2:$BA$200,52,0)),IF(D50="SW Gas (Jax)",INDEX('SWG2'!BA:BA,MATCH(RPT!A50,'SWG2'!B:B,0),1),IF(D50="Mercedes (Jax)",IF(SUM(SUMIFS(HRS!G:G,HRS!C:C,A50,HRS!F:F,{"OT","REG","PR2.5","PROT5","PR125","PROTC","PR2.0","PROT4"}))&gt;=38,4,0),IF(D50="FPL",IF(AND(H50&gt;=38,I50="Yes"),5.5,IF(H50&gt;=38,3,0)),IF(AND(I50="Yes",OR(J50="No PTO",J50="Planned PTO",J50="Denied PTO")),2.5,0))))),"")</f>
        <v/>
      </c>
      <c r="AB50" s="9" t="str">
        <f>IF(G50="Plan 19",IF(J50="",0,VLOOKUP(RPT!A50,KRG!$B$2:$BA$200,52,0)),"")</f>
        <v/>
      </c>
      <c r="AC50" s="9" t="str">
        <f t="shared" si="8"/>
        <v/>
      </c>
      <c r="AD50" s="9" t="str">
        <f>IF(G50="Plan 22",VLOOKUP(RPT!A50,KRG!$B$2:$BA$200,52,0),"")</f>
        <v/>
      </c>
      <c r="AE50" s="3" t="str">
        <f t="shared" si="9"/>
        <v/>
      </c>
      <c r="AF50" s="9">
        <f>IF(G50="Plan 26",IF(J50="Unplanned PTO",0,VLOOKUP(RPT!A50,KRG!$B$2:$BA$200,52,0)),"")</f>
        <v>5.5</v>
      </c>
      <c r="AG50" s="9" t="str">
        <f t="shared" si="10"/>
        <v/>
      </c>
      <c r="AH50" s="9" t="str">
        <f>IF(G50="Plan 32",VLOOKUP(A50,'SWG2'!B:BA,52,0),"")</f>
        <v/>
      </c>
      <c r="AI50" s="9" t="str">
        <f t="shared" si="11"/>
        <v/>
      </c>
      <c r="AJ50" s="9" t="str">
        <f>IF(G50="Plan 3",IF(AND(H50&gt;=38,J50&lt;&gt;"Unplanned PTO"),IF(AND(INDEX(FPL!P:P,MATCH(RPT!A50,FPL!B:B,0),1)&gt;=0.92),4.25,3),IF(AND(H50&gt;=38,J50="Unplanned PTO",AP50&gt;=38),IF(INDEX(FPL!P:P,MATCH(RPT!A50,FPL!B:B,0),1)&gt;=0.92,4.25,3),IF(INDEX(FPL!P:P,MATCH(RPT!A50,FPL!B:B,0),1)&gt;=0.92,1.25,0))),"")</f>
        <v/>
      </c>
      <c r="AL50" s="22" t="str">
        <f>INDEX(Roster!F:F, MATCH(RPT!A50,Roster!A:A,0),1)</f>
        <v>2020-03-10</v>
      </c>
      <c r="AM50">
        <f>IF(SUMIFS(HRS!G:G,HRS!F:F,"REG",HRS!C:C,RPT!A50)+SUMIFS(HRS!G:G,HRS!F:F,"OT",HRS!C:C,RPT!A50)+SUMIFS(HRS!G:G,HRS!F:F,"PTO",HRS!C:C,RPT!A50,HRS!S:S,"PTOS")&gt;=38,SUMIFS(HRS!G:G,HRS!F:F,"REG",HRS!C:C,RPT!A50)+SUMIFS(HRS!G:G,HRS!F:F,"OT",HRS!C:C,RPT!A50),0)</f>
        <v>40.199979999999996</v>
      </c>
      <c r="AP50">
        <f>SUMIFS(HRS!G:G,HRS!C:C,E50,HRS!F:F,"REG")+SUMIFS(HRS!G:G,HRS!C:C,E50,HRS!F:F,"OT")</f>
        <v>40.199979999999996</v>
      </c>
      <c r="AS50" s="9" t="str">
        <f t="shared" si="14"/>
        <v>1049 49</v>
      </c>
      <c r="AT50" s="9" t="str">
        <f t="shared" si="15"/>
        <v>Kroger</v>
      </c>
      <c r="AU50" s="9" t="str">
        <f t="shared" si="16"/>
        <v>OT</v>
      </c>
      <c r="AV50" s="19">
        <f t="shared" si="12"/>
        <v>8.3324999999998539E-3</v>
      </c>
    </row>
    <row r="51" spans="1:48" customFormat="1" ht="12.75" customHeight="1" x14ac:dyDescent="0.2">
      <c r="A51" s="2">
        <f>Roster!A51</f>
        <v>263187</v>
      </c>
      <c r="B51" s="2">
        <f t="shared" si="13"/>
        <v>50</v>
      </c>
      <c r="C51" s="2">
        <v>1050</v>
      </c>
      <c r="D51" s="2" t="str">
        <f>Roster!D51</f>
        <v>Kroger</v>
      </c>
      <c r="E51" s="2" t="str">
        <f t="shared" si="4"/>
        <v>0263187</v>
      </c>
      <c r="F51" s="2">
        <f>IFERROR(INDEX('Cur Sch'!G:G,MATCH(RPT!A51,'Cur Sch'!C:C,0),1),0)</f>
        <v>0</v>
      </c>
      <c r="G51" s="2" t="str">
        <f>Roster!N51</f>
        <v>plan 22</v>
      </c>
      <c r="H51" s="3">
        <f>SUMIF(HRS!C:C,RPT!E51,HRS!G:G)</f>
        <v>13.066680000000002</v>
      </c>
      <c r="I51" s="9" t="str">
        <f>IFERROR(IF(VLOOKUP(A51,PA!A:E,5,0)=0,"Yes",""),"No")</f>
        <v>No</v>
      </c>
      <c r="J51" s="9" t="str">
        <f>IFERROR(IF(VLOOKUP(A51,PTO!A:L,12,0)="PTOU Applied", "Unplanned PTO",IF(VLOOKUP(A51,PTO!A:L,12,0)="PTOU ","Denied PTO","Planned PTO")),"No PTO")</f>
        <v>No PTO</v>
      </c>
      <c r="K51" s="9" t="str">
        <f t="shared" si="5"/>
        <v>Check</v>
      </c>
      <c r="L51" s="14" t="str">
        <f>IFERROR(IF(AND(D51="Kroger",OR(U51="1",U51="0")),IF(VLOOKUP(RPT!A51,KRG!$B$2:$BA$200,52,0)=0,IF(RPT!J51="Planned PTO",IF((F51-0.75)&lt;H51,"Check",""),""),""),""),"")</f>
        <v/>
      </c>
      <c r="M51" s="14" t="str">
        <f>IFERROR(IF(IF(D51="Kroger",AVERAGEIFS('QA Check'!E:E,'QA Check'!C:C,RPT!A51,'QA Check'!H:H,"(QA)"),0)&gt;=90%,IF(AND(I51="Yes",J51&lt;&gt;"Unplanned PTO",U51=1),"Check",""),""),"")</f>
        <v/>
      </c>
      <c r="U51" s="17" t="str">
        <f t="shared" si="0"/>
        <v/>
      </c>
      <c r="V51" s="8" t="str">
        <f t="shared" si="6"/>
        <v/>
      </c>
      <c r="W51" s="9" t="str">
        <f>IF(G51="Plan 2",IF(AND(IFERROR(INDEX(KRG!D:D,MATCH(RPT!A51,KRG!B:B,0),1)="Plan 2",0),A51&lt;&gt;212821),INDEX(KRG!BA:BA,MATCH(RPT!A51,KRG!B:B,0),1),IF(AND(I51="Yes",OR(J51="No PTO",J51="Planned PTO",J51="Denied PTO")),2,0)),"")</f>
        <v/>
      </c>
      <c r="X51" s="9" t="str">
        <f t="shared" si="7"/>
        <v/>
      </c>
      <c r="Y51" s="9" t="str">
        <f>IF(G51="Plan 9",VLOOKUP(RPT!A51,KRG!$B$2:$BA$200,52,0),"")</f>
        <v/>
      </c>
      <c r="Z51" s="9" t="str">
        <f>IF(G51="Plan 11",VLOOKUP(RPT!A51,KRG!$B$2:$BA$200,52,0),"")</f>
        <v/>
      </c>
      <c r="AA51" s="9" t="str">
        <f>IF(G51="Plan 12",IF(D51="Kroger",IF(J51="",0,VLOOKUP(RPT!A51,KRG!$B$2:$BA$200,52,0)),IF(D51="SW Gas (Jax)",INDEX('SWG2'!BA:BA,MATCH(RPT!A51,'SWG2'!B:B,0),1),IF(D51="Mercedes (Jax)",IF(SUM(SUMIFS(HRS!G:G,HRS!C:C,A51,HRS!F:F,{"OT","REG","PR2.5","PROT5","PR125","PROTC","PR2.0","PROT4"}))&gt;=38,4,0),IF(D51="FPL",IF(AND(H51&gt;=38,I51="Yes"),5.5,IF(H51&gt;=38,3,0)),IF(AND(I51="Yes",OR(J51="No PTO",J51="Planned PTO",J51="Denied PTO")),2.5,0))))),"")</f>
        <v/>
      </c>
      <c r="AB51" s="9" t="str">
        <f>IF(G51="Plan 19",IF(J51="",0,VLOOKUP(RPT!A51,KRG!$B$2:$BA$200,52,0)),"")</f>
        <v/>
      </c>
      <c r="AC51" s="9" t="str">
        <f t="shared" si="8"/>
        <v/>
      </c>
      <c r="AD51" s="9" t="e">
        <f>IF(G51="Plan 22",VLOOKUP(RPT!A51,KRG!$B$2:$BA$200,52,0),"")</f>
        <v>#N/A</v>
      </c>
      <c r="AE51" s="3" t="str">
        <f t="shared" si="9"/>
        <v/>
      </c>
      <c r="AF51" s="9" t="str">
        <f>IF(G51="Plan 26",IF(J51="Unplanned PTO",0,VLOOKUP(RPT!A51,KRG!$B$2:$BA$200,52,0)),"")</f>
        <v/>
      </c>
      <c r="AG51" s="9" t="str">
        <f t="shared" si="10"/>
        <v/>
      </c>
      <c r="AH51" s="9" t="str">
        <f>IF(G51="Plan 32",VLOOKUP(A51,'SWG2'!B:BA,52,0),"")</f>
        <v/>
      </c>
      <c r="AI51" s="9" t="str">
        <f t="shared" si="11"/>
        <v/>
      </c>
      <c r="AJ51" s="9" t="str">
        <f>IF(G51="Plan 3",IF(AND(H51&gt;=38,J51&lt;&gt;"Unplanned PTO"),IF(AND(INDEX(FPL!P:P,MATCH(RPT!A51,FPL!B:B,0),1)&gt;=0.92),4.25,3),IF(AND(H51&gt;=38,J51="Unplanned PTO",AP51&gt;=38),IF(INDEX(FPL!P:P,MATCH(RPT!A51,FPL!B:B,0),1)&gt;=0.92,4.25,3),IF(INDEX(FPL!P:P,MATCH(RPT!A51,FPL!B:B,0),1)&gt;=0.92,1.25,0))),"")</f>
        <v/>
      </c>
      <c r="AL51" s="22" t="str">
        <f>INDEX(Roster!F:F, MATCH(RPT!A51,Roster!A:A,0),1)</f>
        <v>2022-08-08</v>
      </c>
      <c r="AM51">
        <f>IF(SUMIFS(HRS!G:G,HRS!F:F,"REG",HRS!C:C,RPT!A51)+SUMIFS(HRS!G:G,HRS!F:F,"OT",HRS!C:C,RPT!A51)+SUMIFS(HRS!G:G,HRS!F:F,"PTO",HRS!C:C,RPT!A51,HRS!S:S,"PTOS")&gt;=38,SUMIFS(HRS!G:G,HRS!F:F,"REG",HRS!C:C,RPT!A51)+SUMIFS(HRS!G:G,HRS!F:F,"OT",HRS!C:C,RPT!A51),0)</f>
        <v>0</v>
      </c>
      <c r="AP51">
        <f>SUMIFS(HRS!G:G,HRS!C:C,E51,HRS!F:F,"REG")+SUMIFS(HRS!G:G,HRS!C:C,E51,HRS!F:F,"OT")</f>
        <v>13.066680000000002</v>
      </c>
      <c r="AS51" s="9" t="str">
        <f t="shared" si="14"/>
        <v>1050 50</v>
      </c>
      <c r="AT51" s="9" t="str">
        <f t="shared" si="15"/>
        <v>Kroger</v>
      </c>
      <c r="AU51" s="9" t="str">
        <f t="shared" si="16"/>
        <v>OT</v>
      </c>
      <c r="AV51" s="19" t="str">
        <f t="shared" si="12"/>
        <v/>
      </c>
    </row>
    <row r="52" spans="1:48" customFormat="1" ht="12.75" customHeight="1" x14ac:dyDescent="0.2">
      <c r="A52" s="2">
        <f>Roster!A52</f>
        <v>229004</v>
      </c>
      <c r="B52" s="2">
        <f t="shared" si="13"/>
        <v>51</v>
      </c>
      <c r="C52" s="2">
        <v>1051</v>
      </c>
      <c r="D52" s="2" t="str">
        <f>Roster!D52</f>
        <v>Kroger</v>
      </c>
      <c r="E52" s="2" t="str">
        <f t="shared" si="4"/>
        <v>0229004</v>
      </c>
      <c r="F52" s="2">
        <f>IFERROR(INDEX('Cur Sch'!G:G,MATCH(RPT!A52,'Cur Sch'!C:C,0),1),0)</f>
        <v>40</v>
      </c>
      <c r="G52" s="2" t="str">
        <f>Roster!N52</f>
        <v>plan 0</v>
      </c>
      <c r="H52" s="3">
        <f>SUMIF(HRS!C:C,RPT!E52,HRS!G:G)</f>
        <v>40.066670000000002</v>
      </c>
      <c r="I52" s="9" t="str">
        <f>IFERROR(IF(VLOOKUP(A52,PA!A:E,5,0)=0,"Yes",""),"No")</f>
        <v>Yes</v>
      </c>
      <c r="J52" s="9" t="str">
        <f>IFERROR(IF(VLOOKUP(A52,PTO!A:L,12,0)="PTOU Applied", "Unplanned PTO",IF(VLOOKUP(A52,PTO!A:L,12,0)="PTOU ","Denied PTO","Planned PTO")),"No PTO")</f>
        <v>No PTO</v>
      </c>
      <c r="K52" s="9" t="str">
        <f t="shared" si="5"/>
        <v/>
      </c>
      <c r="L52" s="14" t="str">
        <f>IFERROR(IF(AND(D52="Kroger",OR(U52="1",U52="0")),IF(VLOOKUP(RPT!A52,KRG!$B$2:$BA$200,52,0)=0,IF(RPT!J52="Planned PTO",IF((F52-0.75)&lt;H52,"Check",""),""),""),""),"")</f>
        <v/>
      </c>
      <c r="M52" s="14" t="str">
        <f>IFERROR(IF(IF(D52="Kroger",AVERAGEIFS('QA Check'!E:E,'QA Check'!C:C,RPT!A52,'QA Check'!H:H,"(QA)"),0)&gt;=90%,IF(AND(I52="Yes",J52&lt;&gt;"Unplanned PTO",U52=1),"Check",""),""),"")</f>
        <v/>
      </c>
      <c r="U52" s="17">
        <f t="shared" si="0"/>
        <v>3</v>
      </c>
      <c r="V52" s="8">
        <f t="shared" si="6"/>
        <v>3</v>
      </c>
      <c r="W52" s="9" t="str">
        <f>IF(G52="Plan 2",IF(AND(IFERROR(INDEX(KRG!D:D,MATCH(RPT!A52,KRG!B:B,0),1)="Plan 2",0),A52&lt;&gt;212821),INDEX(KRG!BA:BA,MATCH(RPT!A52,KRG!B:B,0),1),IF(AND(I52="Yes",OR(J52="No PTO",J52="Planned PTO",J52="Denied PTO")),2,0)),"")</f>
        <v/>
      </c>
      <c r="X52" s="9" t="str">
        <f t="shared" si="7"/>
        <v/>
      </c>
      <c r="Y52" s="9" t="str">
        <f>IF(G52="Plan 9",VLOOKUP(RPT!A52,KRG!$B$2:$BA$200,52,0),"")</f>
        <v/>
      </c>
      <c r="Z52" s="9" t="str">
        <f>IF(G52="Plan 11",VLOOKUP(RPT!A52,KRG!$B$2:$BA$200,52,0),"")</f>
        <v/>
      </c>
      <c r="AA52" s="9" t="str">
        <f>IF(G52="Plan 12",IF(D52="Kroger",IF(J52="",0,VLOOKUP(RPT!A52,KRG!$B$2:$BA$200,52,0)),IF(D52="SW Gas (Jax)",INDEX('SWG2'!BA:BA,MATCH(RPT!A52,'SWG2'!B:B,0),1),IF(D52="Mercedes (Jax)",IF(SUM(SUMIFS(HRS!G:G,HRS!C:C,A52,HRS!F:F,{"OT","REG","PR2.5","PROT5","PR125","PROTC","PR2.0","PROT4"}))&gt;=38,4,0),IF(D52="FPL",IF(AND(H52&gt;=38,I52="Yes"),5.5,IF(H52&gt;=38,3,0)),IF(AND(I52="Yes",OR(J52="No PTO",J52="Planned PTO",J52="Denied PTO")),2.5,0))))),"")</f>
        <v/>
      </c>
      <c r="AB52" s="9" t="str">
        <f>IF(G52="Plan 19",IF(J52="",0,VLOOKUP(RPT!A52,KRG!$B$2:$BA$200,52,0)),"")</f>
        <v/>
      </c>
      <c r="AC52" s="9" t="str">
        <f t="shared" si="8"/>
        <v/>
      </c>
      <c r="AD52" s="9" t="str">
        <f>IF(G52="Plan 22",VLOOKUP(RPT!A52,KRG!$B$2:$BA$200,52,0),"")</f>
        <v/>
      </c>
      <c r="AE52" s="3" t="str">
        <f t="shared" si="9"/>
        <v/>
      </c>
      <c r="AF52" s="9" t="str">
        <f>IF(G52="Plan 26",IF(J52="Unplanned PTO",0,VLOOKUP(RPT!A52,KRG!$B$2:$BA$200,52,0)),"")</f>
        <v/>
      </c>
      <c r="AG52" s="9" t="str">
        <f t="shared" si="10"/>
        <v/>
      </c>
      <c r="AH52" s="9" t="str">
        <f>IF(G52="Plan 32",VLOOKUP(A52,'SWG2'!B:BA,52,0),"")</f>
        <v/>
      </c>
      <c r="AI52" s="9" t="str">
        <f t="shared" si="11"/>
        <v/>
      </c>
      <c r="AJ52" s="9" t="str">
        <f>IF(G52="Plan 3",IF(AND(H52&gt;=38,J52&lt;&gt;"Unplanned PTO"),IF(AND(INDEX(FPL!P:P,MATCH(RPT!A52,FPL!B:B,0),1)&gt;=0.92),4.25,3),IF(AND(H52&gt;=38,J52="Unplanned PTO",AP52&gt;=38),IF(INDEX(FPL!P:P,MATCH(RPT!A52,FPL!B:B,0),1)&gt;=0.92,4.25,3),IF(INDEX(FPL!P:P,MATCH(RPT!A52,FPL!B:B,0),1)&gt;=0.92,1.25,0))),"")</f>
        <v/>
      </c>
      <c r="AL52" s="22" t="str">
        <f>INDEX(Roster!F:F, MATCH(RPT!A52,Roster!A:A,0),1)</f>
        <v>2018-10-21</v>
      </c>
      <c r="AM52">
        <f>IF(SUMIFS(HRS!G:G,HRS!F:F,"REG",HRS!C:C,RPT!A52)+SUMIFS(HRS!G:G,HRS!F:F,"OT",HRS!C:C,RPT!A52)+SUMIFS(HRS!G:G,HRS!F:F,"PTO",HRS!C:C,RPT!A52,HRS!S:S,"PTOS")&gt;=38,SUMIFS(HRS!G:G,HRS!F:F,"REG",HRS!C:C,RPT!A52)+SUMIFS(HRS!G:G,HRS!F:F,"OT",HRS!C:C,RPT!A52),0)</f>
        <v>40.066670000000002</v>
      </c>
      <c r="AP52">
        <f>SUMIFS(HRS!G:G,HRS!C:C,E52,HRS!F:F,"REG")+SUMIFS(HRS!G:G,HRS!C:C,E52,HRS!F:F,"OT")</f>
        <v>40.066670000000002</v>
      </c>
      <c r="AS52" s="9" t="str">
        <f t="shared" si="14"/>
        <v>1051 51</v>
      </c>
      <c r="AT52" s="9" t="str">
        <f t="shared" si="15"/>
        <v>Kroger</v>
      </c>
      <c r="AU52" s="9" t="str">
        <f t="shared" si="16"/>
        <v/>
      </c>
      <c r="AV52" s="19" t="str">
        <f t="shared" si="12"/>
        <v/>
      </c>
    </row>
    <row r="53" spans="1:48" customFormat="1" ht="12.75" customHeight="1" x14ac:dyDescent="0.2">
      <c r="A53" s="2">
        <f>Roster!A53</f>
        <v>263196</v>
      </c>
      <c r="B53" s="2">
        <f t="shared" si="13"/>
        <v>52</v>
      </c>
      <c r="C53" s="2">
        <v>1052</v>
      </c>
      <c r="D53" s="2" t="str">
        <f>Roster!D53</f>
        <v>Kroger</v>
      </c>
      <c r="E53" s="2" t="str">
        <f t="shared" si="4"/>
        <v>0263196</v>
      </c>
      <c r="F53" s="2">
        <f>IFERROR(INDEX('Cur Sch'!G:G,MATCH(RPT!A53,'Cur Sch'!C:C,0),1),0)</f>
        <v>40</v>
      </c>
      <c r="G53" s="2" t="str">
        <f>Roster!N53</f>
        <v>plan 22</v>
      </c>
      <c r="H53" s="3">
        <f>SUMIF(HRS!C:C,RPT!E53,HRS!G:G)</f>
        <v>40.549999999999997</v>
      </c>
      <c r="I53" s="9" t="str">
        <f>IFERROR(IF(VLOOKUP(A53,PA!A:E,5,0)=0,"Yes",""),"No")</f>
        <v>Yes</v>
      </c>
      <c r="J53" s="9" t="str">
        <f>IFERROR(IF(VLOOKUP(A53,PTO!A:L,12,0)="PTOU Applied", "Unplanned PTO",IF(VLOOKUP(A53,PTO!A:L,12,0)="PTOU ","Denied PTO","Planned PTO")),"No PTO")</f>
        <v>No PTO</v>
      </c>
      <c r="K53" s="9" t="str">
        <f t="shared" si="5"/>
        <v/>
      </c>
      <c r="L53" s="14" t="str">
        <f>IFERROR(IF(AND(D53="Kroger",OR(U53="1",U53="0")),IF(VLOOKUP(RPT!A53,KRG!$B$2:$BA$200,52,0)=0,IF(RPT!J53="Planned PTO",IF((F53-0.75)&lt;H53,"Check",""),""),""),""),"")</f>
        <v/>
      </c>
      <c r="M53" s="14" t="str">
        <f>IFERROR(IF(IF(D53="Kroger",AVERAGEIFS('QA Check'!E:E,'QA Check'!C:C,RPT!A53,'QA Check'!H:H,"(QA)"),0)&gt;=90%,IF(AND(I53="Yes",J53&lt;&gt;"Unplanned PTO",U53=1),"Check",""),""),"")</f>
        <v/>
      </c>
      <c r="U53" s="17">
        <f t="shared" si="0"/>
        <v>5</v>
      </c>
      <c r="V53" s="8" t="str">
        <f t="shared" si="6"/>
        <v/>
      </c>
      <c r="W53" s="9" t="str">
        <f>IF(G53="Plan 2",IF(AND(IFERROR(INDEX(KRG!D:D,MATCH(RPT!A53,KRG!B:B,0),1)="Plan 2",0),A53&lt;&gt;212821),INDEX(KRG!BA:BA,MATCH(RPT!A53,KRG!B:B,0),1),IF(AND(I53="Yes",OR(J53="No PTO",J53="Planned PTO",J53="Denied PTO")),2,0)),"")</f>
        <v/>
      </c>
      <c r="X53" s="9" t="str">
        <f t="shared" si="7"/>
        <v/>
      </c>
      <c r="Y53" s="9" t="str">
        <f>IF(G53="Plan 9",VLOOKUP(RPT!A53,KRG!$B$2:$BA$200,52,0),"")</f>
        <v/>
      </c>
      <c r="Z53" s="9" t="str">
        <f>IF(G53="Plan 11",VLOOKUP(RPT!A53,KRG!$B$2:$BA$200,52,0),"")</f>
        <v/>
      </c>
      <c r="AA53" s="9" t="str">
        <f>IF(G53="Plan 12",IF(D53="Kroger",IF(J53="",0,VLOOKUP(RPT!A53,KRG!$B$2:$BA$200,52,0)),IF(D53="SW Gas (Jax)",INDEX('SWG2'!BA:BA,MATCH(RPT!A53,'SWG2'!B:B,0),1),IF(D53="Mercedes (Jax)",IF(SUM(SUMIFS(HRS!G:G,HRS!C:C,A53,HRS!F:F,{"OT","REG","PR2.5","PROT5","PR125","PROTC","PR2.0","PROT4"}))&gt;=38,4,0),IF(D53="FPL",IF(AND(H53&gt;=38,I53="Yes"),5.5,IF(H53&gt;=38,3,0)),IF(AND(I53="Yes",OR(J53="No PTO",J53="Planned PTO",J53="Denied PTO")),2.5,0))))),"")</f>
        <v/>
      </c>
      <c r="AB53" s="9" t="str">
        <f>IF(G53="Plan 19",IF(J53="",0,VLOOKUP(RPT!A53,KRG!$B$2:$BA$200,52,0)),"")</f>
        <v/>
      </c>
      <c r="AC53" s="9" t="str">
        <f t="shared" si="8"/>
        <v/>
      </c>
      <c r="AD53" s="9">
        <f>IF(G53="Plan 22",VLOOKUP(RPT!A53,KRG!$B$2:$BA$200,52,0),"")</f>
        <v>5</v>
      </c>
      <c r="AE53" s="3" t="str">
        <f t="shared" si="9"/>
        <v/>
      </c>
      <c r="AF53" s="9" t="str">
        <f>IF(G53="Plan 26",IF(J53="Unplanned PTO",0,VLOOKUP(RPT!A53,KRG!$B$2:$BA$200,52,0)),"")</f>
        <v/>
      </c>
      <c r="AG53" s="9" t="str">
        <f t="shared" si="10"/>
        <v/>
      </c>
      <c r="AH53" s="9" t="str">
        <f>IF(G53="Plan 32",VLOOKUP(A53,'SWG2'!B:BA,52,0),"")</f>
        <v/>
      </c>
      <c r="AI53" s="9" t="str">
        <f t="shared" si="11"/>
        <v/>
      </c>
      <c r="AJ53" s="9" t="str">
        <f>IF(G53="Plan 3",IF(AND(H53&gt;=38,J53&lt;&gt;"Unplanned PTO"),IF(AND(INDEX(FPL!P:P,MATCH(RPT!A53,FPL!B:B,0),1)&gt;=0.92),4.25,3),IF(AND(H53&gt;=38,J53="Unplanned PTO",AP53&gt;=38),IF(INDEX(FPL!P:P,MATCH(RPT!A53,FPL!B:B,0),1)&gt;=0.92,4.25,3),IF(INDEX(FPL!P:P,MATCH(RPT!A53,FPL!B:B,0),1)&gt;=0.92,1.25,0))),"")</f>
        <v/>
      </c>
      <c r="AL53" s="22" t="str">
        <f>INDEX(Roster!F:F, MATCH(RPT!A53,Roster!A:A,0),1)</f>
        <v>2022-08-08</v>
      </c>
      <c r="AM53">
        <f>IF(SUMIFS(HRS!G:G,HRS!F:F,"REG",HRS!C:C,RPT!A53)+SUMIFS(HRS!G:G,HRS!F:F,"OT",HRS!C:C,RPT!A53)+SUMIFS(HRS!G:G,HRS!F:F,"PTO",HRS!C:C,RPT!A53,HRS!S:S,"PTOS")&gt;=38,SUMIFS(HRS!G:G,HRS!F:F,"REG",HRS!C:C,RPT!A53)+SUMIFS(HRS!G:G,HRS!F:F,"OT",HRS!C:C,RPT!A53),0)</f>
        <v>40.549999999999997</v>
      </c>
      <c r="AP53">
        <f>SUMIFS(HRS!G:G,HRS!C:C,E53,HRS!F:F,"REG")+SUMIFS(HRS!G:G,HRS!C:C,E53,HRS!F:F,"OT")</f>
        <v>40.549999999999997</v>
      </c>
      <c r="AS53" s="9" t="str">
        <f t="shared" si="14"/>
        <v>1052 52</v>
      </c>
      <c r="AT53" s="9" t="str">
        <f t="shared" si="15"/>
        <v>Kroger</v>
      </c>
      <c r="AU53" s="9" t="str">
        <f t="shared" si="16"/>
        <v>OT</v>
      </c>
      <c r="AV53" s="19">
        <f t="shared" si="12"/>
        <v>2.2916666666666547E-2</v>
      </c>
    </row>
    <row r="54" spans="1:48" customFormat="1" ht="12.75" customHeight="1" x14ac:dyDescent="0.2">
      <c r="A54" s="2">
        <f>Roster!A54</f>
        <v>251635</v>
      </c>
      <c r="B54" s="2">
        <f t="shared" si="13"/>
        <v>53</v>
      </c>
      <c r="C54" s="2">
        <v>1053</v>
      </c>
      <c r="D54" s="2" t="str">
        <f>Roster!D54</f>
        <v>Kroger</v>
      </c>
      <c r="E54" s="2" t="str">
        <f t="shared" si="4"/>
        <v>0251635</v>
      </c>
      <c r="F54" s="2">
        <f>IFERROR(INDEX('Cur Sch'!G:G,MATCH(RPT!A54,'Cur Sch'!C:C,0),1),0)</f>
        <v>40</v>
      </c>
      <c r="G54" s="2" t="str">
        <f>Roster!N54</f>
        <v>plan 22</v>
      </c>
      <c r="H54" s="3">
        <f>SUMIF(HRS!C:C,RPT!E54,HRS!G:G)</f>
        <v>40.233329999999995</v>
      </c>
      <c r="I54" s="9" t="str">
        <f>IFERROR(IF(VLOOKUP(A54,PA!A:E,5,0)=0,"Yes",""),"No")</f>
        <v>Yes</v>
      </c>
      <c r="J54" s="9" t="str">
        <f>IFERROR(IF(VLOOKUP(A54,PTO!A:L,12,0)="PTOU Applied", "Unplanned PTO",IF(VLOOKUP(A54,PTO!A:L,12,0)="PTOU ","Denied PTO","Planned PTO")),"No PTO")</f>
        <v>Unplanned PTO</v>
      </c>
      <c r="K54" s="9" t="str">
        <f t="shared" si="5"/>
        <v/>
      </c>
      <c r="L54" s="14" t="str">
        <f>IFERROR(IF(AND(D54="Kroger",OR(U54="1",U54="0")),IF(VLOOKUP(RPT!A54,KRG!$B$2:$BA$200,52,0)=0,IF(RPT!J54="Planned PTO",IF((F54-0.75)&lt;H54,"Check",""),""),""),""),"")</f>
        <v/>
      </c>
      <c r="M54" s="14" t="str">
        <f>IFERROR(IF(IF(D54="Kroger",AVERAGEIFS('QA Check'!E:E,'QA Check'!C:C,RPT!A54,'QA Check'!H:H,"(QA)"),0)&gt;=90%,IF(AND(I54="Yes",J54&lt;&gt;"Unplanned PTO",U54=1),"Check",""),""),"")</f>
        <v/>
      </c>
      <c r="U54" s="17">
        <f t="shared" si="0"/>
        <v>5</v>
      </c>
      <c r="V54" s="8" t="str">
        <f t="shared" si="6"/>
        <v/>
      </c>
      <c r="W54" s="9" t="str">
        <f>IF(G54="Plan 2",IF(AND(IFERROR(INDEX(KRG!D:D,MATCH(RPT!A54,KRG!B:B,0),1)="Plan 2",0),A54&lt;&gt;212821),INDEX(KRG!BA:BA,MATCH(RPT!A54,KRG!B:B,0),1),IF(AND(I54="Yes",OR(J54="No PTO",J54="Planned PTO",J54="Denied PTO")),2,0)),"")</f>
        <v/>
      </c>
      <c r="X54" s="9" t="str">
        <f t="shared" si="7"/>
        <v/>
      </c>
      <c r="Y54" s="9" t="str">
        <f>IF(G54="Plan 9",VLOOKUP(RPT!A54,KRG!$B$2:$BA$200,52,0),"")</f>
        <v/>
      </c>
      <c r="Z54" s="9" t="str">
        <f>IF(G54="Plan 11",VLOOKUP(RPT!A54,KRG!$B$2:$BA$200,52,0),"")</f>
        <v/>
      </c>
      <c r="AA54" s="9" t="str">
        <f>IF(G54="Plan 12",IF(D54="Kroger",IF(J54="",0,VLOOKUP(RPT!A54,KRG!$B$2:$BA$200,52,0)),IF(D54="SW Gas (Jax)",INDEX('SWG2'!BA:BA,MATCH(RPT!A54,'SWG2'!B:B,0),1),IF(D54="Mercedes (Jax)",IF(SUM(SUMIFS(HRS!G:G,HRS!C:C,A54,HRS!F:F,{"OT","REG","PR2.5","PROT5","PR125","PROTC","PR2.0","PROT4"}))&gt;=38,4,0),IF(D54="FPL",IF(AND(H54&gt;=38,I54="Yes"),5.5,IF(H54&gt;=38,3,0)),IF(AND(I54="Yes",OR(J54="No PTO",J54="Planned PTO",J54="Denied PTO")),2.5,0))))),"")</f>
        <v/>
      </c>
      <c r="AB54" s="9" t="str">
        <f>IF(G54="Plan 19",IF(J54="",0,VLOOKUP(RPT!A54,KRG!$B$2:$BA$200,52,0)),"")</f>
        <v/>
      </c>
      <c r="AC54" s="9" t="str">
        <f t="shared" si="8"/>
        <v/>
      </c>
      <c r="AD54" s="9">
        <f>IF(G54="Plan 22",VLOOKUP(RPT!A54,KRG!$B$2:$BA$200,52,0),"")</f>
        <v>5</v>
      </c>
      <c r="AE54" s="3" t="str">
        <f t="shared" si="9"/>
        <v/>
      </c>
      <c r="AF54" s="9" t="str">
        <f>IF(G54="Plan 26",IF(J54="Unplanned PTO",0,VLOOKUP(RPT!A54,KRG!$B$2:$BA$200,52,0)),"")</f>
        <v/>
      </c>
      <c r="AG54" s="9" t="str">
        <f t="shared" si="10"/>
        <v/>
      </c>
      <c r="AH54" s="9" t="str">
        <f>IF(G54="Plan 32",VLOOKUP(A54,'SWG2'!B:BA,52,0),"")</f>
        <v/>
      </c>
      <c r="AI54" s="9" t="str">
        <f t="shared" si="11"/>
        <v/>
      </c>
      <c r="AJ54" s="9" t="str">
        <f>IF(G54="Plan 3",IF(AND(H54&gt;=38,J54&lt;&gt;"Unplanned PTO"),IF(AND(INDEX(FPL!P:P,MATCH(RPT!A54,FPL!B:B,0),1)&gt;=0.92),4.25,3),IF(AND(H54&gt;=38,J54="Unplanned PTO",AP54&gt;=38),IF(INDEX(FPL!P:P,MATCH(RPT!A54,FPL!B:B,0),1)&gt;=0.92,4.25,3),IF(INDEX(FPL!P:P,MATCH(RPT!A54,FPL!B:B,0),1)&gt;=0.92,1.25,0))),"")</f>
        <v/>
      </c>
      <c r="AL54" s="22" t="str">
        <f>INDEX(Roster!F:F, MATCH(RPT!A54,Roster!A:A,0),1)</f>
        <v>2020-09-03</v>
      </c>
      <c r="AM54">
        <f>IF(SUMIFS(HRS!G:G,HRS!F:F,"REG",HRS!C:C,RPT!A54)+SUMIFS(HRS!G:G,HRS!F:F,"OT",HRS!C:C,RPT!A54)+SUMIFS(HRS!G:G,HRS!F:F,"PTO",HRS!C:C,RPT!A54,HRS!S:S,"PTOS")&gt;=38,SUMIFS(HRS!G:G,HRS!F:F,"REG",HRS!C:C,RPT!A54)+SUMIFS(HRS!G:G,HRS!F:F,"OT",HRS!C:C,RPT!A54),0)</f>
        <v>0</v>
      </c>
      <c r="AP54">
        <f>SUMIFS(HRS!G:G,HRS!C:C,E54,HRS!F:F,"REG")+SUMIFS(HRS!G:G,HRS!C:C,E54,HRS!F:F,"OT")</f>
        <v>37.233329999999995</v>
      </c>
      <c r="AS54" s="9" t="str">
        <f t="shared" si="14"/>
        <v>1053 53</v>
      </c>
      <c r="AT54" s="9" t="str">
        <f t="shared" si="15"/>
        <v>Kroger</v>
      </c>
      <c r="AU54" s="9" t="str">
        <f t="shared" si="16"/>
        <v/>
      </c>
      <c r="AV54" s="19" t="str">
        <f t="shared" si="12"/>
        <v/>
      </c>
    </row>
    <row r="55" spans="1:48" customFormat="1" ht="12.75" customHeight="1" x14ac:dyDescent="0.2">
      <c r="A55" s="2">
        <f>Roster!A55</f>
        <v>263357</v>
      </c>
      <c r="B55" s="2">
        <f t="shared" si="13"/>
        <v>54</v>
      </c>
      <c r="C55" s="2">
        <v>1054</v>
      </c>
      <c r="D55" s="2" t="str">
        <f>Roster!D55</f>
        <v>Kroger</v>
      </c>
      <c r="E55" s="2" t="str">
        <f t="shared" si="4"/>
        <v>0263357</v>
      </c>
      <c r="F55" s="2">
        <f>IFERROR(INDEX('Cur Sch'!G:G,MATCH(RPT!A55,'Cur Sch'!C:C,0),1),0)</f>
        <v>40</v>
      </c>
      <c r="G55" s="2" t="str">
        <f>Roster!N55</f>
        <v>plan 22</v>
      </c>
      <c r="H55" s="3">
        <f>SUMIF(HRS!C:C,RPT!E55,HRS!G:G)</f>
        <v>40.633330000000001</v>
      </c>
      <c r="I55" s="9" t="str">
        <f>IFERROR(IF(VLOOKUP(A55,PA!A:E,5,0)=0,"Yes",""),"No")</f>
        <v>Yes</v>
      </c>
      <c r="J55" s="9" t="str">
        <f>IFERROR(IF(VLOOKUP(A55,PTO!A:L,12,0)="PTOU Applied", "Unplanned PTO",IF(VLOOKUP(A55,PTO!A:L,12,0)="PTOU ","Denied PTO","Planned PTO")),"No PTO")</f>
        <v>No PTO</v>
      </c>
      <c r="K55" s="9" t="str">
        <f t="shared" si="5"/>
        <v/>
      </c>
      <c r="L55" s="14" t="str">
        <f>IFERROR(IF(AND(D55="Kroger",OR(U55="1",U55="0")),IF(VLOOKUP(RPT!A55,KRG!$B$2:$BA$200,52,0)=0,IF(RPT!J55="Planned PTO",IF((F55-0.75)&lt;H55,"Check",""),""),""),""),"")</f>
        <v/>
      </c>
      <c r="M55" s="14" t="str">
        <f>IFERROR(IF(IF(D55="Kroger",AVERAGEIFS('QA Check'!E:E,'QA Check'!C:C,RPT!A55,'QA Check'!H:H,"(QA)"),0)&gt;=90%,IF(AND(I55="Yes",J55&lt;&gt;"Unplanned PTO",U55=1),"Check",""),""),"")</f>
        <v/>
      </c>
      <c r="U55" s="17">
        <f t="shared" si="0"/>
        <v>5</v>
      </c>
      <c r="V55" s="8" t="str">
        <f t="shared" si="6"/>
        <v/>
      </c>
      <c r="W55" s="9" t="str">
        <f>IF(G55="Plan 2",IF(AND(IFERROR(INDEX(KRG!D:D,MATCH(RPT!A55,KRG!B:B,0),1)="Plan 2",0),A55&lt;&gt;212821),INDEX(KRG!BA:BA,MATCH(RPT!A55,KRG!B:B,0),1),IF(AND(I55="Yes",OR(J55="No PTO",J55="Planned PTO",J55="Denied PTO")),2,0)),"")</f>
        <v/>
      </c>
      <c r="X55" s="9" t="str">
        <f t="shared" si="7"/>
        <v/>
      </c>
      <c r="Y55" s="9" t="str">
        <f>IF(G55="Plan 9",VLOOKUP(RPT!A55,KRG!$B$2:$BA$200,52,0),"")</f>
        <v/>
      </c>
      <c r="Z55" s="9" t="str">
        <f>IF(G55="Plan 11",VLOOKUP(RPT!A55,KRG!$B$2:$BA$200,52,0),"")</f>
        <v/>
      </c>
      <c r="AA55" s="9" t="str">
        <f>IF(G55="Plan 12",IF(D55="Kroger",IF(J55="",0,VLOOKUP(RPT!A55,KRG!$B$2:$BA$200,52,0)),IF(D55="SW Gas (Jax)",INDEX('SWG2'!BA:BA,MATCH(RPT!A55,'SWG2'!B:B,0),1),IF(D55="Mercedes (Jax)",IF(SUM(SUMIFS(HRS!G:G,HRS!C:C,A55,HRS!F:F,{"OT","REG","PR2.5","PROT5","PR125","PROTC","PR2.0","PROT4"}))&gt;=38,4,0),IF(D55="FPL",IF(AND(H55&gt;=38,I55="Yes"),5.5,IF(H55&gt;=38,3,0)),IF(AND(I55="Yes",OR(J55="No PTO",J55="Planned PTO",J55="Denied PTO")),2.5,0))))),"")</f>
        <v/>
      </c>
      <c r="AB55" s="9" t="str">
        <f>IF(G55="Plan 19",IF(J55="",0,VLOOKUP(RPT!A55,KRG!$B$2:$BA$200,52,0)),"")</f>
        <v/>
      </c>
      <c r="AC55" s="9" t="str">
        <f t="shared" si="8"/>
        <v/>
      </c>
      <c r="AD55" s="9">
        <f>IF(G55="Plan 22",VLOOKUP(RPT!A55,KRG!$B$2:$BA$200,52,0),"")</f>
        <v>5</v>
      </c>
      <c r="AE55" s="3" t="str">
        <f t="shared" si="9"/>
        <v/>
      </c>
      <c r="AF55" s="9" t="str">
        <f>IF(G55="Plan 26",IF(J55="Unplanned PTO",0,VLOOKUP(RPT!A55,KRG!$B$2:$BA$200,52,0)),"")</f>
        <v/>
      </c>
      <c r="AG55" s="9" t="str">
        <f t="shared" si="10"/>
        <v/>
      </c>
      <c r="AH55" s="9" t="str">
        <f>IF(G55="Plan 32",VLOOKUP(A55,'SWG2'!B:BA,52,0),"")</f>
        <v/>
      </c>
      <c r="AI55" s="9" t="str">
        <f t="shared" si="11"/>
        <v/>
      </c>
      <c r="AJ55" s="9" t="str">
        <f>IF(G55="Plan 3",IF(AND(H55&gt;=38,J55&lt;&gt;"Unplanned PTO"),IF(AND(INDEX(FPL!P:P,MATCH(RPT!A55,FPL!B:B,0),1)&gt;=0.92),4.25,3),IF(AND(H55&gt;=38,J55="Unplanned PTO",AP55&gt;=38),IF(INDEX(FPL!P:P,MATCH(RPT!A55,FPL!B:B,0),1)&gt;=0.92,4.25,3),IF(INDEX(FPL!P:P,MATCH(RPT!A55,FPL!B:B,0),1)&gt;=0.92,1.25,0))),"")</f>
        <v/>
      </c>
      <c r="AL55" s="22" t="str">
        <f>INDEX(Roster!F:F, MATCH(RPT!A55,Roster!A:A,0),1)</f>
        <v>2022-08-22</v>
      </c>
      <c r="AM55">
        <f>IF(SUMIFS(HRS!G:G,HRS!F:F,"REG",HRS!C:C,RPT!A55)+SUMIFS(HRS!G:G,HRS!F:F,"OT",HRS!C:C,RPT!A55)+SUMIFS(HRS!G:G,HRS!F:F,"PTO",HRS!C:C,RPT!A55,HRS!S:S,"PTOS")&gt;=38,SUMIFS(HRS!G:G,HRS!F:F,"REG",HRS!C:C,RPT!A55)+SUMIFS(HRS!G:G,HRS!F:F,"OT",HRS!C:C,RPT!A55),0)</f>
        <v>40.633330000000001</v>
      </c>
      <c r="AP55">
        <f>SUMIFS(HRS!G:G,HRS!C:C,E55,HRS!F:F,"REG")+SUMIFS(HRS!G:G,HRS!C:C,E55,HRS!F:F,"OT")</f>
        <v>40.633330000000001</v>
      </c>
      <c r="AS55" s="9" t="str">
        <f t="shared" si="14"/>
        <v>1054 54</v>
      </c>
      <c r="AT55" s="9" t="str">
        <f t="shared" si="15"/>
        <v>Kroger</v>
      </c>
      <c r="AU55" s="9" t="str">
        <f t="shared" si="16"/>
        <v>OT</v>
      </c>
      <c r="AV55" s="19">
        <f t="shared" si="12"/>
        <v>2.6388750000000034E-2</v>
      </c>
    </row>
    <row r="56" spans="1:48" customFormat="1" ht="12.75" customHeight="1" x14ac:dyDescent="0.2">
      <c r="A56" s="2">
        <f>Roster!A56</f>
        <v>262734</v>
      </c>
      <c r="B56" s="2">
        <f t="shared" si="13"/>
        <v>55</v>
      </c>
      <c r="C56" s="2">
        <v>1055</v>
      </c>
      <c r="D56" s="2" t="str">
        <f>Roster!D56</f>
        <v>Kroger</v>
      </c>
      <c r="E56" s="2" t="str">
        <f t="shared" si="4"/>
        <v>0262734</v>
      </c>
      <c r="F56" s="2">
        <f>IFERROR(INDEX('Cur Sch'!G:G,MATCH(RPT!A56,'Cur Sch'!C:C,0),1),0)</f>
        <v>40</v>
      </c>
      <c r="G56" s="2" t="str">
        <f>Roster!N56</f>
        <v>plan 22</v>
      </c>
      <c r="H56" s="3">
        <f>SUMIF(HRS!C:C,RPT!E56,HRS!G:G)</f>
        <v>40.316659999999999</v>
      </c>
      <c r="I56" s="9" t="str">
        <f>IFERROR(IF(VLOOKUP(A56,PA!A:E,5,0)=0,"Yes",""),"No")</f>
        <v>Yes</v>
      </c>
      <c r="J56" s="9" t="str">
        <f>IFERROR(IF(VLOOKUP(A56,PTO!A:L,12,0)="PTOU Applied", "Unplanned PTO",IF(VLOOKUP(A56,PTO!A:L,12,0)="PTOU ","Denied PTO","Planned PTO")),"No PTO")</f>
        <v>No PTO</v>
      </c>
      <c r="K56" s="9" t="str">
        <f t="shared" si="5"/>
        <v/>
      </c>
      <c r="L56" s="14" t="str">
        <f>IFERROR(IF(AND(D56="Kroger",OR(U56="1",U56="0")),IF(VLOOKUP(RPT!A56,KRG!$B$2:$BA$200,52,0)=0,IF(RPT!J56="Planned PTO",IF((F56-0.75)&lt;H56,"Check",""),""),""),""),"")</f>
        <v/>
      </c>
      <c r="M56" s="14" t="str">
        <f>IFERROR(IF(IF(D56="Kroger",AVERAGEIFS('QA Check'!E:E,'QA Check'!C:C,RPT!A56,'QA Check'!H:H,"(QA)"),0)&gt;=90%,IF(AND(I56="Yes",J56&lt;&gt;"Unplanned PTO",U56=1),"Check",""),""),"")</f>
        <v/>
      </c>
      <c r="U56" s="17">
        <f t="shared" si="0"/>
        <v>5</v>
      </c>
      <c r="V56" s="8" t="str">
        <f t="shared" si="6"/>
        <v/>
      </c>
      <c r="W56" s="9" t="str">
        <f>IF(G56="Plan 2",IF(AND(IFERROR(INDEX(KRG!D:D,MATCH(RPT!A56,KRG!B:B,0),1)="Plan 2",0),A56&lt;&gt;212821),INDEX(KRG!BA:BA,MATCH(RPT!A56,KRG!B:B,0),1),IF(AND(I56="Yes",OR(J56="No PTO",J56="Planned PTO",J56="Denied PTO")),2,0)),"")</f>
        <v/>
      </c>
      <c r="X56" s="9" t="str">
        <f t="shared" si="7"/>
        <v/>
      </c>
      <c r="Y56" s="9" t="str">
        <f>IF(G56="Plan 9",VLOOKUP(RPT!A56,KRG!$B$2:$BA$200,52,0),"")</f>
        <v/>
      </c>
      <c r="Z56" s="9" t="str">
        <f>IF(G56="Plan 11",VLOOKUP(RPT!A56,KRG!$B$2:$BA$200,52,0),"")</f>
        <v/>
      </c>
      <c r="AA56" s="9" t="str">
        <f>IF(G56="Plan 12",IF(D56="Kroger",IF(J56="",0,VLOOKUP(RPT!A56,KRG!$B$2:$BA$200,52,0)),IF(D56="SW Gas (Jax)",INDEX('SWG2'!BA:BA,MATCH(RPT!A56,'SWG2'!B:B,0),1),IF(D56="Mercedes (Jax)",IF(SUM(SUMIFS(HRS!G:G,HRS!C:C,A56,HRS!F:F,{"OT","REG","PR2.5","PROT5","PR125","PROTC","PR2.0","PROT4"}))&gt;=38,4,0),IF(D56="FPL",IF(AND(H56&gt;=38,I56="Yes"),5.5,IF(H56&gt;=38,3,0)),IF(AND(I56="Yes",OR(J56="No PTO",J56="Planned PTO",J56="Denied PTO")),2.5,0))))),"")</f>
        <v/>
      </c>
      <c r="AB56" s="9" t="str">
        <f>IF(G56="Plan 19",IF(J56="",0,VLOOKUP(RPT!A56,KRG!$B$2:$BA$200,52,0)),"")</f>
        <v/>
      </c>
      <c r="AC56" s="9" t="str">
        <f t="shared" si="8"/>
        <v/>
      </c>
      <c r="AD56" s="9">
        <f>IF(G56="Plan 22",VLOOKUP(RPT!A56,KRG!$B$2:$BA$200,52,0),"")</f>
        <v>5</v>
      </c>
      <c r="AE56" s="3" t="str">
        <f t="shared" si="9"/>
        <v/>
      </c>
      <c r="AF56" s="9" t="str">
        <f>IF(G56="Plan 26",IF(J56="Unplanned PTO",0,VLOOKUP(RPT!A56,KRG!$B$2:$BA$200,52,0)),"")</f>
        <v/>
      </c>
      <c r="AG56" s="9" t="str">
        <f t="shared" si="10"/>
        <v/>
      </c>
      <c r="AH56" s="9" t="str">
        <f>IF(G56="Plan 32",VLOOKUP(A56,'SWG2'!B:BA,52,0),"")</f>
        <v/>
      </c>
      <c r="AI56" s="9" t="str">
        <f t="shared" si="11"/>
        <v/>
      </c>
      <c r="AJ56" s="9" t="str">
        <f>IF(G56="Plan 3",IF(AND(H56&gt;=38,J56&lt;&gt;"Unplanned PTO"),IF(AND(INDEX(FPL!P:P,MATCH(RPT!A56,FPL!B:B,0),1)&gt;=0.92),4.25,3),IF(AND(H56&gt;=38,J56="Unplanned PTO",AP56&gt;=38),IF(INDEX(FPL!P:P,MATCH(RPT!A56,FPL!B:B,0),1)&gt;=0.92,4.25,3),IF(INDEX(FPL!P:P,MATCH(RPT!A56,FPL!B:B,0),1)&gt;=0.92,1.25,0))),"")</f>
        <v/>
      </c>
      <c r="AL56" s="22" t="str">
        <f>INDEX(Roster!F:F, MATCH(RPT!A56,Roster!A:A,0),1)</f>
        <v>2022-07-11</v>
      </c>
      <c r="AM56">
        <f>IF(SUMIFS(HRS!G:G,HRS!F:F,"REG",HRS!C:C,RPT!A56)+SUMIFS(HRS!G:G,HRS!F:F,"OT",HRS!C:C,RPT!A56)+SUMIFS(HRS!G:G,HRS!F:F,"PTO",HRS!C:C,RPT!A56,HRS!S:S,"PTOS")&gt;=38,SUMIFS(HRS!G:G,HRS!F:F,"REG",HRS!C:C,RPT!A56)+SUMIFS(HRS!G:G,HRS!F:F,"OT",HRS!C:C,RPT!A56),0)</f>
        <v>40.316659999999999</v>
      </c>
      <c r="AP56">
        <f>SUMIFS(HRS!G:G,HRS!C:C,E56,HRS!F:F,"REG")+SUMIFS(HRS!G:G,HRS!C:C,E56,HRS!F:F,"OT")</f>
        <v>40.316659999999999</v>
      </c>
      <c r="AS56" s="9" t="str">
        <f t="shared" si="14"/>
        <v>1055 55</v>
      </c>
      <c r="AT56" s="9" t="str">
        <f t="shared" si="15"/>
        <v>Kroger</v>
      </c>
      <c r="AU56" s="9" t="str">
        <f t="shared" si="16"/>
        <v>OT</v>
      </c>
      <c r="AV56" s="19">
        <f t="shared" si="12"/>
        <v>1.3194166666666618E-2</v>
      </c>
    </row>
    <row r="57" spans="1:48" customFormat="1" ht="12.75" customHeight="1" x14ac:dyDescent="0.2">
      <c r="A57" s="2">
        <f>Roster!A57</f>
        <v>262445</v>
      </c>
      <c r="B57" s="2">
        <f t="shared" si="13"/>
        <v>56</v>
      </c>
      <c r="C57" s="2">
        <v>1056</v>
      </c>
      <c r="D57" s="2" t="str">
        <f>Roster!D57</f>
        <v>Kroger</v>
      </c>
      <c r="E57" s="2" t="str">
        <f t="shared" si="4"/>
        <v>0262445</v>
      </c>
      <c r="F57" s="2">
        <f>IFERROR(INDEX('Cur Sch'!G:G,MATCH(RPT!A57,'Cur Sch'!C:C,0),1),0)</f>
        <v>40</v>
      </c>
      <c r="G57" s="2" t="str">
        <f>Roster!N57</f>
        <v>plan 0</v>
      </c>
      <c r="H57" s="3">
        <f>SUMIF(HRS!C:C,RPT!E57,HRS!G:G)</f>
        <v>40.450029999999998</v>
      </c>
      <c r="I57" s="9" t="str">
        <f>IFERROR(IF(VLOOKUP(A57,PA!A:E,5,0)=0,"Yes",""),"No")</f>
        <v>Yes</v>
      </c>
      <c r="J57" s="9" t="str">
        <f>IFERROR(IF(VLOOKUP(A57,PTO!A:L,12,0)="PTOU Applied", "Unplanned PTO",IF(VLOOKUP(A57,PTO!A:L,12,0)="PTOU ","Denied PTO","Planned PTO")),"No PTO")</f>
        <v>No PTO</v>
      </c>
      <c r="K57" s="9" t="str">
        <f t="shared" si="5"/>
        <v/>
      </c>
      <c r="L57" s="14" t="str">
        <f>IFERROR(IF(AND(D57="Kroger",OR(U57="1",U57="0")),IF(VLOOKUP(RPT!A57,KRG!$B$2:$BA$200,52,0)=0,IF(RPT!J57="Planned PTO",IF((F57-0.75)&lt;H57,"Check",""),""),""),""),"")</f>
        <v/>
      </c>
      <c r="M57" s="14" t="str">
        <f>IFERROR(IF(IF(D57="Kroger",AVERAGEIFS('QA Check'!E:E,'QA Check'!C:C,RPT!A57,'QA Check'!H:H,"(QA)"),0)&gt;=90%,IF(AND(I57="Yes",J57&lt;&gt;"Unplanned PTO",U57=1),"Check",""),""),"")</f>
        <v/>
      </c>
      <c r="U57" s="17">
        <f t="shared" si="0"/>
        <v>3</v>
      </c>
      <c r="V57" s="8">
        <f t="shared" si="6"/>
        <v>3</v>
      </c>
      <c r="W57" s="9" t="str">
        <f>IF(G57="Plan 2",IF(AND(IFERROR(INDEX(KRG!D:D,MATCH(RPT!A57,KRG!B:B,0),1)="Plan 2",0),A57&lt;&gt;212821),INDEX(KRG!BA:BA,MATCH(RPT!A57,KRG!B:B,0),1),IF(AND(I57="Yes",OR(J57="No PTO",J57="Planned PTO",J57="Denied PTO")),2,0)),"")</f>
        <v/>
      </c>
      <c r="X57" s="9" t="str">
        <f t="shared" si="7"/>
        <v/>
      </c>
      <c r="Y57" s="9" t="str">
        <f>IF(G57="Plan 9",VLOOKUP(RPT!A57,KRG!$B$2:$BA$200,52,0),"")</f>
        <v/>
      </c>
      <c r="Z57" s="9" t="str">
        <f>IF(G57="Plan 11",VLOOKUP(RPT!A57,KRG!$B$2:$BA$200,52,0),"")</f>
        <v/>
      </c>
      <c r="AA57" s="9" t="str">
        <f>IF(G57="Plan 12",IF(D57="Kroger",IF(J57="",0,VLOOKUP(RPT!A57,KRG!$B$2:$BA$200,52,0)),IF(D57="SW Gas (Jax)",INDEX('SWG2'!BA:BA,MATCH(RPT!A57,'SWG2'!B:B,0),1),IF(D57="Mercedes (Jax)",IF(SUM(SUMIFS(HRS!G:G,HRS!C:C,A57,HRS!F:F,{"OT","REG","PR2.5","PROT5","PR125","PROTC","PR2.0","PROT4"}))&gt;=38,4,0),IF(D57="FPL",IF(AND(H57&gt;=38,I57="Yes"),5.5,IF(H57&gt;=38,3,0)),IF(AND(I57="Yes",OR(J57="No PTO",J57="Planned PTO",J57="Denied PTO")),2.5,0))))),"")</f>
        <v/>
      </c>
      <c r="AB57" s="9" t="str">
        <f>IF(G57="Plan 19",IF(J57="",0,VLOOKUP(RPT!A57,KRG!$B$2:$BA$200,52,0)),"")</f>
        <v/>
      </c>
      <c r="AC57" s="9" t="str">
        <f t="shared" si="8"/>
        <v/>
      </c>
      <c r="AD57" s="9" t="str">
        <f>IF(G57="Plan 22",VLOOKUP(RPT!A57,KRG!$B$2:$BA$200,52,0),"")</f>
        <v/>
      </c>
      <c r="AE57" s="3" t="str">
        <f t="shared" si="9"/>
        <v/>
      </c>
      <c r="AF57" s="9" t="str">
        <f>IF(G57="Plan 26",IF(J57="Unplanned PTO",0,VLOOKUP(RPT!A57,KRG!$B$2:$BA$200,52,0)),"")</f>
        <v/>
      </c>
      <c r="AG57" s="9" t="str">
        <f t="shared" si="10"/>
        <v/>
      </c>
      <c r="AH57" s="9" t="str">
        <f>IF(G57="Plan 32",VLOOKUP(A57,'SWG2'!B:BA,52,0),"")</f>
        <v/>
      </c>
      <c r="AI57" s="9" t="str">
        <f t="shared" si="11"/>
        <v/>
      </c>
      <c r="AJ57" s="9" t="str">
        <f>IF(G57="Plan 3",IF(AND(H57&gt;=38,J57&lt;&gt;"Unplanned PTO"),IF(AND(INDEX(FPL!P:P,MATCH(RPT!A57,FPL!B:B,0),1)&gt;=0.92),4.25,3),IF(AND(H57&gt;=38,J57="Unplanned PTO",AP57&gt;=38),IF(INDEX(FPL!P:P,MATCH(RPT!A57,FPL!B:B,0),1)&gt;=0.92,4.25,3),IF(INDEX(FPL!P:P,MATCH(RPT!A57,FPL!B:B,0),1)&gt;=0.92,1.25,0))),"")</f>
        <v/>
      </c>
      <c r="AL57" s="22" t="str">
        <f>INDEX(Roster!F:F, MATCH(RPT!A57,Roster!A:A,0),1)</f>
        <v>2022-06-20</v>
      </c>
      <c r="AM57">
        <f>IF(SUMIFS(HRS!G:G,HRS!F:F,"REG",HRS!C:C,RPT!A57)+SUMIFS(HRS!G:G,HRS!F:F,"OT",HRS!C:C,RPT!A57)+SUMIFS(HRS!G:G,HRS!F:F,"PTO",HRS!C:C,RPT!A57,HRS!S:S,"PTOS")&gt;=38,SUMIFS(HRS!G:G,HRS!F:F,"REG",HRS!C:C,RPT!A57)+SUMIFS(HRS!G:G,HRS!F:F,"OT",HRS!C:C,RPT!A57),0)</f>
        <v>40.450029999999998</v>
      </c>
      <c r="AP57">
        <f>SUMIFS(HRS!G:G,HRS!C:C,E57,HRS!F:F,"REG")+SUMIFS(HRS!G:G,HRS!C:C,E57,HRS!F:F,"OT")</f>
        <v>40.450029999999998</v>
      </c>
      <c r="AS57" s="9" t="str">
        <f t="shared" si="14"/>
        <v>1056 56</v>
      </c>
      <c r="AT57" s="9" t="str">
        <f t="shared" si="15"/>
        <v>Kroger</v>
      </c>
      <c r="AU57" s="9" t="str">
        <f t="shared" si="16"/>
        <v>OT</v>
      </c>
      <c r="AV57" s="19">
        <f t="shared" si="12"/>
        <v>1.8751249999999924E-2</v>
      </c>
    </row>
    <row r="58" spans="1:48" customFormat="1" ht="12.75" customHeight="1" x14ac:dyDescent="0.2">
      <c r="A58" s="2">
        <f>Roster!A58</f>
        <v>259950</v>
      </c>
      <c r="B58" s="2">
        <f t="shared" si="13"/>
        <v>57</v>
      </c>
      <c r="C58" s="2">
        <v>1057</v>
      </c>
      <c r="D58" s="2" t="str">
        <f>Roster!D58</f>
        <v>Kroger</v>
      </c>
      <c r="E58" s="2" t="str">
        <f t="shared" si="4"/>
        <v>0259950</v>
      </c>
      <c r="F58" s="2">
        <f>IFERROR(INDEX('Cur Sch'!G:G,MATCH(RPT!A58,'Cur Sch'!C:C,0),1),0)</f>
        <v>40</v>
      </c>
      <c r="G58" s="2" t="str">
        <f>Roster!N58</f>
        <v>plan 22</v>
      </c>
      <c r="H58" s="3">
        <f>SUMIF(HRS!C:C,RPT!E58,HRS!G:G)</f>
        <v>40.25</v>
      </c>
      <c r="I58" s="9" t="str">
        <f>IFERROR(IF(VLOOKUP(A58,PA!A:E,5,0)=0,"Yes",""),"No")</f>
        <v>Yes</v>
      </c>
      <c r="J58" s="9" t="str">
        <f>IFERROR(IF(VLOOKUP(A58,PTO!A:L,12,0)="PTOU Applied", "Unplanned PTO",IF(VLOOKUP(A58,PTO!A:L,12,0)="PTOU ","Denied PTO","Planned PTO")),"No PTO")</f>
        <v>No PTO</v>
      </c>
      <c r="K58" s="9" t="str">
        <f t="shared" si="5"/>
        <v/>
      </c>
      <c r="L58" s="14" t="str">
        <f>IFERROR(IF(AND(D58="Kroger",OR(U58="1",U58="0")),IF(VLOOKUP(RPT!A58,KRG!$B$2:$BA$200,52,0)=0,IF(RPT!J58="Planned PTO",IF((F58-0.75)&lt;H58,"Check",""),""),""),""),"")</f>
        <v/>
      </c>
      <c r="M58" s="14" t="str">
        <f>IFERROR(IF(IF(D58="Kroger",AVERAGEIFS('QA Check'!E:E,'QA Check'!C:C,RPT!A58,'QA Check'!H:H,"(QA)"),0)&gt;=90%,IF(AND(I58="Yes",J58&lt;&gt;"Unplanned PTO",U58=1),"Check",""),""),"")</f>
        <v/>
      </c>
      <c r="U58" s="17">
        <f t="shared" si="0"/>
        <v>5</v>
      </c>
      <c r="V58" s="8" t="str">
        <f t="shared" si="6"/>
        <v/>
      </c>
      <c r="W58" s="9" t="str">
        <f>IF(G58="Plan 2",IF(AND(IFERROR(INDEX(KRG!D:D,MATCH(RPT!A58,KRG!B:B,0),1)="Plan 2",0),A58&lt;&gt;212821),INDEX(KRG!BA:BA,MATCH(RPT!A58,KRG!B:B,0),1),IF(AND(I58="Yes",OR(J58="No PTO",J58="Planned PTO",J58="Denied PTO")),2,0)),"")</f>
        <v/>
      </c>
      <c r="X58" s="9" t="str">
        <f t="shared" si="7"/>
        <v/>
      </c>
      <c r="Y58" s="9" t="str">
        <f>IF(G58="Plan 9",VLOOKUP(RPT!A58,KRG!$B$2:$BA$200,52,0),"")</f>
        <v/>
      </c>
      <c r="Z58" s="9" t="str">
        <f>IF(G58="Plan 11",VLOOKUP(RPT!A58,KRG!$B$2:$BA$200,52,0),"")</f>
        <v/>
      </c>
      <c r="AA58" s="9" t="str">
        <f>IF(G58="Plan 12",IF(D58="Kroger",IF(J58="",0,VLOOKUP(RPT!A58,KRG!$B$2:$BA$200,52,0)),IF(D58="SW Gas (Jax)",INDEX('SWG2'!BA:BA,MATCH(RPT!A58,'SWG2'!B:B,0),1),IF(D58="Mercedes (Jax)",IF(SUM(SUMIFS(HRS!G:G,HRS!C:C,A58,HRS!F:F,{"OT","REG","PR2.5","PROT5","PR125","PROTC","PR2.0","PROT4"}))&gt;=38,4,0),IF(D58="FPL",IF(AND(H58&gt;=38,I58="Yes"),5.5,IF(H58&gt;=38,3,0)),IF(AND(I58="Yes",OR(J58="No PTO",J58="Planned PTO",J58="Denied PTO")),2.5,0))))),"")</f>
        <v/>
      </c>
      <c r="AB58" s="9" t="str">
        <f>IF(G58="Plan 19",IF(J58="",0,VLOOKUP(RPT!A58,KRG!$B$2:$BA$200,52,0)),"")</f>
        <v/>
      </c>
      <c r="AC58" s="9" t="str">
        <f t="shared" si="8"/>
        <v/>
      </c>
      <c r="AD58" s="9">
        <f>IF(G58="Plan 22",VLOOKUP(RPT!A58,KRG!$B$2:$BA$200,52,0),"")</f>
        <v>5</v>
      </c>
      <c r="AE58" s="3" t="str">
        <f t="shared" si="9"/>
        <v/>
      </c>
      <c r="AF58" s="9" t="str">
        <f>IF(G58="Plan 26",IF(J58="Unplanned PTO",0,VLOOKUP(RPT!A58,KRG!$B$2:$BA$200,52,0)),"")</f>
        <v/>
      </c>
      <c r="AG58" s="9" t="str">
        <f t="shared" si="10"/>
        <v/>
      </c>
      <c r="AH58" s="9" t="str">
        <f>IF(G58="Plan 32",VLOOKUP(A58,'SWG2'!B:BA,52,0),"")</f>
        <v/>
      </c>
      <c r="AI58" s="9" t="str">
        <f t="shared" si="11"/>
        <v/>
      </c>
      <c r="AJ58" s="9" t="str">
        <f>IF(G58="Plan 3",IF(AND(H58&gt;=38,J58&lt;&gt;"Unplanned PTO"),IF(AND(INDEX(FPL!P:P,MATCH(RPT!A58,FPL!B:B,0),1)&gt;=0.92),4.25,3),IF(AND(H58&gt;=38,J58="Unplanned PTO",AP58&gt;=38),IF(INDEX(FPL!P:P,MATCH(RPT!A58,FPL!B:B,0),1)&gt;=0.92,4.25,3),IF(INDEX(FPL!P:P,MATCH(RPT!A58,FPL!B:B,0),1)&gt;=0.92,1.25,0))),"")</f>
        <v/>
      </c>
      <c r="AL58" s="22" t="str">
        <f>INDEX(Roster!F:F, MATCH(RPT!A58,Roster!A:A,0),1)</f>
        <v>2022-01-10</v>
      </c>
      <c r="AM58">
        <f>IF(SUMIFS(HRS!G:G,HRS!F:F,"REG",HRS!C:C,RPT!A58)+SUMIFS(HRS!G:G,HRS!F:F,"OT",HRS!C:C,RPT!A58)+SUMIFS(HRS!G:G,HRS!F:F,"PTO",HRS!C:C,RPT!A58,HRS!S:S,"PTOS")&gt;=38,SUMIFS(HRS!G:G,HRS!F:F,"REG",HRS!C:C,RPT!A58)+SUMIFS(HRS!G:G,HRS!F:F,"OT",HRS!C:C,RPT!A58),0)</f>
        <v>40.25</v>
      </c>
      <c r="AP58">
        <f>SUMIFS(HRS!G:G,HRS!C:C,E58,HRS!F:F,"REG")+SUMIFS(HRS!G:G,HRS!C:C,E58,HRS!F:F,"OT")</f>
        <v>40.25</v>
      </c>
      <c r="AS58" s="9" t="str">
        <f t="shared" si="14"/>
        <v>1057 57</v>
      </c>
      <c r="AT58" s="9" t="str">
        <f t="shared" si="15"/>
        <v>Kroger</v>
      </c>
      <c r="AU58" s="9" t="str">
        <f t="shared" si="16"/>
        <v>OT</v>
      </c>
      <c r="AV58" s="19">
        <f t="shared" si="12"/>
        <v>1.0416666666666666E-2</v>
      </c>
    </row>
    <row r="59" spans="1:48" customFormat="1" ht="12.75" customHeight="1" x14ac:dyDescent="0.2">
      <c r="A59" s="2">
        <f>Roster!A59</f>
        <v>262779</v>
      </c>
      <c r="B59" s="2">
        <f t="shared" si="13"/>
        <v>58</v>
      </c>
      <c r="C59" s="2">
        <v>1058</v>
      </c>
      <c r="D59" s="2" t="str">
        <f>Roster!D59</f>
        <v>Kroger</v>
      </c>
      <c r="E59" s="2" t="str">
        <f t="shared" si="4"/>
        <v>0262779</v>
      </c>
      <c r="F59" s="2">
        <f>IFERROR(INDEX('Cur Sch'!G:G,MATCH(RPT!A59,'Cur Sch'!C:C,0),1),0)</f>
        <v>40</v>
      </c>
      <c r="G59" s="2" t="str">
        <f>Roster!N59</f>
        <v>plan 22</v>
      </c>
      <c r="H59" s="3">
        <f>SUMIF(HRS!C:C,RPT!E59,HRS!G:G)</f>
        <v>40.133339999999997</v>
      </c>
      <c r="I59" s="9" t="str">
        <f>IFERROR(IF(VLOOKUP(A59,PA!A:E,5,0)=0,"Yes",""),"No")</f>
        <v>Yes</v>
      </c>
      <c r="J59" s="9" t="str">
        <f>IFERROR(IF(VLOOKUP(A59,PTO!A:L,12,0)="PTOU Applied", "Unplanned PTO",IF(VLOOKUP(A59,PTO!A:L,12,0)="PTOU ","Denied PTO","Planned PTO")),"No PTO")</f>
        <v>No PTO</v>
      </c>
      <c r="K59" s="9" t="str">
        <f t="shared" si="5"/>
        <v/>
      </c>
      <c r="L59" s="14" t="str">
        <f>IFERROR(IF(AND(D59="Kroger",OR(U59="1",U59="0")),IF(VLOOKUP(RPT!A59,KRG!$B$2:$BA$200,52,0)=0,IF(RPT!J59="Planned PTO",IF((F59-0.75)&lt;H59,"Check",""),""),""),""),"")</f>
        <v/>
      </c>
      <c r="M59" s="14" t="str">
        <f>IFERROR(IF(IF(D59="Kroger",AVERAGEIFS('QA Check'!E:E,'QA Check'!C:C,RPT!A59,'QA Check'!H:H,"(QA)"),0)&gt;=90%,IF(AND(I59="Yes",J59&lt;&gt;"Unplanned PTO",U59=1),"Check",""),""),"")</f>
        <v/>
      </c>
      <c r="U59" s="17">
        <f t="shared" si="0"/>
        <v>5</v>
      </c>
      <c r="V59" s="8" t="str">
        <f t="shared" si="6"/>
        <v/>
      </c>
      <c r="W59" s="9" t="str">
        <f>IF(G59="Plan 2",IF(AND(IFERROR(INDEX(KRG!D:D,MATCH(RPT!A59,KRG!B:B,0),1)="Plan 2",0),A59&lt;&gt;212821),INDEX(KRG!BA:BA,MATCH(RPT!A59,KRG!B:B,0),1),IF(AND(I59="Yes",OR(J59="No PTO",J59="Planned PTO",J59="Denied PTO")),2,0)),"")</f>
        <v/>
      </c>
      <c r="X59" s="9" t="str">
        <f t="shared" si="7"/>
        <v/>
      </c>
      <c r="Y59" s="9" t="str">
        <f>IF(G59="Plan 9",VLOOKUP(RPT!A59,KRG!$B$2:$BA$200,52,0),"")</f>
        <v/>
      </c>
      <c r="Z59" s="9" t="str">
        <f>IF(G59="Plan 11",VLOOKUP(RPT!A59,KRG!$B$2:$BA$200,52,0),"")</f>
        <v/>
      </c>
      <c r="AA59" s="9" t="str">
        <f>IF(G59="Plan 12",IF(D59="Kroger",IF(J59="",0,VLOOKUP(RPT!A59,KRG!$B$2:$BA$200,52,0)),IF(D59="SW Gas (Jax)",INDEX('SWG2'!BA:BA,MATCH(RPT!A59,'SWG2'!B:B,0),1),IF(D59="Mercedes (Jax)",IF(SUM(SUMIFS(HRS!G:G,HRS!C:C,A59,HRS!F:F,{"OT","REG","PR2.5","PROT5","PR125","PROTC","PR2.0","PROT4"}))&gt;=38,4,0),IF(D59="FPL",IF(AND(H59&gt;=38,I59="Yes"),5.5,IF(H59&gt;=38,3,0)),IF(AND(I59="Yes",OR(J59="No PTO",J59="Planned PTO",J59="Denied PTO")),2.5,0))))),"")</f>
        <v/>
      </c>
      <c r="AB59" s="9" t="str">
        <f>IF(G59="Plan 19",IF(J59="",0,VLOOKUP(RPT!A59,KRG!$B$2:$BA$200,52,0)),"")</f>
        <v/>
      </c>
      <c r="AC59" s="9" t="str">
        <f t="shared" si="8"/>
        <v/>
      </c>
      <c r="AD59" s="9">
        <f>IF(G59="Plan 22",VLOOKUP(RPT!A59,KRG!$B$2:$BA$200,52,0),"")</f>
        <v>5</v>
      </c>
      <c r="AE59" s="3" t="str">
        <f t="shared" si="9"/>
        <v/>
      </c>
      <c r="AF59" s="9" t="str">
        <f>IF(G59="Plan 26",IF(J59="Unplanned PTO",0,VLOOKUP(RPT!A59,KRG!$B$2:$BA$200,52,0)),"")</f>
        <v/>
      </c>
      <c r="AG59" s="9" t="str">
        <f t="shared" si="10"/>
        <v/>
      </c>
      <c r="AH59" s="9" t="str">
        <f>IF(G59="Plan 32",VLOOKUP(A59,'SWG2'!B:BA,52,0),"")</f>
        <v/>
      </c>
      <c r="AI59" s="9" t="str">
        <f t="shared" si="11"/>
        <v/>
      </c>
      <c r="AJ59" s="9" t="str">
        <f>IF(G59="Plan 3",IF(AND(H59&gt;=38,J59&lt;&gt;"Unplanned PTO"),IF(AND(INDEX(FPL!P:P,MATCH(RPT!A59,FPL!B:B,0),1)&gt;=0.92),4.25,3),IF(AND(H59&gt;=38,J59="Unplanned PTO",AP59&gt;=38),IF(INDEX(FPL!P:P,MATCH(RPT!A59,FPL!B:B,0),1)&gt;=0.92,4.25,3),IF(INDEX(FPL!P:P,MATCH(RPT!A59,FPL!B:B,0),1)&gt;=0.92,1.25,0))),"")</f>
        <v/>
      </c>
      <c r="AL59" s="22" t="str">
        <f>INDEX(Roster!F:F, MATCH(RPT!A59,Roster!A:A,0),1)</f>
        <v>2022-07-11</v>
      </c>
      <c r="AM59">
        <f>IF(SUMIFS(HRS!G:G,HRS!F:F,"REG",HRS!C:C,RPT!A59)+SUMIFS(HRS!G:G,HRS!F:F,"OT",HRS!C:C,RPT!A59)+SUMIFS(HRS!G:G,HRS!F:F,"PTO",HRS!C:C,RPT!A59,HRS!S:S,"PTOS")&gt;=38,SUMIFS(HRS!G:G,HRS!F:F,"REG",HRS!C:C,RPT!A59)+SUMIFS(HRS!G:G,HRS!F:F,"OT",HRS!C:C,RPT!A59),0)</f>
        <v>40.133339999999997</v>
      </c>
      <c r="AP59">
        <f>SUMIFS(HRS!G:G,HRS!C:C,E59,HRS!F:F,"REG")+SUMIFS(HRS!G:G,HRS!C:C,E59,HRS!F:F,"OT")</f>
        <v>40.133339999999997</v>
      </c>
      <c r="AS59" s="9" t="str">
        <f t="shared" si="14"/>
        <v>1058 58</v>
      </c>
      <c r="AT59" s="9" t="str">
        <f t="shared" si="15"/>
        <v>Kroger</v>
      </c>
      <c r="AU59" s="9" t="str">
        <f t="shared" si="16"/>
        <v/>
      </c>
      <c r="AV59" s="19" t="str">
        <f t="shared" si="12"/>
        <v/>
      </c>
    </row>
    <row r="60" spans="1:48" customFormat="1" ht="12.75" customHeight="1" x14ac:dyDescent="0.2">
      <c r="A60" s="2">
        <f>Roster!A60</f>
        <v>235306</v>
      </c>
      <c r="B60" s="2">
        <f t="shared" si="13"/>
        <v>59</v>
      </c>
      <c r="C60" s="2">
        <v>1059</v>
      </c>
      <c r="D60" s="2" t="str">
        <f>Roster!D60</f>
        <v>Kroger</v>
      </c>
      <c r="E60" s="2" t="str">
        <f t="shared" si="4"/>
        <v>0235306</v>
      </c>
      <c r="F60" s="2">
        <f>IFERROR(INDEX('Cur Sch'!G:G,MATCH(RPT!A60,'Cur Sch'!C:C,0),1),0)</f>
        <v>40</v>
      </c>
      <c r="G60" s="2" t="str">
        <f>Roster!N60</f>
        <v>plan 2</v>
      </c>
      <c r="H60" s="3">
        <f>SUMIF(HRS!C:C,RPT!E60,HRS!G:G)</f>
        <v>40.033340000000003</v>
      </c>
      <c r="I60" s="9" t="str">
        <f>IFERROR(IF(VLOOKUP(A60,PA!A:E,5,0)=0,"Yes",""),"No")</f>
        <v>Yes</v>
      </c>
      <c r="J60" s="9" t="str">
        <f>IFERROR(IF(VLOOKUP(A60,PTO!A:L,12,0)="PTOU Applied", "Unplanned PTO",IF(VLOOKUP(A60,PTO!A:L,12,0)="PTOU ","Denied PTO","Planned PTO")),"No PTO")</f>
        <v>No PTO</v>
      </c>
      <c r="K60" s="9" t="str">
        <f t="shared" si="5"/>
        <v/>
      </c>
      <c r="L60" s="14" t="str">
        <f>IFERROR(IF(AND(D60="Kroger",OR(U60="1",U60="0")),IF(VLOOKUP(RPT!A60,KRG!$B$2:$BA$200,52,0)=0,IF(RPT!J60="Planned PTO",IF((F60-0.75)&lt;H60,"Check",""),""),""),""),"")</f>
        <v/>
      </c>
      <c r="M60" s="14" t="str">
        <f>IFERROR(IF(IF(D60="Kroger",AVERAGEIFS('QA Check'!E:E,'QA Check'!C:C,RPT!A60,'QA Check'!H:H,"(QA)"),0)&gt;=90%,IF(AND(I60="Yes",J60&lt;&gt;"Unplanned PTO",U60=1),"Check",""),""),"")</f>
        <v/>
      </c>
      <c r="U60" s="17">
        <f t="shared" si="0"/>
        <v>5</v>
      </c>
      <c r="V60" s="8" t="str">
        <f t="shared" si="6"/>
        <v/>
      </c>
      <c r="W60" s="9">
        <f>IF(G60="Plan 2",IF(AND(IFERROR(INDEX(KRG!D:D,MATCH(RPT!A60,KRG!B:B,0),1)="Plan 2",0),A60&lt;&gt;212821),INDEX(KRG!BA:BA,MATCH(RPT!A60,KRG!B:B,0),1),IF(AND(I60="Yes",OR(J60="No PTO",J60="Planned PTO",J60="Denied PTO")),2,0)),"")</f>
        <v>5</v>
      </c>
      <c r="X60" s="9" t="str">
        <f t="shared" si="7"/>
        <v/>
      </c>
      <c r="Y60" s="9" t="str">
        <f>IF(G60="Plan 9",VLOOKUP(RPT!A60,KRG!$B$2:$BA$200,52,0),"")</f>
        <v/>
      </c>
      <c r="Z60" s="9" t="str">
        <f>IF(G60="Plan 11",VLOOKUP(RPT!A60,KRG!$B$2:$BA$200,52,0),"")</f>
        <v/>
      </c>
      <c r="AA60" s="9" t="str">
        <f>IF(G60="Plan 12",IF(D60="Kroger",IF(J60="",0,VLOOKUP(RPT!A60,KRG!$B$2:$BA$200,52,0)),IF(D60="SW Gas (Jax)",INDEX('SWG2'!BA:BA,MATCH(RPT!A60,'SWG2'!B:B,0),1),IF(D60="Mercedes (Jax)",IF(SUM(SUMIFS(HRS!G:G,HRS!C:C,A60,HRS!F:F,{"OT","REG","PR2.5","PROT5","PR125","PROTC","PR2.0","PROT4"}))&gt;=38,4,0),IF(D60="FPL",IF(AND(H60&gt;=38,I60="Yes"),5.5,IF(H60&gt;=38,3,0)),IF(AND(I60="Yes",OR(J60="No PTO",J60="Planned PTO",J60="Denied PTO")),2.5,0))))),"")</f>
        <v/>
      </c>
      <c r="AB60" s="9" t="str">
        <f>IF(G60="Plan 19",IF(J60="",0,VLOOKUP(RPT!A60,KRG!$B$2:$BA$200,52,0)),"")</f>
        <v/>
      </c>
      <c r="AC60" s="9" t="str">
        <f t="shared" si="8"/>
        <v/>
      </c>
      <c r="AD60" s="9" t="str">
        <f>IF(G60="Plan 22",VLOOKUP(RPT!A60,KRG!$B$2:$BA$200,52,0),"")</f>
        <v/>
      </c>
      <c r="AE60" s="3" t="str">
        <f t="shared" si="9"/>
        <v/>
      </c>
      <c r="AF60" s="9" t="str">
        <f>IF(G60="Plan 26",IF(J60="Unplanned PTO",0,VLOOKUP(RPT!A60,KRG!$B$2:$BA$200,52,0)),"")</f>
        <v/>
      </c>
      <c r="AG60" s="9" t="str">
        <f t="shared" si="10"/>
        <v/>
      </c>
      <c r="AH60" s="9" t="str">
        <f>IF(G60="Plan 32",VLOOKUP(A60,'SWG2'!B:BA,52,0),"")</f>
        <v/>
      </c>
      <c r="AI60" s="9" t="str">
        <f t="shared" si="11"/>
        <v/>
      </c>
      <c r="AJ60" s="9" t="str">
        <f>IF(G60="Plan 3",IF(AND(H60&gt;=38,J60&lt;&gt;"Unplanned PTO"),IF(AND(INDEX(FPL!P:P,MATCH(RPT!A60,FPL!B:B,0),1)&gt;=0.92),4.25,3),IF(AND(H60&gt;=38,J60="Unplanned PTO",AP60&gt;=38),IF(INDEX(FPL!P:P,MATCH(RPT!A60,FPL!B:B,0),1)&gt;=0.92,4.25,3),IF(INDEX(FPL!P:P,MATCH(RPT!A60,FPL!B:B,0),1)&gt;=0.92,1.25,0))),"")</f>
        <v/>
      </c>
      <c r="AL60" s="22" t="str">
        <f>INDEX(Roster!F:F, MATCH(RPT!A60,Roster!A:A,0),1)</f>
        <v>2020-01-06</v>
      </c>
      <c r="AM60">
        <f>IF(SUMIFS(HRS!G:G,HRS!F:F,"REG",HRS!C:C,RPT!A60)+SUMIFS(HRS!G:G,HRS!F:F,"OT",HRS!C:C,RPT!A60)+SUMIFS(HRS!G:G,HRS!F:F,"PTO",HRS!C:C,RPT!A60,HRS!S:S,"PTOS")&gt;=38,SUMIFS(HRS!G:G,HRS!F:F,"REG",HRS!C:C,RPT!A60)+SUMIFS(HRS!G:G,HRS!F:F,"OT",HRS!C:C,RPT!A60),0)</f>
        <v>40.033340000000003</v>
      </c>
      <c r="AP60">
        <f>SUMIFS(HRS!G:G,HRS!C:C,E60,HRS!F:F,"REG")+SUMIFS(HRS!G:G,HRS!C:C,E60,HRS!F:F,"OT")</f>
        <v>40.033340000000003</v>
      </c>
      <c r="AS60" s="9" t="str">
        <f t="shared" si="14"/>
        <v>1059 59</v>
      </c>
      <c r="AT60" s="9" t="str">
        <f t="shared" si="15"/>
        <v>Kroger</v>
      </c>
      <c r="AU60" s="9" t="str">
        <f t="shared" si="16"/>
        <v/>
      </c>
      <c r="AV60" s="19" t="str">
        <f t="shared" si="12"/>
        <v/>
      </c>
    </row>
    <row r="61" spans="1:48" customFormat="1" ht="12.75" customHeight="1" x14ac:dyDescent="0.2">
      <c r="A61" s="2">
        <f>Roster!A61</f>
        <v>260480</v>
      </c>
      <c r="B61" s="2">
        <f t="shared" si="13"/>
        <v>60</v>
      </c>
      <c r="C61" s="2">
        <v>1060</v>
      </c>
      <c r="D61" s="2" t="str">
        <f>Roster!D61</f>
        <v>Kroger</v>
      </c>
      <c r="E61" s="2" t="str">
        <f t="shared" si="4"/>
        <v>0260480</v>
      </c>
      <c r="F61" s="2">
        <f>IFERROR(INDEX('Cur Sch'!G:G,MATCH(RPT!A61,'Cur Sch'!C:C,0),1),0)</f>
        <v>40</v>
      </c>
      <c r="G61" s="2" t="str">
        <f>Roster!N61</f>
        <v>plan 22</v>
      </c>
      <c r="H61" s="3">
        <f>SUMIF(HRS!C:C,RPT!E61,HRS!G:G)</f>
        <v>31.866669999999999</v>
      </c>
      <c r="I61" s="9" t="str">
        <f>IFERROR(IF(VLOOKUP(A61,PA!A:E,5,0)=0,"Yes",""),"No")</f>
        <v>Yes</v>
      </c>
      <c r="J61" s="9" t="str">
        <f>IFERROR(IF(VLOOKUP(A61,PTO!A:L,12,0)="PTOU Applied", "Unplanned PTO",IF(VLOOKUP(A61,PTO!A:L,12,0)="PTOU ","Denied PTO","Planned PTO")),"No PTO")</f>
        <v>No PTO</v>
      </c>
      <c r="K61" s="9" t="str">
        <f t="shared" si="5"/>
        <v/>
      </c>
      <c r="L61" s="14" t="str">
        <f>IFERROR(IF(AND(D61="Kroger",OR(U61="1",U61="0")),IF(VLOOKUP(RPT!A61,KRG!$B$2:$BA$200,52,0)=0,IF(RPT!J61="Planned PTO",IF((F61-0.75)&lt;H61,"Check",""),""),""),""),"")</f>
        <v/>
      </c>
      <c r="M61" s="14" t="str">
        <f>IFERROR(IF(IF(D61="Kroger",AVERAGEIFS('QA Check'!E:E,'QA Check'!C:C,RPT!A61,'QA Check'!H:H,"(QA)"),0)&gt;=90%,IF(AND(I61="Yes",J61&lt;&gt;"Unplanned PTO",U61=1),"Check",""),""),"")</f>
        <v/>
      </c>
      <c r="U61" s="17">
        <f t="shared" si="0"/>
        <v>2</v>
      </c>
      <c r="V61" s="8" t="str">
        <f t="shared" si="6"/>
        <v/>
      </c>
      <c r="W61" s="9" t="str">
        <f>IF(G61="Plan 2",IF(AND(IFERROR(INDEX(KRG!D:D,MATCH(RPT!A61,KRG!B:B,0),1)="Plan 2",0),A61&lt;&gt;212821),INDEX(KRG!BA:BA,MATCH(RPT!A61,KRG!B:B,0),1),IF(AND(I61="Yes",OR(J61="No PTO",J61="Planned PTO",J61="Denied PTO")),2,0)),"")</f>
        <v/>
      </c>
      <c r="X61" s="9" t="str">
        <f t="shared" si="7"/>
        <v/>
      </c>
      <c r="Y61" s="9" t="str">
        <f>IF(G61="Plan 9",VLOOKUP(RPT!A61,KRG!$B$2:$BA$200,52,0),"")</f>
        <v/>
      </c>
      <c r="Z61" s="9" t="str">
        <f>IF(G61="Plan 11",VLOOKUP(RPT!A61,KRG!$B$2:$BA$200,52,0),"")</f>
        <v/>
      </c>
      <c r="AA61" s="9" t="str">
        <f>IF(G61="Plan 12",IF(D61="Kroger",IF(J61="",0,VLOOKUP(RPT!A61,KRG!$B$2:$BA$200,52,0)),IF(D61="SW Gas (Jax)",INDEX('SWG2'!BA:BA,MATCH(RPT!A61,'SWG2'!B:B,0),1),IF(D61="Mercedes (Jax)",IF(SUM(SUMIFS(HRS!G:G,HRS!C:C,A61,HRS!F:F,{"OT","REG","PR2.5","PROT5","PR125","PROTC","PR2.0","PROT4"}))&gt;=38,4,0),IF(D61="FPL",IF(AND(H61&gt;=38,I61="Yes"),5.5,IF(H61&gt;=38,3,0)),IF(AND(I61="Yes",OR(J61="No PTO",J61="Planned PTO",J61="Denied PTO")),2.5,0))))),"")</f>
        <v/>
      </c>
      <c r="AB61" s="9" t="str">
        <f>IF(G61="Plan 19",IF(J61="",0,VLOOKUP(RPT!A61,KRG!$B$2:$BA$200,52,0)),"")</f>
        <v/>
      </c>
      <c r="AC61" s="9" t="str">
        <f t="shared" si="8"/>
        <v/>
      </c>
      <c r="AD61" s="9">
        <f>IF(G61="Plan 22",VLOOKUP(RPT!A61,KRG!$B$2:$BA$200,52,0),"")</f>
        <v>2</v>
      </c>
      <c r="AE61" s="3" t="str">
        <f t="shared" si="9"/>
        <v/>
      </c>
      <c r="AF61" s="9" t="str">
        <f>IF(G61="Plan 26",IF(J61="Unplanned PTO",0,VLOOKUP(RPT!A61,KRG!$B$2:$BA$200,52,0)),"")</f>
        <v/>
      </c>
      <c r="AG61" s="9" t="str">
        <f t="shared" si="10"/>
        <v/>
      </c>
      <c r="AH61" s="9" t="str">
        <f>IF(G61="Plan 32",VLOOKUP(A61,'SWG2'!B:BA,52,0),"")</f>
        <v/>
      </c>
      <c r="AI61" s="9" t="str">
        <f t="shared" si="11"/>
        <v/>
      </c>
      <c r="AJ61" s="9" t="str">
        <f>IF(G61="Plan 3",IF(AND(H61&gt;=38,J61&lt;&gt;"Unplanned PTO"),IF(AND(INDEX(FPL!P:P,MATCH(RPT!A61,FPL!B:B,0),1)&gt;=0.92),4.25,3),IF(AND(H61&gt;=38,J61="Unplanned PTO",AP61&gt;=38),IF(INDEX(FPL!P:P,MATCH(RPT!A61,FPL!B:B,0),1)&gt;=0.92,4.25,3),IF(INDEX(FPL!P:P,MATCH(RPT!A61,FPL!B:B,0),1)&gt;=0.92,1.25,0))),"")</f>
        <v/>
      </c>
      <c r="AL61" s="22" t="str">
        <f>INDEX(Roster!F:F, MATCH(RPT!A61,Roster!A:A,0),1)</f>
        <v>2022-02-07</v>
      </c>
      <c r="AM61">
        <f>IF(SUMIFS(HRS!G:G,HRS!F:F,"REG",HRS!C:C,RPT!A61)+SUMIFS(HRS!G:G,HRS!F:F,"OT",HRS!C:C,RPT!A61)+SUMIFS(HRS!G:G,HRS!F:F,"PTO",HRS!C:C,RPT!A61,HRS!S:S,"PTOS")&gt;=38,SUMIFS(HRS!G:G,HRS!F:F,"REG",HRS!C:C,RPT!A61)+SUMIFS(HRS!G:G,HRS!F:F,"OT",HRS!C:C,RPT!A61),0)</f>
        <v>0</v>
      </c>
      <c r="AP61">
        <f>SUMIFS(HRS!G:G,HRS!C:C,E61,HRS!F:F,"REG")+SUMIFS(HRS!G:G,HRS!C:C,E61,HRS!F:F,"OT")</f>
        <v>31.866669999999999</v>
      </c>
      <c r="AS61" s="9" t="str">
        <f t="shared" si="14"/>
        <v>1060 60</v>
      </c>
      <c r="AT61" s="9" t="str">
        <f t="shared" si="15"/>
        <v>Kroger</v>
      </c>
      <c r="AU61" s="9" t="str">
        <f t="shared" si="16"/>
        <v/>
      </c>
      <c r="AV61" s="19" t="str">
        <f t="shared" si="12"/>
        <v/>
      </c>
    </row>
    <row r="62" spans="1:48" customFormat="1" ht="12.75" customHeight="1" x14ac:dyDescent="0.2">
      <c r="A62" s="2">
        <f>Roster!A62</f>
        <v>251766</v>
      </c>
      <c r="B62" s="2">
        <f t="shared" si="13"/>
        <v>61</v>
      </c>
      <c r="C62" s="2">
        <v>1061</v>
      </c>
      <c r="D62" s="2" t="str">
        <f>Roster!D62</f>
        <v>Kroger</v>
      </c>
      <c r="E62" s="2" t="str">
        <f t="shared" si="4"/>
        <v>0251766</v>
      </c>
      <c r="F62" s="2">
        <f>IFERROR(INDEX('Cur Sch'!G:G,MATCH(RPT!A62,'Cur Sch'!C:C,0),1),0)</f>
        <v>40</v>
      </c>
      <c r="G62" s="2" t="str">
        <f>Roster!N62</f>
        <v>plan 2</v>
      </c>
      <c r="H62" s="3">
        <f>SUMIF(HRS!C:C,RPT!E62,HRS!G:G)</f>
        <v>40.283320000000003</v>
      </c>
      <c r="I62" s="9" t="str">
        <f>IFERROR(IF(VLOOKUP(A62,PA!A:E,5,0)=0,"Yes",""),"No")</f>
        <v>Yes</v>
      </c>
      <c r="J62" s="9" t="str">
        <f>IFERROR(IF(VLOOKUP(A62,PTO!A:L,12,0)="PTOU Applied", "Unplanned PTO",IF(VLOOKUP(A62,PTO!A:L,12,0)="PTOU ","Denied PTO","Planned PTO")),"No PTO")</f>
        <v>No PTO</v>
      </c>
      <c r="K62" s="9" t="str">
        <f t="shared" si="5"/>
        <v/>
      </c>
      <c r="L62" s="14" t="str">
        <f>IFERROR(IF(AND(D62="Kroger",OR(U62="1",U62="0")),IF(VLOOKUP(RPT!A62,KRG!$B$2:$BA$200,52,0)=0,IF(RPT!J62="Planned PTO",IF((F62-0.75)&lt;H62,"Check",""),""),""),""),"")</f>
        <v/>
      </c>
      <c r="M62" s="14" t="str">
        <f>IFERROR(IF(IF(D62="Kroger",AVERAGEIFS('QA Check'!E:E,'QA Check'!C:C,RPT!A62,'QA Check'!H:H,"(QA)"),0)&gt;=90%,IF(AND(I62="Yes",J62&lt;&gt;"Unplanned PTO",U62=1),"Check",""),""),"")</f>
        <v/>
      </c>
      <c r="U62" s="17">
        <f t="shared" si="0"/>
        <v>5</v>
      </c>
      <c r="V62" s="8" t="str">
        <f t="shared" si="6"/>
        <v/>
      </c>
      <c r="W62" s="9">
        <f>IF(G62="Plan 2",IF(AND(IFERROR(INDEX(KRG!D:D,MATCH(RPT!A62,KRG!B:B,0),1)="Plan 2",0),A62&lt;&gt;212821),INDEX(KRG!BA:BA,MATCH(RPT!A62,KRG!B:B,0),1),IF(AND(I62="Yes",OR(J62="No PTO",J62="Planned PTO",J62="Denied PTO")),2,0)),"")</f>
        <v>5</v>
      </c>
      <c r="X62" s="9" t="str">
        <f t="shared" si="7"/>
        <v/>
      </c>
      <c r="Y62" s="9" t="str">
        <f>IF(G62="Plan 9",VLOOKUP(RPT!A62,KRG!$B$2:$BA$200,52,0),"")</f>
        <v/>
      </c>
      <c r="Z62" s="9" t="str">
        <f>IF(G62="Plan 11",VLOOKUP(RPT!A62,KRG!$B$2:$BA$200,52,0),"")</f>
        <v/>
      </c>
      <c r="AA62" s="9" t="str">
        <f>IF(G62="Plan 12",IF(D62="Kroger",IF(J62="",0,VLOOKUP(RPT!A62,KRG!$B$2:$BA$200,52,0)),IF(D62="SW Gas (Jax)",INDEX('SWG2'!BA:BA,MATCH(RPT!A62,'SWG2'!B:B,0),1),IF(D62="Mercedes (Jax)",IF(SUM(SUMIFS(HRS!G:G,HRS!C:C,A62,HRS!F:F,{"OT","REG","PR2.5","PROT5","PR125","PROTC","PR2.0","PROT4"}))&gt;=38,4,0),IF(D62="FPL",IF(AND(H62&gt;=38,I62="Yes"),5.5,IF(H62&gt;=38,3,0)),IF(AND(I62="Yes",OR(J62="No PTO",J62="Planned PTO",J62="Denied PTO")),2.5,0))))),"")</f>
        <v/>
      </c>
      <c r="AB62" s="9" t="str">
        <f>IF(G62="Plan 19",IF(J62="",0,VLOOKUP(RPT!A62,KRG!$B$2:$BA$200,52,0)),"")</f>
        <v/>
      </c>
      <c r="AC62" s="9" t="str">
        <f t="shared" si="8"/>
        <v/>
      </c>
      <c r="AD62" s="9" t="str">
        <f>IF(G62="Plan 22",VLOOKUP(RPT!A62,KRG!$B$2:$BA$200,52,0),"")</f>
        <v/>
      </c>
      <c r="AE62" s="3" t="str">
        <f t="shared" si="9"/>
        <v/>
      </c>
      <c r="AF62" s="9" t="str">
        <f>IF(G62="Plan 26",IF(J62="Unplanned PTO",0,VLOOKUP(RPT!A62,KRG!$B$2:$BA$200,52,0)),"")</f>
        <v/>
      </c>
      <c r="AG62" s="9" t="str">
        <f t="shared" si="10"/>
        <v/>
      </c>
      <c r="AH62" s="9" t="str">
        <f>IF(G62="Plan 32",VLOOKUP(A62,'SWG2'!B:BA,52,0),"")</f>
        <v/>
      </c>
      <c r="AI62" s="9" t="str">
        <f t="shared" si="11"/>
        <v/>
      </c>
      <c r="AJ62" s="9" t="str">
        <f>IF(G62="Plan 3",IF(AND(H62&gt;=38,J62&lt;&gt;"Unplanned PTO"),IF(AND(INDEX(FPL!P:P,MATCH(RPT!A62,FPL!B:B,0),1)&gt;=0.92),4.25,3),IF(AND(H62&gt;=38,J62="Unplanned PTO",AP62&gt;=38),IF(INDEX(FPL!P:P,MATCH(RPT!A62,FPL!B:B,0),1)&gt;=0.92,4.25,3),IF(INDEX(FPL!P:P,MATCH(RPT!A62,FPL!B:B,0),1)&gt;=0.92,1.25,0))),"")</f>
        <v/>
      </c>
      <c r="AL62" s="22" t="str">
        <f>INDEX(Roster!F:F, MATCH(RPT!A62,Roster!A:A,0),1)</f>
        <v>2020-09-07</v>
      </c>
      <c r="AM62">
        <f>IF(SUMIFS(HRS!G:G,HRS!F:F,"REG",HRS!C:C,RPT!A62)+SUMIFS(HRS!G:G,HRS!F:F,"OT",HRS!C:C,RPT!A62)+SUMIFS(HRS!G:G,HRS!F:F,"PTO",HRS!C:C,RPT!A62,HRS!S:S,"PTOS")&gt;=38,SUMIFS(HRS!G:G,HRS!F:F,"REG",HRS!C:C,RPT!A62)+SUMIFS(HRS!G:G,HRS!F:F,"OT",HRS!C:C,RPT!A62),0)</f>
        <v>40.283320000000003</v>
      </c>
      <c r="AP62">
        <f>SUMIFS(HRS!G:G,HRS!C:C,E62,HRS!F:F,"REG")+SUMIFS(HRS!G:G,HRS!C:C,E62,HRS!F:F,"OT")</f>
        <v>40.283320000000003</v>
      </c>
      <c r="AS62" s="9" t="str">
        <f t="shared" si="14"/>
        <v>1061 61</v>
      </c>
      <c r="AT62" s="9" t="str">
        <f t="shared" si="15"/>
        <v>Kroger</v>
      </c>
      <c r="AU62" s="9" t="str">
        <f t="shared" si="16"/>
        <v>OT</v>
      </c>
      <c r="AV62" s="19">
        <f t="shared" si="12"/>
        <v>1.180500000000014E-2</v>
      </c>
    </row>
    <row r="63" spans="1:48" customFormat="1" ht="12.75" customHeight="1" x14ac:dyDescent="0.2">
      <c r="A63" s="2">
        <f>Roster!A63</f>
        <v>246756</v>
      </c>
      <c r="B63" s="2">
        <f t="shared" si="13"/>
        <v>62</v>
      </c>
      <c r="C63" s="2">
        <v>1062</v>
      </c>
      <c r="D63" s="2" t="str">
        <f>Roster!D63</f>
        <v>Kroger</v>
      </c>
      <c r="E63" s="2" t="str">
        <f t="shared" si="4"/>
        <v>0246756</v>
      </c>
      <c r="F63" s="2">
        <f>IFERROR(INDEX('Cur Sch'!G:G,MATCH(RPT!A63,'Cur Sch'!C:C,0),1),0)</f>
        <v>40</v>
      </c>
      <c r="G63" s="2" t="str">
        <f>Roster!N63</f>
        <v>plan 22</v>
      </c>
      <c r="H63" s="3">
        <f>SUMIF(HRS!C:C,RPT!E63,HRS!G:G)</f>
        <v>41.733339999999998</v>
      </c>
      <c r="I63" s="9" t="str">
        <f>IFERROR(IF(VLOOKUP(A63,PA!A:E,5,0)=0,"Yes",""),"No")</f>
        <v>Yes</v>
      </c>
      <c r="J63" s="9" t="str">
        <f>IFERROR(IF(VLOOKUP(A63,PTO!A:L,12,0)="PTOU Applied", "Unplanned PTO",IF(VLOOKUP(A63,PTO!A:L,12,0)="PTOU ","Denied PTO","Planned PTO")),"No PTO")</f>
        <v>Unplanned PTO</v>
      </c>
      <c r="K63" s="9" t="str">
        <f t="shared" si="5"/>
        <v/>
      </c>
      <c r="L63" s="14" t="str">
        <f>IFERROR(IF(AND(D63="Kroger",OR(U63="1",U63="0")),IF(VLOOKUP(RPT!A63,KRG!$B$2:$BA$200,52,0)=0,IF(RPT!J63="Planned PTO",IF((F63-0.75)&lt;H63,"Check",""),""),""),""),"")</f>
        <v/>
      </c>
      <c r="M63" s="14" t="str">
        <f>IFERROR(IF(IF(D63="Kroger",AVERAGEIFS('QA Check'!E:E,'QA Check'!C:C,RPT!A63,'QA Check'!H:H,"(QA)"),0)&gt;=90%,IF(AND(I63="Yes",J63&lt;&gt;"Unplanned PTO",U63=1),"Check",""),""),"")</f>
        <v/>
      </c>
      <c r="U63" s="17">
        <f t="shared" si="0"/>
        <v>5</v>
      </c>
      <c r="V63" s="8" t="str">
        <f t="shared" si="6"/>
        <v/>
      </c>
      <c r="W63" s="9" t="str">
        <f>IF(G63="Plan 2",IF(AND(IFERROR(INDEX(KRG!D:D,MATCH(RPT!A63,KRG!B:B,0),1)="Plan 2",0),A63&lt;&gt;212821),INDEX(KRG!BA:BA,MATCH(RPT!A63,KRG!B:B,0),1),IF(AND(I63="Yes",OR(J63="No PTO",J63="Planned PTO",J63="Denied PTO")),2,0)),"")</f>
        <v/>
      </c>
      <c r="X63" s="9" t="str">
        <f t="shared" si="7"/>
        <v/>
      </c>
      <c r="Y63" s="9" t="str">
        <f>IF(G63="Plan 9",VLOOKUP(RPT!A63,KRG!$B$2:$BA$200,52,0),"")</f>
        <v/>
      </c>
      <c r="Z63" s="9" t="str">
        <f>IF(G63="Plan 11",VLOOKUP(RPT!A63,KRG!$B$2:$BA$200,52,0),"")</f>
        <v/>
      </c>
      <c r="AA63" s="9" t="str">
        <f>IF(G63="Plan 12",IF(D63="Kroger",IF(J63="",0,VLOOKUP(RPT!A63,KRG!$B$2:$BA$200,52,0)),IF(D63="SW Gas (Jax)",INDEX('SWG2'!BA:BA,MATCH(RPT!A63,'SWG2'!B:B,0),1),IF(D63="Mercedes (Jax)",IF(SUM(SUMIFS(HRS!G:G,HRS!C:C,A63,HRS!F:F,{"OT","REG","PR2.5","PROT5","PR125","PROTC","PR2.0","PROT4"}))&gt;=38,4,0),IF(D63="FPL",IF(AND(H63&gt;=38,I63="Yes"),5.5,IF(H63&gt;=38,3,0)),IF(AND(I63="Yes",OR(J63="No PTO",J63="Planned PTO",J63="Denied PTO")),2.5,0))))),"")</f>
        <v/>
      </c>
      <c r="AB63" s="9" t="str">
        <f>IF(G63="Plan 19",IF(J63="",0,VLOOKUP(RPT!A63,KRG!$B$2:$BA$200,52,0)),"")</f>
        <v/>
      </c>
      <c r="AC63" s="9" t="str">
        <f t="shared" si="8"/>
        <v/>
      </c>
      <c r="AD63" s="9">
        <f>IF(G63="Plan 22",VLOOKUP(RPT!A63,KRG!$B$2:$BA$200,52,0),"")</f>
        <v>5</v>
      </c>
      <c r="AE63" s="3" t="str">
        <f t="shared" si="9"/>
        <v/>
      </c>
      <c r="AF63" s="9" t="str">
        <f>IF(G63="Plan 26",IF(J63="Unplanned PTO",0,VLOOKUP(RPT!A63,KRG!$B$2:$BA$200,52,0)),"")</f>
        <v/>
      </c>
      <c r="AG63" s="9" t="str">
        <f t="shared" si="10"/>
        <v/>
      </c>
      <c r="AH63" s="9" t="str">
        <f>IF(G63="Plan 32",VLOOKUP(A63,'SWG2'!B:BA,52,0),"")</f>
        <v/>
      </c>
      <c r="AI63" s="9" t="str">
        <f t="shared" si="11"/>
        <v/>
      </c>
      <c r="AJ63" s="9" t="str">
        <f>IF(G63="Plan 3",IF(AND(H63&gt;=38,J63&lt;&gt;"Unplanned PTO"),IF(AND(INDEX(FPL!P:P,MATCH(RPT!A63,FPL!B:B,0),1)&gt;=0.92),4.25,3),IF(AND(H63&gt;=38,J63="Unplanned PTO",AP63&gt;=38),IF(INDEX(FPL!P:P,MATCH(RPT!A63,FPL!B:B,0),1)&gt;=0.92,4.25,3),IF(INDEX(FPL!P:P,MATCH(RPT!A63,FPL!B:B,0),1)&gt;=0.92,1.25,0))),"")</f>
        <v/>
      </c>
      <c r="AL63" s="22" t="str">
        <f>INDEX(Roster!F:F, MATCH(RPT!A63,Roster!A:A,0),1)</f>
        <v>2020-01-13</v>
      </c>
      <c r="AM63">
        <f>IF(SUMIFS(HRS!G:G,HRS!F:F,"REG",HRS!C:C,RPT!A63)+SUMIFS(HRS!G:G,HRS!F:F,"OT",HRS!C:C,RPT!A63)+SUMIFS(HRS!G:G,HRS!F:F,"PTO",HRS!C:C,RPT!A63,HRS!S:S,"PTOS")&gt;=38,SUMIFS(HRS!G:G,HRS!F:F,"REG",HRS!C:C,RPT!A63)+SUMIFS(HRS!G:G,HRS!F:F,"OT",HRS!C:C,RPT!A63),0)</f>
        <v>39.733339999999998</v>
      </c>
      <c r="AP63">
        <f>SUMIFS(HRS!G:G,HRS!C:C,E63,HRS!F:F,"REG")+SUMIFS(HRS!G:G,HRS!C:C,E63,HRS!F:F,"OT")</f>
        <v>39.733339999999998</v>
      </c>
      <c r="AS63" s="9" t="str">
        <f t="shared" si="14"/>
        <v>1062 62</v>
      </c>
      <c r="AT63" s="9" t="str">
        <f t="shared" si="15"/>
        <v>Kroger</v>
      </c>
      <c r="AU63" s="9" t="str">
        <f t="shared" si="16"/>
        <v/>
      </c>
      <c r="AV63" s="19" t="str">
        <f t="shared" si="12"/>
        <v/>
      </c>
    </row>
    <row r="64" spans="1:48" customFormat="1" ht="12.75" customHeight="1" x14ac:dyDescent="0.2">
      <c r="A64" s="2">
        <f>Roster!A64</f>
        <v>256277</v>
      </c>
      <c r="B64" s="2">
        <f t="shared" si="13"/>
        <v>63</v>
      </c>
      <c r="C64" s="2">
        <v>1063</v>
      </c>
      <c r="D64" s="2" t="str">
        <f>Roster!D64</f>
        <v>Kroger</v>
      </c>
      <c r="E64" s="2" t="str">
        <f t="shared" si="4"/>
        <v>0256277</v>
      </c>
      <c r="F64" s="2">
        <f>IFERROR(INDEX('Cur Sch'!G:G,MATCH(RPT!A64,'Cur Sch'!C:C,0),1),0)</f>
        <v>40</v>
      </c>
      <c r="G64" s="2" t="str">
        <f>Roster!N64</f>
        <v>plan 22</v>
      </c>
      <c r="H64" s="3">
        <f>SUMIF(HRS!C:C,RPT!E64,HRS!G:G)</f>
        <v>41.750029999999995</v>
      </c>
      <c r="I64" s="9" t="str">
        <f>IFERROR(IF(VLOOKUP(A64,PA!A:E,5,0)=0,"Yes",""),"No")</f>
        <v>Yes</v>
      </c>
      <c r="J64" s="9" t="str">
        <f>IFERROR(IF(VLOOKUP(A64,PTO!A:L,12,0)="PTOU Applied", "Unplanned PTO",IF(VLOOKUP(A64,PTO!A:L,12,0)="PTOU ","Denied PTO","Planned PTO")),"No PTO")</f>
        <v>No PTO</v>
      </c>
      <c r="K64" s="9" t="str">
        <f t="shared" si="5"/>
        <v/>
      </c>
      <c r="L64" s="14" t="str">
        <f>IFERROR(IF(AND(D64="Kroger",OR(U64="1",U64="0")),IF(VLOOKUP(RPT!A64,KRG!$B$2:$BA$200,52,0)=0,IF(RPT!J64="Planned PTO",IF((F64-0.75)&lt;H64,"Check",""),""),""),""),"")</f>
        <v/>
      </c>
      <c r="M64" s="14" t="str">
        <f>IFERROR(IF(IF(D64="Kroger",AVERAGEIFS('QA Check'!E:E,'QA Check'!C:C,RPT!A64,'QA Check'!H:H,"(QA)"),0)&gt;=90%,IF(AND(I64="Yes",J64&lt;&gt;"Unplanned PTO",U64=1),"Check",""),""),"")</f>
        <v/>
      </c>
      <c r="U64" s="17">
        <f t="shared" si="0"/>
        <v>5</v>
      </c>
      <c r="V64" s="8" t="str">
        <f t="shared" si="6"/>
        <v/>
      </c>
      <c r="W64" s="9" t="str">
        <f>IF(G64="Plan 2",IF(AND(IFERROR(INDEX(KRG!D:D,MATCH(RPT!A64,KRG!B:B,0),1)="Plan 2",0),A64&lt;&gt;212821),INDEX(KRG!BA:BA,MATCH(RPT!A64,KRG!B:B,0),1),IF(AND(I64="Yes",OR(J64="No PTO",J64="Planned PTO",J64="Denied PTO")),2,0)),"")</f>
        <v/>
      </c>
      <c r="X64" s="9" t="str">
        <f t="shared" si="7"/>
        <v/>
      </c>
      <c r="Y64" s="9" t="str">
        <f>IF(G64="Plan 9",VLOOKUP(RPT!A64,KRG!$B$2:$BA$200,52,0),"")</f>
        <v/>
      </c>
      <c r="Z64" s="9" t="str">
        <f>IF(G64="Plan 11",VLOOKUP(RPT!A64,KRG!$B$2:$BA$200,52,0),"")</f>
        <v/>
      </c>
      <c r="AA64" s="9" t="str">
        <f>IF(G64="Plan 12",IF(D64="Kroger",IF(J64="",0,VLOOKUP(RPT!A64,KRG!$B$2:$BA$200,52,0)),IF(D64="SW Gas (Jax)",INDEX('SWG2'!BA:BA,MATCH(RPT!A64,'SWG2'!B:B,0),1),IF(D64="Mercedes (Jax)",IF(SUM(SUMIFS(HRS!G:G,HRS!C:C,A64,HRS!F:F,{"OT","REG","PR2.5","PROT5","PR125","PROTC","PR2.0","PROT4"}))&gt;=38,4,0),IF(D64="FPL",IF(AND(H64&gt;=38,I64="Yes"),5.5,IF(H64&gt;=38,3,0)),IF(AND(I64="Yes",OR(J64="No PTO",J64="Planned PTO",J64="Denied PTO")),2.5,0))))),"")</f>
        <v/>
      </c>
      <c r="AB64" s="9" t="str">
        <f>IF(G64="Plan 19",IF(J64="",0,VLOOKUP(RPT!A64,KRG!$B$2:$BA$200,52,0)),"")</f>
        <v/>
      </c>
      <c r="AC64" s="9" t="str">
        <f t="shared" si="8"/>
        <v/>
      </c>
      <c r="AD64" s="9">
        <f>IF(G64="Plan 22",VLOOKUP(RPT!A64,KRG!$B$2:$BA$200,52,0),"")</f>
        <v>5</v>
      </c>
      <c r="AE64" s="3" t="str">
        <f t="shared" si="9"/>
        <v/>
      </c>
      <c r="AF64" s="9" t="str">
        <f>IF(G64="Plan 26",IF(J64="Unplanned PTO",0,VLOOKUP(RPT!A64,KRG!$B$2:$BA$200,52,0)),"")</f>
        <v/>
      </c>
      <c r="AG64" s="9" t="str">
        <f t="shared" si="10"/>
        <v/>
      </c>
      <c r="AH64" s="9" t="str">
        <f>IF(G64="Plan 32",VLOOKUP(A64,'SWG2'!B:BA,52,0),"")</f>
        <v/>
      </c>
      <c r="AI64" s="9" t="str">
        <f t="shared" si="11"/>
        <v/>
      </c>
      <c r="AJ64" s="9" t="str">
        <f>IF(G64="Plan 3",IF(AND(H64&gt;=38,J64&lt;&gt;"Unplanned PTO"),IF(AND(INDEX(FPL!P:P,MATCH(RPT!A64,FPL!B:B,0),1)&gt;=0.92),4.25,3),IF(AND(H64&gt;=38,J64="Unplanned PTO",AP64&gt;=38),IF(INDEX(FPL!P:P,MATCH(RPT!A64,FPL!B:B,0),1)&gt;=0.92,4.25,3),IF(INDEX(FPL!P:P,MATCH(RPT!A64,FPL!B:B,0),1)&gt;=0.92,1.25,0))),"")</f>
        <v/>
      </c>
      <c r="AL64" s="22" t="str">
        <f>INDEX(Roster!F:F, MATCH(RPT!A64,Roster!A:A,0),1)</f>
        <v>2021-06-07</v>
      </c>
      <c r="AM64">
        <f>IF(SUMIFS(HRS!G:G,HRS!F:F,"REG",HRS!C:C,RPT!A64)+SUMIFS(HRS!G:G,HRS!F:F,"OT",HRS!C:C,RPT!A64)+SUMIFS(HRS!G:G,HRS!F:F,"PTO",HRS!C:C,RPT!A64,HRS!S:S,"PTOS")&gt;=38,SUMIFS(HRS!G:G,HRS!F:F,"REG",HRS!C:C,RPT!A64)+SUMIFS(HRS!G:G,HRS!F:F,"OT",HRS!C:C,RPT!A64),0)</f>
        <v>41.750029999999995</v>
      </c>
      <c r="AP64">
        <f>SUMIFS(HRS!G:G,HRS!C:C,E64,HRS!F:F,"REG")+SUMIFS(HRS!G:G,HRS!C:C,E64,HRS!F:F,"OT")</f>
        <v>41.750029999999995</v>
      </c>
      <c r="AS64" s="9" t="str">
        <f t="shared" si="14"/>
        <v>1063 63</v>
      </c>
      <c r="AT64" s="9" t="str">
        <f t="shared" si="15"/>
        <v>Kroger</v>
      </c>
      <c r="AU64" s="9" t="str">
        <f t="shared" si="16"/>
        <v>OT</v>
      </c>
      <c r="AV64" s="19">
        <f t="shared" si="12"/>
        <v>7.2917916666666471E-2</v>
      </c>
    </row>
    <row r="65" spans="1:48" customFormat="1" ht="12.75" customHeight="1" x14ac:dyDescent="0.2">
      <c r="A65" s="2">
        <f>Roster!A65</f>
        <v>262984</v>
      </c>
      <c r="B65" s="2">
        <f t="shared" si="13"/>
        <v>64</v>
      </c>
      <c r="C65" s="2">
        <v>1064</v>
      </c>
      <c r="D65" s="2" t="str">
        <f>Roster!D65</f>
        <v>Kroger</v>
      </c>
      <c r="E65" s="2" t="str">
        <f t="shared" si="4"/>
        <v>0262984</v>
      </c>
      <c r="F65" s="2">
        <f>IFERROR(INDEX('Cur Sch'!G:G,MATCH(RPT!A65,'Cur Sch'!C:C,0),1),0)</f>
        <v>40</v>
      </c>
      <c r="G65" s="2" t="str">
        <f>Roster!N65</f>
        <v>plan 22</v>
      </c>
      <c r="H65" s="3">
        <f>SUMIF(HRS!C:C,RPT!E65,HRS!G:G)</f>
        <v>39.983310000000003</v>
      </c>
      <c r="I65" s="9" t="str">
        <f>IFERROR(IF(VLOOKUP(A65,PA!A:E,5,0)=0,"Yes",""),"No")</f>
        <v>Yes</v>
      </c>
      <c r="J65" s="9" t="str">
        <f>IFERROR(IF(VLOOKUP(A65,PTO!A:L,12,0)="PTOU Applied", "Unplanned PTO",IF(VLOOKUP(A65,PTO!A:L,12,0)="PTOU ","Denied PTO","Planned PTO")),"No PTO")</f>
        <v>No PTO</v>
      </c>
      <c r="K65" s="9" t="str">
        <f t="shared" si="5"/>
        <v/>
      </c>
      <c r="L65" s="14" t="str">
        <f>IFERROR(IF(AND(D65="Kroger",OR(U65="1",U65="0")),IF(VLOOKUP(RPT!A65,KRG!$B$2:$BA$200,52,0)=0,IF(RPT!J65="Planned PTO",IF((F65-0.75)&lt;H65,"Check",""),""),""),""),"")</f>
        <v/>
      </c>
      <c r="M65" s="14" t="str">
        <f>IFERROR(IF(IF(D65="Kroger",AVERAGEIFS('QA Check'!E:E,'QA Check'!C:C,RPT!A65,'QA Check'!H:H,"(QA)"),0)&gt;=90%,IF(AND(I65="Yes",J65&lt;&gt;"Unplanned PTO",U65=1),"Check",""),""),"")</f>
        <v/>
      </c>
      <c r="U65" s="17">
        <f t="shared" si="0"/>
        <v>5</v>
      </c>
      <c r="V65" s="8" t="str">
        <f t="shared" si="6"/>
        <v/>
      </c>
      <c r="W65" s="9" t="str">
        <f>IF(G65="Plan 2",IF(AND(IFERROR(INDEX(KRG!D:D,MATCH(RPT!A65,KRG!B:B,0),1)="Plan 2",0),A65&lt;&gt;212821),INDEX(KRG!BA:BA,MATCH(RPT!A65,KRG!B:B,0),1),IF(AND(I65="Yes",OR(J65="No PTO",J65="Planned PTO",J65="Denied PTO")),2,0)),"")</f>
        <v/>
      </c>
      <c r="X65" s="9" t="str">
        <f t="shared" si="7"/>
        <v/>
      </c>
      <c r="Y65" s="9" t="str">
        <f>IF(G65="Plan 9",VLOOKUP(RPT!A65,KRG!$B$2:$BA$200,52,0),"")</f>
        <v/>
      </c>
      <c r="Z65" s="9" t="str">
        <f>IF(G65="Plan 11",VLOOKUP(RPT!A65,KRG!$B$2:$BA$200,52,0),"")</f>
        <v/>
      </c>
      <c r="AA65" s="9" t="str">
        <f>IF(G65="Plan 12",IF(D65="Kroger",IF(J65="",0,VLOOKUP(RPT!A65,KRG!$B$2:$BA$200,52,0)),IF(D65="SW Gas (Jax)",INDEX('SWG2'!BA:BA,MATCH(RPT!A65,'SWG2'!B:B,0),1),IF(D65="Mercedes (Jax)",IF(SUM(SUMIFS(HRS!G:G,HRS!C:C,A65,HRS!F:F,{"OT","REG","PR2.5","PROT5","PR125","PROTC","PR2.0","PROT4"}))&gt;=38,4,0),IF(D65="FPL",IF(AND(H65&gt;=38,I65="Yes"),5.5,IF(H65&gt;=38,3,0)),IF(AND(I65="Yes",OR(J65="No PTO",J65="Planned PTO",J65="Denied PTO")),2.5,0))))),"")</f>
        <v/>
      </c>
      <c r="AB65" s="9" t="str">
        <f>IF(G65="Plan 19",IF(J65="",0,VLOOKUP(RPT!A65,KRG!$B$2:$BA$200,52,0)),"")</f>
        <v/>
      </c>
      <c r="AC65" s="9" t="str">
        <f t="shared" si="8"/>
        <v/>
      </c>
      <c r="AD65" s="9">
        <f>IF(G65="Plan 22",VLOOKUP(RPT!A65,KRG!$B$2:$BA$200,52,0),"")</f>
        <v>5</v>
      </c>
      <c r="AE65" s="3" t="str">
        <f t="shared" si="9"/>
        <v/>
      </c>
      <c r="AF65" s="9" t="str">
        <f>IF(G65="Plan 26",IF(J65="Unplanned PTO",0,VLOOKUP(RPT!A65,KRG!$B$2:$BA$200,52,0)),"")</f>
        <v/>
      </c>
      <c r="AG65" s="9" t="str">
        <f t="shared" si="10"/>
        <v/>
      </c>
      <c r="AH65" s="9" t="str">
        <f>IF(G65="Plan 32",VLOOKUP(A65,'SWG2'!B:BA,52,0),"")</f>
        <v/>
      </c>
      <c r="AI65" s="9" t="str">
        <f t="shared" si="11"/>
        <v/>
      </c>
      <c r="AJ65" s="9" t="str">
        <f>IF(G65="Plan 3",IF(AND(H65&gt;=38,J65&lt;&gt;"Unplanned PTO"),IF(AND(INDEX(FPL!P:P,MATCH(RPT!A65,FPL!B:B,0),1)&gt;=0.92),4.25,3),IF(AND(H65&gt;=38,J65="Unplanned PTO",AP65&gt;=38),IF(INDEX(FPL!P:P,MATCH(RPT!A65,FPL!B:B,0),1)&gt;=0.92,4.25,3),IF(INDEX(FPL!P:P,MATCH(RPT!A65,FPL!B:B,0),1)&gt;=0.92,1.25,0))),"")</f>
        <v/>
      </c>
      <c r="AL65" s="22" t="str">
        <f>INDEX(Roster!F:F, MATCH(RPT!A65,Roster!A:A,0),1)</f>
        <v>2022-07-25</v>
      </c>
      <c r="AM65">
        <f>IF(SUMIFS(HRS!G:G,HRS!F:F,"REG",HRS!C:C,RPT!A65)+SUMIFS(HRS!G:G,HRS!F:F,"OT",HRS!C:C,RPT!A65)+SUMIFS(HRS!G:G,HRS!F:F,"PTO",HRS!C:C,RPT!A65,HRS!S:S,"PTOS")&gt;=38,SUMIFS(HRS!G:G,HRS!F:F,"REG",HRS!C:C,RPT!A65)+SUMIFS(HRS!G:G,HRS!F:F,"OT",HRS!C:C,RPT!A65),0)</f>
        <v>39.983310000000003</v>
      </c>
      <c r="AP65">
        <f>SUMIFS(HRS!G:G,HRS!C:C,E65,HRS!F:F,"REG")+SUMIFS(HRS!G:G,HRS!C:C,E65,HRS!F:F,"OT")</f>
        <v>39.983310000000003</v>
      </c>
      <c r="AS65" s="9" t="str">
        <f t="shared" si="14"/>
        <v>1064 64</v>
      </c>
      <c r="AT65" s="9" t="str">
        <f t="shared" si="15"/>
        <v>Kroger</v>
      </c>
      <c r="AU65" s="9" t="str">
        <f t="shared" si="16"/>
        <v/>
      </c>
      <c r="AV65" s="19" t="str">
        <f t="shared" si="12"/>
        <v/>
      </c>
    </row>
    <row r="66" spans="1:48" customFormat="1" ht="12.75" customHeight="1" x14ac:dyDescent="0.2">
      <c r="A66" s="2">
        <f>Roster!A66</f>
        <v>263365</v>
      </c>
      <c r="B66" s="2">
        <f t="shared" si="13"/>
        <v>65</v>
      </c>
      <c r="C66" s="2">
        <v>1065</v>
      </c>
      <c r="D66" s="2" t="str">
        <f>Roster!D66</f>
        <v>Kroger</v>
      </c>
      <c r="E66" s="2" t="str">
        <f t="shared" si="4"/>
        <v>0263365</v>
      </c>
      <c r="F66" s="2">
        <f>IFERROR(INDEX('Cur Sch'!G:G,MATCH(RPT!A66,'Cur Sch'!C:C,0),1),0)</f>
        <v>40</v>
      </c>
      <c r="G66" s="2" t="str">
        <f>Roster!N66</f>
        <v>plan 22</v>
      </c>
      <c r="H66" s="3">
        <f>SUMIF(HRS!C:C,RPT!E66,HRS!G:G)</f>
        <v>40.166659999999993</v>
      </c>
      <c r="I66" s="9" t="str">
        <f>IFERROR(IF(VLOOKUP(A66,PA!A:E,5,0)=0,"Yes",""),"No")</f>
        <v>Yes</v>
      </c>
      <c r="J66" s="9" t="str">
        <f>IFERROR(IF(VLOOKUP(A66,PTO!A:L,12,0)="PTOU Applied", "Unplanned PTO",IF(VLOOKUP(A66,PTO!A:L,12,0)="PTOU ","Denied PTO","Planned PTO")),"No PTO")</f>
        <v>No PTO</v>
      </c>
      <c r="K66" s="9" t="str">
        <f t="shared" si="5"/>
        <v/>
      </c>
      <c r="L66" s="14" t="str">
        <f>IFERROR(IF(AND(D66="Kroger",OR(U66="1",U66="0")),IF(VLOOKUP(RPT!A66,KRG!$B$2:$BA$200,52,0)=0,IF(RPT!J66="Planned PTO",IF((F66-0.75)&lt;H66,"Check",""),""),""),""),"")</f>
        <v/>
      </c>
      <c r="M66" s="14" t="str">
        <f>IFERROR(IF(IF(D66="Kroger",AVERAGEIFS('QA Check'!E:E,'QA Check'!C:C,RPT!A66,'QA Check'!H:H,"(QA)"),0)&gt;=90%,IF(AND(I66="Yes",J66&lt;&gt;"Unplanned PTO",U66=1),"Check",""),""),"")</f>
        <v/>
      </c>
      <c r="U66" s="17">
        <f t="shared" ref="U66:U129" si="17">IFERROR(_xlfn.NUMBERVALUE(TRIM(CONCATENATE(V66,W66,X66,Y66,Z66,AA66,AB66,AC66,AD66,AE66,AF66,AG66,AH66,AI66,AJ66))),"")</f>
        <v>5</v>
      </c>
      <c r="V66" s="8" t="str">
        <f t="shared" si="6"/>
        <v/>
      </c>
      <c r="W66" s="9" t="str">
        <f>IF(G66="Plan 2",IF(AND(IFERROR(INDEX(KRG!D:D,MATCH(RPT!A66,KRG!B:B,0),1)="Plan 2",0),A66&lt;&gt;212821),INDEX(KRG!BA:BA,MATCH(RPT!A66,KRG!B:B,0),1),IF(AND(I66="Yes",OR(J66="No PTO",J66="Planned PTO",J66="Denied PTO")),2,0)),"")</f>
        <v/>
      </c>
      <c r="X66" s="9" t="str">
        <f t="shared" si="7"/>
        <v/>
      </c>
      <c r="Y66" s="9" t="str">
        <f>IF(G66="Plan 9",VLOOKUP(RPT!A66,KRG!$B$2:$BA$200,52,0),"")</f>
        <v/>
      </c>
      <c r="Z66" s="9" t="str">
        <f>IF(G66="Plan 11",VLOOKUP(RPT!A66,KRG!$B$2:$BA$200,52,0),"")</f>
        <v/>
      </c>
      <c r="AA66" s="9" t="str">
        <f>IF(G66="Plan 12",IF(D66="Kroger",IF(J66="",0,VLOOKUP(RPT!A66,KRG!$B$2:$BA$200,52,0)),IF(D66="SW Gas (Jax)",INDEX('SWG2'!BA:BA,MATCH(RPT!A66,'SWG2'!B:B,0),1),IF(D66="Mercedes (Jax)",IF(SUM(SUMIFS(HRS!G:G,HRS!C:C,A66,HRS!F:F,{"OT","REG","PR2.5","PROT5","PR125","PROTC","PR2.0","PROT4"}))&gt;=38,4,0),IF(D66="FPL",IF(AND(H66&gt;=38,I66="Yes"),5.5,IF(H66&gt;=38,3,0)),IF(AND(I66="Yes",OR(J66="No PTO",J66="Planned PTO",J66="Denied PTO")),2.5,0))))),"")</f>
        <v/>
      </c>
      <c r="AB66" s="9" t="str">
        <f>IF(G66="Plan 19",IF(J66="",0,VLOOKUP(RPT!A66,KRG!$B$2:$BA$200,52,0)),"")</f>
        <v/>
      </c>
      <c r="AC66" s="9" t="str">
        <f t="shared" si="8"/>
        <v/>
      </c>
      <c r="AD66" s="9">
        <f>IF(G66="Plan 22",VLOOKUP(RPT!A66,KRG!$B$2:$BA$200,52,0),"")</f>
        <v>5</v>
      </c>
      <c r="AE66" s="3" t="str">
        <f t="shared" si="9"/>
        <v/>
      </c>
      <c r="AF66" s="9" t="str">
        <f>IF(G66="Plan 26",IF(J66="Unplanned PTO",0,VLOOKUP(RPT!A66,KRG!$B$2:$BA$200,52,0)),"")</f>
        <v/>
      </c>
      <c r="AG66" s="9" t="str">
        <f t="shared" si="10"/>
        <v/>
      </c>
      <c r="AH66" s="9" t="str">
        <f>IF(G66="Plan 32",VLOOKUP(A66,'SWG2'!B:BA,52,0),"")</f>
        <v/>
      </c>
      <c r="AI66" s="9" t="str">
        <f t="shared" si="11"/>
        <v/>
      </c>
      <c r="AJ66" s="9" t="str">
        <f>IF(G66="Plan 3",IF(AND(H66&gt;=38,J66&lt;&gt;"Unplanned PTO"),IF(AND(INDEX(FPL!P:P,MATCH(RPT!A66,FPL!B:B,0),1)&gt;=0.92),4.25,3),IF(AND(H66&gt;=38,J66="Unplanned PTO",AP66&gt;=38),IF(INDEX(FPL!P:P,MATCH(RPT!A66,FPL!B:B,0),1)&gt;=0.92,4.25,3),IF(INDEX(FPL!P:P,MATCH(RPT!A66,FPL!B:B,0),1)&gt;=0.92,1.25,0))),"")</f>
        <v/>
      </c>
      <c r="AL66" s="22" t="str">
        <f>INDEX(Roster!F:F, MATCH(RPT!A66,Roster!A:A,0),1)</f>
        <v>2022-08-22</v>
      </c>
      <c r="AM66">
        <f>IF(SUMIFS(HRS!G:G,HRS!F:F,"REG",HRS!C:C,RPT!A66)+SUMIFS(HRS!G:G,HRS!F:F,"OT",HRS!C:C,RPT!A66)+SUMIFS(HRS!G:G,HRS!F:F,"PTO",HRS!C:C,RPT!A66,HRS!S:S,"PTOS")&gt;=38,SUMIFS(HRS!G:G,HRS!F:F,"REG",HRS!C:C,RPT!A66)+SUMIFS(HRS!G:G,HRS!F:F,"OT",HRS!C:C,RPT!A66),0)</f>
        <v>40.166659999999993</v>
      </c>
      <c r="AP66">
        <f>SUMIFS(HRS!G:G,HRS!C:C,E66,HRS!F:F,"REG")+SUMIFS(HRS!G:G,HRS!C:C,E66,HRS!F:F,"OT")</f>
        <v>40.166659999999993</v>
      </c>
      <c r="AS66" s="9" t="str">
        <f t="shared" ref="AS66:AS129" si="18">CONCATENATE(C66," ",B66)</f>
        <v>1065 65</v>
      </c>
      <c r="AT66" s="9" t="str">
        <f t="shared" ref="AT66:AT129" si="19">D66</f>
        <v>Kroger</v>
      </c>
      <c r="AU66" s="9" t="str">
        <f t="shared" si="16"/>
        <v>OT</v>
      </c>
      <c r="AV66" s="19">
        <f t="shared" si="12"/>
        <v>6.9441666666663808E-3</v>
      </c>
    </row>
    <row r="67" spans="1:48" customFormat="1" ht="12.75" customHeight="1" x14ac:dyDescent="0.2">
      <c r="A67" s="2">
        <f>Roster!A67</f>
        <v>245223</v>
      </c>
      <c r="B67" s="2">
        <f t="shared" si="13"/>
        <v>66</v>
      </c>
      <c r="C67" s="2">
        <v>1066</v>
      </c>
      <c r="D67" s="2" t="str">
        <f>Roster!D67</f>
        <v>Kroger</v>
      </c>
      <c r="E67" s="2" t="str">
        <f t="shared" ref="E67:E130" si="20">0&amp;A67</f>
        <v>0245223</v>
      </c>
      <c r="F67" s="2">
        <f>IFERROR(INDEX('Cur Sch'!G:G,MATCH(RPT!A67,'Cur Sch'!C:C,0),1),0)</f>
        <v>40</v>
      </c>
      <c r="G67" s="2" t="str">
        <f>Roster!N67</f>
        <v>plan 12</v>
      </c>
      <c r="H67" s="3">
        <f>SUMIF(HRS!C:C,RPT!E67,HRS!G:G)</f>
        <v>48.116660000000003</v>
      </c>
      <c r="I67" s="9" t="str">
        <f>IFERROR(IF(VLOOKUP(A67,PA!A:E,5,0)=0,"Yes",""),"No")</f>
        <v>Yes</v>
      </c>
      <c r="J67" s="9" t="str">
        <f>IFERROR(IF(VLOOKUP(A67,PTO!A:L,12,0)="PTOU Applied", "Unplanned PTO",IF(VLOOKUP(A67,PTO!A:L,12,0)="PTOU ","Denied PTO","Planned PTO")),"No PTO")</f>
        <v>No PTO</v>
      </c>
      <c r="K67" s="9" t="str">
        <f t="shared" ref="K67:K130" si="21">IFERROR(IF(AND(I67="No",(H67-F67)&gt;-0.75,OR(J67="No PTO",J67="Planned PTO")),"Check",""),"No SCH")</f>
        <v/>
      </c>
      <c r="L67" s="14" t="str">
        <f>IFERROR(IF(AND(D67="Kroger",OR(U67="1",U67="0")),IF(VLOOKUP(RPT!A67,KRG!$B$2:$BA$200,52,0)=0,IF(RPT!J67="Planned PTO",IF((F67-0.75)&lt;H67,"Check",""),""),""),""),"")</f>
        <v/>
      </c>
      <c r="M67" s="14" t="str">
        <f>IFERROR(IF(IF(D67="Kroger",AVERAGEIFS('QA Check'!E:E,'QA Check'!C:C,RPT!A67,'QA Check'!H:H,"(QA)"),0)&gt;=90%,IF(AND(I67="Yes",J67&lt;&gt;"Unplanned PTO",U67=1),"Check",""),""),"")</f>
        <v/>
      </c>
      <c r="U67" s="17">
        <f t="shared" si="17"/>
        <v>5.5</v>
      </c>
      <c r="V67" s="8" t="str">
        <f t="shared" ref="V67:V130" si="22">IF(G67="Plan 0",IF(AND(D67="Kroger",A67&lt;&gt;186410,AP67&gt;38),3,0),"")</f>
        <v/>
      </c>
      <c r="W67" s="9" t="str">
        <f>IF(G67="Plan 2",IF(AND(IFERROR(INDEX(KRG!D:D,MATCH(RPT!A67,KRG!B:B,0),1)="Plan 2",0),A67&lt;&gt;212821),INDEX(KRG!BA:BA,MATCH(RPT!A67,KRG!B:B,0),1),IF(AND(I67="Yes",OR(J67="No PTO",J67="Planned PTO",J67="Denied PTO")),2,0)),"")</f>
        <v/>
      </c>
      <c r="X67" s="9" t="str">
        <f t="shared" ref="X67:X130" si="23">IF(G67="Plan 7",IF(AND(I67="Yes",OR(J67="No PTO",J67="Planned PTO",J67="Denied PTO")),3.5,0),"")</f>
        <v/>
      </c>
      <c r="Y67" s="9" t="str">
        <f>IF(G67="Plan 9",VLOOKUP(RPT!A67,KRG!$B$2:$BA$200,52,0),"")</f>
        <v/>
      </c>
      <c r="Z67" s="9" t="str">
        <f>IF(G67="Plan 11",VLOOKUP(RPT!A67,KRG!$B$2:$BA$200,52,0),"")</f>
        <v/>
      </c>
      <c r="AA67" s="9">
        <f>IF(G67="Plan 12",IF(D67="Kroger",IF(J67="",0,VLOOKUP(RPT!A67,KRG!$B$2:$BA$200,52,0)),IF(D67="SW Gas (Jax)",INDEX('SWG2'!BA:BA,MATCH(RPT!A67,'SWG2'!B:B,0),1),IF(D67="Mercedes (Jax)",IF(SUM(SUMIFS(HRS!G:G,HRS!C:C,A67,HRS!F:F,{"OT","REG","PR2.5","PROT5","PR125","PROTC","PR2.0","PROT4"}))&gt;=38,4,0),IF(D67="FPL",IF(AND(H67&gt;=38,I67="Yes"),5.5,IF(H67&gt;=38,3,0)),IF(AND(I67="Yes",OR(J67="No PTO",J67="Planned PTO",J67="Denied PTO")),2.5,0))))),"")</f>
        <v>5.5</v>
      </c>
      <c r="AB67" s="9" t="str">
        <f>IF(G67="Plan 19",IF(J67="",0,VLOOKUP(RPT!A67,KRG!$B$2:$BA$200,52,0)),"")</f>
        <v/>
      </c>
      <c r="AC67" s="9" t="str">
        <f t="shared" ref="AC67:AC130" si="24">IF(G67="Plan 21",IF(AND(I67="Yes",OR(J67="No PTO",J67="Planned PTO",J67="Denied PTO")),3,0),"")</f>
        <v/>
      </c>
      <c r="AD67" s="9" t="str">
        <f>IF(G67="Plan 22",VLOOKUP(RPT!A67,KRG!$B$2:$BA$200,52,0),"")</f>
        <v/>
      </c>
      <c r="AE67" s="3" t="str">
        <f t="shared" ref="AE67:AE105" si="25">IF(G67="Plan 39",IF(AND(H67&gt;=38,J67&lt;&gt;"Unplanned PTO"),4,IF(AND(H67&gt;=38,J67="Unplanned PTO",AP67&gt;=38),4,0)),"")</f>
        <v/>
      </c>
      <c r="AF67" s="9" t="str">
        <f>IF(G67="Plan 26",IF(J67="Unplanned PTO",0,VLOOKUP(RPT!A67,KRG!$B$2:$BA$200,52,0)),"")</f>
        <v/>
      </c>
      <c r="AG67" s="9" t="str">
        <f t="shared" ref="AG67:AG106" si="26">IF(G67="Plan 40",IF(AND(H67&gt;=38,J67&lt;&gt;"Unplanned PTO"),4.5,IF(AND(H67&gt;=38,J67="Unplanned PTO",AP67&gt;=38),4.5,0)),"")</f>
        <v/>
      </c>
      <c r="AH67" s="9" t="str">
        <f>IF(G67="Plan 32",VLOOKUP(A67,'SWG2'!B:BA,52,0),"")</f>
        <v/>
      </c>
      <c r="AI67" s="9" t="str">
        <f t="shared" ref="AI67:AI130" si="27">IF(G67="Plan 33",IF(AP67&gt;=38,3,0),"")</f>
        <v/>
      </c>
      <c r="AJ67" s="9" t="str">
        <f>IF(G67="Plan 3",IF(AND(H67&gt;=38,J67&lt;&gt;"Unplanned PTO"),IF(AND(INDEX(FPL!P:P,MATCH(RPT!A67,FPL!B:B,0),1)&gt;=0.92),4.25,3),IF(AND(H67&gt;=38,J67="Unplanned PTO",AP67&gt;=38),IF(INDEX(FPL!P:P,MATCH(RPT!A67,FPL!B:B,0),1)&gt;=0.92,4.25,3),IF(INDEX(FPL!P:P,MATCH(RPT!A67,FPL!B:B,0),1)&gt;=0.92,1.25,0))),"")</f>
        <v/>
      </c>
      <c r="AL67" s="22" t="str">
        <f>INDEX(Roster!F:F, MATCH(RPT!A67,Roster!A:A,0),1)</f>
        <v>2019-10-24</v>
      </c>
      <c r="AM67">
        <f>IF(SUMIFS(HRS!G:G,HRS!F:F,"REG",HRS!C:C,RPT!A67)+SUMIFS(HRS!G:G,HRS!F:F,"OT",HRS!C:C,RPT!A67)+SUMIFS(HRS!G:G,HRS!F:F,"PTO",HRS!C:C,RPT!A67,HRS!S:S,"PTOS")&gt;=38,SUMIFS(HRS!G:G,HRS!F:F,"REG",HRS!C:C,RPT!A67)+SUMIFS(HRS!G:G,HRS!F:F,"OT",HRS!C:C,RPT!A67),0)</f>
        <v>40.116660000000003</v>
      </c>
      <c r="AP67">
        <f>SUMIFS(HRS!G:G,HRS!C:C,E67,HRS!F:F,"REG")+SUMIFS(HRS!G:G,HRS!C:C,E67,HRS!F:F,"OT")</f>
        <v>40.116660000000003</v>
      </c>
      <c r="AS67" s="9" t="str">
        <f t="shared" si="18"/>
        <v>1066 66</v>
      </c>
      <c r="AT67" s="9" t="str">
        <f t="shared" si="19"/>
        <v>Kroger</v>
      </c>
      <c r="AU67" s="9" t="str">
        <f t="shared" si="16"/>
        <v/>
      </c>
      <c r="AV67" s="19" t="str">
        <f t="shared" ref="AV67:AV130" si="28">IF(AND(AU67="OT",F67&lt;&gt;0), (AP67-F67)/24,"")</f>
        <v/>
      </c>
    </row>
    <row r="68" spans="1:48" customFormat="1" ht="12.75" customHeight="1" x14ac:dyDescent="0.2">
      <c r="A68" s="2">
        <f>Roster!A68</f>
        <v>221292</v>
      </c>
      <c r="B68" s="2">
        <f t="shared" ref="B68:B131" si="29">B67+1</f>
        <v>67</v>
      </c>
      <c r="C68" s="2">
        <v>1067</v>
      </c>
      <c r="D68" s="2" t="str">
        <f>Roster!D68</f>
        <v>Kroger</v>
      </c>
      <c r="E68" s="2" t="str">
        <f t="shared" si="20"/>
        <v>0221292</v>
      </c>
      <c r="F68" s="2">
        <f>IFERROR(INDEX('Cur Sch'!G:G,MATCH(RPT!A68,'Cur Sch'!C:C,0),1),0)</f>
        <v>40</v>
      </c>
      <c r="G68" s="2" t="str">
        <f>Roster!N68</f>
        <v>plan 19</v>
      </c>
      <c r="H68" s="3">
        <f>SUMIF(HRS!C:C,RPT!E68,HRS!G:G)</f>
        <v>48.7</v>
      </c>
      <c r="I68" s="9" t="str">
        <f>IFERROR(IF(VLOOKUP(A68,PA!A:E,5,0)=0,"Yes",""),"No")</f>
        <v>Yes</v>
      </c>
      <c r="J68" s="9" t="str">
        <f>IFERROR(IF(VLOOKUP(A68,PTO!A:L,12,0)="PTOU Applied", "Unplanned PTO",IF(VLOOKUP(A68,PTO!A:L,12,0)="PTOU ","Denied PTO","Planned PTO")),"No PTO")</f>
        <v>No PTO</v>
      </c>
      <c r="K68" s="9" t="str">
        <f t="shared" si="21"/>
        <v/>
      </c>
      <c r="L68" s="14" t="str">
        <f>IFERROR(IF(AND(D68="Kroger",OR(U68="1",U68="0")),IF(VLOOKUP(RPT!A68,KRG!$B$2:$BA$200,52,0)=0,IF(RPT!J68="Planned PTO",IF((F68-0.75)&lt;H68,"Check",""),""),""),""),"")</f>
        <v/>
      </c>
      <c r="M68" s="14" t="str">
        <f>IFERROR(IF(IF(D68="Kroger",AVERAGEIFS('QA Check'!E:E,'QA Check'!C:C,RPT!A68,'QA Check'!H:H,"(QA)"),0)&gt;=90%,IF(AND(I68="Yes",J68&lt;&gt;"Unplanned PTO",U68=1),"Check",""),""),"")</f>
        <v/>
      </c>
      <c r="U68" s="17">
        <f t="shared" si="17"/>
        <v>5.5</v>
      </c>
      <c r="V68" s="8" t="str">
        <f t="shared" si="22"/>
        <v/>
      </c>
      <c r="W68" s="9" t="str">
        <f>IF(G68="Plan 2",IF(AND(IFERROR(INDEX(KRG!D:D,MATCH(RPT!A68,KRG!B:B,0),1)="Plan 2",0),A68&lt;&gt;212821),INDEX(KRG!BA:BA,MATCH(RPT!A68,KRG!B:B,0),1),IF(AND(I68="Yes",OR(J68="No PTO",J68="Planned PTO",J68="Denied PTO")),2,0)),"")</f>
        <v/>
      </c>
      <c r="X68" s="9" t="str">
        <f t="shared" si="23"/>
        <v/>
      </c>
      <c r="Y68" s="9" t="str">
        <f>IF(G68="Plan 9",VLOOKUP(RPT!A68,KRG!$B$2:$BA$200,52,0),"")</f>
        <v/>
      </c>
      <c r="Z68" s="9" t="str">
        <f>IF(G68="Plan 11",VLOOKUP(RPT!A68,KRG!$B$2:$BA$200,52,0),"")</f>
        <v/>
      </c>
      <c r="AA68" s="9" t="str">
        <f>IF(G68="Plan 12",IF(D68="Kroger",IF(J68="",0,VLOOKUP(RPT!A68,KRG!$B$2:$BA$200,52,0)),IF(D68="SW Gas (Jax)",INDEX('SWG2'!BA:BA,MATCH(RPT!A68,'SWG2'!B:B,0),1),IF(D68="Mercedes (Jax)",IF(SUM(SUMIFS(HRS!G:G,HRS!C:C,A68,HRS!F:F,{"OT","REG","PR2.5","PROT5","PR125","PROTC","PR2.0","PROT4"}))&gt;=38,4,0),IF(D68="FPL",IF(AND(H68&gt;=38,I68="Yes"),5.5,IF(H68&gt;=38,3,0)),IF(AND(I68="Yes",OR(J68="No PTO",J68="Planned PTO",J68="Denied PTO")),2.5,0))))),"")</f>
        <v/>
      </c>
      <c r="AB68" s="9">
        <f>IF(G68="Plan 19",IF(J68="",0,VLOOKUP(RPT!A68,KRG!$B$2:$BA$200,52,0)),"")</f>
        <v>5.5</v>
      </c>
      <c r="AC68" s="9" t="str">
        <f t="shared" si="24"/>
        <v/>
      </c>
      <c r="AD68" s="9" t="str">
        <f>IF(G68="Plan 22",VLOOKUP(RPT!A68,KRG!$B$2:$BA$200,52,0),"")</f>
        <v/>
      </c>
      <c r="AE68" s="3" t="str">
        <f t="shared" si="25"/>
        <v/>
      </c>
      <c r="AF68" s="9" t="str">
        <f>IF(G68="Plan 26",IF(J68="Unplanned PTO",0,VLOOKUP(RPT!A68,KRG!$B$2:$BA$200,52,0)),"")</f>
        <v/>
      </c>
      <c r="AG68" s="9" t="str">
        <f t="shared" si="26"/>
        <v/>
      </c>
      <c r="AH68" s="9" t="str">
        <f>IF(G68="Plan 32",VLOOKUP(A68,'SWG2'!B:BA,52,0),"")</f>
        <v/>
      </c>
      <c r="AI68" s="9" t="str">
        <f t="shared" si="27"/>
        <v/>
      </c>
      <c r="AJ68" s="9" t="str">
        <f>IF(G68="Plan 3",IF(AND(H68&gt;=38,J68&lt;&gt;"Unplanned PTO"),IF(AND(INDEX(FPL!P:P,MATCH(RPT!A68,FPL!B:B,0),1)&gt;=0.92),4.25,3),IF(AND(H68&gt;=38,J68="Unplanned PTO",AP68&gt;=38),IF(INDEX(FPL!P:P,MATCH(RPT!A68,FPL!B:B,0),1)&gt;=0.92,4.25,3),IF(INDEX(FPL!P:P,MATCH(RPT!A68,FPL!B:B,0),1)&gt;=0.92,1.25,0))),"")</f>
        <v/>
      </c>
      <c r="AL68" s="22" t="str">
        <f>INDEX(Roster!F:F, MATCH(RPT!A68,Roster!A:A,0),1)</f>
        <v>2019-12-30</v>
      </c>
      <c r="AM68">
        <f>IF(SUMIFS(HRS!G:G,HRS!F:F,"REG",HRS!C:C,RPT!A68)+SUMIFS(HRS!G:G,HRS!F:F,"OT",HRS!C:C,RPT!A68)+SUMIFS(HRS!G:G,HRS!F:F,"PTO",HRS!C:C,RPT!A68,HRS!S:S,"PTOS")&gt;=38,SUMIFS(HRS!G:G,HRS!F:F,"REG",HRS!C:C,RPT!A68)+SUMIFS(HRS!G:G,HRS!F:F,"OT",HRS!C:C,RPT!A68),0)</f>
        <v>40.700000000000003</v>
      </c>
      <c r="AP68">
        <f>SUMIFS(HRS!G:G,HRS!C:C,E68,HRS!F:F,"REG")+SUMIFS(HRS!G:G,HRS!C:C,E68,HRS!F:F,"OT")</f>
        <v>40.700000000000003</v>
      </c>
      <c r="AS68" s="9" t="str">
        <f t="shared" si="18"/>
        <v>1067 67</v>
      </c>
      <c r="AT68" s="9" t="str">
        <f t="shared" si="19"/>
        <v>Kroger</v>
      </c>
      <c r="AU68" s="9" t="str">
        <f t="shared" si="16"/>
        <v>OT</v>
      </c>
      <c r="AV68" s="19">
        <f t="shared" si="28"/>
        <v>2.9166666666666785E-2</v>
      </c>
    </row>
    <row r="69" spans="1:48" customFormat="1" ht="12.75" customHeight="1" x14ac:dyDescent="0.2">
      <c r="A69" s="2">
        <f>Roster!A69</f>
        <v>263186</v>
      </c>
      <c r="B69" s="2">
        <f t="shared" si="29"/>
        <v>68</v>
      </c>
      <c r="C69" s="2">
        <v>1068</v>
      </c>
      <c r="D69" s="2" t="str">
        <f>Roster!D69</f>
        <v>Kroger</v>
      </c>
      <c r="E69" s="2" t="str">
        <f t="shared" si="20"/>
        <v>0263186</v>
      </c>
      <c r="F69" s="2">
        <f>IFERROR(INDEX('Cur Sch'!G:G,MATCH(RPT!A69,'Cur Sch'!C:C,0),1),0)</f>
        <v>40</v>
      </c>
      <c r="G69" s="2" t="str">
        <f>Roster!N69</f>
        <v>plan 22</v>
      </c>
      <c r="H69" s="3">
        <f>SUMIF(HRS!C:C,RPT!E69,HRS!G:G)</f>
        <v>40.250010000000003</v>
      </c>
      <c r="I69" s="9" t="str">
        <f>IFERROR(IF(VLOOKUP(A69,PA!A:E,5,0)=0,"Yes",""),"No")</f>
        <v>Yes</v>
      </c>
      <c r="J69" s="9" t="str">
        <f>IFERROR(IF(VLOOKUP(A69,PTO!A:L,12,0)="PTOU Applied", "Unplanned PTO",IF(VLOOKUP(A69,PTO!A:L,12,0)="PTOU ","Denied PTO","Planned PTO")),"No PTO")</f>
        <v>No PTO</v>
      </c>
      <c r="K69" s="9" t="str">
        <f t="shared" si="21"/>
        <v/>
      </c>
      <c r="L69" s="14" t="str">
        <f>IFERROR(IF(AND(D69="Kroger",OR(U69="1",U69="0")),IF(VLOOKUP(RPT!A69,KRG!$B$2:$BA$200,52,0)=0,IF(RPT!J69="Planned PTO",IF((F69-0.75)&lt;H69,"Check",""),""),""),""),"")</f>
        <v/>
      </c>
      <c r="M69" s="14" t="str">
        <f>IFERROR(IF(IF(D69="Kroger",AVERAGEIFS('QA Check'!E:E,'QA Check'!C:C,RPT!A69,'QA Check'!H:H,"(QA)"),0)&gt;=90%,IF(AND(I69="Yes",J69&lt;&gt;"Unplanned PTO",U69=1),"Check",""),""),"")</f>
        <v/>
      </c>
      <c r="U69" s="17">
        <f t="shared" si="17"/>
        <v>5</v>
      </c>
      <c r="V69" s="8" t="str">
        <f t="shared" si="22"/>
        <v/>
      </c>
      <c r="W69" s="9" t="str">
        <f>IF(G69="Plan 2",IF(AND(IFERROR(INDEX(KRG!D:D,MATCH(RPT!A69,KRG!B:B,0),1)="Plan 2",0),A69&lt;&gt;212821),INDEX(KRG!BA:BA,MATCH(RPT!A69,KRG!B:B,0),1),IF(AND(I69="Yes",OR(J69="No PTO",J69="Planned PTO",J69="Denied PTO")),2,0)),"")</f>
        <v/>
      </c>
      <c r="X69" s="9" t="str">
        <f t="shared" si="23"/>
        <v/>
      </c>
      <c r="Y69" s="9" t="str">
        <f>IF(G69="Plan 9",VLOOKUP(RPT!A69,KRG!$B$2:$BA$200,52,0),"")</f>
        <v/>
      </c>
      <c r="Z69" s="9" t="str">
        <f>IF(G69="Plan 11",VLOOKUP(RPT!A69,KRG!$B$2:$BA$200,52,0),"")</f>
        <v/>
      </c>
      <c r="AA69" s="9" t="str">
        <f>IF(G69="Plan 12",IF(D69="Kroger",IF(J69="",0,VLOOKUP(RPT!A69,KRG!$B$2:$BA$200,52,0)),IF(D69="SW Gas (Jax)",INDEX('SWG2'!BA:BA,MATCH(RPT!A69,'SWG2'!B:B,0),1),IF(D69="Mercedes (Jax)",IF(SUM(SUMIFS(HRS!G:G,HRS!C:C,A69,HRS!F:F,{"OT","REG","PR2.5","PROT5","PR125","PROTC","PR2.0","PROT4"}))&gt;=38,4,0),IF(D69="FPL",IF(AND(H69&gt;=38,I69="Yes"),5.5,IF(H69&gt;=38,3,0)),IF(AND(I69="Yes",OR(J69="No PTO",J69="Planned PTO",J69="Denied PTO")),2.5,0))))),"")</f>
        <v/>
      </c>
      <c r="AB69" s="9" t="str">
        <f>IF(G69="Plan 19",IF(J69="",0,VLOOKUP(RPT!A69,KRG!$B$2:$BA$200,52,0)),"")</f>
        <v/>
      </c>
      <c r="AC69" s="9" t="str">
        <f t="shared" si="24"/>
        <v/>
      </c>
      <c r="AD69" s="9">
        <f>IF(G69="Plan 22",VLOOKUP(RPT!A69,KRG!$B$2:$BA$200,52,0),"")</f>
        <v>5</v>
      </c>
      <c r="AE69" s="3" t="str">
        <f t="shared" si="25"/>
        <v/>
      </c>
      <c r="AF69" s="9" t="str">
        <f>IF(G69="Plan 26",IF(J69="Unplanned PTO",0,VLOOKUP(RPT!A69,KRG!$B$2:$BA$200,52,0)),"")</f>
        <v/>
      </c>
      <c r="AG69" s="9" t="str">
        <f t="shared" si="26"/>
        <v/>
      </c>
      <c r="AH69" s="9" t="str">
        <f>IF(G69="Plan 32",VLOOKUP(A69,'SWG2'!B:BA,52,0),"")</f>
        <v/>
      </c>
      <c r="AI69" s="9" t="str">
        <f t="shared" si="27"/>
        <v/>
      </c>
      <c r="AJ69" s="9" t="str">
        <f>IF(G69="Plan 3",IF(AND(H69&gt;=38,J69&lt;&gt;"Unplanned PTO"),IF(AND(INDEX(FPL!P:P,MATCH(RPT!A69,FPL!B:B,0),1)&gt;=0.92),4.25,3),IF(AND(H69&gt;=38,J69="Unplanned PTO",AP69&gt;=38),IF(INDEX(FPL!P:P,MATCH(RPT!A69,FPL!B:B,0),1)&gt;=0.92,4.25,3),IF(INDEX(FPL!P:P,MATCH(RPT!A69,FPL!B:B,0),1)&gt;=0.92,1.25,0))),"")</f>
        <v/>
      </c>
      <c r="AL69" s="22" t="str">
        <f>INDEX(Roster!F:F, MATCH(RPT!A69,Roster!A:A,0),1)</f>
        <v>2022-08-08</v>
      </c>
      <c r="AM69">
        <f>IF(SUMIFS(HRS!G:G,HRS!F:F,"REG",HRS!C:C,RPT!A69)+SUMIFS(HRS!G:G,HRS!F:F,"OT",HRS!C:C,RPT!A69)+SUMIFS(HRS!G:G,HRS!F:F,"PTO",HRS!C:C,RPT!A69,HRS!S:S,"PTOS")&gt;=38,SUMIFS(HRS!G:G,HRS!F:F,"REG",HRS!C:C,RPT!A69)+SUMIFS(HRS!G:G,HRS!F:F,"OT",HRS!C:C,RPT!A69),0)</f>
        <v>40.250010000000003</v>
      </c>
      <c r="AP69">
        <f>SUMIFS(HRS!G:G,HRS!C:C,E69,HRS!F:F,"REG")+SUMIFS(HRS!G:G,HRS!C:C,E69,HRS!F:F,"OT")</f>
        <v>40.250010000000003</v>
      </c>
      <c r="AS69" s="9" t="str">
        <f t="shared" si="18"/>
        <v>1068 68</v>
      </c>
      <c r="AT69" s="9" t="str">
        <f t="shared" si="19"/>
        <v>Kroger</v>
      </c>
      <c r="AU69" s="9" t="str">
        <f t="shared" si="16"/>
        <v>OT</v>
      </c>
      <c r="AV69" s="19">
        <f t="shared" si="28"/>
        <v>1.0417083333333466E-2</v>
      </c>
    </row>
    <row r="70" spans="1:48" customFormat="1" ht="12.75" customHeight="1" x14ac:dyDescent="0.2">
      <c r="A70" s="2">
        <f>Roster!A70</f>
        <v>262994</v>
      </c>
      <c r="B70" s="2">
        <f t="shared" si="29"/>
        <v>69</v>
      </c>
      <c r="C70" s="2">
        <v>1069</v>
      </c>
      <c r="D70" s="2" t="str">
        <f>Roster!D70</f>
        <v>Kroger</v>
      </c>
      <c r="E70" s="2" t="str">
        <f t="shared" si="20"/>
        <v>0262994</v>
      </c>
      <c r="F70" s="2">
        <f>IFERROR(INDEX('Cur Sch'!G:G,MATCH(RPT!A70,'Cur Sch'!C:C,0),1),0)</f>
        <v>40</v>
      </c>
      <c r="G70" s="2" t="str">
        <f>Roster!N70</f>
        <v>plan 22</v>
      </c>
      <c r="H70" s="3">
        <f>SUMIF(HRS!C:C,RPT!E70,HRS!G:G)</f>
        <v>29.33333</v>
      </c>
      <c r="I70" s="9" t="str">
        <f>IFERROR(IF(VLOOKUP(A70,PA!A:E,5,0)=0,"Yes",""),"No")</f>
        <v>No</v>
      </c>
      <c r="J70" s="9" t="str">
        <f>IFERROR(IF(VLOOKUP(A70,PTO!A:L,12,0)="PTOU Applied", "Unplanned PTO",IF(VLOOKUP(A70,PTO!A:L,12,0)="PTOU ","Denied PTO","Planned PTO")),"No PTO")</f>
        <v>No PTO</v>
      </c>
      <c r="K70" s="9" t="str">
        <f t="shared" si="21"/>
        <v/>
      </c>
      <c r="L70" s="14" t="str">
        <f>IFERROR(IF(AND(D70="Kroger",OR(U70="1",U70="0")),IF(VLOOKUP(RPT!A70,KRG!$B$2:$BA$200,52,0)=0,IF(RPT!J70="Planned PTO",IF((F70-0.75)&lt;H70,"Check",""),""),""),""),"")</f>
        <v/>
      </c>
      <c r="M70" s="14" t="str">
        <f>IFERROR(IF(IF(D70="Kroger",AVERAGEIFS('QA Check'!E:E,'QA Check'!C:C,RPT!A70,'QA Check'!H:H,"(QA)"),0)&gt;=90%,IF(AND(I70="Yes",J70&lt;&gt;"Unplanned PTO",U70=1),"Check",""),""),"")</f>
        <v/>
      </c>
      <c r="U70" s="17">
        <f t="shared" si="17"/>
        <v>1.5</v>
      </c>
      <c r="V70" s="8" t="str">
        <f t="shared" si="22"/>
        <v/>
      </c>
      <c r="W70" s="9" t="str">
        <f>IF(G70="Plan 2",IF(AND(IFERROR(INDEX(KRG!D:D,MATCH(RPT!A70,KRG!B:B,0),1)="Plan 2",0),A70&lt;&gt;212821),INDEX(KRG!BA:BA,MATCH(RPT!A70,KRG!B:B,0),1),IF(AND(I70="Yes",OR(J70="No PTO",J70="Planned PTO",J70="Denied PTO")),2,0)),"")</f>
        <v/>
      </c>
      <c r="X70" s="9" t="str">
        <f t="shared" si="23"/>
        <v/>
      </c>
      <c r="Y70" s="9" t="str">
        <f>IF(G70="Plan 9",VLOOKUP(RPT!A70,KRG!$B$2:$BA$200,52,0),"")</f>
        <v/>
      </c>
      <c r="Z70" s="9" t="str">
        <f>IF(G70="Plan 11",VLOOKUP(RPT!A70,KRG!$B$2:$BA$200,52,0),"")</f>
        <v/>
      </c>
      <c r="AA70" s="9" t="str">
        <f>IF(G70="Plan 12",IF(D70="Kroger",IF(J70="",0,VLOOKUP(RPT!A70,KRG!$B$2:$BA$200,52,0)),IF(D70="SW Gas (Jax)",INDEX('SWG2'!BA:BA,MATCH(RPT!A70,'SWG2'!B:B,0),1),IF(D70="Mercedes (Jax)",IF(SUM(SUMIFS(HRS!G:G,HRS!C:C,A70,HRS!F:F,{"OT","REG","PR2.5","PROT5","PR125","PROTC","PR2.0","PROT4"}))&gt;=38,4,0),IF(D70="FPL",IF(AND(H70&gt;=38,I70="Yes"),5.5,IF(H70&gt;=38,3,0)),IF(AND(I70="Yes",OR(J70="No PTO",J70="Planned PTO",J70="Denied PTO")),2.5,0))))),"")</f>
        <v/>
      </c>
      <c r="AB70" s="9" t="str">
        <f>IF(G70="Plan 19",IF(J70="",0,VLOOKUP(RPT!A70,KRG!$B$2:$BA$200,52,0)),"")</f>
        <v/>
      </c>
      <c r="AC70" s="9" t="str">
        <f t="shared" si="24"/>
        <v/>
      </c>
      <c r="AD70" s="9">
        <f>IF(G70="Plan 22",VLOOKUP(RPT!A70,KRG!$B$2:$BA$200,52,0),"")</f>
        <v>1.5</v>
      </c>
      <c r="AE70" s="3" t="str">
        <f t="shared" si="25"/>
        <v/>
      </c>
      <c r="AF70" s="9" t="str">
        <f>IF(G70="Plan 26",IF(J70="Unplanned PTO",0,VLOOKUP(RPT!A70,KRG!$B$2:$BA$200,52,0)),"")</f>
        <v/>
      </c>
      <c r="AG70" s="9" t="str">
        <f t="shared" si="26"/>
        <v/>
      </c>
      <c r="AH70" s="9" t="str">
        <f>IF(G70="Plan 32",VLOOKUP(A70,'SWG2'!B:BA,52,0),"")</f>
        <v/>
      </c>
      <c r="AI70" s="9" t="str">
        <f t="shared" si="27"/>
        <v/>
      </c>
      <c r="AJ70" s="9" t="str">
        <f>IF(G70="Plan 3",IF(AND(H70&gt;=38,J70&lt;&gt;"Unplanned PTO"),IF(AND(INDEX(FPL!P:P,MATCH(RPT!A70,FPL!B:B,0),1)&gt;=0.92),4.25,3),IF(AND(H70&gt;=38,J70="Unplanned PTO",AP70&gt;=38),IF(INDEX(FPL!P:P,MATCH(RPT!A70,FPL!B:B,0),1)&gt;=0.92,4.25,3),IF(INDEX(FPL!P:P,MATCH(RPT!A70,FPL!B:B,0),1)&gt;=0.92,1.25,0))),"")</f>
        <v/>
      </c>
      <c r="AL70" s="22" t="str">
        <f>INDEX(Roster!F:F, MATCH(RPT!A70,Roster!A:A,0),1)</f>
        <v>2022-07-25</v>
      </c>
      <c r="AM70">
        <f>IF(SUMIFS(HRS!G:G,HRS!F:F,"REG",HRS!C:C,RPT!A70)+SUMIFS(HRS!G:G,HRS!F:F,"OT",HRS!C:C,RPT!A70)+SUMIFS(HRS!G:G,HRS!F:F,"PTO",HRS!C:C,RPT!A70,HRS!S:S,"PTOS")&gt;=38,SUMIFS(HRS!G:G,HRS!F:F,"REG",HRS!C:C,RPT!A70)+SUMIFS(HRS!G:G,HRS!F:F,"OT",HRS!C:C,RPT!A70),0)</f>
        <v>0</v>
      </c>
      <c r="AP70">
        <f>SUMIFS(HRS!G:G,HRS!C:C,E70,HRS!F:F,"REG")+SUMIFS(HRS!G:G,HRS!C:C,E70,HRS!F:F,"OT")</f>
        <v>29.33333</v>
      </c>
      <c r="AS70" s="9" t="str">
        <f t="shared" si="18"/>
        <v>1069 69</v>
      </c>
      <c r="AT70" s="9" t="str">
        <f t="shared" si="19"/>
        <v>Kroger</v>
      </c>
      <c r="AU70" s="9" t="str">
        <f t="shared" si="16"/>
        <v/>
      </c>
      <c r="AV70" s="19" t="str">
        <f t="shared" si="28"/>
        <v/>
      </c>
    </row>
    <row r="71" spans="1:48" customFormat="1" ht="12.75" customHeight="1" x14ac:dyDescent="0.2">
      <c r="A71" s="2">
        <f>Roster!A71</f>
        <v>263189</v>
      </c>
      <c r="B71" s="2">
        <f t="shared" si="29"/>
        <v>70</v>
      </c>
      <c r="C71" s="2">
        <v>1070</v>
      </c>
      <c r="D71" s="2" t="str">
        <f>Roster!D71</f>
        <v>Kroger</v>
      </c>
      <c r="E71" s="2" t="str">
        <f t="shared" si="20"/>
        <v>0263189</v>
      </c>
      <c r="F71" s="2">
        <f>IFERROR(INDEX('Cur Sch'!G:G,MATCH(RPT!A71,'Cur Sch'!C:C,0),1),0)</f>
        <v>40</v>
      </c>
      <c r="G71" s="2" t="str">
        <f>Roster!N71</f>
        <v>plan 22</v>
      </c>
      <c r="H71" s="3">
        <f>SUMIF(HRS!C:C,RPT!E71,HRS!G:G)</f>
        <v>39.96669</v>
      </c>
      <c r="I71" s="9" t="str">
        <f>IFERROR(IF(VLOOKUP(A71,PA!A:E,5,0)=0,"Yes",""),"No")</f>
        <v>No</v>
      </c>
      <c r="J71" s="9" t="str">
        <f>IFERROR(IF(VLOOKUP(A71,PTO!A:L,12,0)="PTOU Applied", "Unplanned PTO",IF(VLOOKUP(A71,PTO!A:L,12,0)="PTOU ","Denied PTO","Planned PTO")),"No PTO")</f>
        <v>No PTO</v>
      </c>
      <c r="K71" s="9" t="str">
        <f t="shared" si="21"/>
        <v>Check</v>
      </c>
      <c r="L71" s="14" t="str">
        <f>IFERROR(IF(AND(D71="Kroger",OR(U71="1",U71="0")),IF(VLOOKUP(RPT!A71,KRG!$B$2:$BA$200,52,0)=0,IF(RPT!J71="Planned PTO",IF((F71-0.75)&lt;H71,"Check",""),""),""),""),"")</f>
        <v/>
      </c>
      <c r="M71" s="14" t="str">
        <f>IFERROR(IF(IF(D71="Kroger",AVERAGEIFS('QA Check'!E:E,'QA Check'!C:C,RPT!A71,'QA Check'!H:H,"(QA)"),0)&gt;=90%,IF(AND(I71="Yes",J71&lt;&gt;"Unplanned PTO",U71=1),"Check",""),""),"")</f>
        <v/>
      </c>
      <c r="U71" s="17">
        <f t="shared" si="17"/>
        <v>4.5</v>
      </c>
      <c r="V71" s="8" t="str">
        <f t="shared" si="22"/>
        <v/>
      </c>
      <c r="W71" s="9" t="str">
        <f>IF(G71="Plan 2",IF(AND(IFERROR(INDEX(KRG!D:D,MATCH(RPT!A71,KRG!B:B,0),1)="Plan 2",0),A71&lt;&gt;212821),INDEX(KRG!BA:BA,MATCH(RPT!A71,KRG!B:B,0),1),IF(AND(I71="Yes",OR(J71="No PTO",J71="Planned PTO",J71="Denied PTO")),2,0)),"")</f>
        <v/>
      </c>
      <c r="X71" s="9" t="str">
        <f t="shared" si="23"/>
        <v/>
      </c>
      <c r="Y71" s="9" t="str">
        <f>IF(G71="Plan 9",VLOOKUP(RPT!A71,KRG!$B$2:$BA$200,52,0),"")</f>
        <v/>
      </c>
      <c r="Z71" s="9" t="str">
        <f>IF(G71="Plan 11",VLOOKUP(RPT!A71,KRG!$B$2:$BA$200,52,0),"")</f>
        <v/>
      </c>
      <c r="AA71" s="9" t="str">
        <f>IF(G71="Plan 12",IF(D71="Kroger",IF(J71="",0,VLOOKUP(RPT!A71,KRG!$B$2:$BA$200,52,0)),IF(D71="SW Gas (Jax)",INDEX('SWG2'!BA:BA,MATCH(RPT!A71,'SWG2'!B:B,0),1),IF(D71="Mercedes (Jax)",IF(SUM(SUMIFS(HRS!G:G,HRS!C:C,A71,HRS!F:F,{"OT","REG","PR2.5","PROT5","PR125","PROTC","PR2.0","PROT4"}))&gt;=38,4,0),IF(D71="FPL",IF(AND(H71&gt;=38,I71="Yes"),5.5,IF(H71&gt;=38,3,0)),IF(AND(I71="Yes",OR(J71="No PTO",J71="Planned PTO",J71="Denied PTO")),2.5,0))))),"")</f>
        <v/>
      </c>
      <c r="AB71" s="9" t="str">
        <f>IF(G71="Plan 19",IF(J71="",0,VLOOKUP(RPT!A71,KRG!$B$2:$BA$200,52,0)),"")</f>
        <v/>
      </c>
      <c r="AC71" s="9" t="str">
        <f t="shared" si="24"/>
        <v/>
      </c>
      <c r="AD71" s="9">
        <f>IF(G71="Plan 22",VLOOKUP(RPT!A71,KRG!$B$2:$BA$200,52,0),"")</f>
        <v>4.5</v>
      </c>
      <c r="AE71" s="3" t="str">
        <f t="shared" si="25"/>
        <v/>
      </c>
      <c r="AF71" s="9" t="str">
        <f>IF(G71="Plan 26",IF(J71="Unplanned PTO",0,VLOOKUP(RPT!A71,KRG!$B$2:$BA$200,52,0)),"")</f>
        <v/>
      </c>
      <c r="AG71" s="9" t="str">
        <f t="shared" si="26"/>
        <v/>
      </c>
      <c r="AH71" s="9" t="str">
        <f>IF(G71="Plan 32",VLOOKUP(A71,'SWG2'!B:BA,52,0),"")</f>
        <v/>
      </c>
      <c r="AI71" s="9" t="str">
        <f t="shared" si="27"/>
        <v/>
      </c>
      <c r="AJ71" s="9" t="str">
        <f>IF(G71="Plan 3",IF(AND(H71&gt;=38,J71&lt;&gt;"Unplanned PTO"),IF(AND(INDEX(FPL!P:P,MATCH(RPT!A71,FPL!B:B,0),1)&gt;=0.92),4.25,3),IF(AND(H71&gt;=38,J71="Unplanned PTO",AP71&gt;=38),IF(INDEX(FPL!P:P,MATCH(RPT!A71,FPL!B:B,0),1)&gt;=0.92,4.25,3),IF(INDEX(FPL!P:P,MATCH(RPT!A71,FPL!B:B,0),1)&gt;=0.92,1.25,0))),"")</f>
        <v/>
      </c>
      <c r="AL71" s="22" t="str">
        <f>INDEX(Roster!F:F, MATCH(RPT!A71,Roster!A:A,0),1)</f>
        <v>2022-08-08</v>
      </c>
      <c r="AM71">
        <f>IF(SUMIFS(HRS!G:G,HRS!F:F,"REG",HRS!C:C,RPT!A71)+SUMIFS(HRS!G:G,HRS!F:F,"OT",HRS!C:C,RPT!A71)+SUMIFS(HRS!G:G,HRS!F:F,"PTO",HRS!C:C,RPT!A71,HRS!S:S,"PTOS")&gt;=38,SUMIFS(HRS!G:G,HRS!F:F,"REG",HRS!C:C,RPT!A71)+SUMIFS(HRS!G:G,HRS!F:F,"OT",HRS!C:C,RPT!A71),0)</f>
        <v>39.96669</v>
      </c>
      <c r="AP71">
        <f>SUMIFS(HRS!G:G,HRS!C:C,E71,HRS!F:F,"REG")+SUMIFS(HRS!G:G,HRS!C:C,E71,HRS!F:F,"OT")</f>
        <v>39.96669</v>
      </c>
      <c r="AS71" s="9" t="str">
        <f t="shared" si="18"/>
        <v>1070 70</v>
      </c>
      <c r="AT71" s="9" t="str">
        <f t="shared" si="19"/>
        <v>Kroger</v>
      </c>
      <c r="AU71" s="9" t="str">
        <f t="shared" si="16"/>
        <v/>
      </c>
      <c r="AV71" s="19" t="str">
        <f t="shared" si="28"/>
        <v/>
      </c>
    </row>
    <row r="72" spans="1:48" customFormat="1" ht="12.75" customHeight="1" x14ac:dyDescent="0.2">
      <c r="A72" s="2">
        <f>Roster!A72</f>
        <v>252806</v>
      </c>
      <c r="B72" s="2">
        <f t="shared" si="29"/>
        <v>71</v>
      </c>
      <c r="C72" s="2">
        <v>1071</v>
      </c>
      <c r="D72" s="2" t="str">
        <f>Roster!D72</f>
        <v>Kroger</v>
      </c>
      <c r="E72" s="2" t="str">
        <f t="shared" si="20"/>
        <v>0252806</v>
      </c>
      <c r="F72" s="2">
        <f>IFERROR(INDEX('Cur Sch'!G:G,MATCH(RPT!A72,'Cur Sch'!C:C,0),1),0)</f>
        <v>40</v>
      </c>
      <c r="G72" s="2" t="str">
        <f>Roster!N72</f>
        <v>plan 22</v>
      </c>
      <c r="H72" s="3">
        <f>SUMIF(HRS!C:C,RPT!E72,HRS!G:G)</f>
        <v>40.183319999999995</v>
      </c>
      <c r="I72" s="9" t="str">
        <f>IFERROR(IF(VLOOKUP(A72,PA!A:E,5,0)=0,"Yes",""),"No")</f>
        <v>Yes</v>
      </c>
      <c r="J72" s="9" t="str">
        <f>IFERROR(IF(VLOOKUP(A72,PTO!A:L,12,0)="PTOU Applied", "Unplanned PTO",IF(VLOOKUP(A72,PTO!A:L,12,0)="PTOU ","Denied PTO","Planned PTO")),"No PTO")</f>
        <v>Unplanned PTO</v>
      </c>
      <c r="K72" s="9" t="str">
        <f t="shared" si="21"/>
        <v/>
      </c>
      <c r="L72" s="14" t="str">
        <f>IFERROR(IF(AND(D72="Kroger",OR(U72="1",U72="0")),IF(VLOOKUP(RPT!A72,KRG!$B$2:$BA$200,52,0)=0,IF(RPT!J72="Planned PTO",IF((F72-0.75)&lt;H72,"Check",""),""),""),""),"")</f>
        <v/>
      </c>
      <c r="M72" s="14" t="str">
        <f>IFERROR(IF(IF(D72="Kroger",AVERAGEIFS('QA Check'!E:E,'QA Check'!C:C,RPT!A72,'QA Check'!H:H,"(QA)"),0)&gt;=90%,IF(AND(I72="Yes",J72&lt;&gt;"Unplanned PTO",U72=1),"Check",""),""),"")</f>
        <v/>
      </c>
      <c r="U72" s="17">
        <f t="shared" si="17"/>
        <v>5</v>
      </c>
      <c r="V72" s="8" t="str">
        <f t="shared" si="22"/>
        <v/>
      </c>
      <c r="W72" s="9" t="str">
        <f>IF(G72="Plan 2",IF(AND(IFERROR(INDEX(KRG!D:D,MATCH(RPT!A72,KRG!B:B,0),1)="Plan 2",0),A72&lt;&gt;212821),INDEX(KRG!BA:BA,MATCH(RPT!A72,KRG!B:B,0),1),IF(AND(I72="Yes",OR(J72="No PTO",J72="Planned PTO",J72="Denied PTO")),2,0)),"")</f>
        <v/>
      </c>
      <c r="X72" s="9" t="str">
        <f t="shared" si="23"/>
        <v/>
      </c>
      <c r="Y72" s="9" t="str">
        <f>IF(G72="Plan 9",VLOOKUP(RPT!A72,KRG!$B$2:$BA$200,52,0),"")</f>
        <v/>
      </c>
      <c r="Z72" s="9" t="str">
        <f>IF(G72="Plan 11",VLOOKUP(RPT!A72,KRG!$B$2:$BA$200,52,0),"")</f>
        <v/>
      </c>
      <c r="AA72" s="9" t="str">
        <f>IF(G72="Plan 12",IF(D72="Kroger",IF(J72="",0,VLOOKUP(RPT!A72,KRG!$B$2:$BA$200,52,0)),IF(D72="SW Gas (Jax)",INDEX('SWG2'!BA:BA,MATCH(RPT!A72,'SWG2'!B:B,0),1),IF(D72="Mercedes (Jax)",IF(SUM(SUMIFS(HRS!G:G,HRS!C:C,A72,HRS!F:F,{"OT","REG","PR2.5","PROT5","PR125","PROTC","PR2.0","PROT4"}))&gt;=38,4,0),IF(D72="FPL",IF(AND(H72&gt;=38,I72="Yes"),5.5,IF(H72&gt;=38,3,0)),IF(AND(I72="Yes",OR(J72="No PTO",J72="Planned PTO",J72="Denied PTO")),2.5,0))))),"")</f>
        <v/>
      </c>
      <c r="AB72" s="9" t="str">
        <f>IF(G72="Plan 19",IF(J72="",0,VLOOKUP(RPT!A72,KRG!$B$2:$BA$200,52,0)),"")</f>
        <v/>
      </c>
      <c r="AC72" s="9" t="str">
        <f t="shared" si="24"/>
        <v/>
      </c>
      <c r="AD72" s="9">
        <f>IF(G72="Plan 22",VLOOKUP(RPT!A72,KRG!$B$2:$BA$200,52,0),"")</f>
        <v>5</v>
      </c>
      <c r="AE72" s="3" t="str">
        <f t="shared" si="25"/>
        <v/>
      </c>
      <c r="AF72" s="9" t="str">
        <f>IF(G72="Plan 26",IF(J72="Unplanned PTO",0,VLOOKUP(RPT!A72,KRG!$B$2:$BA$200,52,0)),"")</f>
        <v/>
      </c>
      <c r="AG72" s="9" t="str">
        <f t="shared" si="26"/>
        <v/>
      </c>
      <c r="AH72" s="9" t="str">
        <f>IF(G72="Plan 32",VLOOKUP(A72,'SWG2'!B:BA,52,0),"")</f>
        <v/>
      </c>
      <c r="AI72" s="9" t="str">
        <f t="shared" si="27"/>
        <v/>
      </c>
      <c r="AJ72" s="9" t="str">
        <f>IF(G72="Plan 3",IF(AND(H72&gt;=38,J72&lt;&gt;"Unplanned PTO"),IF(AND(INDEX(FPL!P:P,MATCH(RPT!A72,FPL!B:B,0),1)&gt;=0.92),4.25,3),IF(AND(H72&gt;=38,J72="Unplanned PTO",AP72&gt;=38),IF(INDEX(FPL!P:P,MATCH(RPT!A72,FPL!B:B,0),1)&gt;=0.92,4.25,3),IF(INDEX(FPL!P:P,MATCH(RPT!A72,FPL!B:B,0),1)&gt;=0.92,1.25,0))),"")</f>
        <v/>
      </c>
      <c r="AL72" s="22" t="str">
        <f>INDEX(Roster!F:F, MATCH(RPT!A72,Roster!A:A,0),1)</f>
        <v>2020-10-26</v>
      </c>
      <c r="AM72">
        <f>IF(SUMIFS(HRS!G:G,HRS!F:F,"REG",HRS!C:C,RPT!A72)+SUMIFS(HRS!G:G,HRS!F:F,"OT",HRS!C:C,RPT!A72)+SUMIFS(HRS!G:G,HRS!F:F,"PTO",HRS!C:C,RPT!A72,HRS!S:S,"PTOS")&gt;=38,SUMIFS(HRS!G:G,HRS!F:F,"REG",HRS!C:C,RPT!A72)+SUMIFS(HRS!G:G,HRS!F:F,"OT",HRS!C:C,RPT!A72),0)</f>
        <v>0</v>
      </c>
      <c r="AP72">
        <f>SUMIFS(HRS!G:G,HRS!C:C,E72,HRS!F:F,"REG")+SUMIFS(HRS!G:G,HRS!C:C,E72,HRS!F:F,"OT")</f>
        <v>35.683320000000002</v>
      </c>
      <c r="AS72" s="9" t="str">
        <f t="shared" si="18"/>
        <v>1071 71</v>
      </c>
      <c r="AT72" s="9" t="str">
        <f t="shared" si="19"/>
        <v>Kroger</v>
      </c>
      <c r="AU72" s="9" t="str">
        <f t="shared" si="16"/>
        <v/>
      </c>
      <c r="AV72" s="19" t="str">
        <f t="shared" si="28"/>
        <v/>
      </c>
    </row>
    <row r="73" spans="1:48" customFormat="1" ht="12.75" customHeight="1" x14ac:dyDescent="0.2">
      <c r="A73" s="2">
        <f>Roster!A73</f>
        <v>246766</v>
      </c>
      <c r="B73" s="2">
        <f t="shared" si="29"/>
        <v>72</v>
      </c>
      <c r="C73" s="2">
        <v>1072</v>
      </c>
      <c r="D73" s="2" t="str">
        <f>Roster!D73</f>
        <v>Kroger</v>
      </c>
      <c r="E73" s="2" t="str">
        <f t="shared" si="20"/>
        <v>0246766</v>
      </c>
      <c r="F73" s="2">
        <f>IFERROR(INDEX('Cur Sch'!G:G,MATCH(RPT!A73,'Cur Sch'!C:C,0),1),0)</f>
        <v>40</v>
      </c>
      <c r="G73" s="2" t="str">
        <f>Roster!N73</f>
        <v>plan 7</v>
      </c>
      <c r="H73" s="3">
        <f>SUMIF(HRS!C:C,RPT!E73,HRS!G:G)</f>
        <v>40.683329999999998</v>
      </c>
      <c r="I73" s="9" t="str">
        <f>IFERROR(IF(VLOOKUP(A73,PA!A:E,5,0)=0,"Yes",""),"No")</f>
        <v>Yes</v>
      </c>
      <c r="J73" s="9" t="str">
        <f>IFERROR(IF(VLOOKUP(A73,PTO!A:L,12,0)="PTOU Applied", "Unplanned PTO",IF(VLOOKUP(A73,PTO!A:L,12,0)="PTOU ","Denied PTO","Planned PTO")),"No PTO")</f>
        <v>No PTO</v>
      </c>
      <c r="K73" s="9" t="str">
        <f t="shared" si="21"/>
        <v/>
      </c>
      <c r="L73" s="14" t="str">
        <f>IFERROR(IF(AND(D73="Kroger",OR(U73="1",U73="0")),IF(VLOOKUP(RPT!A73,KRG!$B$2:$BA$200,52,0)=0,IF(RPT!J73="Planned PTO",IF((F73-0.75)&lt;H73,"Check",""),""),""),""),"")</f>
        <v/>
      </c>
      <c r="M73" s="14" t="str">
        <f>IFERROR(IF(IF(D73="Kroger",AVERAGEIFS('QA Check'!E:E,'QA Check'!C:C,RPT!A73,'QA Check'!H:H,"(QA)"),0)&gt;=90%,IF(AND(I73="Yes",J73&lt;&gt;"Unplanned PTO",U73=1),"Check",""),""),"")</f>
        <v/>
      </c>
      <c r="U73" s="17">
        <f t="shared" si="17"/>
        <v>3.5</v>
      </c>
      <c r="V73" s="8" t="str">
        <f t="shared" si="22"/>
        <v/>
      </c>
      <c r="W73" s="9" t="str">
        <f>IF(G73="Plan 2",IF(AND(IFERROR(INDEX(KRG!D:D,MATCH(RPT!A73,KRG!B:B,0),1)="Plan 2",0),A73&lt;&gt;212821),INDEX(KRG!BA:BA,MATCH(RPT!A73,KRG!B:B,0),1),IF(AND(I73="Yes",OR(J73="No PTO",J73="Planned PTO",J73="Denied PTO")),2,0)),"")</f>
        <v/>
      </c>
      <c r="X73" s="9">
        <f t="shared" si="23"/>
        <v>3.5</v>
      </c>
      <c r="Y73" s="9" t="str">
        <f>IF(G73="Plan 9",VLOOKUP(RPT!A73,KRG!$B$2:$BA$200,52,0),"")</f>
        <v/>
      </c>
      <c r="Z73" s="9" t="str">
        <f>IF(G73="Plan 11",VLOOKUP(RPT!A73,KRG!$B$2:$BA$200,52,0),"")</f>
        <v/>
      </c>
      <c r="AA73" s="9" t="str">
        <f>IF(G73="Plan 12",IF(D73="Kroger",IF(J73="",0,VLOOKUP(RPT!A73,KRG!$B$2:$BA$200,52,0)),IF(D73="SW Gas (Jax)",INDEX('SWG2'!BA:BA,MATCH(RPT!A73,'SWG2'!B:B,0),1),IF(D73="Mercedes (Jax)",IF(SUM(SUMIFS(HRS!G:G,HRS!C:C,A73,HRS!F:F,{"OT","REG","PR2.5","PROT5","PR125","PROTC","PR2.0","PROT4"}))&gt;=38,4,0),IF(D73="FPL",IF(AND(H73&gt;=38,I73="Yes"),5.5,IF(H73&gt;=38,3,0)),IF(AND(I73="Yes",OR(J73="No PTO",J73="Planned PTO",J73="Denied PTO")),2.5,0))))),"")</f>
        <v/>
      </c>
      <c r="AB73" s="9" t="str">
        <f>IF(G73="Plan 19",IF(J73="",0,VLOOKUP(RPT!A73,KRG!$B$2:$BA$200,52,0)),"")</f>
        <v/>
      </c>
      <c r="AC73" s="9" t="str">
        <f t="shared" si="24"/>
        <v/>
      </c>
      <c r="AD73" s="9" t="str">
        <f>IF(G73="Plan 22",VLOOKUP(RPT!A73,KRG!$B$2:$BA$200,52,0),"")</f>
        <v/>
      </c>
      <c r="AE73" s="3" t="str">
        <f t="shared" si="25"/>
        <v/>
      </c>
      <c r="AF73" s="9" t="str">
        <f>IF(G73="Plan 26",IF(J73="Unplanned PTO",0,VLOOKUP(RPT!A73,KRG!$B$2:$BA$200,52,0)),"")</f>
        <v/>
      </c>
      <c r="AG73" s="9" t="str">
        <f t="shared" si="26"/>
        <v/>
      </c>
      <c r="AH73" s="9" t="str">
        <f>IF(G73="Plan 32",VLOOKUP(A73,'SWG2'!B:BA,52,0),"")</f>
        <v/>
      </c>
      <c r="AI73" s="9" t="str">
        <f t="shared" si="27"/>
        <v/>
      </c>
      <c r="AJ73" s="9" t="str">
        <f>IF(G73="Plan 3",IF(AND(H73&gt;=38,J73&lt;&gt;"Unplanned PTO"),IF(AND(INDEX(FPL!P:P,MATCH(RPT!A73,FPL!B:B,0),1)&gt;=0.92),4.25,3),IF(AND(H73&gt;=38,J73="Unplanned PTO",AP73&gt;=38),IF(INDEX(FPL!P:P,MATCH(RPT!A73,FPL!B:B,0),1)&gt;=0.92,4.25,3),IF(INDEX(FPL!P:P,MATCH(RPT!A73,FPL!B:B,0),1)&gt;=0.92,1.25,0))),"")</f>
        <v/>
      </c>
      <c r="AL73" s="22" t="str">
        <f>INDEX(Roster!F:F, MATCH(RPT!A73,Roster!A:A,0),1)</f>
        <v>2020-01-13</v>
      </c>
      <c r="AM73">
        <f>IF(SUMIFS(HRS!G:G,HRS!F:F,"REG",HRS!C:C,RPT!A73)+SUMIFS(HRS!G:G,HRS!F:F,"OT",HRS!C:C,RPT!A73)+SUMIFS(HRS!G:G,HRS!F:F,"PTO",HRS!C:C,RPT!A73,HRS!S:S,"PTOS")&gt;=38,SUMIFS(HRS!G:G,HRS!F:F,"REG",HRS!C:C,RPT!A73)+SUMIFS(HRS!G:G,HRS!F:F,"OT",HRS!C:C,RPT!A73),0)</f>
        <v>40.683329999999998</v>
      </c>
      <c r="AP73">
        <f>SUMIFS(HRS!G:G,HRS!C:C,E73,HRS!F:F,"REG")+SUMIFS(HRS!G:G,HRS!C:C,E73,HRS!F:F,"OT")</f>
        <v>40.683329999999998</v>
      </c>
      <c r="AS73" s="9" t="str">
        <f t="shared" si="18"/>
        <v>1072 72</v>
      </c>
      <c r="AT73" s="9" t="str">
        <f t="shared" si="19"/>
        <v>Kroger</v>
      </c>
      <c r="AU73" s="9" t="str">
        <f t="shared" si="16"/>
        <v>OT</v>
      </c>
      <c r="AV73" s="19">
        <f t="shared" si="28"/>
        <v>2.8472083333333249E-2</v>
      </c>
    </row>
    <row r="74" spans="1:48" customFormat="1" ht="12.75" customHeight="1" x14ac:dyDescent="0.2">
      <c r="A74" s="2">
        <f>Roster!A74</f>
        <v>249857</v>
      </c>
      <c r="B74" s="2">
        <f t="shared" si="29"/>
        <v>73</v>
      </c>
      <c r="C74" s="2">
        <v>1073</v>
      </c>
      <c r="D74" s="2" t="str">
        <f>Roster!D74</f>
        <v>Kroger</v>
      </c>
      <c r="E74" s="2" t="str">
        <f t="shared" si="20"/>
        <v>0249857</v>
      </c>
      <c r="F74" s="2">
        <f>IFERROR(INDEX('Cur Sch'!G:G,MATCH(RPT!A74,'Cur Sch'!C:C,0),1),0)</f>
        <v>40</v>
      </c>
      <c r="G74" s="2" t="str">
        <f>Roster!N74</f>
        <v>plan 0</v>
      </c>
      <c r="H74" s="3">
        <f>SUMIF(HRS!C:C,RPT!E74,HRS!G:G)</f>
        <v>40.400010000000002</v>
      </c>
      <c r="I74" s="9" t="str">
        <f>IFERROR(IF(VLOOKUP(A74,PA!A:E,5,0)=0,"Yes",""),"No")</f>
        <v>Yes</v>
      </c>
      <c r="J74" s="9" t="str">
        <f>IFERROR(IF(VLOOKUP(A74,PTO!A:L,12,0)="PTOU Applied", "Unplanned PTO",IF(VLOOKUP(A74,PTO!A:L,12,0)="PTOU ","Denied PTO","Planned PTO")),"No PTO")</f>
        <v>No PTO</v>
      </c>
      <c r="K74" s="9" t="str">
        <f t="shared" si="21"/>
        <v/>
      </c>
      <c r="L74" s="14" t="str">
        <f>IFERROR(IF(AND(D74="Kroger",OR(U74="1",U74="0")),IF(VLOOKUP(RPT!A74,KRG!$B$2:$BA$200,52,0)=0,IF(RPT!J74="Planned PTO",IF((F74-0.75)&lt;H74,"Check",""),""),""),""),"")</f>
        <v/>
      </c>
      <c r="M74" s="14" t="str">
        <f>IFERROR(IF(IF(D74="Kroger",AVERAGEIFS('QA Check'!E:E,'QA Check'!C:C,RPT!A74,'QA Check'!H:H,"(QA)"),0)&gt;=90%,IF(AND(I74="Yes",J74&lt;&gt;"Unplanned PTO",U74=1),"Check",""),""),"")</f>
        <v/>
      </c>
      <c r="U74" s="17">
        <f t="shared" si="17"/>
        <v>3</v>
      </c>
      <c r="V74" s="8">
        <f t="shared" si="22"/>
        <v>3</v>
      </c>
      <c r="W74" s="9" t="str">
        <f>IF(G74="Plan 2",IF(AND(IFERROR(INDEX(KRG!D:D,MATCH(RPT!A74,KRG!B:B,0),1)="Plan 2",0),A74&lt;&gt;212821),INDEX(KRG!BA:BA,MATCH(RPT!A74,KRG!B:B,0),1),IF(AND(I74="Yes",OR(J74="No PTO",J74="Planned PTO",J74="Denied PTO")),2,0)),"")</f>
        <v/>
      </c>
      <c r="X74" s="9" t="str">
        <f t="shared" si="23"/>
        <v/>
      </c>
      <c r="Y74" s="9" t="str">
        <f>IF(G74="Plan 9",VLOOKUP(RPT!A74,KRG!$B$2:$BA$200,52,0),"")</f>
        <v/>
      </c>
      <c r="Z74" s="9" t="str">
        <f>IF(G74="Plan 11",VLOOKUP(RPT!A74,KRG!$B$2:$BA$200,52,0),"")</f>
        <v/>
      </c>
      <c r="AA74" s="9" t="str">
        <f>IF(G74="Plan 12",IF(D74="Kroger",IF(J74="",0,VLOOKUP(RPT!A74,KRG!$B$2:$BA$200,52,0)),IF(D74="SW Gas (Jax)",INDEX('SWG2'!BA:BA,MATCH(RPT!A74,'SWG2'!B:B,0),1),IF(D74="Mercedes (Jax)",IF(SUM(SUMIFS(HRS!G:G,HRS!C:C,A74,HRS!F:F,{"OT","REG","PR2.5","PROT5","PR125","PROTC","PR2.0","PROT4"}))&gt;=38,4,0),IF(D74="FPL",IF(AND(H74&gt;=38,I74="Yes"),5.5,IF(H74&gt;=38,3,0)),IF(AND(I74="Yes",OR(J74="No PTO",J74="Planned PTO",J74="Denied PTO")),2.5,0))))),"")</f>
        <v/>
      </c>
      <c r="AB74" s="9" t="str">
        <f>IF(G74="Plan 19",IF(J74="",0,VLOOKUP(RPT!A74,KRG!$B$2:$BA$200,52,0)),"")</f>
        <v/>
      </c>
      <c r="AC74" s="9" t="str">
        <f t="shared" si="24"/>
        <v/>
      </c>
      <c r="AD74" s="9" t="str">
        <f>IF(G74="Plan 22",VLOOKUP(RPT!A74,KRG!$B$2:$BA$200,52,0),"")</f>
        <v/>
      </c>
      <c r="AE74" s="3" t="str">
        <f t="shared" si="25"/>
        <v/>
      </c>
      <c r="AF74" s="9" t="str">
        <f>IF(G74="Plan 26",IF(J74="Unplanned PTO",0,VLOOKUP(RPT!A74,KRG!$B$2:$BA$200,52,0)),"")</f>
        <v/>
      </c>
      <c r="AG74" s="9" t="str">
        <f t="shared" si="26"/>
        <v/>
      </c>
      <c r="AH74" s="9" t="str">
        <f>IF(G74="Plan 32",VLOOKUP(A74,'SWG2'!B:BA,52,0),"")</f>
        <v/>
      </c>
      <c r="AI74" s="9" t="str">
        <f t="shared" si="27"/>
        <v/>
      </c>
      <c r="AJ74" s="9" t="str">
        <f>IF(G74="Plan 3",IF(AND(H74&gt;=38,J74&lt;&gt;"Unplanned PTO"),IF(AND(INDEX(FPL!P:P,MATCH(RPT!A74,FPL!B:B,0),1)&gt;=0.92),4.25,3),IF(AND(H74&gt;=38,J74="Unplanned PTO",AP74&gt;=38),IF(INDEX(FPL!P:P,MATCH(RPT!A74,FPL!B:B,0),1)&gt;=0.92,4.25,3),IF(INDEX(FPL!P:P,MATCH(RPT!A74,FPL!B:B,0),1)&gt;=0.92,1.25,0))),"")</f>
        <v/>
      </c>
      <c r="AL74" s="22" t="str">
        <f>INDEX(Roster!F:F, MATCH(RPT!A74,Roster!A:A,0),1)</f>
        <v>2020-06-11</v>
      </c>
      <c r="AM74">
        <f>IF(SUMIFS(HRS!G:G,HRS!F:F,"REG",HRS!C:C,RPT!A74)+SUMIFS(HRS!G:G,HRS!F:F,"OT",HRS!C:C,RPT!A74)+SUMIFS(HRS!G:G,HRS!F:F,"PTO",HRS!C:C,RPT!A74,HRS!S:S,"PTOS")&gt;=38,SUMIFS(HRS!G:G,HRS!F:F,"REG",HRS!C:C,RPT!A74)+SUMIFS(HRS!G:G,HRS!F:F,"OT",HRS!C:C,RPT!A74),0)</f>
        <v>40.400010000000002</v>
      </c>
      <c r="AP74">
        <f>SUMIFS(HRS!G:G,HRS!C:C,E74,HRS!F:F,"REG")+SUMIFS(HRS!G:G,HRS!C:C,E74,HRS!F:F,"OT")</f>
        <v>40.400010000000002</v>
      </c>
      <c r="AS74" s="9" t="str">
        <f t="shared" si="18"/>
        <v>1073 73</v>
      </c>
      <c r="AT74" s="9" t="str">
        <f t="shared" si="19"/>
        <v>Kroger</v>
      </c>
      <c r="AU74" s="9" t="str">
        <f t="shared" si="16"/>
        <v>OT</v>
      </c>
      <c r="AV74" s="19">
        <f t="shared" si="28"/>
        <v>1.6667083333333405E-2</v>
      </c>
    </row>
    <row r="75" spans="1:48" customFormat="1" ht="12.75" customHeight="1" x14ac:dyDescent="0.2">
      <c r="A75" s="2">
        <f>Roster!A75</f>
        <v>217968</v>
      </c>
      <c r="B75" s="2">
        <f t="shared" si="29"/>
        <v>74</v>
      </c>
      <c r="C75" s="2">
        <v>1074</v>
      </c>
      <c r="D75" s="2" t="str">
        <f>Roster!D75</f>
        <v>Kroger</v>
      </c>
      <c r="E75" s="2" t="str">
        <f t="shared" si="20"/>
        <v>0217968</v>
      </c>
      <c r="F75" s="2">
        <f>IFERROR(INDEX('Cur Sch'!G:G,MATCH(RPT!A75,'Cur Sch'!C:C,0),1),0)</f>
        <v>40</v>
      </c>
      <c r="G75" s="2" t="str">
        <f>Roster!N75</f>
        <v>plan 19</v>
      </c>
      <c r="H75" s="3">
        <f>SUMIF(HRS!C:C,RPT!E75,HRS!G:G)</f>
        <v>48.483349999999994</v>
      </c>
      <c r="I75" s="9" t="str">
        <f>IFERROR(IF(VLOOKUP(A75,PA!A:E,5,0)=0,"Yes",""),"No")</f>
        <v>Yes</v>
      </c>
      <c r="J75" s="9" t="str">
        <f>IFERROR(IF(VLOOKUP(A75,PTO!A:L,12,0)="PTOU Applied", "Unplanned PTO",IF(VLOOKUP(A75,PTO!A:L,12,0)="PTOU ","Denied PTO","Planned PTO")),"No PTO")</f>
        <v>No PTO</v>
      </c>
      <c r="K75" s="9" t="str">
        <f t="shared" si="21"/>
        <v/>
      </c>
      <c r="L75" s="14" t="str">
        <f>IFERROR(IF(AND(D75="Kroger",OR(U75="1",U75="0")),IF(VLOOKUP(RPT!A75,KRG!$B$2:$BA$200,52,0)=0,IF(RPT!J75="Planned PTO",IF((F75-0.75)&lt;H75,"Check",""),""),""),""),"")</f>
        <v/>
      </c>
      <c r="M75" s="14" t="str">
        <f>IFERROR(IF(IF(D75="Kroger",AVERAGEIFS('QA Check'!E:E,'QA Check'!C:C,RPT!A75,'QA Check'!H:H,"(QA)"),0)&gt;=90%,IF(AND(I75="Yes",J75&lt;&gt;"Unplanned PTO",U75=1),"Check",""),""),"")</f>
        <v/>
      </c>
      <c r="U75" s="17">
        <f t="shared" si="17"/>
        <v>5.5</v>
      </c>
      <c r="V75" s="8" t="str">
        <f t="shared" si="22"/>
        <v/>
      </c>
      <c r="W75" s="9" t="str">
        <f>IF(G75="Plan 2",IF(AND(IFERROR(INDEX(KRG!D:D,MATCH(RPT!A75,KRG!B:B,0),1)="Plan 2",0),A75&lt;&gt;212821),INDEX(KRG!BA:BA,MATCH(RPT!A75,KRG!B:B,0),1),IF(AND(I75="Yes",OR(J75="No PTO",J75="Planned PTO",J75="Denied PTO")),2,0)),"")</f>
        <v/>
      </c>
      <c r="X75" s="9" t="str">
        <f t="shared" si="23"/>
        <v/>
      </c>
      <c r="Y75" s="9" t="str">
        <f>IF(G75="Plan 9",VLOOKUP(RPT!A75,KRG!$B$2:$BA$200,52,0),"")</f>
        <v/>
      </c>
      <c r="Z75" s="9" t="str">
        <f>IF(G75="Plan 11",VLOOKUP(RPT!A75,KRG!$B$2:$BA$200,52,0),"")</f>
        <v/>
      </c>
      <c r="AA75" s="9" t="str">
        <f>IF(G75="Plan 12",IF(D75="Kroger",IF(J75="",0,VLOOKUP(RPT!A75,KRG!$B$2:$BA$200,52,0)),IF(D75="SW Gas (Jax)",INDEX('SWG2'!BA:BA,MATCH(RPT!A75,'SWG2'!B:B,0),1),IF(D75="Mercedes (Jax)",IF(SUM(SUMIFS(HRS!G:G,HRS!C:C,A75,HRS!F:F,{"OT","REG","PR2.5","PROT5","PR125","PROTC","PR2.0","PROT4"}))&gt;=38,4,0),IF(D75="FPL",IF(AND(H75&gt;=38,I75="Yes"),5.5,IF(H75&gt;=38,3,0)),IF(AND(I75="Yes",OR(J75="No PTO",J75="Planned PTO",J75="Denied PTO")),2.5,0))))),"")</f>
        <v/>
      </c>
      <c r="AB75" s="9">
        <f>IF(G75="Plan 19",IF(J75="",0,VLOOKUP(RPT!A75,KRG!$B$2:$BA$200,52,0)),"")</f>
        <v>5.5</v>
      </c>
      <c r="AC75" s="9" t="str">
        <f t="shared" si="24"/>
        <v/>
      </c>
      <c r="AD75" s="9" t="str">
        <f>IF(G75="Plan 22",VLOOKUP(RPT!A75,KRG!$B$2:$BA$200,52,0),"")</f>
        <v/>
      </c>
      <c r="AE75" s="3" t="str">
        <f t="shared" si="25"/>
        <v/>
      </c>
      <c r="AF75" s="9" t="str">
        <f>IF(G75="Plan 26",IF(J75="Unplanned PTO",0,VLOOKUP(RPT!A75,KRG!$B$2:$BA$200,52,0)),"")</f>
        <v/>
      </c>
      <c r="AG75" s="9" t="str">
        <f t="shared" si="26"/>
        <v/>
      </c>
      <c r="AH75" s="9" t="str">
        <f>IF(G75="Plan 32",VLOOKUP(A75,'SWG2'!B:BA,52,0),"")</f>
        <v/>
      </c>
      <c r="AI75" s="9" t="str">
        <f t="shared" si="27"/>
        <v/>
      </c>
      <c r="AJ75" s="9" t="str">
        <f>IF(G75="Plan 3",IF(AND(H75&gt;=38,J75&lt;&gt;"Unplanned PTO"),IF(AND(INDEX(FPL!P:P,MATCH(RPT!A75,FPL!B:B,0),1)&gt;=0.92),4.25,3),IF(AND(H75&gt;=38,J75="Unplanned PTO",AP75&gt;=38),IF(INDEX(FPL!P:P,MATCH(RPT!A75,FPL!B:B,0),1)&gt;=0.92,4.25,3),IF(INDEX(FPL!P:P,MATCH(RPT!A75,FPL!B:B,0),1)&gt;=0.92,1.25,0))),"")</f>
        <v/>
      </c>
      <c r="AL75" s="22" t="str">
        <f>INDEX(Roster!F:F, MATCH(RPT!A75,Roster!A:A,0),1)</f>
        <v>2017-02-20</v>
      </c>
      <c r="AM75">
        <f>IF(SUMIFS(HRS!G:G,HRS!F:F,"REG",HRS!C:C,RPT!A75)+SUMIFS(HRS!G:G,HRS!F:F,"OT",HRS!C:C,RPT!A75)+SUMIFS(HRS!G:G,HRS!F:F,"PTO",HRS!C:C,RPT!A75,HRS!S:S,"PTOS")&gt;=38,SUMIFS(HRS!G:G,HRS!F:F,"REG",HRS!C:C,RPT!A75)+SUMIFS(HRS!G:G,HRS!F:F,"OT",HRS!C:C,RPT!A75),0)</f>
        <v>40.483350000000002</v>
      </c>
      <c r="AP75">
        <f>SUMIFS(HRS!G:G,HRS!C:C,E75,HRS!F:F,"REG")+SUMIFS(HRS!G:G,HRS!C:C,E75,HRS!F:F,"OT")</f>
        <v>40.483350000000002</v>
      </c>
      <c r="AS75" s="9" t="str">
        <f t="shared" si="18"/>
        <v>1074 74</v>
      </c>
      <c r="AT75" s="9" t="str">
        <f t="shared" si="19"/>
        <v>Kroger</v>
      </c>
      <c r="AU75" s="9" t="str">
        <f t="shared" si="16"/>
        <v>OT</v>
      </c>
      <c r="AV75" s="19">
        <f t="shared" si="28"/>
        <v>2.0139583333333395E-2</v>
      </c>
    </row>
    <row r="76" spans="1:48" customFormat="1" ht="12.75" customHeight="1" x14ac:dyDescent="0.2">
      <c r="A76" s="2">
        <f>Roster!A76</f>
        <v>262992</v>
      </c>
      <c r="B76" s="2">
        <f t="shared" si="29"/>
        <v>75</v>
      </c>
      <c r="C76" s="2">
        <v>1075</v>
      </c>
      <c r="D76" s="2" t="str">
        <f>Roster!D76</f>
        <v>Kroger</v>
      </c>
      <c r="E76" s="2" t="str">
        <f t="shared" si="20"/>
        <v>0262992</v>
      </c>
      <c r="F76" s="2">
        <f>IFERROR(INDEX('Cur Sch'!G:G,MATCH(RPT!A76,'Cur Sch'!C:C,0),1),0)</f>
        <v>40</v>
      </c>
      <c r="G76" s="2" t="str">
        <f>Roster!N76</f>
        <v>plan 22</v>
      </c>
      <c r="H76" s="3">
        <f>SUMIF(HRS!C:C,RPT!E76,HRS!G:G)</f>
        <v>40.433339999999994</v>
      </c>
      <c r="I76" s="9" t="str">
        <f>IFERROR(IF(VLOOKUP(A76,PA!A:E,5,0)=0,"Yes",""),"No")</f>
        <v>Yes</v>
      </c>
      <c r="J76" s="9" t="str">
        <f>IFERROR(IF(VLOOKUP(A76,PTO!A:L,12,0)="PTOU Applied", "Unplanned PTO",IF(VLOOKUP(A76,PTO!A:L,12,0)="PTOU ","Denied PTO","Planned PTO")),"No PTO")</f>
        <v>No PTO</v>
      </c>
      <c r="K76" s="9" t="str">
        <f t="shared" si="21"/>
        <v/>
      </c>
      <c r="L76" s="14" t="str">
        <f>IFERROR(IF(AND(D76="Kroger",OR(U76="1",U76="0")),IF(VLOOKUP(RPT!A76,KRG!$B$2:$BA$200,52,0)=0,IF(RPT!J76="Planned PTO",IF((F76-0.75)&lt;H76,"Check",""),""),""),""),"")</f>
        <v/>
      </c>
      <c r="M76" s="14" t="str">
        <f>IFERROR(IF(IF(D76="Kroger",AVERAGEIFS('QA Check'!E:E,'QA Check'!C:C,RPT!A76,'QA Check'!H:H,"(QA)"),0)&gt;=90%,IF(AND(I76="Yes",J76&lt;&gt;"Unplanned PTO",U76=1),"Check",""),""),"")</f>
        <v/>
      </c>
      <c r="U76" s="17">
        <f t="shared" si="17"/>
        <v>5</v>
      </c>
      <c r="V76" s="8" t="str">
        <f t="shared" si="22"/>
        <v/>
      </c>
      <c r="W76" s="9" t="str">
        <f>IF(G76="Plan 2",IF(AND(IFERROR(INDEX(KRG!D:D,MATCH(RPT!A76,KRG!B:B,0),1)="Plan 2",0),A76&lt;&gt;212821),INDEX(KRG!BA:BA,MATCH(RPT!A76,KRG!B:B,0),1),IF(AND(I76="Yes",OR(J76="No PTO",J76="Planned PTO",J76="Denied PTO")),2,0)),"")</f>
        <v/>
      </c>
      <c r="X76" s="9" t="str">
        <f t="shared" si="23"/>
        <v/>
      </c>
      <c r="Y76" s="9" t="str">
        <f>IF(G76="Plan 9",VLOOKUP(RPT!A76,KRG!$B$2:$BA$200,52,0),"")</f>
        <v/>
      </c>
      <c r="Z76" s="9" t="str">
        <f>IF(G76="Plan 11",VLOOKUP(RPT!A76,KRG!$B$2:$BA$200,52,0),"")</f>
        <v/>
      </c>
      <c r="AA76" s="9" t="str">
        <f>IF(G76="Plan 12",IF(D76="Kroger",IF(J76="",0,VLOOKUP(RPT!A76,KRG!$B$2:$BA$200,52,0)),IF(D76="SW Gas (Jax)",INDEX('SWG2'!BA:BA,MATCH(RPT!A76,'SWG2'!B:B,0),1),IF(D76="Mercedes (Jax)",IF(SUM(SUMIFS(HRS!G:G,HRS!C:C,A76,HRS!F:F,{"OT","REG","PR2.5","PROT5","PR125","PROTC","PR2.0","PROT4"}))&gt;=38,4,0),IF(D76="FPL",IF(AND(H76&gt;=38,I76="Yes"),5.5,IF(H76&gt;=38,3,0)),IF(AND(I76="Yes",OR(J76="No PTO",J76="Planned PTO",J76="Denied PTO")),2.5,0))))),"")</f>
        <v/>
      </c>
      <c r="AB76" s="9" t="str">
        <f>IF(G76="Plan 19",IF(J76="",0,VLOOKUP(RPT!A76,KRG!$B$2:$BA$200,52,0)),"")</f>
        <v/>
      </c>
      <c r="AC76" s="9" t="str">
        <f t="shared" si="24"/>
        <v/>
      </c>
      <c r="AD76" s="9">
        <f>IF(G76="Plan 22",VLOOKUP(RPT!A76,KRG!$B$2:$BA$200,52,0),"")</f>
        <v>5</v>
      </c>
      <c r="AE76" s="3" t="str">
        <f t="shared" si="25"/>
        <v/>
      </c>
      <c r="AF76" s="9" t="str">
        <f>IF(G76="Plan 26",IF(J76="Unplanned PTO",0,VLOOKUP(RPT!A76,KRG!$B$2:$BA$200,52,0)),"")</f>
        <v/>
      </c>
      <c r="AG76" s="9" t="str">
        <f t="shared" si="26"/>
        <v/>
      </c>
      <c r="AH76" s="9" t="str">
        <f>IF(G76="Plan 32",VLOOKUP(A76,'SWG2'!B:BA,52,0),"")</f>
        <v/>
      </c>
      <c r="AI76" s="9" t="str">
        <f t="shared" si="27"/>
        <v/>
      </c>
      <c r="AJ76" s="9" t="str">
        <f>IF(G76="Plan 3",IF(AND(H76&gt;=38,J76&lt;&gt;"Unplanned PTO"),IF(AND(INDEX(FPL!P:P,MATCH(RPT!A76,FPL!B:B,0),1)&gt;=0.92),4.25,3),IF(AND(H76&gt;=38,J76="Unplanned PTO",AP76&gt;=38),IF(INDEX(FPL!P:P,MATCH(RPT!A76,FPL!B:B,0),1)&gt;=0.92,4.25,3),IF(INDEX(FPL!P:P,MATCH(RPT!A76,FPL!B:B,0),1)&gt;=0.92,1.25,0))),"")</f>
        <v/>
      </c>
      <c r="AL76" s="22" t="str">
        <f>INDEX(Roster!F:F, MATCH(RPT!A76,Roster!A:A,0),1)</f>
        <v>2022-07-25</v>
      </c>
      <c r="AM76">
        <f>IF(SUMIFS(HRS!G:G,HRS!F:F,"REG",HRS!C:C,RPT!A76)+SUMIFS(HRS!G:G,HRS!F:F,"OT",HRS!C:C,RPT!A76)+SUMIFS(HRS!G:G,HRS!F:F,"PTO",HRS!C:C,RPT!A76,HRS!S:S,"PTOS")&gt;=38,SUMIFS(HRS!G:G,HRS!F:F,"REG",HRS!C:C,RPT!A76)+SUMIFS(HRS!G:G,HRS!F:F,"OT",HRS!C:C,RPT!A76),0)</f>
        <v>40.433339999999994</v>
      </c>
      <c r="AP76">
        <f>SUMIFS(HRS!G:G,HRS!C:C,E76,HRS!F:F,"REG")+SUMIFS(HRS!G:G,HRS!C:C,E76,HRS!F:F,"OT")</f>
        <v>40.433339999999994</v>
      </c>
      <c r="AS76" s="9" t="str">
        <f t="shared" si="18"/>
        <v>1075 75</v>
      </c>
      <c r="AT76" s="9" t="str">
        <f t="shared" si="19"/>
        <v>Kroger</v>
      </c>
      <c r="AU76" s="9" t="str">
        <f t="shared" si="16"/>
        <v>OT</v>
      </c>
      <c r="AV76" s="19">
        <f t="shared" si="28"/>
        <v>1.8055833333333087E-2</v>
      </c>
    </row>
    <row r="77" spans="1:48" customFormat="1" ht="12.75" customHeight="1" x14ac:dyDescent="0.2">
      <c r="A77" s="2">
        <f>Roster!A77</f>
        <v>240832</v>
      </c>
      <c r="B77" s="2">
        <f t="shared" si="29"/>
        <v>76</v>
      </c>
      <c r="C77" s="2">
        <v>1076</v>
      </c>
      <c r="D77" s="2" t="str">
        <f>Roster!D77</f>
        <v>Kroger</v>
      </c>
      <c r="E77" s="2" t="str">
        <f t="shared" si="20"/>
        <v>0240832</v>
      </c>
      <c r="F77" s="2">
        <f>IFERROR(INDEX('Cur Sch'!G:G,MATCH(RPT!A77,'Cur Sch'!C:C,0),1),0)</f>
        <v>40</v>
      </c>
      <c r="G77" s="2" t="str">
        <f>Roster!N77</f>
        <v>plan 2</v>
      </c>
      <c r="H77" s="3">
        <f>SUMIF(HRS!C:C,RPT!E77,HRS!G:G)</f>
        <v>40.016680000000001</v>
      </c>
      <c r="I77" s="9" t="str">
        <f>IFERROR(IF(VLOOKUP(A77,PA!A:E,5,0)=0,"Yes",""),"No")</f>
        <v>Yes</v>
      </c>
      <c r="J77" s="9" t="str">
        <f>IFERROR(IF(VLOOKUP(A77,PTO!A:L,12,0)="PTOU Applied", "Unplanned PTO",IF(VLOOKUP(A77,PTO!A:L,12,0)="PTOU ","Denied PTO","Planned PTO")),"No PTO")</f>
        <v>No PTO</v>
      </c>
      <c r="K77" s="9" t="str">
        <f t="shared" si="21"/>
        <v/>
      </c>
      <c r="L77" s="14" t="str">
        <f>IFERROR(IF(AND(D77="Kroger",OR(U77="1",U77="0")),IF(VLOOKUP(RPT!A77,KRG!$B$2:$BA$200,52,0)=0,IF(RPT!J77="Planned PTO",IF((F77-0.75)&lt;H77,"Check",""),""),""),""),"")</f>
        <v/>
      </c>
      <c r="M77" s="14" t="str">
        <f>IFERROR(IF(IF(D77="Kroger",AVERAGEIFS('QA Check'!E:E,'QA Check'!C:C,RPT!A77,'QA Check'!H:H,"(QA)"),0)&gt;=90%,IF(AND(I77="Yes",J77&lt;&gt;"Unplanned PTO",U77=1),"Check",""),""),"")</f>
        <v/>
      </c>
      <c r="U77" s="17">
        <f t="shared" si="17"/>
        <v>5</v>
      </c>
      <c r="V77" s="8" t="str">
        <f t="shared" si="22"/>
        <v/>
      </c>
      <c r="W77" s="9">
        <f>IF(G77="Plan 2",IF(AND(IFERROR(INDEX(KRG!D:D,MATCH(RPT!A77,KRG!B:B,0),1)="Plan 2",0),A77&lt;&gt;212821),INDEX(KRG!BA:BA,MATCH(RPT!A77,KRG!B:B,0),1),IF(AND(I77="Yes",OR(J77="No PTO",J77="Planned PTO",J77="Denied PTO")),2,0)),"")</f>
        <v>5</v>
      </c>
      <c r="X77" s="9" t="str">
        <f t="shared" si="23"/>
        <v/>
      </c>
      <c r="Y77" s="9" t="str">
        <f>IF(G77="Plan 9",VLOOKUP(RPT!A77,KRG!$B$2:$BA$200,52,0),"")</f>
        <v/>
      </c>
      <c r="Z77" s="9" t="str">
        <f>IF(G77="Plan 11",VLOOKUP(RPT!A77,KRG!$B$2:$BA$200,52,0),"")</f>
        <v/>
      </c>
      <c r="AA77" s="9" t="str">
        <f>IF(G77="Plan 12",IF(D77="Kroger",IF(J77="",0,VLOOKUP(RPT!A77,KRG!$B$2:$BA$200,52,0)),IF(D77="SW Gas (Jax)",INDEX('SWG2'!BA:BA,MATCH(RPT!A77,'SWG2'!B:B,0),1),IF(D77="Mercedes (Jax)",IF(SUM(SUMIFS(HRS!G:G,HRS!C:C,A77,HRS!F:F,{"OT","REG","PR2.5","PROT5","PR125","PROTC","PR2.0","PROT4"}))&gt;=38,4,0),IF(D77="FPL",IF(AND(H77&gt;=38,I77="Yes"),5.5,IF(H77&gt;=38,3,0)),IF(AND(I77="Yes",OR(J77="No PTO",J77="Planned PTO",J77="Denied PTO")),2.5,0))))),"")</f>
        <v/>
      </c>
      <c r="AB77" s="9" t="str">
        <f>IF(G77="Plan 19",IF(J77="",0,VLOOKUP(RPT!A77,KRG!$B$2:$BA$200,52,0)),"")</f>
        <v/>
      </c>
      <c r="AC77" s="9" t="str">
        <f t="shared" si="24"/>
        <v/>
      </c>
      <c r="AD77" s="9" t="str">
        <f>IF(G77="Plan 22",VLOOKUP(RPT!A77,KRG!$B$2:$BA$200,52,0),"")</f>
        <v/>
      </c>
      <c r="AE77" s="3" t="str">
        <f t="shared" si="25"/>
        <v/>
      </c>
      <c r="AF77" s="9" t="str">
        <f>IF(G77="Plan 26",IF(J77="Unplanned PTO",0,VLOOKUP(RPT!A77,KRG!$B$2:$BA$200,52,0)),"")</f>
        <v/>
      </c>
      <c r="AG77" s="9" t="str">
        <f t="shared" si="26"/>
        <v/>
      </c>
      <c r="AH77" s="9" t="str">
        <f>IF(G77="Plan 32",VLOOKUP(A77,'SWG2'!B:BA,52,0),"")</f>
        <v/>
      </c>
      <c r="AI77" s="9" t="str">
        <f t="shared" si="27"/>
        <v/>
      </c>
      <c r="AJ77" s="9" t="str">
        <f>IF(G77="Plan 3",IF(AND(H77&gt;=38,J77&lt;&gt;"Unplanned PTO"),IF(AND(INDEX(FPL!P:P,MATCH(RPT!A77,FPL!B:B,0),1)&gt;=0.92),4.25,3),IF(AND(H77&gt;=38,J77="Unplanned PTO",AP77&gt;=38),IF(INDEX(FPL!P:P,MATCH(RPT!A77,FPL!B:B,0),1)&gt;=0.92,4.25,3),IF(INDEX(FPL!P:P,MATCH(RPT!A77,FPL!B:B,0),1)&gt;=0.92,1.25,0))),"")</f>
        <v/>
      </c>
      <c r="AL77" s="22" t="str">
        <f>INDEX(Roster!F:F, MATCH(RPT!A77,Roster!A:A,0),1)</f>
        <v>2000-01-01</v>
      </c>
      <c r="AM77">
        <f>IF(SUMIFS(HRS!G:G,HRS!F:F,"REG",HRS!C:C,RPT!A77)+SUMIFS(HRS!G:G,HRS!F:F,"OT",HRS!C:C,RPT!A77)+SUMIFS(HRS!G:G,HRS!F:F,"PTO",HRS!C:C,RPT!A77,HRS!S:S,"PTOS")&gt;=38,SUMIFS(HRS!G:G,HRS!F:F,"REG",HRS!C:C,RPT!A77)+SUMIFS(HRS!G:G,HRS!F:F,"OT",HRS!C:C,RPT!A77),0)</f>
        <v>40.016680000000001</v>
      </c>
      <c r="AP77">
        <f>SUMIFS(HRS!G:G,HRS!C:C,E77,HRS!F:F,"REG")+SUMIFS(HRS!G:G,HRS!C:C,E77,HRS!F:F,"OT")</f>
        <v>40.016680000000001</v>
      </c>
      <c r="AS77" s="9" t="str">
        <f t="shared" si="18"/>
        <v>1076 76</v>
      </c>
      <c r="AT77" s="9" t="str">
        <f t="shared" si="19"/>
        <v>Kroger</v>
      </c>
      <c r="AU77" s="9" t="str">
        <f t="shared" si="16"/>
        <v/>
      </c>
      <c r="AV77" s="19" t="str">
        <f t="shared" si="28"/>
        <v/>
      </c>
    </row>
    <row r="78" spans="1:48" customFormat="1" ht="12.75" customHeight="1" x14ac:dyDescent="0.2">
      <c r="A78" s="2">
        <f>Roster!A78</f>
        <v>262441</v>
      </c>
      <c r="B78" s="2">
        <f t="shared" si="29"/>
        <v>77</v>
      </c>
      <c r="C78" s="2">
        <v>1077</v>
      </c>
      <c r="D78" s="2" t="str">
        <f>Roster!D78</f>
        <v>Kroger</v>
      </c>
      <c r="E78" s="2" t="str">
        <f t="shared" si="20"/>
        <v>0262441</v>
      </c>
      <c r="F78" s="2">
        <f>IFERROR(INDEX('Cur Sch'!G:G,MATCH(RPT!A78,'Cur Sch'!C:C,0),1),0)</f>
        <v>40</v>
      </c>
      <c r="G78" s="2" t="str">
        <f>Roster!N78</f>
        <v>plan 22</v>
      </c>
      <c r="H78" s="3">
        <f>SUMIF(HRS!C:C,RPT!E78,HRS!G:G)</f>
        <v>40.433340000000001</v>
      </c>
      <c r="I78" s="9" t="str">
        <f>IFERROR(IF(VLOOKUP(A78,PA!A:E,5,0)=0,"Yes",""),"No")</f>
        <v>Yes</v>
      </c>
      <c r="J78" s="9" t="str">
        <f>IFERROR(IF(VLOOKUP(A78,PTO!A:L,12,0)="PTOU Applied", "Unplanned PTO",IF(VLOOKUP(A78,PTO!A:L,12,0)="PTOU ","Denied PTO","Planned PTO")),"No PTO")</f>
        <v>No PTO</v>
      </c>
      <c r="K78" s="9" t="str">
        <f t="shared" si="21"/>
        <v/>
      </c>
      <c r="L78" s="14" t="str">
        <f>IFERROR(IF(AND(D78="Kroger",OR(U78="1",U78="0")),IF(VLOOKUP(RPT!A78,KRG!$B$2:$BA$200,52,0)=0,IF(RPT!J78="Planned PTO",IF((F78-0.75)&lt;H78,"Check",""),""),""),""),"")</f>
        <v/>
      </c>
      <c r="M78" s="14" t="str">
        <f>IFERROR(IF(IF(D78="Kroger",AVERAGEIFS('QA Check'!E:E,'QA Check'!C:C,RPT!A78,'QA Check'!H:H,"(QA)"),0)&gt;=90%,IF(AND(I78="Yes",J78&lt;&gt;"Unplanned PTO",U78=1),"Check",""),""),"")</f>
        <v/>
      </c>
      <c r="U78" s="17">
        <f t="shared" si="17"/>
        <v>5</v>
      </c>
      <c r="V78" s="8" t="str">
        <f t="shared" si="22"/>
        <v/>
      </c>
      <c r="W78" s="9" t="str">
        <f>IF(G78="Plan 2",IF(AND(IFERROR(INDEX(KRG!D:D,MATCH(RPT!A78,KRG!B:B,0),1)="Plan 2",0),A78&lt;&gt;212821),INDEX(KRG!BA:BA,MATCH(RPT!A78,KRG!B:B,0),1),IF(AND(I78="Yes",OR(J78="No PTO",J78="Planned PTO",J78="Denied PTO")),2,0)),"")</f>
        <v/>
      </c>
      <c r="X78" s="9" t="str">
        <f t="shared" si="23"/>
        <v/>
      </c>
      <c r="Y78" s="9" t="str">
        <f>IF(G78="Plan 9",VLOOKUP(RPT!A78,KRG!$B$2:$BA$200,52,0),"")</f>
        <v/>
      </c>
      <c r="Z78" s="9" t="str">
        <f>IF(G78="Plan 11",VLOOKUP(RPT!A78,KRG!$B$2:$BA$200,52,0),"")</f>
        <v/>
      </c>
      <c r="AA78" s="9" t="str">
        <f>IF(G78="Plan 12",IF(D78="Kroger",IF(J78="",0,VLOOKUP(RPT!A78,KRG!$B$2:$BA$200,52,0)),IF(D78="SW Gas (Jax)",INDEX('SWG2'!BA:BA,MATCH(RPT!A78,'SWG2'!B:B,0),1),IF(D78="Mercedes (Jax)",IF(SUM(SUMIFS(HRS!G:G,HRS!C:C,A78,HRS!F:F,{"OT","REG","PR2.5","PROT5","PR125","PROTC","PR2.0","PROT4"}))&gt;=38,4,0),IF(D78="FPL",IF(AND(H78&gt;=38,I78="Yes"),5.5,IF(H78&gt;=38,3,0)),IF(AND(I78="Yes",OR(J78="No PTO",J78="Planned PTO",J78="Denied PTO")),2.5,0))))),"")</f>
        <v/>
      </c>
      <c r="AB78" s="9" t="str">
        <f>IF(G78="Plan 19",IF(J78="",0,VLOOKUP(RPT!A78,KRG!$B$2:$BA$200,52,0)),"")</f>
        <v/>
      </c>
      <c r="AC78" s="9" t="str">
        <f t="shared" si="24"/>
        <v/>
      </c>
      <c r="AD78" s="9">
        <f>IF(G78="Plan 22",VLOOKUP(RPT!A78,KRG!$B$2:$BA$200,52,0),"")</f>
        <v>5</v>
      </c>
      <c r="AE78" s="3" t="str">
        <f t="shared" si="25"/>
        <v/>
      </c>
      <c r="AF78" s="9" t="str">
        <f>IF(G78="Plan 26",IF(J78="Unplanned PTO",0,VLOOKUP(RPT!A78,KRG!$B$2:$BA$200,52,0)),"")</f>
        <v/>
      </c>
      <c r="AG78" s="9" t="str">
        <f t="shared" si="26"/>
        <v/>
      </c>
      <c r="AH78" s="9" t="str">
        <f>IF(G78="Plan 32",VLOOKUP(A78,'SWG2'!B:BA,52,0),"")</f>
        <v/>
      </c>
      <c r="AI78" s="9" t="str">
        <f t="shared" si="27"/>
        <v/>
      </c>
      <c r="AJ78" s="9" t="str">
        <f>IF(G78="Plan 3",IF(AND(H78&gt;=38,J78&lt;&gt;"Unplanned PTO"),IF(AND(INDEX(FPL!P:P,MATCH(RPT!A78,FPL!B:B,0),1)&gt;=0.92),4.25,3),IF(AND(H78&gt;=38,J78="Unplanned PTO",AP78&gt;=38),IF(INDEX(FPL!P:P,MATCH(RPT!A78,FPL!B:B,0),1)&gt;=0.92,4.25,3),IF(INDEX(FPL!P:P,MATCH(RPT!A78,FPL!B:B,0),1)&gt;=0.92,1.25,0))),"")</f>
        <v/>
      </c>
      <c r="AL78" s="22" t="str">
        <f>INDEX(Roster!F:F, MATCH(RPT!A78,Roster!A:A,0),1)</f>
        <v>2022-06-20</v>
      </c>
      <c r="AM78">
        <f>IF(SUMIFS(HRS!G:G,HRS!F:F,"REG",HRS!C:C,RPT!A78)+SUMIFS(HRS!G:G,HRS!F:F,"OT",HRS!C:C,RPT!A78)+SUMIFS(HRS!G:G,HRS!F:F,"PTO",HRS!C:C,RPT!A78,HRS!S:S,"PTOS")&gt;=38,SUMIFS(HRS!G:G,HRS!F:F,"REG",HRS!C:C,RPT!A78)+SUMIFS(HRS!G:G,HRS!F:F,"OT",HRS!C:C,RPT!A78),0)</f>
        <v>40.433340000000001</v>
      </c>
      <c r="AP78">
        <f>SUMIFS(HRS!G:G,HRS!C:C,E78,HRS!F:F,"REG")+SUMIFS(HRS!G:G,HRS!C:C,E78,HRS!F:F,"OT")</f>
        <v>40.433340000000001</v>
      </c>
      <c r="AS78" s="9" t="str">
        <f t="shared" si="18"/>
        <v>1077 77</v>
      </c>
      <c r="AT78" s="9" t="str">
        <f t="shared" si="19"/>
        <v>Kroger</v>
      </c>
      <c r="AU78" s="9" t="str">
        <f t="shared" si="16"/>
        <v>OT</v>
      </c>
      <c r="AV78" s="19">
        <f t="shared" si="28"/>
        <v>1.8055833333333382E-2</v>
      </c>
    </row>
    <row r="79" spans="1:48" customFormat="1" ht="12.75" customHeight="1" x14ac:dyDescent="0.2">
      <c r="A79" s="2">
        <f>Roster!A79</f>
        <v>252375</v>
      </c>
      <c r="B79" s="2">
        <f t="shared" si="29"/>
        <v>78</v>
      </c>
      <c r="C79" s="2">
        <v>1078</v>
      </c>
      <c r="D79" s="2" t="str">
        <f>Roster!D79</f>
        <v>Kroger</v>
      </c>
      <c r="E79" s="2" t="str">
        <f t="shared" si="20"/>
        <v>0252375</v>
      </c>
      <c r="F79" s="2">
        <f>IFERROR(INDEX('Cur Sch'!G:G,MATCH(RPT!A79,'Cur Sch'!C:C,0),1),0)</f>
        <v>40</v>
      </c>
      <c r="G79" s="2" t="str">
        <f>Roster!N79</f>
        <v>plan 0</v>
      </c>
      <c r="H79" s="3">
        <f>SUMIF(HRS!C:C,RPT!E79,HRS!G:G)</f>
        <v>40.883339999999997</v>
      </c>
      <c r="I79" s="9" t="str">
        <f>IFERROR(IF(VLOOKUP(A79,PA!A:E,5,0)=0,"Yes",""),"No")</f>
        <v>Yes</v>
      </c>
      <c r="J79" s="9" t="str">
        <f>IFERROR(IF(VLOOKUP(A79,PTO!A:L,12,0)="PTOU Applied", "Unplanned PTO",IF(VLOOKUP(A79,PTO!A:L,12,0)="PTOU ","Denied PTO","Planned PTO")),"No PTO")</f>
        <v>No PTO</v>
      </c>
      <c r="K79" s="9" t="str">
        <f t="shared" si="21"/>
        <v/>
      </c>
      <c r="L79" s="14" t="str">
        <f>IFERROR(IF(AND(D79="Kroger",OR(U79="1",U79="0")),IF(VLOOKUP(RPT!A79,KRG!$B$2:$BA$200,52,0)=0,IF(RPT!J79="Planned PTO",IF((F79-0.75)&lt;H79,"Check",""),""),""),""),"")</f>
        <v/>
      </c>
      <c r="M79" s="14" t="str">
        <f>IFERROR(IF(IF(D79="Kroger",AVERAGEIFS('QA Check'!E:E,'QA Check'!C:C,RPT!A79,'QA Check'!H:H,"(QA)"),0)&gt;=90%,IF(AND(I79="Yes",J79&lt;&gt;"Unplanned PTO",U79=1),"Check",""),""),"")</f>
        <v/>
      </c>
      <c r="U79" s="17">
        <f t="shared" si="17"/>
        <v>3</v>
      </c>
      <c r="V79" s="8">
        <f t="shared" si="22"/>
        <v>3</v>
      </c>
      <c r="W79" s="9" t="str">
        <f>IF(G79="Plan 2",IF(AND(IFERROR(INDEX(KRG!D:D,MATCH(RPT!A79,KRG!B:B,0),1)="Plan 2",0),A79&lt;&gt;212821),INDEX(KRG!BA:BA,MATCH(RPT!A79,KRG!B:B,0),1),IF(AND(I79="Yes",OR(J79="No PTO",J79="Planned PTO",J79="Denied PTO")),2,0)),"")</f>
        <v/>
      </c>
      <c r="X79" s="9" t="str">
        <f t="shared" si="23"/>
        <v/>
      </c>
      <c r="Y79" s="9" t="str">
        <f>IF(G79="Plan 9",VLOOKUP(RPT!A79,KRG!$B$2:$BA$200,52,0),"")</f>
        <v/>
      </c>
      <c r="Z79" s="9" t="str">
        <f>IF(G79="Plan 11",VLOOKUP(RPT!A79,KRG!$B$2:$BA$200,52,0),"")</f>
        <v/>
      </c>
      <c r="AA79" s="9" t="str">
        <f>IF(G79="Plan 12",IF(D79="Kroger",IF(J79="",0,VLOOKUP(RPT!A79,KRG!$B$2:$BA$200,52,0)),IF(D79="SW Gas (Jax)",INDEX('SWG2'!BA:BA,MATCH(RPT!A79,'SWG2'!B:B,0),1),IF(D79="Mercedes (Jax)",IF(SUM(SUMIFS(HRS!G:G,HRS!C:C,A79,HRS!F:F,{"OT","REG","PR2.5","PROT5","PR125","PROTC","PR2.0","PROT4"}))&gt;=38,4,0),IF(D79="FPL",IF(AND(H79&gt;=38,I79="Yes"),5.5,IF(H79&gt;=38,3,0)),IF(AND(I79="Yes",OR(J79="No PTO",J79="Planned PTO",J79="Denied PTO")),2.5,0))))),"")</f>
        <v/>
      </c>
      <c r="AB79" s="9" t="str">
        <f>IF(G79="Plan 19",IF(J79="",0,VLOOKUP(RPT!A79,KRG!$B$2:$BA$200,52,0)),"")</f>
        <v/>
      </c>
      <c r="AC79" s="9" t="str">
        <f t="shared" si="24"/>
        <v/>
      </c>
      <c r="AD79" s="9" t="str">
        <f>IF(G79="Plan 22",VLOOKUP(RPT!A79,KRG!$B$2:$BA$200,52,0),"")</f>
        <v/>
      </c>
      <c r="AE79" s="3" t="str">
        <f t="shared" si="25"/>
        <v/>
      </c>
      <c r="AF79" s="9" t="str">
        <f>IF(G79="Plan 26",IF(J79="Unplanned PTO",0,VLOOKUP(RPT!A79,KRG!$B$2:$BA$200,52,0)),"")</f>
        <v/>
      </c>
      <c r="AG79" s="9" t="str">
        <f t="shared" si="26"/>
        <v/>
      </c>
      <c r="AH79" s="9" t="str">
        <f>IF(G79="Plan 32",VLOOKUP(A79,'SWG2'!B:BA,52,0),"")</f>
        <v/>
      </c>
      <c r="AI79" s="9" t="str">
        <f t="shared" si="27"/>
        <v/>
      </c>
      <c r="AJ79" s="9" t="str">
        <f>IF(G79="Plan 3",IF(AND(H79&gt;=38,J79&lt;&gt;"Unplanned PTO"),IF(AND(INDEX(FPL!P:P,MATCH(RPT!A79,FPL!B:B,0),1)&gt;=0.92),4.25,3),IF(AND(H79&gt;=38,J79="Unplanned PTO",AP79&gt;=38),IF(INDEX(FPL!P:P,MATCH(RPT!A79,FPL!B:B,0),1)&gt;=0.92,4.25,3),IF(INDEX(FPL!P:P,MATCH(RPT!A79,FPL!B:B,0),1)&gt;=0.92,1.25,0))),"")</f>
        <v/>
      </c>
      <c r="AL79" s="22" t="str">
        <f>INDEX(Roster!F:F, MATCH(RPT!A79,Roster!A:A,0),1)</f>
        <v>2020-10-08</v>
      </c>
      <c r="AM79">
        <f>IF(SUMIFS(HRS!G:G,HRS!F:F,"REG",HRS!C:C,RPT!A79)+SUMIFS(HRS!G:G,HRS!F:F,"OT",HRS!C:C,RPT!A79)+SUMIFS(HRS!G:G,HRS!F:F,"PTO",HRS!C:C,RPT!A79,HRS!S:S,"PTOS")&gt;=38,SUMIFS(HRS!G:G,HRS!F:F,"REG",HRS!C:C,RPT!A79)+SUMIFS(HRS!G:G,HRS!F:F,"OT",HRS!C:C,RPT!A79),0)</f>
        <v>40.883339999999997</v>
      </c>
      <c r="AP79">
        <f>SUMIFS(HRS!G:G,HRS!C:C,E79,HRS!F:F,"REG")+SUMIFS(HRS!G:G,HRS!C:C,E79,HRS!F:F,"OT")</f>
        <v>40.883339999999997</v>
      </c>
      <c r="AS79" s="9" t="str">
        <f t="shared" si="18"/>
        <v>1078 78</v>
      </c>
      <c r="AT79" s="9" t="str">
        <f t="shared" si="19"/>
        <v>Kroger</v>
      </c>
      <c r="AU79" s="9" t="str">
        <f t="shared" si="16"/>
        <v>OT</v>
      </c>
      <c r="AV79" s="19">
        <f t="shared" si="28"/>
        <v>3.6805833333333204E-2</v>
      </c>
    </row>
    <row r="80" spans="1:48" customFormat="1" ht="12.75" customHeight="1" x14ac:dyDescent="0.2">
      <c r="A80" s="2">
        <f>Roster!A80</f>
        <v>263364</v>
      </c>
      <c r="B80" s="2">
        <f t="shared" si="29"/>
        <v>79</v>
      </c>
      <c r="C80" s="2">
        <v>1079</v>
      </c>
      <c r="D80" s="2" t="str">
        <f>Roster!D80</f>
        <v>Kroger</v>
      </c>
      <c r="E80" s="2" t="str">
        <f t="shared" si="20"/>
        <v>0263364</v>
      </c>
      <c r="F80" s="2">
        <f>IFERROR(INDEX('Cur Sch'!G:G,MATCH(RPT!A80,'Cur Sch'!C:C,0),1),0)</f>
        <v>40</v>
      </c>
      <c r="G80" s="2" t="str">
        <f>Roster!N80</f>
        <v>plan 22</v>
      </c>
      <c r="H80" s="3">
        <f>SUMIF(HRS!C:C,RPT!E80,HRS!G:G)</f>
        <v>37.316680000000005</v>
      </c>
      <c r="I80" s="9" t="str">
        <f>IFERROR(IF(VLOOKUP(A80,PA!A:E,5,0)=0,"Yes",""),"No")</f>
        <v>No</v>
      </c>
      <c r="J80" s="9" t="str">
        <f>IFERROR(IF(VLOOKUP(A80,PTO!A:L,12,0)="PTOU Applied", "Unplanned PTO",IF(VLOOKUP(A80,PTO!A:L,12,0)="PTOU ","Denied PTO","Planned PTO")),"No PTO")</f>
        <v>No PTO</v>
      </c>
      <c r="K80" s="9" t="str">
        <f t="shared" si="21"/>
        <v/>
      </c>
      <c r="L80" s="14" t="str">
        <f>IFERROR(IF(AND(D80="Kroger",OR(U80="1",U80="0")),IF(VLOOKUP(RPT!A80,KRG!$B$2:$BA$200,52,0)=0,IF(RPT!J80="Planned PTO",IF((F80-0.75)&lt;H80,"Check",""),""),""),""),"")</f>
        <v/>
      </c>
      <c r="M80" s="14" t="str">
        <f>IFERROR(IF(IF(D80="Kroger",AVERAGEIFS('QA Check'!E:E,'QA Check'!C:C,RPT!A80,'QA Check'!H:H,"(QA)"),0)&gt;=90%,IF(AND(I80="Yes",J80&lt;&gt;"Unplanned PTO",U80=1),"Check",""),""),"")</f>
        <v/>
      </c>
      <c r="U80" s="17">
        <f t="shared" si="17"/>
        <v>1.5</v>
      </c>
      <c r="V80" s="8" t="str">
        <f t="shared" si="22"/>
        <v/>
      </c>
      <c r="W80" s="9" t="str">
        <f>IF(G80="Plan 2",IF(AND(IFERROR(INDEX(KRG!D:D,MATCH(RPT!A80,KRG!B:B,0),1)="Plan 2",0),A80&lt;&gt;212821),INDEX(KRG!BA:BA,MATCH(RPT!A80,KRG!B:B,0),1),IF(AND(I80="Yes",OR(J80="No PTO",J80="Planned PTO",J80="Denied PTO")),2,0)),"")</f>
        <v/>
      </c>
      <c r="X80" s="9" t="str">
        <f t="shared" si="23"/>
        <v/>
      </c>
      <c r="Y80" s="9" t="str">
        <f>IF(G80="Plan 9",VLOOKUP(RPT!A80,KRG!$B$2:$BA$200,52,0),"")</f>
        <v/>
      </c>
      <c r="Z80" s="9" t="str">
        <f>IF(G80="Plan 11",VLOOKUP(RPT!A80,KRG!$B$2:$BA$200,52,0),"")</f>
        <v/>
      </c>
      <c r="AA80" s="9" t="str">
        <f>IF(G80="Plan 12",IF(D80="Kroger",IF(J80="",0,VLOOKUP(RPT!A80,KRG!$B$2:$BA$200,52,0)),IF(D80="SW Gas (Jax)",INDEX('SWG2'!BA:BA,MATCH(RPT!A80,'SWG2'!B:B,0),1),IF(D80="Mercedes (Jax)",IF(SUM(SUMIFS(HRS!G:G,HRS!C:C,A80,HRS!F:F,{"OT","REG","PR2.5","PROT5","PR125","PROTC","PR2.0","PROT4"}))&gt;=38,4,0),IF(D80="FPL",IF(AND(H80&gt;=38,I80="Yes"),5.5,IF(H80&gt;=38,3,0)),IF(AND(I80="Yes",OR(J80="No PTO",J80="Planned PTO",J80="Denied PTO")),2.5,0))))),"")</f>
        <v/>
      </c>
      <c r="AB80" s="9" t="str">
        <f>IF(G80="Plan 19",IF(J80="",0,VLOOKUP(RPT!A80,KRG!$B$2:$BA$200,52,0)),"")</f>
        <v/>
      </c>
      <c r="AC80" s="9" t="str">
        <f t="shared" si="24"/>
        <v/>
      </c>
      <c r="AD80" s="9">
        <f>IF(G80="Plan 22",VLOOKUP(RPT!A80,KRG!$B$2:$BA$200,52,0),"")</f>
        <v>1.5</v>
      </c>
      <c r="AE80" s="3" t="str">
        <f t="shared" si="25"/>
        <v/>
      </c>
      <c r="AF80" s="9" t="str">
        <f>IF(G80="Plan 26",IF(J80="Unplanned PTO",0,VLOOKUP(RPT!A80,KRG!$B$2:$BA$200,52,0)),"")</f>
        <v/>
      </c>
      <c r="AG80" s="9" t="str">
        <f t="shared" si="26"/>
        <v/>
      </c>
      <c r="AH80" s="9" t="str">
        <f>IF(G80="Plan 32",VLOOKUP(A80,'SWG2'!B:BA,52,0),"")</f>
        <v/>
      </c>
      <c r="AI80" s="9" t="str">
        <f t="shared" si="27"/>
        <v/>
      </c>
      <c r="AJ80" s="9" t="str">
        <f>IF(G80="Plan 3",IF(AND(H80&gt;=38,J80&lt;&gt;"Unplanned PTO"),IF(AND(INDEX(FPL!P:P,MATCH(RPT!A80,FPL!B:B,0),1)&gt;=0.92),4.25,3),IF(AND(H80&gt;=38,J80="Unplanned PTO",AP80&gt;=38),IF(INDEX(FPL!P:P,MATCH(RPT!A80,FPL!B:B,0),1)&gt;=0.92,4.25,3),IF(INDEX(FPL!P:P,MATCH(RPT!A80,FPL!B:B,0),1)&gt;=0.92,1.25,0))),"")</f>
        <v/>
      </c>
      <c r="AL80" s="22" t="str">
        <f>INDEX(Roster!F:F, MATCH(RPT!A80,Roster!A:A,0),1)</f>
        <v>2022-08-22</v>
      </c>
      <c r="AM80">
        <f>IF(SUMIFS(HRS!G:G,HRS!F:F,"REG",HRS!C:C,RPT!A80)+SUMIFS(HRS!G:G,HRS!F:F,"OT",HRS!C:C,RPT!A80)+SUMIFS(HRS!G:G,HRS!F:F,"PTO",HRS!C:C,RPT!A80,HRS!S:S,"PTOS")&gt;=38,SUMIFS(HRS!G:G,HRS!F:F,"REG",HRS!C:C,RPT!A80)+SUMIFS(HRS!G:G,HRS!F:F,"OT",HRS!C:C,RPT!A80),0)</f>
        <v>0</v>
      </c>
      <c r="AP80">
        <f>SUMIFS(HRS!G:G,HRS!C:C,E80,HRS!F:F,"REG")+SUMIFS(HRS!G:G,HRS!C:C,E80,HRS!F:F,"OT")</f>
        <v>37.316680000000005</v>
      </c>
      <c r="AS80" s="9" t="str">
        <f t="shared" si="18"/>
        <v>1079 79</v>
      </c>
      <c r="AT80" s="9" t="str">
        <f t="shared" si="19"/>
        <v>Kroger</v>
      </c>
      <c r="AU80" s="9" t="str">
        <f t="shared" si="16"/>
        <v/>
      </c>
      <c r="AV80" s="19" t="str">
        <f t="shared" si="28"/>
        <v/>
      </c>
    </row>
    <row r="81" spans="1:48" customFormat="1" ht="12.75" customHeight="1" x14ac:dyDescent="0.2">
      <c r="A81" s="2">
        <f>Roster!A81</f>
        <v>259300</v>
      </c>
      <c r="B81" s="2">
        <f t="shared" si="29"/>
        <v>80</v>
      </c>
      <c r="C81" s="2">
        <v>1080</v>
      </c>
      <c r="D81" s="2" t="str">
        <f>Roster!D81</f>
        <v>Kroger</v>
      </c>
      <c r="E81" s="2" t="str">
        <f t="shared" si="20"/>
        <v>0259300</v>
      </c>
      <c r="F81" s="2">
        <f>IFERROR(INDEX('Cur Sch'!G:G,MATCH(RPT!A81,'Cur Sch'!C:C,0),1),0)</f>
        <v>40</v>
      </c>
      <c r="G81" s="2" t="str">
        <f>Roster!N81</f>
        <v>plan 22</v>
      </c>
      <c r="H81" s="3">
        <f>SUMIF(HRS!C:C,RPT!E81,HRS!G:G)</f>
        <v>40.183350000000004</v>
      </c>
      <c r="I81" s="9" t="str">
        <f>IFERROR(IF(VLOOKUP(A81,PA!A:E,5,0)=0,"Yes",""),"No")</f>
        <v>Yes</v>
      </c>
      <c r="J81" s="9" t="str">
        <f>IFERROR(IF(VLOOKUP(A81,PTO!A:L,12,0)="PTOU Applied", "Unplanned PTO",IF(VLOOKUP(A81,PTO!A:L,12,0)="PTOU ","Denied PTO","Planned PTO")),"No PTO")</f>
        <v>Unplanned PTO</v>
      </c>
      <c r="K81" s="9" t="str">
        <f t="shared" si="21"/>
        <v/>
      </c>
      <c r="L81" s="14" t="str">
        <f>IFERROR(IF(AND(D81="Kroger",OR(U81="1",U81="0")),IF(VLOOKUP(RPT!A81,KRG!$B$2:$BA$200,52,0)=0,IF(RPT!J81="Planned PTO",IF((F81-0.75)&lt;H81,"Check",""),""),""),""),"")</f>
        <v/>
      </c>
      <c r="M81" s="14" t="str">
        <f>IFERROR(IF(IF(D81="Kroger",AVERAGEIFS('QA Check'!E:E,'QA Check'!C:C,RPT!A81,'QA Check'!H:H,"(QA)"),0)&gt;=90%,IF(AND(I81="Yes",J81&lt;&gt;"Unplanned PTO",U81=1),"Check",""),""),"")</f>
        <v/>
      </c>
      <c r="U81" s="17">
        <f t="shared" si="17"/>
        <v>2</v>
      </c>
      <c r="V81" s="8" t="str">
        <f t="shared" si="22"/>
        <v/>
      </c>
      <c r="W81" s="9" t="str">
        <f>IF(G81="Plan 2",IF(AND(IFERROR(INDEX(KRG!D:D,MATCH(RPT!A81,KRG!B:B,0),1)="Plan 2",0),A81&lt;&gt;212821),INDEX(KRG!BA:BA,MATCH(RPT!A81,KRG!B:B,0),1),IF(AND(I81="Yes",OR(J81="No PTO",J81="Planned PTO",J81="Denied PTO")),2,0)),"")</f>
        <v/>
      </c>
      <c r="X81" s="9" t="str">
        <f t="shared" si="23"/>
        <v/>
      </c>
      <c r="Y81" s="9" t="str">
        <f>IF(G81="Plan 9",VLOOKUP(RPT!A81,KRG!$B$2:$BA$200,52,0),"")</f>
        <v/>
      </c>
      <c r="Z81" s="9" t="str">
        <f>IF(G81="Plan 11",VLOOKUP(RPT!A81,KRG!$B$2:$BA$200,52,0),"")</f>
        <v/>
      </c>
      <c r="AA81" s="9" t="str">
        <f>IF(G81="Plan 12",IF(D81="Kroger",IF(J81="",0,VLOOKUP(RPT!A81,KRG!$B$2:$BA$200,52,0)),IF(D81="SW Gas (Jax)",INDEX('SWG2'!BA:BA,MATCH(RPT!A81,'SWG2'!B:B,0),1),IF(D81="Mercedes (Jax)",IF(SUM(SUMIFS(HRS!G:G,HRS!C:C,A81,HRS!F:F,{"OT","REG","PR2.5","PROT5","PR125","PROTC","PR2.0","PROT4"}))&gt;=38,4,0),IF(D81="FPL",IF(AND(H81&gt;=38,I81="Yes"),5.5,IF(H81&gt;=38,3,0)),IF(AND(I81="Yes",OR(J81="No PTO",J81="Planned PTO",J81="Denied PTO")),2.5,0))))),"")</f>
        <v/>
      </c>
      <c r="AB81" s="9" t="str">
        <f>IF(G81="Plan 19",IF(J81="",0,VLOOKUP(RPT!A81,KRG!$B$2:$BA$200,52,0)),"")</f>
        <v/>
      </c>
      <c r="AC81" s="9" t="str">
        <f t="shared" si="24"/>
        <v/>
      </c>
      <c r="AD81" s="9">
        <f>IF(G81="Plan 22",VLOOKUP(RPT!A81,KRG!$B$2:$BA$200,52,0),"")</f>
        <v>2</v>
      </c>
      <c r="AE81" s="3" t="str">
        <f t="shared" si="25"/>
        <v/>
      </c>
      <c r="AF81" s="9" t="str">
        <f>IF(G81="Plan 26",IF(J81="Unplanned PTO",0,VLOOKUP(RPT!A81,KRG!$B$2:$BA$200,52,0)),"")</f>
        <v/>
      </c>
      <c r="AG81" s="9" t="str">
        <f t="shared" si="26"/>
        <v/>
      </c>
      <c r="AH81" s="9" t="str">
        <f>IF(G81="Plan 32",VLOOKUP(A81,'SWG2'!B:BA,52,0),"")</f>
        <v/>
      </c>
      <c r="AI81" s="9" t="str">
        <f t="shared" si="27"/>
        <v/>
      </c>
      <c r="AJ81" s="9" t="str">
        <f>IF(G81="Plan 3",IF(AND(H81&gt;=38,J81&lt;&gt;"Unplanned PTO"),IF(AND(INDEX(FPL!P:P,MATCH(RPT!A81,FPL!B:B,0),1)&gt;=0.92),4.25,3),IF(AND(H81&gt;=38,J81="Unplanned PTO",AP81&gt;=38),IF(INDEX(FPL!P:P,MATCH(RPT!A81,FPL!B:B,0),1)&gt;=0.92,4.25,3),IF(INDEX(FPL!P:P,MATCH(RPT!A81,FPL!B:B,0),1)&gt;=0.92,1.25,0))),"")</f>
        <v/>
      </c>
      <c r="AL81" s="22" t="str">
        <f>INDEX(Roster!F:F, MATCH(RPT!A81,Roster!A:A,0),1)</f>
        <v>2021-11-22</v>
      </c>
      <c r="AM81">
        <f>IF(SUMIFS(HRS!G:G,HRS!F:F,"REG",HRS!C:C,RPT!A81)+SUMIFS(HRS!G:G,HRS!F:F,"OT",HRS!C:C,RPT!A81)+SUMIFS(HRS!G:G,HRS!F:F,"PTO",HRS!C:C,RPT!A81,HRS!S:S,"PTOS")&gt;=38,SUMIFS(HRS!G:G,HRS!F:F,"REG",HRS!C:C,RPT!A81)+SUMIFS(HRS!G:G,HRS!F:F,"OT",HRS!C:C,RPT!A81),0)</f>
        <v>0</v>
      </c>
      <c r="AP81">
        <f>SUMIFS(HRS!G:G,HRS!C:C,E81,HRS!F:F,"REG")+SUMIFS(HRS!G:G,HRS!C:C,E81,HRS!F:F,"OT")</f>
        <v>32.183350000000004</v>
      </c>
      <c r="AS81" s="9" t="str">
        <f t="shared" si="18"/>
        <v>1080 80</v>
      </c>
      <c r="AT81" s="9" t="str">
        <f t="shared" si="19"/>
        <v>Kroger</v>
      </c>
      <c r="AU81" s="9" t="str">
        <f t="shared" si="16"/>
        <v/>
      </c>
      <c r="AV81" s="19" t="str">
        <f t="shared" si="28"/>
        <v/>
      </c>
    </row>
    <row r="82" spans="1:48" customFormat="1" ht="12.75" customHeight="1" x14ac:dyDescent="0.2">
      <c r="A82" s="2">
        <f>Roster!A82</f>
        <v>245489</v>
      </c>
      <c r="B82" s="2">
        <f t="shared" si="29"/>
        <v>81</v>
      </c>
      <c r="C82" s="2">
        <v>1081</v>
      </c>
      <c r="D82" s="2" t="str">
        <f>Roster!D82</f>
        <v>Kroger</v>
      </c>
      <c r="E82" s="2" t="str">
        <f t="shared" si="20"/>
        <v>0245489</v>
      </c>
      <c r="F82" s="2">
        <f>IFERROR(INDEX('Cur Sch'!G:G,MATCH(RPT!A82,'Cur Sch'!C:C,0),1),0)</f>
        <v>40</v>
      </c>
      <c r="G82" s="2" t="str">
        <f>Roster!N82</f>
        <v>plan 22</v>
      </c>
      <c r="H82" s="3">
        <f>SUMIF(HRS!C:C,RPT!E82,HRS!G:G)</f>
        <v>40.016660000000002</v>
      </c>
      <c r="I82" s="9" t="str">
        <f>IFERROR(IF(VLOOKUP(A82,PA!A:E,5,0)=0,"Yes",""),"No")</f>
        <v>Yes</v>
      </c>
      <c r="J82" s="9" t="str">
        <f>IFERROR(IF(VLOOKUP(A82,PTO!A:L,12,0)="PTOU Applied", "Unplanned PTO",IF(VLOOKUP(A82,PTO!A:L,12,0)="PTOU ","Denied PTO","Planned PTO")),"No PTO")</f>
        <v>No PTO</v>
      </c>
      <c r="K82" s="9" t="str">
        <f t="shared" si="21"/>
        <v/>
      </c>
      <c r="L82" s="14" t="str">
        <f>IFERROR(IF(AND(D82="Kroger",OR(U82="1",U82="0")),IF(VLOOKUP(RPT!A82,KRG!$B$2:$BA$200,52,0)=0,IF(RPT!J82="Planned PTO",IF((F82-0.75)&lt;H82,"Check",""),""),""),""),"")</f>
        <v/>
      </c>
      <c r="M82" s="14" t="str">
        <f>IFERROR(IF(IF(D82="Kroger",AVERAGEIFS('QA Check'!E:E,'QA Check'!C:C,RPT!A82,'QA Check'!H:H,"(QA)"),0)&gt;=90%,IF(AND(I82="Yes",J82&lt;&gt;"Unplanned PTO",U82=1),"Check",""),""),"")</f>
        <v/>
      </c>
      <c r="U82" s="17">
        <f t="shared" si="17"/>
        <v>5</v>
      </c>
      <c r="V82" s="8" t="str">
        <f t="shared" si="22"/>
        <v/>
      </c>
      <c r="W82" s="9" t="str">
        <f>IF(G82="Plan 2",IF(AND(IFERROR(INDEX(KRG!D:D,MATCH(RPT!A82,KRG!B:B,0),1)="Plan 2",0),A82&lt;&gt;212821),INDEX(KRG!BA:BA,MATCH(RPT!A82,KRG!B:B,0),1),IF(AND(I82="Yes",OR(J82="No PTO",J82="Planned PTO",J82="Denied PTO")),2,0)),"")</f>
        <v/>
      </c>
      <c r="X82" s="9" t="str">
        <f t="shared" si="23"/>
        <v/>
      </c>
      <c r="Y82" s="9" t="str">
        <f>IF(G82="Plan 9",VLOOKUP(RPT!A82,KRG!$B$2:$BA$200,52,0),"")</f>
        <v/>
      </c>
      <c r="Z82" s="9" t="str">
        <f>IF(G82="Plan 11",VLOOKUP(RPT!A82,KRG!$B$2:$BA$200,52,0),"")</f>
        <v/>
      </c>
      <c r="AA82" s="9" t="str">
        <f>IF(G82="Plan 12",IF(D82="Kroger",IF(J82="",0,VLOOKUP(RPT!A82,KRG!$B$2:$BA$200,52,0)),IF(D82="SW Gas (Jax)",INDEX('SWG2'!BA:BA,MATCH(RPT!A82,'SWG2'!B:B,0),1),IF(D82="Mercedes (Jax)",IF(SUM(SUMIFS(HRS!G:G,HRS!C:C,A82,HRS!F:F,{"OT","REG","PR2.5","PROT5","PR125","PROTC","PR2.0","PROT4"}))&gt;=38,4,0),IF(D82="FPL",IF(AND(H82&gt;=38,I82="Yes"),5.5,IF(H82&gt;=38,3,0)),IF(AND(I82="Yes",OR(J82="No PTO",J82="Planned PTO",J82="Denied PTO")),2.5,0))))),"")</f>
        <v/>
      </c>
      <c r="AB82" s="9" t="str">
        <f>IF(G82="Plan 19",IF(J82="",0,VLOOKUP(RPT!A82,KRG!$B$2:$BA$200,52,0)),"")</f>
        <v/>
      </c>
      <c r="AC82" s="9" t="str">
        <f t="shared" si="24"/>
        <v/>
      </c>
      <c r="AD82" s="9">
        <f>IF(G82="Plan 22",VLOOKUP(RPT!A82,KRG!$B$2:$BA$200,52,0),"")</f>
        <v>5</v>
      </c>
      <c r="AE82" s="3" t="str">
        <f t="shared" si="25"/>
        <v/>
      </c>
      <c r="AF82" s="9" t="str">
        <f>IF(G82="Plan 26",IF(J82="Unplanned PTO",0,VLOOKUP(RPT!A82,KRG!$B$2:$BA$200,52,0)),"")</f>
        <v/>
      </c>
      <c r="AG82" s="9" t="str">
        <f t="shared" si="26"/>
        <v/>
      </c>
      <c r="AH82" s="9" t="str">
        <f>IF(G82="Plan 32",VLOOKUP(A82,'SWG2'!B:BA,52,0),"")</f>
        <v/>
      </c>
      <c r="AI82" s="9" t="str">
        <f t="shared" si="27"/>
        <v/>
      </c>
      <c r="AJ82" s="9" t="str">
        <f>IF(G82="Plan 3",IF(AND(H82&gt;=38,J82&lt;&gt;"Unplanned PTO"),IF(AND(INDEX(FPL!P:P,MATCH(RPT!A82,FPL!B:B,0),1)&gt;=0.92),4.25,3),IF(AND(H82&gt;=38,J82="Unplanned PTO",AP82&gt;=38),IF(INDEX(FPL!P:P,MATCH(RPT!A82,FPL!B:B,0),1)&gt;=0.92,4.25,3),IF(INDEX(FPL!P:P,MATCH(RPT!A82,FPL!B:B,0),1)&gt;=0.92,1.25,0))),"")</f>
        <v/>
      </c>
      <c r="AL82" s="22" t="str">
        <f>INDEX(Roster!F:F, MATCH(RPT!A82,Roster!A:A,0),1)</f>
        <v>2019-11-04</v>
      </c>
      <c r="AM82">
        <f>IF(SUMIFS(HRS!G:G,HRS!F:F,"REG",HRS!C:C,RPT!A82)+SUMIFS(HRS!G:G,HRS!F:F,"OT",HRS!C:C,RPT!A82)+SUMIFS(HRS!G:G,HRS!F:F,"PTO",HRS!C:C,RPT!A82,HRS!S:S,"PTOS")&gt;=38,SUMIFS(HRS!G:G,HRS!F:F,"REG",HRS!C:C,RPT!A82)+SUMIFS(HRS!G:G,HRS!F:F,"OT",HRS!C:C,RPT!A82),0)</f>
        <v>40.016660000000002</v>
      </c>
      <c r="AP82">
        <f>SUMIFS(HRS!G:G,HRS!C:C,E82,HRS!F:F,"REG")+SUMIFS(HRS!G:G,HRS!C:C,E82,HRS!F:F,"OT")</f>
        <v>40.016660000000002</v>
      </c>
      <c r="AS82" s="9" t="str">
        <f t="shared" si="18"/>
        <v>1081 81</v>
      </c>
      <c r="AT82" s="9" t="str">
        <f t="shared" si="19"/>
        <v>Kroger</v>
      </c>
      <c r="AU82" s="9" t="str">
        <f t="shared" si="16"/>
        <v/>
      </c>
      <c r="AV82" s="19" t="str">
        <f t="shared" si="28"/>
        <v/>
      </c>
    </row>
    <row r="83" spans="1:48" customFormat="1" ht="12.75" customHeight="1" x14ac:dyDescent="0.2">
      <c r="A83" s="2">
        <f>Roster!A83</f>
        <v>257544</v>
      </c>
      <c r="B83" s="2">
        <f t="shared" si="29"/>
        <v>82</v>
      </c>
      <c r="C83" s="2">
        <v>1082</v>
      </c>
      <c r="D83" s="2" t="str">
        <f>Roster!D83</f>
        <v>Kroger</v>
      </c>
      <c r="E83" s="2" t="str">
        <f t="shared" si="20"/>
        <v>0257544</v>
      </c>
      <c r="F83" s="2">
        <f>IFERROR(INDEX('Cur Sch'!G:G,MATCH(RPT!A83,'Cur Sch'!C:C,0),1),0)</f>
        <v>40</v>
      </c>
      <c r="G83" s="2" t="str">
        <f>Roster!N83</f>
        <v>plan 22</v>
      </c>
      <c r="H83" s="3">
        <f>SUMIF(HRS!C:C,RPT!E83,HRS!G:G)</f>
        <v>32.583349999999996</v>
      </c>
      <c r="I83" s="9" t="str">
        <f>IFERROR(IF(VLOOKUP(A83,PA!A:E,5,0)=0,"Yes",""),"No")</f>
        <v>No</v>
      </c>
      <c r="J83" s="9" t="str">
        <f>IFERROR(IF(VLOOKUP(A83,PTO!A:L,12,0)="PTOU Applied", "Unplanned PTO",IF(VLOOKUP(A83,PTO!A:L,12,0)="PTOU ","Denied PTO","Planned PTO")),"No PTO")</f>
        <v>Planned PTO</v>
      </c>
      <c r="K83" s="9" t="str">
        <f t="shared" si="21"/>
        <v/>
      </c>
      <c r="L83" s="14" t="str">
        <f>IFERROR(IF(AND(D83="Kroger",OR(U83="1",U83="0")),IF(VLOOKUP(RPT!A83,KRG!$B$2:$BA$200,52,0)=0,IF(RPT!J83="Planned PTO",IF((F83-0.75)&lt;H83,"Check",""),""),""),""),"")</f>
        <v/>
      </c>
      <c r="M83" s="14" t="str">
        <f>IFERROR(IF(IF(D83="Kroger",AVERAGEIFS('QA Check'!E:E,'QA Check'!C:C,RPT!A83,'QA Check'!H:H,"(QA)"),0)&gt;=90%,IF(AND(I83="Yes",J83&lt;&gt;"Unplanned PTO",U83=1),"Check",""),""),"")</f>
        <v/>
      </c>
      <c r="U83" s="17">
        <f t="shared" si="17"/>
        <v>1.5</v>
      </c>
      <c r="V83" s="8" t="str">
        <f t="shared" si="22"/>
        <v/>
      </c>
      <c r="W83" s="9" t="str">
        <f>IF(G83="Plan 2",IF(AND(IFERROR(INDEX(KRG!D:D,MATCH(RPT!A83,KRG!B:B,0),1)="Plan 2",0),A83&lt;&gt;212821),INDEX(KRG!BA:BA,MATCH(RPT!A83,KRG!B:B,0),1),IF(AND(I83="Yes",OR(J83="No PTO",J83="Planned PTO",J83="Denied PTO")),2,0)),"")</f>
        <v/>
      </c>
      <c r="X83" s="9" t="str">
        <f t="shared" si="23"/>
        <v/>
      </c>
      <c r="Y83" s="9" t="str">
        <f>IF(G83="Plan 9",VLOOKUP(RPT!A83,KRG!$B$2:$BA$200,52,0),"")</f>
        <v/>
      </c>
      <c r="Z83" s="9" t="str">
        <f>IF(G83="Plan 11",VLOOKUP(RPT!A83,KRG!$B$2:$BA$200,52,0),"")</f>
        <v/>
      </c>
      <c r="AA83" s="9" t="str">
        <f>IF(G83="Plan 12",IF(D83="Kroger",IF(J83="",0,VLOOKUP(RPT!A83,KRG!$B$2:$BA$200,52,0)),IF(D83="SW Gas (Jax)",INDEX('SWG2'!BA:BA,MATCH(RPT!A83,'SWG2'!B:B,0),1),IF(D83="Mercedes (Jax)",IF(SUM(SUMIFS(HRS!G:G,HRS!C:C,A83,HRS!F:F,{"OT","REG","PR2.5","PROT5","PR125","PROTC","PR2.0","PROT4"}))&gt;=38,4,0),IF(D83="FPL",IF(AND(H83&gt;=38,I83="Yes"),5.5,IF(H83&gt;=38,3,0)),IF(AND(I83="Yes",OR(J83="No PTO",J83="Planned PTO",J83="Denied PTO")),2.5,0))))),"")</f>
        <v/>
      </c>
      <c r="AB83" s="9" t="str">
        <f>IF(G83="Plan 19",IF(J83="",0,VLOOKUP(RPT!A83,KRG!$B$2:$BA$200,52,0)),"")</f>
        <v/>
      </c>
      <c r="AC83" s="9" t="str">
        <f t="shared" si="24"/>
        <v/>
      </c>
      <c r="AD83" s="9">
        <f>IF(G83="Plan 22",VLOOKUP(RPT!A83,KRG!$B$2:$BA$200,52,0),"")</f>
        <v>1.5</v>
      </c>
      <c r="AE83" s="3" t="str">
        <f t="shared" si="25"/>
        <v/>
      </c>
      <c r="AF83" s="9" t="str">
        <f>IF(G83="Plan 26",IF(J83="Unplanned PTO",0,VLOOKUP(RPT!A83,KRG!$B$2:$BA$200,52,0)),"")</f>
        <v/>
      </c>
      <c r="AG83" s="9" t="str">
        <f t="shared" si="26"/>
        <v/>
      </c>
      <c r="AH83" s="9" t="str">
        <f>IF(G83="Plan 32",VLOOKUP(A83,'SWG2'!B:BA,52,0),"")</f>
        <v/>
      </c>
      <c r="AI83" s="9" t="str">
        <f t="shared" si="27"/>
        <v/>
      </c>
      <c r="AJ83" s="9" t="str">
        <f>IF(G83="Plan 3",IF(AND(H83&gt;=38,J83&lt;&gt;"Unplanned PTO"),IF(AND(INDEX(FPL!P:P,MATCH(RPT!A83,FPL!B:B,0),1)&gt;=0.92),4.25,3),IF(AND(H83&gt;=38,J83="Unplanned PTO",AP83&gt;=38),IF(INDEX(FPL!P:P,MATCH(RPT!A83,FPL!B:B,0),1)&gt;=0.92,4.25,3),IF(INDEX(FPL!P:P,MATCH(RPT!A83,FPL!B:B,0),1)&gt;=0.92,1.25,0))),"")</f>
        <v/>
      </c>
      <c r="AL83" s="22" t="str">
        <f>INDEX(Roster!F:F, MATCH(RPT!A83,Roster!A:A,0),1)</f>
        <v>2021-08-16</v>
      </c>
      <c r="AM83">
        <f>IF(SUMIFS(HRS!G:G,HRS!F:F,"REG",HRS!C:C,RPT!A83)+SUMIFS(HRS!G:G,HRS!F:F,"OT",HRS!C:C,RPT!A83)+SUMIFS(HRS!G:G,HRS!F:F,"PTO",HRS!C:C,RPT!A83,HRS!S:S,"PTOS")&gt;=38,SUMIFS(HRS!G:G,HRS!F:F,"REG",HRS!C:C,RPT!A83)+SUMIFS(HRS!G:G,HRS!F:F,"OT",HRS!C:C,RPT!A83),0)</f>
        <v>0</v>
      </c>
      <c r="AP83">
        <f>SUMIFS(HRS!G:G,HRS!C:C,E83,HRS!F:F,"REG")+SUMIFS(HRS!G:G,HRS!C:C,E83,HRS!F:F,"OT")</f>
        <v>30.583349999999996</v>
      </c>
      <c r="AS83" s="9" t="str">
        <f t="shared" si="18"/>
        <v>1082 82</v>
      </c>
      <c r="AT83" s="9" t="str">
        <f t="shared" si="19"/>
        <v>Kroger</v>
      </c>
      <c r="AU83" s="9" t="str">
        <f t="shared" si="16"/>
        <v/>
      </c>
      <c r="AV83" s="19" t="str">
        <f t="shared" si="28"/>
        <v/>
      </c>
    </row>
    <row r="84" spans="1:48" customFormat="1" ht="12.75" customHeight="1" x14ac:dyDescent="0.2">
      <c r="A84" s="2">
        <f>Roster!A84</f>
        <v>262443</v>
      </c>
      <c r="B84" s="2">
        <f t="shared" si="29"/>
        <v>83</v>
      </c>
      <c r="C84" s="2">
        <v>1083</v>
      </c>
      <c r="D84" s="2" t="str">
        <f>Roster!D84</f>
        <v>Kroger</v>
      </c>
      <c r="E84" s="2" t="str">
        <f t="shared" si="20"/>
        <v>0262443</v>
      </c>
      <c r="F84" s="2">
        <f>IFERROR(INDEX('Cur Sch'!G:G,MATCH(RPT!A84,'Cur Sch'!C:C,0),1),0)</f>
        <v>40</v>
      </c>
      <c r="G84" s="2" t="str">
        <f>Roster!N84</f>
        <v>plan 22</v>
      </c>
      <c r="H84" s="3">
        <f>SUMIF(HRS!C:C,RPT!E84,HRS!G:G)</f>
        <v>32.566670000000002</v>
      </c>
      <c r="I84" s="9" t="str">
        <f>IFERROR(IF(VLOOKUP(A84,PA!A:E,5,0)=0,"Yes",""),"No")</f>
        <v>No</v>
      </c>
      <c r="J84" s="9" t="str">
        <f>IFERROR(IF(VLOOKUP(A84,PTO!A:L,12,0)="PTOU Applied", "Unplanned PTO",IF(VLOOKUP(A84,PTO!A:L,12,0)="PTOU ","Denied PTO","Planned PTO")),"No PTO")</f>
        <v>No PTO</v>
      </c>
      <c r="K84" s="9" t="str">
        <f t="shared" si="21"/>
        <v/>
      </c>
      <c r="L84" s="14" t="str">
        <f>IFERROR(IF(AND(D84="Kroger",OR(U84="1",U84="0")),IF(VLOOKUP(RPT!A84,KRG!$B$2:$BA$200,52,0)=0,IF(RPT!J84="Planned PTO",IF((F84-0.75)&lt;H84,"Check",""),""),""),""),"")</f>
        <v/>
      </c>
      <c r="M84" s="14" t="str">
        <f>IFERROR(IF(IF(D84="Kroger",AVERAGEIFS('QA Check'!E:E,'QA Check'!C:C,RPT!A84,'QA Check'!H:H,"(QA)"),0)&gt;=90%,IF(AND(I84="Yes",J84&lt;&gt;"Unplanned PTO",U84=1),"Check",""),""),"")</f>
        <v/>
      </c>
      <c r="U84" s="17">
        <f t="shared" si="17"/>
        <v>1.5</v>
      </c>
      <c r="V84" s="8" t="str">
        <f t="shared" si="22"/>
        <v/>
      </c>
      <c r="W84" s="9" t="str">
        <f>IF(G84="Plan 2",IF(AND(IFERROR(INDEX(KRG!D:D,MATCH(RPT!A84,KRG!B:B,0),1)="Plan 2",0),A84&lt;&gt;212821),INDEX(KRG!BA:BA,MATCH(RPT!A84,KRG!B:B,0),1),IF(AND(I84="Yes",OR(J84="No PTO",J84="Planned PTO",J84="Denied PTO")),2,0)),"")</f>
        <v/>
      </c>
      <c r="X84" s="9" t="str">
        <f t="shared" si="23"/>
        <v/>
      </c>
      <c r="Y84" s="9" t="str">
        <f>IF(G84="Plan 9",VLOOKUP(RPT!A84,KRG!$B$2:$BA$200,52,0),"")</f>
        <v/>
      </c>
      <c r="Z84" s="9" t="str">
        <f>IF(G84="Plan 11",VLOOKUP(RPT!A84,KRG!$B$2:$BA$200,52,0),"")</f>
        <v/>
      </c>
      <c r="AA84" s="9" t="str">
        <f>IF(G84="Plan 12",IF(D84="Kroger",IF(J84="",0,VLOOKUP(RPT!A84,KRG!$B$2:$BA$200,52,0)),IF(D84="SW Gas (Jax)",INDEX('SWG2'!BA:BA,MATCH(RPT!A84,'SWG2'!B:B,0),1),IF(D84="Mercedes (Jax)",IF(SUM(SUMIFS(HRS!G:G,HRS!C:C,A84,HRS!F:F,{"OT","REG","PR2.5","PROT5","PR125","PROTC","PR2.0","PROT4"}))&gt;=38,4,0),IF(D84="FPL",IF(AND(H84&gt;=38,I84="Yes"),5.5,IF(H84&gt;=38,3,0)),IF(AND(I84="Yes",OR(J84="No PTO",J84="Planned PTO",J84="Denied PTO")),2.5,0))))),"")</f>
        <v/>
      </c>
      <c r="AB84" s="9" t="str">
        <f>IF(G84="Plan 19",IF(J84="",0,VLOOKUP(RPT!A84,KRG!$B$2:$BA$200,52,0)),"")</f>
        <v/>
      </c>
      <c r="AC84" s="9" t="str">
        <f t="shared" si="24"/>
        <v/>
      </c>
      <c r="AD84" s="9">
        <f>IF(G84="Plan 22",VLOOKUP(RPT!A84,KRG!$B$2:$BA$200,52,0),"")</f>
        <v>1.5</v>
      </c>
      <c r="AE84" s="3" t="str">
        <f t="shared" si="25"/>
        <v/>
      </c>
      <c r="AF84" s="9" t="str">
        <f>IF(G84="Plan 26",IF(J84="Unplanned PTO",0,VLOOKUP(RPT!A84,KRG!$B$2:$BA$200,52,0)),"")</f>
        <v/>
      </c>
      <c r="AG84" s="9" t="str">
        <f t="shared" si="26"/>
        <v/>
      </c>
      <c r="AH84" s="9" t="str">
        <f>IF(G84="Plan 32",VLOOKUP(A84,'SWG2'!B:BA,52,0),"")</f>
        <v/>
      </c>
      <c r="AI84" s="9" t="str">
        <f t="shared" si="27"/>
        <v/>
      </c>
      <c r="AJ84" s="9" t="str">
        <f>IF(G84="Plan 3",IF(AND(H84&gt;=38,J84&lt;&gt;"Unplanned PTO"),IF(AND(INDEX(FPL!P:P,MATCH(RPT!A84,FPL!B:B,0),1)&gt;=0.92),4.25,3),IF(AND(H84&gt;=38,J84="Unplanned PTO",AP84&gt;=38),IF(INDEX(FPL!P:P,MATCH(RPT!A84,FPL!B:B,0),1)&gt;=0.92,4.25,3),IF(INDEX(FPL!P:P,MATCH(RPT!A84,FPL!B:B,0),1)&gt;=0.92,1.25,0))),"")</f>
        <v/>
      </c>
      <c r="AL84" s="22" t="str">
        <f>INDEX(Roster!F:F, MATCH(RPT!A84,Roster!A:A,0),1)</f>
        <v>2022-06-20</v>
      </c>
      <c r="AM84">
        <f>IF(SUMIFS(HRS!G:G,HRS!F:F,"REG",HRS!C:C,RPT!A84)+SUMIFS(HRS!G:G,HRS!F:F,"OT",HRS!C:C,RPT!A84)+SUMIFS(HRS!G:G,HRS!F:F,"PTO",HRS!C:C,RPT!A84,HRS!S:S,"PTOS")&gt;=38,SUMIFS(HRS!G:G,HRS!F:F,"REG",HRS!C:C,RPT!A84)+SUMIFS(HRS!G:G,HRS!F:F,"OT",HRS!C:C,RPT!A84),0)</f>
        <v>0</v>
      </c>
      <c r="AP84">
        <f>SUMIFS(HRS!G:G,HRS!C:C,E84,HRS!F:F,"REG")+SUMIFS(HRS!G:G,HRS!C:C,E84,HRS!F:F,"OT")</f>
        <v>32.566670000000002</v>
      </c>
      <c r="AS84" s="9" t="str">
        <f t="shared" si="18"/>
        <v>1083 83</v>
      </c>
      <c r="AT84" s="9" t="str">
        <f t="shared" si="19"/>
        <v>Kroger</v>
      </c>
      <c r="AU84" s="9" t="str">
        <f t="shared" si="16"/>
        <v/>
      </c>
      <c r="AV84" s="19" t="str">
        <f t="shared" si="28"/>
        <v/>
      </c>
    </row>
    <row r="85" spans="1:48" customFormat="1" ht="12.75" customHeight="1" x14ac:dyDescent="0.2">
      <c r="A85" s="2">
        <f>Roster!A85</f>
        <v>263353</v>
      </c>
      <c r="B85" s="2">
        <f t="shared" si="29"/>
        <v>84</v>
      </c>
      <c r="C85" s="2">
        <v>1084</v>
      </c>
      <c r="D85" s="2" t="str">
        <f>Roster!D85</f>
        <v>Kroger</v>
      </c>
      <c r="E85" s="2" t="str">
        <f t="shared" si="20"/>
        <v>0263353</v>
      </c>
      <c r="F85" s="2">
        <f>IFERROR(INDEX('Cur Sch'!G:G,MATCH(RPT!A85,'Cur Sch'!C:C,0),1),0)</f>
        <v>0</v>
      </c>
      <c r="G85" s="2" t="str">
        <f>Roster!N85</f>
        <v>plan 22</v>
      </c>
      <c r="H85" s="3">
        <f>SUMIF(HRS!C:C,RPT!E85,HRS!G:G)</f>
        <v>0</v>
      </c>
      <c r="I85" s="9" t="str">
        <f>IFERROR(IF(VLOOKUP(A85,PA!A:E,5,0)=0,"Yes",""),"No")</f>
        <v>No</v>
      </c>
      <c r="J85" s="9" t="str">
        <f>IFERROR(IF(VLOOKUP(A85,PTO!A:L,12,0)="PTOU Applied", "Unplanned PTO",IF(VLOOKUP(A85,PTO!A:L,12,0)="PTOU ","Denied PTO","Planned PTO")),"No PTO")</f>
        <v>No PTO</v>
      </c>
      <c r="K85" s="9" t="str">
        <f t="shared" si="21"/>
        <v>Check</v>
      </c>
      <c r="L85" s="14" t="str">
        <f>IFERROR(IF(AND(D85="Kroger",OR(U85="1",U85="0")),IF(VLOOKUP(RPT!A85,KRG!$B$2:$BA$200,52,0)=0,IF(RPT!J85="Planned PTO",IF((F85-0.75)&lt;H85,"Check",""),""),""),""),"")</f>
        <v/>
      </c>
      <c r="M85" s="14" t="str">
        <f>IFERROR(IF(IF(D85="Kroger",AVERAGEIFS('QA Check'!E:E,'QA Check'!C:C,RPT!A85,'QA Check'!H:H,"(QA)"),0)&gt;=90%,IF(AND(I85="Yes",J85&lt;&gt;"Unplanned PTO",U85=1),"Check",""),""),"")</f>
        <v/>
      </c>
      <c r="U85" s="17" t="str">
        <f t="shared" si="17"/>
        <v/>
      </c>
      <c r="V85" s="8" t="str">
        <f t="shared" si="22"/>
        <v/>
      </c>
      <c r="W85" s="9" t="str">
        <f>IF(G85="Plan 2",IF(AND(IFERROR(INDEX(KRG!D:D,MATCH(RPT!A85,KRG!B:B,0),1)="Plan 2",0),A85&lt;&gt;212821),INDEX(KRG!BA:BA,MATCH(RPT!A85,KRG!B:B,0),1),IF(AND(I85="Yes",OR(J85="No PTO",J85="Planned PTO",J85="Denied PTO")),2,0)),"")</f>
        <v/>
      </c>
      <c r="X85" s="9" t="str">
        <f t="shared" si="23"/>
        <v/>
      </c>
      <c r="Y85" s="9" t="str">
        <f>IF(G85="Plan 9",VLOOKUP(RPT!A85,KRG!$B$2:$BA$200,52,0),"")</f>
        <v/>
      </c>
      <c r="Z85" s="9" t="str">
        <f>IF(G85="Plan 11",VLOOKUP(RPT!A85,KRG!$B$2:$BA$200,52,0),"")</f>
        <v/>
      </c>
      <c r="AA85" s="9" t="str">
        <f>IF(G85="Plan 12",IF(D85="Kroger",IF(J85="",0,VLOOKUP(RPT!A85,KRG!$B$2:$BA$200,52,0)),IF(D85="SW Gas (Jax)",INDEX('SWG2'!BA:BA,MATCH(RPT!A85,'SWG2'!B:B,0),1),IF(D85="Mercedes (Jax)",IF(SUM(SUMIFS(HRS!G:G,HRS!C:C,A85,HRS!F:F,{"OT","REG","PR2.5","PROT5","PR125","PROTC","PR2.0","PROT4"}))&gt;=38,4,0),IF(D85="FPL",IF(AND(H85&gt;=38,I85="Yes"),5.5,IF(H85&gt;=38,3,0)),IF(AND(I85="Yes",OR(J85="No PTO",J85="Planned PTO",J85="Denied PTO")),2.5,0))))),"")</f>
        <v/>
      </c>
      <c r="AB85" s="9" t="str">
        <f>IF(G85="Plan 19",IF(J85="",0,VLOOKUP(RPT!A85,KRG!$B$2:$BA$200,52,0)),"")</f>
        <v/>
      </c>
      <c r="AC85" s="9" t="str">
        <f t="shared" si="24"/>
        <v/>
      </c>
      <c r="AD85" s="9" t="e">
        <f>IF(G85="Plan 22",VLOOKUP(RPT!A85,KRG!$B$2:$BA$200,52,0),"")</f>
        <v>#N/A</v>
      </c>
      <c r="AE85" s="3" t="str">
        <f t="shared" si="25"/>
        <v/>
      </c>
      <c r="AF85" s="9" t="str">
        <f>IF(G85="Plan 26",IF(J85="Unplanned PTO",0,VLOOKUP(RPT!A85,KRG!$B$2:$BA$200,52,0)),"")</f>
        <v/>
      </c>
      <c r="AG85" s="9" t="str">
        <f t="shared" si="26"/>
        <v/>
      </c>
      <c r="AH85" s="9" t="str">
        <f>IF(G85="Plan 32",VLOOKUP(A85,'SWG2'!B:BA,52,0),"")</f>
        <v/>
      </c>
      <c r="AI85" s="9" t="str">
        <f t="shared" si="27"/>
        <v/>
      </c>
      <c r="AJ85" s="9" t="str">
        <f>IF(G85="Plan 3",IF(AND(H85&gt;=38,J85&lt;&gt;"Unplanned PTO"),IF(AND(INDEX(FPL!P:P,MATCH(RPT!A85,FPL!B:B,0),1)&gt;=0.92),4.25,3),IF(AND(H85&gt;=38,J85="Unplanned PTO",AP85&gt;=38),IF(INDEX(FPL!P:P,MATCH(RPT!A85,FPL!B:B,0),1)&gt;=0.92,4.25,3),IF(INDEX(FPL!P:P,MATCH(RPT!A85,FPL!B:B,0),1)&gt;=0.92,1.25,0))),"")</f>
        <v/>
      </c>
      <c r="AL85" s="22" t="str">
        <f>INDEX(Roster!F:F, MATCH(RPT!A85,Roster!A:A,0),1)</f>
        <v>2022-08-22</v>
      </c>
      <c r="AM85">
        <f>IF(SUMIFS(HRS!G:G,HRS!F:F,"REG",HRS!C:C,RPT!A85)+SUMIFS(HRS!G:G,HRS!F:F,"OT",HRS!C:C,RPT!A85)+SUMIFS(HRS!G:G,HRS!F:F,"PTO",HRS!C:C,RPT!A85,HRS!S:S,"PTOS")&gt;=38,SUMIFS(HRS!G:G,HRS!F:F,"REG",HRS!C:C,RPT!A85)+SUMIFS(HRS!G:G,HRS!F:F,"OT",HRS!C:C,RPT!A85),0)</f>
        <v>0</v>
      </c>
      <c r="AP85">
        <f>SUMIFS(HRS!G:G,HRS!C:C,E85,HRS!F:F,"REG")+SUMIFS(HRS!G:G,HRS!C:C,E85,HRS!F:F,"OT")</f>
        <v>0</v>
      </c>
      <c r="AS85" s="9" t="str">
        <f t="shared" si="18"/>
        <v>1084 84</v>
      </c>
      <c r="AT85" s="9" t="str">
        <f t="shared" si="19"/>
        <v>Kroger</v>
      </c>
      <c r="AU85" s="9" t="str">
        <f t="shared" si="16"/>
        <v/>
      </c>
      <c r="AV85" s="19" t="str">
        <f t="shared" si="28"/>
        <v/>
      </c>
    </row>
    <row r="86" spans="1:48" customFormat="1" ht="12.75" customHeight="1" x14ac:dyDescent="0.2">
      <c r="A86" s="2">
        <f>Roster!A86</f>
        <v>261593</v>
      </c>
      <c r="B86" s="2">
        <f t="shared" si="29"/>
        <v>85</v>
      </c>
      <c r="C86" s="2">
        <v>1085</v>
      </c>
      <c r="D86" s="2" t="str">
        <f>Roster!D86</f>
        <v>Kroger</v>
      </c>
      <c r="E86" s="2" t="str">
        <f t="shared" si="20"/>
        <v>0261593</v>
      </c>
      <c r="F86" s="2">
        <f>IFERROR(INDEX('Cur Sch'!G:G,MATCH(RPT!A86,'Cur Sch'!C:C,0),1),0)</f>
        <v>40</v>
      </c>
      <c r="G86" s="2" t="str">
        <f>Roster!N86</f>
        <v>plan 22</v>
      </c>
      <c r="H86" s="3">
        <f>SUMIF(HRS!C:C,RPT!E86,HRS!G:G)</f>
        <v>39.71669</v>
      </c>
      <c r="I86" s="9" t="str">
        <f>IFERROR(IF(VLOOKUP(A86,PA!A:E,5,0)=0,"Yes",""),"No")</f>
        <v>Yes</v>
      </c>
      <c r="J86" s="9" t="str">
        <f>IFERROR(IF(VLOOKUP(A86,PTO!A:L,12,0)="PTOU Applied", "Unplanned PTO",IF(VLOOKUP(A86,PTO!A:L,12,0)="PTOU ","Denied PTO","Planned PTO")),"No PTO")</f>
        <v>No PTO</v>
      </c>
      <c r="K86" s="9" t="str">
        <f t="shared" si="21"/>
        <v/>
      </c>
      <c r="L86" s="14" t="str">
        <f>IFERROR(IF(AND(D86="Kroger",OR(U86="1",U86="0")),IF(VLOOKUP(RPT!A86,KRG!$B$2:$BA$200,52,0)=0,IF(RPT!J86="Planned PTO",IF((F86-0.75)&lt;H86,"Check",""),""),""),""),"")</f>
        <v/>
      </c>
      <c r="M86" s="14" t="str">
        <f>IFERROR(IF(IF(D86="Kroger",AVERAGEIFS('QA Check'!E:E,'QA Check'!C:C,RPT!A86,'QA Check'!H:H,"(QA)"),0)&gt;=90%,IF(AND(I86="Yes",J86&lt;&gt;"Unplanned PTO",U86=1),"Check",""),""),"")</f>
        <v/>
      </c>
      <c r="U86" s="17">
        <f t="shared" si="17"/>
        <v>5</v>
      </c>
      <c r="V86" s="8" t="str">
        <f t="shared" si="22"/>
        <v/>
      </c>
      <c r="W86" s="9" t="str">
        <f>IF(G86="Plan 2",IF(AND(IFERROR(INDEX(KRG!D:D,MATCH(RPT!A86,KRG!B:B,0),1)="Plan 2",0),A86&lt;&gt;212821),INDEX(KRG!BA:BA,MATCH(RPT!A86,KRG!B:B,0),1),IF(AND(I86="Yes",OR(J86="No PTO",J86="Planned PTO",J86="Denied PTO")),2,0)),"")</f>
        <v/>
      </c>
      <c r="X86" s="9" t="str">
        <f t="shared" si="23"/>
        <v/>
      </c>
      <c r="Y86" s="9" t="str">
        <f>IF(G86="Plan 9",VLOOKUP(RPT!A86,KRG!$B$2:$BA$200,52,0),"")</f>
        <v/>
      </c>
      <c r="Z86" s="9" t="str">
        <f>IF(G86="Plan 11",VLOOKUP(RPT!A86,KRG!$B$2:$BA$200,52,0),"")</f>
        <v/>
      </c>
      <c r="AA86" s="9" t="str">
        <f>IF(G86="Plan 12",IF(D86="Kroger",IF(J86="",0,VLOOKUP(RPT!A86,KRG!$B$2:$BA$200,52,0)),IF(D86="SW Gas (Jax)",INDEX('SWG2'!BA:BA,MATCH(RPT!A86,'SWG2'!B:B,0),1),IF(D86="Mercedes (Jax)",IF(SUM(SUMIFS(HRS!G:G,HRS!C:C,A86,HRS!F:F,{"OT","REG","PR2.5","PROT5","PR125","PROTC","PR2.0","PROT4"}))&gt;=38,4,0),IF(D86="FPL",IF(AND(H86&gt;=38,I86="Yes"),5.5,IF(H86&gt;=38,3,0)),IF(AND(I86="Yes",OR(J86="No PTO",J86="Planned PTO",J86="Denied PTO")),2.5,0))))),"")</f>
        <v/>
      </c>
      <c r="AB86" s="9" t="str">
        <f>IF(G86="Plan 19",IF(J86="",0,VLOOKUP(RPT!A86,KRG!$B$2:$BA$200,52,0)),"")</f>
        <v/>
      </c>
      <c r="AC86" s="9" t="str">
        <f t="shared" si="24"/>
        <v/>
      </c>
      <c r="AD86" s="9">
        <f>IF(G86="Plan 22",VLOOKUP(RPT!A86,KRG!$B$2:$BA$200,52,0),"")</f>
        <v>5</v>
      </c>
      <c r="AE86" s="3" t="str">
        <f t="shared" si="25"/>
        <v/>
      </c>
      <c r="AF86" s="9" t="str">
        <f>IF(G86="Plan 26",IF(J86="Unplanned PTO",0,VLOOKUP(RPT!A86,KRG!$B$2:$BA$200,52,0)),"")</f>
        <v/>
      </c>
      <c r="AG86" s="9" t="str">
        <f t="shared" si="26"/>
        <v/>
      </c>
      <c r="AH86" s="9" t="str">
        <f>IF(G86="Plan 32",VLOOKUP(A86,'SWG2'!B:BA,52,0),"")</f>
        <v/>
      </c>
      <c r="AI86" s="9" t="str">
        <f t="shared" si="27"/>
        <v/>
      </c>
      <c r="AJ86" s="9" t="str">
        <f>IF(G86="Plan 3",IF(AND(H86&gt;=38,J86&lt;&gt;"Unplanned PTO"),IF(AND(INDEX(FPL!P:P,MATCH(RPT!A86,FPL!B:B,0),1)&gt;=0.92),4.25,3),IF(AND(H86&gt;=38,J86="Unplanned PTO",AP86&gt;=38),IF(INDEX(FPL!P:P,MATCH(RPT!A86,FPL!B:B,0),1)&gt;=0.92,4.25,3),IF(INDEX(FPL!P:P,MATCH(RPT!A86,FPL!B:B,0),1)&gt;=0.92,1.25,0))),"")</f>
        <v/>
      </c>
      <c r="AL86" s="22" t="str">
        <f>INDEX(Roster!F:F, MATCH(RPT!A86,Roster!A:A,0),1)</f>
        <v>2022-04-11</v>
      </c>
      <c r="AM86">
        <f>IF(SUMIFS(HRS!G:G,HRS!F:F,"REG",HRS!C:C,RPT!A86)+SUMIFS(HRS!G:G,HRS!F:F,"OT",HRS!C:C,RPT!A86)+SUMIFS(HRS!G:G,HRS!F:F,"PTO",HRS!C:C,RPT!A86,HRS!S:S,"PTOS")&gt;=38,SUMIFS(HRS!G:G,HRS!F:F,"REG",HRS!C:C,RPT!A86)+SUMIFS(HRS!G:G,HRS!F:F,"OT",HRS!C:C,RPT!A86),0)</f>
        <v>39.71669</v>
      </c>
      <c r="AP86">
        <f>SUMIFS(HRS!G:G,HRS!C:C,E86,HRS!F:F,"REG")+SUMIFS(HRS!G:G,HRS!C:C,E86,HRS!F:F,"OT")</f>
        <v>39.71669</v>
      </c>
      <c r="AS86" s="9" t="str">
        <f t="shared" si="18"/>
        <v>1085 85</v>
      </c>
      <c r="AT86" s="9" t="str">
        <f t="shared" si="19"/>
        <v>Kroger</v>
      </c>
      <c r="AU86" s="9" t="str">
        <f t="shared" si="16"/>
        <v/>
      </c>
      <c r="AV86" s="19" t="str">
        <f t="shared" si="28"/>
        <v/>
      </c>
    </row>
    <row r="87" spans="1:48" customFormat="1" ht="12.75" customHeight="1" x14ac:dyDescent="0.2">
      <c r="A87" s="2">
        <f>Roster!A87</f>
        <v>263362</v>
      </c>
      <c r="B87" s="2">
        <f t="shared" si="29"/>
        <v>86</v>
      </c>
      <c r="C87" s="2">
        <v>1086</v>
      </c>
      <c r="D87" s="2" t="str">
        <f>Roster!D87</f>
        <v>Kroger</v>
      </c>
      <c r="E87" s="2" t="str">
        <f t="shared" si="20"/>
        <v>0263362</v>
      </c>
      <c r="F87" s="2">
        <f>IFERROR(INDEX('Cur Sch'!G:G,MATCH(RPT!A87,'Cur Sch'!C:C,0),1),0)</f>
        <v>0</v>
      </c>
      <c r="G87" s="2" t="str">
        <f>Roster!N87</f>
        <v>plan 22</v>
      </c>
      <c r="H87" s="3">
        <f>SUMIF(HRS!C:C,RPT!E87,HRS!G:G)</f>
        <v>0</v>
      </c>
      <c r="I87" s="9" t="str">
        <f>IFERROR(IF(VLOOKUP(A87,PA!A:E,5,0)=0,"Yes",""),"No")</f>
        <v>No</v>
      </c>
      <c r="J87" s="9" t="str">
        <f>IFERROR(IF(VLOOKUP(A87,PTO!A:L,12,0)="PTOU Applied", "Unplanned PTO",IF(VLOOKUP(A87,PTO!A:L,12,0)="PTOU ","Denied PTO","Planned PTO")),"No PTO")</f>
        <v>No PTO</v>
      </c>
      <c r="K87" s="9" t="str">
        <f t="shared" si="21"/>
        <v>Check</v>
      </c>
      <c r="L87" s="14" t="str">
        <f>IFERROR(IF(AND(D87="Kroger",OR(U87="1",U87="0")),IF(VLOOKUP(RPT!A87,KRG!$B$2:$BA$200,52,0)=0,IF(RPT!J87="Planned PTO",IF((F87-0.75)&lt;H87,"Check",""),""),""),""),"")</f>
        <v/>
      </c>
      <c r="M87" s="14" t="str">
        <f>IFERROR(IF(IF(D87="Kroger",AVERAGEIFS('QA Check'!E:E,'QA Check'!C:C,RPT!A87,'QA Check'!H:H,"(QA)"),0)&gt;=90%,IF(AND(I87="Yes",J87&lt;&gt;"Unplanned PTO",U87=1),"Check",""),""),"")</f>
        <v/>
      </c>
      <c r="U87" s="17" t="str">
        <f t="shared" si="17"/>
        <v/>
      </c>
      <c r="V87" s="8" t="str">
        <f t="shared" si="22"/>
        <v/>
      </c>
      <c r="W87" s="9" t="str">
        <f>IF(G87="Plan 2",IF(AND(IFERROR(INDEX(KRG!D:D,MATCH(RPT!A87,KRG!B:B,0),1)="Plan 2",0),A87&lt;&gt;212821),INDEX(KRG!BA:BA,MATCH(RPT!A87,KRG!B:B,0),1),IF(AND(I87="Yes",OR(J87="No PTO",J87="Planned PTO",J87="Denied PTO")),2,0)),"")</f>
        <v/>
      </c>
      <c r="X87" s="9" t="str">
        <f t="shared" si="23"/>
        <v/>
      </c>
      <c r="Y87" s="9" t="str">
        <f>IF(G87="Plan 9",VLOOKUP(RPT!A87,KRG!$B$2:$BA$200,52,0),"")</f>
        <v/>
      </c>
      <c r="Z87" s="9" t="str">
        <f>IF(G87="Plan 11",VLOOKUP(RPT!A87,KRG!$B$2:$BA$200,52,0),"")</f>
        <v/>
      </c>
      <c r="AA87" s="9" t="str">
        <f>IF(G87="Plan 12",IF(D87="Kroger",IF(J87="",0,VLOOKUP(RPT!A87,KRG!$B$2:$BA$200,52,0)),IF(D87="SW Gas (Jax)",INDEX('SWG2'!BA:BA,MATCH(RPT!A87,'SWG2'!B:B,0),1),IF(D87="Mercedes (Jax)",IF(SUM(SUMIFS(HRS!G:G,HRS!C:C,A87,HRS!F:F,{"OT","REG","PR2.5","PROT5","PR125","PROTC","PR2.0","PROT4"}))&gt;=38,4,0),IF(D87="FPL",IF(AND(H87&gt;=38,I87="Yes"),5.5,IF(H87&gt;=38,3,0)),IF(AND(I87="Yes",OR(J87="No PTO",J87="Planned PTO",J87="Denied PTO")),2.5,0))))),"")</f>
        <v/>
      </c>
      <c r="AB87" s="9" t="str">
        <f>IF(G87="Plan 19",IF(J87="",0,VLOOKUP(RPT!A87,KRG!$B$2:$BA$200,52,0)),"")</f>
        <v/>
      </c>
      <c r="AC87" s="9" t="str">
        <f t="shared" si="24"/>
        <v/>
      </c>
      <c r="AD87" s="9" t="e">
        <f>IF(G87="Plan 22",VLOOKUP(RPT!A87,KRG!$B$2:$BA$200,52,0),"")</f>
        <v>#N/A</v>
      </c>
      <c r="AE87" s="3" t="str">
        <f t="shared" si="25"/>
        <v/>
      </c>
      <c r="AF87" s="9" t="str">
        <f>IF(G87="Plan 26",IF(J87="Unplanned PTO",0,VLOOKUP(RPT!A87,KRG!$B$2:$BA$200,52,0)),"")</f>
        <v/>
      </c>
      <c r="AG87" s="9" t="str">
        <f t="shared" si="26"/>
        <v/>
      </c>
      <c r="AH87" s="9" t="str">
        <f>IF(G87="Plan 32",VLOOKUP(A87,'SWG2'!B:BA,52,0),"")</f>
        <v/>
      </c>
      <c r="AI87" s="9" t="str">
        <f t="shared" si="27"/>
        <v/>
      </c>
      <c r="AJ87" s="9" t="str">
        <f>IF(G87="Plan 3",IF(AND(H87&gt;=38,J87&lt;&gt;"Unplanned PTO"),IF(AND(INDEX(FPL!P:P,MATCH(RPT!A87,FPL!B:B,0),1)&gt;=0.92),4.25,3),IF(AND(H87&gt;=38,J87="Unplanned PTO",AP87&gt;=38),IF(INDEX(FPL!P:P,MATCH(RPT!A87,FPL!B:B,0),1)&gt;=0.92,4.25,3),IF(INDEX(FPL!P:P,MATCH(RPT!A87,FPL!B:B,0),1)&gt;=0.92,1.25,0))),"")</f>
        <v/>
      </c>
      <c r="AL87" s="22" t="str">
        <f>INDEX(Roster!F:F, MATCH(RPT!A87,Roster!A:A,0),1)</f>
        <v>2022-08-22</v>
      </c>
      <c r="AM87">
        <f>IF(SUMIFS(HRS!G:G,HRS!F:F,"REG",HRS!C:C,RPT!A87)+SUMIFS(HRS!G:G,HRS!F:F,"OT",HRS!C:C,RPT!A87)+SUMIFS(HRS!G:G,HRS!F:F,"PTO",HRS!C:C,RPT!A87,HRS!S:S,"PTOS")&gt;=38,SUMIFS(HRS!G:G,HRS!F:F,"REG",HRS!C:C,RPT!A87)+SUMIFS(HRS!G:G,HRS!F:F,"OT",HRS!C:C,RPT!A87),0)</f>
        <v>0</v>
      </c>
      <c r="AP87">
        <f>SUMIFS(HRS!G:G,HRS!C:C,E87,HRS!F:F,"REG")+SUMIFS(HRS!G:G,HRS!C:C,E87,HRS!F:F,"OT")</f>
        <v>0</v>
      </c>
      <c r="AS87" s="9" t="str">
        <f t="shared" si="18"/>
        <v>1086 86</v>
      </c>
      <c r="AT87" s="9" t="str">
        <f t="shared" si="19"/>
        <v>Kroger</v>
      </c>
      <c r="AU87" s="9" t="str">
        <f t="shared" si="16"/>
        <v/>
      </c>
      <c r="AV87" s="19" t="str">
        <f t="shared" si="28"/>
        <v/>
      </c>
    </row>
    <row r="88" spans="1:48" customFormat="1" ht="12.75" customHeight="1" x14ac:dyDescent="0.2">
      <c r="A88" s="2">
        <f>Roster!A88</f>
        <v>229882</v>
      </c>
      <c r="B88" s="2">
        <f t="shared" si="29"/>
        <v>87</v>
      </c>
      <c r="C88" s="2">
        <v>1087</v>
      </c>
      <c r="D88" s="2" t="str">
        <f>Roster!D88</f>
        <v>Kroger</v>
      </c>
      <c r="E88" s="2" t="str">
        <f t="shared" si="20"/>
        <v>0229882</v>
      </c>
      <c r="F88" s="2">
        <f>IFERROR(INDEX('Cur Sch'!G:G,MATCH(RPT!A88,'Cur Sch'!C:C,0),1),0)</f>
        <v>40</v>
      </c>
      <c r="G88" s="2" t="str">
        <f>Roster!N88</f>
        <v>plan 0</v>
      </c>
      <c r="H88" s="3">
        <f>SUMIF(HRS!C:C,RPT!E88,HRS!G:G)</f>
        <v>34.966650000000001</v>
      </c>
      <c r="I88" s="9" t="str">
        <f>IFERROR(IF(VLOOKUP(A88,PA!A:E,5,0)=0,"Yes",""),"No")</f>
        <v>Yes</v>
      </c>
      <c r="J88" s="9" t="str">
        <f>IFERROR(IF(VLOOKUP(A88,PTO!A:L,12,0)="PTOU Applied", "Unplanned PTO",IF(VLOOKUP(A88,PTO!A:L,12,0)="PTOU ","Denied PTO","Planned PTO")),"No PTO")</f>
        <v>Unplanned PTO</v>
      </c>
      <c r="K88" s="9" t="str">
        <f t="shared" si="21"/>
        <v/>
      </c>
      <c r="L88" s="14" t="str">
        <f>IFERROR(IF(AND(D88="Kroger",OR(U88="1",U88="0")),IF(VLOOKUP(RPT!A88,KRG!$B$2:$BA$200,52,0)=0,IF(RPT!J88="Planned PTO",IF((F88-0.75)&lt;H88,"Check",""),""),""),""),"")</f>
        <v/>
      </c>
      <c r="M88" s="14" t="str">
        <f>IFERROR(IF(IF(D88="Kroger",AVERAGEIFS('QA Check'!E:E,'QA Check'!C:C,RPT!A88,'QA Check'!H:H,"(QA)"),0)&gt;=90%,IF(AND(I88="Yes",J88&lt;&gt;"Unplanned PTO",U88=1),"Check",""),""),"")</f>
        <v/>
      </c>
      <c r="U88" s="17">
        <f t="shared" si="17"/>
        <v>0</v>
      </c>
      <c r="V88" s="8">
        <f t="shared" si="22"/>
        <v>0</v>
      </c>
      <c r="W88" s="9" t="str">
        <f>IF(G88="Plan 2",IF(AND(IFERROR(INDEX(KRG!D:D,MATCH(RPT!A88,KRG!B:B,0),1)="Plan 2",0),A88&lt;&gt;212821),INDEX(KRG!BA:BA,MATCH(RPT!A88,KRG!B:B,0),1),IF(AND(I88="Yes",OR(J88="No PTO",J88="Planned PTO",J88="Denied PTO")),2,0)),"")</f>
        <v/>
      </c>
      <c r="X88" s="9" t="str">
        <f t="shared" si="23"/>
        <v/>
      </c>
      <c r="Y88" s="9" t="str">
        <f>IF(G88="Plan 9",VLOOKUP(RPT!A88,KRG!$B$2:$BA$200,52,0),"")</f>
        <v/>
      </c>
      <c r="Z88" s="9" t="str">
        <f>IF(G88="Plan 11",VLOOKUP(RPT!A88,KRG!$B$2:$BA$200,52,0),"")</f>
        <v/>
      </c>
      <c r="AA88" s="9" t="str">
        <f>IF(G88="Plan 12",IF(D88="Kroger",IF(J88="",0,VLOOKUP(RPT!A88,KRG!$B$2:$BA$200,52,0)),IF(D88="SW Gas (Jax)",INDEX('SWG2'!BA:BA,MATCH(RPT!A88,'SWG2'!B:B,0),1),IF(D88="Mercedes (Jax)",IF(SUM(SUMIFS(HRS!G:G,HRS!C:C,A88,HRS!F:F,{"OT","REG","PR2.5","PROT5","PR125","PROTC","PR2.0","PROT4"}))&gt;=38,4,0),IF(D88="FPL",IF(AND(H88&gt;=38,I88="Yes"),5.5,IF(H88&gt;=38,3,0)),IF(AND(I88="Yes",OR(J88="No PTO",J88="Planned PTO",J88="Denied PTO")),2.5,0))))),"")</f>
        <v/>
      </c>
      <c r="AB88" s="9" t="str">
        <f>IF(G88="Plan 19",IF(J88="",0,VLOOKUP(RPT!A88,KRG!$B$2:$BA$200,52,0)),"")</f>
        <v/>
      </c>
      <c r="AC88" s="9" t="str">
        <f t="shared" si="24"/>
        <v/>
      </c>
      <c r="AD88" s="9" t="str">
        <f>IF(G88="Plan 22",VLOOKUP(RPT!A88,KRG!$B$2:$BA$200,52,0),"")</f>
        <v/>
      </c>
      <c r="AE88" s="3" t="str">
        <f t="shared" si="25"/>
        <v/>
      </c>
      <c r="AF88" s="9" t="str">
        <f>IF(G88="Plan 26",IF(J88="Unplanned PTO",0,VLOOKUP(RPT!A88,KRG!$B$2:$BA$200,52,0)),"")</f>
        <v/>
      </c>
      <c r="AG88" s="9" t="str">
        <f t="shared" si="26"/>
        <v/>
      </c>
      <c r="AH88" s="9" t="str">
        <f>IF(G88="Plan 32",VLOOKUP(A88,'SWG2'!B:BA,52,0),"")</f>
        <v/>
      </c>
      <c r="AI88" s="9" t="str">
        <f t="shared" si="27"/>
        <v/>
      </c>
      <c r="AJ88" s="9" t="str">
        <f>IF(G88="Plan 3",IF(AND(H88&gt;=38,J88&lt;&gt;"Unplanned PTO"),IF(AND(INDEX(FPL!P:P,MATCH(RPT!A88,FPL!B:B,0),1)&gt;=0.92),4.25,3),IF(AND(H88&gt;=38,J88="Unplanned PTO",AP88&gt;=38),IF(INDEX(FPL!P:P,MATCH(RPT!A88,FPL!B:B,0),1)&gt;=0.92,4.25,3),IF(INDEX(FPL!P:P,MATCH(RPT!A88,FPL!B:B,0),1)&gt;=0.92,1.25,0))),"")</f>
        <v/>
      </c>
      <c r="AL88" s="22" t="str">
        <f>INDEX(Roster!F:F, MATCH(RPT!A88,Roster!A:A,0),1)</f>
        <v>2018-05-07</v>
      </c>
      <c r="AM88">
        <f>IF(SUMIFS(HRS!G:G,HRS!F:F,"REG",HRS!C:C,RPT!A88)+SUMIFS(HRS!G:G,HRS!F:F,"OT",HRS!C:C,RPT!A88)+SUMIFS(HRS!G:G,HRS!F:F,"PTO",HRS!C:C,RPT!A88,HRS!S:S,"PTOS")&gt;=38,SUMIFS(HRS!G:G,HRS!F:F,"REG",HRS!C:C,RPT!A88)+SUMIFS(HRS!G:G,HRS!F:F,"OT",HRS!C:C,RPT!A88),0)</f>
        <v>0</v>
      </c>
      <c r="AP88">
        <f>SUMIFS(HRS!G:G,HRS!C:C,E88,HRS!F:F,"REG")+SUMIFS(HRS!G:G,HRS!C:C,E88,HRS!F:F,"OT")</f>
        <v>31.966650000000001</v>
      </c>
      <c r="AS88" s="9" t="str">
        <f t="shared" si="18"/>
        <v>1087 87</v>
      </c>
      <c r="AT88" s="9" t="str">
        <f t="shared" si="19"/>
        <v>Kroger</v>
      </c>
      <c r="AU88" s="9" t="str">
        <f t="shared" si="16"/>
        <v/>
      </c>
      <c r="AV88" s="19" t="str">
        <f t="shared" si="28"/>
        <v/>
      </c>
    </row>
    <row r="89" spans="1:48" customFormat="1" ht="12.75" customHeight="1" x14ac:dyDescent="0.2">
      <c r="A89" s="2">
        <f>Roster!A89</f>
        <v>263368</v>
      </c>
      <c r="B89" s="2">
        <f t="shared" si="29"/>
        <v>88</v>
      </c>
      <c r="C89" s="2">
        <v>1088</v>
      </c>
      <c r="D89" s="2" t="str">
        <f>Roster!D89</f>
        <v>Kroger</v>
      </c>
      <c r="E89" s="2" t="str">
        <f t="shared" si="20"/>
        <v>0263368</v>
      </c>
      <c r="F89" s="2">
        <f>IFERROR(INDEX('Cur Sch'!G:G,MATCH(RPT!A89,'Cur Sch'!C:C,0),1),0)</f>
        <v>40</v>
      </c>
      <c r="G89" s="2" t="str">
        <f>Roster!N89</f>
        <v>plan 22</v>
      </c>
      <c r="H89" s="3">
        <f>SUMIF(HRS!C:C,RPT!E89,HRS!G:G)</f>
        <v>32.766670000000005</v>
      </c>
      <c r="I89" s="9" t="str">
        <f>IFERROR(IF(VLOOKUP(A89,PA!A:E,5,0)=0,"Yes",""),"No")</f>
        <v>No</v>
      </c>
      <c r="J89" s="9" t="str">
        <f>IFERROR(IF(VLOOKUP(A89,PTO!A:L,12,0)="PTOU Applied", "Unplanned PTO",IF(VLOOKUP(A89,PTO!A:L,12,0)="PTOU ","Denied PTO","Planned PTO")),"No PTO")</f>
        <v>No PTO</v>
      </c>
      <c r="K89" s="9" t="str">
        <f t="shared" si="21"/>
        <v/>
      </c>
      <c r="L89" s="14" t="str">
        <f>IFERROR(IF(AND(D89="Kroger",OR(U89="1",U89="0")),IF(VLOOKUP(RPT!A89,KRG!$B$2:$BA$200,52,0)=0,IF(RPT!J89="Planned PTO",IF((F89-0.75)&lt;H89,"Check",""),""),""),""),"")</f>
        <v/>
      </c>
      <c r="M89" s="14" t="str">
        <f>IFERROR(IF(IF(D89="Kroger",AVERAGEIFS('QA Check'!E:E,'QA Check'!C:C,RPT!A89,'QA Check'!H:H,"(QA)"),0)&gt;=90%,IF(AND(I89="Yes",J89&lt;&gt;"Unplanned PTO",U89=1),"Check",""),""),"")</f>
        <v/>
      </c>
      <c r="U89" s="17">
        <f t="shared" si="17"/>
        <v>1.5</v>
      </c>
      <c r="V89" s="8" t="str">
        <f t="shared" si="22"/>
        <v/>
      </c>
      <c r="W89" s="9" t="str">
        <f>IF(G89="Plan 2",IF(AND(IFERROR(INDEX(KRG!D:D,MATCH(RPT!A89,KRG!B:B,0),1)="Plan 2",0),A89&lt;&gt;212821),INDEX(KRG!BA:BA,MATCH(RPT!A89,KRG!B:B,0),1),IF(AND(I89="Yes",OR(J89="No PTO",J89="Planned PTO",J89="Denied PTO")),2,0)),"")</f>
        <v/>
      </c>
      <c r="X89" s="9" t="str">
        <f t="shared" si="23"/>
        <v/>
      </c>
      <c r="Y89" s="9" t="str">
        <f>IF(G89="Plan 9",VLOOKUP(RPT!A89,KRG!$B$2:$BA$200,52,0),"")</f>
        <v/>
      </c>
      <c r="Z89" s="9" t="str">
        <f>IF(G89="Plan 11",VLOOKUP(RPT!A89,KRG!$B$2:$BA$200,52,0),"")</f>
        <v/>
      </c>
      <c r="AA89" s="9" t="str">
        <f>IF(G89="Plan 12",IF(D89="Kroger",IF(J89="",0,VLOOKUP(RPT!A89,KRG!$B$2:$BA$200,52,0)),IF(D89="SW Gas (Jax)",INDEX('SWG2'!BA:BA,MATCH(RPT!A89,'SWG2'!B:B,0),1),IF(D89="Mercedes (Jax)",IF(SUM(SUMIFS(HRS!G:G,HRS!C:C,A89,HRS!F:F,{"OT","REG","PR2.5","PROT5","PR125","PROTC","PR2.0","PROT4"}))&gt;=38,4,0),IF(D89="FPL",IF(AND(H89&gt;=38,I89="Yes"),5.5,IF(H89&gt;=38,3,0)),IF(AND(I89="Yes",OR(J89="No PTO",J89="Planned PTO",J89="Denied PTO")),2.5,0))))),"")</f>
        <v/>
      </c>
      <c r="AB89" s="9" t="str">
        <f>IF(G89="Plan 19",IF(J89="",0,VLOOKUP(RPT!A89,KRG!$B$2:$BA$200,52,0)),"")</f>
        <v/>
      </c>
      <c r="AC89" s="9" t="str">
        <f t="shared" si="24"/>
        <v/>
      </c>
      <c r="AD89" s="9">
        <f>IF(G89="Plan 22",VLOOKUP(RPT!A89,KRG!$B$2:$BA$200,52,0),"")</f>
        <v>1.5</v>
      </c>
      <c r="AE89" s="3" t="str">
        <f t="shared" si="25"/>
        <v/>
      </c>
      <c r="AF89" s="9" t="str">
        <f>IF(G89="Plan 26",IF(J89="Unplanned PTO",0,VLOOKUP(RPT!A89,KRG!$B$2:$BA$200,52,0)),"")</f>
        <v/>
      </c>
      <c r="AG89" s="9" t="str">
        <f t="shared" si="26"/>
        <v/>
      </c>
      <c r="AH89" s="9" t="str">
        <f>IF(G89="Plan 32",VLOOKUP(A89,'SWG2'!B:BA,52,0),"")</f>
        <v/>
      </c>
      <c r="AI89" s="9" t="str">
        <f t="shared" si="27"/>
        <v/>
      </c>
      <c r="AJ89" s="9" t="str">
        <f>IF(G89="Plan 3",IF(AND(H89&gt;=38,J89&lt;&gt;"Unplanned PTO"),IF(AND(INDEX(FPL!P:P,MATCH(RPT!A89,FPL!B:B,0),1)&gt;=0.92),4.25,3),IF(AND(H89&gt;=38,J89="Unplanned PTO",AP89&gt;=38),IF(INDEX(FPL!P:P,MATCH(RPT!A89,FPL!B:B,0),1)&gt;=0.92,4.25,3),IF(INDEX(FPL!P:P,MATCH(RPT!A89,FPL!B:B,0),1)&gt;=0.92,1.25,0))),"")</f>
        <v/>
      </c>
      <c r="AL89" s="22" t="str">
        <f>INDEX(Roster!F:F, MATCH(RPT!A89,Roster!A:A,0),1)</f>
        <v>2022-08-22</v>
      </c>
      <c r="AM89">
        <f>IF(SUMIFS(HRS!G:G,HRS!F:F,"REG",HRS!C:C,RPT!A89)+SUMIFS(HRS!G:G,HRS!F:F,"OT",HRS!C:C,RPT!A89)+SUMIFS(HRS!G:G,HRS!F:F,"PTO",HRS!C:C,RPT!A89,HRS!S:S,"PTOS")&gt;=38,SUMIFS(HRS!G:G,HRS!F:F,"REG",HRS!C:C,RPT!A89)+SUMIFS(HRS!G:G,HRS!F:F,"OT",HRS!C:C,RPT!A89),0)</f>
        <v>0</v>
      </c>
      <c r="AP89">
        <f>SUMIFS(HRS!G:G,HRS!C:C,E89,HRS!F:F,"REG")+SUMIFS(HRS!G:G,HRS!C:C,E89,HRS!F:F,"OT")</f>
        <v>32.766670000000005</v>
      </c>
      <c r="AS89" s="9" t="str">
        <f t="shared" si="18"/>
        <v>1088 88</v>
      </c>
      <c r="AT89" s="9" t="str">
        <f t="shared" si="19"/>
        <v>Kroger</v>
      </c>
      <c r="AU89" s="9" t="str">
        <f t="shared" si="16"/>
        <v/>
      </c>
      <c r="AV89" s="19" t="str">
        <f t="shared" si="28"/>
        <v/>
      </c>
    </row>
    <row r="90" spans="1:48" customFormat="1" ht="12.75" customHeight="1" x14ac:dyDescent="0.2">
      <c r="A90" s="2">
        <f>Roster!A90</f>
        <v>263360</v>
      </c>
      <c r="B90" s="2">
        <f t="shared" si="29"/>
        <v>89</v>
      </c>
      <c r="C90" s="2">
        <v>1089</v>
      </c>
      <c r="D90" s="2" t="str">
        <f>Roster!D90</f>
        <v>Kroger</v>
      </c>
      <c r="E90" s="2" t="str">
        <f t="shared" si="20"/>
        <v>0263360</v>
      </c>
      <c r="F90" s="2">
        <f>IFERROR(INDEX('Cur Sch'!G:G,MATCH(RPT!A90,'Cur Sch'!C:C,0),1),0)</f>
        <v>40</v>
      </c>
      <c r="G90" s="2" t="str">
        <f>Roster!N90</f>
        <v>plan 22</v>
      </c>
      <c r="H90" s="3">
        <f>SUMIF(HRS!C:C,RPT!E90,HRS!G:G)</f>
        <v>40.583329999999997</v>
      </c>
      <c r="I90" s="9" t="str">
        <f>IFERROR(IF(VLOOKUP(A90,PA!A:E,5,0)=0,"Yes",""),"No")</f>
        <v>Yes</v>
      </c>
      <c r="J90" s="9" t="str">
        <f>IFERROR(IF(VLOOKUP(A90,PTO!A:L,12,0)="PTOU Applied", "Unplanned PTO",IF(VLOOKUP(A90,PTO!A:L,12,0)="PTOU ","Denied PTO","Planned PTO")),"No PTO")</f>
        <v>No PTO</v>
      </c>
      <c r="K90" s="9" t="str">
        <f t="shared" si="21"/>
        <v/>
      </c>
      <c r="L90" s="14" t="str">
        <f>IFERROR(IF(AND(D90="Kroger",OR(U90="1",U90="0")),IF(VLOOKUP(RPT!A90,KRG!$B$2:$BA$200,52,0)=0,IF(RPT!J90="Planned PTO",IF((F90-0.75)&lt;H90,"Check",""),""),""),""),"")</f>
        <v/>
      </c>
      <c r="M90" s="14" t="str">
        <f>IFERROR(IF(IF(D90="Kroger",AVERAGEIFS('QA Check'!E:E,'QA Check'!C:C,RPT!A90,'QA Check'!H:H,"(QA)"),0)&gt;=90%,IF(AND(I90="Yes",J90&lt;&gt;"Unplanned PTO",U90=1),"Check",""),""),"")</f>
        <v/>
      </c>
      <c r="U90" s="17">
        <f t="shared" si="17"/>
        <v>5</v>
      </c>
      <c r="V90" s="8" t="str">
        <f t="shared" si="22"/>
        <v/>
      </c>
      <c r="W90" s="9" t="str">
        <f>IF(G90="Plan 2",IF(AND(IFERROR(INDEX(KRG!D:D,MATCH(RPT!A90,KRG!B:B,0),1)="Plan 2",0),A90&lt;&gt;212821),INDEX(KRG!BA:BA,MATCH(RPT!A90,KRG!B:B,0),1),IF(AND(I90="Yes",OR(J90="No PTO",J90="Planned PTO",J90="Denied PTO")),2,0)),"")</f>
        <v/>
      </c>
      <c r="X90" s="9" t="str">
        <f t="shared" si="23"/>
        <v/>
      </c>
      <c r="Y90" s="9" t="str">
        <f>IF(G90="Plan 9",VLOOKUP(RPT!A90,KRG!$B$2:$BA$200,52,0),"")</f>
        <v/>
      </c>
      <c r="Z90" s="9" t="str">
        <f>IF(G90="Plan 11",VLOOKUP(RPT!A90,KRG!$B$2:$BA$200,52,0),"")</f>
        <v/>
      </c>
      <c r="AA90" s="9" t="str">
        <f>IF(G90="Plan 12",IF(D90="Kroger",IF(J90="",0,VLOOKUP(RPT!A90,KRG!$B$2:$BA$200,52,0)),IF(D90="SW Gas (Jax)",INDEX('SWG2'!BA:BA,MATCH(RPT!A90,'SWG2'!B:B,0),1),IF(D90="Mercedes (Jax)",IF(SUM(SUMIFS(HRS!G:G,HRS!C:C,A90,HRS!F:F,{"OT","REG","PR2.5","PROT5","PR125","PROTC","PR2.0","PROT4"}))&gt;=38,4,0),IF(D90="FPL",IF(AND(H90&gt;=38,I90="Yes"),5.5,IF(H90&gt;=38,3,0)),IF(AND(I90="Yes",OR(J90="No PTO",J90="Planned PTO",J90="Denied PTO")),2.5,0))))),"")</f>
        <v/>
      </c>
      <c r="AB90" s="9" t="str">
        <f>IF(G90="Plan 19",IF(J90="",0,VLOOKUP(RPT!A90,KRG!$B$2:$BA$200,52,0)),"")</f>
        <v/>
      </c>
      <c r="AC90" s="9" t="str">
        <f t="shared" si="24"/>
        <v/>
      </c>
      <c r="AD90" s="9">
        <f>IF(G90="Plan 22",VLOOKUP(RPT!A90,KRG!$B$2:$BA$200,52,0),"")</f>
        <v>5</v>
      </c>
      <c r="AE90" s="3" t="str">
        <f t="shared" si="25"/>
        <v/>
      </c>
      <c r="AF90" s="9" t="str">
        <f>IF(G90="Plan 26",IF(J90="Unplanned PTO",0,VLOOKUP(RPT!A90,KRG!$B$2:$BA$200,52,0)),"")</f>
        <v/>
      </c>
      <c r="AG90" s="9" t="str">
        <f t="shared" si="26"/>
        <v/>
      </c>
      <c r="AH90" s="9" t="str">
        <f>IF(G90="Plan 32",VLOOKUP(A90,'SWG2'!B:BA,52,0),"")</f>
        <v/>
      </c>
      <c r="AI90" s="9" t="str">
        <f t="shared" si="27"/>
        <v/>
      </c>
      <c r="AJ90" s="9" t="str">
        <f>IF(G90="Plan 3",IF(AND(H90&gt;=38,J90&lt;&gt;"Unplanned PTO"),IF(AND(INDEX(FPL!P:P,MATCH(RPT!A90,FPL!B:B,0),1)&gt;=0.92),4.25,3),IF(AND(H90&gt;=38,J90="Unplanned PTO",AP90&gt;=38),IF(INDEX(FPL!P:P,MATCH(RPT!A90,FPL!B:B,0),1)&gt;=0.92,4.25,3),IF(INDEX(FPL!P:P,MATCH(RPT!A90,FPL!B:B,0),1)&gt;=0.92,1.25,0))),"")</f>
        <v/>
      </c>
      <c r="AL90" s="22" t="str">
        <f>INDEX(Roster!F:F, MATCH(RPT!A90,Roster!A:A,0),1)</f>
        <v>2022-08-22</v>
      </c>
      <c r="AM90">
        <f>IF(SUMIFS(HRS!G:G,HRS!F:F,"REG",HRS!C:C,RPT!A90)+SUMIFS(HRS!G:G,HRS!F:F,"OT",HRS!C:C,RPT!A90)+SUMIFS(HRS!G:G,HRS!F:F,"PTO",HRS!C:C,RPT!A90,HRS!S:S,"PTOS")&gt;=38,SUMIFS(HRS!G:G,HRS!F:F,"REG",HRS!C:C,RPT!A90)+SUMIFS(HRS!G:G,HRS!F:F,"OT",HRS!C:C,RPT!A90),0)</f>
        <v>40.583329999999997</v>
      </c>
      <c r="AP90">
        <f>SUMIFS(HRS!G:G,HRS!C:C,E90,HRS!F:F,"REG")+SUMIFS(HRS!G:G,HRS!C:C,E90,HRS!F:F,"OT")</f>
        <v>40.583329999999997</v>
      </c>
      <c r="AS90" s="9" t="str">
        <f t="shared" si="18"/>
        <v>1089 89</v>
      </c>
      <c r="AT90" s="9" t="str">
        <f t="shared" si="19"/>
        <v>Kroger</v>
      </c>
      <c r="AU90" s="9" t="str">
        <f t="shared" si="16"/>
        <v>OT</v>
      </c>
      <c r="AV90" s="19">
        <f t="shared" si="28"/>
        <v>2.4305416666666524E-2</v>
      </c>
    </row>
    <row r="91" spans="1:48" customFormat="1" ht="12.75" customHeight="1" x14ac:dyDescent="0.2">
      <c r="A91" s="2">
        <f>Roster!A91</f>
        <v>263358</v>
      </c>
      <c r="B91" s="2">
        <f t="shared" si="29"/>
        <v>90</v>
      </c>
      <c r="C91" s="2">
        <v>1090</v>
      </c>
      <c r="D91" s="2" t="str">
        <f>Roster!D91</f>
        <v>Kroger</v>
      </c>
      <c r="E91" s="2" t="str">
        <f t="shared" si="20"/>
        <v>0263358</v>
      </c>
      <c r="F91" s="2">
        <f>IFERROR(INDEX('Cur Sch'!G:G,MATCH(RPT!A91,'Cur Sch'!C:C,0),1),0)</f>
        <v>40</v>
      </c>
      <c r="G91" s="2" t="str">
        <f>Roster!N91</f>
        <v>plan 22</v>
      </c>
      <c r="H91" s="3">
        <f>SUMIF(HRS!C:C,RPT!E91,HRS!G:G)</f>
        <v>32.299990000000001</v>
      </c>
      <c r="I91" s="9" t="str">
        <f>IFERROR(IF(VLOOKUP(A91,PA!A:E,5,0)=0,"Yes",""),"No")</f>
        <v>No</v>
      </c>
      <c r="J91" s="9" t="str">
        <f>IFERROR(IF(VLOOKUP(A91,PTO!A:L,12,0)="PTOU Applied", "Unplanned PTO",IF(VLOOKUP(A91,PTO!A:L,12,0)="PTOU ","Denied PTO","Planned PTO")),"No PTO")</f>
        <v>No PTO</v>
      </c>
      <c r="K91" s="9" t="str">
        <f t="shared" si="21"/>
        <v/>
      </c>
      <c r="L91" s="14" t="str">
        <f>IFERROR(IF(AND(D91="Kroger",OR(U91="1",U91="0")),IF(VLOOKUP(RPT!A91,KRG!$B$2:$BA$200,52,0)=0,IF(RPT!J91="Planned PTO",IF((F91-0.75)&lt;H91,"Check",""),""),""),""),"")</f>
        <v/>
      </c>
      <c r="M91" s="14" t="str">
        <f>IFERROR(IF(IF(D91="Kroger",AVERAGEIFS('QA Check'!E:E,'QA Check'!C:C,RPT!A91,'QA Check'!H:H,"(QA)"),0)&gt;=90%,IF(AND(I91="Yes",J91&lt;&gt;"Unplanned PTO",U91=1),"Check",""),""),"")</f>
        <v/>
      </c>
      <c r="U91" s="17">
        <f t="shared" si="17"/>
        <v>1.5</v>
      </c>
      <c r="V91" s="8" t="str">
        <f t="shared" si="22"/>
        <v/>
      </c>
      <c r="W91" s="9" t="str">
        <f>IF(G91="Plan 2",IF(AND(IFERROR(INDEX(KRG!D:D,MATCH(RPT!A91,KRG!B:B,0),1)="Plan 2",0),A91&lt;&gt;212821),INDEX(KRG!BA:BA,MATCH(RPT!A91,KRG!B:B,0),1),IF(AND(I91="Yes",OR(J91="No PTO",J91="Planned PTO",J91="Denied PTO")),2,0)),"")</f>
        <v/>
      </c>
      <c r="X91" s="9" t="str">
        <f t="shared" si="23"/>
        <v/>
      </c>
      <c r="Y91" s="9" t="str">
        <f>IF(G91="Plan 9",VLOOKUP(RPT!A91,KRG!$B$2:$BA$200,52,0),"")</f>
        <v/>
      </c>
      <c r="Z91" s="9" t="str">
        <f>IF(G91="Plan 11",VLOOKUP(RPT!A91,KRG!$B$2:$BA$200,52,0),"")</f>
        <v/>
      </c>
      <c r="AA91" s="9" t="str">
        <f>IF(G91="Plan 12",IF(D91="Kroger",IF(J91="",0,VLOOKUP(RPT!A91,KRG!$B$2:$BA$200,52,0)),IF(D91="SW Gas (Jax)",INDEX('SWG2'!BA:BA,MATCH(RPT!A91,'SWG2'!B:B,0),1),IF(D91="Mercedes (Jax)",IF(SUM(SUMIFS(HRS!G:G,HRS!C:C,A91,HRS!F:F,{"OT","REG","PR2.5","PROT5","PR125","PROTC","PR2.0","PROT4"}))&gt;=38,4,0),IF(D91="FPL",IF(AND(H91&gt;=38,I91="Yes"),5.5,IF(H91&gt;=38,3,0)),IF(AND(I91="Yes",OR(J91="No PTO",J91="Planned PTO",J91="Denied PTO")),2.5,0))))),"")</f>
        <v/>
      </c>
      <c r="AB91" s="9" t="str">
        <f>IF(G91="Plan 19",IF(J91="",0,VLOOKUP(RPT!A91,KRG!$B$2:$BA$200,52,0)),"")</f>
        <v/>
      </c>
      <c r="AC91" s="9" t="str">
        <f t="shared" si="24"/>
        <v/>
      </c>
      <c r="AD91" s="9">
        <f>IF(G91="Plan 22",VLOOKUP(RPT!A91,KRG!$B$2:$BA$200,52,0),"")</f>
        <v>1.5</v>
      </c>
      <c r="AE91" s="3" t="str">
        <f t="shared" si="25"/>
        <v/>
      </c>
      <c r="AF91" s="9" t="str">
        <f>IF(G91="Plan 26",IF(J91="Unplanned PTO",0,VLOOKUP(RPT!A91,KRG!$B$2:$BA$200,52,0)),"")</f>
        <v/>
      </c>
      <c r="AG91" s="9" t="str">
        <f t="shared" si="26"/>
        <v/>
      </c>
      <c r="AH91" s="9" t="str">
        <f>IF(G91="Plan 32",VLOOKUP(A91,'SWG2'!B:BA,52,0),"")</f>
        <v/>
      </c>
      <c r="AI91" s="9" t="str">
        <f t="shared" si="27"/>
        <v/>
      </c>
      <c r="AJ91" s="9" t="str">
        <f>IF(G91="Plan 3",IF(AND(H91&gt;=38,J91&lt;&gt;"Unplanned PTO"),IF(AND(INDEX(FPL!P:P,MATCH(RPT!A91,FPL!B:B,0),1)&gt;=0.92),4.25,3),IF(AND(H91&gt;=38,J91="Unplanned PTO",AP91&gt;=38),IF(INDEX(FPL!P:P,MATCH(RPT!A91,FPL!B:B,0),1)&gt;=0.92,4.25,3),IF(INDEX(FPL!P:P,MATCH(RPT!A91,FPL!B:B,0),1)&gt;=0.92,1.25,0))),"")</f>
        <v/>
      </c>
      <c r="AL91" s="22" t="str">
        <f>INDEX(Roster!F:F, MATCH(RPT!A91,Roster!A:A,0),1)</f>
        <v>2022-08-22</v>
      </c>
      <c r="AM91">
        <f>IF(SUMIFS(HRS!G:G,HRS!F:F,"REG",HRS!C:C,RPT!A91)+SUMIFS(HRS!G:G,HRS!F:F,"OT",HRS!C:C,RPT!A91)+SUMIFS(HRS!G:G,HRS!F:F,"PTO",HRS!C:C,RPT!A91,HRS!S:S,"PTOS")&gt;=38,SUMIFS(HRS!G:G,HRS!F:F,"REG",HRS!C:C,RPT!A91)+SUMIFS(HRS!G:G,HRS!F:F,"OT",HRS!C:C,RPT!A91),0)</f>
        <v>0</v>
      </c>
      <c r="AP91">
        <f>SUMIFS(HRS!G:G,HRS!C:C,E91,HRS!F:F,"REG")+SUMIFS(HRS!G:G,HRS!C:C,E91,HRS!F:F,"OT")</f>
        <v>32.299990000000001</v>
      </c>
      <c r="AS91" s="9" t="str">
        <f t="shared" si="18"/>
        <v>1090 90</v>
      </c>
      <c r="AT91" s="9" t="str">
        <f t="shared" si="19"/>
        <v>Kroger</v>
      </c>
      <c r="AU91" s="9" t="str">
        <f t="shared" si="16"/>
        <v/>
      </c>
      <c r="AV91" s="19" t="str">
        <f t="shared" si="28"/>
        <v/>
      </c>
    </row>
    <row r="92" spans="1:48" customFormat="1" ht="12.75" customHeight="1" x14ac:dyDescent="0.2">
      <c r="A92" s="2">
        <f>Roster!A92</f>
        <v>257047</v>
      </c>
      <c r="B92" s="2">
        <f t="shared" si="29"/>
        <v>91</v>
      </c>
      <c r="C92" s="2">
        <v>1091</v>
      </c>
      <c r="D92" s="2" t="str">
        <f>Roster!D92</f>
        <v>Kroger</v>
      </c>
      <c r="E92" s="2" t="str">
        <f t="shared" si="20"/>
        <v>0257047</v>
      </c>
      <c r="F92" s="2">
        <f>IFERROR(INDEX('Cur Sch'!G:G,MATCH(RPT!A92,'Cur Sch'!C:C,0),1),0)</f>
        <v>40</v>
      </c>
      <c r="G92" s="2" t="str">
        <f>Roster!N92</f>
        <v>plan 22</v>
      </c>
      <c r="H92" s="3">
        <f>SUMIF(HRS!C:C,RPT!E92,HRS!G:G)</f>
        <v>40.716670000000008</v>
      </c>
      <c r="I92" s="9" t="str">
        <f>IFERROR(IF(VLOOKUP(A92,PA!A:E,5,0)=0,"Yes",""),"No")</f>
        <v>Yes</v>
      </c>
      <c r="J92" s="9" t="str">
        <f>IFERROR(IF(VLOOKUP(A92,PTO!A:L,12,0)="PTOU Applied", "Unplanned PTO",IF(VLOOKUP(A92,PTO!A:L,12,0)="PTOU ","Denied PTO","Planned PTO")),"No PTO")</f>
        <v>No PTO</v>
      </c>
      <c r="K92" s="9" t="str">
        <f t="shared" si="21"/>
        <v/>
      </c>
      <c r="L92" s="14" t="str">
        <f>IFERROR(IF(AND(D92="Kroger",OR(U92="1",U92="0")),IF(VLOOKUP(RPT!A92,KRG!$B$2:$BA$200,52,0)=0,IF(RPT!J92="Planned PTO",IF((F92-0.75)&lt;H92,"Check",""),""),""),""),"")</f>
        <v/>
      </c>
      <c r="M92" s="14" t="str">
        <f>IFERROR(IF(IF(D92="Kroger",AVERAGEIFS('QA Check'!E:E,'QA Check'!C:C,RPT!A92,'QA Check'!H:H,"(QA)"),0)&gt;=90%,IF(AND(I92="Yes",J92&lt;&gt;"Unplanned PTO",U92=1),"Check",""),""),"")</f>
        <v/>
      </c>
      <c r="U92" s="17">
        <f t="shared" si="17"/>
        <v>5</v>
      </c>
      <c r="V92" s="8" t="str">
        <f t="shared" si="22"/>
        <v/>
      </c>
      <c r="W92" s="9" t="str">
        <f>IF(G92="Plan 2",IF(AND(IFERROR(INDEX(KRG!D:D,MATCH(RPT!A92,KRG!B:B,0),1)="Plan 2",0),A92&lt;&gt;212821),INDEX(KRG!BA:BA,MATCH(RPT!A92,KRG!B:B,0),1),IF(AND(I92="Yes",OR(J92="No PTO",J92="Planned PTO",J92="Denied PTO")),2,0)),"")</f>
        <v/>
      </c>
      <c r="X92" s="9" t="str">
        <f t="shared" si="23"/>
        <v/>
      </c>
      <c r="Y92" s="9" t="str">
        <f>IF(G92="Plan 9",VLOOKUP(RPT!A92,KRG!$B$2:$BA$200,52,0),"")</f>
        <v/>
      </c>
      <c r="Z92" s="9" t="str">
        <f>IF(G92="Plan 11",VLOOKUP(RPT!A92,KRG!$B$2:$BA$200,52,0),"")</f>
        <v/>
      </c>
      <c r="AA92" s="9" t="str">
        <f>IF(G92="Plan 12",IF(D92="Kroger",IF(J92="",0,VLOOKUP(RPT!A92,KRG!$B$2:$BA$200,52,0)),IF(D92="SW Gas (Jax)",INDEX('SWG2'!BA:BA,MATCH(RPT!A92,'SWG2'!B:B,0),1),IF(D92="Mercedes (Jax)",IF(SUM(SUMIFS(HRS!G:G,HRS!C:C,A92,HRS!F:F,{"OT","REG","PR2.5","PROT5","PR125","PROTC","PR2.0","PROT4"}))&gt;=38,4,0),IF(D92="FPL",IF(AND(H92&gt;=38,I92="Yes"),5.5,IF(H92&gt;=38,3,0)),IF(AND(I92="Yes",OR(J92="No PTO",J92="Planned PTO",J92="Denied PTO")),2.5,0))))),"")</f>
        <v/>
      </c>
      <c r="AB92" s="9" t="str">
        <f>IF(G92="Plan 19",IF(J92="",0,VLOOKUP(RPT!A92,KRG!$B$2:$BA$200,52,0)),"")</f>
        <v/>
      </c>
      <c r="AC92" s="9" t="str">
        <f t="shared" si="24"/>
        <v/>
      </c>
      <c r="AD92" s="9">
        <f>IF(G92="Plan 22",VLOOKUP(RPT!A92,KRG!$B$2:$BA$200,52,0),"")</f>
        <v>5</v>
      </c>
      <c r="AE92" s="3" t="str">
        <f t="shared" si="25"/>
        <v/>
      </c>
      <c r="AF92" s="9" t="str">
        <f>IF(G92="Plan 26",IF(J92="Unplanned PTO",0,VLOOKUP(RPT!A92,KRG!$B$2:$BA$200,52,0)),"")</f>
        <v/>
      </c>
      <c r="AG92" s="9" t="str">
        <f t="shared" si="26"/>
        <v/>
      </c>
      <c r="AH92" s="9" t="str">
        <f>IF(G92="Plan 32",VLOOKUP(A92,'SWG2'!B:BA,52,0),"")</f>
        <v/>
      </c>
      <c r="AI92" s="9" t="str">
        <f t="shared" si="27"/>
        <v/>
      </c>
      <c r="AJ92" s="9" t="str">
        <f>IF(G92="Plan 3",IF(AND(H92&gt;=38,J92&lt;&gt;"Unplanned PTO"),IF(AND(INDEX(FPL!P:P,MATCH(RPT!A92,FPL!B:B,0),1)&gt;=0.92),4.25,3),IF(AND(H92&gt;=38,J92="Unplanned PTO",AP92&gt;=38),IF(INDEX(FPL!P:P,MATCH(RPT!A92,FPL!B:B,0),1)&gt;=0.92,4.25,3),IF(INDEX(FPL!P:P,MATCH(RPT!A92,FPL!B:B,0),1)&gt;=0.92,1.25,0))),"")</f>
        <v/>
      </c>
      <c r="AL92" s="22" t="str">
        <f>INDEX(Roster!F:F, MATCH(RPT!A92,Roster!A:A,0),1)</f>
        <v>2021-07-19</v>
      </c>
      <c r="AM92">
        <f>IF(SUMIFS(HRS!G:G,HRS!F:F,"REG",HRS!C:C,RPT!A92)+SUMIFS(HRS!G:G,HRS!F:F,"OT",HRS!C:C,RPT!A92)+SUMIFS(HRS!G:G,HRS!F:F,"PTO",HRS!C:C,RPT!A92,HRS!S:S,"PTOS")&gt;=38,SUMIFS(HRS!G:G,HRS!F:F,"REG",HRS!C:C,RPT!A92)+SUMIFS(HRS!G:G,HRS!F:F,"OT",HRS!C:C,RPT!A92),0)</f>
        <v>40.716670000000008</v>
      </c>
      <c r="AP92">
        <f>SUMIFS(HRS!G:G,HRS!C:C,E92,HRS!F:F,"REG")+SUMIFS(HRS!G:G,HRS!C:C,E92,HRS!F:F,"OT")</f>
        <v>40.716670000000008</v>
      </c>
      <c r="AS92" s="9" t="str">
        <f t="shared" si="18"/>
        <v>1091 91</v>
      </c>
      <c r="AT92" s="9" t="str">
        <f t="shared" si="19"/>
        <v>Kroger</v>
      </c>
      <c r="AU92" s="9" t="str">
        <f t="shared" si="16"/>
        <v>OT</v>
      </c>
      <c r="AV92" s="19">
        <f t="shared" si="28"/>
        <v>2.9861250000000322E-2</v>
      </c>
    </row>
    <row r="93" spans="1:48" customFormat="1" ht="12.75" customHeight="1" x14ac:dyDescent="0.2">
      <c r="A93" s="2">
        <f>Roster!A93</f>
        <v>262012</v>
      </c>
      <c r="B93" s="2">
        <f t="shared" si="29"/>
        <v>92</v>
      </c>
      <c r="C93" s="2">
        <v>1092</v>
      </c>
      <c r="D93" s="2" t="str">
        <f>Roster!D93</f>
        <v>Kroger</v>
      </c>
      <c r="E93" s="2" t="str">
        <f t="shared" si="20"/>
        <v>0262012</v>
      </c>
      <c r="F93" s="2">
        <f>IFERROR(INDEX('Cur Sch'!G:G,MATCH(RPT!A93,'Cur Sch'!C:C,0),1),0)</f>
        <v>40</v>
      </c>
      <c r="G93" s="2" t="str">
        <f>Roster!N93</f>
        <v>plan 22</v>
      </c>
      <c r="H93" s="3">
        <f>SUMIF(HRS!C:C,RPT!E93,HRS!G:G)</f>
        <v>40.266669999999998</v>
      </c>
      <c r="I93" s="9" t="str">
        <f>IFERROR(IF(VLOOKUP(A93,PA!A:E,5,0)=0,"Yes",""),"No")</f>
        <v>Yes</v>
      </c>
      <c r="J93" s="9" t="str">
        <f>IFERROR(IF(VLOOKUP(A93,PTO!A:L,12,0)="PTOU Applied", "Unplanned PTO",IF(VLOOKUP(A93,PTO!A:L,12,0)="PTOU ","Denied PTO","Planned PTO")),"No PTO")</f>
        <v>No PTO</v>
      </c>
      <c r="K93" s="9" t="str">
        <f t="shared" si="21"/>
        <v/>
      </c>
      <c r="L93" s="14" t="str">
        <f>IFERROR(IF(AND(D93="Kroger",OR(U93="1",U93="0")),IF(VLOOKUP(RPT!A93,KRG!$B$2:$BA$200,52,0)=0,IF(RPT!J93="Planned PTO",IF((F93-0.75)&lt;H93,"Check",""),""),""),""),"")</f>
        <v/>
      </c>
      <c r="M93" s="14" t="str">
        <f>IFERROR(IF(IF(D93="Kroger",AVERAGEIFS('QA Check'!E:E,'QA Check'!C:C,RPT!A93,'QA Check'!H:H,"(QA)"),0)&gt;=90%,IF(AND(I93="Yes",J93&lt;&gt;"Unplanned PTO",U93=1),"Check",""),""),"")</f>
        <v/>
      </c>
      <c r="U93" s="17">
        <f t="shared" si="17"/>
        <v>5</v>
      </c>
      <c r="V93" s="8" t="str">
        <f t="shared" si="22"/>
        <v/>
      </c>
      <c r="W93" s="9" t="str">
        <f>IF(G93="Plan 2",IF(AND(IFERROR(INDEX(KRG!D:D,MATCH(RPT!A93,KRG!B:B,0),1)="Plan 2",0),A93&lt;&gt;212821),INDEX(KRG!BA:BA,MATCH(RPT!A93,KRG!B:B,0),1),IF(AND(I93="Yes",OR(J93="No PTO",J93="Planned PTO",J93="Denied PTO")),2,0)),"")</f>
        <v/>
      </c>
      <c r="X93" s="9" t="str">
        <f t="shared" si="23"/>
        <v/>
      </c>
      <c r="Y93" s="9" t="str">
        <f>IF(G93="Plan 9",VLOOKUP(RPT!A93,KRG!$B$2:$BA$200,52,0),"")</f>
        <v/>
      </c>
      <c r="Z93" s="9" t="str">
        <f>IF(G93="Plan 11",VLOOKUP(RPT!A93,KRG!$B$2:$BA$200,52,0),"")</f>
        <v/>
      </c>
      <c r="AA93" s="9" t="str">
        <f>IF(G93="Plan 12",IF(D93="Kroger",IF(J93="",0,VLOOKUP(RPT!A93,KRG!$B$2:$BA$200,52,0)),IF(D93="SW Gas (Jax)",INDEX('SWG2'!BA:BA,MATCH(RPT!A93,'SWG2'!B:B,0),1),IF(D93="Mercedes (Jax)",IF(SUM(SUMIFS(HRS!G:G,HRS!C:C,A93,HRS!F:F,{"OT","REG","PR2.5","PROT5","PR125","PROTC","PR2.0","PROT4"}))&gt;=38,4,0),IF(D93="FPL",IF(AND(H93&gt;=38,I93="Yes"),5.5,IF(H93&gt;=38,3,0)),IF(AND(I93="Yes",OR(J93="No PTO",J93="Planned PTO",J93="Denied PTO")),2.5,0))))),"")</f>
        <v/>
      </c>
      <c r="AB93" s="9" t="str">
        <f>IF(G93="Plan 19",IF(J93="",0,VLOOKUP(RPT!A93,KRG!$B$2:$BA$200,52,0)),"")</f>
        <v/>
      </c>
      <c r="AC93" s="9" t="str">
        <f t="shared" si="24"/>
        <v/>
      </c>
      <c r="AD93" s="9">
        <f>IF(G93="Plan 22",VLOOKUP(RPT!A93,KRG!$B$2:$BA$200,52,0),"")</f>
        <v>5</v>
      </c>
      <c r="AE93" s="3" t="str">
        <f t="shared" si="25"/>
        <v/>
      </c>
      <c r="AF93" s="9" t="str">
        <f>IF(G93="Plan 26",IF(J93="Unplanned PTO",0,VLOOKUP(RPT!A93,KRG!$B$2:$BA$200,52,0)),"")</f>
        <v/>
      </c>
      <c r="AG93" s="9" t="str">
        <f t="shared" si="26"/>
        <v/>
      </c>
      <c r="AH93" s="9" t="str">
        <f>IF(G93="Plan 32",VLOOKUP(A93,'SWG2'!B:BA,52,0),"")</f>
        <v/>
      </c>
      <c r="AI93" s="9" t="str">
        <f t="shared" si="27"/>
        <v/>
      </c>
      <c r="AJ93" s="9" t="str">
        <f>IF(G93="Plan 3",IF(AND(H93&gt;=38,J93&lt;&gt;"Unplanned PTO"),IF(AND(INDEX(FPL!P:P,MATCH(RPT!A93,FPL!B:B,0),1)&gt;=0.92),4.25,3),IF(AND(H93&gt;=38,J93="Unplanned PTO",AP93&gt;=38),IF(INDEX(FPL!P:P,MATCH(RPT!A93,FPL!B:B,0),1)&gt;=0.92,4.25,3),IF(INDEX(FPL!P:P,MATCH(RPT!A93,FPL!B:B,0),1)&gt;=0.92,1.25,0))),"")</f>
        <v/>
      </c>
      <c r="AL93" s="22" t="str">
        <f>INDEX(Roster!F:F, MATCH(RPT!A93,Roster!A:A,0),1)</f>
        <v>2022-05-16</v>
      </c>
      <c r="AM93">
        <f>IF(SUMIFS(HRS!G:G,HRS!F:F,"REG",HRS!C:C,RPT!A93)+SUMIFS(HRS!G:G,HRS!F:F,"OT",HRS!C:C,RPT!A93)+SUMIFS(HRS!G:G,HRS!F:F,"PTO",HRS!C:C,RPT!A93,HRS!S:S,"PTOS")&gt;=38,SUMIFS(HRS!G:G,HRS!F:F,"REG",HRS!C:C,RPT!A93)+SUMIFS(HRS!G:G,HRS!F:F,"OT",HRS!C:C,RPT!A93),0)</f>
        <v>40.266669999999998</v>
      </c>
      <c r="AP93">
        <f>SUMIFS(HRS!G:G,HRS!C:C,E93,HRS!F:F,"REG")+SUMIFS(HRS!G:G,HRS!C:C,E93,HRS!F:F,"OT")</f>
        <v>40.266669999999998</v>
      </c>
      <c r="AS93" s="9" t="str">
        <f t="shared" si="18"/>
        <v>1092 92</v>
      </c>
      <c r="AT93" s="9" t="str">
        <f t="shared" si="19"/>
        <v>Kroger</v>
      </c>
      <c r="AU93" s="9" t="str">
        <f t="shared" si="16"/>
        <v>OT</v>
      </c>
      <c r="AV93" s="19">
        <f t="shared" si="28"/>
        <v>1.1111249999999906E-2</v>
      </c>
    </row>
    <row r="94" spans="1:48" customFormat="1" ht="12.75" customHeight="1" x14ac:dyDescent="0.2">
      <c r="A94" s="2">
        <f>Roster!A94</f>
        <v>260725</v>
      </c>
      <c r="B94" s="2">
        <f t="shared" si="29"/>
        <v>93</v>
      </c>
      <c r="C94" s="2">
        <v>1093</v>
      </c>
      <c r="D94" s="2" t="str">
        <f>Roster!D94</f>
        <v>Kroger</v>
      </c>
      <c r="E94" s="2" t="str">
        <f t="shared" si="20"/>
        <v>0260725</v>
      </c>
      <c r="F94" s="2">
        <f>IFERROR(INDEX('Cur Sch'!G:G,MATCH(RPT!A94,'Cur Sch'!C:C,0),1),0)</f>
        <v>40</v>
      </c>
      <c r="G94" s="2" t="str">
        <f>Roster!N94</f>
        <v>plan 22</v>
      </c>
      <c r="H94" s="3">
        <f>SUMIF(HRS!C:C,RPT!E94,HRS!G:G)</f>
        <v>40.65</v>
      </c>
      <c r="I94" s="9" t="str">
        <f>IFERROR(IF(VLOOKUP(A94,PA!A:E,5,0)=0,"Yes",""),"No")</f>
        <v>Yes</v>
      </c>
      <c r="J94" s="9" t="str">
        <f>IFERROR(IF(VLOOKUP(A94,PTO!A:L,12,0)="PTOU Applied", "Unplanned PTO",IF(VLOOKUP(A94,PTO!A:L,12,0)="PTOU ","Denied PTO","Planned PTO")),"No PTO")</f>
        <v>No PTO</v>
      </c>
      <c r="K94" s="9" t="str">
        <f t="shared" si="21"/>
        <v/>
      </c>
      <c r="L94" s="14" t="str">
        <f>IFERROR(IF(AND(D94="Kroger",OR(U94="1",U94="0")),IF(VLOOKUP(RPT!A94,KRG!$B$2:$BA$200,52,0)=0,IF(RPT!J94="Planned PTO",IF((F94-0.75)&lt;H94,"Check",""),""),""),""),"")</f>
        <v/>
      </c>
      <c r="M94" s="14" t="str">
        <f>IFERROR(IF(IF(D94="Kroger",AVERAGEIFS('QA Check'!E:E,'QA Check'!C:C,RPT!A94,'QA Check'!H:H,"(QA)"),0)&gt;=90%,IF(AND(I94="Yes",J94&lt;&gt;"Unplanned PTO",U94=1),"Check",""),""),"")</f>
        <v/>
      </c>
      <c r="U94" s="17">
        <f t="shared" si="17"/>
        <v>5</v>
      </c>
      <c r="V94" s="8" t="str">
        <f t="shared" si="22"/>
        <v/>
      </c>
      <c r="W94" s="9" t="str">
        <f>IF(G94="Plan 2",IF(AND(IFERROR(INDEX(KRG!D:D,MATCH(RPT!A94,KRG!B:B,0),1)="Plan 2",0),A94&lt;&gt;212821),INDEX(KRG!BA:BA,MATCH(RPT!A94,KRG!B:B,0),1),IF(AND(I94="Yes",OR(J94="No PTO",J94="Planned PTO",J94="Denied PTO")),2,0)),"")</f>
        <v/>
      </c>
      <c r="X94" s="9" t="str">
        <f t="shared" si="23"/>
        <v/>
      </c>
      <c r="Y94" s="9" t="str">
        <f>IF(G94="Plan 9",VLOOKUP(RPT!A94,KRG!$B$2:$BA$200,52,0),"")</f>
        <v/>
      </c>
      <c r="Z94" s="9" t="str">
        <f>IF(G94="Plan 11",VLOOKUP(RPT!A94,KRG!$B$2:$BA$200,52,0),"")</f>
        <v/>
      </c>
      <c r="AA94" s="9" t="str">
        <f>IF(G94="Plan 12",IF(D94="Kroger",IF(J94="",0,VLOOKUP(RPT!A94,KRG!$B$2:$BA$200,52,0)),IF(D94="SW Gas (Jax)",INDEX('SWG2'!BA:BA,MATCH(RPT!A94,'SWG2'!B:B,0),1),IF(D94="Mercedes (Jax)",IF(SUM(SUMIFS(HRS!G:G,HRS!C:C,A94,HRS!F:F,{"OT","REG","PR2.5","PROT5","PR125","PROTC","PR2.0","PROT4"}))&gt;=38,4,0),IF(D94="FPL",IF(AND(H94&gt;=38,I94="Yes"),5.5,IF(H94&gt;=38,3,0)),IF(AND(I94="Yes",OR(J94="No PTO",J94="Planned PTO",J94="Denied PTO")),2.5,0))))),"")</f>
        <v/>
      </c>
      <c r="AB94" s="9" t="str">
        <f>IF(G94="Plan 19",IF(J94="",0,VLOOKUP(RPT!A94,KRG!$B$2:$BA$200,52,0)),"")</f>
        <v/>
      </c>
      <c r="AC94" s="9" t="str">
        <f t="shared" si="24"/>
        <v/>
      </c>
      <c r="AD94" s="9">
        <f>IF(G94="Plan 22",VLOOKUP(RPT!A94,KRG!$B$2:$BA$200,52,0),"")</f>
        <v>5</v>
      </c>
      <c r="AE94" s="3" t="str">
        <f t="shared" si="25"/>
        <v/>
      </c>
      <c r="AF94" s="9" t="str">
        <f>IF(G94="Plan 26",IF(J94="Unplanned PTO",0,VLOOKUP(RPT!A94,KRG!$B$2:$BA$200,52,0)),"")</f>
        <v/>
      </c>
      <c r="AG94" s="9" t="str">
        <f t="shared" si="26"/>
        <v/>
      </c>
      <c r="AH94" s="9" t="str">
        <f>IF(G94="Plan 32",VLOOKUP(A94,'SWG2'!B:BA,52,0),"")</f>
        <v/>
      </c>
      <c r="AI94" s="9" t="str">
        <f t="shared" si="27"/>
        <v/>
      </c>
      <c r="AJ94" s="9" t="str">
        <f>IF(G94="Plan 3",IF(AND(H94&gt;=38,J94&lt;&gt;"Unplanned PTO"),IF(AND(INDEX(FPL!P:P,MATCH(RPT!A94,FPL!B:B,0),1)&gt;=0.92),4.25,3),IF(AND(H94&gt;=38,J94="Unplanned PTO",AP94&gt;=38),IF(INDEX(FPL!P:P,MATCH(RPT!A94,FPL!B:B,0),1)&gt;=0.92,4.25,3),IF(INDEX(FPL!P:P,MATCH(RPT!A94,FPL!B:B,0),1)&gt;=0.92,1.25,0))),"")</f>
        <v/>
      </c>
      <c r="AL94" s="22" t="str">
        <f>INDEX(Roster!F:F, MATCH(RPT!A94,Roster!A:A,0),1)</f>
        <v>2022-02-21</v>
      </c>
      <c r="AM94">
        <f>IF(SUMIFS(HRS!G:G,HRS!F:F,"REG",HRS!C:C,RPT!A94)+SUMIFS(HRS!G:G,HRS!F:F,"OT",HRS!C:C,RPT!A94)+SUMIFS(HRS!G:G,HRS!F:F,"PTO",HRS!C:C,RPT!A94,HRS!S:S,"PTOS")&gt;=38,SUMIFS(HRS!G:G,HRS!F:F,"REG",HRS!C:C,RPT!A94)+SUMIFS(HRS!G:G,HRS!F:F,"OT",HRS!C:C,RPT!A94),0)</f>
        <v>40.65</v>
      </c>
      <c r="AP94">
        <f>SUMIFS(HRS!G:G,HRS!C:C,E94,HRS!F:F,"REG")+SUMIFS(HRS!G:G,HRS!C:C,E94,HRS!F:F,"OT")</f>
        <v>40.65</v>
      </c>
      <c r="AS94" s="9" t="str">
        <f t="shared" si="18"/>
        <v>1093 93</v>
      </c>
      <c r="AT94" s="9" t="str">
        <f t="shared" si="19"/>
        <v>Kroger</v>
      </c>
      <c r="AU94" s="9" t="str">
        <f t="shared" si="16"/>
        <v>OT</v>
      </c>
      <c r="AV94" s="19">
        <f t="shared" si="28"/>
        <v>2.7083333333333275E-2</v>
      </c>
    </row>
    <row r="95" spans="1:48" customFormat="1" ht="12.75" customHeight="1" x14ac:dyDescent="0.2">
      <c r="A95" s="2">
        <f>Roster!A95</f>
        <v>245486</v>
      </c>
      <c r="B95" s="2">
        <f t="shared" si="29"/>
        <v>94</v>
      </c>
      <c r="C95" s="2">
        <v>1094</v>
      </c>
      <c r="D95" s="2" t="str">
        <f>Roster!D95</f>
        <v>Kroger</v>
      </c>
      <c r="E95" s="2" t="str">
        <f t="shared" si="20"/>
        <v>0245486</v>
      </c>
      <c r="F95" s="2">
        <f>IFERROR(INDEX('Cur Sch'!G:G,MATCH(RPT!A95,'Cur Sch'!C:C,0),1),0)</f>
        <v>40</v>
      </c>
      <c r="G95" s="2" t="str">
        <f>Roster!N95</f>
        <v>plan 22</v>
      </c>
      <c r="H95" s="3">
        <f>SUMIF(HRS!C:C,RPT!E95,HRS!G:G)</f>
        <v>40.233350000000002</v>
      </c>
      <c r="I95" s="9" t="str">
        <f>IFERROR(IF(VLOOKUP(A95,PA!A:E,5,0)=0,"Yes",""),"No")</f>
        <v>Yes</v>
      </c>
      <c r="J95" s="9" t="str">
        <f>IFERROR(IF(VLOOKUP(A95,PTO!A:L,12,0)="PTOU Applied", "Unplanned PTO",IF(VLOOKUP(A95,PTO!A:L,12,0)="PTOU ","Denied PTO","Planned PTO")),"No PTO")</f>
        <v>Planned PTO</v>
      </c>
      <c r="K95" s="9" t="str">
        <f t="shared" si="21"/>
        <v/>
      </c>
      <c r="L95" s="14" t="str">
        <f>IFERROR(IF(AND(D95="Kroger",OR(U95="1",U95="0")),IF(VLOOKUP(RPT!A95,KRG!$B$2:$BA$200,52,0)=0,IF(RPT!J95="Planned PTO",IF((F95-0.75)&lt;H95,"Check",""),""),""),""),"")</f>
        <v/>
      </c>
      <c r="M95" s="14" t="str">
        <f>IFERROR(IF(IF(D95="Kroger",AVERAGEIFS('QA Check'!E:E,'QA Check'!C:C,RPT!A95,'QA Check'!H:H,"(QA)"),0)&gt;=90%,IF(AND(I95="Yes",J95&lt;&gt;"Unplanned PTO",U95=1),"Check",""),""),"")</f>
        <v/>
      </c>
      <c r="U95" s="17">
        <f t="shared" si="17"/>
        <v>5</v>
      </c>
      <c r="V95" s="8" t="str">
        <f t="shared" si="22"/>
        <v/>
      </c>
      <c r="W95" s="9" t="str">
        <f>IF(G95="Plan 2",IF(AND(IFERROR(INDEX(KRG!D:D,MATCH(RPT!A95,KRG!B:B,0),1)="Plan 2",0),A95&lt;&gt;212821),INDEX(KRG!BA:BA,MATCH(RPT!A95,KRG!B:B,0),1),IF(AND(I95="Yes",OR(J95="No PTO",J95="Planned PTO",J95="Denied PTO")),2,0)),"")</f>
        <v/>
      </c>
      <c r="X95" s="9" t="str">
        <f t="shared" si="23"/>
        <v/>
      </c>
      <c r="Y95" s="9" t="str">
        <f>IF(G95="Plan 9",VLOOKUP(RPT!A95,KRG!$B$2:$BA$200,52,0),"")</f>
        <v/>
      </c>
      <c r="Z95" s="9" t="str">
        <f>IF(G95="Plan 11",VLOOKUP(RPT!A95,KRG!$B$2:$BA$200,52,0),"")</f>
        <v/>
      </c>
      <c r="AA95" s="9" t="str">
        <f>IF(G95="Plan 12",IF(D95="Kroger",IF(J95="",0,VLOOKUP(RPT!A95,KRG!$B$2:$BA$200,52,0)),IF(D95="SW Gas (Jax)",INDEX('SWG2'!BA:BA,MATCH(RPT!A95,'SWG2'!B:B,0),1),IF(D95="Mercedes (Jax)",IF(SUM(SUMIFS(HRS!G:G,HRS!C:C,A95,HRS!F:F,{"OT","REG","PR2.5","PROT5","PR125","PROTC","PR2.0","PROT4"}))&gt;=38,4,0),IF(D95="FPL",IF(AND(H95&gt;=38,I95="Yes"),5.5,IF(H95&gt;=38,3,0)),IF(AND(I95="Yes",OR(J95="No PTO",J95="Planned PTO",J95="Denied PTO")),2.5,0))))),"")</f>
        <v/>
      </c>
      <c r="AB95" s="9" t="str">
        <f>IF(G95="Plan 19",IF(J95="",0,VLOOKUP(RPT!A95,KRG!$B$2:$BA$200,52,0)),"")</f>
        <v/>
      </c>
      <c r="AC95" s="9" t="str">
        <f t="shared" si="24"/>
        <v/>
      </c>
      <c r="AD95" s="9">
        <f>IF(G95="Plan 22",VLOOKUP(RPT!A95,KRG!$B$2:$BA$200,52,0),"")</f>
        <v>5</v>
      </c>
      <c r="AE95" s="3" t="str">
        <f t="shared" si="25"/>
        <v/>
      </c>
      <c r="AF95" s="9" t="str">
        <f>IF(G95="Plan 26",IF(J95="Unplanned PTO",0,VLOOKUP(RPT!A95,KRG!$B$2:$BA$200,52,0)),"")</f>
        <v/>
      </c>
      <c r="AG95" s="9" t="str">
        <f t="shared" si="26"/>
        <v/>
      </c>
      <c r="AH95" s="9" t="str">
        <f>IF(G95="Plan 32",VLOOKUP(A95,'SWG2'!B:BA,52,0),"")</f>
        <v/>
      </c>
      <c r="AI95" s="9" t="str">
        <f t="shared" si="27"/>
        <v/>
      </c>
      <c r="AJ95" s="9" t="str">
        <f>IF(G95="Plan 3",IF(AND(H95&gt;=38,J95&lt;&gt;"Unplanned PTO"),IF(AND(INDEX(FPL!P:P,MATCH(RPT!A95,FPL!B:B,0),1)&gt;=0.92),4.25,3),IF(AND(H95&gt;=38,J95="Unplanned PTO",AP95&gt;=38),IF(INDEX(FPL!P:P,MATCH(RPT!A95,FPL!B:B,0),1)&gt;=0.92,4.25,3),IF(INDEX(FPL!P:P,MATCH(RPT!A95,FPL!B:B,0),1)&gt;=0.92,1.25,0))),"")</f>
        <v/>
      </c>
      <c r="AL95" s="22" t="str">
        <f>INDEX(Roster!F:F, MATCH(RPT!A95,Roster!A:A,0),1)</f>
        <v>2019-11-04</v>
      </c>
      <c r="AM95">
        <f>IF(SUMIFS(HRS!G:G,HRS!F:F,"REG",HRS!C:C,RPT!A95)+SUMIFS(HRS!G:G,HRS!F:F,"OT",HRS!C:C,RPT!A95)+SUMIFS(HRS!G:G,HRS!F:F,"PTO",HRS!C:C,RPT!A95,HRS!S:S,"PTOS")&gt;=38,SUMIFS(HRS!G:G,HRS!F:F,"REG",HRS!C:C,RPT!A95)+SUMIFS(HRS!G:G,HRS!F:F,"OT",HRS!C:C,RPT!A95),0)</f>
        <v>32.233350000000002</v>
      </c>
      <c r="AP95">
        <f>SUMIFS(HRS!G:G,HRS!C:C,E95,HRS!F:F,"REG")+SUMIFS(HRS!G:G,HRS!C:C,E95,HRS!F:F,"OT")</f>
        <v>32.233350000000002</v>
      </c>
      <c r="AS95" s="9" t="str">
        <f t="shared" si="18"/>
        <v>1094 94</v>
      </c>
      <c r="AT95" s="9" t="str">
        <f t="shared" si="19"/>
        <v>Kroger</v>
      </c>
      <c r="AU95" s="9" t="str">
        <f t="shared" si="16"/>
        <v/>
      </c>
      <c r="AV95" s="19" t="str">
        <f t="shared" si="28"/>
        <v/>
      </c>
    </row>
    <row r="96" spans="1:48" customFormat="1" ht="12.75" customHeight="1" x14ac:dyDescent="0.2">
      <c r="A96" s="2">
        <f>Roster!A96</f>
        <v>254134</v>
      </c>
      <c r="B96" s="2">
        <f t="shared" si="29"/>
        <v>95</v>
      </c>
      <c r="C96" s="2">
        <v>1095</v>
      </c>
      <c r="D96" s="2" t="str">
        <f>Roster!D96</f>
        <v>Kroger</v>
      </c>
      <c r="E96" s="2" t="str">
        <f t="shared" si="20"/>
        <v>0254134</v>
      </c>
      <c r="F96" s="2">
        <f>IFERROR(INDEX('Cur Sch'!G:G,MATCH(RPT!A96,'Cur Sch'!C:C,0),1),0)</f>
        <v>40</v>
      </c>
      <c r="G96" s="2" t="str">
        <f>Roster!N96</f>
        <v>plan 2</v>
      </c>
      <c r="H96" s="3">
        <f>SUMIF(HRS!C:C,RPT!E96,HRS!G:G)</f>
        <v>40.250010000000003</v>
      </c>
      <c r="I96" s="9" t="str">
        <f>IFERROR(IF(VLOOKUP(A96,PA!A:E,5,0)=0,"Yes",""),"No")</f>
        <v>Yes</v>
      </c>
      <c r="J96" s="9" t="str">
        <f>IFERROR(IF(VLOOKUP(A96,PTO!A:L,12,0)="PTOU Applied", "Unplanned PTO",IF(VLOOKUP(A96,PTO!A:L,12,0)="PTOU ","Denied PTO","Planned PTO")),"No PTO")</f>
        <v>No PTO</v>
      </c>
      <c r="K96" s="9" t="str">
        <f t="shared" si="21"/>
        <v/>
      </c>
      <c r="L96" s="14" t="str">
        <f>IFERROR(IF(AND(D96="Kroger",OR(U96="1",U96="0")),IF(VLOOKUP(RPT!A96,KRG!$B$2:$BA$200,52,0)=0,IF(RPT!J96="Planned PTO",IF((F96-0.75)&lt;H96,"Check",""),""),""),""),"")</f>
        <v/>
      </c>
      <c r="M96" s="14" t="str">
        <f>IFERROR(IF(IF(D96="Kroger",AVERAGEIFS('QA Check'!E:E,'QA Check'!C:C,RPT!A96,'QA Check'!H:H,"(QA)"),0)&gt;=90%,IF(AND(I96="Yes",J96&lt;&gt;"Unplanned PTO",U96=1),"Check",""),""),"")</f>
        <v/>
      </c>
      <c r="U96" s="17">
        <f t="shared" si="17"/>
        <v>5</v>
      </c>
      <c r="V96" s="8" t="str">
        <f t="shared" si="22"/>
        <v/>
      </c>
      <c r="W96" s="9">
        <f>IF(G96="Plan 2",IF(AND(IFERROR(INDEX(KRG!D:D,MATCH(RPT!A96,KRG!B:B,0),1)="Plan 2",0),A96&lt;&gt;212821),INDEX(KRG!BA:BA,MATCH(RPT!A96,KRG!B:B,0),1),IF(AND(I96="Yes",OR(J96="No PTO",J96="Planned PTO",J96="Denied PTO")),2,0)),"")</f>
        <v>5</v>
      </c>
      <c r="X96" s="9" t="str">
        <f t="shared" si="23"/>
        <v/>
      </c>
      <c r="Y96" s="9" t="str">
        <f>IF(G96="Plan 9",VLOOKUP(RPT!A96,KRG!$B$2:$BA$200,52,0),"")</f>
        <v/>
      </c>
      <c r="Z96" s="9" t="str">
        <f>IF(G96="Plan 11",VLOOKUP(RPT!A96,KRG!$B$2:$BA$200,52,0),"")</f>
        <v/>
      </c>
      <c r="AA96" s="9" t="str">
        <f>IF(G96="Plan 12",IF(D96="Kroger",IF(J96="",0,VLOOKUP(RPT!A96,KRG!$B$2:$BA$200,52,0)),IF(D96="SW Gas (Jax)",INDEX('SWG2'!BA:BA,MATCH(RPT!A96,'SWG2'!B:B,0),1),IF(D96="Mercedes (Jax)",IF(SUM(SUMIFS(HRS!G:G,HRS!C:C,A96,HRS!F:F,{"OT","REG","PR2.5","PROT5","PR125","PROTC","PR2.0","PROT4"}))&gt;=38,4,0),IF(D96="FPL",IF(AND(H96&gt;=38,I96="Yes"),5.5,IF(H96&gt;=38,3,0)),IF(AND(I96="Yes",OR(J96="No PTO",J96="Planned PTO",J96="Denied PTO")),2.5,0))))),"")</f>
        <v/>
      </c>
      <c r="AB96" s="9" t="str">
        <f>IF(G96="Plan 19",IF(J96="",0,VLOOKUP(RPT!A96,KRG!$B$2:$BA$200,52,0)),"")</f>
        <v/>
      </c>
      <c r="AC96" s="9" t="str">
        <f t="shared" si="24"/>
        <v/>
      </c>
      <c r="AD96" s="9" t="str">
        <f>IF(G96="Plan 22",VLOOKUP(RPT!A96,KRG!$B$2:$BA$200,52,0),"")</f>
        <v/>
      </c>
      <c r="AE96" s="3" t="str">
        <f t="shared" si="25"/>
        <v/>
      </c>
      <c r="AF96" s="9" t="str">
        <f>IF(G96="Plan 26",IF(J96="Unplanned PTO",0,VLOOKUP(RPT!A96,KRG!$B$2:$BA$200,52,0)),"")</f>
        <v/>
      </c>
      <c r="AG96" s="9" t="str">
        <f t="shared" si="26"/>
        <v/>
      </c>
      <c r="AH96" s="9" t="str">
        <f>IF(G96="Plan 32",VLOOKUP(A96,'SWG2'!B:BA,52,0),"")</f>
        <v/>
      </c>
      <c r="AI96" s="9" t="str">
        <f t="shared" si="27"/>
        <v/>
      </c>
      <c r="AJ96" s="9" t="str">
        <f>IF(G96="Plan 3",IF(AND(H96&gt;=38,J96&lt;&gt;"Unplanned PTO"),IF(AND(INDEX(FPL!P:P,MATCH(RPT!A96,FPL!B:B,0),1)&gt;=0.92),4.25,3),IF(AND(H96&gt;=38,J96="Unplanned PTO",AP96&gt;=38),IF(INDEX(FPL!P:P,MATCH(RPT!A96,FPL!B:B,0),1)&gt;=0.92,4.25,3),IF(INDEX(FPL!P:P,MATCH(RPT!A96,FPL!B:B,0),1)&gt;=0.92,1.25,0))),"")</f>
        <v/>
      </c>
      <c r="AL96" s="22" t="str">
        <f>INDEX(Roster!F:F, MATCH(RPT!A96,Roster!A:A,0),1)</f>
        <v>2021-01-04</v>
      </c>
      <c r="AM96">
        <f>IF(SUMIFS(HRS!G:G,HRS!F:F,"REG",HRS!C:C,RPT!A96)+SUMIFS(HRS!G:G,HRS!F:F,"OT",HRS!C:C,RPT!A96)+SUMIFS(HRS!G:G,HRS!F:F,"PTO",HRS!C:C,RPT!A96,HRS!S:S,"PTOS")&gt;=38,SUMIFS(HRS!G:G,HRS!F:F,"REG",HRS!C:C,RPT!A96)+SUMIFS(HRS!G:G,HRS!F:F,"OT",HRS!C:C,RPT!A96),0)</f>
        <v>40.250010000000003</v>
      </c>
      <c r="AP96">
        <f>SUMIFS(HRS!G:G,HRS!C:C,E96,HRS!F:F,"REG")+SUMIFS(HRS!G:G,HRS!C:C,E96,HRS!F:F,"OT")</f>
        <v>40.250010000000003</v>
      </c>
      <c r="AS96" s="9" t="str">
        <f t="shared" si="18"/>
        <v>1095 95</v>
      </c>
      <c r="AT96" s="9" t="str">
        <f t="shared" si="19"/>
        <v>Kroger</v>
      </c>
      <c r="AU96" s="9" t="str">
        <f t="shared" si="16"/>
        <v>OT</v>
      </c>
      <c r="AV96" s="19">
        <f t="shared" si="28"/>
        <v>1.0417083333333466E-2</v>
      </c>
    </row>
    <row r="97" spans="1:55" ht="12.75" customHeight="1" x14ac:dyDescent="0.2">
      <c r="A97" s="2">
        <f>Roster!A97</f>
        <v>261540</v>
      </c>
      <c r="B97" s="2">
        <f t="shared" si="29"/>
        <v>96</v>
      </c>
      <c r="C97" s="2">
        <v>1096</v>
      </c>
      <c r="D97" s="2" t="str">
        <f>Roster!D97</f>
        <v>Kroger</v>
      </c>
      <c r="E97" s="2" t="str">
        <f t="shared" si="20"/>
        <v>0261540</v>
      </c>
      <c r="F97" s="2">
        <f>IFERROR(INDEX('Cur Sch'!G:G,MATCH(RPT!A97,'Cur Sch'!C:C,0),1),0)</f>
        <v>40</v>
      </c>
      <c r="G97" s="2" t="str">
        <f>Roster!N97</f>
        <v>plan 22</v>
      </c>
      <c r="H97" s="3">
        <f>SUMIF(HRS!C:C,RPT!E97,HRS!G:G)</f>
        <v>40.05001</v>
      </c>
      <c r="I97" s="9" t="str">
        <f>IFERROR(IF(VLOOKUP(A97,PA!A:E,5,0)=0,"Yes",""),"No")</f>
        <v>No</v>
      </c>
      <c r="J97" s="9" t="str">
        <f>IFERROR(IF(VLOOKUP(A97,PTO!A:L,12,0)="PTOU Applied", "Unplanned PTO",IF(VLOOKUP(A97,PTO!A:L,12,0)="PTOU ","Denied PTO","Planned PTO")),"No PTO")</f>
        <v>No PTO</v>
      </c>
      <c r="K97" s="9" t="str">
        <f t="shared" si="21"/>
        <v>Check</v>
      </c>
      <c r="L97" s="14" t="str">
        <f>IFERROR(IF(AND(D97="Kroger",OR(U97="1",U97="0")),IF(VLOOKUP(RPT!A97,KRG!$B$2:$BA$200,52,0)=0,IF(RPT!J97="Planned PTO",IF((F97-0.75)&lt;H97,"Check",""),""),""),""),"")</f>
        <v/>
      </c>
      <c r="M97" s="14" t="str">
        <f>IFERROR(IF(IF(D97="Kroger",AVERAGEIFS('QA Check'!E:E,'QA Check'!C:C,RPT!A97,'QA Check'!H:H,"(QA)"),0)&gt;=90%,IF(AND(I97="Yes",J97&lt;&gt;"Unplanned PTO",U97=1),"Check",""),""),"")</f>
        <v/>
      </c>
      <c r="U97" s="17">
        <f t="shared" si="17"/>
        <v>4.5</v>
      </c>
      <c r="V97" s="8" t="str">
        <f t="shared" si="22"/>
        <v/>
      </c>
      <c r="W97" s="9" t="str">
        <f>IF(G97="Plan 2",IF(AND(IFERROR(INDEX(KRG!D:D,MATCH(RPT!A97,KRG!B:B,0),1)="Plan 2",0),A97&lt;&gt;212821),INDEX(KRG!BA:BA,MATCH(RPT!A97,KRG!B:B,0),1),IF(AND(I97="Yes",OR(J97="No PTO",J97="Planned PTO",J97="Denied PTO")),2,0)),"")</f>
        <v/>
      </c>
      <c r="X97" s="9" t="str">
        <f t="shared" si="23"/>
        <v/>
      </c>
      <c r="Y97" s="9" t="str">
        <f>IF(G97="Plan 9",VLOOKUP(RPT!A97,KRG!$B$2:$BA$200,52,0),"")</f>
        <v/>
      </c>
      <c r="Z97" s="9" t="str">
        <f>IF(G97="Plan 11",VLOOKUP(RPT!A97,KRG!$B$2:$BA$200,52,0),"")</f>
        <v/>
      </c>
      <c r="AA97" s="9" t="str">
        <f>IF(G97="Plan 12",IF(D97="Kroger",IF(J97="",0,VLOOKUP(RPT!A97,KRG!$B$2:$BA$200,52,0)),IF(D97="SW Gas (Jax)",INDEX('SWG2'!BA:BA,MATCH(RPT!A97,'SWG2'!B:B,0),1),IF(D97="Mercedes (Jax)",IF(SUM(SUMIFS(HRS!G:G,HRS!C:C,A97,HRS!F:F,{"OT","REG","PR2.5","PROT5","PR125","PROTC","PR2.0","PROT4"}))&gt;=38,4,0),IF(D97="FPL",IF(AND(H97&gt;=38,I97="Yes"),5.5,IF(H97&gt;=38,3,0)),IF(AND(I97="Yes",OR(J97="No PTO",J97="Planned PTO",J97="Denied PTO")),2.5,0))))),"")</f>
        <v/>
      </c>
      <c r="AB97" s="9" t="str">
        <f>IF(G97="Plan 19",IF(J97="",0,VLOOKUP(RPT!A97,KRG!$B$2:$BA$200,52,0)),"")</f>
        <v/>
      </c>
      <c r="AC97" s="9" t="str">
        <f t="shared" si="24"/>
        <v/>
      </c>
      <c r="AD97" s="9">
        <f>IF(G97="Plan 22",VLOOKUP(RPT!A97,KRG!$B$2:$BA$200,52,0),"")</f>
        <v>4.5</v>
      </c>
      <c r="AE97" s="3" t="str">
        <f t="shared" si="25"/>
        <v/>
      </c>
      <c r="AF97" s="9" t="str">
        <f>IF(G97="Plan 26",IF(J97="Unplanned PTO",0,VLOOKUP(RPT!A97,KRG!$B$2:$BA$200,52,0)),"")</f>
        <v/>
      </c>
      <c r="AG97" s="9" t="str">
        <f t="shared" si="26"/>
        <v/>
      </c>
      <c r="AH97" s="9" t="str">
        <f>IF(G97="Plan 32",VLOOKUP(A97,'SWG2'!B:BA,52,0),"")</f>
        <v/>
      </c>
      <c r="AI97" s="9" t="str">
        <f t="shared" si="27"/>
        <v/>
      </c>
      <c r="AJ97" s="9" t="str">
        <f>IF(G97="Plan 3",IF(AND(H97&gt;=38,J97&lt;&gt;"Unplanned PTO"),IF(AND(INDEX(FPL!P:P,MATCH(RPT!A97,FPL!B:B,0),1)&gt;=0.92),4.25,3),IF(AND(H97&gt;=38,J97="Unplanned PTO",AP97&gt;=38),IF(INDEX(FPL!P:P,MATCH(RPT!A97,FPL!B:B,0),1)&gt;=0.92,4.25,3),IF(INDEX(FPL!P:P,MATCH(RPT!A97,FPL!B:B,0),1)&gt;=0.92,1.25,0))),"")</f>
        <v/>
      </c>
      <c r="AL97" s="22" t="str">
        <f>INDEX(Roster!F:F, MATCH(RPT!A97,Roster!A:A,0),1)</f>
        <v>2022-04-11</v>
      </c>
      <c r="AM97">
        <f>IF(SUMIFS(HRS!G:G,HRS!F:F,"REG",HRS!C:C,RPT!A97)+SUMIFS(HRS!G:G,HRS!F:F,"OT",HRS!C:C,RPT!A97)+SUMIFS(HRS!G:G,HRS!F:F,"PTO",HRS!C:C,RPT!A97,HRS!S:S,"PTOS")&gt;=38,SUMIFS(HRS!G:G,HRS!F:F,"REG",HRS!C:C,RPT!A97)+SUMIFS(HRS!G:G,HRS!F:F,"OT",HRS!C:C,RPT!A97),0)</f>
        <v>40.05001</v>
      </c>
      <c r="AP97">
        <f>SUMIFS(HRS!G:G,HRS!C:C,E97,HRS!F:F,"REG")+SUMIFS(HRS!G:G,HRS!C:C,E97,HRS!F:F,"OT")</f>
        <v>40.05001</v>
      </c>
      <c r="AS97" s="9" t="str">
        <f t="shared" si="18"/>
        <v>1096 96</v>
      </c>
      <c r="AT97" s="9" t="str">
        <f t="shared" si="19"/>
        <v>Kroger</v>
      </c>
      <c r="AU97" s="9" t="str">
        <f t="shared" si="16"/>
        <v/>
      </c>
      <c r="AV97" s="19" t="str">
        <f t="shared" si="28"/>
        <v/>
      </c>
      <c r="BA97"/>
    </row>
    <row r="98" spans="1:55" ht="12.75" customHeight="1" x14ac:dyDescent="0.2">
      <c r="A98" s="2">
        <f>Roster!A98</f>
        <v>253493</v>
      </c>
      <c r="B98" s="2">
        <f t="shared" si="29"/>
        <v>97</v>
      </c>
      <c r="C98" s="2">
        <v>1097</v>
      </c>
      <c r="D98" s="2" t="str">
        <f>Roster!D98</f>
        <v>Kroger</v>
      </c>
      <c r="E98" s="2" t="str">
        <f t="shared" si="20"/>
        <v>0253493</v>
      </c>
      <c r="F98" s="2">
        <f>IFERROR(INDEX('Cur Sch'!G:G,MATCH(RPT!A98,'Cur Sch'!C:C,0),1),0)</f>
        <v>40</v>
      </c>
      <c r="G98" s="2" t="str">
        <f>Roster!N98</f>
        <v>plan 22</v>
      </c>
      <c r="H98" s="3">
        <f>SUMIF(HRS!C:C,RPT!E98,HRS!G:G)</f>
        <v>41.033349999999999</v>
      </c>
      <c r="I98" s="9" t="str">
        <f>IFERROR(IF(VLOOKUP(A98,PA!A:E,5,0)=0,"Yes",""),"No")</f>
        <v>Yes</v>
      </c>
      <c r="J98" s="9" t="str">
        <f>IFERROR(IF(VLOOKUP(A98,PTO!A:L,12,0)="PTOU Applied", "Unplanned PTO",IF(VLOOKUP(A98,PTO!A:L,12,0)="PTOU ","Denied PTO","Planned PTO")),"No PTO")</f>
        <v>Unplanned PTO</v>
      </c>
      <c r="K98" s="9" t="str">
        <f t="shared" si="21"/>
        <v/>
      </c>
      <c r="L98" s="14" t="str">
        <f>IFERROR(IF(AND(D98="Kroger",OR(U98="1",U98="0")),IF(VLOOKUP(RPT!A98,KRG!$B$2:$BA$200,52,0)=0,IF(RPT!J98="Planned PTO",IF((F98-0.75)&lt;H98,"Check",""),""),""),""),"")</f>
        <v/>
      </c>
      <c r="M98" s="14" t="str">
        <f>IFERROR(IF(IF(D98="Kroger",AVERAGEIFS('QA Check'!E:E,'QA Check'!C:C,RPT!A98,'QA Check'!H:H,"(QA)"),0)&gt;=90%,IF(AND(I98="Yes",J98&lt;&gt;"Unplanned PTO",U98=1),"Check",""),""),"")</f>
        <v/>
      </c>
      <c r="U98" s="17">
        <f t="shared" si="17"/>
        <v>2</v>
      </c>
      <c r="V98" s="8" t="str">
        <f t="shared" si="22"/>
        <v/>
      </c>
      <c r="W98" s="9" t="str">
        <f>IF(G98="Plan 2",IF(AND(IFERROR(INDEX(KRG!D:D,MATCH(RPT!A98,KRG!B:B,0),1)="Plan 2",0),A98&lt;&gt;212821),INDEX(KRG!BA:BA,MATCH(RPT!A98,KRG!B:B,0),1),IF(AND(I98="Yes",OR(J98="No PTO",J98="Planned PTO",J98="Denied PTO")),2,0)),"")</f>
        <v/>
      </c>
      <c r="X98" s="9" t="str">
        <f t="shared" si="23"/>
        <v/>
      </c>
      <c r="Y98" s="9" t="str">
        <f>IF(G98="Plan 9",VLOOKUP(RPT!A98,KRG!$B$2:$BA$200,52,0),"")</f>
        <v/>
      </c>
      <c r="Z98" s="9" t="str">
        <f>IF(G98="Plan 11",VLOOKUP(RPT!A98,KRG!$B$2:$BA$200,52,0),"")</f>
        <v/>
      </c>
      <c r="AA98" s="9" t="str">
        <f>IF(G98="Plan 12",IF(D98="Kroger",IF(J98="",0,VLOOKUP(RPT!A98,KRG!$B$2:$BA$200,52,0)),IF(D98="SW Gas (Jax)",INDEX('SWG2'!BA:BA,MATCH(RPT!A98,'SWG2'!B:B,0),1),IF(D98="Mercedes (Jax)",IF(SUM(SUMIFS(HRS!G:G,HRS!C:C,A98,HRS!F:F,{"OT","REG","PR2.5","PROT5","PR125","PROTC","PR2.0","PROT4"}))&gt;=38,4,0),IF(D98="FPL",IF(AND(H98&gt;=38,I98="Yes"),5.5,IF(H98&gt;=38,3,0)),IF(AND(I98="Yes",OR(J98="No PTO",J98="Planned PTO",J98="Denied PTO")),2.5,0))))),"")</f>
        <v/>
      </c>
      <c r="AB98" s="9" t="str">
        <f>IF(G98="Plan 19",IF(J98="",0,VLOOKUP(RPT!A98,KRG!$B$2:$BA$200,52,0)),"")</f>
        <v/>
      </c>
      <c r="AC98" s="9" t="str">
        <f t="shared" si="24"/>
        <v/>
      </c>
      <c r="AD98" s="9">
        <f>IF(G98="Plan 22",VLOOKUP(RPT!A98,KRG!$B$2:$BA$200,52,0),"")</f>
        <v>2</v>
      </c>
      <c r="AE98" s="3" t="str">
        <f t="shared" si="25"/>
        <v/>
      </c>
      <c r="AF98" s="9" t="str">
        <f>IF(G98="Plan 26",IF(J98="Unplanned PTO",0,VLOOKUP(RPT!A98,KRG!$B$2:$BA$200,52,0)),"")</f>
        <v/>
      </c>
      <c r="AG98" s="9" t="str">
        <f t="shared" si="26"/>
        <v/>
      </c>
      <c r="AH98" s="9" t="str">
        <f>IF(G98="Plan 32",VLOOKUP(A98,'SWG2'!B:BA,52,0),"")</f>
        <v/>
      </c>
      <c r="AI98" s="9" t="str">
        <f t="shared" si="27"/>
        <v/>
      </c>
      <c r="AJ98" s="9" t="str">
        <f>IF(G98="Plan 3",IF(AND(H98&gt;=38,J98&lt;&gt;"Unplanned PTO"),IF(AND(INDEX(FPL!P:P,MATCH(RPT!A98,FPL!B:B,0),1)&gt;=0.92),4.25,3),IF(AND(H98&gt;=38,J98="Unplanned PTO",AP98&gt;=38),IF(INDEX(FPL!P:P,MATCH(RPT!A98,FPL!B:B,0),1)&gt;=0.92,4.25,3),IF(INDEX(FPL!P:P,MATCH(RPT!A98,FPL!B:B,0),1)&gt;=0.92,1.25,0))),"")</f>
        <v/>
      </c>
      <c r="AL98" s="22" t="str">
        <f>INDEX(Roster!F:F, MATCH(RPT!A98,Roster!A:A,0),1)</f>
        <v>2020-11-23</v>
      </c>
      <c r="AM98">
        <f>IF(SUMIFS(HRS!G:G,HRS!F:F,"REG",HRS!C:C,RPT!A98)+SUMIFS(HRS!G:G,HRS!F:F,"OT",HRS!C:C,RPT!A98)+SUMIFS(HRS!G:G,HRS!F:F,"PTO",HRS!C:C,RPT!A98,HRS!S:S,"PTOS")&gt;=38,SUMIFS(HRS!G:G,HRS!F:F,"REG",HRS!C:C,RPT!A98)+SUMIFS(HRS!G:G,HRS!F:F,"OT",HRS!C:C,RPT!A98),0)</f>
        <v>0</v>
      </c>
      <c r="AP98">
        <f>SUMIFS(HRS!G:G,HRS!C:C,E98,HRS!F:F,"REG")+SUMIFS(HRS!G:G,HRS!C:C,E98,HRS!F:F,"OT")</f>
        <v>37.033349999999999</v>
      </c>
      <c r="AS98" s="9" t="str">
        <f t="shared" si="18"/>
        <v>1097 97</v>
      </c>
      <c r="AT98" s="9" t="str">
        <f t="shared" si="19"/>
        <v>Kroger</v>
      </c>
      <c r="AU98" s="9" t="str">
        <f t="shared" si="16"/>
        <v/>
      </c>
      <c r="AV98" s="19" t="str">
        <f t="shared" si="28"/>
        <v/>
      </c>
      <c r="BA98"/>
    </row>
    <row r="99" spans="1:55" ht="12.75" customHeight="1" x14ac:dyDescent="0.2">
      <c r="A99" s="2">
        <f>Roster!A99</f>
        <v>263359</v>
      </c>
      <c r="B99" s="2">
        <f t="shared" si="29"/>
        <v>98</v>
      </c>
      <c r="C99" s="2">
        <v>1098</v>
      </c>
      <c r="D99" s="2" t="str">
        <f>Roster!D99</f>
        <v>Kroger</v>
      </c>
      <c r="E99" s="2" t="str">
        <f t="shared" si="20"/>
        <v>0263359</v>
      </c>
      <c r="F99" s="2">
        <f>IFERROR(INDEX('Cur Sch'!G:G,MATCH(RPT!A99,'Cur Sch'!C:C,0),1),0)</f>
        <v>40</v>
      </c>
      <c r="G99" s="2" t="str">
        <f>Roster!N99</f>
        <v>plan 22</v>
      </c>
      <c r="H99" s="3">
        <f>SUMIF(HRS!C:C,RPT!E99,HRS!G:G)</f>
        <v>40.66666</v>
      </c>
      <c r="I99" s="9" t="str">
        <f>IFERROR(IF(VLOOKUP(A99,PA!A:E,5,0)=0,"Yes",""),"No")</f>
        <v>Yes</v>
      </c>
      <c r="J99" s="9" t="str">
        <f>IFERROR(IF(VLOOKUP(A99,PTO!A:L,12,0)="PTOU Applied", "Unplanned PTO",IF(VLOOKUP(A99,PTO!A:L,12,0)="PTOU ","Denied PTO","Planned PTO")),"No PTO")</f>
        <v>No PTO</v>
      </c>
      <c r="K99" s="9" t="str">
        <f t="shared" si="21"/>
        <v/>
      </c>
      <c r="L99" s="14" t="str">
        <f>IFERROR(IF(AND(D99="Kroger",OR(U99="1",U99="0")),IF(VLOOKUP(RPT!A99,KRG!$B$2:$BA$200,52,0)=0,IF(RPT!J99="Planned PTO",IF((F99-0.75)&lt;H99,"Check",""),""),""),""),"")</f>
        <v/>
      </c>
      <c r="M99" s="14" t="str">
        <f>IFERROR(IF(IF(D99="Kroger",AVERAGEIFS('QA Check'!E:E,'QA Check'!C:C,RPT!A99,'QA Check'!H:H,"(QA)"),0)&gt;=90%,IF(AND(I99="Yes",J99&lt;&gt;"Unplanned PTO",U99=1),"Check",""),""),"")</f>
        <v/>
      </c>
      <c r="U99" s="17">
        <f t="shared" si="17"/>
        <v>5</v>
      </c>
      <c r="V99" s="8" t="str">
        <f t="shared" si="22"/>
        <v/>
      </c>
      <c r="W99" s="9" t="str">
        <f>IF(G99="Plan 2",IF(AND(IFERROR(INDEX(KRG!D:D,MATCH(RPT!A99,KRG!B:B,0),1)="Plan 2",0),A99&lt;&gt;212821),INDEX(KRG!BA:BA,MATCH(RPT!A99,KRG!B:B,0),1),IF(AND(I99="Yes",OR(J99="No PTO",J99="Planned PTO",J99="Denied PTO")),2,0)),"")</f>
        <v/>
      </c>
      <c r="X99" s="9" t="str">
        <f t="shared" si="23"/>
        <v/>
      </c>
      <c r="Y99" s="9" t="str">
        <f>IF(G99="Plan 9",VLOOKUP(RPT!A99,KRG!$B$2:$BA$200,52,0),"")</f>
        <v/>
      </c>
      <c r="Z99" s="9" t="str">
        <f>IF(G99="Plan 11",VLOOKUP(RPT!A99,KRG!$B$2:$BA$200,52,0),"")</f>
        <v/>
      </c>
      <c r="AA99" s="9" t="str">
        <f>IF(G99="Plan 12",IF(D99="Kroger",IF(J99="",0,VLOOKUP(RPT!A99,KRG!$B$2:$BA$200,52,0)),IF(D99="SW Gas (Jax)",INDEX('SWG2'!BA:BA,MATCH(RPT!A99,'SWG2'!B:B,0),1),IF(D99="Mercedes (Jax)",IF(SUM(SUMIFS(HRS!G:G,HRS!C:C,A99,HRS!F:F,{"OT","REG","PR2.5","PROT5","PR125","PROTC","PR2.0","PROT4"}))&gt;=38,4,0),IF(D99="FPL",IF(AND(H99&gt;=38,I99="Yes"),5.5,IF(H99&gt;=38,3,0)),IF(AND(I99="Yes",OR(J99="No PTO",J99="Planned PTO",J99="Denied PTO")),2.5,0))))),"")</f>
        <v/>
      </c>
      <c r="AB99" s="9" t="str">
        <f>IF(G99="Plan 19",IF(J99="",0,VLOOKUP(RPT!A99,KRG!$B$2:$BA$200,52,0)),"")</f>
        <v/>
      </c>
      <c r="AC99" s="9" t="str">
        <f t="shared" si="24"/>
        <v/>
      </c>
      <c r="AD99" s="9">
        <f>IF(G99="Plan 22",VLOOKUP(RPT!A99,KRG!$B$2:$BA$200,52,0),"")</f>
        <v>5</v>
      </c>
      <c r="AE99" s="3" t="str">
        <f t="shared" si="25"/>
        <v/>
      </c>
      <c r="AF99" s="9" t="str">
        <f>IF(G99="Plan 26",IF(J99="Unplanned PTO",0,VLOOKUP(RPT!A99,KRG!$B$2:$BA$200,52,0)),"")</f>
        <v/>
      </c>
      <c r="AG99" s="9" t="str">
        <f t="shared" si="26"/>
        <v/>
      </c>
      <c r="AH99" s="9" t="str">
        <f>IF(G99="Plan 32",VLOOKUP(A99,'SWG2'!B:BA,52,0),"")</f>
        <v/>
      </c>
      <c r="AI99" s="9" t="str">
        <f t="shared" si="27"/>
        <v/>
      </c>
      <c r="AJ99" s="9" t="str">
        <f>IF(G99="Plan 3",IF(AND(H99&gt;=38,J99&lt;&gt;"Unplanned PTO"),IF(AND(INDEX(FPL!P:P,MATCH(RPT!A99,FPL!B:B,0),1)&gt;=0.92),4.25,3),IF(AND(H99&gt;=38,J99="Unplanned PTO",AP99&gt;=38),IF(INDEX(FPL!P:P,MATCH(RPT!A99,FPL!B:B,0),1)&gt;=0.92,4.25,3),IF(INDEX(FPL!P:P,MATCH(RPT!A99,FPL!B:B,0),1)&gt;=0.92,1.25,0))),"")</f>
        <v/>
      </c>
      <c r="AL99" s="22" t="str">
        <f>INDEX(Roster!F:F, MATCH(RPT!A99,Roster!A:A,0),1)</f>
        <v>2022-08-22</v>
      </c>
      <c r="AM99">
        <f>IF(SUMIFS(HRS!G:G,HRS!F:F,"REG",HRS!C:C,RPT!A99)+SUMIFS(HRS!G:G,HRS!F:F,"OT",HRS!C:C,RPT!A99)+SUMIFS(HRS!G:G,HRS!F:F,"PTO",HRS!C:C,RPT!A99,HRS!S:S,"PTOS")&gt;=38,SUMIFS(HRS!G:G,HRS!F:F,"REG",HRS!C:C,RPT!A99)+SUMIFS(HRS!G:G,HRS!F:F,"OT",HRS!C:C,RPT!A99),0)</f>
        <v>40.66666</v>
      </c>
      <c r="AP99">
        <f>SUMIFS(HRS!G:G,HRS!C:C,E99,HRS!F:F,"REG")+SUMIFS(HRS!G:G,HRS!C:C,E99,HRS!F:F,"OT")</f>
        <v>40.66666</v>
      </c>
      <c r="AS99" s="9" t="str">
        <f t="shared" si="18"/>
        <v>1098 98</v>
      </c>
      <c r="AT99" s="9" t="str">
        <f t="shared" si="19"/>
        <v>Kroger</v>
      </c>
      <c r="AU99" s="9" t="str">
        <f t="shared" si="16"/>
        <v>OT</v>
      </c>
      <c r="AV99" s="19">
        <f t="shared" si="28"/>
        <v>2.7777500000000011E-2</v>
      </c>
      <c r="BA99"/>
    </row>
    <row r="100" spans="1:55" ht="12.75" customHeight="1" x14ac:dyDescent="0.2">
      <c r="A100" s="2">
        <f>Roster!A100</f>
        <v>253312</v>
      </c>
      <c r="B100" s="2">
        <f t="shared" si="29"/>
        <v>99</v>
      </c>
      <c r="C100" s="2">
        <v>1099</v>
      </c>
      <c r="D100" s="2" t="str">
        <f>Roster!D100</f>
        <v>Kroger</v>
      </c>
      <c r="E100" s="2" t="str">
        <f t="shared" si="20"/>
        <v>0253312</v>
      </c>
      <c r="F100" s="2">
        <f>IFERROR(INDEX('Cur Sch'!G:G,MATCH(RPT!A100,'Cur Sch'!C:C,0),1),0)</f>
        <v>40</v>
      </c>
      <c r="G100" s="2" t="str">
        <f>Roster!N100</f>
        <v>plan 22</v>
      </c>
      <c r="H100" s="3">
        <f>SUMIF(HRS!C:C,RPT!E100,HRS!G:G)</f>
        <v>40.616669999999999</v>
      </c>
      <c r="I100" s="9" t="str">
        <f>IFERROR(IF(VLOOKUP(A100,PA!A:E,5,0)=0,"Yes",""),"No")</f>
        <v>Yes</v>
      </c>
      <c r="J100" s="9" t="str">
        <f>IFERROR(IF(VLOOKUP(A100,PTO!A:L,12,0)="PTOU Applied", "Unplanned PTO",IF(VLOOKUP(A100,PTO!A:L,12,0)="PTOU ","Denied PTO","Planned PTO")),"No PTO")</f>
        <v>No PTO</v>
      </c>
      <c r="K100" s="9" t="str">
        <f t="shared" si="21"/>
        <v/>
      </c>
      <c r="L100" s="14" t="str">
        <f>IFERROR(IF(AND(D100="Kroger",OR(U100="1",U100="0")),IF(VLOOKUP(RPT!A100,KRG!$B$2:$BA$200,52,0)=0,IF(RPT!J100="Planned PTO",IF((F100-0.75)&lt;H100,"Check",""),""),""),""),"")</f>
        <v/>
      </c>
      <c r="M100" s="14" t="str">
        <f>IFERROR(IF(IF(D100="Kroger",AVERAGEIFS('QA Check'!E:E,'QA Check'!C:C,RPT!A100,'QA Check'!H:H,"(QA)"),0)&gt;=90%,IF(AND(I100="Yes",J100&lt;&gt;"Unplanned PTO",U100=1),"Check",""),""),"")</f>
        <v/>
      </c>
      <c r="U100" s="17">
        <f t="shared" si="17"/>
        <v>5</v>
      </c>
      <c r="V100" s="8" t="str">
        <f t="shared" si="22"/>
        <v/>
      </c>
      <c r="W100" s="9" t="str">
        <f>IF(G100="Plan 2",IF(AND(IFERROR(INDEX(KRG!D:D,MATCH(RPT!A100,KRG!B:B,0),1)="Plan 2",0),A100&lt;&gt;212821),INDEX(KRG!BA:BA,MATCH(RPT!A100,KRG!B:B,0),1),IF(AND(I100="Yes",OR(J100="No PTO",J100="Planned PTO",J100="Denied PTO")),2,0)),"")</f>
        <v/>
      </c>
      <c r="X100" s="9" t="str">
        <f t="shared" si="23"/>
        <v/>
      </c>
      <c r="Y100" s="9" t="str">
        <f>IF(G100="Plan 9",VLOOKUP(RPT!A100,KRG!$B$2:$BA$200,52,0),"")</f>
        <v/>
      </c>
      <c r="Z100" s="9" t="str">
        <f>IF(G100="Plan 11",VLOOKUP(RPT!A100,KRG!$B$2:$BA$200,52,0),"")</f>
        <v/>
      </c>
      <c r="AA100" s="9" t="str">
        <f>IF(G100="Plan 12",IF(D100="Kroger",IF(J100="",0,VLOOKUP(RPT!A100,KRG!$B$2:$BA$200,52,0)),IF(D100="SW Gas (Jax)",INDEX('SWG2'!BA:BA,MATCH(RPT!A100,'SWG2'!B:B,0),1),IF(D100="Mercedes (Jax)",IF(SUM(SUMIFS(HRS!G:G,HRS!C:C,A100,HRS!F:F,{"OT","REG","PR2.5","PROT5","PR125","PROTC","PR2.0","PROT4"}))&gt;=38,4,0),IF(D100="FPL",IF(AND(H100&gt;=38,I100="Yes"),5.5,IF(H100&gt;=38,3,0)),IF(AND(I100="Yes",OR(J100="No PTO",J100="Planned PTO",J100="Denied PTO")),2.5,0))))),"")</f>
        <v/>
      </c>
      <c r="AB100" s="9" t="str">
        <f>IF(G100="Plan 19",IF(J100="",0,VLOOKUP(RPT!A100,KRG!$B$2:$BA$200,52,0)),"")</f>
        <v/>
      </c>
      <c r="AC100" s="9" t="str">
        <f t="shared" si="24"/>
        <v/>
      </c>
      <c r="AD100" s="9">
        <f>IF(G100="Plan 22",VLOOKUP(RPT!A100,KRG!$B$2:$BA$200,52,0),"")</f>
        <v>5</v>
      </c>
      <c r="AE100" s="3" t="str">
        <f t="shared" si="25"/>
        <v/>
      </c>
      <c r="AF100" s="9" t="str">
        <f>IF(G100="Plan 26",IF(J100="Unplanned PTO",0,VLOOKUP(RPT!A100,KRG!$B$2:$BA$200,52,0)),"")</f>
        <v/>
      </c>
      <c r="AG100" s="9" t="str">
        <f t="shared" si="26"/>
        <v/>
      </c>
      <c r="AH100" s="9" t="str">
        <f>IF(G100="Plan 32",VLOOKUP(A100,'SWG2'!B:BA,52,0),"")</f>
        <v/>
      </c>
      <c r="AI100" s="9" t="str">
        <f t="shared" si="27"/>
        <v/>
      </c>
      <c r="AJ100" s="9" t="str">
        <f>IF(G100="Plan 3",IF(AND(H100&gt;=38,J100&lt;&gt;"Unplanned PTO"),IF(AND(INDEX(FPL!P:P,MATCH(RPT!A100,FPL!B:B,0),1)&gt;=0.92),4.25,3),IF(AND(H100&gt;=38,J100="Unplanned PTO",AP100&gt;=38),IF(INDEX(FPL!P:P,MATCH(RPT!A100,FPL!B:B,0),1)&gt;=0.92,4.25,3),IF(INDEX(FPL!P:P,MATCH(RPT!A100,FPL!B:B,0),1)&gt;=0.92,1.25,0))),"")</f>
        <v/>
      </c>
      <c r="AL100" s="22" t="str">
        <f>INDEX(Roster!F:F, MATCH(RPT!A100,Roster!A:A,0),1)</f>
        <v>2020-11-16</v>
      </c>
      <c r="AM100">
        <f>IF(SUMIFS(HRS!G:G,HRS!F:F,"REG",HRS!C:C,RPT!A100)+SUMIFS(HRS!G:G,HRS!F:F,"OT",HRS!C:C,RPT!A100)+SUMIFS(HRS!G:G,HRS!F:F,"PTO",HRS!C:C,RPT!A100,HRS!S:S,"PTOS")&gt;=38,SUMIFS(HRS!G:G,HRS!F:F,"REG",HRS!C:C,RPT!A100)+SUMIFS(HRS!G:G,HRS!F:F,"OT",HRS!C:C,RPT!A100),0)</f>
        <v>40.616669999999999</v>
      </c>
      <c r="AP100">
        <f>SUMIFS(HRS!G:G,HRS!C:C,E100,HRS!F:F,"REG")+SUMIFS(HRS!G:G,HRS!C:C,E100,HRS!F:F,"OT")</f>
        <v>40.616669999999999</v>
      </c>
      <c r="AS100" s="9" t="str">
        <f t="shared" si="18"/>
        <v>1099 99</v>
      </c>
      <c r="AT100" s="9" t="str">
        <f t="shared" si="19"/>
        <v>Kroger</v>
      </c>
      <c r="AU100" s="9" t="str">
        <f t="shared" si="16"/>
        <v>OT</v>
      </c>
      <c r="AV100" s="19">
        <f t="shared" si="28"/>
        <v>2.5694583333333298E-2</v>
      </c>
      <c r="BA100"/>
    </row>
    <row r="101" spans="1:55" ht="12.75" customHeight="1" x14ac:dyDescent="0.2">
      <c r="A101" s="2">
        <f>Roster!A101</f>
        <v>260484</v>
      </c>
      <c r="B101" s="2">
        <f t="shared" si="29"/>
        <v>100</v>
      </c>
      <c r="C101" s="2">
        <v>1100</v>
      </c>
      <c r="D101" s="2" t="str">
        <f>Roster!D101</f>
        <v>Kroger</v>
      </c>
      <c r="E101" s="2" t="str">
        <f t="shared" si="20"/>
        <v>0260484</v>
      </c>
      <c r="F101" s="2">
        <f>IFERROR(INDEX('Cur Sch'!G:G,MATCH(RPT!A101,'Cur Sch'!C:C,0),1),0)</f>
        <v>40</v>
      </c>
      <c r="G101" s="2" t="str">
        <f>Roster!N101</f>
        <v>plan 22</v>
      </c>
      <c r="H101" s="3">
        <f>SUMIF(HRS!C:C,RPT!E101,HRS!G:G)</f>
        <v>40.283309999999993</v>
      </c>
      <c r="I101" s="9" t="str">
        <f>IFERROR(IF(VLOOKUP(A101,PA!A:E,5,0)=0,"Yes",""),"No")</f>
        <v>Yes</v>
      </c>
      <c r="J101" s="9" t="str">
        <f>IFERROR(IF(VLOOKUP(A101,PTO!A:L,12,0)="PTOU Applied", "Unplanned PTO",IF(VLOOKUP(A101,PTO!A:L,12,0)="PTOU ","Denied PTO","Planned PTO")),"No PTO")</f>
        <v>No PTO</v>
      </c>
      <c r="K101" s="9" t="str">
        <f t="shared" si="21"/>
        <v/>
      </c>
      <c r="L101" s="14" t="str">
        <f>IFERROR(IF(AND(D101="Kroger",OR(U101="1",U101="0")),IF(VLOOKUP(RPT!A101,KRG!$B$2:$BA$200,52,0)=0,IF(RPT!J101="Planned PTO",IF((F101-0.75)&lt;H101,"Check",""),""),""),""),"")</f>
        <v/>
      </c>
      <c r="M101" s="14" t="str">
        <f>IFERROR(IF(IF(D101="Kroger",AVERAGEIFS('QA Check'!E:E,'QA Check'!C:C,RPT!A101,'QA Check'!H:H,"(QA)"),0)&gt;=90%,IF(AND(I101="Yes",J101&lt;&gt;"Unplanned PTO",U101=1),"Check",""),""),"")</f>
        <v/>
      </c>
      <c r="U101" s="17">
        <f t="shared" si="17"/>
        <v>5</v>
      </c>
      <c r="V101" s="8" t="str">
        <f t="shared" si="22"/>
        <v/>
      </c>
      <c r="W101" s="9" t="str">
        <f>IF(G101="Plan 2",IF(AND(IFERROR(INDEX(KRG!D:D,MATCH(RPT!A101,KRG!B:B,0),1)="Plan 2",0),A101&lt;&gt;212821),INDEX(KRG!BA:BA,MATCH(RPT!A101,KRG!B:B,0),1),IF(AND(I101="Yes",OR(J101="No PTO",J101="Planned PTO",J101="Denied PTO")),2,0)),"")</f>
        <v/>
      </c>
      <c r="X101" s="9" t="str">
        <f t="shared" si="23"/>
        <v/>
      </c>
      <c r="Y101" s="9" t="str">
        <f>IF(G101="Plan 9",VLOOKUP(RPT!A101,KRG!$B$2:$BA$200,52,0),"")</f>
        <v/>
      </c>
      <c r="Z101" s="9" t="str">
        <f>IF(G101="Plan 11",VLOOKUP(RPT!A101,KRG!$B$2:$BA$200,52,0),"")</f>
        <v/>
      </c>
      <c r="AA101" s="9" t="str">
        <f>IF(G101="Plan 12",IF(D101="Kroger",IF(J101="",0,VLOOKUP(RPT!A101,KRG!$B$2:$BA$200,52,0)),IF(D101="SW Gas (Jax)",INDEX('SWG2'!BA:BA,MATCH(RPT!A101,'SWG2'!B:B,0),1),IF(D101="Mercedes (Jax)",IF(SUM(SUMIFS(HRS!G:G,HRS!C:C,A101,HRS!F:F,{"OT","REG","PR2.5","PROT5","PR125","PROTC","PR2.0","PROT4"}))&gt;=38,4,0),IF(D101="FPL",IF(AND(H101&gt;=38,I101="Yes"),5.5,IF(H101&gt;=38,3,0)),IF(AND(I101="Yes",OR(J101="No PTO",J101="Planned PTO",J101="Denied PTO")),2.5,0))))),"")</f>
        <v/>
      </c>
      <c r="AB101" s="9" t="str">
        <f>IF(G101="Plan 19",IF(J101="",0,VLOOKUP(RPT!A101,KRG!$B$2:$BA$200,52,0)),"")</f>
        <v/>
      </c>
      <c r="AC101" s="9" t="str">
        <f t="shared" si="24"/>
        <v/>
      </c>
      <c r="AD101" s="9">
        <f>IF(G101="Plan 22",VLOOKUP(RPT!A101,KRG!$B$2:$BA$200,52,0),"")</f>
        <v>5</v>
      </c>
      <c r="AE101" s="3" t="str">
        <f t="shared" si="25"/>
        <v/>
      </c>
      <c r="AF101" s="9" t="str">
        <f>IF(G101="Plan 26",IF(J101="Unplanned PTO",0,VLOOKUP(RPT!A101,KRG!$B$2:$BA$200,52,0)),"")</f>
        <v/>
      </c>
      <c r="AG101" s="9" t="str">
        <f t="shared" si="26"/>
        <v/>
      </c>
      <c r="AH101" s="9" t="str">
        <f>IF(G101="Plan 32",VLOOKUP(A101,'SWG2'!B:BA,52,0),"")</f>
        <v/>
      </c>
      <c r="AI101" s="9" t="str">
        <f t="shared" si="27"/>
        <v/>
      </c>
      <c r="AJ101" s="9" t="str">
        <f>IF(G101="Plan 3",IF(AND(H101&gt;=38,J101&lt;&gt;"Unplanned PTO"),IF(AND(INDEX(FPL!P:P,MATCH(RPT!A101,FPL!B:B,0),1)&gt;=0.92),4.25,3),IF(AND(H101&gt;=38,J101="Unplanned PTO",AP101&gt;=38),IF(INDEX(FPL!P:P,MATCH(RPT!A101,FPL!B:B,0),1)&gt;=0.92,4.25,3),IF(INDEX(FPL!P:P,MATCH(RPT!A101,FPL!B:B,0),1)&gt;=0.92,1.25,0))),"")</f>
        <v/>
      </c>
      <c r="AL101" s="22" t="str">
        <f>INDEX(Roster!F:F, MATCH(RPT!A101,Roster!A:A,0),1)</f>
        <v>2022-02-07</v>
      </c>
      <c r="AM101">
        <f>IF(SUMIFS(HRS!G:G,HRS!F:F,"REG",HRS!C:C,RPT!A101)+SUMIFS(HRS!G:G,HRS!F:F,"OT",HRS!C:C,RPT!A101)+SUMIFS(HRS!G:G,HRS!F:F,"PTO",HRS!C:C,RPT!A101,HRS!S:S,"PTOS")&gt;=38,SUMIFS(HRS!G:G,HRS!F:F,"REG",HRS!C:C,RPT!A101)+SUMIFS(HRS!G:G,HRS!F:F,"OT",HRS!C:C,RPT!A101),0)</f>
        <v>40.283309999999993</v>
      </c>
      <c r="AP101">
        <f>SUMIFS(HRS!G:G,HRS!C:C,E101,HRS!F:F,"REG")+SUMIFS(HRS!G:G,HRS!C:C,E101,HRS!F:F,"OT")</f>
        <v>40.283309999999993</v>
      </c>
      <c r="AS101" s="9" t="str">
        <f t="shared" si="18"/>
        <v>1100 100</v>
      </c>
      <c r="AT101" s="9" t="str">
        <f t="shared" si="19"/>
        <v>Kroger</v>
      </c>
      <c r="AU101" s="9" t="str">
        <f t="shared" si="16"/>
        <v>OT</v>
      </c>
      <c r="AV101" s="19">
        <f t="shared" si="28"/>
        <v>1.1804583333333044E-2</v>
      </c>
      <c r="BA101"/>
    </row>
    <row r="102" spans="1:55" ht="12.75" customHeight="1" x14ac:dyDescent="0.2">
      <c r="A102" s="2">
        <f>Roster!A102</f>
        <v>260495</v>
      </c>
      <c r="B102" s="2">
        <f t="shared" si="29"/>
        <v>101</v>
      </c>
      <c r="C102" s="2">
        <v>1101</v>
      </c>
      <c r="D102" s="2" t="str">
        <f>Roster!D102</f>
        <v>Kroger</v>
      </c>
      <c r="E102" s="2" t="str">
        <f t="shared" si="20"/>
        <v>0260495</v>
      </c>
      <c r="F102" s="2">
        <f>IFERROR(INDEX('Cur Sch'!G:G,MATCH(RPT!A102,'Cur Sch'!C:C,0),1),0)</f>
        <v>40</v>
      </c>
      <c r="G102" s="2" t="str">
        <f>Roster!N102</f>
        <v>plan 22</v>
      </c>
      <c r="H102" s="3">
        <f>SUMIF(HRS!C:C,RPT!E102,HRS!G:G)</f>
        <v>40.13335</v>
      </c>
      <c r="I102" s="9" t="str">
        <f>IFERROR(IF(VLOOKUP(A102,PA!A:E,5,0)=0,"Yes",""),"No")</f>
        <v>Yes</v>
      </c>
      <c r="J102" s="9" t="str">
        <f>IFERROR(IF(VLOOKUP(A102,PTO!A:L,12,0)="PTOU Applied", "Unplanned PTO",IF(VLOOKUP(A102,PTO!A:L,12,0)="PTOU ","Denied PTO","Planned PTO")),"No PTO")</f>
        <v>No PTO</v>
      </c>
      <c r="K102" s="9" t="str">
        <f t="shared" si="21"/>
        <v/>
      </c>
      <c r="L102" s="14" t="str">
        <f>IFERROR(IF(AND(D102="Kroger",OR(U102="1",U102="0")),IF(VLOOKUP(RPT!A102,KRG!$B$2:$BA$200,52,0)=0,IF(RPT!J102="Planned PTO",IF((F102-0.75)&lt;H102,"Check",""),""),""),""),"")</f>
        <v/>
      </c>
      <c r="M102" s="14" t="str">
        <f>IFERROR(IF(IF(D102="Kroger",AVERAGEIFS('QA Check'!E:E,'QA Check'!C:C,RPT!A102,'QA Check'!H:H,"(QA)"),0)&gt;=90%,IF(AND(I102="Yes",J102&lt;&gt;"Unplanned PTO",U102=1),"Check",""),""),"")</f>
        <v/>
      </c>
      <c r="U102" s="17">
        <f t="shared" si="17"/>
        <v>5</v>
      </c>
      <c r="V102" s="8" t="str">
        <f t="shared" si="22"/>
        <v/>
      </c>
      <c r="W102" s="9" t="str">
        <f>IF(G102="Plan 2",IF(AND(IFERROR(INDEX(KRG!D:D,MATCH(RPT!A102,KRG!B:B,0),1)="Plan 2",0),A102&lt;&gt;212821),INDEX(KRG!BA:BA,MATCH(RPT!A102,KRG!B:B,0),1),IF(AND(I102="Yes",OR(J102="No PTO",J102="Planned PTO",J102="Denied PTO")),2,0)),"")</f>
        <v/>
      </c>
      <c r="X102" s="9" t="str">
        <f t="shared" si="23"/>
        <v/>
      </c>
      <c r="Y102" s="9" t="str">
        <f>IF(G102="Plan 9",VLOOKUP(RPT!A102,KRG!$B$2:$BA$200,52,0),"")</f>
        <v/>
      </c>
      <c r="Z102" s="9" t="str">
        <f>IF(G102="Plan 11",VLOOKUP(RPT!A102,KRG!$B$2:$BA$200,52,0),"")</f>
        <v/>
      </c>
      <c r="AA102" s="9" t="str">
        <f>IF(G102="Plan 12",IF(D102="Kroger",IF(J102="",0,VLOOKUP(RPT!A102,KRG!$B$2:$BA$200,52,0)),IF(D102="SW Gas (Jax)",INDEX('SWG2'!BA:BA,MATCH(RPT!A102,'SWG2'!B:B,0),1),IF(D102="Mercedes (Jax)",IF(SUM(SUMIFS(HRS!G:G,HRS!C:C,A102,HRS!F:F,{"OT","REG","PR2.5","PROT5","PR125","PROTC","PR2.0","PROT4"}))&gt;=38,4,0),IF(D102="FPL",IF(AND(H102&gt;=38,I102="Yes"),5.5,IF(H102&gt;=38,3,0)),IF(AND(I102="Yes",OR(J102="No PTO",J102="Planned PTO",J102="Denied PTO")),2.5,0))))),"")</f>
        <v/>
      </c>
      <c r="AB102" s="9" t="str">
        <f>IF(G102="Plan 19",IF(J102="",0,VLOOKUP(RPT!A102,KRG!$B$2:$BA$200,52,0)),"")</f>
        <v/>
      </c>
      <c r="AC102" s="9" t="str">
        <f t="shared" si="24"/>
        <v/>
      </c>
      <c r="AD102" s="9">
        <f>IF(G102="Plan 22",VLOOKUP(RPT!A102,KRG!$B$2:$BA$200,52,0),"")</f>
        <v>5</v>
      </c>
      <c r="AE102" s="3" t="str">
        <f t="shared" si="25"/>
        <v/>
      </c>
      <c r="AF102" s="9" t="str">
        <f>IF(G102="Plan 26",IF(J102="Unplanned PTO",0,VLOOKUP(RPT!A102,KRG!$B$2:$BA$200,52,0)),"")</f>
        <v/>
      </c>
      <c r="AG102" s="9" t="str">
        <f t="shared" si="26"/>
        <v/>
      </c>
      <c r="AH102" s="9" t="str">
        <f>IF(G102="Plan 32",VLOOKUP(A102,'SWG2'!B:BA,52,0),"")</f>
        <v/>
      </c>
      <c r="AI102" s="9" t="str">
        <f t="shared" si="27"/>
        <v/>
      </c>
      <c r="AJ102" s="9" t="str">
        <f>IF(G102="Plan 3",IF(AND(H102&gt;=38,J102&lt;&gt;"Unplanned PTO"),IF(AND(INDEX(FPL!P:P,MATCH(RPT!A102,FPL!B:B,0),1)&gt;=0.92),4.25,3),IF(AND(H102&gt;=38,J102="Unplanned PTO",AP102&gt;=38),IF(INDEX(FPL!P:P,MATCH(RPT!A102,FPL!B:B,0),1)&gt;=0.92,4.25,3),IF(INDEX(FPL!P:P,MATCH(RPT!A102,FPL!B:B,0),1)&gt;=0.92,1.25,0))),"")</f>
        <v/>
      </c>
      <c r="AL102" s="22" t="str">
        <f>INDEX(Roster!F:F, MATCH(RPT!A102,Roster!A:A,0),1)</f>
        <v>2022-02-07</v>
      </c>
      <c r="AM102">
        <f>IF(SUMIFS(HRS!G:G,HRS!F:F,"REG",HRS!C:C,RPT!A102)+SUMIFS(HRS!G:G,HRS!F:F,"OT",HRS!C:C,RPT!A102)+SUMIFS(HRS!G:G,HRS!F:F,"PTO",HRS!C:C,RPT!A102,HRS!S:S,"PTOS")&gt;=38,SUMIFS(HRS!G:G,HRS!F:F,"REG",HRS!C:C,RPT!A102)+SUMIFS(HRS!G:G,HRS!F:F,"OT",HRS!C:C,RPT!A102),0)</f>
        <v>40.13335</v>
      </c>
      <c r="AP102">
        <f>SUMIFS(HRS!G:G,HRS!C:C,E102,HRS!F:F,"REG")+SUMIFS(HRS!G:G,HRS!C:C,E102,HRS!F:F,"OT")</f>
        <v>40.13335</v>
      </c>
      <c r="AS102" s="9" t="str">
        <f t="shared" si="18"/>
        <v>1101 101</v>
      </c>
      <c r="AT102" s="9" t="str">
        <f t="shared" si="19"/>
        <v>Kroger</v>
      </c>
      <c r="AU102" s="9" t="str">
        <f t="shared" si="16"/>
        <v/>
      </c>
      <c r="AV102" s="19" t="str">
        <f t="shared" si="28"/>
        <v/>
      </c>
    </row>
    <row r="103" spans="1:55" ht="12.75" customHeight="1" x14ac:dyDescent="0.2">
      <c r="A103" s="2">
        <f>Roster!A103</f>
        <v>245427</v>
      </c>
      <c r="B103" s="2">
        <f t="shared" si="29"/>
        <v>102</v>
      </c>
      <c r="C103" s="2">
        <v>1102</v>
      </c>
      <c r="D103" s="2" t="str">
        <f>Roster!D103</f>
        <v>Kroger</v>
      </c>
      <c r="E103" s="2" t="str">
        <f t="shared" si="20"/>
        <v>0245427</v>
      </c>
      <c r="F103" s="2">
        <f>IFERROR(INDEX('Cur Sch'!G:G,MATCH(RPT!A103,'Cur Sch'!C:C,0),1),0)</f>
        <v>40</v>
      </c>
      <c r="G103" s="2" t="str">
        <f>Roster!N103</f>
        <v>plan 22</v>
      </c>
      <c r="H103" s="3">
        <f>SUMIF(HRS!C:C,RPT!E103,HRS!G:G)</f>
        <v>41.433310000000006</v>
      </c>
      <c r="I103" s="9" t="str">
        <f>IFERROR(IF(VLOOKUP(A103,PA!A:E,5,0)=0,"Yes",""),"No")</f>
        <v>Yes</v>
      </c>
      <c r="J103" s="9" t="str">
        <f>IFERROR(IF(VLOOKUP(A103,PTO!A:L,12,0)="PTOU Applied", "Unplanned PTO",IF(VLOOKUP(A103,PTO!A:L,12,0)="PTOU ","Denied PTO","Planned PTO")),"No PTO")</f>
        <v>No PTO</v>
      </c>
      <c r="K103" s="9" t="str">
        <f t="shared" si="21"/>
        <v/>
      </c>
      <c r="L103" s="14" t="str">
        <f>IFERROR(IF(AND(D103="Kroger",OR(U103="1",U103="0")),IF(VLOOKUP(RPT!A103,KRG!$B$2:$BA$200,52,0)=0,IF(RPT!J103="Planned PTO",IF((F103-0.75)&lt;H103,"Check",""),""),""),""),"")</f>
        <v/>
      </c>
      <c r="M103" s="14" t="str">
        <f>IFERROR(IF(IF(D103="Kroger",AVERAGEIFS('QA Check'!E:E,'QA Check'!C:C,RPT!A103,'QA Check'!H:H,"(QA)"),0)&gt;=90%,IF(AND(I103="Yes",J103&lt;&gt;"Unplanned PTO",U103=1),"Check",""),""),"")</f>
        <v/>
      </c>
      <c r="U103" s="17">
        <f t="shared" si="17"/>
        <v>5</v>
      </c>
      <c r="V103" s="8" t="str">
        <f t="shared" si="22"/>
        <v/>
      </c>
      <c r="W103" s="9" t="str">
        <f>IF(G103="Plan 2",IF(AND(IFERROR(INDEX(KRG!D:D,MATCH(RPT!A103,KRG!B:B,0),1)="Plan 2",0),A103&lt;&gt;212821),INDEX(KRG!BA:BA,MATCH(RPT!A103,KRG!B:B,0),1),IF(AND(I103="Yes",OR(J103="No PTO",J103="Planned PTO",J103="Denied PTO")),2,0)),"")</f>
        <v/>
      </c>
      <c r="X103" s="9" t="str">
        <f t="shared" si="23"/>
        <v/>
      </c>
      <c r="Y103" s="9" t="str">
        <f>IF(G103="Plan 9",VLOOKUP(RPT!A103,KRG!$B$2:$BA$200,52,0),"")</f>
        <v/>
      </c>
      <c r="Z103" s="9" t="str">
        <f>IF(G103="Plan 11",VLOOKUP(RPT!A103,KRG!$B$2:$BA$200,52,0),"")</f>
        <v/>
      </c>
      <c r="AA103" s="9" t="str">
        <f>IF(G103="Plan 12",IF(D103="Kroger",IF(J103="",0,VLOOKUP(RPT!A103,KRG!$B$2:$BA$200,52,0)),IF(D103="SW Gas (Jax)",INDEX('SWG2'!BA:BA,MATCH(RPT!A103,'SWG2'!B:B,0),1),IF(D103="Mercedes (Jax)",IF(SUM(SUMIFS(HRS!G:G,HRS!C:C,A103,HRS!F:F,{"OT","REG","PR2.5","PROT5","PR125","PROTC","PR2.0","PROT4"}))&gt;=38,4,0),IF(D103="FPL",IF(AND(H103&gt;=38,I103="Yes"),5.5,IF(H103&gt;=38,3,0)),IF(AND(I103="Yes",OR(J103="No PTO",J103="Planned PTO",J103="Denied PTO")),2.5,0))))),"")</f>
        <v/>
      </c>
      <c r="AB103" s="9" t="str">
        <f>IF(G103="Plan 19",IF(J103="",0,VLOOKUP(RPT!A103,KRG!$B$2:$BA$200,52,0)),"")</f>
        <v/>
      </c>
      <c r="AC103" s="9" t="str">
        <f t="shared" si="24"/>
        <v/>
      </c>
      <c r="AD103" s="9">
        <f>IF(G103="Plan 22",VLOOKUP(RPT!A103,KRG!$B$2:$BA$200,52,0),"")</f>
        <v>5</v>
      </c>
      <c r="AE103" s="3" t="str">
        <f t="shared" si="25"/>
        <v/>
      </c>
      <c r="AF103" s="9" t="str">
        <f>IF(G103="Plan 26",IF(J103="Unplanned PTO",0,VLOOKUP(RPT!A103,KRG!$B$2:$BA$200,52,0)),"")</f>
        <v/>
      </c>
      <c r="AG103" s="9" t="str">
        <f t="shared" si="26"/>
        <v/>
      </c>
      <c r="AH103" s="9" t="str">
        <f>IF(G103="Plan 32",VLOOKUP(A103,'SWG2'!B:BA,52,0),"")</f>
        <v/>
      </c>
      <c r="AI103" s="9" t="str">
        <f t="shared" si="27"/>
        <v/>
      </c>
      <c r="AJ103" s="9" t="str">
        <f>IF(G103="Plan 3",IF(AND(H103&gt;=38,J103&lt;&gt;"Unplanned PTO"),IF(AND(INDEX(FPL!P:P,MATCH(RPT!A103,FPL!B:B,0),1)&gt;=0.92),4.25,3),IF(AND(H103&gt;=38,J103="Unplanned PTO",AP103&gt;=38),IF(INDEX(FPL!P:P,MATCH(RPT!A103,FPL!B:B,0),1)&gt;=0.92,4.25,3),IF(INDEX(FPL!P:P,MATCH(RPT!A103,FPL!B:B,0),1)&gt;=0.92,1.25,0))),"")</f>
        <v/>
      </c>
      <c r="AL103" s="22" t="str">
        <f>INDEX(Roster!F:F, MATCH(RPT!A103,Roster!A:A,0),1)</f>
        <v>2019-12-30</v>
      </c>
      <c r="AM103">
        <f>IF(SUMIFS(HRS!G:G,HRS!F:F,"REG",HRS!C:C,RPT!A103)+SUMIFS(HRS!G:G,HRS!F:F,"OT",HRS!C:C,RPT!A103)+SUMIFS(HRS!G:G,HRS!F:F,"PTO",HRS!C:C,RPT!A103,HRS!S:S,"PTOS")&gt;=38,SUMIFS(HRS!G:G,HRS!F:F,"REG",HRS!C:C,RPT!A103)+SUMIFS(HRS!G:G,HRS!F:F,"OT",HRS!C:C,RPT!A103),0)</f>
        <v>41.433310000000006</v>
      </c>
      <c r="AP103">
        <f>SUMIFS(HRS!G:G,HRS!C:C,E103,HRS!F:F,"REG")+SUMIFS(HRS!G:G,HRS!C:C,E103,HRS!F:F,"OT")</f>
        <v>41.433310000000006</v>
      </c>
      <c r="AS103" s="9" t="str">
        <f t="shared" si="18"/>
        <v>1102 102</v>
      </c>
      <c r="AT103" s="9" t="str">
        <f t="shared" si="19"/>
        <v>Kroger</v>
      </c>
      <c r="AU103" s="9" t="str">
        <f t="shared" si="16"/>
        <v>OT</v>
      </c>
      <c r="AV103" s="19">
        <f t="shared" si="28"/>
        <v>5.9721250000000246E-2</v>
      </c>
      <c r="BC103" s="23"/>
    </row>
    <row r="104" spans="1:55" ht="12.75" customHeight="1" x14ac:dyDescent="0.2">
      <c r="A104" s="2">
        <f>Roster!A104</f>
        <v>262437</v>
      </c>
      <c r="B104" s="2">
        <f t="shared" si="29"/>
        <v>103</v>
      </c>
      <c r="C104" s="2">
        <v>1103</v>
      </c>
      <c r="D104" s="2" t="str">
        <f>Roster!D104</f>
        <v>Kroger</v>
      </c>
      <c r="E104" s="2" t="str">
        <f t="shared" si="20"/>
        <v>0262437</v>
      </c>
      <c r="F104" s="2">
        <f>IFERROR(INDEX('Cur Sch'!G:G,MATCH(RPT!A104,'Cur Sch'!C:C,0),1),0)</f>
        <v>0</v>
      </c>
      <c r="G104" s="2" t="str">
        <f>Roster!N104</f>
        <v>plan 22</v>
      </c>
      <c r="H104" s="3">
        <f>SUMIF(HRS!C:C,RPT!E104,HRS!G:G)</f>
        <v>16.216660000000001</v>
      </c>
      <c r="I104" s="9" t="str">
        <f>IFERROR(IF(VLOOKUP(A104,PA!A:E,5,0)=0,"Yes",""),"No")</f>
        <v>No</v>
      </c>
      <c r="J104" s="9" t="str">
        <f>IFERROR(IF(VLOOKUP(A104,PTO!A:L,12,0)="PTOU Applied", "Unplanned PTO",IF(VLOOKUP(A104,PTO!A:L,12,0)="PTOU ","Denied PTO","Planned PTO")),"No PTO")</f>
        <v>No PTO</v>
      </c>
      <c r="K104" s="9" t="str">
        <f t="shared" si="21"/>
        <v>Check</v>
      </c>
      <c r="L104" s="14" t="str">
        <f>IFERROR(IF(AND(D104="Kroger",OR(U104="1",U104="0")),IF(VLOOKUP(RPT!A104,KRG!$B$2:$BA$200,52,0)=0,IF(RPT!J104="Planned PTO",IF((F104-0.75)&lt;H104,"Check",""),""),""),""),"")</f>
        <v/>
      </c>
      <c r="M104" s="14" t="str">
        <f>IFERROR(IF(IF(D104="Kroger",AVERAGEIFS('QA Check'!E:E,'QA Check'!C:C,RPT!A104,'QA Check'!H:H,"(QA)"),0)&gt;=90%,IF(AND(I104="Yes",J104&lt;&gt;"Unplanned PTO",U104=1),"Check",""),""),"")</f>
        <v/>
      </c>
      <c r="U104" s="17">
        <f t="shared" si="17"/>
        <v>1.5</v>
      </c>
      <c r="V104" s="8" t="str">
        <f t="shared" si="22"/>
        <v/>
      </c>
      <c r="W104" s="9" t="str">
        <f>IF(G104="Plan 2",IF(AND(IFERROR(INDEX(KRG!D:D,MATCH(RPT!A104,KRG!B:B,0),1)="Plan 2",0),A104&lt;&gt;212821),INDEX(KRG!BA:BA,MATCH(RPT!A104,KRG!B:B,0),1),IF(AND(I104="Yes",OR(J104="No PTO",J104="Planned PTO",J104="Denied PTO")),2,0)),"")</f>
        <v/>
      </c>
      <c r="X104" s="9" t="str">
        <f t="shared" si="23"/>
        <v/>
      </c>
      <c r="Y104" s="9" t="str">
        <f>IF(G104="Plan 9",VLOOKUP(RPT!A104,KRG!$B$2:$BA$200,52,0),"")</f>
        <v/>
      </c>
      <c r="Z104" s="9" t="str">
        <f>IF(G104="Plan 11",VLOOKUP(RPT!A104,KRG!$B$2:$BA$200,52,0),"")</f>
        <v/>
      </c>
      <c r="AA104" s="9" t="str">
        <f>IF(G104="Plan 12",IF(D104="Kroger",IF(J104="",0,VLOOKUP(RPT!A104,KRG!$B$2:$BA$200,52,0)),IF(D104="SW Gas (Jax)",INDEX('SWG2'!BA:BA,MATCH(RPT!A104,'SWG2'!B:B,0),1),IF(D104="Mercedes (Jax)",IF(SUM(SUMIFS(HRS!G:G,HRS!C:C,A104,HRS!F:F,{"OT","REG","PR2.5","PROT5","PR125","PROTC","PR2.0","PROT4"}))&gt;=38,4,0),IF(D104="FPL",IF(AND(H104&gt;=38,I104="Yes"),5.5,IF(H104&gt;=38,3,0)),IF(AND(I104="Yes",OR(J104="No PTO",J104="Planned PTO",J104="Denied PTO")),2.5,0))))),"")</f>
        <v/>
      </c>
      <c r="AB104" s="9" t="str">
        <f>IF(G104="Plan 19",IF(J104="",0,VLOOKUP(RPT!A104,KRG!$B$2:$BA$200,52,0)),"")</f>
        <v/>
      </c>
      <c r="AC104" s="9" t="str">
        <f t="shared" si="24"/>
        <v/>
      </c>
      <c r="AD104" s="9">
        <f>IF(G104="Plan 22",VLOOKUP(RPT!A104,KRG!$B$2:$BA$200,52,0),"")</f>
        <v>1.5</v>
      </c>
      <c r="AE104" s="3" t="str">
        <f t="shared" si="25"/>
        <v/>
      </c>
      <c r="AF104" s="9" t="str">
        <f>IF(G104="Plan 26",IF(J104="Unplanned PTO",0,VLOOKUP(RPT!A104,KRG!$B$2:$BA$200,52,0)),"")</f>
        <v/>
      </c>
      <c r="AG104" s="9" t="str">
        <f t="shared" si="26"/>
        <v/>
      </c>
      <c r="AH104" s="9" t="str">
        <f>IF(G104="Plan 32",VLOOKUP(A104,'SWG2'!B:BA,52,0),"")</f>
        <v/>
      </c>
      <c r="AI104" s="9" t="str">
        <f t="shared" si="27"/>
        <v/>
      </c>
      <c r="AJ104" s="9" t="str">
        <f>IF(G104="Plan 3",IF(AND(H104&gt;=38,J104&lt;&gt;"Unplanned PTO"),IF(AND(INDEX(FPL!P:P,MATCH(RPT!A104,FPL!B:B,0),1)&gt;=0.92),4.25,3),IF(AND(H104&gt;=38,J104="Unplanned PTO",AP104&gt;=38),IF(INDEX(FPL!P:P,MATCH(RPT!A104,FPL!B:B,0),1)&gt;=0.92,4.25,3),IF(INDEX(FPL!P:P,MATCH(RPT!A104,FPL!B:B,0),1)&gt;=0.92,1.25,0))),"")</f>
        <v/>
      </c>
      <c r="AL104" s="22" t="str">
        <f>INDEX(Roster!F:F, MATCH(RPT!A104,Roster!A:A,0),1)</f>
        <v>2022-06-20</v>
      </c>
      <c r="AM104">
        <f>IF(SUMIFS(HRS!G:G,HRS!F:F,"REG",HRS!C:C,RPT!A104)+SUMIFS(HRS!G:G,HRS!F:F,"OT",HRS!C:C,RPT!A104)+SUMIFS(HRS!G:G,HRS!F:F,"PTO",HRS!C:C,RPT!A104,HRS!S:S,"PTOS")&gt;=38,SUMIFS(HRS!G:G,HRS!F:F,"REG",HRS!C:C,RPT!A104)+SUMIFS(HRS!G:G,HRS!F:F,"OT",HRS!C:C,RPT!A104),0)</f>
        <v>0</v>
      </c>
      <c r="AP104">
        <f>SUMIFS(HRS!G:G,HRS!C:C,E104,HRS!F:F,"REG")+SUMIFS(HRS!G:G,HRS!C:C,E104,HRS!F:F,"OT")</f>
        <v>16.216660000000001</v>
      </c>
      <c r="AS104" s="9" t="str">
        <f t="shared" si="18"/>
        <v>1103 103</v>
      </c>
      <c r="AT104" s="9" t="str">
        <f t="shared" si="19"/>
        <v>Kroger</v>
      </c>
      <c r="AU104" s="9" t="str">
        <f t="shared" si="16"/>
        <v>OT</v>
      </c>
      <c r="AV104" s="19" t="str">
        <f t="shared" si="28"/>
        <v/>
      </c>
      <c r="BC104" s="23"/>
    </row>
    <row r="105" spans="1:55" ht="12.75" customHeight="1" x14ac:dyDescent="0.2">
      <c r="A105" s="2">
        <f>Roster!A105</f>
        <v>262797</v>
      </c>
      <c r="B105" s="2">
        <f t="shared" si="29"/>
        <v>104</v>
      </c>
      <c r="C105" s="2">
        <v>1104</v>
      </c>
      <c r="D105" s="2" t="str">
        <f>Roster!D105</f>
        <v>Kroger</v>
      </c>
      <c r="E105" s="2" t="str">
        <f t="shared" si="20"/>
        <v>0262797</v>
      </c>
      <c r="F105" s="2">
        <f>IFERROR(INDEX('Cur Sch'!G:G,MATCH(RPT!A105,'Cur Sch'!C:C,0),1),0)</f>
        <v>40</v>
      </c>
      <c r="G105" s="2" t="str">
        <f>Roster!N105</f>
        <v>plan 22</v>
      </c>
      <c r="H105" s="3">
        <f>SUMIF(HRS!C:C,RPT!E105,HRS!G:G)</f>
        <v>41.649959999999993</v>
      </c>
      <c r="I105" s="9" t="str">
        <f>IFERROR(IF(VLOOKUP(A105,PA!A:E,5,0)=0,"Yes",""),"No")</f>
        <v>No</v>
      </c>
      <c r="J105" s="9" t="str">
        <f>IFERROR(IF(VLOOKUP(A105,PTO!A:L,12,0)="PTOU Applied", "Unplanned PTO",IF(VLOOKUP(A105,PTO!A:L,12,0)="PTOU ","Denied PTO","Planned PTO")),"No PTO")</f>
        <v>No PTO</v>
      </c>
      <c r="K105" s="9" t="str">
        <f t="shared" si="21"/>
        <v>Check</v>
      </c>
      <c r="L105" s="14" t="str">
        <f>IFERROR(IF(AND(D105="Kroger",OR(U105="1",U105="0")),IF(VLOOKUP(RPT!A105,KRG!$B$2:$BA$200,52,0)=0,IF(RPT!J105="Planned PTO",IF((F105-0.75)&lt;H105,"Check",""),""),""),""),"")</f>
        <v/>
      </c>
      <c r="M105" s="14" t="str">
        <f>IFERROR(IF(IF(D105="Kroger",AVERAGEIFS('QA Check'!E:E,'QA Check'!C:C,RPT!A105,'QA Check'!H:H,"(QA)"),0)&gt;=90%,IF(AND(I105="Yes",J105&lt;&gt;"Unplanned PTO",U105=1),"Check",""),""),"")</f>
        <v/>
      </c>
      <c r="U105" s="17">
        <f t="shared" si="17"/>
        <v>4.5</v>
      </c>
      <c r="V105" s="8" t="str">
        <f t="shared" si="22"/>
        <v/>
      </c>
      <c r="W105" s="9" t="str">
        <f>IF(G105="Plan 2",IF(AND(IFERROR(INDEX(KRG!D:D,MATCH(RPT!A105,KRG!B:B,0),1)="Plan 2",0),A105&lt;&gt;212821),INDEX(KRG!BA:BA,MATCH(RPT!A105,KRG!B:B,0),1),IF(AND(I105="Yes",OR(J105="No PTO",J105="Planned PTO",J105="Denied PTO")),2,0)),"")</f>
        <v/>
      </c>
      <c r="X105" s="9" t="str">
        <f t="shared" si="23"/>
        <v/>
      </c>
      <c r="Y105" s="9" t="str">
        <f>IF(G105="Plan 9",VLOOKUP(RPT!A105,KRG!$B$2:$BA$200,52,0),"")</f>
        <v/>
      </c>
      <c r="Z105" s="9" t="str">
        <f>IF(G105="Plan 11",VLOOKUP(RPT!A105,KRG!$B$2:$BA$200,52,0),"")</f>
        <v/>
      </c>
      <c r="AA105" s="9" t="str">
        <f>IF(G105="Plan 12",IF(D105="Kroger",IF(J105="",0,VLOOKUP(RPT!A105,KRG!$B$2:$BA$200,52,0)),IF(D105="SW Gas (Jax)",INDEX('SWG2'!BA:BA,MATCH(RPT!A105,'SWG2'!B:B,0),1),IF(D105="Mercedes (Jax)",IF(SUM(SUMIFS(HRS!G:G,HRS!C:C,A105,HRS!F:F,{"OT","REG","PR2.5","PROT5","PR125","PROTC","PR2.0","PROT4"}))&gt;=38,4,0),IF(D105="FPL",IF(AND(H105&gt;=38,I105="Yes"),5.5,IF(H105&gt;=38,3,0)),IF(AND(I105="Yes",OR(J105="No PTO",J105="Planned PTO",J105="Denied PTO")),2.5,0))))),"")</f>
        <v/>
      </c>
      <c r="AB105" s="9" t="str">
        <f>IF(G105="Plan 19",IF(J105="",0,VLOOKUP(RPT!A105,KRG!$B$2:$BA$200,52,0)),"")</f>
        <v/>
      </c>
      <c r="AC105" s="9" t="str">
        <f t="shared" si="24"/>
        <v/>
      </c>
      <c r="AD105" s="9">
        <f>IF(G105="Plan 22",VLOOKUP(RPT!A105,KRG!$B$2:$BA$200,52,0),"")</f>
        <v>4.5</v>
      </c>
      <c r="AE105" s="3" t="str">
        <f t="shared" si="25"/>
        <v/>
      </c>
      <c r="AF105" s="9" t="str">
        <f>IF(G105="Plan 26",IF(J105="Unplanned PTO",0,VLOOKUP(RPT!A105,KRG!$B$2:$BA$200,52,0)),"")</f>
        <v/>
      </c>
      <c r="AG105" s="9" t="str">
        <f t="shared" si="26"/>
        <v/>
      </c>
      <c r="AH105" s="9" t="str">
        <f>IF(G105="Plan 32",VLOOKUP(A105,'SWG2'!B:BA,52,0),"")</f>
        <v/>
      </c>
      <c r="AI105" s="9" t="str">
        <f t="shared" si="27"/>
        <v/>
      </c>
      <c r="AJ105" s="9" t="str">
        <f>IF(G105="Plan 3",IF(AND(H105&gt;=38,J105&lt;&gt;"Unplanned PTO"),IF(AND(INDEX(FPL!P:P,MATCH(RPT!A105,FPL!B:B,0),1)&gt;=0.92),4.25,3),IF(AND(H105&gt;=38,J105="Unplanned PTO",AP105&gt;=38),IF(INDEX(FPL!P:P,MATCH(RPT!A105,FPL!B:B,0),1)&gt;=0.92,4.25,3),IF(INDEX(FPL!P:P,MATCH(RPT!A105,FPL!B:B,0),1)&gt;=0.92,1.25,0))),"")</f>
        <v/>
      </c>
      <c r="AL105" s="22" t="str">
        <f>INDEX(Roster!F:F, MATCH(RPT!A105,Roster!A:A,0),1)</f>
        <v>2022-07-11</v>
      </c>
      <c r="AM105">
        <f>IF(SUMIFS(HRS!G:G,HRS!F:F,"REG",HRS!C:C,RPT!A105)+SUMIFS(HRS!G:G,HRS!F:F,"OT",HRS!C:C,RPT!A105)+SUMIFS(HRS!G:G,HRS!F:F,"PTO",HRS!C:C,RPT!A105,HRS!S:S,"PTOS")&gt;=38,SUMIFS(HRS!G:G,HRS!F:F,"REG",HRS!C:C,RPT!A105)+SUMIFS(HRS!G:G,HRS!F:F,"OT",HRS!C:C,RPT!A105),0)</f>
        <v>41.649959999999993</v>
      </c>
      <c r="AP105">
        <f>SUMIFS(HRS!G:G,HRS!C:C,E105,HRS!F:F,"REG")+SUMIFS(HRS!G:G,HRS!C:C,E105,HRS!F:F,"OT")</f>
        <v>41.649959999999993</v>
      </c>
      <c r="AS105" s="9" t="str">
        <f t="shared" si="18"/>
        <v>1104 104</v>
      </c>
      <c r="AT105" s="9" t="str">
        <f t="shared" si="19"/>
        <v>Kroger</v>
      </c>
      <c r="AU105" s="9" t="str">
        <f t="shared" si="16"/>
        <v>OT</v>
      </c>
      <c r="AV105" s="19">
        <f t="shared" si="28"/>
        <v>6.8748333333333037E-2</v>
      </c>
      <c r="BC105" s="23"/>
    </row>
    <row r="106" spans="1:55" ht="12.75" customHeight="1" x14ac:dyDescent="0.2">
      <c r="A106" s="2">
        <f>Roster!A106</f>
        <v>255204</v>
      </c>
      <c r="B106" s="2">
        <f t="shared" si="29"/>
        <v>105</v>
      </c>
      <c r="C106" s="2">
        <v>1105</v>
      </c>
      <c r="D106" s="2" t="str">
        <f>Roster!D106</f>
        <v>Mercedes (Jax)</v>
      </c>
      <c r="E106" s="2" t="str">
        <f t="shared" si="20"/>
        <v>0255204</v>
      </c>
      <c r="F106" s="2">
        <f>IFERROR(INDEX('Cur Sch'!G:G,MATCH(RPT!A106,'Cur Sch'!C:C,0),1),0)</f>
        <v>40</v>
      </c>
      <c r="G106" s="2" t="str">
        <f>Roster!N106</f>
        <v>plan 39</v>
      </c>
      <c r="H106" s="3">
        <f>SUMIF(HRS!C:C,RPT!E106,HRS!G:G)</f>
        <v>40.883339999999997</v>
      </c>
      <c r="I106" s="9" t="str">
        <f>IFERROR(IF(VLOOKUP(A106,PA!A:E,5,0)=0,"Yes",""),"No")</f>
        <v>No</v>
      </c>
      <c r="J106" s="9" t="str">
        <f>IFERROR(IF(VLOOKUP(A106,PTO!A:L,12,0)="PTOU Applied", "Unplanned PTO",IF(VLOOKUP(A106,PTO!A:L,12,0)="PTOU ","Denied PTO","Planned PTO")),"No PTO")</f>
        <v>No PTO</v>
      </c>
      <c r="K106" s="9" t="str">
        <f t="shared" si="21"/>
        <v>Check</v>
      </c>
      <c r="L106" s="14" t="str">
        <f>IFERROR(IF(AND(D106="Kroger",OR(U106="1",U106="0")),IF(VLOOKUP(RPT!A106,KRG!$B$2:$BA$200,52,0)=0,IF(RPT!J106="Planned PTO",IF((F106-0.75)&lt;H106,"Check",""),""),""),""),"")</f>
        <v/>
      </c>
      <c r="M106" s="14" t="str">
        <f>IFERROR(IF(IF(D106="Kroger",AVERAGEIFS('QA Check'!E:E,'QA Check'!C:C,RPT!A106,'QA Check'!H:H,"(QA)"),0)&gt;=90%,IF(AND(I106="Yes",J106&lt;&gt;"Unplanned PTO",U106=1),"Check",""),""),"")</f>
        <v/>
      </c>
      <c r="U106" s="17">
        <f t="shared" si="17"/>
        <v>4</v>
      </c>
      <c r="V106" s="8" t="str">
        <f t="shared" si="22"/>
        <v/>
      </c>
      <c r="W106" s="9" t="str">
        <f>IF(G106="Plan 2",IF(AND(IFERROR(INDEX(KRG!D:D,MATCH(RPT!A106,KRG!B:B,0),1)="Plan 2",0),A106&lt;&gt;212821),INDEX(KRG!BA:BA,MATCH(RPT!A106,KRG!B:B,0),1),IF(AND(I106="Yes",OR(J106="No PTO",J106="Planned PTO",J106="Denied PTO")),2,0)),"")</f>
        <v/>
      </c>
      <c r="X106" s="9" t="str">
        <f t="shared" si="23"/>
        <v/>
      </c>
      <c r="Y106" s="9" t="str">
        <f>IF(G106="Plan 9",VLOOKUP(RPT!A106,KRG!$B$2:$BA$200,52,0),"")</f>
        <v/>
      </c>
      <c r="Z106" s="9" t="str">
        <f>IF(G106="Plan 11",VLOOKUP(RPT!A106,KRG!$B$2:$BA$200,52,0),"")</f>
        <v/>
      </c>
      <c r="AA106" s="9" t="str">
        <f>IF(G106="Plan 12",IF(D106="Kroger",IF(J106="",0,VLOOKUP(RPT!A106,KRG!$B$2:$BA$200,52,0)),IF(D106="SW Gas (Jax)",INDEX('SWG2'!BA:BA,MATCH(RPT!A106,'SWG2'!B:B,0),1),IF(D106="Mercedes (Jax)",IF(SUM(SUMIFS(HRS!G:G,HRS!C:C,A106,HRS!F:F,{"OT","REG","PR2.5","PROT5","PR125","PROTC","PR2.0","PROT4"}))&gt;=38,4,0),IF(D106="FPL",IF(AND(H106&gt;=38,I106="Yes"),5.5,IF(H106&gt;=38,3,0)),IF(AND(I106="Yes",OR(J106="No PTO",J106="Planned PTO",J106="Denied PTO")),2.5,0))))),"")</f>
        <v/>
      </c>
      <c r="AB106" s="9" t="str">
        <f>IF(G106="Plan 19",IF(J106="",0,VLOOKUP(RPT!A106,KRG!$B$2:$BA$200,52,0)),"")</f>
        <v/>
      </c>
      <c r="AC106" s="9" t="str">
        <f t="shared" si="24"/>
        <v/>
      </c>
      <c r="AD106" s="9" t="str">
        <f>IF(G106="Plan 22",VLOOKUP(RPT!A106,KRG!$B$2:$BA$200,52,0),"")</f>
        <v/>
      </c>
      <c r="AE106" s="3">
        <f>IF(G106="Plan 39",IF(AND(H106&gt;=31,J106&lt;&gt;"Unplanned PTO"),4,IF(AND(H106&gt;=31,J106="Unplanned PTO",AP106&gt;=38),4,0)),"")</f>
        <v>4</v>
      </c>
      <c r="AF106" s="9" t="str">
        <f>IF(G106="Plan 26",IF(J106="Unplanned PTO",0,VLOOKUP(RPT!A106,KRG!$B$2:$BA$200,52,0)),"")</f>
        <v/>
      </c>
      <c r="AG106" s="9" t="str">
        <f t="shared" si="26"/>
        <v/>
      </c>
      <c r="AH106" s="9" t="str">
        <f>IF(G106="Plan 32",VLOOKUP(A106,'SWG2'!B:BA,52,0),"")</f>
        <v/>
      </c>
      <c r="AI106" s="9" t="str">
        <f t="shared" si="27"/>
        <v/>
      </c>
      <c r="AJ106" s="9" t="str">
        <f>IF(G106="Plan 3",IF(AND(H106&gt;=38,J106&lt;&gt;"Unplanned PTO"),IF(AND(INDEX(FPL!P:P,MATCH(RPT!A106,FPL!B:B,0),1)&gt;=0.92),4.25,3),IF(AND(H106&gt;=38,J106="Unplanned PTO",AP106&gt;=38),IF(INDEX(FPL!P:P,MATCH(RPT!A106,FPL!B:B,0),1)&gt;=0.92,4.25,3),IF(INDEX(FPL!P:P,MATCH(RPT!A106,FPL!B:B,0),1)&gt;=0.92,1.25,0))),"")</f>
        <v/>
      </c>
      <c r="AL106" s="22" t="str">
        <f>INDEX(Roster!F:F, MATCH(RPT!A106,Roster!A:A,0),1)</f>
        <v>2021-03-15</v>
      </c>
      <c r="AM106">
        <f>IF(SUMIFS(HRS!G:G,HRS!F:F,"REG",HRS!C:C,RPT!A106)+SUMIFS(HRS!G:G,HRS!F:F,"OT",HRS!C:C,RPT!A106)+SUMIFS(HRS!G:G,HRS!F:F,"PTO",HRS!C:C,RPT!A106,HRS!S:S,"PTOS")&gt;=38,SUMIFS(HRS!G:G,HRS!F:F,"REG",HRS!C:C,RPT!A106)+SUMIFS(HRS!G:G,HRS!F:F,"OT",HRS!C:C,RPT!A106),0)</f>
        <v>0</v>
      </c>
      <c r="AP106">
        <f>SUMIFS(HRS!G:G,HRS!C:C,E106,HRS!F:F,"REG")+SUMIFS(HRS!G:G,HRS!C:C,E106,HRS!F:F,"OT")</f>
        <v>32.883339999999997</v>
      </c>
      <c r="AS106" s="9" t="str">
        <f t="shared" si="18"/>
        <v>1105 105</v>
      </c>
      <c r="AT106" s="9" t="str">
        <f t="shared" si="19"/>
        <v>Mercedes (Jax)</v>
      </c>
      <c r="AU106" s="9" t="str">
        <f t="shared" si="16"/>
        <v/>
      </c>
      <c r="AV106" s="19" t="str">
        <f t="shared" si="28"/>
        <v/>
      </c>
      <c r="BC106" s="23"/>
    </row>
    <row r="107" spans="1:55" ht="12.75" customHeight="1" x14ac:dyDescent="0.2">
      <c r="A107" s="2">
        <f>Roster!A107</f>
        <v>238894</v>
      </c>
      <c r="B107" s="2">
        <f t="shared" si="29"/>
        <v>106</v>
      </c>
      <c r="C107" s="2">
        <v>1106</v>
      </c>
      <c r="D107" s="2" t="str">
        <f>Roster!D107</f>
        <v>Mercedes (Jax)</v>
      </c>
      <c r="E107" s="2" t="str">
        <f t="shared" si="20"/>
        <v>0238894</v>
      </c>
      <c r="F107" s="2">
        <f>IFERROR(INDEX('Cur Sch'!G:G,MATCH(RPT!A107,'Cur Sch'!C:C,0),1),0)</f>
        <v>40</v>
      </c>
      <c r="G107" s="2" t="str">
        <f>Roster!N107</f>
        <v>plan 40</v>
      </c>
      <c r="H107" s="3">
        <f>SUMIF(HRS!C:C,RPT!E107,HRS!G:G)</f>
        <v>34.233329999999995</v>
      </c>
      <c r="I107" s="9" t="str">
        <f>IFERROR(IF(VLOOKUP(A107,PA!A:E,5,0)=0,"Yes",""),"No")</f>
        <v>Yes</v>
      </c>
      <c r="J107" s="9" t="str">
        <f>IFERROR(IF(VLOOKUP(A107,PTO!A:L,12,0)="PTOU Applied", "Unplanned PTO",IF(VLOOKUP(A107,PTO!A:L,12,0)="PTOU ","Denied PTO","Planned PTO")),"No PTO")</f>
        <v>No PTO</v>
      </c>
      <c r="K107" s="9" t="str">
        <f t="shared" si="21"/>
        <v/>
      </c>
      <c r="L107" s="14" t="str">
        <f>IFERROR(IF(AND(D107="Kroger",OR(U107="1",U107="0")),IF(VLOOKUP(RPT!A107,KRG!$B$2:$BA$200,52,0)=0,IF(RPT!J107="Planned PTO",IF((F107-0.75)&lt;H107,"Check",""),""),""),""),"")</f>
        <v/>
      </c>
      <c r="M107" s="14" t="str">
        <f>IFERROR(IF(IF(D107="Kroger",AVERAGEIFS('QA Check'!E:E,'QA Check'!C:C,RPT!A107,'QA Check'!H:H,"(QA)"),0)&gt;=90%,IF(AND(I107="Yes",J107&lt;&gt;"Unplanned PTO",U107=1),"Check",""),""),"")</f>
        <v/>
      </c>
      <c r="U107" s="17">
        <f t="shared" si="17"/>
        <v>4.5</v>
      </c>
      <c r="V107" s="8" t="str">
        <f t="shared" si="22"/>
        <v/>
      </c>
      <c r="W107" s="9" t="str">
        <f>IF(G107="Plan 2",IF(AND(IFERROR(INDEX(KRG!D:D,MATCH(RPT!A107,KRG!B:B,0),1)="Plan 2",0),A107&lt;&gt;212821),INDEX(KRG!BA:BA,MATCH(RPT!A107,KRG!B:B,0),1),IF(AND(I107="Yes",OR(J107="No PTO",J107="Planned PTO",J107="Denied PTO")),2,0)),"")</f>
        <v/>
      </c>
      <c r="X107" s="9" t="str">
        <f t="shared" si="23"/>
        <v/>
      </c>
      <c r="Y107" s="9" t="str">
        <f>IF(G107="Plan 9",VLOOKUP(RPT!A107,KRG!$B$2:$BA$200,52,0),"")</f>
        <v/>
      </c>
      <c r="Z107" s="9" t="str">
        <f>IF(G107="Plan 11",VLOOKUP(RPT!A107,KRG!$B$2:$BA$200,52,0),"")</f>
        <v/>
      </c>
      <c r="AA107" s="9" t="str">
        <f>IF(G107="Plan 12",IF(D107="Kroger",IF(J107="",0,VLOOKUP(RPT!A107,KRG!$B$2:$BA$200,52,0)),IF(D107="SW Gas (Jax)",INDEX('SWG2'!BA:BA,MATCH(RPT!A107,'SWG2'!B:B,0),1),IF(D107="Mercedes (Jax)",IF(SUM(SUMIFS(HRS!G:G,HRS!C:C,A107,HRS!F:F,{"OT","REG","PR2.5","PROT5","PR125","PROTC","PR2.0","PROT4"}))&gt;=38,4,0),IF(D107="FPL",IF(AND(H107&gt;=38,I107="Yes"),5.5,IF(H107&gt;=38,3,0)),IF(AND(I107="Yes",OR(J107="No PTO",J107="Planned PTO",J107="Denied PTO")),2.5,0))))),"")</f>
        <v/>
      </c>
      <c r="AB107" s="9" t="str">
        <f>IF(G107="Plan 19",IF(J107="",0,VLOOKUP(RPT!A107,KRG!$B$2:$BA$200,52,0)),"")</f>
        <v/>
      </c>
      <c r="AC107" s="9" t="str">
        <f t="shared" si="24"/>
        <v/>
      </c>
      <c r="AD107" s="9" t="str">
        <f>IF(G107="Plan 22",VLOOKUP(RPT!A107,KRG!$B$2:$BA$200,52,0),"")</f>
        <v/>
      </c>
      <c r="AE107" s="3" t="str">
        <f t="shared" ref="AE107:AE170" si="30">IF(G107="Plan 39",IF(AND(H107&gt;=31,J107&lt;&gt;"Unplanned PTO"),4,IF(AND(H107&gt;=31,J107="Unplanned PTO",AP107&gt;=38),4,0)),"")</f>
        <v/>
      </c>
      <c r="AF107" s="9" t="str">
        <f>IF(G107="Plan 26",IF(J107="Unplanned PTO",0,VLOOKUP(RPT!A107,KRG!$B$2:$BA$200,52,0)),"")</f>
        <v/>
      </c>
      <c r="AG107" s="9">
        <f>IF(G107="Plan 40",IF(AND(H107&gt;=31,J107&lt;&gt;"Unplanned PTO"),4.5,IF(AND(H107&gt;=31,J107="Unplanned PTO",AP107&gt;=38),4.5,0)),"")</f>
        <v>4.5</v>
      </c>
      <c r="AH107" s="9" t="str">
        <f>IF(G107="Plan 32",VLOOKUP(A107,'SWG2'!B:BA,52,0),"")</f>
        <v/>
      </c>
      <c r="AI107" s="9" t="str">
        <f t="shared" si="27"/>
        <v/>
      </c>
      <c r="AJ107" s="9" t="str">
        <f>IF(G107="Plan 3",IF(AND(H107&gt;=38,J107&lt;&gt;"Unplanned PTO"),IF(AND(INDEX(FPL!P:P,MATCH(RPT!A107,FPL!B:B,0),1)&gt;=0.92),4.25,3),IF(AND(H107&gt;=38,J107="Unplanned PTO",AP107&gt;=38),IF(INDEX(FPL!P:P,MATCH(RPT!A107,FPL!B:B,0),1)&gt;=0.92,4.25,3),IF(INDEX(FPL!P:P,MATCH(RPT!A107,FPL!B:B,0),1)&gt;=0.92,1.25,0))),"")</f>
        <v/>
      </c>
      <c r="AL107" s="22" t="str">
        <f>INDEX(Roster!F:F, MATCH(RPT!A107,Roster!A:A,0),1)</f>
        <v>2019-04-08</v>
      </c>
      <c r="AM107">
        <f>IF(SUMIFS(HRS!G:G,HRS!F:F,"REG",HRS!C:C,RPT!A107)+SUMIFS(HRS!G:G,HRS!F:F,"OT",HRS!C:C,RPT!A107)+SUMIFS(HRS!G:G,HRS!F:F,"PTO",HRS!C:C,RPT!A107,HRS!S:S,"PTOS")&gt;=38,SUMIFS(HRS!G:G,HRS!F:F,"REG",HRS!C:C,RPT!A107)+SUMIFS(HRS!G:G,HRS!F:F,"OT",HRS!C:C,RPT!A107),0)</f>
        <v>0</v>
      </c>
      <c r="AP107">
        <f>SUMIFS(HRS!G:G,HRS!C:C,E107,HRS!F:F,"REG")+SUMIFS(HRS!G:G,HRS!C:C,E107,HRS!F:F,"OT")</f>
        <v>34.233329999999995</v>
      </c>
      <c r="AS107" s="9" t="str">
        <f t="shared" si="18"/>
        <v>1106 106</v>
      </c>
      <c r="AT107" s="9" t="str">
        <f t="shared" si="19"/>
        <v>Mercedes (Jax)</v>
      </c>
      <c r="AU107" s="9" t="str">
        <f t="shared" ref="AU107:AU170" si="31">IF(AP107-F107&gt;0.15,"OT","")</f>
        <v/>
      </c>
      <c r="AV107" s="19" t="str">
        <f t="shared" si="28"/>
        <v/>
      </c>
      <c r="BC107" s="23"/>
    </row>
    <row r="108" spans="1:55" ht="12.75" customHeight="1" x14ac:dyDescent="0.2">
      <c r="A108" s="2">
        <f>Roster!A108</f>
        <v>148975</v>
      </c>
      <c r="B108" s="2">
        <f t="shared" si="29"/>
        <v>107</v>
      </c>
      <c r="C108" s="2">
        <v>1107</v>
      </c>
      <c r="D108" s="2" t="str">
        <f>Roster!D108</f>
        <v>Mercedes (Jax)</v>
      </c>
      <c r="E108" s="2" t="str">
        <f t="shared" si="20"/>
        <v>0148975</v>
      </c>
      <c r="F108" s="2">
        <f>IFERROR(INDEX('Cur Sch'!G:G,MATCH(RPT!A108,'Cur Sch'!C:C,0),1),0)</f>
        <v>40</v>
      </c>
      <c r="G108" s="2" t="str">
        <f>Roster!N108</f>
        <v>plan 0</v>
      </c>
      <c r="H108" s="3">
        <f>SUMIF(HRS!C:C,RPT!E108,HRS!G:G)</f>
        <v>0</v>
      </c>
      <c r="I108" s="9" t="str">
        <f>IFERROR(IF(VLOOKUP(A108,PA!A:E,5,0)=0,"Yes",""),"No")</f>
        <v>Yes</v>
      </c>
      <c r="J108" s="9" t="str">
        <f>IFERROR(IF(VLOOKUP(A108,PTO!A:L,12,0)="PTOU Applied", "Unplanned PTO",IF(VLOOKUP(A108,PTO!A:L,12,0)="PTOU ","Denied PTO","Planned PTO")),"No PTO")</f>
        <v>No PTO</v>
      </c>
      <c r="K108" s="9" t="str">
        <f t="shared" si="21"/>
        <v/>
      </c>
      <c r="L108" s="14" t="str">
        <f>IFERROR(IF(AND(D108="Kroger",OR(U108="1",U108="0")),IF(VLOOKUP(RPT!A108,KRG!$B$2:$BA$200,52,0)=0,IF(RPT!J108="Planned PTO",IF((F108-0.75)&lt;H108,"Check",""),""),""),""),"")</f>
        <v/>
      </c>
      <c r="M108" s="14" t="str">
        <f>IFERROR(IF(IF(D108="Kroger",AVERAGEIFS('QA Check'!E:E,'QA Check'!C:C,RPT!A108,'QA Check'!H:H,"(QA)"),0)&gt;=90%,IF(AND(I108="Yes",J108&lt;&gt;"Unplanned PTO",U108=1),"Check",""),""),"")</f>
        <v/>
      </c>
      <c r="U108" s="17">
        <f t="shared" si="17"/>
        <v>0</v>
      </c>
      <c r="V108" s="8">
        <f t="shared" si="22"/>
        <v>0</v>
      </c>
      <c r="W108" s="9" t="str">
        <f>IF(G108="Plan 2",IF(AND(IFERROR(INDEX(KRG!D:D,MATCH(RPT!A108,KRG!B:B,0),1)="Plan 2",0),A108&lt;&gt;212821),INDEX(KRG!BA:BA,MATCH(RPT!A108,KRG!B:B,0),1),IF(AND(I108="Yes",OR(J108="No PTO",J108="Planned PTO",J108="Denied PTO")),2,0)),"")</f>
        <v/>
      </c>
      <c r="X108" s="9" t="str">
        <f t="shared" si="23"/>
        <v/>
      </c>
      <c r="Y108" s="9" t="str">
        <f>IF(G108="Plan 9",VLOOKUP(RPT!A108,KRG!$B$2:$BA$200,52,0),"")</f>
        <v/>
      </c>
      <c r="Z108" s="9" t="str">
        <f>IF(G108="Plan 11",VLOOKUP(RPT!A108,KRG!$B$2:$BA$200,52,0),"")</f>
        <v/>
      </c>
      <c r="AA108" s="9" t="str">
        <f>IF(G108="Plan 12",IF(D108="Kroger",IF(J108="",0,VLOOKUP(RPT!A108,KRG!$B$2:$BA$200,52,0)),IF(D108="SW Gas (Jax)",INDEX('SWG2'!BA:BA,MATCH(RPT!A108,'SWG2'!B:B,0),1),IF(D108="Mercedes (Jax)",IF(SUM(SUMIFS(HRS!G:G,HRS!C:C,A108,HRS!F:F,{"OT","REG","PR2.5","PROT5","PR125","PROTC","PR2.0","PROT4"}))&gt;=38,4,0),IF(D108="FPL",IF(AND(H108&gt;=38,I108="Yes"),5.5,IF(H108&gt;=38,3,0)),IF(AND(I108="Yes",OR(J108="No PTO",J108="Planned PTO",J108="Denied PTO")),2.5,0))))),"")</f>
        <v/>
      </c>
      <c r="AB108" s="9" t="str">
        <f>IF(G108="Plan 19",IF(J108="",0,VLOOKUP(RPT!A108,KRG!$B$2:$BA$200,52,0)),"")</f>
        <v/>
      </c>
      <c r="AC108" s="9" t="str">
        <f t="shared" si="24"/>
        <v/>
      </c>
      <c r="AD108" s="9" t="str">
        <f>IF(G108="Plan 22",VLOOKUP(RPT!A108,KRG!$B$2:$BA$200,52,0),"")</f>
        <v/>
      </c>
      <c r="AE108" s="3" t="str">
        <f t="shared" si="30"/>
        <v/>
      </c>
      <c r="AF108" s="9" t="str">
        <f>IF(G108="Plan 26",IF(J108="Unplanned PTO",0,VLOOKUP(RPT!A108,KRG!$B$2:$BA$200,52,0)),"")</f>
        <v/>
      </c>
      <c r="AG108" s="9" t="str">
        <f t="shared" ref="AG108:AG171" si="32">IF(G108="Plan 40",IF(AND(H108&gt;=31,J108&lt;&gt;"Unplanned PTO"),4.5,IF(AND(H108&gt;=31,J108="Unplanned PTO",AP108&gt;=38),4.5,0)),"")</f>
        <v/>
      </c>
      <c r="AH108" s="9" t="str">
        <f>IF(G108="Plan 32",VLOOKUP(A108,'SWG2'!B:BA,52,0),"")</f>
        <v/>
      </c>
      <c r="AI108" s="9" t="str">
        <f t="shared" si="27"/>
        <v/>
      </c>
      <c r="AJ108" s="9" t="str">
        <f>IF(G108="Plan 3",IF(AND(H108&gt;=38,J108&lt;&gt;"Unplanned PTO"),IF(AND(INDEX(FPL!P:P,MATCH(RPT!A108,FPL!B:B,0),1)&gt;=0.92),4.25,3),IF(AND(H108&gt;=38,J108="Unplanned PTO",AP108&gt;=38),IF(INDEX(FPL!P:P,MATCH(RPT!A108,FPL!B:B,0),1)&gt;=0.92,4.25,3),IF(INDEX(FPL!P:P,MATCH(RPT!A108,FPL!B:B,0),1)&gt;=0.92,1.25,0))),"")</f>
        <v/>
      </c>
      <c r="AL108" s="22" t="str">
        <f>INDEX(Roster!F:F, MATCH(RPT!A108,Roster!A:A,0),1)</f>
        <v>2008-09-22</v>
      </c>
      <c r="AM108">
        <f>IF(SUMIFS(HRS!G:G,HRS!F:F,"REG",HRS!C:C,RPT!A108)+SUMIFS(HRS!G:G,HRS!F:F,"OT",HRS!C:C,RPT!A108)+SUMIFS(HRS!G:G,HRS!F:F,"PTO",HRS!C:C,RPT!A108,HRS!S:S,"PTOS")&gt;=38,SUMIFS(HRS!G:G,HRS!F:F,"REG",HRS!C:C,RPT!A108)+SUMIFS(HRS!G:G,HRS!F:F,"OT",HRS!C:C,RPT!A108),0)</f>
        <v>0</v>
      </c>
      <c r="AP108">
        <f>SUMIFS(HRS!G:G,HRS!C:C,E108,HRS!F:F,"REG")+SUMIFS(HRS!G:G,HRS!C:C,E108,HRS!F:F,"OT")</f>
        <v>0</v>
      </c>
      <c r="AS108" s="9" t="str">
        <f t="shared" si="18"/>
        <v>1107 107</v>
      </c>
      <c r="AT108" s="9" t="str">
        <f t="shared" si="19"/>
        <v>Mercedes (Jax)</v>
      </c>
      <c r="AU108" s="9" t="str">
        <f t="shared" si="31"/>
        <v/>
      </c>
      <c r="AV108" s="19" t="str">
        <f t="shared" si="28"/>
        <v/>
      </c>
      <c r="BC108" s="23"/>
    </row>
    <row r="109" spans="1:55" ht="12.75" customHeight="1" x14ac:dyDescent="0.2">
      <c r="A109" s="2">
        <f>Roster!A109</f>
        <v>142551</v>
      </c>
      <c r="B109" s="2">
        <f t="shared" si="29"/>
        <v>108</v>
      </c>
      <c r="C109" s="2">
        <v>1108</v>
      </c>
      <c r="D109" s="2" t="str">
        <f>Roster!D109</f>
        <v>Mercedes (Jax)</v>
      </c>
      <c r="E109" s="2" t="str">
        <f t="shared" si="20"/>
        <v>0142551</v>
      </c>
      <c r="F109" s="2">
        <f>IFERROR(INDEX('Cur Sch'!G:G,MATCH(RPT!A109,'Cur Sch'!C:C,0),1),0)</f>
        <v>0</v>
      </c>
      <c r="G109" s="2" t="str">
        <f>Roster!N109</f>
        <v>plan 0</v>
      </c>
      <c r="H109" s="3">
        <f>SUMIF(HRS!C:C,RPT!E109,HRS!G:G)</f>
        <v>0</v>
      </c>
      <c r="I109" s="9" t="str">
        <f>IFERROR(IF(VLOOKUP(A109,PA!A:E,5,0)=0,"Yes",""),"No")</f>
        <v>Yes</v>
      </c>
      <c r="J109" s="9" t="str">
        <f>IFERROR(IF(VLOOKUP(A109,PTO!A:L,12,0)="PTOU Applied", "Unplanned PTO",IF(VLOOKUP(A109,PTO!A:L,12,0)="PTOU ","Denied PTO","Planned PTO")),"No PTO")</f>
        <v>No PTO</v>
      </c>
      <c r="K109" s="9" t="str">
        <f t="shared" si="21"/>
        <v/>
      </c>
      <c r="L109" s="14" t="str">
        <f>IFERROR(IF(AND(D109="Kroger",OR(U109="1",U109="0")),IF(VLOOKUP(RPT!A109,KRG!$B$2:$BA$200,52,0)=0,IF(RPT!J109="Planned PTO",IF((F109-0.75)&lt;H109,"Check",""),""),""),""),"")</f>
        <v/>
      </c>
      <c r="M109" s="14" t="str">
        <f>IFERROR(IF(IF(D109="Kroger",AVERAGEIFS('QA Check'!E:E,'QA Check'!C:C,RPT!A109,'QA Check'!H:H,"(QA)"),0)&gt;=90%,IF(AND(I109="Yes",J109&lt;&gt;"Unplanned PTO",U109=1),"Check",""),""),"")</f>
        <v/>
      </c>
      <c r="U109" s="17">
        <f t="shared" si="17"/>
        <v>0</v>
      </c>
      <c r="V109" s="8">
        <f t="shared" si="22"/>
        <v>0</v>
      </c>
      <c r="W109" s="9" t="str">
        <f>IF(G109="Plan 2",IF(AND(IFERROR(INDEX(KRG!D:D,MATCH(RPT!A109,KRG!B:B,0),1)="Plan 2",0),A109&lt;&gt;212821),INDEX(KRG!BA:BA,MATCH(RPT!A109,KRG!B:B,0),1),IF(AND(I109="Yes",OR(J109="No PTO",J109="Planned PTO",J109="Denied PTO")),2,0)),"")</f>
        <v/>
      </c>
      <c r="X109" s="9" t="str">
        <f t="shared" si="23"/>
        <v/>
      </c>
      <c r="Y109" s="9" t="str">
        <f>IF(G109="Plan 9",VLOOKUP(RPT!A109,KRG!$B$2:$BA$200,52,0),"")</f>
        <v/>
      </c>
      <c r="Z109" s="9" t="str">
        <f>IF(G109="Plan 11",VLOOKUP(RPT!A109,KRG!$B$2:$BA$200,52,0),"")</f>
        <v/>
      </c>
      <c r="AA109" s="9" t="str">
        <f>IF(G109="Plan 12",IF(D109="Kroger",IF(J109="",0,VLOOKUP(RPT!A109,KRG!$B$2:$BA$200,52,0)),IF(D109="SW Gas (Jax)",INDEX('SWG2'!BA:BA,MATCH(RPT!A109,'SWG2'!B:B,0),1),IF(D109="Mercedes (Jax)",IF(SUM(SUMIFS(HRS!G:G,HRS!C:C,A109,HRS!F:F,{"OT","REG","PR2.5","PROT5","PR125","PROTC","PR2.0","PROT4"}))&gt;=38,4,0),IF(D109="FPL",IF(AND(H109&gt;=38,I109="Yes"),5.5,IF(H109&gt;=38,3,0)),IF(AND(I109="Yes",OR(J109="No PTO",J109="Planned PTO",J109="Denied PTO")),2.5,0))))),"")</f>
        <v/>
      </c>
      <c r="AB109" s="9" t="str">
        <f>IF(G109="Plan 19",IF(J109="",0,VLOOKUP(RPT!A109,KRG!$B$2:$BA$200,52,0)),"")</f>
        <v/>
      </c>
      <c r="AC109" s="9" t="str">
        <f t="shared" si="24"/>
        <v/>
      </c>
      <c r="AD109" s="9" t="str">
        <f>IF(G109="Plan 22",VLOOKUP(RPT!A109,KRG!$B$2:$BA$200,52,0),"")</f>
        <v/>
      </c>
      <c r="AE109" s="3" t="str">
        <f t="shared" si="30"/>
        <v/>
      </c>
      <c r="AF109" s="9" t="str">
        <f>IF(G109="Plan 26",IF(J109="Unplanned PTO",0,VLOOKUP(RPT!A109,KRG!$B$2:$BA$200,52,0)),"")</f>
        <v/>
      </c>
      <c r="AG109" s="9" t="str">
        <f t="shared" si="32"/>
        <v/>
      </c>
      <c r="AH109" s="9" t="str">
        <f>IF(G109="Plan 32",VLOOKUP(A109,'SWG2'!B:BA,52,0),"")</f>
        <v/>
      </c>
      <c r="AI109" s="9" t="str">
        <f t="shared" si="27"/>
        <v/>
      </c>
      <c r="AJ109" s="9" t="str">
        <f>IF(G109="Plan 3",IF(AND(H109&gt;=38,J109&lt;&gt;"Unplanned PTO"),IF(AND(INDEX(FPL!P:P,MATCH(RPT!A109,FPL!B:B,0),1)&gt;=0.92),4.25,3),IF(AND(H109&gt;=38,J109="Unplanned PTO",AP109&gt;=38),IF(INDEX(FPL!P:P,MATCH(RPT!A109,FPL!B:B,0),1)&gt;=0.92,4.25,3),IF(INDEX(FPL!P:P,MATCH(RPT!A109,FPL!B:B,0),1)&gt;=0.92,1.25,0))),"")</f>
        <v/>
      </c>
      <c r="AL109" s="22" t="str">
        <f>INDEX(Roster!F:F, MATCH(RPT!A109,Roster!A:A,0),1)</f>
        <v>2008-03-17</v>
      </c>
      <c r="AM109">
        <f>IF(SUMIFS(HRS!G:G,HRS!F:F,"REG",HRS!C:C,RPT!A109)+SUMIFS(HRS!G:G,HRS!F:F,"OT",HRS!C:C,RPT!A109)+SUMIFS(HRS!G:G,HRS!F:F,"PTO",HRS!C:C,RPT!A109,HRS!S:S,"PTOS")&gt;=38,SUMIFS(HRS!G:G,HRS!F:F,"REG",HRS!C:C,RPT!A109)+SUMIFS(HRS!G:G,HRS!F:F,"OT",HRS!C:C,RPT!A109),0)</f>
        <v>0</v>
      </c>
      <c r="AP109">
        <f>SUMIFS(HRS!G:G,HRS!C:C,E109,HRS!F:F,"REG")+SUMIFS(HRS!G:G,HRS!C:C,E109,HRS!F:F,"OT")</f>
        <v>0</v>
      </c>
      <c r="AS109" s="9" t="str">
        <f t="shared" si="18"/>
        <v>1108 108</v>
      </c>
      <c r="AT109" s="9" t="str">
        <f t="shared" si="19"/>
        <v>Mercedes (Jax)</v>
      </c>
      <c r="AU109" s="9" t="str">
        <f t="shared" si="31"/>
        <v/>
      </c>
      <c r="AV109" s="19" t="str">
        <f t="shared" si="28"/>
        <v/>
      </c>
      <c r="BC109" s="23"/>
    </row>
    <row r="110" spans="1:55" ht="12.75" customHeight="1" x14ac:dyDescent="0.2">
      <c r="A110" s="2">
        <f>Roster!A110</f>
        <v>260325</v>
      </c>
      <c r="B110" s="2">
        <f t="shared" si="29"/>
        <v>109</v>
      </c>
      <c r="C110" s="2">
        <v>1109</v>
      </c>
      <c r="D110" s="2" t="str">
        <f>Roster!D110</f>
        <v>Mercedes (Jax)</v>
      </c>
      <c r="E110" s="2" t="str">
        <f t="shared" si="20"/>
        <v>0260325</v>
      </c>
      <c r="F110" s="2">
        <f>IFERROR(INDEX('Cur Sch'!G:G,MATCH(RPT!A110,'Cur Sch'!C:C,0),1),0)</f>
        <v>40</v>
      </c>
      <c r="G110" s="2" t="str">
        <f>Roster!N110</f>
        <v>plan 40</v>
      </c>
      <c r="H110" s="3">
        <f>SUMIF(HRS!C:C,RPT!E110,HRS!G:G)</f>
        <v>30.61665</v>
      </c>
      <c r="I110" s="9" t="str">
        <f>IFERROR(IF(VLOOKUP(A110,PA!A:E,5,0)=0,"Yes",""),"No")</f>
        <v>No</v>
      </c>
      <c r="J110" s="9" t="str">
        <f>IFERROR(IF(VLOOKUP(A110,PTO!A:L,12,0)="PTOU Applied", "Unplanned PTO",IF(VLOOKUP(A110,PTO!A:L,12,0)="PTOU ","Denied PTO","Planned PTO")),"No PTO")</f>
        <v>No PTO</v>
      </c>
      <c r="K110" s="9" t="str">
        <f t="shared" si="21"/>
        <v/>
      </c>
      <c r="L110" s="14" t="str">
        <f>IFERROR(IF(AND(D110="Kroger",OR(U110="1",U110="0")),IF(VLOOKUP(RPT!A110,KRG!$B$2:$BA$200,52,0)=0,IF(RPT!J110="Planned PTO",IF((F110-0.75)&lt;H110,"Check",""),""),""),""),"")</f>
        <v/>
      </c>
      <c r="M110" s="14" t="str">
        <f>IFERROR(IF(IF(D110="Kroger",AVERAGEIFS('QA Check'!E:E,'QA Check'!C:C,RPT!A110,'QA Check'!H:H,"(QA)"),0)&gt;=90%,IF(AND(I110="Yes",J110&lt;&gt;"Unplanned PTO",U110=1),"Check",""),""),"")</f>
        <v/>
      </c>
      <c r="U110" s="17">
        <f t="shared" si="17"/>
        <v>0</v>
      </c>
      <c r="V110" s="8" t="str">
        <f t="shared" si="22"/>
        <v/>
      </c>
      <c r="W110" s="9" t="str">
        <f>IF(G110="Plan 2",IF(AND(IFERROR(INDEX(KRG!D:D,MATCH(RPT!A110,KRG!B:B,0),1)="Plan 2",0),A110&lt;&gt;212821),INDEX(KRG!BA:BA,MATCH(RPT!A110,KRG!B:B,0),1),IF(AND(I110="Yes",OR(J110="No PTO",J110="Planned PTO",J110="Denied PTO")),2,0)),"")</f>
        <v/>
      </c>
      <c r="X110" s="9" t="str">
        <f t="shared" si="23"/>
        <v/>
      </c>
      <c r="Y110" s="9" t="str">
        <f>IF(G110="Plan 9",VLOOKUP(RPT!A110,KRG!$B$2:$BA$200,52,0),"")</f>
        <v/>
      </c>
      <c r="Z110" s="9" t="str">
        <f>IF(G110="Plan 11",VLOOKUP(RPT!A110,KRG!$B$2:$BA$200,52,0),"")</f>
        <v/>
      </c>
      <c r="AA110" s="9" t="str">
        <f>IF(G110="Plan 12",IF(D110="Kroger",IF(J110="",0,VLOOKUP(RPT!A110,KRG!$B$2:$BA$200,52,0)),IF(D110="SW Gas (Jax)",INDEX('SWG2'!BA:BA,MATCH(RPT!A110,'SWG2'!B:B,0),1),IF(D110="Mercedes (Jax)",IF(SUM(SUMIFS(HRS!G:G,HRS!C:C,A110,HRS!F:F,{"OT","REG","PR2.5","PROT5","PR125","PROTC","PR2.0","PROT4"}))&gt;=38,4,0),IF(D110="FPL",IF(AND(H110&gt;=38,I110="Yes"),5.5,IF(H110&gt;=38,3,0)),IF(AND(I110="Yes",OR(J110="No PTO",J110="Planned PTO",J110="Denied PTO")),2.5,0))))),"")</f>
        <v/>
      </c>
      <c r="AB110" s="9" t="str">
        <f>IF(G110="Plan 19",IF(J110="",0,VLOOKUP(RPT!A110,KRG!$B$2:$BA$200,52,0)),"")</f>
        <v/>
      </c>
      <c r="AC110" s="9" t="str">
        <f t="shared" si="24"/>
        <v/>
      </c>
      <c r="AD110" s="9" t="str">
        <f>IF(G110="Plan 22",VLOOKUP(RPT!A110,KRG!$B$2:$BA$200,52,0),"")</f>
        <v/>
      </c>
      <c r="AE110" s="3" t="str">
        <f t="shared" si="30"/>
        <v/>
      </c>
      <c r="AF110" s="9" t="str">
        <f>IF(G110="Plan 26",IF(J110="Unplanned PTO",0,VLOOKUP(RPT!A110,KRG!$B$2:$BA$200,52,0)),"")</f>
        <v/>
      </c>
      <c r="AG110" s="9">
        <f t="shared" si="32"/>
        <v>0</v>
      </c>
      <c r="AH110" s="9" t="str">
        <f>IF(G110="Plan 32",VLOOKUP(A110,'SWG2'!B:BA,52,0),"")</f>
        <v/>
      </c>
      <c r="AI110" s="9" t="str">
        <f t="shared" si="27"/>
        <v/>
      </c>
      <c r="AJ110" s="9" t="str">
        <f>IF(G110="Plan 3",IF(AND(H110&gt;=38,J110&lt;&gt;"Unplanned PTO"),IF(AND(INDEX(FPL!P:P,MATCH(RPT!A110,FPL!B:B,0),1)&gt;=0.92),4.25,3),IF(AND(H110&gt;=38,J110="Unplanned PTO",AP110&gt;=38),IF(INDEX(FPL!P:P,MATCH(RPT!A110,FPL!B:B,0),1)&gt;=0.92,4.25,3),IF(INDEX(FPL!P:P,MATCH(RPT!A110,FPL!B:B,0),1)&gt;=0.92,1.25,0))),"")</f>
        <v/>
      </c>
      <c r="AL110" s="22" t="str">
        <f>INDEX(Roster!F:F, MATCH(RPT!A110,Roster!A:A,0),1)</f>
        <v>2022-01-31</v>
      </c>
      <c r="AM110">
        <f>IF(SUMIFS(HRS!G:G,HRS!F:F,"REG",HRS!C:C,RPT!A110)+SUMIFS(HRS!G:G,HRS!F:F,"OT",HRS!C:C,RPT!A110)+SUMIFS(HRS!G:G,HRS!F:F,"PTO",HRS!C:C,RPT!A110,HRS!S:S,"PTOS")&gt;=38,SUMIFS(HRS!G:G,HRS!F:F,"REG",HRS!C:C,RPT!A110)+SUMIFS(HRS!G:G,HRS!F:F,"OT",HRS!C:C,RPT!A110),0)</f>
        <v>0</v>
      </c>
      <c r="AP110">
        <f>SUMIFS(HRS!G:G,HRS!C:C,E110,HRS!F:F,"REG")+SUMIFS(HRS!G:G,HRS!C:C,E110,HRS!F:F,"OT")</f>
        <v>30.61665</v>
      </c>
      <c r="AS110" s="9" t="str">
        <f t="shared" si="18"/>
        <v>1109 109</v>
      </c>
      <c r="AT110" s="9" t="str">
        <f t="shared" si="19"/>
        <v>Mercedes (Jax)</v>
      </c>
      <c r="AU110" s="9" t="str">
        <f t="shared" si="31"/>
        <v/>
      </c>
      <c r="AV110" s="19" t="str">
        <f t="shared" si="28"/>
        <v/>
      </c>
      <c r="BC110" s="23"/>
    </row>
    <row r="111" spans="1:55" ht="12.75" customHeight="1" x14ac:dyDescent="0.2">
      <c r="A111" s="2">
        <f>Roster!A111</f>
        <v>250565</v>
      </c>
      <c r="B111" s="2">
        <f t="shared" si="29"/>
        <v>110</v>
      </c>
      <c r="C111" s="2">
        <v>1110</v>
      </c>
      <c r="D111" s="2" t="str">
        <f>Roster!D111</f>
        <v>Mercedes (Jax)</v>
      </c>
      <c r="E111" s="2" t="str">
        <f t="shared" si="20"/>
        <v>0250565</v>
      </c>
      <c r="F111" s="2">
        <f>IFERROR(INDEX('Cur Sch'!G:G,MATCH(RPT!A111,'Cur Sch'!C:C,0),1),0)</f>
        <v>40</v>
      </c>
      <c r="G111" s="2" t="str">
        <f>Roster!N111</f>
        <v>plan 40</v>
      </c>
      <c r="H111" s="3">
        <f>SUMIF(HRS!C:C,RPT!E111,HRS!G:G)</f>
        <v>34.266669999999998</v>
      </c>
      <c r="I111" s="9" t="str">
        <f>IFERROR(IF(VLOOKUP(A111,PA!A:E,5,0)=0,"Yes",""),"No")</f>
        <v>No</v>
      </c>
      <c r="J111" s="9" t="str">
        <f>IFERROR(IF(VLOOKUP(A111,PTO!A:L,12,0)="PTOU Applied", "Unplanned PTO",IF(VLOOKUP(A111,PTO!A:L,12,0)="PTOU ","Denied PTO","Planned PTO")),"No PTO")</f>
        <v>No PTO</v>
      </c>
      <c r="K111" s="9" t="str">
        <f t="shared" si="21"/>
        <v/>
      </c>
      <c r="L111" s="14" t="str">
        <f>IFERROR(IF(AND(D111="Kroger",OR(U111="1",U111="0")),IF(VLOOKUP(RPT!A111,KRG!$B$2:$BA$200,52,0)=0,IF(RPT!J111="Planned PTO",IF((F111-0.75)&lt;H111,"Check",""),""),""),""),"")</f>
        <v/>
      </c>
      <c r="M111" s="14" t="str">
        <f>IFERROR(IF(IF(D111="Kroger",AVERAGEIFS('QA Check'!E:E,'QA Check'!C:C,RPT!A111,'QA Check'!H:H,"(QA)"),0)&gt;=90%,IF(AND(I111="Yes",J111&lt;&gt;"Unplanned PTO",U111=1),"Check",""),""),"")</f>
        <v/>
      </c>
      <c r="U111" s="17">
        <f t="shared" si="17"/>
        <v>4.5</v>
      </c>
      <c r="V111" s="8" t="str">
        <f t="shared" si="22"/>
        <v/>
      </c>
      <c r="W111" s="9" t="str">
        <f>IF(G111="Plan 2",IF(AND(IFERROR(INDEX(KRG!D:D,MATCH(RPT!A111,KRG!B:B,0),1)="Plan 2",0),A111&lt;&gt;212821),INDEX(KRG!BA:BA,MATCH(RPT!A111,KRG!B:B,0),1),IF(AND(I111="Yes",OR(J111="No PTO",J111="Planned PTO",J111="Denied PTO")),2,0)),"")</f>
        <v/>
      </c>
      <c r="X111" s="9" t="str">
        <f t="shared" si="23"/>
        <v/>
      </c>
      <c r="Y111" s="9" t="str">
        <f>IF(G111="Plan 9",VLOOKUP(RPT!A111,KRG!$B$2:$BA$200,52,0),"")</f>
        <v/>
      </c>
      <c r="Z111" s="9" t="str">
        <f>IF(G111="Plan 11",VLOOKUP(RPT!A111,KRG!$B$2:$BA$200,52,0),"")</f>
        <v/>
      </c>
      <c r="AA111" s="9" t="str">
        <f>IF(G111="Plan 12",IF(D111="Kroger",IF(J111="",0,VLOOKUP(RPT!A111,KRG!$B$2:$BA$200,52,0)),IF(D111="SW Gas (Jax)",INDEX('SWG2'!BA:BA,MATCH(RPT!A111,'SWG2'!B:B,0),1),IF(D111="Mercedes (Jax)",IF(SUM(SUMIFS(HRS!G:G,HRS!C:C,A111,HRS!F:F,{"OT","REG","PR2.5","PROT5","PR125","PROTC","PR2.0","PROT4"}))&gt;=38,4,0),IF(D111="FPL",IF(AND(H111&gt;=38,I111="Yes"),5.5,IF(H111&gt;=38,3,0)),IF(AND(I111="Yes",OR(J111="No PTO",J111="Planned PTO",J111="Denied PTO")),2.5,0))))),"")</f>
        <v/>
      </c>
      <c r="AB111" s="9" t="str">
        <f>IF(G111="Plan 19",IF(J111="",0,VLOOKUP(RPT!A111,KRG!$B$2:$BA$200,52,0)),"")</f>
        <v/>
      </c>
      <c r="AC111" s="9" t="str">
        <f t="shared" si="24"/>
        <v/>
      </c>
      <c r="AD111" s="9" t="str">
        <f>IF(G111="Plan 22",VLOOKUP(RPT!A111,KRG!$B$2:$BA$200,52,0),"")</f>
        <v/>
      </c>
      <c r="AE111" s="3" t="str">
        <f t="shared" si="30"/>
        <v/>
      </c>
      <c r="AF111" s="9" t="str">
        <f>IF(G111="Plan 26",IF(J111="Unplanned PTO",0,VLOOKUP(RPT!A111,KRG!$B$2:$BA$200,52,0)),"")</f>
        <v/>
      </c>
      <c r="AG111" s="9">
        <f t="shared" si="32"/>
        <v>4.5</v>
      </c>
      <c r="AH111" s="9" t="str">
        <f>IF(G111="Plan 32",VLOOKUP(A111,'SWG2'!B:BA,52,0),"")</f>
        <v/>
      </c>
      <c r="AI111" s="9" t="str">
        <f t="shared" si="27"/>
        <v/>
      </c>
      <c r="AJ111" s="9" t="str">
        <f>IF(G111="Plan 3",IF(AND(H111&gt;=38,J111&lt;&gt;"Unplanned PTO"),IF(AND(INDEX(FPL!P:P,MATCH(RPT!A111,FPL!B:B,0),1)&gt;=0.92),4.25,3),IF(AND(H111&gt;=38,J111="Unplanned PTO",AP111&gt;=38),IF(INDEX(FPL!P:P,MATCH(RPT!A111,FPL!B:B,0),1)&gt;=0.92,4.25,3),IF(INDEX(FPL!P:P,MATCH(RPT!A111,FPL!B:B,0),1)&gt;=0.92,1.25,0))),"")</f>
        <v/>
      </c>
      <c r="AL111" s="22" t="str">
        <f>INDEX(Roster!F:F, MATCH(RPT!A111,Roster!A:A,0),1)</f>
        <v>2020-07-13</v>
      </c>
      <c r="AM111">
        <f>IF(SUMIFS(HRS!G:G,HRS!F:F,"REG",HRS!C:C,RPT!A111)+SUMIFS(HRS!G:G,HRS!F:F,"OT",HRS!C:C,RPT!A111)+SUMIFS(HRS!G:G,HRS!F:F,"PTO",HRS!C:C,RPT!A111,HRS!S:S,"PTOS")&gt;=38,SUMIFS(HRS!G:G,HRS!F:F,"REG",HRS!C:C,RPT!A111)+SUMIFS(HRS!G:G,HRS!F:F,"OT",HRS!C:C,RPT!A111),0)</f>
        <v>0</v>
      </c>
      <c r="AP111">
        <f>SUMIFS(HRS!G:G,HRS!C:C,E111,HRS!F:F,"REG")+SUMIFS(HRS!G:G,HRS!C:C,E111,HRS!F:F,"OT")</f>
        <v>34.266669999999998</v>
      </c>
      <c r="AS111" s="9" t="str">
        <f t="shared" si="18"/>
        <v>1110 110</v>
      </c>
      <c r="AT111" s="9" t="str">
        <f t="shared" si="19"/>
        <v>Mercedes (Jax)</v>
      </c>
      <c r="AU111" s="9" t="str">
        <f t="shared" si="31"/>
        <v/>
      </c>
      <c r="AV111" s="19" t="str">
        <f t="shared" si="28"/>
        <v/>
      </c>
      <c r="BC111" s="23"/>
    </row>
    <row r="112" spans="1:55" ht="12.75" customHeight="1" x14ac:dyDescent="0.2">
      <c r="A112" s="2">
        <f>Roster!A112</f>
        <v>258755</v>
      </c>
      <c r="B112" s="2">
        <f t="shared" si="29"/>
        <v>111</v>
      </c>
      <c r="C112" s="2">
        <v>1111</v>
      </c>
      <c r="D112" s="2" t="str">
        <f>Roster!D112</f>
        <v>Mercedes (Jax)</v>
      </c>
      <c r="E112" s="2" t="str">
        <f t="shared" si="20"/>
        <v>0258755</v>
      </c>
      <c r="F112" s="2">
        <f>IFERROR(INDEX('Cur Sch'!G:G,MATCH(RPT!A112,'Cur Sch'!C:C,0),1),0)</f>
        <v>40</v>
      </c>
      <c r="G112" s="2" t="str">
        <f>Roster!N112</f>
        <v>plan 40</v>
      </c>
      <c r="H112" s="3">
        <f>SUMIF(HRS!C:C,RPT!E112,HRS!G:G)</f>
        <v>34.000019999999999</v>
      </c>
      <c r="I112" s="9" t="str">
        <f>IFERROR(IF(VLOOKUP(A112,PA!A:E,5,0)=0,"Yes",""),"No")</f>
        <v>Yes</v>
      </c>
      <c r="J112" s="9" t="str">
        <f>IFERROR(IF(VLOOKUP(A112,PTO!A:L,12,0)="PTOU Applied", "Unplanned PTO",IF(VLOOKUP(A112,PTO!A:L,12,0)="PTOU ","Denied PTO","Planned PTO")),"No PTO")</f>
        <v>No PTO</v>
      </c>
      <c r="K112" s="9" t="str">
        <f t="shared" si="21"/>
        <v/>
      </c>
      <c r="L112" s="14" t="str">
        <f>IFERROR(IF(AND(D112="Kroger",OR(U112="1",U112="0")),IF(VLOOKUP(RPT!A112,KRG!$B$2:$BA$200,52,0)=0,IF(RPT!J112="Planned PTO",IF((F112-0.75)&lt;H112,"Check",""),""),""),""),"")</f>
        <v/>
      </c>
      <c r="M112" s="14" t="str">
        <f>IFERROR(IF(IF(D112="Kroger",AVERAGEIFS('QA Check'!E:E,'QA Check'!C:C,RPT!A112,'QA Check'!H:H,"(QA)"),0)&gt;=90%,IF(AND(I112="Yes",J112&lt;&gt;"Unplanned PTO",U112=1),"Check",""),""),"")</f>
        <v/>
      </c>
      <c r="U112" s="17">
        <f t="shared" si="17"/>
        <v>4.5</v>
      </c>
      <c r="V112" s="8" t="str">
        <f t="shared" si="22"/>
        <v/>
      </c>
      <c r="W112" s="9" t="str">
        <f>IF(G112="Plan 2",IF(AND(IFERROR(INDEX(KRG!D:D,MATCH(RPT!A112,KRG!B:B,0),1)="Plan 2",0),A112&lt;&gt;212821),INDEX(KRG!BA:BA,MATCH(RPT!A112,KRG!B:B,0),1),IF(AND(I112="Yes",OR(J112="No PTO",J112="Planned PTO",J112="Denied PTO")),2,0)),"")</f>
        <v/>
      </c>
      <c r="X112" s="9" t="str">
        <f t="shared" si="23"/>
        <v/>
      </c>
      <c r="Y112" s="9" t="str">
        <f>IF(G112="Plan 9",VLOOKUP(RPT!A112,KRG!$B$2:$BA$200,52,0),"")</f>
        <v/>
      </c>
      <c r="Z112" s="9" t="str">
        <f>IF(G112="Plan 11",VLOOKUP(RPT!A112,KRG!$B$2:$BA$200,52,0),"")</f>
        <v/>
      </c>
      <c r="AA112" s="9" t="str">
        <f>IF(G112="Plan 12",IF(D112="Kroger",IF(J112="",0,VLOOKUP(RPT!A112,KRG!$B$2:$BA$200,52,0)),IF(D112="SW Gas (Jax)",INDEX('SWG2'!BA:BA,MATCH(RPT!A112,'SWG2'!B:B,0),1),IF(D112="Mercedes (Jax)",IF(SUM(SUMIFS(HRS!G:G,HRS!C:C,A112,HRS!F:F,{"OT","REG","PR2.5","PROT5","PR125","PROTC","PR2.0","PROT4"}))&gt;=38,4,0),IF(D112="FPL",IF(AND(H112&gt;=38,I112="Yes"),5.5,IF(H112&gt;=38,3,0)),IF(AND(I112="Yes",OR(J112="No PTO",J112="Planned PTO",J112="Denied PTO")),2.5,0))))),"")</f>
        <v/>
      </c>
      <c r="AB112" s="9" t="str">
        <f>IF(G112="Plan 19",IF(J112="",0,VLOOKUP(RPT!A112,KRG!$B$2:$BA$200,52,0)),"")</f>
        <v/>
      </c>
      <c r="AC112" s="9" t="str">
        <f t="shared" si="24"/>
        <v/>
      </c>
      <c r="AD112" s="9" t="str">
        <f>IF(G112="Plan 22",VLOOKUP(RPT!A112,KRG!$B$2:$BA$200,52,0),"")</f>
        <v/>
      </c>
      <c r="AE112" s="3" t="str">
        <f t="shared" si="30"/>
        <v/>
      </c>
      <c r="AF112" s="9" t="str">
        <f>IF(G112="Plan 26",IF(J112="Unplanned PTO",0,VLOOKUP(RPT!A112,KRG!$B$2:$BA$200,52,0)),"")</f>
        <v/>
      </c>
      <c r="AG112" s="9">
        <f t="shared" si="32"/>
        <v>4.5</v>
      </c>
      <c r="AH112" s="9" t="str">
        <f>IF(G112="Plan 32",VLOOKUP(A112,'SWG2'!B:BA,52,0),"")</f>
        <v/>
      </c>
      <c r="AI112" s="9" t="str">
        <f t="shared" si="27"/>
        <v/>
      </c>
      <c r="AJ112" s="9" t="str">
        <f>IF(G112="Plan 3",IF(AND(H112&gt;=38,J112&lt;&gt;"Unplanned PTO"),IF(AND(INDEX(FPL!P:P,MATCH(RPT!A112,FPL!B:B,0),1)&gt;=0.92),4.25,3),IF(AND(H112&gt;=38,J112="Unplanned PTO",AP112&gt;=38),IF(INDEX(FPL!P:P,MATCH(RPT!A112,FPL!B:B,0),1)&gt;=0.92,4.25,3),IF(INDEX(FPL!P:P,MATCH(RPT!A112,FPL!B:B,0),1)&gt;=0.92,1.25,0))),"")</f>
        <v/>
      </c>
      <c r="AL112" s="22" t="str">
        <f>INDEX(Roster!F:F, MATCH(RPT!A112,Roster!A:A,0),1)</f>
        <v>2021-10-25</v>
      </c>
      <c r="AM112">
        <f>IF(SUMIFS(HRS!G:G,HRS!F:F,"REG",HRS!C:C,RPT!A112)+SUMIFS(HRS!G:G,HRS!F:F,"OT",HRS!C:C,RPT!A112)+SUMIFS(HRS!G:G,HRS!F:F,"PTO",HRS!C:C,RPT!A112,HRS!S:S,"PTOS")&gt;=38,SUMIFS(HRS!G:G,HRS!F:F,"REG",HRS!C:C,RPT!A112)+SUMIFS(HRS!G:G,HRS!F:F,"OT",HRS!C:C,RPT!A112),0)</f>
        <v>0</v>
      </c>
      <c r="AP112">
        <f>SUMIFS(HRS!G:G,HRS!C:C,E112,HRS!F:F,"REG")+SUMIFS(HRS!G:G,HRS!C:C,E112,HRS!F:F,"OT")</f>
        <v>34.000019999999999</v>
      </c>
      <c r="AS112" s="9" t="str">
        <f t="shared" si="18"/>
        <v>1111 111</v>
      </c>
      <c r="AT112" s="9" t="str">
        <f t="shared" si="19"/>
        <v>Mercedes (Jax)</v>
      </c>
      <c r="AU112" s="9" t="str">
        <f t="shared" si="31"/>
        <v/>
      </c>
      <c r="AV112" s="19" t="str">
        <f t="shared" si="28"/>
        <v/>
      </c>
      <c r="BC112" s="23"/>
    </row>
    <row r="113" spans="1:55" ht="12.75" customHeight="1" x14ac:dyDescent="0.2">
      <c r="A113" s="2">
        <f>Roster!A113</f>
        <v>234856</v>
      </c>
      <c r="B113" s="2">
        <f t="shared" si="29"/>
        <v>112</v>
      </c>
      <c r="C113" s="2">
        <v>1112</v>
      </c>
      <c r="D113" s="2" t="str">
        <f>Roster!D113</f>
        <v>Mercedes (Jax)</v>
      </c>
      <c r="E113" s="2" t="str">
        <f t="shared" si="20"/>
        <v>0234856</v>
      </c>
      <c r="F113" s="2">
        <f>IFERROR(INDEX('Cur Sch'!G:G,MATCH(RPT!A113,'Cur Sch'!C:C,0),1),0)</f>
        <v>40</v>
      </c>
      <c r="G113" s="2" t="str">
        <f>Roster!N113</f>
        <v>plan 39</v>
      </c>
      <c r="H113" s="3">
        <f>SUMIF(HRS!C:C,RPT!E113,HRS!G:G)</f>
        <v>39.799999999999997</v>
      </c>
      <c r="I113" s="9" t="str">
        <f>IFERROR(IF(VLOOKUP(A113,PA!A:E,5,0)=0,"Yes",""),"No")</f>
        <v>No</v>
      </c>
      <c r="J113" s="9" t="str">
        <f>IFERROR(IF(VLOOKUP(A113,PTO!A:L,12,0)="PTOU Applied", "Unplanned PTO",IF(VLOOKUP(A113,PTO!A:L,12,0)="PTOU ","Denied PTO","Planned PTO")),"No PTO")</f>
        <v>Planned PTO</v>
      </c>
      <c r="K113" s="9" t="str">
        <f t="shared" si="21"/>
        <v>Check</v>
      </c>
      <c r="L113" s="14" t="str">
        <f>IFERROR(IF(AND(D113="Kroger",OR(U113="1",U113="0")),IF(VLOOKUP(RPT!A113,KRG!$B$2:$BA$200,52,0)=0,IF(RPT!J113="Planned PTO",IF((F113-0.75)&lt;H113,"Check",""),""),""),""),"")</f>
        <v/>
      </c>
      <c r="M113" s="14" t="str">
        <f>IFERROR(IF(IF(D113="Kroger",AVERAGEIFS('QA Check'!E:E,'QA Check'!C:C,RPT!A113,'QA Check'!H:H,"(QA)"),0)&gt;=90%,IF(AND(I113="Yes",J113&lt;&gt;"Unplanned PTO",U113=1),"Check",""),""),"")</f>
        <v/>
      </c>
      <c r="U113" s="17">
        <f t="shared" si="17"/>
        <v>4</v>
      </c>
      <c r="V113" s="8" t="str">
        <f t="shared" si="22"/>
        <v/>
      </c>
      <c r="W113" s="9" t="str">
        <f>IF(G113="Plan 2",IF(AND(IFERROR(INDEX(KRG!D:D,MATCH(RPT!A113,KRG!B:B,0),1)="Plan 2",0),A113&lt;&gt;212821),INDEX(KRG!BA:BA,MATCH(RPT!A113,KRG!B:B,0),1),IF(AND(I113="Yes",OR(J113="No PTO",J113="Planned PTO",J113="Denied PTO")),2,0)),"")</f>
        <v/>
      </c>
      <c r="X113" s="9" t="str">
        <f t="shared" si="23"/>
        <v/>
      </c>
      <c r="Y113" s="9" t="str">
        <f>IF(G113="Plan 9",VLOOKUP(RPT!A113,KRG!$B$2:$BA$200,52,0),"")</f>
        <v/>
      </c>
      <c r="Z113" s="9" t="str">
        <f>IF(G113="Plan 11",VLOOKUP(RPT!A113,KRG!$B$2:$BA$200,52,0),"")</f>
        <v/>
      </c>
      <c r="AA113" s="9" t="str">
        <f>IF(G113="Plan 12",IF(D113="Kroger",IF(J113="",0,VLOOKUP(RPT!A113,KRG!$B$2:$BA$200,52,0)),IF(D113="SW Gas (Jax)",INDEX('SWG2'!BA:BA,MATCH(RPT!A113,'SWG2'!B:B,0),1),IF(D113="Mercedes (Jax)",IF(SUM(SUMIFS(HRS!G:G,HRS!C:C,A113,HRS!F:F,{"OT","REG","PR2.5","PROT5","PR125","PROTC","PR2.0","PROT4"}))&gt;=38,4,0),IF(D113="FPL",IF(AND(H113&gt;=38,I113="Yes"),5.5,IF(H113&gt;=38,3,0)),IF(AND(I113="Yes",OR(J113="No PTO",J113="Planned PTO",J113="Denied PTO")),2.5,0))))),"")</f>
        <v/>
      </c>
      <c r="AB113" s="9" t="str">
        <f>IF(G113="Plan 19",IF(J113="",0,VLOOKUP(RPT!A113,KRG!$B$2:$BA$200,52,0)),"")</f>
        <v/>
      </c>
      <c r="AC113" s="9" t="str">
        <f t="shared" si="24"/>
        <v/>
      </c>
      <c r="AD113" s="9" t="str">
        <f>IF(G113="Plan 22",VLOOKUP(RPT!A113,KRG!$B$2:$BA$200,52,0),"")</f>
        <v/>
      </c>
      <c r="AE113" s="3">
        <f t="shared" si="30"/>
        <v>4</v>
      </c>
      <c r="AF113" s="9" t="str">
        <f>IF(G113="Plan 26",IF(J113="Unplanned PTO",0,VLOOKUP(RPT!A113,KRG!$B$2:$BA$200,52,0)),"")</f>
        <v/>
      </c>
      <c r="AG113" s="9" t="str">
        <f t="shared" si="32"/>
        <v/>
      </c>
      <c r="AH113" s="9" t="str">
        <f>IF(G113="Plan 32",VLOOKUP(A113,'SWG2'!B:BA,52,0),"")</f>
        <v/>
      </c>
      <c r="AI113" s="9" t="str">
        <f t="shared" si="27"/>
        <v/>
      </c>
      <c r="AJ113" s="9" t="str">
        <f>IF(G113="Plan 3",IF(AND(H113&gt;=38,J113&lt;&gt;"Unplanned PTO"),IF(AND(INDEX(FPL!P:P,MATCH(RPT!A113,FPL!B:B,0),1)&gt;=0.92),4.25,3),IF(AND(H113&gt;=38,J113="Unplanned PTO",AP113&gt;=38),IF(INDEX(FPL!P:P,MATCH(RPT!A113,FPL!B:B,0),1)&gt;=0.92,4.25,3),IF(INDEX(FPL!P:P,MATCH(RPT!A113,FPL!B:B,0),1)&gt;=0.92,1.25,0))),"")</f>
        <v/>
      </c>
      <c r="AL113" s="22" t="str">
        <f>INDEX(Roster!F:F, MATCH(RPT!A113,Roster!A:A,0),1)</f>
        <v>2018-10-08</v>
      </c>
      <c r="AM113">
        <f>IF(SUMIFS(HRS!G:G,HRS!F:F,"REG",HRS!C:C,RPT!A113)+SUMIFS(HRS!G:G,HRS!F:F,"OT",HRS!C:C,RPT!A113)+SUMIFS(HRS!G:G,HRS!F:F,"PTO",HRS!C:C,RPT!A113,HRS!S:S,"PTOS")&gt;=38,SUMIFS(HRS!G:G,HRS!F:F,"REG",HRS!C:C,RPT!A113)+SUMIFS(HRS!G:G,HRS!F:F,"OT",HRS!C:C,RPT!A113),0)</f>
        <v>0</v>
      </c>
      <c r="AP113">
        <f>SUMIFS(HRS!G:G,HRS!C:C,E113,HRS!F:F,"REG")+SUMIFS(HRS!G:G,HRS!C:C,E113,HRS!F:F,"OT")</f>
        <v>27.8</v>
      </c>
      <c r="AS113" s="9" t="str">
        <f t="shared" si="18"/>
        <v>1112 112</v>
      </c>
      <c r="AT113" s="9" t="str">
        <f t="shared" si="19"/>
        <v>Mercedes (Jax)</v>
      </c>
      <c r="AU113" s="9" t="str">
        <f t="shared" si="31"/>
        <v/>
      </c>
      <c r="AV113" s="19" t="str">
        <f t="shared" si="28"/>
        <v/>
      </c>
      <c r="BC113" s="23"/>
    </row>
    <row r="114" spans="1:55" ht="12.75" customHeight="1" x14ac:dyDescent="0.2">
      <c r="A114" s="2">
        <f>Roster!A114</f>
        <v>256731</v>
      </c>
      <c r="B114" s="2">
        <f t="shared" si="29"/>
        <v>113</v>
      </c>
      <c r="C114" s="2">
        <v>1113</v>
      </c>
      <c r="D114" s="2" t="str">
        <f>Roster!D114</f>
        <v>Mercedes (Jax)</v>
      </c>
      <c r="E114" s="2" t="str">
        <f t="shared" si="20"/>
        <v>0256731</v>
      </c>
      <c r="F114" s="2">
        <f>IFERROR(INDEX('Cur Sch'!G:G,MATCH(RPT!A114,'Cur Sch'!C:C,0),1),0)</f>
        <v>40</v>
      </c>
      <c r="G114" s="2" t="str">
        <f>Roster!N114</f>
        <v>plan 40</v>
      </c>
      <c r="H114" s="3">
        <f>SUMIF(HRS!C:C,RPT!E114,HRS!G:G)</f>
        <v>34.350009999999997</v>
      </c>
      <c r="I114" s="9" t="str">
        <f>IFERROR(IF(VLOOKUP(A114,PA!A:E,5,0)=0,"Yes",""),"No")</f>
        <v>Yes</v>
      </c>
      <c r="J114" s="9" t="str">
        <f>IFERROR(IF(VLOOKUP(A114,PTO!A:L,12,0)="PTOU Applied", "Unplanned PTO",IF(VLOOKUP(A114,PTO!A:L,12,0)="PTOU ","Denied PTO","Planned PTO")),"No PTO")</f>
        <v>No PTO</v>
      </c>
      <c r="K114" s="9" t="str">
        <f t="shared" si="21"/>
        <v/>
      </c>
      <c r="L114" s="14" t="str">
        <f>IFERROR(IF(AND(D114="Kroger",OR(U114="1",U114="0")),IF(VLOOKUP(RPT!A114,KRG!$B$2:$BA$200,52,0)=0,IF(RPT!J114="Planned PTO",IF((F114-0.75)&lt;H114,"Check",""),""),""),""),"")</f>
        <v/>
      </c>
      <c r="M114" s="14" t="str">
        <f>IFERROR(IF(IF(D114="Kroger",AVERAGEIFS('QA Check'!E:E,'QA Check'!C:C,RPT!A114,'QA Check'!H:H,"(QA)"),0)&gt;=90%,IF(AND(I114="Yes",J114&lt;&gt;"Unplanned PTO",U114=1),"Check",""),""),"")</f>
        <v/>
      </c>
      <c r="U114" s="17">
        <f t="shared" si="17"/>
        <v>4.5</v>
      </c>
      <c r="V114" s="8" t="str">
        <f t="shared" si="22"/>
        <v/>
      </c>
      <c r="W114" s="9" t="str">
        <f>IF(G114="Plan 2",IF(AND(IFERROR(INDEX(KRG!D:D,MATCH(RPT!A114,KRG!B:B,0),1)="Plan 2",0),A114&lt;&gt;212821),INDEX(KRG!BA:BA,MATCH(RPT!A114,KRG!B:B,0),1),IF(AND(I114="Yes",OR(J114="No PTO",J114="Planned PTO",J114="Denied PTO")),2,0)),"")</f>
        <v/>
      </c>
      <c r="X114" s="9" t="str">
        <f t="shared" si="23"/>
        <v/>
      </c>
      <c r="Y114" s="9" t="str">
        <f>IF(G114="Plan 9",VLOOKUP(RPT!A114,KRG!$B$2:$BA$200,52,0),"")</f>
        <v/>
      </c>
      <c r="Z114" s="9" t="str">
        <f>IF(G114="Plan 11",VLOOKUP(RPT!A114,KRG!$B$2:$BA$200,52,0),"")</f>
        <v/>
      </c>
      <c r="AA114" s="9" t="str">
        <f>IF(G114="Plan 12",IF(D114="Kroger",IF(J114="",0,VLOOKUP(RPT!A114,KRG!$B$2:$BA$200,52,0)),IF(D114="SW Gas (Jax)",INDEX('SWG2'!BA:BA,MATCH(RPT!A114,'SWG2'!B:B,0),1),IF(D114="Mercedes (Jax)",IF(SUM(SUMIFS(HRS!G:G,HRS!C:C,A114,HRS!F:F,{"OT","REG","PR2.5","PROT5","PR125","PROTC","PR2.0","PROT4"}))&gt;=38,4,0),IF(D114="FPL",IF(AND(H114&gt;=38,I114="Yes"),5.5,IF(H114&gt;=38,3,0)),IF(AND(I114="Yes",OR(J114="No PTO",J114="Planned PTO",J114="Denied PTO")),2.5,0))))),"")</f>
        <v/>
      </c>
      <c r="AB114" s="9" t="str">
        <f>IF(G114="Plan 19",IF(J114="",0,VLOOKUP(RPT!A114,KRG!$B$2:$BA$200,52,0)),"")</f>
        <v/>
      </c>
      <c r="AC114" s="9" t="str">
        <f t="shared" si="24"/>
        <v/>
      </c>
      <c r="AD114" s="9" t="str">
        <f>IF(G114="Plan 22",VLOOKUP(RPT!A114,KRG!$B$2:$BA$200,52,0),"")</f>
        <v/>
      </c>
      <c r="AE114" s="3" t="str">
        <f t="shared" si="30"/>
        <v/>
      </c>
      <c r="AF114" s="9" t="str">
        <f>IF(G114="Plan 26",IF(J114="Unplanned PTO",0,VLOOKUP(RPT!A114,KRG!$B$2:$BA$200,52,0)),"")</f>
        <v/>
      </c>
      <c r="AG114" s="9">
        <f t="shared" si="32"/>
        <v>4.5</v>
      </c>
      <c r="AH114" s="9" t="str">
        <f>IF(G114="Plan 32",VLOOKUP(A114,'SWG2'!B:BA,52,0),"")</f>
        <v/>
      </c>
      <c r="AI114" s="9" t="str">
        <f t="shared" si="27"/>
        <v/>
      </c>
      <c r="AJ114" s="9" t="str">
        <f>IF(G114="Plan 3",IF(AND(H114&gt;=38,J114&lt;&gt;"Unplanned PTO"),IF(AND(INDEX(FPL!P:P,MATCH(RPT!A114,FPL!B:B,0),1)&gt;=0.92),4.25,3),IF(AND(H114&gt;=38,J114="Unplanned PTO",AP114&gt;=38),IF(INDEX(FPL!P:P,MATCH(RPT!A114,FPL!B:B,0),1)&gt;=0.92,4.25,3),IF(INDEX(FPL!P:P,MATCH(RPT!A114,FPL!B:B,0),1)&gt;=0.92,1.25,0))),"")</f>
        <v/>
      </c>
      <c r="AL114" s="22" t="str">
        <f>INDEX(Roster!F:F, MATCH(RPT!A114,Roster!A:A,0),1)</f>
        <v>2021-07-06</v>
      </c>
      <c r="AM114">
        <f>IF(SUMIFS(HRS!G:G,HRS!F:F,"REG",HRS!C:C,RPT!A114)+SUMIFS(HRS!G:G,HRS!F:F,"OT",HRS!C:C,RPT!A114)+SUMIFS(HRS!G:G,HRS!F:F,"PTO",HRS!C:C,RPT!A114,HRS!S:S,"PTOS")&gt;=38,SUMIFS(HRS!G:G,HRS!F:F,"REG",HRS!C:C,RPT!A114)+SUMIFS(HRS!G:G,HRS!F:F,"OT",HRS!C:C,RPT!A114),0)</f>
        <v>0</v>
      </c>
      <c r="AP114">
        <f>SUMIFS(HRS!G:G,HRS!C:C,E114,HRS!F:F,"REG")+SUMIFS(HRS!G:G,HRS!C:C,E114,HRS!F:F,"OT")</f>
        <v>34.350009999999997</v>
      </c>
      <c r="AS114" s="9" t="str">
        <f t="shared" si="18"/>
        <v>1113 113</v>
      </c>
      <c r="AT114" s="9" t="str">
        <f t="shared" si="19"/>
        <v>Mercedes (Jax)</v>
      </c>
      <c r="AU114" s="9" t="str">
        <f t="shared" si="31"/>
        <v/>
      </c>
      <c r="AV114" s="19" t="str">
        <f t="shared" si="28"/>
        <v/>
      </c>
      <c r="BC114" s="23"/>
    </row>
    <row r="115" spans="1:55" ht="12.75" customHeight="1" x14ac:dyDescent="0.2">
      <c r="A115" s="2">
        <f>Roster!A115</f>
        <v>259026</v>
      </c>
      <c r="B115" s="2">
        <f t="shared" si="29"/>
        <v>114</v>
      </c>
      <c r="C115" s="2">
        <v>1114</v>
      </c>
      <c r="D115" s="2" t="str">
        <f>Roster!D115</f>
        <v>Mercedes (Jax)</v>
      </c>
      <c r="E115" s="2" t="str">
        <f t="shared" si="20"/>
        <v>0259026</v>
      </c>
      <c r="F115" s="2">
        <f>IFERROR(INDEX('Cur Sch'!G:G,MATCH(RPT!A115,'Cur Sch'!C:C,0),1),0)</f>
        <v>40</v>
      </c>
      <c r="G115" s="2" t="str">
        <f>Roster!N115</f>
        <v>plan 40</v>
      </c>
      <c r="H115" s="3">
        <f>SUMIF(HRS!C:C,RPT!E115,HRS!G:G)</f>
        <v>31.900010000000002</v>
      </c>
      <c r="I115" s="9" t="str">
        <f>IFERROR(IF(VLOOKUP(A115,PA!A:E,5,0)=0,"Yes",""),"No")</f>
        <v>No</v>
      </c>
      <c r="J115" s="9" t="str">
        <f>IFERROR(IF(VLOOKUP(A115,PTO!A:L,12,0)="PTOU Applied", "Unplanned PTO",IF(VLOOKUP(A115,PTO!A:L,12,0)="PTOU ","Denied PTO","Planned PTO")),"No PTO")</f>
        <v>Unplanned PTO</v>
      </c>
      <c r="K115" s="9" t="str">
        <f t="shared" si="21"/>
        <v/>
      </c>
      <c r="L115" s="14" t="str">
        <f>IFERROR(IF(AND(D115="Kroger",OR(U115="1",U115="0")),IF(VLOOKUP(RPT!A115,KRG!$B$2:$BA$200,52,0)=0,IF(RPT!J115="Planned PTO",IF((F115-0.75)&lt;H115,"Check",""),""),""),""),"")</f>
        <v/>
      </c>
      <c r="M115" s="14" t="str">
        <f>IFERROR(IF(IF(D115="Kroger",AVERAGEIFS('QA Check'!E:E,'QA Check'!C:C,RPT!A115,'QA Check'!H:H,"(QA)"),0)&gt;=90%,IF(AND(I115="Yes",J115&lt;&gt;"Unplanned PTO",U115=1),"Check",""),""),"")</f>
        <v/>
      </c>
      <c r="U115" s="17">
        <f t="shared" si="17"/>
        <v>0</v>
      </c>
      <c r="V115" s="8" t="str">
        <f t="shared" si="22"/>
        <v/>
      </c>
      <c r="W115" s="9" t="str">
        <f>IF(G115="Plan 2",IF(AND(IFERROR(INDEX(KRG!D:D,MATCH(RPT!A115,KRG!B:B,0),1)="Plan 2",0),A115&lt;&gt;212821),INDEX(KRG!BA:BA,MATCH(RPT!A115,KRG!B:B,0),1),IF(AND(I115="Yes",OR(J115="No PTO",J115="Planned PTO",J115="Denied PTO")),2,0)),"")</f>
        <v/>
      </c>
      <c r="X115" s="9" t="str">
        <f t="shared" si="23"/>
        <v/>
      </c>
      <c r="Y115" s="9" t="str">
        <f>IF(G115="Plan 9",VLOOKUP(RPT!A115,KRG!$B$2:$BA$200,52,0),"")</f>
        <v/>
      </c>
      <c r="Z115" s="9" t="str">
        <f>IF(G115="Plan 11",VLOOKUP(RPT!A115,KRG!$B$2:$BA$200,52,0),"")</f>
        <v/>
      </c>
      <c r="AA115" s="9" t="str">
        <f>IF(G115="Plan 12",IF(D115="Kroger",IF(J115="",0,VLOOKUP(RPT!A115,KRG!$B$2:$BA$200,52,0)),IF(D115="SW Gas (Jax)",INDEX('SWG2'!BA:BA,MATCH(RPT!A115,'SWG2'!B:B,0),1),IF(D115="Mercedes (Jax)",IF(SUM(SUMIFS(HRS!G:G,HRS!C:C,A115,HRS!F:F,{"OT","REG","PR2.5","PROT5","PR125","PROTC","PR2.0","PROT4"}))&gt;=38,4,0),IF(D115="FPL",IF(AND(H115&gt;=38,I115="Yes"),5.5,IF(H115&gt;=38,3,0)),IF(AND(I115="Yes",OR(J115="No PTO",J115="Planned PTO",J115="Denied PTO")),2.5,0))))),"")</f>
        <v/>
      </c>
      <c r="AB115" s="9" t="str">
        <f>IF(G115="Plan 19",IF(J115="",0,VLOOKUP(RPT!A115,KRG!$B$2:$BA$200,52,0)),"")</f>
        <v/>
      </c>
      <c r="AC115" s="9" t="str">
        <f t="shared" si="24"/>
        <v/>
      </c>
      <c r="AD115" s="9" t="str">
        <f>IF(G115="Plan 22",VLOOKUP(RPT!A115,KRG!$B$2:$BA$200,52,0),"")</f>
        <v/>
      </c>
      <c r="AE115" s="3" t="str">
        <f t="shared" si="30"/>
        <v/>
      </c>
      <c r="AF115" s="9" t="str">
        <f>IF(G115="Plan 26",IF(J115="Unplanned PTO",0,VLOOKUP(RPT!A115,KRG!$B$2:$BA$200,52,0)),"")</f>
        <v/>
      </c>
      <c r="AG115" s="9">
        <f t="shared" si="32"/>
        <v>0</v>
      </c>
      <c r="AH115" s="9" t="str">
        <f>IF(G115="Plan 32",VLOOKUP(A115,'SWG2'!B:BA,52,0),"")</f>
        <v/>
      </c>
      <c r="AI115" s="9" t="str">
        <f t="shared" si="27"/>
        <v/>
      </c>
      <c r="AJ115" s="9" t="str">
        <f>IF(G115="Plan 3",IF(AND(H115&gt;=38,J115&lt;&gt;"Unplanned PTO"),IF(AND(INDEX(FPL!P:P,MATCH(RPT!A115,FPL!B:B,0),1)&gt;=0.92),4.25,3),IF(AND(H115&gt;=38,J115="Unplanned PTO",AP115&gt;=38),IF(INDEX(FPL!P:P,MATCH(RPT!A115,FPL!B:B,0),1)&gt;=0.92,4.25,3),IF(INDEX(FPL!P:P,MATCH(RPT!A115,FPL!B:B,0),1)&gt;=0.92,1.25,0))),"")</f>
        <v/>
      </c>
      <c r="AL115" s="22" t="str">
        <f>INDEX(Roster!F:F, MATCH(RPT!A115,Roster!A:A,0),1)</f>
        <v>2021-11-08</v>
      </c>
      <c r="AM115">
        <f>IF(SUMIFS(HRS!G:G,HRS!F:F,"REG",HRS!C:C,RPT!A115)+SUMIFS(HRS!G:G,HRS!F:F,"OT",HRS!C:C,RPT!A115)+SUMIFS(HRS!G:G,HRS!F:F,"PTO",HRS!C:C,RPT!A115,HRS!S:S,"PTOS")&gt;=38,SUMIFS(HRS!G:G,HRS!F:F,"REG",HRS!C:C,RPT!A115)+SUMIFS(HRS!G:G,HRS!F:F,"OT",HRS!C:C,RPT!A115),0)</f>
        <v>0</v>
      </c>
      <c r="AP115">
        <f>SUMIFS(HRS!G:G,HRS!C:C,E115,HRS!F:F,"REG")+SUMIFS(HRS!G:G,HRS!C:C,E115,HRS!F:F,"OT")</f>
        <v>26.600010000000001</v>
      </c>
      <c r="AS115" s="9" t="str">
        <f t="shared" si="18"/>
        <v>1114 114</v>
      </c>
      <c r="AT115" s="9" t="str">
        <f t="shared" si="19"/>
        <v>Mercedes (Jax)</v>
      </c>
      <c r="AU115" s="9" t="str">
        <f t="shared" si="31"/>
        <v/>
      </c>
      <c r="AV115" s="19" t="str">
        <f t="shared" si="28"/>
        <v/>
      </c>
      <c r="BC115" s="23"/>
    </row>
    <row r="116" spans="1:55" ht="12.75" customHeight="1" x14ac:dyDescent="0.2">
      <c r="A116" s="2">
        <f>Roster!A116</f>
        <v>257759</v>
      </c>
      <c r="B116" s="2">
        <f t="shared" si="29"/>
        <v>115</v>
      </c>
      <c r="C116" s="2">
        <v>1115</v>
      </c>
      <c r="D116" s="2" t="str">
        <f>Roster!D116</f>
        <v>Mercedes (Jax)</v>
      </c>
      <c r="E116" s="2" t="str">
        <f t="shared" si="20"/>
        <v>0257759</v>
      </c>
      <c r="F116" s="2">
        <f>IFERROR(INDEX('Cur Sch'!G:G,MATCH(RPT!A116,'Cur Sch'!C:C,0),1),0)</f>
        <v>40</v>
      </c>
      <c r="G116" s="2" t="str">
        <f>Roster!N116</f>
        <v>plan 40</v>
      </c>
      <c r="H116" s="3">
        <f>SUMIF(HRS!C:C,RPT!E116,HRS!G:G)</f>
        <v>34.149979999999999</v>
      </c>
      <c r="I116" s="9" t="str">
        <f>IFERROR(IF(VLOOKUP(A116,PA!A:E,5,0)=0,"Yes",""),"No")</f>
        <v>Yes</v>
      </c>
      <c r="J116" s="9" t="str">
        <f>IFERROR(IF(VLOOKUP(A116,PTO!A:L,12,0)="PTOU Applied", "Unplanned PTO",IF(VLOOKUP(A116,PTO!A:L,12,0)="PTOU ","Denied PTO","Planned PTO")),"No PTO")</f>
        <v>No PTO</v>
      </c>
      <c r="K116" s="9" t="str">
        <f t="shared" si="21"/>
        <v/>
      </c>
      <c r="L116" s="14" t="str">
        <f>IFERROR(IF(AND(D116="Kroger",OR(U116="1",U116="0")),IF(VLOOKUP(RPT!A116,KRG!$B$2:$BA$200,52,0)=0,IF(RPT!J116="Planned PTO",IF((F116-0.75)&lt;H116,"Check",""),""),""),""),"")</f>
        <v/>
      </c>
      <c r="M116" s="14" t="str">
        <f>IFERROR(IF(IF(D116="Kroger",AVERAGEIFS('QA Check'!E:E,'QA Check'!C:C,RPT!A116,'QA Check'!H:H,"(QA)"),0)&gt;=90%,IF(AND(I116="Yes",J116&lt;&gt;"Unplanned PTO",U116=1),"Check",""),""),"")</f>
        <v/>
      </c>
      <c r="U116" s="17">
        <f t="shared" si="17"/>
        <v>4.5</v>
      </c>
      <c r="V116" s="8" t="str">
        <f t="shared" si="22"/>
        <v/>
      </c>
      <c r="W116" s="9" t="str">
        <f>IF(G116="Plan 2",IF(AND(IFERROR(INDEX(KRG!D:D,MATCH(RPT!A116,KRG!B:B,0),1)="Plan 2",0),A116&lt;&gt;212821),INDEX(KRG!BA:BA,MATCH(RPT!A116,KRG!B:B,0),1),IF(AND(I116="Yes",OR(J116="No PTO",J116="Planned PTO",J116="Denied PTO")),2,0)),"")</f>
        <v/>
      </c>
      <c r="X116" s="9" t="str">
        <f t="shared" si="23"/>
        <v/>
      </c>
      <c r="Y116" s="9" t="str">
        <f>IF(G116="Plan 9",VLOOKUP(RPT!A116,KRG!$B$2:$BA$200,52,0),"")</f>
        <v/>
      </c>
      <c r="Z116" s="9" t="str">
        <f>IF(G116="Plan 11",VLOOKUP(RPT!A116,KRG!$B$2:$BA$200,52,0),"")</f>
        <v/>
      </c>
      <c r="AA116" s="9" t="str">
        <f>IF(G116="Plan 12",IF(D116="Kroger",IF(J116="",0,VLOOKUP(RPT!A116,KRG!$B$2:$BA$200,52,0)),IF(D116="SW Gas (Jax)",INDEX('SWG2'!BA:BA,MATCH(RPT!A116,'SWG2'!B:B,0),1),IF(D116="Mercedes (Jax)",IF(SUM(SUMIFS(HRS!G:G,HRS!C:C,A116,HRS!F:F,{"OT","REG","PR2.5","PROT5","PR125","PROTC","PR2.0","PROT4"}))&gt;=38,4,0),IF(D116="FPL",IF(AND(H116&gt;=38,I116="Yes"),5.5,IF(H116&gt;=38,3,0)),IF(AND(I116="Yes",OR(J116="No PTO",J116="Planned PTO",J116="Denied PTO")),2.5,0))))),"")</f>
        <v/>
      </c>
      <c r="AB116" s="9" t="str">
        <f>IF(G116="Plan 19",IF(J116="",0,VLOOKUP(RPT!A116,KRG!$B$2:$BA$200,52,0)),"")</f>
        <v/>
      </c>
      <c r="AC116" s="9" t="str">
        <f t="shared" si="24"/>
        <v/>
      </c>
      <c r="AD116" s="9" t="str">
        <f>IF(G116="Plan 22",VLOOKUP(RPT!A116,KRG!$B$2:$BA$200,52,0),"")</f>
        <v/>
      </c>
      <c r="AE116" s="3" t="str">
        <f t="shared" si="30"/>
        <v/>
      </c>
      <c r="AF116" s="9" t="str">
        <f>IF(G116="Plan 26",IF(J116="Unplanned PTO",0,VLOOKUP(RPT!A116,KRG!$B$2:$BA$200,52,0)),"")</f>
        <v/>
      </c>
      <c r="AG116" s="9">
        <f t="shared" si="32"/>
        <v>4.5</v>
      </c>
      <c r="AH116" s="9" t="str">
        <f>IF(G116="Plan 32",VLOOKUP(A116,'SWG2'!B:BA,52,0),"")</f>
        <v/>
      </c>
      <c r="AI116" s="9" t="str">
        <f t="shared" si="27"/>
        <v/>
      </c>
      <c r="AJ116" s="9" t="str">
        <f>IF(G116="Plan 3",IF(AND(H116&gt;=38,J116&lt;&gt;"Unplanned PTO"),IF(AND(INDEX(FPL!P:P,MATCH(RPT!A116,FPL!B:B,0),1)&gt;=0.92),4.25,3),IF(AND(H116&gt;=38,J116="Unplanned PTO",AP116&gt;=38),IF(INDEX(FPL!P:P,MATCH(RPT!A116,FPL!B:B,0),1)&gt;=0.92,4.25,3),IF(INDEX(FPL!P:P,MATCH(RPT!A116,FPL!B:B,0),1)&gt;=0.92,1.25,0))),"")</f>
        <v/>
      </c>
      <c r="AL116" s="22" t="str">
        <f>INDEX(Roster!F:F, MATCH(RPT!A116,Roster!A:A,0),1)</f>
        <v>2021-08-30</v>
      </c>
      <c r="AM116">
        <f>IF(SUMIFS(HRS!G:G,HRS!F:F,"REG",HRS!C:C,RPT!A116)+SUMIFS(HRS!G:G,HRS!F:F,"OT",HRS!C:C,RPT!A116)+SUMIFS(HRS!G:G,HRS!F:F,"PTO",HRS!C:C,RPT!A116,HRS!S:S,"PTOS")&gt;=38,SUMIFS(HRS!G:G,HRS!F:F,"REG",HRS!C:C,RPT!A116)+SUMIFS(HRS!G:G,HRS!F:F,"OT",HRS!C:C,RPT!A116),0)</f>
        <v>0</v>
      </c>
      <c r="AP116">
        <f>SUMIFS(HRS!G:G,HRS!C:C,E116,HRS!F:F,"REG")+SUMIFS(HRS!G:G,HRS!C:C,E116,HRS!F:F,"OT")</f>
        <v>34.149979999999999</v>
      </c>
      <c r="AS116" s="9" t="str">
        <f t="shared" si="18"/>
        <v>1115 115</v>
      </c>
      <c r="AT116" s="9" t="str">
        <f t="shared" si="19"/>
        <v>Mercedes (Jax)</v>
      </c>
      <c r="AU116" s="9" t="str">
        <f t="shared" si="31"/>
        <v/>
      </c>
      <c r="AV116" s="19" t="str">
        <f t="shared" si="28"/>
        <v/>
      </c>
      <c r="BC116" s="23"/>
    </row>
    <row r="117" spans="1:55" ht="12.75" customHeight="1" x14ac:dyDescent="0.2">
      <c r="A117" s="2">
        <f>Roster!A117</f>
        <v>243853</v>
      </c>
      <c r="B117" s="2">
        <f t="shared" si="29"/>
        <v>116</v>
      </c>
      <c r="C117" s="2">
        <v>1116</v>
      </c>
      <c r="D117" s="2" t="str">
        <f>Roster!D117</f>
        <v>Mercedes (Jax)</v>
      </c>
      <c r="E117" s="2" t="str">
        <f t="shared" si="20"/>
        <v>0243853</v>
      </c>
      <c r="F117" s="2">
        <f>IFERROR(INDEX('Cur Sch'!G:G,MATCH(RPT!A117,'Cur Sch'!C:C,0),1),0)</f>
        <v>40</v>
      </c>
      <c r="G117" s="2" t="str">
        <f>Roster!N117</f>
        <v>plan 40</v>
      </c>
      <c r="H117" s="3">
        <f>SUMIF(HRS!C:C,RPT!E117,HRS!G:G)</f>
        <v>33.966679999999997</v>
      </c>
      <c r="I117" s="9" t="str">
        <f>IFERROR(IF(VLOOKUP(A117,PA!A:E,5,0)=0,"Yes",""),"No")</f>
        <v>Yes</v>
      </c>
      <c r="J117" s="9" t="str">
        <f>IFERROR(IF(VLOOKUP(A117,PTO!A:L,12,0)="PTOU Applied", "Unplanned PTO",IF(VLOOKUP(A117,PTO!A:L,12,0)="PTOU ","Denied PTO","Planned PTO")),"No PTO")</f>
        <v>No PTO</v>
      </c>
      <c r="K117" s="9" t="str">
        <f t="shared" si="21"/>
        <v/>
      </c>
      <c r="L117" s="14" t="str">
        <f>IFERROR(IF(AND(D117="Kroger",OR(U117="1",U117="0")),IF(VLOOKUP(RPT!A117,KRG!$B$2:$BA$200,52,0)=0,IF(RPT!J117="Planned PTO",IF((F117-0.75)&lt;H117,"Check",""),""),""),""),"")</f>
        <v/>
      </c>
      <c r="M117" s="14" t="str">
        <f>IFERROR(IF(IF(D117="Kroger",AVERAGEIFS('QA Check'!E:E,'QA Check'!C:C,RPT!A117,'QA Check'!H:H,"(QA)"),0)&gt;=90%,IF(AND(I117="Yes",J117&lt;&gt;"Unplanned PTO",U117=1),"Check",""),""),"")</f>
        <v/>
      </c>
      <c r="U117" s="17">
        <f t="shared" si="17"/>
        <v>4.5</v>
      </c>
      <c r="V117" s="8" t="str">
        <f t="shared" si="22"/>
        <v/>
      </c>
      <c r="W117" s="9" t="str">
        <f>IF(G117="Plan 2",IF(AND(IFERROR(INDEX(KRG!D:D,MATCH(RPT!A117,KRG!B:B,0),1)="Plan 2",0),A117&lt;&gt;212821),INDEX(KRG!BA:BA,MATCH(RPT!A117,KRG!B:B,0),1),IF(AND(I117="Yes",OR(J117="No PTO",J117="Planned PTO",J117="Denied PTO")),2,0)),"")</f>
        <v/>
      </c>
      <c r="X117" s="9" t="str">
        <f t="shared" si="23"/>
        <v/>
      </c>
      <c r="Y117" s="9" t="str">
        <f>IF(G117="Plan 9",VLOOKUP(RPT!A117,KRG!$B$2:$BA$200,52,0),"")</f>
        <v/>
      </c>
      <c r="Z117" s="9" t="str">
        <f>IF(G117="Plan 11",VLOOKUP(RPT!A117,KRG!$B$2:$BA$200,52,0),"")</f>
        <v/>
      </c>
      <c r="AA117" s="9" t="str">
        <f>IF(G117="Plan 12",IF(D117="Kroger",IF(J117="",0,VLOOKUP(RPT!A117,KRG!$B$2:$BA$200,52,0)),IF(D117="SW Gas (Jax)",INDEX('SWG2'!BA:BA,MATCH(RPT!A117,'SWG2'!B:B,0),1),IF(D117="Mercedes (Jax)",IF(SUM(SUMIFS(HRS!G:G,HRS!C:C,A117,HRS!F:F,{"OT","REG","PR2.5","PROT5","PR125","PROTC","PR2.0","PROT4"}))&gt;=38,4,0),IF(D117="FPL",IF(AND(H117&gt;=38,I117="Yes"),5.5,IF(H117&gt;=38,3,0)),IF(AND(I117="Yes",OR(J117="No PTO",J117="Planned PTO",J117="Denied PTO")),2.5,0))))),"")</f>
        <v/>
      </c>
      <c r="AB117" s="9" t="str">
        <f>IF(G117="Plan 19",IF(J117="",0,VLOOKUP(RPT!A117,KRG!$B$2:$BA$200,52,0)),"")</f>
        <v/>
      </c>
      <c r="AC117" s="9" t="str">
        <f t="shared" si="24"/>
        <v/>
      </c>
      <c r="AD117" s="9" t="str">
        <f>IF(G117="Plan 22",VLOOKUP(RPT!A117,KRG!$B$2:$BA$200,52,0),"")</f>
        <v/>
      </c>
      <c r="AE117" s="3" t="str">
        <f t="shared" si="30"/>
        <v/>
      </c>
      <c r="AF117" s="9" t="str">
        <f>IF(G117="Plan 26",IF(J117="Unplanned PTO",0,VLOOKUP(RPT!A117,KRG!$B$2:$BA$200,52,0)),"")</f>
        <v/>
      </c>
      <c r="AG117" s="9">
        <f t="shared" si="32"/>
        <v>4.5</v>
      </c>
      <c r="AH117" s="9" t="str">
        <f>IF(G117="Plan 32",VLOOKUP(A117,'SWG2'!B:BA,52,0),"")</f>
        <v/>
      </c>
      <c r="AI117" s="9" t="str">
        <f t="shared" si="27"/>
        <v/>
      </c>
      <c r="AJ117" s="9" t="str">
        <f>IF(G117="Plan 3",IF(AND(H117&gt;=38,J117&lt;&gt;"Unplanned PTO"),IF(AND(INDEX(FPL!P:P,MATCH(RPT!A117,FPL!B:B,0),1)&gt;=0.92),4.25,3),IF(AND(H117&gt;=38,J117="Unplanned PTO",AP117&gt;=38),IF(INDEX(FPL!P:P,MATCH(RPT!A117,FPL!B:B,0),1)&gt;=0.92,4.25,3),IF(INDEX(FPL!P:P,MATCH(RPT!A117,FPL!B:B,0),1)&gt;=0.92,1.25,0))),"")</f>
        <v/>
      </c>
      <c r="AL117" s="22" t="str">
        <f>INDEX(Roster!F:F, MATCH(RPT!A117,Roster!A:A,0),1)</f>
        <v>2022-02-28</v>
      </c>
      <c r="AM117">
        <f>IF(SUMIFS(HRS!G:G,HRS!F:F,"REG",HRS!C:C,RPT!A117)+SUMIFS(HRS!G:G,HRS!F:F,"OT",HRS!C:C,RPT!A117)+SUMIFS(HRS!G:G,HRS!F:F,"PTO",HRS!C:C,RPT!A117,HRS!S:S,"PTOS")&gt;=38,SUMIFS(HRS!G:G,HRS!F:F,"REG",HRS!C:C,RPT!A117)+SUMIFS(HRS!G:G,HRS!F:F,"OT",HRS!C:C,RPT!A117),0)</f>
        <v>0</v>
      </c>
      <c r="AP117">
        <f>SUMIFS(HRS!G:G,HRS!C:C,E117,HRS!F:F,"REG")+SUMIFS(HRS!G:G,HRS!C:C,E117,HRS!F:F,"OT")</f>
        <v>33.966679999999997</v>
      </c>
      <c r="AS117" s="9" t="str">
        <f t="shared" si="18"/>
        <v>1116 116</v>
      </c>
      <c r="AT117" s="9" t="str">
        <f t="shared" si="19"/>
        <v>Mercedes (Jax)</v>
      </c>
      <c r="AU117" s="9" t="str">
        <f t="shared" si="31"/>
        <v/>
      </c>
      <c r="AV117" s="19" t="str">
        <f t="shared" si="28"/>
        <v/>
      </c>
      <c r="BC117" s="23"/>
    </row>
    <row r="118" spans="1:55" ht="12.75" customHeight="1" x14ac:dyDescent="0.2">
      <c r="A118" s="2">
        <f>Roster!A118</f>
        <v>247899</v>
      </c>
      <c r="B118" s="2">
        <f t="shared" si="29"/>
        <v>117</v>
      </c>
      <c r="C118" s="2">
        <v>1117</v>
      </c>
      <c r="D118" s="2" t="str">
        <f>Roster!D118</f>
        <v>Mercedes (Jax)</v>
      </c>
      <c r="E118" s="2" t="str">
        <f t="shared" si="20"/>
        <v>0247899</v>
      </c>
      <c r="F118" s="2">
        <f>IFERROR(INDEX('Cur Sch'!G:G,MATCH(RPT!A118,'Cur Sch'!C:C,0),1),0)</f>
        <v>40</v>
      </c>
      <c r="G118" s="2" t="str">
        <f>Roster!N118</f>
        <v>plan 40</v>
      </c>
      <c r="H118" s="3">
        <f>SUMIF(HRS!C:C,RPT!E118,HRS!G:G)</f>
        <v>34.100020000000001</v>
      </c>
      <c r="I118" s="9" t="str">
        <f>IFERROR(IF(VLOOKUP(A118,PA!A:E,5,0)=0,"Yes",""),"No")</f>
        <v>Yes</v>
      </c>
      <c r="J118" s="9" t="str">
        <f>IFERROR(IF(VLOOKUP(A118,PTO!A:L,12,0)="PTOU Applied", "Unplanned PTO",IF(VLOOKUP(A118,PTO!A:L,12,0)="PTOU ","Denied PTO","Planned PTO")),"No PTO")</f>
        <v>Planned PTO</v>
      </c>
      <c r="K118" s="9" t="str">
        <f t="shared" si="21"/>
        <v/>
      </c>
      <c r="L118" s="14" t="str">
        <f>IFERROR(IF(AND(D118="Kroger",OR(U118="1",U118="0")),IF(VLOOKUP(RPT!A118,KRG!$B$2:$BA$200,52,0)=0,IF(RPT!J118="Planned PTO",IF((F118-0.75)&lt;H118,"Check",""),""),""),""),"")</f>
        <v/>
      </c>
      <c r="M118" s="14" t="str">
        <f>IFERROR(IF(IF(D118="Kroger",AVERAGEIFS('QA Check'!E:E,'QA Check'!C:C,RPT!A118,'QA Check'!H:H,"(QA)"),0)&gt;=90%,IF(AND(I118="Yes",J118&lt;&gt;"Unplanned PTO",U118=1),"Check",""),""),"")</f>
        <v/>
      </c>
      <c r="U118" s="17">
        <f t="shared" si="17"/>
        <v>4.5</v>
      </c>
      <c r="V118" s="8" t="str">
        <f t="shared" si="22"/>
        <v/>
      </c>
      <c r="W118" s="9" t="str">
        <f>IF(G118="Plan 2",IF(AND(IFERROR(INDEX(KRG!D:D,MATCH(RPT!A118,KRG!B:B,0),1)="Plan 2",0),A118&lt;&gt;212821),INDEX(KRG!BA:BA,MATCH(RPT!A118,KRG!B:B,0),1),IF(AND(I118="Yes",OR(J118="No PTO",J118="Planned PTO",J118="Denied PTO")),2,0)),"")</f>
        <v/>
      </c>
      <c r="X118" s="9" t="str">
        <f t="shared" si="23"/>
        <v/>
      </c>
      <c r="Y118" s="9" t="str">
        <f>IF(G118="Plan 9",VLOOKUP(RPT!A118,KRG!$B$2:$BA$200,52,0),"")</f>
        <v/>
      </c>
      <c r="Z118" s="9" t="str">
        <f>IF(G118="Plan 11",VLOOKUP(RPT!A118,KRG!$B$2:$BA$200,52,0),"")</f>
        <v/>
      </c>
      <c r="AA118" s="9" t="str">
        <f>IF(G118="Plan 12",IF(D118="Kroger",IF(J118="",0,VLOOKUP(RPT!A118,KRG!$B$2:$BA$200,52,0)),IF(D118="SW Gas (Jax)",INDEX('SWG2'!BA:BA,MATCH(RPT!A118,'SWG2'!B:B,0),1),IF(D118="Mercedes (Jax)",IF(SUM(SUMIFS(HRS!G:G,HRS!C:C,A118,HRS!F:F,{"OT","REG","PR2.5","PROT5","PR125","PROTC","PR2.0","PROT4"}))&gt;=38,4,0),IF(D118="FPL",IF(AND(H118&gt;=38,I118="Yes"),5.5,IF(H118&gt;=38,3,0)),IF(AND(I118="Yes",OR(J118="No PTO",J118="Planned PTO",J118="Denied PTO")),2.5,0))))),"")</f>
        <v/>
      </c>
      <c r="AB118" s="9" t="str">
        <f>IF(G118="Plan 19",IF(J118="",0,VLOOKUP(RPT!A118,KRG!$B$2:$BA$200,52,0)),"")</f>
        <v/>
      </c>
      <c r="AC118" s="9" t="str">
        <f t="shared" si="24"/>
        <v/>
      </c>
      <c r="AD118" s="9" t="str">
        <f>IF(G118="Plan 22",VLOOKUP(RPT!A118,KRG!$B$2:$BA$200,52,0),"")</f>
        <v/>
      </c>
      <c r="AE118" s="3" t="str">
        <f t="shared" si="30"/>
        <v/>
      </c>
      <c r="AF118" s="9" t="str">
        <f>IF(G118="Plan 26",IF(J118="Unplanned PTO",0,VLOOKUP(RPT!A118,KRG!$B$2:$BA$200,52,0)),"")</f>
        <v/>
      </c>
      <c r="AG118" s="9">
        <f t="shared" si="32"/>
        <v>4.5</v>
      </c>
      <c r="AH118" s="9" t="str">
        <f>IF(G118="Plan 32",VLOOKUP(A118,'SWG2'!B:BA,52,0),"")</f>
        <v/>
      </c>
      <c r="AI118" s="9" t="str">
        <f t="shared" si="27"/>
        <v/>
      </c>
      <c r="AJ118" s="9" t="str">
        <f>IF(G118="Plan 3",IF(AND(H118&gt;=38,J118&lt;&gt;"Unplanned PTO"),IF(AND(INDEX(FPL!P:P,MATCH(RPT!A118,FPL!B:B,0),1)&gt;=0.92),4.25,3),IF(AND(H118&gt;=38,J118="Unplanned PTO",AP118&gt;=38),IF(INDEX(FPL!P:P,MATCH(RPT!A118,FPL!B:B,0),1)&gt;=0.92,4.25,3),IF(INDEX(FPL!P:P,MATCH(RPT!A118,FPL!B:B,0),1)&gt;=0.92,1.25,0))),"")</f>
        <v/>
      </c>
      <c r="AL118" s="22" t="str">
        <f>INDEX(Roster!F:F, MATCH(RPT!A118,Roster!A:A,0),1)</f>
        <v>2022-02-28</v>
      </c>
      <c r="AM118">
        <f>IF(SUMIFS(HRS!G:G,HRS!F:F,"REG",HRS!C:C,RPT!A118)+SUMIFS(HRS!G:G,HRS!F:F,"OT",HRS!C:C,RPT!A118)+SUMIFS(HRS!G:G,HRS!F:F,"PTO",HRS!C:C,RPT!A118,HRS!S:S,"PTOS")&gt;=38,SUMIFS(HRS!G:G,HRS!F:F,"REG",HRS!C:C,RPT!A118)+SUMIFS(HRS!G:G,HRS!F:F,"OT",HRS!C:C,RPT!A118),0)</f>
        <v>0</v>
      </c>
      <c r="AP118">
        <f>SUMIFS(HRS!G:G,HRS!C:C,E118,HRS!F:F,"REG")+SUMIFS(HRS!G:G,HRS!C:C,E118,HRS!F:F,"OT")</f>
        <v>27.100019999999997</v>
      </c>
      <c r="AS118" s="9" t="str">
        <f t="shared" si="18"/>
        <v>1117 117</v>
      </c>
      <c r="AT118" s="9" t="str">
        <f t="shared" si="19"/>
        <v>Mercedes (Jax)</v>
      </c>
      <c r="AU118" s="9" t="str">
        <f t="shared" si="31"/>
        <v/>
      </c>
      <c r="AV118" s="19" t="str">
        <f t="shared" si="28"/>
        <v/>
      </c>
      <c r="BC118" s="23"/>
    </row>
    <row r="119" spans="1:55" ht="12.75" customHeight="1" x14ac:dyDescent="0.2">
      <c r="A119" s="2">
        <f>Roster!A119</f>
        <v>259576</v>
      </c>
      <c r="B119" s="2">
        <f t="shared" si="29"/>
        <v>118</v>
      </c>
      <c r="C119" s="2">
        <v>1118</v>
      </c>
      <c r="D119" s="2" t="str">
        <f>Roster!D119</f>
        <v>Mercedes (Jax)</v>
      </c>
      <c r="E119" s="2" t="str">
        <f t="shared" si="20"/>
        <v>0259576</v>
      </c>
      <c r="F119" s="2">
        <f>IFERROR(INDEX('Cur Sch'!G:G,MATCH(RPT!A119,'Cur Sch'!C:C,0),1),0)</f>
        <v>0</v>
      </c>
      <c r="G119" s="2" t="str">
        <f>Roster!N119</f>
        <v>plan 40</v>
      </c>
      <c r="H119" s="3">
        <f>SUMIF(HRS!C:C,RPT!E119,HRS!G:G)</f>
        <v>32.633330000000001</v>
      </c>
      <c r="I119" s="9" t="str">
        <f>IFERROR(IF(VLOOKUP(A119,PA!A:E,5,0)=0,"Yes",""),"No")</f>
        <v>No</v>
      </c>
      <c r="J119" s="9" t="str">
        <f>IFERROR(IF(VLOOKUP(A119,PTO!A:L,12,0)="PTOU Applied", "Unplanned PTO",IF(VLOOKUP(A119,PTO!A:L,12,0)="PTOU ","Denied PTO","Planned PTO")),"No PTO")</f>
        <v>No PTO</v>
      </c>
      <c r="K119" s="9" t="str">
        <f t="shared" si="21"/>
        <v>Check</v>
      </c>
      <c r="L119" s="14" t="str">
        <f>IFERROR(IF(AND(D119="Kroger",OR(U119="1",U119="0")),IF(VLOOKUP(RPT!A119,KRG!$B$2:$BA$200,52,0)=0,IF(RPT!J119="Planned PTO",IF((F119-0.75)&lt;H119,"Check",""),""),""),""),"")</f>
        <v/>
      </c>
      <c r="M119" s="14" t="str">
        <f>IFERROR(IF(IF(D119="Kroger",AVERAGEIFS('QA Check'!E:E,'QA Check'!C:C,RPT!A119,'QA Check'!H:H,"(QA)"),0)&gt;=90%,IF(AND(I119="Yes",J119&lt;&gt;"Unplanned PTO",U119=1),"Check",""),""),"")</f>
        <v/>
      </c>
      <c r="U119" s="17">
        <f t="shared" si="17"/>
        <v>4.5</v>
      </c>
      <c r="V119" s="8" t="str">
        <f t="shared" si="22"/>
        <v/>
      </c>
      <c r="W119" s="9" t="str">
        <f>IF(G119="Plan 2",IF(AND(IFERROR(INDEX(KRG!D:D,MATCH(RPT!A119,KRG!B:B,0),1)="Plan 2",0),A119&lt;&gt;212821),INDEX(KRG!BA:BA,MATCH(RPT!A119,KRG!B:B,0),1),IF(AND(I119="Yes",OR(J119="No PTO",J119="Planned PTO",J119="Denied PTO")),2,0)),"")</f>
        <v/>
      </c>
      <c r="X119" s="9" t="str">
        <f t="shared" si="23"/>
        <v/>
      </c>
      <c r="Y119" s="9" t="str">
        <f>IF(G119="Plan 9",VLOOKUP(RPT!A119,KRG!$B$2:$BA$200,52,0),"")</f>
        <v/>
      </c>
      <c r="Z119" s="9" t="str">
        <f>IF(G119="Plan 11",VLOOKUP(RPT!A119,KRG!$B$2:$BA$200,52,0),"")</f>
        <v/>
      </c>
      <c r="AA119" s="9" t="str">
        <f>IF(G119="Plan 12",IF(D119="Kroger",IF(J119="",0,VLOOKUP(RPT!A119,KRG!$B$2:$BA$200,52,0)),IF(D119="SW Gas (Jax)",INDEX('SWG2'!BA:BA,MATCH(RPT!A119,'SWG2'!B:B,0),1),IF(D119="Mercedes (Jax)",IF(SUM(SUMIFS(HRS!G:G,HRS!C:C,A119,HRS!F:F,{"OT","REG","PR2.5","PROT5","PR125","PROTC","PR2.0","PROT4"}))&gt;=38,4,0),IF(D119="FPL",IF(AND(H119&gt;=38,I119="Yes"),5.5,IF(H119&gt;=38,3,0)),IF(AND(I119="Yes",OR(J119="No PTO",J119="Planned PTO",J119="Denied PTO")),2.5,0))))),"")</f>
        <v/>
      </c>
      <c r="AB119" s="9" t="str">
        <f>IF(G119="Plan 19",IF(J119="",0,VLOOKUP(RPT!A119,KRG!$B$2:$BA$200,52,0)),"")</f>
        <v/>
      </c>
      <c r="AC119" s="9" t="str">
        <f t="shared" si="24"/>
        <v/>
      </c>
      <c r="AD119" s="9" t="str">
        <f>IF(G119="Plan 22",VLOOKUP(RPT!A119,KRG!$B$2:$BA$200,52,0),"")</f>
        <v/>
      </c>
      <c r="AE119" s="3" t="str">
        <f t="shared" si="30"/>
        <v/>
      </c>
      <c r="AF119" s="9" t="str">
        <f>IF(G119="Plan 26",IF(J119="Unplanned PTO",0,VLOOKUP(RPT!A119,KRG!$B$2:$BA$200,52,0)),"")</f>
        <v/>
      </c>
      <c r="AG119" s="9">
        <f t="shared" si="32"/>
        <v>4.5</v>
      </c>
      <c r="AH119" s="9" t="str">
        <f>IF(G119="Plan 32",VLOOKUP(A119,'SWG2'!B:BA,52,0),"")</f>
        <v/>
      </c>
      <c r="AI119" s="9" t="str">
        <f t="shared" si="27"/>
        <v/>
      </c>
      <c r="AJ119" s="9" t="str">
        <f>IF(G119="Plan 3",IF(AND(H119&gt;=38,J119&lt;&gt;"Unplanned PTO"),IF(AND(INDEX(FPL!P:P,MATCH(RPT!A119,FPL!B:B,0),1)&gt;=0.92),4.25,3),IF(AND(H119&gt;=38,J119="Unplanned PTO",AP119&gt;=38),IF(INDEX(FPL!P:P,MATCH(RPT!A119,FPL!B:B,0),1)&gt;=0.92,4.25,3),IF(INDEX(FPL!P:P,MATCH(RPT!A119,FPL!B:B,0),1)&gt;=0.92,1.25,0))),"")</f>
        <v/>
      </c>
      <c r="AL119" s="22" t="str">
        <f>INDEX(Roster!F:F, MATCH(RPT!A119,Roster!A:A,0),1)</f>
        <v>2021-12-06</v>
      </c>
      <c r="AM119">
        <f>IF(SUMIFS(HRS!G:G,HRS!F:F,"REG",HRS!C:C,RPT!A119)+SUMIFS(HRS!G:G,HRS!F:F,"OT",HRS!C:C,RPT!A119)+SUMIFS(HRS!G:G,HRS!F:F,"PTO",HRS!C:C,RPT!A119,HRS!S:S,"PTOS")&gt;=38,SUMIFS(HRS!G:G,HRS!F:F,"REG",HRS!C:C,RPT!A119)+SUMIFS(HRS!G:G,HRS!F:F,"OT",HRS!C:C,RPT!A119),0)</f>
        <v>0</v>
      </c>
      <c r="AP119">
        <f>SUMIFS(HRS!G:G,HRS!C:C,E119,HRS!F:F,"REG")+SUMIFS(HRS!G:G,HRS!C:C,E119,HRS!F:F,"OT")</f>
        <v>30.633329999999997</v>
      </c>
      <c r="AS119" s="9" t="str">
        <f t="shared" si="18"/>
        <v>1118 118</v>
      </c>
      <c r="AT119" s="9" t="str">
        <f t="shared" si="19"/>
        <v>Mercedes (Jax)</v>
      </c>
      <c r="AU119" s="9" t="str">
        <f t="shared" si="31"/>
        <v>OT</v>
      </c>
      <c r="AV119" s="19" t="str">
        <f t="shared" si="28"/>
        <v/>
      </c>
      <c r="BC119" s="23"/>
    </row>
    <row r="120" spans="1:55" ht="12.75" customHeight="1" x14ac:dyDescent="0.2">
      <c r="A120" s="2">
        <f>Roster!A120</f>
        <v>260861</v>
      </c>
      <c r="B120" s="2">
        <f t="shared" si="29"/>
        <v>119</v>
      </c>
      <c r="C120" s="2">
        <v>1119</v>
      </c>
      <c r="D120" s="2" t="str">
        <f>Roster!D120</f>
        <v>Mercedes (Jax)</v>
      </c>
      <c r="E120" s="2" t="str">
        <f t="shared" si="20"/>
        <v>0260861</v>
      </c>
      <c r="F120" s="2">
        <f>IFERROR(INDEX('Cur Sch'!G:G,MATCH(RPT!A120,'Cur Sch'!C:C,0),1),0)</f>
        <v>40</v>
      </c>
      <c r="G120" s="2" t="str">
        <f>Roster!N120</f>
        <v>plan 40</v>
      </c>
      <c r="H120" s="3">
        <f>SUMIF(HRS!C:C,RPT!E120,HRS!G:G)</f>
        <v>34.566630000000004</v>
      </c>
      <c r="I120" s="9" t="str">
        <f>IFERROR(IF(VLOOKUP(A120,PA!A:E,5,0)=0,"Yes",""),"No")</f>
        <v>Yes</v>
      </c>
      <c r="J120" s="9" t="str">
        <f>IFERROR(IF(VLOOKUP(A120,PTO!A:L,12,0)="PTOU Applied", "Unplanned PTO",IF(VLOOKUP(A120,PTO!A:L,12,0)="PTOU ","Denied PTO","Planned PTO")),"No PTO")</f>
        <v>Unplanned PTO</v>
      </c>
      <c r="K120" s="9" t="str">
        <f t="shared" si="21"/>
        <v/>
      </c>
      <c r="L120" s="14" t="str">
        <f>IFERROR(IF(AND(D120="Kroger",OR(U120="1",U120="0")),IF(VLOOKUP(RPT!A120,KRG!$B$2:$BA$200,52,0)=0,IF(RPT!J120="Planned PTO",IF((F120-0.75)&lt;H120,"Check",""),""),""),""),"")</f>
        <v/>
      </c>
      <c r="M120" s="14" t="str">
        <f>IFERROR(IF(IF(D120="Kroger",AVERAGEIFS('QA Check'!E:E,'QA Check'!C:C,RPT!A120,'QA Check'!H:H,"(QA)"),0)&gt;=90%,IF(AND(I120="Yes",J120&lt;&gt;"Unplanned PTO",U120=1),"Check",""),""),"")</f>
        <v/>
      </c>
      <c r="U120" s="17">
        <f t="shared" si="17"/>
        <v>0</v>
      </c>
      <c r="V120" s="8" t="str">
        <f t="shared" si="22"/>
        <v/>
      </c>
      <c r="W120" s="9" t="str">
        <f>IF(G120="Plan 2",IF(AND(IFERROR(INDEX(KRG!D:D,MATCH(RPT!A120,KRG!B:B,0),1)="Plan 2",0),A120&lt;&gt;212821),INDEX(KRG!BA:BA,MATCH(RPT!A120,KRG!B:B,0),1),IF(AND(I120="Yes",OR(J120="No PTO",J120="Planned PTO",J120="Denied PTO")),2,0)),"")</f>
        <v/>
      </c>
      <c r="X120" s="9" t="str">
        <f t="shared" si="23"/>
        <v/>
      </c>
      <c r="Y120" s="9" t="str">
        <f>IF(G120="Plan 9",VLOOKUP(RPT!A120,KRG!$B$2:$BA$200,52,0),"")</f>
        <v/>
      </c>
      <c r="Z120" s="9" t="str">
        <f>IF(G120="Plan 11",VLOOKUP(RPT!A120,KRG!$B$2:$BA$200,52,0),"")</f>
        <v/>
      </c>
      <c r="AA120" s="9" t="str">
        <f>IF(G120="Plan 12",IF(D120="Kroger",IF(J120="",0,VLOOKUP(RPT!A120,KRG!$B$2:$BA$200,52,0)),IF(D120="SW Gas (Jax)",INDEX('SWG2'!BA:BA,MATCH(RPT!A120,'SWG2'!B:B,0),1),IF(D120="Mercedes (Jax)",IF(SUM(SUMIFS(HRS!G:G,HRS!C:C,A120,HRS!F:F,{"OT","REG","PR2.5","PROT5","PR125","PROTC","PR2.0","PROT4"}))&gt;=38,4,0),IF(D120="FPL",IF(AND(H120&gt;=38,I120="Yes"),5.5,IF(H120&gt;=38,3,0)),IF(AND(I120="Yes",OR(J120="No PTO",J120="Planned PTO",J120="Denied PTO")),2.5,0))))),"")</f>
        <v/>
      </c>
      <c r="AB120" s="9" t="str">
        <f>IF(G120="Plan 19",IF(J120="",0,VLOOKUP(RPT!A120,KRG!$B$2:$BA$200,52,0)),"")</f>
        <v/>
      </c>
      <c r="AC120" s="9" t="str">
        <f t="shared" si="24"/>
        <v/>
      </c>
      <c r="AD120" s="9" t="str">
        <f>IF(G120="Plan 22",VLOOKUP(RPT!A120,KRG!$B$2:$BA$200,52,0),"")</f>
        <v/>
      </c>
      <c r="AE120" s="3" t="str">
        <f t="shared" si="30"/>
        <v/>
      </c>
      <c r="AF120" s="9" t="str">
        <f>IF(G120="Plan 26",IF(J120="Unplanned PTO",0,VLOOKUP(RPT!A120,KRG!$B$2:$BA$200,52,0)),"")</f>
        <v/>
      </c>
      <c r="AG120" s="9">
        <f t="shared" si="32"/>
        <v>0</v>
      </c>
      <c r="AH120" s="9" t="str">
        <f>IF(G120="Plan 32",VLOOKUP(A120,'SWG2'!B:BA,52,0),"")</f>
        <v/>
      </c>
      <c r="AI120" s="9" t="str">
        <f t="shared" si="27"/>
        <v/>
      </c>
      <c r="AJ120" s="9" t="str">
        <f>IF(G120="Plan 3",IF(AND(H120&gt;=38,J120&lt;&gt;"Unplanned PTO"),IF(AND(INDEX(FPL!P:P,MATCH(RPT!A120,FPL!B:B,0),1)&gt;=0.92),4.25,3),IF(AND(H120&gt;=38,J120="Unplanned PTO",AP120&gt;=38),IF(INDEX(FPL!P:P,MATCH(RPT!A120,FPL!B:B,0),1)&gt;=0.92,4.25,3),IF(INDEX(FPL!P:P,MATCH(RPT!A120,FPL!B:B,0),1)&gt;=0.92,1.25,0))),"")</f>
        <v/>
      </c>
      <c r="AL120" s="22" t="str">
        <f>INDEX(Roster!F:F, MATCH(RPT!A120,Roster!A:A,0),1)</f>
        <v>2022-02-28</v>
      </c>
      <c r="AM120">
        <f>IF(SUMIFS(HRS!G:G,HRS!F:F,"REG",HRS!C:C,RPT!A120)+SUMIFS(HRS!G:G,HRS!F:F,"OT",HRS!C:C,RPT!A120)+SUMIFS(HRS!G:G,HRS!F:F,"PTO",HRS!C:C,RPT!A120,HRS!S:S,"PTOS")&gt;=38,SUMIFS(HRS!G:G,HRS!F:F,"REG",HRS!C:C,RPT!A120)+SUMIFS(HRS!G:G,HRS!F:F,"OT",HRS!C:C,RPT!A120),0)</f>
        <v>0</v>
      </c>
      <c r="AP120">
        <f>SUMIFS(HRS!G:G,HRS!C:C,E120,HRS!F:F,"REG")+SUMIFS(HRS!G:G,HRS!C:C,E120,HRS!F:F,"OT")</f>
        <v>32.566630000000004</v>
      </c>
      <c r="AS120" s="9" t="str">
        <f t="shared" si="18"/>
        <v>1119 119</v>
      </c>
      <c r="AT120" s="9" t="str">
        <f t="shared" si="19"/>
        <v>Mercedes (Jax)</v>
      </c>
      <c r="AU120" s="9" t="str">
        <f t="shared" si="31"/>
        <v/>
      </c>
      <c r="AV120" s="19" t="str">
        <f t="shared" si="28"/>
        <v/>
      </c>
      <c r="BC120" s="23"/>
    </row>
    <row r="121" spans="1:55" ht="12.75" customHeight="1" x14ac:dyDescent="0.2">
      <c r="A121" s="2">
        <f>Roster!A121</f>
        <v>256492</v>
      </c>
      <c r="B121" s="2">
        <f t="shared" si="29"/>
        <v>120</v>
      </c>
      <c r="C121" s="2">
        <v>1120</v>
      </c>
      <c r="D121" s="2" t="str">
        <f>Roster!D121</f>
        <v>Mercedes (Jax)</v>
      </c>
      <c r="E121" s="2" t="str">
        <f t="shared" si="20"/>
        <v>0256492</v>
      </c>
      <c r="F121" s="2">
        <f>IFERROR(INDEX('Cur Sch'!G:G,MATCH(RPT!A121,'Cur Sch'!C:C,0),1),0)</f>
        <v>40</v>
      </c>
      <c r="G121" s="2" t="str">
        <f>Roster!N121</f>
        <v>plan 40</v>
      </c>
      <c r="H121" s="3">
        <f>SUMIF(HRS!C:C,RPT!E121,HRS!G:G)</f>
        <v>33.850009999999997</v>
      </c>
      <c r="I121" s="9" t="str">
        <f>IFERROR(IF(VLOOKUP(A121,PA!A:E,5,0)=0,"Yes",""),"No")</f>
        <v>Yes</v>
      </c>
      <c r="J121" s="9" t="str">
        <f>IFERROR(IF(VLOOKUP(A121,PTO!A:L,12,0)="PTOU Applied", "Unplanned PTO",IF(VLOOKUP(A121,PTO!A:L,12,0)="PTOU ","Denied PTO","Planned PTO")),"No PTO")</f>
        <v>No PTO</v>
      </c>
      <c r="K121" s="9" t="str">
        <f t="shared" si="21"/>
        <v/>
      </c>
      <c r="L121" s="14" t="str">
        <f>IFERROR(IF(AND(D121="Kroger",OR(U121="1",U121="0")),IF(VLOOKUP(RPT!A121,KRG!$B$2:$BA$200,52,0)=0,IF(RPT!J121="Planned PTO",IF((F121-0.75)&lt;H121,"Check",""),""),""),""),"")</f>
        <v/>
      </c>
      <c r="M121" s="14" t="str">
        <f>IFERROR(IF(IF(D121="Kroger",AVERAGEIFS('QA Check'!E:E,'QA Check'!C:C,RPT!A121,'QA Check'!H:H,"(QA)"),0)&gt;=90%,IF(AND(I121="Yes",J121&lt;&gt;"Unplanned PTO",U121=1),"Check",""),""),"")</f>
        <v/>
      </c>
      <c r="U121" s="17">
        <f t="shared" si="17"/>
        <v>4.5</v>
      </c>
      <c r="V121" s="8" t="str">
        <f t="shared" si="22"/>
        <v/>
      </c>
      <c r="W121" s="9" t="str">
        <f>IF(G121="Plan 2",IF(AND(IFERROR(INDEX(KRG!D:D,MATCH(RPT!A121,KRG!B:B,0),1)="Plan 2",0),A121&lt;&gt;212821),INDEX(KRG!BA:BA,MATCH(RPT!A121,KRG!B:B,0),1),IF(AND(I121="Yes",OR(J121="No PTO",J121="Planned PTO",J121="Denied PTO")),2,0)),"")</f>
        <v/>
      </c>
      <c r="X121" s="9" t="str">
        <f t="shared" si="23"/>
        <v/>
      </c>
      <c r="Y121" s="9" t="str">
        <f>IF(G121="Plan 9",VLOOKUP(RPT!A121,KRG!$B$2:$BA$200,52,0),"")</f>
        <v/>
      </c>
      <c r="Z121" s="9" t="str">
        <f>IF(G121="Plan 11",VLOOKUP(RPT!A121,KRG!$B$2:$BA$200,52,0),"")</f>
        <v/>
      </c>
      <c r="AA121" s="9" t="str">
        <f>IF(G121="Plan 12",IF(D121="Kroger",IF(J121="",0,VLOOKUP(RPT!A121,KRG!$B$2:$BA$200,52,0)),IF(D121="SW Gas (Jax)",INDEX('SWG2'!BA:BA,MATCH(RPT!A121,'SWG2'!B:B,0),1),IF(D121="Mercedes (Jax)",IF(SUM(SUMIFS(HRS!G:G,HRS!C:C,A121,HRS!F:F,{"OT","REG","PR2.5","PROT5","PR125","PROTC","PR2.0","PROT4"}))&gt;=38,4,0),IF(D121="FPL",IF(AND(H121&gt;=38,I121="Yes"),5.5,IF(H121&gt;=38,3,0)),IF(AND(I121="Yes",OR(J121="No PTO",J121="Planned PTO",J121="Denied PTO")),2.5,0))))),"")</f>
        <v/>
      </c>
      <c r="AB121" s="9" t="str">
        <f>IF(G121="Plan 19",IF(J121="",0,VLOOKUP(RPT!A121,KRG!$B$2:$BA$200,52,0)),"")</f>
        <v/>
      </c>
      <c r="AC121" s="9" t="str">
        <f t="shared" si="24"/>
        <v/>
      </c>
      <c r="AD121" s="9" t="str">
        <f>IF(G121="Plan 22",VLOOKUP(RPT!A121,KRG!$B$2:$BA$200,52,0),"")</f>
        <v/>
      </c>
      <c r="AE121" s="3" t="str">
        <f t="shared" si="30"/>
        <v/>
      </c>
      <c r="AF121" s="9" t="str">
        <f>IF(G121="Plan 26",IF(J121="Unplanned PTO",0,VLOOKUP(RPT!A121,KRG!$B$2:$BA$200,52,0)),"")</f>
        <v/>
      </c>
      <c r="AG121" s="9">
        <f t="shared" si="32"/>
        <v>4.5</v>
      </c>
      <c r="AH121" s="9" t="str">
        <f>IF(G121="Plan 32",VLOOKUP(A121,'SWG2'!B:BA,52,0),"")</f>
        <v/>
      </c>
      <c r="AI121" s="9" t="str">
        <f t="shared" si="27"/>
        <v/>
      </c>
      <c r="AJ121" s="9" t="str">
        <f>IF(G121="Plan 3",IF(AND(H121&gt;=38,J121&lt;&gt;"Unplanned PTO"),IF(AND(INDEX(FPL!P:P,MATCH(RPT!A121,FPL!B:B,0),1)&gt;=0.92),4.25,3),IF(AND(H121&gt;=38,J121="Unplanned PTO",AP121&gt;=38),IF(INDEX(FPL!P:P,MATCH(RPT!A121,FPL!B:B,0),1)&gt;=0.92,4.25,3),IF(INDEX(FPL!P:P,MATCH(RPT!A121,FPL!B:B,0),1)&gt;=0.92,1.25,0))),"")</f>
        <v/>
      </c>
      <c r="AL121" s="22" t="str">
        <f>INDEX(Roster!F:F, MATCH(RPT!A121,Roster!A:A,0),1)</f>
        <v>2021-06-21</v>
      </c>
      <c r="AM121">
        <f>IF(SUMIFS(HRS!G:G,HRS!F:F,"REG",HRS!C:C,RPT!A121)+SUMIFS(HRS!G:G,HRS!F:F,"OT",HRS!C:C,RPT!A121)+SUMIFS(HRS!G:G,HRS!F:F,"PTO",HRS!C:C,RPT!A121,HRS!S:S,"PTOS")&gt;=38,SUMIFS(HRS!G:G,HRS!F:F,"REG",HRS!C:C,RPT!A121)+SUMIFS(HRS!G:G,HRS!F:F,"OT",HRS!C:C,RPT!A121),0)</f>
        <v>0</v>
      </c>
      <c r="AP121">
        <f>SUMIFS(HRS!G:G,HRS!C:C,E121,HRS!F:F,"REG")+SUMIFS(HRS!G:G,HRS!C:C,E121,HRS!F:F,"OT")</f>
        <v>33.850009999999997</v>
      </c>
      <c r="AS121" s="9" t="str">
        <f t="shared" si="18"/>
        <v>1120 120</v>
      </c>
      <c r="AT121" s="9" t="str">
        <f t="shared" si="19"/>
        <v>Mercedes (Jax)</v>
      </c>
      <c r="AU121" s="9" t="str">
        <f t="shared" si="31"/>
        <v/>
      </c>
      <c r="AV121" s="19" t="str">
        <f t="shared" si="28"/>
        <v/>
      </c>
      <c r="BC121" s="23"/>
    </row>
    <row r="122" spans="1:55" ht="12.75" customHeight="1" x14ac:dyDescent="0.2">
      <c r="A122" s="2">
        <f>Roster!A122</f>
        <v>247886</v>
      </c>
      <c r="B122" s="2">
        <f t="shared" si="29"/>
        <v>121</v>
      </c>
      <c r="C122" s="2">
        <v>1121</v>
      </c>
      <c r="D122" s="2" t="str">
        <f>Roster!D122</f>
        <v>Mercedes (Jax)</v>
      </c>
      <c r="E122" s="2" t="str">
        <f t="shared" si="20"/>
        <v>0247886</v>
      </c>
      <c r="F122" s="2">
        <f>IFERROR(INDEX('Cur Sch'!G:G,MATCH(RPT!A122,'Cur Sch'!C:C,0),1),0)</f>
        <v>40</v>
      </c>
      <c r="G122" s="2" t="str">
        <f>Roster!N122</f>
        <v>plan 40</v>
      </c>
      <c r="H122" s="3">
        <f>SUMIF(HRS!C:C,RPT!E122,HRS!G:G)</f>
        <v>40.716670000000001</v>
      </c>
      <c r="I122" s="9" t="str">
        <f>IFERROR(IF(VLOOKUP(A122,PA!A:E,5,0)=0,"Yes",""),"No")</f>
        <v>Yes</v>
      </c>
      <c r="J122" s="9" t="str">
        <f>IFERROR(IF(VLOOKUP(A122,PTO!A:L,12,0)="PTOU Applied", "Unplanned PTO",IF(VLOOKUP(A122,PTO!A:L,12,0)="PTOU ","Denied PTO","Planned PTO")),"No PTO")</f>
        <v>No PTO</v>
      </c>
      <c r="K122" s="9" t="str">
        <f t="shared" si="21"/>
        <v/>
      </c>
      <c r="L122" s="14" t="str">
        <f>IFERROR(IF(AND(D122="Kroger",OR(U122="1",U122="0")),IF(VLOOKUP(RPT!A122,KRG!$B$2:$BA$200,52,0)=0,IF(RPT!J122="Planned PTO",IF((F122-0.75)&lt;H122,"Check",""),""),""),""),"")</f>
        <v/>
      </c>
      <c r="M122" s="14" t="str">
        <f>IFERROR(IF(IF(D122="Kroger",AVERAGEIFS('QA Check'!E:E,'QA Check'!C:C,RPT!A122,'QA Check'!H:H,"(QA)"),0)&gt;=90%,IF(AND(I122="Yes",J122&lt;&gt;"Unplanned PTO",U122=1),"Check",""),""),"")</f>
        <v/>
      </c>
      <c r="U122" s="17">
        <f t="shared" si="17"/>
        <v>4.5</v>
      </c>
      <c r="V122" s="8" t="str">
        <f t="shared" si="22"/>
        <v/>
      </c>
      <c r="W122" s="9" t="str">
        <f>IF(G122="Plan 2",IF(AND(IFERROR(INDEX(KRG!D:D,MATCH(RPT!A122,KRG!B:B,0),1)="Plan 2",0),A122&lt;&gt;212821),INDEX(KRG!BA:BA,MATCH(RPT!A122,KRG!B:B,0),1),IF(AND(I122="Yes",OR(J122="No PTO",J122="Planned PTO",J122="Denied PTO")),2,0)),"")</f>
        <v/>
      </c>
      <c r="X122" s="9" t="str">
        <f t="shared" si="23"/>
        <v/>
      </c>
      <c r="Y122" s="9" t="str">
        <f>IF(G122="Plan 9",VLOOKUP(RPT!A122,KRG!$B$2:$BA$200,52,0),"")</f>
        <v/>
      </c>
      <c r="Z122" s="9" t="str">
        <f>IF(G122="Plan 11",VLOOKUP(RPT!A122,KRG!$B$2:$BA$200,52,0),"")</f>
        <v/>
      </c>
      <c r="AA122" s="9" t="str">
        <f>IF(G122="Plan 12",IF(D122="Kroger",IF(J122="",0,VLOOKUP(RPT!A122,KRG!$B$2:$BA$200,52,0)),IF(D122="SW Gas (Jax)",INDEX('SWG2'!BA:BA,MATCH(RPT!A122,'SWG2'!B:B,0),1),IF(D122="Mercedes (Jax)",IF(SUM(SUMIFS(HRS!G:G,HRS!C:C,A122,HRS!F:F,{"OT","REG","PR2.5","PROT5","PR125","PROTC","PR2.0","PROT4"}))&gt;=38,4,0),IF(D122="FPL",IF(AND(H122&gt;=38,I122="Yes"),5.5,IF(H122&gt;=38,3,0)),IF(AND(I122="Yes",OR(J122="No PTO",J122="Planned PTO",J122="Denied PTO")),2.5,0))))),"")</f>
        <v/>
      </c>
      <c r="AB122" s="9" t="str">
        <f>IF(G122="Plan 19",IF(J122="",0,VLOOKUP(RPT!A122,KRG!$B$2:$BA$200,52,0)),"")</f>
        <v/>
      </c>
      <c r="AC122" s="9" t="str">
        <f t="shared" si="24"/>
        <v/>
      </c>
      <c r="AD122" s="9" t="str">
        <f>IF(G122="Plan 22",VLOOKUP(RPT!A122,KRG!$B$2:$BA$200,52,0),"")</f>
        <v/>
      </c>
      <c r="AE122" s="3" t="str">
        <f t="shared" si="30"/>
        <v/>
      </c>
      <c r="AF122" s="9" t="str">
        <f>IF(G122="Plan 26",IF(J122="Unplanned PTO",0,VLOOKUP(RPT!A122,KRG!$B$2:$BA$200,52,0)),"")</f>
        <v/>
      </c>
      <c r="AG122" s="9">
        <f t="shared" si="32"/>
        <v>4.5</v>
      </c>
      <c r="AH122" s="9" t="str">
        <f>IF(G122="Plan 32",VLOOKUP(A122,'SWG2'!B:BA,52,0),"")</f>
        <v/>
      </c>
      <c r="AI122" s="9" t="str">
        <f t="shared" si="27"/>
        <v/>
      </c>
      <c r="AJ122" s="9" t="str">
        <f>IF(G122="Plan 3",IF(AND(H122&gt;=38,J122&lt;&gt;"Unplanned PTO"),IF(AND(INDEX(FPL!P:P,MATCH(RPT!A122,FPL!B:B,0),1)&gt;=0.92),4.25,3),IF(AND(H122&gt;=38,J122="Unplanned PTO",AP122&gt;=38),IF(INDEX(FPL!P:P,MATCH(RPT!A122,FPL!B:B,0),1)&gt;=0.92,4.25,3),IF(INDEX(FPL!P:P,MATCH(RPT!A122,FPL!B:B,0),1)&gt;=0.92,1.25,0))),"")</f>
        <v/>
      </c>
      <c r="AL122" s="22" t="str">
        <f>INDEX(Roster!F:F, MATCH(RPT!A122,Roster!A:A,0),1)</f>
        <v>2020-03-10</v>
      </c>
      <c r="AM122">
        <f>IF(SUMIFS(HRS!G:G,HRS!F:F,"REG",HRS!C:C,RPT!A122)+SUMIFS(HRS!G:G,HRS!F:F,"OT",HRS!C:C,RPT!A122)+SUMIFS(HRS!G:G,HRS!F:F,"PTO",HRS!C:C,RPT!A122,HRS!S:S,"PTOS")&gt;=38,SUMIFS(HRS!G:G,HRS!F:F,"REG",HRS!C:C,RPT!A122)+SUMIFS(HRS!G:G,HRS!F:F,"OT",HRS!C:C,RPT!A122),0)</f>
        <v>0</v>
      </c>
      <c r="AP122">
        <f>SUMIFS(HRS!G:G,HRS!C:C,E122,HRS!F:F,"REG")+SUMIFS(HRS!G:G,HRS!C:C,E122,HRS!F:F,"OT")</f>
        <v>32.716670000000001</v>
      </c>
      <c r="AS122" s="9" t="str">
        <f t="shared" si="18"/>
        <v>1121 121</v>
      </c>
      <c r="AT122" s="9" t="str">
        <f t="shared" si="19"/>
        <v>Mercedes (Jax)</v>
      </c>
      <c r="AU122" s="9" t="str">
        <f t="shared" si="31"/>
        <v/>
      </c>
      <c r="AV122" s="19" t="str">
        <f t="shared" si="28"/>
        <v/>
      </c>
      <c r="BC122" s="23"/>
    </row>
    <row r="123" spans="1:55" ht="12.75" customHeight="1" x14ac:dyDescent="0.2">
      <c r="A123" s="2">
        <f>Roster!A123</f>
        <v>252191</v>
      </c>
      <c r="B123" s="2">
        <f t="shared" si="29"/>
        <v>122</v>
      </c>
      <c r="C123" s="2">
        <v>1122</v>
      </c>
      <c r="D123" s="2" t="str">
        <f>Roster!D123</f>
        <v>Mercedes (Jax)</v>
      </c>
      <c r="E123" s="2" t="str">
        <f t="shared" si="20"/>
        <v>0252191</v>
      </c>
      <c r="F123" s="2">
        <f>IFERROR(INDEX('Cur Sch'!G:G,MATCH(RPT!A123,'Cur Sch'!C:C,0),1),0)</f>
        <v>40</v>
      </c>
      <c r="G123" s="2" t="str">
        <f>Roster!N123</f>
        <v>plan 40</v>
      </c>
      <c r="H123" s="3">
        <f>SUMIF(HRS!C:C,RPT!E123,HRS!G:G)</f>
        <v>17.033339999999999</v>
      </c>
      <c r="I123" s="9" t="str">
        <f>IFERROR(IF(VLOOKUP(A123,PA!A:E,5,0)=0,"Yes",""),"No")</f>
        <v>No</v>
      </c>
      <c r="J123" s="9" t="str">
        <f>IFERROR(IF(VLOOKUP(A123,PTO!A:L,12,0)="PTOU Applied", "Unplanned PTO",IF(VLOOKUP(A123,PTO!A:L,12,0)="PTOU ","Denied PTO","Planned PTO")),"No PTO")</f>
        <v>Unplanned PTO</v>
      </c>
      <c r="K123" s="9" t="str">
        <f t="shared" si="21"/>
        <v/>
      </c>
      <c r="L123" s="14" t="str">
        <f>IFERROR(IF(AND(D123="Kroger",OR(U123="1",U123="0")),IF(VLOOKUP(RPT!A123,KRG!$B$2:$BA$200,52,0)=0,IF(RPT!J123="Planned PTO",IF((F123-0.75)&lt;H123,"Check",""),""),""),""),"")</f>
        <v/>
      </c>
      <c r="M123" s="14" t="str">
        <f>IFERROR(IF(IF(D123="Kroger",AVERAGEIFS('QA Check'!E:E,'QA Check'!C:C,RPT!A123,'QA Check'!H:H,"(QA)"),0)&gt;=90%,IF(AND(I123="Yes",J123&lt;&gt;"Unplanned PTO",U123=1),"Check",""),""),"")</f>
        <v/>
      </c>
      <c r="U123" s="17">
        <f t="shared" si="17"/>
        <v>0</v>
      </c>
      <c r="V123" s="8" t="str">
        <f t="shared" si="22"/>
        <v/>
      </c>
      <c r="W123" s="9" t="str">
        <f>IF(G123="Plan 2",IF(AND(IFERROR(INDEX(KRG!D:D,MATCH(RPT!A123,KRG!B:B,0),1)="Plan 2",0),A123&lt;&gt;212821),INDEX(KRG!BA:BA,MATCH(RPT!A123,KRG!B:B,0),1),IF(AND(I123="Yes",OR(J123="No PTO",J123="Planned PTO",J123="Denied PTO")),2,0)),"")</f>
        <v/>
      </c>
      <c r="X123" s="9" t="str">
        <f t="shared" si="23"/>
        <v/>
      </c>
      <c r="Y123" s="9" t="str">
        <f>IF(G123="Plan 9",VLOOKUP(RPT!A123,KRG!$B$2:$BA$200,52,0),"")</f>
        <v/>
      </c>
      <c r="Z123" s="9" t="str">
        <f>IF(G123="Plan 11",VLOOKUP(RPT!A123,KRG!$B$2:$BA$200,52,0),"")</f>
        <v/>
      </c>
      <c r="AA123" s="9" t="str">
        <f>IF(G123="Plan 12",IF(D123="Kroger",IF(J123="",0,VLOOKUP(RPT!A123,KRG!$B$2:$BA$200,52,0)),IF(D123="SW Gas (Jax)",INDEX('SWG2'!BA:BA,MATCH(RPT!A123,'SWG2'!B:B,0),1),IF(D123="Mercedes (Jax)",IF(SUM(SUMIFS(HRS!G:G,HRS!C:C,A123,HRS!F:F,{"OT","REG","PR2.5","PROT5","PR125","PROTC","PR2.0","PROT4"}))&gt;=38,4,0),IF(D123="FPL",IF(AND(H123&gt;=38,I123="Yes"),5.5,IF(H123&gt;=38,3,0)),IF(AND(I123="Yes",OR(J123="No PTO",J123="Planned PTO",J123="Denied PTO")),2.5,0))))),"")</f>
        <v/>
      </c>
      <c r="AB123" s="9" t="str">
        <f>IF(G123="Plan 19",IF(J123="",0,VLOOKUP(RPT!A123,KRG!$B$2:$BA$200,52,0)),"")</f>
        <v/>
      </c>
      <c r="AC123" s="9" t="str">
        <f t="shared" si="24"/>
        <v/>
      </c>
      <c r="AD123" s="9" t="str">
        <f>IF(G123="Plan 22",VLOOKUP(RPT!A123,KRG!$B$2:$BA$200,52,0),"")</f>
        <v/>
      </c>
      <c r="AE123" s="3" t="str">
        <f t="shared" si="30"/>
        <v/>
      </c>
      <c r="AF123" s="9" t="str">
        <f>IF(G123="Plan 26",IF(J123="Unplanned PTO",0,VLOOKUP(RPT!A123,KRG!$B$2:$BA$200,52,0)),"")</f>
        <v/>
      </c>
      <c r="AG123" s="9">
        <f t="shared" si="32"/>
        <v>0</v>
      </c>
      <c r="AH123" s="9" t="str">
        <f>IF(G123="Plan 32",VLOOKUP(A123,'SWG2'!B:BA,52,0),"")</f>
        <v/>
      </c>
      <c r="AI123" s="9" t="str">
        <f t="shared" si="27"/>
        <v/>
      </c>
      <c r="AJ123" s="9" t="str">
        <f>IF(G123="Plan 3",IF(AND(H123&gt;=38,J123&lt;&gt;"Unplanned PTO"),IF(AND(INDEX(FPL!P:P,MATCH(RPT!A123,FPL!B:B,0),1)&gt;=0.92),4.25,3),IF(AND(H123&gt;=38,J123="Unplanned PTO",AP123&gt;=38),IF(INDEX(FPL!P:P,MATCH(RPT!A123,FPL!B:B,0),1)&gt;=0.92,4.25,3),IF(INDEX(FPL!P:P,MATCH(RPT!A123,FPL!B:B,0),1)&gt;=0.92,1.25,0))),"")</f>
        <v/>
      </c>
      <c r="AL123" s="22" t="str">
        <f>INDEX(Roster!F:F, MATCH(RPT!A123,Roster!A:A,0),1)</f>
        <v>2020-09-28</v>
      </c>
      <c r="AM123">
        <f>IF(SUMIFS(HRS!G:G,HRS!F:F,"REG",HRS!C:C,RPT!A123)+SUMIFS(HRS!G:G,HRS!F:F,"OT",HRS!C:C,RPT!A123)+SUMIFS(HRS!G:G,HRS!F:F,"PTO",HRS!C:C,RPT!A123,HRS!S:S,"PTOS")&gt;=38,SUMIFS(HRS!G:G,HRS!F:F,"REG",HRS!C:C,RPT!A123)+SUMIFS(HRS!G:G,HRS!F:F,"OT",HRS!C:C,RPT!A123),0)</f>
        <v>0</v>
      </c>
      <c r="AP123">
        <f>SUMIFS(HRS!G:G,HRS!C:C,E123,HRS!F:F,"REG")+SUMIFS(HRS!G:G,HRS!C:C,E123,HRS!F:F,"OT")</f>
        <v>11.033339999999999</v>
      </c>
      <c r="AS123" s="9" t="str">
        <f t="shared" si="18"/>
        <v>1122 122</v>
      </c>
      <c r="AT123" s="9" t="str">
        <f t="shared" si="19"/>
        <v>Mercedes (Jax)</v>
      </c>
      <c r="AU123" s="9" t="str">
        <f t="shared" si="31"/>
        <v/>
      </c>
      <c r="AV123" s="19" t="str">
        <f t="shared" si="28"/>
        <v/>
      </c>
      <c r="BC123" s="23"/>
    </row>
    <row r="124" spans="1:55" ht="12.75" customHeight="1" x14ac:dyDescent="0.2">
      <c r="A124" s="2">
        <f>Roster!A124</f>
        <v>243870</v>
      </c>
      <c r="B124" s="2">
        <f t="shared" si="29"/>
        <v>123</v>
      </c>
      <c r="C124" s="2">
        <v>1123</v>
      </c>
      <c r="D124" s="2" t="str">
        <f>Roster!D124</f>
        <v>Mercedes (Jax)</v>
      </c>
      <c r="E124" s="2" t="str">
        <f t="shared" si="20"/>
        <v>0243870</v>
      </c>
      <c r="F124" s="2">
        <f>IFERROR(INDEX('Cur Sch'!G:G,MATCH(RPT!A124,'Cur Sch'!C:C,0),1),0)</f>
        <v>40</v>
      </c>
      <c r="G124" s="2" t="str">
        <f>Roster!N124</f>
        <v>plan 40</v>
      </c>
      <c r="H124" s="3">
        <f>SUMIF(HRS!C:C,RPT!E124,HRS!G:G)</f>
        <v>40.333350000000003</v>
      </c>
      <c r="I124" s="9" t="str">
        <f>IFERROR(IF(VLOOKUP(A124,PA!A:E,5,0)=0,"Yes",""),"No")</f>
        <v>Yes</v>
      </c>
      <c r="J124" s="9" t="str">
        <f>IFERROR(IF(VLOOKUP(A124,PTO!A:L,12,0)="PTOU Applied", "Unplanned PTO",IF(VLOOKUP(A124,PTO!A:L,12,0)="PTOU ","Denied PTO","Planned PTO")),"No PTO")</f>
        <v>Unplanned PTO</v>
      </c>
      <c r="K124" s="9" t="str">
        <f t="shared" si="21"/>
        <v/>
      </c>
      <c r="L124" s="14" t="str">
        <f>IFERROR(IF(AND(D124="Kroger",OR(U124="1",U124="0")),IF(VLOOKUP(RPT!A124,KRG!$B$2:$BA$200,52,0)=0,IF(RPT!J124="Planned PTO",IF((F124-0.75)&lt;H124,"Check",""),""),""),""),"")</f>
        <v/>
      </c>
      <c r="M124" s="14" t="str">
        <f>IFERROR(IF(IF(D124="Kroger",AVERAGEIFS('QA Check'!E:E,'QA Check'!C:C,RPT!A124,'QA Check'!H:H,"(QA)"),0)&gt;=90%,IF(AND(I124="Yes",J124&lt;&gt;"Unplanned PTO",U124=1),"Check",""),""),"")</f>
        <v/>
      </c>
      <c r="U124" s="17">
        <f t="shared" si="17"/>
        <v>0</v>
      </c>
      <c r="V124" s="8" t="str">
        <f t="shared" si="22"/>
        <v/>
      </c>
      <c r="W124" s="9" t="str">
        <f>IF(G124="Plan 2",IF(AND(IFERROR(INDEX(KRG!D:D,MATCH(RPT!A124,KRG!B:B,0),1)="Plan 2",0),A124&lt;&gt;212821),INDEX(KRG!BA:BA,MATCH(RPT!A124,KRG!B:B,0),1),IF(AND(I124="Yes",OR(J124="No PTO",J124="Planned PTO",J124="Denied PTO")),2,0)),"")</f>
        <v/>
      </c>
      <c r="X124" s="9" t="str">
        <f t="shared" si="23"/>
        <v/>
      </c>
      <c r="Y124" s="9" t="str">
        <f>IF(G124="Plan 9",VLOOKUP(RPT!A124,KRG!$B$2:$BA$200,52,0),"")</f>
        <v/>
      </c>
      <c r="Z124" s="9" t="str">
        <f>IF(G124="Plan 11",VLOOKUP(RPT!A124,KRG!$B$2:$BA$200,52,0),"")</f>
        <v/>
      </c>
      <c r="AA124" s="9" t="str">
        <f>IF(G124="Plan 12",IF(D124="Kroger",IF(J124="",0,VLOOKUP(RPT!A124,KRG!$B$2:$BA$200,52,0)),IF(D124="SW Gas (Jax)",INDEX('SWG2'!BA:BA,MATCH(RPT!A124,'SWG2'!B:B,0),1),IF(D124="Mercedes (Jax)",IF(SUM(SUMIFS(HRS!G:G,HRS!C:C,A124,HRS!F:F,{"OT","REG","PR2.5","PROT5","PR125","PROTC","PR2.0","PROT4"}))&gt;=38,4,0),IF(D124="FPL",IF(AND(H124&gt;=38,I124="Yes"),5.5,IF(H124&gt;=38,3,0)),IF(AND(I124="Yes",OR(J124="No PTO",J124="Planned PTO",J124="Denied PTO")),2.5,0))))),"")</f>
        <v/>
      </c>
      <c r="AB124" s="9" t="str">
        <f>IF(G124="Plan 19",IF(J124="",0,VLOOKUP(RPT!A124,KRG!$B$2:$BA$200,52,0)),"")</f>
        <v/>
      </c>
      <c r="AC124" s="9" t="str">
        <f t="shared" si="24"/>
        <v/>
      </c>
      <c r="AD124" s="9" t="str">
        <f>IF(G124="Plan 22",VLOOKUP(RPT!A124,KRG!$B$2:$BA$200,52,0),"")</f>
        <v/>
      </c>
      <c r="AE124" s="3" t="str">
        <f t="shared" si="30"/>
        <v/>
      </c>
      <c r="AF124" s="9" t="str">
        <f>IF(G124="Plan 26",IF(J124="Unplanned PTO",0,VLOOKUP(RPT!A124,KRG!$B$2:$BA$200,52,0)),"")</f>
        <v/>
      </c>
      <c r="AG124" s="9">
        <f t="shared" si="32"/>
        <v>0</v>
      </c>
      <c r="AH124" s="9" t="str">
        <f>IF(G124="Plan 32",VLOOKUP(A124,'SWG2'!B:BA,52,0),"")</f>
        <v/>
      </c>
      <c r="AI124" s="9" t="str">
        <f t="shared" si="27"/>
        <v/>
      </c>
      <c r="AJ124" s="9" t="str">
        <f>IF(G124="Plan 3",IF(AND(H124&gt;=38,J124&lt;&gt;"Unplanned PTO"),IF(AND(INDEX(FPL!P:P,MATCH(RPT!A124,FPL!B:B,0),1)&gt;=0.92),4.25,3),IF(AND(H124&gt;=38,J124="Unplanned PTO",AP124&gt;=38),IF(INDEX(FPL!P:P,MATCH(RPT!A124,FPL!B:B,0),1)&gt;=0.92,4.25,3),IF(INDEX(FPL!P:P,MATCH(RPT!A124,FPL!B:B,0),1)&gt;=0.92,1.25,0))),"")</f>
        <v/>
      </c>
      <c r="AL124" s="22" t="str">
        <f>INDEX(Roster!F:F, MATCH(RPT!A124,Roster!A:A,0),1)</f>
        <v>2019-09-09</v>
      </c>
      <c r="AM124">
        <f>IF(SUMIFS(HRS!G:G,HRS!F:F,"REG",HRS!C:C,RPT!A124)+SUMIFS(HRS!G:G,HRS!F:F,"OT",HRS!C:C,RPT!A124)+SUMIFS(HRS!G:G,HRS!F:F,"PTO",HRS!C:C,RPT!A124,HRS!S:S,"PTOS")&gt;=38,SUMIFS(HRS!G:G,HRS!F:F,"REG",HRS!C:C,RPT!A124)+SUMIFS(HRS!G:G,HRS!F:F,"OT",HRS!C:C,RPT!A124),0)</f>
        <v>0</v>
      </c>
      <c r="AP124">
        <f>SUMIFS(HRS!G:G,HRS!C:C,E124,HRS!F:F,"REG")+SUMIFS(HRS!G:G,HRS!C:C,E124,HRS!F:F,"OT")</f>
        <v>32.333350000000003</v>
      </c>
      <c r="AS124" s="9" t="str">
        <f t="shared" si="18"/>
        <v>1123 123</v>
      </c>
      <c r="AT124" s="9" t="str">
        <f t="shared" si="19"/>
        <v>Mercedes (Jax)</v>
      </c>
      <c r="AU124" s="9" t="str">
        <f t="shared" si="31"/>
        <v/>
      </c>
      <c r="AV124" s="19" t="str">
        <f t="shared" si="28"/>
        <v/>
      </c>
      <c r="BC124" s="23"/>
    </row>
    <row r="125" spans="1:55" ht="12.75" customHeight="1" x14ac:dyDescent="0.2">
      <c r="A125" s="2">
        <f>Roster!A125</f>
        <v>261360</v>
      </c>
      <c r="B125" s="2">
        <f t="shared" si="29"/>
        <v>124</v>
      </c>
      <c r="C125" s="2">
        <v>1124</v>
      </c>
      <c r="D125" s="2" t="str">
        <f>Roster!D125</f>
        <v>Mercedes (Jax)</v>
      </c>
      <c r="E125" s="2" t="str">
        <f t="shared" si="20"/>
        <v>0261360</v>
      </c>
      <c r="F125" s="2">
        <f>IFERROR(INDEX('Cur Sch'!G:G,MATCH(RPT!A125,'Cur Sch'!C:C,0),1),0)</f>
        <v>40</v>
      </c>
      <c r="G125" s="2" t="str">
        <f>Roster!N125</f>
        <v>plan 40</v>
      </c>
      <c r="H125" s="3">
        <f>SUMIF(HRS!C:C,RPT!E125,HRS!G:G)</f>
        <v>34.266640000000002</v>
      </c>
      <c r="I125" s="9" t="str">
        <f>IFERROR(IF(VLOOKUP(A125,PA!A:E,5,0)=0,"Yes",""),"No")</f>
        <v>Yes</v>
      </c>
      <c r="J125" s="9" t="str">
        <f>IFERROR(IF(VLOOKUP(A125,PTO!A:L,12,0)="PTOU Applied", "Unplanned PTO",IF(VLOOKUP(A125,PTO!A:L,12,0)="PTOU ","Denied PTO","Planned PTO")),"No PTO")</f>
        <v>Unplanned PTO</v>
      </c>
      <c r="K125" s="9" t="str">
        <f t="shared" si="21"/>
        <v/>
      </c>
      <c r="L125" s="14" t="str">
        <f>IFERROR(IF(AND(D125="Kroger",OR(U125="1",U125="0")),IF(VLOOKUP(RPT!A125,KRG!$B$2:$BA$200,52,0)=0,IF(RPT!J125="Planned PTO",IF((F125-0.75)&lt;H125,"Check",""),""),""),""),"")</f>
        <v/>
      </c>
      <c r="M125" s="14" t="str">
        <f>IFERROR(IF(IF(D125="Kroger",AVERAGEIFS('QA Check'!E:E,'QA Check'!C:C,RPT!A125,'QA Check'!H:H,"(QA)"),0)&gt;=90%,IF(AND(I125="Yes",J125&lt;&gt;"Unplanned PTO",U125=1),"Check",""),""),"")</f>
        <v/>
      </c>
      <c r="U125" s="17">
        <f t="shared" si="17"/>
        <v>0</v>
      </c>
      <c r="V125" s="8" t="str">
        <f t="shared" si="22"/>
        <v/>
      </c>
      <c r="W125" s="9" t="str">
        <f>IF(G125="Plan 2",IF(AND(IFERROR(INDEX(KRG!D:D,MATCH(RPT!A125,KRG!B:B,0),1)="Plan 2",0),A125&lt;&gt;212821),INDEX(KRG!BA:BA,MATCH(RPT!A125,KRG!B:B,0),1),IF(AND(I125="Yes",OR(J125="No PTO",J125="Planned PTO",J125="Denied PTO")),2,0)),"")</f>
        <v/>
      </c>
      <c r="X125" s="9" t="str">
        <f t="shared" si="23"/>
        <v/>
      </c>
      <c r="Y125" s="9" t="str">
        <f>IF(G125="Plan 9",VLOOKUP(RPT!A125,KRG!$B$2:$BA$200,52,0),"")</f>
        <v/>
      </c>
      <c r="Z125" s="9" t="str">
        <f>IF(G125="Plan 11",VLOOKUP(RPT!A125,KRG!$B$2:$BA$200,52,0),"")</f>
        <v/>
      </c>
      <c r="AA125" s="9" t="str">
        <f>IF(G125="Plan 12",IF(D125="Kroger",IF(J125="",0,VLOOKUP(RPT!A125,KRG!$B$2:$BA$200,52,0)),IF(D125="SW Gas (Jax)",INDEX('SWG2'!BA:BA,MATCH(RPT!A125,'SWG2'!B:B,0),1),IF(D125="Mercedes (Jax)",IF(SUM(SUMIFS(HRS!G:G,HRS!C:C,A125,HRS!F:F,{"OT","REG","PR2.5","PROT5","PR125","PROTC","PR2.0","PROT4"}))&gt;=38,4,0),IF(D125="FPL",IF(AND(H125&gt;=38,I125="Yes"),5.5,IF(H125&gt;=38,3,0)),IF(AND(I125="Yes",OR(J125="No PTO",J125="Planned PTO",J125="Denied PTO")),2.5,0))))),"")</f>
        <v/>
      </c>
      <c r="AB125" s="9" t="str">
        <f>IF(G125="Plan 19",IF(J125="",0,VLOOKUP(RPT!A125,KRG!$B$2:$BA$200,52,0)),"")</f>
        <v/>
      </c>
      <c r="AC125" s="9" t="str">
        <f t="shared" si="24"/>
        <v/>
      </c>
      <c r="AD125" s="9" t="str">
        <f>IF(G125="Plan 22",VLOOKUP(RPT!A125,KRG!$B$2:$BA$200,52,0),"")</f>
        <v/>
      </c>
      <c r="AE125" s="3" t="str">
        <f t="shared" si="30"/>
        <v/>
      </c>
      <c r="AF125" s="9" t="str">
        <f>IF(G125="Plan 26",IF(J125="Unplanned PTO",0,VLOOKUP(RPT!A125,KRG!$B$2:$BA$200,52,0)),"")</f>
        <v/>
      </c>
      <c r="AG125" s="9">
        <f t="shared" si="32"/>
        <v>0</v>
      </c>
      <c r="AH125" s="9" t="str">
        <f>IF(G125="Plan 32",VLOOKUP(A125,'SWG2'!B:BA,52,0),"")</f>
        <v/>
      </c>
      <c r="AI125" s="9" t="str">
        <f t="shared" si="27"/>
        <v/>
      </c>
      <c r="AJ125" s="9" t="str">
        <f>IF(G125="Plan 3",IF(AND(H125&gt;=38,J125&lt;&gt;"Unplanned PTO"),IF(AND(INDEX(FPL!P:P,MATCH(RPT!A125,FPL!B:B,0),1)&gt;=0.92),4.25,3),IF(AND(H125&gt;=38,J125="Unplanned PTO",AP125&gt;=38),IF(INDEX(FPL!P:P,MATCH(RPT!A125,FPL!B:B,0),1)&gt;=0.92,4.25,3),IF(INDEX(FPL!P:P,MATCH(RPT!A125,FPL!B:B,0),1)&gt;=0.92,1.25,0))),"")</f>
        <v/>
      </c>
      <c r="AL125" s="22" t="str">
        <f>INDEX(Roster!F:F, MATCH(RPT!A125,Roster!A:A,0),1)</f>
        <v>2022-03-28</v>
      </c>
      <c r="AM125">
        <f>IF(SUMIFS(HRS!G:G,HRS!F:F,"REG",HRS!C:C,RPT!A125)+SUMIFS(HRS!G:G,HRS!F:F,"OT",HRS!C:C,RPT!A125)+SUMIFS(HRS!G:G,HRS!F:F,"PTO",HRS!C:C,RPT!A125,HRS!S:S,"PTOS")&gt;=38,SUMIFS(HRS!G:G,HRS!F:F,"REG",HRS!C:C,RPT!A125)+SUMIFS(HRS!G:G,HRS!F:F,"OT",HRS!C:C,RPT!A125),0)</f>
        <v>0</v>
      </c>
      <c r="AP125">
        <f>SUMIFS(HRS!G:G,HRS!C:C,E125,HRS!F:F,"REG")+SUMIFS(HRS!G:G,HRS!C:C,E125,HRS!F:F,"OT")</f>
        <v>30.766639999999999</v>
      </c>
      <c r="AS125" s="9" t="str">
        <f t="shared" si="18"/>
        <v>1124 124</v>
      </c>
      <c r="AT125" s="9" t="str">
        <f t="shared" si="19"/>
        <v>Mercedes (Jax)</v>
      </c>
      <c r="AU125" s="9" t="str">
        <f t="shared" si="31"/>
        <v/>
      </c>
      <c r="AV125" s="19" t="str">
        <f t="shared" si="28"/>
        <v/>
      </c>
      <c r="BC125" s="23"/>
    </row>
    <row r="126" spans="1:55" ht="12.75" customHeight="1" x14ac:dyDescent="0.2">
      <c r="A126" s="2">
        <f>Roster!A126</f>
        <v>255545</v>
      </c>
      <c r="B126" s="2">
        <f t="shared" si="29"/>
        <v>125</v>
      </c>
      <c r="C126" s="2">
        <v>1125</v>
      </c>
      <c r="D126" s="2" t="str">
        <f>Roster!D126</f>
        <v>Mercedes (Jax)</v>
      </c>
      <c r="E126" s="2" t="str">
        <f t="shared" si="20"/>
        <v>0255545</v>
      </c>
      <c r="F126" s="2">
        <f>IFERROR(INDEX('Cur Sch'!G:G,MATCH(RPT!A126,'Cur Sch'!C:C,0),1),0)</f>
        <v>40</v>
      </c>
      <c r="G126" s="2" t="str">
        <f>Roster!N126</f>
        <v>plan 40</v>
      </c>
      <c r="H126" s="3">
        <f>SUMIF(HRS!C:C,RPT!E126,HRS!G:G)</f>
        <v>34.116669999999999</v>
      </c>
      <c r="I126" s="9" t="str">
        <f>IFERROR(IF(VLOOKUP(A126,PA!A:E,5,0)=0,"Yes",""),"No")</f>
        <v>Yes</v>
      </c>
      <c r="J126" s="9" t="str">
        <f>IFERROR(IF(VLOOKUP(A126,PTO!A:L,12,0)="PTOU Applied", "Unplanned PTO",IF(VLOOKUP(A126,PTO!A:L,12,0)="PTOU ","Denied PTO","Planned PTO")),"No PTO")</f>
        <v>No PTO</v>
      </c>
      <c r="K126" s="9" t="str">
        <f t="shared" si="21"/>
        <v/>
      </c>
      <c r="L126" s="14" t="str">
        <f>IFERROR(IF(AND(D126="Kroger",OR(U126="1",U126="0")),IF(VLOOKUP(RPT!A126,KRG!$B$2:$BA$200,52,0)=0,IF(RPT!J126="Planned PTO",IF((F126-0.75)&lt;H126,"Check",""),""),""),""),"")</f>
        <v/>
      </c>
      <c r="M126" s="14" t="str">
        <f>IFERROR(IF(IF(D126="Kroger",AVERAGEIFS('QA Check'!E:E,'QA Check'!C:C,RPT!A126,'QA Check'!H:H,"(QA)"),0)&gt;=90%,IF(AND(I126="Yes",J126&lt;&gt;"Unplanned PTO",U126=1),"Check",""),""),"")</f>
        <v/>
      </c>
      <c r="U126" s="17">
        <f t="shared" si="17"/>
        <v>4.5</v>
      </c>
      <c r="V126" s="8" t="str">
        <f t="shared" si="22"/>
        <v/>
      </c>
      <c r="W126" s="9" t="str">
        <f>IF(G126="Plan 2",IF(AND(IFERROR(INDEX(KRG!D:D,MATCH(RPT!A126,KRG!B:B,0),1)="Plan 2",0),A126&lt;&gt;212821),INDEX(KRG!BA:BA,MATCH(RPT!A126,KRG!B:B,0),1),IF(AND(I126="Yes",OR(J126="No PTO",J126="Planned PTO",J126="Denied PTO")),2,0)),"")</f>
        <v/>
      </c>
      <c r="X126" s="9" t="str">
        <f t="shared" si="23"/>
        <v/>
      </c>
      <c r="Y126" s="9" t="str">
        <f>IF(G126="Plan 9",VLOOKUP(RPT!A126,KRG!$B$2:$BA$200,52,0),"")</f>
        <v/>
      </c>
      <c r="Z126" s="9" t="str">
        <f>IF(G126="Plan 11",VLOOKUP(RPT!A126,KRG!$B$2:$BA$200,52,0),"")</f>
        <v/>
      </c>
      <c r="AA126" s="9" t="str">
        <f>IF(G126="Plan 12",IF(D126="Kroger",IF(J126="",0,VLOOKUP(RPT!A126,KRG!$B$2:$BA$200,52,0)),IF(D126="SW Gas (Jax)",INDEX('SWG2'!BA:BA,MATCH(RPT!A126,'SWG2'!B:B,0),1),IF(D126="Mercedes (Jax)",IF(SUM(SUMIFS(HRS!G:G,HRS!C:C,A126,HRS!F:F,{"OT","REG","PR2.5","PROT5","PR125","PROTC","PR2.0","PROT4"}))&gt;=38,4,0),IF(D126="FPL",IF(AND(H126&gt;=38,I126="Yes"),5.5,IF(H126&gt;=38,3,0)),IF(AND(I126="Yes",OR(J126="No PTO",J126="Planned PTO",J126="Denied PTO")),2.5,0))))),"")</f>
        <v/>
      </c>
      <c r="AB126" s="9" t="str">
        <f>IF(G126="Plan 19",IF(J126="",0,VLOOKUP(RPT!A126,KRG!$B$2:$BA$200,52,0)),"")</f>
        <v/>
      </c>
      <c r="AC126" s="9" t="str">
        <f t="shared" si="24"/>
        <v/>
      </c>
      <c r="AD126" s="9" t="str">
        <f>IF(G126="Plan 22",VLOOKUP(RPT!A126,KRG!$B$2:$BA$200,52,0),"")</f>
        <v/>
      </c>
      <c r="AE126" s="3" t="str">
        <f t="shared" si="30"/>
        <v/>
      </c>
      <c r="AF126" s="9" t="str">
        <f>IF(G126="Plan 26",IF(J126="Unplanned PTO",0,VLOOKUP(RPT!A126,KRG!$B$2:$BA$200,52,0)),"")</f>
        <v/>
      </c>
      <c r="AG126" s="9">
        <f t="shared" si="32"/>
        <v>4.5</v>
      </c>
      <c r="AH126" s="9" t="str">
        <f>IF(G126="Plan 32",VLOOKUP(A126,'SWG2'!B:BA,52,0),"")</f>
        <v/>
      </c>
      <c r="AI126" s="9" t="str">
        <f t="shared" si="27"/>
        <v/>
      </c>
      <c r="AJ126" s="9" t="str">
        <f>IF(G126="Plan 3",IF(AND(H126&gt;=38,J126&lt;&gt;"Unplanned PTO"),IF(AND(INDEX(FPL!P:P,MATCH(RPT!A126,FPL!B:B,0),1)&gt;=0.92),4.25,3),IF(AND(H126&gt;=38,J126="Unplanned PTO",AP126&gt;=38),IF(INDEX(FPL!P:P,MATCH(RPT!A126,FPL!B:B,0),1)&gt;=0.92,4.25,3),IF(INDEX(FPL!P:P,MATCH(RPT!A126,FPL!B:B,0),1)&gt;=0.92,1.25,0))),"")</f>
        <v/>
      </c>
      <c r="AL126" s="22" t="str">
        <f>INDEX(Roster!F:F, MATCH(RPT!A126,Roster!A:A,0),1)</f>
        <v>2021-04-12</v>
      </c>
      <c r="AM126">
        <f>IF(SUMIFS(HRS!G:G,HRS!F:F,"REG",HRS!C:C,RPT!A126)+SUMIFS(HRS!G:G,HRS!F:F,"OT",HRS!C:C,RPT!A126)+SUMIFS(HRS!G:G,HRS!F:F,"PTO",HRS!C:C,RPT!A126,HRS!S:S,"PTOS")&gt;=38,SUMIFS(HRS!G:G,HRS!F:F,"REG",HRS!C:C,RPT!A126)+SUMIFS(HRS!G:G,HRS!F:F,"OT",HRS!C:C,RPT!A126),0)</f>
        <v>0</v>
      </c>
      <c r="AP126">
        <f>SUMIFS(HRS!G:G,HRS!C:C,E126,HRS!F:F,"REG")+SUMIFS(HRS!G:G,HRS!C:C,E126,HRS!F:F,"OT")</f>
        <v>34.116669999999999</v>
      </c>
      <c r="AS126" s="9" t="str">
        <f t="shared" si="18"/>
        <v>1125 125</v>
      </c>
      <c r="AT126" s="9" t="str">
        <f t="shared" si="19"/>
        <v>Mercedes (Jax)</v>
      </c>
      <c r="AU126" s="9" t="str">
        <f t="shared" si="31"/>
        <v/>
      </c>
      <c r="AV126" s="19" t="str">
        <f t="shared" si="28"/>
        <v/>
      </c>
      <c r="BC126" s="23"/>
    </row>
    <row r="127" spans="1:55" ht="12.75" customHeight="1" x14ac:dyDescent="0.2">
      <c r="A127" s="2">
        <f>Roster!A127</f>
        <v>261373</v>
      </c>
      <c r="B127" s="2">
        <f t="shared" si="29"/>
        <v>126</v>
      </c>
      <c r="C127" s="2">
        <v>1126</v>
      </c>
      <c r="D127" s="2" t="str">
        <f>Roster!D127</f>
        <v>Mercedes (Jax)</v>
      </c>
      <c r="E127" s="2" t="str">
        <f t="shared" si="20"/>
        <v>0261373</v>
      </c>
      <c r="F127" s="2">
        <f>IFERROR(INDEX('Cur Sch'!G:G,MATCH(RPT!A127,'Cur Sch'!C:C,0),1),0)</f>
        <v>40</v>
      </c>
      <c r="G127" s="2" t="str">
        <f>Roster!N127</f>
        <v>plan 40</v>
      </c>
      <c r="H127" s="3">
        <f>SUMIF(HRS!C:C,RPT!E127,HRS!G:G)</f>
        <v>40.450020000000002</v>
      </c>
      <c r="I127" s="9" t="str">
        <f>IFERROR(IF(VLOOKUP(A127,PA!A:E,5,0)=0,"Yes",""),"No")</f>
        <v>Yes</v>
      </c>
      <c r="J127" s="9" t="str">
        <f>IFERROR(IF(VLOOKUP(A127,PTO!A:L,12,0)="PTOU Applied", "Unplanned PTO",IF(VLOOKUP(A127,PTO!A:L,12,0)="PTOU ","Denied PTO","Planned PTO")),"No PTO")</f>
        <v>Unplanned PTO</v>
      </c>
      <c r="K127" s="9" t="str">
        <f t="shared" si="21"/>
        <v/>
      </c>
      <c r="L127" s="14" t="str">
        <f>IFERROR(IF(AND(D127="Kroger",OR(U127="1",U127="0")),IF(VLOOKUP(RPT!A127,KRG!$B$2:$BA$200,52,0)=0,IF(RPT!J127="Planned PTO",IF((F127-0.75)&lt;H127,"Check",""),""),""),""),"")</f>
        <v/>
      </c>
      <c r="M127" s="14" t="str">
        <f>IFERROR(IF(IF(D127="Kroger",AVERAGEIFS('QA Check'!E:E,'QA Check'!C:C,RPT!A127,'QA Check'!H:H,"(QA)"),0)&gt;=90%,IF(AND(I127="Yes",J127&lt;&gt;"Unplanned PTO",U127=1),"Check",""),""),"")</f>
        <v/>
      </c>
      <c r="U127" s="17">
        <f t="shared" si="17"/>
        <v>0</v>
      </c>
      <c r="V127" s="8" t="str">
        <f t="shared" si="22"/>
        <v/>
      </c>
      <c r="W127" s="9" t="str">
        <f>IF(G127="Plan 2",IF(AND(IFERROR(INDEX(KRG!D:D,MATCH(RPT!A127,KRG!B:B,0),1)="Plan 2",0),A127&lt;&gt;212821),INDEX(KRG!BA:BA,MATCH(RPT!A127,KRG!B:B,0),1),IF(AND(I127="Yes",OR(J127="No PTO",J127="Planned PTO",J127="Denied PTO")),2,0)),"")</f>
        <v/>
      </c>
      <c r="X127" s="9" t="str">
        <f t="shared" si="23"/>
        <v/>
      </c>
      <c r="Y127" s="9" t="str">
        <f>IF(G127="Plan 9",VLOOKUP(RPT!A127,KRG!$B$2:$BA$200,52,0),"")</f>
        <v/>
      </c>
      <c r="Z127" s="9" t="str">
        <f>IF(G127="Plan 11",VLOOKUP(RPT!A127,KRG!$B$2:$BA$200,52,0),"")</f>
        <v/>
      </c>
      <c r="AA127" s="9" t="str">
        <f>IF(G127="Plan 12",IF(D127="Kroger",IF(J127="",0,VLOOKUP(RPT!A127,KRG!$B$2:$BA$200,52,0)),IF(D127="SW Gas (Jax)",INDEX('SWG2'!BA:BA,MATCH(RPT!A127,'SWG2'!B:B,0),1),IF(D127="Mercedes (Jax)",IF(SUM(SUMIFS(HRS!G:G,HRS!C:C,A127,HRS!F:F,{"OT","REG","PR2.5","PROT5","PR125","PROTC","PR2.0","PROT4"}))&gt;=38,4,0),IF(D127="FPL",IF(AND(H127&gt;=38,I127="Yes"),5.5,IF(H127&gt;=38,3,0)),IF(AND(I127="Yes",OR(J127="No PTO",J127="Planned PTO",J127="Denied PTO")),2.5,0))))),"")</f>
        <v/>
      </c>
      <c r="AB127" s="9" t="str">
        <f>IF(G127="Plan 19",IF(J127="",0,VLOOKUP(RPT!A127,KRG!$B$2:$BA$200,52,0)),"")</f>
        <v/>
      </c>
      <c r="AC127" s="9" t="str">
        <f t="shared" si="24"/>
        <v/>
      </c>
      <c r="AD127" s="9" t="str">
        <f>IF(G127="Plan 22",VLOOKUP(RPT!A127,KRG!$B$2:$BA$200,52,0),"")</f>
        <v/>
      </c>
      <c r="AE127" s="3" t="str">
        <f t="shared" si="30"/>
        <v/>
      </c>
      <c r="AF127" s="9" t="str">
        <f>IF(G127="Plan 26",IF(J127="Unplanned PTO",0,VLOOKUP(RPT!A127,KRG!$B$2:$BA$200,52,0)),"")</f>
        <v/>
      </c>
      <c r="AG127" s="9">
        <f>IF(G127="Plan 40",IF(AND(H127&gt;=31,J127&lt;&gt;"Unplanned PTO"),4.5,IF(AND(H127&gt;=31,J127="Unplanned PTO",AP127&gt;=38),4.5,0)),"")</f>
        <v>0</v>
      </c>
      <c r="AH127" s="9" t="str">
        <f>IF(G127="Plan 32",VLOOKUP(A127,'SWG2'!B:BA,52,0),"")</f>
        <v/>
      </c>
      <c r="AI127" s="9" t="str">
        <f t="shared" si="27"/>
        <v/>
      </c>
      <c r="AJ127" s="9" t="str">
        <f>IF(G127="Plan 3",IF(AND(H127&gt;=38,J127&lt;&gt;"Unplanned PTO"),IF(AND(INDEX(FPL!P:P,MATCH(RPT!A127,FPL!B:B,0),1)&gt;=0.92),4.25,3),IF(AND(H127&gt;=38,J127="Unplanned PTO",AP127&gt;=38),IF(INDEX(FPL!P:P,MATCH(RPT!A127,FPL!B:B,0),1)&gt;=0.92,4.25,3),IF(INDEX(FPL!P:P,MATCH(RPT!A127,FPL!B:B,0),1)&gt;=0.92,1.25,0))),"")</f>
        <v/>
      </c>
      <c r="AL127" s="22" t="str">
        <f>INDEX(Roster!F:F, MATCH(RPT!A127,Roster!A:A,0),1)</f>
        <v>2022-03-28</v>
      </c>
      <c r="AM127">
        <f>IF(SUMIFS(HRS!G:G,HRS!F:F,"REG",HRS!C:C,RPT!A127)+SUMIFS(HRS!G:G,HRS!F:F,"OT",HRS!C:C,RPT!A127)+SUMIFS(HRS!G:G,HRS!F:F,"PTO",HRS!C:C,RPT!A127,HRS!S:S,"PTOS")&gt;=38,SUMIFS(HRS!G:G,HRS!F:F,"REG",HRS!C:C,RPT!A127)+SUMIFS(HRS!G:G,HRS!F:F,"OT",HRS!C:C,RPT!A127),0)</f>
        <v>0</v>
      </c>
      <c r="AP127">
        <f>SUMIFS(HRS!G:G,HRS!C:C,E127,HRS!F:F,"REG")+SUMIFS(HRS!G:G,HRS!C:C,E127,HRS!F:F,"OT")</f>
        <v>34.450020000000002</v>
      </c>
      <c r="AS127" s="9" t="str">
        <f t="shared" si="18"/>
        <v>1126 126</v>
      </c>
      <c r="AT127" s="9" t="str">
        <f t="shared" si="19"/>
        <v>Mercedes (Jax)</v>
      </c>
      <c r="AU127" s="9" t="str">
        <f t="shared" si="31"/>
        <v/>
      </c>
      <c r="AV127" s="19" t="str">
        <f t="shared" si="28"/>
        <v/>
      </c>
      <c r="BC127" s="23"/>
    </row>
    <row r="128" spans="1:55" ht="12.75" customHeight="1" x14ac:dyDescent="0.2">
      <c r="A128" s="2">
        <f>Roster!A128</f>
        <v>259571</v>
      </c>
      <c r="B128" s="2">
        <f t="shared" si="29"/>
        <v>127</v>
      </c>
      <c r="C128" s="2">
        <v>1127</v>
      </c>
      <c r="D128" s="2" t="str">
        <f>Roster!D128</f>
        <v>Mercedes (Jax)</v>
      </c>
      <c r="E128" s="2" t="str">
        <f t="shared" si="20"/>
        <v>0259571</v>
      </c>
      <c r="F128" s="2">
        <f>IFERROR(INDEX('Cur Sch'!G:G,MATCH(RPT!A128,'Cur Sch'!C:C,0),1),0)</f>
        <v>40</v>
      </c>
      <c r="G128" s="2" t="str">
        <f>Roster!N128</f>
        <v>plan 40</v>
      </c>
      <c r="H128" s="3">
        <f>SUMIF(HRS!C:C,RPT!E128,HRS!G:G)</f>
        <v>34.683329999999998</v>
      </c>
      <c r="I128" s="9" t="str">
        <f>IFERROR(IF(VLOOKUP(A128,PA!A:E,5,0)=0,"Yes",""),"No")</f>
        <v>Yes</v>
      </c>
      <c r="J128" s="9" t="str">
        <f>IFERROR(IF(VLOOKUP(A128,PTO!A:L,12,0)="PTOU Applied", "Unplanned PTO",IF(VLOOKUP(A128,PTO!A:L,12,0)="PTOU ","Denied PTO","Planned PTO")),"No PTO")</f>
        <v>Planned PTO</v>
      </c>
      <c r="K128" s="9" t="str">
        <f t="shared" si="21"/>
        <v/>
      </c>
      <c r="L128" s="14" t="str">
        <f>IFERROR(IF(AND(D128="Kroger",OR(U128="1",U128="0")),IF(VLOOKUP(RPT!A128,KRG!$B$2:$BA$200,52,0)=0,IF(RPT!J128="Planned PTO",IF((F128-0.75)&lt;H128,"Check",""),""),""),""),"")</f>
        <v/>
      </c>
      <c r="M128" s="14" t="str">
        <f>IFERROR(IF(IF(D128="Kroger",AVERAGEIFS('QA Check'!E:E,'QA Check'!C:C,RPT!A128,'QA Check'!H:H,"(QA)"),0)&gt;=90%,IF(AND(I128="Yes",J128&lt;&gt;"Unplanned PTO",U128=1),"Check",""),""),"")</f>
        <v/>
      </c>
      <c r="U128" s="17">
        <f t="shared" si="17"/>
        <v>4.5</v>
      </c>
      <c r="V128" s="8" t="str">
        <f t="shared" si="22"/>
        <v/>
      </c>
      <c r="W128" s="9" t="str">
        <f>IF(G128="Plan 2",IF(AND(IFERROR(INDEX(KRG!D:D,MATCH(RPT!A128,KRG!B:B,0),1)="Plan 2",0),A128&lt;&gt;212821),INDEX(KRG!BA:BA,MATCH(RPT!A128,KRG!B:B,0),1),IF(AND(I128="Yes",OR(J128="No PTO",J128="Planned PTO",J128="Denied PTO")),2,0)),"")</f>
        <v/>
      </c>
      <c r="X128" s="9" t="str">
        <f t="shared" si="23"/>
        <v/>
      </c>
      <c r="Y128" s="9" t="str">
        <f>IF(G128="Plan 9",VLOOKUP(RPT!A128,KRG!$B$2:$BA$200,52,0),"")</f>
        <v/>
      </c>
      <c r="Z128" s="9" t="str">
        <f>IF(G128="Plan 11",VLOOKUP(RPT!A128,KRG!$B$2:$BA$200,52,0),"")</f>
        <v/>
      </c>
      <c r="AA128" s="9" t="str">
        <f>IF(G128="Plan 12",IF(D128="Kroger",IF(J128="",0,VLOOKUP(RPT!A128,KRG!$B$2:$BA$200,52,0)),IF(D128="SW Gas (Jax)",INDEX('SWG2'!BA:BA,MATCH(RPT!A128,'SWG2'!B:B,0),1),IF(D128="Mercedes (Jax)",IF(SUM(SUMIFS(HRS!G:G,HRS!C:C,A128,HRS!F:F,{"OT","REG","PR2.5","PROT5","PR125","PROTC","PR2.0","PROT4"}))&gt;=38,4,0),IF(D128="FPL",IF(AND(H128&gt;=38,I128="Yes"),5.5,IF(H128&gt;=38,3,0)),IF(AND(I128="Yes",OR(J128="No PTO",J128="Planned PTO",J128="Denied PTO")),2.5,0))))),"")</f>
        <v/>
      </c>
      <c r="AB128" s="9" t="str">
        <f>IF(G128="Plan 19",IF(J128="",0,VLOOKUP(RPT!A128,KRG!$B$2:$BA$200,52,0)),"")</f>
        <v/>
      </c>
      <c r="AC128" s="9" t="str">
        <f t="shared" si="24"/>
        <v/>
      </c>
      <c r="AD128" s="9" t="str">
        <f>IF(G128="Plan 22",VLOOKUP(RPT!A128,KRG!$B$2:$BA$200,52,0),"")</f>
        <v/>
      </c>
      <c r="AE128" s="3" t="str">
        <f t="shared" si="30"/>
        <v/>
      </c>
      <c r="AF128" s="9" t="str">
        <f>IF(G128="Plan 26",IF(J128="Unplanned PTO",0,VLOOKUP(RPT!A128,KRG!$B$2:$BA$200,52,0)),"")</f>
        <v/>
      </c>
      <c r="AG128" s="9">
        <f t="shared" si="32"/>
        <v>4.5</v>
      </c>
      <c r="AH128" s="9" t="str">
        <f>IF(G128="Plan 32",VLOOKUP(A128,'SWG2'!B:BA,52,0),"")</f>
        <v/>
      </c>
      <c r="AI128" s="9" t="str">
        <f t="shared" si="27"/>
        <v/>
      </c>
      <c r="AJ128" s="9" t="str">
        <f>IF(G128="Plan 3",IF(AND(H128&gt;=38,J128&lt;&gt;"Unplanned PTO"),IF(AND(INDEX(FPL!P:P,MATCH(RPT!A128,FPL!B:B,0),1)&gt;=0.92),4.25,3),IF(AND(H128&gt;=38,J128="Unplanned PTO",AP128&gt;=38),IF(INDEX(FPL!P:P,MATCH(RPT!A128,FPL!B:B,0),1)&gt;=0.92,4.25,3),IF(INDEX(FPL!P:P,MATCH(RPT!A128,FPL!B:B,0),1)&gt;=0.92,1.25,0))),"")</f>
        <v/>
      </c>
      <c r="AL128" s="22" t="str">
        <f>INDEX(Roster!F:F, MATCH(RPT!A128,Roster!A:A,0),1)</f>
        <v>2021-12-06</v>
      </c>
      <c r="AM128">
        <f>IF(SUMIFS(HRS!G:G,HRS!F:F,"REG",HRS!C:C,RPT!A128)+SUMIFS(HRS!G:G,HRS!F:F,"OT",HRS!C:C,RPT!A128)+SUMIFS(HRS!G:G,HRS!F:F,"PTO",HRS!C:C,RPT!A128,HRS!S:S,"PTOS")&gt;=38,SUMIFS(HRS!G:G,HRS!F:F,"REG",HRS!C:C,RPT!A128)+SUMIFS(HRS!G:G,HRS!F:F,"OT",HRS!C:C,RPT!A128),0)</f>
        <v>0</v>
      </c>
      <c r="AP128">
        <f>SUMIFS(HRS!G:G,HRS!C:C,E128,HRS!F:F,"REG")+SUMIFS(HRS!G:G,HRS!C:C,E128,HRS!F:F,"OT")</f>
        <v>30.683329999999998</v>
      </c>
      <c r="AS128" s="9" t="str">
        <f t="shared" si="18"/>
        <v>1127 127</v>
      </c>
      <c r="AT128" s="9" t="str">
        <f t="shared" si="19"/>
        <v>Mercedes (Jax)</v>
      </c>
      <c r="AU128" s="9" t="str">
        <f t="shared" si="31"/>
        <v/>
      </c>
      <c r="AV128" s="19" t="str">
        <f t="shared" si="28"/>
        <v/>
      </c>
      <c r="BC128" s="23"/>
    </row>
    <row r="129" spans="1:55" ht="12.75" customHeight="1" x14ac:dyDescent="0.2">
      <c r="A129" s="2">
        <f>Roster!A129</f>
        <v>258331</v>
      </c>
      <c r="B129" s="2">
        <f t="shared" si="29"/>
        <v>128</v>
      </c>
      <c r="C129" s="2">
        <v>1128</v>
      </c>
      <c r="D129" s="2" t="str">
        <f>Roster!D129</f>
        <v>SW Gas (Jax)</v>
      </c>
      <c r="E129" s="2" t="str">
        <f t="shared" si="20"/>
        <v>0258331</v>
      </c>
      <c r="F129" s="2">
        <f>IFERROR(INDEX('Cur Sch'!G:G,MATCH(RPT!A129,'Cur Sch'!C:C,0),1),0)</f>
        <v>40</v>
      </c>
      <c r="G129" s="2" t="str">
        <f>Roster!N129</f>
        <v>plan 32</v>
      </c>
      <c r="H129" s="3">
        <f>SUMIF(HRS!C:C,RPT!E129,HRS!G:G)</f>
        <v>39.96669</v>
      </c>
      <c r="I129" s="9" t="str">
        <f>IFERROR(IF(VLOOKUP(A129,PA!A:E,5,0)=0,"Yes",""),"No")</f>
        <v>Yes</v>
      </c>
      <c r="J129" s="9" t="str">
        <f>IFERROR(IF(VLOOKUP(A129,PTO!A:L,12,0)="PTOU Applied", "Unplanned PTO",IF(VLOOKUP(A129,PTO!A:L,12,0)="PTOU ","Denied PTO","Planned PTO")),"No PTO")</f>
        <v>No PTO</v>
      </c>
      <c r="K129" s="9" t="str">
        <f t="shared" si="21"/>
        <v/>
      </c>
      <c r="L129" s="14" t="str">
        <f>IFERROR(IF(AND(D129="Kroger",OR(U129="1",U129="0")),IF(VLOOKUP(RPT!A129,KRG!$B$2:$BA$200,52,0)=0,IF(RPT!J129="Planned PTO",IF((F129-0.75)&lt;H129,"Check",""),""),""),""),"")</f>
        <v/>
      </c>
      <c r="M129" s="14" t="str">
        <f>IFERROR(IF(IF(D129="Kroger",AVERAGEIFS('QA Check'!E:E,'QA Check'!C:C,RPT!A129,'QA Check'!H:H,"(QA)"),0)&gt;=90%,IF(AND(I129="Yes",J129&lt;&gt;"Unplanned PTO",U129=1),"Check",""),""),"")</f>
        <v/>
      </c>
      <c r="U129" s="17">
        <f t="shared" si="17"/>
        <v>3</v>
      </c>
      <c r="V129" s="8" t="str">
        <f t="shared" si="22"/>
        <v/>
      </c>
      <c r="W129" s="9" t="str">
        <f>IF(G129="Plan 2",IF(AND(IFERROR(INDEX(KRG!D:D,MATCH(RPT!A129,KRG!B:B,0),1)="Plan 2",0),A129&lt;&gt;212821),INDEX(KRG!BA:BA,MATCH(RPT!A129,KRG!B:B,0),1),IF(AND(I129="Yes",OR(J129="No PTO",J129="Planned PTO",J129="Denied PTO")),2,0)),"")</f>
        <v/>
      </c>
      <c r="X129" s="9" t="str">
        <f t="shared" si="23"/>
        <v/>
      </c>
      <c r="Y129" s="9" t="str">
        <f>IF(G129="Plan 9",VLOOKUP(RPT!A129,KRG!$B$2:$BA$200,52,0),"")</f>
        <v/>
      </c>
      <c r="Z129" s="9" t="str">
        <f>IF(G129="Plan 11",VLOOKUP(RPT!A129,KRG!$B$2:$BA$200,52,0),"")</f>
        <v/>
      </c>
      <c r="AA129" s="9" t="str">
        <f>IF(G129="Plan 12",IF(D129="Kroger",IF(J129="",0,VLOOKUP(RPT!A129,KRG!$B$2:$BA$200,52,0)),IF(D129="SW Gas (Jax)",INDEX('SWG2'!BA:BA,MATCH(RPT!A129,'SWG2'!B:B,0),1),IF(D129="Mercedes (Jax)",IF(SUM(SUMIFS(HRS!G:G,HRS!C:C,A129,HRS!F:F,{"OT","REG","PR2.5","PROT5","PR125","PROTC","PR2.0","PROT4"}))&gt;=38,4,0),IF(D129="FPL",IF(AND(H129&gt;=38,I129="Yes"),5.5,IF(H129&gt;=38,3,0)),IF(AND(I129="Yes",OR(J129="No PTO",J129="Planned PTO",J129="Denied PTO")),2.5,0))))),"")</f>
        <v/>
      </c>
      <c r="AB129" s="9" t="str">
        <f>IF(G129="Plan 19",IF(J129="",0,VLOOKUP(RPT!A129,KRG!$B$2:$BA$200,52,0)),"")</f>
        <v/>
      </c>
      <c r="AC129" s="9" t="str">
        <f t="shared" si="24"/>
        <v/>
      </c>
      <c r="AD129" s="9" t="str">
        <f>IF(G129="Plan 22",VLOOKUP(RPT!A129,KRG!$B$2:$BA$200,52,0),"")</f>
        <v/>
      </c>
      <c r="AE129" s="3" t="str">
        <f t="shared" si="30"/>
        <v/>
      </c>
      <c r="AF129" s="9" t="str">
        <f>IF(G129="Plan 26",IF(J129="Unplanned PTO",0,VLOOKUP(RPT!A129,KRG!$B$2:$BA$200,52,0)),"")</f>
        <v/>
      </c>
      <c r="AG129" s="9" t="str">
        <f t="shared" si="32"/>
        <v/>
      </c>
      <c r="AH129" s="9">
        <f>IF(G129="Plan 32",VLOOKUP(A129,'SWG2'!B:BA,52,0),"")</f>
        <v>3</v>
      </c>
      <c r="AI129" s="9" t="str">
        <f t="shared" si="27"/>
        <v/>
      </c>
      <c r="AJ129" s="9" t="str">
        <f>IF(G129="Plan 3",IF(AND(H129&gt;=38,J129&lt;&gt;"Unplanned PTO"),IF(AND(INDEX(FPL!P:P,MATCH(RPT!A129,FPL!B:B,0),1)&gt;=0.92),4.25,3),IF(AND(H129&gt;=38,J129="Unplanned PTO",AP129&gt;=38),IF(INDEX(FPL!P:P,MATCH(RPT!A129,FPL!B:B,0),1)&gt;=0.92,4.25,3),IF(INDEX(FPL!P:P,MATCH(RPT!A129,FPL!B:B,0),1)&gt;=0.92,1.25,0))),"")</f>
        <v/>
      </c>
      <c r="AL129" s="22" t="str">
        <f>INDEX(Roster!F:F, MATCH(RPT!A129,Roster!A:A,0),1)</f>
        <v>2021-10-04</v>
      </c>
      <c r="AM129">
        <f>IF(SUMIFS(HRS!G:G,HRS!F:F,"REG",HRS!C:C,RPT!A129)+SUMIFS(HRS!G:G,HRS!F:F,"OT",HRS!C:C,RPT!A129)+SUMIFS(HRS!G:G,HRS!F:F,"PTO",HRS!C:C,RPT!A129,HRS!S:S,"PTOS")&gt;=38,SUMIFS(HRS!G:G,HRS!F:F,"REG",HRS!C:C,RPT!A129)+SUMIFS(HRS!G:G,HRS!F:F,"OT",HRS!C:C,RPT!A129),0)</f>
        <v>39.96669</v>
      </c>
      <c r="AP129">
        <f>SUMIFS(HRS!G:G,HRS!C:C,E129,HRS!F:F,"REG")+SUMIFS(HRS!G:G,HRS!C:C,E129,HRS!F:F,"OT")</f>
        <v>39.96669</v>
      </c>
      <c r="AS129" s="9" t="str">
        <f t="shared" si="18"/>
        <v>1128 128</v>
      </c>
      <c r="AT129" s="9" t="str">
        <f t="shared" si="19"/>
        <v>SW Gas (Jax)</v>
      </c>
      <c r="AU129" s="9" t="str">
        <f t="shared" si="31"/>
        <v/>
      </c>
      <c r="AV129" s="19" t="str">
        <f t="shared" si="28"/>
        <v/>
      </c>
      <c r="BC129" s="23"/>
    </row>
    <row r="130" spans="1:55" ht="12.75" customHeight="1" x14ac:dyDescent="0.2">
      <c r="A130" s="2">
        <f>Roster!A130</f>
        <v>232313</v>
      </c>
      <c r="B130" s="2">
        <f t="shared" si="29"/>
        <v>129</v>
      </c>
      <c r="C130" s="2">
        <v>1129</v>
      </c>
      <c r="D130" s="2" t="str">
        <f>Roster!D130</f>
        <v>SW Gas (Jax)</v>
      </c>
      <c r="E130" s="2" t="str">
        <f t="shared" si="20"/>
        <v>0232313</v>
      </c>
      <c r="F130" s="2">
        <f>IFERROR(INDEX('Cur Sch'!G:G,MATCH(RPT!A130,'Cur Sch'!C:C,0),1),0)</f>
        <v>40</v>
      </c>
      <c r="G130" s="2" t="str">
        <f>Roster!N130</f>
        <v>plan 32</v>
      </c>
      <c r="H130" s="3">
        <f>SUMIF(HRS!C:C,RPT!E130,HRS!G:G)</f>
        <v>40.050020000000004</v>
      </c>
      <c r="I130" s="9" t="str">
        <f>IFERROR(IF(VLOOKUP(A130,PA!A:E,5,0)=0,"Yes",""),"No")</f>
        <v>Yes</v>
      </c>
      <c r="J130" s="9" t="str">
        <f>IFERROR(IF(VLOOKUP(A130,PTO!A:L,12,0)="PTOU Applied", "Unplanned PTO",IF(VLOOKUP(A130,PTO!A:L,12,0)="PTOU ","Denied PTO","Planned PTO")),"No PTO")</f>
        <v>No PTO</v>
      </c>
      <c r="K130" s="9" t="str">
        <f t="shared" si="21"/>
        <v/>
      </c>
      <c r="L130" s="14" t="str">
        <f>IFERROR(IF(AND(D130="Kroger",OR(U130="1",U130="0")),IF(VLOOKUP(RPT!A130,KRG!$B$2:$BA$200,52,0)=0,IF(RPT!J130="Planned PTO",IF((F130-0.75)&lt;H130,"Check",""),""),""),""),"")</f>
        <v/>
      </c>
      <c r="M130" s="14" t="str">
        <f>IFERROR(IF(IF(D130="Kroger",AVERAGEIFS('QA Check'!E:E,'QA Check'!C:C,RPT!A130,'QA Check'!H:H,"(QA)"),0)&gt;=90%,IF(AND(I130="Yes",J130&lt;&gt;"Unplanned PTO",U130=1),"Check",""),""),"")</f>
        <v/>
      </c>
      <c r="U130" s="17">
        <f t="shared" ref="U130:U193" si="33">IFERROR(_xlfn.NUMBERVALUE(TRIM(CONCATENATE(V130,W130,X130,Y130,Z130,AA130,AB130,AC130,AD130,AE130,AF130,AG130,AH130,AI130,AJ130))),"")</f>
        <v>3</v>
      </c>
      <c r="V130" s="8" t="str">
        <f t="shared" si="22"/>
        <v/>
      </c>
      <c r="W130" s="9" t="str">
        <f>IF(G130="Plan 2",IF(AND(IFERROR(INDEX(KRG!D:D,MATCH(RPT!A130,KRG!B:B,0),1)="Plan 2",0),A130&lt;&gt;212821),INDEX(KRG!BA:BA,MATCH(RPT!A130,KRG!B:B,0),1),IF(AND(I130="Yes",OR(J130="No PTO",J130="Planned PTO",J130="Denied PTO")),2,0)),"")</f>
        <v/>
      </c>
      <c r="X130" s="9" t="str">
        <f t="shared" si="23"/>
        <v/>
      </c>
      <c r="Y130" s="9" t="str">
        <f>IF(G130="Plan 9",VLOOKUP(RPT!A130,KRG!$B$2:$BA$200,52,0),"")</f>
        <v/>
      </c>
      <c r="Z130" s="9" t="str">
        <f>IF(G130="Plan 11",VLOOKUP(RPT!A130,KRG!$B$2:$BA$200,52,0),"")</f>
        <v/>
      </c>
      <c r="AA130" s="9" t="str">
        <f>IF(G130="Plan 12",IF(D130="Kroger",IF(J130="",0,VLOOKUP(RPT!A130,KRG!$B$2:$BA$200,52,0)),IF(D130="SW Gas (Jax)",INDEX('SWG2'!BA:BA,MATCH(RPT!A130,'SWG2'!B:B,0),1),IF(D130="Mercedes (Jax)",IF(SUM(SUMIFS(HRS!G:G,HRS!C:C,A130,HRS!F:F,{"OT","REG","PR2.5","PROT5","PR125","PROTC","PR2.0","PROT4"}))&gt;=38,4,0),IF(D130="FPL",IF(AND(H130&gt;=38,I130="Yes"),5.5,IF(H130&gt;=38,3,0)),IF(AND(I130="Yes",OR(J130="No PTO",J130="Planned PTO",J130="Denied PTO")),2.5,0))))),"")</f>
        <v/>
      </c>
      <c r="AB130" s="9" t="str">
        <f>IF(G130="Plan 19",IF(J130="",0,VLOOKUP(RPT!A130,KRG!$B$2:$BA$200,52,0)),"")</f>
        <v/>
      </c>
      <c r="AC130" s="9" t="str">
        <f t="shared" si="24"/>
        <v/>
      </c>
      <c r="AD130" s="9" t="str">
        <f>IF(G130="Plan 22",VLOOKUP(RPT!A130,KRG!$B$2:$BA$200,52,0),"")</f>
        <v/>
      </c>
      <c r="AE130" s="3" t="str">
        <f t="shared" si="30"/>
        <v/>
      </c>
      <c r="AF130" s="9" t="str">
        <f>IF(G130="Plan 26",IF(J130="Unplanned PTO",0,VLOOKUP(RPT!A130,KRG!$B$2:$BA$200,52,0)),"")</f>
        <v/>
      </c>
      <c r="AG130" s="9" t="str">
        <f t="shared" si="32"/>
        <v/>
      </c>
      <c r="AH130" s="9">
        <f>IF(G130="Plan 32",VLOOKUP(A130,'SWG2'!B:BA,52,0),"")</f>
        <v>3</v>
      </c>
      <c r="AI130" s="9" t="str">
        <f t="shared" si="27"/>
        <v/>
      </c>
      <c r="AJ130" s="9" t="str">
        <f>IF(G130="Plan 3",IF(AND(H130&gt;=38,J130&lt;&gt;"Unplanned PTO"),IF(AND(INDEX(FPL!P:P,MATCH(RPT!A130,FPL!B:B,0),1)&gt;=0.92),4.25,3),IF(AND(H130&gt;=38,J130="Unplanned PTO",AP130&gt;=38),IF(INDEX(FPL!P:P,MATCH(RPT!A130,FPL!B:B,0),1)&gt;=0.92,4.25,3),IF(INDEX(FPL!P:P,MATCH(RPT!A130,FPL!B:B,0),1)&gt;=0.92,1.25,0))),"")</f>
        <v/>
      </c>
      <c r="AL130" s="22" t="str">
        <f>INDEX(Roster!F:F, MATCH(RPT!A130,Roster!A:A,0),1)</f>
        <v>2020-01-06</v>
      </c>
      <c r="AM130">
        <f>IF(SUMIFS(HRS!G:G,HRS!F:F,"REG",HRS!C:C,RPT!A130)+SUMIFS(HRS!G:G,HRS!F:F,"OT",HRS!C:C,RPT!A130)+SUMIFS(HRS!G:G,HRS!F:F,"PTO",HRS!C:C,RPT!A130,HRS!S:S,"PTOS")&gt;=38,SUMIFS(HRS!G:G,HRS!F:F,"REG",HRS!C:C,RPT!A130)+SUMIFS(HRS!G:G,HRS!F:F,"OT",HRS!C:C,RPT!A130),0)</f>
        <v>40.050020000000004</v>
      </c>
      <c r="AP130">
        <f>SUMIFS(HRS!G:G,HRS!C:C,E130,HRS!F:F,"REG")+SUMIFS(HRS!G:G,HRS!C:C,E130,HRS!F:F,"OT")</f>
        <v>40.050020000000004</v>
      </c>
      <c r="AS130" s="9" t="str">
        <f t="shared" ref="AS130:AS193" si="34">CONCATENATE(C130," ",B130)</f>
        <v>1129 129</v>
      </c>
      <c r="AT130" s="9" t="str">
        <f t="shared" ref="AT130:AT193" si="35">D130</f>
        <v>SW Gas (Jax)</v>
      </c>
      <c r="AU130" s="9" t="str">
        <f t="shared" si="31"/>
        <v/>
      </c>
      <c r="AV130" s="19" t="str">
        <f t="shared" si="28"/>
        <v/>
      </c>
      <c r="BC130" s="23"/>
    </row>
    <row r="131" spans="1:55" ht="12.75" customHeight="1" x14ac:dyDescent="0.2">
      <c r="A131" s="2">
        <f>Roster!A131</f>
        <v>262771</v>
      </c>
      <c r="B131" s="2">
        <f t="shared" si="29"/>
        <v>130</v>
      </c>
      <c r="C131" s="2">
        <v>1130</v>
      </c>
      <c r="D131" s="2" t="str">
        <f>Roster!D131</f>
        <v>SW Gas (Jax)</v>
      </c>
      <c r="E131" s="2" t="str">
        <f t="shared" ref="E131:E194" si="36">0&amp;A131</f>
        <v>0262771</v>
      </c>
      <c r="F131" s="2">
        <f>IFERROR(INDEX('Cur Sch'!G:G,MATCH(RPT!A131,'Cur Sch'!C:C,0),1),0)</f>
        <v>40</v>
      </c>
      <c r="G131" s="2" t="str">
        <f>Roster!N131</f>
        <v>plan 32</v>
      </c>
      <c r="H131" s="3">
        <f>SUMIF(HRS!C:C,RPT!E131,HRS!G:G)</f>
        <v>6.4666600000000001</v>
      </c>
      <c r="I131" s="9" t="str">
        <f>IFERROR(IF(VLOOKUP(A131,PA!A:E,5,0)=0,"Yes",""),"No")</f>
        <v>No</v>
      </c>
      <c r="J131" s="9" t="str">
        <f>IFERROR(IF(VLOOKUP(A131,PTO!A:L,12,0)="PTOU Applied", "Unplanned PTO",IF(VLOOKUP(A131,PTO!A:L,12,0)="PTOU ","Denied PTO","Planned PTO")),"No PTO")</f>
        <v>No PTO</v>
      </c>
      <c r="K131" s="9" t="str">
        <f t="shared" ref="K131:K194" si="37">IFERROR(IF(AND(I131="No",(H131-F131)&gt;-0.75,OR(J131="No PTO",J131="Planned PTO")),"Check",""),"No SCH")</f>
        <v/>
      </c>
      <c r="L131" s="14" t="str">
        <f>IFERROR(IF(AND(D131="Kroger",OR(U131="1",U131="0")),IF(VLOOKUP(RPT!A131,KRG!$B$2:$BA$200,52,0)=0,IF(RPT!J131="Planned PTO",IF((F131-0.75)&lt;H131,"Check",""),""),""),""),"")</f>
        <v/>
      </c>
      <c r="M131" s="14" t="str">
        <f>IFERROR(IF(IF(D131="Kroger",AVERAGEIFS('QA Check'!E:E,'QA Check'!C:C,RPT!A131,'QA Check'!H:H,"(QA)"),0)&gt;=90%,IF(AND(I131="Yes",J131&lt;&gt;"Unplanned PTO",U131=1),"Check",""),""),"")</f>
        <v/>
      </c>
      <c r="U131" s="17" t="str">
        <f t="shared" si="33"/>
        <v/>
      </c>
      <c r="V131" s="8" t="str">
        <f t="shared" ref="V131:V194" si="38">IF(G131="Plan 0",IF(AND(D131="Kroger",A131&lt;&gt;186410,AP131&gt;38),3,0),"")</f>
        <v/>
      </c>
      <c r="W131" s="9" t="str">
        <f>IF(G131="Plan 2",IF(AND(IFERROR(INDEX(KRG!D:D,MATCH(RPT!A131,KRG!B:B,0),1)="Plan 2",0),A131&lt;&gt;212821),INDEX(KRG!BA:BA,MATCH(RPT!A131,KRG!B:B,0),1),IF(AND(I131="Yes",OR(J131="No PTO",J131="Planned PTO",J131="Denied PTO")),2,0)),"")</f>
        <v/>
      </c>
      <c r="X131" s="9" t="str">
        <f t="shared" ref="X131:X194" si="39">IF(G131="Plan 7",IF(AND(I131="Yes",OR(J131="No PTO",J131="Planned PTO",J131="Denied PTO")),3.5,0),"")</f>
        <v/>
      </c>
      <c r="Y131" s="9" t="str">
        <f>IF(G131="Plan 9",VLOOKUP(RPT!A131,KRG!$B$2:$BA$200,52,0),"")</f>
        <v/>
      </c>
      <c r="Z131" s="9" t="str">
        <f>IF(G131="Plan 11",VLOOKUP(RPT!A131,KRG!$B$2:$BA$200,52,0),"")</f>
        <v/>
      </c>
      <c r="AA131" s="9" t="str">
        <f>IF(G131="Plan 12",IF(D131="Kroger",IF(J131="",0,VLOOKUP(RPT!A131,KRG!$B$2:$BA$200,52,0)),IF(D131="SW Gas (Jax)",INDEX('SWG2'!BA:BA,MATCH(RPT!A131,'SWG2'!B:B,0),1),IF(D131="Mercedes (Jax)",IF(SUM(SUMIFS(HRS!G:G,HRS!C:C,A131,HRS!F:F,{"OT","REG","PR2.5","PROT5","PR125","PROTC","PR2.0","PROT4"}))&gt;=38,4,0),IF(D131="FPL",IF(AND(H131&gt;=38,I131="Yes"),5.5,IF(H131&gt;=38,3,0)),IF(AND(I131="Yes",OR(J131="No PTO",J131="Planned PTO",J131="Denied PTO")),2.5,0))))),"")</f>
        <v/>
      </c>
      <c r="AB131" s="9" t="str">
        <f>IF(G131="Plan 19",IF(J131="",0,VLOOKUP(RPT!A131,KRG!$B$2:$BA$200,52,0)),"")</f>
        <v/>
      </c>
      <c r="AC131" s="9" t="str">
        <f t="shared" ref="AC131:AC194" si="40">IF(G131="Plan 21",IF(AND(I131="Yes",OR(J131="No PTO",J131="Planned PTO",J131="Denied PTO")),3,0),"")</f>
        <v/>
      </c>
      <c r="AD131" s="9" t="str">
        <f>IF(G131="Plan 22",VLOOKUP(RPT!A131,KRG!$B$2:$BA$200,52,0),"")</f>
        <v/>
      </c>
      <c r="AE131" s="3" t="str">
        <f t="shared" si="30"/>
        <v/>
      </c>
      <c r="AF131" s="9" t="str">
        <f>IF(G131="Plan 26",IF(J131="Unplanned PTO",0,VLOOKUP(RPT!A131,KRG!$B$2:$BA$200,52,0)),"")</f>
        <v/>
      </c>
      <c r="AG131" s="9" t="str">
        <f t="shared" si="32"/>
        <v/>
      </c>
      <c r="AH131" s="9" t="e">
        <f>IF(G131="Plan 32",VLOOKUP(A131,'SWG2'!B:BA,52,0),"")</f>
        <v>#N/A</v>
      </c>
      <c r="AI131" s="9" t="str">
        <f t="shared" ref="AI131:AI194" si="41">IF(G131="Plan 33",IF(AP131&gt;=38,3,0),"")</f>
        <v/>
      </c>
      <c r="AJ131" s="9" t="str">
        <f>IF(G131="Plan 3",IF(AND(H131&gt;=38,J131&lt;&gt;"Unplanned PTO"),IF(AND(INDEX(FPL!P:P,MATCH(RPT!A131,FPL!B:B,0),1)&gt;=0.92),4.25,3),IF(AND(H131&gt;=38,J131="Unplanned PTO",AP131&gt;=38),IF(INDEX(FPL!P:P,MATCH(RPT!A131,FPL!B:B,0),1)&gt;=0.92,4.25,3),IF(INDEX(FPL!P:P,MATCH(RPT!A131,FPL!B:B,0),1)&gt;=0.92,1.25,0))),"")</f>
        <v/>
      </c>
      <c r="AL131" s="22" t="str">
        <f>INDEX(Roster!F:F, MATCH(RPT!A131,Roster!A:A,0),1)</f>
        <v>2022-07-11</v>
      </c>
      <c r="AM131">
        <f>IF(SUMIFS(HRS!G:G,HRS!F:F,"REG",HRS!C:C,RPT!A131)+SUMIFS(HRS!G:G,HRS!F:F,"OT",HRS!C:C,RPT!A131)+SUMIFS(HRS!G:G,HRS!F:F,"PTO",HRS!C:C,RPT!A131,HRS!S:S,"PTOS")&gt;=38,SUMIFS(HRS!G:G,HRS!F:F,"REG",HRS!C:C,RPT!A131)+SUMIFS(HRS!G:G,HRS!F:F,"OT",HRS!C:C,RPT!A131),0)</f>
        <v>0</v>
      </c>
      <c r="AP131">
        <f>SUMIFS(HRS!G:G,HRS!C:C,E131,HRS!F:F,"REG")+SUMIFS(HRS!G:G,HRS!C:C,E131,HRS!F:F,"OT")</f>
        <v>6.4666600000000001</v>
      </c>
      <c r="AS131" s="9" t="str">
        <f t="shared" si="34"/>
        <v>1130 130</v>
      </c>
      <c r="AT131" s="9" t="str">
        <f t="shared" si="35"/>
        <v>SW Gas (Jax)</v>
      </c>
      <c r="AU131" s="9" t="str">
        <f t="shared" si="31"/>
        <v/>
      </c>
      <c r="AV131" s="19" t="str">
        <f t="shared" ref="AV131:AV194" si="42">IF(AND(AU131="OT",F131&lt;&gt;0), (AP131-F131)/24,"")</f>
        <v/>
      </c>
      <c r="BC131" s="23"/>
    </row>
    <row r="132" spans="1:55" ht="12.75" customHeight="1" x14ac:dyDescent="0.2">
      <c r="A132" s="2">
        <f>Roster!A132</f>
        <v>179983</v>
      </c>
      <c r="B132" s="2">
        <f t="shared" ref="B132:B195" si="43">B131+1</f>
        <v>131</v>
      </c>
      <c r="C132" s="2">
        <v>1131</v>
      </c>
      <c r="D132" s="2" t="str">
        <f>Roster!D132</f>
        <v>SW Gas (Jax)</v>
      </c>
      <c r="E132" s="2" t="str">
        <f t="shared" si="36"/>
        <v>0179983</v>
      </c>
      <c r="F132" s="2">
        <f>IFERROR(INDEX('Cur Sch'!G:G,MATCH(RPT!A132,'Cur Sch'!C:C,0),1),0)</f>
        <v>40</v>
      </c>
      <c r="G132" s="2" t="str">
        <f>Roster!N132</f>
        <v>plan 12</v>
      </c>
      <c r="H132" s="3">
        <f>SUMIF(HRS!C:C,RPT!E132,HRS!G:G)</f>
        <v>40.9</v>
      </c>
      <c r="I132" s="9" t="str">
        <f>IFERROR(IF(VLOOKUP(A132,PA!A:E,5,0)=0,"Yes",""),"No")</f>
        <v>Yes</v>
      </c>
      <c r="J132" s="9" t="str">
        <f>IFERROR(IF(VLOOKUP(A132,PTO!A:L,12,0)="PTOU Applied", "Unplanned PTO",IF(VLOOKUP(A132,PTO!A:L,12,0)="PTOU ","Denied PTO","Planned PTO")),"No PTO")</f>
        <v>No PTO</v>
      </c>
      <c r="K132" s="9" t="str">
        <f t="shared" si="37"/>
        <v/>
      </c>
      <c r="L132" s="14" t="str">
        <f>IFERROR(IF(AND(D132="Kroger",OR(U132="1",U132="0")),IF(VLOOKUP(RPT!A132,KRG!$B$2:$BA$200,52,0)=0,IF(RPT!J132="Planned PTO",IF((F132-0.75)&lt;H132,"Check",""),""),""),""),"")</f>
        <v/>
      </c>
      <c r="M132" s="14" t="str">
        <f>IFERROR(IF(IF(D132="Kroger",AVERAGEIFS('QA Check'!E:E,'QA Check'!C:C,RPT!A132,'QA Check'!H:H,"(QA)"),0)&gt;=90%,IF(AND(I132="Yes",J132&lt;&gt;"Unplanned PTO",U132=1),"Check",""),""),"")</f>
        <v/>
      </c>
      <c r="U132" s="17">
        <f t="shared" si="33"/>
        <v>2.5</v>
      </c>
      <c r="V132" s="8" t="str">
        <f t="shared" si="38"/>
        <v/>
      </c>
      <c r="W132" s="9" t="str">
        <f>IF(G132="Plan 2",IF(AND(IFERROR(INDEX(KRG!D:D,MATCH(RPT!A132,KRG!B:B,0),1)="Plan 2",0),A132&lt;&gt;212821),INDEX(KRG!BA:BA,MATCH(RPT!A132,KRG!B:B,0),1),IF(AND(I132="Yes",OR(J132="No PTO",J132="Planned PTO",J132="Denied PTO")),2,0)),"")</f>
        <v/>
      </c>
      <c r="X132" s="9" t="str">
        <f t="shared" si="39"/>
        <v/>
      </c>
      <c r="Y132" s="9" t="str">
        <f>IF(G132="Plan 9",VLOOKUP(RPT!A132,KRG!$B$2:$BA$200,52,0),"")</f>
        <v/>
      </c>
      <c r="Z132" s="9" t="str">
        <f>IF(G132="Plan 11",VLOOKUP(RPT!A132,KRG!$B$2:$BA$200,52,0),"")</f>
        <v/>
      </c>
      <c r="AA132" s="9">
        <f>IF(G132="Plan 12",IF(D132="Kroger",IF(J132="",0,VLOOKUP(RPT!A132,KRG!$B$2:$BA$200,52,0)),IF(D132="SW Gas (Jax)",INDEX('SWG2'!BA:BA,MATCH(RPT!A132,'SWG2'!B:B,0),1),IF(D132="Mercedes (Jax)",IF(SUM(SUMIFS(HRS!G:G,HRS!C:C,A132,HRS!F:F,{"OT","REG","PR2.5","PROT5","PR125","PROTC","PR2.0","PROT4"}))&gt;=38,4,0),IF(D132="FPL",IF(AND(H132&gt;=38,I132="Yes"),5.5,IF(H132&gt;=38,3,0)),IF(AND(I132="Yes",OR(J132="No PTO",J132="Planned PTO",J132="Denied PTO")),2.5,0))))),"")</f>
        <v>2.5</v>
      </c>
      <c r="AB132" s="9" t="str">
        <f>IF(G132="Plan 19",IF(J132="",0,VLOOKUP(RPT!A132,KRG!$B$2:$BA$200,52,0)),"")</f>
        <v/>
      </c>
      <c r="AC132" s="9" t="str">
        <f t="shared" si="40"/>
        <v/>
      </c>
      <c r="AD132" s="9" t="str">
        <f>IF(G132="Plan 22",VLOOKUP(RPT!A132,KRG!$B$2:$BA$200,52,0),"")</f>
        <v/>
      </c>
      <c r="AE132" s="3" t="str">
        <f t="shared" si="30"/>
        <v/>
      </c>
      <c r="AF132" s="9" t="str">
        <f>IF(G132="Plan 26",IF(J132="Unplanned PTO",0,VLOOKUP(RPT!A132,KRG!$B$2:$BA$200,52,0)),"")</f>
        <v/>
      </c>
      <c r="AG132" s="9" t="str">
        <f t="shared" si="32"/>
        <v/>
      </c>
      <c r="AH132" s="9" t="str">
        <f>IF(G132="Plan 32",VLOOKUP(A132,'SWG2'!B:BA,52,0),"")</f>
        <v/>
      </c>
      <c r="AI132" s="9" t="str">
        <f t="shared" si="41"/>
        <v/>
      </c>
      <c r="AJ132" s="9" t="str">
        <f>IF(G132="Plan 3",IF(AND(H132&gt;=38,J132&lt;&gt;"Unplanned PTO"),IF(AND(INDEX(FPL!P:P,MATCH(RPT!A132,FPL!B:B,0),1)&gt;=0.92),4.25,3),IF(AND(H132&gt;=38,J132="Unplanned PTO",AP132&gt;=38),IF(INDEX(FPL!P:P,MATCH(RPT!A132,FPL!B:B,0),1)&gt;=0.92,4.25,3),IF(INDEX(FPL!P:P,MATCH(RPT!A132,FPL!B:B,0),1)&gt;=0.92,1.25,0))),"")</f>
        <v/>
      </c>
      <c r="AL132" s="22" t="str">
        <f>INDEX(Roster!F:F, MATCH(RPT!A132,Roster!A:A,0),1)</f>
        <v>2012-07-30</v>
      </c>
      <c r="AM132">
        <f>IF(SUMIFS(HRS!G:G,HRS!F:F,"REG",HRS!C:C,RPT!A132)+SUMIFS(HRS!G:G,HRS!F:F,"OT",HRS!C:C,RPT!A132)+SUMIFS(HRS!G:G,HRS!F:F,"PTO",HRS!C:C,RPT!A132,HRS!S:S,"PTOS")&gt;=38,SUMIFS(HRS!G:G,HRS!F:F,"REG",HRS!C:C,RPT!A132)+SUMIFS(HRS!G:G,HRS!F:F,"OT",HRS!C:C,RPT!A132),0)</f>
        <v>0</v>
      </c>
      <c r="AP132">
        <f>SUMIFS(HRS!G:G,HRS!C:C,E132,HRS!F:F,"REG")+SUMIFS(HRS!G:G,HRS!C:C,E132,HRS!F:F,"OT")</f>
        <v>32.9</v>
      </c>
      <c r="AS132" s="9" t="str">
        <f t="shared" si="34"/>
        <v>1131 131</v>
      </c>
      <c r="AT132" s="9" t="str">
        <f t="shared" si="35"/>
        <v>SW Gas (Jax)</v>
      </c>
      <c r="AU132" s="9" t="str">
        <f t="shared" si="31"/>
        <v/>
      </c>
      <c r="AV132" s="19" t="str">
        <f t="shared" si="42"/>
        <v/>
      </c>
      <c r="BC132" s="23"/>
    </row>
    <row r="133" spans="1:55" ht="12.75" customHeight="1" x14ac:dyDescent="0.2">
      <c r="A133" s="2">
        <f>Roster!A133</f>
        <v>258757</v>
      </c>
      <c r="B133" s="2">
        <f t="shared" si="43"/>
        <v>132</v>
      </c>
      <c r="C133" s="2">
        <v>1132</v>
      </c>
      <c r="D133" s="2" t="str">
        <f>Roster!D133</f>
        <v>SW Gas (Jax)</v>
      </c>
      <c r="E133" s="2" t="str">
        <f t="shared" si="36"/>
        <v>0258757</v>
      </c>
      <c r="F133" s="2">
        <f>IFERROR(INDEX('Cur Sch'!G:G,MATCH(RPT!A133,'Cur Sch'!C:C,0),1),0)</f>
        <v>40</v>
      </c>
      <c r="G133" s="2" t="str">
        <f>Roster!N133</f>
        <v>plan 32</v>
      </c>
      <c r="H133" s="3">
        <f>SUMIF(HRS!C:C,RPT!E133,HRS!G:G)</f>
        <v>40.016680000000001</v>
      </c>
      <c r="I133" s="9" t="str">
        <f>IFERROR(IF(VLOOKUP(A133,PA!A:E,5,0)=0,"Yes",""),"No")</f>
        <v>Yes</v>
      </c>
      <c r="J133" s="9" t="str">
        <f>IFERROR(IF(VLOOKUP(A133,PTO!A:L,12,0)="PTOU Applied", "Unplanned PTO",IF(VLOOKUP(A133,PTO!A:L,12,0)="PTOU ","Denied PTO","Planned PTO")),"No PTO")</f>
        <v>No PTO</v>
      </c>
      <c r="K133" s="9" t="str">
        <f t="shared" si="37"/>
        <v/>
      </c>
      <c r="L133" s="14" t="str">
        <f>IFERROR(IF(AND(D133="Kroger",OR(U133="1",U133="0")),IF(VLOOKUP(RPT!A133,KRG!$B$2:$BA$200,52,0)=0,IF(RPT!J133="Planned PTO",IF((F133-0.75)&lt;H133,"Check",""),""),""),""),"")</f>
        <v/>
      </c>
      <c r="M133" s="14" t="str">
        <f>IFERROR(IF(IF(D133="Kroger",AVERAGEIFS('QA Check'!E:E,'QA Check'!C:C,RPT!A133,'QA Check'!H:H,"(QA)"),0)&gt;=90%,IF(AND(I133="Yes",J133&lt;&gt;"Unplanned PTO",U133=1),"Check",""),""),"")</f>
        <v/>
      </c>
      <c r="U133" s="17">
        <f t="shared" si="33"/>
        <v>0</v>
      </c>
      <c r="V133" s="8" t="str">
        <f t="shared" si="38"/>
        <v/>
      </c>
      <c r="W133" s="9" t="str">
        <f>IF(G133="Plan 2",IF(AND(IFERROR(INDEX(KRG!D:D,MATCH(RPT!A133,KRG!B:B,0),1)="Plan 2",0),A133&lt;&gt;212821),INDEX(KRG!BA:BA,MATCH(RPT!A133,KRG!B:B,0),1),IF(AND(I133="Yes",OR(J133="No PTO",J133="Planned PTO",J133="Denied PTO")),2,0)),"")</f>
        <v/>
      </c>
      <c r="X133" s="9" t="str">
        <f t="shared" si="39"/>
        <v/>
      </c>
      <c r="Y133" s="9" t="str">
        <f>IF(G133="Plan 9",VLOOKUP(RPT!A133,KRG!$B$2:$BA$200,52,0),"")</f>
        <v/>
      </c>
      <c r="Z133" s="9" t="str">
        <f>IF(G133="Plan 11",VLOOKUP(RPT!A133,KRG!$B$2:$BA$200,52,0),"")</f>
        <v/>
      </c>
      <c r="AA133" s="9" t="str">
        <f>IF(G133="Plan 12",IF(D133="Kroger",IF(J133="",0,VLOOKUP(RPT!A133,KRG!$B$2:$BA$200,52,0)),IF(D133="SW Gas (Jax)",INDEX('SWG2'!BA:BA,MATCH(RPT!A133,'SWG2'!B:B,0),1),IF(D133="Mercedes (Jax)",IF(SUM(SUMIFS(HRS!G:G,HRS!C:C,A133,HRS!F:F,{"OT","REG","PR2.5","PROT5","PR125","PROTC","PR2.0","PROT4"}))&gt;=38,4,0),IF(D133="FPL",IF(AND(H133&gt;=38,I133="Yes"),5.5,IF(H133&gt;=38,3,0)),IF(AND(I133="Yes",OR(J133="No PTO",J133="Planned PTO",J133="Denied PTO")),2.5,0))))),"")</f>
        <v/>
      </c>
      <c r="AB133" s="9" t="str">
        <f>IF(G133="Plan 19",IF(J133="",0,VLOOKUP(RPT!A133,KRG!$B$2:$BA$200,52,0)),"")</f>
        <v/>
      </c>
      <c r="AC133" s="9" t="str">
        <f t="shared" si="40"/>
        <v/>
      </c>
      <c r="AD133" s="9" t="str">
        <f>IF(G133="Plan 22",VLOOKUP(RPT!A133,KRG!$B$2:$BA$200,52,0),"")</f>
        <v/>
      </c>
      <c r="AE133" s="3" t="str">
        <f t="shared" si="30"/>
        <v/>
      </c>
      <c r="AF133" s="9" t="str">
        <f>IF(G133="Plan 26",IF(J133="Unplanned PTO",0,VLOOKUP(RPT!A133,KRG!$B$2:$BA$200,52,0)),"")</f>
        <v/>
      </c>
      <c r="AG133" s="9" t="str">
        <f t="shared" si="32"/>
        <v/>
      </c>
      <c r="AH133" s="9">
        <f>IF(G133="Plan 32",VLOOKUP(A133,'SWG2'!B:BA,52,0),"")</f>
        <v>0</v>
      </c>
      <c r="AI133" s="9" t="str">
        <f t="shared" si="41"/>
        <v/>
      </c>
      <c r="AJ133" s="9" t="str">
        <f>IF(G133="Plan 3",IF(AND(H133&gt;=38,J133&lt;&gt;"Unplanned PTO"),IF(AND(INDEX(FPL!P:P,MATCH(RPT!A133,FPL!B:B,0),1)&gt;=0.92),4.25,3),IF(AND(H133&gt;=38,J133="Unplanned PTO",AP133&gt;=38),IF(INDEX(FPL!P:P,MATCH(RPT!A133,FPL!B:B,0),1)&gt;=0.92,4.25,3),IF(INDEX(FPL!P:P,MATCH(RPT!A133,FPL!B:B,0),1)&gt;=0.92,1.25,0))),"")</f>
        <v/>
      </c>
      <c r="AL133" s="22" t="str">
        <f>INDEX(Roster!F:F, MATCH(RPT!A133,Roster!A:A,0),1)</f>
        <v>2021-10-25</v>
      </c>
      <c r="AM133">
        <f>IF(SUMIFS(HRS!G:G,HRS!F:F,"REG",HRS!C:C,RPT!A133)+SUMIFS(HRS!G:G,HRS!F:F,"OT",HRS!C:C,RPT!A133)+SUMIFS(HRS!G:G,HRS!F:F,"PTO",HRS!C:C,RPT!A133,HRS!S:S,"PTOS")&gt;=38,SUMIFS(HRS!G:G,HRS!F:F,"REG",HRS!C:C,RPT!A133)+SUMIFS(HRS!G:G,HRS!F:F,"OT",HRS!C:C,RPT!A133),0)</f>
        <v>40.016680000000001</v>
      </c>
      <c r="AP133">
        <f>SUMIFS(HRS!G:G,HRS!C:C,E133,HRS!F:F,"REG")+SUMIFS(HRS!G:G,HRS!C:C,E133,HRS!F:F,"OT")</f>
        <v>40.016680000000001</v>
      </c>
      <c r="AS133" s="9" t="str">
        <f t="shared" si="34"/>
        <v>1132 132</v>
      </c>
      <c r="AT133" s="9" t="str">
        <f t="shared" si="35"/>
        <v>SW Gas (Jax)</v>
      </c>
      <c r="AU133" s="9" t="str">
        <f t="shared" si="31"/>
        <v/>
      </c>
      <c r="AV133" s="19" t="str">
        <f t="shared" si="42"/>
        <v/>
      </c>
      <c r="BC133" s="23"/>
    </row>
    <row r="134" spans="1:55" ht="12.75" customHeight="1" x14ac:dyDescent="0.2">
      <c r="A134" s="2">
        <f>Roster!A134</f>
        <v>105021</v>
      </c>
      <c r="B134" s="2">
        <f t="shared" si="43"/>
        <v>133</v>
      </c>
      <c r="C134" s="2">
        <v>1133</v>
      </c>
      <c r="D134" s="2" t="str">
        <f>Roster!D134</f>
        <v>SW Gas (Jax)</v>
      </c>
      <c r="E134" s="2" t="str">
        <f t="shared" si="36"/>
        <v>0105021</v>
      </c>
      <c r="F134" s="2">
        <f>IFERROR(INDEX('Cur Sch'!G:G,MATCH(RPT!A134,'Cur Sch'!C:C,0),1),0)</f>
        <v>0</v>
      </c>
      <c r="G134" s="2" t="str">
        <f>Roster!N134</f>
        <v>plan 0</v>
      </c>
      <c r="H134" s="3">
        <f>SUMIF(HRS!C:C,RPT!E134,HRS!G:G)</f>
        <v>8</v>
      </c>
      <c r="I134" s="9" t="str">
        <f>IFERROR(IF(VLOOKUP(A134,PA!A:E,5,0)=0,"Yes",""),"No")</f>
        <v>Yes</v>
      </c>
      <c r="J134" s="9" t="str">
        <f>IFERROR(IF(VLOOKUP(A134,PTO!A:L,12,0)="PTOU Applied", "Unplanned PTO",IF(VLOOKUP(A134,PTO!A:L,12,0)="PTOU ","Denied PTO","Planned PTO")),"No PTO")</f>
        <v>No PTO</v>
      </c>
      <c r="K134" s="9" t="str">
        <f t="shared" si="37"/>
        <v/>
      </c>
      <c r="L134" s="14" t="str">
        <f>IFERROR(IF(AND(D134="Kroger",OR(U134="1",U134="0")),IF(VLOOKUP(RPT!A134,KRG!$B$2:$BA$200,52,0)=0,IF(RPT!J134="Planned PTO",IF((F134-0.75)&lt;H134,"Check",""),""),""),""),"")</f>
        <v/>
      </c>
      <c r="M134" s="14" t="str">
        <f>IFERROR(IF(IF(D134="Kroger",AVERAGEIFS('QA Check'!E:E,'QA Check'!C:C,RPT!A134,'QA Check'!H:H,"(QA)"),0)&gt;=90%,IF(AND(I134="Yes",J134&lt;&gt;"Unplanned PTO",U134=1),"Check",""),""),"")</f>
        <v/>
      </c>
      <c r="U134" s="17">
        <f t="shared" si="33"/>
        <v>0</v>
      </c>
      <c r="V134" s="8">
        <f t="shared" si="38"/>
        <v>0</v>
      </c>
      <c r="W134" s="9" t="str">
        <f>IF(G134="Plan 2",IF(AND(IFERROR(INDEX(KRG!D:D,MATCH(RPT!A134,KRG!B:B,0),1)="Plan 2",0),A134&lt;&gt;212821),INDEX(KRG!BA:BA,MATCH(RPT!A134,KRG!B:B,0),1),IF(AND(I134="Yes",OR(J134="No PTO",J134="Planned PTO",J134="Denied PTO")),2,0)),"")</f>
        <v/>
      </c>
      <c r="X134" s="9" t="str">
        <f t="shared" si="39"/>
        <v/>
      </c>
      <c r="Y134" s="9" t="str">
        <f>IF(G134="Plan 9",VLOOKUP(RPT!A134,KRG!$B$2:$BA$200,52,0),"")</f>
        <v/>
      </c>
      <c r="Z134" s="9" t="str">
        <f>IF(G134="Plan 11",VLOOKUP(RPT!A134,KRG!$B$2:$BA$200,52,0),"")</f>
        <v/>
      </c>
      <c r="AA134" s="9" t="str">
        <f>IF(G134="Plan 12",IF(D134="Kroger",IF(J134="",0,VLOOKUP(RPT!A134,KRG!$B$2:$BA$200,52,0)),IF(D134="SW Gas (Jax)",INDEX('SWG2'!BA:BA,MATCH(RPT!A134,'SWG2'!B:B,0),1),IF(D134="Mercedes (Jax)",IF(SUM(SUMIFS(HRS!G:G,HRS!C:C,A134,HRS!F:F,{"OT","REG","PR2.5","PROT5","PR125","PROTC","PR2.0","PROT4"}))&gt;=38,4,0),IF(D134="FPL",IF(AND(H134&gt;=38,I134="Yes"),5.5,IF(H134&gt;=38,3,0)),IF(AND(I134="Yes",OR(J134="No PTO",J134="Planned PTO",J134="Denied PTO")),2.5,0))))),"")</f>
        <v/>
      </c>
      <c r="AB134" s="9" t="str">
        <f>IF(G134="Plan 19",IF(J134="",0,VLOOKUP(RPT!A134,KRG!$B$2:$BA$200,52,0)),"")</f>
        <v/>
      </c>
      <c r="AC134" s="9" t="str">
        <f t="shared" si="40"/>
        <v/>
      </c>
      <c r="AD134" s="9" t="str">
        <f>IF(G134="Plan 22",VLOOKUP(RPT!A134,KRG!$B$2:$BA$200,52,0),"")</f>
        <v/>
      </c>
      <c r="AE134" s="3" t="str">
        <f t="shared" si="30"/>
        <v/>
      </c>
      <c r="AF134" s="9" t="str">
        <f>IF(G134="Plan 26",IF(J134="Unplanned PTO",0,VLOOKUP(RPT!A134,KRG!$B$2:$BA$200,52,0)),"")</f>
        <v/>
      </c>
      <c r="AG134" s="9" t="str">
        <f t="shared" si="32"/>
        <v/>
      </c>
      <c r="AH134" s="9" t="str">
        <f>IF(G134="Plan 32",VLOOKUP(A134,'SWG2'!B:BA,52,0),"")</f>
        <v/>
      </c>
      <c r="AI134" s="9" t="str">
        <f t="shared" si="41"/>
        <v/>
      </c>
      <c r="AJ134" s="9" t="str">
        <f>IF(G134="Plan 3",IF(AND(H134&gt;=38,J134&lt;&gt;"Unplanned PTO"),IF(AND(INDEX(FPL!P:P,MATCH(RPT!A134,FPL!B:B,0),1)&gt;=0.92),4.25,3),IF(AND(H134&gt;=38,J134="Unplanned PTO",AP134&gt;=38),IF(INDEX(FPL!P:P,MATCH(RPT!A134,FPL!B:B,0),1)&gt;=0.92,4.25,3),IF(INDEX(FPL!P:P,MATCH(RPT!A134,FPL!B:B,0),1)&gt;=0.92,1.25,0))),"")</f>
        <v/>
      </c>
      <c r="AL134" s="22" t="str">
        <f>INDEX(Roster!F:F, MATCH(RPT!A134,Roster!A:A,0),1)</f>
        <v>2005-01-05</v>
      </c>
      <c r="AM134">
        <f>IF(SUMIFS(HRS!G:G,HRS!F:F,"REG",HRS!C:C,RPT!A134)+SUMIFS(HRS!G:G,HRS!F:F,"OT",HRS!C:C,RPT!A134)+SUMIFS(HRS!G:G,HRS!F:F,"PTO",HRS!C:C,RPT!A134,HRS!S:S,"PTOS")&gt;=38,SUMIFS(HRS!G:G,HRS!F:F,"REG",HRS!C:C,RPT!A134)+SUMIFS(HRS!G:G,HRS!F:F,"OT",HRS!C:C,RPT!A134),0)</f>
        <v>0</v>
      </c>
      <c r="AP134">
        <f>SUMIFS(HRS!G:G,HRS!C:C,E134,HRS!F:F,"REG")+SUMIFS(HRS!G:G,HRS!C:C,E134,HRS!F:F,"OT")</f>
        <v>0</v>
      </c>
      <c r="AS134" s="9" t="str">
        <f t="shared" si="34"/>
        <v>1133 133</v>
      </c>
      <c r="AT134" s="9" t="str">
        <f t="shared" si="35"/>
        <v>SW Gas (Jax)</v>
      </c>
      <c r="AU134" s="9" t="str">
        <f t="shared" si="31"/>
        <v/>
      </c>
      <c r="AV134" s="19" t="str">
        <f t="shared" si="42"/>
        <v/>
      </c>
      <c r="BC134" s="23"/>
    </row>
    <row r="135" spans="1:55" ht="12.75" customHeight="1" x14ac:dyDescent="0.2">
      <c r="A135" s="2">
        <f>Roster!A135</f>
        <v>262802</v>
      </c>
      <c r="B135" s="2">
        <f t="shared" si="43"/>
        <v>134</v>
      </c>
      <c r="C135" s="2">
        <v>1134</v>
      </c>
      <c r="D135" s="2" t="str">
        <f>Roster!D135</f>
        <v>SW Gas (Jax)</v>
      </c>
      <c r="E135" s="2" t="str">
        <f t="shared" si="36"/>
        <v>0262802</v>
      </c>
      <c r="F135" s="2">
        <f>IFERROR(INDEX('Cur Sch'!G:G,MATCH(RPT!A135,'Cur Sch'!C:C,0),1),0)</f>
        <v>40</v>
      </c>
      <c r="G135" s="2" t="str">
        <f>Roster!N135</f>
        <v>plan 32</v>
      </c>
      <c r="H135" s="3">
        <f>SUMIF(HRS!C:C,RPT!E135,HRS!G:G)</f>
        <v>37.000010000000003</v>
      </c>
      <c r="I135" s="9" t="str">
        <f>IFERROR(IF(VLOOKUP(A135,PA!A:E,5,0)=0,"Yes",""),"No")</f>
        <v>No</v>
      </c>
      <c r="J135" s="9" t="str">
        <f>IFERROR(IF(VLOOKUP(A135,PTO!A:L,12,0)="PTOU Applied", "Unplanned PTO",IF(VLOOKUP(A135,PTO!A:L,12,0)="PTOU ","Denied PTO","Planned PTO")),"No PTO")</f>
        <v>No PTO</v>
      </c>
      <c r="K135" s="9" t="str">
        <f t="shared" si="37"/>
        <v/>
      </c>
      <c r="L135" s="14" t="str">
        <f>IFERROR(IF(AND(D135="Kroger",OR(U135="1",U135="0")),IF(VLOOKUP(RPT!A135,KRG!$B$2:$BA$200,52,0)=0,IF(RPT!J135="Planned PTO",IF((F135-0.75)&lt;H135,"Check",""),""),""),""),"")</f>
        <v/>
      </c>
      <c r="M135" s="14" t="str">
        <f>IFERROR(IF(IF(D135="Kroger",AVERAGEIFS('QA Check'!E:E,'QA Check'!C:C,RPT!A135,'QA Check'!H:H,"(QA)"),0)&gt;=90%,IF(AND(I135="Yes",J135&lt;&gt;"Unplanned PTO",U135=1),"Check",""),""),"")</f>
        <v/>
      </c>
      <c r="U135" s="17" t="str">
        <f t="shared" si="33"/>
        <v/>
      </c>
      <c r="V135" s="8" t="str">
        <f t="shared" si="38"/>
        <v/>
      </c>
      <c r="W135" s="9" t="str">
        <f>IF(G135="Plan 2",IF(AND(IFERROR(INDEX(KRG!D:D,MATCH(RPT!A135,KRG!B:B,0),1)="Plan 2",0),A135&lt;&gt;212821),INDEX(KRG!BA:BA,MATCH(RPT!A135,KRG!B:B,0),1),IF(AND(I135="Yes",OR(J135="No PTO",J135="Planned PTO",J135="Denied PTO")),2,0)),"")</f>
        <v/>
      </c>
      <c r="X135" s="9" t="str">
        <f t="shared" si="39"/>
        <v/>
      </c>
      <c r="Y135" s="9" t="str">
        <f>IF(G135="Plan 9",VLOOKUP(RPT!A135,KRG!$B$2:$BA$200,52,0),"")</f>
        <v/>
      </c>
      <c r="Z135" s="9" t="str">
        <f>IF(G135="Plan 11",VLOOKUP(RPT!A135,KRG!$B$2:$BA$200,52,0),"")</f>
        <v/>
      </c>
      <c r="AA135" s="9" t="str">
        <f>IF(G135="Plan 12",IF(D135="Kroger",IF(J135="",0,VLOOKUP(RPT!A135,KRG!$B$2:$BA$200,52,0)),IF(D135="SW Gas (Jax)",INDEX('SWG2'!BA:BA,MATCH(RPT!A135,'SWG2'!B:B,0),1),IF(D135="Mercedes (Jax)",IF(SUM(SUMIFS(HRS!G:G,HRS!C:C,A135,HRS!F:F,{"OT","REG","PR2.5","PROT5","PR125","PROTC","PR2.0","PROT4"}))&gt;=38,4,0),IF(D135="FPL",IF(AND(H135&gt;=38,I135="Yes"),5.5,IF(H135&gt;=38,3,0)),IF(AND(I135="Yes",OR(J135="No PTO",J135="Planned PTO",J135="Denied PTO")),2.5,0))))),"")</f>
        <v/>
      </c>
      <c r="AB135" s="9" t="str">
        <f>IF(G135="Plan 19",IF(J135="",0,VLOOKUP(RPT!A135,KRG!$B$2:$BA$200,52,0)),"")</f>
        <v/>
      </c>
      <c r="AC135" s="9" t="str">
        <f t="shared" si="40"/>
        <v/>
      </c>
      <c r="AD135" s="9" t="str">
        <f>IF(G135="Plan 22",VLOOKUP(RPT!A135,KRG!$B$2:$BA$200,52,0),"")</f>
        <v/>
      </c>
      <c r="AE135" s="3" t="str">
        <f t="shared" si="30"/>
        <v/>
      </c>
      <c r="AF135" s="9" t="str">
        <f>IF(G135="Plan 26",IF(J135="Unplanned PTO",0,VLOOKUP(RPT!A135,KRG!$B$2:$BA$200,52,0)),"")</f>
        <v/>
      </c>
      <c r="AG135" s="9" t="str">
        <f t="shared" si="32"/>
        <v/>
      </c>
      <c r="AH135" s="9" t="e">
        <f>IF(G135="Plan 32",VLOOKUP(A135,'SWG2'!B:BA,52,0),"")</f>
        <v>#N/A</v>
      </c>
      <c r="AI135" s="9" t="str">
        <f t="shared" si="41"/>
        <v/>
      </c>
      <c r="AJ135" s="9" t="str">
        <f>IF(G135="Plan 3",IF(AND(H135&gt;=38,J135&lt;&gt;"Unplanned PTO"),IF(AND(INDEX(FPL!P:P,MATCH(RPT!A135,FPL!B:B,0),1)&gt;=0.92),4.25,3),IF(AND(H135&gt;=38,J135="Unplanned PTO",AP135&gt;=38),IF(INDEX(FPL!P:P,MATCH(RPT!A135,FPL!B:B,0),1)&gt;=0.92,4.25,3),IF(INDEX(FPL!P:P,MATCH(RPT!A135,FPL!B:B,0),1)&gt;=0.92,1.25,0))),"")</f>
        <v/>
      </c>
      <c r="AL135" s="22" t="str">
        <f>INDEX(Roster!F:F, MATCH(RPT!A135,Roster!A:A,0),1)</f>
        <v>2022-07-11</v>
      </c>
      <c r="AM135">
        <f>IF(SUMIFS(HRS!G:G,HRS!F:F,"REG",HRS!C:C,RPT!A135)+SUMIFS(HRS!G:G,HRS!F:F,"OT",HRS!C:C,RPT!A135)+SUMIFS(HRS!G:G,HRS!F:F,"PTO",HRS!C:C,RPT!A135,HRS!S:S,"PTOS")&gt;=38,SUMIFS(HRS!G:G,HRS!F:F,"REG",HRS!C:C,RPT!A135)+SUMIFS(HRS!G:G,HRS!F:F,"OT",HRS!C:C,RPT!A135),0)</f>
        <v>0</v>
      </c>
      <c r="AP135">
        <f>SUMIFS(HRS!G:G,HRS!C:C,E135,HRS!F:F,"REG")+SUMIFS(HRS!G:G,HRS!C:C,E135,HRS!F:F,"OT")</f>
        <v>37.000010000000003</v>
      </c>
      <c r="AS135" s="9" t="str">
        <f t="shared" si="34"/>
        <v>1134 134</v>
      </c>
      <c r="AT135" s="9" t="str">
        <f t="shared" si="35"/>
        <v>SW Gas (Jax)</v>
      </c>
      <c r="AU135" s="9" t="str">
        <f t="shared" si="31"/>
        <v/>
      </c>
      <c r="AV135" s="19" t="str">
        <f t="shared" si="42"/>
        <v/>
      </c>
      <c r="BC135" s="23"/>
    </row>
    <row r="136" spans="1:55" ht="12.75" customHeight="1" x14ac:dyDescent="0.2">
      <c r="A136" s="2">
        <f>Roster!A136</f>
        <v>262768</v>
      </c>
      <c r="B136" s="2">
        <f t="shared" si="43"/>
        <v>135</v>
      </c>
      <c r="C136" s="2">
        <v>1135</v>
      </c>
      <c r="D136" s="2" t="str">
        <f>Roster!D136</f>
        <v>SW Gas (Jax)</v>
      </c>
      <c r="E136" s="2" t="str">
        <f t="shared" si="36"/>
        <v>0262768</v>
      </c>
      <c r="F136" s="2">
        <f>IFERROR(INDEX('Cur Sch'!G:G,MATCH(RPT!A136,'Cur Sch'!C:C,0),1),0)</f>
        <v>40</v>
      </c>
      <c r="G136" s="2" t="str">
        <f>Roster!N136</f>
        <v>plan 32</v>
      </c>
      <c r="H136" s="3">
        <f>SUMIF(HRS!C:C,RPT!E136,HRS!G:G)</f>
        <v>40.116669999999999</v>
      </c>
      <c r="I136" s="9" t="str">
        <f>IFERROR(IF(VLOOKUP(A136,PA!A:E,5,0)=0,"Yes",""),"No")</f>
        <v>Yes</v>
      </c>
      <c r="J136" s="9" t="str">
        <f>IFERROR(IF(VLOOKUP(A136,PTO!A:L,12,0)="PTOU Applied", "Unplanned PTO",IF(VLOOKUP(A136,PTO!A:L,12,0)="PTOU ","Denied PTO","Planned PTO")),"No PTO")</f>
        <v>No PTO</v>
      </c>
      <c r="K136" s="9" t="str">
        <f t="shared" si="37"/>
        <v/>
      </c>
      <c r="L136" s="14" t="str">
        <f>IFERROR(IF(AND(D136="Kroger",OR(U136="1",U136="0")),IF(VLOOKUP(RPT!A136,KRG!$B$2:$BA$200,52,0)=0,IF(RPT!J136="Planned PTO",IF((F136-0.75)&lt;H136,"Check",""),""),""),""),"")</f>
        <v/>
      </c>
      <c r="M136" s="14" t="str">
        <f>IFERROR(IF(IF(D136="Kroger",AVERAGEIFS('QA Check'!E:E,'QA Check'!C:C,RPT!A136,'QA Check'!H:H,"(QA)"),0)&gt;=90%,IF(AND(I136="Yes",J136&lt;&gt;"Unplanned PTO",U136=1),"Check",""),""),"")</f>
        <v/>
      </c>
      <c r="U136" s="17" t="str">
        <f t="shared" si="33"/>
        <v/>
      </c>
      <c r="V136" s="8" t="str">
        <f t="shared" si="38"/>
        <v/>
      </c>
      <c r="W136" s="9" t="str">
        <f>IF(G136="Plan 2",IF(AND(IFERROR(INDEX(KRG!D:D,MATCH(RPT!A136,KRG!B:B,0),1)="Plan 2",0),A136&lt;&gt;212821),INDEX(KRG!BA:BA,MATCH(RPT!A136,KRG!B:B,0),1),IF(AND(I136="Yes",OR(J136="No PTO",J136="Planned PTO",J136="Denied PTO")),2,0)),"")</f>
        <v/>
      </c>
      <c r="X136" s="9" t="str">
        <f t="shared" si="39"/>
        <v/>
      </c>
      <c r="Y136" s="9" t="str">
        <f>IF(G136="Plan 9",VLOOKUP(RPT!A136,KRG!$B$2:$BA$200,52,0),"")</f>
        <v/>
      </c>
      <c r="Z136" s="9" t="str">
        <f>IF(G136="Plan 11",VLOOKUP(RPT!A136,KRG!$B$2:$BA$200,52,0),"")</f>
        <v/>
      </c>
      <c r="AA136" s="9" t="str">
        <f>IF(G136="Plan 12",IF(D136="Kroger",IF(J136="",0,VLOOKUP(RPT!A136,KRG!$B$2:$BA$200,52,0)),IF(D136="SW Gas (Jax)",INDEX('SWG2'!BA:BA,MATCH(RPT!A136,'SWG2'!B:B,0),1),IF(D136="Mercedes (Jax)",IF(SUM(SUMIFS(HRS!G:G,HRS!C:C,A136,HRS!F:F,{"OT","REG","PR2.5","PROT5","PR125","PROTC","PR2.0","PROT4"}))&gt;=38,4,0),IF(D136="FPL",IF(AND(H136&gt;=38,I136="Yes"),5.5,IF(H136&gt;=38,3,0)),IF(AND(I136="Yes",OR(J136="No PTO",J136="Planned PTO",J136="Denied PTO")),2.5,0))))),"")</f>
        <v/>
      </c>
      <c r="AB136" s="9" t="str">
        <f>IF(G136="Plan 19",IF(J136="",0,VLOOKUP(RPT!A136,KRG!$B$2:$BA$200,52,0)),"")</f>
        <v/>
      </c>
      <c r="AC136" s="9" t="str">
        <f t="shared" si="40"/>
        <v/>
      </c>
      <c r="AD136" s="9" t="str">
        <f>IF(G136="Plan 22",VLOOKUP(RPT!A136,KRG!$B$2:$BA$200,52,0),"")</f>
        <v/>
      </c>
      <c r="AE136" s="3" t="str">
        <f t="shared" si="30"/>
        <v/>
      </c>
      <c r="AF136" s="9" t="str">
        <f>IF(G136="Plan 26",IF(J136="Unplanned PTO",0,VLOOKUP(RPT!A136,KRG!$B$2:$BA$200,52,0)),"")</f>
        <v/>
      </c>
      <c r="AG136" s="9" t="str">
        <f t="shared" si="32"/>
        <v/>
      </c>
      <c r="AH136" s="9" t="e">
        <f>IF(G136="Plan 32",VLOOKUP(A136,'SWG2'!B:BA,52,0),"")</f>
        <v>#N/A</v>
      </c>
      <c r="AI136" s="9" t="str">
        <f t="shared" si="41"/>
        <v/>
      </c>
      <c r="AJ136" s="9" t="str">
        <f>IF(G136="Plan 3",IF(AND(H136&gt;=38,J136&lt;&gt;"Unplanned PTO"),IF(AND(INDEX(FPL!P:P,MATCH(RPT!A136,FPL!B:B,0),1)&gt;=0.92),4.25,3),IF(AND(H136&gt;=38,J136="Unplanned PTO",AP136&gt;=38),IF(INDEX(FPL!P:P,MATCH(RPT!A136,FPL!B:B,0),1)&gt;=0.92,4.25,3),IF(INDEX(FPL!P:P,MATCH(RPT!A136,FPL!B:B,0),1)&gt;=0.92,1.25,0))),"")</f>
        <v/>
      </c>
      <c r="AL136" s="22" t="str">
        <f>INDEX(Roster!F:F, MATCH(RPT!A136,Roster!A:A,0),1)</f>
        <v>2022-07-11</v>
      </c>
      <c r="AM136">
        <f>IF(SUMIFS(HRS!G:G,HRS!F:F,"REG",HRS!C:C,RPT!A136)+SUMIFS(HRS!G:G,HRS!F:F,"OT",HRS!C:C,RPT!A136)+SUMIFS(HRS!G:G,HRS!F:F,"PTO",HRS!C:C,RPT!A136,HRS!S:S,"PTOS")&gt;=38,SUMIFS(HRS!G:G,HRS!F:F,"REG",HRS!C:C,RPT!A136)+SUMIFS(HRS!G:G,HRS!F:F,"OT",HRS!C:C,RPT!A136),0)</f>
        <v>40.116669999999999</v>
      </c>
      <c r="AP136">
        <f>SUMIFS(HRS!G:G,HRS!C:C,E136,HRS!F:F,"REG")+SUMIFS(HRS!G:G,HRS!C:C,E136,HRS!F:F,"OT")</f>
        <v>40.116669999999999</v>
      </c>
      <c r="AS136" s="9" t="str">
        <f t="shared" si="34"/>
        <v>1135 135</v>
      </c>
      <c r="AT136" s="9" t="str">
        <f t="shared" si="35"/>
        <v>SW Gas (Jax)</v>
      </c>
      <c r="AU136" s="9" t="str">
        <f t="shared" si="31"/>
        <v/>
      </c>
      <c r="AV136" s="19" t="str">
        <f t="shared" si="42"/>
        <v/>
      </c>
      <c r="BC136" s="23"/>
    </row>
    <row r="137" spans="1:55" ht="12.75" customHeight="1" x14ac:dyDescent="0.2">
      <c r="A137" s="2">
        <f>Roster!A137</f>
        <v>260458</v>
      </c>
      <c r="B137" s="2">
        <f t="shared" si="43"/>
        <v>136</v>
      </c>
      <c r="C137" s="2">
        <v>1136</v>
      </c>
      <c r="D137" s="2" t="str">
        <f>Roster!D137</f>
        <v>SW Gas (Jax)</v>
      </c>
      <c r="E137" s="2" t="str">
        <f t="shared" si="36"/>
        <v>0260458</v>
      </c>
      <c r="F137" s="2">
        <f>IFERROR(INDEX('Cur Sch'!G:G,MATCH(RPT!A137,'Cur Sch'!C:C,0),1),0)</f>
        <v>40</v>
      </c>
      <c r="G137" s="2" t="str">
        <f>Roster!N137</f>
        <v>plan 32</v>
      </c>
      <c r="H137" s="3">
        <f>SUMIF(HRS!C:C,RPT!E137,HRS!G:G)</f>
        <v>40.16666</v>
      </c>
      <c r="I137" s="9" t="str">
        <f>IFERROR(IF(VLOOKUP(A137,PA!A:E,5,0)=0,"Yes",""),"No")</f>
        <v>Yes</v>
      </c>
      <c r="J137" s="9" t="str">
        <f>IFERROR(IF(VLOOKUP(A137,PTO!A:L,12,0)="PTOU Applied", "Unplanned PTO",IF(VLOOKUP(A137,PTO!A:L,12,0)="PTOU ","Denied PTO","Planned PTO")),"No PTO")</f>
        <v>No PTO</v>
      </c>
      <c r="K137" s="9" t="str">
        <f t="shared" si="37"/>
        <v/>
      </c>
      <c r="L137" s="14" t="str">
        <f>IFERROR(IF(AND(D137="Kroger",OR(U137="1",U137="0")),IF(VLOOKUP(RPT!A137,KRG!$B$2:$BA$200,52,0)=0,IF(RPT!J137="Planned PTO",IF((F137-0.75)&lt;H137,"Check",""),""),""),""),"")</f>
        <v/>
      </c>
      <c r="M137" s="14" t="str">
        <f>IFERROR(IF(IF(D137="Kroger",AVERAGEIFS('QA Check'!E:E,'QA Check'!C:C,RPT!A137,'QA Check'!H:H,"(QA)"),0)&gt;=90%,IF(AND(I137="Yes",J137&lt;&gt;"Unplanned PTO",U137=1),"Check",""),""),"")</f>
        <v/>
      </c>
      <c r="U137" s="17" t="str">
        <f t="shared" si="33"/>
        <v/>
      </c>
      <c r="V137" s="8" t="str">
        <f t="shared" si="38"/>
        <v/>
      </c>
      <c r="W137" s="9" t="str">
        <f>IF(G137="Plan 2",IF(AND(IFERROR(INDEX(KRG!D:D,MATCH(RPT!A137,KRG!B:B,0),1)="Plan 2",0),A137&lt;&gt;212821),INDEX(KRG!BA:BA,MATCH(RPT!A137,KRG!B:B,0),1),IF(AND(I137="Yes",OR(J137="No PTO",J137="Planned PTO",J137="Denied PTO")),2,0)),"")</f>
        <v/>
      </c>
      <c r="X137" s="9" t="str">
        <f t="shared" si="39"/>
        <v/>
      </c>
      <c r="Y137" s="9" t="str">
        <f>IF(G137="Plan 9",VLOOKUP(RPT!A137,KRG!$B$2:$BA$200,52,0),"")</f>
        <v/>
      </c>
      <c r="Z137" s="9" t="str">
        <f>IF(G137="Plan 11",VLOOKUP(RPT!A137,KRG!$B$2:$BA$200,52,0),"")</f>
        <v/>
      </c>
      <c r="AA137" s="9" t="str">
        <f>IF(G137="Plan 12",IF(D137="Kroger",IF(J137="",0,VLOOKUP(RPT!A137,KRG!$B$2:$BA$200,52,0)),IF(D137="SW Gas (Jax)",INDEX('SWG2'!BA:BA,MATCH(RPT!A137,'SWG2'!B:B,0),1),IF(D137="Mercedes (Jax)",IF(SUM(SUMIFS(HRS!G:G,HRS!C:C,A137,HRS!F:F,{"OT","REG","PR2.5","PROT5","PR125","PROTC","PR2.0","PROT4"}))&gt;=38,4,0),IF(D137="FPL",IF(AND(H137&gt;=38,I137="Yes"),5.5,IF(H137&gt;=38,3,0)),IF(AND(I137="Yes",OR(J137="No PTO",J137="Planned PTO",J137="Denied PTO")),2.5,0))))),"")</f>
        <v/>
      </c>
      <c r="AB137" s="9" t="str">
        <f>IF(G137="Plan 19",IF(J137="",0,VLOOKUP(RPT!A137,KRG!$B$2:$BA$200,52,0)),"")</f>
        <v/>
      </c>
      <c r="AC137" s="9" t="str">
        <f t="shared" si="40"/>
        <v/>
      </c>
      <c r="AD137" s="9" t="str">
        <f>IF(G137="Plan 22",VLOOKUP(RPT!A137,KRG!$B$2:$BA$200,52,0),"")</f>
        <v/>
      </c>
      <c r="AE137" s="3" t="str">
        <f t="shared" si="30"/>
        <v/>
      </c>
      <c r="AF137" s="9" t="str">
        <f>IF(G137="Plan 26",IF(J137="Unplanned PTO",0,VLOOKUP(RPT!A137,KRG!$B$2:$BA$200,52,0)),"")</f>
        <v/>
      </c>
      <c r="AG137" s="9" t="str">
        <f t="shared" si="32"/>
        <v/>
      </c>
      <c r="AH137" s="9" t="e">
        <f>IF(G137="Plan 32",VLOOKUP(A137,'SWG2'!B:BA,52,0),"")</f>
        <v>#N/A</v>
      </c>
      <c r="AI137" s="9" t="str">
        <f t="shared" si="41"/>
        <v/>
      </c>
      <c r="AJ137" s="9" t="str">
        <f>IF(G137="Plan 3",IF(AND(H137&gt;=38,J137&lt;&gt;"Unplanned PTO"),IF(AND(INDEX(FPL!P:P,MATCH(RPT!A137,FPL!B:B,0),1)&gt;=0.92),4.25,3),IF(AND(H137&gt;=38,J137="Unplanned PTO",AP137&gt;=38),IF(INDEX(FPL!P:P,MATCH(RPT!A137,FPL!B:B,0),1)&gt;=0.92,4.25,3),IF(INDEX(FPL!P:P,MATCH(RPT!A137,FPL!B:B,0),1)&gt;=0.92,1.25,0))),"")</f>
        <v/>
      </c>
      <c r="AL137" s="22" t="str">
        <f>INDEX(Roster!F:F, MATCH(RPT!A137,Roster!A:A,0),1)</f>
        <v>2022-02-07</v>
      </c>
      <c r="AM137">
        <f>IF(SUMIFS(HRS!G:G,HRS!F:F,"REG",HRS!C:C,RPT!A137)+SUMIFS(HRS!G:G,HRS!F:F,"OT",HRS!C:C,RPT!A137)+SUMIFS(HRS!G:G,HRS!F:F,"PTO",HRS!C:C,RPT!A137,HRS!S:S,"PTOS")&gt;=38,SUMIFS(HRS!G:G,HRS!F:F,"REG",HRS!C:C,RPT!A137)+SUMIFS(HRS!G:G,HRS!F:F,"OT",HRS!C:C,RPT!A137),0)</f>
        <v>40.16666</v>
      </c>
      <c r="AP137">
        <f>SUMIFS(HRS!G:G,HRS!C:C,E137,HRS!F:F,"REG")+SUMIFS(HRS!G:G,HRS!C:C,E137,HRS!F:F,"OT")</f>
        <v>40.16666</v>
      </c>
      <c r="AS137" s="9" t="str">
        <f t="shared" si="34"/>
        <v>1136 136</v>
      </c>
      <c r="AT137" s="9" t="str">
        <f t="shared" si="35"/>
        <v>SW Gas (Jax)</v>
      </c>
      <c r="AU137" s="9" t="str">
        <f t="shared" si="31"/>
        <v>OT</v>
      </c>
      <c r="AV137" s="19">
        <f t="shared" si="42"/>
        <v>6.9441666666666775E-3</v>
      </c>
      <c r="BC137" s="23"/>
    </row>
    <row r="138" spans="1:55" ht="12.75" customHeight="1" x14ac:dyDescent="0.2">
      <c r="A138" s="2">
        <f>Roster!A138</f>
        <v>259399</v>
      </c>
      <c r="B138" s="2">
        <f t="shared" si="43"/>
        <v>137</v>
      </c>
      <c r="C138" s="2">
        <v>1137</v>
      </c>
      <c r="D138" s="2" t="str">
        <f>Roster!D138</f>
        <v>SW Gas (Jax)</v>
      </c>
      <c r="E138" s="2" t="str">
        <f t="shared" si="36"/>
        <v>0259399</v>
      </c>
      <c r="F138" s="2">
        <f>IFERROR(INDEX('Cur Sch'!G:G,MATCH(RPT!A138,'Cur Sch'!C:C,0),1),0)</f>
        <v>40</v>
      </c>
      <c r="G138" s="2" t="str">
        <f>Roster!N138</f>
        <v>plan 32</v>
      </c>
      <c r="H138" s="3">
        <f>SUMIF(HRS!C:C,RPT!E138,HRS!G:G)</f>
        <v>39.966679999999997</v>
      </c>
      <c r="I138" s="9" t="str">
        <f>IFERROR(IF(VLOOKUP(A138,PA!A:E,5,0)=0,"Yes",""),"No")</f>
        <v>Yes</v>
      </c>
      <c r="J138" s="9" t="str">
        <f>IFERROR(IF(VLOOKUP(A138,PTO!A:L,12,0)="PTOU Applied", "Unplanned PTO",IF(VLOOKUP(A138,PTO!A:L,12,0)="PTOU ","Denied PTO","Planned PTO")),"No PTO")</f>
        <v>No PTO</v>
      </c>
      <c r="K138" s="9" t="str">
        <f t="shared" si="37"/>
        <v/>
      </c>
      <c r="L138" s="14" t="str">
        <f>IFERROR(IF(AND(D138="Kroger",OR(U138="1",U138="0")),IF(VLOOKUP(RPT!A138,KRG!$B$2:$BA$200,52,0)=0,IF(RPT!J138="Planned PTO",IF((F138-0.75)&lt;H138,"Check",""),""),""),""),"")</f>
        <v/>
      </c>
      <c r="M138" s="14" t="str">
        <f>IFERROR(IF(IF(D138="Kroger",AVERAGEIFS('QA Check'!E:E,'QA Check'!C:C,RPT!A138,'QA Check'!H:H,"(QA)"),0)&gt;=90%,IF(AND(I138="Yes",J138&lt;&gt;"Unplanned PTO",U138=1),"Check",""),""),"")</f>
        <v/>
      </c>
      <c r="U138" s="17" t="str">
        <f t="shared" si="33"/>
        <v/>
      </c>
      <c r="V138" s="8" t="str">
        <f t="shared" si="38"/>
        <v/>
      </c>
      <c r="W138" s="9" t="str">
        <f>IF(G138="Plan 2",IF(AND(IFERROR(INDEX(KRG!D:D,MATCH(RPT!A138,KRG!B:B,0),1)="Plan 2",0),A138&lt;&gt;212821),INDEX(KRG!BA:BA,MATCH(RPT!A138,KRG!B:B,0),1),IF(AND(I138="Yes",OR(J138="No PTO",J138="Planned PTO",J138="Denied PTO")),2,0)),"")</f>
        <v/>
      </c>
      <c r="X138" s="9" t="str">
        <f t="shared" si="39"/>
        <v/>
      </c>
      <c r="Y138" s="9" t="str">
        <f>IF(G138="Plan 9",VLOOKUP(RPT!A138,KRG!$B$2:$BA$200,52,0),"")</f>
        <v/>
      </c>
      <c r="Z138" s="9" t="str">
        <f>IF(G138="Plan 11",VLOOKUP(RPT!A138,KRG!$B$2:$BA$200,52,0),"")</f>
        <v/>
      </c>
      <c r="AA138" s="9" t="str">
        <f>IF(G138="Plan 12",IF(D138="Kroger",IF(J138="",0,VLOOKUP(RPT!A138,KRG!$B$2:$BA$200,52,0)),IF(D138="SW Gas (Jax)",INDEX('SWG2'!BA:BA,MATCH(RPT!A138,'SWG2'!B:B,0),1),IF(D138="Mercedes (Jax)",IF(SUM(SUMIFS(HRS!G:G,HRS!C:C,A138,HRS!F:F,{"OT","REG","PR2.5","PROT5","PR125","PROTC","PR2.0","PROT4"}))&gt;=38,4,0),IF(D138="FPL",IF(AND(H138&gt;=38,I138="Yes"),5.5,IF(H138&gt;=38,3,0)),IF(AND(I138="Yes",OR(J138="No PTO",J138="Planned PTO",J138="Denied PTO")),2.5,0))))),"")</f>
        <v/>
      </c>
      <c r="AB138" s="9" t="str">
        <f>IF(G138="Plan 19",IF(J138="",0,VLOOKUP(RPT!A138,KRG!$B$2:$BA$200,52,0)),"")</f>
        <v/>
      </c>
      <c r="AC138" s="9" t="str">
        <f t="shared" si="40"/>
        <v/>
      </c>
      <c r="AD138" s="9" t="str">
        <f>IF(G138="Plan 22",VLOOKUP(RPT!A138,KRG!$B$2:$BA$200,52,0),"")</f>
        <v/>
      </c>
      <c r="AE138" s="3" t="str">
        <f t="shared" si="30"/>
        <v/>
      </c>
      <c r="AF138" s="9" t="str">
        <f>IF(G138="Plan 26",IF(J138="Unplanned PTO",0,VLOOKUP(RPT!A138,KRG!$B$2:$BA$200,52,0)),"")</f>
        <v/>
      </c>
      <c r="AG138" s="9" t="str">
        <f t="shared" si="32"/>
        <v/>
      </c>
      <c r="AH138" s="9" t="e">
        <f>IF(G138="Plan 32",VLOOKUP(A138,'SWG2'!B:BA,52,0),"")</f>
        <v>#N/A</v>
      </c>
      <c r="AI138" s="9" t="str">
        <f t="shared" si="41"/>
        <v/>
      </c>
      <c r="AJ138" s="9" t="str">
        <f>IF(G138="Plan 3",IF(AND(H138&gt;=38,J138&lt;&gt;"Unplanned PTO"),IF(AND(INDEX(FPL!P:P,MATCH(RPT!A138,FPL!B:B,0),1)&gt;=0.92),4.25,3),IF(AND(H138&gt;=38,J138="Unplanned PTO",AP138&gt;=38),IF(INDEX(FPL!P:P,MATCH(RPT!A138,FPL!B:B,0),1)&gt;=0.92,4.25,3),IF(INDEX(FPL!P:P,MATCH(RPT!A138,FPL!B:B,0),1)&gt;=0.92,1.25,0))),"")</f>
        <v/>
      </c>
      <c r="AL138" s="22" t="str">
        <f>INDEX(Roster!F:F, MATCH(RPT!A138,Roster!A:A,0),1)</f>
        <v>2021-11-29</v>
      </c>
      <c r="AM138">
        <f>IF(SUMIFS(HRS!G:G,HRS!F:F,"REG",HRS!C:C,RPT!A138)+SUMIFS(HRS!G:G,HRS!F:F,"OT",HRS!C:C,RPT!A138)+SUMIFS(HRS!G:G,HRS!F:F,"PTO",HRS!C:C,RPT!A138,HRS!S:S,"PTOS")&gt;=38,SUMIFS(HRS!G:G,HRS!F:F,"REG",HRS!C:C,RPT!A138)+SUMIFS(HRS!G:G,HRS!F:F,"OT",HRS!C:C,RPT!A138),0)</f>
        <v>39.966679999999997</v>
      </c>
      <c r="AP138">
        <f>SUMIFS(HRS!G:G,HRS!C:C,E138,HRS!F:F,"REG")+SUMIFS(HRS!G:G,HRS!C:C,E138,HRS!F:F,"OT")</f>
        <v>39.966679999999997</v>
      </c>
      <c r="AS138" s="9" t="str">
        <f t="shared" si="34"/>
        <v>1137 137</v>
      </c>
      <c r="AT138" s="9" t="str">
        <f t="shared" si="35"/>
        <v>SW Gas (Jax)</v>
      </c>
      <c r="AU138" s="9" t="str">
        <f t="shared" si="31"/>
        <v/>
      </c>
      <c r="AV138" s="19" t="str">
        <f t="shared" si="42"/>
        <v/>
      </c>
      <c r="BC138" s="23"/>
    </row>
    <row r="139" spans="1:55" ht="12.75" customHeight="1" x14ac:dyDescent="0.2">
      <c r="A139" s="2">
        <f>Roster!A139</f>
        <v>262788</v>
      </c>
      <c r="B139" s="2">
        <f t="shared" si="43"/>
        <v>138</v>
      </c>
      <c r="C139" s="2">
        <v>1138</v>
      </c>
      <c r="D139" s="2" t="str">
        <f>Roster!D139</f>
        <v>SW Gas (Jax)</v>
      </c>
      <c r="E139" s="2" t="str">
        <f t="shared" si="36"/>
        <v>0262788</v>
      </c>
      <c r="F139" s="2">
        <f>IFERROR(INDEX('Cur Sch'!G:G,MATCH(RPT!A139,'Cur Sch'!C:C,0),1),0)</f>
        <v>0</v>
      </c>
      <c r="G139" s="2" t="str">
        <f>Roster!N139</f>
        <v>plan 2</v>
      </c>
      <c r="H139" s="3">
        <f>SUMIF(HRS!C:C,RPT!E139,HRS!G:G)</f>
        <v>0</v>
      </c>
      <c r="I139" s="9" t="str">
        <f>IFERROR(IF(VLOOKUP(A139,PA!A:E,5,0)=0,"Yes",""),"No")</f>
        <v>Yes</v>
      </c>
      <c r="J139" s="9" t="str">
        <f>IFERROR(IF(VLOOKUP(A139,PTO!A:L,12,0)="PTOU Applied", "Unplanned PTO",IF(VLOOKUP(A139,PTO!A:L,12,0)="PTOU ","Denied PTO","Planned PTO")),"No PTO")</f>
        <v>No PTO</v>
      </c>
      <c r="K139" s="9" t="str">
        <f t="shared" si="37"/>
        <v/>
      </c>
      <c r="L139" s="14" t="str">
        <f>IFERROR(IF(AND(D139="Kroger",OR(U139="1",U139="0")),IF(VLOOKUP(RPT!A139,KRG!$B$2:$BA$200,52,0)=0,IF(RPT!J139="Planned PTO",IF((F139-0.75)&lt;H139,"Check",""),""),""),""),"")</f>
        <v/>
      </c>
      <c r="M139" s="14" t="str">
        <f>IFERROR(IF(IF(D139="Kroger",AVERAGEIFS('QA Check'!E:E,'QA Check'!C:C,RPT!A139,'QA Check'!H:H,"(QA)"),0)&gt;=90%,IF(AND(I139="Yes",J139&lt;&gt;"Unplanned PTO",U139=1),"Check",""),""),"")</f>
        <v/>
      </c>
      <c r="U139" s="17">
        <f t="shared" si="33"/>
        <v>2</v>
      </c>
      <c r="V139" s="8" t="str">
        <f t="shared" si="38"/>
        <v/>
      </c>
      <c r="W139" s="9">
        <f>IF(G139="Plan 2",IF(AND(IFERROR(INDEX(KRG!D:D,MATCH(RPT!A139,KRG!B:B,0),1)="Plan 2",0),A139&lt;&gt;212821),INDEX(KRG!BA:BA,MATCH(RPT!A139,KRG!B:B,0),1),IF(AND(I139="Yes",OR(J139="No PTO",J139="Planned PTO",J139="Denied PTO")),2,0)),"")</f>
        <v>2</v>
      </c>
      <c r="X139" s="9" t="str">
        <f t="shared" si="39"/>
        <v/>
      </c>
      <c r="Y139" s="9" t="str">
        <f>IF(G139="Plan 9",VLOOKUP(RPT!A139,KRG!$B$2:$BA$200,52,0),"")</f>
        <v/>
      </c>
      <c r="Z139" s="9" t="str">
        <f>IF(G139="Plan 11",VLOOKUP(RPT!A139,KRG!$B$2:$BA$200,52,0),"")</f>
        <v/>
      </c>
      <c r="AA139" s="9" t="str">
        <f>IF(G139="Plan 12",IF(D139="Kroger",IF(J139="",0,VLOOKUP(RPT!A139,KRG!$B$2:$BA$200,52,0)),IF(D139="SW Gas (Jax)",INDEX('SWG2'!BA:BA,MATCH(RPT!A139,'SWG2'!B:B,0),1),IF(D139="Mercedes (Jax)",IF(SUM(SUMIFS(HRS!G:G,HRS!C:C,A139,HRS!F:F,{"OT","REG","PR2.5","PROT5","PR125","PROTC","PR2.0","PROT4"}))&gt;=38,4,0),IF(D139="FPL",IF(AND(H139&gt;=38,I139="Yes"),5.5,IF(H139&gt;=38,3,0)),IF(AND(I139="Yes",OR(J139="No PTO",J139="Planned PTO",J139="Denied PTO")),2.5,0))))),"")</f>
        <v/>
      </c>
      <c r="AB139" s="9" t="str">
        <f>IF(G139="Plan 19",IF(J139="",0,VLOOKUP(RPT!A139,KRG!$B$2:$BA$200,52,0)),"")</f>
        <v/>
      </c>
      <c r="AC139" s="9" t="str">
        <f t="shared" si="40"/>
        <v/>
      </c>
      <c r="AD139" s="9" t="str">
        <f>IF(G139="Plan 22",VLOOKUP(RPT!A139,KRG!$B$2:$BA$200,52,0),"")</f>
        <v/>
      </c>
      <c r="AE139" s="3" t="str">
        <f t="shared" si="30"/>
        <v/>
      </c>
      <c r="AF139" s="9" t="str">
        <f>IF(G139="Plan 26",IF(J139="Unplanned PTO",0,VLOOKUP(RPT!A139,KRG!$B$2:$BA$200,52,0)),"")</f>
        <v/>
      </c>
      <c r="AG139" s="9" t="str">
        <f t="shared" si="32"/>
        <v/>
      </c>
      <c r="AH139" s="9" t="str">
        <f>IF(G139="Plan 32",VLOOKUP(A139,'SWG2'!B:BA,52,0),"")</f>
        <v/>
      </c>
      <c r="AI139" s="9" t="str">
        <f t="shared" si="41"/>
        <v/>
      </c>
      <c r="AJ139" s="9" t="str">
        <f>IF(G139="Plan 3",IF(AND(H139&gt;=38,J139&lt;&gt;"Unplanned PTO"),IF(AND(INDEX(FPL!P:P,MATCH(RPT!A139,FPL!B:B,0),1)&gt;=0.92),4.25,3),IF(AND(H139&gt;=38,J139="Unplanned PTO",AP139&gt;=38),IF(INDEX(FPL!P:P,MATCH(RPT!A139,FPL!B:B,0),1)&gt;=0.92,4.25,3),IF(INDEX(FPL!P:P,MATCH(RPT!A139,FPL!B:B,0),1)&gt;=0.92,1.25,0))),"")</f>
        <v/>
      </c>
      <c r="AL139" s="22" t="str">
        <f>INDEX(Roster!F:F, MATCH(RPT!A139,Roster!A:A,0),1)</f>
        <v>2022-07-11</v>
      </c>
      <c r="AM139">
        <f>IF(SUMIFS(HRS!G:G,HRS!F:F,"REG",HRS!C:C,RPT!A139)+SUMIFS(HRS!G:G,HRS!F:F,"OT",HRS!C:C,RPT!A139)+SUMIFS(HRS!G:G,HRS!F:F,"PTO",HRS!C:C,RPT!A139,HRS!S:S,"PTOS")&gt;=38,SUMIFS(HRS!G:G,HRS!F:F,"REG",HRS!C:C,RPT!A139)+SUMIFS(HRS!G:G,HRS!F:F,"OT",HRS!C:C,RPT!A139),0)</f>
        <v>0</v>
      </c>
      <c r="AP139">
        <f>SUMIFS(HRS!G:G,HRS!C:C,E139,HRS!F:F,"REG")+SUMIFS(HRS!G:G,HRS!C:C,E139,HRS!F:F,"OT")</f>
        <v>0</v>
      </c>
      <c r="AS139" s="9" t="str">
        <f t="shared" si="34"/>
        <v>1138 138</v>
      </c>
      <c r="AT139" s="9" t="str">
        <f t="shared" si="35"/>
        <v>SW Gas (Jax)</v>
      </c>
      <c r="AU139" s="9" t="str">
        <f t="shared" si="31"/>
        <v/>
      </c>
      <c r="AV139" s="19" t="str">
        <f t="shared" si="42"/>
        <v/>
      </c>
      <c r="BC139" s="23"/>
    </row>
    <row r="140" spans="1:55" ht="12.75" customHeight="1" x14ac:dyDescent="0.2">
      <c r="A140" s="2">
        <f>Roster!A140</f>
        <v>252764</v>
      </c>
      <c r="B140" s="2">
        <f t="shared" si="43"/>
        <v>139</v>
      </c>
      <c r="C140" s="2">
        <v>1139</v>
      </c>
      <c r="D140" s="2" t="str">
        <f>Roster!D140</f>
        <v>SW Gas (Jax)</v>
      </c>
      <c r="E140" s="2" t="str">
        <f t="shared" si="36"/>
        <v>0252764</v>
      </c>
      <c r="F140" s="2">
        <f>IFERROR(INDEX('Cur Sch'!G:G,MATCH(RPT!A140,'Cur Sch'!C:C,0),1),0)</f>
        <v>40</v>
      </c>
      <c r="G140" s="2" t="str">
        <f>Roster!N140</f>
        <v>plan 32</v>
      </c>
      <c r="H140" s="3">
        <f>SUMIF(HRS!C:C,RPT!E140,HRS!G:G)</f>
        <v>40.150019999999998</v>
      </c>
      <c r="I140" s="9" t="str">
        <f>IFERROR(IF(VLOOKUP(A140,PA!A:E,5,0)=0,"Yes",""),"No")</f>
        <v>Yes</v>
      </c>
      <c r="J140" s="9" t="str">
        <f>IFERROR(IF(VLOOKUP(A140,PTO!A:L,12,0)="PTOU Applied", "Unplanned PTO",IF(VLOOKUP(A140,PTO!A:L,12,0)="PTOU ","Denied PTO","Planned PTO")),"No PTO")</f>
        <v>No PTO</v>
      </c>
      <c r="K140" s="9" t="str">
        <f t="shared" si="37"/>
        <v/>
      </c>
      <c r="L140" s="14" t="str">
        <f>IFERROR(IF(AND(D140="Kroger",OR(U140="1",U140="0")),IF(VLOOKUP(RPT!A140,KRG!$B$2:$BA$200,52,0)=0,IF(RPT!J140="Planned PTO",IF((F140-0.75)&lt;H140,"Check",""),""),""),""),"")</f>
        <v/>
      </c>
      <c r="M140" s="14" t="str">
        <f>IFERROR(IF(IF(D140="Kroger",AVERAGEIFS('QA Check'!E:E,'QA Check'!C:C,RPT!A140,'QA Check'!H:H,"(QA)"),0)&gt;=90%,IF(AND(I140="Yes",J140&lt;&gt;"Unplanned PTO",U140=1),"Check",""),""),"")</f>
        <v/>
      </c>
      <c r="U140" s="17">
        <f t="shared" si="33"/>
        <v>3</v>
      </c>
      <c r="V140" s="8" t="str">
        <f t="shared" si="38"/>
        <v/>
      </c>
      <c r="W140" s="9" t="str">
        <f>IF(G140="Plan 2",IF(AND(IFERROR(INDEX(KRG!D:D,MATCH(RPT!A140,KRG!B:B,0),1)="Plan 2",0),A140&lt;&gt;212821),INDEX(KRG!BA:BA,MATCH(RPT!A140,KRG!B:B,0),1),IF(AND(I140="Yes",OR(J140="No PTO",J140="Planned PTO",J140="Denied PTO")),2,0)),"")</f>
        <v/>
      </c>
      <c r="X140" s="9" t="str">
        <f t="shared" si="39"/>
        <v/>
      </c>
      <c r="Y140" s="9" t="str">
        <f>IF(G140="Plan 9",VLOOKUP(RPT!A140,KRG!$B$2:$BA$200,52,0),"")</f>
        <v/>
      </c>
      <c r="Z140" s="9" t="str">
        <f>IF(G140="Plan 11",VLOOKUP(RPT!A140,KRG!$B$2:$BA$200,52,0),"")</f>
        <v/>
      </c>
      <c r="AA140" s="9" t="str">
        <f>IF(G140="Plan 12",IF(D140="Kroger",IF(J140="",0,VLOOKUP(RPT!A140,KRG!$B$2:$BA$200,52,0)),IF(D140="SW Gas (Jax)",INDEX('SWG2'!BA:BA,MATCH(RPT!A140,'SWG2'!B:B,0),1),IF(D140="Mercedes (Jax)",IF(SUM(SUMIFS(HRS!G:G,HRS!C:C,A140,HRS!F:F,{"OT","REG","PR2.5","PROT5","PR125","PROTC","PR2.0","PROT4"}))&gt;=38,4,0),IF(D140="FPL",IF(AND(H140&gt;=38,I140="Yes"),5.5,IF(H140&gt;=38,3,0)),IF(AND(I140="Yes",OR(J140="No PTO",J140="Planned PTO",J140="Denied PTO")),2.5,0))))),"")</f>
        <v/>
      </c>
      <c r="AB140" s="9" t="str">
        <f>IF(G140="Plan 19",IF(J140="",0,VLOOKUP(RPT!A140,KRG!$B$2:$BA$200,52,0)),"")</f>
        <v/>
      </c>
      <c r="AC140" s="9" t="str">
        <f t="shared" si="40"/>
        <v/>
      </c>
      <c r="AD140" s="9" t="str">
        <f>IF(G140="Plan 22",VLOOKUP(RPT!A140,KRG!$B$2:$BA$200,52,0),"")</f>
        <v/>
      </c>
      <c r="AE140" s="3" t="str">
        <f t="shared" si="30"/>
        <v/>
      </c>
      <c r="AF140" s="9" t="str">
        <f>IF(G140="Plan 26",IF(J140="Unplanned PTO",0,VLOOKUP(RPT!A140,KRG!$B$2:$BA$200,52,0)),"")</f>
        <v/>
      </c>
      <c r="AG140" s="9" t="str">
        <f t="shared" si="32"/>
        <v/>
      </c>
      <c r="AH140" s="9">
        <f>IF(G140="Plan 32",VLOOKUP(A140,'SWG2'!B:BA,52,0),"")</f>
        <v>3</v>
      </c>
      <c r="AI140" s="9" t="str">
        <f t="shared" si="41"/>
        <v/>
      </c>
      <c r="AJ140" s="9" t="str">
        <f>IF(G140="Plan 3",IF(AND(H140&gt;=38,J140&lt;&gt;"Unplanned PTO"),IF(AND(INDEX(FPL!P:P,MATCH(RPT!A140,FPL!B:B,0),1)&gt;=0.92),4.25,3),IF(AND(H140&gt;=38,J140="Unplanned PTO",AP140&gt;=38),IF(INDEX(FPL!P:P,MATCH(RPT!A140,FPL!B:B,0),1)&gt;=0.92,4.25,3),IF(INDEX(FPL!P:P,MATCH(RPT!A140,FPL!B:B,0),1)&gt;=0.92,1.25,0))),"")</f>
        <v/>
      </c>
      <c r="AL140" s="22" t="str">
        <f>INDEX(Roster!F:F, MATCH(RPT!A140,Roster!A:A,0),1)</f>
        <v>2020-11-09</v>
      </c>
      <c r="AM140">
        <f>IF(SUMIFS(HRS!G:G,HRS!F:F,"REG",HRS!C:C,RPT!A140)+SUMIFS(HRS!G:G,HRS!F:F,"OT",HRS!C:C,RPT!A140)+SUMIFS(HRS!G:G,HRS!F:F,"PTO",HRS!C:C,RPT!A140,HRS!S:S,"PTOS")&gt;=38,SUMIFS(HRS!G:G,HRS!F:F,"REG",HRS!C:C,RPT!A140)+SUMIFS(HRS!G:G,HRS!F:F,"OT",HRS!C:C,RPT!A140),0)</f>
        <v>40.150019999999998</v>
      </c>
      <c r="AP140">
        <f>SUMIFS(HRS!G:G,HRS!C:C,E140,HRS!F:F,"REG")+SUMIFS(HRS!G:G,HRS!C:C,E140,HRS!F:F,"OT")</f>
        <v>40.150019999999998</v>
      </c>
      <c r="AS140" s="9" t="str">
        <f t="shared" si="34"/>
        <v>1139 139</v>
      </c>
      <c r="AT140" s="9" t="str">
        <f t="shared" si="35"/>
        <v>SW Gas (Jax)</v>
      </c>
      <c r="AU140" s="9" t="str">
        <f t="shared" si="31"/>
        <v>OT</v>
      </c>
      <c r="AV140" s="19">
        <f t="shared" si="42"/>
        <v>6.2508333333332429E-3</v>
      </c>
      <c r="BC140" s="23"/>
    </row>
    <row r="141" spans="1:55" ht="12.75" customHeight="1" x14ac:dyDescent="0.2">
      <c r="A141" s="2">
        <f>Roster!A141</f>
        <v>262789</v>
      </c>
      <c r="B141" s="2">
        <f t="shared" si="43"/>
        <v>140</v>
      </c>
      <c r="C141" s="2">
        <v>1140</v>
      </c>
      <c r="D141" s="2" t="str">
        <f>Roster!D141</f>
        <v>SW Gas (Jax)</v>
      </c>
      <c r="E141" s="2" t="str">
        <f t="shared" si="36"/>
        <v>0262789</v>
      </c>
      <c r="F141" s="2">
        <f>IFERROR(INDEX('Cur Sch'!G:G,MATCH(RPT!A141,'Cur Sch'!C:C,0),1),0)</f>
        <v>32</v>
      </c>
      <c r="G141" s="2" t="str">
        <f>Roster!N141</f>
        <v>plan 32</v>
      </c>
      <c r="H141" s="3">
        <f>SUMIF(HRS!C:C,RPT!E141,HRS!G:G)</f>
        <v>12.716659999999999</v>
      </c>
      <c r="I141" s="9" t="str">
        <f>IFERROR(IF(VLOOKUP(A141,PA!A:E,5,0)=0,"Yes",""),"No")</f>
        <v>No</v>
      </c>
      <c r="J141" s="9" t="str">
        <f>IFERROR(IF(VLOOKUP(A141,PTO!A:L,12,0)="PTOU Applied", "Unplanned PTO",IF(VLOOKUP(A141,PTO!A:L,12,0)="PTOU ","Denied PTO","Planned PTO")),"No PTO")</f>
        <v>No PTO</v>
      </c>
      <c r="K141" s="9" t="str">
        <f t="shared" si="37"/>
        <v/>
      </c>
      <c r="L141" s="14" t="str">
        <f>IFERROR(IF(AND(D141="Kroger",OR(U141="1",U141="0")),IF(VLOOKUP(RPT!A141,KRG!$B$2:$BA$200,52,0)=0,IF(RPT!J141="Planned PTO",IF((F141-0.75)&lt;H141,"Check",""),""),""),""),"")</f>
        <v/>
      </c>
      <c r="M141" s="14" t="str">
        <f>IFERROR(IF(IF(D141="Kroger",AVERAGEIFS('QA Check'!E:E,'QA Check'!C:C,RPT!A141,'QA Check'!H:H,"(QA)"),0)&gt;=90%,IF(AND(I141="Yes",J141&lt;&gt;"Unplanned PTO",U141=1),"Check",""),""),"")</f>
        <v/>
      </c>
      <c r="U141" s="17" t="str">
        <f t="shared" si="33"/>
        <v/>
      </c>
      <c r="V141" s="8" t="str">
        <f t="shared" si="38"/>
        <v/>
      </c>
      <c r="W141" s="9" t="str">
        <f>IF(G141="Plan 2",IF(AND(IFERROR(INDEX(KRG!D:D,MATCH(RPT!A141,KRG!B:B,0),1)="Plan 2",0),A141&lt;&gt;212821),INDEX(KRG!BA:BA,MATCH(RPT!A141,KRG!B:B,0),1),IF(AND(I141="Yes",OR(J141="No PTO",J141="Planned PTO",J141="Denied PTO")),2,0)),"")</f>
        <v/>
      </c>
      <c r="X141" s="9" t="str">
        <f t="shared" si="39"/>
        <v/>
      </c>
      <c r="Y141" s="9" t="str">
        <f>IF(G141="Plan 9",VLOOKUP(RPT!A141,KRG!$B$2:$BA$200,52,0),"")</f>
        <v/>
      </c>
      <c r="Z141" s="9" t="str">
        <f>IF(G141="Plan 11",VLOOKUP(RPT!A141,KRG!$B$2:$BA$200,52,0),"")</f>
        <v/>
      </c>
      <c r="AA141" s="9" t="str">
        <f>IF(G141="Plan 12",IF(D141="Kroger",IF(J141="",0,VLOOKUP(RPT!A141,KRG!$B$2:$BA$200,52,0)),IF(D141="SW Gas (Jax)",INDEX('SWG2'!BA:BA,MATCH(RPT!A141,'SWG2'!B:B,0),1),IF(D141="Mercedes (Jax)",IF(SUM(SUMIFS(HRS!G:G,HRS!C:C,A141,HRS!F:F,{"OT","REG","PR2.5","PROT5","PR125","PROTC","PR2.0","PROT4"}))&gt;=38,4,0),IF(D141="FPL",IF(AND(H141&gt;=38,I141="Yes"),5.5,IF(H141&gt;=38,3,0)),IF(AND(I141="Yes",OR(J141="No PTO",J141="Planned PTO",J141="Denied PTO")),2.5,0))))),"")</f>
        <v/>
      </c>
      <c r="AB141" s="9" t="str">
        <f>IF(G141="Plan 19",IF(J141="",0,VLOOKUP(RPT!A141,KRG!$B$2:$BA$200,52,0)),"")</f>
        <v/>
      </c>
      <c r="AC141" s="9" t="str">
        <f t="shared" si="40"/>
        <v/>
      </c>
      <c r="AD141" s="9" t="str">
        <f>IF(G141="Plan 22",VLOOKUP(RPT!A141,KRG!$B$2:$BA$200,52,0),"")</f>
        <v/>
      </c>
      <c r="AE141" s="3" t="str">
        <f t="shared" si="30"/>
        <v/>
      </c>
      <c r="AF141" s="9" t="str">
        <f>IF(G141="Plan 26",IF(J141="Unplanned PTO",0,VLOOKUP(RPT!A141,KRG!$B$2:$BA$200,52,0)),"")</f>
        <v/>
      </c>
      <c r="AG141" s="9" t="str">
        <f t="shared" si="32"/>
        <v/>
      </c>
      <c r="AH141" s="9" t="e">
        <f>IF(G141="Plan 32",VLOOKUP(A141,'SWG2'!B:BA,52,0),"")</f>
        <v>#N/A</v>
      </c>
      <c r="AI141" s="9" t="str">
        <f t="shared" si="41"/>
        <v/>
      </c>
      <c r="AJ141" s="9" t="str">
        <f>IF(G141="Plan 3",IF(AND(H141&gt;=38,J141&lt;&gt;"Unplanned PTO"),IF(AND(INDEX(FPL!P:P,MATCH(RPT!A141,FPL!B:B,0),1)&gt;=0.92),4.25,3),IF(AND(H141&gt;=38,J141="Unplanned PTO",AP141&gt;=38),IF(INDEX(FPL!P:P,MATCH(RPT!A141,FPL!B:B,0),1)&gt;=0.92,4.25,3),IF(INDEX(FPL!P:P,MATCH(RPT!A141,FPL!B:B,0),1)&gt;=0.92,1.25,0))),"")</f>
        <v/>
      </c>
      <c r="AL141" s="22" t="str">
        <f>INDEX(Roster!F:F, MATCH(RPT!A141,Roster!A:A,0),1)</f>
        <v>2022-07-11</v>
      </c>
      <c r="AM141">
        <f>IF(SUMIFS(HRS!G:G,HRS!F:F,"REG",HRS!C:C,RPT!A141)+SUMIFS(HRS!G:G,HRS!F:F,"OT",HRS!C:C,RPT!A141)+SUMIFS(HRS!G:G,HRS!F:F,"PTO",HRS!C:C,RPT!A141,HRS!S:S,"PTOS")&gt;=38,SUMIFS(HRS!G:G,HRS!F:F,"REG",HRS!C:C,RPT!A141)+SUMIFS(HRS!G:G,HRS!F:F,"OT",HRS!C:C,RPT!A141),0)</f>
        <v>0</v>
      </c>
      <c r="AP141">
        <f>SUMIFS(HRS!G:G,HRS!C:C,E141,HRS!F:F,"REG")+SUMIFS(HRS!G:G,HRS!C:C,E141,HRS!F:F,"OT")</f>
        <v>12.716659999999999</v>
      </c>
      <c r="AS141" s="9" t="str">
        <f t="shared" si="34"/>
        <v>1140 140</v>
      </c>
      <c r="AT141" s="9" t="str">
        <f t="shared" si="35"/>
        <v>SW Gas (Jax)</v>
      </c>
      <c r="AU141" s="9" t="str">
        <f t="shared" si="31"/>
        <v/>
      </c>
      <c r="AV141" s="19" t="str">
        <f t="shared" si="42"/>
        <v/>
      </c>
      <c r="BC141" s="23"/>
    </row>
    <row r="142" spans="1:55" ht="12.75" customHeight="1" x14ac:dyDescent="0.2">
      <c r="A142" s="2">
        <f>Roster!A142</f>
        <v>261002</v>
      </c>
      <c r="B142" s="2">
        <f t="shared" si="43"/>
        <v>141</v>
      </c>
      <c r="C142" s="2">
        <v>1141</v>
      </c>
      <c r="D142" s="2" t="str">
        <f>Roster!D142</f>
        <v>SW Gas (Jax)</v>
      </c>
      <c r="E142" s="2" t="str">
        <f t="shared" si="36"/>
        <v>0261002</v>
      </c>
      <c r="F142" s="2">
        <f>IFERROR(INDEX('Cur Sch'!G:G,MATCH(RPT!A142,'Cur Sch'!C:C,0),1),0)</f>
        <v>40</v>
      </c>
      <c r="G142" s="2" t="str">
        <f>Roster!N142</f>
        <v>plan 32</v>
      </c>
      <c r="H142" s="3">
        <f>SUMIF(HRS!C:C,RPT!E142,HRS!G:G)</f>
        <v>40.466670000000001</v>
      </c>
      <c r="I142" s="9" t="str">
        <f>IFERROR(IF(VLOOKUP(A142,PA!A:E,5,0)=0,"Yes",""),"No")</f>
        <v>Yes</v>
      </c>
      <c r="J142" s="9" t="str">
        <f>IFERROR(IF(VLOOKUP(A142,PTO!A:L,12,0)="PTOU Applied", "Unplanned PTO",IF(VLOOKUP(A142,PTO!A:L,12,0)="PTOU ","Denied PTO","Planned PTO")),"No PTO")</f>
        <v>No PTO</v>
      </c>
      <c r="K142" s="9" t="str">
        <f t="shared" si="37"/>
        <v/>
      </c>
      <c r="L142" s="14" t="str">
        <f>IFERROR(IF(AND(D142="Kroger",OR(U142="1",U142="0")),IF(VLOOKUP(RPT!A142,KRG!$B$2:$BA$200,52,0)=0,IF(RPT!J142="Planned PTO",IF((F142-0.75)&lt;H142,"Check",""),""),""),""),"")</f>
        <v/>
      </c>
      <c r="M142" s="14" t="str">
        <f>IFERROR(IF(IF(D142="Kroger",AVERAGEIFS('QA Check'!E:E,'QA Check'!C:C,RPT!A142,'QA Check'!H:H,"(QA)"),0)&gt;=90%,IF(AND(I142="Yes",J142&lt;&gt;"Unplanned PTO",U142=1),"Check",""),""),"")</f>
        <v/>
      </c>
      <c r="U142" s="17" t="str">
        <f t="shared" si="33"/>
        <v/>
      </c>
      <c r="V142" s="8" t="str">
        <f t="shared" si="38"/>
        <v/>
      </c>
      <c r="W142" s="9" t="str">
        <f>IF(G142="Plan 2",IF(AND(IFERROR(INDEX(KRG!D:D,MATCH(RPT!A142,KRG!B:B,0),1)="Plan 2",0),A142&lt;&gt;212821),INDEX(KRG!BA:BA,MATCH(RPT!A142,KRG!B:B,0),1),IF(AND(I142="Yes",OR(J142="No PTO",J142="Planned PTO",J142="Denied PTO")),2,0)),"")</f>
        <v/>
      </c>
      <c r="X142" s="9" t="str">
        <f t="shared" si="39"/>
        <v/>
      </c>
      <c r="Y142" s="9" t="str">
        <f>IF(G142="Plan 9",VLOOKUP(RPT!A142,KRG!$B$2:$BA$200,52,0),"")</f>
        <v/>
      </c>
      <c r="Z142" s="9" t="str">
        <f>IF(G142="Plan 11",VLOOKUP(RPT!A142,KRG!$B$2:$BA$200,52,0),"")</f>
        <v/>
      </c>
      <c r="AA142" s="9" t="str">
        <f>IF(G142="Plan 12",IF(D142="Kroger",IF(J142="",0,VLOOKUP(RPT!A142,KRG!$B$2:$BA$200,52,0)),IF(D142="SW Gas (Jax)",INDEX('SWG2'!BA:BA,MATCH(RPT!A142,'SWG2'!B:B,0),1),IF(D142="Mercedes (Jax)",IF(SUM(SUMIFS(HRS!G:G,HRS!C:C,A142,HRS!F:F,{"OT","REG","PR2.5","PROT5","PR125","PROTC","PR2.0","PROT4"}))&gt;=38,4,0),IF(D142="FPL",IF(AND(H142&gt;=38,I142="Yes"),5.5,IF(H142&gt;=38,3,0)),IF(AND(I142="Yes",OR(J142="No PTO",J142="Planned PTO",J142="Denied PTO")),2.5,0))))),"")</f>
        <v/>
      </c>
      <c r="AB142" s="9" t="str">
        <f>IF(G142="Plan 19",IF(J142="",0,VLOOKUP(RPT!A142,KRG!$B$2:$BA$200,52,0)),"")</f>
        <v/>
      </c>
      <c r="AC142" s="9" t="str">
        <f t="shared" si="40"/>
        <v/>
      </c>
      <c r="AD142" s="9" t="str">
        <f>IF(G142="Plan 22",VLOOKUP(RPT!A142,KRG!$B$2:$BA$200,52,0),"")</f>
        <v/>
      </c>
      <c r="AE142" s="3" t="str">
        <f t="shared" si="30"/>
        <v/>
      </c>
      <c r="AF142" s="9" t="str">
        <f>IF(G142="Plan 26",IF(J142="Unplanned PTO",0,VLOOKUP(RPT!A142,KRG!$B$2:$BA$200,52,0)),"")</f>
        <v/>
      </c>
      <c r="AG142" s="9" t="str">
        <f t="shared" si="32"/>
        <v/>
      </c>
      <c r="AH142" s="9" t="e">
        <f>IF(G142="Plan 32",VLOOKUP(A142,'SWG2'!B:BA,52,0),"")</f>
        <v>#N/A</v>
      </c>
      <c r="AI142" s="9" t="str">
        <f t="shared" si="41"/>
        <v/>
      </c>
      <c r="AJ142" s="9" t="str">
        <f>IF(G142="Plan 3",IF(AND(H142&gt;=38,J142&lt;&gt;"Unplanned PTO"),IF(AND(INDEX(FPL!P:P,MATCH(RPT!A142,FPL!B:B,0),1)&gt;=0.92),4.25,3),IF(AND(H142&gt;=38,J142="Unplanned PTO",AP142&gt;=38),IF(INDEX(FPL!P:P,MATCH(RPT!A142,FPL!B:B,0),1)&gt;=0.92,4.25,3),IF(INDEX(FPL!P:P,MATCH(RPT!A142,FPL!B:B,0),1)&gt;=0.92,1.25,0))),"")</f>
        <v/>
      </c>
      <c r="AL142" s="22" t="str">
        <f>INDEX(Roster!F:F, MATCH(RPT!A142,Roster!A:A,0),1)</f>
        <v>2022-03-07</v>
      </c>
      <c r="AM142">
        <f>IF(SUMIFS(HRS!G:G,HRS!F:F,"REG",HRS!C:C,RPT!A142)+SUMIFS(HRS!G:G,HRS!F:F,"OT",HRS!C:C,RPT!A142)+SUMIFS(HRS!G:G,HRS!F:F,"PTO",HRS!C:C,RPT!A142,HRS!S:S,"PTOS")&gt;=38,SUMIFS(HRS!G:G,HRS!F:F,"REG",HRS!C:C,RPT!A142)+SUMIFS(HRS!G:G,HRS!F:F,"OT",HRS!C:C,RPT!A142),0)</f>
        <v>40.466670000000001</v>
      </c>
      <c r="AP142">
        <f>SUMIFS(HRS!G:G,HRS!C:C,E142,HRS!F:F,"REG")+SUMIFS(HRS!G:G,HRS!C:C,E142,HRS!F:F,"OT")</f>
        <v>40.466670000000001</v>
      </c>
      <c r="AS142" s="9" t="str">
        <f t="shared" si="34"/>
        <v>1141 141</v>
      </c>
      <c r="AT142" s="9" t="str">
        <f t="shared" si="35"/>
        <v>SW Gas (Jax)</v>
      </c>
      <c r="AU142" s="9" t="str">
        <f t="shared" si="31"/>
        <v>OT</v>
      </c>
      <c r="AV142" s="19">
        <f t="shared" si="42"/>
        <v>1.9444583333333359E-2</v>
      </c>
      <c r="BC142" s="23"/>
    </row>
    <row r="143" spans="1:55" ht="12.75" customHeight="1" x14ac:dyDescent="0.2">
      <c r="A143" s="2">
        <f>Roster!A143</f>
        <v>254228</v>
      </c>
      <c r="B143" s="2">
        <f t="shared" si="43"/>
        <v>142</v>
      </c>
      <c r="C143" s="2">
        <v>1142</v>
      </c>
      <c r="D143" s="2" t="str">
        <f>Roster!D143</f>
        <v>SW Gas (Jax)</v>
      </c>
      <c r="E143" s="2" t="str">
        <f t="shared" si="36"/>
        <v>0254228</v>
      </c>
      <c r="F143" s="2">
        <f>IFERROR(INDEX('Cur Sch'!G:G,MATCH(RPT!A143,'Cur Sch'!C:C,0),1),0)</f>
        <v>40</v>
      </c>
      <c r="G143" s="2" t="str">
        <f>Roster!N143</f>
        <v>plan 32</v>
      </c>
      <c r="H143" s="3">
        <f>SUMIF(HRS!C:C,RPT!E143,HRS!G:G)</f>
        <v>40.933329999999998</v>
      </c>
      <c r="I143" s="9" t="str">
        <f>IFERROR(IF(VLOOKUP(A143,PA!A:E,5,0)=0,"Yes",""),"No")</f>
        <v>Yes</v>
      </c>
      <c r="J143" s="9" t="str">
        <f>IFERROR(IF(VLOOKUP(A143,PTO!A:L,12,0)="PTOU Applied", "Unplanned PTO",IF(VLOOKUP(A143,PTO!A:L,12,0)="PTOU ","Denied PTO","Planned PTO")),"No PTO")</f>
        <v>No PTO</v>
      </c>
      <c r="K143" s="9" t="str">
        <f t="shared" si="37"/>
        <v/>
      </c>
      <c r="L143" s="14" t="str">
        <f>IFERROR(IF(AND(D143="Kroger",OR(U143="1",U143="0")),IF(VLOOKUP(RPT!A143,KRG!$B$2:$BA$200,52,0)=0,IF(RPT!J143="Planned PTO",IF((F143-0.75)&lt;H143,"Check",""),""),""),""),"")</f>
        <v/>
      </c>
      <c r="M143" s="14" t="str">
        <f>IFERROR(IF(IF(D143="Kroger",AVERAGEIFS('QA Check'!E:E,'QA Check'!C:C,RPT!A143,'QA Check'!H:H,"(QA)"),0)&gt;=90%,IF(AND(I143="Yes",J143&lt;&gt;"Unplanned PTO",U143=1),"Check",""),""),"")</f>
        <v/>
      </c>
      <c r="U143" s="17" t="str">
        <f t="shared" si="33"/>
        <v/>
      </c>
      <c r="V143" s="8" t="str">
        <f t="shared" si="38"/>
        <v/>
      </c>
      <c r="W143" s="9" t="str">
        <f>IF(G143="Plan 2",IF(AND(IFERROR(INDEX(KRG!D:D,MATCH(RPT!A143,KRG!B:B,0),1)="Plan 2",0),A143&lt;&gt;212821),INDEX(KRG!BA:BA,MATCH(RPT!A143,KRG!B:B,0),1),IF(AND(I143="Yes",OR(J143="No PTO",J143="Planned PTO",J143="Denied PTO")),2,0)),"")</f>
        <v/>
      </c>
      <c r="X143" s="9" t="str">
        <f t="shared" si="39"/>
        <v/>
      </c>
      <c r="Y143" s="9" t="str">
        <f>IF(G143="Plan 9",VLOOKUP(RPT!A143,KRG!$B$2:$BA$200,52,0),"")</f>
        <v/>
      </c>
      <c r="Z143" s="9" t="str">
        <f>IF(G143="Plan 11",VLOOKUP(RPT!A143,KRG!$B$2:$BA$200,52,0),"")</f>
        <v/>
      </c>
      <c r="AA143" s="9" t="str">
        <f>IF(G143="Plan 12",IF(D143="Kroger",IF(J143="",0,VLOOKUP(RPT!A143,KRG!$B$2:$BA$200,52,0)),IF(D143="SW Gas (Jax)",INDEX('SWG2'!BA:BA,MATCH(RPT!A143,'SWG2'!B:B,0),1),IF(D143="Mercedes (Jax)",IF(SUM(SUMIFS(HRS!G:G,HRS!C:C,A143,HRS!F:F,{"OT","REG","PR2.5","PROT5","PR125","PROTC","PR2.0","PROT4"}))&gt;=38,4,0),IF(D143="FPL",IF(AND(H143&gt;=38,I143="Yes"),5.5,IF(H143&gt;=38,3,0)),IF(AND(I143="Yes",OR(J143="No PTO",J143="Planned PTO",J143="Denied PTO")),2.5,0))))),"")</f>
        <v/>
      </c>
      <c r="AB143" s="9" t="str">
        <f>IF(G143="Plan 19",IF(J143="",0,VLOOKUP(RPT!A143,KRG!$B$2:$BA$200,52,0)),"")</f>
        <v/>
      </c>
      <c r="AC143" s="9" t="str">
        <f t="shared" si="40"/>
        <v/>
      </c>
      <c r="AD143" s="9" t="str">
        <f>IF(G143="Plan 22",VLOOKUP(RPT!A143,KRG!$B$2:$BA$200,52,0),"")</f>
        <v/>
      </c>
      <c r="AE143" s="3" t="str">
        <f t="shared" si="30"/>
        <v/>
      </c>
      <c r="AF143" s="9" t="str">
        <f>IF(G143="Plan 26",IF(J143="Unplanned PTO",0,VLOOKUP(RPT!A143,KRG!$B$2:$BA$200,52,0)),"")</f>
        <v/>
      </c>
      <c r="AG143" s="9" t="str">
        <f t="shared" si="32"/>
        <v/>
      </c>
      <c r="AH143" s="9" t="e">
        <f>IF(G143="Plan 32",VLOOKUP(A143,'SWG2'!B:BA,52,0),"")</f>
        <v>#N/A</v>
      </c>
      <c r="AI143" s="9" t="str">
        <f t="shared" si="41"/>
        <v/>
      </c>
      <c r="AJ143" s="9" t="str">
        <f>IF(G143="Plan 3",IF(AND(H143&gt;=38,J143&lt;&gt;"Unplanned PTO"),IF(AND(INDEX(FPL!P:P,MATCH(RPT!A143,FPL!B:B,0),1)&gt;=0.92),4.25,3),IF(AND(H143&gt;=38,J143="Unplanned PTO",AP143&gt;=38),IF(INDEX(FPL!P:P,MATCH(RPT!A143,FPL!B:B,0),1)&gt;=0.92,4.25,3),IF(INDEX(FPL!P:P,MATCH(RPT!A143,FPL!B:B,0),1)&gt;=0.92,1.25,0))),"")</f>
        <v/>
      </c>
      <c r="AL143" s="22" t="str">
        <f>INDEX(Roster!F:F, MATCH(RPT!A143,Roster!A:A,0),1)</f>
        <v>2021-01-11</v>
      </c>
      <c r="AM143">
        <f>IF(SUMIFS(HRS!G:G,HRS!F:F,"REG",HRS!C:C,RPT!A143)+SUMIFS(HRS!G:G,HRS!F:F,"OT",HRS!C:C,RPT!A143)+SUMIFS(HRS!G:G,HRS!F:F,"PTO",HRS!C:C,RPT!A143,HRS!S:S,"PTOS")&gt;=38,SUMIFS(HRS!G:G,HRS!F:F,"REG",HRS!C:C,RPT!A143)+SUMIFS(HRS!G:G,HRS!F:F,"OT",HRS!C:C,RPT!A143),0)</f>
        <v>40.933329999999998</v>
      </c>
      <c r="AP143">
        <f>SUMIFS(HRS!G:G,HRS!C:C,E143,HRS!F:F,"REG")+SUMIFS(HRS!G:G,HRS!C:C,E143,HRS!F:F,"OT")</f>
        <v>40.933329999999998</v>
      </c>
      <c r="AS143" s="9" t="str">
        <f t="shared" si="34"/>
        <v>1142 142</v>
      </c>
      <c r="AT143" s="9" t="str">
        <f t="shared" si="35"/>
        <v>SW Gas (Jax)</v>
      </c>
      <c r="AU143" s="9" t="str">
        <f t="shared" si="31"/>
        <v>OT</v>
      </c>
      <c r="AV143" s="19">
        <f t="shared" si="42"/>
        <v>3.8888749999999916E-2</v>
      </c>
      <c r="BC143" s="23"/>
    </row>
    <row r="144" spans="1:55" ht="12.75" customHeight="1" x14ac:dyDescent="0.2">
      <c r="A144" s="2">
        <f>Roster!A144</f>
        <v>262786</v>
      </c>
      <c r="B144" s="2">
        <f t="shared" si="43"/>
        <v>143</v>
      </c>
      <c r="C144" s="2">
        <v>1143</v>
      </c>
      <c r="D144" s="2" t="str">
        <f>Roster!D144</f>
        <v>SW Gas (Jax)</v>
      </c>
      <c r="E144" s="2" t="str">
        <f t="shared" si="36"/>
        <v>0262786</v>
      </c>
      <c r="F144" s="2">
        <f>IFERROR(INDEX('Cur Sch'!G:G,MATCH(RPT!A144,'Cur Sch'!C:C,0),1),0)</f>
        <v>0</v>
      </c>
      <c r="G144" s="2" t="str">
        <f>Roster!N144</f>
        <v>plan 32</v>
      </c>
      <c r="H144" s="3">
        <f>SUMIF(HRS!C:C,RPT!E144,HRS!G:G)</f>
        <v>0</v>
      </c>
      <c r="I144" s="9" t="str">
        <f>IFERROR(IF(VLOOKUP(A144,PA!A:E,5,0)=0,"Yes",""),"No")</f>
        <v>No</v>
      </c>
      <c r="J144" s="9" t="str">
        <f>IFERROR(IF(VLOOKUP(A144,PTO!A:L,12,0)="PTOU Applied", "Unplanned PTO",IF(VLOOKUP(A144,PTO!A:L,12,0)="PTOU ","Denied PTO","Planned PTO")),"No PTO")</f>
        <v>No PTO</v>
      </c>
      <c r="K144" s="9" t="str">
        <f t="shared" si="37"/>
        <v>Check</v>
      </c>
      <c r="L144" s="14" t="str">
        <f>IFERROR(IF(AND(D144="Kroger",OR(U144="1",U144="0")),IF(VLOOKUP(RPT!A144,KRG!$B$2:$BA$200,52,0)=0,IF(RPT!J144="Planned PTO",IF((F144-0.75)&lt;H144,"Check",""),""),""),""),"")</f>
        <v/>
      </c>
      <c r="M144" s="14" t="str">
        <f>IFERROR(IF(IF(D144="Kroger",AVERAGEIFS('QA Check'!E:E,'QA Check'!C:C,RPT!A144,'QA Check'!H:H,"(QA)"),0)&gt;=90%,IF(AND(I144="Yes",J144&lt;&gt;"Unplanned PTO",U144=1),"Check",""),""),"")</f>
        <v/>
      </c>
      <c r="U144" s="17" t="str">
        <f t="shared" si="33"/>
        <v/>
      </c>
      <c r="V144" s="8" t="str">
        <f t="shared" si="38"/>
        <v/>
      </c>
      <c r="W144" s="9" t="str">
        <f>IF(G144="Plan 2",IF(AND(IFERROR(INDEX(KRG!D:D,MATCH(RPT!A144,KRG!B:B,0),1)="Plan 2",0),A144&lt;&gt;212821),INDEX(KRG!BA:BA,MATCH(RPT!A144,KRG!B:B,0),1),IF(AND(I144="Yes",OR(J144="No PTO",J144="Planned PTO",J144="Denied PTO")),2,0)),"")</f>
        <v/>
      </c>
      <c r="X144" s="9" t="str">
        <f t="shared" si="39"/>
        <v/>
      </c>
      <c r="Y144" s="9" t="str">
        <f>IF(G144="Plan 9",VLOOKUP(RPT!A144,KRG!$B$2:$BA$200,52,0),"")</f>
        <v/>
      </c>
      <c r="Z144" s="9" t="str">
        <f>IF(G144="Plan 11",VLOOKUP(RPT!A144,KRG!$B$2:$BA$200,52,0),"")</f>
        <v/>
      </c>
      <c r="AA144" s="9" t="str">
        <f>IF(G144="Plan 12",IF(D144="Kroger",IF(J144="",0,VLOOKUP(RPT!A144,KRG!$B$2:$BA$200,52,0)),IF(D144="SW Gas (Jax)",INDEX('SWG2'!BA:BA,MATCH(RPT!A144,'SWG2'!B:B,0),1),IF(D144="Mercedes (Jax)",IF(SUM(SUMIFS(HRS!G:G,HRS!C:C,A144,HRS!F:F,{"OT","REG","PR2.5","PROT5","PR125","PROTC","PR2.0","PROT4"}))&gt;=38,4,0),IF(D144="FPL",IF(AND(H144&gt;=38,I144="Yes"),5.5,IF(H144&gt;=38,3,0)),IF(AND(I144="Yes",OR(J144="No PTO",J144="Planned PTO",J144="Denied PTO")),2.5,0))))),"")</f>
        <v/>
      </c>
      <c r="AB144" s="9" t="str">
        <f>IF(G144="Plan 19",IF(J144="",0,VLOOKUP(RPT!A144,KRG!$B$2:$BA$200,52,0)),"")</f>
        <v/>
      </c>
      <c r="AC144" s="9" t="str">
        <f t="shared" si="40"/>
        <v/>
      </c>
      <c r="AD144" s="9" t="str">
        <f>IF(G144="Plan 22",VLOOKUP(RPT!A144,KRG!$B$2:$BA$200,52,0),"")</f>
        <v/>
      </c>
      <c r="AE144" s="3" t="str">
        <f t="shared" si="30"/>
        <v/>
      </c>
      <c r="AF144" s="9" t="str">
        <f>IF(G144="Plan 26",IF(J144="Unplanned PTO",0,VLOOKUP(RPT!A144,KRG!$B$2:$BA$200,52,0)),"")</f>
        <v/>
      </c>
      <c r="AG144" s="9" t="str">
        <f t="shared" si="32"/>
        <v/>
      </c>
      <c r="AH144" s="9" t="e">
        <f>IF(G144="Plan 32",VLOOKUP(A144,'SWG2'!B:BA,52,0),"")</f>
        <v>#N/A</v>
      </c>
      <c r="AI144" s="9" t="str">
        <f t="shared" si="41"/>
        <v/>
      </c>
      <c r="AJ144" s="9" t="str">
        <f>IF(G144="Plan 3",IF(AND(H144&gt;=38,J144&lt;&gt;"Unplanned PTO"),IF(AND(INDEX(FPL!P:P,MATCH(RPT!A144,FPL!B:B,0),1)&gt;=0.92),4.25,3),IF(AND(H144&gt;=38,J144="Unplanned PTO",AP144&gt;=38),IF(INDEX(FPL!P:P,MATCH(RPT!A144,FPL!B:B,0),1)&gt;=0.92,4.25,3),IF(INDEX(FPL!P:P,MATCH(RPT!A144,FPL!B:B,0),1)&gt;=0.92,1.25,0))),"")</f>
        <v/>
      </c>
      <c r="AL144" s="22" t="str">
        <f>INDEX(Roster!F:F, MATCH(RPT!A144,Roster!A:A,0),1)</f>
        <v>2022-07-11</v>
      </c>
      <c r="AM144">
        <f>IF(SUMIFS(HRS!G:G,HRS!F:F,"REG",HRS!C:C,RPT!A144)+SUMIFS(HRS!G:G,HRS!F:F,"OT",HRS!C:C,RPT!A144)+SUMIFS(HRS!G:G,HRS!F:F,"PTO",HRS!C:C,RPT!A144,HRS!S:S,"PTOS")&gt;=38,SUMIFS(HRS!G:G,HRS!F:F,"REG",HRS!C:C,RPT!A144)+SUMIFS(HRS!G:G,HRS!F:F,"OT",HRS!C:C,RPT!A144),0)</f>
        <v>0</v>
      </c>
      <c r="AP144">
        <f>SUMIFS(HRS!G:G,HRS!C:C,E144,HRS!F:F,"REG")+SUMIFS(HRS!G:G,HRS!C:C,E144,HRS!F:F,"OT")</f>
        <v>0</v>
      </c>
      <c r="AS144" s="9" t="str">
        <f t="shared" si="34"/>
        <v>1143 143</v>
      </c>
      <c r="AT144" s="9" t="str">
        <f t="shared" si="35"/>
        <v>SW Gas (Jax)</v>
      </c>
      <c r="AU144" s="9" t="str">
        <f t="shared" si="31"/>
        <v/>
      </c>
      <c r="AV144" s="19" t="str">
        <f t="shared" si="42"/>
        <v/>
      </c>
      <c r="BC144" s="23"/>
    </row>
    <row r="145" spans="1:55" ht="12.75" customHeight="1" x14ac:dyDescent="0.2">
      <c r="A145" s="2">
        <f>Roster!A145</f>
        <v>258756</v>
      </c>
      <c r="B145" s="2">
        <f t="shared" si="43"/>
        <v>144</v>
      </c>
      <c r="C145" s="2">
        <v>1144</v>
      </c>
      <c r="D145" s="2" t="str">
        <f>Roster!D145</f>
        <v>SW Gas (Jax)</v>
      </c>
      <c r="E145" s="2" t="str">
        <f t="shared" si="36"/>
        <v>0258756</v>
      </c>
      <c r="F145" s="2">
        <f>IFERROR(INDEX('Cur Sch'!G:G,MATCH(RPT!A145,'Cur Sch'!C:C,0),1),0)</f>
        <v>40</v>
      </c>
      <c r="G145" s="2" t="str">
        <f>Roster!N145</f>
        <v>plan 32</v>
      </c>
      <c r="H145" s="3">
        <f>SUMIF(HRS!C:C,RPT!E145,HRS!G:G)</f>
        <v>40.200019999999995</v>
      </c>
      <c r="I145" s="9" t="str">
        <f>IFERROR(IF(VLOOKUP(A145,PA!A:E,5,0)=0,"Yes",""),"No")</f>
        <v>Yes</v>
      </c>
      <c r="J145" s="9" t="str">
        <f>IFERROR(IF(VLOOKUP(A145,PTO!A:L,12,0)="PTOU Applied", "Unplanned PTO",IF(VLOOKUP(A145,PTO!A:L,12,0)="PTOU ","Denied PTO","Planned PTO")),"No PTO")</f>
        <v>Unplanned PTO</v>
      </c>
      <c r="K145" s="9" t="str">
        <f t="shared" si="37"/>
        <v/>
      </c>
      <c r="L145" s="14" t="str">
        <f>IFERROR(IF(AND(D145="Kroger",OR(U145="1",U145="0")),IF(VLOOKUP(RPT!A145,KRG!$B$2:$BA$200,52,0)=0,IF(RPT!J145="Planned PTO",IF((F145-0.75)&lt;H145,"Check",""),""),""),""),"")</f>
        <v/>
      </c>
      <c r="M145" s="14" t="str">
        <f>IFERROR(IF(IF(D145="Kroger",AVERAGEIFS('QA Check'!E:E,'QA Check'!C:C,RPT!A145,'QA Check'!H:H,"(QA)"),0)&gt;=90%,IF(AND(I145="Yes",J145&lt;&gt;"Unplanned PTO",U145=1),"Check",""),""),"")</f>
        <v/>
      </c>
      <c r="U145" s="17">
        <f t="shared" si="33"/>
        <v>0</v>
      </c>
      <c r="V145" s="8" t="str">
        <f t="shared" si="38"/>
        <v/>
      </c>
      <c r="W145" s="9" t="str">
        <f>IF(G145="Plan 2",IF(AND(IFERROR(INDEX(KRG!D:D,MATCH(RPT!A145,KRG!B:B,0),1)="Plan 2",0),A145&lt;&gt;212821),INDEX(KRG!BA:BA,MATCH(RPT!A145,KRG!B:B,0),1),IF(AND(I145="Yes",OR(J145="No PTO",J145="Planned PTO",J145="Denied PTO")),2,0)),"")</f>
        <v/>
      </c>
      <c r="X145" s="9" t="str">
        <f t="shared" si="39"/>
        <v/>
      </c>
      <c r="Y145" s="9" t="str">
        <f>IF(G145="Plan 9",VLOOKUP(RPT!A145,KRG!$B$2:$BA$200,52,0),"")</f>
        <v/>
      </c>
      <c r="Z145" s="9" t="str">
        <f>IF(G145="Plan 11",VLOOKUP(RPT!A145,KRG!$B$2:$BA$200,52,0),"")</f>
        <v/>
      </c>
      <c r="AA145" s="9" t="str">
        <f>IF(G145="Plan 12",IF(D145="Kroger",IF(J145="",0,VLOOKUP(RPT!A145,KRG!$B$2:$BA$200,52,0)),IF(D145="SW Gas (Jax)",INDEX('SWG2'!BA:BA,MATCH(RPT!A145,'SWG2'!B:B,0),1),IF(D145="Mercedes (Jax)",IF(SUM(SUMIFS(HRS!G:G,HRS!C:C,A145,HRS!F:F,{"OT","REG","PR2.5","PROT5","PR125","PROTC","PR2.0","PROT4"}))&gt;=38,4,0),IF(D145="FPL",IF(AND(H145&gt;=38,I145="Yes"),5.5,IF(H145&gt;=38,3,0)),IF(AND(I145="Yes",OR(J145="No PTO",J145="Planned PTO",J145="Denied PTO")),2.5,0))))),"")</f>
        <v/>
      </c>
      <c r="AB145" s="9" t="str">
        <f>IF(G145="Plan 19",IF(J145="",0,VLOOKUP(RPT!A145,KRG!$B$2:$BA$200,52,0)),"")</f>
        <v/>
      </c>
      <c r="AC145" s="9" t="str">
        <f t="shared" si="40"/>
        <v/>
      </c>
      <c r="AD145" s="9" t="str">
        <f>IF(G145="Plan 22",VLOOKUP(RPT!A145,KRG!$B$2:$BA$200,52,0),"")</f>
        <v/>
      </c>
      <c r="AE145" s="3" t="str">
        <f t="shared" si="30"/>
        <v/>
      </c>
      <c r="AF145" s="9" t="str">
        <f>IF(G145="Plan 26",IF(J145="Unplanned PTO",0,VLOOKUP(RPT!A145,KRG!$B$2:$BA$200,52,0)),"")</f>
        <v/>
      </c>
      <c r="AG145" s="9" t="str">
        <f t="shared" si="32"/>
        <v/>
      </c>
      <c r="AH145" s="9">
        <f>IF(G145="Plan 32",VLOOKUP(A145,'SWG2'!B:BA,52,0),"")</f>
        <v>0</v>
      </c>
      <c r="AI145" s="9" t="str">
        <f t="shared" si="41"/>
        <v/>
      </c>
      <c r="AJ145" s="9" t="str">
        <f>IF(G145="Plan 3",IF(AND(H145&gt;=38,J145&lt;&gt;"Unplanned PTO"),IF(AND(INDEX(FPL!P:P,MATCH(RPT!A145,FPL!B:B,0),1)&gt;=0.92),4.25,3),IF(AND(H145&gt;=38,J145="Unplanned PTO",AP145&gt;=38),IF(INDEX(FPL!P:P,MATCH(RPT!A145,FPL!B:B,0),1)&gt;=0.92,4.25,3),IF(INDEX(FPL!P:P,MATCH(RPT!A145,FPL!B:B,0),1)&gt;=0.92,1.25,0))),"")</f>
        <v/>
      </c>
      <c r="AL145" s="22" t="str">
        <f>INDEX(Roster!F:F, MATCH(RPT!A145,Roster!A:A,0),1)</f>
        <v>2021-10-25</v>
      </c>
      <c r="AM145">
        <f>IF(SUMIFS(HRS!G:G,HRS!F:F,"REG",HRS!C:C,RPT!A145)+SUMIFS(HRS!G:G,HRS!F:F,"OT",HRS!C:C,RPT!A145)+SUMIFS(HRS!G:G,HRS!F:F,"PTO",HRS!C:C,RPT!A145,HRS!S:S,"PTOS")&gt;=38,SUMIFS(HRS!G:G,HRS!F:F,"REG",HRS!C:C,RPT!A145)+SUMIFS(HRS!G:G,HRS!F:F,"OT",HRS!C:C,RPT!A145),0)</f>
        <v>38.200019999999995</v>
      </c>
      <c r="AP145">
        <f>SUMIFS(HRS!G:G,HRS!C:C,E145,HRS!F:F,"REG")+SUMIFS(HRS!G:G,HRS!C:C,E145,HRS!F:F,"OT")</f>
        <v>38.200019999999995</v>
      </c>
      <c r="AS145" s="9" t="str">
        <f t="shared" si="34"/>
        <v>1144 144</v>
      </c>
      <c r="AT145" s="9" t="str">
        <f t="shared" si="35"/>
        <v>SW Gas (Jax)</v>
      </c>
      <c r="AU145" s="9" t="str">
        <f t="shared" si="31"/>
        <v/>
      </c>
      <c r="AV145" s="19" t="str">
        <f t="shared" si="42"/>
        <v/>
      </c>
      <c r="BC145" s="23"/>
    </row>
    <row r="146" spans="1:55" ht="12.75" customHeight="1" x14ac:dyDescent="0.2">
      <c r="A146" s="2">
        <f>Roster!A146</f>
        <v>231889</v>
      </c>
      <c r="B146" s="2">
        <f t="shared" si="43"/>
        <v>145</v>
      </c>
      <c r="C146" s="2">
        <v>1145</v>
      </c>
      <c r="D146" s="2" t="str">
        <f>Roster!D146</f>
        <v>SW Gas (Jax)</v>
      </c>
      <c r="E146" s="2" t="str">
        <f t="shared" si="36"/>
        <v>0231889</v>
      </c>
      <c r="F146" s="2">
        <f>IFERROR(INDEX('Cur Sch'!G:G,MATCH(RPT!A146,'Cur Sch'!C:C,0),1),0)</f>
        <v>40</v>
      </c>
      <c r="G146" s="2" t="str">
        <f>Roster!N146</f>
        <v>plan 32</v>
      </c>
      <c r="H146" s="3">
        <f>SUMIF(HRS!C:C,RPT!E146,HRS!G:G)</f>
        <v>40.783340000000003</v>
      </c>
      <c r="I146" s="9" t="str">
        <f>IFERROR(IF(VLOOKUP(A146,PA!A:E,5,0)=0,"Yes",""),"No")</f>
        <v>Yes</v>
      </c>
      <c r="J146" s="9" t="str">
        <f>IFERROR(IF(VLOOKUP(A146,PTO!A:L,12,0)="PTOU Applied", "Unplanned PTO",IF(VLOOKUP(A146,PTO!A:L,12,0)="PTOU ","Denied PTO","Planned PTO")),"No PTO")</f>
        <v>No PTO</v>
      </c>
      <c r="K146" s="9" t="str">
        <f t="shared" si="37"/>
        <v/>
      </c>
      <c r="L146" s="14" t="str">
        <f>IFERROR(IF(AND(D146="Kroger",OR(U146="1",U146="0")),IF(VLOOKUP(RPT!A146,KRG!$B$2:$BA$200,52,0)=0,IF(RPT!J146="Planned PTO",IF((F146-0.75)&lt;H146,"Check",""),""),""),""),"")</f>
        <v/>
      </c>
      <c r="M146" s="14" t="str">
        <f>IFERROR(IF(IF(D146="Kroger",AVERAGEIFS('QA Check'!E:E,'QA Check'!C:C,RPT!A146,'QA Check'!H:H,"(QA)"),0)&gt;=90%,IF(AND(I146="Yes",J146&lt;&gt;"Unplanned PTO",U146=1),"Check",""),""),"")</f>
        <v/>
      </c>
      <c r="U146" s="17">
        <f t="shared" si="33"/>
        <v>0</v>
      </c>
      <c r="V146" s="8" t="str">
        <f t="shared" si="38"/>
        <v/>
      </c>
      <c r="W146" s="9" t="str">
        <f>IF(G146="Plan 2",IF(AND(IFERROR(INDEX(KRG!D:D,MATCH(RPT!A146,KRG!B:B,0),1)="Plan 2",0),A146&lt;&gt;212821),INDEX(KRG!BA:BA,MATCH(RPT!A146,KRG!B:B,0),1),IF(AND(I146="Yes",OR(J146="No PTO",J146="Planned PTO",J146="Denied PTO")),2,0)),"")</f>
        <v/>
      </c>
      <c r="X146" s="9" t="str">
        <f t="shared" si="39"/>
        <v/>
      </c>
      <c r="Y146" s="9" t="str">
        <f>IF(G146="Plan 9",VLOOKUP(RPT!A146,KRG!$B$2:$BA$200,52,0),"")</f>
        <v/>
      </c>
      <c r="Z146" s="9" t="str">
        <f>IF(G146="Plan 11",VLOOKUP(RPT!A146,KRG!$B$2:$BA$200,52,0),"")</f>
        <v/>
      </c>
      <c r="AA146" s="9" t="str">
        <f>IF(G146="Plan 12",IF(D146="Kroger",IF(J146="",0,VLOOKUP(RPT!A146,KRG!$B$2:$BA$200,52,0)),IF(D146="SW Gas (Jax)",INDEX('SWG2'!BA:BA,MATCH(RPT!A146,'SWG2'!B:B,0),1),IF(D146="Mercedes (Jax)",IF(SUM(SUMIFS(HRS!G:G,HRS!C:C,A146,HRS!F:F,{"OT","REG","PR2.5","PROT5","PR125","PROTC","PR2.0","PROT4"}))&gt;=38,4,0),IF(D146="FPL",IF(AND(H146&gt;=38,I146="Yes"),5.5,IF(H146&gt;=38,3,0)),IF(AND(I146="Yes",OR(J146="No PTO",J146="Planned PTO",J146="Denied PTO")),2.5,0))))),"")</f>
        <v/>
      </c>
      <c r="AB146" s="9" t="str">
        <f>IF(G146="Plan 19",IF(J146="",0,VLOOKUP(RPT!A146,KRG!$B$2:$BA$200,52,0)),"")</f>
        <v/>
      </c>
      <c r="AC146" s="9" t="str">
        <f t="shared" si="40"/>
        <v/>
      </c>
      <c r="AD146" s="9" t="str">
        <f>IF(G146="Plan 22",VLOOKUP(RPT!A146,KRG!$B$2:$BA$200,52,0),"")</f>
        <v/>
      </c>
      <c r="AE146" s="3" t="str">
        <f t="shared" si="30"/>
        <v/>
      </c>
      <c r="AF146" s="9" t="str">
        <f>IF(G146="Plan 26",IF(J146="Unplanned PTO",0,VLOOKUP(RPT!A146,KRG!$B$2:$BA$200,52,0)),"")</f>
        <v/>
      </c>
      <c r="AG146" s="9" t="str">
        <f t="shared" si="32"/>
        <v/>
      </c>
      <c r="AH146" s="9">
        <f>IF(G146="Plan 32",VLOOKUP(A146,'SWG2'!B:BA,52,0),"")</f>
        <v>0</v>
      </c>
      <c r="AI146" s="9" t="str">
        <f t="shared" si="41"/>
        <v/>
      </c>
      <c r="AJ146" s="9" t="str">
        <f>IF(G146="Plan 3",IF(AND(H146&gt;=38,J146&lt;&gt;"Unplanned PTO"),IF(AND(INDEX(FPL!P:P,MATCH(RPT!A146,FPL!B:B,0),1)&gt;=0.92),4.25,3),IF(AND(H146&gt;=38,J146="Unplanned PTO",AP146&gt;=38),IF(INDEX(FPL!P:P,MATCH(RPT!A146,FPL!B:B,0),1)&gt;=0.92,4.25,3),IF(INDEX(FPL!P:P,MATCH(RPT!A146,FPL!B:B,0),1)&gt;=0.92,1.25,0))),"")</f>
        <v/>
      </c>
      <c r="AL146" s="22" t="str">
        <f>INDEX(Roster!F:F, MATCH(RPT!A146,Roster!A:A,0),1)</f>
        <v>2018-07-02</v>
      </c>
      <c r="AM146">
        <f>IF(SUMIFS(HRS!G:G,HRS!F:F,"REG",HRS!C:C,RPT!A146)+SUMIFS(HRS!G:G,HRS!F:F,"OT",HRS!C:C,RPT!A146)+SUMIFS(HRS!G:G,HRS!F:F,"PTO",HRS!C:C,RPT!A146,HRS!S:S,"PTOS")&gt;=38,SUMIFS(HRS!G:G,HRS!F:F,"REG",HRS!C:C,RPT!A146)+SUMIFS(HRS!G:G,HRS!F:F,"OT",HRS!C:C,RPT!A146),0)</f>
        <v>40.783340000000003</v>
      </c>
      <c r="AP146">
        <f>SUMIFS(HRS!G:G,HRS!C:C,E146,HRS!F:F,"REG")+SUMIFS(HRS!G:G,HRS!C:C,E146,HRS!F:F,"OT")</f>
        <v>40.783340000000003</v>
      </c>
      <c r="AS146" s="9" t="str">
        <f t="shared" si="34"/>
        <v>1145 145</v>
      </c>
      <c r="AT146" s="9" t="str">
        <f t="shared" si="35"/>
        <v>SW Gas (Jax)</v>
      </c>
      <c r="AU146" s="9" t="str">
        <f t="shared" si="31"/>
        <v>OT</v>
      </c>
      <c r="AV146" s="19">
        <f t="shared" si="42"/>
        <v>3.2639166666666775E-2</v>
      </c>
      <c r="BC146" s="23"/>
    </row>
    <row r="147" spans="1:55" ht="12.75" customHeight="1" x14ac:dyDescent="0.2">
      <c r="A147" s="2">
        <f>Roster!A147</f>
        <v>261001</v>
      </c>
      <c r="B147" s="2">
        <f t="shared" si="43"/>
        <v>146</v>
      </c>
      <c r="C147" s="2">
        <v>1146</v>
      </c>
      <c r="D147" s="2" t="str">
        <f>Roster!D147</f>
        <v>SW Gas (Jax)</v>
      </c>
      <c r="E147" s="2" t="str">
        <f t="shared" si="36"/>
        <v>0261001</v>
      </c>
      <c r="F147" s="2">
        <f>IFERROR(INDEX('Cur Sch'!G:G,MATCH(RPT!A147,'Cur Sch'!C:C,0),1),0)</f>
        <v>40</v>
      </c>
      <c r="G147" s="2" t="str">
        <f>Roster!N147</f>
        <v>plan 32</v>
      </c>
      <c r="H147" s="3">
        <f>SUMIF(HRS!C:C,RPT!E147,HRS!G:G)</f>
        <v>40.183329999999998</v>
      </c>
      <c r="I147" s="9" t="str">
        <f>IFERROR(IF(VLOOKUP(A147,PA!A:E,5,0)=0,"Yes",""),"No")</f>
        <v>Yes</v>
      </c>
      <c r="J147" s="9" t="str">
        <f>IFERROR(IF(VLOOKUP(A147,PTO!A:L,12,0)="PTOU Applied", "Unplanned PTO",IF(VLOOKUP(A147,PTO!A:L,12,0)="PTOU ","Denied PTO","Planned PTO")),"No PTO")</f>
        <v>Unplanned PTO</v>
      </c>
      <c r="K147" s="9" t="str">
        <f t="shared" si="37"/>
        <v/>
      </c>
      <c r="L147" s="14" t="str">
        <f>IFERROR(IF(AND(D147="Kroger",OR(U147="1",U147="0")),IF(VLOOKUP(RPT!A147,KRG!$B$2:$BA$200,52,0)=0,IF(RPT!J147="Planned PTO",IF((F147-0.75)&lt;H147,"Check",""),""),""),""),"")</f>
        <v/>
      </c>
      <c r="M147" s="14" t="str">
        <f>IFERROR(IF(IF(D147="Kroger",AVERAGEIFS('QA Check'!E:E,'QA Check'!C:C,RPT!A147,'QA Check'!H:H,"(QA)"),0)&gt;=90%,IF(AND(I147="Yes",J147&lt;&gt;"Unplanned PTO",U147=1),"Check",""),""),"")</f>
        <v/>
      </c>
      <c r="U147" s="17" t="str">
        <f t="shared" si="33"/>
        <v/>
      </c>
      <c r="V147" s="8" t="str">
        <f t="shared" si="38"/>
        <v/>
      </c>
      <c r="W147" s="9" t="str">
        <f>IF(G147="Plan 2",IF(AND(IFERROR(INDEX(KRG!D:D,MATCH(RPT!A147,KRG!B:B,0),1)="Plan 2",0),A147&lt;&gt;212821),INDEX(KRG!BA:BA,MATCH(RPT!A147,KRG!B:B,0),1),IF(AND(I147="Yes",OR(J147="No PTO",J147="Planned PTO",J147="Denied PTO")),2,0)),"")</f>
        <v/>
      </c>
      <c r="X147" s="9" t="str">
        <f t="shared" si="39"/>
        <v/>
      </c>
      <c r="Y147" s="9" t="str">
        <f>IF(G147="Plan 9",VLOOKUP(RPT!A147,KRG!$B$2:$BA$200,52,0),"")</f>
        <v/>
      </c>
      <c r="Z147" s="9" t="str">
        <f>IF(G147="Plan 11",VLOOKUP(RPT!A147,KRG!$B$2:$BA$200,52,0),"")</f>
        <v/>
      </c>
      <c r="AA147" s="9" t="str">
        <f>IF(G147="Plan 12",IF(D147="Kroger",IF(J147="",0,VLOOKUP(RPT!A147,KRG!$B$2:$BA$200,52,0)),IF(D147="SW Gas (Jax)",INDEX('SWG2'!BA:BA,MATCH(RPT!A147,'SWG2'!B:B,0),1),IF(D147="Mercedes (Jax)",IF(SUM(SUMIFS(HRS!G:G,HRS!C:C,A147,HRS!F:F,{"OT","REG","PR2.5","PROT5","PR125","PROTC","PR2.0","PROT4"}))&gt;=38,4,0),IF(D147="FPL",IF(AND(H147&gt;=38,I147="Yes"),5.5,IF(H147&gt;=38,3,0)),IF(AND(I147="Yes",OR(J147="No PTO",J147="Planned PTO",J147="Denied PTO")),2.5,0))))),"")</f>
        <v/>
      </c>
      <c r="AB147" s="9" t="str">
        <f>IF(G147="Plan 19",IF(J147="",0,VLOOKUP(RPT!A147,KRG!$B$2:$BA$200,52,0)),"")</f>
        <v/>
      </c>
      <c r="AC147" s="9" t="str">
        <f t="shared" si="40"/>
        <v/>
      </c>
      <c r="AD147" s="9" t="str">
        <f>IF(G147="Plan 22",VLOOKUP(RPT!A147,KRG!$B$2:$BA$200,52,0),"")</f>
        <v/>
      </c>
      <c r="AE147" s="3" t="str">
        <f t="shared" si="30"/>
        <v/>
      </c>
      <c r="AF147" s="9" t="str">
        <f>IF(G147="Plan 26",IF(J147="Unplanned PTO",0,VLOOKUP(RPT!A147,KRG!$B$2:$BA$200,52,0)),"")</f>
        <v/>
      </c>
      <c r="AG147" s="9" t="str">
        <f t="shared" si="32"/>
        <v/>
      </c>
      <c r="AH147" s="9" t="e">
        <f>IF(G147="Plan 32",VLOOKUP(A147,'SWG2'!B:BA,52,0),"")</f>
        <v>#N/A</v>
      </c>
      <c r="AI147" s="9" t="str">
        <f t="shared" si="41"/>
        <v/>
      </c>
      <c r="AJ147" s="9" t="str">
        <f>IF(G147="Plan 3",IF(AND(H147&gt;=38,J147&lt;&gt;"Unplanned PTO"),IF(AND(INDEX(FPL!P:P,MATCH(RPT!A147,FPL!B:B,0),1)&gt;=0.92),4.25,3),IF(AND(H147&gt;=38,J147="Unplanned PTO",AP147&gt;=38),IF(INDEX(FPL!P:P,MATCH(RPT!A147,FPL!B:B,0),1)&gt;=0.92,4.25,3),IF(INDEX(FPL!P:P,MATCH(RPT!A147,FPL!B:B,0),1)&gt;=0.92,1.25,0))),"")</f>
        <v/>
      </c>
      <c r="AL147" s="22" t="str">
        <f>INDEX(Roster!F:F, MATCH(RPT!A147,Roster!A:A,0),1)</f>
        <v>2022-03-07</v>
      </c>
      <c r="AM147">
        <f>IF(SUMIFS(HRS!G:G,HRS!F:F,"REG",HRS!C:C,RPT!A147)+SUMIFS(HRS!G:G,HRS!F:F,"OT",HRS!C:C,RPT!A147)+SUMIFS(HRS!G:G,HRS!F:F,"PTO",HRS!C:C,RPT!A147,HRS!S:S,"PTOS")&gt;=38,SUMIFS(HRS!G:G,HRS!F:F,"REG",HRS!C:C,RPT!A147)+SUMIFS(HRS!G:G,HRS!F:F,"OT",HRS!C:C,RPT!A147),0)</f>
        <v>0</v>
      </c>
      <c r="AP147">
        <f>SUMIFS(HRS!G:G,HRS!C:C,E147,HRS!F:F,"REG")+SUMIFS(HRS!G:G,HRS!C:C,E147,HRS!F:F,"OT")</f>
        <v>32.683329999999998</v>
      </c>
      <c r="AS147" s="9" t="str">
        <f t="shared" si="34"/>
        <v>1146 146</v>
      </c>
      <c r="AT147" s="9" t="str">
        <f t="shared" si="35"/>
        <v>SW Gas (Jax)</v>
      </c>
      <c r="AU147" s="9" t="str">
        <f t="shared" si="31"/>
        <v/>
      </c>
      <c r="AV147" s="19" t="str">
        <f t="shared" si="42"/>
        <v/>
      </c>
      <c r="BA147"/>
    </row>
    <row r="148" spans="1:55" ht="12.75" customHeight="1" x14ac:dyDescent="0.2">
      <c r="A148" s="2">
        <f>Roster!A148</f>
        <v>254333</v>
      </c>
      <c r="B148" s="2">
        <f t="shared" si="43"/>
        <v>147</v>
      </c>
      <c r="C148" s="2">
        <v>1147</v>
      </c>
      <c r="D148" s="2" t="str">
        <f>Roster!D148</f>
        <v>SW Gas (Jax)</v>
      </c>
      <c r="E148" s="2" t="str">
        <f t="shared" si="36"/>
        <v>0254333</v>
      </c>
      <c r="F148" s="2">
        <f>IFERROR(INDEX('Cur Sch'!G:G,MATCH(RPT!A148,'Cur Sch'!C:C,0),1),0)</f>
        <v>40</v>
      </c>
      <c r="G148" s="2" t="str">
        <f>Roster!N148</f>
        <v>plan 32</v>
      </c>
      <c r="H148" s="3">
        <f>SUMIF(HRS!C:C,RPT!E148,HRS!G:G)</f>
        <v>39.876660000000001</v>
      </c>
      <c r="I148" s="9" t="str">
        <f>IFERROR(IF(VLOOKUP(A148,PA!A:E,5,0)=0,"Yes",""),"No")</f>
        <v>No</v>
      </c>
      <c r="J148" s="9" t="str">
        <f>IFERROR(IF(VLOOKUP(A148,PTO!A:L,12,0)="PTOU Applied", "Unplanned PTO",IF(VLOOKUP(A148,PTO!A:L,12,0)="PTOU ","Denied PTO","Planned PTO")),"No PTO")</f>
        <v>Unplanned PTO</v>
      </c>
      <c r="K148" s="9" t="str">
        <f t="shared" si="37"/>
        <v/>
      </c>
      <c r="L148" s="14" t="str">
        <f>IFERROR(IF(AND(D148="Kroger",OR(U148="1",U148="0")),IF(VLOOKUP(RPT!A148,KRG!$B$2:$BA$200,52,0)=0,IF(RPT!J148="Planned PTO",IF((F148-0.75)&lt;H148,"Check",""),""),""),""),"")</f>
        <v/>
      </c>
      <c r="M148" s="14" t="str">
        <f>IFERROR(IF(IF(D148="Kroger",AVERAGEIFS('QA Check'!E:E,'QA Check'!C:C,RPT!A148,'QA Check'!H:H,"(QA)"),0)&gt;=90%,IF(AND(I148="Yes",J148&lt;&gt;"Unplanned PTO",U148=1),"Check",""),""),"")</f>
        <v/>
      </c>
      <c r="U148" s="17">
        <f t="shared" si="33"/>
        <v>0</v>
      </c>
      <c r="V148" s="8" t="str">
        <f t="shared" si="38"/>
        <v/>
      </c>
      <c r="W148" s="9" t="str">
        <f>IF(G148="Plan 2",IF(AND(IFERROR(INDEX(KRG!D:D,MATCH(RPT!A148,KRG!B:B,0),1)="Plan 2",0),A148&lt;&gt;212821),INDEX(KRG!BA:BA,MATCH(RPT!A148,KRG!B:B,0),1),IF(AND(I148="Yes",OR(J148="No PTO",J148="Planned PTO",J148="Denied PTO")),2,0)),"")</f>
        <v/>
      </c>
      <c r="X148" s="9" t="str">
        <f t="shared" si="39"/>
        <v/>
      </c>
      <c r="Y148" s="9" t="str">
        <f>IF(G148="Plan 9",VLOOKUP(RPT!A148,KRG!$B$2:$BA$200,52,0),"")</f>
        <v/>
      </c>
      <c r="Z148" s="9" t="str">
        <f>IF(G148="Plan 11",VLOOKUP(RPT!A148,KRG!$B$2:$BA$200,52,0),"")</f>
        <v/>
      </c>
      <c r="AA148" s="9" t="str">
        <f>IF(G148="Plan 12",IF(D148="Kroger",IF(J148="",0,VLOOKUP(RPT!A148,KRG!$B$2:$BA$200,52,0)),IF(D148="SW Gas (Jax)",INDEX('SWG2'!BA:BA,MATCH(RPT!A148,'SWG2'!B:B,0),1),IF(D148="Mercedes (Jax)",IF(SUM(SUMIFS(HRS!G:G,HRS!C:C,A148,HRS!F:F,{"OT","REG","PR2.5","PROT5","PR125","PROTC","PR2.0","PROT4"}))&gt;=38,4,0),IF(D148="FPL",IF(AND(H148&gt;=38,I148="Yes"),5.5,IF(H148&gt;=38,3,0)),IF(AND(I148="Yes",OR(J148="No PTO",J148="Planned PTO",J148="Denied PTO")),2.5,0))))),"")</f>
        <v/>
      </c>
      <c r="AB148" s="9" t="str">
        <f>IF(G148="Plan 19",IF(J148="",0,VLOOKUP(RPT!A148,KRG!$B$2:$BA$200,52,0)),"")</f>
        <v/>
      </c>
      <c r="AC148" s="9" t="str">
        <f t="shared" si="40"/>
        <v/>
      </c>
      <c r="AD148" s="9" t="str">
        <f>IF(G148="Plan 22",VLOOKUP(RPT!A148,KRG!$B$2:$BA$200,52,0),"")</f>
        <v/>
      </c>
      <c r="AE148" s="3" t="str">
        <f t="shared" si="30"/>
        <v/>
      </c>
      <c r="AF148" s="9" t="str">
        <f>IF(G148="Plan 26",IF(J148="Unplanned PTO",0,VLOOKUP(RPT!A148,KRG!$B$2:$BA$200,52,0)),"")</f>
        <v/>
      </c>
      <c r="AG148" s="9" t="str">
        <f t="shared" si="32"/>
        <v/>
      </c>
      <c r="AH148" s="9">
        <f>IF(G148="Plan 32",VLOOKUP(A148,'SWG2'!B:BA,52,0),"")</f>
        <v>0</v>
      </c>
      <c r="AI148" s="9" t="str">
        <f t="shared" si="41"/>
        <v/>
      </c>
      <c r="AJ148" s="9" t="str">
        <f>IF(G148="Plan 3",IF(AND(H148&gt;=38,J148&lt;&gt;"Unplanned PTO"),IF(AND(INDEX(FPL!P:P,MATCH(RPT!A148,FPL!B:B,0),1)&gt;=0.92),4.25,3),IF(AND(H148&gt;=38,J148="Unplanned PTO",AP148&gt;=38),IF(INDEX(FPL!P:P,MATCH(RPT!A148,FPL!B:B,0),1)&gt;=0.92,4.25,3),IF(INDEX(FPL!P:P,MATCH(RPT!A148,FPL!B:B,0),1)&gt;=0.92,1.25,0))),"")</f>
        <v/>
      </c>
      <c r="AL148" s="22" t="str">
        <f>INDEX(Roster!F:F, MATCH(RPT!A148,Roster!A:A,0),1)</f>
        <v>2021-01-18</v>
      </c>
      <c r="AM148">
        <f>IF(SUMIFS(HRS!G:G,HRS!F:F,"REG",HRS!C:C,RPT!A148)+SUMIFS(HRS!G:G,HRS!F:F,"OT",HRS!C:C,RPT!A148)+SUMIFS(HRS!G:G,HRS!F:F,"PTO",HRS!C:C,RPT!A148,HRS!S:S,"PTOS")&gt;=38,SUMIFS(HRS!G:G,HRS!F:F,"REG",HRS!C:C,RPT!A148)+SUMIFS(HRS!G:G,HRS!F:F,"OT",HRS!C:C,RPT!A148),0)</f>
        <v>0</v>
      </c>
      <c r="AP148">
        <f>SUMIFS(HRS!G:G,HRS!C:C,E148,HRS!F:F,"REG")+SUMIFS(HRS!G:G,HRS!C:C,E148,HRS!F:F,"OT")</f>
        <v>33.966659999999997</v>
      </c>
      <c r="AS148" s="9" t="str">
        <f t="shared" si="34"/>
        <v>1147 147</v>
      </c>
      <c r="AT148" s="9" t="str">
        <f t="shared" si="35"/>
        <v>SW Gas (Jax)</v>
      </c>
      <c r="AU148" s="9" t="str">
        <f t="shared" si="31"/>
        <v/>
      </c>
      <c r="AV148" s="19" t="str">
        <f t="shared" si="42"/>
        <v/>
      </c>
      <c r="BA148"/>
    </row>
    <row r="149" spans="1:55" ht="12.75" customHeight="1" x14ac:dyDescent="0.2">
      <c r="A149" s="2">
        <f>Roster!A149</f>
        <v>0</v>
      </c>
      <c r="B149" s="2">
        <f t="shared" si="43"/>
        <v>148</v>
      </c>
      <c r="C149" s="2">
        <v>1148</v>
      </c>
      <c r="D149" s="2">
        <f>Roster!D149</f>
        <v>0</v>
      </c>
      <c r="E149" s="2" t="str">
        <f t="shared" si="36"/>
        <v>00</v>
      </c>
      <c r="F149" s="2">
        <f>IFERROR(INDEX('Cur Sch'!G:G,MATCH(RPT!A149,'Cur Sch'!C:C,0),1),0)</f>
        <v>0</v>
      </c>
      <c r="G149" s="2">
        <f>Roster!N149</f>
        <v>0</v>
      </c>
      <c r="H149" s="3">
        <f>SUMIF(HRS!C:C,RPT!E149,HRS!G:G)</f>
        <v>0</v>
      </c>
      <c r="I149" s="9" t="str">
        <f>IFERROR(IF(VLOOKUP(A149,PA!A:E,5,0)=0,"Yes",""),"No")</f>
        <v>No</v>
      </c>
      <c r="J149" s="9" t="str">
        <f>IFERROR(IF(VLOOKUP(A149,PTO!A:L,12,0)="PTOU Applied", "Unplanned PTO",IF(VLOOKUP(A149,PTO!A:L,12,0)="PTOU ","Denied PTO","Planned PTO")),"No PTO")</f>
        <v>No PTO</v>
      </c>
      <c r="K149" s="9" t="str">
        <f t="shared" si="37"/>
        <v>Check</v>
      </c>
      <c r="L149" s="14" t="str">
        <f>IFERROR(IF(AND(D149="Kroger",OR(U149="1",U149="0")),IF(VLOOKUP(RPT!A149,KRG!$B$2:$BA$200,52,0)=0,IF(RPT!J149="Planned PTO",IF((F149-0.75)&lt;H149,"Check",""),""),""),""),"")</f>
        <v/>
      </c>
      <c r="M149" s="14" t="str">
        <f>IFERROR(IF(IF(D149="Kroger",AVERAGEIFS('QA Check'!E:E,'QA Check'!C:C,RPT!A149,'QA Check'!H:H,"(QA)"),0)&gt;=90%,IF(AND(I149="Yes",J149&lt;&gt;"Unplanned PTO",U149=1),"Check",""),""),"")</f>
        <v/>
      </c>
      <c r="U149" s="17">
        <f t="shared" si="33"/>
        <v>0</v>
      </c>
      <c r="V149" s="8" t="str">
        <f t="shared" si="38"/>
        <v/>
      </c>
      <c r="W149" s="9" t="str">
        <f>IF(G149="Plan 2",IF(AND(IFERROR(INDEX(KRG!D:D,MATCH(RPT!A149,KRG!B:B,0),1)="Plan 2",0),A149&lt;&gt;212821),INDEX(KRG!BA:BA,MATCH(RPT!A149,KRG!B:B,0),1),IF(AND(I149="Yes",OR(J149="No PTO",J149="Planned PTO",J149="Denied PTO")),2,0)),"")</f>
        <v/>
      </c>
      <c r="X149" s="9" t="str">
        <f t="shared" si="39"/>
        <v/>
      </c>
      <c r="Y149" s="9" t="str">
        <f>IF(G149="Plan 9",VLOOKUP(RPT!A149,KRG!$B$2:$BA$200,52,0),"")</f>
        <v/>
      </c>
      <c r="Z149" s="9" t="str">
        <f>IF(G149="Plan 11",VLOOKUP(RPT!A149,KRG!$B$2:$BA$200,52,0),"")</f>
        <v/>
      </c>
      <c r="AA149" s="9" t="str">
        <f>IF(G149="Plan 12",IF(D149="Kroger",IF(J149="",0,VLOOKUP(RPT!A149,KRG!$B$2:$BA$200,52,0)),IF(D149="SW Gas (Jax)",INDEX('SWG2'!BA:BA,MATCH(RPT!A149,'SWG2'!B:B,0),1),IF(D149="Mercedes (Jax)",IF(SUM(SUMIFS(HRS!G:G,HRS!C:C,A149,HRS!F:F,{"OT","REG","PR2.5","PROT5","PR125","PROTC","PR2.0","PROT4"}))&gt;=38,4,0),IF(D149="FPL",IF(AND(H149&gt;=38,I149="Yes"),5.5,IF(H149&gt;=38,3,0)),IF(AND(I149="Yes",OR(J149="No PTO",J149="Planned PTO",J149="Denied PTO")),2.5,0))))),"")</f>
        <v/>
      </c>
      <c r="AB149" s="9" t="str">
        <f>IF(G149="Plan 19",IF(J149="",0,VLOOKUP(RPT!A149,KRG!$B$2:$BA$200,52,0)),"")</f>
        <v/>
      </c>
      <c r="AC149" s="9" t="str">
        <f t="shared" si="40"/>
        <v/>
      </c>
      <c r="AD149" s="9" t="str">
        <f>IF(G149="Plan 22",VLOOKUP(RPT!A149,KRG!$B$2:$BA$200,52,0),"")</f>
        <v/>
      </c>
      <c r="AE149" s="3" t="str">
        <f t="shared" si="30"/>
        <v/>
      </c>
      <c r="AF149" s="9" t="str">
        <f>IF(G149="Plan 26",IF(J149="Unplanned PTO",0,VLOOKUP(RPT!A149,KRG!$B$2:$BA$200,52,0)),"")</f>
        <v/>
      </c>
      <c r="AG149" s="9" t="str">
        <f t="shared" si="32"/>
        <v/>
      </c>
      <c r="AH149" s="9" t="str">
        <f>IF(G149="Plan 32",VLOOKUP(A149,'SWG2'!B:BA,52,0),"")</f>
        <v/>
      </c>
      <c r="AI149" s="9" t="str">
        <f t="shared" si="41"/>
        <v/>
      </c>
      <c r="AJ149" s="9" t="str">
        <f>IF(G149="Plan 3",IF(AND(H149&gt;=38,J149&lt;&gt;"Unplanned PTO"),IF(AND(INDEX(FPL!P:P,MATCH(RPT!A149,FPL!B:B,0),1)&gt;=0.92),4.25,3),IF(AND(H149&gt;=38,J149="Unplanned PTO",AP149&gt;=38),IF(INDEX(FPL!P:P,MATCH(RPT!A149,FPL!B:B,0),1)&gt;=0.92,4.25,3),IF(INDEX(FPL!P:P,MATCH(RPT!A149,FPL!B:B,0),1)&gt;=0.92,1.25,0))),"")</f>
        <v/>
      </c>
      <c r="AL149" s="22" t="e">
        <f>INDEX(Roster!F:F, MATCH(RPT!A149,Roster!A:A,0),1)</f>
        <v>#N/A</v>
      </c>
      <c r="AM149">
        <f>IF(SUMIFS(HRS!G:G,HRS!F:F,"REG",HRS!C:C,RPT!A149)+SUMIFS(HRS!G:G,HRS!F:F,"OT",HRS!C:C,RPT!A149)+SUMIFS(HRS!G:G,HRS!F:F,"PTO",HRS!C:C,RPT!A149,HRS!S:S,"PTOS")&gt;=38,SUMIFS(HRS!G:G,HRS!F:F,"REG",HRS!C:C,RPT!A149)+SUMIFS(HRS!G:G,HRS!F:F,"OT",HRS!C:C,RPT!A149),0)</f>
        <v>0</v>
      </c>
      <c r="AP149">
        <f>SUMIFS(HRS!G:G,HRS!C:C,E149,HRS!F:F,"REG")+SUMIFS(HRS!G:G,HRS!C:C,E149,HRS!F:F,"OT")</f>
        <v>0</v>
      </c>
      <c r="AS149" s="9" t="str">
        <f t="shared" si="34"/>
        <v>1148 148</v>
      </c>
      <c r="AT149" s="9">
        <f t="shared" si="35"/>
        <v>0</v>
      </c>
      <c r="AU149" s="9" t="str">
        <f t="shared" si="31"/>
        <v/>
      </c>
      <c r="AV149" s="19" t="str">
        <f t="shared" si="42"/>
        <v/>
      </c>
      <c r="BA149"/>
    </row>
    <row r="150" spans="1:55" ht="12.75" customHeight="1" x14ac:dyDescent="0.2">
      <c r="A150" s="2">
        <f>Roster!A150</f>
        <v>0</v>
      </c>
      <c r="B150" s="2">
        <f t="shared" si="43"/>
        <v>149</v>
      </c>
      <c r="C150" s="2">
        <v>1149</v>
      </c>
      <c r="D150" s="2">
        <f>Roster!D150</f>
        <v>0</v>
      </c>
      <c r="E150" s="2" t="str">
        <f t="shared" si="36"/>
        <v>00</v>
      </c>
      <c r="F150" s="2">
        <f>IFERROR(INDEX('Cur Sch'!G:G,MATCH(RPT!A150,'Cur Sch'!C:C,0),1),0)</f>
        <v>0</v>
      </c>
      <c r="G150" s="2">
        <f>Roster!N150</f>
        <v>0</v>
      </c>
      <c r="H150" s="3">
        <f>SUMIF(HRS!C:C,RPT!E150,HRS!G:G)</f>
        <v>0</v>
      </c>
      <c r="I150" s="9" t="str">
        <f>IFERROR(IF(VLOOKUP(A150,PA!A:E,5,0)=0,"Yes",""),"No")</f>
        <v>No</v>
      </c>
      <c r="J150" s="9" t="str">
        <f>IFERROR(IF(VLOOKUP(A150,PTO!A:L,12,0)="PTOU Applied", "Unplanned PTO",IF(VLOOKUP(A150,PTO!A:L,12,0)="PTOU ","Denied PTO","Planned PTO")),"No PTO")</f>
        <v>No PTO</v>
      </c>
      <c r="K150" s="9" t="str">
        <f t="shared" si="37"/>
        <v>Check</v>
      </c>
      <c r="L150" s="14" t="str">
        <f>IFERROR(IF(AND(D150="Kroger",OR(U150="1",U150="0")),IF(VLOOKUP(RPT!A150,KRG!$B$2:$BA$200,52,0)=0,IF(RPT!J150="Planned PTO",IF((F150-0.75)&lt;H150,"Check",""),""),""),""),"")</f>
        <v/>
      </c>
      <c r="M150" s="14" t="str">
        <f>IFERROR(IF(IF(D150="Kroger",AVERAGEIFS('QA Check'!E:E,'QA Check'!C:C,RPT!A150,'QA Check'!H:H,"(QA)"),0)&gt;=90%,IF(AND(I150="Yes",J150&lt;&gt;"Unplanned PTO",U150=1),"Check",""),""),"")</f>
        <v/>
      </c>
      <c r="U150" s="17">
        <f t="shared" si="33"/>
        <v>0</v>
      </c>
      <c r="V150" s="8" t="str">
        <f t="shared" si="38"/>
        <v/>
      </c>
      <c r="W150" s="9" t="str">
        <f>IF(G150="Plan 2",IF(AND(IFERROR(INDEX(KRG!D:D,MATCH(RPT!A150,KRG!B:B,0),1)="Plan 2",0),A150&lt;&gt;212821),INDEX(KRG!BA:BA,MATCH(RPT!A150,KRG!B:B,0),1),IF(AND(I150="Yes",OR(J150="No PTO",J150="Planned PTO",J150="Denied PTO")),2,0)),"")</f>
        <v/>
      </c>
      <c r="X150" s="9" t="str">
        <f t="shared" si="39"/>
        <v/>
      </c>
      <c r="Y150" s="9" t="str">
        <f>IF(G150="Plan 9",VLOOKUP(RPT!A150,KRG!$B$2:$BA$200,52,0),"")</f>
        <v/>
      </c>
      <c r="Z150" s="9" t="str">
        <f>IF(G150="Plan 11",VLOOKUP(RPT!A150,KRG!$B$2:$BA$200,52,0),"")</f>
        <v/>
      </c>
      <c r="AA150" s="9" t="str">
        <f>IF(G150="Plan 12",IF(D150="Kroger",IF(J150="",0,VLOOKUP(RPT!A150,KRG!$B$2:$BA$200,52,0)),IF(D150="SW Gas (Jax)",INDEX('SWG2'!BA:BA,MATCH(RPT!A150,'SWG2'!B:B,0),1),IF(D150="Mercedes (Jax)",IF(SUM(SUMIFS(HRS!G:G,HRS!C:C,A150,HRS!F:F,{"OT","REG","PR2.5","PROT5","PR125","PROTC","PR2.0","PROT4"}))&gt;=38,4,0),IF(D150="FPL",IF(AND(H150&gt;=38,I150="Yes"),5.5,IF(H150&gt;=38,3,0)),IF(AND(I150="Yes",OR(J150="No PTO",J150="Planned PTO",J150="Denied PTO")),2.5,0))))),"")</f>
        <v/>
      </c>
      <c r="AB150" s="9" t="str">
        <f>IF(G150="Plan 19",IF(J150="",0,VLOOKUP(RPT!A150,KRG!$B$2:$BA$200,52,0)),"")</f>
        <v/>
      </c>
      <c r="AC150" s="9" t="str">
        <f t="shared" si="40"/>
        <v/>
      </c>
      <c r="AD150" s="9" t="str">
        <f>IF(G150="Plan 22",VLOOKUP(RPT!A150,KRG!$B$2:$BA$200,52,0),"")</f>
        <v/>
      </c>
      <c r="AE150" s="3" t="str">
        <f t="shared" si="30"/>
        <v/>
      </c>
      <c r="AF150" s="9" t="str">
        <f>IF(G150="Plan 26",IF(J150="Unplanned PTO",0,VLOOKUP(RPT!A150,KRG!$B$2:$BA$200,52,0)),"")</f>
        <v/>
      </c>
      <c r="AG150" s="9" t="str">
        <f t="shared" si="32"/>
        <v/>
      </c>
      <c r="AH150" s="9" t="str">
        <f>IF(G150="Plan 32",VLOOKUP(A150,'SWG2'!B:BA,52,0),"")</f>
        <v/>
      </c>
      <c r="AI150" s="9" t="str">
        <f t="shared" si="41"/>
        <v/>
      </c>
      <c r="AJ150" s="9" t="str">
        <f>IF(G150="Plan 3",IF(AND(H150&gt;=38,J150&lt;&gt;"Unplanned PTO"),IF(AND(INDEX(FPL!P:P,MATCH(RPT!A150,FPL!B:B,0),1)&gt;=0.92),4.25,3),IF(AND(H150&gt;=38,J150="Unplanned PTO",AP150&gt;=38),IF(INDEX(FPL!P:P,MATCH(RPT!A150,FPL!B:B,0),1)&gt;=0.92,4.25,3),IF(INDEX(FPL!P:P,MATCH(RPT!A150,FPL!B:B,0),1)&gt;=0.92,1.25,0))),"")</f>
        <v/>
      </c>
      <c r="AL150" s="22" t="e">
        <f>INDEX(Roster!F:F, MATCH(RPT!A150,Roster!A:A,0),1)</f>
        <v>#N/A</v>
      </c>
      <c r="AM150">
        <f>IF(SUMIFS(HRS!G:G,HRS!F:F,"REG",HRS!C:C,RPT!A150)+SUMIFS(HRS!G:G,HRS!F:F,"OT",HRS!C:C,RPT!A150)+SUMIFS(HRS!G:G,HRS!F:F,"PTO",HRS!C:C,RPT!A150,HRS!S:S,"PTOS")&gt;=38,SUMIFS(HRS!G:G,HRS!F:F,"REG",HRS!C:C,RPT!A150)+SUMIFS(HRS!G:G,HRS!F:F,"OT",HRS!C:C,RPT!A150),0)</f>
        <v>0</v>
      </c>
      <c r="AP150">
        <f>SUMIFS(HRS!G:G,HRS!C:C,E150,HRS!F:F,"REG")+SUMIFS(HRS!G:G,HRS!C:C,E150,HRS!F:F,"OT")</f>
        <v>0</v>
      </c>
      <c r="AS150" s="9" t="str">
        <f t="shared" si="34"/>
        <v>1149 149</v>
      </c>
      <c r="AT150" s="9">
        <f t="shared" si="35"/>
        <v>0</v>
      </c>
      <c r="AU150" s="9" t="str">
        <f t="shared" si="31"/>
        <v/>
      </c>
      <c r="AV150" s="19" t="str">
        <f t="shared" si="42"/>
        <v/>
      </c>
      <c r="BA150"/>
    </row>
    <row r="151" spans="1:55" ht="12.75" customHeight="1" x14ac:dyDescent="0.2">
      <c r="A151" s="2">
        <f>Roster!A151</f>
        <v>0</v>
      </c>
      <c r="B151" s="2">
        <f t="shared" si="43"/>
        <v>150</v>
      </c>
      <c r="C151" s="2">
        <v>1150</v>
      </c>
      <c r="D151" s="2">
        <f>Roster!D151</f>
        <v>0</v>
      </c>
      <c r="E151" s="2" t="str">
        <f t="shared" si="36"/>
        <v>00</v>
      </c>
      <c r="F151" s="2">
        <f>IFERROR(INDEX('Cur Sch'!G:G,MATCH(RPT!A151,'Cur Sch'!C:C,0),1),0)</f>
        <v>0</v>
      </c>
      <c r="G151" s="2">
        <f>Roster!N151</f>
        <v>0</v>
      </c>
      <c r="H151" s="3">
        <f>SUMIF(HRS!C:C,RPT!E151,HRS!G:G)</f>
        <v>0</v>
      </c>
      <c r="I151" s="9" t="str">
        <f>IFERROR(IF(VLOOKUP(A151,PA!A:E,5,0)=0,"Yes",""),"No")</f>
        <v>No</v>
      </c>
      <c r="J151" s="9" t="str">
        <f>IFERROR(IF(VLOOKUP(A151,PTO!A:L,12,0)="PTOU Applied", "Unplanned PTO",IF(VLOOKUP(A151,PTO!A:L,12,0)="PTOU ","Denied PTO","Planned PTO")),"No PTO")</f>
        <v>No PTO</v>
      </c>
      <c r="K151" s="9" t="str">
        <f t="shared" si="37"/>
        <v>Check</v>
      </c>
      <c r="L151" s="14" t="str">
        <f>IFERROR(IF(AND(D151="Kroger",OR(U151="1",U151="0")),IF(VLOOKUP(RPT!A151,KRG!$B$2:$BA$200,52,0)=0,IF(RPT!J151="Planned PTO",IF((F151-0.75)&lt;H151,"Check",""),""),""),""),"")</f>
        <v/>
      </c>
      <c r="M151" s="14" t="str">
        <f>IFERROR(IF(IF(D151="Kroger",AVERAGEIFS('QA Check'!E:E,'QA Check'!C:C,RPT!A151,'QA Check'!H:H,"(QA)"),0)&gt;=90%,IF(AND(I151="Yes",J151&lt;&gt;"Unplanned PTO",U151=1),"Check",""),""),"")</f>
        <v/>
      </c>
      <c r="U151" s="17">
        <f t="shared" si="33"/>
        <v>0</v>
      </c>
      <c r="V151" s="8" t="str">
        <f t="shared" si="38"/>
        <v/>
      </c>
      <c r="W151" s="9" t="str">
        <f>IF(G151="Plan 2",IF(AND(IFERROR(INDEX(KRG!D:D,MATCH(RPT!A151,KRG!B:B,0),1)="Plan 2",0),A151&lt;&gt;212821),INDEX(KRG!BA:BA,MATCH(RPT!A151,KRG!B:B,0),1),IF(AND(I151="Yes",OR(J151="No PTO",J151="Planned PTO",J151="Denied PTO")),2,0)),"")</f>
        <v/>
      </c>
      <c r="X151" s="9" t="str">
        <f t="shared" si="39"/>
        <v/>
      </c>
      <c r="Y151" s="9" t="str">
        <f>IF(G151="Plan 9",VLOOKUP(RPT!A151,KRG!$B$2:$BA$200,52,0),"")</f>
        <v/>
      </c>
      <c r="Z151" s="9" t="str">
        <f>IF(G151="Plan 11",VLOOKUP(RPT!A151,KRG!$B$2:$BA$200,52,0),"")</f>
        <v/>
      </c>
      <c r="AA151" s="9" t="str">
        <f>IF(G151="Plan 12",IF(D151="Kroger",IF(J151="",0,VLOOKUP(RPT!A151,KRG!$B$2:$BA$200,52,0)),IF(D151="SW Gas (Jax)",INDEX('SWG2'!BA:BA,MATCH(RPT!A151,'SWG2'!B:B,0),1),IF(D151="Mercedes (Jax)",IF(SUM(SUMIFS(HRS!G:G,HRS!C:C,A151,HRS!F:F,{"OT","REG","PR2.5","PROT5","PR125","PROTC","PR2.0","PROT4"}))&gt;=38,4,0),IF(D151="FPL",IF(AND(H151&gt;=38,I151="Yes"),5.5,IF(H151&gt;=38,3,0)),IF(AND(I151="Yes",OR(J151="No PTO",J151="Planned PTO",J151="Denied PTO")),2.5,0))))),"")</f>
        <v/>
      </c>
      <c r="AB151" s="9" t="str">
        <f>IF(G151="Plan 19",IF(J151="",0,VLOOKUP(RPT!A151,KRG!$B$2:$BA$200,52,0)),"")</f>
        <v/>
      </c>
      <c r="AC151" s="9" t="str">
        <f t="shared" si="40"/>
        <v/>
      </c>
      <c r="AD151" s="9" t="str">
        <f>IF(G151="Plan 22",VLOOKUP(RPT!A151,KRG!$B$2:$BA$200,52,0),"")</f>
        <v/>
      </c>
      <c r="AE151" s="3" t="str">
        <f t="shared" si="30"/>
        <v/>
      </c>
      <c r="AF151" s="9" t="str">
        <f>IF(G151="Plan 26",IF(J151="Unplanned PTO",0,VLOOKUP(RPT!A151,KRG!$B$2:$BA$200,52,0)),"")</f>
        <v/>
      </c>
      <c r="AG151" s="9" t="str">
        <f t="shared" si="32"/>
        <v/>
      </c>
      <c r="AH151" s="9" t="str">
        <f>IF(G151="Plan 32",VLOOKUP(A151,'SWG2'!B:BA,52,0),"")</f>
        <v/>
      </c>
      <c r="AI151" s="9" t="str">
        <f t="shared" si="41"/>
        <v/>
      </c>
      <c r="AJ151" s="9" t="str">
        <f>IF(G151="Plan 3",IF(AND(H151&gt;=38,J151&lt;&gt;"Unplanned PTO"),IF(AND(INDEX(FPL!P:P,MATCH(RPT!A151,FPL!B:B,0),1)&gt;=0.92),4.25,3),IF(AND(H151&gt;=38,J151="Unplanned PTO",AP151&gt;=38),IF(INDEX(FPL!P:P,MATCH(RPT!A151,FPL!B:B,0),1)&gt;=0.92,4.25,3),IF(INDEX(FPL!P:P,MATCH(RPT!A151,FPL!B:B,0),1)&gt;=0.92,1.25,0))),"")</f>
        <v/>
      </c>
      <c r="AL151" s="22" t="e">
        <f>INDEX(Roster!F:F, MATCH(RPT!A151,Roster!A:A,0),1)</f>
        <v>#N/A</v>
      </c>
      <c r="AM151">
        <f>IF(SUMIFS(HRS!G:G,HRS!F:F,"REG",HRS!C:C,RPT!A151)+SUMIFS(HRS!G:G,HRS!F:F,"OT",HRS!C:C,RPT!A151)+SUMIFS(HRS!G:G,HRS!F:F,"PTO",HRS!C:C,RPT!A151,HRS!S:S,"PTOS")&gt;=38,SUMIFS(HRS!G:G,HRS!F:F,"REG",HRS!C:C,RPT!A151)+SUMIFS(HRS!G:G,HRS!F:F,"OT",HRS!C:C,RPT!A151),0)</f>
        <v>0</v>
      </c>
      <c r="AP151">
        <f>SUMIFS(HRS!G:G,HRS!C:C,E151,HRS!F:F,"REG")+SUMIFS(HRS!G:G,HRS!C:C,E151,HRS!F:F,"OT")</f>
        <v>0</v>
      </c>
      <c r="AS151" s="9" t="str">
        <f t="shared" si="34"/>
        <v>1150 150</v>
      </c>
      <c r="AT151" s="9">
        <f t="shared" si="35"/>
        <v>0</v>
      </c>
      <c r="AU151" s="9" t="str">
        <f t="shared" si="31"/>
        <v/>
      </c>
      <c r="AV151" s="19" t="str">
        <f t="shared" si="42"/>
        <v/>
      </c>
      <c r="BA151"/>
    </row>
    <row r="152" spans="1:55" ht="12.75" customHeight="1" x14ac:dyDescent="0.2">
      <c r="A152" s="2">
        <f>Roster!A152</f>
        <v>0</v>
      </c>
      <c r="B152" s="2">
        <f t="shared" si="43"/>
        <v>151</v>
      </c>
      <c r="C152" s="2">
        <v>1151</v>
      </c>
      <c r="D152" s="2">
        <f>Roster!D152</f>
        <v>0</v>
      </c>
      <c r="E152" s="2" t="str">
        <f t="shared" si="36"/>
        <v>00</v>
      </c>
      <c r="F152" s="2">
        <f>IFERROR(INDEX('Cur Sch'!G:G,MATCH(RPT!A152,'Cur Sch'!C:C,0),1),0)</f>
        <v>0</v>
      </c>
      <c r="G152" s="2">
        <f>Roster!N152</f>
        <v>0</v>
      </c>
      <c r="H152" s="3">
        <f>SUMIF(HRS!C:C,RPT!E152,HRS!G:G)</f>
        <v>0</v>
      </c>
      <c r="I152" s="9" t="str">
        <f>IFERROR(IF(VLOOKUP(A152,PA!A:E,5,0)=0,"Yes",""),"No")</f>
        <v>No</v>
      </c>
      <c r="J152" s="9" t="str">
        <f>IFERROR(IF(VLOOKUP(A152,PTO!A:L,12,0)="PTOU Applied", "Unplanned PTO",IF(VLOOKUP(A152,PTO!A:L,12,0)="PTOU ","Denied PTO","Planned PTO")),"No PTO")</f>
        <v>No PTO</v>
      </c>
      <c r="K152" s="9" t="str">
        <f t="shared" si="37"/>
        <v>Check</v>
      </c>
      <c r="L152" s="14" t="str">
        <f>IFERROR(IF(AND(D152="Kroger",OR(U152="1",U152="0")),IF(VLOOKUP(RPT!A152,KRG!$B$2:$BA$200,52,0)=0,IF(RPT!J152="Planned PTO",IF((F152-0.75)&lt;H152,"Check",""),""),""),""),"")</f>
        <v/>
      </c>
      <c r="M152" s="14" t="str">
        <f>IFERROR(IF(IF(D152="Kroger",AVERAGEIFS('QA Check'!E:E,'QA Check'!C:C,RPT!A152,'QA Check'!H:H,"(QA)"),0)&gt;=90%,IF(AND(I152="Yes",J152&lt;&gt;"Unplanned PTO",U152=1),"Check",""),""),"")</f>
        <v/>
      </c>
      <c r="N152" s="6"/>
      <c r="U152" s="17">
        <f t="shared" si="33"/>
        <v>0</v>
      </c>
      <c r="V152" s="8" t="str">
        <f t="shared" si="38"/>
        <v/>
      </c>
      <c r="W152" s="9" t="str">
        <f>IF(G152="Plan 2",IF(AND(IFERROR(INDEX(KRG!D:D,MATCH(RPT!A152,KRG!B:B,0),1)="Plan 2",0),A152&lt;&gt;212821),INDEX(KRG!BA:BA,MATCH(RPT!A152,KRG!B:B,0),1),IF(AND(I152="Yes",OR(J152="No PTO",J152="Planned PTO",J152="Denied PTO")),2,0)),"")</f>
        <v/>
      </c>
      <c r="X152" s="9" t="str">
        <f t="shared" si="39"/>
        <v/>
      </c>
      <c r="Y152" s="9" t="str">
        <f>IF(G152="Plan 9",VLOOKUP(RPT!A152,KRG!$B$2:$BA$200,52,0),"")</f>
        <v/>
      </c>
      <c r="Z152" s="9" t="str">
        <f>IF(G152="Plan 11",VLOOKUP(RPT!A152,KRG!$B$2:$BA$200,52,0),"")</f>
        <v/>
      </c>
      <c r="AA152" s="9" t="str">
        <f>IF(G152="Plan 12",IF(D152="Kroger",IF(J152="",0,VLOOKUP(RPT!A152,KRG!$B$2:$BA$200,52,0)),IF(D152="SW Gas (Jax)",INDEX('SWG2'!BA:BA,MATCH(RPT!A152,'SWG2'!B:B,0),1),IF(D152="Mercedes (Jax)",IF(SUM(SUMIFS(HRS!G:G,HRS!C:C,A152,HRS!F:F,{"OT","REG","PR2.5","PROT5","PR125","PROTC","PR2.0","PROT4"}))&gt;=38,4,0),IF(D152="FPL",IF(AND(H152&gt;=38,I152="Yes"),5.5,IF(H152&gt;=38,3,0)),IF(AND(I152="Yes",OR(J152="No PTO",J152="Planned PTO",J152="Denied PTO")),2.5,0))))),"")</f>
        <v/>
      </c>
      <c r="AB152" s="9" t="str">
        <f>IF(G152="Plan 19",IF(J152="",0,VLOOKUP(RPT!A152,KRG!$B$2:$BA$200,52,0)),"")</f>
        <v/>
      </c>
      <c r="AC152" s="9" t="str">
        <f t="shared" si="40"/>
        <v/>
      </c>
      <c r="AD152" s="9" t="str">
        <f>IF(G152="Plan 22",VLOOKUP(RPT!A152,KRG!$B$2:$BA$200,52,0),"")</f>
        <v/>
      </c>
      <c r="AE152" s="3" t="str">
        <f t="shared" si="30"/>
        <v/>
      </c>
      <c r="AF152" s="9" t="str">
        <f>IF(G152="Plan 26",IF(J152="Unplanned PTO",0,VLOOKUP(RPT!A152,KRG!$B$2:$BA$200,52,0)),"")</f>
        <v/>
      </c>
      <c r="AG152" s="9" t="str">
        <f t="shared" si="32"/>
        <v/>
      </c>
      <c r="AH152" s="9" t="str">
        <f>IF(G152="Plan 32",VLOOKUP(A152,'SWG2'!B:BA,52,0),"")</f>
        <v/>
      </c>
      <c r="AI152" s="9" t="str">
        <f t="shared" si="41"/>
        <v/>
      </c>
      <c r="AJ152" s="9" t="str">
        <f>IF(G152="Plan 3",IF(AND(H152&gt;=38,J152&lt;&gt;"Unplanned PTO"),IF(AND(INDEX(FPL!P:P,MATCH(RPT!A152,FPL!B:B,0),1)&gt;=0.92),4.25,3),IF(AND(H152&gt;=38,J152="Unplanned PTO",AP152&gt;=38),IF(INDEX(FPL!P:P,MATCH(RPT!A152,FPL!B:B,0),1)&gt;=0.92,4.25,3),IF(INDEX(FPL!P:P,MATCH(RPT!A152,FPL!B:B,0),1)&gt;=0.92,1.25,0))),"")</f>
        <v/>
      </c>
      <c r="AL152" s="22" t="e">
        <f>INDEX(Roster!F:F, MATCH(RPT!A152,Roster!A:A,0),1)</f>
        <v>#N/A</v>
      </c>
      <c r="AM152">
        <f>IF(SUMIFS(HRS!G:G,HRS!F:F,"REG",HRS!C:C,RPT!A152)+SUMIFS(HRS!G:G,HRS!F:F,"OT",HRS!C:C,RPT!A152)+SUMIFS(HRS!G:G,HRS!F:F,"PTO",HRS!C:C,RPT!A152,HRS!S:S,"PTOS")&gt;=38,SUMIFS(HRS!G:G,HRS!F:F,"REG",HRS!C:C,RPT!A152)+SUMIFS(HRS!G:G,HRS!F:F,"OT",HRS!C:C,RPT!A152),0)</f>
        <v>0</v>
      </c>
      <c r="AP152">
        <f>SUMIFS(HRS!G:G,HRS!C:C,E152,HRS!F:F,"REG")+SUMIFS(HRS!G:G,HRS!C:C,E152,HRS!F:F,"OT")</f>
        <v>0</v>
      </c>
      <c r="AS152" s="9" t="str">
        <f t="shared" si="34"/>
        <v>1151 151</v>
      </c>
      <c r="AT152" s="9">
        <f t="shared" si="35"/>
        <v>0</v>
      </c>
      <c r="AU152" s="9" t="str">
        <f t="shared" si="31"/>
        <v/>
      </c>
      <c r="AV152" s="19" t="str">
        <f t="shared" si="42"/>
        <v/>
      </c>
      <c r="BA152"/>
    </row>
    <row r="153" spans="1:55" ht="12.75" customHeight="1" x14ac:dyDescent="0.2">
      <c r="A153" s="2">
        <f>Roster!A153</f>
        <v>0</v>
      </c>
      <c r="B153" s="2">
        <f t="shared" si="43"/>
        <v>152</v>
      </c>
      <c r="C153" s="2">
        <v>1152</v>
      </c>
      <c r="D153" s="2">
        <f>Roster!D153</f>
        <v>0</v>
      </c>
      <c r="E153" s="2" t="str">
        <f t="shared" si="36"/>
        <v>00</v>
      </c>
      <c r="F153" s="2">
        <f>IFERROR(INDEX('Cur Sch'!G:G,MATCH(RPT!A153,'Cur Sch'!C:C,0),1),0)</f>
        <v>0</v>
      </c>
      <c r="G153" s="2">
        <f>Roster!N153</f>
        <v>0</v>
      </c>
      <c r="H153" s="3">
        <f>SUMIF(HRS!C:C,RPT!E153,HRS!G:G)</f>
        <v>0</v>
      </c>
      <c r="I153" s="9" t="str">
        <f>IFERROR(IF(VLOOKUP(A153,PA!A:E,5,0)=0,"Yes",""),"No")</f>
        <v>No</v>
      </c>
      <c r="J153" s="9" t="str">
        <f>IFERROR(IF(VLOOKUP(A153,PTO!A:L,12,0)="PTOU Applied", "Unplanned PTO",IF(VLOOKUP(A153,PTO!A:L,12,0)="PTOU ","Denied PTO","Planned PTO")),"No PTO")</f>
        <v>No PTO</v>
      </c>
      <c r="K153" s="9" t="str">
        <f t="shared" si="37"/>
        <v>Check</v>
      </c>
      <c r="L153" s="14" t="str">
        <f>IFERROR(IF(AND(D153="Kroger",OR(U153="1",U153="0")),IF(VLOOKUP(RPT!A153,KRG!$B$2:$BA$200,52,0)=0,IF(RPT!J153="Planned PTO",IF((F153-0.75)&lt;H153,"Check",""),""),""),""),"")</f>
        <v/>
      </c>
      <c r="M153" s="14" t="str">
        <f>IFERROR(IF(IF(D153="Kroger",AVERAGEIFS('QA Check'!E:E,'QA Check'!C:C,RPT!A153,'QA Check'!H:H,"(QA)"),0)&gt;=90%,IF(AND(I153="Yes",J153&lt;&gt;"Unplanned PTO",U153=1),"Check",""),""),"")</f>
        <v/>
      </c>
      <c r="N153" s="6"/>
      <c r="U153" s="17">
        <f t="shared" si="33"/>
        <v>0</v>
      </c>
      <c r="V153" s="8" t="str">
        <f t="shared" si="38"/>
        <v/>
      </c>
      <c r="W153" s="9" t="str">
        <f>IF(G153="Plan 2",IF(AND(IFERROR(INDEX(KRG!D:D,MATCH(RPT!A153,KRG!B:B,0),1)="Plan 2",0),A153&lt;&gt;212821),INDEX(KRG!BA:BA,MATCH(RPT!A153,KRG!B:B,0),1),IF(AND(I153="Yes",OR(J153="No PTO",J153="Planned PTO",J153="Denied PTO")),2,0)),"")</f>
        <v/>
      </c>
      <c r="X153" s="9" t="str">
        <f t="shared" si="39"/>
        <v/>
      </c>
      <c r="Y153" s="9" t="str">
        <f>IF(G153="Plan 9",VLOOKUP(RPT!A153,KRG!$B$2:$BA$200,52,0),"")</f>
        <v/>
      </c>
      <c r="Z153" s="9" t="str">
        <f>IF(G153="Plan 11",VLOOKUP(RPT!A153,KRG!$B$2:$BA$200,52,0),"")</f>
        <v/>
      </c>
      <c r="AA153" s="9" t="str">
        <f>IF(G153="Plan 12",IF(D153="Kroger",IF(J153="",0,VLOOKUP(RPT!A153,KRG!$B$2:$BA$200,52,0)),IF(D153="SW Gas (Jax)",INDEX('SWG2'!BA:BA,MATCH(RPT!A153,'SWG2'!B:B,0),1),IF(D153="Mercedes (Jax)",IF(SUM(SUMIFS(HRS!G:G,HRS!C:C,A153,HRS!F:F,{"OT","REG","PR2.5","PROT5","PR125","PROTC","PR2.0","PROT4"}))&gt;=38,4,0),IF(D153="FPL",IF(AND(H153&gt;=38,I153="Yes"),5.5,IF(H153&gt;=38,3,0)),IF(AND(I153="Yes",OR(J153="No PTO",J153="Planned PTO",J153="Denied PTO")),2.5,0))))),"")</f>
        <v/>
      </c>
      <c r="AB153" s="9" t="str">
        <f>IF(G153="Plan 19",IF(J153="",0,VLOOKUP(RPT!A153,KRG!$B$2:$BA$200,52,0)),"")</f>
        <v/>
      </c>
      <c r="AC153" s="9" t="str">
        <f t="shared" si="40"/>
        <v/>
      </c>
      <c r="AD153" s="9" t="str">
        <f>IF(G153="Plan 22",VLOOKUP(RPT!A153,KRG!$B$2:$BA$200,52,0),"")</f>
        <v/>
      </c>
      <c r="AE153" s="3" t="str">
        <f t="shared" si="30"/>
        <v/>
      </c>
      <c r="AF153" s="9" t="str">
        <f>IF(G153="Plan 26",IF(J153="Unplanned PTO",0,VLOOKUP(RPT!A153,KRG!$B$2:$BA$200,52,0)),"")</f>
        <v/>
      </c>
      <c r="AG153" s="9" t="str">
        <f t="shared" si="32"/>
        <v/>
      </c>
      <c r="AH153" s="9" t="str">
        <f>IF(G153="Plan 32",VLOOKUP(A153,'SWG2'!B:BA,52,0),"")</f>
        <v/>
      </c>
      <c r="AI153" s="9" t="str">
        <f t="shared" si="41"/>
        <v/>
      </c>
      <c r="AJ153" s="9" t="str">
        <f>IF(G153="Plan 3",IF(AND(H153&gt;=38,J153&lt;&gt;"Unplanned PTO"),IF(AND(INDEX(FPL!P:P,MATCH(RPT!A153,FPL!B:B,0),1)&gt;=0.92),4.25,3),IF(AND(H153&gt;=38,J153="Unplanned PTO",AP153&gt;=38),IF(INDEX(FPL!P:P,MATCH(RPT!A153,FPL!B:B,0),1)&gt;=0.92,4.25,3),IF(INDEX(FPL!P:P,MATCH(RPT!A153,FPL!B:B,0),1)&gt;=0.92,1.25,0))),"")</f>
        <v/>
      </c>
      <c r="AL153" s="22" t="e">
        <f>INDEX(Roster!F:F, MATCH(RPT!A153,Roster!A:A,0),1)</f>
        <v>#N/A</v>
      </c>
      <c r="AM153">
        <f>IF(SUMIFS(HRS!G:G,HRS!F:F,"REG",HRS!C:C,RPT!A153)+SUMIFS(HRS!G:G,HRS!F:F,"OT",HRS!C:C,RPT!A153)+SUMIFS(HRS!G:G,HRS!F:F,"PTO",HRS!C:C,RPT!A153,HRS!S:S,"PTOS")&gt;=38,SUMIFS(HRS!G:G,HRS!F:F,"REG",HRS!C:C,RPT!A153)+SUMIFS(HRS!G:G,HRS!F:F,"OT",HRS!C:C,RPT!A153),0)</f>
        <v>0</v>
      </c>
      <c r="AP153">
        <f>SUMIFS(HRS!G:G,HRS!C:C,E153,HRS!F:F,"REG")+SUMIFS(HRS!G:G,HRS!C:C,E153,HRS!F:F,"OT")</f>
        <v>0</v>
      </c>
      <c r="AS153" s="9" t="str">
        <f t="shared" si="34"/>
        <v>1152 152</v>
      </c>
      <c r="AT153" s="9">
        <f t="shared" si="35"/>
        <v>0</v>
      </c>
      <c r="AU153" s="9" t="str">
        <f t="shared" si="31"/>
        <v/>
      </c>
      <c r="AV153" s="19" t="str">
        <f t="shared" si="42"/>
        <v/>
      </c>
      <c r="BA153"/>
    </row>
    <row r="154" spans="1:55" ht="12.75" customHeight="1" x14ac:dyDescent="0.2">
      <c r="A154" s="2">
        <f>Roster!A154</f>
        <v>0</v>
      </c>
      <c r="B154" s="2">
        <f t="shared" si="43"/>
        <v>153</v>
      </c>
      <c r="C154" s="2">
        <v>1153</v>
      </c>
      <c r="D154" s="2">
        <f>Roster!D154</f>
        <v>0</v>
      </c>
      <c r="E154" s="2" t="str">
        <f t="shared" si="36"/>
        <v>00</v>
      </c>
      <c r="F154" s="2">
        <f>IFERROR(INDEX('Cur Sch'!G:G,MATCH(RPT!A154,'Cur Sch'!C:C,0),1),0)</f>
        <v>0</v>
      </c>
      <c r="G154" s="2">
        <f>Roster!N154</f>
        <v>0</v>
      </c>
      <c r="H154" s="3">
        <f>SUMIF(HRS!C:C,RPT!E154,HRS!G:G)</f>
        <v>0</v>
      </c>
      <c r="I154" s="9" t="str">
        <f>IFERROR(IF(VLOOKUP(A154,PA!A:E,5,0)=0,"Yes",""),"No")</f>
        <v>No</v>
      </c>
      <c r="J154" s="9" t="str">
        <f>IFERROR(IF(VLOOKUP(A154,PTO!A:L,12,0)="PTOU Applied", "Unplanned PTO",IF(VLOOKUP(A154,PTO!A:L,12,0)="PTOU ","Denied PTO","Planned PTO")),"No PTO")</f>
        <v>No PTO</v>
      </c>
      <c r="K154" s="9" t="str">
        <f t="shared" si="37"/>
        <v>Check</v>
      </c>
      <c r="L154" s="14" t="str">
        <f>IFERROR(IF(AND(D154="Kroger",OR(U154="1",U154="0")),IF(VLOOKUP(RPT!A154,KRG!$B$2:$BA$200,52,0)=0,IF(RPT!J154="Planned PTO",IF((F154-0.75)&lt;H154,"Check",""),""),""),""),"")</f>
        <v/>
      </c>
      <c r="M154" s="14" t="str">
        <f>IFERROR(IF(IF(D154="Kroger",AVERAGEIFS('QA Check'!E:E,'QA Check'!C:C,RPT!A154,'QA Check'!H:H,"(QA)"),0)&gt;=90%,IF(AND(I154="Yes",J154&lt;&gt;"Unplanned PTO",U154=1),"Check",""),""),"")</f>
        <v/>
      </c>
      <c r="N154" s="6"/>
      <c r="U154" s="17">
        <f t="shared" si="33"/>
        <v>0</v>
      </c>
      <c r="V154" s="8" t="str">
        <f t="shared" si="38"/>
        <v/>
      </c>
      <c r="W154" s="9" t="str">
        <f>IF(G154="Plan 2",IF(AND(IFERROR(INDEX(KRG!D:D,MATCH(RPT!A154,KRG!B:B,0),1)="Plan 2",0),A154&lt;&gt;212821),INDEX(KRG!BA:BA,MATCH(RPT!A154,KRG!B:B,0),1),IF(AND(I154="Yes",OR(J154="No PTO",J154="Planned PTO",J154="Denied PTO")),2,0)),"")</f>
        <v/>
      </c>
      <c r="X154" s="9" t="str">
        <f t="shared" si="39"/>
        <v/>
      </c>
      <c r="Y154" s="9" t="str">
        <f>IF(G154="Plan 9",VLOOKUP(RPT!A154,KRG!$B$2:$BA$200,52,0),"")</f>
        <v/>
      </c>
      <c r="Z154" s="9" t="str">
        <f>IF(G154="Plan 11",VLOOKUP(RPT!A154,KRG!$B$2:$BA$200,52,0),"")</f>
        <v/>
      </c>
      <c r="AA154" s="9" t="str">
        <f>IF(G154="Plan 12",IF(D154="Kroger",IF(J154="",0,VLOOKUP(RPT!A154,KRG!$B$2:$BA$200,52,0)),IF(D154="SW Gas (Jax)",INDEX('SWG2'!BA:BA,MATCH(RPT!A154,'SWG2'!B:B,0),1),IF(D154="Mercedes (Jax)",IF(SUM(SUMIFS(HRS!G:G,HRS!C:C,A154,HRS!F:F,{"OT","REG","PR2.5","PROT5","PR125","PROTC","PR2.0","PROT4"}))&gt;=38,4,0),IF(D154="FPL",IF(AND(H154&gt;=38,I154="Yes"),5.5,IF(H154&gt;=38,3,0)),IF(AND(I154="Yes",OR(J154="No PTO",J154="Planned PTO",J154="Denied PTO")),2.5,0))))),"")</f>
        <v/>
      </c>
      <c r="AB154" s="9" t="str">
        <f>IF(G154="Plan 19",IF(J154="",0,VLOOKUP(RPT!A154,KRG!$B$2:$BA$200,52,0)),"")</f>
        <v/>
      </c>
      <c r="AC154" s="9" t="str">
        <f t="shared" si="40"/>
        <v/>
      </c>
      <c r="AD154" s="9" t="str">
        <f>IF(G154="Plan 22",VLOOKUP(RPT!A154,KRG!$B$2:$BA$200,52,0),"")</f>
        <v/>
      </c>
      <c r="AE154" s="3" t="str">
        <f t="shared" si="30"/>
        <v/>
      </c>
      <c r="AF154" s="9" t="str">
        <f>IF(G154="Plan 26",IF(J154="Unplanned PTO",0,VLOOKUP(RPT!A154,KRG!$B$2:$BA$200,52,0)),"")</f>
        <v/>
      </c>
      <c r="AG154" s="9" t="str">
        <f t="shared" si="32"/>
        <v/>
      </c>
      <c r="AH154" s="9" t="str">
        <f>IF(G154="Plan 32",VLOOKUP(A154,'SWG2'!B:BA,52,0),"")</f>
        <v/>
      </c>
      <c r="AI154" s="9" t="str">
        <f t="shared" si="41"/>
        <v/>
      </c>
      <c r="AJ154" s="9" t="str">
        <f>IF(G154="Plan 3",IF(AND(H154&gt;=38,J154&lt;&gt;"Unplanned PTO"),IF(AND(INDEX(FPL!P:P,MATCH(RPT!A154,FPL!B:B,0),1)&gt;=0.92),4.25,3),IF(AND(H154&gt;=38,J154="Unplanned PTO",AP154&gt;=38),IF(INDEX(FPL!P:P,MATCH(RPT!A154,FPL!B:B,0),1)&gt;=0.92,4.25,3),IF(INDEX(FPL!P:P,MATCH(RPT!A154,FPL!B:B,0),1)&gt;=0.92,1.25,0))),"")</f>
        <v/>
      </c>
      <c r="AL154" s="22" t="e">
        <f>INDEX(Roster!F:F, MATCH(RPT!A154,Roster!A:A,0),1)</f>
        <v>#N/A</v>
      </c>
      <c r="AM154">
        <f>IF(SUMIFS(HRS!G:G,HRS!F:F,"REG",HRS!C:C,RPT!A154)+SUMIFS(HRS!G:G,HRS!F:F,"OT",HRS!C:C,RPT!A154)+SUMIFS(HRS!G:G,HRS!F:F,"PTO",HRS!C:C,RPT!A154,HRS!S:S,"PTOS")&gt;=38,SUMIFS(HRS!G:G,HRS!F:F,"REG",HRS!C:C,RPT!A154)+SUMIFS(HRS!G:G,HRS!F:F,"OT",HRS!C:C,RPT!A154),0)</f>
        <v>0</v>
      </c>
      <c r="AP154">
        <f>SUMIFS(HRS!G:G,HRS!C:C,E154,HRS!F:F,"REG")+SUMIFS(HRS!G:G,HRS!C:C,E154,HRS!F:F,"OT")</f>
        <v>0</v>
      </c>
      <c r="AS154" s="9" t="str">
        <f t="shared" si="34"/>
        <v>1153 153</v>
      </c>
      <c r="AT154" s="9">
        <f t="shared" si="35"/>
        <v>0</v>
      </c>
      <c r="AU154" s="9" t="str">
        <f t="shared" si="31"/>
        <v/>
      </c>
      <c r="AV154" s="19" t="str">
        <f t="shared" si="42"/>
        <v/>
      </c>
      <c r="BA154"/>
    </row>
    <row r="155" spans="1:55" ht="12.75" customHeight="1" x14ac:dyDescent="0.2">
      <c r="A155" s="2">
        <f>Roster!A155</f>
        <v>0</v>
      </c>
      <c r="B155" s="2">
        <f t="shared" si="43"/>
        <v>154</v>
      </c>
      <c r="C155" s="2">
        <v>1154</v>
      </c>
      <c r="D155" s="2">
        <f>Roster!D155</f>
        <v>0</v>
      </c>
      <c r="E155" s="2" t="str">
        <f t="shared" si="36"/>
        <v>00</v>
      </c>
      <c r="F155" s="2">
        <f>IFERROR(INDEX('Cur Sch'!G:G,MATCH(RPT!A155,'Cur Sch'!C:C,0),1),0)</f>
        <v>0</v>
      </c>
      <c r="G155" s="2">
        <f>Roster!N155</f>
        <v>0</v>
      </c>
      <c r="H155" s="3">
        <f>SUMIF(HRS!C:C,RPT!E155,HRS!G:G)</f>
        <v>0</v>
      </c>
      <c r="I155" s="9" t="str">
        <f>IFERROR(IF(VLOOKUP(A155,PA!A:E,5,0)=0,"Yes",""),"No")</f>
        <v>No</v>
      </c>
      <c r="J155" s="9" t="str">
        <f>IFERROR(IF(VLOOKUP(A155,PTO!A:L,12,0)="PTOU Applied", "Unplanned PTO",IF(VLOOKUP(A155,PTO!A:L,12,0)="PTOU ","Denied PTO","Planned PTO")),"No PTO")</f>
        <v>No PTO</v>
      </c>
      <c r="K155" s="9" t="str">
        <f t="shared" si="37"/>
        <v>Check</v>
      </c>
      <c r="L155" s="14" t="str">
        <f>IFERROR(IF(AND(D155="Kroger",OR(U155="1",U155="0")),IF(VLOOKUP(RPT!A155,KRG!$B$2:$BA$200,52,0)=0,IF(RPT!J155="Planned PTO",IF((F155-0.75)&lt;H155,"Check",""),""),""),""),"")</f>
        <v/>
      </c>
      <c r="M155" s="14" t="str">
        <f>IFERROR(IF(IF(D155="Kroger",AVERAGEIFS('QA Check'!E:E,'QA Check'!C:C,RPT!A155,'QA Check'!H:H,"(QA)"),0)&gt;=90%,IF(AND(I155="Yes",J155&lt;&gt;"Unplanned PTO",U155=1),"Check",""),""),"")</f>
        <v/>
      </c>
      <c r="N155" s="6"/>
      <c r="U155" s="17">
        <f t="shared" si="33"/>
        <v>0</v>
      </c>
      <c r="V155" s="8" t="str">
        <f t="shared" si="38"/>
        <v/>
      </c>
      <c r="W155" s="9" t="str">
        <f>IF(G155="Plan 2",IF(AND(IFERROR(INDEX(KRG!D:D,MATCH(RPT!A155,KRG!B:B,0),1)="Plan 2",0),A155&lt;&gt;212821),INDEX(KRG!BA:BA,MATCH(RPT!A155,KRG!B:B,0),1),IF(AND(I155="Yes",OR(J155="No PTO",J155="Planned PTO",J155="Denied PTO")),2,0)),"")</f>
        <v/>
      </c>
      <c r="X155" s="9" t="str">
        <f t="shared" si="39"/>
        <v/>
      </c>
      <c r="Y155" s="9" t="str">
        <f>IF(G155="Plan 9",VLOOKUP(RPT!A155,KRG!$B$2:$BA$200,52,0),"")</f>
        <v/>
      </c>
      <c r="Z155" s="9" t="str">
        <f>IF(G155="Plan 11",VLOOKUP(RPT!A155,KRG!$B$2:$BA$200,52,0),"")</f>
        <v/>
      </c>
      <c r="AA155" s="9" t="str">
        <f>IF(G155="Plan 12",IF(D155="Kroger",IF(J155="",0,VLOOKUP(RPT!A155,KRG!$B$2:$BA$200,52,0)),IF(D155="SW Gas (Jax)",INDEX('SWG2'!BA:BA,MATCH(RPT!A155,'SWG2'!B:B,0),1),IF(D155="Mercedes (Jax)",IF(SUM(SUMIFS(HRS!G:G,HRS!C:C,A155,HRS!F:F,{"OT","REG","PR2.5","PROT5","PR125","PROTC","PR2.0","PROT4"}))&gt;=38,4,0),IF(D155="FPL",IF(AND(H155&gt;=38,I155="Yes"),5.5,IF(H155&gt;=38,3,0)),IF(AND(I155="Yes",OR(J155="No PTO",J155="Planned PTO",J155="Denied PTO")),2.5,0))))),"")</f>
        <v/>
      </c>
      <c r="AB155" s="9" t="str">
        <f>IF(G155="Plan 19",IF(J155="",0,VLOOKUP(RPT!A155,KRG!$B$2:$BA$200,52,0)),"")</f>
        <v/>
      </c>
      <c r="AC155" s="9" t="str">
        <f t="shared" si="40"/>
        <v/>
      </c>
      <c r="AD155" s="9" t="str">
        <f>IF(G155="Plan 22",VLOOKUP(RPT!A155,KRG!$B$2:$BA$200,52,0),"")</f>
        <v/>
      </c>
      <c r="AE155" s="3" t="str">
        <f t="shared" si="30"/>
        <v/>
      </c>
      <c r="AF155" s="9" t="str">
        <f>IF(G155="Plan 26",IF(J155="Unplanned PTO",0,VLOOKUP(RPT!A155,KRG!$B$2:$BA$200,52,0)),"")</f>
        <v/>
      </c>
      <c r="AG155" s="9" t="str">
        <f t="shared" si="32"/>
        <v/>
      </c>
      <c r="AH155" s="9" t="str">
        <f>IF(G155="Plan 32",VLOOKUP(A155,'SWG2'!B:BA,52,0),"")</f>
        <v/>
      </c>
      <c r="AI155" s="9" t="str">
        <f t="shared" si="41"/>
        <v/>
      </c>
      <c r="AJ155" s="9" t="str">
        <f>IF(G155="Plan 3",IF(AND(H155&gt;=38,J155&lt;&gt;"Unplanned PTO"),IF(AND(INDEX(FPL!P:P,MATCH(RPT!A155,FPL!B:B,0),1)&gt;=0.92),4.25,3),IF(AND(H155&gt;=38,J155="Unplanned PTO",AP155&gt;=38),IF(INDEX(FPL!P:P,MATCH(RPT!A155,FPL!B:B,0),1)&gt;=0.92,4.25,3),IF(INDEX(FPL!P:P,MATCH(RPT!A155,FPL!B:B,0),1)&gt;=0.92,1.25,0))),"")</f>
        <v/>
      </c>
      <c r="AL155" s="22" t="e">
        <f>INDEX(Roster!F:F, MATCH(RPT!A155,Roster!A:A,0),1)</f>
        <v>#N/A</v>
      </c>
      <c r="AM155">
        <f>IF(SUMIFS(HRS!G:G,HRS!F:F,"REG",HRS!C:C,RPT!A155)+SUMIFS(HRS!G:G,HRS!F:F,"OT",HRS!C:C,RPT!A155)+SUMIFS(HRS!G:G,HRS!F:F,"PTO",HRS!C:C,RPT!A155,HRS!S:S,"PTOS")&gt;=38,SUMIFS(HRS!G:G,HRS!F:F,"REG",HRS!C:C,RPT!A155)+SUMIFS(HRS!G:G,HRS!F:F,"OT",HRS!C:C,RPT!A155),0)</f>
        <v>0</v>
      </c>
      <c r="AP155">
        <f>SUMIFS(HRS!G:G,HRS!C:C,E155,HRS!F:F,"REG")+SUMIFS(HRS!G:G,HRS!C:C,E155,HRS!F:F,"OT")</f>
        <v>0</v>
      </c>
      <c r="AS155" s="9" t="str">
        <f t="shared" si="34"/>
        <v>1154 154</v>
      </c>
      <c r="AT155" s="9">
        <f t="shared" si="35"/>
        <v>0</v>
      </c>
      <c r="AU155" s="9" t="str">
        <f t="shared" si="31"/>
        <v/>
      </c>
      <c r="AV155" s="19" t="str">
        <f t="shared" si="42"/>
        <v/>
      </c>
      <c r="BA155"/>
    </row>
    <row r="156" spans="1:55" ht="12.75" customHeight="1" x14ac:dyDescent="0.2">
      <c r="A156" s="2">
        <f>Roster!A156</f>
        <v>0</v>
      </c>
      <c r="B156" s="2">
        <f t="shared" si="43"/>
        <v>155</v>
      </c>
      <c r="C156" s="2">
        <v>1155</v>
      </c>
      <c r="D156" s="2">
        <f>Roster!D156</f>
        <v>0</v>
      </c>
      <c r="E156" s="2" t="str">
        <f t="shared" si="36"/>
        <v>00</v>
      </c>
      <c r="F156" s="2">
        <f>IFERROR(INDEX('Cur Sch'!G:G,MATCH(RPT!A156,'Cur Sch'!C:C,0),1),0)</f>
        <v>0</v>
      </c>
      <c r="G156" s="2">
        <f>Roster!N156</f>
        <v>0</v>
      </c>
      <c r="H156" s="3">
        <f>SUMIF(HRS!C:C,RPT!E156,HRS!G:G)</f>
        <v>0</v>
      </c>
      <c r="I156" s="9" t="str">
        <f>IFERROR(IF(VLOOKUP(A156,PA!A:E,5,0)=0,"Yes",""),"No")</f>
        <v>No</v>
      </c>
      <c r="J156" s="9" t="str">
        <f>IFERROR(IF(VLOOKUP(A156,PTO!A:L,12,0)="PTOU Applied", "Unplanned PTO",IF(VLOOKUP(A156,PTO!A:L,12,0)="PTOU ","Denied PTO","Planned PTO")),"No PTO")</f>
        <v>No PTO</v>
      </c>
      <c r="K156" s="9" t="str">
        <f t="shared" si="37"/>
        <v>Check</v>
      </c>
      <c r="L156" s="14" t="str">
        <f>IFERROR(IF(AND(D156="Kroger",OR(U156="1",U156="0")),IF(VLOOKUP(RPT!A156,KRG!$B$2:$BA$200,52,0)=0,IF(RPT!J156="Planned PTO",IF((F156-0.75)&lt;H156,"Check",""),""),""),""),"")</f>
        <v/>
      </c>
      <c r="M156" s="14" t="str">
        <f>IFERROR(IF(IF(D156="Kroger",AVERAGEIFS('QA Check'!E:E,'QA Check'!C:C,RPT!A156,'QA Check'!H:H,"(QA)"),0)&gt;=90%,IF(AND(I156="Yes",J156&lt;&gt;"Unplanned PTO",U156=1),"Check",""),""),"")</f>
        <v/>
      </c>
      <c r="N156" s="6"/>
      <c r="U156" s="17">
        <f t="shared" si="33"/>
        <v>0</v>
      </c>
      <c r="V156" s="8" t="str">
        <f t="shared" si="38"/>
        <v/>
      </c>
      <c r="W156" s="9" t="str">
        <f>IF(G156="Plan 2",IF(AND(IFERROR(INDEX(KRG!D:D,MATCH(RPT!A156,KRG!B:B,0),1)="Plan 2",0),A156&lt;&gt;212821),INDEX(KRG!BA:BA,MATCH(RPT!A156,KRG!B:B,0),1),IF(AND(I156="Yes",OR(J156="No PTO",J156="Planned PTO",J156="Denied PTO")),2,0)),"")</f>
        <v/>
      </c>
      <c r="X156" s="9" t="str">
        <f t="shared" si="39"/>
        <v/>
      </c>
      <c r="Y156" s="9" t="str">
        <f>IF(G156="Plan 9",VLOOKUP(RPT!A156,KRG!$B$2:$BA$200,52,0),"")</f>
        <v/>
      </c>
      <c r="Z156" s="9" t="str">
        <f>IF(G156="Plan 11",VLOOKUP(RPT!A156,KRG!$B$2:$BA$200,52,0),"")</f>
        <v/>
      </c>
      <c r="AA156" s="9" t="str">
        <f>IF(G156="Plan 12",IF(D156="Kroger",IF(J156="",0,VLOOKUP(RPT!A156,KRG!$B$2:$BA$200,52,0)),IF(D156="SW Gas (Jax)",INDEX('SWG2'!BA:BA,MATCH(RPT!A156,'SWG2'!B:B,0),1),IF(D156="Mercedes (Jax)",IF(SUM(SUMIFS(HRS!G:G,HRS!C:C,A156,HRS!F:F,{"OT","REG","PR2.5","PROT5","PR125","PROTC","PR2.0","PROT4"}))&gt;=38,4,0),IF(D156="FPL",IF(AND(H156&gt;=38,I156="Yes"),5.5,IF(H156&gt;=38,3,0)),IF(AND(I156="Yes",OR(J156="No PTO",J156="Planned PTO",J156="Denied PTO")),2.5,0))))),"")</f>
        <v/>
      </c>
      <c r="AB156" s="9" t="str">
        <f>IF(G156="Plan 19",IF(J156="",0,VLOOKUP(RPT!A156,KRG!$B$2:$BA$200,52,0)),"")</f>
        <v/>
      </c>
      <c r="AC156" s="9" t="str">
        <f t="shared" si="40"/>
        <v/>
      </c>
      <c r="AD156" s="9" t="str">
        <f>IF(G156="Plan 22",VLOOKUP(RPT!A156,KRG!$B$2:$BA$200,52,0),"")</f>
        <v/>
      </c>
      <c r="AE156" s="3" t="str">
        <f t="shared" si="30"/>
        <v/>
      </c>
      <c r="AF156" s="9" t="str">
        <f>IF(G156="Plan 26",IF(J156="Unplanned PTO",0,VLOOKUP(RPT!A156,KRG!$B$2:$BA$200,52,0)),"")</f>
        <v/>
      </c>
      <c r="AG156" s="9" t="str">
        <f t="shared" si="32"/>
        <v/>
      </c>
      <c r="AH156" s="9" t="str">
        <f>IF(G156="Plan 32",VLOOKUP(A156,'SWG2'!B:BA,52,0),"")</f>
        <v/>
      </c>
      <c r="AI156" s="9" t="str">
        <f t="shared" si="41"/>
        <v/>
      </c>
      <c r="AJ156" s="9" t="str">
        <f>IF(G156="Plan 3",IF(AND(H156&gt;=38,J156&lt;&gt;"Unplanned PTO"),IF(AND(INDEX(FPL!P:P,MATCH(RPT!A156,FPL!B:B,0),1)&gt;=0.92),4.25,3),IF(AND(H156&gt;=38,J156="Unplanned PTO",AP156&gt;=38),IF(INDEX(FPL!P:P,MATCH(RPT!A156,FPL!B:B,0),1)&gt;=0.92,4.25,3),IF(INDEX(FPL!P:P,MATCH(RPT!A156,FPL!B:B,0),1)&gt;=0.92,1.25,0))),"")</f>
        <v/>
      </c>
      <c r="AL156" s="22" t="e">
        <f>INDEX(Roster!F:F, MATCH(RPT!A156,Roster!A:A,0),1)</f>
        <v>#N/A</v>
      </c>
      <c r="AM156">
        <f>IF(SUMIFS(HRS!G:G,HRS!F:F,"REG",HRS!C:C,RPT!A156)+SUMIFS(HRS!G:G,HRS!F:F,"OT",HRS!C:C,RPT!A156)+SUMIFS(HRS!G:G,HRS!F:F,"PTO",HRS!C:C,RPT!A156,HRS!S:S,"PTOS")&gt;=38,SUMIFS(HRS!G:G,HRS!F:F,"REG",HRS!C:C,RPT!A156)+SUMIFS(HRS!G:G,HRS!F:F,"OT",HRS!C:C,RPT!A156),0)</f>
        <v>0</v>
      </c>
      <c r="AP156">
        <f>SUMIFS(HRS!G:G,HRS!C:C,E156,HRS!F:F,"REG")+SUMIFS(HRS!G:G,HRS!C:C,E156,HRS!F:F,"OT")</f>
        <v>0</v>
      </c>
      <c r="AS156" s="9" t="str">
        <f t="shared" si="34"/>
        <v>1155 155</v>
      </c>
      <c r="AT156" s="9">
        <f t="shared" si="35"/>
        <v>0</v>
      </c>
      <c r="AU156" s="9" t="str">
        <f t="shared" si="31"/>
        <v/>
      </c>
      <c r="AV156" s="19" t="str">
        <f t="shared" si="42"/>
        <v/>
      </c>
      <c r="BA156"/>
    </row>
    <row r="157" spans="1:55" ht="12.75" customHeight="1" x14ac:dyDescent="0.2">
      <c r="A157" s="2">
        <f>Roster!A157</f>
        <v>0</v>
      </c>
      <c r="B157" s="2">
        <f t="shared" si="43"/>
        <v>156</v>
      </c>
      <c r="C157" s="2">
        <v>1156</v>
      </c>
      <c r="D157" s="2">
        <f>Roster!D157</f>
        <v>0</v>
      </c>
      <c r="E157" s="2" t="str">
        <f t="shared" si="36"/>
        <v>00</v>
      </c>
      <c r="F157" s="2">
        <f>IFERROR(INDEX('Cur Sch'!G:G,MATCH(RPT!A157,'Cur Sch'!C:C,0),1),0)</f>
        <v>0</v>
      </c>
      <c r="G157" s="2">
        <f>Roster!N157</f>
        <v>0</v>
      </c>
      <c r="H157" s="3">
        <f>SUMIF(HRS!C:C,RPT!E157,HRS!G:G)</f>
        <v>0</v>
      </c>
      <c r="I157" s="9" t="str">
        <f>IFERROR(IF(VLOOKUP(A157,PA!A:E,5,0)=0,"Yes",""),"No")</f>
        <v>No</v>
      </c>
      <c r="J157" s="9" t="str">
        <f>IFERROR(IF(VLOOKUP(A157,PTO!A:L,12,0)="PTOU Applied", "Unplanned PTO",IF(VLOOKUP(A157,PTO!A:L,12,0)="PTOU ","Denied PTO","Planned PTO")),"No PTO")</f>
        <v>No PTO</v>
      </c>
      <c r="K157" s="9" t="str">
        <f t="shared" si="37"/>
        <v>Check</v>
      </c>
      <c r="L157" s="14" t="str">
        <f>IFERROR(IF(AND(D157="Kroger",OR(U157="1",U157="0")),IF(VLOOKUP(RPT!A157,KRG!$B$2:$BA$200,52,0)=0,IF(RPT!J157="Planned PTO",IF((F157-0.75)&lt;H157,"Check",""),""),""),""),"")</f>
        <v/>
      </c>
      <c r="M157" s="14" t="str">
        <f>IFERROR(IF(IF(D157="Kroger",AVERAGEIFS('QA Check'!E:E,'QA Check'!C:C,RPT!A157,'QA Check'!H:H,"(QA)"),0)&gt;=90%,IF(AND(I157="Yes",J157&lt;&gt;"Unplanned PTO",U157=1),"Check",""),""),"")</f>
        <v/>
      </c>
      <c r="N157" s="6"/>
      <c r="U157" s="17">
        <f t="shared" si="33"/>
        <v>0</v>
      </c>
      <c r="V157" s="8" t="str">
        <f t="shared" si="38"/>
        <v/>
      </c>
      <c r="W157" s="9" t="str">
        <f>IF(G157="Plan 2",IF(AND(IFERROR(INDEX(KRG!D:D,MATCH(RPT!A157,KRG!B:B,0),1)="Plan 2",0),A157&lt;&gt;212821),INDEX(KRG!BA:BA,MATCH(RPT!A157,KRG!B:B,0),1),IF(AND(I157="Yes",OR(J157="No PTO",J157="Planned PTO",J157="Denied PTO")),2,0)),"")</f>
        <v/>
      </c>
      <c r="X157" s="9" t="str">
        <f t="shared" si="39"/>
        <v/>
      </c>
      <c r="Y157" s="9" t="str">
        <f>IF(G157="Plan 9",VLOOKUP(RPT!A157,KRG!$B$2:$BA$200,52,0),"")</f>
        <v/>
      </c>
      <c r="Z157" s="9" t="str">
        <f>IF(G157="Plan 11",VLOOKUP(RPT!A157,KRG!$B$2:$BA$200,52,0),"")</f>
        <v/>
      </c>
      <c r="AA157" s="9" t="str">
        <f>IF(G157="Plan 12",IF(D157="Kroger",IF(J157="",0,VLOOKUP(RPT!A157,KRG!$B$2:$BA$200,52,0)),IF(D157="SW Gas (Jax)",INDEX('SWG2'!BA:BA,MATCH(RPT!A157,'SWG2'!B:B,0),1),IF(D157="Mercedes (Jax)",IF(SUM(SUMIFS(HRS!G:G,HRS!C:C,A157,HRS!F:F,{"OT","REG","PR2.5","PROT5","PR125","PROTC","PR2.0","PROT4"}))&gt;=38,4,0),IF(D157="FPL",IF(AND(H157&gt;=38,I157="Yes"),5.5,IF(H157&gt;=38,3,0)),IF(AND(I157="Yes",OR(J157="No PTO",J157="Planned PTO",J157="Denied PTO")),2.5,0))))),"")</f>
        <v/>
      </c>
      <c r="AB157" s="9" t="str">
        <f>IF(G157="Plan 19",IF(J157="",0,VLOOKUP(RPT!A157,KRG!$B$2:$BA$200,52,0)),"")</f>
        <v/>
      </c>
      <c r="AC157" s="9" t="str">
        <f t="shared" si="40"/>
        <v/>
      </c>
      <c r="AD157" s="9" t="str">
        <f>IF(G157="Plan 22",VLOOKUP(RPT!A157,KRG!$B$2:$BA$200,52,0),"")</f>
        <v/>
      </c>
      <c r="AE157" s="3" t="str">
        <f t="shared" si="30"/>
        <v/>
      </c>
      <c r="AF157" s="9" t="str">
        <f>IF(G157="Plan 26",IF(J157="Unplanned PTO",0,VLOOKUP(RPT!A157,KRG!$B$2:$BA$200,52,0)),"")</f>
        <v/>
      </c>
      <c r="AG157" s="9" t="str">
        <f t="shared" si="32"/>
        <v/>
      </c>
      <c r="AH157" s="9" t="str">
        <f>IF(G157="Plan 32",VLOOKUP(A157,'SWG2'!B:BA,52,0),"")</f>
        <v/>
      </c>
      <c r="AI157" s="9" t="str">
        <f t="shared" si="41"/>
        <v/>
      </c>
      <c r="AJ157" s="9" t="str">
        <f>IF(G157="Plan 3",IF(AND(H157&gt;=38,J157&lt;&gt;"Unplanned PTO"),IF(AND(INDEX(FPL!P:P,MATCH(RPT!A157,FPL!B:B,0),1)&gt;=0.92),4.25,3),IF(AND(H157&gt;=38,J157="Unplanned PTO",AP157&gt;=38),IF(INDEX(FPL!P:P,MATCH(RPT!A157,FPL!B:B,0),1)&gt;=0.92,4.25,3),IF(INDEX(FPL!P:P,MATCH(RPT!A157,FPL!B:B,0),1)&gt;=0.92,1.25,0))),"")</f>
        <v/>
      </c>
      <c r="AL157" s="22" t="e">
        <f>INDEX(Roster!F:F, MATCH(RPT!A157,Roster!A:A,0),1)</f>
        <v>#N/A</v>
      </c>
      <c r="AM157">
        <f>IF(SUMIFS(HRS!G:G,HRS!F:F,"REG",HRS!C:C,RPT!A157)+SUMIFS(HRS!G:G,HRS!F:F,"OT",HRS!C:C,RPT!A157)+SUMIFS(HRS!G:G,HRS!F:F,"PTO",HRS!C:C,RPT!A157,HRS!S:S,"PTOS")&gt;=38,SUMIFS(HRS!G:G,HRS!F:F,"REG",HRS!C:C,RPT!A157)+SUMIFS(HRS!G:G,HRS!F:F,"OT",HRS!C:C,RPT!A157),0)</f>
        <v>0</v>
      </c>
      <c r="AP157">
        <f>SUMIFS(HRS!G:G,HRS!C:C,E157,HRS!F:F,"REG")+SUMIFS(HRS!G:G,HRS!C:C,E157,HRS!F:F,"OT")</f>
        <v>0</v>
      </c>
      <c r="AS157" s="9" t="str">
        <f t="shared" si="34"/>
        <v>1156 156</v>
      </c>
      <c r="AT157" s="9">
        <f t="shared" si="35"/>
        <v>0</v>
      </c>
      <c r="AU157" s="9" t="str">
        <f t="shared" si="31"/>
        <v/>
      </c>
      <c r="AV157" s="19" t="str">
        <f t="shared" si="42"/>
        <v/>
      </c>
      <c r="BA157"/>
    </row>
    <row r="158" spans="1:55" ht="12.75" customHeight="1" x14ac:dyDescent="0.2">
      <c r="A158" s="2">
        <f>Roster!A158</f>
        <v>0</v>
      </c>
      <c r="B158" s="2">
        <f t="shared" si="43"/>
        <v>157</v>
      </c>
      <c r="C158" s="2">
        <v>1157</v>
      </c>
      <c r="D158" s="2">
        <f>Roster!D158</f>
        <v>0</v>
      </c>
      <c r="E158" s="2" t="str">
        <f t="shared" si="36"/>
        <v>00</v>
      </c>
      <c r="F158" s="2">
        <f>IFERROR(INDEX('Cur Sch'!G:G,MATCH(RPT!A158,'Cur Sch'!C:C,0),1),0)</f>
        <v>0</v>
      </c>
      <c r="G158" s="2">
        <f>Roster!N158</f>
        <v>0</v>
      </c>
      <c r="H158" s="3">
        <f>SUMIF(HRS!C:C,RPT!E158,HRS!G:G)</f>
        <v>0</v>
      </c>
      <c r="I158" s="9" t="str">
        <f>IFERROR(IF(VLOOKUP(A158,PA!A:E,5,0)=0,"Yes",""),"No")</f>
        <v>No</v>
      </c>
      <c r="J158" s="9" t="str">
        <f>IFERROR(IF(VLOOKUP(A158,PTO!A:L,12,0)="PTOU Applied", "Unplanned PTO",IF(VLOOKUP(A158,PTO!A:L,12,0)="PTOU ","Denied PTO","Planned PTO")),"No PTO")</f>
        <v>No PTO</v>
      </c>
      <c r="K158" s="9" t="str">
        <f t="shared" si="37"/>
        <v>Check</v>
      </c>
      <c r="L158" s="14" t="str">
        <f>IFERROR(IF(AND(D158="Kroger",OR(U158="1",U158="0")),IF(VLOOKUP(RPT!A158,KRG!$B$2:$BA$200,52,0)=0,IF(RPT!J158="Planned PTO",IF((F158-0.75)&lt;H158,"Check",""),""),""),""),"")</f>
        <v/>
      </c>
      <c r="M158" s="14" t="str">
        <f>IFERROR(IF(IF(D158="Kroger",AVERAGEIFS('QA Check'!E:E,'QA Check'!C:C,RPT!A158,'QA Check'!H:H,"(QA)"),0)&gt;=90%,IF(AND(I158="Yes",J158&lt;&gt;"Unplanned PTO",U158=1),"Check",""),""),"")</f>
        <v/>
      </c>
      <c r="N158" s="6"/>
      <c r="U158" s="17">
        <f t="shared" si="33"/>
        <v>0</v>
      </c>
      <c r="V158" s="8" t="str">
        <f t="shared" si="38"/>
        <v/>
      </c>
      <c r="W158" s="9" t="str">
        <f>IF(G158="Plan 2",IF(AND(IFERROR(INDEX(KRG!D:D,MATCH(RPT!A158,KRG!B:B,0),1)="Plan 2",0),A158&lt;&gt;212821),INDEX(KRG!BA:BA,MATCH(RPT!A158,KRG!B:B,0),1),IF(AND(I158="Yes",OR(J158="No PTO",J158="Planned PTO",J158="Denied PTO")),2,0)),"")</f>
        <v/>
      </c>
      <c r="X158" s="9" t="str">
        <f t="shared" si="39"/>
        <v/>
      </c>
      <c r="Y158" s="9" t="str">
        <f>IF(G158="Plan 9",VLOOKUP(RPT!A158,KRG!$B$2:$BA$200,52,0),"")</f>
        <v/>
      </c>
      <c r="Z158" s="9" t="str">
        <f>IF(G158="Plan 11",VLOOKUP(RPT!A158,KRG!$B$2:$BA$200,52,0),"")</f>
        <v/>
      </c>
      <c r="AA158" s="9" t="str">
        <f>IF(G158="Plan 12",IF(D158="Kroger",IF(J158="",0,VLOOKUP(RPT!A158,KRG!$B$2:$BA$200,52,0)),IF(D158="SW Gas (Jax)",INDEX('SWG2'!BA:BA,MATCH(RPT!A158,'SWG2'!B:B,0),1),IF(D158="Mercedes (Jax)",IF(SUM(SUMIFS(HRS!G:G,HRS!C:C,A158,HRS!F:F,{"OT","REG","PR2.5","PROT5","PR125","PROTC","PR2.0","PROT4"}))&gt;=38,4,0),IF(D158="FPL",IF(AND(H158&gt;=38,I158="Yes"),5.5,IF(H158&gt;=38,3,0)),IF(AND(I158="Yes",OR(J158="No PTO",J158="Planned PTO",J158="Denied PTO")),2.5,0))))),"")</f>
        <v/>
      </c>
      <c r="AB158" s="9" t="str">
        <f>IF(G158="Plan 19",IF(J158="",0,VLOOKUP(RPT!A158,KRG!$B$2:$BA$200,52,0)),"")</f>
        <v/>
      </c>
      <c r="AC158" s="9" t="str">
        <f t="shared" si="40"/>
        <v/>
      </c>
      <c r="AD158" s="9" t="str">
        <f>IF(G158="Plan 22",VLOOKUP(RPT!A158,KRG!$B$2:$BA$200,52,0),"")</f>
        <v/>
      </c>
      <c r="AE158" s="3" t="str">
        <f t="shared" si="30"/>
        <v/>
      </c>
      <c r="AF158" s="9" t="str">
        <f>IF(G158="Plan 26",IF(J158="Unplanned PTO",0,VLOOKUP(RPT!A158,KRG!$B$2:$BA$200,52,0)),"")</f>
        <v/>
      </c>
      <c r="AG158" s="9" t="str">
        <f t="shared" si="32"/>
        <v/>
      </c>
      <c r="AH158" s="9" t="str">
        <f>IF(G158="Plan 32",VLOOKUP(A158,'SWG2'!B:BA,52,0),"")</f>
        <v/>
      </c>
      <c r="AI158" s="9" t="str">
        <f t="shared" si="41"/>
        <v/>
      </c>
      <c r="AJ158" s="9" t="str">
        <f>IF(G158="Plan 3",IF(AND(H158&gt;=38,J158&lt;&gt;"Unplanned PTO"),IF(AND(INDEX(FPL!P:P,MATCH(RPT!A158,FPL!B:B,0),1)&gt;=0.92),4.25,3),IF(AND(H158&gt;=38,J158="Unplanned PTO",AP158&gt;=38),IF(INDEX(FPL!P:P,MATCH(RPT!A158,FPL!B:B,0),1)&gt;=0.92,4.25,3),IF(INDEX(FPL!P:P,MATCH(RPT!A158,FPL!B:B,0),1)&gt;=0.92,1.25,0))),"")</f>
        <v/>
      </c>
      <c r="AL158" s="22" t="e">
        <f>INDEX(Roster!F:F, MATCH(RPT!A158,Roster!A:A,0),1)</f>
        <v>#N/A</v>
      </c>
      <c r="AM158">
        <f>IF(SUMIFS(HRS!G:G,HRS!F:F,"REG",HRS!C:C,RPT!A158)+SUMIFS(HRS!G:G,HRS!F:F,"OT",HRS!C:C,RPT!A158)+SUMIFS(HRS!G:G,HRS!F:F,"PTO",HRS!C:C,RPT!A158,HRS!S:S,"PTOS")&gt;=38,SUMIFS(HRS!G:G,HRS!F:F,"REG",HRS!C:C,RPT!A158)+SUMIFS(HRS!G:G,HRS!F:F,"OT",HRS!C:C,RPT!A158),0)</f>
        <v>0</v>
      </c>
      <c r="AP158">
        <f>SUMIFS(HRS!G:G,HRS!C:C,E158,HRS!F:F,"REG")+SUMIFS(HRS!G:G,HRS!C:C,E158,HRS!F:F,"OT")</f>
        <v>0</v>
      </c>
      <c r="AS158" s="9" t="str">
        <f t="shared" si="34"/>
        <v>1157 157</v>
      </c>
      <c r="AT158" s="9">
        <f t="shared" si="35"/>
        <v>0</v>
      </c>
      <c r="AU158" s="9" t="str">
        <f t="shared" si="31"/>
        <v/>
      </c>
      <c r="AV158" s="19" t="str">
        <f t="shared" si="42"/>
        <v/>
      </c>
      <c r="BA158"/>
    </row>
    <row r="159" spans="1:55" ht="12.75" customHeight="1" x14ac:dyDescent="0.2">
      <c r="A159" s="2">
        <f>Roster!A159</f>
        <v>0</v>
      </c>
      <c r="B159" s="2">
        <f t="shared" si="43"/>
        <v>158</v>
      </c>
      <c r="C159" s="2">
        <v>1158</v>
      </c>
      <c r="D159" s="2">
        <f>Roster!D159</f>
        <v>0</v>
      </c>
      <c r="E159" s="2" t="str">
        <f t="shared" si="36"/>
        <v>00</v>
      </c>
      <c r="F159" s="2">
        <f>IFERROR(INDEX('Cur Sch'!G:G,MATCH(RPT!A159,'Cur Sch'!C:C,0),1),0)</f>
        <v>0</v>
      </c>
      <c r="G159" s="2">
        <f>Roster!N159</f>
        <v>0</v>
      </c>
      <c r="H159" s="3">
        <f>SUMIF(HRS!C:C,RPT!E159,HRS!G:G)</f>
        <v>0</v>
      </c>
      <c r="I159" s="9" t="str">
        <f>IFERROR(IF(VLOOKUP(A159,PA!A:E,5,0)=0,"Yes",""),"No")</f>
        <v>No</v>
      </c>
      <c r="J159" s="9" t="str">
        <f>IFERROR(IF(VLOOKUP(A159,PTO!A:L,12,0)="PTOU Applied", "Unplanned PTO",IF(VLOOKUP(A159,PTO!A:L,12,0)="PTOU ","Denied PTO","Planned PTO")),"No PTO")</f>
        <v>No PTO</v>
      </c>
      <c r="K159" s="9" t="str">
        <f t="shared" si="37"/>
        <v>Check</v>
      </c>
      <c r="L159" s="14" t="str">
        <f>IFERROR(IF(AND(D159="Kroger",OR(U159="1",U159="0")),IF(VLOOKUP(RPT!A159,KRG!$B$2:$BA$200,52,0)=0,IF(RPT!J159="Planned PTO",IF((F159-0.75)&lt;H159,"Check",""),""),""),""),"")</f>
        <v/>
      </c>
      <c r="M159" s="14" t="str">
        <f>IFERROR(IF(IF(D159="Kroger",AVERAGEIFS('QA Check'!E:E,'QA Check'!C:C,RPT!A159,'QA Check'!H:H,"(QA)"),0)&gt;=90%,IF(AND(I159="Yes",J159&lt;&gt;"Unplanned PTO",U159=1),"Check",""),""),"")</f>
        <v/>
      </c>
      <c r="N159" s="6"/>
      <c r="U159" s="17">
        <f t="shared" si="33"/>
        <v>0</v>
      </c>
      <c r="V159" s="8" t="str">
        <f t="shared" si="38"/>
        <v/>
      </c>
      <c r="W159" s="9" t="str">
        <f>IF(G159="Plan 2",IF(AND(IFERROR(INDEX(KRG!D:D,MATCH(RPT!A159,KRG!B:B,0),1)="Plan 2",0),A159&lt;&gt;212821),INDEX(KRG!BA:BA,MATCH(RPT!A159,KRG!B:B,0),1),IF(AND(I159="Yes",OR(J159="No PTO",J159="Planned PTO",J159="Denied PTO")),2,0)),"")</f>
        <v/>
      </c>
      <c r="X159" s="9" t="str">
        <f t="shared" si="39"/>
        <v/>
      </c>
      <c r="Y159" s="9" t="str">
        <f>IF(G159="Plan 9",VLOOKUP(RPT!A159,KRG!$B$2:$BA$200,52,0),"")</f>
        <v/>
      </c>
      <c r="Z159" s="9" t="str">
        <f>IF(G159="Plan 11",VLOOKUP(RPT!A159,KRG!$B$2:$BA$200,52,0),"")</f>
        <v/>
      </c>
      <c r="AA159" s="9" t="str">
        <f>IF(G159="Plan 12",IF(D159="Kroger",IF(J159="",0,VLOOKUP(RPT!A159,KRG!$B$2:$BA$200,52,0)),IF(D159="SW Gas (Jax)",INDEX('SWG2'!BA:BA,MATCH(RPT!A159,'SWG2'!B:B,0),1),IF(D159="Mercedes (Jax)",IF(SUM(SUMIFS(HRS!G:G,HRS!C:C,A159,HRS!F:F,{"OT","REG","PR2.5","PROT5","PR125","PROTC","PR2.0","PROT4"}))&gt;=38,4,0),IF(D159="FPL",IF(AND(H159&gt;=38,I159="Yes"),5.5,IF(H159&gt;=38,3,0)),IF(AND(I159="Yes",OR(J159="No PTO",J159="Planned PTO",J159="Denied PTO")),2.5,0))))),"")</f>
        <v/>
      </c>
      <c r="AB159" s="9" t="str">
        <f>IF(G159="Plan 19",IF(J159="",0,VLOOKUP(RPT!A159,KRG!$B$2:$BA$200,52,0)),"")</f>
        <v/>
      </c>
      <c r="AC159" s="9" t="str">
        <f t="shared" si="40"/>
        <v/>
      </c>
      <c r="AD159" s="9" t="str">
        <f>IF(G159="Plan 22",VLOOKUP(RPT!A159,KRG!$B$2:$BA$200,52,0),"")</f>
        <v/>
      </c>
      <c r="AE159" s="3" t="str">
        <f t="shared" si="30"/>
        <v/>
      </c>
      <c r="AF159" s="9" t="str">
        <f>IF(G159="Plan 26",IF(J159="Unplanned PTO",0,VLOOKUP(RPT!A159,KRG!$B$2:$BA$200,52,0)),"")</f>
        <v/>
      </c>
      <c r="AG159" s="9" t="str">
        <f t="shared" si="32"/>
        <v/>
      </c>
      <c r="AH159" s="9" t="str">
        <f>IF(G159="Plan 32",VLOOKUP(A159,'SWG2'!B:BA,52,0),"")</f>
        <v/>
      </c>
      <c r="AI159" s="9" t="str">
        <f t="shared" si="41"/>
        <v/>
      </c>
      <c r="AJ159" s="9" t="str">
        <f>IF(G159="Plan 3",IF(AND(H159&gt;=38,J159&lt;&gt;"Unplanned PTO"),IF(AND(INDEX(FPL!P:P,MATCH(RPT!A159,FPL!B:B,0),1)&gt;=0.92),4.25,3),IF(AND(H159&gt;=38,J159="Unplanned PTO",AP159&gt;=38),IF(INDEX(FPL!P:P,MATCH(RPT!A159,FPL!B:B,0),1)&gt;=0.92,4.25,3),IF(INDEX(FPL!P:P,MATCH(RPT!A159,FPL!B:B,0),1)&gt;=0.92,1.25,0))),"")</f>
        <v/>
      </c>
      <c r="AL159" s="22" t="e">
        <f>INDEX(Roster!F:F, MATCH(RPT!A159,Roster!A:A,0),1)</f>
        <v>#N/A</v>
      </c>
      <c r="AM159">
        <f>IF(SUMIFS(HRS!G:G,HRS!F:F,"REG",HRS!C:C,RPT!A159)+SUMIFS(HRS!G:G,HRS!F:F,"OT",HRS!C:C,RPT!A159)+SUMIFS(HRS!G:G,HRS!F:F,"PTO",HRS!C:C,RPT!A159,HRS!S:S,"PTOS")&gt;=38,SUMIFS(HRS!G:G,HRS!F:F,"REG",HRS!C:C,RPT!A159)+SUMIFS(HRS!G:G,HRS!F:F,"OT",HRS!C:C,RPT!A159),0)</f>
        <v>0</v>
      </c>
      <c r="AP159">
        <f>SUMIFS(HRS!G:G,HRS!C:C,E159,HRS!F:F,"REG")+SUMIFS(HRS!G:G,HRS!C:C,E159,HRS!F:F,"OT")</f>
        <v>0</v>
      </c>
      <c r="AS159" s="9" t="str">
        <f t="shared" si="34"/>
        <v>1158 158</v>
      </c>
      <c r="AT159" s="9">
        <f t="shared" si="35"/>
        <v>0</v>
      </c>
      <c r="AU159" s="9" t="str">
        <f t="shared" si="31"/>
        <v/>
      </c>
      <c r="AV159" s="19" t="str">
        <f t="shared" si="42"/>
        <v/>
      </c>
      <c r="BA159"/>
    </row>
    <row r="160" spans="1:55" ht="12.75" customHeight="1" x14ac:dyDescent="0.2">
      <c r="A160" s="2">
        <f>Roster!A160</f>
        <v>0</v>
      </c>
      <c r="B160" s="2">
        <f t="shared" si="43"/>
        <v>159</v>
      </c>
      <c r="C160" s="2">
        <v>1159</v>
      </c>
      <c r="D160" s="2">
        <f>Roster!D160</f>
        <v>0</v>
      </c>
      <c r="E160" s="2" t="str">
        <f t="shared" si="36"/>
        <v>00</v>
      </c>
      <c r="F160" s="2">
        <f>IFERROR(INDEX('Cur Sch'!G:G,MATCH(RPT!A160,'Cur Sch'!C:C,0),1),0)</f>
        <v>0</v>
      </c>
      <c r="G160" s="2">
        <f>Roster!N160</f>
        <v>0</v>
      </c>
      <c r="H160" s="3">
        <f>SUMIF(HRS!C:C,RPT!E160,HRS!G:G)</f>
        <v>0</v>
      </c>
      <c r="I160" s="9" t="str">
        <f>IFERROR(IF(VLOOKUP(A160,PA!A:E,5,0)=0,"Yes",""),"No")</f>
        <v>No</v>
      </c>
      <c r="J160" s="9" t="str">
        <f>IFERROR(IF(VLOOKUP(A160,PTO!A:L,12,0)="PTOU Applied", "Unplanned PTO",IF(VLOOKUP(A160,PTO!A:L,12,0)="PTOU ","Denied PTO","Planned PTO")),"No PTO")</f>
        <v>No PTO</v>
      </c>
      <c r="K160" s="9" t="str">
        <f t="shared" si="37"/>
        <v>Check</v>
      </c>
      <c r="L160" s="14" t="str">
        <f>IFERROR(IF(AND(D160="Kroger",OR(U160="1",U160="0")),IF(VLOOKUP(RPT!A160,KRG!$B$2:$BA$200,52,0)=0,IF(RPT!J160="Planned PTO",IF((F160-0.75)&lt;H160,"Check",""),""),""),""),"")</f>
        <v/>
      </c>
      <c r="M160" s="14" t="str">
        <f>IFERROR(IF(IF(D160="Kroger",AVERAGEIFS('QA Check'!E:E,'QA Check'!C:C,RPT!A160,'QA Check'!H:H,"(QA)"),0)&gt;=90%,IF(AND(I160="Yes",J160&lt;&gt;"Unplanned PTO",U160=1),"Check",""),""),"")</f>
        <v/>
      </c>
      <c r="N160" s="6"/>
      <c r="U160" s="17">
        <f t="shared" si="33"/>
        <v>0</v>
      </c>
      <c r="V160" s="8" t="str">
        <f t="shared" si="38"/>
        <v/>
      </c>
      <c r="W160" s="9" t="str">
        <f>IF(G160="Plan 2",IF(AND(IFERROR(INDEX(KRG!D:D,MATCH(RPT!A160,KRG!B:B,0),1)="Plan 2",0),A160&lt;&gt;212821),INDEX(KRG!BA:BA,MATCH(RPT!A160,KRG!B:B,0),1),IF(AND(I160="Yes",OR(J160="No PTO",J160="Planned PTO",J160="Denied PTO")),2,0)),"")</f>
        <v/>
      </c>
      <c r="X160" s="9" t="str">
        <f t="shared" si="39"/>
        <v/>
      </c>
      <c r="Y160" s="9" t="str">
        <f>IF(G160="Plan 9",VLOOKUP(RPT!A160,KRG!$B$2:$BA$200,52,0),"")</f>
        <v/>
      </c>
      <c r="Z160" s="9" t="str">
        <f>IF(G160="Plan 11",VLOOKUP(RPT!A160,KRG!$B$2:$BA$200,52,0),"")</f>
        <v/>
      </c>
      <c r="AA160" s="9" t="str">
        <f>IF(G160="Plan 12",IF(D160="Kroger",IF(J160="",0,VLOOKUP(RPT!A160,KRG!$B$2:$BA$200,52,0)),IF(D160="SW Gas (Jax)",INDEX('SWG2'!BA:BA,MATCH(RPT!A160,'SWG2'!B:B,0),1),IF(D160="Mercedes (Jax)",IF(SUM(SUMIFS(HRS!G:G,HRS!C:C,A160,HRS!F:F,{"OT","REG","PR2.5","PROT5","PR125","PROTC","PR2.0","PROT4"}))&gt;=38,4,0),IF(D160="FPL",IF(AND(H160&gt;=38,I160="Yes"),5.5,IF(H160&gt;=38,3,0)),IF(AND(I160="Yes",OR(J160="No PTO",J160="Planned PTO",J160="Denied PTO")),2.5,0))))),"")</f>
        <v/>
      </c>
      <c r="AB160" s="9" t="str">
        <f>IF(G160="Plan 19",IF(J160="",0,VLOOKUP(RPT!A160,KRG!$B$2:$BA$200,52,0)),"")</f>
        <v/>
      </c>
      <c r="AC160" s="9" t="str">
        <f t="shared" si="40"/>
        <v/>
      </c>
      <c r="AD160" s="9" t="str">
        <f>IF(G160="Plan 22",VLOOKUP(RPT!A160,KRG!$B$2:$BA$200,52,0),"")</f>
        <v/>
      </c>
      <c r="AE160" s="3" t="str">
        <f t="shared" si="30"/>
        <v/>
      </c>
      <c r="AF160" s="9" t="str">
        <f>IF(G160="Plan 26",IF(J160="Unplanned PTO",0,VLOOKUP(RPT!A160,KRG!$B$2:$BA$200,52,0)),"")</f>
        <v/>
      </c>
      <c r="AG160" s="9" t="str">
        <f t="shared" si="32"/>
        <v/>
      </c>
      <c r="AH160" s="9" t="str">
        <f>IF(G160="Plan 32",VLOOKUP(A160,'SWG2'!B:BA,52,0),"")</f>
        <v/>
      </c>
      <c r="AI160" s="9" t="str">
        <f t="shared" si="41"/>
        <v/>
      </c>
      <c r="AJ160" s="9" t="str">
        <f>IF(G160="Plan 3",IF(AND(H160&gt;=38,J160&lt;&gt;"Unplanned PTO"),IF(AND(INDEX(FPL!P:P,MATCH(RPT!A160,FPL!B:B,0),1)&gt;=0.92),4.25,3),IF(AND(H160&gt;=38,J160="Unplanned PTO",AP160&gt;=38),IF(INDEX(FPL!P:P,MATCH(RPT!A160,FPL!B:B,0),1)&gt;=0.92,4.25,3),IF(INDEX(FPL!P:P,MATCH(RPT!A160,FPL!B:B,0),1)&gt;=0.92,1.25,0))),"")</f>
        <v/>
      </c>
      <c r="AL160" s="22" t="e">
        <f>INDEX(Roster!F:F, MATCH(RPT!A160,Roster!A:A,0),1)</f>
        <v>#N/A</v>
      </c>
      <c r="AM160">
        <f>IF(SUMIFS(HRS!G:G,HRS!F:F,"REG",HRS!C:C,RPT!A160)+SUMIFS(HRS!G:G,HRS!F:F,"OT",HRS!C:C,RPT!A160)+SUMIFS(HRS!G:G,HRS!F:F,"PTO",HRS!C:C,RPT!A160,HRS!S:S,"PTOS")&gt;=38,SUMIFS(HRS!G:G,HRS!F:F,"REG",HRS!C:C,RPT!A160)+SUMIFS(HRS!G:G,HRS!F:F,"OT",HRS!C:C,RPT!A160),0)</f>
        <v>0</v>
      </c>
      <c r="AP160">
        <f>SUMIFS(HRS!G:G,HRS!C:C,E160,HRS!F:F,"REG")+SUMIFS(HRS!G:G,HRS!C:C,E160,HRS!F:F,"OT")</f>
        <v>0</v>
      </c>
      <c r="AS160" s="9" t="str">
        <f t="shared" si="34"/>
        <v>1159 159</v>
      </c>
      <c r="AT160" s="9">
        <f t="shared" si="35"/>
        <v>0</v>
      </c>
      <c r="AU160" s="9" t="str">
        <f t="shared" si="31"/>
        <v/>
      </c>
      <c r="AV160" s="19" t="str">
        <f t="shared" si="42"/>
        <v/>
      </c>
      <c r="BA160"/>
    </row>
    <row r="161" spans="1:48" customFormat="1" ht="12.75" customHeight="1" x14ac:dyDescent="0.2">
      <c r="A161" s="2">
        <f>Roster!A161</f>
        <v>0</v>
      </c>
      <c r="B161" s="2">
        <f t="shared" si="43"/>
        <v>160</v>
      </c>
      <c r="C161" s="2">
        <v>1160</v>
      </c>
      <c r="D161" s="2">
        <f>Roster!D161</f>
        <v>0</v>
      </c>
      <c r="E161" s="2" t="str">
        <f t="shared" si="36"/>
        <v>00</v>
      </c>
      <c r="F161" s="2">
        <f>IFERROR(INDEX('Cur Sch'!G:G,MATCH(RPT!A161,'Cur Sch'!C:C,0),1),0)</f>
        <v>0</v>
      </c>
      <c r="G161" s="2">
        <f>Roster!N161</f>
        <v>0</v>
      </c>
      <c r="H161" s="3">
        <f>SUMIF(HRS!C:C,RPT!E161,HRS!G:G)</f>
        <v>0</v>
      </c>
      <c r="I161" s="9" t="str">
        <f>IFERROR(IF(VLOOKUP(A161,PA!A:E,5,0)=0,"Yes",""),"No")</f>
        <v>No</v>
      </c>
      <c r="J161" s="9" t="str">
        <f>IFERROR(IF(VLOOKUP(A161,PTO!A:L,12,0)="PTOU Applied", "Unplanned PTO",IF(VLOOKUP(A161,PTO!A:L,12,0)="PTOU ","Denied PTO","Planned PTO")),"No PTO")</f>
        <v>No PTO</v>
      </c>
      <c r="K161" s="9" t="str">
        <f t="shared" si="37"/>
        <v>Check</v>
      </c>
      <c r="L161" s="14" t="str">
        <f>IFERROR(IF(AND(D161="Kroger",OR(U161="1",U161="0")),IF(VLOOKUP(RPT!A161,KRG!$B$2:$BA$200,52,0)=0,IF(RPT!J161="Planned PTO",IF((F161-0.75)&lt;H161,"Check",""),""),""),""),"")</f>
        <v/>
      </c>
      <c r="M161" s="14" t="str">
        <f>IFERROR(IF(IF(D161="Kroger",AVERAGEIFS('QA Check'!E:E,'QA Check'!C:C,RPT!A161,'QA Check'!H:H,"(QA)"),0)&gt;=90%,IF(AND(I161="Yes",J161&lt;&gt;"Unplanned PTO",U161=1),"Check",""),""),"")</f>
        <v/>
      </c>
      <c r="N161" s="6"/>
      <c r="U161" s="17">
        <f t="shared" si="33"/>
        <v>0</v>
      </c>
      <c r="V161" s="8" t="str">
        <f t="shared" si="38"/>
        <v/>
      </c>
      <c r="W161" s="9" t="str">
        <f>IF(G161="Plan 2",IF(AND(IFERROR(INDEX(KRG!D:D,MATCH(RPT!A161,KRG!B:B,0),1)="Plan 2",0),A161&lt;&gt;212821),INDEX(KRG!BA:BA,MATCH(RPT!A161,KRG!B:B,0),1),IF(AND(I161="Yes",OR(J161="No PTO",J161="Planned PTO",J161="Denied PTO")),2,0)),"")</f>
        <v/>
      </c>
      <c r="X161" s="9" t="str">
        <f t="shared" si="39"/>
        <v/>
      </c>
      <c r="Y161" s="9" t="str">
        <f>IF(G161="Plan 9",VLOOKUP(RPT!A161,KRG!$B$2:$BA$200,52,0),"")</f>
        <v/>
      </c>
      <c r="Z161" s="9" t="str">
        <f>IF(G161="Plan 11",VLOOKUP(RPT!A161,KRG!$B$2:$BA$200,52,0),"")</f>
        <v/>
      </c>
      <c r="AA161" s="9" t="str">
        <f>IF(G161="Plan 12",IF(D161="Kroger",IF(J161="",0,VLOOKUP(RPT!A161,KRG!$B$2:$BA$200,52,0)),IF(D161="SW Gas (Jax)",INDEX('SWG2'!BA:BA,MATCH(RPT!A161,'SWG2'!B:B,0),1),IF(D161="Mercedes (Jax)",IF(SUM(SUMIFS(HRS!G:G,HRS!C:C,A161,HRS!F:F,{"OT","REG","PR2.5","PROT5","PR125","PROTC","PR2.0","PROT4"}))&gt;=38,4,0),IF(D161="FPL",IF(AND(H161&gt;=38,I161="Yes"),5.5,IF(H161&gt;=38,3,0)),IF(AND(I161="Yes",OR(J161="No PTO",J161="Planned PTO",J161="Denied PTO")),2.5,0))))),"")</f>
        <v/>
      </c>
      <c r="AB161" s="9" t="str">
        <f>IF(G161="Plan 19",IF(J161="",0,VLOOKUP(RPT!A161,KRG!$B$2:$BA$200,52,0)),"")</f>
        <v/>
      </c>
      <c r="AC161" s="9" t="str">
        <f t="shared" si="40"/>
        <v/>
      </c>
      <c r="AD161" s="9" t="str">
        <f>IF(G161="Plan 22",VLOOKUP(RPT!A161,KRG!$B$2:$BA$200,52,0),"")</f>
        <v/>
      </c>
      <c r="AE161" s="3" t="str">
        <f t="shared" si="30"/>
        <v/>
      </c>
      <c r="AF161" s="9" t="str">
        <f>IF(G161="Plan 26",IF(J161="Unplanned PTO",0,VLOOKUP(RPT!A161,KRG!$B$2:$BA$200,52,0)),"")</f>
        <v/>
      </c>
      <c r="AG161" s="9" t="str">
        <f t="shared" si="32"/>
        <v/>
      </c>
      <c r="AH161" s="9" t="str">
        <f>IF(G161="Plan 32",VLOOKUP(A161,'SWG2'!B:BA,52,0),"")</f>
        <v/>
      </c>
      <c r="AI161" s="9" t="str">
        <f t="shared" si="41"/>
        <v/>
      </c>
      <c r="AJ161" s="9" t="str">
        <f>IF(G161="Plan 3",IF(AND(H161&gt;=38,J161&lt;&gt;"Unplanned PTO"),IF(AND(INDEX(FPL!P:P,MATCH(RPT!A161,FPL!B:B,0),1)&gt;=0.92),4.25,3),IF(AND(H161&gt;=38,J161="Unplanned PTO",AP161&gt;=38),IF(INDEX(FPL!P:P,MATCH(RPT!A161,FPL!B:B,0),1)&gt;=0.92,4.25,3),IF(INDEX(FPL!P:P,MATCH(RPT!A161,FPL!B:B,0),1)&gt;=0.92,1.25,0))),"")</f>
        <v/>
      </c>
      <c r="AL161" s="22" t="e">
        <f>INDEX(Roster!F:F, MATCH(RPT!A161,Roster!A:A,0),1)</f>
        <v>#N/A</v>
      </c>
      <c r="AM161">
        <f>IF(SUMIFS(HRS!G:G,HRS!F:F,"REG",HRS!C:C,RPT!A161)+SUMIFS(HRS!G:G,HRS!F:F,"OT",HRS!C:C,RPT!A161)+SUMIFS(HRS!G:G,HRS!F:F,"PTO",HRS!C:C,RPT!A161,HRS!S:S,"PTOS")&gt;=38,SUMIFS(HRS!G:G,HRS!F:F,"REG",HRS!C:C,RPT!A161)+SUMIFS(HRS!G:G,HRS!F:F,"OT",HRS!C:C,RPT!A161),0)</f>
        <v>0</v>
      </c>
      <c r="AP161">
        <f>SUMIFS(HRS!G:G,HRS!C:C,E161,HRS!F:F,"REG")+SUMIFS(HRS!G:G,HRS!C:C,E161,HRS!F:F,"OT")</f>
        <v>0</v>
      </c>
      <c r="AS161" s="9" t="str">
        <f t="shared" si="34"/>
        <v>1160 160</v>
      </c>
      <c r="AT161" s="9">
        <f t="shared" si="35"/>
        <v>0</v>
      </c>
      <c r="AU161" s="9" t="str">
        <f t="shared" si="31"/>
        <v/>
      </c>
      <c r="AV161" s="19" t="str">
        <f t="shared" si="42"/>
        <v/>
      </c>
    </row>
    <row r="162" spans="1:48" customFormat="1" ht="12.75" customHeight="1" x14ac:dyDescent="0.2">
      <c r="A162" s="2">
        <f>Roster!A162</f>
        <v>0</v>
      </c>
      <c r="B162" s="2">
        <f t="shared" si="43"/>
        <v>161</v>
      </c>
      <c r="C162" s="2">
        <v>1161</v>
      </c>
      <c r="D162" s="2">
        <f>Roster!D162</f>
        <v>0</v>
      </c>
      <c r="E162" s="2" t="str">
        <f t="shared" si="36"/>
        <v>00</v>
      </c>
      <c r="F162" s="2">
        <f>IFERROR(INDEX('Cur Sch'!G:G,MATCH(RPT!A162,'Cur Sch'!C:C,0),1),0)</f>
        <v>0</v>
      </c>
      <c r="G162" s="2">
        <f>Roster!N162</f>
        <v>0</v>
      </c>
      <c r="H162" s="3">
        <f>SUMIF(HRS!C:C,RPT!E162,HRS!G:G)</f>
        <v>0</v>
      </c>
      <c r="I162" s="9" t="str">
        <f>IFERROR(IF(VLOOKUP(A162,PA!A:E,5,0)=0,"Yes",""),"No")</f>
        <v>No</v>
      </c>
      <c r="J162" s="9" t="str">
        <f>IFERROR(IF(VLOOKUP(A162,PTO!A:L,12,0)="PTOU Applied", "Unplanned PTO",IF(VLOOKUP(A162,PTO!A:L,12,0)="PTOU ","Denied PTO","Planned PTO")),"No PTO")</f>
        <v>No PTO</v>
      </c>
      <c r="K162" s="9" t="str">
        <f t="shared" si="37"/>
        <v>Check</v>
      </c>
      <c r="L162" s="14" t="str">
        <f>IFERROR(IF(AND(D162="Kroger",OR(U162="1",U162="0")),IF(VLOOKUP(RPT!A162,KRG!$B$2:$BA$200,52,0)=0,IF(RPT!J162="Planned PTO",IF((F162-0.75)&lt;H162,"Check",""),""),""),""),"")</f>
        <v/>
      </c>
      <c r="M162" s="14" t="str">
        <f>IFERROR(IF(IF(D162="Kroger",AVERAGEIFS('QA Check'!E:E,'QA Check'!C:C,RPT!A162,'QA Check'!H:H,"(QA)"),0)&gt;=90%,IF(AND(I162="Yes",J162&lt;&gt;"Unplanned PTO",U162=1),"Check",""),""),"")</f>
        <v/>
      </c>
      <c r="N162" s="6"/>
      <c r="U162" s="17">
        <f t="shared" si="33"/>
        <v>0</v>
      </c>
      <c r="V162" s="8" t="str">
        <f t="shared" si="38"/>
        <v/>
      </c>
      <c r="W162" s="9" t="str">
        <f>IF(G162="Plan 2",IF(AND(IFERROR(INDEX(KRG!D:D,MATCH(RPT!A162,KRG!B:B,0),1)="Plan 2",0),A162&lt;&gt;212821),INDEX(KRG!BA:BA,MATCH(RPT!A162,KRG!B:B,0),1),IF(AND(I162="Yes",OR(J162="No PTO",J162="Planned PTO",J162="Denied PTO")),2,0)),"")</f>
        <v/>
      </c>
      <c r="X162" s="9" t="str">
        <f t="shared" si="39"/>
        <v/>
      </c>
      <c r="Y162" s="9" t="str">
        <f>IF(G162="Plan 9",VLOOKUP(RPT!A162,KRG!$B$2:$BA$200,52,0),"")</f>
        <v/>
      </c>
      <c r="Z162" s="9" t="str">
        <f>IF(G162="Plan 11",VLOOKUP(RPT!A162,KRG!$B$2:$BA$200,52,0),"")</f>
        <v/>
      </c>
      <c r="AA162" s="9" t="str">
        <f>IF(G162="Plan 12",IF(D162="Kroger",IF(J162="",0,VLOOKUP(RPT!A162,KRG!$B$2:$BA$200,52,0)),IF(D162="SW Gas (Jax)",INDEX('SWG2'!BA:BA,MATCH(RPT!A162,'SWG2'!B:B,0),1),IF(D162="Mercedes (Jax)",IF(SUM(SUMIFS(HRS!G:G,HRS!C:C,A162,HRS!F:F,{"OT","REG","PR2.5","PROT5","PR125","PROTC","PR2.0","PROT4"}))&gt;=38,4,0),IF(D162="FPL",IF(AND(H162&gt;=38,I162="Yes"),5.5,IF(H162&gt;=38,3,0)),IF(AND(I162="Yes",OR(J162="No PTO",J162="Planned PTO",J162="Denied PTO")),2.5,0))))),"")</f>
        <v/>
      </c>
      <c r="AB162" s="9" t="str">
        <f>IF(G162="Plan 19",IF(J162="",0,VLOOKUP(RPT!A162,KRG!$B$2:$BA$200,52,0)),"")</f>
        <v/>
      </c>
      <c r="AC162" s="9" t="str">
        <f t="shared" si="40"/>
        <v/>
      </c>
      <c r="AD162" s="9" t="str">
        <f>IF(G162="Plan 22",VLOOKUP(RPT!A162,KRG!$B$2:$BA$200,52,0),"")</f>
        <v/>
      </c>
      <c r="AE162" s="3" t="str">
        <f t="shared" si="30"/>
        <v/>
      </c>
      <c r="AF162" s="9" t="str">
        <f>IF(G162="Plan 26",IF(J162="Unplanned PTO",0,VLOOKUP(RPT!A162,KRG!$B$2:$BA$200,52,0)),"")</f>
        <v/>
      </c>
      <c r="AG162" s="9" t="str">
        <f t="shared" si="32"/>
        <v/>
      </c>
      <c r="AH162" s="9" t="str">
        <f>IF(G162="Plan 32",VLOOKUP(A162,'SWG2'!B:BA,52,0),"")</f>
        <v/>
      </c>
      <c r="AI162" s="9" t="str">
        <f t="shared" si="41"/>
        <v/>
      </c>
      <c r="AJ162" s="9" t="str">
        <f>IF(G162="Plan 3",IF(AND(H162&gt;=38,J162&lt;&gt;"Unplanned PTO"),IF(AND(INDEX(FPL!P:P,MATCH(RPT!A162,FPL!B:B,0),1)&gt;=0.92),4.25,3),IF(AND(H162&gt;=38,J162="Unplanned PTO",AP162&gt;=38),IF(INDEX(FPL!P:P,MATCH(RPT!A162,FPL!B:B,0),1)&gt;=0.92,4.25,3),IF(INDEX(FPL!P:P,MATCH(RPT!A162,FPL!B:B,0),1)&gt;=0.92,1.25,0))),"")</f>
        <v/>
      </c>
      <c r="AL162" s="22" t="e">
        <f>INDEX(Roster!F:F, MATCH(RPT!A162,Roster!A:A,0),1)</f>
        <v>#N/A</v>
      </c>
      <c r="AM162">
        <f>IF(SUMIFS(HRS!G:G,HRS!F:F,"REG",HRS!C:C,RPT!A162)+SUMIFS(HRS!G:G,HRS!F:F,"OT",HRS!C:C,RPT!A162)+SUMIFS(HRS!G:G,HRS!F:F,"PTO",HRS!C:C,RPT!A162,HRS!S:S,"PTOS")&gt;=38,SUMIFS(HRS!G:G,HRS!F:F,"REG",HRS!C:C,RPT!A162)+SUMIFS(HRS!G:G,HRS!F:F,"OT",HRS!C:C,RPT!A162),0)</f>
        <v>0</v>
      </c>
      <c r="AP162">
        <f>SUMIFS(HRS!G:G,HRS!C:C,E162,HRS!F:F,"REG")+SUMIFS(HRS!G:G,HRS!C:C,E162,HRS!F:F,"OT")</f>
        <v>0</v>
      </c>
      <c r="AS162" s="9" t="str">
        <f t="shared" si="34"/>
        <v>1161 161</v>
      </c>
      <c r="AT162" s="9">
        <f t="shared" si="35"/>
        <v>0</v>
      </c>
      <c r="AU162" s="9" t="str">
        <f t="shared" si="31"/>
        <v/>
      </c>
      <c r="AV162" s="19" t="str">
        <f t="shared" si="42"/>
        <v/>
      </c>
    </row>
    <row r="163" spans="1:48" customFormat="1" ht="12.75" customHeight="1" x14ac:dyDescent="0.2">
      <c r="A163" s="2">
        <f>Roster!A163</f>
        <v>0</v>
      </c>
      <c r="B163" s="2">
        <f t="shared" si="43"/>
        <v>162</v>
      </c>
      <c r="C163" s="2">
        <v>1162</v>
      </c>
      <c r="D163" s="2">
        <f>Roster!D163</f>
        <v>0</v>
      </c>
      <c r="E163" s="2" t="str">
        <f t="shared" si="36"/>
        <v>00</v>
      </c>
      <c r="F163" s="2">
        <f>IFERROR(INDEX('Cur Sch'!G:G,MATCH(RPT!A163,'Cur Sch'!C:C,0),1),0)</f>
        <v>0</v>
      </c>
      <c r="G163" s="2">
        <f>Roster!N163</f>
        <v>0</v>
      </c>
      <c r="H163" s="3">
        <f>SUMIF(HRS!C:C,RPT!E163,HRS!G:G)</f>
        <v>0</v>
      </c>
      <c r="I163" s="9" t="str">
        <f>IFERROR(IF(VLOOKUP(A163,PA!A:E,5,0)=0,"Yes",""),"No")</f>
        <v>No</v>
      </c>
      <c r="J163" s="9" t="str">
        <f>IFERROR(IF(VLOOKUP(A163,PTO!A:L,12,0)="PTOU Applied", "Unplanned PTO",IF(VLOOKUP(A163,PTO!A:L,12,0)="PTOU ","Denied PTO","Planned PTO")),"No PTO")</f>
        <v>No PTO</v>
      </c>
      <c r="K163" s="9" t="str">
        <f t="shared" si="37"/>
        <v>Check</v>
      </c>
      <c r="L163" s="14" t="str">
        <f>IFERROR(IF(AND(D163="Kroger",OR(U163="1",U163="0")),IF(VLOOKUP(RPT!A163,KRG!$B$2:$BA$200,52,0)=0,IF(RPT!J163="Planned PTO",IF((F163-0.75)&lt;H163,"Check",""),""),""),""),"")</f>
        <v/>
      </c>
      <c r="M163" s="14" t="str">
        <f>IFERROR(IF(IF(D163="Kroger",AVERAGEIFS('QA Check'!E:E,'QA Check'!C:C,RPT!A163,'QA Check'!H:H,"(QA)"),0)&gt;=90%,IF(AND(I163="Yes",J163&lt;&gt;"Unplanned PTO",U163=1),"Check",""),""),"")</f>
        <v/>
      </c>
      <c r="N163" s="6"/>
      <c r="U163" s="17">
        <f t="shared" si="33"/>
        <v>0</v>
      </c>
      <c r="V163" s="8" t="str">
        <f t="shared" si="38"/>
        <v/>
      </c>
      <c r="W163" s="9" t="str">
        <f>IF(G163="Plan 2",IF(AND(IFERROR(INDEX(KRG!D:D,MATCH(RPT!A163,KRG!B:B,0),1)="Plan 2",0),A163&lt;&gt;212821),INDEX(KRG!BA:BA,MATCH(RPT!A163,KRG!B:B,0),1),IF(AND(I163="Yes",OR(J163="No PTO",J163="Planned PTO",J163="Denied PTO")),2,0)),"")</f>
        <v/>
      </c>
      <c r="X163" s="9" t="str">
        <f t="shared" si="39"/>
        <v/>
      </c>
      <c r="Y163" s="9" t="str">
        <f>IF(G163="Plan 9",VLOOKUP(RPT!A163,KRG!$B$2:$BA$200,52,0),"")</f>
        <v/>
      </c>
      <c r="Z163" s="9" t="str">
        <f>IF(G163="Plan 11",VLOOKUP(RPT!A163,KRG!$B$2:$BA$200,52,0),"")</f>
        <v/>
      </c>
      <c r="AA163" s="9" t="str">
        <f>IF(G163="Plan 12",IF(D163="Kroger",IF(J163="",0,VLOOKUP(RPT!A163,KRG!$B$2:$BA$200,52,0)),IF(D163="SW Gas (Jax)",INDEX('SWG2'!BA:BA,MATCH(RPT!A163,'SWG2'!B:B,0),1),IF(D163="Mercedes (Jax)",IF(SUM(SUMIFS(HRS!G:G,HRS!C:C,A163,HRS!F:F,{"OT","REG","PR2.5","PROT5","PR125","PROTC","PR2.0","PROT4"}))&gt;=38,4,0),IF(D163="FPL",IF(AND(H163&gt;=38,I163="Yes"),5.5,IF(H163&gt;=38,3,0)),IF(AND(I163="Yes",OR(J163="No PTO",J163="Planned PTO",J163="Denied PTO")),2.5,0))))),"")</f>
        <v/>
      </c>
      <c r="AB163" s="9" t="str">
        <f>IF(G163="Plan 19",IF(J163="",0,VLOOKUP(RPT!A163,KRG!$B$2:$BA$200,52,0)),"")</f>
        <v/>
      </c>
      <c r="AC163" s="9" t="str">
        <f t="shared" si="40"/>
        <v/>
      </c>
      <c r="AD163" s="9" t="str">
        <f>IF(G163="Plan 22",VLOOKUP(RPT!A163,KRG!$B$2:$BA$200,52,0),"")</f>
        <v/>
      </c>
      <c r="AE163" s="3" t="str">
        <f t="shared" si="30"/>
        <v/>
      </c>
      <c r="AF163" s="9" t="str">
        <f>IF(G163="Plan 26",IF(J163="Unplanned PTO",0,VLOOKUP(RPT!A163,KRG!$B$2:$BA$200,52,0)),"")</f>
        <v/>
      </c>
      <c r="AG163" s="9" t="str">
        <f t="shared" si="32"/>
        <v/>
      </c>
      <c r="AH163" s="9" t="str">
        <f>IF(G163="Plan 32",VLOOKUP(A163,'SWG2'!B:BA,52,0),"")</f>
        <v/>
      </c>
      <c r="AI163" s="9" t="str">
        <f t="shared" si="41"/>
        <v/>
      </c>
      <c r="AJ163" s="9" t="str">
        <f>IF(G163="Plan 3",IF(AND(H163&gt;=38,J163&lt;&gt;"Unplanned PTO"),IF(AND(INDEX(FPL!P:P,MATCH(RPT!A163,FPL!B:B,0),1)&gt;=0.92),4.25,3),IF(AND(H163&gt;=38,J163="Unplanned PTO",AP163&gt;=38),IF(INDEX(FPL!P:P,MATCH(RPT!A163,FPL!B:B,0),1)&gt;=0.92,4.25,3),IF(INDEX(FPL!P:P,MATCH(RPT!A163,FPL!B:B,0),1)&gt;=0.92,1.25,0))),"")</f>
        <v/>
      </c>
      <c r="AL163" s="22" t="e">
        <f>INDEX(Roster!F:F, MATCH(RPT!A163,Roster!A:A,0),1)</f>
        <v>#N/A</v>
      </c>
      <c r="AM163">
        <f>IF(SUMIFS(HRS!G:G,HRS!F:F,"REG",HRS!C:C,RPT!A163)+SUMIFS(HRS!G:G,HRS!F:F,"OT",HRS!C:C,RPT!A163)+SUMIFS(HRS!G:G,HRS!F:F,"PTO",HRS!C:C,RPT!A163,HRS!S:S,"PTOS")&gt;=38,SUMIFS(HRS!G:G,HRS!F:F,"REG",HRS!C:C,RPT!A163)+SUMIFS(HRS!G:G,HRS!F:F,"OT",HRS!C:C,RPT!A163),0)</f>
        <v>0</v>
      </c>
      <c r="AP163">
        <f>SUMIFS(HRS!G:G,HRS!C:C,E163,HRS!F:F,"REG")+SUMIFS(HRS!G:G,HRS!C:C,E163,HRS!F:F,"OT")</f>
        <v>0</v>
      </c>
      <c r="AS163" s="9" t="str">
        <f t="shared" si="34"/>
        <v>1162 162</v>
      </c>
      <c r="AT163" s="9">
        <f t="shared" si="35"/>
        <v>0</v>
      </c>
      <c r="AU163" s="9" t="str">
        <f t="shared" si="31"/>
        <v/>
      </c>
      <c r="AV163" s="19" t="str">
        <f t="shared" si="42"/>
        <v/>
      </c>
    </row>
    <row r="164" spans="1:48" customFormat="1" ht="12.75" customHeight="1" x14ac:dyDescent="0.2">
      <c r="A164" s="2">
        <f>Roster!A164</f>
        <v>0</v>
      </c>
      <c r="B164" s="2">
        <f t="shared" si="43"/>
        <v>163</v>
      </c>
      <c r="C164" s="2">
        <v>1163</v>
      </c>
      <c r="D164" s="2">
        <f>Roster!D164</f>
        <v>0</v>
      </c>
      <c r="E164" s="2" t="str">
        <f t="shared" si="36"/>
        <v>00</v>
      </c>
      <c r="F164" s="2">
        <f>IFERROR(INDEX('Cur Sch'!G:G,MATCH(RPT!A164,'Cur Sch'!C:C,0),1),0)</f>
        <v>0</v>
      </c>
      <c r="G164" s="2">
        <f>Roster!N164</f>
        <v>0</v>
      </c>
      <c r="H164" s="3">
        <f>SUMIF(HRS!C:C,RPT!E164,HRS!G:G)</f>
        <v>0</v>
      </c>
      <c r="I164" s="9" t="str">
        <f>IFERROR(IF(VLOOKUP(A164,PA!A:E,5,0)=0,"Yes",""),"No")</f>
        <v>No</v>
      </c>
      <c r="J164" s="9" t="str">
        <f>IFERROR(IF(VLOOKUP(A164,PTO!A:L,12,0)="PTOU Applied", "Unplanned PTO",IF(VLOOKUP(A164,PTO!A:L,12,0)="PTOU ","Denied PTO","Planned PTO")),"No PTO")</f>
        <v>No PTO</v>
      </c>
      <c r="K164" s="9" t="str">
        <f t="shared" si="37"/>
        <v>Check</v>
      </c>
      <c r="L164" s="14" t="str">
        <f>IFERROR(IF(AND(D164="Kroger",OR(U164="1",U164="0")),IF(VLOOKUP(RPT!A164,KRG!$B$2:$BA$200,52,0)=0,IF(RPT!J164="Planned PTO",IF((F164-0.75)&lt;H164,"Check",""),""),""),""),"")</f>
        <v/>
      </c>
      <c r="M164" s="14" t="str">
        <f>IFERROR(IF(IF(D164="Kroger",AVERAGEIFS('QA Check'!E:E,'QA Check'!C:C,RPT!A164,'QA Check'!H:H,"(QA)"),0)&gt;=90%,IF(AND(I164="Yes",J164&lt;&gt;"Unplanned PTO",U164=1),"Check",""),""),"")</f>
        <v/>
      </c>
      <c r="N164" s="6"/>
      <c r="U164" s="17">
        <f t="shared" si="33"/>
        <v>0</v>
      </c>
      <c r="V164" s="8" t="str">
        <f t="shared" si="38"/>
        <v/>
      </c>
      <c r="W164" s="9" t="str">
        <f>IF(G164="Plan 2",IF(AND(IFERROR(INDEX(KRG!D:D,MATCH(RPT!A164,KRG!B:B,0),1)="Plan 2",0),A164&lt;&gt;212821),INDEX(KRG!BA:BA,MATCH(RPT!A164,KRG!B:B,0),1),IF(AND(I164="Yes",OR(J164="No PTO",J164="Planned PTO",J164="Denied PTO")),2,0)),"")</f>
        <v/>
      </c>
      <c r="X164" s="9" t="str">
        <f t="shared" si="39"/>
        <v/>
      </c>
      <c r="Y164" s="9" t="str">
        <f>IF(G164="Plan 9",VLOOKUP(RPT!A164,KRG!$B$2:$BA$200,52,0),"")</f>
        <v/>
      </c>
      <c r="Z164" s="9" t="str">
        <f>IF(G164="Plan 11",VLOOKUP(RPT!A164,KRG!$B$2:$BA$200,52,0),"")</f>
        <v/>
      </c>
      <c r="AA164" s="9" t="str">
        <f>IF(G164="Plan 12",IF(D164="Kroger",IF(J164="",0,VLOOKUP(RPT!A164,KRG!$B$2:$BA$200,52,0)),IF(D164="SW Gas (Jax)",INDEX('SWG2'!BA:BA,MATCH(RPT!A164,'SWG2'!B:B,0),1),IF(D164="Mercedes (Jax)",IF(SUM(SUMIFS(HRS!G:G,HRS!C:C,A164,HRS!F:F,{"OT","REG","PR2.5","PROT5","PR125","PROTC","PR2.0","PROT4"}))&gt;=38,4,0),IF(D164="FPL",IF(AND(H164&gt;=38,I164="Yes"),5.5,IF(H164&gt;=38,3,0)),IF(AND(I164="Yes",OR(J164="No PTO",J164="Planned PTO",J164="Denied PTO")),2.5,0))))),"")</f>
        <v/>
      </c>
      <c r="AB164" s="9" t="str">
        <f>IF(G164="Plan 19",IF(J164="",0,VLOOKUP(RPT!A164,KRG!$B$2:$BA$200,52,0)),"")</f>
        <v/>
      </c>
      <c r="AC164" s="9" t="str">
        <f t="shared" si="40"/>
        <v/>
      </c>
      <c r="AD164" s="9" t="str">
        <f>IF(G164="Plan 22",VLOOKUP(RPT!A164,KRG!$B$2:$BA$200,52,0),"")</f>
        <v/>
      </c>
      <c r="AE164" s="3" t="str">
        <f t="shared" si="30"/>
        <v/>
      </c>
      <c r="AF164" s="9" t="str">
        <f>IF(G164="Plan 26",IF(J164="Unplanned PTO",0,VLOOKUP(RPT!A164,KRG!$B$2:$BA$200,52,0)),"")</f>
        <v/>
      </c>
      <c r="AG164" s="9" t="str">
        <f t="shared" si="32"/>
        <v/>
      </c>
      <c r="AH164" s="9" t="str">
        <f>IF(G164="Plan 32",VLOOKUP(A164,'SWG2'!B:BA,52,0),"")</f>
        <v/>
      </c>
      <c r="AI164" s="9" t="str">
        <f t="shared" si="41"/>
        <v/>
      </c>
      <c r="AJ164" s="9" t="str">
        <f>IF(G164="Plan 3",IF(AND(H164&gt;=38,J164&lt;&gt;"Unplanned PTO"),IF(AND(INDEX(FPL!P:P,MATCH(RPT!A164,FPL!B:B,0),1)&gt;=0.92),4.25,3),IF(AND(H164&gt;=38,J164="Unplanned PTO",AP164&gt;=38),IF(INDEX(FPL!P:P,MATCH(RPT!A164,FPL!B:B,0),1)&gt;=0.92,4.25,3),IF(INDEX(FPL!P:P,MATCH(RPT!A164,FPL!B:B,0),1)&gt;=0.92,1.25,0))),"")</f>
        <v/>
      </c>
      <c r="AL164" s="22" t="e">
        <f>INDEX(Roster!F:F, MATCH(RPT!A164,Roster!A:A,0),1)</f>
        <v>#N/A</v>
      </c>
      <c r="AM164">
        <f>IF(SUMIFS(HRS!G:G,HRS!F:F,"REG",HRS!C:C,RPT!A164)+SUMIFS(HRS!G:G,HRS!F:F,"OT",HRS!C:C,RPT!A164)+SUMIFS(HRS!G:G,HRS!F:F,"PTO",HRS!C:C,RPT!A164,HRS!S:S,"PTOS")&gt;=38,SUMIFS(HRS!G:G,HRS!F:F,"REG",HRS!C:C,RPT!A164)+SUMIFS(HRS!G:G,HRS!F:F,"OT",HRS!C:C,RPT!A164),0)</f>
        <v>0</v>
      </c>
      <c r="AP164">
        <f>SUMIFS(HRS!G:G,HRS!C:C,E164,HRS!F:F,"REG")+SUMIFS(HRS!G:G,HRS!C:C,E164,HRS!F:F,"OT")</f>
        <v>0</v>
      </c>
      <c r="AS164" s="9" t="str">
        <f t="shared" si="34"/>
        <v>1163 163</v>
      </c>
      <c r="AT164" s="9">
        <f t="shared" si="35"/>
        <v>0</v>
      </c>
      <c r="AU164" s="9" t="str">
        <f t="shared" si="31"/>
        <v/>
      </c>
      <c r="AV164" s="19" t="str">
        <f t="shared" si="42"/>
        <v/>
      </c>
    </row>
    <row r="165" spans="1:48" customFormat="1" ht="12.75" customHeight="1" x14ac:dyDescent="0.2">
      <c r="A165" s="2">
        <f>Roster!A165</f>
        <v>0</v>
      </c>
      <c r="B165" s="2">
        <f t="shared" si="43"/>
        <v>164</v>
      </c>
      <c r="C165" s="2">
        <v>1164</v>
      </c>
      <c r="D165" s="2">
        <f>Roster!D165</f>
        <v>0</v>
      </c>
      <c r="E165" s="2" t="str">
        <f t="shared" si="36"/>
        <v>00</v>
      </c>
      <c r="F165" s="2">
        <f>IFERROR(INDEX('Cur Sch'!G:G,MATCH(RPT!A165,'Cur Sch'!C:C,0),1),0)</f>
        <v>0</v>
      </c>
      <c r="G165" s="2">
        <f>Roster!N165</f>
        <v>0</v>
      </c>
      <c r="H165" s="3">
        <f>SUMIF(HRS!C:C,RPT!E165,HRS!G:G)</f>
        <v>0</v>
      </c>
      <c r="I165" s="9" t="str">
        <f>IFERROR(IF(VLOOKUP(A165,PA!A:E,5,0)=0,"Yes",""),"No")</f>
        <v>No</v>
      </c>
      <c r="J165" s="9" t="str">
        <f>IFERROR(IF(VLOOKUP(A165,PTO!A:L,12,0)="PTOU Applied", "Unplanned PTO",IF(VLOOKUP(A165,PTO!A:L,12,0)="PTOU ","Denied PTO","Planned PTO")),"No PTO")</f>
        <v>No PTO</v>
      </c>
      <c r="K165" s="9" t="str">
        <f t="shared" si="37"/>
        <v>Check</v>
      </c>
      <c r="L165" s="14" t="str">
        <f>IFERROR(IF(AND(D165="Kroger",OR(U165="1",U165="0")),IF(VLOOKUP(RPT!A165,KRG!$B$2:$BA$200,52,0)=0,IF(RPT!J165="Planned PTO",IF((F165-0.75)&lt;H165,"Check",""),""),""),""),"")</f>
        <v/>
      </c>
      <c r="M165" s="14" t="str">
        <f>IFERROR(IF(IF(D165="Kroger",AVERAGEIFS('QA Check'!E:E,'QA Check'!C:C,RPT!A165,'QA Check'!H:H,"(QA)"),0)&gt;=90%,IF(AND(I165="Yes",J165&lt;&gt;"Unplanned PTO",U165=1),"Check",""),""),"")</f>
        <v/>
      </c>
      <c r="N165" s="6"/>
      <c r="U165" s="17">
        <f t="shared" si="33"/>
        <v>0</v>
      </c>
      <c r="V165" s="8" t="str">
        <f t="shared" si="38"/>
        <v/>
      </c>
      <c r="W165" s="9" t="str">
        <f>IF(G165="Plan 2",IF(AND(IFERROR(INDEX(KRG!D:D,MATCH(RPT!A165,KRG!B:B,0),1)="Plan 2",0),A165&lt;&gt;212821),INDEX(KRG!BA:BA,MATCH(RPT!A165,KRG!B:B,0),1),IF(AND(I165="Yes",OR(J165="No PTO",J165="Planned PTO",J165="Denied PTO")),2,0)),"")</f>
        <v/>
      </c>
      <c r="X165" s="9" t="str">
        <f t="shared" si="39"/>
        <v/>
      </c>
      <c r="Y165" s="9" t="str">
        <f>IF(G165="Plan 9",VLOOKUP(RPT!A165,KRG!$B$2:$BA$200,52,0),"")</f>
        <v/>
      </c>
      <c r="Z165" s="9" t="str">
        <f>IF(G165="Plan 11",VLOOKUP(RPT!A165,KRG!$B$2:$BA$200,52,0),"")</f>
        <v/>
      </c>
      <c r="AA165" s="9" t="str">
        <f>IF(G165="Plan 12",IF(D165="Kroger",IF(J165="",0,VLOOKUP(RPT!A165,KRG!$B$2:$BA$200,52,0)),IF(D165="SW Gas (Jax)",INDEX('SWG2'!BA:BA,MATCH(RPT!A165,'SWG2'!B:B,0),1),IF(D165="Mercedes (Jax)",IF(SUM(SUMIFS(HRS!G:G,HRS!C:C,A165,HRS!F:F,{"OT","REG","PR2.5","PROT5","PR125","PROTC","PR2.0","PROT4"}))&gt;=38,4,0),IF(D165="FPL",IF(AND(H165&gt;=38,I165="Yes"),5.5,IF(H165&gt;=38,3,0)),IF(AND(I165="Yes",OR(J165="No PTO",J165="Planned PTO",J165="Denied PTO")),2.5,0))))),"")</f>
        <v/>
      </c>
      <c r="AB165" s="9" t="str">
        <f>IF(G165="Plan 19",IF(J165="",0,VLOOKUP(RPT!A165,KRG!$B$2:$BA$200,52,0)),"")</f>
        <v/>
      </c>
      <c r="AC165" s="9" t="str">
        <f t="shared" si="40"/>
        <v/>
      </c>
      <c r="AD165" s="9" t="str">
        <f>IF(G165="Plan 22",VLOOKUP(RPT!A165,KRG!$B$2:$BA$200,52,0),"")</f>
        <v/>
      </c>
      <c r="AE165" s="3" t="str">
        <f t="shared" si="30"/>
        <v/>
      </c>
      <c r="AF165" s="9" t="str">
        <f>IF(G165="Plan 26",IF(J165="Unplanned PTO",0,VLOOKUP(RPT!A165,KRG!$B$2:$BA$200,52,0)),"")</f>
        <v/>
      </c>
      <c r="AG165" s="9" t="str">
        <f t="shared" si="32"/>
        <v/>
      </c>
      <c r="AH165" s="9" t="str">
        <f>IF(G165="Plan 32",VLOOKUP(A165,'SWG2'!B:BA,52,0),"")</f>
        <v/>
      </c>
      <c r="AI165" s="9" t="str">
        <f t="shared" si="41"/>
        <v/>
      </c>
      <c r="AJ165" s="9" t="str">
        <f>IF(G165="Plan 3",IF(AND(H165&gt;=38,J165&lt;&gt;"Unplanned PTO"),IF(AND(INDEX(FPL!P:P,MATCH(RPT!A165,FPL!B:B,0),1)&gt;=0.92),4.25,3),IF(AND(H165&gt;=38,J165="Unplanned PTO",AP165&gt;=38),IF(INDEX(FPL!P:P,MATCH(RPT!A165,FPL!B:B,0),1)&gt;=0.92,4.25,3),IF(INDEX(FPL!P:P,MATCH(RPT!A165,FPL!B:B,0),1)&gt;=0.92,1.25,0))),"")</f>
        <v/>
      </c>
      <c r="AL165" s="22" t="e">
        <f>INDEX(Roster!F:F, MATCH(RPT!A165,Roster!A:A,0),1)</f>
        <v>#N/A</v>
      </c>
      <c r="AM165">
        <f>IF(SUMIFS(HRS!G:G,HRS!F:F,"REG",HRS!C:C,RPT!A165)+SUMIFS(HRS!G:G,HRS!F:F,"OT",HRS!C:C,RPT!A165)+SUMIFS(HRS!G:G,HRS!F:F,"PTO",HRS!C:C,RPT!A165,HRS!S:S,"PTOS")&gt;=38,SUMIFS(HRS!G:G,HRS!F:F,"REG",HRS!C:C,RPT!A165)+SUMIFS(HRS!G:G,HRS!F:F,"OT",HRS!C:C,RPT!A165),0)</f>
        <v>0</v>
      </c>
      <c r="AP165">
        <f>SUMIFS(HRS!G:G,HRS!C:C,E165,HRS!F:F,"REG")+SUMIFS(HRS!G:G,HRS!C:C,E165,HRS!F:F,"OT")</f>
        <v>0</v>
      </c>
      <c r="AS165" s="9" t="str">
        <f t="shared" si="34"/>
        <v>1164 164</v>
      </c>
      <c r="AT165" s="9">
        <f t="shared" si="35"/>
        <v>0</v>
      </c>
      <c r="AU165" s="9" t="str">
        <f t="shared" si="31"/>
        <v/>
      </c>
      <c r="AV165" s="19" t="str">
        <f t="shared" si="42"/>
        <v/>
      </c>
    </row>
    <row r="166" spans="1:48" customFormat="1" ht="12.75" customHeight="1" x14ac:dyDescent="0.2">
      <c r="A166" s="2">
        <f>Roster!A166</f>
        <v>0</v>
      </c>
      <c r="B166" s="2">
        <f t="shared" si="43"/>
        <v>165</v>
      </c>
      <c r="C166" s="2">
        <v>1165</v>
      </c>
      <c r="D166" s="2">
        <f>Roster!D166</f>
        <v>0</v>
      </c>
      <c r="E166" s="2" t="str">
        <f t="shared" si="36"/>
        <v>00</v>
      </c>
      <c r="F166" s="2">
        <f>IFERROR(INDEX('Cur Sch'!G:G,MATCH(RPT!A166,'Cur Sch'!C:C,0),1),0)</f>
        <v>0</v>
      </c>
      <c r="G166" s="2">
        <f>Roster!N166</f>
        <v>0</v>
      </c>
      <c r="H166" s="3">
        <f>SUMIF(HRS!C:C,RPT!E166,HRS!G:G)</f>
        <v>0</v>
      </c>
      <c r="I166" s="9" t="str">
        <f>IFERROR(IF(VLOOKUP(A166,PA!A:E,5,0)=0,"Yes",""),"No")</f>
        <v>No</v>
      </c>
      <c r="J166" s="9" t="str">
        <f>IFERROR(IF(VLOOKUP(A166,PTO!A:L,12,0)="PTOU Applied", "Unplanned PTO",IF(VLOOKUP(A166,PTO!A:L,12,0)="PTOU ","Denied PTO","Planned PTO")),"No PTO")</f>
        <v>No PTO</v>
      </c>
      <c r="K166" s="9" t="str">
        <f t="shared" si="37"/>
        <v>Check</v>
      </c>
      <c r="L166" s="14" t="str">
        <f>IFERROR(IF(AND(D166="Kroger",OR(U166="1",U166="0")),IF(VLOOKUP(RPT!A166,KRG!$B$2:$BA$200,52,0)=0,IF(RPT!J166="Planned PTO",IF((F166-0.75)&lt;H166,"Check",""),""),""),""),"")</f>
        <v/>
      </c>
      <c r="M166" s="14" t="str">
        <f>IFERROR(IF(IF(D166="Kroger",AVERAGEIFS('QA Check'!E:E,'QA Check'!C:C,RPT!A166,'QA Check'!H:H,"(QA)"),0)&gt;=90%,IF(AND(I166="Yes",J166&lt;&gt;"Unplanned PTO",U166=1),"Check",""),""),"")</f>
        <v/>
      </c>
      <c r="N166" s="6"/>
      <c r="U166" s="17">
        <f t="shared" si="33"/>
        <v>0</v>
      </c>
      <c r="V166" s="8" t="str">
        <f t="shared" si="38"/>
        <v/>
      </c>
      <c r="W166" s="9" t="str">
        <f>IF(G166="Plan 2",IF(AND(IFERROR(INDEX(KRG!D:D,MATCH(RPT!A166,KRG!B:B,0),1)="Plan 2",0),A166&lt;&gt;212821),INDEX(KRG!BA:BA,MATCH(RPT!A166,KRG!B:B,0),1),IF(AND(I166="Yes",OR(J166="No PTO",J166="Planned PTO",J166="Denied PTO")),2,0)),"")</f>
        <v/>
      </c>
      <c r="X166" s="9" t="str">
        <f t="shared" si="39"/>
        <v/>
      </c>
      <c r="Y166" s="9" t="str">
        <f>IF(G166="Plan 9",VLOOKUP(RPT!A166,KRG!$B$2:$BA$200,52,0),"")</f>
        <v/>
      </c>
      <c r="Z166" s="9" t="str">
        <f>IF(G166="Plan 11",VLOOKUP(RPT!A166,KRG!$B$2:$BA$200,52,0),"")</f>
        <v/>
      </c>
      <c r="AA166" s="9" t="str">
        <f>IF(G166="Plan 12",IF(D166="Kroger",IF(J166="",0,VLOOKUP(RPT!A166,KRG!$B$2:$BA$200,52,0)),IF(D166="SW Gas (Jax)",INDEX('SWG2'!BA:BA,MATCH(RPT!A166,'SWG2'!B:B,0),1),IF(D166="Mercedes (Jax)",IF(SUM(SUMIFS(HRS!G:G,HRS!C:C,A166,HRS!F:F,{"OT","REG","PR2.5","PROT5","PR125","PROTC","PR2.0","PROT4"}))&gt;=38,4,0),IF(D166="FPL",IF(AND(H166&gt;=38,I166="Yes"),5.5,IF(H166&gt;=38,3,0)),IF(AND(I166="Yes",OR(J166="No PTO",J166="Planned PTO",J166="Denied PTO")),2.5,0))))),"")</f>
        <v/>
      </c>
      <c r="AB166" s="9" t="str">
        <f>IF(G166="Plan 19",IF(J166="",0,VLOOKUP(RPT!A166,KRG!$B$2:$BA$200,52,0)),"")</f>
        <v/>
      </c>
      <c r="AC166" s="9" t="str">
        <f t="shared" si="40"/>
        <v/>
      </c>
      <c r="AD166" s="9" t="str">
        <f>IF(G166="Plan 22",VLOOKUP(RPT!A166,KRG!$B$2:$BA$200,52,0),"")</f>
        <v/>
      </c>
      <c r="AE166" s="3" t="str">
        <f t="shared" si="30"/>
        <v/>
      </c>
      <c r="AF166" s="9" t="str">
        <f>IF(G166="Plan 26",IF(J166="Unplanned PTO",0,VLOOKUP(RPT!A166,KRG!$B$2:$BA$200,52,0)),"")</f>
        <v/>
      </c>
      <c r="AG166" s="9" t="str">
        <f t="shared" si="32"/>
        <v/>
      </c>
      <c r="AH166" s="9" t="str">
        <f>IF(G166="Plan 32",VLOOKUP(A166,'SWG2'!B:BA,52,0),"")</f>
        <v/>
      </c>
      <c r="AI166" s="9" t="str">
        <f t="shared" si="41"/>
        <v/>
      </c>
      <c r="AJ166" s="9" t="str">
        <f>IF(G166="Plan 3",IF(AND(H166&gt;=38,J166&lt;&gt;"Unplanned PTO"),IF(AND(INDEX(FPL!P:P,MATCH(RPT!A166,FPL!B:B,0),1)&gt;=0.92),4.25,3),IF(AND(H166&gt;=38,J166="Unplanned PTO",AP166&gt;=38),IF(INDEX(FPL!P:P,MATCH(RPT!A166,FPL!B:B,0),1)&gt;=0.92,4.25,3),IF(INDEX(FPL!P:P,MATCH(RPT!A166,FPL!B:B,0),1)&gt;=0.92,1.25,0))),"")</f>
        <v/>
      </c>
      <c r="AL166" s="22" t="e">
        <f>INDEX(Roster!F:F, MATCH(RPT!A166,Roster!A:A,0),1)</f>
        <v>#N/A</v>
      </c>
      <c r="AM166">
        <f>IF(SUMIFS(HRS!G:G,HRS!F:F,"REG",HRS!C:C,RPT!A166)+SUMIFS(HRS!G:G,HRS!F:F,"OT",HRS!C:C,RPT!A166)+SUMIFS(HRS!G:G,HRS!F:F,"PTO",HRS!C:C,RPT!A166,HRS!S:S,"PTOS")&gt;=38,SUMIFS(HRS!G:G,HRS!F:F,"REG",HRS!C:C,RPT!A166)+SUMIFS(HRS!G:G,HRS!F:F,"OT",HRS!C:C,RPT!A166),0)</f>
        <v>0</v>
      </c>
      <c r="AP166">
        <f>SUMIFS(HRS!G:G,HRS!C:C,E166,HRS!F:F,"REG")+SUMIFS(HRS!G:G,HRS!C:C,E166,HRS!F:F,"OT")</f>
        <v>0</v>
      </c>
      <c r="AS166" s="9" t="str">
        <f t="shared" si="34"/>
        <v>1165 165</v>
      </c>
      <c r="AT166" s="9">
        <f t="shared" si="35"/>
        <v>0</v>
      </c>
      <c r="AU166" s="9" t="str">
        <f t="shared" si="31"/>
        <v/>
      </c>
      <c r="AV166" s="19" t="str">
        <f t="shared" si="42"/>
        <v/>
      </c>
    </row>
    <row r="167" spans="1:48" customFormat="1" ht="12.75" customHeight="1" x14ac:dyDescent="0.2">
      <c r="A167" s="2">
        <f>Roster!A167</f>
        <v>0</v>
      </c>
      <c r="B167" s="2">
        <f t="shared" si="43"/>
        <v>166</v>
      </c>
      <c r="C167" s="2">
        <v>1166</v>
      </c>
      <c r="D167" s="2">
        <f>Roster!D167</f>
        <v>0</v>
      </c>
      <c r="E167" s="2" t="str">
        <f t="shared" si="36"/>
        <v>00</v>
      </c>
      <c r="F167" s="2">
        <f>IFERROR(INDEX('Cur Sch'!G:G,MATCH(RPT!A167,'Cur Sch'!C:C,0),1),0)</f>
        <v>0</v>
      </c>
      <c r="G167" s="2">
        <f>Roster!N167</f>
        <v>0</v>
      </c>
      <c r="H167" s="3">
        <f>SUMIF(HRS!C:C,RPT!E167,HRS!G:G)</f>
        <v>0</v>
      </c>
      <c r="I167" s="9" t="str">
        <f>IFERROR(IF(VLOOKUP(A167,PA!A:E,5,0)=0,"Yes",""),"No")</f>
        <v>No</v>
      </c>
      <c r="J167" s="9" t="str">
        <f>IFERROR(IF(VLOOKUP(A167,PTO!A:L,12,0)="PTOU Applied", "Unplanned PTO",IF(VLOOKUP(A167,PTO!A:L,12,0)="PTOU ","Denied PTO","Planned PTO")),"No PTO")</f>
        <v>No PTO</v>
      </c>
      <c r="K167" s="9" t="str">
        <f t="shared" si="37"/>
        <v>Check</v>
      </c>
      <c r="L167" s="14" t="str">
        <f>IFERROR(IF(AND(D167="Kroger",OR(U167="1",U167="0")),IF(VLOOKUP(RPT!A167,KRG!$B$2:$BA$200,52,0)=0,IF(RPT!J167="Planned PTO",IF((F167-0.75)&lt;H167,"Check",""),""),""),""),"")</f>
        <v/>
      </c>
      <c r="M167" s="14" t="str">
        <f>IFERROR(IF(IF(D167="Kroger",AVERAGEIFS('QA Check'!E:E,'QA Check'!C:C,RPT!A167,'QA Check'!H:H,"(QA)"),0)&gt;=90%,IF(AND(I167="Yes",J167&lt;&gt;"Unplanned PTO",U167=1),"Check",""),""),"")</f>
        <v/>
      </c>
      <c r="N167" s="6"/>
      <c r="U167" s="17">
        <f t="shared" si="33"/>
        <v>0</v>
      </c>
      <c r="V167" s="8" t="str">
        <f t="shared" si="38"/>
        <v/>
      </c>
      <c r="W167" s="9" t="str">
        <f>IF(G167="Plan 2",IF(AND(IFERROR(INDEX(KRG!D:D,MATCH(RPT!A167,KRG!B:B,0),1)="Plan 2",0),A167&lt;&gt;212821),INDEX(KRG!BA:BA,MATCH(RPT!A167,KRG!B:B,0),1),IF(AND(I167="Yes",OR(J167="No PTO",J167="Planned PTO",J167="Denied PTO")),2,0)),"")</f>
        <v/>
      </c>
      <c r="X167" s="9" t="str">
        <f t="shared" si="39"/>
        <v/>
      </c>
      <c r="Y167" s="9" t="str">
        <f>IF(G167="Plan 9",VLOOKUP(RPT!A167,KRG!$B$2:$BA$200,52,0),"")</f>
        <v/>
      </c>
      <c r="Z167" s="9" t="str">
        <f>IF(G167="Plan 11",VLOOKUP(RPT!A167,KRG!$B$2:$BA$200,52,0),"")</f>
        <v/>
      </c>
      <c r="AA167" s="9" t="str">
        <f>IF(G167="Plan 12",IF(D167="Kroger",IF(J167="",0,VLOOKUP(RPT!A167,KRG!$B$2:$BA$200,52,0)),IF(D167="SW Gas (Jax)",INDEX('SWG2'!BA:BA,MATCH(RPT!A167,'SWG2'!B:B,0),1),IF(D167="Mercedes (Jax)",IF(SUM(SUMIFS(HRS!G:G,HRS!C:C,A167,HRS!F:F,{"OT","REG","PR2.5","PROT5","PR125","PROTC","PR2.0","PROT4"}))&gt;=38,4,0),IF(D167="FPL",IF(AND(H167&gt;=38,I167="Yes"),5.5,IF(H167&gt;=38,3,0)),IF(AND(I167="Yes",OR(J167="No PTO",J167="Planned PTO",J167="Denied PTO")),2.5,0))))),"")</f>
        <v/>
      </c>
      <c r="AB167" s="9" t="str">
        <f>IF(G167="Plan 19",IF(J167="",0,VLOOKUP(RPT!A167,KRG!$B$2:$BA$200,52,0)),"")</f>
        <v/>
      </c>
      <c r="AC167" s="9" t="str">
        <f t="shared" si="40"/>
        <v/>
      </c>
      <c r="AD167" s="9" t="str">
        <f>IF(G167="Plan 22",VLOOKUP(RPT!A167,KRG!$B$2:$BA$200,52,0),"")</f>
        <v/>
      </c>
      <c r="AE167" s="3" t="str">
        <f t="shared" si="30"/>
        <v/>
      </c>
      <c r="AF167" s="9" t="str">
        <f>IF(G167="Plan 26",IF(J167="Unplanned PTO",0,VLOOKUP(RPT!A167,KRG!$B$2:$BA$200,52,0)),"")</f>
        <v/>
      </c>
      <c r="AG167" s="9" t="str">
        <f t="shared" si="32"/>
        <v/>
      </c>
      <c r="AH167" s="9" t="str">
        <f>IF(G167="Plan 32",VLOOKUP(A167,'SWG2'!B:BA,52,0),"")</f>
        <v/>
      </c>
      <c r="AI167" s="9" t="str">
        <f t="shared" si="41"/>
        <v/>
      </c>
      <c r="AJ167" s="9" t="str">
        <f>IF(G167="Plan 3",IF(AND(H167&gt;=38,J167&lt;&gt;"Unplanned PTO"),IF(AND(INDEX(FPL!P:P,MATCH(RPT!A167,FPL!B:B,0),1)&gt;=0.92),4.25,3),IF(AND(H167&gt;=38,J167="Unplanned PTO",AP167&gt;=38),IF(INDEX(FPL!P:P,MATCH(RPT!A167,FPL!B:B,0),1)&gt;=0.92,4.25,3),IF(INDEX(FPL!P:P,MATCH(RPT!A167,FPL!B:B,0),1)&gt;=0.92,1.25,0))),"")</f>
        <v/>
      </c>
      <c r="AL167" s="22" t="e">
        <f>INDEX(Roster!F:F, MATCH(RPT!A167,Roster!A:A,0),1)</f>
        <v>#N/A</v>
      </c>
      <c r="AM167">
        <f>IF(SUMIFS(HRS!G:G,HRS!F:F,"REG",HRS!C:C,RPT!A167)+SUMIFS(HRS!G:G,HRS!F:F,"OT",HRS!C:C,RPT!A167)+SUMIFS(HRS!G:G,HRS!F:F,"PTO",HRS!C:C,RPT!A167,HRS!S:S,"PTOS")&gt;=38,SUMIFS(HRS!G:G,HRS!F:F,"REG",HRS!C:C,RPT!A167)+SUMIFS(HRS!G:G,HRS!F:F,"OT",HRS!C:C,RPT!A167),0)</f>
        <v>0</v>
      </c>
      <c r="AP167">
        <f>SUMIFS(HRS!G:G,HRS!C:C,E167,HRS!F:F,"REG")+SUMIFS(HRS!G:G,HRS!C:C,E167,HRS!F:F,"OT")</f>
        <v>0</v>
      </c>
      <c r="AS167" s="9" t="str">
        <f t="shared" si="34"/>
        <v>1166 166</v>
      </c>
      <c r="AT167" s="9">
        <f t="shared" si="35"/>
        <v>0</v>
      </c>
      <c r="AU167" s="9" t="str">
        <f t="shared" si="31"/>
        <v/>
      </c>
      <c r="AV167" s="19" t="str">
        <f t="shared" si="42"/>
        <v/>
      </c>
    </row>
    <row r="168" spans="1:48" customFormat="1" ht="12.75" customHeight="1" x14ac:dyDescent="0.2">
      <c r="A168" s="2">
        <f>Roster!A168</f>
        <v>0</v>
      </c>
      <c r="B168" s="2">
        <f t="shared" si="43"/>
        <v>167</v>
      </c>
      <c r="C168" s="2">
        <v>1167</v>
      </c>
      <c r="D168" s="2">
        <f>Roster!D168</f>
        <v>0</v>
      </c>
      <c r="E168" s="2" t="str">
        <f t="shared" si="36"/>
        <v>00</v>
      </c>
      <c r="F168" s="2">
        <f>IFERROR(INDEX('Cur Sch'!G:G,MATCH(RPT!A168,'Cur Sch'!C:C,0),1),0)</f>
        <v>0</v>
      </c>
      <c r="G168" s="2">
        <f>Roster!N168</f>
        <v>0</v>
      </c>
      <c r="H168" s="3">
        <f>SUMIF(HRS!C:C,RPT!E168,HRS!G:G)</f>
        <v>0</v>
      </c>
      <c r="I168" s="9" t="str">
        <f>IFERROR(IF(VLOOKUP(A168,PA!A:E,5,0)=0,"Yes",""),"No")</f>
        <v>No</v>
      </c>
      <c r="J168" s="9" t="str">
        <f>IFERROR(IF(VLOOKUP(A168,PTO!A:L,12,0)="PTOU Applied", "Unplanned PTO",IF(VLOOKUP(A168,PTO!A:L,12,0)="PTOU ","Denied PTO","Planned PTO")),"No PTO")</f>
        <v>No PTO</v>
      </c>
      <c r="K168" s="9" t="str">
        <f t="shared" si="37"/>
        <v>Check</v>
      </c>
      <c r="L168" s="14" t="str">
        <f>IFERROR(IF(AND(D168="Kroger",OR(U168="1",U168="0")),IF(VLOOKUP(RPT!A168,KRG!$B$2:$BA$200,52,0)=0,IF(RPT!J168="Planned PTO",IF((F168-0.75)&lt;H168,"Check",""),""),""),""),"")</f>
        <v/>
      </c>
      <c r="M168" s="14" t="str">
        <f>IFERROR(IF(IF(D168="Kroger",AVERAGEIFS('QA Check'!E:E,'QA Check'!C:C,RPT!A168,'QA Check'!H:H,"(QA)"),0)&gt;=90%,IF(AND(I168="Yes",J168&lt;&gt;"Unplanned PTO",U168=1),"Check",""),""),"")</f>
        <v/>
      </c>
      <c r="N168" s="6"/>
      <c r="U168" s="17">
        <f t="shared" si="33"/>
        <v>0</v>
      </c>
      <c r="V168" s="8" t="str">
        <f t="shared" si="38"/>
        <v/>
      </c>
      <c r="W168" s="9" t="str">
        <f>IF(G168="Plan 2",IF(AND(IFERROR(INDEX(KRG!D:D,MATCH(RPT!A168,KRG!B:B,0),1)="Plan 2",0),A168&lt;&gt;212821),INDEX(KRG!BA:BA,MATCH(RPT!A168,KRG!B:B,0),1),IF(AND(I168="Yes",OR(J168="No PTO",J168="Planned PTO",J168="Denied PTO")),2,0)),"")</f>
        <v/>
      </c>
      <c r="X168" s="9" t="str">
        <f t="shared" si="39"/>
        <v/>
      </c>
      <c r="Y168" s="9" t="str">
        <f>IF(G168="Plan 9",VLOOKUP(RPT!A168,KRG!$B$2:$BA$200,52,0),"")</f>
        <v/>
      </c>
      <c r="Z168" s="9" t="str">
        <f>IF(G168="Plan 11",VLOOKUP(RPT!A168,KRG!$B$2:$BA$200,52,0),"")</f>
        <v/>
      </c>
      <c r="AA168" s="9" t="str">
        <f>IF(G168="Plan 12",IF(D168="Kroger",IF(J168="",0,VLOOKUP(RPT!A168,KRG!$B$2:$BA$200,52,0)),IF(D168="SW Gas (Jax)",INDEX('SWG2'!BA:BA,MATCH(RPT!A168,'SWG2'!B:B,0),1),IF(D168="Mercedes (Jax)",IF(SUM(SUMIFS(HRS!G:G,HRS!C:C,A168,HRS!F:F,{"OT","REG","PR2.5","PROT5","PR125","PROTC","PR2.0","PROT4"}))&gt;=38,4,0),IF(D168="FPL",IF(AND(H168&gt;=38,I168="Yes"),5.5,IF(H168&gt;=38,3,0)),IF(AND(I168="Yes",OR(J168="No PTO",J168="Planned PTO",J168="Denied PTO")),2.5,0))))),"")</f>
        <v/>
      </c>
      <c r="AB168" s="9" t="str">
        <f>IF(G168="Plan 19",IF(J168="",0,VLOOKUP(RPT!A168,KRG!$B$2:$BA$200,52,0)),"")</f>
        <v/>
      </c>
      <c r="AC168" s="9" t="str">
        <f t="shared" si="40"/>
        <v/>
      </c>
      <c r="AD168" s="9" t="str">
        <f>IF(G168="Plan 22",VLOOKUP(RPT!A168,KRG!$B$2:$BA$200,52,0),"")</f>
        <v/>
      </c>
      <c r="AE168" s="3" t="str">
        <f t="shared" si="30"/>
        <v/>
      </c>
      <c r="AF168" s="9" t="str">
        <f>IF(G168="Plan 26",IF(J168="Unplanned PTO",0,VLOOKUP(RPT!A168,KRG!$B$2:$BA$200,52,0)),"")</f>
        <v/>
      </c>
      <c r="AG168" s="9" t="str">
        <f t="shared" si="32"/>
        <v/>
      </c>
      <c r="AH168" s="9" t="str">
        <f>IF(G168="Plan 32",VLOOKUP(A168,'SWG2'!B:BA,52,0),"")</f>
        <v/>
      </c>
      <c r="AI168" s="9" t="str">
        <f t="shared" si="41"/>
        <v/>
      </c>
      <c r="AJ168" s="9" t="str">
        <f>IF(G168="Plan 3",IF(AND(H168&gt;=38,J168&lt;&gt;"Unplanned PTO"),IF(AND(INDEX(FPL!P:P,MATCH(RPT!A168,FPL!B:B,0),1)&gt;=0.92),4.25,3),IF(AND(H168&gt;=38,J168="Unplanned PTO",AP168&gt;=38),IF(INDEX(FPL!P:P,MATCH(RPT!A168,FPL!B:B,0),1)&gt;=0.92,4.25,3),IF(INDEX(FPL!P:P,MATCH(RPT!A168,FPL!B:B,0),1)&gt;=0.92,1.25,0))),"")</f>
        <v/>
      </c>
      <c r="AL168" s="22" t="e">
        <f>INDEX(Roster!F:F, MATCH(RPT!A168,Roster!A:A,0),1)</f>
        <v>#N/A</v>
      </c>
      <c r="AM168">
        <f>IF(SUMIFS(HRS!G:G,HRS!F:F,"REG",HRS!C:C,RPT!A168)+SUMIFS(HRS!G:G,HRS!F:F,"OT",HRS!C:C,RPT!A168)+SUMIFS(HRS!G:G,HRS!F:F,"PTO",HRS!C:C,RPT!A168,HRS!S:S,"PTOS")&gt;=38,SUMIFS(HRS!G:G,HRS!F:F,"REG",HRS!C:C,RPT!A168)+SUMIFS(HRS!G:G,HRS!F:F,"OT",HRS!C:C,RPT!A168),0)</f>
        <v>0</v>
      </c>
      <c r="AP168">
        <f>SUMIFS(HRS!G:G,HRS!C:C,E168,HRS!F:F,"REG")+SUMIFS(HRS!G:G,HRS!C:C,E168,HRS!F:F,"OT")</f>
        <v>0</v>
      </c>
      <c r="AS168" s="9" t="str">
        <f t="shared" si="34"/>
        <v>1167 167</v>
      </c>
      <c r="AT168" s="9">
        <f t="shared" si="35"/>
        <v>0</v>
      </c>
      <c r="AU168" s="9" t="str">
        <f t="shared" si="31"/>
        <v/>
      </c>
      <c r="AV168" s="19" t="str">
        <f t="shared" si="42"/>
        <v/>
      </c>
    </row>
    <row r="169" spans="1:48" customFormat="1" ht="12.75" customHeight="1" x14ac:dyDescent="0.2">
      <c r="A169" s="2">
        <f>Roster!A169</f>
        <v>0</v>
      </c>
      <c r="B169" s="2">
        <f t="shared" si="43"/>
        <v>168</v>
      </c>
      <c r="C169" s="2">
        <v>1168</v>
      </c>
      <c r="D169" s="2">
        <f>Roster!D169</f>
        <v>0</v>
      </c>
      <c r="E169" s="2" t="str">
        <f t="shared" si="36"/>
        <v>00</v>
      </c>
      <c r="F169" s="2">
        <f>IFERROR(INDEX('Cur Sch'!G:G,MATCH(RPT!A169,'Cur Sch'!C:C,0),1),0)</f>
        <v>0</v>
      </c>
      <c r="G169" s="2">
        <f>Roster!N169</f>
        <v>0</v>
      </c>
      <c r="H169" s="3">
        <f>SUMIF(HRS!C:C,RPT!E169,HRS!G:G)</f>
        <v>0</v>
      </c>
      <c r="I169" s="9" t="str">
        <f>IFERROR(IF(VLOOKUP(A169,PA!A:E,5,0)=0,"Yes",""),"No")</f>
        <v>No</v>
      </c>
      <c r="J169" s="9" t="str">
        <f>IFERROR(IF(VLOOKUP(A169,PTO!A:L,12,0)="PTOU Applied", "Unplanned PTO",IF(VLOOKUP(A169,PTO!A:L,12,0)="PTOU ","Denied PTO","Planned PTO")),"No PTO")</f>
        <v>No PTO</v>
      </c>
      <c r="K169" s="9" t="str">
        <f t="shared" si="37"/>
        <v>Check</v>
      </c>
      <c r="L169" s="14" t="str">
        <f>IFERROR(IF(AND(D169="Kroger",OR(U169="1",U169="0")),IF(VLOOKUP(RPT!A169,KRG!$B$2:$BA$200,52,0)=0,IF(RPT!J169="Planned PTO",IF((F169-0.75)&lt;H169,"Check",""),""),""),""),"")</f>
        <v/>
      </c>
      <c r="M169" s="14" t="str">
        <f>IFERROR(IF(IF(D169="Kroger",AVERAGEIFS('QA Check'!E:E,'QA Check'!C:C,RPT!A169,'QA Check'!H:H,"(QA)"),0)&gt;=90%,IF(AND(I169="Yes",J169&lt;&gt;"Unplanned PTO",U169=1),"Check",""),""),"")</f>
        <v/>
      </c>
      <c r="N169" s="6"/>
      <c r="U169" s="17">
        <f t="shared" si="33"/>
        <v>0</v>
      </c>
      <c r="V169" s="8" t="str">
        <f t="shared" si="38"/>
        <v/>
      </c>
      <c r="W169" s="9" t="str">
        <f>IF(G169="Plan 2",IF(AND(IFERROR(INDEX(KRG!D:D,MATCH(RPT!A169,KRG!B:B,0),1)="Plan 2",0),A169&lt;&gt;212821),INDEX(KRG!BA:BA,MATCH(RPT!A169,KRG!B:B,0),1),IF(AND(I169="Yes",OR(J169="No PTO",J169="Planned PTO",J169="Denied PTO")),2,0)),"")</f>
        <v/>
      </c>
      <c r="X169" s="9" t="str">
        <f t="shared" si="39"/>
        <v/>
      </c>
      <c r="Y169" s="9" t="str">
        <f>IF(G169="Plan 9",VLOOKUP(RPT!A169,KRG!$B$2:$BA$200,52,0),"")</f>
        <v/>
      </c>
      <c r="Z169" s="9" t="str">
        <f>IF(G169="Plan 11",VLOOKUP(RPT!A169,KRG!$B$2:$BA$200,52,0),"")</f>
        <v/>
      </c>
      <c r="AA169" s="9" t="str">
        <f>IF(G169="Plan 12",IF(D169="Kroger",IF(J169="",0,VLOOKUP(RPT!A169,KRG!$B$2:$BA$200,52,0)),IF(D169="SW Gas (Jax)",INDEX('SWG2'!BA:BA,MATCH(RPT!A169,'SWG2'!B:B,0),1),IF(D169="Mercedes (Jax)",IF(SUM(SUMIFS(HRS!G:G,HRS!C:C,A169,HRS!F:F,{"OT","REG","PR2.5","PROT5","PR125","PROTC","PR2.0","PROT4"}))&gt;=38,4,0),IF(D169="FPL",IF(AND(H169&gt;=38,I169="Yes"),5.5,IF(H169&gt;=38,3,0)),IF(AND(I169="Yes",OR(J169="No PTO",J169="Planned PTO",J169="Denied PTO")),2.5,0))))),"")</f>
        <v/>
      </c>
      <c r="AB169" s="9" t="str">
        <f>IF(G169="Plan 19",IF(J169="",0,VLOOKUP(RPT!A169,KRG!$B$2:$BA$200,52,0)),"")</f>
        <v/>
      </c>
      <c r="AC169" s="9" t="str">
        <f t="shared" si="40"/>
        <v/>
      </c>
      <c r="AD169" s="9" t="str">
        <f>IF(G169="Plan 22",VLOOKUP(RPT!A169,KRG!$B$2:$BA$200,52,0),"")</f>
        <v/>
      </c>
      <c r="AE169" s="3" t="str">
        <f t="shared" si="30"/>
        <v/>
      </c>
      <c r="AF169" s="9" t="str">
        <f>IF(G169="Plan 26",IF(J169="Unplanned PTO",0,VLOOKUP(RPT!A169,KRG!$B$2:$BA$200,52,0)),"")</f>
        <v/>
      </c>
      <c r="AG169" s="9" t="str">
        <f t="shared" si="32"/>
        <v/>
      </c>
      <c r="AH169" s="9" t="str">
        <f>IF(G169="Plan 32",VLOOKUP(A169,'SWG2'!B:BA,52,0),"")</f>
        <v/>
      </c>
      <c r="AI169" s="9" t="str">
        <f t="shared" si="41"/>
        <v/>
      </c>
      <c r="AJ169" s="9" t="str">
        <f>IF(G169="Plan 3",IF(AND(H169&gt;=38,J169&lt;&gt;"Unplanned PTO"),IF(AND(INDEX(FPL!P:P,MATCH(RPT!A169,FPL!B:B,0),1)&gt;=0.92),4.25,3),IF(AND(H169&gt;=38,J169="Unplanned PTO",AP169&gt;=38),IF(INDEX(FPL!P:P,MATCH(RPT!A169,FPL!B:B,0),1)&gt;=0.92,4.25,3),IF(INDEX(FPL!P:P,MATCH(RPT!A169,FPL!B:B,0),1)&gt;=0.92,1.25,0))),"")</f>
        <v/>
      </c>
      <c r="AL169" s="22" t="e">
        <f>INDEX(Roster!F:F, MATCH(RPT!A169,Roster!A:A,0),1)</f>
        <v>#N/A</v>
      </c>
      <c r="AM169">
        <f>IF(SUMIFS(HRS!G:G,HRS!F:F,"REG",HRS!C:C,RPT!A169)+SUMIFS(HRS!G:G,HRS!F:F,"OT",HRS!C:C,RPT!A169)+SUMIFS(HRS!G:G,HRS!F:F,"PTO",HRS!C:C,RPT!A169,HRS!S:S,"PTOS")&gt;=38,SUMIFS(HRS!G:G,HRS!F:F,"REG",HRS!C:C,RPT!A169)+SUMIFS(HRS!G:G,HRS!F:F,"OT",HRS!C:C,RPT!A169),0)</f>
        <v>0</v>
      </c>
      <c r="AP169">
        <f>SUMIFS(HRS!G:G,HRS!C:C,E169,HRS!F:F,"REG")+SUMIFS(HRS!G:G,HRS!C:C,E169,HRS!F:F,"OT")</f>
        <v>0</v>
      </c>
      <c r="AS169" s="9" t="str">
        <f t="shared" si="34"/>
        <v>1168 168</v>
      </c>
      <c r="AT169" s="9">
        <f t="shared" si="35"/>
        <v>0</v>
      </c>
      <c r="AU169" s="9" t="str">
        <f t="shared" si="31"/>
        <v/>
      </c>
      <c r="AV169" s="19" t="str">
        <f t="shared" si="42"/>
        <v/>
      </c>
    </row>
    <row r="170" spans="1:48" customFormat="1" ht="12.75" customHeight="1" x14ac:dyDescent="0.2">
      <c r="A170" s="2">
        <f>Roster!A170</f>
        <v>0</v>
      </c>
      <c r="B170" s="2">
        <f t="shared" si="43"/>
        <v>169</v>
      </c>
      <c r="C170" s="2">
        <v>1169</v>
      </c>
      <c r="D170" s="2">
        <f>Roster!D170</f>
        <v>0</v>
      </c>
      <c r="E170" s="2" t="str">
        <f t="shared" si="36"/>
        <v>00</v>
      </c>
      <c r="F170" s="2">
        <f>IFERROR(INDEX('Cur Sch'!G:G,MATCH(RPT!A170,'Cur Sch'!C:C,0),1),0)</f>
        <v>0</v>
      </c>
      <c r="G170" s="2">
        <f>Roster!N170</f>
        <v>0</v>
      </c>
      <c r="H170" s="3">
        <f>SUMIF(HRS!C:C,RPT!E170,HRS!G:G)</f>
        <v>0</v>
      </c>
      <c r="I170" s="9" t="str">
        <f>IFERROR(IF(VLOOKUP(A170,PA!A:E,5,0)=0,"Yes",""),"No")</f>
        <v>No</v>
      </c>
      <c r="J170" s="9" t="str">
        <f>IFERROR(IF(VLOOKUP(A170,PTO!A:L,12,0)="PTOU Applied", "Unplanned PTO",IF(VLOOKUP(A170,PTO!A:L,12,0)="PTOU ","Denied PTO","Planned PTO")),"No PTO")</f>
        <v>No PTO</v>
      </c>
      <c r="K170" s="9" t="str">
        <f t="shared" si="37"/>
        <v>Check</v>
      </c>
      <c r="L170" s="14" t="str">
        <f>IFERROR(IF(AND(D170="Kroger",OR(U170="1",U170="0")),IF(VLOOKUP(RPT!A170,KRG!$B$2:$BA$200,52,0)=0,IF(RPT!J170="Planned PTO",IF((F170-0.75)&lt;H170,"Check",""),""),""),""),"")</f>
        <v/>
      </c>
      <c r="M170" s="14" t="str">
        <f>IFERROR(IF(IF(D170="Kroger",AVERAGEIFS('QA Check'!E:E,'QA Check'!C:C,RPT!A170,'QA Check'!H:H,"(QA)"),0)&gt;=90%,IF(AND(I170="Yes",J170&lt;&gt;"Unplanned PTO",U170=1),"Check",""),""),"")</f>
        <v/>
      </c>
      <c r="U170" s="17">
        <f t="shared" si="33"/>
        <v>0</v>
      </c>
      <c r="V170" s="8" t="str">
        <f t="shared" si="38"/>
        <v/>
      </c>
      <c r="W170" s="9" t="str">
        <f>IF(G170="Plan 2",IF(AND(IFERROR(INDEX(KRG!D:D,MATCH(RPT!A170,KRG!B:B,0),1)="Plan 2",0),A170&lt;&gt;212821),INDEX(KRG!BA:BA,MATCH(RPT!A170,KRG!B:B,0),1),IF(AND(I170="Yes",OR(J170="No PTO",J170="Planned PTO",J170="Denied PTO")),2,0)),"")</f>
        <v/>
      </c>
      <c r="X170" s="9" t="str">
        <f t="shared" si="39"/>
        <v/>
      </c>
      <c r="Y170" s="9" t="str">
        <f>IF(G170="Plan 9",VLOOKUP(RPT!A170,KRG!$B$2:$BA$200,52,0),"")</f>
        <v/>
      </c>
      <c r="Z170" s="9" t="str">
        <f>IF(G170="Plan 11",VLOOKUP(RPT!A170,KRG!$B$2:$BA$200,52,0),"")</f>
        <v/>
      </c>
      <c r="AA170" s="9" t="str">
        <f>IF(G170="Plan 12",IF(D170="Kroger",IF(J170="",0,VLOOKUP(RPT!A170,KRG!$B$2:$BA$200,52,0)),IF(D170="SW Gas (Jax)",INDEX('SWG2'!BA:BA,MATCH(RPT!A170,'SWG2'!B:B,0),1),IF(D170="Mercedes (Jax)",IF(SUM(SUMIFS(HRS!G:G,HRS!C:C,A170,HRS!F:F,{"OT","REG","PR2.5","PROT5","PR125","PROTC","PR2.0","PROT4"}))&gt;=38,4,0),IF(D170="FPL",IF(AND(H170&gt;=38,I170="Yes"),5.5,IF(H170&gt;=38,3,0)),IF(AND(I170="Yes",OR(J170="No PTO",J170="Planned PTO",J170="Denied PTO")),2.5,0))))),"")</f>
        <v/>
      </c>
      <c r="AB170" s="9" t="str">
        <f>IF(G170="Plan 19",IF(J170="",0,VLOOKUP(RPT!A170,KRG!$B$2:$BA$200,52,0)),"")</f>
        <v/>
      </c>
      <c r="AC170" s="9" t="str">
        <f t="shared" si="40"/>
        <v/>
      </c>
      <c r="AD170" s="9" t="str">
        <f>IF(G170="Plan 22",VLOOKUP(RPT!A170,KRG!$B$2:$BA$200,52,0),"")</f>
        <v/>
      </c>
      <c r="AE170" s="3" t="str">
        <f t="shared" si="30"/>
        <v/>
      </c>
      <c r="AF170" s="9" t="str">
        <f>IF(G170="Plan 26",IF(J170="Unplanned PTO",0,VLOOKUP(RPT!A170,KRG!$B$2:$BA$200,52,0)),"")</f>
        <v/>
      </c>
      <c r="AG170" s="9" t="str">
        <f t="shared" si="32"/>
        <v/>
      </c>
      <c r="AH170" s="9" t="str">
        <f>IF(G170="Plan 32",VLOOKUP(A170,'SWG2'!B:BA,52,0),"")</f>
        <v/>
      </c>
      <c r="AI170" s="9" t="str">
        <f t="shared" si="41"/>
        <v/>
      </c>
      <c r="AJ170" s="9" t="str">
        <f>IF(G170="Plan 3",IF(AND(H170&gt;=38,J170&lt;&gt;"Unplanned PTO"),IF(AND(INDEX(FPL!P:P,MATCH(RPT!A170,FPL!B:B,0),1)&gt;=0.92),4.25,3),IF(AND(H170&gt;=38,J170="Unplanned PTO",AP170&gt;=38),IF(INDEX(FPL!P:P,MATCH(RPT!A170,FPL!B:B,0),1)&gt;=0.92,4.25,3),IF(INDEX(FPL!P:P,MATCH(RPT!A170,FPL!B:B,0),1)&gt;=0.92,1.25,0))),"")</f>
        <v/>
      </c>
      <c r="AL170" s="22" t="e">
        <f>INDEX(Roster!F:F, MATCH(RPT!A170,Roster!A:A,0),1)</f>
        <v>#N/A</v>
      </c>
      <c r="AM170">
        <f>IF(SUMIFS(HRS!G:G,HRS!F:F,"REG",HRS!C:C,RPT!A170)+SUMIFS(HRS!G:G,HRS!F:F,"OT",HRS!C:C,RPT!A170)+SUMIFS(HRS!G:G,HRS!F:F,"PTO",HRS!C:C,RPT!A170,HRS!S:S,"PTOS")&gt;=38,SUMIFS(HRS!G:G,HRS!F:F,"REG",HRS!C:C,RPT!A170)+SUMIFS(HRS!G:G,HRS!F:F,"OT",HRS!C:C,RPT!A170),0)</f>
        <v>0</v>
      </c>
      <c r="AP170">
        <f>SUMIFS(HRS!G:G,HRS!C:C,E170,HRS!F:F,"REG")+SUMIFS(HRS!G:G,HRS!C:C,E170,HRS!F:F,"OT")</f>
        <v>0</v>
      </c>
      <c r="AS170" s="9" t="str">
        <f t="shared" si="34"/>
        <v>1169 169</v>
      </c>
      <c r="AT170" s="9">
        <f t="shared" si="35"/>
        <v>0</v>
      </c>
      <c r="AU170" s="9" t="str">
        <f t="shared" si="31"/>
        <v/>
      </c>
      <c r="AV170" s="19" t="str">
        <f t="shared" si="42"/>
        <v/>
      </c>
    </row>
    <row r="171" spans="1:48" customFormat="1" ht="12.75" customHeight="1" x14ac:dyDescent="0.2">
      <c r="A171" s="2">
        <f>Roster!A171</f>
        <v>0</v>
      </c>
      <c r="B171" s="2">
        <f t="shared" si="43"/>
        <v>170</v>
      </c>
      <c r="C171" s="2">
        <v>1170</v>
      </c>
      <c r="D171" s="2">
        <f>Roster!D171</f>
        <v>0</v>
      </c>
      <c r="E171" s="2" t="str">
        <f t="shared" si="36"/>
        <v>00</v>
      </c>
      <c r="F171" s="2">
        <f>IFERROR(INDEX('Cur Sch'!G:G,MATCH(RPT!A171,'Cur Sch'!C:C,0),1),0)</f>
        <v>0</v>
      </c>
      <c r="G171" s="2">
        <f>Roster!N171</f>
        <v>0</v>
      </c>
      <c r="H171" s="3">
        <f>SUMIF(HRS!C:C,RPT!E171,HRS!G:G)</f>
        <v>0</v>
      </c>
      <c r="I171" s="9" t="str">
        <f>IFERROR(IF(VLOOKUP(A171,PA!A:E,5,0)=0,"Yes",""),"No")</f>
        <v>No</v>
      </c>
      <c r="J171" s="9" t="str">
        <f>IFERROR(IF(VLOOKUP(A171,PTO!A:L,12,0)="PTOU Applied", "Unplanned PTO",IF(VLOOKUP(A171,PTO!A:L,12,0)="PTOU ","Denied PTO","Planned PTO")),"No PTO")</f>
        <v>No PTO</v>
      </c>
      <c r="K171" s="9" t="str">
        <f t="shared" si="37"/>
        <v>Check</v>
      </c>
      <c r="L171" s="14" t="str">
        <f>IFERROR(IF(AND(D171="Kroger",OR(U171="1",U171="0")),IF(VLOOKUP(RPT!A171,KRG!$B$2:$BA$200,52,0)=0,IF(RPT!J171="Planned PTO",IF((F171-0.75)&lt;H171,"Check",""),""),""),""),"")</f>
        <v/>
      </c>
      <c r="M171" s="14" t="str">
        <f>IFERROR(IF(IF(D171="Kroger",AVERAGEIFS('QA Check'!E:E,'QA Check'!C:C,RPT!A171,'QA Check'!H:H,"(QA)"),0)&gt;=90%,IF(AND(I171="Yes",J171&lt;&gt;"Unplanned PTO",U171=1),"Check",""),""),"")</f>
        <v/>
      </c>
      <c r="U171" s="17">
        <f t="shared" si="33"/>
        <v>0</v>
      </c>
      <c r="V171" s="8" t="str">
        <f t="shared" si="38"/>
        <v/>
      </c>
      <c r="W171" s="9" t="str">
        <f>IF(G171="Plan 2",IF(AND(IFERROR(INDEX(KRG!D:D,MATCH(RPT!A171,KRG!B:B,0),1)="Plan 2",0),A171&lt;&gt;212821),INDEX(KRG!BA:BA,MATCH(RPT!A171,KRG!B:B,0),1),IF(AND(I171="Yes",OR(J171="No PTO",J171="Planned PTO",J171="Denied PTO")),2,0)),"")</f>
        <v/>
      </c>
      <c r="X171" s="9" t="str">
        <f t="shared" si="39"/>
        <v/>
      </c>
      <c r="Y171" s="9" t="str">
        <f>IF(G171="Plan 9",VLOOKUP(RPT!A171,KRG!$B$2:$BA$200,52,0),"")</f>
        <v/>
      </c>
      <c r="Z171" s="9" t="str">
        <f>IF(G171="Plan 11",VLOOKUP(RPT!A171,KRG!$B$2:$BA$200,52,0),"")</f>
        <v/>
      </c>
      <c r="AA171" s="9" t="str">
        <f>IF(G171="Plan 12",IF(D171="Kroger",IF(J171="",0,VLOOKUP(RPT!A171,KRG!$B$2:$BA$200,52,0)),IF(D171="SW Gas (Jax)",INDEX('SWG2'!BA:BA,MATCH(RPT!A171,'SWG2'!B:B,0),1),IF(D171="Mercedes (Jax)",IF(SUM(SUMIFS(HRS!G:G,HRS!C:C,A171,HRS!F:F,{"OT","REG","PR2.5","PROT5","PR125","PROTC","PR2.0","PROT4"}))&gt;=38,4,0),IF(D171="FPL",IF(AND(H171&gt;=38,I171="Yes"),5.5,IF(H171&gt;=38,3,0)),IF(AND(I171="Yes",OR(J171="No PTO",J171="Planned PTO",J171="Denied PTO")),2.5,0))))),"")</f>
        <v/>
      </c>
      <c r="AB171" s="9" t="str">
        <f>IF(G171="Plan 19",IF(J171="",0,VLOOKUP(RPT!A171,KRG!$B$2:$BA$200,52,0)),"")</f>
        <v/>
      </c>
      <c r="AC171" s="9" t="str">
        <f t="shared" si="40"/>
        <v/>
      </c>
      <c r="AD171" s="9" t="str">
        <f>IF(G171="Plan 22",VLOOKUP(RPT!A171,KRG!$B$2:$BA$200,52,0),"")</f>
        <v/>
      </c>
      <c r="AE171" s="3" t="str">
        <f t="shared" ref="AE171:AE234" si="44">IF(G171="Plan 39",IF(AND(H171&gt;=31,J171&lt;&gt;"Unplanned PTO"),4,IF(AND(H171&gt;=31,J171="Unplanned PTO",AP171&gt;=38),4,0)),"")</f>
        <v/>
      </c>
      <c r="AF171" s="9" t="str">
        <f>IF(G171="Plan 26",IF(J171="Unplanned PTO",0,VLOOKUP(RPT!A171,KRG!$B$2:$BA$200,52,0)),"")</f>
        <v/>
      </c>
      <c r="AG171" s="9" t="str">
        <f t="shared" si="32"/>
        <v/>
      </c>
      <c r="AH171" s="9" t="str">
        <f>IF(G171="Plan 32",VLOOKUP(A171,'SWG2'!B:BA,52,0),"")</f>
        <v/>
      </c>
      <c r="AI171" s="9" t="str">
        <f t="shared" si="41"/>
        <v/>
      </c>
      <c r="AJ171" s="9" t="str">
        <f>IF(G171="Plan 3",IF(AND(H171&gt;=38,J171&lt;&gt;"Unplanned PTO"),IF(AND(INDEX(FPL!P:P,MATCH(RPT!A171,FPL!B:B,0),1)&gt;=0.92),4.25,3),IF(AND(H171&gt;=38,J171="Unplanned PTO",AP171&gt;=38),IF(INDEX(FPL!P:P,MATCH(RPT!A171,FPL!B:B,0),1)&gt;=0.92,4.25,3),IF(INDEX(FPL!P:P,MATCH(RPT!A171,FPL!B:B,0),1)&gt;=0.92,1.25,0))),"")</f>
        <v/>
      </c>
      <c r="AL171" s="22" t="e">
        <f>INDEX(Roster!F:F, MATCH(RPT!A171,Roster!A:A,0),1)</f>
        <v>#N/A</v>
      </c>
      <c r="AM171">
        <f>IF(SUMIFS(HRS!G:G,HRS!F:F,"REG",HRS!C:C,RPT!A171)+SUMIFS(HRS!G:G,HRS!F:F,"OT",HRS!C:C,RPT!A171)+SUMIFS(HRS!G:G,HRS!F:F,"PTO",HRS!C:C,RPT!A171,HRS!S:S,"PTOS")&gt;=38,SUMIFS(HRS!G:G,HRS!F:F,"REG",HRS!C:C,RPT!A171)+SUMIFS(HRS!G:G,HRS!F:F,"OT",HRS!C:C,RPT!A171),0)</f>
        <v>0</v>
      </c>
      <c r="AP171">
        <f>SUMIFS(HRS!G:G,HRS!C:C,E171,HRS!F:F,"REG")+SUMIFS(HRS!G:G,HRS!C:C,E171,HRS!F:F,"OT")</f>
        <v>0</v>
      </c>
      <c r="AS171" s="9" t="str">
        <f t="shared" si="34"/>
        <v>1170 170</v>
      </c>
      <c r="AT171" s="9">
        <f t="shared" si="35"/>
        <v>0</v>
      </c>
      <c r="AU171" s="9" t="str">
        <f t="shared" ref="AU171:AU234" si="45">IF(AP171-F171&gt;0.15,"OT","")</f>
        <v/>
      </c>
      <c r="AV171" s="19" t="str">
        <f t="shared" si="42"/>
        <v/>
      </c>
    </row>
    <row r="172" spans="1:48" customFormat="1" ht="12.75" customHeight="1" x14ac:dyDescent="0.2">
      <c r="A172" s="2">
        <f>Roster!A172</f>
        <v>0</v>
      </c>
      <c r="B172" s="2">
        <f t="shared" si="43"/>
        <v>171</v>
      </c>
      <c r="C172" s="2">
        <v>1171</v>
      </c>
      <c r="D172" s="2">
        <f>Roster!D172</f>
        <v>0</v>
      </c>
      <c r="E172" s="2" t="str">
        <f t="shared" si="36"/>
        <v>00</v>
      </c>
      <c r="F172" s="2">
        <f>IFERROR(INDEX('Cur Sch'!G:G,MATCH(RPT!A172,'Cur Sch'!C:C,0),1),0)</f>
        <v>0</v>
      </c>
      <c r="G172" s="2">
        <f>Roster!N172</f>
        <v>0</v>
      </c>
      <c r="H172" s="3">
        <f>SUMIF(HRS!C:C,RPT!E172,HRS!G:G)</f>
        <v>0</v>
      </c>
      <c r="I172" s="9" t="str">
        <f>IFERROR(IF(VLOOKUP(A172,PA!A:E,5,0)=0,"Yes",""),"No")</f>
        <v>No</v>
      </c>
      <c r="J172" s="9" t="str">
        <f>IFERROR(IF(VLOOKUP(A172,PTO!A:L,12,0)="PTOU Applied", "Unplanned PTO",IF(VLOOKUP(A172,PTO!A:L,12,0)="PTOU ","Denied PTO","Planned PTO")),"No PTO")</f>
        <v>No PTO</v>
      </c>
      <c r="K172" s="9" t="str">
        <f t="shared" si="37"/>
        <v>Check</v>
      </c>
      <c r="L172" s="14" t="str">
        <f>IFERROR(IF(AND(D172="Kroger",OR(U172="1",U172="0")),IF(VLOOKUP(RPT!A172,KRG!$B$2:$BA$200,52,0)=0,IF(RPT!J172="Planned PTO",IF((F172-0.75)&lt;H172,"Check",""),""),""),""),"")</f>
        <v/>
      </c>
      <c r="M172" s="14" t="str">
        <f>IFERROR(IF(IF(D172="Kroger",AVERAGEIFS('QA Check'!E:E,'QA Check'!C:C,RPT!A172,'QA Check'!H:H,"(QA)"),0)&gt;=90%,IF(AND(I172="Yes",J172&lt;&gt;"Unplanned PTO",U172=1),"Check",""),""),"")</f>
        <v/>
      </c>
      <c r="U172" s="17">
        <f t="shared" si="33"/>
        <v>0</v>
      </c>
      <c r="V172" s="8" t="str">
        <f t="shared" si="38"/>
        <v/>
      </c>
      <c r="W172" s="9" t="str">
        <f>IF(G172="Plan 2",IF(AND(IFERROR(INDEX(KRG!D:D,MATCH(RPT!A172,KRG!B:B,0),1)="Plan 2",0),A172&lt;&gt;212821),INDEX(KRG!BA:BA,MATCH(RPT!A172,KRG!B:B,0),1),IF(AND(I172="Yes",OR(J172="No PTO",J172="Planned PTO",J172="Denied PTO")),2,0)),"")</f>
        <v/>
      </c>
      <c r="X172" s="9" t="str">
        <f t="shared" si="39"/>
        <v/>
      </c>
      <c r="Y172" s="9" t="str">
        <f>IF(G172="Plan 9",VLOOKUP(RPT!A172,KRG!$B$2:$BA$200,52,0),"")</f>
        <v/>
      </c>
      <c r="Z172" s="9" t="str">
        <f>IF(G172="Plan 11",VLOOKUP(RPT!A172,KRG!$B$2:$BA$200,52,0),"")</f>
        <v/>
      </c>
      <c r="AA172" s="9" t="str">
        <f>IF(G172="Plan 12",IF(D172="Kroger",IF(J172="",0,VLOOKUP(RPT!A172,KRG!$B$2:$BA$200,52,0)),IF(D172="SW Gas (Jax)",INDEX('SWG2'!BA:BA,MATCH(RPT!A172,'SWG2'!B:B,0),1),IF(D172="Mercedes (Jax)",IF(SUM(SUMIFS(HRS!G:G,HRS!C:C,A172,HRS!F:F,{"OT","REG","PR2.5","PROT5","PR125","PROTC","PR2.0","PROT4"}))&gt;=38,4,0),IF(D172="FPL",IF(AND(H172&gt;=38,I172="Yes"),5.5,IF(H172&gt;=38,3,0)),IF(AND(I172="Yes",OR(J172="No PTO",J172="Planned PTO",J172="Denied PTO")),2.5,0))))),"")</f>
        <v/>
      </c>
      <c r="AB172" s="9" t="str">
        <f>IF(G172="Plan 19",IF(J172="",0,VLOOKUP(RPT!A172,KRG!$B$2:$BA$200,52,0)),"")</f>
        <v/>
      </c>
      <c r="AC172" s="9" t="str">
        <f t="shared" si="40"/>
        <v/>
      </c>
      <c r="AD172" s="9" t="str">
        <f>IF(G172="Plan 22",VLOOKUP(RPT!A172,KRG!$B$2:$BA$200,52,0),"")</f>
        <v/>
      </c>
      <c r="AE172" s="3" t="str">
        <f t="shared" si="44"/>
        <v/>
      </c>
      <c r="AF172" s="9" t="str">
        <f>IF(G172="Plan 26",IF(J172="Unplanned PTO",0,VLOOKUP(RPT!A172,KRG!$B$2:$BA$200,52,0)),"")</f>
        <v/>
      </c>
      <c r="AG172" s="9" t="str">
        <f t="shared" ref="AG172:AG235" si="46">IF(G172="Plan 40",IF(AND(H172&gt;=31,J172&lt;&gt;"Unplanned PTO"),4.5,IF(AND(H172&gt;=31,J172="Unplanned PTO",AP172&gt;=38),4.5,0)),"")</f>
        <v/>
      </c>
      <c r="AH172" s="9" t="str">
        <f>IF(G172="Plan 32",VLOOKUP(A172,'SWG2'!B:BA,52,0),"")</f>
        <v/>
      </c>
      <c r="AI172" s="9" t="str">
        <f t="shared" si="41"/>
        <v/>
      </c>
      <c r="AJ172" s="9" t="str">
        <f>IF(G172="Plan 3",IF(AND(H172&gt;=38,J172&lt;&gt;"Unplanned PTO"),IF(AND(INDEX(FPL!P:P,MATCH(RPT!A172,FPL!B:B,0),1)&gt;=0.92),4.25,3),IF(AND(H172&gt;=38,J172="Unplanned PTO",AP172&gt;=38),IF(INDEX(FPL!P:P,MATCH(RPT!A172,FPL!B:B,0),1)&gt;=0.92,4.25,3),IF(INDEX(FPL!P:P,MATCH(RPT!A172,FPL!B:B,0),1)&gt;=0.92,1.25,0))),"")</f>
        <v/>
      </c>
      <c r="AL172" s="22" t="e">
        <f>INDEX(Roster!F:F, MATCH(RPT!A172,Roster!A:A,0),1)</f>
        <v>#N/A</v>
      </c>
      <c r="AM172">
        <f>IF(SUMIFS(HRS!G:G,HRS!F:F,"REG",HRS!C:C,RPT!A172)+SUMIFS(HRS!G:G,HRS!F:F,"OT",HRS!C:C,RPT!A172)+SUMIFS(HRS!G:G,HRS!F:F,"PTO",HRS!C:C,RPT!A172,HRS!S:S,"PTOS")&gt;=38,SUMIFS(HRS!G:G,HRS!F:F,"REG",HRS!C:C,RPT!A172)+SUMIFS(HRS!G:G,HRS!F:F,"OT",HRS!C:C,RPT!A172),0)</f>
        <v>0</v>
      </c>
      <c r="AP172">
        <f>SUMIFS(HRS!G:G,HRS!C:C,E172,HRS!F:F,"REG")+SUMIFS(HRS!G:G,HRS!C:C,E172,HRS!F:F,"OT")</f>
        <v>0</v>
      </c>
      <c r="AS172" s="9" t="str">
        <f t="shared" si="34"/>
        <v>1171 171</v>
      </c>
      <c r="AT172" s="9">
        <f t="shared" si="35"/>
        <v>0</v>
      </c>
      <c r="AU172" s="9" t="str">
        <f t="shared" si="45"/>
        <v/>
      </c>
      <c r="AV172" s="19" t="str">
        <f t="shared" si="42"/>
        <v/>
      </c>
    </row>
    <row r="173" spans="1:48" customFormat="1" ht="12.75" customHeight="1" x14ac:dyDescent="0.2">
      <c r="A173" s="2">
        <f>Roster!A173</f>
        <v>0</v>
      </c>
      <c r="B173" s="2">
        <f t="shared" si="43"/>
        <v>172</v>
      </c>
      <c r="C173" s="2">
        <v>1172</v>
      </c>
      <c r="D173" s="2">
        <f>Roster!D173</f>
        <v>0</v>
      </c>
      <c r="E173" s="2" t="str">
        <f t="shared" si="36"/>
        <v>00</v>
      </c>
      <c r="F173" s="2">
        <f>IFERROR(INDEX('Cur Sch'!G:G,MATCH(RPT!A173,'Cur Sch'!C:C,0),1),0)</f>
        <v>0</v>
      </c>
      <c r="G173" s="2">
        <f>Roster!N173</f>
        <v>0</v>
      </c>
      <c r="H173" s="3">
        <f>SUMIF(HRS!C:C,RPT!E173,HRS!G:G)</f>
        <v>0</v>
      </c>
      <c r="I173" s="9" t="str">
        <f>IFERROR(IF(VLOOKUP(A173,PA!A:E,5,0)=0,"Yes",""),"No")</f>
        <v>No</v>
      </c>
      <c r="J173" s="9" t="str">
        <f>IFERROR(IF(VLOOKUP(A173,PTO!A:L,12,0)="PTOU Applied", "Unplanned PTO",IF(VLOOKUP(A173,PTO!A:L,12,0)="PTOU ","Denied PTO","Planned PTO")),"No PTO")</f>
        <v>No PTO</v>
      </c>
      <c r="K173" s="9" t="str">
        <f t="shared" si="37"/>
        <v>Check</v>
      </c>
      <c r="L173" s="14" t="str">
        <f>IFERROR(IF(AND(D173="Kroger",OR(U173="1",U173="0")),IF(VLOOKUP(RPT!A173,KRG!$B$2:$BA$200,52,0)=0,IF(RPT!J173="Planned PTO",IF((F173-0.75)&lt;H173,"Check",""),""),""),""),"")</f>
        <v/>
      </c>
      <c r="M173" s="14" t="str">
        <f>IFERROR(IF(IF(D173="Kroger",AVERAGEIFS('QA Check'!E:E,'QA Check'!C:C,RPT!A173,'QA Check'!H:H,"(QA)"),0)&gt;=90%,IF(AND(I173="Yes",J173&lt;&gt;"Unplanned PTO",U173=1),"Check",""),""),"")</f>
        <v/>
      </c>
      <c r="U173" s="17">
        <f t="shared" si="33"/>
        <v>0</v>
      </c>
      <c r="V173" s="8" t="str">
        <f t="shared" si="38"/>
        <v/>
      </c>
      <c r="W173" s="9" t="str">
        <f>IF(G173="Plan 2",IF(AND(IFERROR(INDEX(KRG!D:D,MATCH(RPT!A173,KRG!B:B,0),1)="Plan 2",0),A173&lt;&gt;212821),INDEX(KRG!BA:BA,MATCH(RPT!A173,KRG!B:B,0),1),IF(AND(I173="Yes",OR(J173="No PTO",J173="Planned PTO",J173="Denied PTO")),2,0)),"")</f>
        <v/>
      </c>
      <c r="X173" s="9" t="str">
        <f t="shared" si="39"/>
        <v/>
      </c>
      <c r="Y173" s="9" t="str">
        <f>IF(G173="Plan 9",VLOOKUP(RPT!A173,KRG!$B$2:$BA$200,52,0),"")</f>
        <v/>
      </c>
      <c r="Z173" s="9" t="str">
        <f>IF(G173="Plan 11",VLOOKUP(RPT!A173,KRG!$B$2:$BA$200,52,0),"")</f>
        <v/>
      </c>
      <c r="AA173" s="9" t="str">
        <f>IF(G173="Plan 12",IF(D173="Kroger",IF(J173="",0,VLOOKUP(RPT!A173,KRG!$B$2:$BA$200,52,0)),IF(D173="SW Gas (Jax)",INDEX('SWG2'!BA:BA,MATCH(RPT!A173,'SWG2'!B:B,0),1),IF(D173="Mercedes (Jax)",IF(SUM(SUMIFS(HRS!G:G,HRS!C:C,A173,HRS!F:F,{"OT","REG","PR2.5","PROT5","PR125","PROTC","PR2.0","PROT4"}))&gt;=38,4,0),IF(D173="FPL",IF(AND(H173&gt;=38,I173="Yes"),5.5,IF(H173&gt;=38,3,0)),IF(AND(I173="Yes",OR(J173="No PTO",J173="Planned PTO",J173="Denied PTO")),2.5,0))))),"")</f>
        <v/>
      </c>
      <c r="AB173" s="9" t="str">
        <f>IF(G173="Plan 19",IF(J173="",0,VLOOKUP(RPT!A173,KRG!$B$2:$BA$200,52,0)),"")</f>
        <v/>
      </c>
      <c r="AC173" s="9" t="str">
        <f t="shared" si="40"/>
        <v/>
      </c>
      <c r="AD173" s="9" t="str">
        <f>IF(G173="Plan 22",VLOOKUP(RPT!A173,KRG!$B$2:$BA$200,52,0),"")</f>
        <v/>
      </c>
      <c r="AE173" s="3" t="str">
        <f t="shared" si="44"/>
        <v/>
      </c>
      <c r="AF173" s="9" t="str">
        <f>IF(G173="Plan 26",IF(J173="Unplanned PTO",0,VLOOKUP(RPT!A173,KRG!$B$2:$BA$200,52,0)),"")</f>
        <v/>
      </c>
      <c r="AG173" s="9" t="str">
        <f t="shared" si="46"/>
        <v/>
      </c>
      <c r="AH173" s="9" t="str">
        <f>IF(G173="Plan 32",VLOOKUP(A173,'SWG2'!B:BA,52,0),"")</f>
        <v/>
      </c>
      <c r="AI173" s="9" t="str">
        <f t="shared" si="41"/>
        <v/>
      </c>
      <c r="AJ173" s="9" t="str">
        <f>IF(G173="Plan 3",IF(AND(H173&gt;=38,J173&lt;&gt;"Unplanned PTO"),IF(AND(INDEX(FPL!P:P,MATCH(RPT!A173,FPL!B:B,0),1)&gt;=0.92),4.25,3),IF(AND(H173&gt;=38,J173="Unplanned PTO",AP173&gt;=38),IF(INDEX(FPL!P:P,MATCH(RPT!A173,FPL!B:B,0),1)&gt;=0.92,4.25,3),IF(INDEX(FPL!P:P,MATCH(RPT!A173,FPL!B:B,0),1)&gt;=0.92,1.25,0))),"")</f>
        <v/>
      </c>
      <c r="AL173" s="22" t="e">
        <f>INDEX(Roster!F:F, MATCH(RPT!A173,Roster!A:A,0),1)</f>
        <v>#N/A</v>
      </c>
      <c r="AM173">
        <f>IF(SUMIFS(HRS!G:G,HRS!F:F,"REG",HRS!C:C,RPT!A173)+SUMIFS(HRS!G:G,HRS!F:F,"OT",HRS!C:C,RPT!A173)+SUMIFS(HRS!G:G,HRS!F:F,"PTO",HRS!C:C,RPT!A173,HRS!S:S,"PTOS")&gt;=38,SUMIFS(HRS!G:G,HRS!F:F,"REG",HRS!C:C,RPT!A173)+SUMIFS(HRS!G:G,HRS!F:F,"OT",HRS!C:C,RPT!A173),0)</f>
        <v>0</v>
      </c>
      <c r="AP173">
        <f>SUMIFS(HRS!G:G,HRS!C:C,E173,HRS!F:F,"REG")+SUMIFS(HRS!G:G,HRS!C:C,E173,HRS!F:F,"OT")</f>
        <v>0</v>
      </c>
      <c r="AS173" s="9" t="str">
        <f t="shared" si="34"/>
        <v>1172 172</v>
      </c>
      <c r="AT173" s="9">
        <f t="shared" si="35"/>
        <v>0</v>
      </c>
      <c r="AU173" s="9" t="str">
        <f t="shared" si="45"/>
        <v/>
      </c>
      <c r="AV173" s="19" t="str">
        <f t="shared" si="42"/>
        <v/>
      </c>
    </row>
    <row r="174" spans="1:48" customFormat="1" ht="12.75" customHeight="1" x14ac:dyDescent="0.2">
      <c r="A174" s="2">
        <f>Roster!A174</f>
        <v>0</v>
      </c>
      <c r="B174" s="2">
        <f t="shared" si="43"/>
        <v>173</v>
      </c>
      <c r="C174" s="2">
        <v>1173</v>
      </c>
      <c r="D174" s="2">
        <f>Roster!D174</f>
        <v>0</v>
      </c>
      <c r="E174" s="2" t="str">
        <f t="shared" si="36"/>
        <v>00</v>
      </c>
      <c r="F174" s="2">
        <f>IFERROR(INDEX('Cur Sch'!G:G,MATCH(RPT!A174,'Cur Sch'!C:C,0),1),0)</f>
        <v>0</v>
      </c>
      <c r="G174" s="2">
        <f>Roster!N174</f>
        <v>0</v>
      </c>
      <c r="H174" s="3">
        <f>SUMIF(HRS!C:C,RPT!E174,HRS!G:G)</f>
        <v>0</v>
      </c>
      <c r="I174" s="9" t="str">
        <f>IFERROR(IF(VLOOKUP(A174,PA!A:E,5,0)=0,"Yes",""),"No")</f>
        <v>No</v>
      </c>
      <c r="J174" s="9" t="str">
        <f>IFERROR(IF(VLOOKUP(A174,PTO!A:L,12,0)="PTOU Applied", "Unplanned PTO",IF(VLOOKUP(A174,PTO!A:L,12,0)="PTOU ","Denied PTO","Planned PTO")),"No PTO")</f>
        <v>No PTO</v>
      </c>
      <c r="K174" s="9" t="str">
        <f t="shared" si="37"/>
        <v>Check</v>
      </c>
      <c r="L174" s="14" t="str">
        <f>IFERROR(IF(AND(D174="Kroger",OR(U174="1",U174="0")),IF(VLOOKUP(RPT!A174,KRG!$B$2:$BA$200,52,0)=0,IF(RPT!J174="Planned PTO",IF((F174-0.75)&lt;H174,"Check",""),""),""),""),"")</f>
        <v/>
      </c>
      <c r="M174" s="14" t="str">
        <f>IFERROR(IF(IF(D174="Kroger",AVERAGEIFS('QA Check'!E:E,'QA Check'!C:C,RPT!A174,'QA Check'!H:H,"(QA)"),0)&gt;=90%,IF(AND(I174="Yes",J174&lt;&gt;"Unplanned PTO",U174=1),"Check",""),""),"")</f>
        <v/>
      </c>
      <c r="U174" s="17">
        <f t="shared" si="33"/>
        <v>0</v>
      </c>
      <c r="V174" s="8" t="str">
        <f t="shared" si="38"/>
        <v/>
      </c>
      <c r="W174" s="9" t="str">
        <f>IF(G174="Plan 2",IF(AND(IFERROR(INDEX(KRG!D:D,MATCH(RPT!A174,KRG!B:B,0),1)="Plan 2",0),A174&lt;&gt;212821),INDEX(KRG!BA:BA,MATCH(RPT!A174,KRG!B:B,0),1),IF(AND(I174="Yes",OR(J174="No PTO",J174="Planned PTO",J174="Denied PTO")),2,0)),"")</f>
        <v/>
      </c>
      <c r="X174" s="9" t="str">
        <f t="shared" si="39"/>
        <v/>
      </c>
      <c r="Y174" s="9" t="str">
        <f>IF(G174="Plan 9",VLOOKUP(RPT!A174,KRG!$B$2:$BA$200,52,0),"")</f>
        <v/>
      </c>
      <c r="Z174" s="9" t="str">
        <f>IF(G174="Plan 11",VLOOKUP(RPT!A174,KRG!$B$2:$BA$200,52,0),"")</f>
        <v/>
      </c>
      <c r="AA174" s="9" t="str">
        <f>IF(G174="Plan 12",IF(D174="Kroger",IF(J174="",0,VLOOKUP(RPT!A174,KRG!$B$2:$BA$200,52,0)),IF(D174="SW Gas (Jax)",INDEX('SWG2'!BA:BA,MATCH(RPT!A174,'SWG2'!B:B,0),1),IF(D174="Mercedes (Jax)",IF(SUM(SUMIFS(HRS!G:G,HRS!C:C,A174,HRS!F:F,{"OT","REG","PR2.5","PROT5","PR125","PROTC","PR2.0","PROT4"}))&gt;=38,4,0),IF(D174="FPL",IF(AND(H174&gt;=38,I174="Yes"),5.5,IF(H174&gt;=38,3,0)),IF(AND(I174="Yes",OR(J174="No PTO",J174="Planned PTO",J174="Denied PTO")),2.5,0))))),"")</f>
        <v/>
      </c>
      <c r="AB174" s="9" t="str">
        <f>IF(G174="Plan 19",IF(J174="",0,VLOOKUP(RPT!A174,KRG!$B$2:$BA$200,52,0)),"")</f>
        <v/>
      </c>
      <c r="AC174" s="9" t="str">
        <f t="shared" si="40"/>
        <v/>
      </c>
      <c r="AD174" s="9" t="str">
        <f>IF(G174="Plan 22",VLOOKUP(RPT!A174,KRG!$B$2:$BA$200,52,0),"")</f>
        <v/>
      </c>
      <c r="AE174" s="3" t="str">
        <f t="shared" si="44"/>
        <v/>
      </c>
      <c r="AF174" s="9" t="str">
        <f>IF(G174="Plan 26",IF(J174="Unplanned PTO",0,VLOOKUP(RPT!A174,KRG!$B$2:$BA$200,52,0)),"")</f>
        <v/>
      </c>
      <c r="AG174" s="9" t="str">
        <f t="shared" si="46"/>
        <v/>
      </c>
      <c r="AH174" s="9" t="str">
        <f>IF(G174="Plan 32",VLOOKUP(A174,'SWG2'!B:BA,52,0),"")</f>
        <v/>
      </c>
      <c r="AI174" s="9" t="str">
        <f t="shared" si="41"/>
        <v/>
      </c>
      <c r="AJ174" s="9" t="str">
        <f>IF(G174="Plan 3",IF(AND(H174&gt;=38,J174&lt;&gt;"Unplanned PTO"),IF(AND(INDEX(FPL!P:P,MATCH(RPT!A174,FPL!B:B,0),1)&gt;=0.92),4.25,3),IF(AND(H174&gt;=38,J174="Unplanned PTO",AP174&gt;=38),IF(INDEX(FPL!P:P,MATCH(RPT!A174,FPL!B:B,0),1)&gt;=0.92,4.25,3),IF(INDEX(FPL!P:P,MATCH(RPT!A174,FPL!B:B,0),1)&gt;=0.92,1.25,0))),"")</f>
        <v/>
      </c>
      <c r="AL174" s="22" t="e">
        <f>INDEX(Roster!F:F, MATCH(RPT!A174,Roster!A:A,0),1)</f>
        <v>#N/A</v>
      </c>
      <c r="AM174">
        <f>IF(SUMIFS(HRS!G:G,HRS!F:F,"REG",HRS!C:C,RPT!A174)+SUMIFS(HRS!G:G,HRS!F:F,"OT",HRS!C:C,RPT!A174)+SUMIFS(HRS!G:G,HRS!F:F,"PTO",HRS!C:C,RPT!A174,HRS!S:S,"PTOS")&gt;=38,SUMIFS(HRS!G:G,HRS!F:F,"REG",HRS!C:C,RPT!A174)+SUMIFS(HRS!G:G,HRS!F:F,"OT",HRS!C:C,RPT!A174),0)</f>
        <v>0</v>
      </c>
      <c r="AP174">
        <f>SUMIFS(HRS!G:G,HRS!C:C,E174,HRS!F:F,"REG")+SUMIFS(HRS!G:G,HRS!C:C,E174,HRS!F:F,"OT")</f>
        <v>0</v>
      </c>
      <c r="AS174" s="9" t="str">
        <f t="shared" si="34"/>
        <v>1173 173</v>
      </c>
      <c r="AT174" s="9">
        <f t="shared" si="35"/>
        <v>0</v>
      </c>
      <c r="AU174" s="9" t="str">
        <f t="shared" si="45"/>
        <v/>
      </c>
      <c r="AV174" s="19" t="str">
        <f t="shared" si="42"/>
        <v/>
      </c>
    </row>
    <row r="175" spans="1:48" customFormat="1" ht="12.75" customHeight="1" x14ac:dyDescent="0.2">
      <c r="A175" s="2">
        <f>Roster!A175</f>
        <v>0</v>
      </c>
      <c r="B175" s="2">
        <f t="shared" si="43"/>
        <v>174</v>
      </c>
      <c r="C175" s="2">
        <v>1174</v>
      </c>
      <c r="D175" s="2">
        <f>Roster!D175</f>
        <v>0</v>
      </c>
      <c r="E175" s="2" t="str">
        <f t="shared" si="36"/>
        <v>00</v>
      </c>
      <c r="F175" s="2">
        <f>IFERROR(INDEX('Cur Sch'!G:G,MATCH(RPT!A175,'Cur Sch'!C:C,0),1),0)</f>
        <v>0</v>
      </c>
      <c r="G175" s="2">
        <f>Roster!N175</f>
        <v>0</v>
      </c>
      <c r="H175" s="3">
        <f>SUMIF(HRS!C:C,RPT!E175,HRS!G:G)</f>
        <v>0</v>
      </c>
      <c r="I175" s="9" t="str">
        <f>IFERROR(IF(VLOOKUP(A175,PA!A:E,5,0)=0,"Yes",""),"No")</f>
        <v>No</v>
      </c>
      <c r="J175" s="9" t="str">
        <f>IFERROR(IF(VLOOKUP(A175,PTO!A:L,12,0)="PTOU Applied", "Unplanned PTO",IF(VLOOKUP(A175,PTO!A:L,12,0)="PTOU ","Denied PTO","Planned PTO")),"No PTO")</f>
        <v>No PTO</v>
      </c>
      <c r="K175" s="9" t="str">
        <f t="shared" si="37"/>
        <v>Check</v>
      </c>
      <c r="L175" s="14" t="str">
        <f>IFERROR(IF(AND(D175="Kroger",OR(U175="1",U175="0")),IF(VLOOKUP(RPT!A175,KRG!$B$2:$BA$200,52,0)=0,IF(RPT!J175="Planned PTO",IF((F175-0.75)&lt;H175,"Check",""),""),""),""),"")</f>
        <v/>
      </c>
      <c r="M175" s="14" t="str">
        <f>IFERROR(IF(IF(D175="Kroger",AVERAGEIFS('QA Check'!E:E,'QA Check'!C:C,RPT!A175,'QA Check'!H:H,"(QA)"),0)&gt;=90%,IF(AND(I175="Yes",J175&lt;&gt;"Unplanned PTO",U175=1),"Check",""),""),"")</f>
        <v/>
      </c>
      <c r="U175" s="17">
        <f t="shared" si="33"/>
        <v>0</v>
      </c>
      <c r="V175" s="8" t="str">
        <f t="shared" si="38"/>
        <v/>
      </c>
      <c r="W175" s="9" t="str">
        <f>IF(G175="Plan 2",IF(AND(IFERROR(INDEX(KRG!D:D,MATCH(RPT!A175,KRG!B:B,0),1)="Plan 2",0),A175&lt;&gt;212821),INDEX(KRG!BA:BA,MATCH(RPT!A175,KRG!B:B,0),1),IF(AND(I175="Yes",OR(J175="No PTO",J175="Planned PTO",J175="Denied PTO")),2,0)),"")</f>
        <v/>
      </c>
      <c r="X175" s="9" t="str">
        <f t="shared" si="39"/>
        <v/>
      </c>
      <c r="Y175" s="9" t="str">
        <f>IF(G175="Plan 9",VLOOKUP(RPT!A175,KRG!$B$2:$BA$200,52,0),"")</f>
        <v/>
      </c>
      <c r="Z175" s="9" t="str">
        <f>IF(G175="Plan 11",VLOOKUP(RPT!A175,KRG!$B$2:$BA$200,52,0),"")</f>
        <v/>
      </c>
      <c r="AA175" s="9" t="str">
        <f>IF(G175="Plan 12",IF(D175="Kroger",IF(J175="",0,VLOOKUP(RPT!A175,KRG!$B$2:$BA$200,52,0)),IF(D175="SW Gas (Jax)",INDEX('SWG2'!BA:BA,MATCH(RPT!A175,'SWG2'!B:B,0),1),IF(D175="Mercedes (Jax)",IF(SUM(SUMIFS(HRS!G:G,HRS!C:C,A175,HRS!F:F,{"OT","REG","PR2.5","PROT5","PR125","PROTC","PR2.0","PROT4"}))&gt;=38,4,0),IF(D175="FPL",IF(AND(H175&gt;=38,I175="Yes"),5.5,IF(H175&gt;=38,3,0)),IF(AND(I175="Yes",OR(J175="No PTO",J175="Planned PTO",J175="Denied PTO")),2.5,0))))),"")</f>
        <v/>
      </c>
      <c r="AB175" s="9" t="str">
        <f>IF(G175="Plan 19",IF(J175="",0,VLOOKUP(RPT!A175,KRG!$B$2:$BA$200,52,0)),"")</f>
        <v/>
      </c>
      <c r="AC175" s="9" t="str">
        <f t="shared" si="40"/>
        <v/>
      </c>
      <c r="AD175" s="9" t="str">
        <f>IF(G175="Plan 22",VLOOKUP(RPT!A175,KRG!$B$2:$BA$200,52,0),"")</f>
        <v/>
      </c>
      <c r="AE175" s="3" t="str">
        <f t="shared" si="44"/>
        <v/>
      </c>
      <c r="AF175" s="9" t="str">
        <f>IF(G175="Plan 26",IF(J175="Unplanned PTO",0,VLOOKUP(RPT!A175,KRG!$B$2:$BA$200,52,0)),"")</f>
        <v/>
      </c>
      <c r="AG175" s="9" t="str">
        <f t="shared" si="46"/>
        <v/>
      </c>
      <c r="AH175" s="9" t="str">
        <f>IF(G175="Plan 32",VLOOKUP(A175,'SWG2'!B:BA,52,0),"")</f>
        <v/>
      </c>
      <c r="AI175" s="9" t="str">
        <f t="shared" si="41"/>
        <v/>
      </c>
      <c r="AJ175" s="9" t="str">
        <f>IF(G175="Plan 3",IF(AND(H175&gt;=38,J175&lt;&gt;"Unplanned PTO"),IF(AND(INDEX(FPL!P:P,MATCH(RPT!A175,FPL!B:B,0),1)&gt;=0.92),4.25,3),IF(AND(H175&gt;=38,J175="Unplanned PTO",AP175&gt;=38),IF(INDEX(FPL!P:P,MATCH(RPT!A175,FPL!B:B,0),1)&gt;=0.92,4.25,3),IF(INDEX(FPL!P:P,MATCH(RPT!A175,FPL!B:B,0),1)&gt;=0.92,1.25,0))),"")</f>
        <v/>
      </c>
      <c r="AL175" s="22" t="e">
        <f>INDEX(Roster!F:F, MATCH(RPT!A175,Roster!A:A,0),1)</f>
        <v>#N/A</v>
      </c>
      <c r="AM175">
        <f>IF(SUMIFS(HRS!G:G,HRS!F:F,"REG",HRS!C:C,RPT!A175)+SUMIFS(HRS!G:G,HRS!F:F,"OT",HRS!C:C,RPT!A175)+SUMIFS(HRS!G:G,HRS!F:F,"PTO",HRS!C:C,RPT!A175,HRS!S:S,"PTOS")&gt;=38,SUMIFS(HRS!G:G,HRS!F:F,"REG",HRS!C:C,RPT!A175)+SUMIFS(HRS!G:G,HRS!F:F,"OT",HRS!C:C,RPT!A175),0)</f>
        <v>0</v>
      </c>
      <c r="AP175">
        <f>SUMIFS(HRS!G:G,HRS!C:C,E175,HRS!F:F,"REG")+SUMIFS(HRS!G:G,HRS!C:C,E175,HRS!F:F,"OT")</f>
        <v>0</v>
      </c>
      <c r="AS175" s="9" t="str">
        <f t="shared" si="34"/>
        <v>1174 174</v>
      </c>
      <c r="AT175" s="9">
        <f t="shared" si="35"/>
        <v>0</v>
      </c>
      <c r="AU175" s="9" t="str">
        <f t="shared" si="45"/>
        <v/>
      </c>
      <c r="AV175" s="19" t="str">
        <f t="shared" si="42"/>
        <v/>
      </c>
    </row>
    <row r="176" spans="1:48" customFormat="1" ht="12.75" customHeight="1" x14ac:dyDescent="0.2">
      <c r="A176" s="2">
        <f>Roster!A176</f>
        <v>0</v>
      </c>
      <c r="B176" s="2">
        <f t="shared" si="43"/>
        <v>175</v>
      </c>
      <c r="C176" s="2">
        <v>1175</v>
      </c>
      <c r="D176" s="2">
        <f>Roster!D176</f>
        <v>0</v>
      </c>
      <c r="E176" s="2" t="str">
        <f t="shared" si="36"/>
        <v>00</v>
      </c>
      <c r="F176" s="2">
        <f>IFERROR(INDEX('Cur Sch'!G:G,MATCH(RPT!A176,'Cur Sch'!C:C,0),1),0)</f>
        <v>0</v>
      </c>
      <c r="G176" s="2">
        <f>Roster!N176</f>
        <v>0</v>
      </c>
      <c r="H176" s="3">
        <f>SUMIF(HRS!C:C,RPT!E176,HRS!G:G)</f>
        <v>0</v>
      </c>
      <c r="I176" s="9" t="str">
        <f>IFERROR(IF(VLOOKUP(A176,PA!A:E,5,0)=0,"Yes",""),"No")</f>
        <v>No</v>
      </c>
      <c r="J176" s="9" t="str">
        <f>IFERROR(IF(VLOOKUP(A176,PTO!A:L,12,0)="PTOU Applied", "Unplanned PTO",IF(VLOOKUP(A176,PTO!A:L,12,0)="PTOU ","Denied PTO","Planned PTO")),"No PTO")</f>
        <v>No PTO</v>
      </c>
      <c r="K176" s="9" t="str">
        <f t="shared" si="37"/>
        <v>Check</v>
      </c>
      <c r="L176" s="14" t="str">
        <f>IFERROR(IF(AND(D176="Kroger",OR(U176="1",U176="0")),IF(VLOOKUP(RPT!A176,KRG!$B$2:$BA$200,52,0)=0,IF(RPT!J176="Planned PTO",IF((F176-0.75)&lt;H176,"Check",""),""),""),""),"")</f>
        <v/>
      </c>
      <c r="M176" s="14" t="str">
        <f>IFERROR(IF(IF(D176="Kroger",AVERAGEIFS('QA Check'!E:E,'QA Check'!C:C,RPT!A176,'QA Check'!H:H,"(QA)"),0)&gt;=90%,IF(AND(I176="Yes",J176&lt;&gt;"Unplanned PTO",U176=1),"Check",""),""),"")</f>
        <v/>
      </c>
      <c r="U176" s="17">
        <f t="shared" si="33"/>
        <v>0</v>
      </c>
      <c r="V176" s="8" t="str">
        <f t="shared" si="38"/>
        <v/>
      </c>
      <c r="W176" s="9" t="str">
        <f>IF(G176="Plan 2",IF(AND(IFERROR(INDEX(KRG!D:D,MATCH(RPT!A176,KRG!B:B,0),1)="Plan 2",0),A176&lt;&gt;212821),INDEX(KRG!BA:BA,MATCH(RPT!A176,KRG!B:B,0),1),IF(AND(I176="Yes",OR(J176="No PTO",J176="Planned PTO",J176="Denied PTO")),2,0)),"")</f>
        <v/>
      </c>
      <c r="X176" s="9" t="str">
        <f t="shared" si="39"/>
        <v/>
      </c>
      <c r="Y176" s="9" t="str">
        <f>IF(G176="Plan 9",VLOOKUP(RPT!A176,KRG!$B$2:$BA$200,52,0),"")</f>
        <v/>
      </c>
      <c r="Z176" s="9" t="str">
        <f>IF(G176="Plan 11",VLOOKUP(RPT!A176,KRG!$B$2:$BA$200,52,0),"")</f>
        <v/>
      </c>
      <c r="AA176" s="9" t="str">
        <f>IF(G176="Plan 12",IF(D176="Kroger",IF(J176="",0,VLOOKUP(RPT!A176,KRG!$B$2:$BA$200,52,0)),IF(D176="SW Gas (Jax)",INDEX('SWG2'!BA:BA,MATCH(RPT!A176,'SWG2'!B:B,0),1),IF(D176="Mercedes (Jax)",IF(SUM(SUMIFS(HRS!G:G,HRS!C:C,A176,HRS!F:F,{"OT","REG","PR2.5","PROT5","PR125","PROTC","PR2.0","PROT4"}))&gt;=38,4,0),IF(D176="FPL",IF(AND(H176&gt;=38,I176="Yes"),5.5,IF(H176&gt;=38,3,0)),IF(AND(I176="Yes",OR(J176="No PTO",J176="Planned PTO",J176="Denied PTO")),2.5,0))))),"")</f>
        <v/>
      </c>
      <c r="AB176" s="9" t="str">
        <f>IF(G176="Plan 19",IF(J176="",0,VLOOKUP(RPT!A176,KRG!$B$2:$BA$200,52,0)),"")</f>
        <v/>
      </c>
      <c r="AC176" s="9" t="str">
        <f t="shared" si="40"/>
        <v/>
      </c>
      <c r="AD176" s="9" t="str">
        <f>IF(G176="Plan 22",VLOOKUP(RPT!A176,KRG!$B$2:$BA$200,52,0),"")</f>
        <v/>
      </c>
      <c r="AE176" s="3" t="str">
        <f t="shared" si="44"/>
        <v/>
      </c>
      <c r="AF176" s="9" t="str">
        <f>IF(G176="Plan 26",IF(J176="Unplanned PTO",0,VLOOKUP(RPT!A176,KRG!$B$2:$BA$200,52,0)),"")</f>
        <v/>
      </c>
      <c r="AG176" s="9" t="str">
        <f t="shared" si="46"/>
        <v/>
      </c>
      <c r="AH176" s="9" t="str">
        <f>IF(G176="Plan 32",VLOOKUP(A176,'SWG2'!B:BA,52,0),"")</f>
        <v/>
      </c>
      <c r="AI176" s="9" t="str">
        <f t="shared" si="41"/>
        <v/>
      </c>
      <c r="AJ176" s="9" t="str">
        <f>IF(G176="Plan 3",IF(AND(H176&gt;=38,J176&lt;&gt;"Unplanned PTO"),IF(AND(INDEX(FPL!P:P,MATCH(RPT!A176,FPL!B:B,0),1)&gt;=0.92),4.25,3),IF(AND(H176&gt;=38,J176="Unplanned PTO",AP176&gt;=38),IF(INDEX(FPL!P:P,MATCH(RPT!A176,FPL!B:B,0),1)&gt;=0.92,4.25,3),IF(INDEX(FPL!P:P,MATCH(RPT!A176,FPL!B:B,0),1)&gt;=0.92,1.25,0))),"")</f>
        <v/>
      </c>
      <c r="AL176" s="22" t="e">
        <f>INDEX(Roster!F:F, MATCH(RPT!A176,Roster!A:A,0),1)</f>
        <v>#N/A</v>
      </c>
      <c r="AM176">
        <f>IF(SUMIFS(HRS!G:G,HRS!F:F,"REG",HRS!C:C,RPT!A176)+SUMIFS(HRS!G:G,HRS!F:F,"OT",HRS!C:C,RPT!A176)+SUMIFS(HRS!G:G,HRS!F:F,"PTO",HRS!C:C,RPT!A176,HRS!S:S,"PTOS")&gt;=38,SUMIFS(HRS!G:G,HRS!F:F,"REG",HRS!C:C,RPT!A176)+SUMIFS(HRS!G:G,HRS!F:F,"OT",HRS!C:C,RPT!A176),0)</f>
        <v>0</v>
      </c>
      <c r="AP176">
        <f>SUMIFS(HRS!G:G,HRS!C:C,E176,HRS!F:F,"REG")+SUMIFS(HRS!G:G,HRS!C:C,E176,HRS!F:F,"OT")</f>
        <v>0</v>
      </c>
      <c r="AS176" s="9" t="str">
        <f t="shared" si="34"/>
        <v>1175 175</v>
      </c>
      <c r="AT176" s="9">
        <f t="shared" si="35"/>
        <v>0</v>
      </c>
      <c r="AU176" s="9" t="str">
        <f t="shared" si="45"/>
        <v/>
      </c>
      <c r="AV176" s="19" t="str">
        <f t="shared" si="42"/>
        <v/>
      </c>
    </row>
    <row r="177" spans="1:48" customFormat="1" ht="12.75" customHeight="1" x14ac:dyDescent="0.2">
      <c r="A177" s="2">
        <f>Roster!A177</f>
        <v>0</v>
      </c>
      <c r="B177" s="2">
        <f t="shared" si="43"/>
        <v>176</v>
      </c>
      <c r="C177" s="2">
        <v>1176</v>
      </c>
      <c r="D177" s="2">
        <f>Roster!D177</f>
        <v>0</v>
      </c>
      <c r="E177" s="2" t="str">
        <f t="shared" si="36"/>
        <v>00</v>
      </c>
      <c r="F177" s="2">
        <f>IFERROR(INDEX('Cur Sch'!G:G,MATCH(RPT!A177,'Cur Sch'!C:C,0),1),0)</f>
        <v>0</v>
      </c>
      <c r="G177" s="2">
        <f>Roster!N177</f>
        <v>0</v>
      </c>
      <c r="H177" s="3">
        <f>SUMIF(HRS!C:C,RPT!E177,HRS!G:G)</f>
        <v>0</v>
      </c>
      <c r="I177" s="9" t="str">
        <f>IFERROR(IF(VLOOKUP(A177,PA!A:E,5,0)=0,"Yes",""),"No")</f>
        <v>No</v>
      </c>
      <c r="J177" s="9" t="str">
        <f>IFERROR(IF(VLOOKUP(A177,PTO!A:L,12,0)="PTOU Applied", "Unplanned PTO",IF(VLOOKUP(A177,PTO!A:L,12,0)="PTOU ","Denied PTO","Planned PTO")),"No PTO")</f>
        <v>No PTO</v>
      </c>
      <c r="K177" s="9" t="str">
        <f t="shared" si="37"/>
        <v>Check</v>
      </c>
      <c r="L177" s="14" t="str">
        <f>IFERROR(IF(AND(D177="Kroger",OR(U177="1",U177="0")),IF(VLOOKUP(RPT!A177,KRG!$B$2:$BA$200,52,0)=0,IF(RPT!J177="Planned PTO",IF((F177-0.75)&lt;H177,"Check",""),""),""),""),"")</f>
        <v/>
      </c>
      <c r="M177" s="14" t="str">
        <f>IFERROR(IF(IF(D177="Kroger",AVERAGEIFS('QA Check'!E:E,'QA Check'!C:C,RPT!A177,'QA Check'!H:H,"(QA)"),0)&gt;=90%,IF(AND(I177="Yes",J177&lt;&gt;"Unplanned PTO",U177=1),"Check",""),""),"")</f>
        <v/>
      </c>
      <c r="U177" s="17">
        <f t="shared" si="33"/>
        <v>0</v>
      </c>
      <c r="V177" s="8" t="str">
        <f t="shared" si="38"/>
        <v/>
      </c>
      <c r="W177" s="9" t="str">
        <f>IF(G177="Plan 2",IF(AND(IFERROR(INDEX(KRG!D:D,MATCH(RPT!A177,KRG!B:B,0),1)="Plan 2",0),A177&lt;&gt;212821),INDEX(KRG!BA:BA,MATCH(RPT!A177,KRG!B:B,0),1),IF(AND(I177="Yes",OR(J177="No PTO",J177="Planned PTO",J177="Denied PTO")),2,0)),"")</f>
        <v/>
      </c>
      <c r="X177" s="9" t="str">
        <f t="shared" si="39"/>
        <v/>
      </c>
      <c r="Y177" s="9" t="str">
        <f>IF(G177="Plan 9",VLOOKUP(RPT!A177,KRG!$B$2:$BA$200,52,0),"")</f>
        <v/>
      </c>
      <c r="Z177" s="9" t="str">
        <f>IF(G177="Plan 11",VLOOKUP(RPT!A177,KRG!$B$2:$BA$200,52,0),"")</f>
        <v/>
      </c>
      <c r="AA177" s="9" t="str">
        <f>IF(G177="Plan 12",IF(D177="Kroger",IF(J177="",0,VLOOKUP(RPT!A177,KRG!$B$2:$BA$200,52,0)),IF(D177="SW Gas (Jax)",INDEX('SWG2'!BA:BA,MATCH(RPT!A177,'SWG2'!B:B,0),1),IF(D177="Mercedes (Jax)",IF(SUM(SUMIFS(HRS!G:G,HRS!C:C,A177,HRS!F:F,{"OT","REG","PR2.5","PROT5","PR125","PROTC","PR2.0","PROT4"}))&gt;=38,4,0),IF(D177="FPL",IF(AND(H177&gt;=38,I177="Yes"),5.5,IF(H177&gt;=38,3,0)),IF(AND(I177="Yes",OR(J177="No PTO",J177="Planned PTO",J177="Denied PTO")),2.5,0))))),"")</f>
        <v/>
      </c>
      <c r="AB177" s="9" t="str">
        <f>IF(G177="Plan 19",IF(J177="",0,VLOOKUP(RPT!A177,KRG!$B$2:$BA$200,52,0)),"")</f>
        <v/>
      </c>
      <c r="AC177" s="9" t="str">
        <f t="shared" si="40"/>
        <v/>
      </c>
      <c r="AD177" s="9" t="str">
        <f>IF(G177="Plan 22",VLOOKUP(RPT!A177,KRG!$B$2:$BA$200,52,0),"")</f>
        <v/>
      </c>
      <c r="AE177" s="3" t="str">
        <f t="shared" si="44"/>
        <v/>
      </c>
      <c r="AF177" s="9" t="str">
        <f>IF(G177="Plan 26",IF(J177="Unplanned PTO",0,VLOOKUP(RPT!A177,KRG!$B$2:$BA$200,52,0)),"")</f>
        <v/>
      </c>
      <c r="AG177" s="9" t="str">
        <f t="shared" si="46"/>
        <v/>
      </c>
      <c r="AH177" s="9" t="str">
        <f>IF(G177="Plan 32",VLOOKUP(A177,'SWG2'!B:BA,52,0),"")</f>
        <v/>
      </c>
      <c r="AI177" s="9" t="str">
        <f t="shared" si="41"/>
        <v/>
      </c>
      <c r="AJ177" s="9" t="str">
        <f>IF(G177="Plan 3",IF(AND(H177&gt;=38,J177&lt;&gt;"Unplanned PTO"),IF(AND(INDEX(FPL!P:P,MATCH(RPT!A177,FPL!B:B,0),1)&gt;=0.92),4.25,3),IF(AND(H177&gt;=38,J177="Unplanned PTO",AP177&gt;=38),IF(INDEX(FPL!P:P,MATCH(RPT!A177,FPL!B:B,0),1)&gt;=0.92,4.25,3),IF(INDEX(FPL!P:P,MATCH(RPT!A177,FPL!B:B,0),1)&gt;=0.92,1.25,0))),"")</f>
        <v/>
      </c>
      <c r="AL177" s="22" t="e">
        <f>INDEX(Roster!F:F, MATCH(RPT!A177,Roster!A:A,0),1)</f>
        <v>#N/A</v>
      </c>
      <c r="AM177">
        <f>IF(SUMIFS(HRS!G:G,HRS!F:F,"REG",HRS!C:C,RPT!A177)+SUMIFS(HRS!G:G,HRS!F:F,"OT",HRS!C:C,RPT!A177)+SUMIFS(HRS!G:G,HRS!F:F,"PTO",HRS!C:C,RPT!A177,HRS!S:S,"PTOS")&gt;=38,SUMIFS(HRS!G:G,HRS!F:F,"REG",HRS!C:C,RPT!A177)+SUMIFS(HRS!G:G,HRS!F:F,"OT",HRS!C:C,RPT!A177),0)</f>
        <v>0</v>
      </c>
      <c r="AP177">
        <f>SUMIFS(HRS!G:G,HRS!C:C,E177,HRS!F:F,"REG")+SUMIFS(HRS!G:G,HRS!C:C,E177,HRS!F:F,"OT")</f>
        <v>0</v>
      </c>
      <c r="AS177" s="9" t="str">
        <f t="shared" si="34"/>
        <v>1176 176</v>
      </c>
      <c r="AT177" s="9">
        <f t="shared" si="35"/>
        <v>0</v>
      </c>
      <c r="AU177" s="9" t="str">
        <f t="shared" si="45"/>
        <v/>
      </c>
      <c r="AV177" s="19" t="str">
        <f t="shared" si="42"/>
        <v/>
      </c>
    </row>
    <row r="178" spans="1:48" customFormat="1" ht="12.75" customHeight="1" x14ac:dyDescent="0.2">
      <c r="A178" s="2">
        <f>Roster!A178</f>
        <v>0</v>
      </c>
      <c r="B178" s="2">
        <f t="shared" si="43"/>
        <v>177</v>
      </c>
      <c r="C178" s="2">
        <v>1177</v>
      </c>
      <c r="D178" s="2">
        <f>Roster!D178</f>
        <v>0</v>
      </c>
      <c r="E178" s="2" t="str">
        <f t="shared" si="36"/>
        <v>00</v>
      </c>
      <c r="F178" s="2">
        <f>IFERROR(INDEX('Cur Sch'!G:G,MATCH(RPT!A178,'Cur Sch'!C:C,0),1),0)</f>
        <v>0</v>
      </c>
      <c r="G178" s="2">
        <f>Roster!N178</f>
        <v>0</v>
      </c>
      <c r="H178" s="3">
        <f>SUMIF(HRS!C:C,RPT!E178,HRS!G:G)</f>
        <v>0</v>
      </c>
      <c r="I178" s="9" t="str">
        <f>IFERROR(IF(VLOOKUP(A178,PA!A:E,5,0)=0,"Yes",""),"No")</f>
        <v>No</v>
      </c>
      <c r="J178" s="9" t="str">
        <f>IFERROR(IF(VLOOKUP(A178,PTO!A:L,12,0)="PTOU Applied", "Unplanned PTO",IF(VLOOKUP(A178,PTO!A:L,12,0)="PTOU ","Denied PTO","Planned PTO")),"No PTO")</f>
        <v>No PTO</v>
      </c>
      <c r="K178" s="9" t="str">
        <f t="shared" si="37"/>
        <v>Check</v>
      </c>
      <c r="L178" s="14" t="str">
        <f>IFERROR(IF(AND(D178="Kroger",OR(U178="1",U178="0")),IF(VLOOKUP(RPT!A178,KRG!$B$2:$BA$200,52,0)=0,IF(RPT!J178="Planned PTO",IF((F178-0.75)&lt;H178,"Check",""),""),""),""),"")</f>
        <v/>
      </c>
      <c r="M178" s="14" t="str">
        <f>IFERROR(IF(IF(D178="Kroger",AVERAGEIFS('QA Check'!E:E,'QA Check'!C:C,RPT!A178,'QA Check'!H:H,"(QA)"),0)&gt;=90%,IF(AND(I178="Yes",J178&lt;&gt;"Unplanned PTO",U178=1),"Check",""),""),"")</f>
        <v/>
      </c>
      <c r="U178" s="17">
        <f t="shared" si="33"/>
        <v>0</v>
      </c>
      <c r="V178" s="8" t="str">
        <f t="shared" si="38"/>
        <v/>
      </c>
      <c r="W178" s="9" t="str">
        <f>IF(G178="Plan 2",IF(AND(IFERROR(INDEX(KRG!D:D,MATCH(RPT!A178,KRG!B:B,0),1)="Plan 2",0),A178&lt;&gt;212821),INDEX(KRG!BA:BA,MATCH(RPT!A178,KRG!B:B,0),1),IF(AND(I178="Yes",OR(J178="No PTO",J178="Planned PTO",J178="Denied PTO")),2,0)),"")</f>
        <v/>
      </c>
      <c r="X178" s="9" t="str">
        <f t="shared" si="39"/>
        <v/>
      </c>
      <c r="Y178" s="9" t="str">
        <f>IF(G178="Plan 9",VLOOKUP(RPT!A178,KRG!$B$2:$BA$200,52,0),"")</f>
        <v/>
      </c>
      <c r="Z178" s="9" t="str">
        <f>IF(G178="Plan 11",VLOOKUP(RPT!A178,KRG!$B$2:$BA$200,52,0),"")</f>
        <v/>
      </c>
      <c r="AA178" s="9" t="str">
        <f>IF(G178="Plan 12",IF(D178="Kroger",IF(J178="",0,VLOOKUP(RPT!A178,KRG!$B$2:$BA$200,52,0)),IF(D178="SW Gas (Jax)",INDEX('SWG2'!BA:BA,MATCH(RPT!A178,'SWG2'!B:B,0),1),IF(D178="Mercedes (Jax)",IF(SUM(SUMIFS(HRS!G:G,HRS!C:C,A178,HRS!F:F,{"OT","REG","PR2.5","PROT5","PR125","PROTC","PR2.0","PROT4"}))&gt;=38,4,0),IF(D178="FPL",IF(AND(H178&gt;=38,I178="Yes"),5.5,IF(H178&gt;=38,3,0)),IF(AND(I178="Yes",OR(J178="No PTO",J178="Planned PTO",J178="Denied PTO")),2.5,0))))),"")</f>
        <v/>
      </c>
      <c r="AB178" s="9" t="str">
        <f>IF(G178="Plan 19",IF(J178="",0,VLOOKUP(RPT!A178,KRG!$B$2:$BA$200,52,0)),"")</f>
        <v/>
      </c>
      <c r="AC178" s="9" t="str">
        <f t="shared" si="40"/>
        <v/>
      </c>
      <c r="AD178" s="9" t="str">
        <f>IF(G178="Plan 22",VLOOKUP(RPT!A178,KRG!$B$2:$BA$200,52,0),"")</f>
        <v/>
      </c>
      <c r="AE178" s="3" t="str">
        <f t="shared" si="44"/>
        <v/>
      </c>
      <c r="AF178" s="9" t="str">
        <f>IF(G178="Plan 26",IF(J178="Unplanned PTO",0,VLOOKUP(RPT!A178,KRG!$B$2:$BA$200,52,0)),"")</f>
        <v/>
      </c>
      <c r="AG178" s="9" t="str">
        <f t="shared" si="46"/>
        <v/>
      </c>
      <c r="AH178" s="9" t="str">
        <f>IF(G178="Plan 32",VLOOKUP(A178,'SWG2'!B:BA,52,0),"")</f>
        <v/>
      </c>
      <c r="AI178" s="9" t="str">
        <f t="shared" si="41"/>
        <v/>
      </c>
      <c r="AJ178" s="9" t="str">
        <f>IF(G178="Plan 3",IF(AND(H178&gt;=38,J178&lt;&gt;"Unplanned PTO"),IF(AND(INDEX(FPL!P:P,MATCH(RPT!A178,FPL!B:B,0),1)&gt;=0.92),4.25,3),IF(AND(H178&gt;=38,J178="Unplanned PTO",AP178&gt;=38),IF(INDEX(FPL!P:P,MATCH(RPT!A178,FPL!B:B,0),1)&gt;=0.92,4.25,3),IF(INDEX(FPL!P:P,MATCH(RPT!A178,FPL!B:B,0),1)&gt;=0.92,1.25,0))),"")</f>
        <v/>
      </c>
      <c r="AL178" s="22" t="e">
        <f>INDEX(Roster!F:F, MATCH(RPT!A178,Roster!A:A,0),1)</f>
        <v>#N/A</v>
      </c>
      <c r="AM178">
        <f>IF(SUMIFS(HRS!G:G,HRS!F:F,"REG",HRS!C:C,RPT!A178)+SUMIFS(HRS!G:G,HRS!F:F,"OT",HRS!C:C,RPT!A178)+SUMIFS(HRS!G:G,HRS!F:F,"PTO",HRS!C:C,RPT!A178,HRS!S:S,"PTOS")&gt;=38,SUMIFS(HRS!G:G,HRS!F:F,"REG",HRS!C:C,RPT!A178)+SUMIFS(HRS!G:G,HRS!F:F,"OT",HRS!C:C,RPT!A178),0)</f>
        <v>0</v>
      </c>
      <c r="AP178">
        <f>SUMIFS(HRS!G:G,HRS!C:C,E178,HRS!F:F,"REG")+SUMIFS(HRS!G:G,HRS!C:C,E178,HRS!F:F,"OT")</f>
        <v>0</v>
      </c>
      <c r="AS178" s="9" t="str">
        <f t="shared" si="34"/>
        <v>1177 177</v>
      </c>
      <c r="AT178" s="9">
        <f t="shared" si="35"/>
        <v>0</v>
      </c>
      <c r="AU178" s="9" t="str">
        <f t="shared" si="45"/>
        <v/>
      </c>
      <c r="AV178" s="19" t="str">
        <f t="shared" si="42"/>
        <v/>
      </c>
    </row>
    <row r="179" spans="1:48" customFormat="1" ht="12.75" customHeight="1" x14ac:dyDescent="0.2">
      <c r="A179" s="2">
        <f>Roster!A179</f>
        <v>0</v>
      </c>
      <c r="B179" s="2">
        <f t="shared" si="43"/>
        <v>178</v>
      </c>
      <c r="C179" s="2">
        <v>1178</v>
      </c>
      <c r="D179" s="2">
        <f>Roster!D179</f>
        <v>0</v>
      </c>
      <c r="E179" s="2" t="str">
        <f t="shared" si="36"/>
        <v>00</v>
      </c>
      <c r="F179" s="2">
        <f>IFERROR(INDEX('Cur Sch'!G:G,MATCH(RPT!A179,'Cur Sch'!C:C,0),1),0)</f>
        <v>0</v>
      </c>
      <c r="G179" s="2">
        <f>Roster!N179</f>
        <v>0</v>
      </c>
      <c r="H179" s="3">
        <f>SUMIF(HRS!C:C,RPT!E179,HRS!G:G)</f>
        <v>0</v>
      </c>
      <c r="I179" s="9" t="str">
        <f>IFERROR(IF(VLOOKUP(A179,PA!A:E,5,0)=0,"Yes",""),"No")</f>
        <v>No</v>
      </c>
      <c r="J179" s="9" t="str">
        <f>IFERROR(IF(VLOOKUP(A179,PTO!A:L,12,0)="PTOU Applied", "Unplanned PTO",IF(VLOOKUP(A179,PTO!A:L,12,0)="PTOU ","Denied PTO","Planned PTO")),"No PTO")</f>
        <v>No PTO</v>
      </c>
      <c r="K179" s="9" t="str">
        <f t="shared" si="37"/>
        <v>Check</v>
      </c>
      <c r="L179" s="14" t="str">
        <f>IFERROR(IF(AND(D179="Kroger",OR(U179="1",U179="0")),IF(VLOOKUP(RPT!A179,KRG!$B$2:$BA$200,52,0)=0,IF(RPT!J179="Planned PTO",IF((F179-0.75)&lt;H179,"Check",""),""),""),""),"")</f>
        <v/>
      </c>
      <c r="M179" s="14" t="str">
        <f>IFERROR(IF(IF(D179="Kroger",AVERAGEIFS('QA Check'!E:E,'QA Check'!C:C,RPT!A179,'QA Check'!H:H,"(QA)"),0)&gt;=90%,IF(AND(I179="Yes",J179&lt;&gt;"Unplanned PTO",U179=1),"Check",""),""),"")</f>
        <v/>
      </c>
      <c r="U179" s="17">
        <f t="shared" si="33"/>
        <v>0</v>
      </c>
      <c r="V179" s="8" t="str">
        <f t="shared" si="38"/>
        <v/>
      </c>
      <c r="W179" s="9" t="str">
        <f>IF(G179="Plan 2",IF(AND(IFERROR(INDEX(KRG!D:D,MATCH(RPT!A179,KRG!B:B,0),1)="Plan 2",0),A179&lt;&gt;212821),INDEX(KRG!BA:BA,MATCH(RPT!A179,KRG!B:B,0),1),IF(AND(I179="Yes",OR(J179="No PTO",J179="Planned PTO",J179="Denied PTO")),2,0)),"")</f>
        <v/>
      </c>
      <c r="X179" s="9" t="str">
        <f t="shared" si="39"/>
        <v/>
      </c>
      <c r="Y179" s="9" t="str">
        <f>IF(G179="Plan 9",VLOOKUP(RPT!A179,KRG!$B$2:$BA$200,52,0),"")</f>
        <v/>
      </c>
      <c r="Z179" s="9" t="str">
        <f>IF(G179="Plan 11",VLOOKUP(RPT!A179,KRG!$B$2:$BA$200,52,0),"")</f>
        <v/>
      </c>
      <c r="AA179" s="9" t="str">
        <f>IF(G179="Plan 12",IF(D179="Kroger",IF(J179="",0,VLOOKUP(RPT!A179,KRG!$B$2:$BA$200,52,0)),IF(D179="SW Gas (Jax)",INDEX('SWG2'!BA:BA,MATCH(RPT!A179,'SWG2'!B:B,0),1),IF(D179="Mercedes (Jax)",IF(SUM(SUMIFS(HRS!G:G,HRS!C:C,A179,HRS!F:F,{"OT","REG","PR2.5","PROT5","PR125","PROTC","PR2.0","PROT4"}))&gt;=38,4,0),IF(D179="FPL",IF(AND(H179&gt;=38,I179="Yes"),5.5,IF(H179&gt;=38,3,0)),IF(AND(I179="Yes",OR(J179="No PTO",J179="Planned PTO",J179="Denied PTO")),2.5,0))))),"")</f>
        <v/>
      </c>
      <c r="AB179" s="9" t="str">
        <f>IF(G179="Plan 19",IF(J179="",0,VLOOKUP(RPT!A179,KRG!$B$2:$BA$200,52,0)),"")</f>
        <v/>
      </c>
      <c r="AC179" s="9" t="str">
        <f t="shared" si="40"/>
        <v/>
      </c>
      <c r="AD179" s="9" t="str">
        <f>IF(G179="Plan 22",VLOOKUP(RPT!A179,KRG!$B$2:$BA$200,52,0),"")</f>
        <v/>
      </c>
      <c r="AE179" s="3" t="str">
        <f t="shared" si="44"/>
        <v/>
      </c>
      <c r="AF179" s="9" t="str">
        <f>IF(G179="Plan 26",IF(J179="Unplanned PTO",0,VLOOKUP(RPT!A179,KRG!$B$2:$BA$200,52,0)),"")</f>
        <v/>
      </c>
      <c r="AG179" s="9" t="str">
        <f t="shared" si="46"/>
        <v/>
      </c>
      <c r="AH179" s="9" t="str">
        <f>IF(G179="Plan 32",VLOOKUP(A179,'SWG2'!B:BA,52,0),"")</f>
        <v/>
      </c>
      <c r="AI179" s="9" t="str">
        <f t="shared" si="41"/>
        <v/>
      </c>
      <c r="AJ179" s="9" t="str">
        <f>IF(G179="Plan 3",IF(AND(H179&gt;=38,J179&lt;&gt;"Unplanned PTO"),IF(AND(INDEX(FPL!P:P,MATCH(RPT!A179,FPL!B:B,0),1)&gt;=0.92),4.25,3),IF(AND(H179&gt;=38,J179="Unplanned PTO",AP179&gt;=38),IF(INDEX(FPL!P:P,MATCH(RPT!A179,FPL!B:B,0),1)&gt;=0.92,4.25,3),IF(INDEX(FPL!P:P,MATCH(RPT!A179,FPL!B:B,0),1)&gt;=0.92,1.25,0))),"")</f>
        <v/>
      </c>
      <c r="AL179" s="22" t="e">
        <f>INDEX(Roster!F:F, MATCH(RPT!A179,Roster!A:A,0),1)</f>
        <v>#N/A</v>
      </c>
      <c r="AM179">
        <f>IF(SUMIFS(HRS!G:G,HRS!F:F,"REG",HRS!C:C,RPT!A179)+SUMIFS(HRS!G:G,HRS!F:F,"OT",HRS!C:C,RPT!A179)+SUMIFS(HRS!G:G,HRS!F:F,"PTO",HRS!C:C,RPT!A179,HRS!S:S,"PTOS")&gt;=38,SUMIFS(HRS!G:G,HRS!F:F,"REG",HRS!C:C,RPT!A179)+SUMIFS(HRS!G:G,HRS!F:F,"OT",HRS!C:C,RPT!A179),0)</f>
        <v>0</v>
      </c>
      <c r="AP179">
        <f>SUMIFS(HRS!G:G,HRS!C:C,E179,HRS!F:F,"REG")+SUMIFS(HRS!G:G,HRS!C:C,E179,HRS!F:F,"OT")</f>
        <v>0</v>
      </c>
      <c r="AS179" s="9" t="str">
        <f t="shared" si="34"/>
        <v>1178 178</v>
      </c>
      <c r="AT179" s="9">
        <f t="shared" si="35"/>
        <v>0</v>
      </c>
      <c r="AU179" s="9" t="str">
        <f t="shared" si="45"/>
        <v/>
      </c>
      <c r="AV179" s="19" t="str">
        <f t="shared" si="42"/>
        <v/>
      </c>
    </row>
    <row r="180" spans="1:48" customFormat="1" ht="12.75" customHeight="1" x14ac:dyDescent="0.2">
      <c r="A180" s="2">
        <f>Roster!A180</f>
        <v>0</v>
      </c>
      <c r="B180" s="2">
        <f t="shared" si="43"/>
        <v>179</v>
      </c>
      <c r="C180" s="2">
        <v>1179</v>
      </c>
      <c r="D180" s="2">
        <f>Roster!D180</f>
        <v>0</v>
      </c>
      <c r="E180" s="2" t="str">
        <f t="shared" si="36"/>
        <v>00</v>
      </c>
      <c r="F180" s="2">
        <f>IFERROR(INDEX('Cur Sch'!G:G,MATCH(RPT!A180,'Cur Sch'!C:C,0),1),0)</f>
        <v>0</v>
      </c>
      <c r="G180" s="2">
        <f>Roster!N180</f>
        <v>0</v>
      </c>
      <c r="H180" s="3">
        <f>SUMIF(HRS!C:C,RPT!E180,HRS!G:G)</f>
        <v>0</v>
      </c>
      <c r="I180" s="9" t="str">
        <f>IFERROR(IF(VLOOKUP(A180,PA!A:E,5,0)=0,"Yes",""),"No")</f>
        <v>No</v>
      </c>
      <c r="J180" s="9" t="str">
        <f>IFERROR(IF(VLOOKUP(A180,PTO!A:L,12,0)="PTOU Applied", "Unplanned PTO",IF(VLOOKUP(A180,PTO!A:L,12,0)="PTOU ","Denied PTO","Planned PTO")),"No PTO")</f>
        <v>No PTO</v>
      </c>
      <c r="K180" s="9" t="str">
        <f t="shared" si="37"/>
        <v>Check</v>
      </c>
      <c r="L180" s="14" t="str">
        <f>IFERROR(IF(AND(D180="Kroger",OR(U180="1",U180="0")),IF(VLOOKUP(RPT!A180,KRG!$B$2:$BA$200,52,0)=0,IF(RPT!J180="Planned PTO",IF((F180-0.75)&lt;H180,"Check",""),""),""),""),"")</f>
        <v/>
      </c>
      <c r="M180" s="14" t="str">
        <f>IFERROR(IF(IF(D180="Kroger",AVERAGEIFS('QA Check'!E:E,'QA Check'!C:C,RPT!A180,'QA Check'!H:H,"(QA)"),0)&gt;=90%,IF(AND(I180="Yes",J180&lt;&gt;"Unplanned PTO",U180=1),"Check",""),""),"")</f>
        <v/>
      </c>
      <c r="U180" s="17">
        <f t="shared" si="33"/>
        <v>0</v>
      </c>
      <c r="V180" s="8" t="str">
        <f t="shared" si="38"/>
        <v/>
      </c>
      <c r="W180" s="9" t="str">
        <f>IF(G180="Plan 2",IF(AND(IFERROR(INDEX(KRG!D:D,MATCH(RPT!A180,KRG!B:B,0),1)="Plan 2",0),A180&lt;&gt;212821),INDEX(KRG!BA:BA,MATCH(RPT!A180,KRG!B:B,0),1),IF(AND(I180="Yes",OR(J180="No PTO",J180="Planned PTO",J180="Denied PTO")),2,0)),"")</f>
        <v/>
      </c>
      <c r="X180" s="9" t="str">
        <f t="shared" si="39"/>
        <v/>
      </c>
      <c r="Y180" s="9" t="str">
        <f>IF(G180="Plan 9",VLOOKUP(RPT!A180,KRG!$B$2:$BA$200,52,0),"")</f>
        <v/>
      </c>
      <c r="Z180" s="9" t="str">
        <f>IF(G180="Plan 11",VLOOKUP(RPT!A180,KRG!$B$2:$BA$200,52,0),"")</f>
        <v/>
      </c>
      <c r="AA180" s="9" t="str">
        <f>IF(G180="Plan 12",IF(D180="Kroger",IF(J180="",0,VLOOKUP(RPT!A180,KRG!$B$2:$BA$200,52,0)),IF(D180="SW Gas (Jax)",INDEX('SWG2'!BA:BA,MATCH(RPT!A180,'SWG2'!B:B,0),1),IF(D180="Mercedes (Jax)",IF(SUM(SUMIFS(HRS!G:G,HRS!C:C,A180,HRS!F:F,{"OT","REG","PR2.5","PROT5","PR125","PROTC","PR2.0","PROT4"}))&gt;=38,4,0),IF(D180="FPL",IF(AND(H180&gt;=38,I180="Yes"),5.5,IF(H180&gt;=38,3,0)),IF(AND(I180="Yes",OR(J180="No PTO",J180="Planned PTO",J180="Denied PTO")),2.5,0))))),"")</f>
        <v/>
      </c>
      <c r="AB180" s="9" t="str">
        <f>IF(G180="Plan 19",IF(J180="",0,VLOOKUP(RPT!A180,KRG!$B$2:$BA$200,52,0)),"")</f>
        <v/>
      </c>
      <c r="AC180" s="9" t="str">
        <f t="shared" si="40"/>
        <v/>
      </c>
      <c r="AD180" s="9" t="str">
        <f>IF(G180="Plan 22",VLOOKUP(RPT!A180,KRG!$B$2:$BA$200,52,0),"")</f>
        <v/>
      </c>
      <c r="AE180" s="3" t="str">
        <f t="shared" si="44"/>
        <v/>
      </c>
      <c r="AF180" s="9" t="str">
        <f>IF(G180="Plan 26",IF(J180="Unplanned PTO",0,VLOOKUP(RPT!A180,KRG!$B$2:$BA$200,52,0)),"")</f>
        <v/>
      </c>
      <c r="AG180" s="9" t="str">
        <f t="shared" si="46"/>
        <v/>
      </c>
      <c r="AH180" s="9" t="str">
        <f>IF(G180="Plan 32",VLOOKUP(A180,'SWG2'!B:BA,52,0),"")</f>
        <v/>
      </c>
      <c r="AI180" s="9" t="str">
        <f t="shared" si="41"/>
        <v/>
      </c>
      <c r="AJ180" s="9" t="str">
        <f>IF(G180="Plan 3",IF(AND(H180&gt;=38,J180&lt;&gt;"Unplanned PTO"),IF(AND(INDEX(FPL!P:P,MATCH(RPT!A180,FPL!B:B,0),1)&gt;=0.92),4.25,3),IF(AND(H180&gt;=38,J180="Unplanned PTO",AP180&gt;=38),IF(INDEX(FPL!P:P,MATCH(RPT!A180,FPL!B:B,0),1)&gt;=0.92,4.25,3),IF(INDEX(FPL!P:P,MATCH(RPT!A180,FPL!B:B,0),1)&gt;=0.92,1.25,0))),"")</f>
        <v/>
      </c>
      <c r="AL180" s="22" t="e">
        <f>INDEX(Roster!F:F, MATCH(RPT!A180,Roster!A:A,0),1)</f>
        <v>#N/A</v>
      </c>
      <c r="AM180">
        <f>IF(SUMIFS(HRS!G:G,HRS!F:F,"REG",HRS!C:C,RPT!A180)+SUMIFS(HRS!G:G,HRS!F:F,"OT",HRS!C:C,RPT!A180)+SUMIFS(HRS!G:G,HRS!F:F,"PTO",HRS!C:C,RPT!A180,HRS!S:S,"PTOS")&gt;=38,SUMIFS(HRS!G:G,HRS!F:F,"REG",HRS!C:C,RPT!A180)+SUMIFS(HRS!G:G,HRS!F:F,"OT",HRS!C:C,RPT!A180),0)</f>
        <v>0</v>
      </c>
      <c r="AP180">
        <f>SUMIFS(HRS!G:G,HRS!C:C,E180,HRS!F:F,"REG")+SUMIFS(HRS!G:G,HRS!C:C,E180,HRS!F:F,"OT")</f>
        <v>0</v>
      </c>
      <c r="AS180" s="9" t="str">
        <f t="shared" si="34"/>
        <v>1179 179</v>
      </c>
      <c r="AT180" s="9">
        <f t="shared" si="35"/>
        <v>0</v>
      </c>
      <c r="AU180" s="9" t="str">
        <f t="shared" si="45"/>
        <v/>
      </c>
      <c r="AV180" s="19" t="str">
        <f t="shared" si="42"/>
        <v/>
      </c>
    </row>
    <row r="181" spans="1:48" customFormat="1" ht="12.75" customHeight="1" x14ac:dyDescent="0.2">
      <c r="A181" s="2">
        <f>Roster!A181</f>
        <v>0</v>
      </c>
      <c r="B181" s="2">
        <f t="shared" si="43"/>
        <v>180</v>
      </c>
      <c r="C181" s="2">
        <v>1180</v>
      </c>
      <c r="D181" s="2">
        <f>Roster!D181</f>
        <v>0</v>
      </c>
      <c r="E181" s="2" t="str">
        <f t="shared" si="36"/>
        <v>00</v>
      </c>
      <c r="F181" s="2">
        <f>IFERROR(INDEX('Cur Sch'!G:G,MATCH(RPT!A181,'Cur Sch'!C:C,0),1),0)</f>
        <v>0</v>
      </c>
      <c r="G181" s="2">
        <f>Roster!N181</f>
        <v>0</v>
      </c>
      <c r="H181" s="3">
        <f>SUMIF(HRS!C:C,RPT!E181,HRS!G:G)</f>
        <v>0</v>
      </c>
      <c r="I181" s="9" t="str">
        <f>IFERROR(IF(VLOOKUP(A181,PA!A:E,5,0)=0,"Yes",""),"No")</f>
        <v>No</v>
      </c>
      <c r="J181" s="9" t="str">
        <f>IFERROR(IF(VLOOKUP(A181,PTO!A:L,12,0)="PTOU Applied", "Unplanned PTO",IF(VLOOKUP(A181,PTO!A:L,12,0)="PTOU ","Denied PTO","Planned PTO")),"No PTO")</f>
        <v>No PTO</v>
      </c>
      <c r="K181" s="9" t="str">
        <f t="shared" si="37"/>
        <v>Check</v>
      </c>
      <c r="L181" s="14" t="str">
        <f>IFERROR(IF(AND(D181="Kroger",OR(U181="1",U181="0")),IF(VLOOKUP(RPT!A181,KRG!$B$2:$BA$200,52,0)=0,IF(RPT!J181="Planned PTO",IF((F181-0.75)&lt;H181,"Check",""),""),""),""),"")</f>
        <v/>
      </c>
      <c r="M181" s="14" t="str">
        <f>IFERROR(IF(IF(D181="Kroger",AVERAGEIFS('QA Check'!E:E,'QA Check'!C:C,RPT!A181,'QA Check'!H:H,"(QA)"),0)&gt;=90%,IF(AND(I181="Yes",J181&lt;&gt;"Unplanned PTO",U181=1),"Check",""),""),"")</f>
        <v/>
      </c>
      <c r="U181" s="17">
        <f t="shared" si="33"/>
        <v>0</v>
      </c>
      <c r="V181" s="8" t="str">
        <f t="shared" si="38"/>
        <v/>
      </c>
      <c r="W181" s="9" t="str">
        <f>IF(G181="Plan 2",IF(AND(IFERROR(INDEX(KRG!D:D,MATCH(RPT!A181,KRG!B:B,0),1)="Plan 2",0),A181&lt;&gt;212821),INDEX(KRG!BA:BA,MATCH(RPT!A181,KRG!B:B,0),1),IF(AND(I181="Yes",OR(J181="No PTO",J181="Planned PTO",J181="Denied PTO")),2,0)),"")</f>
        <v/>
      </c>
      <c r="X181" s="9" t="str">
        <f t="shared" si="39"/>
        <v/>
      </c>
      <c r="Y181" s="9" t="str">
        <f>IF(G181="Plan 9",VLOOKUP(RPT!A181,KRG!$B$2:$BA$200,52,0),"")</f>
        <v/>
      </c>
      <c r="Z181" s="9" t="str">
        <f>IF(G181="Plan 11",VLOOKUP(RPT!A181,KRG!$B$2:$BA$200,52,0),"")</f>
        <v/>
      </c>
      <c r="AA181" s="9" t="str">
        <f>IF(G181="Plan 12",IF(D181="Kroger",IF(J181="",0,VLOOKUP(RPT!A181,KRG!$B$2:$BA$200,52,0)),IF(D181="SW Gas (Jax)",INDEX('SWG2'!BA:BA,MATCH(RPT!A181,'SWG2'!B:B,0),1),IF(D181="Mercedes (Jax)",IF(SUM(SUMIFS(HRS!G:G,HRS!C:C,A181,HRS!F:F,{"OT","REG","PR2.5","PROT5","PR125","PROTC","PR2.0","PROT4"}))&gt;=38,4,0),IF(D181="FPL",IF(AND(H181&gt;=38,I181="Yes"),5.5,IF(H181&gt;=38,3,0)),IF(AND(I181="Yes",OR(J181="No PTO",J181="Planned PTO",J181="Denied PTO")),2.5,0))))),"")</f>
        <v/>
      </c>
      <c r="AB181" s="9" t="str">
        <f>IF(G181="Plan 19",IF(J181="",0,VLOOKUP(RPT!A181,KRG!$B$2:$BA$200,52,0)),"")</f>
        <v/>
      </c>
      <c r="AC181" s="9" t="str">
        <f t="shared" si="40"/>
        <v/>
      </c>
      <c r="AD181" s="9" t="str">
        <f>IF(G181="Plan 22",VLOOKUP(RPT!A181,KRG!$B$2:$BA$200,52,0),"")</f>
        <v/>
      </c>
      <c r="AE181" s="3" t="str">
        <f t="shared" si="44"/>
        <v/>
      </c>
      <c r="AF181" s="9" t="str">
        <f>IF(G181="Plan 26",IF(J181="Unplanned PTO",0,VLOOKUP(RPT!A181,KRG!$B$2:$BA$200,52,0)),"")</f>
        <v/>
      </c>
      <c r="AG181" s="9" t="str">
        <f t="shared" si="46"/>
        <v/>
      </c>
      <c r="AH181" s="9" t="str">
        <f>IF(G181="Plan 32",VLOOKUP(A181,'SWG2'!B:BA,52,0),"")</f>
        <v/>
      </c>
      <c r="AI181" s="9" t="str">
        <f t="shared" si="41"/>
        <v/>
      </c>
      <c r="AJ181" s="9" t="str">
        <f>IF(G181="Plan 3",IF(AND(H181&gt;=38,J181&lt;&gt;"Unplanned PTO"),IF(AND(INDEX(FPL!P:P,MATCH(RPT!A181,FPL!B:B,0),1)&gt;=0.92),4.25,3),IF(AND(H181&gt;=38,J181="Unplanned PTO",AP181&gt;=38),IF(INDEX(FPL!P:P,MATCH(RPT!A181,FPL!B:B,0),1)&gt;=0.92,4.25,3),IF(INDEX(FPL!P:P,MATCH(RPT!A181,FPL!B:B,0),1)&gt;=0.92,1.25,0))),"")</f>
        <v/>
      </c>
      <c r="AL181" s="22" t="e">
        <f>INDEX(Roster!F:F, MATCH(RPT!A181,Roster!A:A,0),1)</f>
        <v>#N/A</v>
      </c>
      <c r="AM181">
        <f>IF(SUMIFS(HRS!G:G,HRS!F:F,"REG",HRS!C:C,RPT!A181)+SUMIFS(HRS!G:G,HRS!F:F,"OT",HRS!C:C,RPT!A181)+SUMIFS(HRS!G:G,HRS!F:F,"PTO",HRS!C:C,RPT!A181,HRS!S:S,"PTOS")&gt;=38,SUMIFS(HRS!G:G,HRS!F:F,"REG",HRS!C:C,RPT!A181)+SUMIFS(HRS!G:G,HRS!F:F,"OT",HRS!C:C,RPT!A181),0)</f>
        <v>0</v>
      </c>
      <c r="AP181">
        <f>SUMIFS(HRS!G:G,HRS!C:C,E181,HRS!F:F,"REG")+SUMIFS(HRS!G:G,HRS!C:C,E181,HRS!F:F,"OT")</f>
        <v>0</v>
      </c>
      <c r="AS181" s="9" t="str">
        <f t="shared" si="34"/>
        <v>1180 180</v>
      </c>
      <c r="AT181" s="9">
        <f t="shared" si="35"/>
        <v>0</v>
      </c>
      <c r="AU181" s="9" t="str">
        <f t="shared" si="45"/>
        <v/>
      </c>
      <c r="AV181" s="19" t="str">
        <f t="shared" si="42"/>
        <v/>
      </c>
    </row>
    <row r="182" spans="1:48" customFormat="1" ht="12.75" customHeight="1" x14ac:dyDescent="0.2">
      <c r="A182" s="2">
        <f>Roster!A182</f>
        <v>0</v>
      </c>
      <c r="B182" s="2">
        <f t="shared" si="43"/>
        <v>181</v>
      </c>
      <c r="C182" s="2">
        <v>1181</v>
      </c>
      <c r="D182" s="2">
        <f>Roster!D182</f>
        <v>0</v>
      </c>
      <c r="E182" s="2" t="str">
        <f t="shared" si="36"/>
        <v>00</v>
      </c>
      <c r="F182" s="2">
        <f>IFERROR(INDEX('Cur Sch'!G:G,MATCH(RPT!A182,'Cur Sch'!C:C,0),1),0)</f>
        <v>0</v>
      </c>
      <c r="G182" s="2">
        <f>Roster!N182</f>
        <v>0</v>
      </c>
      <c r="H182" s="3">
        <f>SUMIF(HRS!C:C,RPT!E182,HRS!G:G)</f>
        <v>0</v>
      </c>
      <c r="I182" s="9" t="str">
        <f>IFERROR(IF(VLOOKUP(A182,PA!A:E,5,0)=0,"Yes",""),"No")</f>
        <v>No</v>
      </c>
      <c r="J182" s="9" t="str">
        <f>IFERROR(IF(VLOOKUP(A182,PTO!A:L,12,0)="PTOU Applied", "Unplanned PTO",IF(VLOOKUP(A182,PTO!A:L,12,0)="PTOU ","Denied PTO","Planned PTO")),"No PTO")</f>
        <v>No PTO</v>
      </c>
      <c r="K182" s="9" t="str">
        <f t="shared" si="37"/>
        <v>Check</v>
      </c>
      <c r="L182" s="14" t="str">
        <f>IFERROR(IF(AND(D182="Kroger",OR(U182="1",U182="0")),IF(VLOOKUP(RPT!A182,KRG!$B$2:$BA$200,52,0)=0,IF(RPT!J182="Planned PTO",IF((F182-0.75)&lt;H182,"Check",""),""),""),""),"")</f>
        <v/>
      </c>
      <c r="M182" s="14" t="str">
        <f>IFERROR(IF(IF(D182="Kroger",AVERAGEIFS('QA Check'!E:E,'QA Check'!C:C,RPT!A182,'QA Check'!H:H,"(QA)"),0)&gt;=90%,IF(AND(I182="Yes",J182&lt;&gt;"Unplanned PTO",U182=1),"Check",""),""),"")</f>
        <v/>
      </c>
      <c r="U182" s="17">
        <f t="shared" si="33"/>
        <v>0</v>
      </c>
      <c r="V182" s="8" t="str">
        <f t="shared" si="38"/>
        <v/>
      </c>
      <c r="W182" s="9" t="str">
        <f>IF(G182="Plan 2",IF(AND(IFERROR(INDEX(KRG!D:D,MATCH(RPT!A182,KRG!B:B,0),1)="Plan 2",0),A182&lt;&gt;212821),INDEX(KRG!BA:BA,MATCH(RPT!A182,KRG!B:B,0),1),IF(AND(I182="Yes",OR(J182="No PTO",J182="Planned PTO",J182="Denied PTO")),2,0)),"")</f>
        <v/>
      </c>
      <c r="X182" s="9" t="str">
        <f t="shared" si="39"/>
        <v/>
      </c>
      <c r="Y182" s="9" t="str">
        <f>IF(G182="Plan 9",VLOOKUP(RPT!A182,KRG!$B$2:$BA$200,52,0),"")</f>
        <v/>
      </c>
      <c r="Z182" s="9" t="str">
        <f>IF(G182="Plan 11",VLOOKUP(RPT!A182,KRG!$B$2:$BA$200,52,0),"")</f>
        <v/>
      </c>
      <c r="AA182" s="9" t="str">
        <f>IF(G182="Plan 12",IF(D182="Kroger",IF(J182="",0,VLOOKUP(RPT!A182,KRG!$B$2:$BA$200,52,0)),IF(D182="SW Gas (Jax)",INDEX('SWG2'!BA:BA,MATCH(RPT!A182,'SWG2'!B:B,0),1),IF(D182="Mercedes (Jax)",IF(SUM(SUMIFS(HRS!G:G,HRS!C:C,A182,HRS!F:F,{"OT","REG","PR2.5","PROT5","PR125","PROTC","PR2.0","PROT4"}))&gt;=38,4,0),IF(D182="FPL",IF(AND(H182&gt;=38,I182="Yes"),5.5,IF(H182&gt;=38,3,0)),IF(AND(I182="Yes",OR(J182="No PTO",J182="Planned PTO",J182="Denied PTO")),2.5,0))))),"")</f>
        <v/>
      </c>
      <c r="AB182" s="9" t="str">
        <f>IF(G182="Plan 19",IF(J182="",0,VLOOKUP(RPT!A182,KRG!$B$2:$BA$200,52,0)),"")</f>
        <v/>
      </c>
      <c r="AC182" s="9" t="str">
        <f t="shared" si="40"/>
        <v/>
      </c>
      <c r="AD182" s="9" t="str">
        <f>IF(G182="Plan 22",VLOOKUP(RPT!A182,KRG!$B$2:$BA$200,52,0),"")</f>
        <v/>
      </c>
      <c r="AE182" s="3" t="str">
        <f t="shared" si="44"/>
        <v/>
      </c>
      <c r="AF182" s="9" t="str">
        <f>IF(G182="Plan 26",IF(J182="Unplanned PTO",0,VLOOKUP(RPT!A182,KRG!$B$2:$BA$200,52,0)),"")</f>
        <v/>
      </c>
      <c r="AG182" s="9" t="str">
        <f t="shared" si="46"/>
        <v/>
      </c>
      <c r="AH182" s="9" t="str">
        <f>IF(G182="Plan 32",VLOOKUP(A182,'SWG2'!B:BA,52,0),"")</f>
        <v/>
      </c>
      <c r="AI182" s="9" t="str">
        <f t="shared" si="41"/>
        <v/>
      </c>
      <c r="AJ182" s="9" t="str">
        <f>IF(G182="Plan 3",IF(AND(H182&gt;=38,J182&lt;&gt;"Unplanned PTO"),IF(AND(INDEX(FPL!P:P,MATCH(RPT!A182,FPL!B:B,0),1)&gt;=0.92),4.25,3),IF(AND(H182&gt;=38,J182="Unplanned PTO",AP182&gt;=38),IF(INDEX(FPL!P:P,MATCH(RPT!A182,FPL!B:B,0),1)&gt;=0.92,4.25,3),IF(INDEX(FPL!P:P,MATCH(RPT!A182,FPL!B:B,0),1)&gt;=0.92,1.25,0))),"")</f>
        <v/>
      </c>
      <c r="AL182" s="22" t="e">
        <f>INDEX(Roster!F:F, MATCH(RPT!A182,Roster!A:A,0),1)</f>
        <v>#N/A</v>
      </c>
      <c r="AM182">
        <f>IF(SUMIFS(HRS!G:G,HRS!F:F,"REG",HRS!C:C,RPT!A182)+SUMIFS(HRS!G:G,HRS!F:F,"OT",HRS!C:C,RPT!A182)+SUMIFS(HRS!G:G,HRS!F:F,"PTO",HRS!C:C,RPT!A182,HRS!S:S,"PTOS")&gt;=38,SUMIFS(HRS!G:G,HRS!F:F,"REG",HRS!C:C,RPT!A182)+SUMIFS(HRS!G:G,HRS!F:F,"OT",HRS!C:C,RPT!A182),0)</f>
        <v>0</v>
      </c>
      <c r="AP182">
        <f>SUMIFS(HRS!G:G,HRS!C:C,E182,HRS!F:F,"REG")+SUMIFS(HRS!G:G,HRS!C:C,E182,HRS!F:F,"OT")</f>
        <v>0</v>
      </c>
      <c r="AS182" s="9" t="str">
        <f t="shared" si="34"/>
        <v>1181 181</v>
      </c>
      <c r="AT182" s="9">
        <f t="shared" si="35"/>
        <v>0</v>
      </c>
      <c r="AU182" s="9" t="str">
        <f t="shared" si="45"/>
        <v/>
      </c>
      <c r="AV182" s="19" t="str">
        <f t="shared" si="42"/>
        <v/>
      </c>
    </row>
    <row r="183" spans="1:48" customFormat="1" ht="12.75" customHeight="1" x14ac:dyDescent="0.2">
      <c r="A183" s="2">
        <f>Roster!A183</f>
        <v>0</v>
      </c>
      <c r="B183" s="2">
        <f t="shared" si="43"/>
        <v>182</v>
      </c>
      <c r="C183" s="2">
        <v>1182</v>
      </c>
      <c r="D183" s="2">
        <f>Roster!D183</f>
        <v>0</v>
      </c>
      <c r="E183" s="2" t="str">
        <f t="shared" si="36"/>
        <v>00</v>
      </c>
      <c r="F183" s="2">
        <f>IFERROR(INDEX('Cur Sch'!G:G,MATCH(RPT!A183,'Cur Sch'!C:C,0),1),0)</f>
        <v>0</v>
      </c>
      <c r="G183" s="2">
        <f>Roster!N183</f>
        <v>0</v>
      </c>
      <c r="H183" s="3">
        <f>SUMIF(HRS!C:C,RPT!E183,HRS!G:G)</f>
        <v>0</v>
      </c>
      <c r="I183" s="9" t="str">
        <f>IFERROR(IF(VLOOKUP(A183,PA!A:E,5,0)=0,"Yes",""),"No")</f>
        <v>No</v>
      </c>
      <c r="J183" s="9" t="str">
        <f>IFERROR(IF(VLOOKUP(A183,PTO!A:L,12,0)="PTOU Applied", "Unplanned PTO",IF(VLOOKUP(A183,PTO!A:L,12,0)="PTOU ","Denied PTO","Planned PTO")),"No PTO")</f>
        <v>No PTO</v>
      </c>
      <c r="K183" s="9" t="str">
        <f t="shared" si="37"/>
        <v>Check</v>
      </c>
      <c r="L183" s="14" t="str">
        <f>IFERROR(IF(AND(D183="Kroger",OR(U183="1",U183="0")),IF(VLOOKUP(RPT!A183,KRG!$B$2:$BA$200,52,0)=0,IF(RPT!J183="Planned PTO",IF((F183-0.75)&lt;H183,"Check",""),""),""),""),"")</f>
        <v/>
      </c>
      <c r="M183" s="14" t="str">
        <f>IFERROR(IF(IF(D183="Kroger",AVERAGEIFS('QA Check'!E:E,'QA Check'!C:C,RPT!A183,'QA Check'!H:H,"(QA)"),0)&gt;=90%,IF(AND(I183="Yes",J183&lt;&gt;"Unplanned PTO",U183=1),"Check",""),""),"")</f>
        <v/>
      </c>
      <c r="U183" s="17">
        <f t="shared" si="33"/>
        <v>0</v>
      </c>
      <c r="V183" s="8" t="str">
        <f t="shared" si="38"/>
        <v/>
      </c>
      <c r="W183" s="9" t="str">
        <f>IF(G183="Plan 2",IF(AND(IFERROR(INDEX(KRG!D:D,MATCH(RPT!A183,KRG!B:B,0),1)="Plan 2",0),A183&lt;&gt;212821),INDEX(KRG!BA:BA,MATCH(RPT!A183,KRG!B:B,0),1),IF(AND(I183="Yes",OR(J183="No PTO",J183="Planned PTO",J183="Denied PTO")),2,0)),"")</f>
        <v/>
      </c>
      <c r="X183" s="9" t="str">
        <f t="shared" si="39"/>
        <v/>
      </c>
      <c r="Y183" s="9" t="str">
        <f>IF(G183="Plan 9",VLOOKUP(RPT!A183,KRG!$B$2:$BA$200,52,0),"")</f>
        <v/>
      </c>
      <c r="Z183" s="9" t="str">
        <f>IF(G183="Plan 11",VLOOKUP(RPT!A183,KRG!$B$2:$BA$200,52,0),"")</f>
        <v/>
      </c>
      <c r="AA183" s="9" t="str">
        <f>IF(G183="Plan 12",IF(D183="Kroger",IF(J183="",0,VLOOKUP(RPT!A183,KRG!$B$2:$BA$200,52,0)),IF(D183="SW Gas (Jax)",INDEX('SWG2'!BA:BA,MATCH(RPT!A183,'SWG2'!B:B,0),1),IF(D183="Mercedes (Jax)",IF(SUM(SUMIFS(HRS!G:G,HRS!C:C,A183,HRS!F:F,{"OT","REG","PR2.5","PROT5","PR125","PROTC","PR2.0","PROT4"}))&gt;=38,4,0),IF(D183="FPL",IF(AND(H183&gt;=38,I183="Yes"),5.5,IF(H183&gt;=38,3,0)),IF(AND(I183="Yes",OR(J183="No PTO",J183="Planned PTO",J183="Denied PTO")),2.5,0))))),"")</f>
        <v/>
      </c>
      <c r="AB183" s="9" t="str">
        <f>IF(G183="Plan 19",IF(J183="",0,VLOOKUP(RPT!A183,KRG!$B$2:$BA$200,52,0)),"")</f>
        <v/>
      </c>
      <c r="AC183" s="9" t="str">
        <f t="shared" si="40"/>
        <v/>
      </c>
      <c r="AD183" s="9" t="str">
        <f>IF(G183="Plan 22",VLOOKUP(RPT!A183,KRG!$B$2:$BA$200,52,0),"")</f>
        <v/>
      </c>
      <c r="AE183" s="3" t="str">
        <f t="shared" si="44"/>
        <v/>
      </c>
      <c r="AF183" s="9" t="str">
        <f>IF(G183="Plan 26",IF(J183="Unplanned PTO",0,VLOOKUP(RPT!A183,KRG!$B$2:$BA$200,52,0)),"")</f>
        <v/>
      </c>
      <c r="AG183" s="9" t="str">
        <f t="shared" si="46"/>
        <v/>
      </c>
      <c r="AH183" s="9" t="str">
        <f>IF(G183="Plan 32",VLOOKUP(A183,'SWG2'!B:BA,52,0),"")</f>
        <v/>
      </c>
      <c r="AI183" s="9" t="str">
        <f t="shared" si="41"/>
        <v/>
      </c>
      <c r="AJ183" s="9" t="str">
        <f>IF(G183="Plan 3",IF(AND(H183&gt;=38,J183&lt;&gt;"Unplanned PTO"),IF(AND(INDEX(FPL!P:P,MATCH(RPT!A183,FPL!B:B,0),1)&gt;=0.92),4.25,3),IF(AND(H183&gt;=38,J183="Unplanned PTO",AP183&gt;=38),IF(INDEX(FPL!P:P,MATCH(RPT!A183,FPL!B:B,0),1)&gt;=0.92,4.25,3),IF(INDEX(FPL!P:P,MATCH(RPT!A183,FPL!B:B,0),1)&gt;=0.92,1.25,0))),"")</f>
        <v/>
      </c>
      <c r="AL183" s="22" t="e">
        <f>INDEX(Roster!F:F, MATCH(RPT!A183,Roster!A:A,0),1)</f>
        <v>#N/A</v>
      </c>
      <c r="AM183">
        <f>IF(SUMIFS(HRS!G:G,HRS!F:F,"REG",HRS!C:C,RPT!A183)+SUMIFS(HRS!G:G,HRS!F:F,"OT",HRS!C:C,RPT!A183)+SUMIFS(HRS!G:G,HRS!F:F,"PTO",HRS!C:C,RPT!A183,HRS!S:S,"PTOS")&gt;=38,SUMIFS(HRS!G:G,HRS!F:F,"REG",HRS!C:C,RPT!A183)+SUMIFS(HRS!G:G,HRS!F:F,"OT",HRS!C:C,RPT!A183),0)</f>
        <v>0</v>
      </c>
      <c r="AP183">
        <f>SUMIFS(HRS!G:G,HRS!C:C,E183,HRS!F:F,"REG")+SUMIFS(HRS!G:G,HRS!C:C,E183,HRS!F:F,"OT")</f>
        <v>0</v>
      </c>
      <c r="AS183" s="9" t="str">
        <f t="shared" si="34"/>
        <v>1182 182</v>
      </c>
      <c r="AT183" s="9">
        <f t="shared" si="35"/>
        <v>0</v>
      </c>
      <c r="AU183" s="9" t="str">
        <f t="shared" si="45"/>
        <v/>
      </c>
      <c r="AV183" s="19" t="str">
        <f t="shared" si="42"/>
        <v/>
      </c>
    </row>
    <row r="184" spans="1:48" customFormat="1" ht="12.75" customHeight="1" x14ac:dyDescent="0.2">
      <c r="A184" s="2">
        <f>Roster!A184</f>
        <v>0</v>
      </c>
      <c r="B184" s="2">
        <f t="shared" si="43"/>
        <v>183</v>
      </c>
      <c r="C184" s="2">
        <v>1183</v>
      </c>
      <c r="D184" s="2">
        <f>Roster!D184</f>
        <v>0</v>
      </c>
      <c r="E184" s="2" t="str">
        <f t="shared" si="36"/>
        <v>00</v>
      </c>
      <c r="F184" s="2">
        <f>IFERROR(INDEX('Cur Sch'!G:G,MATCH(RPT!A184,'Cur Sch'!C:C,0),1),0)</f>
        <v>0</v>
      </c>
      <c r="G184" s="2">
        <f>Roster!N184</f>
        <v>0</v>
      </c>
      <c r="H184" s="3">
        <f>SUMIF(HRS!C:C,RPT!E184,HRS!G:G)</f>
        <v>0</v>
      </c>
      <c r="I184" s="9" t="str">
        <f>IFERROR(IF(VLOOKUP(A184,PA!A:E,5,0)=0,"Yes",""),"No")</f>
        <v>No</v>
      </c>
      <c r="J184" s="9" t="str">
        <f>IFERROR(IF(VLOOKUP(A184,PTO!A:L,12,0)="PTOU Applied", "Unplanned PTO",IF(VLOOKUP(A184,PTO!A:L,12,0)="PTOU ","Denied PTO","Planned PTO")),"No PTO")</f>
        <v>No PTO</v>
      </c>
      <c r="K184" s="9" t="str">
        <f t="shared" si="37"/>
        <v>Check</v>
      </c>
      <c r="L184" s="14" t="str">
        <f>IFERROR(IF(AND(D184="Kroger",OR(U184="1",U184="0")),IF(VLOOKUP(RPT!A184,KRG!$B$2:$BA$200,52,0)=0,IF(RPT!J184="Planned PTO",IF((F184-0.75)&lt;H184,"Check",""),""),""),""),"")</f>
        <v/>
      </c>
      <c r="M184" s="14" t="str">
        <f>IFERROR(IF(IF(D184="Kroger",AVERAGEIFS('QA Check'!E:E,'QA Check'!C:C,RPT!A184,'QA Check'!H:H,"(QA)"),0)&gt;=90%,IF(AND(I184="Yes",J184&lt;&gt;"Unplanned PTO",U184=1),"Check",""),""),"")</f>
        <v/>
      </c>
      <c r="U184" s="17">
        <f t="shared" si="33"/>
        <v>0</v>
      </c>
      <c r="V184" s="8" t="str">
        <f t="shared" si="38"/>
        <v/>
      </c>
      <c r="W184" s="9" t="str">
        <f>IF(G184="Plan 2",IF(AND(IFERROR(INDEX(KRG!D:D,MATCH(RPT!A184,KRG!B:B,0),1)="Plan 2",0),A184&lt;&gt;212821),INDEX(KRG!BA:BA,MATCH(RPT!A184,KRG!B:B,0),1),IF(AND(I184="Yes",OR(J184="No PTO",J184="Planned PTO",J184="Denied PTO")),2,0)),"")</f>
        <v/>
      </c>
      <c r="X184" s="9" t="str">
        <f t="shared" si="39"/>
        <v/>
      </c>
      <c r="Y184" s="9" t="str">
        <f>IF(G184="Plan 9",VLOOKUP(RPT!A184,KRG!$B$2:$BA$200,52,0),"")</f>
        <v/>
      </c>
      <c r="Z184" s="9" t="str">
        <f>IF(G184="Plan 11",VLOOKUP(RPT!A184,KRG!$B$2:$BA$200,52,0),"")</f>
        <v/>
      </c>
      <c r="AA184" s="9" t="str">
        <f>IF(G184="Plan 12",IF(D184="Kroger",IF(J184="",0,VLOOKUP(RPT!A184,KRG!$B$2:$BA$200,52,0)),IF(D184="SW Gas (Jax)",INDEX('SWG2'!BA:BA,MATCH(RPT!A184,'SWG2'!B:B,0),1),IF(D184="Mercedes (Jax)",IF(SUM(SUMIFS(HRS!G:G,HRS!C:C,A184,HRS!F:F,{"OT","REG","PR2.5","PROT5","PR125","PROTC","PR2.0","PROT4"}))&gt;=38,4,0),IF(D184="FPL",IF(AND(H184&gt;=38,I184="Yes"),5.5,IF(H184&gt;=38,3,0)),IF(AND(I184="Yes",OR(J184="No PTO",J184="Planned PTO",J184="Denied PTO")),2.5,0))))),"")</f>
        <v/>
      </c>
      <c r="AB184" s="9" t="str">
        <f>IF(G184="Plan 19",IF(J184="",0,VLOOKUP(RPT!A184,KRG!$B$2:$BA$200,52,0)),"")</f>
        <v/>
      </c>
      <c r="AC184" s="9" t="str">
        <f t="shared" si="40"/>
        <v/>
      </c>
      <c r="AD184" s="9" t="str">
        <f>IF(G184="Plan 22",VLOOKUP(RPT!A184,KRG!$B$2:$BA$200,52,0),"")</f>
        <v/>
      </c>
      <c r="AE184" s="3" t="str">
        <f t="shared" si="44"/>
        <v/>
      </c>
      <c r="AF184" s="9" t="str">
        <f>IF(G184="Plan 26",IF(J184="Unplanned PTO",0,VLOOKUP(RPT!A184,KRG!$B$2:$BA$200,52,0)),"")</f>
        <v/>
      </c>
      <c r="AG184" s="9" t="str">
        <f t="shared" si="46"/>
        <v/>
      </c>
      <c r="AH184" s="9" t="str">
        <f>IF(G184="Plan 32",VLOOKUP(A184,'SWG2'!B:BA,52,0),"")</f>
        <v/>
      </c>
      <c r="AI184" s="9" t="str">
        <f t="shared" si="41"/>
        <v/>
      </c>
      <c r="AJ184" s="9" t="str">
        <f>IF(G184="Plan 3",IF(AND(H184&gt;=38,J184&lt;&gt;"Unplanned PTO"),IF(AND(INDEX(FPL!P:P,MATCH(RPT!A184,FPL!B:B,0),1)&gt;=0.92),4.25,3),IF(AND(H184&gt;=38,J184="Unplanned PTO",AP184&gt;=38),IF(INDEX(FPL!P:P,MATCH(RPT!A184,FPL!B:B,0),1)&gt;=0.92,4.25,3),IF(INDEX(FPL!P:P,MATCH(RPT!A184,FPL!B:B,0),1)&gt;=0.92,1.25,0))),"")</f>
        <v/>
      </c>
      <c r="AL184" s="22" t="e">
        <f>INDEX(Roster!F:F, MATCH(RPT!A184,Roster!A:A,0),1)</f>
        <v>#N/A</v>
      </c>
      <c r="AM184">
        <f>IF(SUMIFS(HRS!G:G,HRS!F:F,"REG",HRS!C:C,RPT!A184)+SUMIFS(HRS!G:G,HRS!F:F,"OT",HRS!C:C,RPT!A184)+SUMIFS(HRS!G:G,HRS!F:F,"PTO",HRS!C:C,RPT!A184,HRS!S:S,"PTOS")&gt;=38,SUMIFS(HRS!G:G,HRS!F:F,"REG",HRS!C:C,RPT!A184)+SUMIFS(HRS!G:G,HRS!F:F,"OT",HRS!C:C,RPT!A184),0)</f>
        <v>0</v>
      </c>
      <c r="AP184">
        <f>SUMIFS(HRS!G:G,HRS!C:C,E184,HRS!F:F,"REG")+SUMIFS(HRS!G:G,HRS!C:C,E184,HRS!F:F,"OT")</f>
        <v>0</v>
      </c>
      <c r="AS184" s="9" t="str">
        <f t="shared" si="34"/>
        <v>1183 183</v>
      </c>
      <c r="AT184" s="9">
        <f t="shared" si="35"/>
        <v>0</v>
      </c>
      <c r="AU184" s="9" t="str">
        <f t="shared" si="45"/>
        <v/>
      </c>
      <c r="AV184" s="19" t="str">
        <f t="shared" si="42"/>
        <v/>
      </c>
    </row>
    <row r="185" spans="1:48" customFormat="1" ht="12.75" customHeight="1" x14ac:dyDescent="0.2">
      <c r="A185" s="2">
        <f>Roster!A185</f>
        <v>0</v>
      </c>
      <c r="B185" s="2">
        <f t="shared" si="43"/>
        <v>184</v>
      </c>
      <c r="C185" s="2">
        <v>1184</v>
      </c>
      <c r="D185" s="2">
        <f>Roster!D185</f>
        <v>0</v>
      </c>
      <c r="E185" s="2" t="str">
        <f t="shared" si="36"/>
        <v>00</v>
      </c>
      <c r="F185" s="2">
        <f>IFERROR(INDEX('Cur Sch'!G:G,MATCH(RPT!A185,'Cur Sch'!C:C,0),1),0)</f>
        <v>0</v>
      </c>
      <c r="G185" s="2">
        <f>Roster!N185</f>
        <v>0</v>
      </c>
      <c r="H185" s="3">
        <f>SUMIF(HRS!C:C,RPT!E185,HRS!G:G)</f>
        <v>0</v>
      </c>
      <c r="I185" s="9" t="str">
        <f>IFERROR(IF(VLOOKUP(A185,PA!A:E,5,0)=0,"Yes",""),"No")</f>
        <v>No</v>
      </c>
      <c r="J185" s="9" t="str">
        <f>IFERROR(IF(VLOOKUP(A185,PTO!A:L,12,0)="PTOU Applied", "Unplanned PTO",IF(VLOOKUP(A185,PTO!A:L,12,0)="PTOU ","Denied PTO","Planned PTO")),"No PTO")</f>
        <v>No PTO</v>
      </c>
      <c r="K185" s="9" t="str">
        <f t="shared" si="37"/>
        <v>Check</v>
      </c>
      <c r="L185" s="14" t="str">
        <f>IFERROR(IF(AND(D185="Kroger",OR(U185="1",U185="0")),IF(VLOOKUP(RPT!A185,KRG!$B$2:$BA$200,52,0)=0,IF(RPT!J185="Planned PTO",IF((F185-0.75)&lt;H185,"Check",""),""),""),""),"")</f>
        <v/>
      </c>
      <c r="M185" s="14" t="str">
        <f>IFERROR(IF(IF(D185="Kroger",AVERAGEIFS('QA Check'!E:E,'QA Check'!C:C,RPT!A185,'QA Check'!H:H,"(QA)"),0)&gt;=90%,IF(AND(I185="Yes",J185&lt;&gt;"Unplanned PTO",U185=1),"Check",""),""),"")</f>
        <v/>
      </c>
      <c r="U185" s="17">
        <f t="shared" si="33"/>
        <v>0</v>
      </c>
      <c r="V185" s="8" t="str">
        <f t="shared" si="38"/>
        <v/>
      </c>
      <c r="W185" s="9" t="str">
        <f>IF(G185="Plan 2",IF(AND(IFERROR(INDEX(KRG!D:D,MATCH(RPT!A185,KRG!B:B,0),1)="Plan 2",0),A185&lt;&gt;212821),INDEX(KRG!BA:BA,MATCH(RPT!A185,KRG!B:B,0),1),IF(AND(I185="Yes",OR(J185="No PTO",J185="Planned PTO",J185="Denied PTO")),2,0)),"")</f>
        <v/>
      </c>
      <c r="X185" s="9" t="str">
        <f t="shared" si="39"/>
        <v/>
      </c>
      <c r="Y185" s="9" t="str">
        <f>IF(G185="Plan 9",VLOOKUP(RPT!A185,KRG!$B$2:$BA$200,52,0),"")</f>
        <v/>
      </c>
      <c r="Z185" s="9" t="str">
        <f>IF(G185="Plan 11",VLOOKUP(RPT!A185,KRG!$B$2:$BA$200,52,0),"")</f>
        <v/>
      </c>
      <c r="AA185" s="9" t="str">
        <f>IF(G185="Plan 12",IF(D185="Kroger",IF(J185="",0,VLOOKUP(RPT!A185,KRG!$B$2:$BA$200,52,0)),IF(D185="SW Gas (Jax)",INDEX('SWG2'!BA:BA,MATCH(RPT!A185,'SWG2'!B:B,0),1),IF(D185="Mercedes (Jax)",IF(SUM(SUMIFS(HRS!G:G,HRS!C:C,A185,HRS!F:F,{"OT","REG","PR2.5","PROT5","PR125","PROTC","PR2.0","PROT4"}))&gt;=38,4,0),IF(D185="FPL",IF(AND(H185&gt;=38,I185="Yes"),5.5,IF(H185&gt;=38,3,0)),IF(AND(I185="Yes",OR(J185="No PTO",J185="Planned PTO",J185="Denied PTO")),2.5,0))))),"")</f>
        <v/>
      </c>
      <c r="AB185" s="9" t="str">
        <f>IF(G185="Plan 19",IF(J185="",0,VLOOKUP(RPT!A185,KRG!$B$2:$BA$200,52,0)),"")</f>
        <v/>
      </c>
      <c r="AC185" s="9" t="str">
        <f t="shared" si="40"/>
        <v/>
      </c>
      <c r="AD185" s="9" t="str">
        <f>IF(G185="Plan 22",VLOOKUP(RPT!A185,KRG!$B$2:$BA$200,52,0),"")</f>
        <v/>
      </c>
      <c r="AE185" s="3" t="str">
        <f t="shared" si="44"/>
        <v/>
      </c>
      <c r="AF185" s="9" t="str">
        <f>IF(G185="Plan 26",IF(J185="Unplanned PTO",0,VLOOKUP(RPT!A185,KRG!$B$2:$BA$200,52,0)),"")</f>
        <v/>
      </c>
      <c r="AG185" s="9" t="str">
        <f t="shared" si="46"/>
        <v/>
      </c>
      <c r="AH185" s="9" t="str">
        <f>IF(G185="Plan 32",VLOOKUP(A185,'SWG2'!B:BA,52,0),"")</f>
        <v/>
      </c>
      <c r="AI185" s="9" t="str">
        <f t="shared" si="41"/>
        <v/>
      </c>
      <c r="AJ185" s="9" t="str">
        <f>IF(G185="Plan 3",IF(AND(H185&gt;=38,J185&lt;&gt;"Unplanned PTO"),IF(AND(INDEX(FPL!P:P,MATCH(RPT!A185,FPL!B:B,0),1)&gt;=0.92),4.25,3),IF(AND(H185&gt;=38,J185="Unplanned PTO",AP185&gt;=38),IF(INDEX(FPL!P:P,MATCH(RPT!A185,FPL!B:B,0),1)&gt;=0.92,4.25,3),IF(INDEX(FPL!P:P,MATCH(RPT!A185,FPL!B:B,0),1)&gt;=0.92,1.25,0))),"")</f>
        <v/>
      </c>
      <c r="AL185" s="22" t="e">
        <f>INDEX(Roster!F:F, MATCH(RPT!A185,Roster!A:A,0),1)</f>
        <v>#N/A</v>
      </c>
      <c r="AM185">
        <f>IF(SUMIFS(HRS!G:G,HRS!F:F,"REG",HRS!C:C,RPT!A185)+SUMIFS(HRS!G:G,HRS!F:F,"OT",HRS!C:C,RPT!A185)+SUMIFS(HRS!G:G,HRS!F:F,"PTO",HRS!C:C,RPT!A185,HRS!S:S,"PTOS")&gt;=38,SUMIFS(HRS!G:G,HRS!F:F,"REG",HRS!C:C,RPT!A185)+SUMIFS(HRS!G:G,HRS!F:F,"OT",HRS!C:C,RPT!A185),0)</f>
        <v>0</v>
      </c>
      <c r="AP185">
        <f>SUMIFS(HRS!G:G,HRS!C:C,E185,HRS!F:F,"REG")+SUMIFS(HRS!G:G,HRS!C:C,E185,HRS!F:F,"OT")</f>
        <v>0</v>
      </c>
      <c r="AS185" s="9" t="str">
        <f t="shared" si="34"/>
        <v>1184 184</v>
      </c>
      <c r="AT185" s="9">
        <f t="shared" si="35"/>
        <v>0</v>
      </c>
      <c r="AU185" s="9" t="str">
        <f t="shared" si="45"/>
        <v/>
      </c>
      <c r="AV185" s="19" t="str">
        <f t="shared" si="42"/>
        <v/>
      </c>
    </row>
    <row r="186" spans="1:48" customFormat="1" ht="12.75" customHeight="1" x14ac:dyDescent="0.2">
      <c r="A186" s="2">
        <f>Roster!A186</f>
        <v>0</v>
      </c>
      <c r="B186" s="2">
        <f t="shared" si="43"/>
        <v>185</v>
      </c>
      <c r="C186" s="2">
        <v>1185</v>
      </c>
      <c r="D186" s="2">
        <f>Roster!D186</f>
        <v>0</v>
      </c>
      <c r="E186" s="2" t="str">
        <f t="shared" si="36"/>
        <v>00</v>
      </c>
      <c r="F186" s="2">
        <f>IFERROR(INDEX('Cur Sch'!G:G,MATCH(RPT!A186,'Cur Sch'!C:C,0),1),0)</f>
        <v>0</v>
      </c>
      <c r="G186" s="2">
        <f>Roster!N186</f>
        <v>0</v>
      </c>
      <c r="H186" s="3">
        <f>SUMIF(HRS!C:C,RPT!E186,HRS!G:G)</f>
        <v>0</v>
      </c>
      <c r="I186" s="9" t="str">
        <f>IFERROR(IF(VLOOKUP(A186,PA!A:E,5,0)=0,"Yes",""),"No")</f>
        <v>No</v>
      </c>
      <c r="J186" s="9" t="str">
        <f>IFERROR(IF(VLOOKUP(A186,PTO!A:L,12,0)="PTOU Applied", "Unplanned PTO",IF(VLOOKUP(A186,PTO!A:L,12,0)="PTOU ","Denied PTO","Planned PTO")),"No PTO")</f>
        <v>No PTO</v>
      </c>
      <c r="K186" s="9" t="str">
        <f t="shared" si="37"/>
        <v>Check</v>
      </c>
      <c r="L186" s="14" t="str">
        <f>IFERROR(IF(AND(D186="Kroger",OR(U186="1",U186="0")),IF(VLOOKUP(RPT!A186,KRG!$B$2:$BA$200,52,0)=0,IF(RPT!J186="Planned PTO",IF((F186-0.75)&lt;H186,"Check",""),""),""),""),"")</f>
        <v/>
      </c>
      <c r="M186" s="14" t="str">
        <f>IFERROR(IF(IF(D186="Kroger",AVERAGEIFS('QA Check'!E:E,'QA Check'!C:C,RPT!A186,'QA Check'!H:H,"(QA)"),0)&gt;=90%,IF(AND(I186="Yes",J186&lt;&gt;"Unplanned PTO",U186=1),"Check",""),""),"")</f>
        <v/>
      </c>
      <c r="U186" s="17">
        <f t="shared" si="33"/>
        <v>0</v>
      </c>
      <c r="V186" s="8" t="str">
        <f t="shared" si="38"/>
        <v/>
      </c>
      <c r="W186" s="9" t="str">
        <f>IF(G186="Plan 2",IF(AND(IFERROR(INDEX(KRG!D:D,MATCH(RPT!A186,KRG!B:B,0),1)="Plan 2",0),A186&lt;&gt;212821),INDEX(KRG!BA:BA,MATCH(RPT!A186,KRG!B:B,0),1),IF(AND(I186="Yes",OR(J186="No PTO",J186="Planned PTO",J186="Denied PTO")),2,0)),"")</f>
        <v/>
      </c>
      <c r="X186" s="9" t="str">
        <f t="shared" si="39"/>
        <v/>
      </c>
      <c r="Y186" s="9" t="str">
        <f>IF(G186="Plan 9",VLOOKUP(RPT!A186,KRG!$B$2:$BA$200,52,0),"")</f>
        <v/>
      </c>
      <c r="Z186" s="9" t="str">
        <f>IF(G186="Plan 11",VLOOKUP(RPT!A186,KRG!$B$2:$BA$200,52,0),"")</f>
        <v/>
      </c>
      <c r="AA186" s="9" t="str">
        <f>IF(G186="Plan 12",IF(D186="Kroger",IF(J186="",0,VLOOKUP(RPT!A186,KRG!$B$2:$BA$200,52,0)),IF(D186="SW Gas (Jax)",INDEX('SWG2'!BA:BA,MATCH(RPT!A186,'SWG2'!B:B,0),1),IF(D186="Mercedes (Jax)",IF(SUM(SUMIFS(HRS!G:G,HRS!C:C,A186,HRS!F:F,{"OT","REG","PR2.5","PROT5","PR125","PROTC","PR2.0","PROT4"}))&gt;=38,4,0),IF(D186="FPL",IF(AND(H186&gt;=38,I186="Yes"),5.5,IF(H186&gt;=38,3,0)),IF(AND(I186="Yes",OR(J186="No PTO",J186="Planned PTO",J186="Denied PTO")),2.5,0))))),"")</f>
        <v/>
      </c>
      <c r="AB186" s="9" t="str">
        <f>IF(G186="Plan 19",IF(J186="",0,VLOOKUP(RPT!A186,KRG!$B$2:$BA$200,52,0)),"")</f>
        <v/>
      </c>
      <c r="AC186" s="9" t="str">
        <f t="shared" si="40"/>
        <v/>
      </c>
      <c r="AD186" s="9" t="str">
        <f>IF(G186="Plan 22",VLOOKUP(RPT!A186,KRG!$B$2:$BA$200,52,0),"")</f>
        <v/>
      </c>
      <c r="AE186" s="3" t="str">
        <f t="shared" si="44"/>
        <v/>
      </c>
      <c r="AF186" s="9" t="str">
        <f>IF(G186="Plan 26",IF(J186="Unplanned PTO",0,VLOOKUP(RPT!A186,KRG!$B$2:$BA$200,52,0)),"")</f>
        <v/>
      </c>
      <c r="AG186" s="9" t="str">
        <f t="shared" si="46"/>
        <v/>
      </c>
      <c r="AH186" s="9" t="str">
        <f>IF(G186="Plan 32",VLOOKUP(A186,'SWG2'!B:BA,52,0),"")</f>
        <v/>
      </c>
      <c r="AI186" s="9" t="str">
        <f t="shared" si="41"/>
        <v/>
      </c>
      <c r="AJ186" s="9" t="str">
        <f>IF(G186="Plan 3",IF(AND(H186&gt;=38,J186&lt;&gt;"Unplanned PTO"),IF(AND(INDEX(FPL!P:P,MATCH(RPT!A186,FPL!B:B,0),1)&gt;=0.92),4.25,3),IF(AND(H186&gt;=38,J186="Unplanned PTO",AP186&gt;=38),IF(INDEX(FPL!P:P,MATCH(RPT!A186,FPL!B:B,0),1)&gt;=0.92,4.25,3),IF(INDEX(FPL!P:P,MATCH(RPT!A186,FPL!B:B,0),1)&gt;=0.92,1.25,0))),"")</f>
        <v/>
      </c>
      <c r="AL186" s="22" t="e">
        <f>INDEX(Roster!F:F, MATCH(RPT!A186,Roster!A:A,0),1)</f>
        <v>#N/A</v>
      </c>
      <c r="AM186">
        <f>IF(SUMIFS(HRS!G:G,HRS!F:F,"REG",HRS!C:C,RPT!A186)+SUMIFS(HRS!G:G,HRS!F:F,"OT",HRS!C:C,RPT!A186)+SUMIFS(HRS!G:G,HRS!F:F,"PTO",HRS!C:C,RPT!A186,HRS!S:S,"PTOS")&gt;=38,SUMIFS(HRS!G:G,HRS!F:F,"REG",HRS!C:C,RPT!A186)+SUMIFS(HRS!G:G,HRS!F:F,"OT",HRS!C:C,RPT!A186),0)</f>
        <v>0</v>
      </c>
      <c r="AP186">
        <f>SUMIFS(HRS!G:G,HRS!C:C,E186,HRS!F:F,"REG")+SUMIFS(HRS!G:G,HRS!C:C,E186,HRS!F:F,"OT")</f>
        <v>0</v>
      </c>
      <c r="AS186" s="9" t="str">
        <f t="shared" si="34"/>
        <v>1185 185</v>
      </c>
      <c r="AT186" s="9">
        <f t="shared" si="35"/>
        <v>0</v>
      </c>
      <c r="AU186" s="9" t="str">
        <f t="shared" si="45"/>
        <v/>
      </c>
      <c r="AV186" s="19" t="str">
        <f t="shared" si="42"/>
        <v/>
      </c>
    </row>
    <row r="187" spans="1:48" customFormat="1" ht="12.75" customHeight="1" x14ac:dyDescent="0.2">
      <c r="A187" s="2">
        <f>Roster!A187</f>
        <v>0</v>
      </c>
      <c r="B187" s="2">
        <f t="shared" si="43"/>
        <v>186</v>
      </c>
      <c r="C187" s="2">
        <v>1186</v>
      </c>
      <c r="D187" s="2">
        <f>Roster!D187</f>
        <v>0</v>
      </c>
      <c r="E187" s="2" t="str">
        <f t="shared" si="36"/>
        <v>00</v>
      </c>
      <c r="F187" s="2">
        <f>IFERROR(INDEX('Cur Sch'!G:G,MATCH(RPT!A187,'Cur Sch'!C:C,0),1),0)</f>
        <v>0</v>
      </c>
      <c r="G187" s="2">
        <f>Roster!N187</f>
        <v>0</v>
      </c>
      <c r="H187" s="3">
        <f>SUMIF(HRS!C:C,RPT!E187,HRS!G:G)</f>
        <v>0</v>
      </c>
      <c r="I187" s="9" t="str">
        <f>IFERROR(IF(VLOOKUP(A187,PA!A:E,5,0)=0,"Yes",""),"No")</f>
        <v>No</v>
      </c>
      <c r="J187" s="9" t="str">
        <f>IFERROR(IF(VLOOKUP(A187,PTO!A:L,12,0)="PTOU Applied", "Unplanned PTO",IF(VLOOKUP(A187,PTO!A:L,12,0)="PTOU ","Denied PTO","Planned PTO")),"No PTO")</f>
        <v>No PTO</v>
      </c>
      <c r="K187" s="9" t="str">
        <f t="shared" si="37"/>
        <v>Check</v>
      </c>
      <c r="L187" s="14" t="str">
        <f>IFERROR(IF(AND(D187="Kroger",OR(U187="1",U187="0")),IF(VLOOKUP(RPT!A187,KRG!$B$2:$BA$200,52,0)=0,IF(RPT!J187="Planned PTO",IF((F187-0.75)&lt;H187,"Check",""),""),""),""),"")</f>
        <v/>
      </c>
      <c r="M187" s="14" t="str">
        <f>IFERROR(IF(IF(D187="Kroger",AVERAGEIFS('QA Check'!E:E,'QA Check'!C:C,RPT!A187,'QA Check'!H:H,"(QA)"),0)&gt;=90%,IF(AND(I187="Yes",J187&lt;&gt;"Unplanned PTO",U187=1),"Check",""),""),"")</f>
        <v/>
      </c>
      <c r="U187" s="17">
        <f t="shared" si="33"/>
        <v>0</v>
      </c>
      <c r="V187" s="8" t="str">
        <f t="shared" si="38"/>
        <v/>
      </c>
      <c r="W187" s="9" t="str">
        <f>IF(G187="Plan 2",IF(AND(IFERROR(INDEX(KRG!D:D,MATCH(RPT!A187,KRG!B:B,0),1)="Plan 2",0),A187&lt;&gt;212821),INDEX(KRG!BA:BA,MATCH(RPT!A187,KRG!B:B,0),1),IF(AND(I187="Yes",OR(J187="No PTO",J187="Planned PTO",J187="Denied PTO")),2,0)),"")</f>
        <v/>
      </c>
      <c r="X187" s="9" t="str">
        <f t="shared" si="39"/>
        <v/>
      </c>
      <c r="Y187" s="9" t="str">
        <f>IF(G187="Plan 9",VLOOKUP(RPT!A187,KRG!$B$2:$BA$200,52,0),"")</f>
        <v/>
      </c>
      <c r="Z187" s="9" t="str">
        <f>IF(G187="Plan 11",VLOOKUP(RPT!A187,KRG!$B$2:$BA$200,52,0),"")</f>
        <v/>
      </c>
      <c r="AA187" s="9" t="str">
        <f>IF(G187="Plan 12",IF(D187="Kroger",IF(J187="",0,VLOOKUP(RPT!A187,KRG!$B$2:$BA$200,52,0)),IF(D187="SW Gas (Jax)",INDEX('SWG2'!BA:BA,MATCH(RPT!A187,'SWG2'!B:B,0),1),IF(D187="Mercedes (Jax)",IF(SUM(SUMIFS(HRS!G:G,HRS!C:C,A187,HRS!F:F,{"OT","REG","PR2.5","PROT5","PR125","PROTC","PR2.0","PROT4"}))&gt;=38,4,0),IF(D187="FPL",IF(AND(H187&gt;=38,I187="Yes"),5.5,IF(H187&gt;=38,3,0)),IF(AND(I187="Yes",OR(J187="No PTO",J187="Planned PTO",J187="Denied PTO")),2.5,0))))),"")</f>
        <v/>
      </c>
      <c r="AB187" s="9" t="str">
        <f>IF(G187="Plan 19",IF(J187="",0,VLOOKUP(RPT!A187,KRG!$B$2:$BA$200,52,0)),"")</f>
        <v/>
      </c>
      <c r="AC187" s="9" t="str">
        <f t="shared" si="40"/>
        <v/>
      </c>
      <c r="AD187" s="9" t="str">
        <f>IF(G187="Plan 22",VLOOKUP(RPT!A187,KRG!$B$2:$BA$200,52,0),"")</f>
        <v/>
      </c>
      <c r="AE187" s="3" t="str">
        <f t="shared" si="44"/>
        <v/>
      </c>
      <c r="AF187" s="9" t="str">
        <f>IF(G187="Plan 26",IF(J187="Unplanned PTO",0,VLOOKUP(RPT!A187,KRG!$B$2:$BA$200,52,0)),"")</f>
        <v/>
      </c>
      <c r="AG187" s="9" t="str">
        <f t="shared" si="46"/>
        <v/>
      </c>
      <c r="AH187" s="9" t="str">
        <f>IF(G187="Plan 32",VLOOKUP(A187,'SWG2'!B:BA,52,0),"")</f>
        <v/>
      </c>
      <c r="AI187" s="9" t="str">
        <f t="shared" si="41"/>
        <v/>
      </c>
      <c r="AJ187" s="9" t="str">
        <f>IF(G187="Plan 3",IF(AND(H187&gt;=38,J187&lt;&gt;"Unplanned PTO"),IF(AND(INDEX(FPL!P:P,MATCH(RPT!A187,FPL!B:B,0),1)&gt;=0.92),4.25,3),IF(AND(H187&gt;=38,J187="Unplanned PTO",AP187&gt;=38),IF(INDEX(FPL!P:P,MATCH(RPT!A187,FPL!B:B,0),1)&gt;=0.92,4.25,3),IF(INDEX(FPL!P:P,MATCH(RPT!A187,FPL!B:B,0),1)&gt;=0.92,1.25,0))),"")</f>
        <v/>
      </c>
      <c r="AL187" s="22" t="e">
        <f>INDEX(Roster!F:F, MATCH(RPT!A187,Roster!A:A,0),1)</f>
        <v>#N/A</v>
      </c>
      <c r="AM187">
        <f>IF(SUMIFS(HRS!G:G,HRS!F:F,"REG",HRS!C:C,RPT!A187)+SUMIFS(HRS!G:G,HRS!F:F,"OT",HRS!C:C,RPT!A187)+SUMIFS(HRS!G:G,HRS!F:F,"PTO",HRS!C:C,RPT!A187,HRS!S:S,"PTOS")&gt;=38,SUMIFS(HRS!G:G,HRS!F:F,"REG",HRS!C:C,RPT!A187)+SUMIFS(HRS!G:G,HRS!F:F,"OT",HRS!C:C,RPT!A187),0)</f>
        <v>0</v>
      </c>
      <c r="AP187">
        <f>SUMIFS(HRS!G:G,HRS!C:C,E187,HRS!F:F,"REG")+SUMIFS(HRS!G:G,HRS!C:C,E187,HRS!F:F,"OT")</f>
        <v>0</v>
      </c>
      <c r="AS187" s="9" t="str">
        <f t="shared" si="34"/>
        <v>1186 186</v>
      </c>
      <c r="AT187" s="9">
        <f t="shared" si="35"/>
        <v>0</v>
      </c>
      <c r="AU187" s="9" t="str">
        <f t="shared" si="45"/>
        <v/>
      </c>
      <c r="AV187" s="19" t="str">
        <f t="shared" si="42"/>
        <v/>
      </c>
    </row>
    <row r="188" spans="1:48" customFormat="1" ht="12.75" customHeight="1" x14ac:dyDescent="0.2">
      <c r="A188" s="2">
        <f>Roster!A188</f>
        <v>0</v>
      </c>
      <c r="B188" s="2">
        <f t="shared" si="43"/>
        <v>187</v>
      </c>
      <c r="C188" s="2">
        <v>1187</v>
      </c>
      <c r="D188" s="2">
        <f>Roster!D188</f>
        <v>0</v>
      </c>
      <c r="E188" s="2" t="str">
        <f t="shared" si="36"/>
        <v>00</v>
      </c>
      <c r="F188" s="2">
        <f>IFERROR(INDEX('Cur Sch'!G:G,MATCH(RPT!A188,'Cur Sch'!C:C,0),1),0)</f>
        <v>0</v>
      </c>
      <c r="G188" s="2">
        <f>Roster!N188</f>
        <v>0</v>
      </c>
      <c r="H188" s="3">
        <f>SUMIF(HRS!C:C,RPT!E188,HRS!G:G)</f>
        <v>0</v>
      </c>
      <c r="I188" s="9" t="str">
        <f>IFERROR(IF(VLOOKUP(A188,PA!A:E,5,0)=0,"Yes",""),"No")</f>
        <v>No</v>
      </c>
      <c r="J188" s="9" t="str">
        <f>IFERROR(IF(VLOOKUP(A188,PTO!A:L,12,0)="PTOU Applied", "Unplanned PTO",IF(VLOOKUP(A188,PTO!A:L,12,0)="PTOU ","Denied PTO","Planned PTO")),"No PTO")</f>
        <v>No PTO</v>
      </c>
      <c r="K188" s="9" t="str">
        <f t="shared" si="37"/>
        <v>Check</v>
      </c>
      <c r="L188" s="14" t="str">
        <f>IFERROR(IF(AND(D188="Kroger",OR(U188="1",U188="0")),IF(VLOOKUP(RPT!A188,KRG!$B$2:$BA$200,52,0)=0,IF(RPT!J188="Planned PTO",IF((F188-0.75)&lt;H188,"Check",""),""),""),""),"")</f>
        <v/>
      </c>
      <c r="M188" s="14" t="str">
        <f>IFERROR(IF(IF(D188="Kroger",AVERAGEIFS('QA Check'!E:E,'QA Check'!C:C,RPT!A188,'QA Check'!H:H,"(QA)"),0)&gt;=90%,IF(AND(I188="Yes",J188&lt;&gt;"Unplanned PTO",U188=1),"Check",""),""),"")</f>
        <v/>
      </c>
      <c r="U188" s="17">
        <f t="shared" si="33"/>
        <v>0</v>
      </c>
      <c r="V188" s="8" t="str">
        <f t="shared" si="38"/>
        <v/>
      </c>
      <c r="W188" s="9" t="str">
        <f>IF(G188="Plan 2",IF(AND(IFERROR(INDEX(KRG!D:D,MATCH(RPT!A188,KRG!B:B,0),1)="Plan 2",0),A188&lt;&gt;212821),INDEX(KRG!BA:BA,MATCH(RPT!A188,KRG!B:B,0),1),IF(AND(I188="Yes",OR(J188="No PTO",J188="Planned PTO",J188="Denied PTO")),2,0)),"")</f>
        <v/>
      </c>
      <c r="X188" s="9" t="str">
        <f t="shared" si="39"/>
        <v/>
      </c>
      <c r="Y188" s="9" t="str">
        <f>IF(G188="Plan 9",VLOOKUP(RPT!A188,KRG!$B$2:$BA$200,52,0),"")</f>
        <v/>
      </c>
      <c r="Z188" s="9" t="str">
        <f>IF(G188="Plan 11",VLOOKUP(RPT!A188,KRG!$B$2:$BA$200,52,0),"")</f>
        <v/>
      </c>
      <c r="AA188" s="9" t="str">
        <f>IF(G188="Plan 12",IF(D188="Kroger",IF(J188="",0,VLOOKUP(RPT!A188,KRG!$B$2:$BA$200,52,0)),IF(D188="SW Gas (Jax)",INDEX('SWG2'!BA:BA,MATCH(RPT!A188,'SWG2'!B:B,0),1),IF(D188="Mercedes (Jax)",IF(SUM(SUMIFS(HRS!G:G,HRS!C:C,A188,HRS!F:F,{"OT","REG","PR2.5","PROT5","PR125","PROTC","PR2.0","PROT4"}))&gt;=38,4,0),IF(D188="FPL",IF(AND(H188&gt;=38,I188="Yes"),5.5,IF(H188&gt;=38,3,0)),IF(AND(I188="Yes",OR(J188="No PTO",J188="Planned PTO",J188="Denied PTO")),2.5,0))))),"")</f>
        <v/>
      </c>
      <c r="AB188" s="9" t="str">
        <f>IF(G188="Plan 19",IF(J188="",0,VLOOKUP(RPT!A188,KRG!$B$2:$BA$200,52,0)),"")</f>
        <v/>
      </c>
      <c r="AC188" s="9" t="str">
        <f t="shared" si="40"/>
        <v/>
      </c>
      <c r="AD188" s="9" t="str">
        <f>IF(G188="Plan 22",VLOOKUP(RPT!A188,KRG!$B$2:$BA$200,52,0),"")</f>
        <v/>
      </c>
      <c r="AE188" s="3" t="str">
        <f t="shared" si="44"/>
        <v/>
      </c>
      <c r="AF188" s="9" t="str">
        <f>IF(G188="Plan 26",IF(J188="Unplanned PTO",0,VLOOKUP(RPT!A188,KRG!$B$2:$BA$200,52,0)),"")</f>
        <v/>
      </c>
      <c r="AG188" s="9" t="str">
        <f t="shared" si="46"/>
        <v/>
      </c>
      <c r="AH188" s="9" t="str">
        <f>IF(G188="Plan 32",VLOOKUP(A188,'SWG2'!B:BA,52,0),"")</f>
        <v/>
      </c>
      <c r="AI188" s="9" t="str">
        <f t="shared" si="41"/>
        <v/>
      </c>
      <c r="AJ188" s="9" t="str">
        <f>IF(G188="Plan 3",IF(AND(H188&gt;=38,J188&lt;&gt;"Unplanned PTO"),IF(AND(INDEX(FPL!P:P,MATCH(RPT!A188,FPL!B:B,0),1)&gt;=0.92),4.25,3),IF(AND(H188&gt;=38,J188="Unplanned PTO",AP188&gt;=38),IF(INDEX(FPL!P:P,MATCH(RPT!A188,FPL!B:B,0),1)&gt;=0.92,4.25,3),IF(INDEX(FPL!P:P,MATCH(RPT!A188,FPL!B:B,0),1)&gt;=0.92,1.25,0))),"")</f>
        <v/>
      </c>
      <c r="AL188" s="22" t="e">
        <f>INDEX(Roster!F:F, MATCH(RPT!A188,Roster!A:A,0),1)</f>
        <v>#N/A</v>
      </c>
      <c r="AM188">
        <f>IF(SUMIFS(HRS!G:G,HRS!F:F,"REG",HRS!C:C,RPT!A188)+SUMIFS(HRS!G:G,HRS!F:F,"OT",HRS!C:C,RPT!A188)+SUMIFS(HRS!G:G,HRS!F:F,"PTO",HRS!C:C,RPT!A188,HRS!S:S,"PTOS")&gt;=38,SUMIFS(HRS!G:G,HRS!F:F,"REG",HRS!C:C,RPT!A188)+SUMIFS(HRS!G:G,HRS!F:F,"OT",HRS!C:C,RPT!A188),0)</f>
        <v>0</v>
      </c>
      <c r="AP188">
        <f>SUMIFS(HRS!G:G,HRS!C:C,E188,HRS!F:F,"REG")+SUMIFS(HRS!G:G,HRS!C:C,E188,HRS!F:F,"OT")</f>
        <v>0</v>
      </c>
      <c r="AS188" s="9" t="str">
        <f t="shared" si="34"/>
        <v>1187 187</v>
      </c>
      <c r="AT188" s="9">
        <f t="shared" si="35"/>
        <v>0</v>
      </c>
      <c r="AU188" s="9" t="str">
        <f t="shared" si="45"/>
        <v/>
      </c>
      <c r="AV188" s="19" t="str">
        <f t="shared" si="42"/>
        <v/>
      </c>
    </row>
    <row r="189" spans="1:48" customFormat="1" ht="12.75" customHeight="1" x14ac:dyDescent="0.2">
      <c r="A189" s="2">
        <f>Roster!A189</f>
        <v>0</v>
      </c>
      <c r="B189" s="2">
        <f t="shared" si="43"/>
        <v>188</v>
      </c>
      <c r="C189" s="2">
        <v>1188</v>
      </c>
      <c r="D189" s="2">
        <f>Roster!D189</f>
        <v>0</v>
      </c>
      <c r="E189" s="2" t="str">
        <f t="shared" si="36"/>
        <v>00</v>
      </c>
      <c r="F189" s="2">
        <f>IFERROR(INDEX('Cur Sch'!G:G,MATCH(RPT!A189,'Cur Sch'!C:C,0),1),0)</f>
        <v>0</v>
      </c>
      <c r="G189" s="2">
        <f>Roster!N189</f>
        <v>0</v>
      </c>
      <c r="H189" s="3">
        <f>SUMIF(HRS!C:C,RPT!E189,HRS!G:G)</f>
        <v>0</v>
      </c>
      <c r="I189" s="9" t="str">
        <f>IFERROR(IF(VLOOKUP(A189,PA!A:E,5,0)=0,"Yes",""),"No")</f>
        <v>No</v>
      </c>
      <c r="J189" s="9" t="str">
        <f>IFERROR(IF(VLOOKUP(A189,PTO!A:L,12,0)="PTOU Applied", "Unplanned PTO",IF(VLOOKUP(A189,PTO!A:L,12,0)="PTOU ","Denied PTO","Planned PTO")),"No PTO")</f>
        <v>No PTO</v>
      </c>
      <c r="K189" s="9" t="str">
        <f t="shared" si="37"/>
        <v>Check</v>
      </c>
      <c r="L189" s="14" t="str">
        <f>IFERROR(IF(AND(D189="Kroger",OR(U189="1",U189="0")),IF(VLOOKUP(RPT!A189,KRG!$B$2:$BA$200,52,0)=0,IF(RPT!J189="Planned PTO",IF((F189-0.75)&lt;H189,"Check",""),""),""),""),"")</f>
        <v/>
      </c>
      <c r="M189" s="14" t="str">
        <f>IFERROR(IF(IF(D189="Kroger",AVERAGEIFS('QA Check'!E:E,'QA Check'!C:C,RPT!A189,'QA Check'!H:H,"(QA)"),0)&gt;=90%,IF(AND(I189="Yes",J189&lt;&gt;"Unplanned PTO",U189=1),"Check",""),""),"")</f>
        <v/>
      </c>
      <c r="U189" s="17">
        <f t="shared" si="33"/>
        <v>0</v>
      </c>
      <c r="V189" s="8" t="str">
        <f t="shared" si="38"/>
        <v/>
      </c>
      <c r="W189" s="9" t="str">
        <f>IF(G189="Plan 2",IF(AND(IFERROR(INDEX(KRG!D:D,MATCH(RPT!A189,KRG!B:B,0),1)="Plan 2",0),A189&lt;&gt;212821),INDEX(KRG!BA:BA,MATCH(RPT!A189,KRG!B:B,0),1),IF(AND(I189="Yes",OR(J189="No PTO",J189="Planned PTO",J189="Denied PTO")),2,0)),"")</f>
        <v/>
      </c>
      <c r="X189" s="9" t="str">
        <f t="shared" si="39"/>
        <v/>
      </c>
      <c r="Y189" s="9" t="str">
        <f>IF(G189="Plan 9",VLOOKUP(RPT!A189,KRG!$B$2:$BA$200,52,0),"")</f>
        <v/>
      </c>
      <c r="Z189" s="9" t="str">
        <f>IF(G189="Plan 11",VLOOKUP(RPT!A189,KRG!$B$2:$BA$200,52,0),"")</f>
        <v/>
      </c>
      <c r="AA189" s="9" t="str">
        <f>IF(G189="Plan 12",IF(D189="Kroger",IF(J189="",0,VLOOKUP(RPT!A189,KRG!$B$2:$BA$200,52,0)),IF(D189="SW Gas (Jax)",INDEX('SWG2'!BA:BA,MATCH(RPT!A189,'SWG2'!B:B,0),1),IF(D189="Mercedes (Jax)",IF(SUM(SUMIFS(HRS!G:G,HRS!C:C,A189,HRS!F:F,{"OT","REG","PR2.5","PROT5","PR125","PROTC","PR2.0","PROT4"}))&gt;=38,4,0),IF(D189="FPL",IF(AND(H189&gt;=38,I189="Yes"),5.5,IF(H189&gt;=38,3,0)),IF(AND(I189="Yes",OR(J189="No PTO",J189="Planned PTO",J189="Denied PTO")),2.5,0))))),"")</f>
        <v/>
      </c>
      <c r="AB189" s="9" t="str">
        <f>IF(G189="Plan 19",IF(J189="",0,VLOOKUP(RPT!A189,KRG!$B$2:$BA$200,52,0)),"")</f>
        <v/>
      </c>
      <c r="AC189" s="9" t="str">
        <f t="shared" si="40"/>
        <v/>
      </c>
      <c r="AD189" s="9" t="str">
        <f>IF(G189="Plan 22",VLOOKUP(RPT!A189,KRG!$B$2:$BA$200,52,0),"")</f>
        <v/>
      </c>
      <c r="AE189" s="3" t="str">
        <f t="shared" si="44"/>
        <v/>
      </c>
      <c r="AF189" s="9" t="str">
        <f>IF(G189="Plan 26",IF(J189="Unplanned PTO",0,VLOOKUP(RPT!A189,KRG!$B$2:$BA$200,52,0)),"")</f>
        <v/>
      </c>
      <c r="AG189" s="9" t="str">
        <f t="shared" si="46"/>
        <v/>
      </c>
      <c r="AH189" s="9" t="str">
        <f>IF(G189="Plan 32",VLOOKUP(A189,'SWG2'!B:BA,52,0),"")</f>
        <v/>
      </c>
      <c r="AI189" s="9" t="str">
        <f t="shared" si="41"/>
        <v/>
      </c>
      <c r="AJ189" s="9" t="str">
        <f>IF(G189="Plan 3",IF(AND(H189&gt;=38,J189&lt;&gt;"Unplanned PTO"),IF(AND(INDEX(FPL!P:P,MATCH(RPT!A189,FPL!B:B,0),1)&gt;=0.92),4.25,3),IF(AND(H189&gt;=38,J189="Unplanned PTO",AP189&gt;=38),IF(INDEX(FPL!P:P,MATCH(RPT!A189,FPL!B:B,0),1)&gt;=0.92,4.25,3),IF(INDEX(FPL!P:P,MATCH(RPT!A189,FPL!B:B,0),1)&gt;=0.92,1.25,0))),"")</f>
        <v/>
      </c>
      <c r="AL189" s="22" t="e">
        <f>INDEX(Roster!F:F, MATCH(RPT!A189,Roster!A:A,0),1)</f>
        <v>#N/A</v>
      </c>
      <c r="AM189">
        <f>IF(SUMIFS(HRS!G:G,HRS!F:F,"REG",HRS!C:C,RPT!A189)+SUMIFS(HRS!G:G,HRS!F:F,"OT",HRS!C:C,RPT!A189)+SUMIFS(HRS!G:G,HRS!F:F,"PTO",HRS!C:C,RPT!A189,HRS!S:S,"PTOS")&gt;=38,SUMIFS(HRS!G:G,HRS!F:F,"REG",HRS!C:C,RPT!A189)+SUMIFS(HRS!G:G,HRS!F:F,"OT",HRS!C:C,RPT!A189),0)</f>
        <v>0</v>
      </c>
      <c r="AP189">
        <f>SUMIFS(HRS!G:G,HRS!C:C,E189,HRS!F:F,"REG")+SUMIFS(HRS!G:G,HRS!C:C,E189,HRS!F:F,"OT")</f>
        <v>0</v>
      </c>
      <c r="AS189" s="9" t="str">
        <f t="shared" si="34"/>
        <v>1188 188</v>
      </c>
      <c r="AT189" s="9">
        <f t="shared" si="35"/>
        <v>0</v>
      </c>
      <c r="AU189" s="9" t="str">
        <f t="shared" si="45"/>
        <v/>
      </c>
      <c r="AV189" s="19" t="str">
        <f t="shared" si="42"/>
        <v/>
      </c>
    </row>
    <row r="190" spans="1:48" customFormat="1" ht="12.75" customHeight="1" x14ac:dyDescent="0.2">
      <c r="A190" s="2">
        <f>Roster!A190</f>
        <v>0</v>
      </c>
      <c r="B190" s="2">
        <f t="shared" si="43"/>
        <v>189</v>
      </c>
      <c r="C190" s="2">
        <v>1189</v>
      </c>
      <c r="D190" s="2">
        <f>Roster!D190</f>
        <v>0</v>
      </c>
      <c r="E190" s="2" t="str">
        <f t="shared" si="36"/>
        <v>00</v>
      </c>
      <c r="F190" s="2">
        <f>IFERROR(INDEX('Cur Sch'!G:G,MATCH(RPT!A190,'Cur Sch'!C:C,0),1),0)</f>
        <v>0</v>
      </c>
      <c r="G190" s="2">
        <f>Roster!N190</f>
        <v>0</v>
      </c>
      <c r="H190" s="3">
        <f>SUMIF(HRS!C:C,RPT!E190,HRS!G:G)</f>
        <v>0</v>
      </c>
      <c r="I190" s="9" t="str">
        <f>IFERROR(IF(VLOOKUP(A190,PA!A:E,5,0)=0,"Yes",""),"No")</f>
        <v>No</v>
      </c>
      <c r="J190" s="9" t="str">
        <f>IFERROR(IF(VLOOKUP(A190,PTO!A:L,12,0)="PTOU Applied", "Unplanned PTO",IF(VLOOKUP(A190,PTO!A:L,12,0)="PTOU ","Denied PTO","Planned PTO")),"No PTO")</f>
        <v>No PTO</v>
      </c>
      <c r="K190" s="9" t="str">
        <f t="shared" si="37"/>
        <v>Check</v>
      </c>
      <c r="L190" s="14" t="str">
        <f>IFERROR(IF(AND(D190="Kroger",OR(U190="1",U190="0")),IF(VLOOKUP(RPT!A190,KRG!$B$2:$BA$200,52,0)=0,IF(RPT!J190="Planned PTO",IF((F190-0.75)&lt;H190,"Check",""),""),""),""),"")</f>
        <v/>
      </c>
      <c r="M190" s="14" t="str">
        <f>IFERROR(IF(IF(D190="Kroger",AVERAGEIFS('QA Check'!E:E,'QA Check'!C:C,RPT!A190,'QA Check'!H:H,"(QA)"),0)&gt;=90%,IF(AND(I190="Yes",J190&lt;&gt;"Unplanned PTO",U190=1),"Check",""),""),"")</f>
        <v/>
      </c>
      <c r="U190" s="17">
        <f t="shared" si="33"/>
        <v>0</v>
      </c>
      <c r="V190" s="8" t="str">
        <f t="shared" si="38"/>
        <v/>
      </c>
      <c r="W190" s="9" t="str">
        <f>IF(G190="Plan 2",IF(AND(IFERROR(INDEX(KRG!D:D,MATCH(RPT!A190,KRG!B:B,0),1)="Plan 2",0),A190&lt;&gt;212821),INDEX(KRG!BA:BA,MATCH(RPT!A190,KRG!B:B,0),1),IF(AND(I190="Yes",OR(J190="No PTO",J190="Planned PTO",J190="Denied PTO")),2,0)),"")</f>
        <v/>
      </c>
      <c r="X190" s="9" t="str">
        <f t="shared" si="39"/>
        <v/>
      </c>
      <c r="Y190" s="9" t="str">
        <f>IF(G190="Plan 9",VLOOKUP(RPT!A190,KRG!$B$2:$BA$200,52,0),"")</f>
        <v/>
      </c>
      <c r="Z190" s="9" t="str">
        <f>IF(G190="Plan 11",VLOOKUP(RPT!A190,KRG!$B$2:$BA$200,52,0),"")</f>
        <v/>
      </c>
      <c r="AA190" s="9" t="str">
        <f>IF(G190="Plan 12",IF(D190="Kroger",IF(J190="",0,VLOOKUP(RPT!A190,KRG!$B$2:$BA$200,52,0)),IF(D190="SW Gas (Jax)",INDEX('SWG2'!BA:BA,MATCH(RPT!A190,'SWG2'!B:B,0),1),IF(D190="Mercedes (Jax)",IF(SUM(SUMIFS(HRS!G:G,HRS!C:C,A190,HRS!F:F,{"OT","REG","PR2.5","PROT5","PR125","PROTC","PR2.0","PROT4"}))&gt;=38,4,0),IF(D190="FPL",IF(AND(H190&gt;=38,I190="Yes"),5.5,IF(H190&gt;=38,3,0)),IF(AND(I190="Yes",OR(J190="No PTO",J190="Planned PTO",J190="Denied PTO")),2.5,0))))),"")</f>
        <v/>
      </c>
      <c r="AB190" s="9" t="str">
        <f>IF(G190="Plan 19",IF(J190="",0,VLOOKUP(RPT!A190,KRG!$B$2:$BA$200,52,0)),"")</f>
        <v/>
      </c>
      <c r="AC190" s="9" t="str">
        <f t="shared" si="40"/>
        <v/>
      </c>
      <c r="AD190" s="9" t="str">
        <f>IF(G190="Plan 22",VLOOKUP(RPT!A190,KRG!$B$2:$BA$200,52,0),"")</f>
        <v/>
      </c>
      <c r="AE190" s="3" t="str">
        <f t="shared" si="44"/>
        <v/>
      </c>
      <c r="AF190" s="9" t="str">
        <f>IF(G190="Plan 26",IF(J190="Unplanned PTO",0,VLOOKUP(RPT!A190,KRG!$B$2:$BA$200,52,0)),"")</f>
        <v/>
      </c>
      <c r="AG190" s="9" t="str">
        <f t="shared" si="46"/>
        <v/>
      </c>
      <c r="AH190" s="9" t="str">
        <f>IF(G190="Plan 32",VLOOKUP(A190,'SWG2'!B:BA,52,0),"")</f>
        <v/>
      </c>
      <c r="AI190" s="9" t="str">
        <f t="shared" si="41"/>
        <v/>
      </c>
      <c r="AJ190" s="9" t="str">
        <f>IF(G190="Plan 3",IF(AND(H190&gt;=38,J190&lt;&gt;"Unplanned PTO"),IF(AND(INDEX(FPL!P:P,MATCH(RPT!A190,FPL!B:B,0),1)&gt;=0.92),4.25,3),IF(AND(H190&gt;=38,J190="Unplanned PTO",AP190&gt;=38),IF(INDEX(FPL!P:P,MATCH(RPT!A190,FPL!B:B,0),1)&gt;=0.92,4.25,3),IF(INDEX(FPL!P:P,MATCH(RPT!A190,FPL!B:B,0),1)&gt;=0.92,1.25,0))),"")</f>
        <v/>
      </c>
      <c r="AL190" s="22" t="e">
        <f>INDEX(Roster!F:F, MATCH(RPT!A190,Roster!A:A,0),1)</f>
        <v>#N/A</v>
      </c>
      <c r="AM190">
        <f>IF(SUMIFS(HRS!G:G,HRS!F:F,"REG",HRS!C:C,RPT!A190)+SUMIFS(HRS!G:G,HRS!F:F,"OT",HRS!C:C,RPT!A190)+SUMIFS(HRS!G:G,HRS!F:F,"PTO",HRS!C:C,RPT!A190,HRS!S:S,"PTOS")&gt;=38,SUMIFS(HRS!G:G,HRS!F:F,"REG",HRS!C:C,RPT!A190)+SUMIFS(HRS!G:G,HRS!F:F,"OT",HRS!C:C,RPT!A190),0)</f>
        <v>0</v>
      </c>
      <c r="AP190">
        <f>SUMIFS(HRS!G:G,HRS!C:C,E190,HRS!F:F,"REG")+SUMIFS(HRS!G:G,HRS!C:C,E190,HRS!F:F,"OT")</f>
        <v>0</v>
      </c>
      <c r="AS190" s="9" t="str">
        <f t="shared" si="34"/>
        <v>1189 189</v>
      </c>
      <c r="AT190" s="9">
        <f t="shared" si="35"/>
        <v>0</v>
      </c>
      <c r="AU190" s="9" t="str">
        <f t="shared" si="45"/>
        <v/>
      </c>
      <c r="AV190" s="19" t="str">
        <f t="shared" si="42"/>
        <v/>
      </c>
    </row>
    <row r="191" spans="1:48" customFormat="1" ht="12.75" customHeight="1" x14ac:dyDescent="0.2">
      <c r="A191" s="2">
        <f>Roster!A191</f>
        <v>0</v>
      </c>
      <c r="B191" s="2">
        <f t="shared" si="43"/>
        <v>190</v>
      </c>
      <c r="C191" s="2">
        <v>1190</v>
      </c>
      <c r="D191" s="2">
        <f>Roster!D191</f>
        <v>0</v>
      </c>
      <c r="E191" s="2" t="str">
        <f t="shared" si="36"/>
        <v>00</v>
      </c>
      <c r="F191" s="2">
        <f>IFERROR(INDEX('Cur Sch'!G:G,MATCH(RPT!A191,'Cur Sch'!C:C,0),1),0)</f>
        <v>0</v>
      </c>
      <c r="G191" s="2">
        <f>Roster!N191</f>
        <v>0</v>
      </c>
      <c r="H191" s="3">
        <f>SUMIF(HRS!C:C,RPT!E191,HRS!G:G)</f>
        <v>0</v>
      </c>
      <c r="I191" s="9" t="str">
        <f>IFERROR(IF(VLOOKUP(A191,PA!A:E,5,0)=0,"Yes",""),"No")</f>
        <v>No</v>
      </c>
      <c r="J191" s="9" t="str">
        <f>IFERROR(IF(VLOOKUP(A191,PTO!A:L,12,0)="PTOU Applied", "Unplanned PTO",IF(VLOOKUP(A191,PTO!A:L,12,0)="PTOU ","Denied PTO","Planned PTO")),"No PTO")</f>
        <v>No PTO</v>
      </c>
      <c r="K191" s="9" t="str">
        <f t="shared" si="37"/>
        <v>Check</v>
      </c>
      <c r="L191" s="14" t="str">
        <f>IFERROR(IF(AND(D191="Kroger",OR(U191="1",U191="0")),IF(VLOOKUP(RPT!A191,KRG!$B$2:$BA$200,52,0)=0,IF(RPT!J191="Planned PTO",IF((F191-0.75)&lt;H191,"Check",""),""),""),""),"")</f>
        <v/>
      </c>
      <c r="M191" s="14" t="str">
        <f>IFERROR(IF(IF(D191="Kroger",AVERAGEIFS('QA Check'!E:E,'QA Check'!C:C,RPT!A191,'QA Check'!H:H,"(QA)"),0)&gt;=90%,IF(AND(I191="Yes",J191&lt;&gt;"Unplanned PTO",U191=1),"Check",""),""),"")</f>
        <v/>
      </c>
      <c r="U191" s="17">
        <f t="shared" si="33"/>
        <v>0</v>
      </c>
      <c r="V191" s="8" t="str">
        <f t="shared" si="38"/>
        <v/>
      </c>
      <c r="W191" s="9" t="str">
        <f>IF(G191="Plan 2",IF(AND(IFERROR(INDEX(KRG!D:D,MATCH(RPT!A191,KRG!B:B,0),1)="Plan 2",0),A191&lt;&gt;212821),INDEX(KRG!BA:BA,MATCH(RPT!A191,KRG!B:B,0),1),IF(AND(I191="Yes",OR(J191="No PTO",J191="Planned PTO",J191="Denied PTO")),2,0)),"")</f>
        <v/>
      </c>
      <c r="X191" s="9" t="str">
        <f t="shared" si="39"/>
        <v/>
      </c>
      <c r="Y191" s="9" t="str">
        <f>IF(G191="Plan 9",VLOOKUP(RPT!A191,KRG!$B$2:$BA$200,52,0),"")</f>
        <v/>
      </c>
      <c r="Z191" s="9" t="str">
        <f>IF(G191="Plan 11",VLOOKUP(RPT!A191,KRG!$B$2:$BA$200,52,0),"")</f>
        <v/>
      </c>
      <c r="AA191" s="9" t="str">
        <f>IF(G191="Plan 12",IF(D191="Kroger",IF(J191="",0,VLOOKUP(RPT!A191,KRG!$B$2:$BA$200,52,0)),IF(D191="SW Gas (Jax)",INDEX('SWG2'!BA:BA,MATCH(RPT!A191,'SWG2'!B:B,0),1),IF(D191="Mercedes (Jax)",IF(SUM(SUMIFS(HRS!G:G,HRS!C:C,A191,HRS!F:F,{"OT","REG","PR2.5","PROT5","PR125","PROTC","PR2.0","PROT4"}))&gt;=38,4,0),IF(D191="FPL",IF(AND(H191&gt;=38,I191="Yes"),5.5,IF(H191&gt;=38,3,0)),IF(AND(I191="Yes",OR(J191="No PTO",J191="Planned PTO",J191="Denied PTO")),2.5,0))))),"")</f>
        <v/>
      </c>
      <c r="AB191" s="9" t="str">
        <f>IF(G191="Plan 19",IF(J191="",0,VLOOKUP(RPT!A191,KRG!$B$2:$BA$200,52,0)),"")</f>
        <v/>
      </c>
      <c r="AC191" s="9" t="str">
        <f t="shared" si="40"/>
        <v/>
      </c>
      <c r="AD191" s="9" t="str">
        <f>IF(G191="Plan 22",VLOOKUP(RPT!A191,KRG!$B$2:$BA$200,52,0),"")</f>
        <v/>
      </c>
      <c r="AE191" s="3" t="str">
        <f t="shared" si="44"/>
        <v/>
      </c>
      <c r="AF191" s="9" t="str">
        <f>IF(G191="Plan 26",IF(J191="Unplanned PTO",0,VLOOKUP(RPT!A191,KRG!$B$2:$BA$200,52,0)),"")</f>
        <v/>
      </c>
      <c r="AG191" s="9" t="str">
        <f t="shared" si="46"/>
        <v/>
      </c>
      <c r="AH191" s="9" t="str">
        <f>IF(G191="Plan 32",VLOOKUP(A191,'SWG2'!B:BA,52,0),"")</f>
        <v/>
      </c>
      <c r="AI191" s="9" t="str">
        <f t="shared" si="41"/>
        <v/>
      </c>
      <c r="AJ191" s="9" t="str">
        <f>IF(G191="Plan 3",IF(AND(H191&gt;=38,J191&lt;&gt;"Unplanned PTO"),IF(AND(INDEX(FPL!P:P,MATCH(RPT!A191,FPL!B:B,0),1)&gt;=0.92),4.25,3),IF(AND(H191&gt;=38,J191="Unplanned PTO",AP191&gt;=38),IF(INDEX(FPL!P:P,MATCH(RPT!A191,FPL!B:B,0),1)&gt;=0.92,4.25,3),IF(INDEX(FPL!P:P,MATCH(RPT!A191,FPL!B:B,0),1)&gt;=0.92,1.25,0))),"")</f>
        <v/>
      </c>
      <c r="AL191" s="22" t="e">
        <f>INDEX(Roster!F:F, MATCH(RPT!A191,Roster!A:A,0),1)</f>
        <v>#N/A</v>
      </c>
      <c r="AM191">
        <f>IF(SUMIFS(HRS!G:G,HRS!F:F,"REG",HRS!C:C,RPT!A191)+SUMIFS(HRS!G:G,HRS!F:F,"OT",HRS!C:C,RPT!A191)+SUMIFS(HRS!G:G,HRS!F:F,"PTO",HRS!C:C,RPT!A191,HRS!S:S,"PTOS")&gt;=38,SUMIFS(HRS!G:G,HRS!F:F,"REG",HRS!C:C,RPT!A191)+SUMIFS(HRS!G:G,HRS!F:F,"OT",HRS!C:C,RPT!A191),0)</f>
        <v>0</v>
      </c>
      <c r="AP191">
        <f>SUMIFS(HRS!G:G,HRS!C:C,E191,HRS!F:F,"REG")+SUMIFS(HRS!G:G,HRS!C:C,E191,HRS!F:F,"OT")</f>
        <v>0</v>
      </c>
      <c r="AS191" s="9" t="str">
        <f t="shared" si="34"/>
        <v>1190 190</v>
      </c>
      <c r="AT191" s="9">
        <f t="shared" si="35"/>
        <v>0</v>
      </c>
      <c r="AU191" s="9" t="str">
        <f t="shared" si="45"/>
        <v/>
      </c>
      <c r="AV191" s="19" t="str">
        <f t="shared" si="42"/>
        <v/>
      </c>
    </row>
    <row r="192" spans="1:48" customFormat="1" ht="12.75" customHeight="1" x14ac:dyDescent="0.2">
      <c r="A192" s="2">
        <f>Roster!A192</f>
        <v>0</v>
      </c>
      <c r="B192" s="2">
        <f t="shared" si="43"/>
        <v>191</v>
      </c>
      <c r="C192" s="2">
        <v>1191</v>
      </c>
      <c r="D192" s="2">
        <f>Roster!D192</f>
        <v>0</v>
      </c>
      <c r="E192" s="2" t="str">
        <f t="shared" si="36"/>
        <v>00</v>
      </c>
      <c r="F192" s="2">
        <f>IFERROR(INDEX('Cur Sch'!G:G,MATCH(RPT!A192,'Cur Sch'!C:C,0),1),0)</f>
        <v>0</v>
      </c>
      <c r="G192" s="2">
        <f>Roster!N192</f>
        <v>0</v>
      </c>
      <c r="H192" s="3">
        <f>SUMIF(HRS!C:C,RPT!E192,HRS!G:G)</f>
        <v>0</v>
      </c>
      <c r="I192" s="9" t="str">
        <f>IFERROR(IF(VLOOKUP(A192,PA!A:E,5,0)=0,"Yes",""),"No")</f>
        <v>No</v>
      </c>
      <c r="J192" s="9" t="str">
        <f>IFERROR(IF(VLOOKUP(A192,PTO!A:L,12,0)="PTOU Applied", "Unplanned PTO",IF(VLOOKUP(A192,PTO!A:L,12,0)="PTOU ","Denied PTO","Planned PTO")),"No PTO")</f>
        <v>No PTO</v>
      </c>
      <c r="K192" s="9" t="str">
        <f t="shared" si="37"/>
        <v>Check</v>
      </c>
      <c r="L192" s="14" t="str">
        <f>IFERROR(IF(AND(D192="Kroger",OR(U192="1",U192="0")),IF(VLOOKUP(RPT!A192,KRG!$B$2:$BA$200,52,0)=0,IF(RPT!J192="Planned PTO",IF((F192-0.75)&lt;H192,"Check",""),""),""),""),"")</f>
        <v/>
      </c>
      <c r="M192" s="14" t="str">
        <f>IFERROR(IF(IF(D192="Kroger",AVERAGEIFS('QA Check'!E:E,'QA Check'!C:C,RPT!A192,'QA Check'!H:H,"(QA)"),0)&gt;=90%,IF(AND(I192="Yes",J192&lt;&gt;"Unplanned PTO",U192=1),"Check",""),""),"")</f>
        <v/>
      </c>
      <c r="U192" s="17">
        <f t="shared" si="33"/>
        <v>0</v>
      </c>
      <c r="V192" s="8" t="str">
        <f t="shared" si="38"/>
        <v/>
      </c>
      <c r="W192" s="9" t="str">
        <f>IF(G192="Plan 2",IF(AND(IFERROR(INDEX(KRG!D:D,MATCH(RPT!A192,KRG!B:B,0),1)="Plan 2",0),A192&lt;&gt;212821),INDEX(KRG!BA:BA,MATCH(RPT!A192,KRG!B:B,0),1),IF(AND(I192="Yes",OR(J192="No PTO",J192="Planned PTO",J192="Denied PTO")),2,0)),"")</f>
        <v/>
      </c>
      <c r="X192" s="9" t="str">
        <f t="shared" si="39"/>
        <v/>
      </c>
      <c r="Y192" s="9" t="str">
        <f>IF(G192="Plan 9",VLOOKUP(RPT!A192,KRG!$B$2:$BA$200,52,0),"")</f>
        <v/>
      </c>
      <c r="Z192" s="9" t="str">
        <f>IF(G192="Plan 11",VLOOKUP(RPT!A192,KRG!$B$2:$BA$200,52,0),"")</f>
        <v/>
      </c>
      <c r="AA192" s="9" t="str">
        <f>IF(G192="Plan 12",IF(D192="Kroger",IF(J192="",0,VLOOKUP(RPT!A192,KRG!$B$2:$BA$200,52,0)),IF(D192="SW Gas (Jax)",INDEX('SWG2'!BA:BA,MATCH(RPT!A192,'SWG2'!B:B,0),1),IF(D192="Mercedes (Jax)",IF(SUM(SUMIFS(HRS!G:G,HRS!C:C,A192,HRS!F:F,{"OT","REG","PR2.5","PROT5","PR125","PROTC","PR2.0","PROT4"}))&gt;=38,4,0),IF(D192="FPL",IF(AND(H192&gt;=38,I192="Yes"),5.5,IF(H192&gt;=38,3,0)),IF(AND(I192="Yes",OR(J192="No PTO",J192="Planned PTO",J192="Denied PTO")),2.5,0))))),"")</f>
        <v/>
      </c>
      <c r="AB192" s="9" t="str">
        <f>IF(G192="Plan 19",IF(J192="",0,VLOOKUP(RPT!A192,KRG!$B$2:$BA$200,52,0)),"")</f>
        <v/>
      </c>
      <c r="AC192" s="9" t="str">
        <f t="shared" si="40"/>
        <v/>
      </c>
      <c r="AD192" s="9" t="str">
        <f>IF(G192="Plan 22",VLOOKUP(RPT!A192,KRG!$B$2:$BA$200,52,0),"")</f>
        <v/>
      </c>
      <c r="AE192" s="3" t="str">
        <f t="shared" si="44"/>
        <v/>
      </c>
      <c r="AF192" s="9" t="str">
        <f>IF(G192="Plan 26",IF(J192="Unplanned PTO",0,VLOOKUP(RPT!A192,KRG!$B$2:$BA$200,52,0)),"")</f>
        <v/>
      </c>
      <c r="AG192" s="9" t="str">
        <f t="shared" si="46"/>
        <v/>
      </c>
      <c r="AH192" s="9" t="str">
        <f>IF(G192="Plan 32",VLOOKUP(A192,'SWG2'!B:BA,52,0),"")</f>
        <v/>
      </c>
      <c r="AI192" s="9" t="str">
        <f t="shared" si="41"/>
        <v/>
      </c>
      <c r="AJ192" s="9" t="str">
        <f>IF(G192="Plan 3",IF(AND(H192&gt;=38,J192&lt;&gt;"Unplanned PTO"),IF(AND(INDEX(FPL!P:P,MATCH(RPT!A192,FPL!B:B,0),1)&gt;=0.92),4.25,3),IF(AND(H192&gt;=38,J192="Unplanned PTO",AP192&gt;=38),IF(INDEX(FPL!P:P,MATCH(RPT!A192,FPL!B:B,0),1)&gt;=0.92,4.25,3),IF(INDEX(FPL!P:P,MATCH(RPT!A192,FPL!B:B,0),1)&gt;=0.92,1.25,0))),"")</f>
        <v/>
      </c>
      <c r="AL192" s="22" t="e">
        <f>INDEX(Roster!F:F, MATCH(RPT!A192,Roster!A:A,0),1)</f>
        <v>#N/A</v>
      </c>
      <c r="AM192">
        <f>IF(SUMIFS(HRS!G:G,HRS!F:F,"REG",HRS!C:C,RPT!A192)+SUMIFS(HRS!G:G,HRS!F:F,"OT",HRS!C:C,RPT!A192)+SUMIFS(HRS!G:G,HRS!F:F,"PTO",HRS!C:C,RPT!A192,HRS!S:S,"PTOS")&gt;=38,SUMIFS(HRS!G:G,HRS!F:F,"REG",HRS!C:C,RPT!A192)+SUMIFS(HRS!G:G,HRS!F:F,"OT",HRS!C:C,RPT!A192),0)</f>
        <v>0</v>
      </c>
      <c r="AP192">
        <f>SUMIFS(HRS!G:G,HRS!C:C,E192,HRS!F:F,"REG")+SUMIFS(HRS!G:G,HRS!C:C,E192,HRS!F:F,"OT")</f>
        <v>0</v>
      </c>
      <c r="AS192" s="9" t="str">
        <f t="shared" si="34"/>
        <v>1191 191</v>
      </c>
      <c r="AT192" s="9">
        <f t="shared" si="35"/>
        <v>0</v>
      </c>
      <c r="AU192" s="9" t="str">
        <f t="shared" si="45"/>
        <v/>
      </c>
      <c r="AV192" s="19" t="str">
        <f t="shared" si="42"/>
        <v/>
      </c>
    </row>
    <row r="193" spans="1:48" customFormat="1" ht="12.75" customHeight="1" x14ac:dyDescent="0.2">
      <c r="A193" s="2">
        <f>Roster!A193</f>
        <v>0</v>
      </c>
      <c r="B193" s="2">
        <f t="shared" si="43"/>
        <v>192</v>
      </c>
      <c r="C193" s="2">
        <v>1192</v>
      </c>
      <c r="D193" s="2">
        <f>Roster!D193</f>
        <v>0</v>
      </c>
      <c r="E193" s="2" t="str">
        <f t="shared" si="36"/>
        <v>00</v>
      </c>
      <c r="F193" s="2">
        <f>IFERROR(INDEX('Cur Sch'!G:G,MATCH(RPT!A193,'Cur Sch'!C:C,0),1),0)</f>
        <v>0</v>
      </c>
      <c r="G193" s="2">
        <f>Roster!N193</f>
        <v>0</v>
      </c>
      <c r="H193" s="3">
        <f>SUMIF(HRS!C:C,RPT!E193,HRS!G:G)</f>
        <v>0</v>
      </c>
      <c r="I193" s="9" t="str">
        <f>IFERROR(IF(VLOOKUP(A193,PA!A:E,5,0)=0,"Yes",""),"No")</f>
        <v>No</v>
      </c>
      <c r="J193" s="9" t="str">
        <f>IFERROR(IF(VLOOKUP(A193,PTO!A:L,12,0)="PTOU Applied", "Unplanned PTO",IF(VLOOKUP(A193,PTO!A:L,12,0)="PTOU ","Denied PTO","Planned PTO")),"No PTO")</f>
        <v>No PTO</v>
      </c>
      <c r="K193" s="9" t="str">
        <f t="shared" si="37"/>
        <v>Check</v>
      </c>
      <c r="L193" s="14" t="str">
        <f>IFERROR(IF(AND(D193="Kroger",OR(U193="1",U193="0")),IF(VLOOKUP(RPT!A193,KRG!$B$2:$BA$200,52,0)=0,IF(RPT!J193="Planned PTO",IF((F193-0.75)&lt;H193,"Check",""),""),""),""),"")</f>
        <v/>
      </c>
      <c r="M193" s="14" t="str">
        <f>IFERROR(IF(IF(D193="Kroger",AVERAGEIFS('QA Check'!E:E,'QA Check'!C:C,RPT!A193,'QA Check'!H:H,"(QA)"),0)&gt;=90%,IF(AND(I193="Yes",J193&lt;&gt;"Unplanned PTO",U193=1),"Check",""),""),"")</f>
        <v/>
      </c>
      <c r="U193" s="17">
        <f t="shared" si="33"/>
        <v>0</v>
      </c>
      <c r="V193" s="8" t="str">
        <f t="shared" si="38"/>
        <v/>
      </c>
      <c r="W193" s="9" t="str">
        <f>IF(G193="Plan 2",IF(AND(IFERROR(INDEX(KRG!D:D,MATCH(RPT!A193,KRG!B:B,0),1)="Plan 2",0),A193&lt;&gt;212821),INDEX(KRG!BA:BA,MATCH(RPT!A193,KRG!B:B,0),1),IF(AND(I193="Yes",OR(J193="No PTO",J193="Planned PTO",J193="Denied PTO")),2,0)),"")</f>
        <v/>
      </c>
      <c r="X193" s="9" t="str">
        <f t="shared" si="39"/>
        <v/>
      </c>
      <c r="Y193" s="9" t="str">
        <f>IF(G193="Plan 9",VLOOKUP(RPT!A193,KRG!$B$2:$BA$200,52,0),"")</f>
        <v/>
      </c>
      <c r="Z193" s="9" t="str">
        <f>IF(G193="Plan 11",VLOOKUP(RPT!A193,KRG!$B$2:$BA$200,52,0),"")</f>
        <v/>
      </c>
      <c r="AA193" s="9" t="str">
        <f>IF(G193="Plan 12",IF(D193="Kroger",IF(J193="",0,VLOOKUP(RPT!A193,KRG!$B$2:$BA$200,52,0)),IF(D193="SW Gas (Jax)",INDEX('SWG2'!BA:BA,MATCH(RPT!A193,'SWG2'!B:B,0),1),IF(D193="Mercedes (Jax)",IF(SUM(SUMIFS(HRS!G:G,HRS!C:C,A193,HRS!F:F,{"OT","REG","PR2.5","PROT5","PR125","PROTC","PR2.0","PROT4"}))&gt;=38,4,0),IF(D193="FPL",IF(AND(H193&gt;=38,I193="Yes"),5.5,IF(H193&gt;=38,3,0)),IF(AND(I193="Yes",OR(J193="No PTO",J193="Planned PTO",J193="Denied PTO")),2.5,0))))),"")</f>
        <v/>
      </c>
      <c r="AB193" s="9" t="str">
        <f>IF(G193="Plan 19",IF(J193="",0,VLOOKUP(RPT!A193,KRG!$B$2:$BA$200,52,0)),"")</f>
        <v/>
      </c>
      <c r="AC193" s="9" t="str">
        <f t="shared" si="40"/>
        <v/>
      </c>
      <c r="AD193" s="9" t="str">
        <f>IF(G193="Plan 22",VLOOKUP(RPT!A193,KRG!$B$2:$BA$200,52,0),"")</f>
        <v/>
      </c>
      <c r="AE193" s="3" t="str">
        <f t="shared" si="44"/>
        <v/>
      </c>
      <c r="AF193" s="9" t="str">
        <f>IF(G193="Plan 26",IF(J193="Unplanned PTO",0,VLOOKUP(RPT!A193,KRG!$B$2:$BA$200,52,0)),"")</f>
        <v/>
      </c>
      <c r="AG193" s="9" t="str">
        <f t="shared" si="46"/>
        <v/>
      </c>
      <c r="AH193" s="9" t="str">
        <f>IF(G193="Plan 32",VLOOKUP(A193,'SWG2'!B:BA,52,0),"")</f>
        <v/>
      </c>
      <c r="AI193" s="9" t="str">
        <f t="shared" si="41"/>
        <v/>
      </c>
      <c r="AJ193" s="9" t="str">
        <f>IF(G193="Plan 3",IF(AND(H193&gt;=38,J193&lt;&gt;"Unplanned PTO"),IF(AND(INDEX(FPL!P:P,MATCH(RPT!A193,FPL!B:B,0),1)&gt;=0.92),4.25,3),IF(AND(H193&gt;=38,J193="Unplanned PTO",AP193&gt;=38),IF(INDEX(FPL!P:P,MATCH(RPT!A193,FPL!B:B,0),1)&gt;=0.92,4.25,3),IF(INDEX(FPL!P:P,MATCH(RPT!A193,FPL!B:B,0),1)&gt;=0.92,1.25,0))),"")</f>
        <v/>
      </c>
      <c r="AL193" s="22" t="e">
        <f>INDEX(Roster!F:F, MATCH(RPT!A193,Roster!A:A,0),1)</f>
        <v>#N/A</v>
      </c>
      <c r="AM193">
        <f>IF(SUMIFS(HRS!G:G,HRS!F:F,"REG",HRS!C:C,RPT!A193)+SUMIFS(HRS!G:G,HRS!F:F,"OT",HRS!C:C,RPT!A193)+SUMIFS(HRS!G:G,HRS!F:F,"PTO",HRS!C:C,RPT!A193,HRS!S:S,"PTOS")&gt;=38,SUMIFS(HRS!G:G,HRS!F:F,"REG",HRS!C:C,RPT!A193)+SUMIFS(HRS!G:G,HRS!F:F,"OT",HRS!C:C,RPT!A193),0)</f>
        <v>0</v>
      </c>
      <c r="AP193">
        <f>SUMIFS(HRS!G:G,HRS!C:C,E193,HRS!F:F,"REG")+SUMIFS(HRS!G:G,HRS!C:C,E193,HRS!F:F,"OT")</f>
        <v>0</v>
      </c>
      <c r="AS193" s="9" t="str">
        <f t="shared" si="34"/>
        <v>1192 192</v>
      </c>
      <c r="AT193" s="9">
        <f t="shared" si="35"/>
        <v>0</v>
      </c>
      <c r="AU193" s="9" t="str">
        <f t="shared" si="45"/>
        <v/>
      </c>
      <c r="AV193" s="19" t="str">
        <f t="shared" si="42"/>
        <v/>
      </c>
    </row>
    <row r="194" spans="1:48" customFormat="1" ht="12.75" customHeight="1" x14ac:dyDescent="0.2">
      <c r="A194" s="2">
        <f>Roster!A194</f>
        <v>0</v>
      </c>
      <c r="B194" s="2">
        <f t="shared" si="43"/>
        <v>193</v>
      </c>
      <c r="C194" s="2">
        <v>1193</v>
      </c>
      <c r="D194" s="2">
        <f>Roster!D194</f>
        <v>0</v>
      </c>
      <c r="E194" s="2" t="str">
        <f t="shared" si="36"/>
        <v>00</v>
      </c>
      <c r="F194" s="2">
        <f>IFERROR(INDEX('Cur Sch'!G:G,MATCH(RPT!A194,'Cur Sch'!C:C,0),1),0)</f>
        <v>0</v>
      </c>
      <c r="G194" s="2">
        <f>Roster!N194</f>
        <v>0</v>
      </c>
      <c r="H194" s="3">
        <f>SUMIF(HRS!C:C,RPT!E194,HRS!G:G)</f>
        <v>0</v>
      </c>
      <c r="I194" s="9" t="str">
        <f>IFERROR(IF(VLOOKUP(A194,PA!A:E,5,0)=0,"Yes",""),"No")</f>
        <v>No</v>
      </c>
      <c r="J194" s="9" t="str">
        <f>IFERROR(IF(VLOOKUP(A194,PTO!A:L,12,0)="PTOU Applied", "Unplanned PTO",IF(VLOOKUP(A194,PTO!A:L,12,0)="PTOU ","Denied PTO","Planned PTO")),"No PTO")</f>
        <v>No PTO</v>
      </c>
      <c r="K194" s="9" t="str">
        <f t="shared" si="37"/>
        <v>Check</v>
      </c>
      <c r="L194" s="14" t="str">
        <f>IFERROR(IF(AND(D194="Kroger",OR(U194="1",U194="0")),IF(VLOOKUP(RPT!A194,KRG!$B$2:$BA$200,52,0)=0,IF(RPT!J194="Planned PTO",IF((F194-0.75)&lt;H194,"Check",""),""),""),""),"")</f>
        <v/>
      </c>
      <c r="M194" s="14" t="str">
        <f>IFERROR(IF(IF(D194="Kroger",AVERAGEIFS('QA Check'!E:E,'QA Check'!C:C,RPT!A194,'QA Check'!H:H,"(QA)"),0)&gt;=90%,IF(AND(I194="Yes",J194&lt;&gt;"Unplanned PTO",U194=1),"Check",""),""),"")</f>
        <v/>
      </c>
      <c r="U194" s="17">
        <f t="shared" ref="U194:U257" si="47">IFERROR(_xlfn.NUMBERVALUE(TRIM(CONCATENATE(V194,W194,X194,Y194,Z194,AA194,AB194,AC194,AD194,AE194,AF194,AG194,AH194,AI194,AJ194))),"")</f>
        <v>0</v>
      </c>
      <c r="V194" s="8" t="str">
        <f t="shared" si="38"/>
        <v/>
      </c>
      <c r="W194" s="9" t="str">
        <f>IF(G194="Plan 2",IF(AND(IFERROR(INDEX(KRG!D:D,MATCH(RPT!A194,KRG!B:B,0),1)="Plan 2",0),A194&lt;&gt;212821),INDEX(KRG!BA:BA,MATCH(RPT!A194,KRG!B:B,0),1),IF(AND(I194="Yes",OR(J194="No PTO",J194="Planned PTO",J194="Denied PTO")),2,0)),"")</f>
        <v/>
      </c>
      <c r="X194" s="9" t="str">
        <f t="shared" si="39"/>
        <v/>
      </c>
      <c r="Y194" s="9" t="str">
        <f>IF(G194="Plan 9",VLOOKUP(RPT!A194,KRG!$B$2:$BA$200,52,0),"")</f>
        <v/>
      </c>
      <c r="Z194" s="9" t="str">
        <f>IF(G194="Plan 11",VLOOKUP(RPT!A194,KRG!$B$2:$BA$200,52,0),"")</f>
        <v/>
      </c>
      <c r="AA194" s="9" t="str">
        <f>IF(G194="Plan 12",IF(D194="Kroger",IF(J194="",0,VLOOKUP(RPT!A194,KRG!$B$2:$BA$200,52,0)),IF(D194="SW Gas (Jax)",INDEX('SWG2'!BA:BA,MATCH(RPT!A194,'SWG2'!B:B,0),1),IF(D194="Mercedes (Jax)",IF(SUM(SUMIFS(HRS!G:G,HRS!C:C,A194,HRS!F:F,{"OT","REG","PR2.5","PROT5","PR125","PROTC","PR2.0","PROT4"}))&gt;=38,4,0),IF(D194="FPL",IF(AND(H194&gt;=38,I194="Yes"),5.5,IF(H194&gt;=38,3,0)),IF(AND(I194="Yes",OR(J194="No PTO",J194="Planned PTO",J194="Denied PTO")),2.5,0))))),"")</f>
        <v/>
      </c>
      <c r="AB194" s="9" t="str">
        <f>IF(G194="Plan 19",IF(J194="",0,VLOOKUP(RPT!A194,KRG!$B$2:$BA$200,52,0)),"")</f>
        <v/>
      </c>
      <c r="AC194" s="9" t="str">
        <f t="shared" si="40"/>
        <v/>
      </c>
      <c r="AD194" s="9" t="str">
        <f>IF(G194="Plan 22",VLOOKUP(RPT!A194,KRG!$B$2:$BA$200,52,0),"")</f>
        <v/>
      </c>
      <c r="AE194" s="3" t="str">
        <f t="shared" si="44"/>
        <v/>
      </c>
      <c r="AF194" s="9" t="str">
        <f>IF(G194="Plan 26",IF(J194="Unplanned PTO",0,VLOOKUP(RPT!A194,KRG!$B$2:$BA$200,52,0)),"")</f>
        <v/>
      </c>
      <c r="AG194" s="9" t="str">
        <f t="shared" si="46"/>
        <v/>
      </c>
      <c r="AH194" s="9" t="str">
        <f>IF(G194="Plan 32",VLOOKUP(A194,'SWG2'!B:BA,52,0),"")</f>
        <v/>
      </c>
      <c r="AI194" s="9" t="str">
        <f t="shared" si="41"/>
        <v/>
      </c>
      <c r="AJ194" s="9" t="str">
        <f>IF(G194="Plan 3",IF(AND(H194&gt;=38,J194&lt;&gt;"Unplanned PTO"),IF(AND(INDEX(FPL!P:P,MATCH(RPT!A194,FPL!B:B,0),1)&gt;=0.92),4.25,3),IF(AND(H194&gt;=38,J194="Unplanned PTO",AP194&gt;=38),IF(INDEX(FPL!P:P,MATCH(RPT!A194,FPL!B:B,0),1)&gt;=0.92,4.25,3),IF(INDEX(FPL!P:P,MATCH(RPT!A194,FPL!B:B,0),1)&gt;=0.92,1.25,0))),"")</f>
        <v/>
      </c>
      <c r="AL194" s="22" t="e">
        <f>INDEX(Roster!F:F, MATCH(RPT!A194,Roster!A:A,0),1)</f>
        <v>#N/A</v>
      </c>
      <c r="AM194">
        <f>IF(SUMIFS(HRS!G:G,HRS!F:F,"REG",HRS!C:C,RPT!A194)+SUMIFS(HRS!G:G,HRS!F:F,"OT",HRS!C:C,RPT!A194)+SUMIFS(HRS!G:G,HRS!F:F,"PTO",HRS!C:C,RPT!A194,HRS!S:S,"PTOS")&gt;=38,SUMIFS(HRS!G:G,HRS!F:F,"REG",HRS!C:C,RPT!A194)+SUMIFS(HRS!G:G,HRS!F:F,"OT",HRS!C:C,RPT!A194),0)</f>
        <v>0</v>
      </c>
      <c r="AP194">
        <f>SUMIFS(HRS!G:G,HRS!C:C,E194,HRS!F:F,"REG")+SUMIFS(HRS!G:G,HRS!C:C,E194,HRS!F:F,"OT")</f>
        <v>0</v>
      </c>
      <c r="AS194" s="9" t="str">
        <f t="shared" ref="AS194:AS257" si="48">CONCATENATE(C194," ",B194)</f>
        <v>1193 193</v>
      </c>
      <c r="AT194" s="9">
        <f t="shared" ref="AT194:AT257" si="49">D194</f>
        <v>0</v>
      </c>
      <c r="AU194" s="9" t="str">
        <f t="shared" si="45"/>
        <v/>
      </c>
      <c r="AV194" s="19" t="str">
        <f t="shared" si="42"/>
        <v/>
      </c>
    </row>
    <row r="195" spans="1:48" customFormat="1" ht="12.75" customHeight="1" x14ac:dyDescent="0.2">
      <c r="A195" s="2">
        <f>Roster!A195</f>
        <v>0</v>
      </c>
      <c r="B195" s="2">
        <f t="shared" si="43"/>
        <v>194</v>
      </c>
      <c r="C195" s="2">
        <v>1194</v>
      </c>
      <c r="D195" s="2">
        <f>Roster!D195</f>
        <v>0</v>
      </c>
      <c r="E195" s="2" t="str">
        <f t="shared" ref="E195:E247" si="50">0&amp;A195</f>
        <v>00</v>
      </c>
      <c r="F195" s="2">
        <f>IFERROR(INDEX('Cur Sch'!G:G,MATCH(RPT!A195,'Cur Sch'!C:C,0),1),0)</f>
        <v>0</v>
      </c>
      <c r="G195" s="2">
        <f>Roster!N195</f>
        <v>0</v>
      </c>
      <c r="H195" s="3">
        <f>SUMIF(HRS!C:C,RPT!E195,HRS!G:G)</f>
        <v>0</v>
      </c>
      <c r="I195" s="9" t="str">
        <f>IFERROR(IF(VLOOKUP(A195,PA!A:E,5,0)=0,"Yes",""),"No")</f>
        <v>No</v>
      </c>
      <c r="J195" s="9" t="str">
        <f>IFERROR(IF(VLOOKUP(A195,PTO!A:L,12,0)="PTOU Applied", "Unplanned PTO",IF(VLOOKUP(A195,PTO!A:L,12,0)="PTOU ","Denied PTO","Planned PTO")),"No PTO")</f>
        <v>No PTO</v>
      </c>
      <c r="K195" s="9" t="str">
        <f t="shared" ref="K195:K258" si="51">IFERROR(IF(AND(I195="No",(H195-F195)&gt;-0.75,OR(J195="No PTO",J195="Planned PTO")),"Check",""),"No SCH")</f>
        <v>Check</v>
      </c>
      <c r="L195" s="14" t="str">
        <f>IFERROR(IF(AND(D195="Kroger",OR(U195="1",U195="0")),IF(VLOOKUP(RPT!A195,KRG!$B$2:$BA$200,52,0)=0,IF(RPT!J195="Planned PTO",IF((F195-0.75)&lt;H195,"Check",""),""),""),""),"")</f>
        <v/>
      </c>
      <c r="M195" s="14" t="str">
        <f>IFERROR(IF(IF(D195="Kroger",AVERAGEIFS('QA Check'!E:E,'QA Check'!C:C,RPT!A195,'QA Check'!H:H,"(QA)"),0)&gt;=90%,IF(AND(I195="Yes",J195&lt;&gt;"Unplanned PTO",U195=1),"Check",""),""),"")</f>
        <v/>
      </c>
      <c r="U195" s="17">
        <f t="shared" si="47"/>
        <v>0</v>
      </c>
      <c r="V195" s="8" t="str">
        <f t="shared" ref="V195:V247" si="52">IF(G195="Plan 0",IF(AND(D195="Kroger",A195&lt;&gt;186410,AP195&gt;38),3,0),"")</f>
        <v/>
      </c>
      <c r="W195" s="9" t="str">
        <f>IF(G195="Plan 2",IF(AND(IFERROR(INDEX(KRG!D:D,MATCH(RPT!A195,KRG!B:B,0),1)="Plan 2",0),A195&lt;&gt;212821),INDEX(KRG!BA:BA,MATCH(RPT!A195,KRG!B:B,0),1),IF(AND(I195="Yes",OR(J195="No PTO",J195="Planned PTO",J195="Denied PTO")),2,0)),"")</f>
        <v/>
      </c>
      <c r="X195" s="9" t="str">
        <f t="shared" ref="X195:X247" si="53">IF(G195="Plan 7",IF(AND(I195="Yes",OR(J195="No PTO",J195="Planned PTO",J195="Denied PTO")),3.5,0),"")</f>
        <v/>
      </c>
      <c r="Y195" s="9" t="str">
        <f>IF(G195="Plan 9",VLOOKUP(RPT!A195,KRG!$B$2:$BA$200,52,0),"")</f>
        <v/>
      </c>
      <c r="Z195" s="9" t="str">
        <f>IF(G195="Plan 11",VLOOKUP(RPT!A195,KRG!$B$2:$BA$200,52,0),"")</f>
        <v/>
      </c>
      <c r="AA195" s="9" t="str">
        <f>IF(G195="Plan 12",IF(D195="Kroger",IF(J195="",0,VLOOKUP(RPT!A195,KRG!$B$2:$BA$200,52,0)),IF(D195="SW Gas (Jax)",INDEX('SWG2'!BA:BA,MATCH(RPT!A195,'SWG2'!B:B,0),1),IF(D195="Mercedes (Jax)",IF(SUM(SUMIFS(HRS!G:G,HRS!C:C,A195,HRS!F:F,{"OT","REG","PR2.5","PROT5","PR125","PROTC","PR2.0","PROT4"}))&gt;=38,4,0),IF(D195="FPL",IF(AND(H195&gt;=38,I195="Yes"),5.5,IF(H195&gt;=38,3,0)),IF(AND(I195="Yes",OR(J195="No PTO",J195="Planned PTO",J195="Denied PTO")),2.5,0))))),"")</f>
        <v/>
      </c>
      <c r="AB195" s="9" t="str">
        <f>IF(G195="Plan 19",IF(J195="",0,VLOOKUP(RPT!A195,KRG!$B$2:$BA$200,52,0)),"")</f>
        <v/>
      </c>
      <c r="AC195" s="9" t="str">
        <f t="shared" ref="AC195:AC247" si="54">IF(G195="Plan 21",IF(AND(I195="Yes",OR(J195="No PTO",J195="Planned PTO",J195="Denied PTO")),3,0),"")</f>
        <v/>
      </c>
      <c r="AD195" s="9" t="str">
        <f>IF(G195="Plan 22",VLOOKUP(RPT!A195,KRG!$B$2:$BA$200,52,0),"")</f>
        <v/>
      </c>
      <c r="AE195" s="3" t="str">
        <f t="shared" si="44"/>
        <v/>
      </c>
      <c r="AF195" s="9" t="str">
        <f>IF(G195="Plan 26",IF(J195="Unplanned PTO",0,VLOOKUP(RPT!A195,KRG!$B$2:$BA$200,52,0)),"")</f>
        <v/>
      </c>
      <c r="AG195" s="9" t="str">
        <f t="shared" si="46"/>
        <v/>
      </c>
      <c r="AH195" s="9" t="str">
        <f>IF(G195="Plan 32",VLOOKUP(A195,'SWG2'!B:BA,52,0),"")</f>
        <v/>
      </c>
      <c r="AI195" s="9" t="str">
        <f t="shared" ref="AI195:AI247" si="55">IF(G195="Plan 33",IF(AP195&gt;=38,3,0),"")</f>
        <v/>
      </c>
      <c r="AJ195" s="9" t="str">
        <f>IF(G195="Plan 3",IF(AND(H195&gt;=38,J195&lt;&gt;"Unplanned PTO"),IF(AND(INDEX(FPL!P:P,MATCH(RPT!A195,FPL!B:B,0),1)&gt;=0.92),4.25,3),IF(AND(H195&gt;=38,J195="Unplanned PTO",AP195&gt;=38),IF(INDEX(FPL!P:P,MATCH(RPT!A195,FPL!B:B,0),1)&gt;=0.92,4.25,3),IF(INDEX(FPL!P:P,MATCH(RPT!A195,FPL!B:B,0),1)&gt;=0.92,1.25,0))),"")</f>
        <v/>
      </c>
      <c r="AL195" s="22" t="e">
        <f>INDEX(Roster!F:F, MATCH(RPT!A195,Roster!A:A,0),1)</f>
        <v>#N/A</v>
      </c>
      <c r="AM195">
        <f>IF(SUMIFS(HRS!G:G,HRS!F:F,"REG",HRS!C:C,RPT!A195)+SUMIFS(HRS!G:G,HRS!F:F,"OT",HRS!C:C,RPT!A195)+SUMIFS(HRS!G:G,HRS!F:F,"PTO",HRS!C:C,RPT!A195,HRS!S:S,"PTOS")&gt;=38,SUMIFS(HRS!G:G,HRS!F:F,"REG",HRS!C:C,RPT!A195)+SUMIFS(HRS!G:G,HRS!F:F,"OT",HRS!C:C,RPT!A195),0)</f>
        <v>0</v>
      </c>
      <c r="AP195">
        <f>SUMIFS(HRS!G:G,HRS!C:C,E195,HRS!F:F,"REG")+SUMIFS(HRS!G:G,HRS!C:C,E195,HRS!F:F,"OT")</f>
        <v>0</v>
      </c>
      <c r="AS195" s="9" t="str">
        <f t="shared" si="48"/>
        <v>1194 194</v>
      </c>
      <c r="AT195" s="9">
        <f t="shared" si="49"/>
        <v>0</v>
      </c>
      <c r="AU195" s="9" t="str">
        <f t="shared" si="45"/>
        <v/>
      </c>
      <c r="AV195" s="19" t="str">
        <f t="shared" ref="AV195:AV258" si="56">IF(AND(AU195="OT",F195&lt;&gt;0), (AP195-F195)/24,"")</f>
        <v/>
      </c>
    </row>
    <row r="196" spans="1:48" customFormat="1" ht="12.75" customHeight="1" x14ac:dyDescent="0.2">
      <c r="A196" s="2">
        <f>Roster!A196</f>
        <v>0</v>
      </c>
      <c r="B196" s="2">
        <f t="shared" ref="B196:B259" si="57">B195+1</f>
        <v>195</v>
      </c>
      <c r="C196" s="2">
        <v>1195</v>
      </c>
      <c r="D196" s="2">
        <f>Roster!D196</f>
        <v>0</v>
      </c>
      <c r="E196" s="2" t="str">
        <f t="shared" si="50"/>
        <v>00</v>
      </c>
      <c r="F196" s="2">
        <f>IFERROR(INDEX('Cur Sch'!G:G,MATCH(RPT!A196,'Cur Sch'!C:C,0),1),0)</f>
        <v>0</v>
      </c>
      <c r="G196" s="2">
        <f>Roster!N196</f>
        <v>0</v>
      </c>
      <c r="H196" s="3">
        <f>SUMIF(HRS!C:C,RPT!E196,HRS!G:G)</f>
        <v>0</v>
      </c>
      <c r="I196" s="9" t="str">
        <f>IFERROR(IF(VLOOKUP(A196,PA!A:E,5,0)=0,"Yes",""),"No")</f>
        <v>No</v>
      </c>
      <c r="J196" s="9" t="str">
        <f>IFERROR(IF(VLOOKUP(A196,PTO!A:L,12,0)="PTOU Applied", "Unplanned PTO",IF(VLOOKUP(A196,PTO!A:L,12,0)="PTOU ","Denied PTO","Planned PTO")),"No PTO")</f>
        <v>No PTO</v>
      </c>
      <c r="K196" s="9" t="str">
        <f t="shared" si="51"/>
        <v>Check</v>
      </c>
      <c r="L196" s="14" t="str">
        <f>IFERROR(IF(AND(D196="Kroger",OR(U196="1",U196="0")),IF(VLOOKUP(RPT!A196,KRG!$B$2:$BA$200,52,0)=0,IF(RPT!J196="Planned PTO",IF((F196-0.75)&lt;H196,"Check",""),""),""),""),"")</f>
        <v/>
      </c>
      <c r="M196" s="14" t="str">
        <f>IFERROR(IF(IF(D196="Kroger",AVERAGEIFS('QA Check'!E:E,'QA Check'!C:C,RPT!A196,'QA Check'!H:H,"(QA)"),0)&gt;=90%,IF(AND(I196="Yes",J196&lt;&gt;"Unplanned PTO",U196=1),"Check",""),""),"")</f>
        <v/>
      </c>
      <c r="U196" s="17">
        <f t="shared" si="47"/>
        <v>0</v>
      </c>
      <c r="V196" s="8" t="str">
        <f t="shared" si="52"/>
        <v/>
      </c>
      <c r="W196" s="9" t="str">
        <f>IF(G196="Plan 2",IF(AND(IFERROR(INDEX(KRG!D:D,MATCH(RPT!A196,KRG!B:B,0),1)="Plan 2",0),A196&lt;&gt;212821),INDEX(KRG!BA:BA,MATCH(RPT!A196,KRG!B:B,0),1),IF(AND(I196="Yes",OR(J196="No PTO",J196="Planned PTO",J196="Denied PTO")),2,0)),"")</f>
        <v/>
      </c>
      <c r="X196" s="9" t="str">
        <f t="shared" si="53"/>
        <v/>
      </c>
      <c r="Y196" s="9" t="str">
        <f>IF(G196="Plan 9",VLOOKUP(RPT!A196,KRG!$B$2:$BA$200,52,0),"")</f>
        <v/>
      </c>
      <c r="Z196" s="9" t="str">
        <f>IF(G196="Plan 11",VLOOKUP(RPT!A196,KRG!$B$2:$BA$200,52,0),"")</f>
        <v/>
      </c>
      <c r="AA196" s="9" t="str">
        <f>IF(G196="Plan 12",IF(D196="Kroger",IF(J196="",0,VLOOKUP(RPT!A196,KRG!$B$2:$BA$200,52,0)),IF(D196="SW Gas (Jax)",INDEX('SWG2'!BA:BA,MATCH(RPT!A196,'SWG2'!B:B,0),1),IF(D196="Mercedes (Jax)",IF(SUM(SUMIFS(HRS!G:G,HRS!C:C,A196,HRS!F:F,{"OT","REG","PR2.5","PROT5","PR125","PROTC","PR2.0","PROT4"}))&gt;=38,4,0),IF(D196="FPL",IF(AND(H196&gt;=38,I196="Yes"),5.5,IF(H196&gt;=38,3,0)),IF(AND(I196="Yes",OR(J196="No PTO",J196="Planned PTO",J196="Denied PTO")),2.5,0))))),"")</f>
        <v/>
      </c>
      <c r="AB196" s="9" t="str">
        <f>IF(G196="Plan 19",IF(J196="",0,VLOOKUP(RPT!A196,KRG!$B$2:$BA$200,52,0)),"")</f>
        <v/>
      </c>
      <c r="AC196" s="9" t="str">
        <f t="shared" si="54"/>
        <v/>
      </c>
      <c r="AD196" s="9" t="str">
        <f>IF(G196="Plan 22",VLOOKUP(RPT!A196,KRG!$B$2:$BA$200,52,0),"")</f>
        <v/>
      </c>
      <c r="AE196" s="3" t="str">
        <f t="shared" si="44"/>
        <v/>
      </c>
      <c r="AF196" s="9" t="str">
        <f>IF(G196="Plan 26",IF(J196="Unplanned PTO",0,VLOOKUP(RPT!A196,KRG!$B$2:$BA$200,52,0)),"")</f>
        <v/>
      </c>
      <c r="AG196" s="9" t="str">
        <f t="shared" si="46"/>
        <v/>
      </c>
      <c r="AH196" s="9" t="str">
        <f>IF(G196="Plan 32",VLOOKUP(A196,'SWG2'!B:BA,52,0),"")</f>
        <v/>
      </c>
      <c r="AI196" s="9" t="str">
        <f t="shared" si="55"/>
        <v/>
      </c>
      <c r="AJ196" s="9" t="str">
        <f>IF(G196="Plan 3",IF(AND(H196&gt;=38,J196&lt;&gt;"Unplanned PTO"),IF(AND(INDEX(FPL!P:P,MATCH(RPT!A196,FPL!B:B,0),1)&gt;=0.92),4.25,3),IF(AND(H196&gt;=38,J196="Unplanned PTO",AP196&gt;=38),IF(INDEX(FPL!P:P,MATCH(RPT!A196,FPL!B:B,0),1)&gt;=0.92,4.25,3),IF(INDEX(FPL!P:P,MATCH(RPT!A196,FPL!B:B,0),1)&gt;=0.92,1.25,0))),"")</f>
        <v/>
      </c>
      <c r="AL196" s="22" t="e">
        <f>INDEX(Roster!F:F, MATCH(RPT!A196,Roster!A:A,0),1)</f>
        <v>#N/A</v>
      </c>
      <c r="AM196">
        <f>IF(SUMIFS(HRS!G:G,HRS!F:F,"REG",HRS!C:C,RPT!A196)+SUMIFS(HRS!G:G,HRS!F:F,"OT",HRS!C:C,RPT!A196)+SUMIFS(HRS!G:G,HRS!F:F,"PTO",HRS!C:C,RPT!A196,HRS!S:S,"PTOS")&gt;=38,SUMIFS(HRS!G:G,HRS!F:F,"REG",HRS!C:C,RPT!A196)+SUMIFS(HRS!G:G,HRS!F:F,"OT",HRS!C:C,RPT!A196),0)</f>
        <v>0</v>
      </c>
      <c r="AP196">
        <f>SUMIFS(HRS!G:G,HRS!C:C,E196,HRS!F:F,"REG")+SUMIFS(HRS!G:G,HRS!C:C,E196,HRS!F:F,"OT")</f>
        <v>0</v>
      </c>
      <c r="AS196" s="9" t="str">
        <f t="shared" si="48"/>
        <v>1195 195</v>
      </c>
      <c r="AT196" s="9">
        <f t="shared" si="49"/>
        <v>0</v>
      </c>
      <c r="AU196" s="9" t="str">
        <f t="shared" si="45"/>
        <v/>
      </c>
      <c r="AV196" s="19" t="str">
        <f t="shared" si="56"/>
        <v/>
      </c>
    </row>
    <row r="197" spans="1:48" customFormat="1" ht="12.75" customHeight="1" x14ac:dyDescent="0.2">
      <c r="A197" s="2">
        <f>Roster!A197</f>
        <v>0</v>
      </c>
      <c r="B197" s="2">
        <f t="shared" si="57"/>
        <v>196</v>
      </c>
      <c r="C197" s="2">
        <v>1196</v>
      </c>
      <c r="D197" s="2">
        <f>Roster!D197</f>
        <v>0</v>
      </c>
      <c r="E197" s="2" t="str">
        <f t="shared" si="50"/>
        <v>00</v>
      </c>
      <c r="F197" s="2">
        <f>IFERROR(INDEX('Cur Sch'!G:G,MATCH(RPT!A197,'Cur Sch'!C:C,0),1),0)</f>
        <v>0</v>
      </c>
      <c r="G197" s="2">
        <f>Roster!N197</f>
        <v>0</v>
      </c>
      <c r="H197" s="3">
        <f>SUMIF(HRS!C:C,RPT!E197,HRS!G:G)</f>
        <v>0</v>
      </c>
      <c r="I197" s="9" t="str">
        <f>IFERROR(IF(VLOOKUP(A197,PA!A:E,5,0)=0,"Yes",""),"No")</f>
        <v>No</v>
      </c>
      <c r="J197" s="9" t="str">
        <f>IFERROR(IF(VLOOKUP(A197,PTO!A:L,12,0)="PTOU Applied", "Unplanned PTO",IF(VLOOKUP(A197,PTO!A:L,12,0)="PTOU ","Denied PTO","Planned PTO")),"No PTO")</f>
        <v>No PTO</v>
      </c>
      <c r="K197" s="9" t="str">
        <f t="shared" si="51"/>
        <v>Check</v>
      </c>
      <c r="L197" s="14" t="str">
        <f>IFERROR(IF(AND(D197="Kroger",OR(U197="1",U197="0")),IF(VLOOKUP(RPT!A197,KRG!$B$2:$BA$200,52,0)=0,IF(RPT!J197="Planned PTO",IF((F197-0.75)&lt;H197,"Check",""),""),""),""),"")</f>
        <v/>
      </c>
      <c r="M197" s="14" t="str">
        <f>IFERROR(IF(IF(D197="Kroger",AVERAGEIFS('QA Check'!E:E,'QA Check'!C:C,RPT!A197,'QA Check'!H:H,"(QA)"),0)&gt;=90%,IF(AND(I197="Yes",J197&lt;&gt;"Unplanned PTO",U197=1),"Check",""),""),"")</f>
        <v/>
      </c>
      <c r="U197" s="17">
        <f t="shared" si="47"/>
        <v>0</v>
      </c>
      <c r="V197" s="8" t="str">
        <f t="shared" si="52"/>
        <v/>
      </c>
      <c r="W197" s="9" t="str">
        <f>IF(G197="Plan 2",IF(AND(IFERROR(INDEX(KRG!D:D,MATCH(RPT!A197,KRG!B:B,0),1)="Plan 2",0),A197&lt;&gt;212821),INDEX(KRG!BA:BA,MATCH(RPT!A197,KRG!B:B,0),1),IF(AND(I197="Yes",OR(J197="No PTO",J197="Planned PTO",J197="Denied PTO")),2,0)),"")</f>
        <v/>
      </c>
      <c r="X197" s="9" t="str">
        <f t="shared" si="53"/>
        <v/>
      </c>
      <c r="Y197" s="9" t="str">
        <f>IF(G197="Plan 9",VLOOKUP(RPT!A197,KRG!$B$2:$BA$200,52,0),"")</f>
        <v/>
      </c>
      <c r="Z197" s="9" t="str">
        <f>IF(G197="Plan 11",VLOOKUP(RPT!A197,KRG!$B$2:$BA$200,52,0),"")</f>
        <v/>
      </c>
      <c r="AA197" s="9" t="str">
        <f>IF(G197="Plan 12",IF(D197="Kroger",IF(J197="",0,VLOOKUP(RPT!A197,KRG!$B$2:$BA$200,52,0)),IF(D197="SW Gas (Jax)",INDEX('SWG2'!BA:BA,MATCH(RPT!A197,'SWG2'!B:B,0),1),IF(D197="Mercedes (Jax)",IF(SUM(SUMIFS(HRS!G:G,HRS!C:C,A197,HRS!F:F,{"OT","REG","PR2.5","PROT5","PR125","PROTC","PR2.0","PROT4"}))&gt;=38,4,0),IF(D197="FPL",IF(AND(H197&gt;=38,I197="Yes"),5.5,IF(H197&gt;=38,3,0)),IF(AND(I197="Yes",OR(J197="No PTO",J197="Planned PTO",J197="Denied PTO")),2.5,0))))),"")</f>
        <v/>
      </c>
      <c r="AB197" s="9" t="str">
        <f>IF(G197="Plan 19",IF(J197="",0,VLOOKUP(RPT!A197,KRG!$B$2:$BA$200,52,0)),"")</f>
        <v/>
      </c>
      <c r="AC197" s="9" t="str">
        <f t="shared" si="54"/>
        <v/>
      </c>
      <c r="AD197" s="9" t="str">
        <f>IF(G197="Plan 22",VLOOKUP(RPT!A197,KRG!$B$2:$BA$200,52,0),"")</f>
        <v/>
      </c>
      <c r="AE197" s="3" t="str">
        <f t="shared" si="44"/>
        <v/>
      </c>
      <c r="AF197" s="9" t="str">
        <f>IF(G197="Plan 26",IF(J197="Unplanned PTO",0,VLOOKUP(RPT!A197,KRG!$B$2:$BA$200,52,0)),"")</f>
        <v/>
      </c>
      <c r="AG197" s="9" t="str">
        <f t="shared" si="46"/>
        <v/>
      </c>
      <c r="AH197" s="9" t="str">
        <f>IF(G197="Plan 32",VLOOKUP(A197,'SWG2'!B:BA,52,0),"")</f>
        <v/>
      </c>
      <c r="AI197" s="9" t="str">
        <f t="shared" si="55"/>
        <v/>
      </c>
      <c r="AJ197" s="9" t="str">
        <f>IF(G197="Plan 3",IF(AND(H197&gt;=38,J197&lt;&gt;"Unplanned PTO"),IF(AND(INDEX(FPL!P:P,MATCH(RPT!A197,FPL!B:B,0),1)&gt;=0.92),4.25,3),IF(AND(H197&gt;=38,J197="Unplanned PTO",AP197&gt;=38),IF(INDEX(FPL!P:P,MATCH(RPT!A197,FPL!B:B,0),1)&gt;=0.92,4.25,3),IF(INDEX(FPL!P:P,MATCH(RPT!A197,FPL!B:B,0),1)&gt;=0.92,1.25,0))),"")</f>
        <v/>
      </c>
      <c r="AL197" s="22" t="e">
        <f>INDEX(Roster!F:F, MATCH(RPT!A197,Roster!A:A,0),1)</f>
        <v>#N/A</v>
      </c>
      <c r="AM197">
        <f>IF(SUMIFS(HRS!G:G,HRS!F:F,"REG",HRS!C:C,RPT!A197)+SUMIFS(HRS!G:G,HRS!F:F,"OT",HRS!C:C,RPT!A197)+SUMIFS(HRS!G:G,HRS!F:F,"PTO",HRS!C:C,RPT!A197,HRS!S:S,"PTOS")&gt;=38,SUMIFS(HRS!G:G,HRS!F:F,"REG",HRS!C:C,RPT!A197)+SUMIFS(HRS!G:G,HRS!F:F,"OT",HRS!C:C,RPT!A197),0)</f>
        <v>0</v>
      </c>
      <c r="AP197">
        <f>SUMIFS(HRS!G:G,HRS!C:C,E197,HRS!F:F,"REG")+SUMIFS(HRS!G:G,HRS!C:C,E197,HRS!F:F,"OT")</f>
        <v>0</v>
      </c>
      <c r="AS197" s="9" t="str">
        <f t="shared" si="48"/>
        <v>1196 196</v>
      </c>
      <c r="AT197" s="9">
        <f t="shared" si="49"/>
        <v>0</v>
      </c>
      <c r="AU197" s="9" t="str">
        <f t="shared" si="45"/>
        <v/>
      </c>
      <c r="AV197" s="19" t="str">
        <f t="shared" si="56"/>
        <v/>
      </c>
    </row>
    <row r="198" spans="1:48" customFormat="1" ht="12.75" customHeight="1" x14ac:dyDescent="0.2">
      <c r="A198" s="2">
        <f>Roster!A198</f>
        <v>0</v>
      </c>
      <c r="B198" s="2">
        <f t="shared" si="57"/>
        <v>197</v>
      </c>
      <c r="C198" s="2">
        <v>1197</v>
      </c>
      <c r="D198" s="2">
        <f>Roster!D198</f>
        <v>0</v>
      </c>
      <c r="E198" s="2" t="str">
        <f t="shared" si="50"/>
        <v>00</v>
      </c>
      <c r="F198" s="2">
        <f>IFERROR(INDEX('Cur Sch'!G:G,MATCH(RPT!A198,'Cur Sch'!C:C,0),1),0)</f>
        <v>0</v>
      </c>
      <c r="G198" s="2">
        <f>Roster!N198</f>
        <v>0</v>
      </c>
      <c r="H198" s="3">
        <f>SUMIF(HRS!C:C,RPT!E198,HRS!G:G)</f>
        <v>0</v>
      </c>
      <c r="I198" s="9" t="str">
        <f>IFERROR(IF(VLOOKUP(A198,PA!A:E,5,0)=0,"Yes",""),"No")</f>
        <v>No</v>
      </c>
      <c r="J198" s="9" t="str">
        <f>IFERROR(IF(VLOOKUP(A198,PTO!A:L,12,0)="PTOU Applied", "Unplanned PTO",IF(VLOOKUP(A198,PTO!A:L,12,0)="PTOU ","Denied PTO","Planned PTO")),"No PTO")</f>
        <v>No PTO</v>
      </c>
      <c r="K198" s="9" t="str">
        <f t="shared" si="51"/>
        <v>Check</v>
      </c>
      <c r="L198" s="14" t="str">
        <f>IFERROR(IF(AND(D198="Kroger",OR(U198="1",U198="0")),IF(VLOOKUP(RPT!A198,KRG!$B$2:$BA$200,52,0)=0,IF(RPT!J198="Planned PTO",IF((F198-0.75)&lt;H198,"Check",""),""),""),""),"")</f>
        <v/>
      </c>
      <c r="M198" s="14" t="str">
        <f>IFERROR(IF(IF(D198="Kroger",AVERAGEIFS('QA Check'!E:E,'QA Check'!C:C,RPT!A198,'QA Check'!H:H,"(QA)"),0)&gt;=90%,IF(AND(I198="Yes",J198&lt;&gt;"Unplanned PTO",U198=1),"Check",""),""),"")</f>
        <v/>
      </c>
      <c r="U198" s="17">
        <f t="shared" si="47"/>
        <v>0</v>
      </c>
      <c r="V198" s="8" t="str">
        <f t="shared" si="52"/>
        <v/>
      </c>
      <c r="W198" s="9" t="str">
        <f>IF(G198="Plan 2",IF(AND(IFERROR(INDEX(KRG!D:D,MATCH(RPT!A198,KRG!B:B,0),1)="Plan 2",0),A198&lt;&gt;212821),INDEX(KRG!BA:BA,MATCH(RPT!A198,KRG!B:B,0),1),IF(AND(I198="Yes",OR(J198="No PTO",J198="Planned PTO",J198="Denied PTO")),2,0)),"")</f>
        <v/>
      </c>
      <c r="X198" s="9" t="str">
        <f t="shared" si="53"/>
        <v/>
      </c>
      <c r="Y198" s="9" t="str">
        <f>IF(G198="Plan 9",VLOOKUP(RPT!A198,KRG!$B$2:$BA$200,52,0),"")</f>
        <v/>
      </c>
      <c r="Z198" s="9" t="str">
        <f>IF(G198="Plan 11",VLOOKUP(RPT!A198,KRG!$B$2:$BA$200,52,0),"")</f>
        <v/>
      </c>
      <c r="AA198" s="9" t="str">
        <f>IF(G198="Plan 12",IF(D198="Kroger",IF(J198="",0,VLOOKUP(RPT!A198,KRG!$B$2:$BA$200,52,0)),IF(D198="SW Gas (Jax)",INDEX('SWG2'!BA:BA,MATCH(RPT!A198,'SWG2'!B:B,0),1),IF(D198="Mercedes (Jax)",IF(SUM(SUMIFS(HRS!G:G,HRS!C:C,A198,HRS!F:F,{"OT","REG","PR2.5","PROT5","PR125","PROTC","PR2.0","PROT4"}))&gt;=38,4,0),IF(D198="FPL",IF(AND(H198&gt;=38,I198="Yes"),5.5,IF(H198&gt;=38,3,0)),IF(AND(I198="Yes",OR(J198="No PTO",J198="Planned PTO",J198="Denied PTO")),2.5,0))))),"")</f>
        <v/>
      </c>
      <c r="AB198" s="9" t="str">
        <f>IF(G198="Plan 19",IF(J198="",0,VLOOKUP(RPT!A198,KRG!$B$2:$BA$200,52,0)),"")</f>
        <v/>
      </c>
      <c r="AC198" s="9" t="str">
        <f t="shared" si="54"/>
        <v/>
      </c>
      <c r="AD198" s="9" t="str">
        <f>IF(G198="Plan 22",VLOOKUP(RPT!A198,KRG!$B$2:$BA$200,52,0),"")</f>
        <v/>
      </c>
      <c r="AE198" s="3" t="str">
        <f t="shared" si="44"/>
        <v/>
      </c>
      <c r="AF198" s="9" t="str">
        <f>IF(G198="Plan 26",IF(J198="Unplanned PTO",0,VLOOKUP(RPT!A198,KRG!$B$2:$BA$200,52,0)),"")</f>
        <v/>
      </c>
      <c r="AG198" s="9" t="str">
        <f t="shared" si="46"/>
        <v/>
      </c>
      <c r="AH198" s="9" t="str">
        <f>IF(G198="Plan 32",VLOOKUP(A198,'SWG2'!B:BA,52,0),"")</f>
        <v/>
      </c>
      <c r="AI198" s="9" t="str">
        <f t="shared" si="55"/>
        <v/>
      </c>
      <c r="AJ198" s="9" t="str">
        <f>IF(G198="Plan 3",IF(AND(H198&gt;=38,J198&lt;&gt;"Unplanned PTO"),IF(AND(INDEX(FPL!P:P,MATCH(RPT!A198,FPL!B:B,0),1)&gt;=0.92),4.25,3),IF(AND(H198&gt;=38,J198="Unplanned PTO",AP198&gt;=38),IF(INDEX(FPL!P:P,MATCH(RPT!A198,FPL!B:B,0),1)&gt;=0.92,4.25,3),IF(INDEX(FPL!P:P,MATCH(RPT!A198,FPL!B:B,0),1)&gt;=0.92,1.25,0))),"")</f>
        <v/>
      </c>
      <c r="AL198" s="22" t="e">
        <f>INDEX(Roster!F:F, MATCH(RPT!A198,Roster!A:A,0),1)</f>
        <v>#N/A</v>
      </c>
      <c r="AM198">
        <f>IF(SUMIFS(HRS!G:G,HRS!F:F,"REG",HRS!C:C,RPT!A198)+SUMIFS(HRS!G:G,HRS!F:F,"OT",HRS!C:C,RPT!A198)+SUMIFS(HRS!G:G,HRS!F:F,"PTO",HRS!C:C,RPT!A198,HRS!S:S,"PTOS")&gt;=38,SUMIFS(HRS!G:G,HRS!F:F,"REG",HRS!C:C,RPT!A198)+SUMIFS(HRS!G:G,HRS!F:F,"OT",HRS!C:C,RPT!A198),0)</f>
        <v>0</v>
      </c>
      <c r="AP198">
        <f>SUMIFS(HRS!G:G,HRS!C:C,E198,HRS!F:F,"REG")+SUMIFS(HRS!G:G,HRS!C:C,E198,HRS!F:F,"OT")</f>
        <v>0</v>
      </c>
      <c r="AS198" s="9" t="str">
        <f t="shared" si="48"/>
        <v>1197 197</v>
      </c>
      <c r="AT198" s="9">
        <f t="shared" si="49"/>
        <v>0</v>
      </c>
      <c r="AU198" s="9" t="str">
        <f t="shared" si="45"/>
        <v/>
      </c>
      <c r="AV198" s="19" t="str">
        <f t="shared" si="56"/>
        <v/>
      </c>
    </row>
    <row r="199" spans="1:48" customFormat="1" ht="12.75" customHeight="1" x14ac:dyDescent="0.2">
      <c r="A199" s="2">
        <f>Roster!A199</f>
        <v>0</v>
      </c>
      <c r="B199" s="2">
        <f t="shared" si="57"/>
        <v>198</v>
      </c>
      <c r="C199" s="2">
        <v>1198</v>
      </c>
      <c r="D199" s="2">
        <f>Roster!D199</f>
        <v>0</v>
      </c>
      <c r="E199" s="2" t="str">
        <f t="shared" si="50"/>
        <v>00</v>
      </c>
      <c r="F199" s="2">
        <f>IFERROR(INDEX('Cur Sch'!G:G,MATCH(RPT!A199,'Cur Sch'!C:C,0),1),0)</f>
        <v>0</v>
      </c>
      <c r="G199" s="2">
        <f>Roster!N199</f>
        <v>0</v>
      </c>
      <c r="H199" s="3">
        <f>SUMIF(HRS!C:C,RPT!E199,HRS!G:G)</f>
        <v>0</v>
      </c>
      <c r="I199" s="9" t="str">
        <f>IFERROR(IF(VLOOKUP(A199,PA!A:E,5,0)=0,"Yes",""),"No")</f>
        <v>No</v>
      </c>
      <c r="J199" s="9" t="str">
        <f>IFERROR(IF(VLOOKUP(A199,PTO!A:L,12,0)="PTOU Applied", "Unplanned PTO",IF(VLOOKUP(A199,PTO!A:L,12,0)="PTOU ","Denied PTO","Planned PTO")),"No PTO")</f>
        <v>No PTO</v>
      </c>
      <c r="K199" s="9" t="str">
        <f t="shared" si="51"/>
        <v>Check</v>
      </c>
      <c r="L199" s="14" t="str">
        <f>IFERROR(IF(AND(D199="Kroger",OR(U199="1",U199="0")),IF(VLOOKUP(RPT!A199,KRG!$B$2:$BA$200,52,0)=0,IF(RPT!J199="Planned PTO",IF((F199-0.75)&lt;H199,"Check",""),""),""),""),"")</f>
        <v/>
      </c>
      <c r="M199" s="14" t="str">
        <f>IFERROR(IF(IF(D199="Kroger",AVERAGEIFS('QA Check'!E:E,'QA Check'!C:C,RPT!A199,'QA Check'!H:H,"(QA)"),0)&gt;=90%,IF(AND(I199="Yes",J199&lt;&gt;"Unplanned PTO",U199=1),"Check",""),""),"")</f>
        <v/>
      </c>
      <c r="U199" s="17">
        <f t="shared" si="47"/>
        <v>0</v>
      </c>
      <c r="V199" s="8" t="str">
        <f t="shared" si="52"/>
        <v/>
      </c>
      <c r="W199" s="9" t="str">
        <f>IF(G199="Plan 2",IF(AND(IFERROR(INDEX(KRG!D:D,MATCH(RPT!A199,KRG!B:B,0),1)="Plan 2",0),A199&lt;&gt;212821),INDEX(KRG!BA:BA,MATCH(RPT!A199,KRG!B:B,0),1),IF(AND(I199="Yes",OR(J199="No PTO",J199="Planned PTO",J199="Denied PTO")),2,0)),"")</f>
        <v/>
      </c>
      <c r="X199" s="9" t="str">
        <f t="shared" si="53"/>
        <v/>
      </c>
      <c r="Y199" s="9" t="str">
        <f>IF(G199="Plan 9",VLOOKUP(RPT!A199,KRG!$B$2:$BA$200,52,0),"")</f>
        <v/>
      </c>
      <c r="Z199" s="9" t="str">
        <f>IF(G199="Plan 11",VLOOKUP(RPT!A199,KRG!$B$2:$BA$200,52,0),"")</f>
        <v/>
      </c>
      <c r="AA199" s="9" t="str">
        <f>IF(G199="Plan 12",IF(D199="Kroger",IF(J199="",0,VLOOKUP(RPT!A199,KRG!$B$2:$BA$200,52,0)),IF(D199="SW Gas (Jax)",INDEX('SWG2'!BA:BA,MATCH(RPT!A199,'SWG2'!B:B,0),1),IF(D199="Mercedes (Jax)",IF(SUM(SUMIFS(HRS!G:G,HRS!C:C,A199,HRS!F:F,{"OT","REG","PR2.5","PROT5","PR125","PROTC","PR2.0","PROT4"}))&gt;=38,4,0),IF(D199="FPL",IF(AND(H199&gt;=38,I199="Yes"),5.5,IF(H199&gt;=38,3,0)),IF(AND(I199="Yes",OR(J199="No PTO",J199="Planned PTO",J199="Denied PTO")),2.5,0))))),"")</f>
        <v/>
      </c>
      <c r="AB199" s="9" t="str">
        <f>IF(G199="Plan 19",IF(J199="",0,VLOOKUP(RPT!A199,KRG!$B$2:$BA$200,52,0)),"")</f>
        <v/>
      </c>
      <c r="AC199" s="9" t="str">
        <f t="shared" si="54"/>
        <v/>
      </c>
      <c r="AD199" s="9" t="str">
        <f>IF(G199="Plan 22",VLOOKUP(RPT!A199,KRG!$B$2:$BA$200,52,0),"")</f>
        <v/>
      </c>
      <c r="AE199" s="3" t="str">
        <f t="shared" si="44"/>
        <v/>
      </c>
      <c r="AF199" s="9" t="str">
        <f>IF(G199="Plan 26",IF(J199="Unplanned PTO",0,VLOOKUP(RPT!A199,KRG!$B$2:$BA$200,52,0)),"")</f>
        <v/>
      </c>
      <c r="AG199" s="9" t="str">
        <f t="shared" si="46"/>
        <v/>
      </c>
      <c r="AH199" s="9" t="str">
        <f>IF(G199="Plan 32",VLOOKUP(A199,'SWG2'!B:BA,52,0),"")</f>
        <v/>
      </c>
      <c r="AI199" s="9" t="str">
        <f t="shared" si="55"/>
        <v/>
      </c>
      <c r="AJ199" s="9" t="str">
        <f>IF(G199="Plan 3",IF(AND(H199&gt;=38,J199&lt;&gt;"Unplanned PTO"),IF(AND(INDEX(FPL!P:P,MATCH(RPT!A199,FPL!B:B,0),1)&gt;=0.92),4.25,3),IF(AND(H199&gt;=38,J199="Unplanned PTO",AP199&gt;=38),IF(INDEX(FPL!P:P,MATCH(RPT!A199,FPL!B:B,0),1)&gt;=0.92,4.25,3),IF(INDEX(FPL!P:P,MATCH(RPT!A199,FPL!B:B,0),1)&gt;=0.92,1.25,0))),"")</f>
        <v/>
      </c>
      <c r="AL199" s="22" t="e">
        <f>INDEX(Roster!F:F, MATCH(RPT!A199,Roster!A:A,0),1)</f>
        <v>#N/A</v>
      </c>
      <c r="AM199">
        <f>IF(SUMIFS(HRS!G:G,HRS!F:F,"REG",HRS!C:C,RPT!A199)+SUMIFS(HRS!G:G,HRS!F:F,"OT",HRS!C:C,RPT!A199)+SUMIFS(HRS!G:G,HRS!F:F,"PTO",HRS!C:C,RPT!A199,HRS!S:S,"PTOS")&gt;=38,SUMIFS(HRS!G:G,HRS!F:F,"REG",HRS!C:C,RPT!A199)+SUMIFS(HRS!G:G,HRS!F:F,"OT",HRS!C:C,RPT!A199),0)</f>
        <v>0</v>
      </c>
      <c r="AP199">
        <f>SUMIFS(HRS!G:G,HRS!C:C,E199,HRS!F:F,"REG")+SUMIFS(HRS!G:G,HRS!C:C,E199,HRS!F:F,"OT")</f>
        <v>0</v>
      </c>
      <c r="AS199" s="9" t="str">
        <f t="shared" si="48"/>
        <v>1198 198</v>
      </c>
      <c r="AT199" s="9">
        <f t="shared" si="49"/>
        <v>0</v>
      </c>
      <c r="AU199" s="9" t="str">
        <f t="shared" si="45"/>
        <v/>
      </c>
      <c r="AV199" s="19" t="str">
        <f t="shared" si="56"/>
        <v/>
      </c>
    </row>
    <row r="200" spans="1:48" customFormat="1" ht="12.75" customHeight="1" x14ac:dyDescent="0.2">
      <c r="A200" s="2">
        <f>Roster!A200</f>
        <v>0</v>
      </c>
      <c r="B200" s="2">
        <f t="shared" si="57"/>
        <v>199</v>
      </c>
      <c r="C200" s="2">
        <v>1199</v>
      </c>
      <c r="D200" s="2">
        <f>Roster!D200</f>
        <v>0</v>
      </c>
      <c r="E200" s="2" t="str">
        <f t="shared" si="50"/>
        <v>00</v>
      </c>
      <c r="F200" s="2">
        <f>IFERROR(INDEX('Cur Sch'!G:G,MATCH(RPT!A200,'Cur Sch'!C:C,0),1),0)</f>
        <v>0</v>
      </c>
      <c r="G200" s="2">
        <f>Roster!N200</f>
        <v>0</v>
      </c>
      <c r="H200" s="3">
        <f>SUMIF(HRS!C:C,RPT!E200,HRS!G:G)</f>
        <v>0</v>
      </c>
      <c r="I200" s="9" t="str">
        <f>IFERROR(IF(VLOOKUP(A200,PA!A:E,5,0)=0,"Yes",""),"No")</f>
        <v>No</v>
      </c>
      <c r="J200" s="9" t="str">
        <f>IFERROR(IF(VLOOKUP(A200,PTO!A:L,12,0)="PTOU Applied", "Unplanned PTO",IF(VLOOKUP(A200,PTO!A:L,12,0)="PTOU ","Denied PTO","Planned PTO")),"No PTO")</f>
        <v>No PTO</v>
      </c>
      <c r="K200" s="9" t="str">
        <f t="shared" si="51"/>
        <v>Check</v>
      </c>
      <c r="L200" s="14" t="str">
        <f>IFERROR(IF(AND(D200="Kroger",OR(U200="1",U200="0")),IF(VLOOKUP(RPT!A200,KRG!$B$2:$BA$200,52,0)=0,IF(RPT!J200="Planned PTO",IF((F200-0.75)&lt;H200,"Check",""),""),""),""),"")</f>
        <v/>
      </c>
      <c r="M200" s="14" t="str">
        <f>IFERROR(IF(IF(D200="Kroger",AVERAGEIFS('QA Check'!E:E,'QA Check'!C:C,RPT!A200,'QA Check'!H:H,"(QA)"),0)&gt;=90%,IF(AND(I200="Yes",J200&lt;&gt;"Unplanned PTO",U200=1),"Check",""),""),"")</f>
        <v/>
      </c>
      <c r="U200" s="17">
        <f t="shared" si="47"/>
        <v>0</v>
      </c>
      <c r="V200" s="8" t="str">
        <f t="shared" si="52"/>
        <v/>
      </c>
      <c r="W200" s="9" t="str">
        <f>IF(G200="Plan 2",IF(AND(IFERROR(INDEX(KRG!D:D,MATCH(RPT!A200,KRG!B:B,0),1)="Plan 2",0),A200&lt;&gt;212821),INDEX(KRG!BA:BA,MATCH(RPT!A200,KRG!B:B,0),1),IF(AND(I200="Yes",OR(J200="No PTO",J200="Planned PTO",J200="Denied PTO")),2,0)),"")</f>
        <v/>
      </c>
      <c r="X200" s="9" t="str">
        <f t="shared" si="53"/>
        <v/>
      </c>
      <c r="Y200" s="9" t="str">
        <f>IF(G200="Plan 9",VLOOKUP(RPT!A200,KRG!$B$2:$BA$200,52,0),"")</f>
        <v/>
      </c>
      <c r="Z200" s="9" t="str">
        <f>IF(G200="Plan 11",VLOOKUP(RPT!A200,KRG!$B$2:$BA$200,52,0),"")</f>
        <v/>
      </c>
      <c r="AA200" s="9" t="str">
        <f>IF(G200="Plan 12",IF(D200="Kroger",IF(J200="",0,VLOOKUP(RPT!A200,KRG!$B$2:$BA$200,52,0)),IF(D200="SW Gas (Jax)",INDEX('SWG2'!BA:BA,MATCH(RPT!A200,'SWG2'!B:B,0),1),IF(D200="Mercedes (Jax)",IF(SUM(SUMIFS(HRS!G:G,HRS!C:C,A200,HRS!F:F,{"OT","REG","PR2.5","PROT5","PR125","PROTC","PR2.0","PROT4"}))&gt;=38,4,0),IF(D200="FPL",IF(AND(H200&gt;=38,I200="Yes"),5.5,IF(H200&gt;=38,3,0)),IF(AND(I200="Yes",OR(J200="No PTO",J200="Planned PTO",J200="Denied PTO")),2.5,0))))),"")</f>
        <v/>
      </c>
      <c r="AB200" s="9" t="str">
        <f>IF(G200="Plan 19",IF(J200="",0,VLOOKUP(RPT!A200,KRG!$B$2:$BA$200,52,0)),"")</f>
        <v/>
      </c>
      <c r="AC200" s="9" t="str">
        <f t="shared" si="54"/>
        <v/>
      </c>
      <c r="AD200" s="9" t="str">
        <f>IF(G200="Plan 22",VLOOKUP(RPT!A200,KRG!$B$2:$BA$200,52,0),"")</f>
        <v/>
      </c>
      <c r="AE200" s="3" t="str">
        <f t="shared" si="44"/>
        <v/>
      </c>
      <c r="AF200" s="9" t="str">
        <f>IF(G200="Plan 26",IF(J200="Unplanned PTO",0,VLOOKUP(RPT!A200,KRG!$B$2:$BA$200,52,0)),"")</f>
        <v/>
      </c>
      <c r="AG200" s="9" t="str">
        <f t="shared" si="46"/>
        <v/>
      </c>
      <c r="AH200" s="9" t="str">
        <f>IF(G200="Plan 32",VLOOKUP(A200,'SWG2'!B:BA,52,0),"")</f>
        <v/>
      </c>
      <c r="AI200" s="9" t="str">
        <f t="shared" si="55"/>
        <v/>
      </c>
      <c r="AJ200" s="9" t="str">
        <f>IF(G200="Plan 3",IF(AND(H200&gt;=38,J200&lt;&gt;"Unplanned PTO"),IF(AND(INDEX(FPL!P:P,MATCH(RPT!A200,FPL!B:B,0),1)&gt;=0.92),4.25,3),IF(AND(H200&gt;=38,J200="Unplanned PTO",AP200&gt;=38),IF(INDEX(FPL!P:P,MATCH(RPT!A200,FPL!B:B,0),1)&gt;=0.92,4.25,3),IF(INDEX(FPL!P:P,MATCH(RPT!A200,FPL!B:B,0),1)&gt;=0.92,1.25,0))),"")</f>
        <v/>
      </c>
      <c r="AL200" s="22" t="e">
        <f>INDEX(Roster!F:F, MATCH(RPT!A200,Roster!A:A,0),1)</f>
        <v>#N/A</v>
      </c>
      <c r="AM200">
        <f>IF(SUMIFS(HRS!G:G,HRS!F:F,"REG",HRS!C:C,RPT!A200)+SUMIFS(HRS!G:G,HRS!F:F,"OT",HRS!C:C,RPT!A200)+SUMIFS(HRS!G:G,HRS!F:F,"PTO",HRS!C:C,RPT!A200,HRS!S:S,"PTOS")&gt;=38,SUMIFS(HRS!G:G,HRS!F:F,"REG",HRS!C:C,RPT!A200)+SUMIFS(HRS!G:G,HRS!F:F,"OT",HRS!C:C,RPT!A200),0)</f>
        <v>0</v>
      </c>
      <c r="AP200">
        <f>SUMIFS(HRS!G:G,HRS!C:C,E200,HRS!F:F,"REG")+SUMIFS(HRS!G:G,HRS!C:C,E200,HRS!F:F,"OT")</f>
        <v>0</v>
      </c>
      <c r="AS200" s="9" t="str">
        <f t="shared" si="48"/>
        <v>1199 199</v>
      </c>
      <c r="AT200" s="9">
        <f t="shared" si="49"/>
        <v>0</v>
      </c>
      <c r="AU200" s="9" t="str">
        <f t="shared" si="45"/>
        <v/>
      </c>
      <c r="AV200" s="19" t="str">
        <f t="shared" si="56"/>
        <v/>
      </c>
    </row>
    <row r="201" spans="1:48" customFormat="1" ht="12.75" customHeight="1" x14ac:dyDescent="0.2">
      <c r="A201" s="2">
        <f>Roster!A201</f>
        <v>0</v>
      </c>
      <c r="B201" s="2">
        <f t="shared" si="57"/>
        <v>200</v>
      </c>
      <c r="C201" s="2">
        <v>1200</v>
      </c>
      <c r="D201" s="2">
        <f>Roster!D201</f>
        <v>0</v>
      </c>
      <c r="E201" s="2" t="str">
        <f t="shared" si="50"/>
        <v>00</v>
      </c>
      <c r="F201" s="2">
        <f>IFERROR(INDEX('Cur Sch'!G:G,MATCH(RPT!A201,'Cur Sch'!C:C,0),1),0)</f>
        <v>0</v>
      </c>
      <c r="G201" s="2">
        <f>Roster!N201</f>
        <v>0</v>
      </c>
      <c r="H201" s="3">
        <f>SUMIF(HRS!C:C,RPT!E201,HRS!G:G)</f>
        <v>0</v>
      </c>
      <c r="I201" s="9" t="str">
        <f>IFERROR(IF(VLOOKUP(A201,PA!A:E,5,0)=0,"Yes",""),"No")</f>
        <v>No</v>
      </c>
      <c r="J201" s="9" t="str">
        <f>IFERROR(IF(VLOOKUP(A201,PTO!A:L,12,0)="PTOU Applied", "Unplanned PTO",IF(VLOOKUP(A201,PTO!A:L,12,0)="PTOU ","Denied PTO","Planned PTO")),"No PTO")</f>
        <v>No PTO</v>
      </c>
      <c r="K201" s="9" t="str">
        <f t="shared" si="51"/>
        <v>Check</v>
      </c>
      <c r="L201" s="14" t="str">
        <f>IFERROR(IF(AND(D201="Kroger",OR(U201="1",U201="0")),IF(VLOOKUP(RPT!A201,KRG!$B$2:$BA$200,52,0)=0,IF(RPT!J201="Planned PTO",IF((F201-0.75)&lt;H201,"Check",""),""),""),""),"")</f>
        <v/>
      </c>
      <c r="M201" s="14" t="str">
        <f>IFERROR(IF(IF(D201="Kroger",AVERAGEIFS('QA Check'!E:E,'QA Check'!C:C,RPT!A201,'QA Check'!H:H,"(QA)"),0)&gt;=90%,IF(AND(I201="Yes",J201&lt;&gt;"Unplanned PTO",U201=1),"Check",""),""),"")</f>
        <v/>
      </c>
      <c r="U201" s="17">
        <f t="shared" si="47"/>
        <v>0</v>
      </c>
      <c r="V201" s="8" t="str">
        <f t="shared" si="52"/>
        <v/>
      </c>
      <c r="W201" s="9" t="str">
        <f>IF(G201="Plan 2",IF(AND(IFERROR(INDEX(KRG!D:D,MATCH(RPT!A201,KRG!B:B,0),1)="Plan 2",0),A201&lt;&gt;212821),INDEX(KRG!BA:BA,MATCH(RPT!A201,KRG!B:B,0),1),IF(AND(I201="Yes",OR(J201="No PTO",J201="Planned PTO",J201="Denied PTO")),2,0)),"")</f>
        <v/>
      </c>
      <c r="X201" s="9" t="str">
        <f t="shared" si="53"/>
        <v/>
      </c>
      <c r="Y201" s="9" t="str">
        <f>IF(G201="Plan 9",VLOOKUP(RPT!A201,KRG!$B$2:$BA$200,52,0),"")</f>
        <v/>
      </c>
      <c r="Z201" s="9" t="str">
        <f>IF(G201="Plan 11",VLOOKUP(RPT!A201,KRG!$B$2:$BA$200,52,0),"")</f>
        <v/>
      </c>
      <c r="AA201" s="9" t="str">
        <f>IF(G201="Plan 12",IF(D201="Kroger",IF(J201="",0,VLOOKUP(RPT!A201,KRG!$B$2:$BA$200,52,0)),IF(D201="SW Gas (Jax)",INDEX('SWG2'!BA:BA,MATCH(RPT!A201,'SWG2'!B:B,0),1),IF(D201="Mercedes (Jax)",IF(SUM(SUMIFS(HRS!G:G,HRS!C:C,A201,HRS!F:F,{"OT","REG","PR2.5","PROT5","PR125","PROTC","PR2.0","PROT4"}))&gt;=38,4,0),IF(D201="FPL",IF(AND(H201&gt;=38,I201="Yes"),5.5,IF(H201&gt;=38,3,0)),IF(AND(I201="Yes",OR(J201="No PTO",J201="Planned PTO",J201="Denied PTO")),2.5,0))))),"")</f>
        <v/>
      </c>
      <c r="AB201" s="9" t="str">
        <f>IF(G201="Plan 19",IF(J201="",0,VLOOKUP(RPT!A201,KRG!$B$2:$BA$200,52,0)),"")</f>
        <v/>
      </c>
      <c r="AC201" s="9" t="str">
        <f t="shared" si="54"/>
        <v/>
      </c>
      <c r="AD201" s="9" t="str">
        <f>IF(G201="Plan 22",VLOOKUP(RPT!A201,KRG!$B$2:$BA$200,52,0),"")</f>
        <v/>
      </c>
      <c r="AE201" s="3" t="str">
        <f t="shared" si="44"/>
        <v/>
      </c>
      <c r="AF201" s="9" t="str">
        <f>IF(G201="Plan 26",IF(J201="Unplanned PTO",0,VLOOKUP(RPT!A201,KRG!$B$2:$BA$200,52,0)),"")</f>
        <v/>
      </c>
      <c r="AG201" s="9" t="str">
        <f t="shared" si="46"/>
        <v/>
      </c>
      <c r="AH201" s="9" t="str">
        <f>IF(G201="Plan 32",VLOOKUP(A201,'SWG2'!B:BA,52,0),"")</f>
        <v/>
      </c>
      <c r="AI201" s="9" t="str">
        <f t="shared" si="55"/>
        <v/>
      </c>
      <c r="AJ201" s="9" t="str">
        <f>IF(G201="Plan 3",IF(AND(H201&gt;=38,J201&lt;&gt;"Unplanned PTO"),IF(AND(INDEX(FPL!P:P,MATCH(RPT!A201,FPL!B:B,0),1)&gt;=0.92),4.25,3),IF(AND(H201&gt;=38,J201="Unplanned PTO",AP201&gt;=38),IF(INDEX(FPL!P:P,MATCH(RPT!A201,FPL!B:B,0),1)&gt;=0.92,4.25,3),IF(INDEX(FPL!P:P,MATCH(RPT!A201,FPL!B:B,0),1)&gt;=0.92,1.25,0))),"")</f>
        <v/>
      </c>
      <c r="AL201" s="22" t="e">
        <f>INDEX(Roster!F:F, MATCH(RPT!A201,Roster!A:A,0),1)</f>
        <v>#N/A</v>
      </c>
      <c r="AM201">
        <f>IF(SUMIFS(HRS!G:G,HRS!F:F,"REG",HRS!C:C,RPT!A201)+SUMIFS(HRS!G:G,HRS!F:F,"OT",HRS!C:C,RPT!A201)+SUMIFS(HRS!G:G,HRS!F:F,"PTO",HRS!C:C,RPT!A201,HRS!S:S,"PTOS")&gt;=38,SUMIFS(HRS!G:G,HRS!F:F,"REG",HRS!C:C,RPT!A201)+SUMIFS(HRS!G:G,HRS!F:F,"OT",HRS!C:C,RPT!A201),0)</f>
        <v>0</v>
      </c>
      <c r="AP201">
        <f>SUMIFS(HRS!G:G,HRS!C:C,E201,HRS!F:F,"REG")+SUMIFS(HRS!G:G,HRS!C:C,E201,HRS!F:F,"OT")</f>
        <v>0</v>
      </c>
      <c r="AS201" s="9" t="str">
        <f t="shared" si="48"/>
        <v>1200 200</v>
      </c>
      <c r="AT201" s="9">
        <f t="shared" si="49"/>
        <v>0</v>
      </c>
      <c r="AU201" s="9" t="str">
        <f t="shared" si="45"/>
        <v/>
      </c>
      <c r="AV201" s="19" t="str">
        <f t="shared" si="56"/>
        <v/>
      </c>
    </row>
    <row r="202" spans="1:48" customFormat="1" ht="12.75" customHeight="1" x14ac:dyDescent="0.2">
      <c r="A202" s="2">
        <f>Roster!A202</f>
        <v>0</v>
      </c>
      <c r="B202" s="2">
        <f t="shared" si="57"/>
        <v>201</v>
      </c>
      <c r="C202" s="2">
        <v>1201</v>
      </c>
      <c r="D202" s="2">
        <f>Roster!D202</f>
        <v>0</v>
      </c>
      <c r="E202" s="2" t="str">
        <f t="shared" si="50"/>
        <v>00</v>
      </c>
      <c r="F202" s="2">
        <f>IFERROR(INDEX('Cur Sch'!G:G,MATCH(RPT!A202,'Cur Sch'!C:C,0),1),0)</f>
        <v>0</v>
      </c>
      <c r="G202" s="2">
        <f>Roster!N202</f>
        <v>0</v>
      </c>
      <c r="H202" s="3">
        <f>SUMIF(HRS!C:C,RPT!E202,HRS!G:G)</f>
        <v>0</v>
      </c>
      <c r="I202" s="9" t="str">
        <f>IFERROR(IF(VLOOKUP(A202,PA!A:E,5,0)=0,"Yes",""),"No")</f>
        <v>No</v>
      </c>
      <c r="J202" s="9" t="str">
        <f>IFERROR(IF(VLOOKUP(A202,PTO!A:L,12,0)="PTOU Applied", "Unplanned PTO",IF(VLOOKUP(A202,PTO!A:L,12,0)="PTOU ","Denied PTO","Planned PTO")),"No PTO")</f>
        <v>No PTO</v>
      </c>
      <c r="K202" s="9" t="str">
        <f t="shared" si="51"/>
        <v>Check</v>
      </c>
      <c r="L202" s="14" t="str">
        <f>IFERROR(IF(AND(D202="Kroger",OR(U202="1",U202="0")),IF(VLOOKUP(RPT!A202,KRG!$B$2:$BA$200,52,0)=0,IF(RPT!J202="Planned PTO",IF((F202-0.75)&lt;H202,"Check",""),""),""),""),"")</f>
        <v/>
      </c>
      <c r="M202" s="14" t="str">
        <f>IFERROR(IF(IF(D202="Kroger",AVERAGEIFS('QA Check'!E:E,'QA Check'!C:C,RPT!A202,'QA Check'!H:H,"(QA)"),0)&gt;=90%,IF(AND(I202="Yes",J202&lt;&gt;"Unplanned PTO",U202=1),"Check",""),""),"")</f>
        <v/>
      </c>
      <c r="U202" s="17">
        <f t="shared" si="47"/>
        <v>0</v>
      </c>
      <c r="V202" s="8" t="str">
        <f t="shared" si="52"/>
        <v/>
      </c>
      <c r="W202" s="9" t="str">
        <f>IF(G202="Plan 2",IF(AND(IFERROR(INDEX(KRG!D:D,MATCH(RPT!A202,KRG!B:B,0),1)="Plan 2",0),A202&lt;&gt;212821),INDEX(KRG!BA:BA,MATCH(RPT!A202,KRG!B:B,0),1),IF(AND(I202="Yes",OR(J202="No PTO",J202="Planned PTO",J202="Denied PTO")),2,0)),"")</f>
        <v/>
      </c>
      <c r="X202" s="9" t="str">
        <f t="shared" si="53"/>
        <v/>
      </c>
      <c r="Y202" s="9" t="str">
        <f>IF(G202="Plan 9",VLOOKUP(RPT!A202,KRG!$B$2:$BA$200,52,0),"")</f>
        <v/>
      </c>
      <c r="Z202" s="9" t="str">
        <f>IF(G202="Plan 11",VLOOKUP(RPT!A202,KRG!$B$2:$BA$200,52,0),"")</f>
        <v/>
      </c>
      <c r="AA202" s="9" t="str">
        <f>IF(G202="Plan 12",IF(D202="Kroger",IF(J202="",0,VLOOKUP(RPT!A202,KRG!$B$2:$BA$200,52,0)),IF(D202="SW Gas (Jax)",INDEX('SWG2'!BA:BA,MATCH(RPT!A202,'SWG2'!B:B,0),1),IF(D202="Mercedes (Jax)",IF(SUM(SUMIFS(HRS!G:G,HRS!C:C,A202,HRS!F:F,{"OT","REG","PR2.5","PROT5","PR125","PROTC","PR2.0","PROT4"}))&gt;=38,4,0),IF(D202="FPL",IF(AND(H202&gt;=38,I202="Yes"),5.5,IF(H202&gt;=38,3,0)),IF(AND(I202="Yes",OR(J202="No PTO",J202="Planned PTO",J202="Denied PTO")),2.5,0))))),"")</f>
        <v/>
      </c>
      <c r="AB202" s="9" t="str">
        <f>IF(G202="Plan 19",IF(J202="",0,VLOOKUP(RPT!A202,KRG!$B$2:$BA$200,52,0)),"")</f>
        <v/>
      </c>
      <c r="AC202" s="9" t="str">
        <f t="shared" si="54"/>
        <v/>
      </c>
      <c r="AD202" s="9" t="str">
        <f>IF(G202="Plan 22",VLOOKUP(RPT!A202,KRG!$B$2:$BA$200,52,0),"")</f>
        <v/>
      </c>
      <c r="AE202" s="3" t="str">
        <f t="shared" si="44"/>
        <v/>
      </c>
      <c r="AF202" s="9" t="str">
        <f>IF(G202="Plan 26",IF(J202="Unplanned PTO",0,VLOOKUP(RPT!A202,KRG!$B$2:$BA$200,52,0)),"")</f>
        <v/>
      </c>
      <c r="AG202" s="9" t="str">
        <f t="shared" si="46"/>
        <v/>
      </c>
      <c r="AH202" s="9" t="str">
        <f>IF(G202="Plan 32",VLOOKUP(A202,'SWG2'!B:BA,52,0),"")</f>
        <v/>
      </c>
      <c r="AI202" s="9" t="str">
        <f t="shared" si="55"/>
        <v/>
      </c>
      <c r="AJ202" s="9" t="str">
        <f>IF(G202="Plan 3",IF(AND(H202&gt;=38,J202&lt;&gt;"Unplanned PTO"),IF(AND(INDEX(FPL!P:P,MATCH(RPT!A202,FPL!B:B,0),1)&gt;=0.92),4.25,3),IF(AND(H202&gt;=38,J202="Unplanned PTO",AP202&gt;=38),IF(INDEX(FPL!P:P,MATCH(RPT!A202,FPL!B:B,0),1)&gt;=0.92,4.25,3),IF(INDEX(FPL!P:P,MATCH(RPT!A202,FPL!B:B,0),1)&gt;=0.92,1.25,0))),"")</f>
        <v/>
      </c>
      <c r="AL202" s="22" t="e">
        <f>INDEX(Roster!F:F, MATCH(RPT!A202,Roster!A:A,0),1)</f>
        <v>#N/A</v>
      </c>
      <c r="AM202">
        <f>IF(SUMIFS(HRS!G:G,HRS!F:F,"REG",HRS!C:C,RPT!A202)+SUMIFS(HRS!G:G,HRS!F:F,"OT",HRS!C:C,RPT!A202)+SUMIFS(HRS!G:G,HRS!F:F,"PTO",HRS!C:C,RPT!A202,HRS!S:S,"PTOS")&gt;=38,SUMIFS(HRS!G:G,HRS!F:F,"REG",HRS!C:C,RPT!A202)+SUMIFS(HRS!G:G,HRS!F:F,"OT",HRS!C:C,RPT!A202),0)</f>
        <v>0</v>
      </c>
      <c r="AP202">
        <f>SUMIFS(HRS!G:G,HRS!C:C,E202,HRS!F:F,"REG")+SUMIFS(HRS!G:G,HRS!C:C,E202,HRS!F:F,"OT")</f>
        <v>0</v>
      </c>
      <c r="AS202" s="9" t="str">
        <f t="shared" si="48"/>
        <v>1201 201</v>
      </c>
      <c r="AT202" s="9">
        <f t="shared" si="49"/>
        <v>0</v>
      </c>
      <c r="AU202" s="9" t="str">
        <f t="shared" si="45"/>
        <v/>
      </c>
      <c r="AV202" s="19" t="str">
        <f t="shared" si="56"/>
        <v/>
      </c>
    </row>
    <row r="203" spans="1:48" customFormat="1" ht="12.75" customHeight="1" x14ac:dyDescent="0.2">
      <c r="A203" s="2">
        <f>Roster!A203</f>
        <v>0</v>
      </c>
      <c r="B203" s="2">
        <f t="shared" si="57"/>
        <v>202</v>
      </c>
      <c r="C203" s="2">
        <v>1202</v>
      </c>
      <c r="D203" s="2">
        <f>Roster!D203</f>
        <v>0</v>
      </c>
      <c r="E203" s="2" t="str">
        <f t="shared" si="50"/>
        <v>00</v>
      </c>
      <c r="F203" s="2">
        <f>IFERROR(INDEX('Cur Sch'!G:G,MATCH(RPT!A203,'Cur Sch'!C:C,0),1),0)</f>
        <v>0</v>
      </c>
      <c r="G203" s="2">
        <f>Roster!N203</f>
        <v>0</v>
      </c>
      <c r="H203" s="3">
        <f>SUMIF(HRS!C:C,RPT!E203,HRS!G:G)</f>
        <v>0</v>
      </c>
      <c r="I203" s="9" t="str">
        <f>IFERROR(IF(VLOOKUP(A203,PA!A:E,5,0)=0,"Yes",""),"No")</f>
        <v>No</v>
      </c>
      <c r="J203" s="9" t="str">
        <f>IFERROR(IF(VLOOKUP(A203,PTO!A:L,12,0)="PTOU Applied", "Unplanned PTO",IF(VLOOKUP(A203,PTO!A:L,12,0)="PTOU ","Denied PTO","Planned PTO")),"No PTO")</f>
        <v>No PTO</v>
      </c>
      <c r="K203" s="9" t="str">
        <f t="shared" si="51"/>
        <v>Check</v>
      </c>
      <c r="L203" s="14" t="str">
        <f>IFERROR(IF(AND(D203="Kroger",OR(U203="1",U203="0")),IF(VLOOKUP(RPT!A203,KRG!$B$2:$BA$200,52,0)=0,IF(RPT!J203="Planned PTO",IF((F203-0.75)&lt;H203,"Check",""),""),""),""),"")</f>
        <v/>
      </c>
      <c r="M203" s="14" t="str">
        <f>IFERROR(IF(IF(D203="Kroger",AVERAGEIFS('QA Check'!E:E,'QA Check'!C:C,RPT!A203,'QA Check'!H:H,"(QA)"),0)&gt;=90%,IF(AND(I203="Yes",J203&lt;&gt;"Unplanned PTO",U203=1),"Check",""),""),"")</f>
        <v/>
      </c>
      <c r="U203" s="17">
        <f t="shared" si="47"/>
        <v>0</v>
      </c>
      <c r="V203" s="8" t="str">
        <f t="shared" si="52"/>
        <v/>
      </c>
      <c r="W203" s="9" t="str">
        <f>IF(G203="Plan 2",IF(AND(IFERROR(INDEX(KRG!D:D,MATCH(RPT!A203,KRG!B:B,0),1)="Plan 2",0),A203&lt;&gt;212821),INDEX(KRG!BA:BA,MATCH(RPT!A203,KRG!B:B,0),1),IF(AND(I203="Yes",OR(J203="No PTO",J203="Planned PTO",J203="Denied PTO")),2,0)),"")</f>
        <v/>
      </c>
      <c r="X203" s="9" t="str">
        <f t="shared" si="53"/>
        <v/>
      </c>
      <c r="Y203" s="9" t="str">
        <f>IF(G203="Plan 9",VLOOKUP(RPT!A203,KRG!$B$2:$BA$200,52,0),"")</f>
        <v/>
      </c>
      <c r="Z203" s="9" t="str">
        <f>IF(G203="Plan 11",VLOOKUP(RPT!A203,KRG!$B$2:$BA$200,52,0),"")</f>
        <v/>
      </c>
      <c r="AA203" s="9" t="str">
        <f>IF(G203="Plan 12",IF(D203="Kroger",IF(J203="",0,VLOOKUP(RPT!A203,KRG!$B$2:$BA$200,52,0)),IF(D203="SW Gas (Jax)",INDEX('SWG2'!BA:BA,MATCH(RPT!A203,'SWG2'!B:B,0),1),IF(D203="Mercedes (Jax)",IF(SUM(SUMIFS(HRS!G:G,HRS!C:C,A203,HRS!F:F,{"OT","REG","PR2.5","PROT5","PR125","PROTC","PR2.0","PROT4"}))&gt;=38,4,0),IF(D203="FPL",IF(AND(H203&gt;=38,I203="Yes"),5.5,IF(H203&gt;=38,3,0)),IF(AND(I203="Yes",OR(J203="No PTO",J203="Planned PTO",J203="Denied PTO")),2.5,0))))),"")</f>
        <v/>
      </c>
      <c r="AB203" s="9" t="str">
        <f>IF(G203="Plan 19",IF(J203="",0,VLOOKUP(RPT!A203,KRG!$B$2:$BA$200,52,0)),"")</f>
        <v/>
      </c>
      <c r="AC203" s="9" t="str">
        <f t="shared" si="54"/>
        <v/>
      </c>
      <c r="AD203" s="9" t="str">
        <f>IF(G203="Plan 22",VLOOKUP(RPT!A203,KRG!$B$2:$BA$200,52,0),"")</f>
        <v/>
      </c>
      <c r="AE203" s="3" t="str">
        <f t="shared" si="44"/>
        <v/>
      </c>
      <c r="AF203" s="9" t="str">
        <f>IF(G203="Plan 26",IF(J203="Unplanned PTO",0,VLOOKUP(RPT!A203,KRG!$B$2:$BA$200,52,0)),"")</f>
        <v/>
      </c>
      <c r="AG203" s="9" t="str">
        <f t="shared" si="46"/>
        <v/>
      </c>
      <c r="AH203" s="9" t="str">
        <f>IF(G203="Plan 32",VLOOKUP(A203,'SWG2'!B:BA,52,0),"")</f>
        <v/>
      </c>
      <c r="AI203" s="9" t="str">
        <f t="shared" si="55"/>
        <v/>
      </c>
      <c r="AJ203" s="9" t="str">
        <f>IF(G203="Plan 3",IF(AND(H203&gt;=38,J203&lt;&gt;"Unplanned PTO"),IF(AND(INDEX(FPL!P:P,MATCH(RPT!A203,FPL!B:B,0),1)&gt;=0.92),4.25,3),IF(AND(H203&gt;=38,J203="Unplanned PTO",AP203&gt;=38),IF(INDEX(FPL!P:P,MATCH(RPT!A203,FPL!B:B,0),1)&gt;=0.92,4.25,3),IF(INDEX(FPL!P:P,MATCH(RPT!A203,FPL!B:B,0),1)&gt;=0.92,1.25,0))),"")</f>
        <v/>
      </c>
      <c r="AL203" s="22" t="e">
        <f>INDEX(Roster!F:F, MATCH(RPT!A203,Roster!A:A,0),1)</f>
        <v>#N/A</v>
      </c>
      <c r="AM203">
        <f>IF(SUMIFS(HRS!G:G,HRS!F:F,"REG",HRS!C:C,RPT!A203)+SUMIFS(HRS!G:G,HRS!F:F,"OT",HRS!C:C,RPT!A203)+SUMIFS(HRS!G:G,HRS!F:F,"PTO",HRS!C:C,RPT!A203,HRS!S:S,"PTOS")&gt;=38,SUMIFS(HRS!G:G,HRS!F:F,"REG",HRS!C:C,RPT!A203)+SUMIFS(HRS!G:G,HRS!F:F,"OT",HRS!C:C,RPT!A203),0)</f>
        <v>0</v>
      </c>
      <c r="AP203">
        <f>SUMIFS(HRS!G:G,HRS!C:C,E203,HRS!F:F,"REG")+SUMIFS(HRS!G:G,HRS!C:C,E203,HRS!F:F,"OT")</f>
        <v>0</v>
      </c>
      <c r="AS203" s="9" t="str">
        <f t="shared" si="48"/>
        <v>1202 202</v>
      </c>
      <c r="AT203" s="9">
        <f t="shared" si="49"/>
        <v>0</v>
      </c>
      <c r="AU203" s="9" t="str">
        <f t="shared" si="45"/>
        <v/>
      </c>
      <c r="AV203" s="19" t="str">
        <f t="shared" si="56"/>
        <v/>
      </c>
    </row>
    <row r="204" spans="1:48" customFormat="1" ht="12.75" customHeight="1" x14ac:dyDescent="0.2">
      <c r="A204" s="2">
        <f>Roster!A204</f>
        <v>0</v>
      </c>
      <c r="B204" s="2">
        <f t="shared" si="57"/>
        <v>203</v>
      </c>
      <c r="C204" s="2">
        <v>1203</v>
      </c>
      <c r="D204" s="2">
        <f>Roster!D204</f>
        <v>0</v>
      </c>
      <c r="E204" s="2" t="str">
        <f t="shared" si="50"/>
        <v>00</v>
      </c>
      <c r="F204" s="2">
        <f>IFERROR(INDEX('Cur Sch'!G:G,MATCH(RPT!A204,'Cur Sch'!C:C,0),1),0)</f>
        <v>0</v>
      </c>
      <c r="G204" s="2">
        <f>Roster!N204</f>
        <v>0</v>
      </c>
      <c r="H204" s="3">
        <f>SUMIF(HRS!C:C,RPT!E204,HRS!G:G)</f>
        <v>0</v>
      </c>
      <c r="I204" s="9" t="str">
        <f>IFERROR(IF(VLOOKUP(A204,PA!A:E,5,0)=0,"Yes",""),"No")</f>
        <v>No</v>
      </c>
      <c r="J204" s="9" t="str">
        <f>IFERROR(IF(VLOOKUP(A204,PTO!A:L,12,0)="PTOU Applied", "Unplanned PTO",IF(VLOOKUP(A204,PTO!A:L,12,0)="PTOU ","Denied PTO","Planned PTO")),"No PTO")</f>
        <v>No PTO</v>
      </c>
      <c r="K204" s="9" t="str">
        <f t="shared" si="51"/>
        <v>Check</v>
      </c>
      <c r="L204" s="14" t="str">
        <f>IFERROR(IF(AND(D204="Kroger",OR(U204="1",U204="0")),IF(VLOOKUP(RPT!A204,KRG!$B$2:$BA$200,52,0)=0,IF(RPT!J204="Planned PTO",IF((F204-0.75)&lt;H204,"Check",""),""),""),""),"")</f>
        <v/>
      </c>
      <c r="M204" s="14" t="str">
        <f>IFERROR(IF(IF(D204="Kroger",AVERAGEIFS('QA Check'!E:E,'QA Check'!C:C,RPT!A204,'QA Check'!H:H,"(QA)"),0)&gt;=90%,IF(AND(I204="Yes",J204&lt;&gt;"Unplanned PTO",U204=1),"Check",""),""),"")</f>
        <v/>
      </c>
      <c r="U204" s="17">
        <f t="shared" si="47"/>
        <v>0</v>
      </c>
      <c r="V204" s="8" t="str">
        <f t="shared" si="52"/>
        <v/>
      </c>
      <c r="W204" s="9" t="str">
        <f>IF(G204="Plan 2",IF(AND(IFERROR(INDEX(KRG!D:D,MATCH(RPT!A204,KRG!B:B,0),1)="Plan 2",0),A204&lt;&gt;212821),INDEX(KRG!BA:BA,MATCH(RPT!A204,KRG!B:B,0),1),IF(AND(I204="Yes",OR(J204="No PTO",J204="Planned PTO",J204="Denied PTO")),2,0)),"")</f>
        <v/>
      </c>
      <c r="X204" s="9" t="str">
        <f t="shared" si="53"/>
        <v/>
      </c>
      <c r="Y204" s="9" t="str">
        <f>IF(G204="Plan 9",VLOOKUP(RPT!A204,KRG!$B$2:$BA$200,52,0),"")</f>
        <v/>
      </c>
      <c r="Z204" s="9" t="str">
        <f>IF(G204="Plan 11",VLOOKUP(RPT!A204,KRG!$B$2:$BA$200,52,0),"")</f>
        <v/>
      </c>
      <c r="AA204" s="9" t="str">
        <f>IF(G204="Plan 12",IF(D204="Kroger",IF(J204="",0,VLOOKUP(RPT!A204,KRG!$B$2:$BA$200,52,0)),IF(D204="SW Gas (Jax)",INDEX('SWG2'!BA:BA,MATCH(RPT!A204,'SWG2'!B:B,0),1),IF(D204="Mercedes (Jax)",IF(SUM(SUMIFS(HRS!G:G,HRS!C:C,A204,HRS!F:F,{"OT","REG","PR2.5","PROT5","PR125","PROTC","PR2.0","PROT4"}))&gt;=38,4,0),IF(D204="FPL",IF(AND(H204&gt;=38,I204="Yes"),5.5,IF(H204&gt;=38,3,0)),IF(AND(I204="Yes",OR(J204="No PTO",J204="Planned PTO",J204="Denied PTO")),2.5,0))))),"")</f>
        <v/>
      </c>
      <c r="AB204" s="9" t="str">
        <f>IF(G204="Plan 19",IF(J204="",0,VLOOKUP(RPT!A204,KRG!$B$2:$BA$200,52,0)),"")</f>
        <v/>
      </c>
      <c r="AC204" s="9" t="str">
        <f t="shared" si="54"/>
        <v/>
      </c>
      <c r="AD204" s="9" t="str">
        <f>IF(G204="Plan 22",VLOOKUP(RPT!A204,KRG!$B$2:$BA$200,52,0),"")</f>
        <v/>
      </c>
      <c r="AE204" s="3" t="str">
        <f t="shared" si="44"/>
        <v/>
      </c>
      <c r="AF204" s="9" t="str">
        <f>IF(G204="Plan 26",IF(J204="Unplanned PTO",0,VLOOKUP(RPT!A204,KRG!$B$2:$BA$200,52,0)),"")</f>
        <v/>
      </c>
      <c r="AG204" s="9" t="str">
        <f t="shared" si="46"/>
        <v/>
      </c>
      <c r="AH204" s="9" t="str">
        <f>IF(G204="Plan 32",VLOOKUP(A204,'SWG2'!B:BA,52,0),"")</f>
        <v/>
      </c>
      <c r="AI204" s="9" t="str">
        <f t="shared" si="55"/>
        <v/>
      </c>
      <c r="AJ204" s="9" t="str">
        <f>IF(G204="Plan 3",IF(AND(H204&gt;=38,J204&lt;&gt;"Unplanned PTO"),IF(AND(INDEX(FPL!P:P,MATCH(RPT!A204,FPL!B:B,0),1)&gt;=0.92),4.25,3),IF(AND(H204&gt;=38,J204="Unplanned PTO",AP204&gt;=38),IF(INDEX(FPL!P:P,MATCH(RPT!A204,FPL!B:B,0),1)&gt;=0.92,4.25,3),IF(INDEX(FPL!P:P,MATCH(RPT!A204,FPL!B:B,0),1)&gt;=0.92,1.25,0))),"")</f>
        <v/>
      </c>
      <c r="AL204" s="22" t="e">
        <f>INDEX(Roster!F:F, MATCH(RPT!A204,Roster!A:A,0),1)</f>
        <v>#N/A</v>
      </c>
      <c r="AM204">
        <f>IF(SUMIFS(HRS!G:G,HRS!F:F,"REG",HRS!C:C,RPT!A204)+SUMIFS(HRS!G:G,HRS!F:F,"OT",HRS!C:C,RPT!A204)+SUMIFS(HRS!G:G,HRS!F:F,"PTO",HRS!C:C,RPT!A204,HRS!S:S,"PTOS")&gt;=38,SUMIFS(HRS!G:G,HRS!F:F,"REG",HRS!C:C,RPT!A204)+SUMIFS(HRS!G:G,HRS!F:F,"OT",HRS!C:C,RPT!A204),0)</f>
        <v>0</v>
      </c>
      <c r="AP204">
        <f>SUMIFS(HRS!G:G,HRS!C:C,E204,HRS!F:F,"REG")+SUMIFS(HRS!G:G,HRS!C:C,E204,HRS!F:F,"OT")</f>
        <v>0</v>
      </c>
      <c r="AS204" s="9" t="str">
        <f t="shared" si="48"/>
        <v>1203 203</v>
      </c>
      <c r="AT204" s="9">
        <f t="shared" si="49"/>
        <v>0</v>
      </c>
      <c r="AU204" s="9" t="str">
        <f t="shared" si="45"/>
        <v/>
      </c>
      <c r="AV204" s="19" t="str">
        <f t="shared" si="56"/>
        <v/>
      </c>
    </row>
    <row r="205" spans="1:48" customFormat="1" ht="12.75" customHeight="1" x14ac:dyDescent="0.2">
      <c r="A205" s="2">
        <f>Roster!A205</f>
        <v>0</v>
      </c>
      <c r="B205" s="2">
        <f t="shared" si="57"/>
        <v>204</v>
      </c>
      <c r="C205" s="2">
        <v>1204</v>
      </c>
      <c r="D205" s="2">
        <f>Roster!D205</f>
        <v>0</v>
      </c>
      <c r="E205" s="2" t="str">
        <f t="shared" si="50"/>
        <v>00</v>
      </c>
      <c r="F205" s="2">
        <f>IFERROR(INDEX('Cur Sch'!G:G,MATCH(RPT!A205,'Cur Sch'!C:C,0),1),0)</f>
        <v>0</v>
      </c>
      <c r="G205" s="2">
        <f>Roster!N205</f>
        <v>0</v>
      </c>
      <c r="H205" s="3">
        <f>SUMIF(HRS!C:C,RPT!E205,HRS!G:G)</f>
        <v>0</v>
      </c>
      <c r="I205" s="9" t="str">
        <f>IFERROR(IF(VLOOKUP(A205,PA!A:E,5,0)=0,"Yes",""),"No")</f>
        <v>No</v>
      </c>
      <c r="J205" s="9" t="str">
        <f>IFERROR(IF(VLOOKUP(A205,PTO!A:L,12,0)="PTOU Applied", "Unplanned PTO",IF(VLOOKUP(A205,PTO!A:L,12,0)="PTOU ","Denied PTO","Planned PTO")),"No PTO")</f>
        <v>No PTO</v>
      </c>
      <c r="K205" s="9" t="str">
        <f t="shared" si="51"/>
        <v>Check</v>
      </c>
      <c r="L205" s="14" t="str">
        <f>IFERROR(IF(AND(D205="Kroger",OR(U205="1",U205="0")),IF(VLOOKUP(RPT!A205,KRG!$B$2:$BA$200,52,0)=0,IF(RPT!J205="Planned PTO",IF((F205-0.75)&lt;H205,"Check",""),""),""),""),"")</f>
        <v/>
      </c>
      <c r="M205" s="14" t="str">
        <f>IFERROR(IF(IF(D205="Kroger",AVERAGEIFS('QA Check'!E:E,'QA Check'!C:C,RPT!A205,'QA Check'!H:H,"(QA)"),0)&gt;=90%,IF(AND(I205="Yes",J205&lt;&gt;"Unplanned PTO",U205=1),"Check",""),""),"")</f>
        <v/>
      </c>
      <c r="U205" s="17">
        <f t="shared" si="47"/>
        <v>0</v>
      </c>
      <c r="V205" s="8" t="str">
        <f t="shared" si="52"/>
        <v/>
      </c>
      <c r="W205" s="9" t="str">
        <f>IF(G205="Plan 2",IF(AND(IFERROR(INDEX(KRG!D:D,MATCH(RPT!A205,KRG!B:B,0),1)="Plan 2",0),A205&lt;&gt;212821),INDEX(KRG!BA:BA,MATCH(RPT!A205,KRG!B:B,0),1),IF(AND(I205="Yes",OR(J205="No PTO",J205="Planned PTO",J205="Denied PTO")),2,0)),"")</f>
        <v/>
      </c>
      <c r="X205" s="9" t="str">
        <f t="shared" si="53"/>
        <v/>
      </c>
      <c r="Y205" s="9" t="str">
        <f>IF(G205="Plan 9",VLOOKUP(RPT!A205,KRG!$B$2:$BA$200,52,0),"")</f>
        <v/>
      </c>
      <c r="Z205" s="9" t="str">
        <f>IF(G205="Plan 11",VLOOKUP(RPT!A205,KRG!$B$2:$BA$200,52,0),"")</f>
        <v/>
      </c>
      <c r="AA205" s="9" t="str">
        <f>IF(G205="Plan 12",IF(D205="Kroger",IF(J205="",0,VLOOKUP(RPT!A205,KRG!$B$2:$BA$200,52,0)),IF(D205="SW Gas (Jax)",INDEX('SWG2'!BA:BA,MATCH(RPT!A205,'SWG2'!B:B,0),1),IF(D205="Mercedes (Jax)",IF(SUM(SUMIFS(HRS!G:G,HRS!C:C,A205,HRS!F:F,{"OT","REG","PR2.5","PROT5","PR125","PROTC","PR2.0","PROT4"}))&gt;=38,4,0),IF(D205="FPL",IF(AND(H205&gt;=38,I205="Yes"),5.5,IF(H205&gt;=38,3,0)),IF(AND(I205="Yes",OR(J205="No PTO",J205="Planned PTO",J205="Denied PTO")),2.5,0))))),"")</f>
        <v/>
      </c>
      <c r="AB205" s="9" t="str">
        <f>IF(G205="Plan 19",IF(J205="",0,VLOOKUP(RPT!A205,KRG!$B$2:$BA$200,52,0)),"")</f>
        <v/>
      </c>
      <c r="AC205" s="9" t="str">
        <f t="shared" si="54"/>
        <v/>
      </c>
      <c r="AD205" s="9" t="str">
        <f>IF(G205="Plan 22",VLOOKUP(RPT!A205,KRG!$B$2:$BA$200,52,0),"")</f>
        <v/>
      </c>
      <c r="AE205" s="3" t="str">
        <f t="shared" si="44"/>
        <v/>
      </c>
      <c r="AF205" s="9" t="str">
        <f>IF(G205="Plan 26",IF(J205="Unplanned PTO",0,VLOOKUP(RPT!A205,KRG!$B$2:$BA$200,52,0)),"")</f>
        <v/>
      </c>
      <c r="AG205" s="9" t="str">
        <f t="shared" si="46"/>
        <v/>
      </c>
      <c r="AH205" s="9" t="str">
        <f>IF(G205="Plan 32",VLOOKUP(A205,'SWG2'!B:BA,52,0),"")</f>
        <v/>
      </c>
      <c r="AI205" s="9" t="str">
        <f t="shared" si="55"/>
        <v/>
      </c>
      <c r="AJ205" s="9" t="str">
        <f>IF(G205="Plan 3",IF(AND(H205&gt;=38,J205&lt;&gt;"Unplanned PTO"),IF(AND(INDEX(FPL!P:P,MATCH(RPT!A205,FPL!B:B,0),1)&gt;=0.92),4.25,3),IF(AND(H205&gt;=38,J205="Unplanned PTO",AP205&gt;=38),IF(INDEX(FPL!P:P,MATCH(RPT!A205,FPL!B:B,0),1)&gt;=0.92,4.25,3),IF(INDEX(FPL!P:P,MATCH(RPT!A205,FPL!B:B,0),1)&gt;=0.92,1.25,0))),"")</f>
        <v/>
      </c>
      <c r="AL205" s="22" t="e">
        <f>INDEX(Roster!F:F, MATCH(RPT!A205,Roster!A:A,0),1)</f>
        <v>#N/A</v>
      </c>
      <c r="AM205">
        <f>IF(SUMIFS(HRS!G:G,HRS!F:F,"REG",HRS!C:C,RPT!A205)+SUMIFS(HRS!G:G,HRS!F:F,"OT",HRS!C:C,RPT!A205)+SUMIFS(HRS!G:G,HRS!F:F,"PTO",HRS!C:C,RPT!A205,HRS!S:S,"PTOS")&gt;=38,SUMIFS(HRS!G:G,HRS!F:F,"REG",HRS!C:C,RPT!A205)+SUMIFS(HRS!G:G,HRS!F:F,"OT",HRS!C:C,RPT!A205),0)</f>
        <v>0</v>
      </c>
      <c r="AP205">
        <f>SUMIFS(HRS!G:G,HRS!C:C,E205,HRS!F:F,"REG")+SUMIFS(HRS!G:G,HRS!C:C,E205,HRS!F:F,"OT")</f>
        <v>0</v>
      </c>
      <c r="AS205" s="9" t="str">
        <f t="shared" si="48"/>
        <v>1204 204</v>
      </c>
      <c r="AT205" s="9">
        <f t="shared" si="49"/>
        <v>0</v>
      </c>
      <c r="AU205" s="9" t="str">
        <f t="shared" si="45"/>
        <v/>
      </c>
      <c r="AV205" s="19" t="str">
        <f t="shared" si="56"/>
        <v/>
      </c>
    </row>
    <row r="206" spans="1:48" customFormat="1" ht="12.75" customHeight="1" x14ac:dyDescent="0.2">
      <c r="A206" s="2">
        <f>Roster!A206</f>
        <v>0</v>
      </c>
      <c r="B206" s="2">
        <f t="shared" si="57"/>
        <v>205</v>
      </c>
      <c r="C206" s="2">
        <v>1205</v>
      </c>
      <c r="D206" s="2">
        <f>Roster!D206</f>
        <v>0</v>
      </c>
      <c r="E206" s="2" t="str">
        <f t="shared" si="50"/>
        <v>00</v>
      </c>
      <c r="F206" s="2">
        <f>IFERROR(INDEX('Cur Sch'!G:G,MATCH(RPT!A206,'Cur Sch'!C:C,0),1),0)</f>
        <v>0</v>
      </c>
      <c r="G206" s="2">
        <f>Roster!N206</f>
        <v>0</v>
      </c>
      <c r="H206" s="3">
        <f>SUMIF(HRS!C:C,RPT!E206,HRS!G:G)</f>
        <v>0</v>
      </c>
      <c r="I206" s="9" t="str">
        <f>IFERROR(IF(VLOOKUP(A206,PA!A:E,5,0)=0,"Yes",""),"No")</f>
        <v>No</v>
      </c>
      <c r="J206" s="9" t="str">
        <f>IFERROR(IF(VLOOKUP(A206,PTO!A:L,12,0)="PTOU Applied", "Unplanned PTO",IF(VLOOKUP(A206,PTO!A:L,12,0)="PTOU ","Denied PTO","Planned PTO")),"No PTO")</f>
        <v>No PTO</v>
      </c>
      <c r="K206" s="9" t="str">
        <f t="shared" si="51"/>
        <v>Check</v>
      </c>
      <c r="L206" s="14" t="str">
        <f>IFERROR(IF(AND(D206="Kroger",OR(U206="1",U206="0")),IF(VLOOKUP(RPT!A206,KRG!$B$2:$BA$200,52,0)=0,IF(RPT!J206="Planned PTO",IF((F206-0.75)&lt;H206,"Check",""),""),""),""),"")</f>
        <v/>
      </c>
      <c r="M206" s="14" t="str">
        <f>IFERROR(IF(IF(D206="Kroger",AVERAGEIFS('QA Check'!E:E,'QA Check'!C:C,RPT!A206,'QA Check'!H:H,"(QA)"),0)&gt;=90%,IF(AND(I206="Yes",J206&lt;&gt;"Unplanned PTO",U206=1),"Check",""),""),"")</f>
        <v/>
      </c>
      <c r="U206" s="17">
        <f t="shared" si="47"/>
        <v>0</v>
      </c>
      <c r="V206" s="8" t="str">
        <f t="shared" si="52"/>
        <v/>
      </c>
      <c r="W206" s="9" t="str">
        <f>IF(G206="Plan 2",IF(AND(IFERROR(INDEX(KRG!D:D,MATCH(RPT!A206,KRG!B:B,0),1)="Plan 2",0),A206&lt;&gt;212821),INDEX(KRG!BA:BA,MATCH(RPT!A206,KRG!B:B,0),1),IF(AND(I206="Yes",OR(J206="No PTO",J206="Planned PTO",J206="Denied PTO")),2,0)),"")</f>
        <v/>
      </c>
      <c r="X206" s="9" t="str">
        <f t="shared" si="53"/>
        <v/>
      </c>
      <c r="Y206" s="9" t="str">
        <f>IF(G206="Plan 9",VLOOKUP(RPT!A206,KRG!$B$2:$BA$200,52,0),"")</f>
        <v/>
      </c>
      <c r="Z206" s="9" t="str">
        <f>IF(G206="Plan 11",VLOOKUP(RPT!A206,KRG!$B$2:$BA$200,52,0),"")</f>
        <v/>
      </c>
      <c r="AA206" s="9" t="str">
        <f>IF(G206="Plan 12",IF(D206="Kroger",IF(J206="",0,VLOOKUP(RPT!A206,KRG!$B$2:$BA$200,52,0)),IF(D206="SW Gas (Jax)",INDEX('SWG2'!BA:BA,MATCH(RPT!A206,'SWG2'!B:B,0),1),IF(D206="Mercedes (Jax)",IF(SUM(SUMIFS(HRS!G:G,HRS!C:C,A206,HRS!F:F,{"OT","REG","PR2.5","PROT5","PR125","PROTC","PR2.0","PROT4"}))&gt;=38,4,0),IF(D206="FPL",IF(AND(H206&gt;=38,I206="Yes"),5.5,IF(H206&gt;=38,3,0)),IF(AND(I206="Yes",OR(J206="No PTO",J206="Planned PTO",J206="Denied PTO")),2.5,0))))),"")</f>
        <v/>
      </c>
      <c r="AB206" s="9" t="str">
        <f>IF(G206="Plan 19",IF(J206="",0,VLOOKUP(RPT!A206,KRG!$B$2:$BA$200,52,0)),"")</f>
        <v/>
      </c>
      <c r="AC206" s="9" t="str">
        <f t="shared" si="54"/>
        <v/>
      </c>
      <c r="AD206" s="9" t="str">
        <f>IF(G206="Plan 22",VLOOKUP(RPT!A206,KRG!$B$2:$BA$200,52,0),"")</f>
        <v/>
      </c>
      <c r="AE206" s="3" t="str">
        <f t="shared" si="44"/>
        <v/>
      </c>
      <c r="AF206" s="9" t="str">
        <f>IF(G206="Plan 26",IF(J206="Unplanned PTO",0,VLOOKUP(RPT!A206,KRG!$B$2:$BA$200,52,0)),"")</f>
        <v/>
      </c>
      <c r="AG206" s="9" t="str">
        <f t="shared" si="46"/>
        <v/>
      </c>
      <c r="AH206" s="9" t="str">
        <f>IF(G206="Plan 32",VLOOKUP(A206,'SWG2'!B:BA,52,0),"")</f>
        <v/>
      </c>
      <c r="AI206" s="9" t="str">
        <f t="shared" si="55"/>
        <v/>
      </c>
      <c r="AJ206" s="9" t="str">
        <f>IF(G206="Plan 3",IF(AND(H206&gt;=38,J206&lt;&gt;"Unplanned PTO"),IF(AND(INDEX(FPL!P:P,MATCH(RPT!A206,FPL!B:B,0),1)&gt;=0.92),4.25,3),IF(AND(H206&gt;=38,J206="Unplanned PTO",AP206&gt;=38),IF(INDEX(FPL!P:P,MATCH(RPT!A206,FPL!B:B,0),1)&gt;=0.92,4.25,3),IF(INDEX(FPL!P:P,MATCH(RPT!A206,FPL!B:B,0),1)&gt;=0.92,1.25,0))),"")</f>
        <v/>
      </c>
      <c r="AL206" s="22" t="e">
        <f>INDEX(Roster!F:F, MATCH(RPT!A206,Roster!A:A,0),1)</f>
        <v>#N/A</v>
      </c>
      <c r="AM206">
        <f>IF(SUMIFS(HRS!G:G,HRS!F:F,"REG",HRS!C:C,RPT!A206)+SUMIFS(HRS!G:G,HRS!F:F,"OT",HRS!C:C,RPT!A206)+SUMIFS(HRS!G:G,HRS!F:F,"PTO",HRS!C:C,RPT!A206,HRS!S:S,"PTOS")&gt;=38,SUMIFS(HRS!G:G,HRS!F:F,"REG",HRS!C:C,RPT!A206)+SUMIFS(HRS!G:G,HRS!F:F,"OT",HRS!C:C,RPT!A206),0)</f>
        <v>0</v>
      </c>
      <c r="AP206">
        <f>SUMIFS(HRS!G:G,HRS!C:C,E206,HRS!F:F,"REG")+SUMIFS(HRS!G:G,HRS!C:C,E206,HRS!F:F,"OT")</f>
        <v>0</v>
      </c>
      <c r="AS206" s="9" t="str">
        <f t="shared" si="48"/>
        <v>1205 205</v>
      </c>
      <c r="AT206" s="9">
        <f t="shared" si="49"/>
        <v>0</v>
      </c>
      <c r="AU206" s="9" t="str">
        <f t="shared" si="45"/>
        <v/>
      </c>
      <c r="AV206" s="19" t="str">
        <f t="shared" si="56"/>
        <v/>
      </c>
    </row>
    <row r="207" spans="1:48" customFormat="1" ht="12.75" customHeight="1" x14ac:dyDescent="0.2">
      <c r="A207" s="2">
        <f>Roster!A207</f>
        <v>0</v>
      </c>
      <c r="B207" s="2">
        <f t="shared" si="57"/>
        <v>206</v>
      </c>
      <c r="C207" s="2">
        <v>1206</v>
      </c>
      <c r="D207" s="2">
        <f>Roster!D207</f>
        <v>0</v>
      </c>
      <c r="E207" s="2" t="str">
        <f t="shared" si="50"/>
        <v>00</v>
      </c>
      <c r="F207" s="2">
        <f>IFERROR(INDEX('Cur Sch'!G:G,MATCH(RPT!A207,'Cur Sch'!C:C,0),1),0)</f>
        <v>0</v>
      </c>
      <c r="G207" s="2">
        <f>Roster!N207</f>
        <v>0</v>
      </c>
      <c r="H207" s="3">
        <f>SUMIF(HRS!C:C,RPT!E207,HRS!G:G)</f>
        <v>0</v>
      </c>
      <c r="I207" s="9" t="str">
        <f>IFERROR(IF(VLOOKUP(A207,PA!A:E,5,0)=0,"Yes",""),"No")</f>
        <v>No</v>
      </c>
      <c r="J207" s="9" t="str">
        <f>IFERROR(IF(VLOOKUP(A207,PTO!A:L,12,0)="PTOU Applied", "Unplanned PTO",IF(VLOOKUP(A207,PTO!A:L,12,0)="PTOU ","Denied PTO","Planned PTO")),"No PTO")</f>
        <v>No PTO</v>
      </c>
      <c r="K207" s="9" t="str">
        <f t="shared" si="51"/>
        <v>Check</v>
      </c>
      <c r="L207" s="14" t="str">
        <f>IFERROR(IF(AND(D207="Kroger",OR(U207="1",U207="0")),IF(VLOOKUP(RPT!A207,KRG!$B$2:$BA$200,52,0)=0,IF(RPT!J207="Planned PTO",IF((F207-0.75)&lt;H207,"Check",""),""),""),""),"")</f>
        <v/>
      </c>
      <c r="M207" s="14" t="str">
        <f>IFERROR(IF(IF(D207="Kroger",AVERAGEIFS('QA Check'!E:E,'QA Check'!C:C,RPT!A207,'QA Check'!H:H,"(QA)"),0)&gt;=90%,IF(AND(I207="Yes",J207&lt;&gt;"Unplanned PTO",U207=1),"Check",""),""),"")</f>
        <v/>
      </c>
      <c r="U207" s="17">
        <f t="shared" si="47"/>
        <v>0</v>
      </c>
      <c r="V207" s="8" t="str">
        <f t="shared" si="52"/>
        <v/>
      </c>
      <c r="W207" s="9" t="str">
        <f>IF(G207="Plan 2",IF(AND(IFERROR(INDEX(KRG!D:D,MATCH(RPT!A207,KRG!B:B,0),1)="Plan 2",0),A207&lt;&gt;212821),INDEX(KRG!BA:BA,MATCH(RPT!A207,KRG!B:B,0),1),IF(AND(I207="Yes",OR(J207="No PTO",J207="Planned PTO",J207="Denied PTO")),2,0)),"")</f>
        <v/>
      </c>
      <c r="X207" s="9" t="str">
        <f t="shared" si="53"/>
        <v/>
      </c>
      <c r="Y207" s="9" t="str">
        <f>IF(G207="Plan 9",VLOOKUP(RPT!A207,KRG!$B$2:$BA$200,52,0),"")</f>
        <v/>
      </c>
      <c r="Z207" s="9" t="str">
        <f>IF(G207="Plan 11",VLOOKUP(RPT!A207,KRG!$B$2:$BA$200,52,0),"")</f>
        <v/>
      </c>
      <c r="AA207" s="9" t="str">
        <f>IF(G207="Plan 12",IF(D207="Kroger",IF(J207="",0,VLOOKUP(RPT!A207,KRG!$B$2:$BA$200,52,0)),IF(D207="SW Gas (Jax)",INDEX('SWG2'!BA:BA,MATCH(RPT!A207,'SWG2'!B:B,0),1),IF(D207="Mercedes (Jax)",IF(SUM(SUMIFS(HRS!G:G,HRS!C:C,A207,HRS!F:F,{"OT","REG","PR2.5","PROT5","PR125","PROTC","PR2.0","PROT4"}))&gt;=38,4,0),IF(D207="FPL",IF(AND(H207&gt;=38,I207="Yes"),5.5,IF(H207&gt;=38,3,0)),IF(AND(I207="Yes",OR(J207="No PTO",J207="Planned PTO",J207="Denied PTO")),2.5,0))))),"")</f>
        <v/>
      </c>
      <c r="AB207" s="9" t="str">
        <f>IF(G207="Plan 19",IF(J207="",0,VLOOKUP(RPT!A207,KRG!$B$2:$BA$200,52,0)),"")</f>
        <v/>
      </c>
      <c r="AC207" s="9" t="str">
        <f t="shared" si="54"/>
        <v/>
      </c>
      <c r="AD207" s="9" t="str">
        <f>IF(G207="Plan 22",VLOOKUP(RPT!A207,KRG!$B$2:$BA$200,52,0),"")</f>
        <v/>
      </c>
      <c r="AE207" s="3" t="str">
        <f t="shared" si="44"/>
        <v/>
      </c>
      <c r="AF207" s="9" t="str">
        <f>IF(G207="Plan 26",IF(J207="Unplanned PTO",0,VLOOKUP(RPT!A207,KRG!$B$2:$BA$200,52,0)),"")</f>
        <v/>
      </c>
      <c r="AG207" s="9" t="str">
        <f t="shared" si="46"/>
        <v/>
      </c>
      <c r="AH207" s="9" t="str">
        <f>IF(G207="Plan 32",VLOOKUP(A207,'SWG2'!B:BA,52,0),"")</f>
        <v/>
      </c>
      <c r="AI207" s="9" t="str">
        <f t="shared" si="55"/>
        <v/>
      </c>
      <c r="AJ207" s="9" t="str">
        <f>IF(G207="Plan 3",IF(AND(H207&gt;=38,J207&lt;&gt;"Unplanned PTO"),IF(AND(INDEX(FPL!P:P,MATCH(RPT!A207,FPL!B:B,0),1)&gt;=0.92),4.25,3),IF(AND(H207&gt;=38,J207="Unplanned PTO",AP207&gt;=38),IF(INDEX(FPL!P:P,MATCH(RPT!A207,FPL!B:B,0),1)&gt;=0.92,4.25,3),IF(INDEX(FPL!P:P,MATCH(RPT!A207,FPL!B:B,0),1)&gt;=0.92,1.25,0))),"")</f>
        <v/>
      </c>
      <c r="AL207" s="22" t="e">
        <f>INDEX(Roster!F:F, MATCH(RPT!A207,Roster!A:A,0),1)</f>
        <v>#N/A</v>
      </c>
      <c r="AM207">
        <f>IF(SUMIFS(HRS!G:G,HRS!F:F,"REG",HRS!C:C,RPT!A207)+SUMIFS(HRS!G:G,HRS!F:F,"OT",HRS!C:C,RPT!A207)+SUMIFS(HRS!G:G,HRS!F:F,"PTO",HRS!C:C,RPT!A207,HRS!S:S,"PTOS")&gt;=38,SUMIFS(HRS!G:G,HRS!F:F,"REG",HRS!C:C,RPT!A207)+SUMIFS(HRS!G:G,HRS!F:F,"OT",HRS!C:C,RPT!A207),0)</f>
        <v>0</v>
      </c>
      <c r="AP207">
        <f>SUMIFS(HRS!G:G,HRS!C:C,E207,HRS!F:F,"REG")+SUMIFS(HRS!G:G,HRS!C:C,E207,HRS!F:F,"OT")</f>
        <v>0</v>
      </c>
      <c r="AS207" s="9" t="str">
        <f t="shared" si="48"/>
        <v>1206 206</v>
      </c>
      <c r="AT207" s="9">
        <f t="shared" si="49"/>
        <v>0</v>
      </c>
      <c r="AU207" s="9" t="str">
        <f t="shared" si="45"/>
        <v/>
      </c>
      <c r="AV207" s="19" t="str">
        <f t="shared" si="56"/>
        <v/>
      </c>
    </row>
    <row r="208" spans="1:48" customFormat="1" ht="12.75" customHeight="1" x14ac:dyDescent="0.2">
      <c r="A208" s="2">
        <f>Roster!A208</f>
        <v>0</v>
      </c>
      <c r="B208" s="2">
        <f t="shared" si="57"/>
        <v>207</v>
      </c>
      <c r="C208" s="2">
        <v>1207</v>
      </c>
      <c r="D208" s="2">
        <f>Roster!D208</f>
        <v>0</v>
      </c>
      <c r="E208" s="2" t="str">
        <f t="shared" si="50"/>
        <v>00</v>
      </c>
      <c r="F208" s="2">
        <f>IFERROR(INDEX('Cur Sch'!G:G,MATCH(RPT!A208,'Cur Sch'!C:C,0),1),0)</f>
        <v>0</v>
      </c>
      <c r="G208" s="2">
        <f>Roster!N208</f>
        <v>0</v>
      </c>
      <c r="H208" s="3">
        <f>SUMIF(HRS!C:C,RPT!E208,HRS!G:G)</f>
        <v>0</v>
      </c>
      <c r="I208" s="9" t="str">
        <f>IFERROR(IF(VLOOKUP(A208,PA!A:E,5,0)=0,"Yes",""),"No")</f>
        <v>No</v>
      </c>
      <c r="J208" s="9" t="str">
        <f>IFERROR(IF(VLOOKUP(A208,PTO!A:L,12,0)="PTOU Applied", "Unplanned PTO",IF(VLOOKUP(A208,PTO!A:L,12,0)="PTOU ","Denied PTO","Planned PTO")),"No PTO")</f>
        <v>No PTO</v>
      </c>
      <c r="K208" s="9" t="str">
        <f t="shared" si="51"/>
        <v>Check</v>
      </c>
      <c r="L208" s="14" t="str">
        <f>IFERROR(IF(AND(D208="Kroger",OR(U208="1",U208="0")),IF(VLOOKUP(RPT!A208,KRG!$B$2:$BA$200,52,0)=0,IF(RPT!J208="Planned PTO",IF((F208-0.75)&lt;H208,"Check",""),""),""),""),"")</f>
        <v/>
      </c>
      <c r="M208" s="14" t="str">
        <f>IFERROR(IF(IF(D208="Kroger",AVERAGEIFS('QA Check'!E:E,'QA Check'!C:C,RPT!A208,'QA Check'!H:H,"(QA)"),0)&gt;=90%,IF(AND(I208="Yes",J208&lt;&gt;"Unplanned PTO",U208=1),"Check",""),""),"")</f>
        <v/>
      </c>
      <c r="U208" s="17">
        <f t="shared" si="47"/>
        <v>0</v>
      </c>
      <c r="V208" s="8" t="str">
        <f t="shared" si="52"/>
        <v/>
      </c>
      <c r="W208" s="9" t="str">
        <f>IF(G208="Plan 2",IF(AND(IFERROR(INDEX(KRG!D:D,MATCH(RPT!A208,KRG!B:B,0),1)="Plan 2",0),A208&lt;&gt;212821),INDEX(KRG!BA:BA,MATCH(RPT!A208,KRG!B:B,0),1),IF(AND(I208="Yes",OR(J208="No PTO",J208="Planned PTO",J208="Denied PTO")),2,0)),"")</f>
        <v/>
      </c>
      <c r="X208" s="9" t="str">
        <f t="shared" si="53"/>
        <v/>
      </c>
      <c r="Y208" s="9" t="str">
        <f>IF(G208="Plan 9",VLOOKUP(RPT!A208,KRG!$B$2:$BA$200,52,0),"")</f>
        <v/>
      </c>
      <c r="Z208" s="9" t="str">
        <f>IF(G208="Plan 11",VLOOKUP(RPT!A208,KRG!$B$2:$BA$200,52,0),"")</f>
        <v/>
      </c>
      <c r="AA208" s="9" t="str">
        <f>IF(G208="Plan 12",IF(D208="Kroger",IF(J208="",0,VLOOKUP(RPT!A208,KRG!$B$2:$BA$200,52,0)),IF(D208="SW Gas (Jax)",INDEX('SWG2'!BA:BA,MATCH(RPT!A208,'SWG2'!B:B,0),1),IF(D208="Mercedes (Jax)",IF(SUM(SUMIFS(HRS!G:G,HRS!C:C,A208,HRS!F:F,{"OT","REG","PR2.5","PROT5","PR125","PROTC","PR2.0","PROT4"}))&gt;=38,4,0),IF(D208="FPL",IF(AND(H208&gt;=38,I208="Yes"),5.5,IF(H208&gt;=38,3,0)),IF(AND(I208="Yes",OR(J208="No PTO",J208="Planned PTO",J208="Denied PTO")),2.5,0))))),"")</f>
        <v/>
      </c>
      <c r="AB208" s="9" t="str">
        <f>IF(G208="Plan 19",IF(J208="",0,VLOOKUP(RPT!A208,KRG!$B$2:$BA$200,52,0)),"")</f>
        <v/>
      </c>
      <c r="AC208" s="9" t="str">
        <f t="shared" si="54"/>
        <v/>
      </c>
      <c r="AD208" s="9" t="str">
        <f>IF(G208="Plan 22",VLOOKUP(RPT!A208,KRG!$B$2:$BA$200,52,0),"")</f>
        <v/>
      </c>
      <c r="AE208" s="3" t="str">
        <f t="shared" si="44"/>
        <v/>
      </c>
      <c r="AF208" s="9" t="str">
        <f>IF(G208="Plan 26",IF(J208="Unplanned PTO",0,VLOOKUP(RPT!A208,KRG!$B$2:$BA$200,52,0)),"")</f>
        <v/>
      </c>
      <c r="AG208" s="9" t="str">
        <f t="shared" si="46"/>
        <v/>
      </c>
      <c r="AH208" s="9" t="str">
        <f>IF(G208="Plan 32",VLOOKUP(A208,'SWG2'!B:BA,52,0),"")</f>
        <v/>
      </c>
      <c r="AI208" s="9" t="str">
        <f t="shared" si="55"/>
        <v/>
      </c>
      <c r="AJ208" s="9" t="str">
        <f>IF(G208="Plan 3",IF(AND(H208&gt;=38,J208&lt;&gt;"Unplanned PTO"),IF(AND(INDEX(FPL!P:P,MATCH(RPT!A208,FPL!B:B,0),1)&gt;=0.92),4.25,3),IF(AND(H208&gt;=38,J208="Unplanned PTO",AP208&gt;=38),IF(INDEX(FPL!P:P,MATCH(RPT!A208,FPL!B:B,0),1)&gt;=0.92,4.25,3),IF(INDEX(FPL!P:P,MATCH(RPT!A208,FPL!B:B,0),1)&gt;=0.92,1.25,0))),"")</f>
        <v/>
      </c>
      <c r="AL208" s="22" t="e">
        <f>INDEX(Roster!F:F, MATCH(RPT!A208,Roster!A:A,0),1)</f>
        <v>#N/A</v>
      </c>
      <c r="AM208">
        <f>IF(SUMIFS(HRS!G:G,HRS!F:F,"REG",HRS!C:C,RPT!A208)+SUMIFS(HRS!G:G,HRS!F:F,"OT",HRS!C:C,RPT!A208)+SUMIFS(HRS!G:G,HRS!F:F,"PTO",HRS!C:C,RPT!A208,HRS!S:S,"PTOS")&gt;=38,SUMIFS(HRS!G:G,HRS!F:F,"REG",HRS!C:C,RPT!A208)+SUMIFS(HRS!G:G,HRS!F:F,"OT",HRS!C:C,RPT!A208),0)</f>
        <v>0</v>
      </c>
      <c r="AP208">
        <f>SUMIFS(HRS!G:G,HRS!C:C,E208,HRS!F:F,"REG")+SUMIFS(HRS!G:G,HRS!C:C,E208,HRS!F:F,"OT")</f>
        <v>0</v>
      </c>
      <c r="AS208" s="9" t="str">
        <f t="shared" si="48"/>
        <v>1207 207</v>
      </c>
      <c r="AT208" s="9">
        <f t="shared" si="49"/>
        <v>0</v>
      </c>
      <c r="AU208" s="9" t="str">
        <f t="shared" si="45"/>
        <v/>
      </c>
      <c r="AV208" s="19" t="str">
        <f t="shared" si="56"/>
        <v/>
      </c>
    </row>
    <row r="209" spans="1:48" customFormat="1" ht="12.75" customHeight="1" x14ac:dyDescent="0.2">
      <c r="A209" s="2">
        <f>Roster!A209</f>
        <v>0</v>
      </c>
      <c r="B209" s="2">
        <f t="shared" si="57"/>
        <v>208</v>
      </c>
      <c r="C209" s="2">
        <v>1208</v>
      </c>
      <c r="D209" s="2">
        <f>Roster!D209</f>
        <v>0</v>
      </c>
      <c r="E209" s="2" t="str">
        <f t="shared" si="50"/>
        <v>00</v>
      </c>
      <c r="F209" s="2">
        <f>IFERROR(INDEX('Cur Sch'!G:G,MATCH(RPT!A209,'Cur Sch'!C:C,0),1),0)</f>
        <v>0</v>
      </c>
      <c r="G209" s="2">
        <f>Roster!N209</f>
        <v>0</v>
      </c>
      <c r="H209" s="3">
        <f>SUMIF(HRS!C:C,RPT!E209,HRS!G:G)</f>
        <v>0</v>
      </c>
      <c r="I209" s="9" t="str">
        <f>IFERROR(IF(VLOOKUP(A209,PA!A:E,5,0)=0,"Yes",""),"No")</f>
        <v>No</v>
      </c>
      <c r="J209" s="9" t="str">
        <f>IFERROR(IF(VLOOKUP(A209,PTO!A:L,12,0)="PTOU Applied", "Unplanned PTO",IF(VLOOKUP(A209,PTO!A:L,12,0)="PTOU ","Denied PTO","Planned PTO")),"No PTO")</f>
        <v>No PTO</v>
      </c>
      <c r="K209" s="9" t="str">
        <f t="shared" si="51"/>
        <v>Check</v>
      </c>
      <c r="L209" s="14" t="str">
        <f>IFERROR(IF(AND(D209="Kroger",OR(U209="1",U209="0")),IF(VLOOKUP(RPT!A209,KRG!$B$2:$BA$200,52,0)=0,IF(RPT!J209="Planned PTO",IF((F209-0.75)&lt;H209,"Check",""),""),""),""),"")</f>
        <v/>
      </c>
      <c r="M209" s="14" t="str">
        <f>IFERROR(IF(IF(D209="Kroger",AVERAGEIFS('QA Check'!E:E,'QA Check'!C:C,RPT!A209,'QA Check'!H:H,"(QA)"),0)&gt;=90%,IF(AND(I209="Yes",J209&lt;&gt;"Unplanned PTO",U209=1),"Check",""),""),"")</f>
        <v/>
      </c>
      <c r="U209" s="17">
        <f t="shared" si="47"/>
        <v>0</v>
      </c>
      <c r="V209" s="8" t="str">
        <f t="shared" si="52"/>
        <v/>
      </c>
      <c r="W209" s="9" t="str">
        <f>IF(G209="Plan 2",IF(AND(IFERROR(INDEX(KRG!D:D,MATCH(RPT!A209,KRG!B:B,0),1)="Plan 2",0),A209&lt;&gt;212821),INDEX(KRG!BA:BA,MATCH(RPT!A209,KRG!B:B,0),1),IF(AND(I209="Yes",OR(J209="No PTO",J209="Planned PTO",J209="Denied PTO")),2,0)),"")</f>
        <v/>
      </c>
      <c r="X209" s="9" t="str">
        <f t="shared" si="53"/>
        <v/>
      </c>
      <c r="Y209" s="9" t="str">
        <f>IF(G209="Plan 9",VLOOKUP(RPT!A209,KRG!$B$2:$BA$200,52,0),"")</f>
        <v/>
      </c>
      <c r="Z209" s="9" t="str">
        <f>IF(G209="Plan 11",VLOOKUP(RPT!A209,KRG!$B$2:$BA$200,52,0),"")</f>
        <v/>
      </c>
      <c r="AA209" s="9" t="str">
        <f>IF(G209="Plan 12",IF(D209="Kroger",IF(J209="",0,VLOOKUP(RPT!A209,KRG!$B$2:$BA$200,52,0)),IF(D209="SW Gas (Jax)",INDEX('SWG2'!BA:BA,MATCH(RPT!A209,'SWG2'!B:B,0),1),IF(D209="Mercedes (Jax)",IF(SUM(SUMIFS(HRS!G:G,HRS!C:C,A209,HRS!F:F,{"OT","REG","PR2.5","PROT5","PR125","PROTC","PR2.0","PROT4"}))&gt;=38,4,0),IF(D209="FPL",IF(AND(H209&gt;=38,I209="Yes"),5.5,IF(H209&gt;=38,3,0)),IF(AND(I209="Yes",OR(J209="No PTO",J209="Planned PTO",J209="Denied PTO")),2.5,0))))),"")</f>
        <v/>
      </c>
      <c r="AB209" s="9" t="str">
        <f>IF(G209="Plan 19",IF(J209="",0,VLOOKUP(RPT!A209,KRG!$B$2:$BA$200,52,0)),"")</f>
        <v/>
      </c>
      <c r="AC209" s="9" t="str">
        <f t="shared" si="54"/>
        <v/>
      </c>
      <c r="AD209" s="9" t="str">
        <f>IF(G209="Plan 22",VLOOKUP(RPT!A209,KRG!$B$2:$BA$200,52,0),"")</f>
        <v/>
      </c>
      <c r="AE209" s="3" t="str">
        <f t="shared" si="44"/>
        <v/>
      </c>
      <c r="AF209" s="9" t="str">
        <f>IF(G209="Plan 26",IF(J209="Unplanned PTO",0,VLOOKUP(RPT!A209,KRG!$B$2:$BA$200,52,0)),"")</f>
        <v/>
      </c>
      <c r="AG209" s="9" t="str">
        <f t="shared" si="46"/>
        <v/>
      </c>
      <c r="AH209" s="9" t="str">
        <f>IF(G209="Plan 32",VLOOKUP(A209,'SWG2'!B:BA,52,0),"")</f>
        <v/>
      </c>
      <c r="AI209" s="9" t="str">
        <f t="shared" si="55"/>
        <v/>
      </c>
      <c r="AJ209" s="9" t="str">
        <f>IF(G209="Plan 3",IF(AND(H209&gt;=38,J209&lt;&gt;"Unplanned PTO"),IF(AND(INDEX(FPL!P:P,MATCH(RPT!A209,FPL!B:B,0),1)&gt;=0.92),4.25,3),IF(AND(H209&gt;=38,J209="Unplanned PTO",AP209&gt;=38),IF(INDEX(FPL!P:P,MATCH(RPT!A209,FPL!B:B,0),1)&gt;=0.92,4.25,3),IF(INDEX(FPL!P:P,MATCH(RPT!A209,FPL!B:B,0),1)&gt;=0.92,1.25,0))),"")</f>
        <v/>
      </c>
      <c r="AL209" s="22" t="e">
        <f>INDEX(Roster!F:F, MATCH(RPT!A209,Roster!A:A,0),1)</f>
        <v>#N/A</v>
      </c>
      <c r="AM209">
        <f>IF(SUMIFS(HRS!G:G,HRS!F:F,"REG",HRS!C:C,RPT!A209)+SUMIFS(HRS!G:G,HRS!F:F,"OT",HRS!C:C,RPT!A209)+SUMIFS(HRS!G:G,HRS!F:F,"PTO",HRS!C:C,RPT!A209,HRS!S:S,"PTOS")&gt;=38,SUMIFS(HRS!G:G,HRS!F:F,"REG",HRS!C:C,RPT!A209)+SUMIFS(HRS!G:G,HRS!F:F,"OT",HRS!C:C,RPT!A209),0)</f>
        <v>0</v>
      </c>
      <c r="AP209">
        <f>SUMIFS(HRS!G:G,HRS!C:C,E209,HRS!F:F,"REG")+SUMIFS(HRS!G:G,HRS!C:C,E209,HRS!F:F,"OT")</f>
        <v>0</v>
      </c>
      <c r="AS209" s="9" t="str">
        <f t="shared" si="48"/>
        <v>1208 208</v>
      </c>
      <c r="AT209" s="9">
        <f t="shared" si="49"/>
        <v>0</v>
      </c>
      <c r="AU209" s="9" t="str">
        <f t="shared" si="45"/>
        <v/>
      </c>
      <c r="AV209" s="19" t="str">
        <f t="shared" si="56"/>
        <v/>
      </c>
    </row>
    <row r="210" spans="1:48" customFormat="1" ht="12.75" customHeight="1" x14ac:dyDescent="0.2">
      <c r="A210" s="2">
        <f>Roster!A210</f>
        <v>0</v>
      </c>
      <c r="B210" s="2">
        <f t="shared" si="57"/>
        <v>209</v>
      </c>
      <c r="C210" s="2">
        <v>1209</v>
      </c>
      <c r="D210" s="2">
        <f>Roster!D210</f>
        <v>0</v>
      </c>
      <c r="E210" s="2" t="str">
        <f t="shared" si="50"/>
        <v>00</v>
      </c>
      <c r="F210" s="2">
        <f>IFERROR(INDEX('Cur Sch'!G:G,MATCH(RPT!A210,'Cur Sch'!C:C,0),1),0)</f>
        <v>0</v>
      </c>
      <c r="G210" s="2">
        <f>Roster!N210</f>
        <v>0</v>
      </c>
      <c r="H210" s="3">
        <f>SUMIF(HRS!C:C,RPT!E210,HRS!G:G)</f>
        <v>0</v>
      </c>
      <c r="I210" s="9" t="str">
        <f>IFERROR(IF(VLOOKUP(A210,PA!A:E,5,0)=0,"Yes",""),"No")</f>
        <v>No</v>
      </c>
      <c r="J210" s="9" t="str">
        <f>IFERROR(IF(VLOOKUP(A210,PTO!A:L,12,0)="PTOU Applied", "Unplanned PTO",IF(VLOOKUP(A210,PTO!A:L,12,0)="PTOU ","Denied PTO","Planned PTO")),"No PTO")</f>
        <v>No PTO</v>
      </c>
      <c r="K210" s="9" t="str">
        <f t="shared" si="51"/>
        <v>Check</v>
      </c>
      <c r="L210" s="14" t="str">
        <f>IFERROR(IF(AND(D210="Kroger",OR(U210="1",U210="0")),IF(VLOOKUP(RPT!A210,KRG!$B$2:$BA$200,52,0)=0,IF(RPT!J210="Planned PTO",IF((F210-0.75)&lt;H210,"Check",""),""),""),""),"")</f>
        <v/>
      </c>
      <c r="M210" s="14" t="str">
        <f>IFERROR(IF(IF(D210="Kroger",AVERAGEIFS('QA Check'!E:E,'QA Check'!C:C,RPT!A210,'QA Check'!H:H,"(QA)"),0)&gt;=90%,IF(AND(I210="Yes",J210&lt;&gt;"Unplanned PTO",U210=1),"Check",""),""),"")</f>
        <v/>
      </c>
      <c r="U210" s="17">
        <f t="shared" si="47"/>
        <v>0</v>
      </c>
      <c r="V210" s="8" t="str">
        <f t="shared" si="52"/>
        <v/>
      </c>
      <c r="W210" s="9" t="str">
        <f>IF(G210="Plan 2",IF(AND(IFERROR(INDEX(KRG!D:D,MATCH(RPT!A210,KRG!B:B,0),1)="Plan 2",0),A210&lt;&gt;212821),INDEX(KRG!BA:BA,MATCH(RPT!A210,KRG!B:B,0),1),IF(AND(I210="Yes",OR(J210="No PTO",J210="Planned PTO",J210="Denied PTO")),2,0)),"")</f>
        <v/>
      </c>
      <c r="X210" s="9" t="str">
        <f t="shared" si="53"/>
        <v/>
      </c>
      <c r="Y210" s="9" t="str">
        <f>IF(G210="Plan 9",VLOOKUP(RPT!A210,KRG!$B$2:$BA$200,52,0),"")</f>
        <v/>
      </c>
      <c r="Z210" s="9" t="str">
        <f>IF(G210="Plan 11",VLOOKUP(RPT!A210,KRG!$B$2:$BA$200,52,0),"")</f>
        <v/>
      </c>
      <c r="AA210" s="9" t="str">
        <f>IF(G210="Plan 12",IF(D210="Kroger",IF(J210="",0,VLOOKUP(RPT!A210,KRG!$B$2:$BA$200,52,0)),IF(D210="SW Gas (Jax)",INDEX('SWG2'!BA:BA,MATCH(RPT!A210,'SWG2'!B:B,0),1),IF(D210="Mercedes (Jax)",IF(SUM(SUMIFS(HRS!G:G,HRS!C:C,A210,HRS!F:F,{"OT","REG","PR2.5","PROT5","PR125","PROTC","PR2.0","PROT4"}))&gt;=38,4,0),IF(D210="FPL",IF(AND(H210&gt;=38,I210="Yes"),5.5,IF(H210&gt;=38,3,0)),IF(AND(I210="Yes",OR(J210="No PTO",J210="Planned PTO",J210="Denied PTO")),2.5,0))))),"")</f>
        <v/>
      </c>
      <c r="AB210" s="9" t="str">
        <f>IF(G210="Plan 19",IF(J210="",0,VLOOKUP(RPT!A210,KRG!$B$2:$BA$200,52,0)),"")</f>
        <v/>
      </c>
      <c r="AC210" s="9" t="str">
        <f t="shared" si="54"/>
        <v/>
      </c>
      <c r="AD210" s="9" t="str">
        <f>IF(G210="Plan 22",VLOOKUP(RPT!A210,KRG!$B$2:$BA$200,52,0),"")</f>
        <v/>
      </c>
      <c r="AE210" s="3" t="str">
        <f t="shared" si="44"/>
        <v/>
      </c>
      <c r="AF210" s="9" t="str">
        <f>IF(G210="Plan 26",IF(J210="Unplanned PTO",0,VLOOKUP(RPT!A210,KRG!$B$2:$BA$200,52,0)),"")</f>
        <v/>
      </c>
      <c r="AG210" s="9" t="str">
        <f t="shared" si="46"/>
        <v/>
      </c>
      <c r="AH210" s="9" t="str">
        <f>IF(G210="Plan 32",VLOOKUP(A210,'SWG2'!B:BA,52,0),"")</f>
        <v/>
      </c>
      <c r="AI210" s="9" t="str">
        <f t="shared" si="55"/>
        <v/>
      </c>
      <c r="AJ210" s="9" t="str">
        <f>IF(G210="Plan 3",IF(AND(H210&gt;=38,J210&lt;&gt;"Unplanned PTO"),IF(AND(INDEX(FPL!P:P,MATCH(RPT!A210,FPL!B:B,0),1)&gt;=0.92),4.25,3),IF(AND(H210&gt;=38,J210="Unplanned PTO",AP210&gt;=38),IF(INDEX(FPL!P:P,MATCH(RPT!A210,FPL!B:B,0),1)&gt;=0.92,4.25,3),IF(INDEX(FPL!P:P,MATCH(RPT!A210,FPL!B:B,0),1)&gt;=0.92,1.25,0))),"")</f>
        <v/>
      </c>
      <c r="AL210" s="22" t="e">
        <f>INDEX(Roster!F:F, MATCH(RPT!A210,Roster!A:A,0),1)</f>
        <v>#N/A</v>
      </c>
      <c r="AM210">
        <f>IF(SUMIFS(HRS!G:G,HRS!F:F,"REG",HRS!C:C,RPT!A210)+SUMIFS(HRS!G:G,HRS!F:F,"OT",HRS!C:C,RPT!A210)+SUMIFS(HRS!G:G,HRS!F:F,"PTO",HRS!C:C,RPT!A210,HRS!S:S,"PTOS")&gt;=38,SUMIFS(HRS!G:G,HRS!F:F,"REG",HRS!C:C,RPT!A210)+SUMIFS(HRS!G:G,HRS!F:F,"OT",HRS!C:C,RPT!A210),0)</f>
        <v>0</v>
      </c>
      <c r="AP210">
        <f>SUMIFS(HRS!G:G,HRS!C:C,E210,HRS!F:F,"REG")+SUMIFS(HRS!G:G,HRS!C:C,E210,HRS!F:F,"OT")</f>
        <v>0</v>
      </c>
      <c r="AS210" s="9" t="str">
        <f t="shared" si="48"/>
        <v>1209 209</v>
      </c>
      <c r="AT210" s="9">
        <f t="shared" si="49"/>
        <v>0</v>
      </c>
      <c r="AU210" s="9" t="str">
        <f t="shared" si="45"/>
        <v/>
      </c>
      <c r="AV210" s="19" t="str">
        <f t="shared" si="56"/>
        <v/>
      </c>
    </row>
    <row r="211" spans="1:48" customFormat="1" ht="12.75" customHeight="1" x14ac:dyDescent="0.2">
      <c r="A211" s="2">
        <f>Roster!A211</f>
        <v>0</v>
      </c>
      <c r="B211" s="2">
        <f t="shared" si="57"/>
        <v>210</v>
      </c>
      <c r="C211" s="2">
        <v>1210</v>
      </c>
      <c r="D211" s="2">
        <f>Roster!D211</f>
        <v>0</v>
      </c>
      <c r="E211" s="2" t="str">
        <f t="shared" si="50"/>
        <v>00</v>
      </c>
      <c r="F211" s="2">
        <f>IFERROR(INDEX('Cur Sch'!G:G,MATCH(RPT!A211,'Cur Sch'!C:C,0),1),0)</f>
        <v>0</v>
      </c>
      <c r="G211" s="2">
        <f>Roster!N211</f>
        <v>0</v>
      </c>
      <c r="H211" s="3">
        <f>SUMIF(HRS!C:C,RPT!E211,HRS!G:G)</f>
        <v>0</v>
      </c>
      <c r="I211" s="9" t="str">
        <f>IFERROR(IF(VLOOKUP(A211,PA!A:E,5,0)=0,"Yes",""),"No")</f>
        <v>No</v>
      </c>
      <c r="J211" s="9" t="str">
        <f>IFERROR(IF(VLOOKUP(A211,PTO!A:L,12,0)="PTOU Applied", "Unplanned PTO",IF(VLOOKUP(A211,PTO!A:L,12,0)="PTOU ","Denied PTO","Planned PTO")),"No PTO")</f>
        <v>No PTO</v>
      </c>
      <c r="K211" s="9" t="str">
        <f t="shared" si="51"/>
        <v>Check</v>
      </c>
      <c r="L211" s="14" t="str">
        <f>IFERROR(IF(AND(D211="Kroger",OR(U211="1",U211="0")),IF(VLOOKUP(RPT!A211,KRG!$B$2:$BA$200,52,0)=0,IF(RPT!J211="Planned PTO",IF((F211-0.75)&lt;H211,"Check",""),""),""),""),"")</f>
        <v/>
      </c>
      <c r="M211" s="14" t="str">
        <f>IFERROR(IF(IF(D211="Kroger",AVERAGEIFS('QA Check'!E:E,'QA Check'!C:C,RPT!A211,'QA Check'!H:H,"(QA)"),0)&gt;=90%,IF(AND(I211="Yes",J211&lt;&gt;"Unplanned PTO",U211=1),"Check",""),""),"")</f>
        <v/>
      </c>
      <c r="U211" s="17">
        <f t="shared" si="47"/>
        <v>0</v>
      </c>
      <c r="V211" s="8" t="str">
        <f t="shared" si="52"/>
        <v/>
      </c>
      <c r="W211" s="9" t="str">
        <f>IF(G211="Plan 2",IF(AND(IFERROR(INDEX(KRG!D:D,MATCH(RPT!A211,KRG!B:B,0),1)="Plan 2",0),A211&lt;&gt;212821),INDEX(KRG!BA:BA,MATCH(RPT!A211,KRG!B:B,0),1),IF(AND(I211="Yes",OR(J211="No PTO",J211="Planned PTO",J211="Denied PTO")),2,0)),"")</f>
        <v/>
      </c>
      <c r="X211" s="9" t="str">
        <f t="shared" si="53"/>
        <v/>
      </c>
      <c r="Y211" s="9" t="str">
        <f>IF(G211="Plan 9",VLOOKUP(RPT!A211,KRG!$B$2:$BA$200,52,0),"")</f>
        <v/>
      </c>
      <c r="Z211" s="9" t="str">
        <f>IF(G211="Plan 11",VLOOKUP(RPT!A211,KRG!$B$2:$BA$200,52,0),"")</f>
        <v/>
      </c>
      <c r="AA211" s="9" t="str">
        <f>IF(G211="Plan 12",IF(D211="Kroger",IF(J211="",0,VLOOKUP(RPT!A211,KRG!$B$2:$BA$200,52,0)),IF(D211="SW Gas (Jax)",INDEX('SWG2'!BA:BA,MATCH(RPT!A211,'SWG2'!B:B,0),1),IF(D211="Mercedes (Jax)",IF(SUM(SUMIFS(HRS!G:G,HRS!C:C,A211,HRS!F:F,{"OT","REG","PR2.5","PROT5","PR125","PROTC","PR2.0","PROT4"}))&gt;=38,4,0),IF(D211="FPL",IF(AND(H211&gt;=38,I211="Yes"),5.5,IF(H211&gt;=38,3,0)),IF(AND(I211="Yes",OR(J211="No PTO",J211="Planned PTO",J211="Denied PTO")),2.5,0))))),"")</f>
        <v/>
      </c>
      <c r="AB211" s="9" t="str">
        <f>IF(G211="Plan 19",IF(J211="",0,VLOOKUP(RPT!A211,KRG!$B$2:$BA$200,52,0)),"")</f>
        <v/>
      </c>
      <c r="AC211" s="9" t="str">
        <f t="shared" si="54"/>
        <v/>
      </c>
      <c r="AD211" s="9" t="str">
        <f>IF(G211="Plan 22",VLOOKUP(RPT!A211,KRG!$B$2:$BA$200,52,0),"")</f>
        <v/>
      </c>
      <c r="AE211" s="3" t="str">
        <f t="shared" si="44"/>
        <v/>
      </c>
      <c r="AF211" s="9" t="str">
        <f>IF(G211="Plan 26",IF(J211="Unplanned PTO",0,VLOOKUP(RPT!A211,KRG!$B$2:$BA$200,52,0)),"")</f>
        <v/>
      </c>
      <c r="AG211" s="9" t="str">
        <f t="shared" si="46"/>
        <v/>
      </c>
      <c r="AH211" s="9" t="str">
        <f>IF(G211="Plan 32",VLOOKUP(A211,'SWG2'!B:BA,52,0),"")</f>
        <v/>
      </c>
      <c r="AI211" s="9" t="str">
        <f t="shared" si="55"/>
        <v/>
      </c>
      <c r="AJ211" s="9" t="str">
        <f>IF(G211="Plan 3",IF(AND(H211&gt;=38,J211&lt;&gt;"Unplanned PTO"),IF(AND(INDEX(FPL!P:P,MATCH(RPT!A211,FPL!B:B,0),1)&gt;=0.92),4.25,3),IF(AND(H211&gt;=38,J211="Unplanned PTO",AP211&gt;=38),IF(INDEX(FPL!P:P,MATCH(RPT!A211,FPL!B:B,0),1)&gt;=0.92,4.25,3),IF(INDEX(FPL!P:P,MATCH(RPT!A211,FPL!B:B,0),1)&gt;=0.92,1.25,0))),"")</f>
        <v/>
      </c>
      <c r="AL211" s="22" t="e">
        <f>INDEX(Roster!F:F, MATCH(RPT!A211,Roster!A:A,0),1)</f>
        <v>#N/A</v>
      </c>
      <c r="AM211">
        <f>IF(SUMIFS(HRS!G:G,HRS!F:F,"REG",HRS!C:C,RPT!A211)+SUMIFS(HRS!G:G,HRS!F:F,"OT",HRS!C:C,RPT!A211)+SUMIFS(HRS!G:G,HRS!F:F,"PTO",HRS!C:C,RPT!A211,HRS!S:S,"PTOS")&gt;=38,SUMIFS(HRS!G:G,HRS!F:F,"REG",HRS!C:C,RPT!A211)+SUMIFS(HRS!G:G,HRS!F:F,"OT",HRS!C:C,RPT!A211),0)</f>
        <v>0</v>
      </c>
      <c r="AP211">
        <f>SUMIFS(HRS!G:G,HRS!C:C,E211,HRS!F:F,"REG")+SUMIFS(HRS!G:G,HRS!C:C,E211,HRS!F:F,"OT")</f>
        <v>0</v>
      </c>
      <c r="AS211" s="9" t="str">
        <f t="shared" si="48"/>
        <v>1210 210</v>
      </c>
      <c r="AT211" s="9">
        <f t="shared" si="49"/>
        <v>0</v>
      </c>
      <c r="AU211" s="9" t="str">
        <f t="shared" si="45"/>
        <v/>
      </c>
      <c r="AV211" s="19" t="str">
        <f t="shared" si="56"/>
        <v/>
      </c>
    </row>
    <row r="212" spans="1:48" customFormat="1" ht="12.75" customHeight="1" x14ac:dyDescent="0.2">
      <c r="A212" s="2">
        <f>Roster!A212</f>
        <v>0</v>
      </c>
      <c r="B212" s="2">
        <f t="shared" si="57"/>
        <v>211</v>
      </c>
      <c r="C212" s="2">
        <v>1211</v>
      </c>
      <c r="D212" s="2">
        <f>Roster!D212</f>
        <v>0</v>
      </c>
      <c r="E212" s="2" t="str">
        <f t="shared" si="50"/>
        <v>00</v>
      </c>
      <c r="F212" s="2">
        <f>IFERROR(INDEX('Cur Sch'!G:G,MATCH(RPT!A212,'Cur Sch'!C:C,0),1),0)</f>
        <v>0</v>
      </c>
      <c r="G212" s="2">
        <f>Roster!N212</f>
        <v>0</v>
      </c>
      <c r="H212" s="3">
        <f>SUMIF(HRS!C:C,RPT!E212,HRS!G:G)</f>
        <v>0</v>
      </c>
      <c r="I212" s="9" t="str">
        <f>IFERROR(IF(VLOOKUP(A212,PA!A:E,5,0)=0,"Yes",""),"No")</f>
        <v>No</v>
      </c>
      <c r="J212" s="9" t="str">
        <f>IFERROR(IF(VLOOKUP(A212,PTO!A:L,12,0)="PTOU Applied", "Unplanned PTO",IF(VLOOKUP(A212,PTO!A:L,12,0)="PTOU ","Denied PTO","Planned PTO")),"No PTO")</f>
        <v>No PTO</v>
      </c>
      <c r="K212" s="9" t="str">
        <f t="shared" si="51"/>
        <v>Check</v>
      </c>
      <c r="L212" s="14" t="str">
        <f>IFERROR(IF(AND(D212="Kroger",OR(U212="1",U212="0")),IF(VLOOKUP(RPT!A212,KRG!$B$2:$BA$200,52,0)=0,IF(RPT!J212="Planned PTO",IF((F212-0.75)&lt;H212,"Check",""),""),""),""),"")</f>
        <v/>
      </c>
      <c r="M212" s="14" t="str">
        <f>IFERROR(IF(IF(D212="Kroger",AVERAGEIFS('QA Check'!E:E,'QA Check'!C:C,RPT!A212,'QA Check'!H:H,"(QA)"),0)&gt;=90%,IF(AND(I212="Yes",J212&lt;&gt;"Unplanned PTO",U212=1),"Check",""),""),"")</f>
        <v/>
      </c>
      <c r="U212" s="17">
        <f t="shared" si="47"/>
        <v>0</v>
      </c>
      <c r="V212" s="8" t="str">
        <f t="shared" si="52"/>
        <v/>
      </c>
      <c r="W212" s="9" t="str">
        <f>IF(G212="Plan 2",IF(AND(IFERROR(INDEX(KRG!D:D,MATCH(RPT!A212,KRG!B:B,0),1)="Plan 2",0),A212&lt;&gt;212821),INDEX(KRG!BA:BA,MATCH(RPT!A212,KRG!B:B,0),1),IF(AND(I212="Yes",OR(J212="No PTO",J212="Planned PTO",J212="Denied PTO")),2,0)),"")</f>
        <v/>
      </c>
      <c r="X212" s="9" t="str">
        <f t="shared" si="53"/>
        <v/>
      </c>
      <c r="Y212" s="9" t="str">
        <f>IF(G212="Plan 9",VLOOKUP(RPT!A212,KRG!$B$2:$BA$200,52,0),"")</f>
        <v/>
      </c>
      <c r="Z212" s="9" t="str">
        <f>IF(G212="Plan 11",VLOOKUP(RPT!A212,KRG!$B$2:$BA$200,52,0),"")</f>
        <v/>
      </c>
      <c r="AA212" s="9" t="str">
        <f>IF(G212="Plan 12",IF(D212="Kroger",IF(J212="",0,VLOOKUP(RPT!A212,KRG!$B$2:$BA$200,52,0)),IF(D212="SW Gas (Jax)",INDEX('SWG2'!BA:BA,MATCH(RPT!A212,'SWG2'!B:B,0),1),IF(D212="Mercedes (Jax)",IF(SUM(SUMIFS(HRS!G:G,HRS!C:C,A212,HRS!F:F,{"OT","REG","PR2.5","PROT5","PR125","PROTC","PR2.0","PROT4"}))&gt;=38,4,0),IF(D212="FPL",IF(AND(H212&gt;=38,I212="Yes"),5.5,IF(H212&gt;=38,3,0)),IF(AND(I212="Yes",OR(J212="No PTO",J212="Planned PTO",J212="Denied PTO")),2.5,0))))),"")</f>
        <v/>
      </c>
      <c r="AB212" s="9" t="str">
        <f>IF(G212="Plan 19",IF(J212="",0,VLOOKUP(RPT!A212,KRG!$B$2:$BA$200,52,0)),"")</f>
        <v/>
      </c>
      <c r="AC212" s="9" t="str">
        <f t="shared" si="54"/>
        <v/>
      </c>
      <c r="AD212" s="9" t="str">
        <f>IF(G212="Plan 22",VLOOKUP(RPT!A212,KRG!$B$2:$BA$200,52,0),"")</f>
        <v/>
      </c>
      <c r="AE212" s="3" t="str">
        <f t="shared" si="44"/>
        <v/>
      </c>
      <c r="AF212" s="9" t="str">
        <f>IF(G212="Plan 26",IF(J212="Unplanned PTO",0,VLOOKUP(RPT!A212,KRG!$B$2:$BA$200,52,0)),"")</f>
        <v/>
      </c>
      <c r="AG212" s="9" t="str">
        <f t="shared" si="46"/>
        <v/>
      </c>
      <c r="AH212" s="9" t="str">
        <f>IF(G212="Plan 32",VLOOKUP(A212,'SWG2'!B:BA,52,0),"")</f>
        <v/>
      </c>
      <c r="AI212" s="9" t="str">
        <f t="shared" si="55"/>
        <v/>
      </c>
      <c r="AJ212" s="9" t="str">
        <f>IF(G212="Plan 3",IF(AND(H212&gt;=38,J212&lt;&gt;"Unplanned PTO"),IF(AND(INDEX(FPL!P:P,MATCH(RPT!A212,FPL!B:B,0),1)&gt;=0.92),4.25,3),IF(AND(H212&gt;=38,J212="Unplanned PTO",AP212&gt;=38),IF(INDEX(FPL!P:P,MATCH(RPT!A212,FPL!B:B,0),1)&gt;=0.92,4.25,3),IF(INDEX(FPL!P:P,MATCH(RPT!A212,FPL!B:B,0),1)&gt;=0.92,1.25,0))),"")</f>
        <v/>
      </c>
      <c r="AL212" s="22" t="e">
        <f>INDEX(Roster!F:F, MATCH(RPT!A212,Roster!A:A,0),1)</f>
        <v>#N/A</v>
      </c>
      <c r="AM212">
        <f>IF(SUMIFS(HRS!G:G,HRS!F:F,"REG",HRS!C:C,RPT!A212)+SUMIFS(HRS!G:G,HRS!F:F,"OT",HRS!C:C,RPT!A212)+SUMIFS(HRS!G:G,HRS!F:F,"PTO",HRS!C:C,RPT!A212,HRS!S:S,"PTOS")&gt;=38,SUMIFS(HRS!G:G,HRS!F:F,"REG",HRS!C:C,RPT!A212)+SUMIFS(HRS!G:G,HRS!F:F,"OT",HRS!C:C,RPT!A212),0)</f>
        <v>0</v>
      </c>
      <c r="AP212">
        <f>SUMIFS(HRS!G:G,HRS!C:C,E212,HRS!F:F,"REG")+SUMIFS(HRS!G:G,HRS!C:C,E212,HRS!F:F,"OT")</f>
        <v>0</v>
      </c>
      <c r="AS212" s="9" t="str">
        <f t="shared" si="48"/>
        <v>1211 211</v>
      </c>
      <c r="AT212" s="9">
        <f t="shared" si="49"/>
        <v>0</v>
      </c>
      <c r="AU212" s="9" t="str">
        <f t="shared" si="45"/>
        <v/>
      </c>
      <c r="AV212" s="19" t="str">
        <f t="shared" si="56"/>
        <v/>
      </c>
    </row>
    <row r="213" spans="1:48" customFormat="1" ht="12.75" customHeight="1" x14ac:dyDescent="0.2">
      <c r="A213" s="2">
        <f>Roster!A213</f>
        <v>0</v>
      </c>
      <c r="B213" s="2">
        <f t="shared" si="57"/>
        <v>212</v>
      </c>
      <c r="C213" s="2">
        <v>1212</v>
      </c>
      <c r="D213" s="2">
        <f>Roster!D213</f>
        <v>0</v>
      </c>
      <c r="E213" s="2" t="str">
        <f t="shared" si="50"/>
        <v>00</v>
      </c>
      <c r="F213" s="2">
        <f>IFERROR(INDEX('Cur Sch'!G:G,MATCH(RPT!A213,'Cur Sch'!C:C,0),1),0)</f>
        <v>0</v>
      </c>
      <c r="G213" s="2">
        <f>Roster!N213</f>
        <v>0</v>
      </c>
      <c r="H213" s="3">
        <f>SUMIF(HRS!C:C,RPT!E213,HRS!G:G)</f>
        <v>0</v>
      </c>
      <c r="I213" s="9" t="str">
        <f>IFERROR(IF(VLOOKUP(A213,PA!A:E,5,0)=0,"Yes",""),"No")</f>
        <v>No</v>
      </c>
      <c r="J213" s="9" t="str">
        <f>IFERROR(IF(VLOOKUP(A213,PTO!A:L,12,0)="PTOU Applied", "Unplanned PTO",IF(VLOOKUP(A213,PTO!A:L,12,0)="PTOU ","Denied PTO","Planned PTO")),"No PTO")</f>
        <v>No PTO</v>
      </c>
      <c r="K213" s="9" t="str">
        <f t="shared" si="51"/>
        <v>Check</v>
      </c>
      <c r="L213" s="14" t="str">
        <f>IFERROR(IF(AND(D213="Kroger",OR(U213="1",U213="0")),IF(VLOOKUP(RPT!A213,KRG!$B$2:$BA$200,52,0)=0,IF(RPT!J213="Planned PTO",IF((F213-0.75)&lt;H213,"Check",""),""),""),""),"")</f>
        <v/>
      </c>
      <c r="M213" s="14" t="str">
        <f>IFERROR(IF(IF(D213="Kroger",AVERAGEIFS('QA Check'!E:E,'QA Check'!C:C,RPT!A213,'QA Check'!H:H,"(QA)"),0)&gt;=90%,IF(AND(I213="Yes",J213&lt;&gt;"Unplanned PTO",U213=1),"Check",""),""),"")</f>
        <v/>
      </c>
      <c r="U213" s="17">
        <f t="shared" si="47"/>
        <v>0</v>
      </c>
      <c r="V213" s="8" t="str">
        <f t="shared" si="52"/>
        <v/>
      </c>
      <c r="W213" s="9" t="str">
        <f>IF(G213="Plan 2",IF(AND(IFERROR(INDEX(KRG!D:D,MATCH(RPT!A213,KRG!B:B,0),1)="Plan 2",0),A213&lt;&gt;212821),INDEX(KRG!BA:BA,MATCH(RPT!A213,KRG!B:B,0),1),IF(AND(I213="Yes",OR(J213="No PTO",J213="Planned PTO",J213="Denied PTO")),2,0)),"")</f>
        <v/>
      </c>
      <c r="X213" s="9" t="str">
        <f t="shared" si="53"/>
        <v/>
      </c>
      <c r="Y213" s="9" t="str">
        <f>IF(G213="Plan 9",VLOOKUP(RPT!A213,KRG!$B$2:$BA$200,52,0),"")</f>
        <v/>
      </c>
      <c r="Z213" s="9" t="str">
        <f>IF(G213="Plan 11",VLOOKUP(RPT!A213,KRG!$B$2:$BA$200,52,0),"")</f>
        <v/>
      </c>
      <c r="AA213" s="9" t="str">
        <f>IF(G213="Plan 12",IF(D213="Kroger",IF(J213="",0,VLOOKUP(RPT!A213,KRG!$B$2:$BA$200,52,0)),IF(D213="SW Gas (Jax)",INDEX('SWG2'!BA:BA,MATCH(RPT!A213,'SWG2'!B:B,0),1),IF(D213="Mercedes (Jax)",IF(SUM(SUMIFS(HRS!G:G,HRS!C:C,A213,HRS!F:F,{"OT","REG","PR2.5","PROT5","PR125","PROTC","PR2.0","PROT4"}))&gt;=38,4,0),IF(D213="FPL",IF(AND(H213&gt;=38,I213="Yes"),5.5,IF(H213&gt;=38,3,0)),IF(AND(I213="Yes",OR(J213="No PTO",J213="Planned PTO",J213="Denied PTO")),2.5,0))))),"")</f>
        <v/>
      </c>
      <c r="AB213" s="9" t="str">
        <f>IF(G213="Plan 19",IF(J213="",0,VLOOKUP(RPT!A213,KRG!$B$2:$BA$200,52,0)),"")</f>
        <v/>
      </c>
      <c r="AC213" s="9" t="str">
        <f t="shared" si="54"/>
        <v/>
      </c>
      <c r="AD213" s="9" t="str">
        <f>IF(G213="Plan 22",VLOOKUP(RPT!A213,KRG!$B$2:$BA$200,52,0),"")</f>
        <v/>
      </c>
      <c r="AE213" s="3" t="str">
        <f t="shared" si="44"/>
        <v/>
      </c>
      <c r="AF213" s="9" t="str">
        <f>IF(G213="Plan 26",IF(J213="Unplanned PTO",0,VLOOKUP(RPT!A213,KRG!$B$2:$BA$200,52,0)),"")</f>
        <v/>
      </c>
      <c r="AG213" s="9" t="str">
        <f t="shared" si="46"/>
        <v/>
      </c>
      <c r="AH213" s="9" t="str">
        <f>IF(G213="Plan 32",VLOOKUP(A213,'SWG2'!B:BA,52,0),"")</f>
        <v/>
      </c>
      <c r="AI213" s="9" t="str">
        <f t="shared" si="55"/>
        <v/>
      </c>
      <c r="AJ213" s="9" t="str">
        <f>IF(G213="Plan 3",IF(AND(H213&gt;=38,J213&lt;&gt;"Unplanned PTO"),IF(AND(INDEX(FPL!P:P,MATCH(RPT!A213,FPL!B:B,0),1)&gt;=0.92),4.25,3),IF(AND(H213&gt;=38,J213="Unplanned PTO",AP213&gt;=38),IF(INDEX(FPL!P:P,MATCH(RPT!A213,FPL!B:B,0),1)&gt;=0.92,4.25,3),IF(INDEX(FPL!P:P,MATCH(RPT!A213,FPL!B:B,0),1)&gt;=0.92,1.25,0))),"")</f>
        <v/>
      </c>
      <c r="AL213" s="22" t="e">
        <f>INDEX(Roster!F:F, MATCH(RPT!A213,Roster!A:A,0),1)</f>
        <v>#N/A</v>
      </c>
      <c r="AM213">
        <f>IF(SUMIFS(HRS!G:G,HRS!F:F,"REG",HRS!C:C,RPT!A213)+SUMIFS(HRS!G:G,HRS!F:F,"OT",HRS!C:C,RPT!A213)+SUMIFS(HRS!G:G,HRS!F:F,"PTO",HRS!C:C,RPT!A213,HRS!S:S,"PTOS")&gt;=38,SUMIFS(HRS!G:G,HRS!F:F,"REG",HRS!C:C,RPT!A213)+SUMIFS(HRS!G:G,HRS!F:F,"OT",HRS!C:C,RPT!A213),0)</f>
        <v>0</v>
      </c>
      <c r="AP213">
        <f>SUMIFS(HRS!G:G,HRS!C:C,E213,HRS!F:F,"REG")+SUMIFS(HRS!G:G,HRS!C:C,E213,HRS!F:F,"OT")</f>
        <v>0</v>
      </c>
      <c r="AS213" s="9" t="str">
        <f t="shared" si="48"/>
        <v>1212 212</v>
      </c>
      <c r="AT213" s="9">
        <f t="shared" si="49"/>
        <v>0</v>
      </c>
      <c r="AU213" s="9" t="str">
        <f t="shared" si="45"/>
        <v/>
      </c>
      <c r="AV213" s="19" t="str">
        <f t="shared" si="56"/>
        <v/>
      </c>
    </row>
    <row r="214" spans="1:48" customFormat="1" ht="12.75" customHeight="1" x14ac:dyDescent="0.2">
      <c r="A214" s="2">
        <f>Roster!A214</f>
        <v>0</v>
      </c>
      <c r="B214" s="2">
        <f t="shared" si="57"/>
        <v>213</v>
      </c>
      <c r="C214" s="2">
        <v>1213</v>
      </c>
      <c r="D214" s="2">
        <f>Roster!D214</f>
        <v>0</v>
      </c>
      <c r="E214" s="2" t="str">
        <f t="shared" si="50"/>
        <v>00</v>
      </c>
      <c r="F214" s="2">
        <f>IFERROR(INDEX('Cur Sch'!G:G,MATCH(RPT!A214,'Cur Sch'!C:C,0),1),0)</f>
        <v>0</v>
      </c>
      <c r="G214" s="2">
        <f>Roster!N214</f>
        <v>0</v>
      </c>
      <c r="H214" s="3">
        <f>SUMIF(HRS!C:C,RPT!E214,HRS!G:G)</f>
        <v>0</v>
      </c>
      <c r="I214" s="9" t="str">
        <f>IFERROR(IF(VLOOKUP(A214,PA!A:E,5,0)=0,"Yes",""),"No")</f>
        <v>No</v>
      </c>
      <c r="J214" s="9" t="str">
        <f>IFERROR(IF(VLOOKUP(A214,PTO!A:L,12,0)="PTOU Applied", "Unplanned PTO",IF(VLOOKUP(A214,PTO!A:L,12,0)="PTOU ","Denied PTO","Planned PTO")),"No PTO")</f>
        <v>No PTO</v>
      </c>
      <c r="K214" s="9" t="str">
        <f t="shared" si="51"/>
        <v>Check</v>
      </c>
      <c r="L214" s="14" t="str">
        <f>IFERROR(IF(AND(D214="Kroger",OR(U214="1",U214="0")),IF(VLOOKUP(RPT!A214,KRG!$B$2:$BA$200,52,0)=0,IF(RPT!J214="Planned PTO",IF((F214-0.75)&lt;H214,"Check",""),""),""),""),"")</f>
        <v/>
      </c>
      <c r="M214" s="14" t="str">
        <f>IFERROR(IF(IF(D214="Kroger",AVERAGEIFS('QA Check'!E:E,'QA Check'!C:C,RPT!A214,'QA Check'!H:H,"(QA)"),0)&gt;=90%,IF(AND(I214="Yes",J214&lt;&gt;"Unplanned PTO",U214=1),"Check",""),""),"")</f>
        <v/>
      </c>
      <c r="U214" s="17">
        <f t="shared" si="47"/>
        <v>0</v>
      </c>
      <c r="V214" s="8" t="str">
        <f t="shared" si="52"/>
        <v/>
      </c>
      <c r="W214" s="9" t="str">
        <f>IF(G214="Plan 2",IF(AND(IFERROR(INDEX(KRG!D:D,MATCH(RPT!A214,KRG!B:B,0),1)="Plan 2",0),A214&lt;&gt;212821),INDEX(KRG!BA:BA,MATCH(RPT!A214,KRG!B:B,0),1),IF(AND(I214="Yes",OR(J214="No PTO",J214="Planned PTO",J214="Denied PTO")),2,0)),"")</f>
        <v/>
      </c>
      <c r="X214" s="9" t="str">
        <f t="shared" si="53"/>
        <v/>
      </c>
      <c r="Y214" s="9" t="str">
        <f>IF(G214="Plan 9",VLOOKUP(RPT!A214,KRG!$B$2:$BA$200,52,0),"")</f>
        <v/>
      </c>
      <c r="Z214" s="9" t="str">
        <f>IF(G214="Plan 11",VLOOKUP(RPT!A214,KRG!$B$2:$BA$200,52,0),"")</f>
        <v/>
      </c>
      <c r="AA214" s="9" t="str">
        <f>IF(G214="Plan 12",IF(D214="Kroger",IF(J214="",0,VLOOKUP(RPT!A214,KRG!$B$2:$BA$200,52,0)),IF(D214="SW Gas (Jax)",INDEX('SWG2'!BA:BA,MATCH(RPT!A214,'SWG2'!B:B,0),1),IF(D214="Mercedes (Jax)",IF(SUM(SUMIFS(HRS!G:G,HRS!C:C,A214,HRS!F:F,{"OT","REG","PR2.5","PROT5","PR125","PROTC","PR2.0","PROT4"}))&gt;=38,4,0),IF(D214="FPL",IF(AND(H214&gt;=38,I214="Yes"),5.5,IF(H214&gt;=38,3,0)),IF(AND(I214="Yes",OR(J214="No PTO",J214="Planned PTO",J214="Denied PTO")),2.5,0))))),"")</f>
        <v/>
      </c>
      <c r="AB214" s="9" t="str">
        <f>IF(G214="Plan 19",IF(J214="",0,VLOOKUP(RPT!A214,KRG!$B$2:$BA$200,52,0)),"")</f>
        <v/>
      </c>
      <c r="AC214" s="9" t="str">
        <f t="shared" si="54"/>
        <v/>
      </c>
      <c r="AD214" s="9" t="str">
        <f>IF(G214="Plan 22",VLOOKUP(RPT!A214,KRG!$B$2:$BA$200,52,0),"")</f>
        <v/>
      </c>
      <c r="AE214" s="3" t="str">
        <f t="shared" si="44"/>
        <v/>
      </c>
      <c r="AF214" s="9" t="str">
        <f>IF(G214="Plan 26",IF(J214="Unplanned PTO",0,VLOOKUP(RPT!A214,KRG!$B$2:$BA$200,52,0)),"")</f>
        <v/>
      </c>
      <c r="AG214" s="9" t="str">
        <f t="shared" si="46"/>
        <v/>
      </c>
      <c r="AH214" s="9" t="str">
        <f>IF(G214="Plan 32",VLOOKUP(A214,'SWG2'!B:BA,52,0),"")</f>
        <v/>
      </c>
      <c r="AI214" s="9" t="str">
        <f t="shared" si="55"/>
        <v/>
      </c>
      <c r="AJ214" s="9" t="str">
        <f>IF(G214="Plan 3",IF(AND(H214&gt;=38,J214&lt;&gt;"Unplanned PTO"),IF(AND(INDEX(FPL!P:P,MATCH(RPT!A214,FPL!B:B,0),1)&gt;=0.92),4.25,3),IF(AND(H214&gt;=38,J214="Unplanned PTO",AP214&gt;=38),IF(INDEX(FPL!P:P,MATCH(RPT!A214,FPL!B:B,0),1)&gt;=0.92,4.25,3),IF(INDEX(FPL!P:P,MATCH(RPT!A214,FPL!B:B,0),1)&gt;=0.92,1.25,0))),"")</f>
        <v/>
      </c>
      <c r="AL214" s="22" t="e">
        <f>INDEX(Roster!F:F, MATCH(RPT!A214,Roster!A:A,0),1)</f>
        <v>#N/A</v>
      </c>
      <c r="AM214">
        <f>IF(SUMIFS(HRS!G:G,HRS!F:F,"REG",HRS!C:C,RPT!A214)+SUMIFS(HRS!G:G,HRS!F:F,"OT",HRS!C:C,RPT!A214)+SUMIFS(HRS!G:G,HRS!F:F,"PTO",HRS!C:C,RPT!A214,HRS!S:S,"PTOS")&gt;=38,SUMIFS(HRS!G:G,HRS!F:F,"REG",HRS!C:C,RPT!A214)+SUMIFS(HRS!G:G,HRS!F:F,"OT",HRS!C:C,RPT!A214),0)</f>
        <v>0</v>
      </c>
      <c r="AP214">
        <f>SUMIFS(HRS!G:G,HRS!C:C,E214,HRS!F:F,"REG")+SUMIFS(HRS!G:G,HRS!C:C,E214,HRS!F:F,"OT")</f>
        <v>0</v>
      </c>
      <c r="AS214" s="9" t="str">
        <f t="shared" si="48"/>
        <v>1213 213</v>
      </c>
      <c r="AT214" s="9">
        <f t="shared" si="49"/>
        <v>0</v>
      </c>
      <c r="AU214" s="9" t="str">
        <f t="shared" si="45"/>
        <v/>
      </c>
      <c r="AV214" s="19" t="str">
        <f t="shared" si="56"/>
        <v/>
      </c>
    </row>
    <row r="215" spans="1:48" customFormat="1" ht="12.75" customHeight="1" x14ac:dyDescent="0.2">
      <c r="A215" s="2">
        <f>Roster!A215</f>
        <v>0</v>
      </c>
      <c r="B215" s="2">
        <f t="shared" si="57"/>
        <v>214</v>
      </c>
      <c r="C215" s="2">
        <v>1214</v>
      </c>
      <c r="D215" s="2">
        <f>Roster!D215</f>
        <v>0</v>
      </c>
      <c r="E215" s="2" t="str">
        <f t="shared" si="50"/>
        <v>00</v>
      </c>
      <c r="F215" s="2">
        <f>IFERROR(INDEX('Cur Sch'!G:G,MATCH(RPT!A215,'Cur Sch'!C:C,0),1),0)</f>
        <v>0</v>
      </c>
      <c r="G215" s="2">
        <f>Roster!N215</f>
        <v>0</v>
      </c>
      <c r="H215" s="3">
        <f>SUMIF(HRS!C:C,RPT!E215,HRS!G:G)</f>
        <v>0</v>
      </c>
      <c r="I215" s="9" t="str">
        <f>IFERROR(IF(VLOOKUP(A215,PA!A:E,5,0)=0,"Yes",""),"No")</f>
        <v>No</v>
      </c>
      <c r="J215" s="9" t="str">
        <f>IFERROR(IF(VLOOKUP(A215,PTO!A:L,12,0)="PTOU Applied", "Unplanned PTO",IF(VLOOKUP(A215,PTO!A:L,12,0)="PTOU ","Denied PTO","Planned PTO")),"No PTO")</f>
        <v>No PTO</v>
      </c>
      <c r="K215" s="9" t="str">
        <f t="shared" si="51"/>
        <v>Check</v>
      </c>
      <c r="L215" s="14" t="str">
        <f>IFERROR(IF(AND(D215="Kroger",OR(U215="1",U215="0")),IF(VLOOKUP(RPT!A215,KRG!$B$2:$BA$200,52,0)=0,IF(RPT!J215="Planned PTO",IF((F215-0.75)&lt;H215,"Check",""),""),""),""),"")</f>
        <v/>
      </c>
      <c r="M215" s="14" t="str">
        <f>IFERROR(IF(IF(D215="Kroger",AVERAGEIFS('QA Check'!E:E,'QA Check'!C:C,RPT!A215,'QA Check'!H:H,"(QA)"),0)&gt;=90%,IF(AND(I215="Yes",J215&lt;&gt;"Unplanned PTO",U215=1),"Check",""),""),"")</f>
        <v/>
      </c>
      <c r="U215" s="17">
        <f t="shared" si="47"/>
        <v>0</v>
      </c>
      <c r="V215" s="8" t="str">
        <f t="shared" si="52"/>
        <v/>
      </c>
      <c r="W215" s="9" t="str">
        <f>IF(G215="Plan 2",IF(AND(IFERROR(INDEX(KRG!D:D,MATCH(RPT!A215,KRG!B:B,0),1)="Plan 2",0),A215&lt;&gt;212821),INDEX(KRG!BA:BA,MATCH(RPT!A215,KRG!B:B,0),1),IF(AND(I215="Yes",OR(J215="No PTO",J215="Planned PTO",J215="Denied PTO")),2,0)),"")</f>
        <v/>
      </c>
      <c r="X215" s="9" t="str">
        <f t="shared" si="53"/>
        <v/>
      </c>
      <c r="Y215" s="9" t="str">
        <f>IF(G215="Plan 9",VLOOKUP(RPT!A215,KRG!$B$2:$BA$200,52,0),"")</f>
        <v/>
      </c>
      <c r="Z215" s="9" t="str">
        <f>IF(G215="Plan 11",VLOOKUP(RPT!A215,KRG!$B$2:$BA$200,52,0),"")</f>
        <v/>
      </c>
      <c r="AA215" s="9" t="str">
        <f>IF(G215="Plan 12",IF(D215="Kroger",IF(J215="",0,VLOOKUP(RPT!A215,KRG!$B$2:$BA$200,52,0)),IF(D215="SW Gas (Jax)",INDEX('SWG2'!BA:BA,MATCH(RPT!A215,'SWG2'!B:B,0),1),IF(D215="Mercedes (Jax)",IF(SUM(SUMIFS(HRS!G:G,HRS!C:C,A215,HRS!F:F,{"OT","REG","PR2.5","PROT5","PR125","PROTC","PR2.0","PROT4"}))&gt;=38,4,0),IF(D215="FPL",IF(AND(H215&gt;=38,I215="Yes"),5.5,IF(H215&gt;=38,3,0)),IF(AND(I215="Yes",OR(J215="No PTO",J215="Planned PTO",J215="Denied PTO")),2.5,0))))),"")</f>
        <v/>
      </c>
      <c r="AB215" s="9" t="str">
        <f>IF(G215="Plan 19",IF(J215="",0,VLOOKUP(RPT!A215,KRG!$B$2:$BA$200,52,0)),"")</f>
        <v/>
      </c>
      <c r="AC215" s="9" t="str">
        <f t="shared" si="54"/>
        <v/>
      </c>
      <c r="AD215" s="9" t="str">
        <f>IF(G215="Plan 22",VLOOKUP(RPT!A215,KRG!$B$2:$BA$200,52,0),"")</f>
        <v/>
      </c>
      <c r="AE215" s="3" t="str">
        <f t="shared" si="44"/>
        <v/>
      </c>
      <c r="AF215" s="9" t="str">
        <f>IF(G215="Plan 26",IF(J215="Unplanned PTO",0,VLOOKUP(RPT!A215,KRG!$B$2:$BA$200,52,0)),"")</f>
        <v/>
      </c>
      <c r="AG215" s="9" t="str">
        <f t="shared" si="46"/>
        <v/>
      </c>
      <c r="AH215" s="9" t="str">
        <f>IF(G215="Plan 32",VLOOKUP(A215,'SWG2'!B:BA,52,0),"")</f>
        <v/>
      </c>
      <c r="AI215" s="9" t="str">
        <f t="shared" si="55"/>
        <v/>
      </c>
      <c r="AJ215" s="9" t="str">
        <f>IF(G215="Plan 3",IF(AND(H215&gt;=38,J215&lt;&gt;"Unplanned PTO"),IF(AND(INDEX(FPL!P:P,MATCH(RPT!A215,FPL!B:B,0),1)&gt;=0.92),4.25,3),IF(AND(H215&gt;=38,J215="Unplanned PTO",AP215&gt;=38),IF(INDEX(FPL!P:P,MATCH(RPT!A215,FPL!B:B,0),1)&gt;=0.92,4.25,3),IF(INDEX(FPL!P:P,MATCH(RPT!A215,FPL!B:B,0),1)&gt;=0.92,1.25,0))),"")</f>
        <v/>
      </c>
      <c r="AL215" s="22" t="e">
        <f>INDEX(Roster!F:F, MATCH(RPT!A215,Roster!A:A,0),1)</f>
        <v>#N/A</v>
      </c>
      <c r="AM215">
        <f>IF(SUMIFS(HRS!G:G,HRS!F:F,"REG",HRS!C:C,RPT!A215)+SUMIFS(HRS!G:G,HRS!F:F,"OT",HRS!C:C,RPT!A215)+SUMIFS(HRS!G:G,HRS!F:F,"PTO",HRS!C:C,RPT!A215,HRS!S:S,"PTOS")&gt;=38,SUMIFS(HRS!G:G,HRS!F:F,"REG",HRS!C:C,RPT!A215)+SUMIFS(HRS!G:G,HRS!F:F,"OT",HRS!C:C,RPT!A215),0)</f>
        <v>0</v>
      </c>
      <c r="AP215">
        <f>SUMIFS(HRS!G:G,HRS!C:C,E215,HRS!F:F,"REG")+SUMIFS(HRS!G:G,HRS!C:C,E215,HRS!F:F,"OT")</f>
        <v>0</v>
      </c>
      <c r="AS215" s="9" t="str">
        <f t="shared" si="48"/>
        <v>1214 214</v>
      </c>
      <c r="AT215" s="9">
        <f t="shared" si="49"/>
        <v>0</v>
      </c>
      <c r="AU215" s="9" t="str">
        <f t="shared" si="45"/>
        <v/>
      </c>
      <c r="AV215" s="19" t="str">
        <f t="shared" si="56"/>
        <v/>
      </c>
    </row>
    <row r="216" spans="1:48" customFormat="1" ht="12.75" customHeight="1" x14ac:dyDescent="0.2">
      <c r="A216" s="2">
        <f>Roster!A216</f>
        <v>0</v>
      </c>
      <c r="B216" s="2">
        <f t="shared" si="57"/>
        <v>215</v>
      </c>
      <c r="C216" s="2">
        <v>1215</v>
      </c>
      <c r="D216" s="2">
        <f>Roster!D216</f>
        <v>0</v>
      </c>
      <c r="E216" s="2" t="str">
        <f t="shared" si="50"/>
        <v>00</v>
      </c>
      <c r="F216" s="2">
        <f>IFERROR(INDEX('Cur Sch'!G:G,MATCH(RPT!A216,'Cur Sch'!C:C,0),1),0)</f>
        <v>0</v>
      </c>
      <c r="G216" s="2">
        <f>Roster!N216</f>
        <v>0</v>
      </c>
      <c r="H216" s="3">
        <f>SUMIF(HRS!C:C,RPT!E216,HRS!G:G)</f>
        <v>0</v>
      </c>
      <c r="I216" s="9" t="str">
        <f>IFERROR(IF(VLOOKUP(A216,PA!A:E,5,0)=0,"Yes",""),"No")</f>
        <v>No</v>
      </c>
      <c r="J216" s="9" t="str">
        <f>IFERROR(IF(VLOOKUP(A216,PTO!A:L,12,0)="PTOU Applied", "Unplanned PTO",IF(VLOOKUP(A216,PTO!A:L,12,0)="PTOU ","Denied PTO","Planned PTO")),"No PTO")</f>
        <v>No PTO</v>
      </c>
      <c r="K216" s="9" t="str">
        <f t="shared" si="51"/>
        <v>Check</v>
      </c>
      <c r="L216" s="14" t="str">
        <f>IFERROR(IF(AND(D216="Kroger",OR(U216="1",U216="0")),IF(VLOOKUP(RPT!A216,KRG!$B$2:$BA$200,52,0)=0,IF(RPT!J216="Planned PTO",IF((F216-0.75)&lt;H216,"Check",""),""),""),""),"")</f>
        <v/>
      </c>
      <c r="M216" s="14" t="str">
        <f>IFERROR(IF(IF(D216="Kroger",AVERAGEIFS('QA Check'!E:E,'QA Check'!C:C,RPT!A216,'QA Check'!H:H,"(QA)"),0)&gt;=90%,IF(AND(I216="Yes",J216&lt;&gt;"Unplanned PTO",U216=1),"Check",""),""),"")</f>
        <v/>
      </c>
      <c r="U216" s="17">
        <f t="shared" si="47"/>
        <v>0</v>
      </c>
      <c r="V216" s="8" t="str">
        <f t="shared" si="52"/>
        <v/>
      </c>
      <c r="W216" s="9" t="str">
        <f>IF(G216="Plan 2",IF(AND(IFERROR(INDEX(KRG!D:D,MATCH(RPT!A216,KRG!B:B,0),1)="Plan 2",0),A216&lt;&gt;212821),INDEX(KRG!BA:BA,MATCH(RPT!A216,KRG!B:B,0),1),IF(AND(I216="Yes",OR(J216="No PTO",J216="Planned PTO",J216="Denied PTO")),2,0)),"")</f>
        <v/>
      </c>
      <c r="X216" s="9" t="str">
        <f t="shared" si="53"/>
        <v/>
      </c>
      <c r="Y216" s="9" t="str">
        <f>IF(G216="Plan 9",VLOOKUP(RPT!A216,KRG!$B$2:$BA$200,52,0),"")</f>
        <v/>
      </c>
      <c r="Z216" s="9" t="str">
        <f>IF(G216="Plan 11",VLOOKUP(RPT!A216,KRG!$B$2:$BA$200,52,0),"")</f>
        <v/>
      </c>
      <c r="AA216" s="9" t="str">
        <f>IF(G216="Plan 12",IF(D216="Kroger",IF(J216="",0,VLOOKUP(RPT!A216,KRG!$B$2:$BA$200,52,0)),IF(D216="SW Gas (Jax)",INDEX('SWG2'!BA:BA,MATCH(RPT!A216,'SWG2'!B:B,0),1),IF(D216="Mercedes (Jax)",IF(SUM(SUMIFS(HRS!G:G,HRS!C:C,A216,HRS!F:F,{"OT","REG","PR2.5","PROT5","PR125","PROTC","PR2.0","PROT4"}))&gt;=38,4,0),IF(D216="FPL",IF(AND(H216&gt;=38,I216="Yes"),5.5,IF(H216&gt;=38,3,0)),IF(AND(I216="Yes",OR(J216="No PTO",J216="Planned PTO",J216="Denied PTO")),2.5,0))))),"")</f>
        <v/>
      </c>
      <c r="AB216" s="9" t="str">
        <f>IF(G216="Plan 19",IF(J216="",0,VLOOKUP(RPT!A216,KRG!$B$2:$BA$200,52,0)),"")</f>
        <v/>
      </c>
      <c r="AC216" s="9" t="str">
        <f t="shared" si="54"/>
        <v/>
      </c>
      <c r="AD216" s="9" t="str">
        <f>IF(G216="Plan 22",VLOOKUP(RPT!A216,KRG!$B$2:$BA$200,52,0),"")</f>
        <v/>
      </c>
      <c r="AE216" s="3" t="str">
        <f t="shared" si="44"/>
        <v/>
      </c>
      <c r="AF216" s="9" t="str">
        <f>IF(G216="Plan 26",IF(J216="Unplanned PTO",0,VLOOKUP(RPT!A216,KRG!$B$2:$BA$200,52,0)),"")</f>
        <v/>
      </c>
      <c r="AG216" s="9" t="str">
        <f t="shared" si="46"/>
        <v/>
      </c>
      <c r="AH216" s="9" t="str">
        <f>IF(G216="Plan 32",VLOOKUP(A216,'SWG2'!B:BA,52,0),"")</f>
        <v/>
      </c>
      <c r="AI216" s="9" t="str">
        <f t="shared" si="55"/>
        <v/>
      </c>
      <c r="AJ216" s="9" t="str">
        <f>IF(G216="Plan 3",IF(AND(H216&gt;=38,J216&lt;&gt;"Unplanned PTO"),IF(AND(INDEX(FPL!P:P,MATCH(RPT!A216,FPL!B:B,0),1)&gt;=0.92),4.25,3),IF(AND(H216&gt;=38,J216="Unplanned PTO",AP216&gt;=38),IF(INDEX(FPL!P:P,MATCH(RPT!A216,FPL!B:B,0),1)&gt;=0.92,4.25,3),IF(INDEX(FPL!P:P,MATCH(RPT!A216,FPL!B:B,0),1)&gt;=0.92,1.25,0))),"")</f>
        <v/>
      </c>
      <c r="AL216" s="22" t="e">
        <f>INDEX(Roster!F:F, MATCH(RPT!A216,Roster!A:A,0),1)</f>
        <v>#N/A</v>
      </c>
      <c r="AM216">
        <f>IF(SUMIFS(HRS!G:G,HRS!F:F,"REG",HRS!C:C,RPT!A216)+SUMIFS(HRS!G:G,HRS!F:F,"OT",HRS!C:C,RPT!A216)+SUMIFS(HRS!G:G,HRS!F:F,"PTO",HRS!C:C,RPT!A216,HRS!S:S,"PTOS")&gt;=38,SUMIFS(HRS!G:G,HRS!F:F,"REG",HRS!C:C,RPT!A216)+SUMIFS(HRS!G:G,HRS!F:F,"OT",HRS!C:C,RPT!A216),0)</f>
        <v>0</v>
      </c>
      <c r="AP216">
        <f>SUMIFS(HRS!G:G,HRS!C:C,E216,HRS!F:F,"REG")+SUMIFS(HRS!G:G,HRS!C:C,E216,HRS!F:F,"OT")</f>
        <v>0</v>
      </c>
      <c r="AS216" s="9" t="str">
        <f t="shared" si="48"/>
        <v>1215 215</v>
      </c>
      <c r="AT216" s="9">
        <f t="shared" si="49"/>
        <v>0</v>
      </c>
      <c r="AU216" s="9" t="str">
        <f t="shared" si="45"/>
        <v/>
      </c>
      <c r="AV216" s="19" t="str">
        <f t="shared" si="56"/>
        <v/>
      </c>
    </row>
    <row r="217" spans="1:48" customFormat="1" ht="12.75" customHeight="1" x14ac:dyDescent="0.2">
      <c r="A217" s="2">
        <f>Roster!A217</f>
        <v>0</v>
      </c>
      <c r="B217" s="2">
        <f t="shared" si="57"/>
        <v>216</v>
      </c>
      <c r="C217" s="2">
        <v>1216</v>
      </c>
      <c r="D217" s="2">
        <f>Roster!D217</f>
        <v>0</v>
      </c>
      <c r="E217" s="2" t="str">
        <f t="shared" si="50"/>
        <v>00</v>
      </c>
      <c r="F217" s="2">
        <f>IFERROR(INDEX('Cur Sch'!G:G,MATCH(RPT!A217,'Cur Sch'!C:C,0),1),0)</f>
        <v>0</v>
      </c>
      <c r="G217" s="2">
        <f>Roster!N217</f>
        <v>0</v>
      </c>
      <c r="H217" s="3">
        <f>SUMIF(HRS!C:C,RPT!E217,HRS!G:G)</f>
        <v>0</v>
      </c>
      <c r="I217" s="9" t="str">
        <f>IFERROR(IF(VLOOKUP(A217,PA!A:E,5,0)=0,"Yes",""),"No")</f>
        <v>No</v>
      </c>
      <c r="J217" s="9" t="str">
        <f>IFERROR(IF(VLOOKUP(A217,PTO!A:L,12,0)="PTOU Applied", "Unplanned PTO",IF(VLOOKUP(A217,PTO!A:L,12,0)="PTOU ","Denied PTO","Planned PTO")),"No PTO")</f>
        <v>No PTO</v>
      </c>
      <c r="K217" s="9" t="str">
        <f t="shared" si="51"/>
        <v>Check</v>
      </c>
      <c r="L217" s="14" t="str">
        <f>IFERROR(IF(AND(D217="Kroger",OR(U217="1",U217="0")),IF(VLOOKUP(RPT!A217,KRG!$B$2:$BA$200,52,0)=0,IF(RPT!J217="Planned PTO",IF((F217-0.75)&lt;H217,"Check",""),""),""),""),"")</f>
        <v/>
      </c>
      <c r="M217" s="14" t="str">
        <f>IFERROR(IF(IF(D217="Kroger",AVERAGEIFS('QA Check'!E:E,'QA Check'!C:C,RPT!A217,'QA Check'!H:H,"(QA)"),0)&gt;=90%,IF(AND(I217="Yes",J217&lt;&gt;"Unplanned PTO",U217=1),"Check",""),""),"")</f>
        <v/>
      </c>
      <c r="U217" s="17">
        <f t="shared" si="47"/>
        <v>0</v>
      </c>
      <c r="V217" s="8" t="str">
        <f t="shared" si="52"/>
        <v/>
      </c>
      <c r="W217" s="9" t="str">
        <f>IF(G217="Plan 2",IF(AND(IFERROR(INDEX(KRG!D:D,MATCH(RPT!A217,KRG!B:B,0),1)="Plan 2",0),A217&lt;&gt;212821),INDEX(KRG!BA:BA,MATCH(RPT!A217,KRG!B:B,0),1),IF(AND(I217="Yes",OR(J217="No PTO",J217="Planned PTO",J217="Denied PTO")),2,0)),"")</f>
        <v/>
      </c>
      <c r="X217" s="9" t="str">
        <f t="shared" si="53"/>
        <v/>
      </c>
      <c r="Y217" s="9" t="str">
        <f>IF(G217="Plan 9",VLOOKUP(RPT!A217,KRG!$B$2:$BA$200,52,0),"")</f>
        <v/>
      </c>
      <c r="Z217" s="9" t="str">
        <f>IF(G217="Plan 11",VLOOKUP(RPT!A217,KRG!$B$2:$BA$200,52,0),"")</f>
        <v/>
      </c>
      <c r="AA217" s="9" t="str">
        <f>IF(G217="Plan 12",IF(D217="Kroger",IF(J217="",0,VLOOKUP(RPT!A217,KRG!$B$2:$BA$200,52,0)),IF(D217="SW Gas (Jax)",INDEX('SWG2'!BA:BA,MATCH(RPT!A217,'SWG2'!B:B,0),1),IF(D217="Mercedes (Jax)",IF(SUM(SUMIFS(HRS!G:G,HRS!C:C,A217,HRS!F:F,{"OT","REG","PR2.5","PROT5","PR125","PROTC","PR2.0","PROT4"}))&gt;=38,4,0),IF(D217="FPL",IF(AND(H217&gt;=38,I217="Yes"),5.5,IF(H217&gt;=38,3,0)),IF(AND(I217="Yes",OR(J217="No PTO",J217="Planned PTO",J217="Denied PTO")),2.5,0))))),"")</f>
        <v/>
      </c>
      <c r="AB217" s="9" t="str">
        <f>IF(G217="Plan 19",IF(J217="",0,VLOOKUP(RPT!A217,KRG!$B$2:$BA$200,52,0)),"")</f>
        <v/>
      </c>
      <c r="AC217" s="9" t="str">
        <f t="shared" si="54"/>
        <v/>
      </c>
      <c r="AD217" s="9" t="str">
        <f>IF(G217="Plan 22",VLOOKUP(RPT!A217,KRG!$B$2:$BA$200,52,0),"")</f>
        <v/>
      </c>
      <c r="AE217" s="3" t="str">
        <f t="shared" si="44"/>
        <v/>
      </c>
      <c r="AF217" s="9" t="str">
        <f>IF(G217="Plan 26",IF(J217="Unplanned PTO",0,VLOOKUP(RPT!A217,KRG!$B$2:$BA$200,52,0)),"")</f>
        <v/>
      </c>
      <c r="AG217" s="9" t="str">
        <f t="shared" si="46"/>
        <v/>
      </c>
      <c r="AH217" s="9" t="str">
        <f>IF(G217="Plan 32",VLOOKUP(A217,'SWG2'!B:BA,52,0),"")</f>
        <v/>
      </c>
      <c r="AI217" s="9" t="str">
        <f t="shared" si="55"/>
        <v/>
      </c>
      <c r="AJ217" s="9" t="str">
        <f>IF(G217="Plan 3",IF(AND(H217&gt;=38,J217&lt;&gt;"Unplanned PTO"),IF(AND(INDEX(FPL!P:P,MATCH(RPT!A217,FPL!B:B,0),1)&gt;=0.92),4.25,3),IF(AND(H217&gt;=38,J217="Unplanned PTO",AP217&gt;=38),IF(INDEX(FPL!P:P,MATCH(RPT!A217,FPL!B:B,0),1)&gt;=0.92,4.25,3),IF(INDEX(FPL!P:P,MATCH(RPT!A217,FPL!B:B,0),1)&gt;=0.92,1.25,0))),"")</f>
        <v/>
      </c>
      <c r="AL217" s="22" t="e">
        <f>INDEX(Roster!F:F, MATCH(RPT!A217,Roster!A:A,0),1)</f>
        <v>#N/A</v>
      </c>
      <c r="AM217">
        <f>IF(SUMIFS(HRS!G:G,HRS!F:F,"REG",HRS!C:C,RPT!A217)+SUMIFS(HRS!G:G,HRS!F:F,"OT",HRS!C:C,RPT!A217)+SUMIFS(HRS!G:G,HRS!F:F,"PTO",HRS!C:C,RPT!A217,HRS!S:S,"PTOS")&gt;=38,SUMIFS(HRS!G:G,HRS!F:F,"REG",HRS!C:C,RPT!A217)+SUMIFS(HRS!G:G,HRS!F:F,"OT",HRS!C:C,RPT!A217),0)</f>
        <v>0</v>
      </c>
      <c r="AP217">
        <f>SUMIFS(HRS!G:G,HRS!C:C,E217,HRS!F:F,"REG")+SUMIFS(HRS!G:G,HRS!C:C,E217,HRS!F:F,"OT")</f>
        <v>0</v>
      </c>
      <c r="AS217" s="9" t="str">
        <f t="shared" si="48"/>
        <v>1216 216</v>
      </c>
      <c r="AT217" s="9">
        <f t="shared" si="49"/>
        <v>0</v>
      </c>
      <c r="AU217" s="9" t="str">
        <f t="shared" si="45"/>
        <v/>
      </c>
      <c r="AV217" s="19" t="str">
        <f t="shared" si="56"/>
        <v/>
      </c>
    </row>
    <row r="218" spans="1:48" customFormat="1" ht="12.75" customHeight="1" x14ac:dyDescent="0.2">
      <c r="A218" s="2">
        <f>Roster!A218</f>
        <v>0</v>
      </c>
      <c r="B218" s="2">
        <f t="shared" si="57"/>
        <v>217</v>
      </c>
      <c r="C218" s="2">
        <v>1217</v>
      </c>
      <c r="D218" s="2">
        <f>Roster!D218</f>
        <v>0</v>
      </c>
      <c r="E218" s="2" t="str">
        <f t="shared" si="50"/>
        <v>00</v>
      </c>
      <c r="F218" s="2">
        <f>IFERROR(INDEX('Cur Sch'!G:G,MATCH(RPT!A218,'Cur Sch'!C:C,0),1),0)</f>
        <v>0</v>
      </c>
      <c r="G218" s="2">
        <f>Roster!N218</f>
        <v>0</v>
      </c>
      <c r="H218" s="3">
        <f>SUMIF(HRS!C:C,RPT!E218,HRS!G:G)</f>
        <v>0</v>
      </c>
      <c r="I218" s="9" t="str">
        <f>IFERROR(IF(VLOOKUP(A218,PA!A:E,5,0)=0,"Yes",""),"No")</f>
        <v>No</v>
      </c>
      <c r="J218" s="9" t="str">
        <f>IFERROR(IF(VLOOKUP(A218,PTO!A:L,12,0)="PTOU Applied", "Unplanned PTO",IF(VLOOKUP(A218,PTO!A:L,12,0)="PTOU ","Denied PTO","Planned PTO")),"No PTO")</f>
        <v>No PTO</v>
      </c>
      <c r="K218" s="9" t="str">
        <f t="shared" si="51"/>
        <v>Check</v>
      </c>
      <c r="L218" s="14" t="str">
        <f>IFERROR(IF(AND(D218="Kroger",OR(U218="1",U218="0")),IF(VLOOKUP(RPT!A218,KRG!$B$2:$BA$200,52,0)=0,IF(RPT!J218="Planned PTO",IF((F218-0.75)&lt;H218,"Check",""),""),""),""),"")</f>
        <v/>
      </c>
      <c r="M218" s="14" t="str">
        <f>IFERROR(IF(IF(D218="Kroger",AVERAGEIFS('QA Check'!E:E,'QA Check'!C:C,RPT!A218,'QA Check'!H:H,"(QA)"),0)&gt;=90%,IF(AND(I218="Yes",J218&lt;&gt;"Unplanned PTO",U218=1),"Check",""),""),"")</f>
        <v/>
      </c>
      <c r="U218" s="17">
        <f t="shared" si="47"/>
        <v>0</v>
      </c>
      <c r="V218" s="8" t="str">
        <f t="shared" si="52"/>
        <v/>
      </c>
      <c r="W218" s="9" t="str">
        <f>IF(G218="Plan 2",IF(AND(IFERROR(INDEX(KRG!D:D,MATCH(RPT!A218,KRG!B:B,0),1)="Plan 2",0),A218&lt;&gt;212821),INDEX(KRG!BA:BA,MATCH(RPT!A218,KRG!B:B,0),1),IF(AND(I218="Yes",OR(J218="No PTO",J218="Planned PTO",J218="Denied PTO")),2,0)),"")</f>
        <v/>
      </c>
      <c r="X218" s="9" t="str">
        <f t="shared" si="53"/>
        <v/>
      </c>
      <c r="Y218" s="9" t="str">
        <f>IF(G218="Plan 9",VLOOKUP(RPT!A218,KRG!$B$2:$BA$200,52,0),"")</f>
        <v/>
      </c>
      <c r="Z218" s="9" t="str">
        <f>IF(G218="Plan 11",VLOOKUP(RPT!A218,KRG!$B$2:$BA$200,52,0),"")</f>
        <v/>
      </c>
      <c r="AA218" s="9" t="str">
        <f>IF(G218="Plan 12",IF(D218="Kroger",IF(J218="",0,VLOOKUP(RPT!A218,KRG!$B$2:$BA$200,52,0)),IF(D218="SW Gas (Jax)",INDEX('SWG2'!BA:BA,MATCH(RPT!A218,'SWG2'!B:B,0),1),IF(D218="Mercedes (Jax)",IF(SUM(SUMIFS(HRS!G:G,HRS!C:C,A218,HRS!F:F,{"OT","REG","PR2.5","PROT5","PR125","PROTC","PR2.0","PROT4"}))&gt;=38,4,0),IF(D218="FPL",IF(AND(H218&gt;=38,I218="Yes"),5.5,IF(H218&gt;=38,3,0)),IF(AND(I218="Yes",OR(J218="No PTO",J218="Planned PTO",J218="Denied PTO")),2.5,0))))),"")</f>
        <v/>
      </c>
      <c r="AB218" s="9" t="str">
        <f>IF(G218="Plan 19",IF(J218="",0,VLOOKUP(RPT!A218,KRG!$B$2:$BA$200,52,0)),"")</f>
        <v/>
      </c>
      <c r="AC218" s="9" t="str">
        <f t="shared" si="54"/>
        <v/>
      </c>
      <c r="AD218" s="9" t="str">
        <f>IF(G218="Plan 22",VLOOKUP(RPT!A218,KRG!$B$2:$BA$200,52,0),"")</f>
        <v/>
      </c>
      <c r="AE218" s="3" t="str">
        <f t="shared" si="44"/>
        <v/>
      </c>
      <c r="AF218" s="9" t="str">
        <f>IF(G218="Plan 26",IF(J218="Unplanned PTO",0,VLOOKUP(RPT!A218,KRG!$B$2:$BA$200,52,0)),"")</f>
        <v/>
      </c>
      <c r="AG218" s="9" t="str">
        <f t="shared" si="46"/>
        <v/>
      </c>
      <c r="AH218" s="9" t="str">
        <f>IF(G218="Plan 32",VLOOKUP(A218,'SWG2'!B:BA,52,0),"")</f>
        <v/>
      </c>
      <c r="AI218" s="9" t="str">
        <f t="shared" si="55"/>
        <v/>
      </c>
      <c r="AJ218" s="9" t="str">
        <f>IF(G218="Plan 3",IF(AND(H218&gt;=38,J218&lt;&gt;"Unplanned PTO"),IF(AND(INDEX(FPL!P:P,MATCH(RPT!A218,FPL!B:B,0),1)&gt;=0.92),4.25,3),IF(AND(H218&gt;=38,J218="Unplanned PTO",AP218&gt;=38),IF(INDEX(FPL!P:P,MATCH(RPT!A218,FPL!B:B,0),1)&gt;=0.92,4.25,3),IF(INDEX(FPL!P:P,MATCH(RPT!A218,FPL!B:B,0),1)&gt;=0.92,1.25,0))),"")</f>
        <v/>
      </c>
      <c r="AL218" s="22" t="e">
        <f>INDEX(Roster!F:F, MATCH(RPT!A218,Roster!A:A,0),1)</f>
        <v>#N/A</v>
      </c>
      <c r="AM218">
        <f>IF(SUMIFS(HRS!G:G,HRS!F:F,"REG",HRS!C:C,RPT!A218)+SUMIFS(HRS!G:G,HRS!F:F,"OT",HRS!C:C,RPT!A218)+SUMIFS(HRS!G:G,HRS!F:F,"PTO",HRS!C:C,RPT!A218,HRS!S:S,"PTOS")&gt;=38,SUMIFS(HRS!G:G,HRS!F:F,"REG",HRS!C:C,RPT!A218)+SUMIFS(HRS!G:G,HRS!F:F,"OT",HRS!C:C,RPT!A218),0)</f>
        <v>0</v>
      </c>
      <c r="AP218">
        <f>SUMIFS(HRS!G:G,HRS!C:C,E218,HRS!F:F,"REG")+SUMIFS(HRS!G:G,HRS!C:C,E218,HRS!F:F,"OT")</f>
        <v>0</v>
      </c>
      <c r="AS218" s="9" t="str">
        <f t="shared" si="48"/>
        <v>1217 217</v>
      </c>
      <c r="AT218" s="9">
        <f t="shared" si="49"/>
        <v>0</v>
      </c>
      <c r="AU218" s="9" t="str">
        <f t="shared" si="45"/>
        <v/>
      </c>
      <c r="AV218" s="19" t="str">
        <f t="shared" si="56"/>
        <v/>
      </c>
    </row>
    <row r="219" spans="1:48" customFormat="1" ht="12.75" customHeight="1" x14ac:dyDescent="0.2">
      <c r="A219" s="2">
        <f>Roster!A219</f>
        <v>0</v>
      </c>
      <c r="B219" s="2">
        <f t="shared" si="57"/>
        <v>218</v>
      </c>
      <c r="C219" s="2">
        <v>1218</v>
      </c>
      <c r="D219" s="2">
        <f>Roster!D219</f>
        <v>0</v>
      </c>
      <c r="E219" s="2" t="str">
        <f t="shared" si="50"/>
        <v>00</v>
      </c>
      <c r="F219" s="2">
        <f>IFERROR(INDEX('Cur Sch'!G:G,MATCH(RPT!A219,'Cur Sch'!C:C,0),1),0)</f>
        <v>0</v>
      </c>
      <c r="G219" s="2">
        <f>Roster!N219</f>
        <v>0</v>
      </c>
      <c r="H219" s="3">
        <f>SUMIF(HRS!C:C,RPT!E219,HRS!G:G)</f>
        <v>0</v>
      </c>
      <c r="I219" s="9" t="str">
        <f>IFERROR(IF(VLOOKUP(A219,PA!A:E,5,0)=0,"Yes",""),"No")</f>
        <v>No</v>
      </c>
      <c r="J219" s="9" t="str">
        <f>IFERROR(IF(VLOOKUP(A219,PTO!A:L,12,0)="PTOU Applied", "Unplanned PTO",IF(VLOOKUP(A219,PTO!A:L,12,0)="PTOU ","Denied PTO","Planned PTO")),"No PTO")</f>
        <v>No PTO</v>
      </c>
      <c r="K219" s="9" t="str">
        <f t="shared" si="51"/>
        <v>Check</v>
      </c>
      <c r="L219" s="14" t="str">
        <f>IFERROR(IF(AND(D219="Kroger",OR(U219="1",U219="0")),IF(VLOOKUP(RPT!A219,KRG!$B$2:$BA$200,52,0)=0,IF(RPT!J219="Planned PTO",IF((F219-0.75)&lt;H219,"Check",""),""),""),""),"")</f>
        <v/>
      </c>
      <c r="M219" s="14" t="str">
        <f>IFERROR(IF(IF(D219="Kroger",AVERAGEIFS('QA Check'!E:E,'QA Check'!C:C,RPT!A219,'QA Check'!H:H,"(QA)"),0)&gt;=90%,IF(AND(I219="Yes",J219&lt;&gt;"Unplanned PTO",U219=1),"Check",""),""),"")</f>
        <v/>
      </c>
      <c r="U219" s="17">
        <f t="shared" si="47"/>
        <v>0</v>
      </c>
      <c r="V219" s="8" t="str">
        <f t="shared" si="52"/>
        <v/>
      </c>
      <c r="W219" s="9" t="str">
        <f>IF(G219="Plan 2",IF(AND(IFERROR(INDEX(KRG!D:D,MATCH(RPT!A219,KRG!B:B,0),1)="Plan 2",0),A219&lt;&gt;212821),INDEX(KRG!BA:BA,MATCH(RPT!A219,KRG!B:B,0),1),IF(AND(I219="Yes",OR(J219="No PTO",J219="Planned PTO",J219="Denied PTO")),2,0)),"")</f>
        <v/>
      </c>
      <c r="X219" s="9" t="str">
        <f t="shared" si="53"/>
        <v/>
      </c>
      <c r="Y219" s="9" t="str">
        <f>IF(G219="Plan 9",VLOOKUP(RPT!A219,KRG!$B$2:$BA$200,52,0),"")</f>
        <v/>
      </c>
      <c r="Z219" s="9" t="str">
        <f>IF(G219="Plan 11",VLOOKUP(RPT!A219,KRG!$B$2:$BA$200,52,0),"")</f>
        <v/>
      </c>
      <c r="AA219" s="9" t="str">
        <f>IF(G219="Plan 12",IF(D219="Kroger",IF(J219="",0,VLOOKUP(RPT!A219,KRG!$B$2:$BA$200,52,0)),IF(D219="SW Gas (Jax)",INDEX('SWG2'!BA:BA,MATCH(RPT!A219,'SWG2'!B:B,0),1),IF(D219="Mercedes (Jax)",IF(SUM(SUMIFS(HRS!G:G,HRS!C:C,A219,HRS!F:F,{"OT","REG","PR2.5","PROT5","PR125","PROTC","PR2.0","PROT4"}))&gt;=38,4,0),IF(D219="FPL",IF(AND(H219&gt;=38,I219="Yes"),5.5,IF(H219&gt;=38,3,0)),IF(AND(I219="Yes",OR(J219="No PTO",J219="Planned PTO",J219="Denied PTO")),2.5,0))))),"")</f>
        <v/>
      </c>
      <c r="AB219" s="9" t="str">
        <f>IF(G219="Plan 19",IF(J219="",0,VLOOKUP(RPT!A219,KRG!$B$2:$BA$200,52,0)),"")</f>
        <v/>
      </c>
      <c r="AC219" s="9" t="str">
        <f t="shared" si="54"/>
        <v/>
      </c>
      <c r="AD219" s="9" t="str">
        <f>IF(G219="Plan 22",VLOOKUP(RPT!A219,KRG!$B$2:$BA$200,52,0),"")</f>
        <v/>
      </c>
      <c r="AE219" s="3" t="str">
        <f t="shared" si="44"/>
        <v/>
      </c>
      <c r="AF219" s="9" t="str">
        <f>IF(G219="Plan 26",IF(J219="Unplanned PTO",0,VLOOKUP(RPT!A219,KRG!$B$2:$BA$200,52,0)),"")</f>
        <v/>
      </c>
      <c r="AG219" s="9" t="str">
        <f t="shared" si="46"/>
        <v/>
      </c>
      <c r="AH219" s="9" t="str">
        <f>IF(G219="Plan 32",VLOOKUP(A219,'SWG2'!B:BA,52,0),"")</f>
        <v/>
      </c>
      <c r="AI219" s="9" t="str">
        <f t="shared" si="55"/>
        <v/>
      </c>
      <c r="AJ219" s="9" t="str">
        <f>IF(G219="Plan 3",IF(AND(H219&gt;=38,J219&lt;&gt;"Unplanned PTO"),IF(AND(INDEX(FPL!P:P,MATCH(RPT!A219,FPL!B:B,0),1)&gt;=0.92),4.25,3),IF(AND(H219&gt;=38,J219="Unplanned PTO",AP219&gt;=38),IF(INDEX(FPL!P:P,MATCH(RPT!A219,FPL!B:B,0),1)&gt;=0.92,4.25,3),IF(INDEX(FPL!P:P,MATCH(RPT!A219,FPL!B:B,0),1)&gt;=0.92,1.25,0))),"")</f>
        <v/>
      </c>
      <c r="AL219" s="22" t="e">
        <f>INDEX(Roster!F:F, MATCH(RPT!A219,Roster!A:A,0),1)</f>
        <v>#N/A</v>
      </c>
      <c r="AM219">
        <f>IF(SUMIFS(HRS!G:G,HRS!F:F,"REG",HRS!C:C,RPT!A219)+SUMIFS(HRS!G:G,HRS!F:F,"OT",HRS!C:C,RPT!A219)+SUMIFS(HRS!G:G,HRS!F:F,"PTO",HRS!C:C,RPT!A219,HRS!S:S,"PTOS")&gt;=38,SUMIFS(HRS!G:G,HRS!F:F,"REG",HRS!C:C,RPT!A219)+SUMIFS(HRS!G:G,HRS!F:F,"OT",HRS!C:C,RPT!A219),0)</f>
        <v>0</v>
      </c>
      <c r="AP219">
        <f>SUMIFS(HRS!G:G,HRS!C:C,E219,HRS!F:F,"REG")+SUMIFS(HRS!G:G,HRS!C:C,E219,HRS!F:F,"OT")</f>
        <v>0</v>
      </c>
      <c r="AS219" s="9" t="str">
        <f t="shared" si="48"/>
        <v>1218 218</v>
      </c>
      <c r="AT219" s="9">
        <f t="shared" si="49"/>
        <v>0</v>
      </c>
      <c r="AU219" s="9" t="str">
        <f t="shared" si="45"/>
        <v/>
      </c>
      <c r="AV219" s="19" t="str">
        <f t="shared" si="56"/>
        <v/>
      </c>
    </row>
    <row r="220" spans="1:48" customFormat="1" ht="12.75" customHeight="1" x14ac:dyDescent="0.2">
      <c r="A220" s="2">
        <f>Roster!A220</f>
        <v>0</v>
      </c>
      <c r="B220" s="2">
        <f t="shared" si="57"/>
        <v>219</v>
      </c>
      <c r="C220" s="2">
        <v>1219</v>
      </c>
      <c r="D220" s="2">
        <f>Roster!D220</f>
        <v>0</v>
      </c>
      <c r="E220" s="2" t="str">
        <f t="shared" si="50"/>
        <v>00</v>
      </c>
      <c r="F220" s="2">
        <f>IFERROR(INDEX('Cur Sch'!G:G,MATCH(RPT!A220,'Cur Sch'!C:C,0),1),0)</f>
        <v>0</v>
      </c>
      <c r="G220" s="2">
        <f>Roster!N220</f>
        <v>0</v>
      </c>
      <c r="H220" s="3">
        <f>SUMIF(HRS!C:C,RPT!E220,HRS!G:G)</f>
        <v>0</v>
      </c>
      <c r="I220" s="9" t="str">
        <f>IFERROR(IF(VLOOKUP(A220,PA!A:E,5,0)=0,"Yes",""),"No")</f>
        <v>No</v>
      </c>
      <c r="J220" s="9" t="str">
        <f>IFERROR(IF(VLOOKUP(A220,PTO!A:L,12,0)="PTOU Applied", "Unplanned PTO",IF(VLOOKUP(A220,PTO!A:L,12,0)="PTOU ","Denied PTO","Planned PTO")),"No PTO")</f>
        <v>No PTO</v>
      </c>
      <c r="K220" s="9" t="str">
        <f t="shared" si="51"/>
        <v>Check</v>
      </c>
      <c r="L220" s="14" t="str">
        <f>IFERROR(IF(AND(D220="Kroger",OR(U220="1",U220="0")),IF(VLOOKUP(RPT!A220,KRG!$B$2:$BA$200,52,0)=0,IF(RPT!J220="Planned PTO",IF((F220-0.75)&lt;H220,"Check",""),""),""),""),"")</f>
        <v/>
      </c>
      <c r="M220" s="14" t="str">
        <f>IFERROR(IF(IF(D220="Kroger",AVERAGEIFS('QA Check'!E:E,'QA Check'!C:C,RPT!A220,'QA Check'!H:H,"(QA)"),0)&gt;=90%,IF(AND(I220="Yes",J220&lt;&gt;"Unplanned PTO",U220=1),"Check",""),""),"")</f>
        <v/>
      </c>
      <c r="U220" s="17">
        <f t="shared" si="47"/>
        <v>0</v>
      </c>
      <c r="V220" s="8" t="str">
        <f t="shared" si="52"/>
        <v/>
      </c>
      <c r="W220" s="9" t="str">
        <f>IF(G220="Plan 2",IF(AND(IFERROR(INDEX(KRG!D:D,MATCH(RPT!A220,KRG!B:B,0),1)="Plan 2",0),A220&lt;&gt;212821),INDEX(KRG!BA:BA,MATCH(RPT!A220,KRG!B:B,0),1),IF(AND(I220="Yes",OR(J220="No PTO",J220="Planned PTO",J220="Denied PTO")),2,0)),"")</f>
        <v/>
      </c>
      <c r="X220" s="9" t="str">
        <f t="shared" si="53"/>
        <v/>
      </c>
      <c r="Y220" s="9" t="str">
        <f>IF(G220="Plan 9",VLOOKUP(RPT!A220,KRG!$B$2:$BA$200,52,0),"")</f>
        <v/>
      </c>
      <c r="Z220" s="9" t="str">
        <f>IF(G220="Plan 11",VLOOKUP(RPT!A220,KRG!$B$2:$BA$200,52,0),"")</f>
        <v/>
      </c>
      <c r="AA220" s="9" t="str">
        <f>IF(G220="Plan 12",IF(D220="Kroger",IF(J220="",0,VLOOKUP(RPT!A220,KRG!$B$2:$BA$200,52,0)),IF(D220="SW Gas (Jax)",INDEX('SWG2'!BA:BA,MATCH(RPT!A220,'SWG2'!B:B,0),1),IF(D220="Mercedes (Jax)",IF(SUM(SUMIFS(HRS!G:G,HRS!C:C,A220,HRS!F:F,{"OT","REG","PR2.5","PROT5","PR125","PROTC","PR2.0","PROT4"}))&gt;=38,4,0),IF(D220="FPL",IF(AND(H220&gt;=38,I220="Yes"),5.5,IF(H220&gt;=38,3,0)),IF(AND(I220="Yes",OR(J220="No PTO",J220="Planned PTO",J220="Denied PTO")),2.5,0))))),"")</f>
        <v/>
      </c>
      <c r="AB220" s="9" t="str">
        <f>IF(G220="Plan 19",IF(J220="",0,VLOOKUP(RPT!A220,KRG!$B$2:$BA$200,52,0)),"")</f>
        <v/>
      </c>
      <c r="AC220" s="9" t="str">
        <f t="shared" si="54"/>
        <v/>
      </c>
      <c r="AD220" s="9" t="str">
        <f>IF(G220="Plan 22",VLOOKUP(RPT!A220,KRG!$B$2:$BA$200,52,0),"")</f>
        <v/>
      </c>
      <c r="AE220" s="3" t="str">
        <f t="shared" si="44"/>
        <v/>
      </c>
      <c r="AF220" s="9" t="str">
        <f>IF(G220="Plan 26",IF(J220="Unplanned PTO",0,VLOOKUP(RPT!A220,KRG!$B$2:$BA$200,52,0)),"")</f>
        <v/>
      </c>
      <c r="AG220" s="9" t="str">
        <f t="shared" si="46"/>
        <v/>
      </c>
      <c r="AH220" s="9" t="str">
        <f>IF(G220="Plan 32",VLOOKUP(A220,'SWG2'!B:BA,52,0),"")</f>
        <v/>
      </c>
      <c r="AI220" s="9" t="str">
        <f t="shared" si="55"/>
        <v/>
      </c>
      <c r="AJ220" s="9" t="str">
        <f>IF(G220="Plan 3",IF(AND(H220&gt;=38,J220&lt;&gt;"Unplanned PTO"),IF(AND(INDEX(FPL!P:P,MATCH(RPT!A220,FPL!B:B,0),1)&gt;=0.92),4.25,3),IF(AND(H220&gt;=38,J220="Unplanned PTO",AP220&gt;=38),IF(INDEX(FPL!P:P,MATCH(RPT!A220,FPL!B:B,0),1)&gt;=0.92,4.25,3),IF(INDEX(FPL!P:P,MATCH(RPT!A220,FPL!B:B,0),1)&gt;=0.92,1.25,0))),"")</f>
        <v/>
      </c>
      <c r="AL220" s="22" t="e">
        <f>INDEX(Roster!F:F, MATCH(RPT!A220,Roster!A:A,0),1)</f>
        <v>#N/A</v>
      </c>
      <c r="AM220">
        <f>IF(SUMIFS(HRS!G:G,HRS!F:F,"REG",HRS!C:C,RPT!A220)+SUMIFS(HRS!G:G,HRS!F:F,"OT",HRS!C:C,RPT!A220)+SUMIFS(HRS!G:G,HRS!F:F,"PTO",HRS!C:C,RPT!A220,HRS!S:S,"PTOS")&gt;=38,SUMIFS(HRS!G:G,HRS!F:F,"REG",HRS!C:C,RPT!A220)+SUMIFS(HRS!G:G,HRS!F:F,"OT",HRS!C:C,RPT!A220),0)</f>
        <v>0</v>
      </c>
      <c r="AP220">
        <f>SUMIFS(HRS!G:G,HRS!C:C,E220,HRS!F:F,"REG")+SUMIFS(HRS!G:G,HRS!C:C,E220,HRS!F:F,"OT")</f>
        <v>0</v>
      </c>
      <c r="AS220" s="9" t="str">
        <f t="shared" si="48"/>
        <v>1219 219</v>
      </c>
      <c r="AT220" s="9">
        <f t="shared" si="49"/>
        <v>0</v>
      </c>
      <c r="AU220" s="9" t="str">
        <f t="shared" si="45"/>
        <v/>
      </c>
      <c r="AV220" s="19" t="str">
        <f t="shared" si="56"/>
        <v/>
      </c>
    </row>
    <row r="221" spans="1:48" customFormat="1" ht="12.75" customHeight="1" x14ac:dyDescent="0.2">
      <c r="A221" s="2">
        <f>Roster!A221</f>
        <v>0</v>
      </c>
      <c r="B221" s="2">
        <f t="shared" si="57"/>
        <v>220</v>
      </c>
      <c r="C221" s="2">
        <v>1220</v>
      </c>
      <c r="D221" s="2">
        <f>Roster!D221</f>
        <v>0</v>
      </c>
      <c r="E221" s="2" t="str">
        <f t="shared" si="50"/>
        <v>00</v>
      </c>
      <c r="F221" s="2">
        <f>IFERROR(INDEX('Cur Sch'!G:G,MATCH(RPT!A221,'Cur Sch'!C:C,0),1),0)</f>
        <v>0</v>
      </c>
      <c r="G221" s="2">
        <f>Roster!N221</f>
        <v>0</v>
      </c>
      <c r="H221" s="3">
        <f>SUMIF(HRS!C:C,RPT!E221,HRS!G:G)</f>
        <v>0</v>
      </c>
      <c r="I221" s="9" t="str">
        <f>IFERROR(IF(VLOOKUP(A221,PA!A:E,5,0)=0,"Yes",""),"No")</f>
        <v>No</v>
      </c>
      <c r="J221" s="9" t="str">
        <f>IFERROR(IF(VLOOKUP(A221,PTO!A:L,12,0)="PTOU Applied", "Unplanned PTO",IF(VLOOKUP(A221,PTO!A:L,12,0)="PTOU ","Denied PTO","Planned PTO")),"No PTO")</f>
        <v>No PTO</v>
      </c>
      <c r="K221" s="9" t="str">
        <f t="shared" si="51"/>
        <v>Check</v>
      </c>
      <c r="L221" s="14" t="str">
        <f>IFERROR(IF(AND(D221="Kroger",OR(U221="1",U221="0")),IF(VLOOKUP(RPT!A221,KRG!$B$2:$BA$200,52,0)=0,IF(RPT!J221="Planned PTO",IF((F221-0.75)&lt;H221,"Check",""),""),""),""),"")</f>
        <v/>
      </c>
      <c r="M221" s="14" t="str">
        <f>IFERROR(IF(IF(D221="Kroger",AVERAGEIFS('QA Check'!E:E,'QA Check'!C:C,RPT!A221,'QA Check'!H:H,"(QA)"),0)&gt;=90%,IF(AND(I221="Yes",J221&lt;&gt;"Unplanned PTO",U221=1),"Check",""),""),"")</f>
        <v/>
      </c>
      <c r="U221" s="17">
        <f t="shared" si="47"/>
        <v>0</v>
      </c>
      <c r="V221" s="8" t="str">
        <f t="shared" si="52"/>
        <v/>
      </c>
      <c r="W221" s="9" t="str">
        <f>IF(G221="Plan 2",IF(AND(IFERROR(INDEX(KRG!D:D,MATCH(RPT!A221,KRG!B:B,0),1)="Plan 2",0),A221&lt;&gt;212821),INDEX(KRG!BA:BA,MATCH(RPT!A221,KRG!B:B,0),1),IF(AND(I221="Yes",OR(J221="No PTO",J221="Planned PTO",J221="Denied PTO")),2,0)),"")</f>
        <v/>
      </c>
      <c r="X221" s="9" t="str">
        <f t="shared" si="53"/>
        <v/>
      </c>
      <c r="Y221" s="9" t="str">
        <f>IF(G221="Plan 9",VLOOKUP(RPT!A221,KRG!$B$2:$BA$200,52,0),"")</f>
        <v/>
      </c>
      <c r="Z221" s="9" t="str">
        <f>IF(G221="Plan 11",VLOOKUP(RPT!A221,KRG!$B$2:$BA$200,52,0),"")</f>
        <v/>
      </c>
      <c r="AA221" s="9" t="str">
        <f>IF(G221="Plan 12",IF(D221="Kroger",IF(J221="",0,VLOOKUP(RPT!A221,KRG!$B$2:$BA$200,52,0)),IF(D221="SW Gas (Jax)",INDEX('SWG2'!BA:BA,MATCH(RPT!A221,'SWG2'!B:B,0),1),IF(D221="Mercedes (Jax)",IF(SUM(SUMIFS(HRS!G:G,HRS!C:C,A221,HRS!F:F,{"OT","REG","PR2.5","PROT5","PR125","PROTC","PR2.0","PROT4"}))&gt;=38,4,0),IF(D221="FPL",IF(AND(H221&gt;=38,I221="Yes"),5.5,IF(H221&gt;=38,3,0)),IF(AND(I221="Yes",OR(J221="No PTO",J221="Planned PTO",J221="Denied PTO")),2.5,0))))),"")</f>
        <v/>
      </c>
      <c r="AB221" s="9" t="str">
        <f>IF(G221="Plan 19",IF(J221="",0,VLOOKUP(RPT!A221,KRG!$B$2:$BA$200,52,0)),"")</f>
        <v/>
      </c>
      <c r="AC221" s="9" t="str">
        <f t="shared" si="54"/>
        <v/>
      </c>
      <c r="AD221" s="9" t="str">
        <f>IF(G221="Plan 22",VLOOKUP(RPT!A221,KRG!$B$2:$BA$200,52,0),"")</f>
        <v/>
      </c>
      <c r="AE221" s="3" t="str">
        <f t="shared" si="44"/>
        <v/>
      </c>
      <c r="AF221" s="9" t="str">
        <f>IF(G221="Plan 26",IF(J221="Unplanned PTO",0,VLOOKUP(RPT!A221,KRG!$B$2:$BA$200,52,0)),"")</f>
        <v/>
      </c>
      <c r="AG221" s="9" t="str">
        <f t="shared" si="46"/>
        <v/>
      </c>
      <c r="AH221" s="9" t="str">
        <f>IF(G221="Plan 32",VLOOKUP(A221,'SWG2'!B:BA,52,0),"")</f>
        <v/>
      </c>
      <c r="AI221" s="9" t="str">
        <f t="shared" si="55"/>
        <v/>
      </c>
      <c r="AJ221" s="9" t="str">
        <f>IF(G221="Plan 3",IF(AND(H221&gt;=38,J221&lt;&gt;"Unplanned PTO"),IF(AND(INDEX(FPL!P:P,MATCH(RPT!A221,FPL!B:B,0),1)&gt;=0.92),4.25,3),IF(AND(H221&gt;=38,J221="Unplanned PTO",AP221&gt;=38),IF(INDEX(FPL!P:P,MATCH(RPT!A221,FPL!B:B,0),1)&gt;=0.92,4.25,3),IF(INDEX(FPL!P:P,MATCH(RPT!A221,FPL!B:B,0),1)&gt;=0.92,1.25,0))),"")</f>
        <v/>
      </c>
      <c r="AL221" s="22" t="e">
        <f>INDEX(Roster!F:F, MATCH(RPT!A221,Roster!A:A,0),1)</f>
        <v>#N/A</v>
      </c>
      <c r="AM221">
        <f>IF(SUMIFS(HRS!G:G,HRS!F:F,"REG",HRS!C:C,RPT!A221)+SUMIFS(HRS!G:G,HRS!F:F,"OT",HRS!C:C,RPT!A221)+SUMIFS(HRS!G:G,HRS!F:F,"PTO",HRS!C:C,RPT!A221,HRS!S:S,"PTOS")&gt;=38,SUMIFS(HRS!G:G,HRS!F:F,"REG",HRS!C:C,RPT!A221)+SUMIFS(HRS!G:G,HRS!F:F,"OT",HRS!C:C,RPT!A221),0)</f>
        <v>0</v>
      </c>
      <c r="AP221">
        <f>SUMIFS(HRS!G:G,HRS!C:C,E221,HRS!F:F,"REG")+SUMIFS(HRS!G:G,HRS!C:C,E221,HRS!F:F,"OT")</f>
        <v>0</v>
      </c>
      <c r="AS221" s="9" t="str">
        <f t="shared" si="48"/>
        <v>1220 220</v>
      </c>
      <c r="AT221" s="9">
        <f t="shared" si="49"/>
        <v>0</v>
      </c>
      <c r="AU221" s="9" t="str">
        <f t="shared" si="45"/>
        <v/>
      </c>
      <c r="AV221" s="19" t="str">
        <f t="shared" si="56"/>
        <v/>
      </c>
    </row>
    <row r="222" spans="1:48" customFormat="1" ht="12.75" customHeight="1" x14ac:dyDescent="0.2">
      <c r="A222" s="2">
        <f>Roster!A222</f>
        <v>0</v>
      </c>
      <c r="B222" s="2">
        <f t="shared" si="57"/>
        <v>221</v>
      </c>
      <c r="C222" s="2">
        <v>1221</v>
      </c>
      <c r="D222" s="2">
        <f>Roster!D222</f>
        <v>0</v>
      </c>
      <c r="E222" s="2" t="str">
        <f t="shared" si="50"/>
        <v>00</v>
      </c>
      <c r="F222" s="2">
        <f>IFERROR(INDEX('Cur Sch'!G:G,MATCH(RPT!A222,'Cur Sch'!C:C,0),1),0)</f>
        <v>0</v>
      </c>
      <c r="G222" s="2">
        <f>Roster!N222</f>
        <v>0</v>
      </c>
      <c r="H222" s="3">
        <f>SUMIF(HRS!C:C,RPT!E222,HRS!G:G)</f>
        <v>0</v>
      </c>
      <c r="I222" s="9" t="str">
        <f>IFERROR(IF(VLOOKUP(A222,PA!A:E,5,0)=0,"Yes",""),"No")</f>
        <v>No</v>
      </c>
      <c r="J222" s="9" t="str">
        <f>IFERROR(IF(VLOOKUP(A222,PTO!A:L,12,0)="PTOU Applied", "Unplanned PTO",IF(VLOOKUP(A222,PTO!A:L,12,0)="PTOU ","Denied PTO","Planned PTO")),"No PTO")</f>
        <v>No PTO</v>
      </c>
      <c r="K222" s="9" t="str">
        <f t="shared" si="51"/>
        <v>Check</v>
      </c>
      <c r="L222" s="14" t="str">
        <f>IFERROR(IF(AND(D222="Kroger",OR(U222="1",U222="0")),IF(VLOOKUP(RPT!A222,KRG!$B$2:$BA$200,52,0)=0,IF(RPT!J222="Planned PTO",IF((F222-0.75)&lt;H222,"Check",""),""),""),""),"")</f>
        <v/>
      </c>
      <c r="M222" s="14" t="str">
        <f>IFERROR(IF(IF(D222="Kroger",AVERAGEIFS('QA Check'!E:E,'QA Check'!C:C,RPT!A222,'QA Check'!H:H,"(QA)"),0)&gt;=90%,IF(AND(I222="Yes",J222&lt;&gt;"Unplanned PTO",U222=1),"Check",""),""),"")</f>
        <v/>
      </c>
      <c r="U222" s="17">
        <f t="shared" si="47"/>
        <v>0</v>
      </c>
      <c r="V222" s="8" t="str">
        <f t="shared" si="52"/>
        <v/>
      </c>
      <c r="W222" s="9" t="str">
        <f>IF(G222="Plan 2",IF(AND(IFERROR(INDEX(KRG!D:D,MATCH(RPT!A222,KRG!B:B,0),1)="Plan 2",0),A222&lt;&gt;212821),INDEX(KRG!BA:BA,MATCH(RPT!A222,KRG!B:B,0),1),IF(AND(I222="Yes",OR(J222="No PTO",J222="Planned PTO",J222="Denied PTO")),2,0)),"")</f>
        <v/>
      </c>
      <c r="X222" s="9" t="str">
        <f t="shared" si="53"/>
        <v/>
      </c>
      <c r="Y222" s="9" t="str">
        <f>IF(G222="Plan 9",VLOOKUP(RPT!A222,KRG!$B$2:$BA$200,52,0),"")</f>
        <v/>
      </c>
      <c r="Z222" s="9" t="str">
        <f>IF(G222="Plan 11",VLOOKUP(RPT!A222,KRG!$B$2:$BA$200,52,0),"")</f>
        <v/>
      </c>
      <c r="AA222" s="9" t="str">
        <f>IF(G222="Plan 12",IF(D222="Kroger",IF(J222="",0,VLOOKUP(RPT!A222,KRG!$B$2:$BA$200,52,0)),IF(D222="SW Gas (Jax)",INDEX('SWG2'!BA:BA,MATCH(RPT!A222,'SWG2'!B:B,0),1),IF(D222="Mercedes (Jax)",IF(SUM(SUMIFS(HRS!G:G,HRS!C:C,A222,HRS!F:F,{"OT","REG","PR2.5","PROT5","PR125","PROTC","PR2.0","PROT4"}))&gt;=38,4,0),IF(D222="FPL",IF(AND(H222&gt;=38,I222="Yes"),5.5,IF(H222&gt;=38,3,0)),IF(AND(I222="Yes",OR(J222="No PTO",J222="Planned PTO",J222="Denied PTO")),2.5,0))))),"")</f>
        <v/>
      </c>
      <c r="AB222" s="9" t="str">
        <f>IF(G222="Plan 19",IF(J222="",0,VLOOKUP(RPT!A222,KRG!$B$2:$BA$200,52,0)),"")</f>
        <v/>
      </c>
      <c r="AC222" s="9" t="str">
        <f t="shared" si="54"/>
        <v/>
      </c>
      <c r="AD222" s="9" t="str">
        <f>IF(G222="Plan 22",VLOOKUP(RPT!A222,KRG!$B$2:$BA$200,52,0),"")</f>
        <v/>
      </c>
      <c r="AE222" s="3" t="str">
        <f t="shared" si="44"/>
        <v/>
      </c>
      <c r="AF222" s="9" t="str">
        <f>IF(G222="Plan 26",IF(J222="Unplanned PTO",0,VLOOKUP(RPT!A222,KRG!$B$2:$BA$200,52,0)),"")</f>
        <v/>
      </c>
      <c r="AG222" s="9" t="str">
        <f t="shared" si="46"/>
        <v/>
      </c>
      <c r="AH222" s="9" t="str">
        <f>IF(G222="Plan 32",VLOOKUP(A222,'SWG2'!B:BA,52,0),"")</f>
        <v/>
      </c>
      <c r="AI222" s="9" t="str">
        <f t="shared" si="55"/>
        <v/>
      </c>
      <c r="AJ222" s="9" t="str">
        <f>IF(G222="Plan 3",IF(AND(H222&gt;=38,J222&lt;&gt;"Unplanned PTO"),IF(AND(INDEX(FPL!P:P,MATCH(RPT!A222,FPL!B:B,0),1)&gt;=0.92),4.25,3),IF(AND(H222&gt;=38,J222="Unplanned PTO",AP222&gt;=38),IF(INDEX(FPL!P:P,MATCH(RPT!A222,FPL!B:B,0),1)&gt;=0.92,4.25,3),IF(INDEX(FPL!P:P,MATCH(RPT!A222,FPL!B:B,0),1)&gt;=0.92,1.25,0))),"")</f>
        <v/>
      </c>
      <c r="AL222" s="22" t="e">
        <f>INDEX(Roster!F:F, MATCH(RPT!A222,Roster!A:A,0),1)</f>
        <v>#N/A</v>
      </c>
      <c r="AM222">
        <f>IF(SUMIFS(HRS!G:G,HRS!F:F,"REG",HRS!C:C,RPT!A222)+SUMIFS(HRS!G:G,HRS!F:F,"OT",HRS!C:C,RPT!A222)+SUMIFS(HRS!G:G,HRS!F:F,"PTO",HRS!C:C,RPT!A222,HRS!S:S,"PTOS")&gt;=38,SUMIFS(HRS!G:G,HRS!F:F,"REG",HRS!C:C,RPT!A222)+SUMIFS(HRS!G:G,HRS!F:F,"OT",HRS!C:C,RPT!A222),0)</f>
        <v>0</v>
      </c>
      <c r="AP222">
        <f>SUMIFS(HRS!G:G,HRS!C:C,E222,HRS!F:F,"REG")+SUMIFS(HRS!G:G,HRS!C:C,E222,HRS!F:F,"OT")</f>
        <v>0</v>
      </c>
      <c r="AS222" s="9" t="str">
        <f t="shared" si="48"/>
        <v>1221 221</v>
      </c>
      <c r="AT222" s="9">
        <f t="shared" si="49"/>
        <v>0</v>
      </c>
      <c r="AU222" s="9" t="str">
        <f t="shared" si="45"/>
        <v/>
      </c>
      <c r="AV222" s="19" t="str">
        <f t="shared" si="56"/>
        <v/>
      </c>
    </row>
    <row r="223" spans="1:48" customFormat="1" ht="12.75" customHeight="1" x14ac:dyDescent="0.2">
      <c r="A223" s="2">
        <f>Roster!A223</f>
        <v>0</v>
      </c>
      <c r="B223" s="2">
        <f t="shared" si="57"/>
        <v>222</v>
      </c>
      <c r="C223" s="2">
        <v>1222</v>
      </c>
      <c r="D223" s="2">
        <f>Roster!D223</f>
        <v>0</v>
      </c>
      <c r="E223" s="2" t="str">
        <f t="shared" si="50"/>
        <v>00</v>
      </c>
      <c r="F223" s="2">
        <f>IFERROR(INDEX('Cur Sch'!G:G,MATCH(RPT!A223,'Cur Sch'!C:C,0),1),0)</f>
        <v>0</v>
      </c>
      <c r="G223" s="2">
        <f>Roster!N223</f>
        <v>0</v>
      </c>
      <c r="H223" s="3">
        <f>SUMIF(HRS!C:C,RPT!E223,HRS!G:G)</f>
        <v>0</v>
      </c>
      <c r="I223" s="9" t="str">
        <f>IFERROR(IF(VLOOKUP(A223,PA!A:E,5,0)=0,"Yes",""),"No")</f>
        <v>No</v>
      </c>
      <c r="J223" s="9" t="str">
        <f>IFERROR(IF(VLOOKUP(A223,PTO!A:L,12,0)="PTOU Applied", "Unplanned PTO",IF(VLOOKUP(A223,PTO!A:L,12,0)="PTOU ","Denied PTO","Planned PTO")),"No PTO")</f>
        <v>No PTO</v>
      </c>
      <c r="K223" s="9" t="str">
        <f t="shared" si="51"/>
        <v>Check</v>
      </c>
      <c r="L223" s="14" t="str">
        <f>IFERROR(IF(AND(D223="Kroger",OR(U223="1",U223="0")),IF(VLOOKUP(RPT!A223,KRG!$B$2:$BA$200,52,0)=0,IF(RPT!J223="Planned PTO",IF((F223-0.75)&lt;H223,"Check",""),""),""),""),"")</f>
        <v/>
      </c>
      <c r="M223" s="14" t="str">
        <f>IFERROR(IF(IF(D223="Kroger",AVERAGEIFS('QA Check'!E:E,'QA Check'!C:C,RPT!A223,'QA Check'!H:H,"(QA)"),0)&gt;=90%,IF(AND(I223="Yes",J223&lt;&gt;"Unplanned PTO",U223=1),"Check",""),""),"")</f>
        <v/>
      </c>
      <c r="U223" s="17">
        <f t="shared" si="47"/>
        <v>0</v>
      </c>
      <c r="V223" s="8" t="str">
        <f t="shared" si="52"/>
        <v/>
      </c>
      <c r="W223" s="9" t="str">
        <f>IF(G223="Plan 2",IF(AND(IFERROR(INDEX(KRG!D:D,MATCH(RPT!A223,KRG!B:B,0),1)="Plan 2",0),A223&lt;&gt;212821),INDEX(KRG!BA:BA,MATCH(RPT!A223,KRG!B:B,0),1),IF(AND(I223="Yes",OR(J223="No PTO",J223="Planned PTO",J223="Denied PTO")),2,0)),"")</f>
        <v/>
      </c>
      <c r="X223" s="9" t="str">
        <f t="shared" si="53"/>
        <v/>
      </c>
      <c r="Y223" s="9" t="str">
        <f>IF(G223="Plan 9",VLOOKUP(RPT!A223,KRG!$B$2:$BA$200,52,0),"")</f>
        <v/>
      </c>
      <c r="Z223" s="9" t="str">
        <f>IF(G223="Plan 11",VLOOKUP(RPT!A223,KRG!$B$2:$BA$200,52,0),"")</f>
        <v/>
      </c>
      <c r="AA223" s="9" t="str">
        <f>IF(G223="Plan 12",IF(D223="Kroger",IF(J223="",0,VLOOKUP(RPT!A223,KRG!$B$2:$BA$200,52,0)),IF(D223="SW Gas (Jax)",INDEX('SWG2'!BA:BA,MATCH(RPT!A223,'SWG2'!B:B,0),1),IF(D223="Mercedes (Jax)",IF(SUM(SUMIFS(HRS!G:G,HRS!C:C,A223,HRS!F:F,{"OT","REG","PR2.5","PROT5","PR125","PROTC","PR2.0","PROT4"}))&gt;=38,4,0),IF(D223="FPL",IF(AND(H223&gt;=38,I223="Yes"),5.5,IF(H223&gt;=38,3,0)),IF(AND(I223="Yes",OR(J223="No PTO",J223="Planned PTO",J223="Denied PTO")),2.5,0))))),"")</f>
        <v/>
      </c>
      <c r="AB223" s="9" t="str">
        <f>IF(G223="Plan 19",IF(J223="",0,VLOOKUP(RPT!A223,KRG!$B$2:$BA$200,52,0)),"")</f>
        <v/>
      </c>
      <c r="AC223" s="9" t="str">
        <f t="shared" si="54"/>
        <v/>
      </c>
      <c r="AD223" s="9" t="str">
        <f>IF(G223="Plan 22",VLOOKUP(RPT!A223,KRG!$B$2:$BA$200,52,0),"")</f>
        <v/>
      </c>
      <c r="AE223" s="3" t="str">
        <f t="shared" si="44"/>
        <v/>
      </c>
      <c r="AF223" s="9" t="str">
        <f>IF(G223="Plan 26",IF(J223="Unplanned PTO",0,VLOOKUP(RPT!A223,KRG!$B$2:$BA$200,52,0)),"")</f>
        <v/>
      </c>
      <c r="AG223" s="9" t="str">
        <f t="shared" si="46"/>
        <v/>
      </c>
      <c r="AH223" s="9" t="str">
        <f>IF(G223="Plan 32",VLOOKUP(A223,'SWG2'!B:BA,52,0),"")</f>
        <v/>
      </c>
      <c r="AI223" s="9" t="str">
        <f t="shared" si="55"/>
        <v/>
      </c>
      <c r="AJ223" s="9" t="str">
        <f>IF(G223="Plan 3",IF(AND(H223&gt;=38,J223&lt;&gt;"Unplanned PTO"),IF(AND(INDEX(FPL!P:P,MATCH(RPT!A223,FPL!B:B,0),1)&gt;=0.92),4.25,3),IF(AND(H223&gt;=38,J223="Unplanned PTO",AP223&gt;=38),IF(INDEX(FPL!P:P,MATCH(RPT!A223,FPL!B:B,0),1)&gt;=0.92,4.25,3),IF(INDEX(FPL!P:P,MATCH(RPT!A223,FPL!B:B,0),1)&gt;=0.92,1.25,0))),"")</f>
        <v/>
      </c>
      <c r="AL223" s="22" t="e">
        <f>INDEX(Roster!F:F, MATCH(RPT!A223,Roster!A:A,0),1)</f>
        <v>#N/A</v>
      </c>
      <c r="AM223">
        <f>IF(SUMIFS(HRS!G:G,HRS!F:F,"REG",HRS!C:C,RPT!A223)+SUMIFS(HRS!G:G,HRS!F:F,"OT",HRS!C:C,RPT!A223)+SUMIFS(HRS!G:G,HRS!F:F,"PTO",HRS!C:C,RPT!A223,HRS!S:S,"PTOS")&gt;=38,SUMIFS(HRS!G:G,HRS!F:F,"REG",HRS!C:C,RPT!A223)+SUMIFS(HRS!G:G,HRS!F:F,"OT",HRS!C:C,RPT!A223),0)</f>
        <v>0</v>
      </c>
      <c r="AP223">
        <f>SUMIFS(HRS!G:G,HRS!C:C,E223,HRS!F:F,"REG")+SUMIFS(HRS!G:G,HRS!C:C,E223,HRS!F:F,"OT")</f>
        <v>0</v>
      </c>
      <c r="AS223" s="9" t="str">
        <f t="shared" si="48"/>
        <v>1222 222</v>
      </c>
      <c r="AT223" s="9">
        <f t="shared" si="49"/>
        <v>0</v>
      </c>
      <c r="AU223" s="9" t="str">
        <f t="shared" si="45"/>
        <v/>
      </c>
      <c r="AV223" s="19" t="str">
        <f t="shared" si="56"/>
        <v/>
      </c>
    </row>
    <row r="224" spans="1:48" customFormat="1" ht="12.75" customHeight="1" x14ac:dyDescent="0.2">
      <c r="A224" s="2">
        <f>Roster!A224</f>
        <v>0</v>
      </c>
      <c r="B224" s="2">
        <f t="shared" si="57"/>
        <v>223</v>
      </c>
      <c r="C224" s="2">
        <v>1223</v>
      </c>
      <c r="D224" s="2">
        <f>Roster!D224</f>
        <v>0</v>
      </c>
      <c r="E224" s="2" t="str">
        <f t="shared" si="50"/>
        <v>00</v>
      </c>
      <c r="F224" s="2">
        <f>IFERROR(INDEX('Cur Sch'!G:G,MATCH(RPT!A224,'Cur Sch'!C:C,0),1),0)</f>
        <v>0</v>
      </c>
      <c r="G224" s="2">
        <f>Roster!N224</f>
        <v>0</v>
      </c>
      <c r="H224" s="3">
        <f>SUMIF(HRS!C:C,RPT!E224,HRS!G:G)</f>
        <v>0</v>
      </c>
      <c r="I224" s="9" t="str">
        <f>IFERROR(IF(VLOOKUP(A224,PA!A:E,5,0)=0,"Yes",""),"No")</f>
        <v>No</v>
      </c>
      <c r="J224" s="9" t="str">
        <f>IFERROR(IF(VLOOKUP(A224,PTO!A:L,12,0)="PTOU Applied", "Unplanned PTO",IF(VLOOKUP(A224,PTO!A:L,12,0)="PTOU ","Denied PTO","Planned PTO")),"No PTO")</f>
        <v>No PTO</v>
      </c>
      <c r="K224" s="9" t="str">
        <f t="shared" si="51"/>
        <v>Check</v>
      </c>
      <c r="L224" s="14" t="str">
        <f>IFERROR(IF(AND(D224="Kroger",OR(U224="1",U224="0")),IF(VLOOKUP(RPT!A224,KRG!$B$2:$BA$200,52,0)=0,IF(RPT!J224="Planned PTO",IF((F224-0.75)&lt;H224,"Check",""),""),""),""),"")</f>
        <v/>
      </c>
      <c r="M224" s="14" t="str">
        <f>IFERROR(IF(IF(D224="Kroger",AVERAGEIFS('QA Check'!E:E,'QA Check'!C:C,RPT!A224,'QA Check'!H:H,"(QA)"),0)&gt;=90%,IF(AND(I224="Yes",J224&lt;&gt;"Unplanned PTO",U224=1),"Check",""),""),"")</f>
        <v/>
      </c>
      <c r="U224" s="17">
        <f t="shared" si="47"/>
        <v>0</v>
      </c>
      <c r="V224" s="8" t="str">
        <f t="shared" si="52"/>
        <v/>
      </c>
      <c r="W224" s="9" t="str">
        <f>IF(G224="Plan 2",IF(AND(IFERROR(INDEX(KRG!D:D,MATCH(RPT!A224,KRG!B:B,0),1)="Plan 2",0),A224&lt;&gt;212821),INDEX(KRG!BA:BA,MATCH(RPT!A224,KRG!B:B,0),1),IF(AND(I224="Yes",OR(J224="No PTO",J224="Planned PTO",J224="Denied PTO")),2,0)),"")</f>
        <v/>
      </c>
      <c r="X224" s="9" t="str">
        <f t="shared" si="53"/>
        <v/>
      </c>
      <c r="Y224" s="9" t="str">
        <f>IF(G224="Plan 9",VLOOKUP(RPT!A224,KRG!$B$2:$BA$200,52,0),"")</f>
        <v/>
      </c>
      <c r="Z224" s="9" t="str">
        <f>IF(G224="Plan 11",VLOOKUP(RPT!A224,KRG!$B$2:$BA$200,52,0),"")</f>
        <v/>
      </c>
      <c r="AA224" s="9" t="str">
        <f>IF(G224="Plan 12",IF(D224="Kroger",IF(J224="",0,VLOOKUP(RPT!A224,KRG!$B$2:$BA$200,52,0)),IF(D224="SW Gas (Jax)",INDEX('SWG2'!BA:BA,MATCH(RPT!A224,'SWG2'!B:B,0),1),IF(D224="Mercedes (Jax)",IF(SUM(SUMIFS(HRS!G:G,HRS!C:C,A224,HRS!F:F,{"OT","REG","PR2.5","PROT5","PR125","PROTC","PR2.0","PROT4"}))&gt;=38,4,0),IF(D224="FPL",IF(AND(H224&gt;=38,I224="Yes"),5.5,IF(H224&gt;=38,3,0)),IF(AND(I224="Yes",OR(J224="No PTO",J224="Planned PTO",J224="Denied PTO")),2.5,0))))),"")</f>
        <v/>
      </c>
      <c r="AB224" s="9" t="str">
        <f>IF(G224="Plan 19",IF(J224="",0,VLOOKUP(RPT!A224,KRG!$B$2:$BA$200,52,0)),"")</f>
        <v/>
      </c>
      <c r="AC224" s="9" t="str">
        <f t="shared" si="54"/>
        <v/>
      </c>
      <c r="AD224" s="9" t="str">
        <f>IF(G224="Plan 22",VLOOKUP(RPT!A224,KRG!$B$2:$BA$200,52,0),"")</f>
        <v/>
      </c>
      <c r="AE224" s="3" t="str">
        <f t="shared" si="44"/>
        <v/>
      </c>
      <c r="AF224" s="9" t="str">
        <f>IF(G224="Plan 26",IF(J224="Unplanned PTO",0,VLOOKUP(RPT!A224,KRG!$B$2:$BA$200,52,0)),"")</f>
        <v/>
      </c>
      <c r="AG224" s="9" t="str">
        <f t="shared" si="46"/>
        <v/>
      </c>
      <c r="AH224" s="9" t="str">
        <f>IF(G224="Plan 32",VLOOKUP(A224,'SWG2'!B:BA,52,0),"")</f>
        <v/>
      </c>
      <c r="AI224" s="9" t="str">
        <f t="shared" si="55"/>
        <v/>
      </c>
      <c r="AJ224" s="9" t="str">
        <f>IF(G224="Plan 3",IF(AND(H224&gt;=38,J224&lt;&gt;"Unplanned PTO"),IF(AND(INDEX(FPL!P:P,MATCH(RPT!A224,FPL!B:B,0),1)&gt;=0.92),4.25,3),IF(AND(H224&gt;=38,J224="Unplanned PTO",AP224&gt;=38),IF(INDEX(FPL!P:P,MATCH(RPT!A224,FPL!B:B,0),1)&gt;=0.92,4.25,3),IF(INDEX(FPL!P:P,MATCH(RPT!A224,FPL!B:B,0),1)&gt;=0.92,1.25,0))),"")</f>
        <v/>
      </c>
      <c r="AL224" s="22" t="e">
        <f>INDEX(Roster!F:F, MATCH(RPT!A224,Roster!A:A,0),1)</f>
        <v>#N/A</v>
      </c>
      <c r="AM224">
        <f>IF(SUMIFS(HRS!G:G,HRS!F:F,"REG",HRS!C:C,RPT!A224)+SUMIFS(HRS!G:G,HRS!F:F,"OT",HRS!C:C,RPT!A224)+SUMIFS(HRS!G:G,HRS!F:F,"PTO",HRS!C:C,RPT!A224,HRS!S:S,"PTOS")&gt;=38,SUMIFS(HRS!G:G,HRS!F:F,"REG",HRS!C:C,RPT!A224)+SUMIFS(HRS!G:G,HRS!F:F,"OT",HRS!C:C,RPT!A224),0)</f>
        <v>0</v>
      </c>
      <c r="AP224">
        <f>SUMIFS(HRS!G:G,HRS!C:C,E224,HRS!F:F,"REG")+SUMIFS(HRS!G:G,HRS!C:C,E224,HRS!F:F,"OT")</f>
        <v>0</v>
      </c>
      <c r="AS224" s="9" t="str">
        <f t="shared" si="48"/>
        <v>1223 223</v>
      </c>
      <c r="AT224" s="9">
        <f t="shared" si="49"/>
        <v>0</v>
      </c>
      <c r="AU224" s="9" t="str">
        <f t="shared" si="45"/>
        <v/>
      </c>
      <c r="AV224" s="19" t="str">
        <f t="shared" si="56"/>
        <v/>
      </c>
    </row>
    <row r="225" spans="1:48" customFormat="1" ht="12.75" customHeight="1" x14ac:dyDescent="0.2">
      <c r="A225" s="2">
        <f>Roster!A225</f>
        <v>0</v>
      </c>
      <c r="B225" s="2">
        <f t="shared" si="57"/>
        <v>224</v>
      </c>
      <c r="C225" s="2">
        <v>1224</v>
      </c>
      <c r="D225" s="2">
        <f>Roster!D225</f>
        <v>0</v>
      </c>
      <c r="E225" s="2" t="str">
        <f t="shared" si="50"/>
        <v>00</v>
      </c>
      <c r="F225" s="2">
        <f>IFERROR(INDEX('Cur Sch'!G:G,MATCH(RPT!A225,'Cur Sch'!C:C,0),1),0)</f>
        <v>0</v>
      </c>
      <c r="G225" s="2">
        <f>Roster!N225</f>
        <v>0</v>
      </c>
      <c r="H225" s="3">
        <f>SUMIF(HRS!C:C,RPT!E225,HRS!G:G)</f>
        <v>0</v>
      </c>
      <c r="I225" s="9" t="str">
        <f>IFERROR(IF(VLOOKUP(A225,PA!A:E,5,0)=0,"Yes",""),"No")</f>
        <v>No</v>
      </c>
      <c r="J225" s="9" t="str">
        <f>IFERROR(IF(VLOOKUP(A225,PTO!A:L,12,0)="PTOU Applied", "Unplanned PTO",IF(VLOOKUP(A225,PTO!A:L,12,0)="PTOU ","Denied PTO","Planned PTO")),"No PTO")</f>
        <v>No PTO</v>
      </c>
      <c r="K225" s="9" t="str">
        <f t="shared" si="51"/>
        <v>Check</v>
      </c>
      <c r="L225" s="14" t="str">
        <f>IFERROR(IF(AND(D225="Kroger",OR(U225="1",U225="0")),IF(VLOOKUP(RPT!A225,KRG!$B$2:$BA$200,52,0)=0,IF(RPT!J225="Planned PTO",IF((F225-0.75)&lt;H225,"Check",""),""),""),""),"")</f>
        <v/>
      </c>
      <c r="M225" s="14" t="str">
        <f>IFERROR(IF(IF(D225="Kroger",AVERAGEIFS('QA Check'!E:E,'QA Check'!C:C,RPT!A225,'QA Check'!H:H,"(QA)"),0)&gt;=90%,IF(AND(I225="Yes",J225&lt;&gt;"Unplanned PTO",U225=1),"Check",""),""),"")</f>
        <v/>
      </c>
      <c r="U225" s="17">
        <f t="shared" si="47"/>
        <v>0</v>
      </c>
      <c r="V225" s="8" t="str">
        <f t="shared" si="52"/>
        <v/>
      </c>
      <c r="W225" s="9" t="str">
        <f>IF(G225="Plan 2",IF(AND(IFERROR(INDEX(KRG!D:D,MATCH(RPT!A225,KRG!B:B,0),1)="Plan 2",0),A225&lt;&gt;212821),INDEX(KRG!BA:BA,MATCH(RPT!A225,KRG!B:B,0),1),IF(AND(I225="Yes",OR(J225="No PTO",J225="Planned PTO",J225="Denied PTO")),2,0)),"")</f>
        <v/>
      </c>
      <c r="X225" s="9" t="str">
        <f t="shared" si="53"/>
        <v/>
      </c>
      <c r="Y225" s="9" t="str">
        <f>IF(G225="Plan 9",VLOOKUP(RPT!A225,KRG!$B$2:$BA$200,52,0),"")</f>
        <v/>
      </c>
      <c r="Z225" s="9" t="str">
        <f>IF(G225="Plan 11",VLOOKUP(RPT!A225,KRG!$B$2:$BA$200,52,0),"")</f>
        <v/>
      </c>
      <c r="AA225" s="9" t="str">
        <f>IF(G225="Plan 12",IF(D225="Kroger",IF(J225="",0,VLOOKUP(RPT!A225,KRG!$B$2:$BA$200,52,0)),IF(D225="SW Gas (Jax)",INDEX('SWG2'!BA:BA,MATCH(RPT!A225,'SWG2'!B:B,0),1),IF(D225="Mercedes (Jax)",IF(SUM(SUMIFS(HRS!G:G,HRS!C:C,A225,HRS!F:F,{"OT","REG","PR2.5","PROT5","PR125","PROTC","PR2.0","PROT4"}))&gt;=38,4,0),IF(D225="FPL",IF(AND(H225&gt;=38,I225="Yes"),5.5,IF(H225&gt;=38,3,0)),IF(AND(I225="Yes",OR(J225="No PTO",J225="Planned PTO",J225="Denied PTO")),2.5,0))))),"")</f>
        <v/>
      </c>
      <c r="AB225" s="9" t="str">
        <f>IF(G225="Plan 19",IF(J225="",0,VLOOKUP(RPT!A225,KRG!$B$2:$BA$200,52,0)),"")</f>
        <v/>
      </c>
      <c r="AC225" s="9" t="str">
        <f t="shared" si="54"/>
        <v/>
      </c>
      <c r="AD225" s="9" t="str">
        <f>IF(G225="Plan 22",VLOOKUP(RPT!A225,KRG!$B$2:$BA$200,52,0),"")</f>
        <v/>
      </c>
      <c r="AE225" s="3" t="str">
        <f t="shared" si="44"/>
        <v/>
      </c>
      <c r="AF225" s="9" t="str">
        <f>IF(G225="Plan 26",IF(J225="Unplanned PTO",0,VLOOKUP(RPT!A225,KRG!$B$2:$BA$200,52,0)),"")</f>
        <v/>
      </c>
      <c r="AG225" s="9" t="str">
        <f t="shared" si="46"/>
        <v/>
      </c>
      <c r="AH225" s="9" t="str">
        <f>IF(G225="Plan 32",VLOOKUP(A225,'SWG2'!B:BA,52,0),"")</f>
        <v/>
      </c>
      <c r="AI225" s="9" t="str">
        <f t="shared" si="55"/>
        <v/>
      </c>
      <c r="AJ225" s="9" t="str">
        <f>IF(G225="Plan 3",IF(AND(H225&gt;=38,J225&lt;&gt;"Unplanned PTO"),IF(AND(INDEX(FPL!P:P,MATCH(RPT!A225,FPL!B:B,0),1)&gt;=0.92),4.25,3),IF(AND(H225&gt;=38,J225="Unplanned PTO",AP225&gt;=38),IF(INDEX(FPL!P:P,MATCH(RPT!A225,FPL!B:B,0),1)&gt;=0.92,4.25,3),IF(INDEX(FPL!P:P,MATCH(RPT!A225,FPL!B:B,0),1)&gt;=0.92,1.25,0))),"")</f>
        <v/>
      </c>
      <c r="AL225" s="22" t="e">
        <f>INDEX(Roster!F:F, MATCH(RPT!A225,Roster!A:A,0),1)</f>
        <v>#N/A</v>
      </c>
      <c r="AM225">
        <f>IF(SUMIFS(HRS!G:G,HRS!F:F,"REG",HRS!C:C,RPT!A225)+SUMIFS(HRS!G:G,HRS!F:F,"OT",HRS!C:C,RPT!A225)+SUMIFS(HRS!G:G,HRS!F:F,"PTO",HRS!C:C,RPT!A225,HRS!S:S,"PTOS")&gt;=38,SUMIFS(HRS!G:G,HRS!F:F,"REG",HRS!C:C,RPT!A225)+SUMIFS(HRS!G:G,HRS!F:F,"OT",HRS!C:C,RPT!A225),0)</f>
        <v>0</v>
      </c>
      <c r="AP225">
        <f>SUMIFS(HRS!G:G,HRS!C:C,E225,HRS!F:F,"REG")+SUMIFS(HRS!G:G,HRS!C:C,E225,HRS!F:F,"OT")</f>
        <v>0</v>
      </c>
      <c r="AS225" s="9" t="str">
        <f t="shared" si="48"/>
        <v>1224 224</v>
      </c>
      <c r="AT225" s="9">
        <f t="shared" si="49"/>
        <v>0</v>
      </c>
      <c r="AU225" s="9" t="str">
        <f t="shared" si="45"/>
        <v/>
      </c>
      <c r="AV225" s="19" t="str">
        <f t="shared" si="56"/>
        <v/>
      </c>
    </row>
    <row r="226" spans="1:48" customFormat="1" ht="12.75" customHeight="1" x14ac:dyDescent="0.2">
      <c r="A226" s="2">
        <f>Roster!A226</f>
        <v>0</v>
      </c>
      <c r="B226" s="2">
        <f t="shared" si="57"/>
        <v>225</v>
      </c>
      <c r="C226" s="2">
        <v>1225</v>
      </c>
      <c r="D226" s="2">
        <f>Roster!D226</f>
        <v>0</v>
      </c>
      <c r="E226" s="2" t="str">
        <f t="shared" si="50"/>
        <v>00</v>
      </c>
      <c r="F226" s="2">
        <f>IFERROR(INDEX('Cur Sch'!G:G,MATCH(RPT!A226,'Cur Sch'!C:C,0),1),0)</f>
        <v>0</v>
      </c>
      <c r="G226" s="2">
        <f>Roster!N226</f>
        <v>0</v>
      </c>
      <c r="H226" s="3">
        <f>SUMIF(HRS!C:C,RPT!E226,HRS!G:G)</f>
        <v>0</v>
      </c>
      <c r="I226" s="9" t="str">
        <f>IFERROR(IF(VLOOKUP(A226,PA!A:E,5,0)=0,"Yes",""),"No")</f>
        <v>No</v>
      </c>
      <c r="J226" s="9" t="str">
        <f>IFERROR(IF(VLOOKUP(A226,PTO!A:L,12,0)="PTOU Applied", "Unplanned PTO",IF(VLOOKUP(A226,PTO!A:L,12,0)="PTOU ","Denied PTO","Planned PTO")),"No PTO")</f>
        <v>No PTO</v>
      </c>
      <c r="K226" s="9" t="str">
        <f t="shared" si="51"/>
        <v>Check</v>
      </c>
      <c r="L226" s="14" t="str">
        <f>IFERROR(IF(AND(D226="Kroger",OR(U226="1",U226="0")),IF(VLOOKUP(RPT!A226,KRG!$B$2:$BA$200,52,0)=0,IF(RPT!J226="Planned PTO",IF((F226-0.75)&lt;H226,"Check",""),""),""),""),"")</f>
        <v/>
      </c>
      <c r="M226" s="14" t="str">
        <f>IFERROR(IF(IF(D226="Kroger",AVERAGEIFS('QA Check'!E:E,'QA Check'!C:C,RPT!A226,'QA Check'!H:H,"(QA)"),0)&gt;=90%,IF(AND(I226="Yes",J226&lt;&gt;"Unplanned PTO",U226=1),"Check",""),""),"")</f>
        <v/>
      </c>
      <c r="U226" s="17">
        <f t="shared" si="47"/>
        <v>0</v>
      </c>
      <c r="V226" s="8" t="str">
        <f t="shared" si="52"/>
        <v/>
      </c>
      <c r="W226" s="9" t="str">
        <f>IF(G226="Plan 2",IF(AND(IFERROR(INDEX(KRG!D:D,MATCH(RPT!A226,KRG!B:B,0),1)="Plan 2",0),A226&lt;&gt;212821),INDEX(KRG!BA:BA,MATCH(RPT!A226,KRG!B:B,0),1),IF(AND(I226="Yes",OR(J226="No PTO",J226="Planned PTO",J226="Denied PTO")),2,0)),"")</f>
        <v/>
      </c>
      <c r="X226" s="9" t="str">
        <f t="shared" si="53"/>
        <v/>
      </c>
      <c r="Y226" s="9" t="str">
        <f>IF(G226="Plan 9",VLOOKUP(RPT!A226,KRG!$B$2:$BA$200,52,0),"")</f>
        <v/>
      </c>
      <c r="Z226" s="9" t="str">
        <f>IF(G226="Plan 11",VLOOKUP(RPT!A226,KRG!$B$2:$BA$200,52,0),"")</f>
        <v/>
      </c>
      <c r="AA226" s="9" t="str">
        <f>IF(G226="Plan 12",IF(D226="Kroger",IF(J226="",0,VLOOKUP(RPT!A226,KRG!$B$2:$BA$200,52,0)),IF(D226="SW Gas (Jax)",INDEX('SWG2'!BA:BA,MATCH(RPT!A226,'SWG2'!B:B,0),1),IF(D226="Mercedes (Jax)",IF(SUM(SUMIFS(HRS!G:G,HRS!C:C,A226,HRS!F:F,{"OT","REG","PR2.5","PROT5","PR125","PROTC","PR2.0","PROT4"}))&gt;=38,4,0),IF(D226="FPL",IF(AND(H226&gt;=38,I226="Yes"),5.5,IF(H226&gt;=38,3,0)),IF(AND(I226="Yes",OR(J226="No PTO",J226="Planned PTO",J226="Denied PTO")),2.5,0))))),"")</f>
        <v/>
      </c>
      <c r="AB226" s="9" t="str">
        <f>IF(G226="Plan 19",IF(J226="",0,VLOOKUP(RPT!A226,KRG!$B$2:$BA$200,52,0)),"")</f>
        <v/>
      </c>
      <c r="AC226" s="9" t="str">
        <f t="shared" si="54"/>
        <v/>
      </c>
      <c r="AD226" s="9" t="str">
        <f>IF(G226="Plan 22",VLOOKUP(RPT!A226,KRG!$B$2:$BA$200,52,0),"")</f>
        <v/>
      </c>
      <c r="AE226" s="3" t="str">
        <f t="shared" si="44"/>
        <v/>
      </c>
      <c r="AF226" s="9" t="str">
        <f>IF(G226="Plan 26",IF(J226="Unplanned PTO",0,VLOOKUP(RPT!A226,KRG!$B$2:$BA$200,52,0)),"")</f>
        <v/>
      </c>
      <c r="AG226" s="9" t="str">
        <f t="shared" si="46"/>
        <v/>
      </c>
      <c r="AH226" s="9" t="str">
        <f>IF(G226="Plan 32",VLOOKUP(A226,'SWG2'!B:BA,52,0),"")</f>
        <v/>
      </c>
      <c r="AI226" s="9" t="str">
        <f t="shared" si="55"/>
        <v/>
      </c>
      <c r="AJ226" s="9" t="str">
        <f>IF(G226="Plan 3",IF(AND(H226&gt;=38,J226&lt;&gt;"Unplanned PTO"),IF(AND(INDEX(FPL!P:P,MATCH(RPT!A226,FPL!B:B,0),1)&gt;=0.92),4.25,3),IF(AND(H226&gt;=38,J226="Unplanned PTO",AP226&gt;=38),IF(INDEX(FPL!P:P,MATCH(RPT!A226,FPL!B:B,0),1)&gt;=0.92,4.25,3),IF(INDEX(FPL!P:P,MATCH(RPT!A226,FPL!B:B,0),1)&gt;=0.92,1.25,0))),"")</f>
        <v/>
      </c>
      <c r="AL226" s="22" t="e">
        <f>INDEX(Roster!F:F, MATCH(RPT!A226,Roster!A:A,0),1)</f>
        <v>#N/A</v>
      </c>
      <c r="AM226">
        <f>IF(SUMIFS(HRS!G:G,HRS!F:F,"REG",HRS!C:C,RPT!A226)+SUMIFS(HRS!G:G,HRS!F:F,"OT",HRS!C:C,RPT!A226)+SUMIFS(HRS!G:G,HRS!F:F,"PTO",HRS!C:C,RPT!A226,HRS!S:S,"PTOS")&gt;=38,SUMIFS(HRS!G:G,HRS!F:F,"REG",HRS!C:C,RPT!A226)+SUMIFS(HRS!G:G,HRS!F:F,"OT",HRS!C:C,RPT!A226),0)</f>
        <v>0</v>
      </c>
      <c r="AP226">
        <f>SUMIFS(HRS!G:G,HRS!C:C,E226,HRS!F:F,"REG")+SUMIFS(HRS!G:G,HRS!C:C,E226,HRS!F:F,"OT")</f>
        <v>0</v>
      </c>
      <c r="AS226" s="9" t="str">
        <f t="shared" si="48"/>
        <v>1225 225</v>
      </c>
      <c r="AT226" s="9">
        <f t="shared" si="49"/>
        <v>0</v>
      </c>
      <c r="AU226" s="9" t="str">
        <f t="shared" si="45"/>
        <v/>
      </c>
      <c r="AV226" s="19" t="str">
        <f t="shared" si="56"/>
        <v/>
      </c>
    </row>
    <row r="227" spans="1:48" customFormat="1" ht="12.75" customHeight="1" x14ac:dyDescent="0.2">
      <c r="A227" s="2">
        <f>Roster!A227</f>
        <v>0</v>
      </c>
      <c r="B227" s="2">
        <f t="shared" si="57"/>
        <v>226</v>
      </c>
      <c r="C227" s="2">
        <v>1226</v>
      </c>
      <c r="D227" s="2">
        <f>Roster!D227</f>
        <v>0</v>
      </c>
      <c r="E227" s="2" t="str">
        <f t="shared" si="50"/>
        <v>00</v>
      </c>
      <c r="F227" s="2">
        <f>IFERROR(INDEX('Cur Sch'!G:G,MATCH(RPT!A227,'Cur Sch'!C:C,0),1),0)</f>
        <v>0</v>
      </c>
      <c r="G227" s="2">
        <f>Roster!N227</f>
        <v>0</v>
      </c>
      <c r="H227" s="3">
        <f>SUMIF(HRS!C:C,RPT!E227,HRS!G:G)</f>
        <v>0</v>
      </c>
      <c r="I227" s="9" t="str">
        <f>IFERROR(IF(VLOOKUP(A227,PA!A:E,5,0)=0,"Yes",""),"No")</f>
        <v>No</v>
      </c>
      <c r="J227" s="9" t="str">
        <f>IFERROR(IF(VLOOKUP(A227,PTO!A:L,12,0)="PTOU Applied", "Unplanned PTO",IF(VLOOKUP(A227,PTO!A:L,12,0)="PTOU ","Denied PTO","Planned PTO")),"No PTO")</f>
        <v>No PTO</v>
      </c>
      <c r="K227" s="9" t="str">
        <f t="shared" si="51"/>
        <v>Check</v>
      </c>
      <c r="L227" s="14" t="str">
        <f>IFERROR(IF(AND(D227="Kroger",OR(U227="1",U227="0")),IF(VLOOKUP(RPT!A227,KRG!$B$2:$BA$200,52,0)=0,IF(RPT!J227="Planned PTO",IF((F227-0.75)&lt;H227,"Check",""),""),""),""),"")</f>
        <v/>
      </c>
      <c r="M227" s="14" t="str">
        <f>IFERROR(IF(IF(D227="Kroger",AVERAGEIFS('QA Check'!E:E,'QA Check'!C:C,RPT!A227,'QA Check'!H:H,"(QA)"),0)&gt;=90%,IF(AND(I227="Yes",J227&lt;&gt;"Unplanned PTO",U227=1),"Check",""),""),"")</f>
        <v/>
      </c>
      <c r="U227" s="17">
        <f t="shared" si="47"/>
        <v>0</v>
      </c>
      <c r="V227" s="8" t="str">
        <f t="shared" si="52"/>
        <v/>
      </c>
      <c r="W227" s="9" t="str">
        <f>IF(G227="Plan 2",IF(AND(IFERROR(INDEX(KRG!D:D,MATCH(RPT!A227,KRG!B:B,0),1)="Plan 2",0),A227&lt;&gt;212821),INDEX(KRG!BA:BA,MATCH(RPT!A227,KRG!B:B,0),1),IF(AND(I227="Yes",OR(J227="No PTO",J227="Planned PTO",J227="Denied PTO")),2,0)),"")</f>
        <v/>
      </c>
      <c r="X227" s="9" t="str">
        <f t="shared" si="53"/>
        <v/>
      </c>
      <c r="Y227" s="9" t="str">
        <f>IF(G227="Plan 9",VLOOKUP(RPT!A227,KRG!$B$2:$BA$200,52,0),"")</f>
        <v/>
      </c>
      <c r="Z227" s="9" t="str">
        <f>IF(G227="Plan 11",VLOOKUP(RPT!A227,KRG!$B$2:$BA$200,52,0),"")</f>
        <v/>
      </c>
      <c r="AA227" s="9" t="str">
        <f>IF(G227="Plan 12",IF(D227="Kroger",IF(J227="",0,VLOOKUP(RPT!A227,KRG!$B$2:$BA$200,52,0)),IF(D227="SW Gas (Jax)",INDEX('SWG2'!BA:BA,MATCH(RPT!A227,'SWG2'!B:B,0),1),IF(D227="Mercedes (Jax)",IF(SUM(SUMIFS(HRS!G:G,HRS!C:C,A227,HRS!F:F,{"OT","REG","PR2.5","PROT5","PR125","PROTC","PR2.0","PROT4"}))&gt;=38,4,0),IF(D227="FPL",IF(AND(H227&gt;=38,I227="Yes"),5.5,IF(H227&gt;=38,3,0)),IF(AND(I227="Yes",OR(J227="No PTO",J227="Planned PTO",J227="Denied PTO")),2.5,0))))),"")</f>
        <v/>
      </c>
      <c r="AB227" s="9" t="str">
        <f>IF(G227="Plan 19",IF(J227="",0,VLOOKUP(RPT!A227,KRG!$B$2:$BA$200,52,0)),"")</f>
        <v/>
      </c>
      <c r="AC227" s="9" t="str">
        <f t="shared" si="54"/>
        <v/>
      </c>
      <c r="AD227" s="9" t="str">
        <f>IF(G227="Plan 22",VLOOKUP(RPT!A227,KRG!$B$2:$BA$200,52,0),"")</f>
        <v/>
      </c>
      <c r="AE227" s="3" t="str">
        <f t="shared" si="44"/>
        <v/>
      </c>
      <c r="AF227" s="9" t="str">
        <f>IF(G227="Plan 26",IF(J227="Unplanned PTO",0,VLOOKUP(RPT!A227,KRG!$B$2:$BA$200,52,0)),"")</f>
        <v/>
      </c>
      <c r="AG227" s="9" t="str">
        <f t="shared" si="46"/>
        <v/>
      </c>
      <c r="AH227" s="9" t="str">
        <f>IF(G227="Plan 32",VLOOKUP(A227,'SWG2'!B:BA,52,0),"")</f>
        <v/>
      </c>
      <c r="AI227" s="9" t="str">
        <f t="shared" si="55"/>
        <v/>
      </c>
      <c r="AJ227" s="9" t="str">
        <f>IF(G227="Plan 3",IF(AND(H227&gt;=38,J227&lt;&gt;"Unplanned PTO"),IF(AND(INDEX(FPL!P:P,MATCH(RPT!A227,FPL!B:B,0),1)&gt;=0.92),4.25,3),IF(AND(H227&gt;=38,J227="Unplanned PTO",AP227&gt;=38),IF(INDEX(FPL!P:P,MATCH(RPT!A227,FPL!B:B,0),1)&gt;=0.92,4.25,3),IF(INDEX(FPL!P:P,MATCH(RPT!A227,FPL!B:B,0),1)&gt;=0.92,1.25,0))),"")</f>
        <v/>
      </c>
      <c r="AL227" s="22" t="e">
        <f>INDEX(Roster!F:F, MATCH(RPT!A227,Roster!A:A,0),1)</f>
        <v>#N/A</v>
      </c>
      <c r="AM227">
        <f>IF(SUMIFS(HRS!G:G,HRS!F:F,"REG",HRS!C:C,RPT!A227)+SUMIFS(HRS!G:G,HRS!F:F,"OT",HRS!C:C,RPT!A227)+SUMIFS(HRS!G:G,HRS!F:F,"PTO",HRS!C:C,RPT!A227,HRS!S:S,"PTOS")&gt;=38,SUMIFS(HRS!G:G,HRS!F:F,"REG",HRS!C:C,RPT!A227)+SUMIFS(HRS!G:G,HRS!F:F,"OT",HRS!C:C,RPT!A227),0)</f>
        <v>0</v>
      </c>
      <c r="AP227">
        <f>SUMIFS(HRS!G:G,HRS!C:C,E227,HRS!F:F,"REG")+SUMIFS(HRS!G:G,HRS!C:C,E227,HRS!F:F,"OT")</f>
        <v>0</v>
      </c>
      <c r="AS227" s="9" t="str">
        <f t="shared" si="48"/>
        <v>1226 226</v>
      </c>
      <c r="AT227" s="9">
        <f t="shared" si="49"/>
        <v>0</v>
      </c>
      <c r="AU227" s="9" t="str">
        <f t="shared" si="45"/>
        <v/>
      </c>
      <c r="AV227" s="19" t="str">
        <f t="shared" si="56"/>
        <v/>
      </c>
    </row>
    <row r="228" spans="1:48" customFormat="1" ht="12.75" customHeight="1" x14ac:dyDescent="0.2">
      <c r="A228" s="2">
        <f>Roster!A228</f>
        <v>0</v>
      </c>
      <c r="B228" s="2">
        <f t="shared" si="57"/>
        <v>227</v>
      </c>
      <c r="C228" s="2">
        <v>1227</v>
      </c>
      <c r="D228" s="2">
        <f>Roster!D228</f>
        <v>0</v>
      </c>
      <c r="E228" s="2" t="str">
        <f t="shared" si="50"/>
        <v>00</v>
      </c>
      <c r="F228" s="2">
        <f>IFERROR(INDEX('Cur Sch'!G:G,MATCH(RPT!A228,'Cur Sch'!C:C,0),1),0)</f>
        <v>0</v>
      </c>
      <c r="G228" s="2">
        <f>Roster!N228</f>
        <v>0</v>
      </c>
      <c r="H228" s="3">
        <f>SUMIF(HRS!C:C,RPT!E228,HRS!G:G)</f>
        <v>0</v>
      </c>
      <c r="I228" s="9" t="str">
        <f>IFERROR(IF(VLOOKUP(A228,PA!A:E,5,0)=0,"Yes",""),"No")</f>
        <v>No</v>
      </c>
      <c r="J228" s="9" t="str">
        <f>IFERROR(IF(VLOOKUP(A228,PTO!A:L,12,0)="PTOU Applied", "Unplanned PTO",IF(VLOOKUP(A228,PTO!A:L,12,0)="PTOU ","Denied PTO","Planned PTO")),"No PTO")</f>
        <v>No PTO</v>
      </c>
      <c r="K228" s="9" t="str">
        <f t="shared" si="51"/>
        <v>Check</v>
      </c>
      <c r="L228" s="14" t="str">
        <f>IFERROR(IF(AND(D228="Kroger",OR(U228="1",U228="0")),IF(VLOOKUP(RPT!A228,KRG!$B$2:$BA$200,52,0)=0,IF(RPT!J228="Planned PTO",IF((F228-0.75)&lt;H228,"Check",""),""),""),""),"")</f>
        <v/>
      </c>
      <c r="M228" s="14" t="str">
        <f>IFERROR(IF(IF(D228="Kroger",AVERAGEIFS('QA Check'!E:E,'QA Check'!C:C,RPT!A228,'QA Check'!H:H,"(QA)"),0)&gt;=90%,IF(AND(I228="Yes",J228&lt;&gt;"Unplanned PTO",U228=1),"Check",""),""),"")</f>
        <v/>
      </c>
      <c r="U228" s="17">
        <f t="shared" si="47"/>
        <v>0</v>
      </c>
      <c r="V228" s="8" t="str">
        <f t="shared" si="52"/>
        <v/>
      </c>
      <c r="W228" s="9" t="str">
        <f>IF(G228="Plan 2",IF(AND(IFERROR(INDEX(KRG!D:D,MATCH(RPT!A228,KRG!B:B,0),1)="Plan 2",0),A228&lt;&gt;212821),INDEX(KRG!BA:BA,MATCH(RPT!A228,KRG!B:B,0),1),IF(AND(I228="Yes",OR(J228="No PTO",J228="Planned PTO",J228="Denied PTO")),2,0)),"")</f>
        <v/>
      </c>
      <c r="X228" s="9" t="str">
        <f t="shared" si="53"/>
        <v/>
      </c>
      <c r="Y228" s="9" t="str">
        <f>IF(G228="Plan 9",VLOOKUP(RPT!A228,KRG!$B$2:$BA$200,52,0),"")</f>
        <v/>
      </c>
      <c r="Z228" s="9" t="str">
        <f>IF(G228="Plan 11",VLOOKUP(RPT!A228,KRG!$B$2:$BA$200,52,0),"")</f>
        <v/>
      </c>
      <c r="AA228" s="9" t="str">
        <f>IF(G228="Plan 12",IF(D228="Kroger",IF(J228="",0,VLOOKUP(RPT!A228,KRG!$B$2:$BA$200,52,0)),IF(D228="SW Gas (Jax)",INDEX('SWG2'!BA:BA,MATCH(RPT!A228,'SWG2'!B:B,0),1),IF(D228="Mercedes (Jax)",IF(SUM(SUMIFS(HRS!G:G,HRS!C:C,A228,HRS!F:F,{"OT","REG","PR2.5","PROT5","PR125","PROTC","PR2.0","PROT4"}))&gt;=38,4,0),IF(D228="FPL",IF(AND(H228&gt;=38,I228="Yes"),5.5,IF(H228&gt;=38,3,0)),IF(AND(I228="Yes",OR(J228="No PTO",J228="Planned PTO",J228="Denied PTO")),2.5,0))))),"")</f>
        <v/>
      </c>
      <c r="AB228" s="9" t="str">
        <f>IF(G228="Plan 19",IF(J228="",0,VLOOKUP(RPT!A228,KRG!$B$2:$BA$200,52,0)),"")</f>
        <v/>
      </c>
      <c r="AC228" s="9" t="str">
        <f t="shared" si="54"/>
        <v/>
      </c>
      <c r="AD228" s="9" t="str">
        <f>IF(G228="Plan 22",VLOOKUP(RPT!A228,KRG!$B$2:$BA$200,52,0),"")</f>
        <v/>
      </c>
      <c r="AE228" s="3" t="str">
        <f t="shared" si="44"/>
        <v/>
      </c>
      <c r="AF228" s="9" t="str">
        <f>IF(G228="Plan 26",IF(J228="Unplanned PTO",0,VLOOKUP(RPT!A228,KRG!$B$2:$BA$200,52,0)),"")</f>
        <v/>
      </c>
      <c r="AG228" s="9" t="str">
        <f t="shared" si="46"/>
        <v/>
      </c>
      <c r="AH228" s="9" t="str">
        <f>IF(G228="Plan 32",VLOOKUP(A228,'SWG2'!B:BA,52,0),"")</f>
        <v/>
      </c>
      <c r="AI228" s="9" t="str">
        <f t="shared" si="55"/>
        <v/>
      </c>
      <c r="AJ228" s="9" t="str">
        <f>IF(G228="Plan 3",IF(AND(H228&gt;=38,J228&lt;&gt;"Unplanned PTO"),IF(AND(INDEX(FPL!P:P,MATCH(RPT!A228,FPL!B:B,0),1)&gt;=0.92),4.25,3),IF(AND(H228&gt;=38,J228="Unplanned PTO",AP228&gt;=38),IF(INDEX(FPL!P:P,MATCH(RPT!A228,FPL!B:B,0),1)&gt;=0.92,4.25,3),IF(INDEX(FPL!P:P,MATCH(RPT!A228,FPL!B:B,0),1)&gt;=0.92,1.25,0))),"")</f>
        <v/>
      </c>
      <c r="AL228" s="22" t="e">
        <f>INDEX(Roster!F:F, MATCH(RPT!A228,Roster!A:A,0),1)</f>
        <v>#N/A</v>
      </c>
      <c r="AM228">
        <f>IF(SUMIFS(HRS!G:G,HRS!F:F,"REG",HRS!C:C,RPT!A228)+SUMIFS(HRS!G:G,HRS!F:F,"OT",HRS!C:C,RPT!A228)+SUMIFS(HRS!G:G,HRS!F:F,"PTO",HRS!C:C,RPT!A228,HRS!S:S,"PTOS")&gt;=38,SUMIFS(HRS!G:G,HRS!F:F,"REG",HRS!C:C,RPT!A228)+SUMIFS(HRS!G:G,HRS!F:F,"OT",HRS!C:C,RPT!A228),0)</f>
        <v>0</v>
      </c>
      <c r="AP228">
        <f>SUMIFS(HRS!G:G,HRS!C:C,E228,HRS!F:F,"REG")+SUMIFS(HRS!G:G,HRS!C:C,E228,HRS!F:F,"OT")</f>
        <v>0</v>
      </c>
      <c r="AS228" s="9" t="str">
        <f t="shared" si="48"/>
        <v>1227 227</v>
      </c>
      <c r="AT228" s="9">
        <f t="shared" si="49"/>
        <v>0</v>
      </c>
      <c r="AU228" s="9" t="str">
        <f t="shared" si="45"/>
        <v/>
      </c>
      <c r="AV228" s="19" t="str">
        <f t="shared" si="56"/>
        <v/>
      </c>
    </row>
    <row r="229" spans="1:48" customFormat="1" ht="12.75" customHeight="1" x14ac:dyDescent="0.2">
      <c r="A229" s="2">
        <f>Roster!A229</f>
        <v>0</v>
      </c>
      <c r="B229" s="2">
        <f t="shared" si="57"/>
        <v>228</v>
      </c>
      <c r="C229" s="2">
        <v>1228</v>
      </c>
      <c r="D229" s="2">
        <f>Roster!D229</f>
        <v>0</v>
      </c>
      <c r="E229" s="2" t="str">
        <f t="shared" si="50"/>
        <v>00</v>
      </c>
      <c r="F229" s="2">
        <f>IFERROR(INDEX('Cur Sch'!G:G,MATCH(RPT!A229,'Cur Sch'!C:C,0),1),0)</f>
        <v>0</v>
      </c>
      <c r="G229" s="2">
        <f>Roster!N229</f>
        <v>0</v>
      </c>
      <c r="H229" s="3">
        <f>SUMIF(HRS!C:C,RPT!E229,HRS!G:G)</f>
        <v>0</v>
      </c>
      <c r="I229" s="9" t="str">
        <f>IFERROR(IF(VLOOKUP(A229,PA!A:E,5,0)=0,"Yes",""),"No")</f>
        <v>No</v>
      </c>
      <c r="J229" s="9" t="str">
        <f>IFERROR(IF(VLOOKUP(A229,PTO!A:L,12,0)="PTOU Applied", "Unplanned PTO",IF(VLOOKUP(A229,PTO!A:L,12,0)="PTOU ","Denied PTO","Planned PTO")),"No PTO")</f>
        <v>No PTO</v>
      </c>
      <c r="K229" s="9" t="str">
        <f t="shared" si="51"/>
        <v>Check</v>
      </c>
      <c r="L229" s="14" t="str">
        <f>IFERROR(IF(AND(D229="Kroger",OR(U229="1",U229="0")),IF(VLOOKUP(RPT!A229,KRG!$B$2:$BA$200,52,0)=0,IF(RPT!J229="Planned PTO",IF((F229-0.75)&lt;H229,"Check",""),""),""),""),"")</f>
        <v/>
      </c>
      <c r="M229" s="14" t="str">
        <f>IFERROR(IF(IF(D229="Kroger",AVERAGEIFS('QA Check'!E:E,'QA Check'!C:C,RPT!A229,'QA Check'!H:H,"(QA)"),0)&gt;=90%,IF(AND(I229="Yes",J229&lt;&gt;"Unplanned PTO",U229=1),"Check",""),""),"")</f>
        <v/>
      </c>
      <c r="U229" s="17">
        <f t="shared" si="47"/>
        <v>0</v>
      </c>
      <c r="V229" s="8" t="str">
        <f t="shared" si="52"/>
        <v/>
      </c>
      <c r="W229" s="9" t="str">
        <f>IF(G229="Plan 2",IF(AND(IFERROR(INDEX(KRG!D:D,MATCH(RPT!A229,KRG!B:B,0),1)="Plan 2",0),A229&lt;&gt;212821),INDEX(KRG!BA:BA,MATCH(RPT!A229,KRG!B:B,0),1),IF(AND(I229="Yes",OR(J229="No PTO",J229="Planned PTO",J229="Denied PTO")),2,0)),"")</f>
        <v/>
      </c>
      <c r="X229" s="9" t="str">
        <f t="shared" si="53"/>
        <v/>
      </c>
      <c r="Y229" s="9" t="str">
        <f>IF(G229="Plan 9",VLOOKUP(RPT!A229,KRG!$B$2:$BA$200,52,0),"")</f>
        <v/>
      </c>
      <c r="Z229" s="9" t="str">
        <f>IF(G229="Plan 11",VLOOKUP(RPT!A229,KRG!$B$2:$BA$200,52,0),"")</f>
        <v/>
      </c>
      <c r="AA229" s="9" t="str">
        <f>IF(G229="Plan 12",IF(D229="Kroger",IF(J229="",0,VLOOKUP(RPT!A229,KRG!$B$2:$BA$200,52,0)),IF(D229="SW Gas (Jax)",INDEX('SWG2'!BA:BA,MATCH(RPT!A229,'SWG2'!B:B,0),1),IF(D229="Mercedes (Jax)",IF(SUM(SUMIFS(HRS!G:G,HRS!C:C,A229,HRS!F:F,{"OT","REG","PR2.5","PROT5","PR125","PROTC","PR2.0","PROT4"}))&gt;=38,4,0),IF(D229="FPL",IF(AND(H229&gt;=38,I229="Yes"),5.5,IF(H229&gt;=38,3,0)),IF(AND(I229="Yes",OR(J229="No PTO",J229="Planned PTO",J229="Denied PTO")),2.5,0))))),"")</f>
        <v/>
      </c>
      <c r="AB229" s="9" t="str">
        <f>IF(G229="Plan 19",IF(J229="",0,VLOOKUP(RPT!A229,KRG!$B$2:$BA$200,52,0)),"")</f>
        <v/>
      </c>
      <c r="AC229" s="9" t="str">
        <f t="shared" si="54"/>
        <v/>
      </c>
      <c r="AD229" s="9" t="str">
        <f>IF(G229="Plan 22",VLOOKUP(RPT!A229,KRG!$B$2:$BA$200,52,0),"")</f>
        <v/>
      </c>
      <c r="AE229" s="3" t="str">
        <f t="shared" si="44"/>
        <v/>
      </c>
      <c r="AF229" s="9" t="str">
        <f>IF(G229="Plan 26",IF(J229="Unplanned PTO",0,VLOOKUP(RPT!A229,KRG!$B$2:$BA$200,52,0)),"")</f>
        <v/>
      </c>
      <c r="AG229" s="9" t="str">
        <f t="shared" si="46"/>
        <v/>
      </c>
      <c r="AH229" s="9" t="str">
        <f>IF(G229="Plan 32",VLOOKUP(A229,'SWG2'!B:BA,52,0),"")</f>
        <v/>
      </c>
      <c r="AI229" s="9" t="str">
        <f t="shared" si="55"/>
        <v/>
      </c>
      <c r="AJ229" s="9" t="str">
        <f>IF(G229="Plan 3",IF(AND(H229&gt;=38,J229&lt;&gt;"Unplanned PTO"),IF(AND(INDEX(FPL!P:P,MATCH(RPT!A229,FPL!B:B,0),1)&gt;=0.92),4.25,3),IF(AND(H229&gt;=38,J229="Unplanned PTO",AP229&gt;=38),IF(INDEX(FPL!P:P,MATCH(RPT!A229,FPL!B:B,0),1)&gt;=0.92,4.25,3),IF(INDEX(FPL!P:P,MATCH(RPT!A229,FPL!B:B,0),1)&gt;=0.92,1.25,0))),"")</f>
        <v/>
      </c>
      <c r="AL229" s="22" t="e">
        <f>INDEX(Roster!F:F, MATCH(RPT!A229,Roster!A:A,0),1)</f>
        <v>#N/A</v>
      </c>
      <c r="AM229">
        <f>IF(SUMIFS(HRS!G:G,HRS!F:F,"REG",HRS!C:C,RPT!A229)+SUMIFS(HRS!G:G,HRS!F:F,"OT",HRS!C:C,RPT!A229)+SUMIFS(HRS!G:G,HRS!F:F,"PTO",HRS!C:C,RPT!A229,HRS!S:S,"PTOS")&gt;=38,SUMIFS(HRS!G:G,HRS!F:F,"REG",HRS!C:C,RPT!A229)+SUMIFS(HRS!G:G,HRS!F:F,"OT",HRS!C:C,RPT!A229),0)</f>
        <v>0</v>
      </c>
      <c r="AP229">
        <f>SUMIFS(HRS!G:G,HRS!C:C,E229,HRS!F:F,"REG")+SUMIFS(HRS!G:G,HRS!C:C,E229,HRS!F:F,"OT")</f>
        <v>0</v>
      </c>
      <c r="AS229" s="9" t="str">
        <f t="shared" si="48"/>
        <v>1228 228</v>
      </c>
      <c r="AT229" s="9">
        <f t="shared" si="49"/>
        <v>0</v>
      </c>
      <c r="AU229" s="9" t="str">
        <f t="shared" si="45"/>
        <v/>
      </c>
      <c r="AV229" s="19" t="str">
        <f t="shared" si="56"/>
        <v/>
      </c>
    </row>
    <row r="230" spans="1:48" customFormat="1" ht="12.75" customHeight="1" x14ac:dyDescent="0.2">
      <c r="A230" s="2">
        <f>Roster!A230</f>
        <v>0</v>
      </c>
      <c r="B230" s="2">
        <f t="shared" si="57"/>
        <v>229</v>
      </c>
      <c r="C230" s="2">
        <v>1229</v>
      </c>
      <c r="D230" s="2">
        <f>Roster!D230</f>
        <v>0</v>
      </c>
      <c r="E230" s="2" t="str">
        <f t="shared" si="50"/>
        <v>00</v>
      </c>
      <c r="F230" s="2">
        <f>IFERROR(INDEX('Cur Sch'!G:G,MATCH(RPT!A230,'Cur Sch'!C:C,0),1),0)</f>
        <v>0</v>
      </c>
      <c r="G230" s="2">
        <f>Roster!N230</f>
        <v>0</v>
      </c>
      <c r="H230" s="3">
        <f>SUMIF(HRS!C:C,RPT!E230,HRS!G:G)</f>
        <v>0</v>
      </c>
      <c r="I230" s="9" t="str">
        <f>IFERROR(IF(VLOOKUP(A230,PA!A:E,5,0)=0,"Yes",""),"No")</f>
        <v>No</v>
      </c>
      <c r="J230" s="9" t="str">
        <f>IFERROR(IF(VLOOKUP(A230,PTO!A:L,12,0)="PTOU Applied", "Unplanned PTO",IF(VLOOKUP(A230,PTO!A:L,12,0)="PTOU ","Denied PTO","Planned PTO")),"No PTO")</f>
        <v>No PTO</v>
      </c>
      <c r="K230" s="9" t="str">
        <f t="shared" si="51"/>
        <v>Check</v>
      </c>
      <c r="L230" s="14" t="str">
        <f>IFERROR(IF(AND(D230="Kroger",OR(U230="1",U230="0")),IF(VLOOKUP(RPT!A230,KRG!$B$2:$BA$200,52,0)=0,IF(RPT!J230="Planned PTO",IF((F230-0.75)&lt;H230,"Check",""),""),""),""),"")</f>
        <v/>
      </c>
      <c r="M230" s="14" t="str">
        <f>IFERROR(IF(IF(D230="Kroger",AVERAGEIFS('QA Check'!E:E,'QA Check'!C:C,RPT!A230,'QA Check'!H:H,"(QA)"),0)&gt;=90%,IF(AND(I230="Yes",J230&lt;&gt;"Unplanned PTO",U230=1),"Check",""),""),"")</f>
        <v/>
      </c>
      <c r="U230" s="17">
        <f t="shared" si="47"/>
        <v>0</v>
      </c>
      <c r="V230" s="8" t="str">
        <f t="shared" si="52"/>
        <v/>
      </c>
      <c r="W230" s="9" t="str">
        <f>IF(G230="Plan 2",IF(AND(IFERROR(INDEX(KRG!D:D,MATCH(RPT!A230,KRG!B:B,0),1)="Plan 2",0),A230&lt;&gt;212821),INDEX(KRG!BA:BA,MATCH(RPT!A230,KRG!B:B,0),1),IF(AND(I230="Yes",OR(J230="No PTO",J230="Planned PTO",J230="Denied PTO")),2,0)),"")</f>
        <v/>
      </c>
      <c r="X230" s="9" t="str">
        <f t="shared" si="53"/>
        <v/>
      </c>
      <c r="Y230" s="9" t="str">
        <f>IF(G230="Plan 9",VLOOKUP(RPT!A230,KRG!$B$2:$BA$200,52,0),"")</f>
        <v/>
      </c>
      <c r="Z230" s="9" t="str">
        <f>IF(G230="Plan 11",VLOOKUP(RPT!A230,KRG!$B$2:$BA$200,52,0),"")</f>
        <v/>
      </c>
      <c r="AA230" s="9" t="str">
        <f>IF(G230="Plan 12",IF(D230="Kroger",IF(J230="",0,VLOOKUP(RPT!A230,KRG!$B$2:$BA$200,52,0)),IF(D230="SW Gas (Jax)",INDEX('SWG2'!BA:BA,MATCH(RPT!A230,'SWG2'!B:B,0),1),IF(D230="Mercedes (Jax)",IF(SUM(SUMIFS(HRS!G:G,HRS!C:C,A230,HRS!F:F,{"OT","REG","PR2.5","PROT5","PR125","PROTC","PR2.0","PROT4"}))&gt;=38,4,0),IF(D230="FPL",IF(AND(H230&gt;=38,I230="Yes"),5.5,IF(H230&gt;=38,3,0)),IF(AND(I230="Yes",OR(J230="No PTO",J230="Planned PTO",J230="Denied PTO")),2.5,0))))),"")</f>
        <v/>
      </c>
      <c r="AB230" s="9" t="str">
        <f>IF(G230="Plan 19",IF(J230="",0,VLOOKUP(RPT!A230,KRG!$B$2:$BA$200,52,0)),"")</f>
        <v/>
      </c>
      <c r="AC230" s="9" t="str">
        <f t="shared" si="54"/>
        <v/>
      </c>
      <c r="AD230" s="9" t="str">
        <f>IF(G230="Plan 22",VLOOKUP(RPT!A230,KRG!$B$2:$BA$200,52,0),"")</f>
        <v/>
      </c>
      <c r="AE230" s="3" t="str">
        <f t="shared" si="44"/>
        <v/>
      </c>
      <c r="AF230" s="9" t="str">
        <f>IF(G230="Plan 26",IF(J230="Unplanned PTO",0,VLOOKUP(RPT!A230,KRG!$B$2:$BA$200,52,0)),"")</f>
        <v/>
      </c>
      <c r="AG230" s="9" t="str">
        <f t="shared" si="46"/>
        <v/>
      </c>
      <c r="AH230" s="9" t="str">
        <f>IF(G230="Plan 32",VLOOKUP(A230,'SWG2'!B:BA,52,0),"")</f>
        <v/>
      </c>
      <c r="AI230" s="9" t="str">
        <f t="shared" si="55"/>
        <v/>
      </c>
      <c r="AJ230" s="9" t="str">
        <f>IF(G230="Plan 3",IF(AND(H230&gt;=38,J230&lt;&gt;"Unplanned PTO"),IF(AND(INDEX(FPL!P:P,MATCH(RPT!A230,FPL!B:B,0),1)&gt;=0.92),4.25,3),IF(AND(H230&gt;=38,J230="Unplanned PTO",AP230&gt;=38),IF(INDEX(FPL!P:P,MATCH(RPT!A230,FPL!B:B,0),1)&gt;=0.92,4.25,3),IF(INDEX(FPL!P:P,MATCH(RPT!A230,FPL!B:B,0),1)&gt;=0.92,1.25,0))),"")</f>
        <v/>
      </c>
      <c r="AL230" s="22" t="e">
        <f>INDEX(Roster!F:F, MATCH(RPT!A230,Roster!A:A,0),1)</f>
        <v>#N/A</v>
      </c>
      <c r="AM230">
        <f>IF(SUMIFS(HRS!G:G,HRS!F:F,"REG",HRS!C:C,RPT!A230)+SUMIFS(HRS!G:G,HRS!F:F,"OT",HRS!C:C,RPT!A230)+SUMIFS(HRS!G:G,HRS!F:F,"PTO",HRS!C:C,RPT!A230,HRS!S:S,"PTOS")&gt;=38,SUMIFS(HRS!G:G,HRS!F:F,"REG",HRS!C:C,RPT!A230)+SUMIFS(HRS!G:G,HRS!F:F,"OT",HRS!C:C,RPT!A230),0)</f>
        <v>0</v>
      </c>
      <c r="AP230">
        <f>SUMIFS(HRS!G:G,HRS!C:C,E230,HRS!F:F,"REG")+SUMIFS(HRS!G:G,HRS!C:C,E230,HRS!F:F,"OT")</f>
        <v>0</v>
      </c>
      <c r="AS230" s="9" t="str">
        <f t="shared" si="48"/>
        <v>1229 229</v>
      </c>
      <c r="AT230" s="9">
        <f t="shared" si="49"/>
        <v>0</v>
      </c>
      <c r="AU230" s="9" t="str">
        <f t="shared" si="45"/>
        <v/>
      </c>
      <c r="AV230" s="19" t="str">
        <f t="shared" si="56"/>
        <v/>
      </c>
    </row>
    <row r="231" spans="1:48" customFormat="1" ht="12.75" customHeight="1" x14ac:dyDescent="0.2">
      <c r="A231" s="2">
        <f>Roster!A231</f>
        <v>0</v>
      </c>
      <c r="B231" s="2">
        <f t="shared" si="57"/>
        <v>230</v>
      </c>
      <c r="C231" s="2">
        <v>1230</v>
      </c>
      <c r="D231" s="2">
        <f>Roster!D231</f>
        <v>0</v>
      </c>
      <c r="E231" s="2" t="str">
        <f t="shared" si="50"/>
        <v>00</v>
      </c>
      <c r="F231" s="2">
        <f>IFERROR(INDEX('Cur Sch'!G:G,MATCH(RPT!A231,'Cur Sch'!C:C,0),1),0)</f>
        <v>0</v>
      </c>
      <c r="G231" s="2">
        <f>Roster!N231</f>
        <v>0</v>
      </c>
      <c r="H231" s="3">
        <f>SUMIF(HRS!C:C,RPT!E231,HRS!G:G)</f>
        <v>0</v>
      </c>
      <c r="I231" s="9" t="str">
        <f>IFERROR(IF(VLOOKUP(A231,PA!A:E,5,0)=0,"Yes",""),"No")</f>
        <v>No</v>
      </c>
      <c r="J231" s="9" t="str">
        <f>IFERROR(IF(VLOOKUP(A231,PTO!A:L,12,0)="PTOU Applied", "Unplanned PTO",IF(VLOOKUP(A231,PTO!A:L,12,0)="PTOU ","Denied PTO","Planned PTO")),"No PTO")</f>
        <v>No PTO</v>
      </c>
      <c r="K231" s="9" t="str">
        <f t="shared" si="51"/>
        <v>Check</v>
      </c>
      <c r="L231" s="14" t="str">
        <f>IFERROR(IF(AND(D231="Kroger",OR(U231="1",U231="0")),IF(VLOOKUP(RPT!A231,KRG!$B$2:$BA$200,52,0)=0,IF(RPT!J231="Planned PTO",IF((F231-0.75)&lt;H231,"Check",""),""),""),""),"")</f>
        <v/>
      </c>
      <c r="M231" s="14" t="str">
        <f>IFERROR(IF(IF(D231="Kroger",AVERAGEIFS('QA Check'!E:E,'QA Check'!C:C,RPT!A231,'QA Check'!H:H,"(QA)"),0)&gt;=90%,IF(AND(I231="Yes",J231&lt;&gt;"Unplanned PTO",U231=1),"Check",""),""),"")</f>
        <v/>
      </c>
      <c r="U231" s="17">
        <f t="shared" si="47"/>
        <v>0</v>
      </c>
      <c r="V231" s="8" t="str">
        <f t="shared" si="52"/>
        <v/>
      </c>
      <c r="W231" s="9" t="str">
        <f>IF(G231="Plan 2",IF(AND(IFERROR(INDEX(KRG!D:D,MATCH(RPT!A231,KRG!B:B,0),1)="Plan 2",0),A231&lt;&gt;212821),INDEX(KRG!BA:BA,MATCH(RPT!A231,KRG!B:B,0),1),IF(AND(I231="Yes",OR(J231="No PTO",J231="Planned PTO",J231="Denied PTO")),2,0)),"")</f>
        <v/>
      </c>
      <c r="X231" s="9" t="str">
        <f t="shared" si="53"/>
        <v/>
      </c>
      <c r="Y231" s="9" t="str">
        <f>IF(G231="Plan 9",VLOOKUP(RPT!A231,KRG!$B$2:$BA$200,52,0),"")</f>
        <v/>
      </c>
      <c r="Z231" s="9" t="str">
        <f>IF(G231="Plan 11",VLOOKUP(RPT!A231,KRG!$B$2:$BA$200,52,0),"")</f>
        <v/>
      </c>
      <c r="AA231" s="9" t="str">
        <f>IF(G231="Plan 12",IF(D231="Kroger",IF(J231="",0,VLOOKUP(RPT!A231,KRG!$B$2:$BA$200,52,0)),IF(D231="SW Gas (Jax)",INDEX('SWG2'!BA:BA,MATCH(RPT!A231,'SWG2'!B:B,0),1),IF(D231="Mercedes (Jax)",IF(SUM(SUMIFS(HRS!G:G,HRS!C:C,A231,HRS!F:F,{"OT","REG","PR2.5","PROT5","PR125","PROTC","PR2.0","PROT4"}))&gt;=38,4,0),IF(D231="FPL",IF(AND(H231&gt;=38,I231="Yes"),5.5,IF(H231&gt;=38,3,0)),IF(AND(I231="Yes",OR(J231="No PTO",J231="Planned PTO",J231="Denied PTO")),2.5,0))))),"")</f>
        <v/>
      </c>
      <c r="AB231" s="9" t="str">
        <f>IF(G231="Plan 19",IF(J231="",0,VLOOKUP(RPT!A231,KRG!$B$2:$BA$200,52,0)),"")</f>
        <v/>
      </c>
      <c r="AC231" s="9" t="str">
        <f t="shared" si="54"/>
        <v/>
      </c>
      <c r="AD231" s="9" t="str">
        <f>IF(G231="Plan 22",VLOOKUP(RPT!A231,KRG!$B$2:$BA$200,52,0),"")</f>
        <v/>
      </c>
      <c r="AE231" s="3" t="str">
        <f t="shared" si="44"/>
        <v/>
      </c>
      <c r="AF231" s="9" t="str">
        <f>IF(G231="Plan 26",IF(J231="Unplanned PTO",0,VLOOKUP(RPT!A231,KRG!$B$2:$BA$200,52,0)),"")</f>
        <v/>
      </c>
      <c r="AG231" s="9" t="str">
        <f t="shared" si="46"/>
        <v/>
      </c>
      <c r="AH231" s="9" t="str">
        <f>IF(G231="Plan 32",VLOOKUP(A231,'SWG2'!B:BA,52,0),"")</f>
        <v/>
      </c>
      <c r="AI231" s="9" t="str">
        <f t="shared" si="55"/>
        <v/>
      </c>
      <c r="AJ231" s="9" t="str">
        <f>IF(G231="Plan 3",IF(AND(H231&gt;=38,J231&lt;&gt;"Unplanned PTO"),IF(AND(INDEX(FPL!P:P,MATCH(RPT!A231,FPL!B:B,0),1)&gt;=0.92),4.25,3),IF(AND(H231&gt;=38,J231="Unplanned PTO",AP231&gt;=38),IF(INDEX(FPL!P:P,MATCH(RPT!A231,FPL!B:B,0),1)&gt;=0.92,4.25,3),IF(INDEX(FPL!P:P,MATCH(RPT!A231,FPL!B:B,0),1)&gt;=0.92,1.25,0))),"")</f>
        <v/>
      </c>
      <c r="AL231" s="22" t="e">
        <f>INDEX(Roster!F:F, MATCH(RPT!A231,Roster!A:A,0),1)</f>
        <v>#N/A</v>
      </c>
      <c r="AM231">
        <f>IF(SUMIFS(HRS!G:G,HRS!F:F,"REG",HRS!C:C,RPT!A231)+SUMIFS(HRS!G:G,HRS!F:F,"OT",HRS!C:C,RPT!A231)+SUMIFS(HRS!G:G,HRS!F:F,"PTO",HRS!C:C,RPT!A231,HRS!S:S,"PTOS")&gt;=38,SUMIFS(HRS!G:G,HRS!F:F,"REG",HRS!C:C,RPT!A231)+SUMIFS(HRS!G:G,HRS!F:F,"OT",HRS!C:C,RPT!A231),0)</f>
        <v>0</v>
      </c>
      <c r="AP231">
        <f>SUMIFS(HRS!G:G,HRS!C:C,E231,HRS!F:F,"REG")+SUMIFS(HRS!G:G,HRS!C:C,E231,HRS!F:F,"OT")</f>
        <v>0</v>
      </c>
      <c r="AS231" s="9" t="str">
        <f t="shared" si="48"/>
        <v>1230 230</v>
      </c>
      <c r="AT231" s="9">
        <f t="shared" si="49"/>
        <v>0</v>
      </c>
      <c r="AU231" s="9" t="str">
        <f t="shared" si="45"/>
        <v/>
      </c>
      <c r="AV231" s="19" t="str">
        <f t="shared" si="56"/>
        <v/>
      </c>
    </row>
    <row r="232" spans="1:48" customFormat="1" ht="12.75" customHeight="1" x14ac:dyDescent="0.2">
      <c r="A232" s="2">
        <f>Roster!A232</f>
        <v>0</v>
      </c>
      <c r="B232" s="2">
        <f t="shared" si="57"/>
        <v>231</v>
      </c>
      <c r="C232" s="2">
        <v>1231</v>
      </c>
      <c r="D232" s="2">
        <f>Roster!D232</f>
        <v>0</v>
      </c>
      <c r="E232" s="2" t="str">
        <f t="shared" si="50"/>
        <v>00</v>
      </c>
      <c r="F232" s="2">
        <f>IFERROR(INDEX('Cur Sch'!G:G,MATCH(RPT!A232,'Cur Sch'!C:C,0),1),0)</f>
        <v>0</v>
      </c>
      <c r="G232" s="2">
        <f>Roster!N232</f>
        <v>0</v>
      </c>
      <c r="H232" s="3">
        <f>SUMIF(HRS!C:C,RPT!E232,HRS!G:G)</f>
        <v>0</v>
      </c>
      <c r="I232" s="9" t="str">
        <f>IFERROR(IF(VLOOKUP(A232,PA!A:E,5,0)=0,"Yes",""),"No")</f>
        <v>No</v>
      </c>
      <c r="J232" s="9" t="str">
        <f>IFERROR(IF(VLOOKUP(A232,PTO!A:L,12,0)="PTOU Applied", "Unplanned PTO",IF(VLOOKUP(A232,PTO!A:L,12,0)="PTOU ","Denied PTO","Planned PTO")),"No PTO")</f>
        <v>No PTO</v>
      </c>
      <c r="K232" s="9" t="str">
        <f t="shared" si="51"/>
        <v>Check</v>
      </c>
      <c r="L232" s="14" t="str">
        <f>IFERROR(IF(AND(D232="Kroger",OR(U232="1",U232="0")),IF(VLOOKUP(RPT!A232,KRG!$B$2:$BA$200,52,0)=0,IF(RPT!J232="Planned PTO",IF((F232-0.75)&lt;H232,"Check",""),""),""),""),"")</f>
        <v/>
      </c>
      <c r="M232" s="14" t="str">
        <f>IFERROR(IF(IF(D232="Kroger",AVERAGEIFS('QA Check'!E:E,'QA Check'!C:C,RPT!A232,'QA Check'!H:H,"(QA)"),0)&gt;=90%,IF(AND(I232="Yes",J232&lt;&gt;"Unplanned PTO",U232=1),"Check",""),""),"")</f>
        <v/>
      </c>
      <c r="U232" s="17">
        <f t="shared" si="47"/>
        <v>0</v>
      </c>
      <c r="V232" s="8" t="str">
        <f t="shared" si="52"/>
        <v/>
      </c>
      <c r="W232" s="9" t="str">
        <f>IF(G232="Plan 2",IF(AND(IFERROR(INDEX(KRG!D:D,MATCH(RPT!A232,KRG!B:B,0),1)="Plan 2",0),A232&lt;&gt;212821),INDEX(KRG!BA:BA,MATCH(RPT!A232,KRG!B:B,0),1),IF(AND(I232="Yes",OR(J232="No PTO",J232="Planned PTO",J232="Denied PTO")),2,0)),"")</f>
        <v/>
      </c>
      <c r="X232" s="9" t="str">
        <f t="shared" si="53"/>
        <v/>
      </c>
      <c r="Y232" s="9" t="str">
        <f>IF(G232="Plan 9",VLOOKUP(RPT!A232,KRG!$B$2:$BA$200,52,0),"")</f>
        <v/>
      </c>
      <c r="Z232" s="9" t="str">
        <f>IF(G232="Plan 11",VLOOKUP(RPT!A232,KRG!$B$2:$BA$200,52,0),"")</f>
        <v/>
      </c>
      <c r="AA232" s="9" t="str">
        <f>IF(G232="Plan 12",IF(D232="Kroger",IF(J232="",0,VLOOKUP(RPT!A232,KRG!$B$2:$BA$200,52,0)),IF(D232="SW Gas (Jax)",INDEX('SWG2'!BA:BA,MATCH(RPT!A232,'SWG2'!B:B,0),1),IF(D232="Mercedes (Jax)",IF(SUM(SUMIFS(HRS!G:G,HRS!C:C,A232,HRS!F:F,{"OT","REG","PR2.5","PROT5","PR125","PROTC","PR2.0","PROT4"}))&gt;=38,4,0),IF(D232="FPL",IF(AND(H232&gt;=38,I232="Yes"),5.5,IF(H232&gt;=38,3,0)),IF(AND(I232="Yes",OR(J232="No PTO",J232="Planned PTO",J232="Denied PTO")),2.5,0))))),"")</f>
        <v/>
      </c>
      <c r="AB232" s="9" t="str">
        <f>IF(G232="Plan 19",IF(J232="",0,VLOOKUP(RPT!A232,KRG!$B$2:$BA$200,52,0)),"")</f>
        <v/>
      </c>
      <c r="AC232" s="9" t="str">
        <f t="shared" si="54"/>
        <v/>
      </c>
      <c r="AD232" s="9" t="str">
        <f>IF(G232="Plan 22",VLOOKUP(RPT!A232,KRG!$B$2:$BA$200,52,0),"")</f>
        <v/>
      </c>
      <c r="AE232" s="3" t="str">
        <f t="shared" si="44"/>
        <v/>
      </c>
      <c r="AF232" s="9" t="str">
        <f>IF(G232="Plan 26",IF(J232="Unplanned PTO",0,VLOOKUP(RPT!A232,KRG!$B$2:$BA$200,52,0)),"")</f>
        <v/>
      </c>
      <c r="AG232" s="9" t="str">
        <f t="shared" si="46"/>
        <v/>
      </c>
      <c r="AH232" s="9" t="str">
        <f>IF(G232="Plan 32",VLOOKUP(A232,'SWG2'!B:BA,52,0),"")</f>
        <v/>
      </c>
      <c r="AI232" s="9" t="str">
        <f t="shared" si="55"/>
        <v/>
      </c>
      <c r="AJ232" s="9" t="str">
        <f>IF(G232="Plan 3",IF(AND(H232&gt;=38,J232&lt;&gt;"Unplanned PTO"),IF(AND(INDEX(FPL!P:P,MATCH(RPT!A232,FPL!B:B,0),1)&gt;=0.92),4.25,3),IF(AND(H232&gt;=38,J232="Unplanned PTO",AP232&gt;=38),IF(INDEX(FPL!P:P,MATCH(RPT!A232,FPL!B:B,0),1)&gt;=0.92,4.25,3),IF(INDEX(FPL!P:P,MATCH(RPT!A232,FPL!B:B,0),1)&gt;=0.92,1.25,0))),"")</f>
        <v/>
      </c>
      <c r="AL232" s="22" t="e">
        <f>INDEX(Roster!F:F, MATCH(RPT!A232,Roster!A:A,0),1)</f>
        <v>#N/A</v>
      </c>
      <c r="AM232">
        <f>IF(SUMIFS(HRS!G:G,HRS!F:F,"REG",HRS!C:C,RPT!A232)+SUMIFS(HRS!G:G,HRS!F:F,"OT",HRS!C:C,RPT!A232)+SUMIFS(HRS!G:G,HRS!F:F,"PTO",HRS!C:C,RPT!A232,HRS!S:S,"PTOS")&gt;=38,SUMIFS(HRS!G:G,HRS!F:F,"REG",HRS!C:C,RPT!A232)+SUMIFS(HRS!G:G,HRS!F:F,"OT",HRS!C:C,RPT!A232),0)</f>
        <v>0</v>
      </c>
      <c r="AP232">
        <f>SUMIFS(HRS!G:G,HRS!C:C,E232,HRS!F:F,"REG")+SUMIFS(HRS!G:G,HRS!C:C,E232,HRS!F:F,"OT")</f>
        <v>0</v>
      </c>
      <c r="AS232" s="9" t="str">
        <f t="shared" si="48"/>
        <v>1231 231</v>
      </c>
      <c r="AT232" s="9">
        <f t="shared" si="49"/>
        <v>0</v>
      </c>
      <c r="AU232" s="9" t="str">
        <f t="shared" si="45"/>
        <v/>
      </c>
      <c r="AV232" s="19" t="str">
        <f t="shared" si="56"/>
        <v/>
      </c>
    </row>
    <row r="233" spans="1:48" customFormat="1" ht="12.75" customHeight="1" x14ac:dyDescent="0.2">
      <c r="A233" s="2">
        <f>Roster!A233</f>
        <v>0</v>
      </c>
      <c r="B233" s="2">
        <f t="shared" si="57"/>
        <v>232</v>
      </c>
      <c r="C233" s="2">
        <v>1232</v>
      </c>
      <c r="D233" s="2">
        <f>Roster!D233</f>
        <v>0</v>
      </c>
      <c r="E233" s="2" t="str">
        <f t="shared" si="50"/>
        <v>00</v>
      </c>
      <c r="F233" s="2">
        <f>IFERROR(INDEX('Cur Sch'!G:G,MATCH(RPT!A233,'Cur Sch'!C:C,0),1),0)</f>
        <v>0</v>
      </c>
      <c r="G233" s="2">
        <f>Roster!N233</f>
        <v>0</v>
      </c>
      <c r="H233" s="3">
        <f>SUMIF(HRS!C:C,RPT!E233,HRS!G:G)</f>
        <v>0</v>
      </c>
      <c r="I233" s="9" t="str">
        <f>IFERROR(IF(VLOOKUP(A233,PA!A:E,5,0)=0,"Yes",""),"No")</f>
        <v>No</v>
      </c>
      <c r="J233" s="9" t="str">
        <f>IFERROR(IF(VLOOKUP(A233,PTO!A:L,12,0)="PTOU Applied", "Unplanned PTO",IF(VLOOKUP(A233,PTO!A:L,12,0)="PTOU ","Denied PTO","Planned PTO")),"No PTO")</f>
        <v>No PTO</v>
      </c>
      <c r="K233" s="9" t="str">
        <f t="shared" si="51"/>
        <v>Check</v>
      </c>
      <c r="L233" s="14" t="str">
        <f>IFERROR(IF(AND(D233="Kroger",OR(U233="1",U233="0")),IF(VLOOKUP(RPT!A233,KRG!$B$2:$BA$200,52,0)=0,IF(RPT!J233="Planned PTO",IF((F233-0.75)&lt;H233,"Check",""),""),""),""),"")</f>
        <v/>
      </c>
      <c r="M233" s="14" t="str">
        <f>IFERROR(IF(IF(D233="Kroger",AVERAGEIFS('QA Check'!E:E,'QA Check'!C:C,RPT!A233,'QA Check'!H:H,"(QA)"),0)&gt;=90%,IF(AND(I233="Yes",J233&lt;&gt;"Unplanned PTO",U233=1),"Check",""),""),"")</f>
        <v/>
      </c>
      <c r="U233" s="17">
        <f t="shared" si="47"/>
        <v>0</v>
      </c>
      <c r="V233" s="8" t="str">
        <f t="shared" si="52"/>
        <v/>
      </c>
      <c r="W233" s="9" t="str">
        <f>IF(G233="Plan 2",IF(AND(IFERROR(INDEX(KRG!D:D,MATCH(RPT!A233,KRG!B:B,0),1)="Plan 2",0),A233&lt;&gt;212821),INDEX(KRG!BA:BA,MATCH(RPT!A233,KRG!B:B,0),1),IF(AND(I233="Yes",OR(J233="No PTO",J233="Planned PTO",J233="Denied PTO")),2,0)),"")</f>
        <v/>
      </c>
      <c r="X233" s="9" t="str">
        <f t="shared" si="53"/>
        <v/>
      </c>
      <c r="Y233" s="9" t="str">
        <f>IF(G233="Plan 9",VLOOKUP(RPT!A233,KRG!$B$2:$BA$200,52,0),"")</f>
        <v/>
      </c>
      <c r="Z233" s="9" t="str">
        <f>IF(G233="Plan 11",VLOOKUP(RPT!A233,KRG!$B$2:$BA$200,52,0),"")</f>
        <v/>
      </c>
      <c r="AA233" s="9" t="str">
        <f>IF(G233="Plan 12",IF(D233="Kroger",IF(J233="",0,VLOOKUP(RPT!A233,KRG!$B$2:$BA$200,52,0)),IF(D233="SW Gas (Jax)",INDEX('SWG2'!BA:BA,MATCH(RPT!A233,'SWG2'!B:B,0),1),IF(D233="Mercedes (Jax)",IF(SUM(SUMIFS(HRS!G:G,HRS!C:C,A233,HRS!F:F,{"OT","REG","PR2.5","PROT5","PR125","PROTC","PR2.0","PROT4"}))&gt;=38,4,0),IF(D233="FPL",IF(AND(H233&gt;=38,I233="Yes"),5.5,IF(H233&gt;=38,3,0)),IF(AND(I233="Yes",OR(J233="No PTO",J233="Planned PTO",J233="Denied PTO")),2.5,0))))),"")</f>
        <v/>
      </c>
      <c r="AB233" s="9" t="str">
        <f>IF(G233="Plan 19",IF(J233="",0,VLOOKUP(RPT!A233,KRG!$B$2:$BA$200,52,0)),"")</f>
        <v/>
      </c>
      <c r="AC233" s="9" t="str">
        <f t="shared" si="54"/>
        <v/>
      </c>
      <c r="AD233" s="9" t="str">
        <f>IF(G233="Plan 22",VLOOKUP(RPT!A233,KRG!$B$2:$BA$200,52,0),"")</f>
        <v/>
      </c>
      <c r="AE233" s="3" t="str">
        <f t="shared" si="44"/>
        <v/>
      </c>
      <c r="AF233" s="9" t="str">
        <f>IF(G233="Plan 26",IF(J233="Unplanned PTO",0,VLOOKUP(RPT!A233,KRG!$B$2:$BA$200,52,0)),"")</f>
        <v/>
      </c>
      <c r="AG233" s="9" t="str">
        <f t="shared" si="46"/>
        <v/>
      </c>
      <c r="AH233" s="9" t="str">
        <f>IF(G233="Plan 32",VLOOKUP(A233,'SWG2'!B:BA,52,0),"")</f>
        <v/>
      </c>
      <c r="AI233" s="9" t="str">
        <f t="shared" si="55"/>
        <v/>
      </c>
      <c r="AJ233" s="9" t="str">
        <f>IF(G233="Plan 3",IF(AND(H233&gt;=38,J233&lt;&gt;"Unplanned PTO"),IF(AND(INDEX(FPL!P:P,MATCH(RPT!A233,FPL!B:B,0),1)&gt;=0.92),4.25,3),IF(AND(H233&gt;=38,J233="Unplanned PTO",AP233&gt;=38),IF(INDEX(FPL!P:P,MATCH(RPT!A233,FPL!B:B,0),1)&gt;=0.92,4.25,3),IF(INDEX(FPL!P:P,MATCH(RPT!A233,FPL!B:B,0),1)&gt;=0.92,1.25,0))),"")</f>
        <v/>
      </c>
      <c r="AL233" s="22" t="e">
        <f>INDEX(Roster!F:F, MATCH(RPT!A233,Roster!A:A,0),1)</f>
        <v>#N/A</v>
      </c>
      <c r="AM233">
        <f>IF(SUMIFS(HRS!G:G,HRS!F:F,"REG",HRS!C:C,RPT!A233)+SUMIFS(HRS!G:G,HRS!F:F,"OT",HRS!C:C,RPT!A233)+SUMIFS(HRS!G:G,HRS!F:F,"PTO",HRS!C:C,RPT!A233,HRS!S:S,"PTOS")&gt;=38,SUMIFS(HRS!G:G,HRS!F:F,"REG",HRS!C:C,RPT!A233)+SUMIFS(HRS!G:G,HRS!F:F,"OT",HRS!C:C,RPT!A233),0)</f>
        <v>0</v>
      </c>
      <c r="AP233">
        <f>SUMIFS(HRS!G:G,HRS!C:C,E233,HRS!F:F,"REG")+SUMIFS(HRS!G:G,HRS!C:C,E233,HRS!F:F,"OT")</f>
        <v>0</v>
      </c>
      <c r="AS233" s="9" t="str">
        <f t="shared" si="48"/>
        <v>1232 232</v>
      </c>
      <c r="AT233" s="9">
        <f t="shared" si="49"/>
        <v>0</v>
      </c>
      <c r="AU233" s="9" t="str">
        <f t="shared" si="45"/>
        <v/>
      </c>
      <c r="AV233" s="19" t="str">
        <f t="shared" si="56"/>
        <v/>
      </c>
    </row>
    <row r="234" spans="1:48" customFormat="1" ht="12.75" customHeight="1" x14ac:dyDescent="0.2">
      <c r="A234" s="2">
        <f>Roster!A234</f>
        <v>0</v>
      </c>
      <c r="B234" s="2">
        <f t="shared" si="57"/>
        <v>233</v>
      </c>
      <c r="C234" s="2">
        <v>1233</v>
      </c>
      <c r="D234" s="2">
        <f>Roster!D234</f>
        <v>0</v>
      </c>
      <c r="E234" s="2" t="str">
        <f t="shared" si="50"/>
        <v>00</v>
      </c>
      <c r="F234" s="2">
        <f>IFERROR(INDEX('Cur Sch'!G:G,MATCH(RPT!A234,'Cur Sch'!C:C,0),1),0)</f>
        <v>0</v>
      </c>
      <c r="G234" s="2">
        <f>Roster!N234</f>
        <v>0</v>
      </c>
      <c r="H234" s="3">
        <f>SUMIF(HRS!C:C,RPT!E234,HRS!G:G)</f>
        <v>0</v>
      </c>
      <c r="I234" s="9" t="str">
        <f>IFERROR(IF(VLOOKUP(A234,PA!A:E,5,0)=0,"Yes",""),"No")</f>
        <v>No</v>
      </c>
      <c r="J234" s="9" t="str">
        <f>IFERROR(IF(VLOOKUP(A234,PTO!A:L,12,0)="PTOU Applied", "Unplanned PTO",IF(VLOOKUP(A234,PTO!A:L,12,0)="PTOU ","Denied PTO","Planned PTO")),"No PTO")</f>
        <v>No PTO</v>
      </c>
      <c r="K234" s="9" t="str">
        <f t="shared" si="51"/>
        <v>Check</v>
      </c>
      <c r="L234" s="14" t="str">
        <f>IFERROR(IF(AND(D234="Kroger",OR(U234="1",U234="0")),IF(VLOOKUP(RPT!A234,KRG!$B$2:$BA$200,52,0)=0,IF(RPT!J234="Planned PTO",IF((F234-0.75)&lt;H234,"Check",""),""),""),""),"")</f>
        <v/>
      </c>
      <c r="M234" s="14" t="str">
        <f>IFERROR(IF(IF(D234="Kroger",AVERAGEIFS('QA Check'!E:E,'QA Check'!C:C,RPT!A234,'QA Check'!H:H,"(QA)"),0)&gt;=90%,IF(AND(I234="Yes",J234&lt;&gt;"Unplanned PTO",U234=1),"Check",""),""),"")</f>
        <v/>
      </c>
      <c r="U234" s="17">
        <f t="shared" si="47"/>
        <v>0</v>
      </c>
      <c r="V234" s="8" t="str">
        <f t="shared" si="52"/>
        <v/>
      </c>
      <c r="W234" s="9" t="str">
        <f>IF(G234="Plan 2",IF(AND(IFERROR(INDEX(KRG!D:D,MATCH(RPT!A234,KRG!B:B,0),1)="Plan 2",0),A234&lt;&gt;212821),INDEX(KRG!BA:BA,MATCH(RPT!A234,KRG!B:B,0),1),IF(AND(I234="Yes",OR(J234="No PTO",J234="Planned PTO",J234="Denied PTO")),2,0)),"")</f>
        <v/>
      </c>
      <c r="X234" s="9" t="str">
        <f t="shared" si="53"/>
        <v/>
      </c>
      <c r="Y234" s="9" t="str">
        <f>IF(G234="Plan 9",VLOOKUP(RPT!A234,KRG!$B$2:$BA$200,52,0),"")</f>
        <v/>
      </c>
      <c r="Z234" s="9" t="str">
        <f>IF(G234="Plan 11",VLOOKUP(RPT!A234,KRG!$B$2:$BA$200,52,0),"")</f>
        <v/>
      </c>
      <c r="AA234" s="9" t="str">
        <f>IF(G234="Plan 12",IF(D234="Kroger",IF(J234="",0,VLOOKUP(RPT!A234,KRG!$B$2:$BA$200,52,0)),IF(D234="SW Gas (Jax)",INDEX('SWG2'!BA:BA,MATCH(RPT!A234,'SWG2'!B:B,0),1),IF(D234="Mercedes (Jax)",IF(SUM(SUMIFS(HRS!G:G,HRS!C:C,A234,HRS!F:F,{"OT","REG","PR2.5","PROT5","PR125","PROTC","PR2.0","PROT4"}))&gt;=38,4,0),IF(D234="FPL",IF(AND(H234&gt;=38,I234="Yes"),5.5,IF(H234&gt;=38,3,0)),IF(AND(I234="Yes",OR(J234="No PTO",J234="Planned PTO",J234="Denied PTO")),2.5,0))))),"")</f>
        <v/>
      </c>
      <c r="AB234" s="9" t="str">
        <f>IF(G234="Plan 19",IF(J234="",0,VLOOKUP(RPT!A234,KRG!$B$2:$BA$200,52,0)),"")</f>
        <v/>
      </c>
      <c r="AC234" s="9" t="str">
        <f t="shared" si="54"/>
        <v/>
      </c>
      <c r="AD234" s="9" t="str">
        <f>IF(G234="Plan 22",VLOOKUP(RPT!A234,KRG!$B$2:$BA$200,52,0),"")</f>
        <v/>
      </c>
      <c r="AE234" s="3" t="str">
        <f t="shared" si="44"/>
        <v/>
      </c>
      <c r="AF234" s="9" t="str">
        <f>IF(G234="Plan 26",IF(J234="Unplanned PTO",0,VLOOKUP(RPT!A234,KRG!$B$2:$BA$200,52,0)),"")</f>
        <v/>
      </c>
      <c r="AG234" s="9" t="str">
        <f t="shared" si="46"/>
        <v/>
      </c>
      <c r="AH234" s="9" t="str">
        <f>IF(G234="Plan 32",VLOOKUP(A234,'SWG2'!B:BA,52,0),"")</f>
        <v/>
      </c>
      <c r="AI234" s="9" t="str">
        <f t="shared" si="55"/>
        <v/>
      </c>
      <c r="AJ234" s="9" t="str">
        <f>IF(G234="Plan 3",IF(AND(H234&gt;=38,J234&lt;&gt;"Unplanned PTO"),IF(AND(INDEX(FPL!P:P,MATCH(RPT!A234,FPL!B:B,0),1)&gt;=0.92),4.25,3),IF(AND(H234&gt;=38,J234="Unplanned PTO",AP234&gt;=38),IF(INDEX(FPL!P:P,MATCH(RPT!A234,FPL!B:B,0),1)&gt;=0.92,4.25,3),IF(INDEX(FPL!P:P,MATCH(RPT!A234,FPL!B:B,0),1)&gt;=0.92,1.25,0))),"")</f>
        <v/>
      </c>
      <c r="AL234" s="22" t="e">
        <f>INDEX(Roster!F:F, MATCH(RPT!A234,Roster!A:A,0),1)</f>
        <v>#N/A</v>
      </c>
      <c r="AM234">
        <f>IF(SUMIFS(HRS!G:G,HRS!F:F,"REG",HRS!C:C,RPT!A234)+SUMIFS(HRS!G:G,HRS!F:F,"OT",HRS!C:C,RPT!A234)+SUMIFS(HRS!G:G,HRS!F:F,"PTO",HRS!C:C,RPT!A234,HRS!S:S,"PTOS")&gt;=38,SUMIFS(HRS!G:G,HRS!F:F,"REG",HRS!C:C,RPT!A234)+SUMIFS(HRS!G:G,HRS!F:F,"OT",HRS!C:C,RPT!A234),0)</f>
        <v>0</v>
      </c>
      <c r="AP234">
        <f>SUMIFS(HRS!G:G,HRS!C:C,E234,HRS!F:F,"REG")+SUMIFS(HRS!G:G,HRS!C:C,E234,HRS!F:F,"OT")</f>
        <v>0</v>
      </c>
      <c r="AS234" s="9" t="str">
        <f t="shared" si="48"/>
        <v>1233 233</v>
      </c>
      <c r="AT234" s="9">
        <f t="shared" si="49"/>
        <v>0</v>
      </c>
      <c r="AU234" s="9" t="str">
        <f t="shared" si="45"/>
        <v/>
      </c>
      <c r="AV234" s="19" t="str">
        <f t="shared" si="56"/>
        <v/>
      </c>
    </row>
    <row r="235" spans="1:48" customFormat="1" ht="12.75" customHeight="1" x14ac:dyDescent="0.2">
      <c r="A235" s="2">
        <f>Roster!A235</f>
        <v>0</v>
      </c>
      <c r="B235" s="2">
        <f t="shared" si="57"/>
        <v>234</v>
      </c>
      <c r="C235" s="2">
        <v>1234</v>
      </c>
      <c r="D235" s="2">
        <f>Roster!D235</f>
        <v>0</v>
      </c>
      <c r="E235" s="2" t="str">
        <f t="shared" si="50"/>
        <v>00</v>
      </c>
      <c r="F235" s="2">
        <f>IFERROR(INDEX('Cur Sch'!G:G,MATCH(RPT!A235,'Cur Sch'!C:C,0),1),0)</f>
        <v>0</v>
      </c>
      <c r="G235" s="2">
        <f>Roster!N235</f>
        <v>0</v>
      </c>
      <c r="H235" s="3">
        <f>SUMIF(HRS!C:C,RPT!E235,HRS!G:G)</f>
        <v>0</v>
      </c>
      <c r="I235" s="9" t="str">
        <f>IFERROR(IF(VLOOKUP(A235,PA!A:E,5,0)=0,"Yes",""),"No")</f>
        <v>No</v>
      </c>
      <c r="J235" s="9" t="str">
        <f>IFERROR(IF(VLOOKUP(A235,PTO!A:L,12,0)="PTOU Applied", "Unplanned PTO",IF(VLOOKUP(A235,PTO!A:L,12,0)="PTOU ","Denied PTO","Planned PTO")),"No PTO")</f>
        <v>No PTO</v>
      </c>
      <c r="K235" s="9" t="str">
        <f t="shared" si="51"/>
        <v>Check</v>
      </c>
      <c r="L235" s="14" t="str">
        <f>IFERROR(IF(AND(D235="Kroger",OR(U235="1",U235="0")),IF(VLOOKUP(RPT!A235,KRG!$B$2:$BA$200,52,0)=0,IF(RPT!J235="Planned PTO",IF((F235-0.75)&lt;H235,"Check",""),""),""),""),"")</f>
        <v/>
      </c>
      <c r="M235" s="14" t="str">
        <f>IFERROR(IF(IF(D235="Kroger",AVERAGEIFS('QA Check'!E:E,'QA Check'!C:C,RPT!A235,'QA Check'!H:H,"(QA)"),0)&gt;=90%,IF(AND(I235="Yes",J235&lt;&gt;"Unplanned PTO",U235=1),"Check",""),""),"")</f>
        <v/>
      </c>
      <c r="U235" s="17">
        <f t="shared" si="47"/>
        <v>0</v>
      </c>
      <c r="V235" s="8" t="str">
        <f t="shared" si="52"/>
        <v/>
      </c>
      <c r="W235" s="9" t="str">
        <f>IF(G235="Plan 2",IF(AND(IFERROR(INDEX(KRG!D:D,MATCH(RPT!A235,KRG!B:B,0),1)="Plan 2",0),A235&lt;&gt;212821),INDEX(KRG!BA:BA,MATCH(RPT!A235,KRG!B:B,0),1),IF(AND(I235="Yes",OR(J235="No PTO",J235="Planned PTO",J235="Denied PTO")),2,0)),"")</f>
        <v/>
      </c>
      <c r="X235" s="9" t="str">
        <f t="shared" si="53"/>
        <v/>
      </c>
      <c r="Y235" s="9" t="str">
        <f>IF(G235="Plan 9",VLOOKUP(RPT!A235,KRG!$B$2:$BA$200,52,0),"")</f>
        <v/>
      </c>
      <c r="Z235" s="9" t="str">
        <f>IF(G235="Plan 11",VLOOKUP(RPT!A235,KRG!$B$2:$BA$200,52,0),"")</f>
        <v/>
      </c>
      <c r="AA235" s="9" t="str">
        <f>IF(G235="Plan 12",IF(D235="Kroger",IF(J235="",0,VLOOKUP(RPT!A235,KRG!$B$2:$BA$200,52,0)),IF(D235="SW Gas (Jax)",INDEX('SWG2'!BA:BA,MATCH(RPT!A235,'SWG2'!B:B,0),1),IF(D235="Mercedes (Jax)",IF(SUM(SUMIFS(HRS!G:G,HRS!C:C,A235,HRS!F:F,{"OT","REG","PR2.5","PROT5","PR125","PROTC","PR2.0","PROT4"}))&gt;=38,4,0),IF(D235="FPL",IF(AND(H235&gt;=38,I235="Yes"),5.5,IF(H235&gt;=38,3,0)),IF(AND(I235="Yes",OR(J235="No PTO",J235="Planned PTO",J235="Denied PTO")),2.5,0))))),"")</f>
        <v/>
      </c>
      <c r="AB235" s="9" t="str">
        <f>IF(G235="Plan 19",IF(J235="",0,VLOOKUP(RPT!A235,KRG!$B$2:$BA$200,52,0)),"")</f>
        <v/>
      </c>
      <c r="AC235" s="9" t="str">
        <f t="shared" si="54"/>
        <v/>
      </c>
      <c r="AD235" s="9" t="str">
        <f>IF(G235="Plan 22",VLOOKUP(RPT!A235,KRG!$B$2:$BA$200,52,0),"")</f>
        <v/>
      </c>
      <c r="AE235" s="3" t="str">
        <f t="shared" ref="AE235:AE247" si="58">IF(G235="Plan 39",IF(AND(H235&gt;=31,J235&lt;&gt;"Unplanned PTO"),4,IF(AND(H235&gt;=31,J235="Unplanned PTO",AP235&gt;=38),4,0)),"")</f>
        <v/>
      </c>
      <c r="AF235" s="9" t="str">
        <f>IF(G235="Plan 26",IF(J235="Unplanned PTO",0,VLOOKUP(RPT!A235,KRG!$B$2:$BA$200,52,0)),"")</f>
        <v/>
      </c>
      <c r="AG235" s="9" t="str">
        <f t="shared" si="46"/>
        <v/>
      </c>
      <c r="AH235" s="9" t="str">
        <f>IF(G235="Plan 32",VLOOKUP(A235,'SWG2'!B:BA,52,0),"")</f>
        <v/>
      </c>
      <c r="AI235" s="9" t="str">
        <f t="shared" si="55"/>
        <v/>
      </c>
      <c r="AJ235" s="9" t="str">
        <f>IF(G235="Plan 3",IF(AND(H235&gt;=38,J235&lt;&gt;"Unplanned PTO"),IF(AND(INDEX(FPL!P:P,MATCH(RPT!A235,FPL!B:B,0),1)&gt;=0.92),4.25,3),IF(AND(H235&gt;=38,J235="Unplanned PTO",AP235&gt;=38),IF(INDEX(FPL!P:P,MATCH(RPT!A235,FPL!B:B,0),1)&gt;=0.92,4.25,3),IF(INDEX(FPL!P:P,MATCH(RPT!A235,FPL!B:B,0),1)&gt;=0.92,1.25,0))),"")</f>
        <v/>
      </c>
      <c r="AL235" s="22" t="e">
        <f>INDEX(Roster!F:F, MATCH(RPT!A235,Roster!A:A,0),1)</f>
        <v>#N/A</v>
      </c>
      <c r="AM235">
        <f>IF(SUMIFS(HRS!G:G,HRS!F:F,"REG",HRS!C:C,RPT!A235)+SUMIFS(HRS!G:G,HRS!F:F,"OT",HRS!C:C,RPT!A235)+SUMIFS(HRS!G:G,HRS!F:F,"PTO",HRS!C:C,RPT!A235,HRS!S:S,"PTOS")&gt;=38,SUMIFS(HRS!G:G,HRS!F:F,"REG",HRS!C:C,RPT!A235)+SUMIFS(HRS!G:G,HRS!F:F,"OT",HRS!C:C,RPT!A235),0)</f>
        <v>0</v>
      </c>
      <c r="AP235">
        <f>SUMIFS(HRS!G:G,HRS!C:C,E235,HRS!F:F,"REG")+SUMIFS(HRS!G:G,HRS!C:C,E235,HRS!F:F,"OT")</f>
        <v>0</v>
      </c>
      <c r="AS235" s="9" t="str">
        <f t="shared" si="48"/>
        <v>1234 234</v>
      </c>
      <c r="AT235" s="9">
        <f t="shared" si="49"/>
        <v>0</v>
      </c>
      <c r="AU235" s="9" t="str">
        <f t="shared" ref="AU235:AU298" si="59">IF(AP235-F235&gt;0.15,"OT","")</f>
        <v/>
      </c>
      <c r="AV235" s="19" t="str">
        <f t="shared" si="56"/>
        <v/>
      </c>
    </row>
    <row r="236" spans="1:48" customFormat="1" ht="12.75" customHeight="1" x14ac:dyDescent="0.2">
      <c r="A236" s="2">
        <f>Roster!A236</f>
        <v>0</v>
      </c>
      <c r="B236" s="2">
        <f t="shared" si="57"/>
        <v>235</v>
      </c>
      <c r="C236" s="2">
        <v>1235</v>
      </c>
      <c r="D236" s="2">
        <f>Roster!D236</f>
        <v>0</v>
      </c>
      <c r="E236" s="2" t="str">
        <f t="shared" si="50"/>
        <v>00</v>
      </c>
      <c r="F236" s="2">
        <f>IFERROR(INDEX('Cur Sch'!G:G,MATCH(RPT!A236,'Cur Sch'!C:C,0),1),0)</f>
        <v>0</v>
      </c>
      <c r="G236" s="2">
        <f>Roster!N236</f>
        <v>0</v>
      </c>
      <c r="H236" s="3">
        <f>SUMIF(HRS!C:C,RPT!E236,HRS!G:G)</f>
        <v>0</v>
      </c>
      <c r="I236" s="9" t="str">
        <f>IFERROR(IF(VLOOKUP(A236,PA!A:E,5,0)=0,"Yes",""),"No")</f>
        <v>No</v>
      </c>
      <c r="J236" s="9" t="str">
        <f>IFERROR(IF(VLOOKUP(A236,PTO!A:L,12,0)="PTOU Applied", "Unplanned PTO",IF(VLOOKUP(A236,PTO!A:L,12,0)="PTOU ","Denied PTO","Planned PTO")),"No PTO")</f>
        <v>No PTO</v>
      </c>
      <c r="K236" s="9" t="str">
        <f t="shared" si="51"/>
        <v>Check</v>
      </c>
      <c r="L236" s="14" t="str">
        <f>IFERROR(IF(AND(D236="Kroger",OR(U236="1",U236="0")),IF(VLOOKUP(RPT!A236,KRG!$B$2:$BA$200,52,0)=0,IF(RPT!J236="Planned PTO",IF((F236-0.75)&lt;H236,"Check",""),""),""),""),"")</f>
        <v/>
      </c>
      <c r="M236" s="14" t="str">
        <f>IFERROR(IF(IF(D236="Kroger",AVERAGEIFS('QA Check'!E:E,'QA Check'!C:C,RPT!A236,'QA Check'!H:H,"(QA)"),0)&gt;=90%,IF(AND(I236="Yes",J236&lt;&gt;"Unplanned PTO",U236=1),"Check",""),""),"")</f>
        <v/>
      </c>
      <c r="U236" s="17">
        <f t="shared" si="47"/>
        <v>0</v>
      </c>
      <c r="V236" s="8" t="str">
        <f t="shared" si="52"/>
        <v/>
      </c>
      <c r="W236" s="9" t="str">
        <f>IF(G236="Plan 2",IF(AND(IFERROR(INDEX(KRG!D:D,MATCH(RPT!A236,KRG!B:B,0),1)="Plan 2",0),A236&lt;&gt;212821),INDEX(KRG!BA:BA,MATCH(RPT!A236,KRG!B:B,0),1),IF(AND(I236="Yes",OR(J236="No PTO",J236="Planned PTO",J236="Denied PTO")),2,0)),"")</f>
        <v/>
      </c>
      <c r="X236" s="9" t="str">
        <f t="shared" si="53"/>
        <v/>
      </c>
      <c r="Y236" s="9" t="str">
        <f>IF(G236="Plan 9",VLOOKUP(RPT!A236,KRG!$B$2:$BA$200,52,0),"")</f>
        <v/>
      </c>
      <c r="Z236" s="9" t="str">
        <f>IF(G236="Plan 11",VLOOKUP(RPT!A236,KRG!$B$2:$BA$200,52,0),"")</f>
        <v/>
      </c>
      <c r="AA236" s="9" t="str">
        <f>IF(G236="Plan 12",IF(D236="Kroger",IF(J236="",0,VLOOKUP(RPT!A236,KRG!$B$2:$BA$200,52,0)),IF(D236="SW Gas (Jax)",INDEX('SWG2'!BA:BA,MATCH(RPT!A236,'SWG2'!B:B,0),1),IF(D236="Mercedes (Jax)",IF(SUM(SUMIFS(HRS!G:G,HRS!C:C,A236,HRS!F:F,{"OT","REG","PR2.5","PROT5","PR125","PROTC","PR2.0","PROT4"}))&gt;=38,4,0),IF(D236="FPL",IF(AND(H236&gt;=38,I236="Yes"),5.5,IF(H236&gt;=38,3,0)),IF(AND(I236="Yes",OR(J236="No PTO",J236="Planned PTO",J236="Denied PTO")),2.5,0))))),"")</f>
        <v/>
      </c>
      <c r="AB236" s="9" t="str">
        <f>IF(G236="Plan 19",IF(J236="",0,VLOOKUP(RPT!A236,KRG!$B$2:$BA$200,52,0)),"")</f>
        <v/>
      </c>
      <c r="AC236" s="9" t="str">
        <f t="shared" si="54"/>
        <v/>
      </c>
      <c r="AD236" s="9" t="str">
        <f>IF(G236="Plan 22",VLOOKUP(RPT!A236,KRG!$B$2:$BA$200,52,0),"")</f>
        <v/>
      </c>
      <c r="AE236" s="3" t="str">
        <f t="shared" si="58"/>
        <v/>
      </c>
      <c r="AF236" s="9" t="str">
        <f>IF(G236="Plan 26",IF(J236="Unplanned PTO",0,VLOOKUP(RPT!A236,KRG!$B$2:$BA$200,52,0)),"")</f>
        <v/>
      </c>
      <c r="AG236" s="9" t="str">
        <f t="shared" ref="AG236:AG247" si="60">IF(G236="Plan 40",IF(AND(H236&gt;=31,J236&lt;&gt;"Unplanned PTO"),4.5,IF(AND(H236&gt;=31,J236="Unplanned PTO",AP236&gt;=38),4.5,0)),"")</f>
        <v/>
      </c>
      <c r="AH236" s="9" t="str">
        <f>IF(G236="Plan 32",VLOOKUP(A236,'SWG2'!B:BA,52,0),"")</f>
        <v/>
      </c>
      <c r="AI236" s="9" t="str">
        <f t="shared" si="55"/>
        <v/>
      </c>
      <c r="AJ236" s="9" t="str">
        <f>IF(G236="Plan 3",IF(AND(H236&gt;=38,J236&lt;&gt;"Unplanned PTO"),IF(AND(INDEX(FPL!P:P,MATCH(RPT!A236,FPL!B:B,0),1)&gt;=0.92),4.25,3),IF(AND(H236&gt;=38,J236="Unplanned PTO",AP236&gt;=38),IF(INDEX(FPL!P:P,MATCH(RPT!A236,FPL!B:B,0),1)&gt;=0.92,4.25,3),IF(INDEX(FPL!P:P,MATCH(RPT!A236,FPL!B:B,0),1)&gt;=0.92,1.25,0))),"")</f>
        <v/>
      </c>
      <c r="AL236" s="22" t="e">
        <f>INDEX(Roster!F:F, MATCH(RPT!A236,Roster!A:A,0),1)</f>
        <v>#N/A</v>
      </c>
      <c r="AM236">
        <f>IF(SUMIFS(HRS!G:G,HRS!F:F,"REG",HRS!C:C,RPT!A236)+SUMIFS(HRS!G:G,HRS!F:F,"OT",HRS!C:C,RPT!A236)+SUMIFS(HRS!G:G,HRS!F:F,"PTO",HRS!C:C,RPT!A236,HRS!S:S,"PTOS")&gt;=38,SUMIFS(HRS!G:G,HRS!F:F,"REG",HRS!C:C,RPT!A236)+SUMIFS(HRS!G:G,HRS!F:F,"OT",HRS!C:C,RPT!A236),0)</f>
        <v>0</v>
      </c>
      <c r="AP236">
        <f>SUMIFS(HRS!G:G,HRS!C:C,E236,HRS!F:F,"REG")+SUMIFS(HRS!G:G,HRS!C:C,E236,HRS!F:F,"OT")</f>
        <v>0</v>
      </c>
      <c r="AS236" s="9" t="str">
        <f t="shared" si="48"/>
        <v>1235 235</v>
      </c>
      <c r="AT236" s="9">
        <f t="shared" si="49"/>
        <v>0</v>
      </c>
      <c r="AU236" s="9" t="str">
        <f t="shared" si="59"/>
        <v/>
      </c>
      <c r="AV236" s="19" t="str">
        <f t="shared" si="56"/>
        <v/>
      </c>
    </row>
    <row r="237" spans="1:48" customFormat="1" ht="12.75" customHeight="1" x14ac:dyDescent="0.2">
      <c r="A237" s="2">
        <f>Roster!A237</f>
        <v>0</v>
      </c>
      <c r="B237" s="2">
        <f t="shared" si="57"/>
        <v>236</v>
      </c>
      <c r="C237" s="2">
        <v>1236</v>
      </c>
      <c r="D237" s="2">
        <f>Roster!D237</f>
        <v>0</v>
      </c>
      <c r="E237" s="2" t="str">
        <f t="shared" si="50"/>
        <v>00</v>
      </c>
      <c r="F237" s="2">
        <f>IFERROR(INDEX('Cur Sch'!G:G,MATCH(RPT!A237,'Cur Sch'!C:C,0),1),0)</f>
        <v>0</v>
      </c>
      <c r="G237" s="2">
        <f>Roster!N237</f>
        <v>0</v>
      </c>
      <c r="H237" s="3">
        <f>SUMIF(HRS!C:C,RPT!E237,HRS!G:G)</f>
        <v>0</v>
      </c>
      <c r="I237" s="9" t="str">
        <f>IFERROR(IF(VLOOKUP(A237,PA!A:E,5,0)=0,"Yes",""),"No")</f>
        <v>No</v>
      </c>
      <c r="J237" s="9" t="str">
        <f>IFERROR(IF(VLOOKUP(A237,PTO!A:L,12,0)="PTOU Applied", "Unplanned PTO",IF(VLOOKUP(A237,PTO!A:L,12,0)="PTOU ","Denied PTO","Planned PTO")),"No PTO")</f>
        <v>No PTO</v>
      </c>
      <c r="K237" s="9" t="str">
        <f t="shared" si="51"/>
        <v>Check</v>
      </c>
      <c r="L237" s="14" t="str">
        <f>IFERROR(IF(AND(D237="Kroger",OR(U237="1",U237="0")),IF(VLOOKUP(RPT!A237,KRG!$B$2:$BA$200,52,0)=0,IF(RPT!J237="Planned PTO",IF((F237-0.75)&lt;H237,"Check",""),""),""),""),"")</f>
        <v/>
      </c>
      <c r="M237" s="14" t="str">
        <f>IFERROR(IF(IF(D237="Kroger",AVERAGEIFS('QA Check'!E:E,'QA Check'!C:C,RPT!A237,'QA Check'!H:H,"(QA)"),0)&gt;=90%,IF(AND(I237="Yes",J237&lt;&gt;"Unplanned PTO",U237=1),"Check",""),""),"")</f>
        <v/>
      </c>
      <c r="U237" s="17">
        <f t="shared" si="47"/>
        <v>0</v>
      </c>
      <c r="V237" s="8" t="str">
        <f t="shared" si="52"/>
        <v/>
      </c>
      <c r="W237" s="9" t="str">
        <f>IF(G237="Plan 2",IF(AND(IFERROR(INDEX(KRG!D:D,MATCH(RPT!A237,KRG!B:B,0),1)="Plan 2",0),A237&lt;&gt;212821),INDEX(KRG!BA:BA,MATCH(RPT!A237,KRG!B:B,0),1),IF(AND(I237="Yes",OR(J237="No PTO",J237="Planned PTO",J237="Denied PTO")),2,0)),"")</f>
        <v/>
      </c>
      <c r="X237" s="9" t="str">
        <f t="shared" si="53"/>
        <v/>
      </c>
      <c r="Y237" s="9" t="str">
        <f>IF(G237="Plan 9",VLOOKUP(RPT!A237,KRG!$B$2:$BA$200,52,0),"")</f>
        <v/>
      </c>
      <c r="Z237" s="9" t="str">
        <f>IF(G237="Plan 11",VLOOKUP(RPT!A237,KRG!$B$2:$BA$200,52,0),"")</f>
        <v/>
      </c>
      <c r="AA237" s="9" t="str">
        <f>IF(G237="Plan 12",IF(D237="Kroger",IF(J237="",0,VLOOKUP(RPT!A237,KRG!$B$2:$BA$200,52,0)),IF(D237="SW Gas (Jax)",INDEX('SWG2'!BA:BA,MATCH(RPT!A237,'SWG2'!B:B,0),1),IF(D237="Mercedes (Jax)",IF(SUM(SUMIFS(HRS!G:G,HRS!C:C,A237,HRS!F:F,{"OT","REG","PR2.5","PROT5","PR125","PROTC","PR2.0","PROT4"}))&gt;=38,4,0),IF(D237="FPL",IF(AND(H237&gt;=38,I237="Yes"),5.5,IF(H237&gt;=38,3,0)),IF(AND(I237="Yes",OR(J237="No PTO",J237="Planned PTO",J237="Denied PTO")),2.5,0))))),"")</f>
        <v/>
      </c>
      <c r="AB237" s="9" t="str">
        <f>IF(G237="Plan 19",IF(J237="",0,VLOOKUP(RPT!A237,KRG!$B$2:$BA$200,52,0)),"")</f>
        <v/>
      </c>
      <c r="AC237" s="9" t="str">
        <f t="shared" si="54"/>
        <v/>
      </c>
      <c r="AD237" s="9" t="str">
        <f>IF(G237="Plan 22",VLOOKUP(RPT!A237,KRG!$B$2:$BA$200,52,0),"")</f>
        <v/>
      </c>
      <c r="AE237" s="3" t="str">
        <f t="shared" si="58"/>
        <v/>
      </c>
      <c r="AF237" s="9" t="str">
        <f>IF(G237="Plan 26",IF(J237="Unplanned PTO",0,VLOOKUP(RPT!A237,KRG!$B$2:$BA$200,52,0)),"")</f>
        <v/>
      </c>
      <c r="AG237" s="9" t="str">
        <f t="shared" si="60"/>
        <v/>
      </c>
      <c r="AH237" s="9" t="str">
        <f>IF(G237="Plan 32",VLOOKUP(A237,'SWG2'!B:BA,52,0),"")</f>
        <v/>
      </c>
      <c r="AI237" s="9" t="str">
        <f t="shared" si="55"/>
        <v/>
      </c>
      <c r="AJ237" s="9" t="str">
        <f>IF(G237="Plan 3",IF(AND(H237&gt;=38,J237&lt;&gt;"Unplanned PTO"),IF(AND(INDEX(FPL!P:P,MATCH(RPT!A237,FPL!B:B,0),1)&gt;=0.92),4.25,3),IF(AND(H237&gt;=38,J237="Unplanned PTO",AP237&gt;=38),IF(INDEX(FPL!P:P,MATCH(RPT!A237,FPL!B:B,0),1)&gt;=0.92,4.25,3),IF(INDEX(FPL!P:P,MATCH(RPT!A237,FPL!B:B,0),1)&gt;=0.92,1.25,0))),"")</f>
        <v/>
      </c>
      <c r="AL237" s="22" t="e">
        <f>INDEX(Roster!F:F, MATCH(RPT!A237,Roster!A:A,0),1)</f>
        <v>#N/A</v>
      </c>
      <c r="AM237">
        <f>IF(SUMIFS(HRS!G:G,HRS!F:F,"REG",HRS!C:C,RPT!A237)+SUMIFS(HRS!G:G,HRS!F:F,"OT",HRS!C:C,RPT!A237)+SUMIFS(HRS!G:G,HRS!F:F,"PTO",HRS!C:C,RPT!A237,HRS!S:S,"PTOS")&gt;=38,SUMIFS(HRS!G:G,HRS!F:F,"REG",HRS!C:C,RPT!A237)+SUMIFS(HRS!G:G,HRS!F:F,"OT",HRS!C:C,RPT!A237),0)</f>
        <v>0</v>
      </c>
      <c r="AP237">
        <f>SUMIFS(HRS!G:G,HRS!C:C,E237,HRS!F:F,"REG")+SUMIFS(HRS!G:G,HRS!C:C,E237,HRS!F:F,"OT")</f>
        <v>0</v>
      </c>
      <c r="AS237" s="9" t="str">
        <f t="shared" si="48"/>
        <v>1236 236</v>
      </c>
      <c r="AT237" s="9">
        <f t="shared" si="49"/>
        <v>0</v>
      </c>
      <c r="AU237" s="9" t="str">
        <f t="shared" si="59"/>
        <v/>
      </c>
      <c r="AV237" s="19" t="str">
        <f t="shared" si="56"/>
        <v/>
      </c>
    </row>
    <row r="238" spans="1:48" customFormat="1" ht="12.75" customHeight="1" x14ac:dyDescent="0.2">
      <c r="A238" s="2">
        <f>Roster!A238</f>
        <v>0</v>
      </c>
      <c r="B238" s="2">
        <f t="shared" si="57"/>
        <v>237</v>
      </c>
      <c r="C238" s="2">
        <v>1237</v>
      </c>
      <c r="D238" s="2">
        <f>Roster!D238</f>
        <v>0</v>
      </c>
      <c r="E238" s="2" t="str">
        <f t="shared" si="50"/>
        <v>00</v>
      </c>
      <c r="F238" s="2">
        <f>IFERROR(INDEX('Cur Sch'!G:G,MATCH(RPT!A238,'Cur Sch'!C:C,0),1),0)</f>
        <v>0</v>
      </c>
      <c r="G238" s="2">
        <f>Roster!N238</f>
        <v>0</v>
      </c>
      <c r="H238" s="3">
        <f>SUMIF(HRS!C:C,RPT!E238,HRS!G:G)</f>
        <v>0</v>
      </c>
      <c r="I238" s="9" t="str">
        <f>IFERROR(IF(VLOOKUP(A238,PA!A:E,5,0)=0,"Yes",""),"No")</f>
        <v>No</v>
      </c>
      <c r="J238" s="9" t="str">
        <f>IFERROR(IF(VLOOKUP(A238,PTO!A:L,12,0)="PTOU Applied", "Unplanned PTO",IF(VLOOKUP(A238,PTO!A:L,12,0)="PTOU ","Denied PTO","Planned PTO")),"No PTO")</f>
        <v>No PTO</v>
      </c>
      <c r="K238" s="9" t="str">
        <f t="shared" si="51"/>
        <v>Check</v>
      </c>
      <c r="L238" s="14" t="str">
        <f>IFERROR(IF(AND(D238="Kroger",OR(U238="1",U238="0")),IF(VLOOKUP(RPT!A238,KRG!$B$2:$BA$200,52,0)=0,IF(RPT!J238="Planned PTO",IF((F238-0.75)&lt;H238,"Check",""),""),""),""),"")</f>
        <v/>
      </c>
      <c r="M238" s="14" t="str">
        <f>IFERROR(IF(IF(D238="Kroger",AVERAGEIFS('QA Check'!E:E,'QA Check'!C:C,RPT!A238,'QA Check'!H:H,"(QA)"),0)&gt;=90%,IF(AND(I238="Yes",J238&lt;&gt;"Unplanned PTO",U238=1),"Check",""),""),"")</f>
        <v/>
      </c>
      <c r="U238" s="17">
        <f t="shared" si="47"/>
        <v>0</v>
      </c>
      <c r="V238" s="8" t="str">
        <f t="shared" si="52"/>
        <v/>
      </c>
      <c r="W238" s="9" t="str">
        <f>IF(G238="Plan 2",IF(AND(IFERROR(INDEX(KRG!D:D,MATCH(RPT!A238,KRG!B:B,0),1)="Plan 2",0),A238&lt;&gt;212821),INDEX(KRG!BA:BA,MATCH(RPT!A238,KRG!B:B,0),1),IF(AND(I238="Yes",OR(J238="No PTO",J238="Planned PTO",J238="Denied PTO")),2,0)),"")</f>
        <v/>
      </c>
      <c r="X238" s="9" t="str">
        <f t="shared" si="53"/>
        <v/>
      </c>
      <c r="Y238" s="9" t="str">
        <f>IF(G238="Plan 9",VLOOKUP(RPT!A238,KRG!$B$2:$BA$200,52,0),"")</f>
        <v/>
      </c>
      <c r="Z238" s="9" t="str">
        <f>IF(G238="Plan 11",VLOOKUP(RPT!A238,KRG!$B$2:$BA$200,52,0),"")</f>
        <v/>
      </c>
      <c r="AA238" s="9" t="str">
        <f>IF(G238="Plan 12",IF(D238="Kroger",IF(J238="",0,VLOOKUP(RPT!A238,KRG!$B$2:$BA$200,52,0)),IF(D238="SW Gas (Jax)",INDEX('SWG2'!BA:BA,MATCH(RPT!A238,'SWG2'!B:B,0),1),IF(D238="Mercedes (Jax)",IF(SUM(SUMIFS(HRS!G:G,HRS!C:C,A238,HRS!F:F,{"OT","REG","PR2.5","PROT5","PR125","PROTC","PR2.0","PROT4"}))&gt;=38,4,0),IF(D238="FPL",IF(AND(H238&gt;=38,I238="Yes"),5.5,IF(H238&gt;=38,3,0)),IF(AND(I238="Yes",OR(J238="No PTO",J238="Planned PTO",J238="Denied PTO")),2.5,0))))),"")</f>
        <v/>
      </c>
      <c r="AB238" s="9" t="str">
        <f>IF(G238="Plan 19",IF(J238="",0,VLOOKUP(RPT!A238,KRG!$B$2:$BA$200,52,0)),"")</f>
        <v/>
      </c>
      <c r="AC238" s="9" t="str">
        <f t="shared" si="54"/>
        <v/>
      </c>
      <c r="AD238" s="9" t="str">
        <f>IF(G238="Plan 22",VLOOKUP(RPT!A238,KRG!$B$2:$BA$200,52,0),"")</f>
        <v/>
      </c>
      <c r="AE238" s="3" t="str">
        <f t="shared" si="58"/>
        <v/>
      </c>
      <c r="AF238" s="9" t="str">
        <f>IF(G238="Plan 26",IF(J238="Unplanned PTO",0,VLOOKUP(RPT!A238,KRG!$B$2:$BA$200,52,0)),"")</f>
        <v/>
      </c>
      <c r="AG238" s="9" t="str">
        <f t="shared" si="60"/>
        <v/>
      </c>
      <c r="AH238" s="9" t="str">
        <f>IF(G238="Plan 32",VLOOKUP(A238,'SWG2'!B:BA,52,0),"")</f>
        <v/>
      </c>
      <c r="AI238" s="9" t="str">
        <f t="shared" si="55"/>
        <v/>
      </c>
      <c r="AJ238" s="9" t="str">
        <f>IF(G238="Plan 3",IF(AND(H238&gt;=38,J238&lt;&gt;"Unplanned PTO"),IF(AND(INDEX(FPL!P:P,MATCH(RPT!A238,FPL!B:B,0),1)&gt;=0.92),4.25,3),IF(AND(H238&gt;=38,J238="Unplanned PTO",AP238&gt;=38),IF(INDEX(FPL!P:P,MATCH(RPT!A238,FPL!B:B,0),1)&gt;=0.92,4.25,3),IF(INDEX(FPL!P:P,MATCH(RPT!A238,FPL!B:B,0),1)&gt;=0.92,1.25,0))),"")</f>
        <v/>
      </c>
      <c r="AL238" s="22" t="e">
        <f>INDEX(Roster!F:F, MATCH(RPT!A238,Roster!A:A,0),1)</f>
        <v>#N/A</v>
      </c>
      <c r="AM238">
        <f>IF(SUMIFS(HRS!G:G,HRS!F:F,"REG",HRS!C:C,RPT!A238)+SUMIFS(HRS!G:G,HRS!F:F,"OT",HRS!C:C,RPT!A238)+SUMIFS(HRS!G:G,HRS!F:F,"PTO",HRS!C:C,RPT!A238,HRS!S:S,"PTOS")&gt;=38,SUMIFS(HRS!G:G,HRS!F:F,"REG",HRS!C:C,RPT!A238)+SUMIFS(HRS!G:G,HRS!F:F,"OT",HRS!C:C,RPT!A238),0)</f>
        <v>0</v>
      </c>
      <c r="AP238">
        <f>SUMIFS(HRS!G:G,HRS!C:C,E238,HRS!F:F,"REG")+SUMIFS(HRS!G:G,HRS!C:C,E238,HRS!F:F,"OT")</f>
        <v>0</v>
      </c>
      <c r="AS238" s="9" t="str">
        <f t="shared" si="48"/>
        <v>1237 237</v>
      </c>
      <c r="AT238" s="9">
        <f t="shared" si="49"/>
        <v>0</v>
      </c>
      <c r="AU238" s="9" t="str">
        <f t="shared" si="59"/>
        <v/>
      </c>
      <c r="AV238" s="19" t="str">
        <f t="shared" si="56"/>
        <v/>
      </c>
    </row>
    <row r="239" spans="1:48" customFormat="1" ht="12.75" customHeight="1" x14ac:dyDescent="0.2">
      <c r="A239" s="2">
        <f>Roster!A239</f>
        <v>0</v>
      </c>
      <c r="B239" s="2">
        <f t="shared" si="57"/>
        <v>238</v>
      </c>
      <c r="C239" s="2">
        <v>1238</v>
      </c>
      <c r="D239" s="2">
        <f>Roster!D239</f>
        <v>0</v>
      </c>
      <c r="E239" s="2" t="str">
        <f t="shared" si="50"/>
        <v>00</v>
      </c>
      <c r="F239" s="2">
        <f>IFERROR(INDEX('Cur Sch'!G:G,MATCH(RPT!A239,'Cur Sch'!C:C,0),1),0)</f>
        <v>0</v>
      </c>
      <c r="G239" s="2">
        <f>Roster!N239</f>
        <v>0</v>
      </c>
      <c r="H239" s="3">
        <f>SUMIF(HRS!C:C,RPT!E239,HRS!G:G)</f>
        <v>0</v>
      </c>
      <c r="I239" s="9" t="str">
        <f>IFERROR(IF(VLOOKUP(A239,PA!A:E,5,0)=0,"Yes",""),"No")</f>
        <v>No</v>
      </c>
      <c r="J239" s="9" t="str">
        <f>IFERROR(IF(VLOOKUP(A239,PTO!A:L,12,0)="PTOU Applied", "Unplanned PTO",IF(VLOOKUP(A239,PTO!A:L,12,0)="PTOU ","Denied PTO","Planned PTO")),"No PTO")</f>
        <v>No PTO</v>
      </c>
      <c r="K239" s="9" t="str">
        <f t="shared" si="51"/>
        <v>Check</v>
      </c>
      <c r="L239" s="14" t="str">
        <f>IFERROR(IF(AND(D239="Kroger",OR(U239="1",U239="0")),IF(VLOOKUP(RPT!A239,KRG!$B$2:$BA$200,52,0)=0,IF(RPT!J239="Planned PTO",IF((F239-0.75)&lt;H239,"Check",""),""),""),""),"")</f>
        <v/>
      </c>
      <c r="M239" s="14" t="str">
        <f>IFERROR(IF(IF(D239="Kroger",AVERAGEIFS('QA Check'!E:E,'QA Check'!C:C,RPT!A239,'QA Check'!H:H,"(QA)"),0)&gt;=90%,IF(AND(I239="Yes",J239&lt;&gt;"Unplanned PTO",U239=1),"Check",""),""),"")</f>
        <v/>
      </c>
      <c r="U239" s="17">
        <f t="shared" si="47"/>
        <v>0</v>
      </c>
      <c r="V239" s="8" t="str">
        <f t="shared" si="52"/>
        <v/>
      </c>
      <c r="W239" s="9" t="str">
        <f>IF(G239="Plan 2",IF(AND(IFERROR(INDEX(KRG!D:D,MATCH(RPT!A239,KRG!B:B,0),1)="Plan 2",0),A239&lt;&gt;212821),INDEX(KRG!BA:BA,MATCH(RPT!A239,KRG!B:B,0),1),IF(AND(I239="Yes",OR(J239="No PTO",J239="Planned PTO",J239="Denied PTO")),2,0)),"")</f>
        <v/>
      </c>
      <c r="X239" s="9" t="str">
        <f t="shared" si="53"/>
        <v/>
      </c>
      <c r="Y239" s="9" t="str">
        <f>IF(G239="Plan 9",VLOOKUP(RPT!A239,KRG!$B$2:$BA$200,52,0),"")</f>
        <v/>
      </c>
      <c r="Z239" s="9" t="str">
        <f>IF(G239="Plan 11",VLOOKUP(RPT!A239,KRG!$B$2:$BA$200,52,0),"")</f>
        <v/>
      </c>
      <c r="AA239" s="9" t="str">
        <f>IF(G239="Plan 12",IF(D239="Kroger",IF(J239="",0,VLOOKUP(RPT!A239,KRG!$B$2:$BA$200,52,0)),IF(D239="SW Gas (Jax)",INDEX('SWG2'!BA:BA,MATCH(RPT!A239,'SWG2'!B:B,0),1),IF(D239="Mercedes (Jax)",IF(SUM(SUMIFS(HRS!G:G,HRS!C:C,A239,HRS!F:F,{"OT","REG","PR2.5","PROT5","PR125","PROTC","PR2.0","PROT4"}))&gt;=38,4,0),IF(D239="FPL",IF(AND(H239&gt;=38,I239="Yes"),5.5,IF(H239&gt;=38,3,0)),IF(AND(I239="Yes",OR(J239="No PTO",J239="Planned PTO",J239="Denied PTO")),2.5,0))))),"")</f>
        <v/>
      </c>
      <c r="AB239" s="9" t="str">
        <f>IF(G239="Plan 19",IF(J239="",0,VLOOKUP(RPT!A239,KRG!$B$2:$BA$200,52,0)),"")</f>
        <v/>
      </c>
      <c r="AC239" s="9" t="str">
        <f t="shared" si="54"/>
        <v/>
      </c>
      <c r="AD239" s="9" t="str">
        <f>IF(G239="Plan 22",VLOOKUP(RPT!A239,KRG!$B$2:$BA$200,52,0),"")</f>
        <v/>
      </c>
      <c r="AE239" s="3" t="str">
        <f t="shared" si="58"/>
        <v/>
      </c>
      <c r="AF239" s="9" t="str">
        <f>IF(G239="Plan 26",IF(J239="Unplanned PTO",0,VLOOKUP(RPT!A239,KRG!$B$2:$BA$200,52,0)),"")</f>
        <v/>
      </c>
      <c r="AG239" s="9" t="str">
        <f t="shared" si="60"/>
        <v/>
      </c>
      <c r="AH239" s="9" t="str">
        <f>IF(G239="Plan 32",VLOOKUP(A239,'SWG2'!B:BA,52,0),"")</f>
        <v/>
      </c>
      <c r="AI239" s="9" t="str">
        <f t="shared" si="55"/>
        <v/>
      </c>
      <c r="AJ239" s="9" t="str">
        <f>IF(G239="Plan 3",IF(AND(H239&gt;=38,J239&lt;&gt;"Unplanned PTO"),IF(AND(INDEX(FPL!P:P,MATCH(RPT!A239,FPL!B:B,0),1)&gt;=0.92),4.25,3),IF(AND(H239&gt;=38,J239="Unplanned PTO",AP239&gt;=38),IF(INDEX(FPL!P:P,MATCH(RPT!A239,FPL!B:B,0),1)&gt;=0.92,4.25,3),IF(INDEX(FPL!P:P,MATCH(RPT!A239,FPL!B:B,0),1)&gt;=0.92,1.25,0))),"")</f>
        <v/>
      </c>
      <c r="AL239" s="22" t="e">
        <f>INDEX(Roster!F:F, MATCH(RPT!A239,Roster!A:A,0),1)</f>
        <v>#N/A</v>
      </c>
      <c r="AM239">
        <f>IF(SUMIFS(HRS!G:G,HRS!F:F,"REG",HRS!C:C,RPT!A239)+SUMIFS(HRS!G:G,HRS!F:F,"OT",HRS!C:C,RPT!A239)+SUMIFS(HRS!G:G,HRS!F:F,"PTO",HRS!C:C,RPT!A239,HRS!S:S,"PTOS")&gt;=38,SUMIFS(HRS!G:G,HRS!F:F,"REG",HRS!C:C,RPT!A239)+SUMIFS(HRS!G:G,HRS!F:F,"OT",HRS!C:C,RPT!A239),0)</f>
        <v>0</v>
      </c>
      <c r="AP239">
        <f>SUMIFS(HRS!G:G,HRS!C:C,E239,HRS!F:F,"REG")+SUMIFS(HRS!G:G,HRS!C:C,E239,HRS!F:F,"OT")</f>
        <v>0</v>
      </c>
      <c r="AS239" s="9" t="str">
        <f t="shared" si="48"/>
        <v>1238 238</v>
      </c>
      <c r="AT239" s="9">
        <f t="shared" si="49"/>
        <v>0</v>
      </c>
      <c r="AU239" s="9" t="str">
        <f t="shared" si="59"/>
        <v/>
      </c>
      <c r="AV239" s="19" t="str">
        <f t="shared" si="56"/>
        <v/>
      </c>
    </row>
    <row r="240" spans="1:48" customFormat="1" ht="12.75" customHeight="1" x14ac:dyDescent="0.2">
      <c r="A240" s="2">
        <f>Roster!A240</f>
        <v>0</v>
      </c>
      <c r="B240" s="2">
        <f t="shared" si="57"/>
        <v>239</v>
      </c>
      <c r="C240" s="2">
        <v>1239</v>
      </c>
      <c r="D240" s="2">
        <f>Roster!D240</f>
        <v>0</v>
      </c>
      <c r="E240" s="2" t="str">
        <f t="shared" si="50"/>
        <v>00</v>
      </c>
      <c r="F240" s="2">
        <f>IFERROR(INDEX('Cur Sch'!G:G,MATCH(RPT!A240,'Cur Sch'!C:C,0),1),0)</f>
        <v>0</v>
      </c>
      <c r="G240" s="2">
        <f>Roster!N240</f>
        <v>0</v>
      </c>
      <c r="H240" s="3">
        <f>SUMIF(HRS!C:C,RPT!E240,HRS!G:G)</f>
        <v>0</v>
      </c>
      <c r="I240" s="9" t="str">
        <f>IFERROR(IF(VLOOKUP(A240,PA!A:E,5,0)=0,"Yes",""),"No")</f>
        <v>No</v>
      </c>
      <c r="J240" s="9" t="str">
        <f>IFERROR(IF(VLOOKUP(A240,PTO!A:L,12,0)="PTOU Applied", "Unplanned PTO",IF(VLOOKUP(A240,PTO!A:L,12,0)="PTOU ","Denied PTO","Planned PTO")),"No PTO")</f>
        <v>No PTO</v>
      </c>
      <c r="K240" s="9" t="str">
        <f t="shared" si="51"/>
        <v>Check</v>
      </c>
      <c r="L240" s="14" t="str">
        <f>IFERROR(IF(AND(D240="Kroger",OR(U240="1",U240="0")),IF(VLOOKUP(RPT!A240,KRG!$B$2:$BA$200,52,0)=0,IF(RPT!J240="Planned PTO",IF((F240-0.75)&lt;H240,"Check",""),""),""),""),"")</f>
        <v/>
      </c>
      <c r="M240" s="14" t="str">
        <f>IFERROR(IF(IF(D240="Kroger",AVERAGEIFS('QA Check'!E:E,'QA Check'!C:C,RPT!A240,'QA Check'!H:H,"(QA)"),0)&gt;=90%,IF(AND(I240="Yes",J240&lt;&gt;"Unplanned PTO",U240=1),"Check",""),""),"")</f>
        <v/>
      </c>
      <c r="U240" s="17">
        <f t="shared" si="47"/>
        <v>0</v>
      </c>
      <c r="V240" s="8" t="str">
        <f t="shared" si="52"/>
        <v/>
      </c>
      <c r="W240" s="9" t="str">
        <f>IF(G240="Plan 2",IF(AND(IFERROR(INDEX(KRG!D:D,MATCH(RPT!A240,KRG!B:B,0),1)="Plan 2",0),A240&lt;&gt;212821),INDEX(KRG!BA:BA,MATCH(RPT!A240,KRG!B:B,0),1),IF(AND(I240="Yes",OR(J240="No PTO",J240="Planned PTO",J240="Denied PTO")),2,0)),"")</f>
        <v/>
      </c>
      <c r="X240" s="9" t="str">
        <f t="shared" si="53"/>
        <v/>
      </c>
      <c r="Y240" s="9" t="str">
        <f>IF(G240="Plan 9",VLOOKUP(RPT!A240,KRG!$B$2:$BA$200,52,0),"")</f>
        <v/>
      </c>
      <c r="Z240" s="9" t="str">
        <f>IF(G240="Plan 11",VLOOKUP(RPT!A240,KRG!$B$2:$BA$200,52,0),"")</f>
        <v/>
      </c>
      <c r="AA240" s="9" t="str">
        <f>IF(G240="Plan 12",IF(D240="Kroger",IF(J240="",0,VLOOKUP(RPT!A240,KRG!$B$2:$BA$200,52,0)),IF(D240="SW Gas (Jax)",INDEX('SWG2'!BA:BA,MATCH(RPT!A240,'SWG2'!B:B,0),1),IF(D240="Mercedes (Jax)",IF(SUM(SUMIFS(HRS!G:G,HRS!C:C,A240,HRS!F:F,{"OT","REG","PR2.5","PROT5","PR125","PROTC","PR2.0","PROT4"}))&gt;=38,4,0),IF(D240="FPL",IF(AND(H240&gt;=38,I240="Yes"),5.5,IF(H240&gt;=38,3,0)),IF(AND(I240="Yes",OR(J240="No PTO",J240="Planned PTO",J240="Denied PTO")),2.5,0))))),"")</f>
        <v/>
      </c>
      <c r="AB240" s="9" t="str">
        <f>IF(G240="Plan 19",IF(J240="",0,VLOOKUP(RPT!A240,KRG!$B$2:$BA$200,52,0)),"")</f>
        <v/>
      </c>
      <c r="AC240" s="9" t="str">
        <f t="shared" si="54"/>
        <v/>
      </c>
      <c r="AD240" s="9" t="str">
        <f>IF(G240="Plan 22",VLOOKUP(RPT!A240,KRG!$B$2:$BA$200,52,0),"")</f>
        <v/>
      </c>
      <c r="AE240" s="3" t="str">
        <f t="shared" si="58"/>
        <v/>
      </c>
      <c r="AF240" s="9" t="str">
        <f>IF(G240="Plan 26",IF(J240="Unplanned PTO",0,VLOOKUP(RPT!A240,KRG!$B$2:$BA$200,52,0)),"")</f>
        <v/>
      </c>
      <c r="AG240" s="9" t="str">
        <f t="shared" si="60"/>
        <v/>
      </c>
      <c r="AH240" s="9" t="str">
        <f>IF(G240="Plan 32",VLOOKUP(A240,'SWG2'!B:BA,52,0),"")</f>
        <v/>
      </c>
      <c r="AI240" s="9" t="str">
        <f t="shared" si="55"/>
        <v/>
      </c>
      <c r="AJ240" s="9" t="str">
        <f>IF(G240="Plan 3",IF(AND(H240&gt;=38,J240&lt;&gt;"Unplanned PTO"),IF(AND(INDEX(FPL!P:P,MATCH(RPT!A240,FPL!B:B,0),1)&gt;=0.92),4.25,3),IF(AND(H240&gt;=38,J240="Unplanned PTO",AP240&gt;=38),IF(INDEX(FPL!P:P,MATCH(RPT!A240,FPL!B:B,0),1)&gt;=0.92,4.25,3),IF(INDEX(FPL!P:P,MATCH(RPT!A240,FPL!B:B,0),1)&gt;=0.92,1.25,0))),"")</f>
        <v/>
      </c>
      <c r="AL240" s="22" t="e">
        <f>INDEX(Roster!F:F, MATCH(RPT!A240,Roster!A:A,0),1)</f>
        <v>#N/A</v>
      </c>
      <c r="AM240">
        <f>IF(SUMIFS(HRS!G:G,HRS!F:F,"REG",HRS!C:C,RPT!A240)+SUMIFS(HRS!G:G,HRS!F:F,"OT",HRS!C:C,RPT!A240)+SUMIFS(HRS!G:G,HRS!F:F,"PTO",HRS!C:C,RPT!A240,HRS!S:S,"PTOS")&gt;=38,SUMIFS(HRS!G:G,HRS!F:F,"REG",HRS!C:C,RPT!A240)+SUMIFS(HRS!G:G,HRS!F:F,"OT",HRS!C:C,RPT!A240),0)</f>
        <v>0</v>
      </c>
      <c r="AP240">
        <f>SUMIFS(HRS!G:G,HRS!C:C,E240,HRS!F:F,"REG")+SUMIFS(HRS!G:G,HRS!C:C,E240,HRS!F:F,"OT")</f>
        <v>0</v>
      </c>
      <c r="AS240" s="9" t="str">
        <f t="shared" si="48"/>
        <v>1239 239</v>
      </c>
      <c r="AT240" s="9">
        <f t="shared" si="49"/>
        <v>0</v>
      </c>
      <c r="AU240" s="9" t="str">
        <f t="shared" si="59"/>
        <v/>
      </c>
      <c r="AV240" s="19" t="str">
        <f t="shared" si="56"/>
        <v/>
      </c>
    </row>
    <row r="241" spans="1:53" ht="12.75" customHeight="1" x14ac:dyDescent="0.2">
      <c r="A241" s="2">
        <f>Roster!A241</f>
        <v>0</v>
      </c>
      <c r="B241" s="2">
        <f t="shared" si="57"/>
        <v>240</v>
      </c>
      <c r="C241" s="2">
        <v>1240</v>
      </c>
      <c r="D241" s="2">
        <f>Roster!D241</f>
        <v>0</v>
      </c>
      <c r="E241" s="2" t="str">
        <f t="shared" si="50"/>
        <v>00</v>
      </c>
      <c r="F241" s="2">
        <f>IFERROR(INDEX('Cur Sch'!G:G,MATCH(RPT!A241,'Cur Sch'!C:C,0),1),0)</f>
        <v>0</v>
      </c>
      <c r="G241" s="2">
        <f>Roster!N241</f>
        <v>0</v>
      </c>
      <c r="H241" s="3">
        <f>SUMIF(HRS!C:C,RPT!E241,HRS!G:G)</f>
        <v>0</v>
      </c>
      <c r="I241" s="9" t="str">
        <f>IFERROR(IF(VLOOKUP(A241,PA!A:E,5,0)=0,"Yes",""),"No")</f>
        <v>No</v>
      </c>
      <c r="J241" s="9" t="str">
        <f>IFERROR(IF(VLOOKUP(A241,PTO!A:L,12,0)="PTOU Applied", "Unplanned PTO",IF(VLOOKUP(A241,PTO!A:L,12,0)="PTOU ","Denied PTO","Planned PTO")),"No PTO")</f>
        <v>No PTO</v>
      </c>
      <c r="K241" s="9" t="str">
        <f t="shared" si="51"/>
        <v>Check</v>
      </c>
      <c r="L241" s="14" t="str">
        <f>IFERROR(IF(AND(D241="Kroger",OR(U241="1",U241="0")),IF(VLOOKUP(RPT!A241,KRG!$B$2:$BA$200,52,0)=0,IF(RPT!J241="Planned PTO",IF((F241-0.75)&lt;H241,"Check",""),""),""),""),"")</f>
        <v/>
      </c>
      <c r="M241" s="14" t="str">
        <f>IFERROR(IF(IF(D241="Kroger",AVERAGEIFS('QA Check'!E:E,'QA Check'!C:C,RPT!A241,'QA Check'!H:H,"(QA)"),0)&gt;=90%,IF(AND(I241="Yes",J241&lt;&gt;"Unplanned PTO",U241=1),"Check",""),""),"")</f>
        <v/>
      </c>
      <c r="U241" s="17">
        <f t="shared" si="47"/>
        <v>0</v>
      </c>
      <c r="V241" s="8" t="str">
        <f t="shared" si="52"/>
        <v/>
      </c>
      <c r="W241" s="9" t="str">
        <f>IF(G241="Plan 2",IF(AND(IFERROR(INDEX(KRG!D:D,MATCH(RPT!A241,KRG!B:B,0),1)="Plan 2",0),A241&lt;&gt;212821),INDEX(KRG!BA:BA,MATCH(RPT!A241,KRG!B:B,0),1),IF(AND(I241="Yes",OR(J241="No PTO",J241="Planned PTO",J241="Denied PTO")),2,0)),"")</f>
        <v/>
      </c>
      <c r="X241" s="9" t="str">
        <f t="shared" si="53"/>
        <v/>
      </c>
      <c r="Y241" s="9" t="str">
        <f>IF(G241="Plan 9",VLOOKUP(RPT!A241,KRG!$B$2:$BA$200,52,0),"")</f>
        <v/>
      </c>
      <c r="Z241" s="9" t="str">
        <f>IF(G241="Plan 11",VLOOKUP(RPT!A241,KRG!$B$2:$BA$200,52,0),"")</f>
        <v/>
      </c>
      <c r="AA241" s="9" t="str">
        <f>IF(G241="Plan 12",IF(D241="Kroger",IF(J241="",0,VLOOKUP(RPT!A241,KRG!$B$2:$BA$200,52,0)),IF(D241="SW Gas (Jax)",INDEX('SWG2'!BA:BA,MATCH(RPT!A241,'SWG2'!B:B,0),1),IF(D241="Mercedes (Jax)",IF(SUM(SUMIFS(HRS!G:G,HRS!C:C,A241,HRS!F:F,{"OT","REG","PR2.5","PROT5","PR125","PROTC","PR2.0","PROT4"}))&gt;=38,4,0),IF(D241="FPL",IF(AND(H241&gt;=38,I241="Yes"),5.5,IF(H241&gt;=38,3,0)),IF(AND(I241="Yes",OR(J241="No PTO",J241="Planned PTO",J241="Denied PTO")),2.5,0))))),"")</f>
        <v/>
      </c>
      <c r="AB241" s="9" t="str">
        <f>IF(G241="Plan 19",IF(J241="",0,VLOOKUP(RPT!A241,KRG!$B$2:$BA$200,52,0)),"")</f>
        <v/>
      </c>
      <c r="AC241" s="9" t="str">
        <f t="shared" si="54"/>
        <v/>
      </c>
      <c r="AD241" s="9" t="str">
        <f>IF(G241="Plan 22",VLOOKUP(RPT!A241,KRG!$B$2:$BA$200,52,0),"")</f>
        <v/>
      </c>
      <c r="AE241" s="3" t="str">
        <f t="shared" si="58"/>
        <v/>
      </c>
      <c r="AF241" s="9" t="str">
        <f>IF(G241="Plan 26",IF(J241="Unplanned PTO",0,VLOOKUP(RPT!A241,KRG!$B$2:$BA$200,52,0)),"")</f>
        <v/>
      </c>
      <c r="AG241" s="9" t="str">
        <f t="shared" si="60"/>
        <v/>
      </c>
      <c r="AH241" s="9" t="str">
        <f>IF(G241="Plan 32",VLOOKUP(A241,'SWG2'!B:BA,52,0),"")</f>
        <v/>
      </c>
      <c r="AI241" s="9" t="str">
        <f t="shared" si="55"/>
        <v/>
      </c>
      <c r="AJ241" s="9" t="str">
        <f>IF(G241="Plan 3",IF(AND(H241&gt;=38,J241&lt;&gt;"Unplanned PTO"),IF(AND(INDEX(FPL!P:P,MATCH(RPT!A241,FPL!B:B,0),1)&gt;=0.92),4.25,3),IF(AND(H241&gt;=38,J241="Unplanned PTO",AP241&gt;=38),IF(INDEX(FPL!P:P,MATCH(RPT!A241,FPL!B:B,0),1)&gt;=0.92,4.25,3),IF(INDEX(FPL!P:P,MATCH(RPT!A241,FPL!B:B,0),1)&gt;=0.92,1.25,0))),"")</f>
        <v/>
      </c>
      <c r="AL241" s="22" t="e">
        <f>INDEX(Roster!F:F, MATCH(RPT!A241,Roster!A:A,0),1)</f>
        <v>#N/A</v>
      </c>
      <c r="AM241">
        <f>IF(SUMIFS(HRS!G:G,HRS!F:F,"REG",HRS!C:C,RPT!A241)+SUMIFS(HRS!G:G,HRS!F:F,"OT",HRS!C:C,RPT!A241)+SUMIFS(HRS!G:G,HRS!F:F,"PTO",HRS!C:C,RPT!A241,HRS!S:S,"PTOS")&gt;=38,SUMIFS(HRS!G:G,HRS!F:F,"REG",HRS!C:C,RPT!A241)+SUMIFS(HRS!G:G,HRS!F:F,"OT",HRS!C:C,RPT!A241),0)</f>
        <v>0</v>
      </c>
      <c r="AP241">
        <f>SUMIFS(HRS!G:G,HRS!C:C,E241,HRS!F:F,"REG")+SUMIFS(HRS!G:G,HRS!C:C,E241,HRS!F:F,"OT")</f>
        <v>0</v>
      </c>
      <c r="AS241" s="9" t="str">
        <f t="shared" si="48"/>
        <v>1240 240</v>
      </c>
      <c r="AT241" s="9">
        <f t="shared" si="49"/>
        <v>0</v>
      </c>
      <c r="AU241" s="9" t="str">
        <f t="shared" si="59"/>
        <v/>
      </c>
      <c r="AV241" s="19" t="str">
        <f t="shared" si="56"/>
        <v/>
      </c>
      <c r="BA241"/>
    </row>
    <row r="242" spans="1:53" ht="12.75" customHeight="1" x14ac:dyDescent="0.2">
      <c r="A242" s="2">
        <f>Roster!A242</f>
        <v>0</v>
      </c>
      <c r="B242" s="2">
        <f t="shared" si="57"/>
        <v>241</v>
      </c>
      <c r="C242" s="2">
        <v>1241</v>
      </c>
      <c r="D242" s="2">
        <f>Roster!D242</f>
        <v>0</v>
      </c>
      <c r="E242" s="2" t="str">
        <f t="shared" si="50"/>
        <v>00</v>
      </c>
      <c r="F242" s="2">
        <f>IFERROR(INDEX('Cur Sch'!G:G,MATCH(RPT!A242,'Cur Sch'!C:C,0),1),0)</f>
        <v>0</v>
      </c>
      <c r="G242" s="2">
        <f>Roster!N242</f>
        <v>0</v>
      </c>
      <c r="H242" s="3">
        <f>SUMIF(HRS!C:C,RPT!E242,HRS!G:G)</f>
        <v>0</v>
      </c>
      <c r="I242" s="9" t="str">
        <f>IFERROR(IF(VLOOKUP(A242,PA!A:E,5,0)=0,"Yes",""),"No")</f>
        <v>No</v>
      </c>
      <c r="J242" s="9" t="str">
        <f>IFERROR(IF(VLOOKUP(A242,PTO!A:L,12,0)="PTOU Applied", "Unplanned PTO",IF(VLOOKUP(A242,PTO!A:L,12,0)="PTOU ","Denied PTO","Planned PTO")),"No PTO")</f>
        <v>No PTO</v>
      </c>
      <c r="K242" s="9" t="str">
        <f t="shared" si="51"/>
        <v>Check</v>
      </c>
      <c r="L242" s="14" t="str">
        <f>IFERROR(IF(AND(D242="Kroger",OR(U242="1",U242="0")),IF(VLOOKUP(RPT!A242,KRG!$B$2:$BA$200,52,0)=0,IF(RPT!J242="Planned PTO",IF((F242-0.75)&lt;H242,"Check",""),""),""),""),"")</f>
        <v/>
      </c>
      <c r="M242" s="14" t="str">
        <f>IFERROR(IF(IF(D242="Kroger",AVERAGEIFS('QA Check'!E:E,'QA Check'!C:C,RPT!A242,'QA Check'!H:H,"(QA)"),0)&gt;=90%,IF(AND(I242="Yes",J242&lt;&gt;"Unplanned PTO",U242=1),"Check",""),""),"")</f>
        <v/>
      </c>
      <c r="U242" s="17">
        <f t="shared" si="47"/>
        <v>0</v>
      </c>
      <c r="V242" s="8" t="str">
        <f t="shared" si="52"/>
        <v/>
      </c>
      <c r="W242" s="9" t="str">
        <f>IF(G242="Plan 2",IF(AND(IFERROR(INDEX(KRG!D:D,MATCH(RPT!A242,KRG!B:B,0),1)="Plan 2",0),A242&lt;&gt;212821),INDEX(KRG!BA:BA,MATCH(RPT!A242,KRG!B:B,0),1),IF(AND(I242="Yes",OR(J242="No PTO",J242="Planned PTO",J242="Denied PTO")),2,0)),"")</f>
        <v/>
      </c>
      <c r="X242" s="9" t="str">
        <f t="shared" si="53"/>
        <v/>
      </c>
      <c r="Y242" s="9" t="str">
        <f>IF(G242="Plan 9",VLOOKUP(RPT!A242,KRG!$B$2:$BA$200,52,0),"")</f>
        <v/>
      </c>
      <c r="Z242" s="9" t="str">
        <f>IF(G242="Plan 11",VLOOKUP(RPT!A242,KRG!$B$2:$BA$200,52,0),"")</f>
        <v/>
      </c>
      <c r="AA242" s="9" t="str">
        <f>IF(G242="Plan 12",IF(D242="Kroger",IF(J242="",0,VLOOKUP(RPT!A242,KRG!$B$2:$BA$200,52,0)),IF(D242="SW Gas (Jax)",INDEX('SWG2'!BA:BA,MATCH(RPT!A242,'SWG2'!B:B,0),1),IF(D242="Mercedes (Jax)",IF(SUM(SUMIFS(HRS!G:G,HRS!C:C,A242,HRS!F:F,{"OT","REG","PR2.5","PROT5","PR125","PROTC","PR2.0","PROT4"}))&gt;=38,4,0),IF(D242="FPL",IF(AND(H242&gt;=38,I242="Yes"),5.5,IF(H242&gt;=38,3,0)),IF(AND(I242="Yes",OR(J242="No PTO",J242="Planned PTO",J242="Denied PTO")),2.5,0))))),"")</f>
        <v/>
      </c>
      <c r="AB242" s="9" t="str">
        <f>IF(G242="Plan 19",IF(J242="",0,VLOOKUP(RPT!A242,KRG!$B$2:$BA$200,52,0)),"")</f>
        <v/>
      </c>
      <c r="AC242" s="9" t="str">
        <f t="shared" si="54"/>
        <v/>
      </c>
      <c r="AD242" s="9" t="str">
        <f>IF(G242="Plan 22",VLOOKUP(RPT!A242,KRG!$B$2:$BA$200,52,0),"")</f>
        <v/>
      </c>
      <c r="AE242" s="3" t="str">
        <f t="shared" si="58"/>
        <v/>
      </c>
      <c r="AF242" s="9" t="str">
        <f>IF(G242="Plan 26",IF(J242="Unplanned PTO",0,VLOOKUP(RPT!A242,KRG!$B$2:$BA$200,52,0)),"")</f>
        <v/>
      </c>
      <c r="AG242" s="9" t="str">
        <f t="shared" si="60"/>
        <v/>
      </c>
      <c r="AH242" s="9" t="str">
        <f>IF(G242="Plan 32",VLOOKUP(A242,'SWG2'!B:BA,52,0),"")</f>
        <v/>
      </c>
      <c r="AI242" s="9" t="str">
        <f t="shared" si="55"/>
        <v/>
      </c>
      <c r="AJ242" s="9" t="str">
        <f>IF(G242="Plan 3",IF(AND(H242&gt;=38,J242&lt;&gt;"Unplanned PTO"),IF(AND(INDEX(FPL!P:P,MATCH(RPT!A242,FPL!B:B,0),1)&gt;=0.92),4.25,3),IF(AND(H242&gt;=38,J242="Unplanned PTO",AP242&gt;=38),IF(INDEX(FPL!P:P,MATCH(RPT!A242,FPL!B:B,0),1)&gt;=0.92,4.25,3),IF(INDEX(FPL!P:P,MATCH(RPT!A242,FPL!B:B,0),1)&gt;=0.92,1.25,0))),"")</f>
        <v/>
      </c>
      <c r="AL242" s="22" t="e">
        <f>INDEX(Roster!F:F, MATCH(RPT!A242,Roster!A:A,0),1)</f>
        <v>#N/A</v>
      </c>
      <c r="AM242">
        <f>IF(SUMIFS(HRS!G:G,HRS!F:F,"REG",HRS!C:C,RPT!A242)+SUMIFS(HRS!G:G,HRS!F:F,"OT",HRS!C:C,RPT!A242)+SUMIFS(HRS!G:G,HRS!F:F,"PTO",HRS!C:C,RPT!A242,HRS!S:S,"PTOS")&gt;=38,SUMIFS(HRS!G:G,HRS!F:F,"REG",HRS!C:C,RPT!A242)+SUMIFS(HRS!G:G,HRS!F:F,"OT",HRS!C:C,RPT!A242),0)</f>
        <v>0</v>
      </c>
      <c r="AP242">
        <f>SUMIFS(HRS!G:G,HRS!C:C,E242,HRS!F:F,"REG")+SUMIFS(HRS!G:G,HRS!C:C,E242,HRS!F:F,"OT")</f>
        <v>0</v>
      </c>
      <c r="AS242" s="9" t="str">
        <f t="shared" si="48"/>
        <v>1241 241</v>
      </c>
      <c r="AT242" s="9">
        <f t="shared" si="49"/>
        <v>0</v>
      </c>
      <c r="AU242" s="9" t="str">
        <f t="shared" si="59"/>
        <v/>
      </c>
      <c r="AV242" s="19" t="str">
        <f t="shared" si="56"/>
        <v/>
      </c>
      <c r="BA242"/>
    </row>
    <row r="243" spans="1:53" ht="12.75" customHeight="1" x14ac:dyDescent="0.2">
      <c r="A243" s="2">
        <f>Roster!A243</f>
        <v>0</v>
      </c>
      <c r="B243" s="2">
        <f t="shared" si="57"/>
        <v>242</v>
      </c>
      <c r="C243" s="2">
        <v>1242</v>
      </c>
      <c r="D243" s="2">
        <f>Roster!D243</f>
        <v>0</v>
      </c>
      <c r="E243" s="2" t="str">
        <f t="shared" si="50"/>
        <v>00</v>
      </c>
      <c r="F243" s="2">
        <f>IFERROR(INDEX('Cur Sch'!G:G,MATCH(RPT!A243,'Cur Sch'!C:C,0),1),0)</f>
        <v>0</v>
      </c>
      <c r="G243" s="2">
        <f>Roster!N243</f>
        <v>0</v>
      </c>
      <c r="H243" s="3">
        <f>SUMIF(HRS!C:C,RPT!E243,HRS!G:G)</f>
        <v>0</v>
      </c>
      <c r="I243" s="9" t="str">
        <f>IFERROR(IF(VLOOKUP(A243,PA!A:E,5,0)=0,"Yes",""),"No")</f>
        <v>No</v>
      </c>
      <c r="J243" s="9" t="str">
        <f>IFERROR(IF(VLOOKUP(A243,PTO!A:L,12,0)="PTOU Applied", "Unplanned PTO",IF(VLOOKUP(A243,PTO!A:L,12,0)="PTOU ","Denied PTO","Planned PTO")),"No PTO")</f>
        <v>No PTO</v>
      </c>
      <c r="K243" s="9" t="str">
        <f t="shared" si="51"/>
        <v>Check</v>
      </c>
      <c r="L243" s="14" t="str">
        <f>IFERROR(IF(AND(D243="Kroger",OR(U243="1",U243="0")),IF(VLOOKUP(RPT!A243,KRG!$B$2:$BA$200,52,0)=0,IF(RPT!J243="Planned PTO",IF((F243-0.75)&lt;H243,"Check",""),""),""),""),"")</f>
        <v/>
      </c>
      <c r="M243" s="14" t="str">
        <f>IFERROR(IF(IF(D243="Kroger",AVERAGEIFS('QA Check'!E:E,'QA Check'!C:C,RPT!A243,'QA Check'!H:H,"(QA)"),0)&gt;=90%,IF(AND(I243="Yes",J243&lt;&gt;"Unplanned PTO",U243=1),"Check",""),""),"")</f>
        <v/>
      </c>
      <c r="U243" s="17">
        <f t="shared" si="47"/>
        <v>0</v>
      </c>
      <c r="V243" s="8" t="str">
        <f t="shared" si="52"/>
        <v/>
      </c>
      <c r="W243" s="9" t="str">
        <f>IF(G243="Plan 2",IF(AND(IFERROR(INDEX(KRG!D:D,MATCH(RPT!A243,KRG!B:B,0),1)="Plan 2",0),A243&lt;&gt;212821),INDEX(KRG!BA:BA,MATCH(RPT!A243,KRG!B:B,0),1),IF(AND(I243="Yes",OR(J243="No PTO",J243="Planned PTO",J243="Denied PTO")),2,0)),"")</f>
        <v/>
      </c>
      <c r="X243" s="9" t="str">
        <f t="shared" si="53"/>
        <v/>
      </c>
      <c r="Y243" s="9" t="str">
        <f>IF(G243="Plan 9",VLOOKUP(RPT!A243,KRG!$B$2:$BA$200,52,0),"")</f>
        <v/>
      </c>
      <c r="Z243" s="9" t="str">
        <f>IF(G243="Plan 11",VLOOKUP(RPT!A243,KRG!$B$2:$BA$200,52,0),"")</f>
        <v/>
      </c>
      <c r="AA243" s="9" t="str">
        <f>IF(G243="Plan 12",IF(D243="Kroger",IF(J243="",0,VLOOKUP(RPT!A243,KRG!$B$2:$BA$200,52,0)),IF(D243="SW Gas (Jax)",INDEX('SWG2'!BA:BA,MATCH(RPT!A243,'SWG2'!B:B,0),1),IF(D243="Mercedes (Jax)",IF(SUM(SUMIFS(HRS!G:G,HRS!C:C,A243,HRS!F:F,{"OT","REG","PR2.5","PROT5","PR125","PROTC","PR2.0","PROT4"}))&gt;=38,4,0),IF(D243="FPL",IF(AND(H243&gt;=38,I243="Yes"),5.5,IF(H243&gt;=38,3,0)),IF(AND(I243="Yes",OR(J243="No PTO",J243="Planned PTO",J243="Denied PTO")),2.5,0))))),"")</f>
        <v/>
      </c>
      <c r="AB243" s="9" t="str">
        <f>IF(G243="Plan 19",IF(J243="",0,VLOOKUP(RPT!A243,KRG!$B$2:$BA$200,52,0)),"")</f>
        <v/>
      </c>
      <c r="AC243" s="9" t="str">
        <f t="shared" si="54"/>
        <v/>
      </c>
      <c r="AD243" s="9" t="str">
        <f>IF(G243="Plan 22",VLOOKUP(RPT!A243,KRG!$B$2:$BA$200,52,0),"")</f>
        <v/>
      </c>
      <c r="AE243" s="3" t="str">
        <f t="shared" si="58"/>
        <v/>
      </c>
      <c r="AF243" s="9" t="str">
        <f>IF(G243="Plan 26",IF(J243="Unplanned PTO",0,VLOOKUP(RPT!A243,KRG!$B$2:$BA$200,52,0)),"")</f>
        <v/>
      </c>
      <c r="AG243" s="9" t="str">
        <f t="shared" si="60"/>
        <v/>
      </c>
      <c r="AH243" s="9" t="str">
        <f>IF(G243="Plan 32",VLOOKUP(A243,'SWG2'!B:BA,52,0),"")</f>
        <v/>
      </c>
      <c r="AI243" s="9" t="str">
        <f t="shared" si="55"/>
        <v/>
      </c>
      <c r="AJ243" s="9" t="str">
        <f>IF(G243="Plan 3",IF(AND(H243&gt;=38,J243&lt;&gt;"Unplanned PTO"),IF(AND(INDEX(FPL!P:P,MATCH(RPT!A243,FPL!B:B,0),1)&gt;=0.92),4.25,3),IF(AND(H243&gt;=38,J243="Unplanned PTO",AP243&gt;=38),IF(INDEX(FPL!P:P,MATCH(RPT!A243,FPL!B:B,0),1)&gt;=0.92,4.25,3),IF(INDEX(FPL!P:P,MATCH(RPT!A243,FPL!B:B,0),1)&gt;=0.92,1.25,0))),"")</f>
        <v/>
      </c>
      <c r="AL243" s="22" t="e">
        <f>INDEX(Roster!F:F, MATCH(RPT!A243,Roster!A:A,0),1)</f>
        <v>#N/A</v>
      </c>
      <c r="AM243">
        <f>IF(SUMIFS(HRS!G:G,HRS!F:F,"REG",HRS!C:C,RPT!A243)+SUMIFS(HRS!G:G,HRS!F:F,"OT",HRS!C:C,RPT!A243)+SUMIFS(HRS!G:G,HRS!F:F,"PTO",HRS!C:C,RPT!A243,HRS!S:S,"PTOS")&gt;=38,SUMIFS(HRS!G:G,HRS!F:F,"REG",HRS!C:C,RPT!A243)+SUMIFS(HRS!G:G,HRS!F:F,"OT",HRS!C:C,RPT!A243),0)</f>
        <v>0</v>
      </c>
      <c r="AP243">
        <f>SUMIFS(HRS!G:G,HRS!C:C,E243,HRS!F:F,"REG")+SUMIFS(HRS!G:G,HRS!C:C,E243,HRS!F:F,"OT")</f>
        <v>0</v>
      </c>
      <c r="AS243" s="9" t="str">
        <f t="shared" si="48"/>
        <v>1242 242</v>
      </c>
      <c r="AT243" s="9">
        <f t="shared" si="49"/>
        <v>0</v>
      </c>
      <c r="AU243" s="9" t="str">
        <f t="shared" si="59"/>
        <v/>
      </c>
      <c r="AV243" s="19" t="str">
        <f t="shared" si="56"/>
        <v/>
      </c>
      <c r="BA243"/>
    </row>
    <row r="244" spans="1:53" ht="12.75" customHeight="1" x14ac:dyDescent="0.2">
      <c r="A244" s="2">
        <f>Roster!A244</f>
        <v>0</v>
      </c>
      <c r="B244" s="2">
        <f t="shared" si="57"/>
        <v>243</v>
      </c>
      <c r="C244" s="2">
        <v>1243</v>
      </c>
      <c r="D244" s="2">
        <f>Roster!D244</f>
        <v>0</v>
      </c>
      <c r="E244" s="2" t="str">
        <f t="shared" si="50"/>
        <v>00</v>
      </c>
      <c r="F244" s="2">
        <f>IFERROR(INDEX('Cur Sch'!G:G,MATCH(RPT!A244,'Cur Sch'!C:C,0),1),0)</f>
        <v>0</v>
      </c>
      <c r="G244" s="2">
        <f>Roster!N244</f>
        <v>0</v>
      </c>
      <c r="H244" s="3">
        <f>SUMIF(HRS!C:C,RPT!E244,HRS!G:G)</f>
        <v>0</v>
      </c>
      <c r="I244" s="9" t="str">
        <f>IFERROR(IF(VLOOKUP(A244,PA!A:E,5,0)=0,"Yes",""),"No")</f>
        <v>No</v>
      </c>
      <c r="J244" s="9" t="str">
        <f>IFERROR(IF(VLOOKUP(A244,PTO!A:L,12,0)="PTOU Applied", "Unplanned PTO",IF(VLOOKUP(A244,PTO!A:L,12,0)="PTOU ","Denied PTO","Planned PTO")),"No PTO")</f>
        <v>No PTO</v>
      </c>
      <c r="K244" s="9" t="str">
        <f t="shared" si="51"/>
        <v>Check</v>
      </c>
      <c r="L244" s="14" t="str">
        <f>IFERROR(IF(AND(D244="Kroger",OR(U244="1",U244="0")),IF(VLOOKUP(RPT!A244,KRG!$B$2:$BA$200,52,0)=0,IF(RPT!J244="Planned PTO",IF((F244-0.75)&lt;H244,"Check",""),""),""),""),"")</f>
        <v/>
      </c>
      <c r="M244" s="14" t="str">
        <f>IFERROR(IF(IF(D244="Kroger",AVERAGEIFS('QA Check'!E:E,'QA Check'!C:C,RPT!A244,'QA Check'!H:H,"(QA)"),0)&gt;=90%,IF(AND(I244="Yes",J244&lt;&gt;"Unplanned PTO",U244=1),"Check",""),""),"")</f>
        <v/>
      </c>
      <c r="U244" s="17">
        <f t="shared" si="47"/>
        <v>0</v>
      </c>
      <c r="V244" s="8" t="str">
        <f t="shared" si="52"/>
        <v/>
      </c>
      <c r="W244" s="9" t="str">
        <f>IF(G244="Plan 2",IF(AND(IFERROR(INDEX(KRG!D:D,MATCH(RPT!A244,KRG!B:B,0),1)="Plan 2",0),A244&lt;&gt;212821),INDEX(KRG!BA:BA,MATCH(RPT!A244,KRG!B:B,0),1),IF(AND(I244="Yes",OR(J244="No PTO",J244="Planned PTO",J244="Denied PTO")),2,0)),"")</f>
        <v/>
      </c>
      <c r="X244" s="9" t="str">
        <f t="shared" si="53"/>
        <v/>
      </c>
      <c r="Y244" s="9" t="str">
        <f>IF(G244="Plan 9",VLOOKUP(RPT!A244,KRG!$B$2:$BA$200,52,0),"")</f>
        <v/>
      </c>
      <c r="Z244" s="9" t="str">
        <f>IF(G244="Plan 11",VLOOKUP(RPT!A244,KRG!$B$2:$BA$200,52,0),"")</f>
        <v/>
      </c>
      <c r="AA244" s="9" t="str">
        <f>IF(G244="Plan 12",IF(D244="Kroger",IF(J244="",0,VLOOKUP(RPT!A244,KRG!$B$2:$BA$200,52,0)),IF(D244="SW Gas (Jax)",INDEX('SWG2'!BA:BA,MATCH(RPT!A244,'SWG2'!B:B,0),1),IF(D244="Mercedes (Jax)",IF(SUM(SUMIFS(HRS!G:G,HRS!C:C,A244,HRS!F:F,{"OT","REG","PR2.5","PROT5","PR125","PROTC","PR2.0","PROT4"}))&gt;=38,4,0),IF(D244="FPL",IF(AND(H244&gt;=38,I244="Yes"),5.5,IF(H244&gt;=38,3,0)),IF(AND(I244="Yes",OR(J244="No PTO",J244="Planned PTO",J244="Denied PTO")),2.5,0))))),"")</f>
        <v/>
      </c>
      <c r="AB244" s="9" t="str">
        <f>IF(G244="Plan 19",IF(J244="",0,VLOOKUP(RPT!A244,KRG!$B$2:$BA$200,52,0)),"")</f>
        <v/>
      </c>
      <c r="AC244" s="9" t="str">
        <f t="shared" si="54"/>
        <v/>
      </c>
      <c r="AD244" s="9" t="str">
        <f>IF(G244="Plan 22",VLOOKUP(RPT!A244,KRG!$B$2:$BA$200,52,0),"")</f>
        <v/>
      </c>
      <c r="AE244" s="3" t="str">
        <f t="shared" si="58"/>
        <v/>
      </c>
      <c r="AF244" s="9" t="str">
        <f>IF(G244="Plan 26",IF(J244="Unplanned PTO",0,VLOOKUP(RPT!A244,KRG!$B$2:$BA$200,52,0)),"")</f>
        <v/>
      </c>
      <c r="AG244" s="9" t="str">
        <f t="shared" si="60"/>
        <v/>
      </c>
      <c r="AH244" s="9" t="str">
        <f>IF(G244="Plan 32",VLOOKUP(A244,'SWG2'!B:BA,52,0),"")</f>
        <v/>
      </c>
      <c r="AI244" s="9" t="str">
        <f t="shared" si="55"/>
        <v/>
      </c>
      <c r="AJ244" s="9" t="str">
        <f>IF(G244="Plan 3",IF(AND(H244&gt;=38,J244&lt;&gt;"Unplanned PTO"),IF(AND(INDEX(FPL!P:P,MATCH(RPT!A244,FPL!B:B,0),1)&gt;=0.92),4.25,3),IF(AND(H244&gt;=38,J244="Unplanned PTO",AP244&gt;=38),IF(INDEX(FPL!P:P,MATCH(RPT!A244,FPL!B:B,0),1)&gt;=0.92,4.25,3),IF(INDEX(FPL!P:P,MATCH(RPT!A244,FPL!B:B,0),1)&gt;=0.92,1.25,0))),"")</f>
        <v/>
      </c>
      <c r="AL244" s="22" t="e">
        <f>INDEX(Roster!F:F, MATCH(RPT!A244,Roster!A:A,0),1)</f>
        <v>#N/A</v>
      </c>
      <c r="AM244">
        <f>IF(SUMIFS(HRS!G:G,HRS!F:F,"REG",HRS!C:C,RPT!A244)+SUMIFS(HRS!G:G,HRS!F:F,"OT",HRS!C:C,RPT!A244)+SUMIFS(HRS!G:G,HRS!F:F,"PTO",HRS!C:C,RPT!A244,HRS!S:S,"PTOS")&gt;=38,SUMIFS(HRS!G:G,HRS!F:F,"REG",HRS!C:C,RPT!A244)+SUMIFS(HRS!G:G,HRS!F:F,"OT",HRS!C:C,RPT!A244),0)</f>
        <v>0</v>
      </c>
      <c r="AP244">
        <f>SUMIFS(HRS!G:G,HRS!C:C,E244,HRS!F:F,"REG")+SUMIFS(HRS!G:G,HRS!C:C,E244,HRS!F:F,"OT")</f>
        <v>0</v>
      </c>
      <c r="AS244" s="9" t="str">
        <f t="shared" si="48"/>
        <v>1243 243</v>
      </c>
      <c r="AT244" s="9">
        <f t="shared" si="49"/>
        <v>0</v>
      </c>
      <c r="AU244" s="9" t="str">
        <f t="shared" si="59"/>
        <v/>
      </c>
      <c r="AV244" s="19" t="str">
        <f t="shared" si="56"/>
        <v/>
      </c>
      <c r="BA244"/>
    </row>
    <row r="245" spans="1:53" ht="12.75" customHeight="1" x14ac:dyDescent="0.2">
      <c r="A245" s="2">
        <f>Roster!A245</f>
        <v>0</v>
      </c>
      <c r="B245" s="2">
        <f t="shared" si="57"/>
        <v>244</v>
      </c>
      <c r="C245" s="2">
        <v>1244</v>
      </c>
      <c r="D245" s="2">
        <f>Roster!D245</f>
        <v>0</v>
      </c>
      <c r="E245" s="2" t="str">
        <f t="shared" si="50"/>
        <v>00</v>
      </c>
      <c r="F245" s="2">
        <f>IFERROR(INDEX('Cur Sch'!G:G,MATCH(RPT!A245,'Cur Sch'!C:C,0),1),0)</f>
        <v>0</v>
      </c>
      <c r="G245" s="2">
        <f>Roster!N245</f>
        <v>0</v>
      </c>
      <c r="H245" s="3">
        <f>SUMIF(HRS!C:C,RPT!E245,HRS!G:G)</f>
        <v>0</v>
      </c>
      <c r="I245" s="9" t="str">
        <f>IFERROR(IF(VLOOKUP(A245,PA!A:E,5,0)=0,"Yes",""),"No")</f>
        <v>No</v>
      </c>
      <c r="J245" s="9" t="str">
        <f>IFERROR(IF(VLOOKUP(A245,PTO!A:L,12,0)="PTOU Applied", "Unplanned PTO",IF(VLOOKUP(A245,PTO!A:L,12,0)="PTOU ","Denied PTO","Planned PTO")),"No PTO")</f>
        <v>No PTO</v>
      </c>
      <c r="K245" s="9" t="str">
        <f t="shared" si="51"/>
        <v>Check</v>
      </c>
      <c r="L245" s="14" t="str">
        <f>IFERROR(IF(AND(D245="Kroger",OR(U245="1",U245="0")),IF(VLOOKUP(RPT!A245,KRG!$B$2:$BA$200,52,0)=0,IF(RPT!J245="Planned PTO",IF((F245-0.75)&lt;H245,"Check",""),""),""),""),"")</f>
        <v/>
      </c>
      <c r="M245" s="14" t="str">
        <f>IFERROR(IF(IF(D245="Kroger",AVERAGEIFS('QA Check'!E:E,'QA Check'!C:C,RPT!A245,'QA Check'!H:H,"(QA)"),0)&gt;=90%,IF(AND(I245="Yes",J245&lt;&gt;"Unplanned PTO",U245=1),"Check",""),""),"")</f>
        <v/>
      </c>
      <c r="U245" s="17">
        <f t="shared" si="47"/>
        <v>0</v>
      </c>
      <c r="V245" s="8" t="str">
        <f t="shared" si="52"/>
        <v/>
      </c>
      <c r="W245" s="9" t="str">
        <f>IF(G245="Plan 2",IF(AND(IFERROR(INDEX(KRG!D:D,MATCH(RPT!A245,KRG!B:B,0),1)="Plan 2",0),A245&lt;&gt;212821),INDEX(KRG!BA:BA,MATCH(RPT!A245,KRG!B:B,0),1),IF(AND(I245="Yes",OR(J245="No PTO",J245="Planned PTO",J245="Denied PTO")),2,0)),"")</f>
        <v/>
      </c>
      <c r="X245" s="9" t="str">
        <f t="shared" si="53"/>
        <v/>
      </c>
      <c r="Y245" s="9" t="str">
        <f>IF(G245="Plan 9",VLOOKUP(RPT!A245,KRG!$B$2:$BA$200,52,0),"")</f>
        <v/>
      </c>
      <c r="Z245" s="9" t="str">
        <f>IF(G245="Plan 11",VLOOKUP(RPT!A245,KRG!$B$2:$BA$200,52,0),"")</f>
        <v/>
      </c>
      <c r="AA245" s="9" t="str">
        <f>IF(G245="Plan 12",IF(D245="Kroger",IF(J245="",0,VLOOKUP(RPT!A245,KRG!$B$2:$BA$200,52,0)),IF(D245="SW Gas (Jax)",INDEX('SWG2'!BA:BA,MATCH(RPT!A245,'SWG2'!B:B,0),1),IF(D245="Mercedes (Jax)",IF(SUM(SUMIFS(HRS!G:G,HRS!C:C,A245,HRS!F:F,{"OT","REG","PR2.5","PROT5","PR125","PROTC","PR2.0","PROT4"}))&gt;=38,4,0),IF(D245="FPL",IF(AND(H245&gt;=38,I245="Yes"),5.5,IF(H245&gt;=38,3,0)),IF(AND(I245="Yes",OR(J245="No PTO",J245="Planned PTO",J245="Denied PTO")),2.5,0))))),"")</f>
        <v/>
      </c>
      <c r="AB245" s="9" t="str">
        <f>IF(G245="Plan 19",IF(J245="",0,VLOOKUP(RPT!A245,KRG!$B$2:$BA$200,52,0)),"")</f>
        <v/>
      </c>
      <c r="AC245" s="9" t="str">
        <f t="shared" si="54"/>
        <v/>
      </c>
      <c r="AD245" s="9" t="str">
        <f>IF(G245="Plan 22",VLOOKUP(RPT!A245,KRG!$B$2:$BA$200,52,0),"")</f>
        <v/>
      </c>
      <c r="AE245" s="3" t="str">
        <f t="shared" si="58"/>
        <v/>
      </c>
      <c r="AF245" s="9" t="str">
        <f>IF(G245="Plan 26",IF(J245="Unplanned PTO",0,VLOOKUP(RPT!A245,KRG!$B$2:$BA$200,52,0)),"")</f>
        <v/>
      </c>
      <c r="AG245" s="9" t="str">
        <f t="shared" si="60"/>
        <v/>
      </c>
      <c r="AH245" s="9" t="str">
        <f>IF(G245="Plan 32",VLOOKUP(A245,'SWG2'!B:BA,52,0),"")</f>
        <v/>
      </c>
      <c r="AI245" s="9" t="str">
        <f t="shared" si="55"/>
        <v/>
      </c>
      <c r="AJ245" s="9" t="str">
        <f>IF(G245="Plan 3",IF(AND(H245&gt;=38,J245&lt;&gt;"Unplanned PTO"),IF(AND(INDEX(FPL!P:P,MATCH(RPT!A245,FPL!B:B,0),1)&gt;=0.92),4.25,3),IF(AND(H245&gt;=38,J245="Unplanned PTO",AP245&gt;=38),IF(INDEX(FPL!P:P,MATCH(RPT!A245,FPL!B:B,0),1)&gt;=0.92,4.25,3),IF(INDEX(FPL!P:P,MATCH(RPT!A245,FPL!B:B,0),1)&gt;=0.92,1.25,0))),"")</f>
        <v/>
      </c>
      <c r="AL245" s="22" t="e">
        <f>INDEX(Roster!F:F, MATCH(RPT!A245,Roster!A:A,0),1)</f>
        <v>#N/A</v>
      </c>
      <c r="AM245">
        <f>IF(SUMIFS(HRS!G:G,HRS!F:F,"REG",HRS!C:C,RPT!A245)+SUMIFS(HRS!G:G,HRS!F:F,"OT",HRS!C:C,RPT!A245)+SUMIFS(HRS!G:G,HRS!F:F,"PTO",HRS!C:C,RPT!A245,HRS!S:S,"PTOS")&gt;=38,SUMIFS(HRS!G:G,HRS!F:F,"REG",HRS!C:C,RPT!A245)+SUMIFS(HRS!G:G,HRS!F:F,"OT",HRS!C:C,RPT!A245),0)</f>
        <v>0</v>
      </c>
      <c r="AP245">
        <f>SUMIFS(HRS!G:G,HRS!C:C,E245,HRS!F:F,"REG")+SUMIFS(HRS!G:G,HRS!C:C,E245,HRS!F:F,"OT")</f>
        <v>0</v>
      </c>
      <c r="AS245" s="9" t="str">
        <f t="shared" si="48"/>
        <v>1244 244</v>
      </c>
      <c r="AT245" s="9">
        <f t="shared" si="49"/>
        <v>0</v>
      </c>
      <c r="AU245" s="9" t="str">
        <f t="shared" si="59"/>
        <v/>
      </c>
      <c r="AV245" s="19" t="str">
        <f t="shared" si="56"/>
        <v/>
      </c>
      <c r="BA245"/>
    </row>
    <row r="246" spans="1:53" ht="12.75" customHeight="1" x14ac:dyDescent="0.2">
      <c r="A246" s="2">
        <f>Roster!A246</f>
        <v>0</v>
      </c>
      <c r="B246" s="2">
        <f t="shared" si="57"/>
        <v>245</v>
      </c>
      <c r="C246" s="2">
        <v>1245</v>
      </c>
      <c r="D246" s="2">
        <f>Roster!D246</f>
        <v>0</v>
      </c>
      <c r="E246" s="2" t="str">
        <f t="shared" si="50"/>
        <v>00</v>
      </c>
      <c r="F246" s="2">
        <f>IFERROR(INDEX('Cur Sch'!G:G,MATCH(RPT!A246,'Cur Sch'!C:C,0),1),0)</f>
        <v>0</v>
      </c>
      <c r="G246" s="2">
        <f>Roster!N246</f>
        <v>0</v>
      </c>
      <c r="H246" s="3">
        <f>SUMIF(HRS!C:C,RPT!E246,HRS!G:G)</f>
        <v>0</v>
      </c>
      <c r="I246" s="9" t="str">
        <f>IFERROR(IF(VLOOKUP(A246,PA!A:E,5,0)=0,"Yes",""),"No")</f>
        <v>No</v>
      </c>
      <c r="J246" s="9" t="str">
        <f>IFERROR(IF(VLOOKUP(A246,PTO!A:L,12,0)="PTOU Applied", "Unplanned PTO",IF(VLOOKUP(A246,PTO!A:L,12,0)="PTOU ","Denied PTO","Planned PTO")),"No PTO")</f>
        <v>No PTO</v>
      </c>
      <c r="K246" s="9" t="str">
        <f t="shared" si="51"/>
        <v>Check</v>
      </c>
      <c r="L246" s="14" t="str">
        <f>IFERROR(IF(AND(D246="Kroger",OR(U246="1",U246="0")),IF(VLOOKUP(RPT!A246,KRG!$B$2:$BA$200,52,0)=0,IF(RPT!J246="Planned PTO",IF((F246-0.75)&lt;H246,"Check",""),""),""),""),"")</f>
        <v/>
      </c>
      <c r="M246" s="14" t="str">
        <f>IFERROR(IF(IF(D246="Kroger",AVERAGEIFS('QA Check'!E:E,'QA Check'!C:C,RPT!A246,'QA Check'!H:H,"(QA)"),0)&gt;=90%,IF(AND(I246="Yes",J246&lt;&gt;"Unplanned PTO",U246=1),"Check",""),""),"")</f>
        <v/>
      </c>
      <c r="U246" s="17">
        <f t="shared" si="47"/>
        <v>0</v>
      </c>
      <c r="V246" s="8" t="str">
        <f t="shared" si="52"/>
        <v/>
      </c>
      <c r="W246" s="9" t="str">
        <f>IF(G246="Plan 2",IF(AND(IFERROR(INDEX(KRG!D:D,MATCH(RPT!A246,KRG!B:B,0),1)="Plan 2",0),A246&lt;&gt;212821),INDEX(KRG!BA:BA,MATCH(RPT!A246,KRG!B:B,0),1),IF(AND(I246="Yes",OR(J246="No PTO",J246="Planned PTO",J246="Denied PTO")),2,0)),"")</f>
        <v/>
      </c>
      <c r="X246" s="9" t="str">
        <f t="shared" si="53"/>
        <v/>
      </c>
      <c r="Y246" s="9" t="str">
        <f>IF(G246="Plan 9",VLOOKUP(RPT!A246,KRG!$B$2:$BA$200,52,0),"")</f>
        <v/>
      </c>
      <c r="Z246" s="9" t="str">
        <f>IF(G246="Plan 11",VLOOKUP(RPT!A246,KRG!$B$2:$BA$200,52,0),"")</f>
        <v/>
      </c>
      <c r="AA246" s="9" t="str">
        <f>IF(G246="Plan 12",IF(D246="Kroger",IF(J246="",0,VLOOKUP(RPT!A246,KRG!$B$2:$BA$200,52,0)),IF(D246="SW Gas (Jax)",INDEX('SWG2'!BA:BA,MATCH(RPT!A246,'SWG2'!B:B,0),1),IF(D246="Mercedes (Jax)",IF(SUM(SUMIFS(HRS!G:G,HRS!C:C,A246,HRS!F:F,{"OT","REG","PR2.5","PROT5","PR125","PROTC","PR2.0","PROT4"}))&gt;=38,4,0),IF(D246="FPL",IF(AND(H246&gt;=38,I246="Yes"),5.5,IF(H246&gt;=38,3,0)),IF(AND(I246="Yes",OR(J246="No PTO",J246="Planned PTO",J246="Denied PTO")),2.5,0))))),"")</f>
        <v/>
      </c>
      <c r="AB246" s="9" t="str">
        <f>IF(G246="Plan 19",IF(J246="",0,VLOOKUP(RPT!A246,KRG!$B$2:$BA$200,52,0)),"")</f>
        <v/>
      </c>
      <c r="AC246" s="9" t="str">
        <f t="shared" si="54"/>
        <v/>
      </c>
      <c r="AD246" s="9" t="str">
        <f>IF(G246="Plan 22",VLOOKUP(RPT!A246,KRG!$B$2:$BA$200,52,0),"")</f>
        <v/>
      </c>
      <c r="AE246" s="3" t="str">
        <f t="shared" si="58"/>
        <v/>
      </c>
      <c r="AF246" s="9" t="str">
        <f>IF(G246="Plan 26",IF(J246="Unplanned PTO",0,VLOOKUP(RPT!A246,KRG!$B$2:$BA$200,52,0)),"")</f>
        <v/>
      </c>
      <c r="AG246" s="9" t="str">
        <f t="shared" si="60"/>
        <v/>
      </c>
      <c r="AH246" s="9" t="str">
        <f>IF(G246="Plan 32",VLOOKUP(A246,'SWG2'!B:BA,52,0),"")</f>
        <v/>
      </c>
      <c r="AI246" s="9" t="str">
        <f t="shared" si="55"/>
        <v/>
      </c>
      <c r="AJ246" s="9" t="str">
        <f>IF(G246="Plan 3",IF(AND(H246&gt;=38,J246&lt;&gt;"Unplanned PTO"),IF(AND(INDEX(FPL!P:P,MATCH(RPT!A246,FPL!B:B,0),1)&gt;=0.92),4.25,3),IF(AND(H246&gt;=38,J246="Unplanned PTO",AP246&gt;=38),IF(INDEX(FPL!P:P,MATCH(RPT!A246,FPL!B:B,0),1)&gt;=0.92,4.25,3),IF(INDEX(FPL!P:P,MATCH(RPT!A246,FPL!B:B,0),1)&gt;=0.92,1.25,0))),"")</f>
        <v/>
      </c>
      <c r="AL246" s="22" t="e">
        <f>INDEX(Roster!F:F, MATCH(RPT!A246,Roster!A:A,0),1)</f>
        <v>#N/A</v>
      </c>
      <c r="AM246">
        <f>IF(SUMIFS(HRS!G:G,HRS!F:F,"REG",HRS!C:C,RPT!A246)+SUMIFS(HRS!G:G,HRS!F:F,"OT",HRS!C:C,RPT!A246)+SUMIFS(HRS!G:G,HRS!F:F,"PTO",HRS!C:C,RPT!A246,HRS!S:S,"PTOS")&gt;=38,SUMIFS(HRS!G:G,HRS!F:F,"REG",HRS!C:C,RPT!A246)+SUMIFS(HRS!G:G,HRS!F:F,"OT",HRS!C:C,RPT!A246),0)</f>
        <v>0</v>
      </c>
      <c r="AP246">
        <f>SUMIFS(HRS!G:G,HRS!C:C,E246,HRS!F:F,"REG")+SUMIFS(HRS!G:G,HRS!C:C,E246,HRS!F:F,"OT")</f>
        <v>0</v>
      </c>
      <c r="AS246" s="9" t="str">
        <f t="shared" si="48"/>
        <v>1245 245</v>
      </c>
      <c r="AT246" s="9">
        <f t="shared" si="49"/>
        <v>0</v>
      </c>
      <c r="AU246" s="9" t="str">
        <f t="shared" si="59"/>
        <v/>
      </c>
      <c r="AV246" s="19" t="str">
        <f t="shared" si="56"/>
        <v/>
      </c>
      <c r="BA246"/>
    </row>
    <row r="247" spans="1:53" ht="12.75" customHeight="1" x14ac:dyDescent="0.2">
      <c r="A247" s="2">
        <f>Roster!A247</f>
        <v>0</v>
      </c>
      <c r="B247" s="2">
        <f t="shared" si="57"/>
        <v>246</v>
      </c>
      <c r="C247" s="2">
        <v>1246</v>
      </c>
      <c r="D247" s="2">
        <f>Roster!D247</f>
        <v>0</v>
      </c>
      <c r="E247" s="2" t="str">
        <f t="shared" si="50"/>
        <v>00</v>
      </c>
      <c r="F247" s="2">
        <f>IFERROR(INDEX('Cur Sch'!G:G,MATCH(RPT!A247,'Cur Sch'!C:C,0),1),0)</f>
        <v>0</v>
      </c>
      <c r="G247" s="2">
        <f>Roster!N247</f>
        <v>0</v>
      </c>
      <c r="H247" s="3">
        <f>SUMIF(HRS!C:C,RPT!E247,HRS!G:G)</f>
        <v>0</v>
      </c>
      <c r="I247" s="9" t="str">
        <f>IFERROR(IF(VLOOKUP(A247,PA!A:E,5,0)=0,"Yes",""),"No")</f>
        <v>No</v>
      </c>
      <c r="J247" s="9" t="str">
        <f>IFERROR(IF(VLOOKUP(A247,PTO!A:L,12,0)="PTOU Applied", "Unplanned PTO",IF(VLOOKUP(A247,PTO!A:L,12,0)="PTOU ","Denied PTO","Planned PTO")),"No PTO")</f>
        <v>No PTO</v>
      </c>
      <c r="K247" s="9" t="str">
        <f t="shared" si="51"/>
        <v>Check</v>
      </c>
      <c r="L247" s="14" t="str">
        <f>IFERROR(IF(AND(D247="Kroger",OR(U247="1",U247="0")),IF(VLOOKUP(RPT!A247,KRG!$B$2:$BA$200,52,0)=0,IF(RPT!J247="Planned PTO",IF((F247-0.75)&lt;H247,"Check",""),""),""),""),"")</f>
        <v/>
      </c>
      <c r="M247" s="14" t="str">
        <f>IFERROR(IF(IF(D247="Kroger",AVERAGEIFS('QA Check'!E:E,'QA Check'!C:C,RPT!A247,'QA Check'!H:H,"(QA)"),0)&gt;=90%,IF(AND(I247="Yes",J247&lt;&gt;"Unplanned PTO",U247=1),"Check",""),""),"")</f>
        <v/>
      </c>
      <c r="U247" s="17">
        <f t="shared" si="47"/>
        <v>0</v>
      </c>
      <c r="V247" s="8" t="str">
        <f t="shared" si="52"/>
        <v/>
      </c>
      <c r="W247" s="9" t="str">
        <f>IF(G247="Plan 2",IF(AND(IFERROR(INDEX(KRG!D:D,MATCH(RPT!A247,KRG!B:B,0),1)="Plan 2",0),A247&lt;&gt;212821),INDEX(KRG!BA:BA,MATCH(RPT!A247,KRG!B:B,0),1),IF(AND(I247="Yes",OR(J247="No PTO",J247="Planned PTO",J247="Denied PTO")),2,0)),"")</f>
        <v/>
      </c>
      <c r="X247" s="9" t="str">
        <f t="shared" si="53"/>
        <v/>
      </c>
      <c r="Y247" s="9" t="str">
        <f>IF(G247="Plan 9",VLOOKUP(RPT!A247,KRG!$B$2:$BA$200,52,0),"")</f>
        <v/>
      </c>
      <c r="Z247" s="9" t="str">
        <f>IF(G247="Plan 11",VLOOKUP(RPT!A247,KRG!$B$2:$BA$200,52,0),"")</f>
        <v/>
      </c>
      <c r="AA247" s="9" t="str">
        <f>IF(G247="Plan 12",IF(D247="Kroger",IF(J247="",0,VLOOKUP(RPT!A247,KRG!$B$2:$BA$200,52,0)),IF(D247="SW Gas (Jax)",INDEX('SWG2'!BA:BA,MATCH(RPT!A247,'SWG2'!B:B,0),1),IF(D247="Mercedes (Jax)",IF(SUM(SUMIFS(HRS!G:G,HRS!C:C,A247,HRS!F:F,{"OT","REG","PR2.5","PROT5","PR125","PROTC","PR2.0","PROT4"}))&gt;=38,4,0),IF(D247="FPL",IF(AND(H247&gt;=38,I247="Yes"),5.5,IF(H247&gt;=38,3,0)),IF(AND(I247="Yes",OR(J247="No PTO",J247="Planned PTO",J247="Denied PTO")),2.5,0))))),"")</f>
        <v/>
      </c>
      <c r="AB247" s="9" t="str">
        <f>IF(G247="Plan 19",IF(J247="",0,VLOOKUP(RPT!A247,KRG!$B$2:$BA$200,52,0)),"")</f>
        <v/>
      </c>
      <c r="AC247" s="9" t="str">
        <f t="shared" si="54"/>
        <v/>
      </c>
      <c r="AD247" s="9" t="str">
        <f>IF(G247="Plan 22",VLOOKUP(RPT!A247,KRG!$B$2:$BA$200,52,0),"")</f>
        <v/>
      </c>
      <c r="AE247" s="3" t="str">
        <f t="shared" si="58"/>
        <v/>
      </c>
      <c r="AF247" s="9" t="str">
        <f>IF(G247="Plan 26",IF(J247="Unplanned PTO",0,VLOOKUP(RPT!A247,KRG!$B$2:$BA$200,52,0)),"")</f>
        <v/>
      </c>
      <c r="AG247" s="9" t="str">
        <f t="shared" si="60"/>
        <v/>
      </c>
      <c r="AH247" s="9" t="str">
        <f>IF(G247="Plan 32",VLOOKUP(A247,'SWG2'!B:BA,52,0),"")</f>
        <v/>
      </c>
      <c r="AI247" s="9" t="str">
        <f t="shared" si="55"/>
        <v/>
      </c>
      <c r="AJ247" s="9" t="str">
        <f>IF(G247="Plan 3",IF(AND(H247&gt;=38,J247&lt;&gt;"Unplanned PTO"),IF(AND(INDEX(FPL!P:P,MATCH(RPT!A247,FPL!B:B,0),1)&gt;=0.92),4.25,3),IF(AND(H247&gt;=38,J247="Unplanned PTO",AP247&gt;=38),IF(INDEX(FPL!P:P,MATCH(RPT!A247,FPL!B:B,0),1)&gt;=0.92,4.25,3),IF(INDEX(FPL!P:P,MATCH(RPT!A247,FPL!B:B,0),1)&gt;=0.92,1.25,0))),"")</f>
        <v/>
      </c>
      <c r="AL247" s="22" t="e">
        <f>INDEX(Roster!F:F, MATCH(RPT!A247,Roster!A:A,0),1)</f>
        <v>#N/A</v>
      </c>
      <c r="AM247">
        <f>IF(SUMIFS(HRS!G:G,HRS!F:F,"REG",HRS!C:C,RPT!A247)+SUMIFS(HRS!G:G,HRS!F:F,"OT",HRS!C:C,RPT!A247)+SUMIFS(HRS!G:G,HRS!F:F,"PTO",HRS!C:C,RPT!A247,HRS!S:S,"PTOS")&gt;=38,SUMIFS(HRS!G:G,HRS!F:F,"REG",HRS!C:C,RPT!A247)+SUMIFS(HRS!G:G,HRS!F:F,"OT",HRS!C:C,RPT!A247),0)</f>
        <v>0</v>
      </c>
      <c r="AP247">
        <f>SUMIFS(HRS!G:G,HRS!C:C,E247,HRS!F:F,"REG")+SUMIFS(HRS!G:G,HRS!C:C,E247,HRS!F:F,"OT")</f>
        <v>0</v>
      </c>
      <c r="AS247" s="9" t="str">
        <f t="shared" si="48"/>
        <v>1246 246</v>
      </c>
      <c r="AT247" s="9">
        <f t="shared" si="49"/>
        <v>0</v>
      </c>
      <c r="AU247" s="9" t="str">
        <f t="shared" si="59"/>
        <v/>
      </c>
      <c r="AV247" s="19" t="str">
        <f t="shared" si="56"/>
        <v/>
      </c>
      <c r="BA247"/>
    </row>
    <row r="248" spans="1:53" ht="12.75" customHeight="1" x14ac:dyDescent="0.2">
      <c r="A248" s="2">
        <f>Roster!A248</f>
        <v>0</v>
      </c>
      <c r="B248" s="2">
        <f t="shared" si="57"/>
        <v>247</v>
      </c>
      <c r="C248" s="2">
        <v>1247</v>
      </c>
      <c r="D248" s="2">
        <f>Roster!D248</f>
        <v>0</v>
      </c>
      <c r="F248" s="2">
        <f>IFERROR(INDEX('Cur Sch'!G:G,MATCH(RPT!A248,'Cur Sch'!C:C,0),1),0)</f>
        <v>0</v>
      </c>
      <c r="G248" s="2">
        <f>Roster!N248</f>
        <v>0</v>
      </c>
      <c r="H248" s="3">
        <f>SUMIF(HRS!C:C,RPT!E248,HRS!G:G)</f>
        <v>0</v>
      </c>
      <c r="I248" s="9" t="str">
        <f>IFERROR(IF(VLOOKUP(A248,PA!A:E,5,0)=0,"Yes",""),"No")</f>
        <v>No</v>
      </c>
      <c r="J248" s="9" t="str">
        <f>IFERROR(IF(VLOOKUP(A248,PTO!A:L,12,0)="PTOU Applied", "Unplanned PTO",IF(VLOOKUP(A248,PTO!A:L,12,0)="PTOU ","Denied PTO","Planned PTO")),"No PTO")</f>
        <v>No PTO</v>
      </c>
      <c r="K248" s="9" t="str">
        <f t="shared" si="51"/>
        <v>Check</v>
      </c>
      <c r="L248" s="14" t="str">
        <f>IFERROR(IF(AND(D248="Kroger",OR(U248="1",U248="0")),IF(VLOOKUP(RPT!A248,KRG!$B$2:$BA$200,52,0)=0,IF(RPT!J248="Planned PTO",IF((F248-0.75)&lt;H248,"Check",""),""),""),""),"")</f>
        <v/>
      </c>
      <c r="M248" s="14" t="str">
        <f>IFERROR(IF(IF(D248="Kroger",AVERAGEIFS('QA Check'!E:E,'QA Check'!C:C,RPT!A248,'QA Check'!H:H,"(QA)"),0)&gt;=90%,IF(AND(I248="Yes",J248&lt;&gt;"Unplanned PTO",U248=1),"Check",""),""),"")</f>
        <v/>
      </c>
      <c r="U248" s="17">
        <f t="shared" si="47"/>
        <v>0</v>
      </c>
      <c r="AI248" s="9" t="str">
        <f t="shared" ref="AI248:AI258" si="61">IF(G248="Plan 33",IF(AP248&gt;=38,3,0),"")</f>
        <v/>
      </c>
      <c r="AJ248" s="9" t="str">
        <f>IF(G248="Plan 3",IF(AND(H248&gt;=38,J248&lt;&gt;"Unplanned PTO"),IF(AND(INDEX(FPL!P:P,MATCH(RPT!A248,FPL!B:B,0),1)&gt;=0.92),4.25,3),IF(AND(H248&gt;=38,J248="Unplanned PTO",AP248&gt;=38),IF(INDEX(FPL!P:P,MATCH(RPT!A248,FPL!B:B,0),1)&gt;=0.92,4.25,3),IF(INDEX(FPL!P:P,MATCH(RPT!A248,FPL!B:B,0),1)&gt;=0.92,1.25,0))),"")</f>
        <v/>
      </c>
      <c r="AL248" s="22" t="e">
        <f>INDEX(Roster!F:F, MATCH(RPT!A248,Roster!A:A,0),1)</f>
        <v>#N/A</v>
      </c>
      <c r="AM248">
        <f>IF(SUMIFS(HRS!G:G,HRS!F:F,"REG",HRS!C:C,RPT!A248)+SUMIFS(HRS!G:G,HRS!F:F,"OT",HRS!C:C,RPT!A248)+SUMIFS(HRS!G:G,HRS!F:F,"PTO",HRS!C:C,RPT!A248,HRS!S:S,"PTOS")&gt;=38,SUMIFS(HRS!G:G,HRS!F:F,"REG",HRS!C:C,RPT!A248)+SUMIFS(HRS!G:G,HRS!F:F,"OT",HRS!C:C,RPT!A248),0)</f>
        <v>0</v>
      </c>
      <c r="AP248">
        <f>SUMIFS(HRS!G:G,HRS!C:C,E248,HRS!F:F,"REG")+SUMIFS(HRS!G:G,HRS!C:C,E248,HRS!F:F,"OT")</f>
        <v>0</v>
      </c>
      <c r="AS248" s="9" t="str">
        <f t="shared" si="48"/>
        <v>1247 247</v>
      </c>
      <c r="AT248" s="9">
        <f t="shared" si="49"/>
        <v>0</v>
      </c>
      <c r="AU248" s="9" t="str">
        <f t="shared" si="59"/>
        <v/>
      </c>
      <c r="AV248" s="19" t="str">
        <f t="shared" si="56"/>
        <v/>
      </c>
      <c r="BA248"/>
    </row>
    <row r="249" spans="1:53" ht="12.75" customHeight="1" x14ac:dyDescent="0.2">
      <c r="A249" s="2">
        <f>Roster!A249</f>
        <v>0</v>
      </c>
      <c r="B249" s="2">
        <f t="shared" si="57"/>
        <v>248</v>
      </c>
      <c r="C249" s="2">
        <v>1248</v>
      </c>
      <c r="D249" s="2">
        <f>Roster!D249</f>
        <v>0</v>
      </c>
      <c r="F249" s="2">
        <f>IFERROR(INDEX('Cur Sch'!G:G,MATCH(RPT!A249,'Cur Sch'!C:C,0),1),0)</f>
        <v>0</v>
      </c>
      <c r="G249" s="2">
        <f>Roster!N249</f>
        <v>0</v>
      </c>
      <c r="H249" s="3">
        <f>SUMIF(HRS!C:C,RPT!E249,HRS!G:G)</f>
        <v>0</v>
      </c>
      <c r="I249" s="9" t="str">
        <f>IFERROR(IF(VLOOKUP(A249,PA!A:E,5,0)=0,"Yes",""),"No")</f>
        <v>No</v>
      </c>
      <c r="J249" s="9" t="str">
        <f>IFERROR(IF(VLOOKUP(A249,PTO!A:L,12,0)="PTOU Applied", "Unplanned PTO",IF(VLOOKUP(A249,PTO!A:L,12,0)="PTOU ","Denied PTO","Planned PTO")),"No PTO")</f>
        <v>No PTO</v>
      </c>
      <c r="K249" s="9" t="str">
        <f t="shared" si="51"/>
        <v>Check</v>
      </c>
      <c r="L249" s="14" t="str">
        <f>IFERROR(IF(AND(D249="Kroger",OR(U249="1",U249="0")),IF(VLOOKUP(RPT!A249,KRG!$B$2:$BA$200,52,0)=0,IF(RPT!J249="Planned PTO",IF((F249-0.75)&lt;H249,"Check",""),""),""),""),"")</f>
        <v/>
      </c>
      <c r="M249" s="14" t="str">
        <f>IFERROR(IF(IF(D249="Kroger",AVERAGEIFS('QA Check'!E:E,'QA Check'!C:C,RPT!A249,'QA Check'!H:H,"(QA)"),0)&gt;=90%,IF(AND(I249="Yes",J249&lt;&gt;"Unplanned PTO",U249=1),"Check",""),""),"")</f>
        <v/>
      </c>
      <c r="U249" s="17">
        <f t="shared" si="47"/>
        <v>0</v>
      </c>
      <c r="AI249" s="9" t="str">
        <f t="shared" si="61"/>
        <v/>
      </c>
      <c r="AJ249" s="9" t="str">
        <f>IF(G249="Plan 3",IF(AND(H249&gt;=38,J249&lt;&gt;"Unplanned PTO"),IF(AND(INDEX(FPL!P:P,MATCH(RPT!A249,FPL!B:B,0),1)&gt;=0.92),4.25,3),IF(AND(H249&gt;=38,J249="Unplanned PTO",AP249&gt;=38),IF(INDEX(FPL!P:P,MATCH(RPT!A249,FPL!B:B,0),1)&gt;=0.92,4.25,3),IF(INDEX(FPL!P:P,MATCH(RPT!A249,FPL!B:B,0),1)&gt;=0.92,1.25,0))),"")</f>
        <v/>
      </c>
      <c r="AL249" s="22" t="e">
        <f>INDEX(Roster!F:F, MATCH(RPT!A249,Roster!A:A,0),1)</f>
        <v>#N/A</v>
      </c>
      <c r="AM249">
        <f>IF(SUMIFS(HRS!G:G,HRS!F:F,"REG",HRS!C:C,RPT!A249)+SUMIFS(HRS!G:G,HRS!F:F,"OT",HRS!C:C,RPT!A249)+SUMIFS(HRS!G:G,HRS!F:F,"PTO",HRS!C:C,RPT!A249,HRS!S:S,"PTOS")&gt;=38,SUMIFS(HRS!G:G,HRS!F:F,"REG",HRS!C:C,RPT!A249)+SUMIFS(HRS!G:G,HRS!F:F,"OT",HRS!C:C,RPT!A249),0)</f>
        <v>0</v>
      </c>
      <c r="AP249">
        <f>SUMIFS(HRS!G:G,HRS!C:C,E249,HRS!F:F,"REG")+SUMIFS(HRS!G:G,HRS!C:C,E249,HRS!F:F,"OT")</f>
        <v>0</v>
      </c>
      <c r="AS249" s="9" t="str">
        <f t="shared" si="48"/>
        <v>1248 248</v>
      </c>
      <c r="AT249" s="9">
        <f t="shared" si="49"/>
        <v>0</v>
      </c>
      <c r="AU249" s="9" t="str">
        <f t="shared" si="59"/>
        <v/>
      </c>
      <c r="AV249" s="19" t="str">
        <f t="shared" si="56"/>
        <v/>
      </c>
      <c r="BA249"/>
    </row>
    <row r="250" spans="1:53" ht="12.75" customHeight="1" x14ac:dyDescent="0.2">
      <c r="A250" s="2">
        <f>Roster!A250</f>
        <v>0</v>
      </c>
      <c r="B250" s="2">
        <f t="shared" si="57"/>
        <v>249</v>
      </c>
      <c r="C250" s="2">
        <v>1249</v>
      </c>
      <c r="D250" s="2">
        <f>Roster!D250</f>
        <v>0</v>
      </c>
      <c r="F250" s="2">
        <f>IFERROR(INDEX('Cur Sch'!G:G,MATCH(RPT!A250,'Cur Sch'!C:C,0),1),0)</f>
        <v>0</v>
      </c>
      <c r="G250" s="2">
        <f>Roster!N250</f>
        <v>0</v>
      </c>
      <c r="H250" s="3">
        <f>SUMIF(HRS!C:C,RPT!E250,HRS!G:G)</f>
        <v>0</v>
      </c>
      <c r="I250" s="9" t="str">
        <f>IFERROR(IF(VLOOKUP(A250,PA!A:E,5,0)=0,"Yes",""),"No")</f>
        <v>No</v>
      </c>
      <c r="J250" s="9" t="str">
        <f>IFERROR(IF(VLOOKUP(A250,PTO!A:L,12,0)="PTOU Applied", "Unplanned PTO",IF(VLOOKUP(A250,PTO!A:L,12,0)="PTOU ","Denied PTO","Planned PTO")),"No PTO")</f>
        <v>No PTO</v>
      </c>
      <c r="K250" s="9" t="str">
        <f t="shared" si="51"/>
        <v>Check</v>
      </c>
      <c r="L250" s="14" t="str">
        <f>IFERROR(IF(AND(D250="Kroger",OR(U250="1",U250="0")),IF(VLOOKUP(RPT!A250,KRG!$B$2:$BA$200,52,0)=0,IF(RPT!J250="Planned PTO",IF((F250-0.75)&lt;H250,"Check",""),""),""),""),"")</f>
        <v/>
      </c>
      <c r="M250" s="14" t="str">
        <f>IFERROR(IF(IF(D250="Kroger",AVERAGEIFS('QA Check'!E:E,'QA Check'!C:C,RPT!A250,'QA Check'!H:H,"(QA)"),0)&gt;=90%,IF(AND(I250="Yes",J250&lt;&gt;"Unplanned PTO",U250=1),"Check",""),""),"")</f>
        <v/>
      </c>
      <c r="U250" s="17">
        <f t="shared" si="47"/>
        <v>0</v>
      </c>
      <c r="AI250" s="9" t="str">
        <f t="shared" si="61"/>
        <v/>
      </c>
      <c r="AJ250" s="9" t="str">
        <f>IF(G250="Plan 3",IF(AND(H250&gt;=38,J250&lt;&gt;"Unplanned PTO"),IF(AND(INDEX(FPL!P:P,MATCH(RPT!A250,FPL!B:B,0),1)&gt;=0.92),4.25,3),IF(AND(H250&gt;=38,J250="Unplanned PTO",AP250&gt;=38),IF(INDEX(FPL!P:P,MATCH(RPT!A250,FPL!B:B,0),1)&gt;=0.92,4.25,3),IF(INDEX(FPL!P:P,MATCH(RPT!A250,FPL!B:B,0),1)&gt;=0.92,1.25,0))),"")</f>
        <v/>
      </c>
      <c r="AL250" s="22" t="e">
        <f>INDEX(Roster!F:F, MATCH(RPT!A250,Roster!A:A,0),1)</f>
        <v>#N/A</v>
      </c>
      <c r="AM250">
        <f>IF(SUMIFS(HRS!G:G,HRS!F:F,"REG",HRS!C:C,RPT!A250)+SUMIFS(HRS!G:G,HRS!F:F,"OT",HRS!C:C,RPT!A250)+SUMIFS(HRS!G:G,HRS!F:F,"PTO",HRS!C:C,RPT!A250,HRS!S:S,"PTOS")&gt;=38,SUMIFS(HRS!G:G,HRS!F:F,"REG",HRS!C:C,RPT!A250)+SUMIFS(HRS!G:G,HRS!F:F,"OT",HRS!C:C,RPT!A250),0)</f>
        <v>0</v>
      </c>
      <c r="AP250">
        <f>SUMIFS(HRS!G:G,HRS!C:C,E250,HRS!F:F,"REG")+SUMIFS(HRS!G:G,HRS!C:C,E250,HRS!F:F,"OT")</f>
        <v>0</v>
      </c>
      <c r="AS250" s="9" t="str">
        <f t="shared" si="48"/>
        <v>1249 249</v>
      </c>
      <c r="AT250" s="9">
        <f t="shared" si="49"/>
        <v>0</v>
      </c>
      <c r="AU250" s="9" t="str">
        <f t="shared" si="59"/>
        <v/>
      </c>
      <c r="AV250" s="19" t="str">
        <f t="shared" si="56"/>
        <v/>
      </c>
      <c r="BA250"/>
    </row>
    <row r="251" spans="1:53" ht="12.75" customHeight="1" x14ac:dyDescent="0.2">
      <c r="A251" s="2">
        <f>Roster!A251</f>
        <v>0</v>
      </c>
      <c r="B251" s="2">
        <f t="shared" si="57"/>
        <v>250</v>
      </c>
      <c r="C251" s="2">
        <v>1250</v>
      </c>
      <c r="D251" s="2">
        <f>Roster!D251</f>
        <v>0</v>
      </c>
      <c r="F251" s="2">
        <f>IFERROR(INDEX('Cur Sch'!G:G,MATCH(RPT!A251,'Cur Sch'!C:C,0),1),0)</f>
        <v>0</v>
      </c>
      <c r="G251" s="2">
        <f>Roster!N251</f>
        <v>0</v>
      </c>
      <c r="H251" s="3">
        <f>SUMIF(HRS!C:C,RPT!E251,HRS!G:G)</f>
        <v>0</v>
      </c>
      <c r="I251" s="9" t="str">
        <f>IFERROR(IF(VLOOKUP(A251,PA!A:E,5,0)=0,"Yes",""),"No")</f>
        <v>No</v>
      </c>
      <c r="J251" s="9" t="str">
        <f>IFERROR(IF(VLOOKUP(A251,PTO!A:L,12,0)="PTOU Applied", "Unplanned PTO",IF(VLOOKUP(A251,PTO!A:L,12,0)="PTOU ","Denied PTO","Planned PTO")),"No PTO")</f>
        <v>No PTO</v>
      </c>
      <c r="K251" s="9" t="str">
        <f t="shared" si="51"/>
        <v>Check</v>
      </c>
      <c r="L251" s="14" t="str">
        <f>IFERROR(IF(AND(D251="Kroger",OR(U251="1",U251="0")),IF(VLOOKUP(RPT!A251,KRG!$B$2:$BA$200,52,0)=0,IF(RPT!J251="Planned PTO",IF((F251-0.75)&lt;H251,"Check",""),""),""),""),"")</f>
        <v/>
      </c>
      <c r="M251" s="14" t="str">
        <f>IFERROR(IF(IF(D251="Kroger",AVERAGEIFS('QA Check'!E:E,'QA Check'!C:C,RPT!A251,'QA Check'!H:H,"(QA)"),0)&gt;=90%,IF(AND(I251="Yes",J251&lt;&gt;"Unplanned PTO",U251=1),"Check",""),""),"")</f>
        <v/>
      </c>
      <c r="U251" s="17">
        <f t="shared" si="47"/>
        <v>0</v>
      </c>
      <c r="AI251" s="9" t="str">
        <f t="shared" si="61"/>
        <v/>
      </c>
      <c r="AJ251" s="9" t="str">
        <f>IF(G251="Plan 3",IF(AND(H251&gt;=38,J251&lt;&gt;"Unplanned PTO"),IF(AND(INDEX(FPL!P:P,MATCH(RPT!A251,FPL!B:B,0),1)&gt;=0.92),4.25,3),IF(AND(H251&gt;=38,J251="Unplanned PTO",AP251&gt;=38),IF(INDEX(FPL!P:P,MATCH(RPT!A251,FPL!B:B,0),1)&gt;=0.92,4.25,3),IF(INDEX(FPL!P:P,MATCH(RPT!A251,FPL!B:B,0),1)&gt;=0.92,1.25,0))),"")</f>
        <v/>
      </c>
      <c r="AL251" s="22" t="e">
        <f>INDEX(Roster!F:F, MATCH(RPT!A251,Roster!A:A,0),1)</f>
        <v>#N/A</v>
      </c>
      <c r="AM251">
        <f>IF(SUMIFS(HRS!G:G,HRS!F:F,"REG",HRS!C:C,RPT!A251)+SUMIFS(HRS!G:G,HRS!F:F,"OT",HRS!C:C,RPT!A251)+SUMIFS(HRS!G:G,HRS!F:F,"PTO",HRS!C:C,RPT!A251,HRS!S:S,"PTOS")&gt;=38,SUMIFS(HRS!G:G,HRS!F:F,"REG",HRS!C:C,RPT!A251)+SUMIFS(HRS!G:G,HRS!F:F,"OT",HRS!C:C,RPT!A251),0)</f>
        <v>0</v>
      </c>
      <c r="AP251">
        <f>SUMIFS(HRS!G:G,HRS!C:C,E251,HRS!F:F,"REG")+SUMIFS(HRS!G:G,HRS!C:C,E251,HRS!F:F,"OT")</f>
        <v>0</v>
      </c>
      <c r="AS251" s="9" t="str">
        <f t="shared" si="48"/>
        <v>1250 250</v>
      </c>
      <c r="AT251" s="9">
        <f t="shared" si="49"/>
        <v>0</v>
      </c>
      <c r="AU251" s="9" t="str">
        <f t="shared" si="59"/>
        <v/>
      </c>
      <c r="AV251" s="19" t="str">
        <f t="shared" si="56"/>
        <v/>
      </c>
      <c r="BA251"/>
    </row>
    <row r="252" spans="1:53" ht="12.75" customHeight="1" x14ac:dyDescent="0.2">
      <c r="A252" s="2">
        <f>Roster!A252</f>
        <v>0</v>
      </c>
      <c r="B252" s="2">
        <f t="shared" si="57"/>
        <v>251</v>
      </c>
      <c r="C252" s="2">
        <v>1251</v>
      </c>
      <c r="D252" s="2">
        <f>Roster!D252</f>
        <v>0</v>
      </c>
      <c r="F252" s="2">
        <f>IFERROR(INDEX('Cur Sch'!G:G,MATCH(RPT!A252,'Cur Sch'!C:C,0),1),0)</f>
        <v>0</v>
      </c>
      <c r="G252" s="2">
        <f>Roster!N252</f>
        <v>0</v>
      </c>
      <c r="H252" s="3">
        <f>SUMIF(HRS!C:C,RPT!E252,HRS!G:G)</f>
        <v>0</v>
      </c>
      <c r="I252" s="9" t="str">
        <f>IFERROR(IF(VLOOKUP(A252,PA!A:E,5,0)=0,"Yes",""),"No")</f>
        <v>No</v>
      </c>
      <c r="J252" s="9" t="str">
        <f>IFERROR(IF(VLOOKUP(A252,PTO!A:L,12,0)="PTOU Applied", "Unplanned PTO",IF(VLOOKUP(A252,PTO!A:L,12,0)="PTOU ","Denied PTO","Planned PTO")),"No PTO")</f>
        <v>No PTO</v>
      </c>
      <c r="K252" s="9" t="str">
        <f t="shared" si="51"/>
        <v>Check</v>
      </c>
      <c r="L252" s="14" t="str">
        <f>IFERROR(IF(AND(D252="Kroger",OR(U252="1",U252="0")),IF(VLOOKUP(RPT!A252,KRG!$B$2:$BA$200,52,0)=0,IF(RPT!J252="Planned PTO",IF((F252-0.75)&lt;H252,"Check",""),""),""),""),"")</f>
        <v/>
      </c>
      <c r="M252" s="14" t="str">
        <f>IFERROR(IF(IF(D252="Kroger",AVERAGEIFS('QA Check'!E:E,'QA Check'!C:C,RPT!A252,'QA Check'!H:H,"(QA)"),0)&gt;=90%,IF(AND(I252="Yes",J252&lt;&gt;"Unplanned PTO",U252=1),"Check",""),""),"")</f>
        <v/>
      </c>
      <c r="U252" s="17">
        <f t="shared" si="47"/>
        <v>0</v>
      </c>
      <c r="AI252" s="9" t="str">
        <f t="shared" si="61"/>
        <v/>
      </c>
      <c r="AJ252" s="9" t="str">
        <f>IF(G252="Plan 3",IF(AND(H252&gt;=38,J252&lt;&gt;"Unplanned PTO"),IF(AND(INDEX(FPL!P:P,MATCH(RPT!A252,FPL!B:B,0),1)&gt;=0.92),4.25,3),IF(AND(H252&gt;=38,J252="Unplanned PTO",AP252&gt;=38),IF(INDEX(FPL!P:P,MATCH(RPT!A252,FPL!B:B,0),1)&gt;=0.92,4.25,3),IF(INDEX(FPL!P:P,MATCH(RPT!A252,FPL!B:B,0),1)&gt;=0.92,1.25,0))),"")</f>
        <v/>
      </c>
      <c r="AL252" s="22" t="e">
        <f>INDEX(Roster!F:F, MATCH(RPT!A252,Roster!A:A,0),1)</f>
        <v>#N/A</v>
      </c>
      <c r="AM252">
        <f>IF(SUMIFS(HRS!G:G,HRS!F:F,"REG",HRS!C:C,RPT!A252)+SUMIFS(HRS!G:G,HRS!F:F,"OT",HRS!C:C,RPT!A252)+SUMIFS(HRS!G:G,HRS!F:F,"PTO",HRS!C:C,RPT!A252,HRS!S:S,"PTOS")&gt;=38,SUMIFS(HRS!G:G,HRS!F:F,"REG",HRS!C:C,RPT!A252)+SUMIFS(HRS!G:G,HRS!F:F,"OT",HRS!C:C,RPT!A252),0)</f>
        <v>0</v>
      </c>
      <c r="AP252">
        <f>SUMIFS(HRS!G:G,HRS!C:C,E252,HRS!F:F,"REG")+SUMIFS(HRS!G:G,HRS!C:C,E252,HRS!F:F,"OT")</f>
        <v>0</v>
      </c>
      <c r="AS252" s="9" t="str">
        <f t="shared" si="48"/>
        <v>1251 251</v>
      </c>
      <c r="AT252" s="9">
        <f t="shared" si="49"/>
        <v>0</v>
      </c>
      <c r="AU252" s="9" t="str">
        <f t="shared" si="59"/>
        <v/>
      </c>
      <c r="AV252" s="19" t="str">
        <f t="shared" si="56"/>
        <v/>
      </c>
      <c r="BA252"/>
    </row>
    <row r="253" spans="1:53" ht="12.75" customHeight="1" x14ac:dyDescent="0.2">
      <c r="A253" s="2">
        <f>Roster!A253</f>
        <v>0</v>
      </c>
      <c r="B253" s="2">
        <f t="shared" si="57"/>
        <v>252</v>
      </c>
      <c r="C253" s="2">
        <v>1252</v>
      </c>
      <c r="D253" s="2">
        <f>Roster!D253</f>
        <v>0</v>
      </c>
      <c r="F253" s="2">
        <f>IFERROR(INDEX('Cur Sch'!G:G,MATCH(RPT!A253,'Cur Sch'!C:C,0),1),0)</f>
        <v>0</v>
      </c>
      <c r="G253" s="2">
        <f>Roster!N253</f>
        <v>0</v>
      </c>
      <c r="H253" s="3">
        <f>SUMIF(HRS!C:C,RPT!E253,HRS!G:G)</f>
        <v>0</v>
      </c>
      <c r="I253" s="9" t="str">
        <f>IFERROR(IF(VLOOKUP(A253,PA!A:E,5,0)=0,"Yes",""),"No")</f>
        <v>No</v>
      </c>
      <c r="J253" s="9" t="str">
        <f>IFERROR(IF(VLOOKUP(A253,PTO!A:L,12,0)="PTOU Applied", "Unplanned PTO",IF(VLOOKUP(A253,PTO!A:L,12,0)="PTOU ","Denied PTO","Planned PTO")),"No PTO")</f>
        <v>No PTO</v>
      </c>
      <c r="K253" s="9" t="str">
        <f t="shared" si="51"/>
        <v>Check</v>
      </c>
      <c r="L253" s="14" t="str">
        <f>IFERROR(IF(AND(D253="Kroger",OR(U253="1",U253="0")),IF(VLOOKUP(RPT!A253,KRG!$B$2:$BA$200,52,0)=0,IF(RPT!J253="Planned PTO",IF((F253-0.75)&lt;H253,"Check",""),""),""),""),"")</f>
        <v/>
      </c>
      <c r="M253" s="14" t="str">
        <f>IFERROR(IF(IF(D253="Kroger",AVERAGEIFS('QA Check'!E:E,'QA Check'!C:C,RPT!A253,'QA Check'!H:H,"(QA)"),0)&gt;=90%,IF(AND(I253="Yes",J253&lt;&gt;"Unplanned PTO",U253=1),"Check",""),""),"")</f>
        <v/>
      </c>
      <c r="U253" s="17">
        <f t="shared" si="47"/>
        <v>0</v>
      </c>
      <c r="AI253" s="9" t="str">
        <f t="shared" si="61"/>
        <v/>
      </c>
      <c r="AJ253" s="9" t="str">
        <f>IF(G253="Plan 3",IF(AND(H253&gt;=38,J253&lt;&gt;"Unplanned PTO"),IF(AND(INDEX(FPL!P:P,MATCH(RPT!A253,FPL!B:B,0),1)&gt;=0.92),4.25,3),IF(AND(H253&gt;=38,J253="Unplanned PTO",AP253&gt;=38),IF(INDEX(FPL!P:P,MATCH(RPT!A253,FPL!B:B,0),1)&gt;=0.92,4.25,3),IF(INDEX(FPL!P:P,MATCH(RPT!A253,FPL!B:B,0),1)&gt;=0.92,1.25,0))),"")</f>
        <v/>
      </c>
      <c r="AL253" s="22" t="e">
        <f>INDEX(Roster!F:F, MATCH(RPT!A253,Roster!A:A,0),1)</f>
        <v>#N/A</v>
      </c>
      <c r="AM253">
        <f>IF(SUMIFS(HRS!G:G,HRS!F:F,"REG",HRS!C:C,RPT!A253)+SUMIFS(HRS!G:G,HRS!F:F,"OT",HRS!C:C,RPT!A253)+SUMIFS(HRS!G:G,HRS!F:F,"PTO",HRS!C:C,RPT!A253,HRS!S:S,"PTOS")&gt;=38,SUMIFS(HRS!G:G,HRS!F:F,"REG",HRS!C:C,RPT!A253)+SUMIFS(HRS!G:G,HRS!F:F,"OT",HRS!C:C,RPT!A253),0)</f>
        <v>0</v>
      </c>
      <c r="AP253">
        <f>SUMIFS(HRS!G:G,HRS!C:C,E253,HRS!F:F,"REG")+SUMIFS(HRS!G:G,HRS!C:C,E253,HRS!F:F,"OT")</f>
        <v>0</v>
      </c>
      <c r="AS253" s="9" t="str">
        <f t="shared" si="48"/>
        <v>1252 252</v>
      </c>
      <c r="AT253" s="9">
        <f t="shared" si="49"/>
        <v>0</v>
      </c>
      <c r="AU253" s="9" t="str">
        <f t="shared" si="59"/>
        <v/>
      </c>
      <c r="AV253" s="19" t="str">
        <f t="shared" si="56"/>
        <v/>
      </c>
      <c r="BA253"/>
    </row>
    <row r="254" spans="1:53" ht="12.75" customHeight="1" x14ac:dyDescent="0.2">
      <c r="A254" s="2">
        <f>Roster!A254</f>
        <v>0</v>
      </c>
      <c r="B254" s="2">
        <f t="shared" si="57"/>
        <v>253</v>
      </c>
      <c r="C254" s="2">
        <v>1253</v>
      </c>
      <c r="D254" s="2">
        <f>Roster!D254</f>
        <v>0</v>
      </c>
      <c r="F254" s="2">
        <f>IFERROR(INDEX('Cur Sch'!G:G,MATCH(RPT!A254,'Cur Sch'!C:C,0),1),0)</f>
        <v>0</v>
      </c>
      <c r="G254" s="2">
        <f>Roster!N254</f>
        <v>0</v>
      </c>
      <c r="H254" s="3">
        <f>SUMIF(HRS!C:C,RPT!E254,HRS!G:G)</f>
        <v>0</v>
      </c>
      <c r="I254" s="9" t="str">
        <f>IFERROR(IF(VLOOKUP(A254,PA!A:E,5,0)=0,"Yes",""),"No")</f>
        <v>No</v>
      </c>
      <c r="J254" s="9" t="str">
        <f>IFERROR(IF(VLOOKUP(A254,PTO!A:L,12,0)="PTOU Applied", "Unplanned PTO",IF(VLOOKUP(A254,PTO!A:L,12,0)="PTOU ","Denied PTO","Planned PTO")),"No PTO")</f>
        <v>No PTO</v>
      </c>
      <c r="K254" s="9" t="str">
        <f t="shared" si="51"/>
        <v>Check</v>
      </c>
      <c r="L254" s="14" t="str">
        <f>IFERROR(IF(AND(D254="Kroger",OR(U254="1",U254="0")),IF(VLOOKUP(RPT!A254,KRG!$B$2:$BA$200,52,0)=0,IF(RPT!J254="Planned PTO",IF((F254-0.75)&lt;H254,"Check",""),""),""),""),"")</f>
        <v/>
      </c>
      <c r="M254" s="14" t="str">
        <f>IFERROR(IF(IF(D254="Kroger",AVERAGEIFS('QA Check'!E:E,'QA Check'!C:C,RPT!A254,'QA Check'!H:H,"(QA)"),0)&gt;=90%,IF(AND(I254="Yes",J254&lt;&gt;"Unplanned PTO",U254=1),"Check",""),""),"")</f>
        <v/>
      </c>
      <c r="U254" s="17">
        <f t="shared" si="47"/>
        <v>0</v>
      </c>
      <c r="AI254" s="9" t="str">
        <f t="shared" si="61"/>
        <v/>
      </c>
      <c r="AJ254" s="9" t="str">
        <f>IF(G254="Plan 3",IF(AND(H254&gt;=38,J254&lt;&gt;"Unplanned PTO"),IF(AND(INDEX(FPL!P:P,MATCH(RPT!A254,FPL!B:B,0),1)&gt;=0.92),4.25,3),IF(AND(H254&gt;=38,J254="Unplanned PTO",AP254&gt;=38),IF(INDEX(FPL!P:P,MATCH(RPT!A254,FPL!B:B,0),1)&gt;=0.92,4.25,3),IF(INDEX(FPL!P:P,MATCH(RPT!A254,FPL!B:B,0),1)&gt;=0.92,1.25,0))),"")</f>
        <v/>
      </c>
      <c r="AL254" s="22" t="e">
        <f>INDEX(Roster!F:F, MATCH(RPT!A254,Roster!A:A,0),1)</f>
        <v>#N/A</v>
      </c>
      <c r="AM254">
        <f>IF(SUMIFS(HRS!G:G,HRS!F:F,"REG",HRS!C:C,RPT!A254)+SUMIFS(HRS!G:G,HRS!F:F,"OT",HRS!C:C,RPT!A254)+SUMIFS(HRS!G:G,HRS!F:F,"PTO",HRS!C:C,RPT!A254,HRS!S:S,"PTOS")&gt;=38,SUMIFS(HRS!G:G,HRS!F:F,"REG",HRS!C:C,RPT!A254)+SUMIFS(HRS!G:G,HRS!F:F,"OT",HRS!C:C,RPT!A254),0)</f>
        <v>0</v>
      </c>
      <c r="AP254">
        <f>SUMIFS(HRS!G:G,HRS!C:C,E254,HRS!F:F,"REG")+SUMIFS(HRS!G:G,HRS!C:C,E254,HRS!F:F,"OT")</f>
        <v>0</v>
      </c>
      <c r="AS254" s="9" t="str">
        <f t="shared" si="48"/>
        <v>1253 253</v>
      </c>
      <c r="AT254" s="9">
        <f t="shared" si="49"/>
        <v>0</v>
      </c>
      <c r="AU254" s="9" t="str">
        <f t="shared" si="59"/>
        <v/>
      </c>
      <c r="AV254" s="19" t="str">
        <f t="shared" si="56"/>
        <v/>
      </c>
      <c r="BA254" s="2"/>
    </row>
    <row r="255" spans="1:53" ht="12.75" customHeight="1" x14ac:dyDescent="0.2">
      <c r="A255" s="2">
        <f>Roster!A255</f>
        <v>0</v>
      </c>
      <c r="B255" s="2">
        <f t="shared" si="57"/>
        <v>254</v>
      </c>
      <c r="C255" s="2">
        <v>1254</v>
      </c>
      <c r="D255" s="2">
        <f>Roster!D255</f>
        <v>0</v>
      </c>
      <c r="F255" s="2">
        <f>IFERROR(INDEX('Cur Sch'!G:G,MATCH(RPT!A255,'Cur Sch'!C:C,0),1),0)</f>
        <v>0</v>
      </c>
      <c r="G255" s="2">
        <f>Roster!N255</f>
        <v>0</v>
      </c>
      <c r="H255" s="3">
        <f>SUMIF(HRS!C:C,RPT!E255,HRS!G:G)</f>
        <v>0</v>
      </c>
      <c r="I255" s="9" t="str">
        <f>IFERROR(IF(VLOOKUP(A255,PA!A:E,5,0)=0,"Yes",""),"No")</f>
        <v>No</v>
      </c>
      <c r="J255" s="9" t="str">
        <f>IFERROR(IF(VLOOKUP(A255,PTO!A:L,12,0)="PTOU Applied", "Unplanned PTO",IF(VLOOKUP(A255,PTO!A:L,12,0)="PTOU ","Denied PTO","Planned PTO")),"No PTO")</f>
        <v>No PTO</v>
      </c>
      <c r="K255" s="9" t="str">
        <f t="shared" si="51"/>
        <v>Check</v>
      </c>
      <c r="L255" s="14" t="str">
        <f>IFERROR(IF(AND(D255="Kroger",OR(U255="1",U255="0")),IF(VLOOKUP(RPT!A255,KRG!$B$2:$BA$200,52,0)=0,IF(RPT!J255="Planned PTO",IF((F255-0.75)&lt;H255,"Check",""),""),""),""),"")</f>
        <v/>
      </c>
      <c r="M255" s="14" t="str">
        <f>IFERROR(IF(IF(D255="Kroger",AVERAGEIFS('QA Check'!E:E,'QA Check'!C:C,RPT!A255,'QA Check'!H:H,"(QA)"),0)&gt;=90%,IF(AND(I255="Yes",J255&lt;&gt;"Unplanned PTO",U255=1),"Check",""),""),"")</f>
        <v/>
      </c>
      <c r="U255" s="17">
        <f t="shared" si="47"/>
        <v>0</v>
      </c>
      <c r="AI255" s="9" t="str">
        <f t="shared" si="61"/>
        <v/>
      </c>
      <c r="AJ255" s="9" t="str">
        <f>IF(G255="Plan 3",IF(AND(H255&gt;=38,J255&lt;&gt;"Unplanned PTO"),IF(AND(INDEX(FPL!P:P,MATCH(RPT!A255,FPL!B:B,0),1)&gt;=0.92),4.25,3),IF(AND(H255&gt;=38,J255="Unplanned PTO",AP255&gt;=38),IF(INDEX(FPL!P:P,MATCH(RPT!A255,FPL!B:B,0),1)&gt;=0.92,4.25,3),IF(INDEX(FPL!P:P,MATCH(RPT!A255,FPL!B:B,0),1)&gt;=0.92,1.25,0))),"")</f>
        <v/>
      </c>
      <c r="AL255" s="22" t="e">
        <f>INDEX(Roster!F:F, MATCH(RPT!A255,Roster!A:A,0),1)</f>
        <v>#N/A</v>
      </c>
      <c r="AM255">
        <f>IF(SUMIFS(HRS!G:G,HRS!F:F,"REG",HRS!C:C,RPT!A255)+SUMIFS(HRS!G:G,HRS!F:F,"OT",HRS!C:C,RPT!A255)+SUMIFS(HRS!G:G,HRS!F:F,"PTO",HRS!C:C,RPT!A255,HRS!S:S,"PTOS")&gt;=38,SUMIFS(HRS!G:G,HRS!F:F,"REG",HRS!C:C,RPT!A255)+SUMIFS(HRS!G:G,HRS!F:F,"OT",HRS!C:C,RPT!A255),0)</f>
        <v>0</v>
      </c>
      <c r="AP255">
        <f>SUMIFS(HRS!G:G,HRS!C:C,E255,HRS!F:F,"REG")+SUMIFS(HRS!G:G,HRS!C:C,E255,HRS!F:F,"OT")</f>
        <v>0</v>
      </c>
      <c r="AS255" s="9" t="str">
        <f t="shared" si="48"/>
        <v>1254 254</v>
      </c>
      <c r="AT255" s="9">
        <f t="shared" si="49"/>
        <v>0</v>
      </c>
      <c r="AU255" s="9" t="str">
        <f t="shared" si="59"/>
        <v/>
      </c>
      <c r="AV255" s="19" t="str">
        <f t="shared" si="56"/>
        <v/>
      </c>
      <c r="BA255" s="2"/>
    </row>
    <row r="256" spans="1:53" ht="12.75" customHeight="1" x14ac:dyDescent="0.2">
      <c r="A256" s="2">
        <f>Roster!A256</f>
        <v>0</v>
      </c>
      <c r="B256" s="2">
        <f t="shared" si="57"/>
        <v>255</v>
      </c>
      <c r="C256" s="2">
        <v>1255</v>
      </c>
      <c r="D256" s="2">
        <f>Roster!D256</f>
        <v>0</v>
      </c>
      <c r="F256" s="2">
        <f>IFERROR(INDEX('Cur Sch'!G:G,MATCH(RPT!A256,'Cur Sch'!C:C,0),1),0)</f>
        <v>0</v>
      </c>
      <c r="G256" s="2">
        <f>Roster!N256</f>
        <v>0</v>
      </c>
      <c r="H256" s="3">
        <f>SUMIF(HRS!C:C,RPT!E256,HRS!G:G)</f>
        <v>0</v>
      </c>
      <c r="I256" s="9" t="str">
        <f>IFERROR(IF(VLOOKUP(A256,PA!A:E,5,0)=0,"Yes",""),"No")</f>
        <v>No</v>
      </c>
      <c r="J256" s="9" t="str">
        <f>IFERROR(IF(VLOOKUP(A256,PTO!A:L,12,0)="PTOU Applied", "Unplanned PTO",IF(VLOOKUP(A256,PTO!A:L,12,0)="PTOU ","Denied PTO","Planned PTO")),"No PTO")</f>
        <v>No PTO</v>
      </c>
      <c r="K256" s="9" t="str">
        <f t="shared" si="51"/>
        <v>Check</v>
      </c>
      <c r="L256" s="14" t="str">
        <f>IFERROR(IF(AND(D256="Kroger",OR(U256="1",U256="0")),IF(VLOOKUP(RPT!A256,KRG!$B$2:$BA$200,52,0)=0,IF(RPT!J256="Planned PTO",IF((F256-0.75)&lt;H256,"Check",""),""),""),""),"")</f>
        <v/>
      </c>
      <c r="M256" s="14" t="str">
        <f>IFERROR(IF(IF(D256="Kroger",AVERAGEIFS('QA Check'!E:E,'QA Check'!C:C,RPT!A256,'QA Check'!H:H,"(QA)"),0)&gt;=90%,IF(AND(I256="Yes",J256&lt;&gt;"Unplanned PTO",U256=1),"Check",""),""),"")</f>
        <v/>
      </c>
      <c r="U256" s="17">
        <f t="shared" si="47"/>
        <v>0</v>
      </c>
      <c r="AI256" s="9" t="str">
        <f t="shared" si="61"/>
        <v/>
      </c>
      <c r="AJ256" s="9" t="str">
        <f>IF(G256="Plan 3",IF(AND(H256&gt;=38,J256&lt;&gt;"Unplanned PTO"),IF(AND(INDEX(FPL!P:P,MATCH(RPT!A256,FPL!B:B,0),1)&gt;=0.92),4.25,3),IF(AND(H256&gt;=38,J256="Unplanned PTO",AP256&gt;=38),IF(INDEX(FPL!P:P,MATCH(RPT!A256,FPL!B:B,0),1)&gt;=0.92,4.25,3),IF(INDEX(FPL!P:P,MATCH(RPT!A256,FPL!B:B,0),1)&gt;=0.92,1.25,0))),"")</f>
        <v/>
      </c>
      <c r="AL256" s="22" t="e">
        <f>INDEX(Roster!F:F, MATCH(RPT!A256,Roster!A:A,0),1)</f>
        <v>#N/A</v>
      </c>
      <c r="AM256">
        <f>IF(SUMIFS(HRS!G:G,HRS!F:F,"REG",HRS!C:C,RPT!A256)+SUMIFS(HRS!G:G,HRS!F:F,"OT",HRS!C:C,RPT!A256)+SUMIFS(HRS!G:G,HRS!F:F,"PTO",HRS!C:C,RPT!A256,HRS!S:S,"PTOS")&gt;=38,SUMIFS(HRS!G:G,HRS!F:F,"REG",HRS!C:C,RPT!A256)+SUMIFS(HRS!G:G,HRS!F:F,"OT",HRS!C:C,RPT!A256),0)</f>
        <v>0</v>
      </c>
      <c r="AP256">
        <f>SUMIFS(HRS!G:G,HRS!C:C,E256,HRS!F:F,"REG")+SUMIFS(HRS!G:G,HRS!C:C,E256,HRS!F:F,"OT")</f>
        <v>0</v>
      </c>
      <c r="AS256" s="9" t="str">
        <f t="shared" si="48"/>
        <v>1255 255</v>
      </c>
      <c r="AT256" s="9">
        <f t="shared" si="49"/>
        <v>0</v>
      </c>
      <c r="AU256" s="9" t="str">
        <f t="shared" si="59"/>
        <v/>
      </c>
      <c r="AV256" s="19" t="str">
        <f t="shared" si="56"/>
        <v/>
      </c>
      <c r="BA256" s="2"/>
    </row>
    <row r="257" spans="1:53" ht="12.75" customHeight="1" x14ac:dyDescent="0.2">
      <c r="A257" s="2">
        <f>Roster!A257</f>
        <v>0</v>
      </c>
      <c r="B257" s="2">
        <f t="shared" si="57"/>
        <v>256</v>
      </c>
      <c r="C257" s="2">
        <v>1256</v>
      </c>
      <c r="D257" s="2">
        <f>Roster!D257</f>
        <v>0</v>
      </c>
      <c r="F257" s="2">
        <f>IFERROR(INDEX('Cur Sch'!G:G,MATCH(RPT!A257,'Cur Sch'!C:C,0),1),0)</f>
        <v>0</v>
      </c>
      <c r="G257" s="2">
        <f>Roster!N257</f>
        <v>0</v>
      </c>
      <c r="H257" s="3">
        <f>SUMIF(HRS!C:C,RPT!E257,HRS!G:G)</f>
        <v>0</v>
      </c>
      <c r="I257" s="9" t="str">
        <f>IFERROR(IF(VLOOKUP(A257,PA!A:E,5,0)=0,"Yes",""),"No")</f>
        <v>No</v>
      </c>
      <c r="J257" s="9" t="str">
        <f>IFERROR(IF(VLOOKUP(A257,PTO!A:L,12,0)="PTOU Applied", "Unplanned PTO",IF(VLOOKUP(A257,PTO!A:L,12,0)="PTOU ","Denied PTO","Planned PTO")),"No PTO")</f>
        <v>No PTO</v>
      </c>
      <c r="K257" s="9" t="str">
        <f t="shared" si="51"/>
        <v>Check</v>
      </c>
      <c r="L257" s="14" t="str">
        <f>IFERROR(IF(AND(D257="Kroger",OR(U257="1",U257="0")),IF(VLOOKUP(RPT!A257,KRG!$B$2:$BA$200,52,0)=0,IF(RPT!J257="Planned PTO",IF((F257-0.75)&lt;H257,"Check",""),""),""),""),"")</f>
        <v/>
      </c>
      <c r="M257" s="14" t="str">
        <f>IFERROR(IF(IF(D257="Kroger",AVERAGEIFS('QA Check'!E:E,'QA Check'!C:C,RPT!A257,'QA Check'!H:H,"(QA)"),0)&gt;=90%,IF(AND(I257="Yes",J257&lt;&gt;"Unplanned PTO",U257=1),"Check",""),""),"")</f>
        <v/>
      </c>
      <c r="U257" s="17">
        <f t="shared" si="47"/>
        <v>0</v>
      </c>
      <c r="AI257" s="9" t="str">
        <f t="shared" si="61"/>
        <v/>
      </c>
      <c r="AJ257" s="9" t="str">
        <f>IF(G257="Plan 3",IF(AND(H257&gt;=38,J257&lt;&gt;"Unplanned PTO"),IF(AND(INDEX(FPL!P:P,MATCH(RPT!A257,FPL!B:B,0),1)&gt;=0.92),4.25,3),IF(AND(H257&gt;=38,J257="Unplanned PTO",AP257&gt;=38),IF(INDEX(FPL!P:P,MATCH(RPT!A257,FPL!B:B,0),1)&gt;=0.92,4.25,3),IF(INDEX(FPL!P:P,MATCH(RPT!A257,FPL!B:B,0),1)&gt;=0.92,1.25,0))),"")</f>
        <v/>
      </c>
      <c r="AL257" s="22" t="e">
        <f>INDEX(Roster!F:F, MATCH(RPT!A257,Roster!A:A,0),1)</f>
        <v>#N/A</v>
      </c>
      <c r="AM257">
        <f>IF(SUMIFS(HRS!G:G,HRS!F:F,"REG",HRS!C:C,RPT!A257)+SUMIFS(HRS!G:G,HRS!F:F,"OT",HRS!C:C,RPT!A257)+SUMIFS(HRS!G:G,HRS!F:F,"PTO",HRS!C:C,RPT!A257,HRS!S:S,"PTOS")&gt;=38,SUMIFS(HRS!G:G,HRS!F:F,"REG",HRS!C:C,RPT!A257)+SUMIFS(HRS!G:G,HRS!F:F,"OT",HRS!C:C,RPT!A257),0)</f>
        <v>0</v>
      </c>
      <c r="AP257">
        <f>SUMIFS(HRS!G:G,HRS!C:C,E257,HRS!F:F,"REG")+SUMIFS(HRS!G:G,HRS!C:C,E257,HRS!F:F,"OT")</f>
        <v>0</v>
      </c>
      <c r="AS257" s="9" t="str">
        <f t="shared" si="48"/>
        <v>1256 256</v>
      </c>
      <c r="AT257" s="9">
        <f t="shared" si="49"/>
        <v>0</v>
      </c>
      <c r="AU257" s="9" t="str">
        <f t="shared" si="59"/>
        <v/>
      </c>
      <c r="AV257" s="19" t="str">
        <f t="shared" si="56"/>
        <v/>
      </c>
      <c r="BA257" s="2"/>
    </row>
    <row r="258" spans="1:53" ht="12.75" customHeight="1" x14ac:dyDescent="0.2">
      <c r="A258" s="2">
        <f>Roster!A258</f>
        <v>0</v>
      </c>
      <c r="B258" s="2">
        <f t="shared" si="57"/>
        <v>257</v>
      </c>
      <c r="C258" s="2">
        <v>1257</v>
      </c>
      <c r="D258" s="2">
        <f>Roster!D258</f>
        <v>0</v>
      </c>
      <c r="F258" s="2">
        <f>IFERROR(INDEX('Cur Sch'!G:G,MATCH(RPT!A258,'Cur Sch'!C:C,0),1),0)</f>
        <v>0</v>
      </c>
      <c r="G258" s="2">
        <f>Roster!N258</f>
        <v>0</v>
      </c>
      <c r="H258" s="3">
        <f>SUMIF(HRS!C:C,RPT!E258,HRS!G:G)</f>
        <v>0</v>
      </c>
      <c r="I258" s="9" t="str">
        <f>IFERROR(IF(VLOOKUP(A258,PA!A:E,5,0)=0,"Yes",""),"No")</f>
        <v>No</v>
      </c>
      <c r="J258" s="9" t="str">
        <f>IFERROR(IF(VLOOKUP(A258,PTO!A:L,12,0)="PTOU Applied", "Unplanned PTO",IF(VLOOKUP(A258,PTO!A:L,12,0)="PTOU ","Denied PTO","Planned PTO")),"No PTO")</f>
        <v>No PTO</v>
      </c>
      <c r="K258" s="9" t="str">
        <f t="shared" si="51"/>
        <v>Check</v>
      </c>
      <c r="L258" s="14" t="str">
        <f>IFERROR(IF(AND(D258="Kroger",OR(U258="1",U258="0")),IF(VLOOKUP(RPT!A258,KRG!$B$2:$BA$200,52,0)=0,IF(RPT!J258="Planned PTO",IF((F258-0.75)&lt;H258,"Check",""),""),""),""),"")</f>
        <v/>
      </c>
      <c r="M258" s="14" t="str">
        <f>IFERROR(IF(IF(D258="Kroger",AVERAGEIFS('QA Check'!E:E,'QA Check'!C:C,RPT!A258,'QA Check'!H:H,"(QA)"),0)&gt;=90%,IF(AND(I258="Yes",J258&lt;&gt;"Unplanned PTO",U258=1),"Check",""),""),"")</f>
        <v/>
      </c>
      <c r="U258" s="17">
        <f t="shared" ref="U258:U321" si="62">IFERROR(_xlfn.NUMBERVALUE(TRIM(CONCATENATE(V258,W258,X258,Y258,Z258,AA258,AB258,AC258,AD258,AE258,AF258,AG258,AH258,AI258,AJ258))),"")</f>
        <v>0</v>
      </c>
      <c r="AI258" s="9" t="str">
        <f t="shared" si="61"/>
        <v/>
      </c>
      <c r="AJ258" s="9" t="str">
        <f>IF(G258="Plan 3",IF(AND(H258&gt;=38,J258&lt;&gt;"Unplanned PTO"),IF(AND(INDEX(FPL!P:P,MATCH(RPT!A258,FPL!B:B,0),1)&gt;=0.92),4.25,3),IF(AND(H258&gt;=38,J258="Unplanned PTO",AP258&gt;=38),IF(INDEX(FPL!P:P,MATCH(RPT!A258,FPL!B:B,0),1)&gt;=0.92,4.25,3),IF(INDEX(FPL!P:P,MATCH(RPT!A258,FPL!B:B,0),1)&gt;=0.92,1.25,0))),"")</f>
        <v/>
      </c>
      <c r="AL258" s="22" t="e">
        <f>INDEX(Roster!F:F, MATCH(RPT!A258,Roster!A:A,0),1)</f>
        <v>#N/A</v>
      </c>
      <c r="AM258">
        <f>IF(SUMIFS(HRS!G:G,HRS!F:F,"REG",HRS!C:C,RPT!A258)+SUMIFS(HRS!G:G,HRS!F:F,"OT",HRS!C:C,RPT!A258)+SUMIFS(HRS!G:G,HRS!F:F,"PTO",HRS!C:C,RPT!A258,HRS!S:S,"PTOS")&gt;=38,SUMIFS(HRS!G:G,HRS!F:F,"REG",HRS!C:C,RPT!A258)+SUMIFS(HRS!G:G,HRS!F:F,"OT",HRS!C:C,RPT!A258),0)</f>
        <v>0</v>
      </c>
      <c r="AP258">
        <f>SUMIFS(HRS!G:G,HRS!C:C,E258,HRS!F:F,"REG")+SUMIFS(HRS!G:G,HRS!C:C,E258,HRS!F:F,"OT")</f>
        <v>0</v>
      </c>
      <c r="AS258" s="9" t="str">
        <f t="shared" ref="AS258:AS321" si="63">CONCATENATE(C258," ",B258)</f>
        <v>1257 257</v>
      </c>
      <c r="AT258" s="9">
        <f t="shared" ref="AT258:AT321" si="64">D258</f>
        <v>0</v>
      </c>
      <c r="AU258" s="9" t="str">
        <f t="shared" si="59"/>
        <v/>
      </c>
      <c r="AV258" s="19" t="str">
        <f t="shared" si="56"/>
        <v/>
      </c>
      <c r="BA258" s="4"/>
    </row>
    <row r="259" spans="1:53" ht="12.75" customHeight="1" x14ac:dyDescent="0.2">
      <c r="A259" s="2">
        <f>Roster!A259</f>
        <v>0</v>
      </c>
      <c r="B259" s="2">
        <f t="shared" si="57"/>
        <v>258</v>
      </c>
      <c r="C259" s="2">
        <v>1258</v>
      </c>
      <c r="D259" s="2">
        <f>Roster!D259</f>
        <v>0</v>
      </c>
      <c r="F259" s="2">
        <f>IFERROR(INDEX('Cur Sch'!G:G,MATCH(RPT!A259,'Cur Sch'!C:C,0),1),0)</f>
        <v>0</v>
      </c>
      <c r="G259" s="2">
        <f>Roster!N259</f>
        <v>0</v>
      </c>
      <c r="H259" s="3">
        <f>SUMIF(HRS!C:C,RPT!E259,HRS!G:G)</f>
        <v>0</v>
      </c>
      <c r="I259" s="9" t="str">
        <f>IFERROR(IF(VLOOKUP(A259,PA!A:E,5,0)=0,"Yes",""),"No")</f>
        <v>No</v>
      </c>
      <c r="J259" s="9" t="str">
        <f>IFERROR(IF(VLOOKUP(A259,PTO!A:L,12,0)="PTOU Applied", "Unplanned PTO",IF(VLOOKUP(A259,PTO!A:L,12,0)="PTOU ","Denied PTO","Planned PTO")),"No PTO")</f>
        <v>No PTO</v>
      </c>
      <c r="K259" s="9" t="str">
        <f t="shared" ref="K259:K322" si="65">IFERROR(IF(AND(I259="No",(H259-F259)&gt;-0.75,OR(J259="No PTO",J259="Planned PTO")),"Check",""),"No SCH")</f>
        <v>Check</v>
      </c>
      <c r="L259" s="14" t="str">
        <f>IFERROR(IF(AND(D259="Kroger",OR(U259="1",U259="0")),IF(VLOOKUP(RPT!A259,KRG!$B$2:$BA$200,52,0)=0,IF(RPT!J259="Planned PTO",IF((F259-0.75)&lt;H259,"Check",""),""),""),""),"")</f>
        <v/>
      </c>
      <c r="M259" s="14" t="str">
        <f>IFERROR(IF(IF(D259="Kroger",AVERAGEIFS('QA Check'!E:E,'QA Check'!C:C,RPT!A259,'QA Check'!H:H,"(QA)"),0)&gt;=90%,IF(AND(I259="Yes",J259&lt;&gt;"Unplanned PTO",U259=1),"Check",""),""),"")</f>
        <v/>
      </c>
      <c r="U259" s="17">
        <f t="shared" si="62"/>
        <v>0</v>
      </c>
      <c r="AI259" s="9" t="str">
        <f t="shared" ref="AI259:AI322" si="66">IF(G259="Plan 33",IF(AP259&gt;=38,3,0),"")</f>
        <v/>
      </c>
      <c r="AJ259" s="9" t="str">
        <f>IF(G259="Plan 3",IF(AND(H259&gt;=38,J259&lt;&gt;"Unplanned PTO"),IF(AND(INDEX(FPL!P:P,MATCH(RPT!A259,FPL!B:B,0),1)&gt;=0.92),4.25,3),IF(AND(H259&gt;=38,J259="Unplanned PTO",AP259&gt;=38),IF(INDEX(FPL!P:P,MATCH(RPT!A259,FPL!B:B,0),1)&gt;=0.92,4.25,3),IF(INDEX(FPL!P:P,MATCH(RPT!A259,FPL!B:B,0),1)&gt;=0.92,1.25,0))),"")</f>
        <v/>
      </c>
      <c r="AL259" s="22" t="e">
        <f>INDEX(Roster!F:F, MATCH(RPT!A259,Roster!A:A,0),1)</f>
        <v>#N/A</v>
      </c>
      <c r="AM259">
        <f>IF(SUMIFS(HRS!G:G,HRS!F:F,"REG",HRS!C:C,RPT!A259)+SUMIFS(HRS!G:G,HRS!F:F,"OT",HRS!C:C,RPT!A259)+SUMIFS(HRS!G:G,HRS!F:F,"PTO",HRS!C:C,RPT!A259,HRS!S:S,"PTOS")&gt;=38,SUMIFS(HRS!G:G,HRS!F:F,"REG",HRS!C:C,RPT!A259)+SUMIFS(HRS!G:G,HRS!F:F,"OT",HRS!C:C,RPT!A259),0)</f>
        <v>0</v>
      </c>
      <c r="AP259">
        <f>SUMIFS(HRS!G:G,HRS!C:C,E259,HRS!F:F,"REG")+SUMIFS(HRS!G:G,HRS!C:C,E259,HRS!F:F,"OT")</f>
        <v>0</v>
      </c>
      <c r="AS259" s="9" t="str">
        <f t="shared" si="63"/>
        <v>1258 258</v>
      </c>
      <c r="AT259" s="9">
        <f t="shared" si="64"/>
        <v>0</v>
      </c>
      <c r="AU259" s="9" t="str">
        <f t="shared" si="59"/>
        <v/>
      </c>
      <c r="AV259" s="19" t="str">
        <f t="shared" ref="AV259:AV322" si="67">IF(AND(AU259="OT",F259&lt;&gt;0), (AP259-F259)/24,"")</f>
        <v/>
      </c>
      <c r="BA259" s="2"/>
    </row>
    <row r="260" spans="1:53" ht="12.75" customHeight="1" x14ac:dyDescent="0.2">
      <c r="A260" s="2">
        <f>Roster!A260</f>
        <v>0</v>
      </c>
      <c r="B260" s="2">
        <f t="shared" ref="B260:B323" si="68">B259+1</f>
        <v>259</v>
      </c>
      <c r="C260" s="2">
        <v>1259</v>
      </c>
      <c r="D260" s="2">
        <f>Roster!D260</f>
        <v>0</v>
      </c>
      <c r="F260" s="2">
        <f>IFERROR(INDEX('Cur Sch'!G:G,MATCH(RPT!A260,'Cur Sch'!C:C,0),1),0)</f>
        <v>0</v>
      </c>
      <c r="G260" s="2">
        <f>Roster!N260</f>
        <v>0</v>
      </c>
      <c r="H260" s="3">
        <f>SUMIF(HRS!C:C,RPT!E260,HRS!G:G)</f>
        <v>0</v>
      </c>
      <c r="I260" s="9" t="str">
        <f>IFERROR(IF(VLOOKUP(A260,PA!A:E,5,0)=0,"Yes",""),"No")</f>
        <v>No</v>
      </c>
      <c r="J260" s="9" t="str">
        <f>IFERROR(IF(VLOOKUP(A260,PTO!A:L,12,0)="PTOU Applied", "Unplanned PTO",IF(VLOOKUP(A260,PTO!A:L,12,0)="PTOU ","Denied PTO","Planned PTO")),"No PTO")</f>
        <v>No PTO</v>
      </c>
      <c r="K260" s="9" t="str">
        <f t="shared" si="65"/>
        <v>Check</v>
      </c>
      <c r="L260" s="14" t="str">
        <f>IFERROR(IF(AND(D260="Kroger",OR(U260="1",U260="0")),IF(VLOOKUP(RPT!A260,KRG!$B$2:$BA$200,52,0)=0,IF(RPT!J260="Planned PTO",IF((F260-0.75)&lt;H260,"Check",""),""),""),""),"")</f>
        <v/>
      </c>
      <c r="M260" s="14" t="str">
        <f>IFERROR(IF(IF(D260="Kroger",AVERAGEIFS('QA Check'!E:E,'QA Check'!C:C,RPT!A260,'QA Check'!H:H,"(QA)"),0)&gt;=90%,IF(AND(I260="Yes",J260&lt;&gt;"Unplanned PTO",U260=1),"Check",""),""),"")</f>
        <v/>
      </c>
      <c r="U260" s="17">
        <f t="shared" si="62"/>
        <v>0</v>
      </c>
      <c r="AI260" s="9" t="str">
        <f t="shared" si="66"/>
        <v/>
      </c>
      <c r="AJ260" s="9" t="str">
        <f>IF(G260="Plan 3",IF(AND(H260&gt;=38,J260&lt;&gt;"Unplanned PTO"),IF(AND(INDEX(FPL!P:P,MATCH(RPT!A260,FPL!B:B,0),1)&gt;=0.92),4.25,3),IF(AND(H260&gt;=38,J260="Unplanned PTO",AP260&gt;=38),IF(INDEX(FPL!P:P,MATCH(RPT!A260,FPL!B:B,0),1)&gt;=0.92,4.25,3),IF(INDEX(FPL!P:P,MATCH(RPT!A260,FPL!B:B,0),1)&gt;=0.92,1.25,0))),"")</f>
        <v/>
      </c>
      <c r="AL260" s="22" t="e">
        <f>INDEX(Roster!F:F, MATCH(RPT!A260,Roster!A:A,0),1)</f>
        <v>#N/A</v>
      </c>
      <c r="AM260">
        <f>IF(SUMIFS(HRS!G:G,HRS!F:F,"REG",HRS!C:C,RPT!A260)+SUMIFS(HRS!G:G,HRS!F:F,"OT",HRS!C:C,RPT!A260)+SUMIFS(HRS!G:G,HRS!F:F,"PTO",HRS!C:C,RPT!A260,HRS!S:S,"PTOS")&gt;=38,SUMIFS(HRS!G:G,HRS!F:F,"REG",HRS!C:C,RPT!A260)+SUMIFS(HRS!G:G,HRS!F:F,"OT",HRS!C:C,RPT!A260),0)</f>
        <v>0</v>
      </c>
      <c r="AP260">
        <f>SUMIFS(HRS!G:G,HRS!C:C,E260,HRS!F:F,"REG")+SUMIFS(HRS!G:G,HRS!C:C,E260,HRS!F:F,"OT")</f>
        <v>0</v>
      </c>
      <c r="AS260" s="9" t="str">
        <f t="shared" si="63"/>
        <v>1259 259</v>
      </c>
      <c r="AT260" s="9">
        <f t="shared" si="64"/>
        <v>0</v>
      </c>
      <c r="AU260" s="9" t="str">
        <f t="shared" si="59"/>
        <v/>
      </c>
      <c r="AV260" s="19" t="str">
        <f t="shared" si="67"/>
        <v/>
      </c>
      <c r="BA260" s="20"/>
    </row>
    <row r="261" spans="1:53" ht="12.75" customHeight="1" x14ac:dyDescent="0.2">
      <c r="A261" s="2">
        <f>Roster!A261</f>
        <v>0</v>
      </c>
      <c r="B261" s="2">
        <f t="shared" si="68"/>
        <v>260</v>
      </c>
      <c r="C261" s="2">
        <v>1260</v>
      </c>
      <c r="D261" s="2">
        <f>Roster!D261</f>
        <v>0</v>
      </c>
      <c r="F261" s="2">
        <f>IFERROR(INDEX('Cur Sch'!G:G,MATCH(RPT!A261,'Cur Sch'!C:C,0),1),0)</f>
        <v>0</v>
      </c>
      <c r="G261" s="2">
        <f>Roster!N261</f>
        <v>0</v>
      </c>
      <c r="H261" s="3">
        <f>SUMIF(HRS!C:C,RPT!E261,HRS!G:G)</f>
        <v>0</v>
      </c>
      <c r="I261" s="9" t="str">
        <f>IFERROR(IF(VLOOKUP(A261,PA!A:E,5,0)=0,"Yes",""),"No")</f>
        <v>No</v>
      </c>
      <c r="J261" s="9" t="str">
        <f>IFERROR(IF(VLOOKUP(A261,PTO!A:L,12,0)="PTOU Applied", "Unplanned PTO",IF(VLOOKUP(A261,PTO!A:L,12,0)="PTOU ","Denied PTO","Planned PTO")),"No PTO")</f>
        <v>No PTO</v>
      </c>
      <c r="K261" s="9" t="str">
        <f t="shared" si="65"/>
        <v>Check</v>
      </c>
      <c r="L261" s="14" t="str">
        <f>IFERROR(IF(AND(D261="Kroger",OR(U261="1",U261="0")),IF(VLOOKUP(RPT!A261,KRG!$B$2:$BA$200,52,0)=0,IF(RPT!J261="Planned PTO",IF((F261-0.75)&lt;H261,"Check",""),""),""),""),"")</f>
        <v/>
      </c>
      <c r="M261" s="14" t="str">
        <f>IFERROR(IF(IF(D261="Kroger",AVERAGEIFS('QA Check'!E:E,'QA Check'!C:C,RPT!A261,'QA Check'!H:H,"(QA)"),0)&gt;=90%,IF(AND(I261="Yes",J261&lt;&gt;"Unplanned PTO",U261=1),"Check",""),""),"")</f>
        <v/>
      </c>
      <c r="U261" s="17">
        <f t="shared" si="62"/>
        <v>0</v>
      </c>
      <c r="AI261" s="9" t="str">
        <f t="shared" si="66"/>
        <v/>
      </c>
      <c r="AJ261" s="9" t="str">
        <f>IF(G261="Plan 3",IF(AND(H261&gt;=38,J261&lt;&gt;"Unplanned PTO"),IF(AND(INDEX(FPL!P:P,MATCH(RPT!A261,FPL!B:B,0),1)&gt;=0.92),4.25,3),IF(AND(H261&gt;=38,J261="Unplanned PTO",AP261&gt;=38),IF(INDEX(FPL!P:P,MATCH(RPT!A261,FPL!B:B,0),1)&gt;=0.92,4.25,3),IF(INDEX(FPL!P:P,MATCH(RPT!A261,FPL!B:B,0),1)&gt;=0.92,1.25,0))),"")</f>
        <v/>
      </c>
      <c r="AL261" s="22" t="e">
        <f>INDEX(Roster!F:F, MATCH(RPT!A261,Roster!A:A,0),1)</f>
        <v>#N/A</v>
      </c>
      <c r="AM261">
        <f>IF(SUMIFS(HRS!G:G,HRS!F:F,"REG",HRS!C:C,RPT!A261)+SUMIFS(HRS!G:G,HRS!F:F,"OT",HRS!C:C,RPT!A261)+SUMIFS(HRS!G:G,HRS!F:F,"PTO",HRS!C:C,RPT!A261,HRS!S:S,"PTOS")&gt;=38,SUMIFS(HRS!G:G,HRS!F:F,"REG",HRS!C:C,RPT!A261)+SUMIFS(HRS!G:G,HRS!F:F,"OT",HRS!C:C,RPT!A261),0)</f>
        <v>0</v>
      </c>
      <c r="AP261">
        <f>SUMIFS(HRS!G:G,HRS!C:C,E261,HRS!F:F,"REG")+SUMIFS(HRS!G:G,HRS!C:C,E261,HRS!F:F,"OT")</f>
        <v>0</v>
      </c>
      <c r="AS261" s="9" t="str">
        <f t="shared" si="63"/>
        <v>1260 260</v>
      </c>
      <c r="AT261" s="9">
        <f t="shared" si="64"/>
        <v>0</v>
      </c>
      <c r="AU261" s="9" t="str">
        <f t="shared" si="59"/>
        <v/>
      </c>
      <c r="AV261" s="19" t="str">
        <f t="shared" si="67"/>
        <v/>
      </c>
      <c r="BA261" s="21"/>
    </row>
    <row r="262" spans="1:53" ht="12.75" customHeight="1" x14ac:dyDescent="0.2">
      <c r="A262" s="2">
        <f>Roster!A262</f>
        <v>0</v>
      </c>
      <c r="B262" s="2">
        <f t="shared" si="68"/>
        <v>261</v>
      </c>
      <c r="C262" s="2">
        <v>1261</v>
      </c>
      <c r="D262" s="2">
        <f>Roster!D262</f>
        <v>0</v>
      </c>
      <c r="F262" s="2">
        <f>IFERROR(INDEX('Cur Sch'!G:G,MATCH(RPT!A262,'Cur Sch'!C:C,0),1),0)</f>
        <v>0</v>
      </c>
      <c r="G262" s="2">
        <f>Roster!N262</f>
        <v>0</v>
      </c>
      <c r="H262" s="3">
        <f>SUMIF(HRS!C:C,RPT!E262,HRS!G:G)</f>
        <v>0</v>
      </c>
      <c r="I262" s="9" t="str">
        <f>IFERROR(IF(VLOOKUP(A262,PA!A:E,5,0)=0,"Yes",""),"No")</f>
        <v>No</v>
      </c>
      <c r="J262" s="9" t="str">
        <f>IFERROR(IF(VLOOKUP(A262,PTO!A:L,12,0)="PTOU Applied", "Unplanned PTO",IF(VLOOKUP(A262,PTO!A:L,12,0)="PTOU ","Denied PTO","Planned PTO")),"No PTO")</f>
        <v>No PTO</v>
      </c>
      <c r="K262" s="9" t="str">
        <f t="shared" si="65"/>
        <v>Check</v>
      </c>
      <c r="L262" s="14" t="str">
        <f>IFERROR(IF(AND(D262="Kroger",OR(U262="1",U262="0")),IF(VLOOKUP(RPT!A262,KRG!$B$2:$BA$200,52,0)=0,IF(RPT!J262="Planned PTO",IF((F262-0.75)&lt;H262,"Check",""),""),""),""),"")</f>
        <v/>
      </c>
      <c r="M262" s="14" t="str">
        <f>IFERROR(IF(IF(D262="Kroger",AVERAGEIFS('QA Check'!E:E,'QA Check'!C:C,RPT!A262,'QA Check'!H:H,"(QA)"),0)&gt;=90%,IF(AND(I262="Yes",J262&lt;&gt;"Unplanned PTO",U262=1),"Check",""),""),"")</f>
        <v/>
      </c>
      <c r="U262" s="17">
        <f t="shared" si="62"/>
        <v>0</v>
      </c>
      <c r="AI262" s="9" t="str">
        <f t="shared" si="66"/>
        <v/>
      </c>
      <c r="AJ262" s="9" t="str">
        <f>IF(G262="Plan 3",IF(AND(H262&gt;=38,J262&lt;&gt;"Unplanned PTO"),IF(AND(INDEX(FPL!P:P,MATCH(RPT!A262,FPL!B:B,0),1)&gt;=0.92),4.25,3),IF(AND(H262&gt;=38,J262="Unplanned PTO",AP262&gt;=38),IF(INDEX(FPL!P:P,MATCH(RPT!A262,FPL!B:B,0),1)&gt;=0.92,4.25,3),IF(INDEX(FPL!P:P,MATCH(RPT!A262,FPL!B:B,0),1)&gt;=0.92,1.25,0))),"")</f>
        <v/>
      </c>
      <c r="AL262" s="22" t="e">
        <f>INDEX(Roster!F:F, MATCH(RPT!A262,Roster!A:A,0),1)</f>
        <v>#N/A</v>
      </c>
      <c r="AM262">
        <f>IF(SUMIFS(HRS!G:G,HRS!F:F,"REG",HRS!C:C,RPT!A262)+SUMIFS(HRS!G:G,HRS!F:F,"OT",HRS!C:C,RPT!A262)+SUMIFS(HRS!G:G,HRS!F:F,"PTO",HRS!C:C,RPT!A262,HRS!S:S,"PTOS")&gt;=38,SUMIFS(HRS!G:G,HRS!F:F,"REG",HRS!C:C,RPT!A262)+SUMIFS(HRS!G:G,HRS!F:F,"OT",HRS!C:C,RPT!A262),0)</f>
        <v>0</v>
      </c>
      <c r="AP262">
        <f>SUMIFS(HRS!G:G,HRS!C:C,E262,HRS!F:F,"REG")+SUMIFS(HRS!G:G,HRS!C:C,E262,HRS!F:F,"OT")</f>
        <v>0</v>
      </c>
      <c r="AS262" s="9" t="str">
        <f t="shared" si="63"/>
        <v>1261 261</v>
      </c>
      <c r="AT262" s="9">
        <f t="shared" si="64"/>
        <v>0</v>
      </c>
      <c r="AU262" s="9" t="str">
        <f t="shared" si="59"/>
        <v/>
      </c>
      <c r="AV262" s="19" t="str">
        <f t="shared" si="67"/>
        <v/>
      </c>
      <c r="BA262" s="21"/>
    </row>
    <row r="263" spans="1:53" ht="12.75" customHeight="1" x14ac:dyDescent="0.2">
      <c r="A263" s="2">
        <f>Roster!A263</f>
        <v>0</v>
      </c>
      <c r="B263" s="2">
        <f t="shared" si="68"/>
        <v>262</v>
      </c>
      <c r="C263" s="2">
        <v>1262</v>
      </c>
      <c r="D263" s="2">
        <f>Roster!D263</f>
        <v>0</v>
      </c>
      <c r="F263" s="2">
        <f>IFERROR(INDEX('Cur Sch'!G:G,MATCH(RPT!A263,'Cur Sch'!C:C,0),1),0)</f>
        <v>0</v>
      </c>
      <c r="G263" s="2">
        <f>Roster!N263</f>
        <v>0</v>
      </c>
      <c r="H263" s="3">
        <f>SUMIF(HRS!C:C,RPT!E263,HRS!G:G)</f>
        <v>0</v>
      </c>
      <c r="I263" s="9" t="str">
        <f>IFERROR(IF(VLOOKUP(A263,PA!A:E,5,0)=0,"Yes",""),"No")</f>
        <v>No</v>
      </c>
      <c r="J263" s="9" t="str">
        <f>IFERROR(IF(VLOOKUP(A263,PTO!A:L,12,0)="PTOU Applied", "Unplanned PTO",IF(VLOOKUP(A263,PTO!A:L,12,0)="PTOU ","Denied PTO","Planned PTO")),"No PTO")</f>
        <v>No PTO</v>
      </c>
      <c r="K263" s="9" t="str">
        <f t="shared" si="65"/>
        <v>Check</v>
      </c>
      <c r="L263" s="14" t="str">
        <f>IFERROR(IF(AND(D263="Kroger",OR(U263="1",U263="0")),IF(VLOOKUP(RPT!A263,KRG!$B$2:$BA$200,52,0)=0,IF(RPT!J263="Planned PTO",IF((F263-0.75)&lt;H263,"Check",""),""),""),""),"")</f>
        <v/>
      </c>
      <c r="M263" s="14" t="str">
        <f>IFERROR(IF(IF(D263="Kroger",AVERAGEIFS('QA Check'!E:E,'QA Check'!C:C,RPT!A263,'QA Check'!H:H,"(QA)"),0)&gt;=90%,IF(AND(I263="Yes",J263&lt;&gt;"Unplanned PTO",U263=1),"Check",""),""),"")</f>
        <v/>
      </c>
      <c r="U263" s="17">
        <f t="shared" si="62"/>
        <v>0</v>
      </c>
      <c r="AI263" s="9" t="str">
        <f t="shared" si="66"/>
        <v/>
      </c>
      <c r="AJ263" s="9" t="str">
        <f>IF(G263="Plan 3",IF(AND(H263&gt;=38,J263&lt;&gt;"Unplanned PTO"),IF(AND(INDEX(FPL!P:P,MATCH(RPT!A263,FPL!B:B,0),1)&gt;=0.92),4.25,3),IF(AND(H263&gt;=38,J263="Unplanned PTO",AP263&gt;=38),IF(INDEX(FPL!P:P,MATCH(RPT!A263,FPL!B:B,0),1)&gt;=0.92,4.25,3),IF(INDEX(FPL!P:P,MATCH(RPT!A263,FPL!B:B,0),1)&gt;=0.92,1.25,0))),"")</f>
        <v/>
      </c>
      <c r="AL263" s="22" t="e">
        <f>INDEX(Roster!F:F, MATCH(RPT!A263,Roster!A:A,0),1)</f>
        <v>#N/A</v>
      </c>
      <c r="AM263">
        <f>IF(SUMIFS(HRS!G:G,HRS!F:F,"REG",HRS!C:C,RPT!A263)+SUMIFS(HRS!G:G,HRS!F:F,"OT",HRS!C:C,RPT!A263)+SUMIFS(HRS!G:G,HRS!F:F,"PTO",HRS!C:C,RPT!A263,HRS!S:S,"PTOS")&gt;=38,SUMIFS(HRS!G:G,HRS!F:F,"REG",HRS!C:C,RPT!A263)+SUMIFS(HRS!G:G,HRS!F:F,"OT",HRS!C:C,RPT!A263),0)</f>
        <v>0</v>
      </c>
      <c r="AP263">
        <f>SUMIFS(HRS!G:G,HRS!C:C,E263,HRS!F:F,"REG")+SUMIFS(HRS!G:G,HRS!C:C,E263,HRS!F:F,"OT")</f>
        <v>0</v>
      </c>
      <c r="AS263" s="9" t="str">
        <f t="shared" si="63"/>
        <v>1262 262</v>
      </c>
      <c r="AT263" s="9">
        <f t="shared" si="64"/>
        <v>0</v>
      </c>
      <c r="AU263" s="9" t="str">
        <f t="shared" si="59"/>
        <v/>
      </c>
      <c r="AV263" s="19" t="str">
        <f t="shared" si="67"/>
        <v/>
      </c>
      <c r="BA263" s="2"/>
    </row>
    <row r="264" spans="1:53" ht="12.75" customHeight="1" x14ac:dyDescent="0.2">
      <c r="A264" s="2">
        <f>Roster!A264</f>
        <v>0</v>
      </c>
      <c r="B264" s="2">
        <f t="shared" si="68"/>
        <v>263</v>
      </c>
      <c r="C264" s="2">
        <v>1263</v>
      </c>
      <c r="D264" s="2">
        <f>Roster!D264</f>
        <v>0</v>
      </c>
      <c r="F264" s="2">
        <f>IFERROR(INDEX('Cur Sch'!G:G,MATCH(RPT!A264,'Cur Sch'!C:C,0),1),0)</f>
        <v>0</v>
      </c>
      <c r="G264" s="2">
        <f>Roster!N264</f>
        <v>0</v>
      </c>
      <c r="H264" s="3">
        <f>SUMIF(HRS!C:C,RPT!E264,HRS!G:G)</f>
        <v>0</v>
      </c>
      <c r="I264" s="9" t="str">
        <f>IFERROR(IF(VLOOKUP(A264,PA!A:E,5,0)=0,"Yes",""),"No")</f>
        <v>No</v>
      </c>
      <c r="J264" s="9" t="str">
        <f>IFERROR(IF(VLOOKUP(A264,PTO!A:L,12,0)="PTOU Applied", "Unplanned PTO",IF(VLOOKUP(A264,PTO!A:L,12,0)="PTOU ","Denied PTO","Planned PTO")),"No PTO")</f>
        <v>No PTO</v>
      </c>
      <c r="K264" s="9" t="str">
        <f t="shared" si="65"/>
        <v>Check</v>
      </c>
      <c r="L264" s="14" t="str">
        <f>IFERROR(IF(AND(D264="Kroger",OR(U264="1",U264="0")),IF(VLOOKUP(RPT!A264,KRG!$B$2:$BA$200,52,0)=0,IF(RPT!J264="Planned PTO",IF((F264-0.75)&lt;H264,"Check",""),""),""),""),"")</f>
        <v/>
      </c>
      <c r="M264" s="14" t="str">
        <f>IFERROR(IF(IF(D264="Kroger",AVERAGEIFS('QA Check'!E:E,'QA Check'!C:C,RPT!A264,'QA Check'!H:H,"(QA)"),0)&gt;=90%,IF(AND(I264="Yes",J264&lt;&gt;"Unplanned PTO",U264=1),"Check",""),""),"")</f>
        <v/>
      </c>
      <c r="U264" s="17">
        <f t="shared" si="62"/>
        <v>0</v>
      </c>
      <c r="AI264" s="9" t="str">
        <f t="shared" si="66"/>
        <v/>
      </c>
      <c r="AJ264" s="9" t="str">
        <f>IF(G264="Plan 3",IF(AND(H264&gt;=38,J264&lt;&gt;"Unplanned PTO"),IF(AND(INDEX(FPL!P:P,MATCH(RPT!A264,FPL!B:B,0),1)&gt;=0.92),4.25,3),IF(AND(H264&gt;=38,J264="Unplanned PTO",AP264&gt;=38),IF(INDEX(FPL!P:P,MATCH(RPT!A264,FPL!B:B,0),1)&gt;=0.92,4.25,3),IF(INDEX(FPL!P:P,MATCH(RPT!A264,FPL!B:B,0),1)&gt;=0.92,1.25,0))),"")</f>
        <v/>
      </c>
      <c r="AL264" s="22" t="e">
        <f>INDEX(Roster!F:F, MATCH(RPT!A264,Roster!A:A,0),1)</f>
        <v>#N/A</v>
      </c>
      <c r="AM264">
        <f>IF(SUMIFS(HRS!G:G,HRS!F:F,"REG",HRS!C:C,RPT!A264)+SUMIFS(HRS!G:G,HRS!F:F,"OT",HRS!C:C,RPT!A264)+SUMIFS(HRS!G:G,HRS!F:F,"PTO",HRS!C:C,RPT!A264,HRS!S:S,"PTOS")&gt;=38,SUMIFS(HRS!G:G,HRS!F:F,"REG",HRS!C:C,RPT!A264)+SUMIFS(HRS!G:G,HRS!F:F,"OT",HRS!C:C,RPT!A264),0)</f>
        <v>0</v>
      </c>
      <c r="AP264">
        <f>SUMIFS(HRS!G:G,HRS!C:C,E264,HRS!F:F,"REG")+SUMIFS(HRS!G:G,HRS!C:C,E264,HRS!F:F,"OT")</f>
        <v>0</v>
      </c>
      <c r="AS264" s="9" t="str">
        <f t="shared" si="63"/>
        <v>1263 263</v>
      </c>
      <c r="AT264" s="9">
        <f t="shared" si="64"/>
        <v>0</v>
      </c>
      <c r="AU264" s="9" t="str">
        <f t="shared" si="59"/>
        <v/>
      </c>
      <c r="AV264" s="19" t="str">
        <f t="shared" si="67"/>
        <v/>
      </c>
      <c r="BA264" s="21"/>
    </row>
    <row r="265" spans="1:53" ht="12.75" customHeight="1" x14ac:dyDescent="0.2">
      <c r="A265" s="2">
        <f>Roster!A265</f>
        <v>0</v>
      </c>
      <c r="B265" s="2">
        <f t="shared" si="68"/>
        <v>264</v>
      </c>
      <c r="C265" s="2">
        <v>1264</v>
      </c>
      <c r="D265" s="2">
        <f>Roster!D265</f>
        <v>0</v>
      </c>
      <c r="F265" s="2">
        <f>IFERROR(INDEX('Cur Sch'!G:G,MATCH(RPT!A265,'Cur Sch'!C:C,0),1),0)</f>
        <v>0</v>
      </c>
      <c r="G265" s="2">
        <f>Roster!N265</f>
        <v>0</v>
      </c>
      <c r="H265" s="3">
        <f>SUMIF(HRS!C:C,RPT!E265,HRS!G:G)</f>
        <v>0</v>
      </c>
      <c r="I265" s="9" t="str">
        <f>IFERROR(IF(VLOOKUP(A265,PA!A:E,5,0)=0,"Yes",""),"No")</f>
        <v>No</v>
      </c>
      <c r="J265" s="9" t="str">
        <f>IFERROR(IF(VLOOKUP(A265,PTO!A:L,12,0)="PTOU Applied", "Unplanned PTO",IF(VLOOKUP(A265,PTO!A:L,12,0)="PTOU ","Denied PTO","Planned PTO")),"No PTO")</f>
        <v>No PTO</v>
      </c>
      <c r="K265" s="9" t="str">
        <f t="shared" si="65"/>
        <v>Check</v>
      </c>
      <c r="L265" s="14" t="str">
        <f>IFERROR(IF(AND(D265="Kroger",OR(U265="1",U265="0")),IF(VLOOKUP(RPT!A265,KRG!$B$2:$BA$200,52,0)=0,IF(RPT!J265="Planned PTO",IF((F265-0.75)&lt;H265,"Check",""),""),""),""),"")</f>
        <v/>
      </c>
      <c r="M265" s="14" t="str">
        <f>IFERROR(IF(IF(D265="Kroger",AVERAGEIFS('QA Check'!E:E,'QA Check'!C:C,RPT!A265,'QA Check'!H:H,"(QA)"),0)&gt;=90%,IF(AND(I265="Yes",J265&lt;&gt;"Unplanned PTO",U265=1),"Check",""),""),"")</f>
        <v/>
      </c>
      <c r="U265" s="17">
        <f t="shared" si="62"/>
        <v>0</v>
      </c>
      <c r="AI265" s="9" t="str">
        <f t="shared" si="66"/>
        <v/>
      </c>
      <c r="AJ265" s="9" t="str">
        <f>IF(G265="Plan 3",IF(AND(H265&gt;=38,J265&lt;&gt;"Unplanned PTO"),IF(AND(INDEX(FPL!P:P,MATCH(RPT!A265,FPL!B:B,0),1)&gt;=0.92),4.25,3),IF(AND(H265&gt;=38,J265="Unplanned PTO",AP265&gt;=38),IF(INDEX(FPL!P:P,MATCH(RPT!A265,FPL!B:B,0),1)&gt;=0.92,4.25,3),IF(INDEX(FPL!P:P,MATCH(RPT!A265,FPL!B:B,0),1)&gt;=0.92,1.25,0))),"")</f>
        <v/>
      </c>
      <c r="AL265" s="22" t="e">
        <f>INDEX(Roster!F:F, MATCH(RPT!A265,Roster!A:A,0),1)</f>
        <v>#N/A</v>
      </c>
      <c r="AM265">
        <f>IF(SUMIFS(HRS!G:G,HRS!F:F,"REG",HRS!C:C,RPT!A265)+SUMIFS(HRS!G:G,HRS!F:F,"OT",HRS!C:C,RPT!A265)+SUMIFS(HRS!G:G,HRS!F:F,"PTO",HRS!C:C,RPT!A265,HRS!S:S,"PTOS")&gt;=38,SUMIFS(HRS!G:G,HRS!F:F,"REG",HRS!C:C,RPT!A265)+SUMIFS(HRS!G:G,HRS!F:F,"OT",HRS!C:C,RPT!A265),0)</f>
        <v>0</v>
      </c>
      <c r="AP265">
        <f>SUMIFS(HRS!G:G,HRS!C:C,E265,HRS!F:F,"REG")+SUMIFS(HRS!G:G,HRS!C:C,E265,HRS!F:F,"OT")</f>
        <v>0</v>
      </c>
      <c r="AS265" s="9" t="str">
        <f t="shared" si="63"/>
        <v>1264 264</v>
      </c>
      <c r="AT265" s="9">
        <f t="shared" si="64"/>
        <v>0</v>
      </c>
      <c r="AU265" s="9" t="str">
        <f t="shared" si="59"/>
        <v/>
      </c>
      <c r="AV265" s="19" t="str">
        <f t="shared" si="67"/>
        <v/>
      </c>
      <c r="BA265"/>
    </row>
    <row r="266" spans="1:53" ht="12.75" customHeight="1" x14ac:dyDescent="0.2">
      <c r="A266" s="2">
        <f>Roster!A266</f>
        <v>0</v>
      </c>
      <c r="B266" s="2">
        <f t="shared" si="68"/>
        <v>265</v>
      </c>
      <c r="C266" s="2">
        <v>1265</v>
      </c>
      <c r="D266" s="2">
        <f>Roster!D266</f>
        <v>0</v>
      </c>
      <c r="F266" s="2">
        <f>IFERROR(INDEX('Cur Sch'!G:G,MATCH(RPT!A266,'Cur Sch'!C:C,0),1),0)</f>
        <v>0</v>
      </c>
      <c r="G266" s="2">
        <f>Roster!N266</f>
        <v>0</v>
      </c>
      <c r="H266" s="3">
        <f>SUMIF(HRS!C:C,RPT!E266,HRS!G:G)</f>
        <v>0</v>
      </c>
      <c r="I266" s="9" t="str">
        <f>IFERROR(IF(VLOOKUP(A266,PA!A:E,5,0)=0,"Yes",""),"No")</f>
        <v>No</v>
      </c>
      <c r="J266" s="9" t="str">
        <f>IFERROR(IF(VLOOKUP(A266,PTO!A:L,12,0)="PTOU Applied", "Unplanned PTO",IF(VLOOKUP(A266,PTO!A:L,12,0)="PTOU ","Denied PTO","Planned PTO")),"No PTO")</f>
        <v>No PTO</v>
      </c>
      <c r="K266" s="9" t="str">
        <f t="shared" si="65"/>
        <v>Check</v>
      </c>
      <c r="L266" s="14" t="str">
        <f>IFERROR(IF(AND(D266="Kroger",OR(U266="1",U266="0")),IF(VLOOKUP(RPT!A266,KRG!$B$2:$BA$200,52,0)=0,IF(RPT!J266="Planned PTO",IF((F266-0.75)&lt;H266,"Check",""),""),""),""),"")</f>
        <v/>
      </c>
      <c r="M266" s="14" t="str">
        <f>IFERROR(IF(IF(D266="Kroger",AVERAGEIFS('QA Check'!E:E,'QA Check'!C:C,RPT!A266,'QA Check'!H:H,"(QA)"),0)&gt;=90%,IF(AND(I266="Yes",J266&lt;&gt;"Unplanned PTO",U266=1),"Check",""),""),"")</f>
        <v/>
      </c>
      <c r="U266" s="17">
        <f t="shared" si="62"/>
        <v>0</v>
      </c>
      <c r="AI266" s="9" t="str">
        <f t="shared" si="66"/>
        <v/>
      </c>
      <c r="AJ266" s="9" t="str">
        <f>IF(G266="Plan 3",IF(AND(H266&gt;=38,J266&lt;&gt;"Unplanned PTO"),IF(AND(INDEX(FPL!P:P,MATCH(RPT!A266,FPL!B:B,0),1)&gt;=0.92),4.25,3),IF(AND(H266&gt;=38,J266="Unplanned PTO",AP266&gt;=38),IF(INDEX(FPL!P:P,MATCH(RPT!A266,FPL!B:B,0),1)&gt;=0.92,4.25,3),IF(INDEX(FPL!P:P,MATCH(RPT!A266,FPL!B:B,0),1)&gt;=0.92,1.25,0))),"")</f>
        <v/>
      </c>
      <c r="AL266" s="22" t="e">
        <f>INDEX(Roster!F:F, MATCH(RPT!A266,Roster!A:A,0),1)</f>
        <v>#N/A</v>
      </c>
      <c r="AM266">
        <f>IF(SUMIFS(HRS!G:G,HRS!F:F,"REG",HRS!C:C,RPT!A266)+SUMIFS(HRS!G:G,HRS!F:F,"OT",HRS!C:C,RPT!A266)+SUMIFS(HRS!G:G,HRS!F:F,"PTO",HRS!C:C,RPT!A266,HRS!S:S,"PTOS")&gt;=38,SUMIFS(HRS!G:G,HRS!F:F,"REG",HRS!C:C,RPT!A266)+SUMIFS(HRS!G:G,HRS!F:F,"OT",HRS!C:C,RPT!A266),0)</f>
        <v>0</v>
      </c>
      <c r="AP266">
        <f>SUMIFS(HRS!G:G,HRS!C:C,E266,HRS!F:F,"REG")+SUMIFS(HRS!G:G,HRS!C:C,E266,HRS!F:F,"OT")</f>
        <v>0</v>
      </c>
      <c r="AS266" s="9" t="str">
        <f t="shared" si="63"/>
        <v>1265 265</v>
      </c>
      <c r="AT266" s="9">
        <f t="shared" si="64"/>
        <v>0</v>
      </c>
      <c r="AU266" s="9" t="str">
        <f t="shared" si="59"/>
        <v/>
      </c>
      <c r="AV266" s="19" t="str">
        <f t="shared" si="67"/>
        <v/>
      </c>
      <c r="BA266"/>
    </row>
    <row r="267" spans="1:53" ht="12.75" customHeight="1" x14ac:dyDescent="0.2">
      <c r="A267" s="2">
        <f>Roster!A267</f>
        <v>0</v>
      </c>
      <c r="B267" s="2">
        <f t="shared" si="68"/>
        <v>266</v>
      </c>
      <c r="C267" s="2">
        <v>1266</v>
      </c>
      <c r="D267" s="2">
        <f>Roster!D267</f>
        <v>0</v>
      </c>
      <c r="F267" s="2">
        <f>IFERROR(INDEX('Cur Sch'!G:G,MATCH(RPT!A267,'Cur Sch'!C:C,0),1),0)</f>
        <v>0</v>
      </c>
      <c r="G267" s="2">
        <f>Roster!N267</f>
        <v>0</v>
      </c>
      <c r="H267" s="3">
        <f>SUMIF(HRS!C:C,RPT!E267,HRS!G:G)</f>
        <v>0</v>
      </c>
      <c r="I267" s="9" t="str">
        <f>IFERROR(IF(VLOOKUP(A267,PA!A:E,5,0)=0,"Yes",""),"No")</f>
        <v>No</v>
      </c>
      <c r="J267" s="9" t="str">
        <f>IFERROR(IF(VLOOKUP(A267,PTO!A:L,12,0)="PTOU Applied", "Unplanned PTO",IF(VLOOKUP(A267,PTO!A:L,12,0)="PTOU ","Denied PTO","Planned PTO")),"No PTO")</f>
        <v>No PTO</v>
      </c>
      <c r="K267" s="9" t="str">
        <f t="shared" si="65"/>
        <v>Check</v>
      </c>
      <c r="L267" s="14" t="str">
        <f>IFERROR(IF(AND(D267="Kroger",OR(U267="1",U267="0")),IF(VLOOKUP(RPT!A267,KRG!$B$2:$BA$200,52,0)=0,IF(RPT!J267="Planned PTO",IF((F267-0.75)&lt;H267,"Check",""),""),""),""),"")</f>
        <v/>
      </c>
      <c r="M267" s="14" t="str">
        <f>IFERROR(IF(IF(D267="Kroger",AVERAGEIFS('QA Check'!E:E,'QA Check'!C:C,RPT!A267,'QA Check'!H:H,"(QA)"),0)&gt;=90%,IF(AND(I267="Yes",J267&lt;&gt;"Unplanned PTO",U267=1),"Check",""),""),"")</f>
        <v/>
      </c>
      <c r="U267" s="17">
        <f t="shared" si="62"/>
        <v>0</v>
      </c>
      <c r="AI267" s="9" t="str">
        <f t="shared" si="66"/>
        <v/>
      </c>
      <c r="AJ267" s="9" t="str">
        <f>IF(G267="Plan 3",IF(AND(H267&gt;=38,J267&lt;&gt;"Unplanned PTO"),IF(AND(INDEX(FPL!P:P,MATCH(RPT!A267,FPL!B:B,0),1)&gt;=0.92),4.25,3),IF(AND(H267&gt;=38,J267="Unplanned PTO",AP267&gt;=38),IF(INDEX(FPL!P:P,MATCH(RPT!A267,FPL!B:B,0),1)&gt;=0.92,4.25,3),IF(INDEX(FPL!P:P,MATCH(RPT!A267,FPL!B:B,0),1)&gt;=0.92,1.25,0))),"")</f>
        <v/>
      </c>
      <c r="AL267" s="22" t="e">
        <f>INDEX(Roster!F:F, MATCH(RPT!A267,Roster!A:A,0),1)</f>
        <v>#N/A</v>
      </c>
      <c r="AM267">
        <f>IF(SUMIFS(HRS!G:G,HRS!F:F,"REG",HRS!C:C,RPT!A267)+SUMIFS(HRS!G:G,HRS!F:F,"OT",HRS!C:C,RPT!A267)+SUMIFS(HRS!G:G,HRS!F:F,"PTO",HRS!C:C,RPT!A267,HRS!S:S,"PTOS")&gt;=38,SUMIFS(HRS!G:G,HRS!F:F,"REG",HRS!C:C,RPT!A267)+SUMIFS(HRS!G:G,HRS!F:F,"OT",HRS!C:C,RPT!A267),0)</f>
        <v>0</v>
      </c>
      <c r="AP267">
        <f>SUMIFS(HRS!G:G,HRS!C:C,E267,HRS!F:F,"REG")+SUMIFS(HRS!G:G,HRS!C:C,E267,HRS!F:F,"OT")</f>
        <v>0</v>
      </c>
      <c r="AS267" s="9" t="str">
        <f t="shared" si="63"/>
        <v>1266 266</v>
      </c>
      <c r="AT267" s="9">
        <f t="shared" si="64"/>
        <v>0</v>
      </c>
      <c r="AU267" s="9" t="str">
        <f t="shared" si="59"/>
        <v/>
      </c>
      <c r="AV267" s="19" t="str">
        <f t="shared" si="67"/>
        <v/>
      </c>
      <c r="BA267"/>
    </row>
    <row r="268" spans="1:53" ht="12.75" customHeight="1" x14ac:dyDescent="0.2">
      <c r="A268" s="2">
        <f>Roster!A268</f>
        <v>0</v>
      </c>
      <c r="B268" s="2">
        <f t="shared" si="68"/>
        <v>267</v>
      </c>
      <c r="C268" s="2">
        <v>1267</v>
      </c>
      <c r="D268" s="2">
        <f>Roster!D268</f>
        <v>0</v>
      </c>
      <c r="F268" s="2">
        <f>IFERROR(INDEX('Cur Sch'!G:G,MATCH(RPT!A268,'Cur Sch'!C:C,0),1),0)</f>
        <v>0</v>
      </c>
      <c r="G268" s="2">
        <f>Roster!N268</f>
        <v>0</v>
      </c>
      <c r="H268" s="3">
        <f>SUMIF(HRS!C:C,RPT!E268,HRS!G:G)</f>
        <v>0</v>
      </c>
      <c r="I268" s="9" t="str">
        <f>IFERROR(IF(VLOOKUP(A268,PA!A:E,5,0)=0,"Yes",""),"No")</f>
        <v>No</v>
      </c>
      <c r="J268" s="9" t="str">
        <f>IFERROR(IF(VLOOKUP(A268,PTO!A:L,12,0)="PTOU Applied", "Unplanned PTO",IF(VLOOKUP(A268,PTO!A:L,12,0)="PTOU ","Denied PTO","Planned PTO")),"No PTO")</f>
        <v>No PTO</v>
      </c>
      <c r="K268" s="9" t="str">
        <f t="shared" si="65"/>
        <v>Check</v>
      </c>
      <c r="L268" s="14" t="str">
        <f>IFERROR(IF(AND(D268="Kroger",OR(U268="1",U268="0")),IF(VLOOKUP(RPT!A268,KRG!$B$2:$BA$200,52,0)=0,IF(RPT!J268="Planned PTO",IF((F268-0.75)&lt;H268,"Check",""),""),""),""),"")</f>
        <v/>
      </c>
      <c r="M268" s="14" t="str">
        <f>IFERROR(IF(IF(D268="Kroger",AVERAGEIFS('QA Check'!E:E,'QA Check'!C:C,RPT!A268,'QA Check'!H:H,"(QA)"),0)&gt;=90%,IF(AND(I268="Yes",J268&lt;&gt;"Unplanned PTO",U268=1),"Check",""),""),"")</f>
        <v/>
      </c>
      <c r="U268" s="17">
        <f t="shared" si="62"/>
        <v>0</v>
      </c>
      <c r="AI268" s="9" t="str">
        <f t="shared" si="66"/>
        <v/>
      </c>
      <c r="AJ268" s="9" t="str">
        <f>IF(G268="Plan 3",IF(AND(H268&gt;=38,J268&lt;&gt;"Unplanned PTO"),IF(AND(INDEX(FPL!P:P,MATCH(RPT!A268,FPL!B:B,0),1)&gt;=0.92),4.25,3),IF(AND(H268&gt;=38,J268="Unplanned PTO",AP268&gt;=38),IF(INDEX(FPL!P:P,MATCH(RPT!A268,FPL!B:B,0),1)&gt;=0.92,4.25,3),IF(INDEX(FPL!P:P,MATCH(RPT!A268,FPL!B:B,0),1)&gt;=0.92,1.25,0))),"")</f>
        <v/>
      </c>
      <c r="AL268" s="22" t="e">
        <f>INDEX(Roster!F:F, MATCH(RPT!A268,Roster!A:A,0),1)</f>
        <v>#N/A</v>
      </c>
      <c r="AM268">
        <f>IF(SUMIFS(HRS!G:G,HRS!F:F,"REG",HRS!C:C,RPT!A268)+SUMIFS(HRS!G:G,HRS!F:F,"OT",HRS!C:C,RPT!A268)+SUMIFS(HRS!G:G,HRS!F:F,"PTO",HRS!C:C,RPT!A268,HRS!S:S,"PTOS")&gt;=38,SUMIFS(HRS!G:G,HRS!F:F,"REG",HRS!C:C,RPT!A268)+SUMIFS(HRS!G:G,HRS!F:F,"OT",HRS!C:C,RPT!A268),0)</f>
        <v>0</v>
      </c>
      <c r="AP268">
        <f>SUMIFS(HRS!G:G,HRS!C:C,E268,HRS!F:F,"REG")+SUMIFS(HRS!G:G,HRS!C:C,E268,HRS!F:F,"OT")</f>
        <v>0</v>
      </c>
      <c r="AS268" s="9" t="str">
        <f t="shared" si="63"/>
        <v>1267 267</v>
      </c>
      <c r="AT268" s="9">
        <f t="shared" si="64"/>
        <v>0</v>
      </c>
      <c r="AU268" s="9" t="str">
        <f t="shared" si="59"/>
        <v/>
      </c>
      <c r="AV268" s="19" t="str">
        <f t="shared" si="67"/>
        <v/>
      </c>
      <c r="BA268"/>
    </row>
    <row r="269" spans="1:53" ht="12.75" customHeight="1" x14ac:dyDescent="0.2">
      <c r="A269" s="2">
        <f>Roster!A269</f>
        <v>0</v>
      </c>
      <c r="B269" s="2">
        <f t="shared" si="68"/>
        <v>268</v>
      </c>
      <c r="C269" s="2">
        <v>1268</v>
      </c>
      <c r="D269" s="2">
        <f>Roster!D269</f>
        <v>0</v>
      </c>
      <c r="F269" s="2">
        <f>IFERROR(INDEX('Cur Sch'!G:G,MATCH(RPT!A269,'Cur Sch'!C:C,0),1),0)</f>
        <v>0</v>
      </c>
      <c r="G269" s="2">
        <f>Roster!N269</f>
        <v>0</v>
      </c>
      <c r="H269" s="3">
        <f>SUMIF(HRS!C:C,RPT!E269,HRS!G:G)</f>
        <v>0</v>
      </c>
      <c r="I269" s="9" t="str">
        <f>IFERROR(IF(VLOOKUP(A269,PA!A:E,5,0)=0,"Yes",""),"No")</f>
        <v>No</v>
      </c>
      <c r="J269" s="9" t="str">
        <f>IFERROR(IF(VLOOKUP(A269,PTO!A:L,12,0)="PTOU Applied", "Unplanned PTO",IF(VLOOKUP(A269,PTO!A:L,12,0)="PTOU ","Denied PTO","Planned PTO")),"No PTO")</f>
        <v>No PTO</v>
      </c>
      <c r="K269" s="9" t="str">
        <f t="shared" si="65"/>
        <v>Check</v>
      </c>
      <c r="L269" s="14" t="str">
        <f>IFERROR(IF(AND(D269="Kroger",OR(U269="1",U269="0")),IF(VLOOKUP(RPT!A269,KRG!$B$2:$BA$200,52,0)=0,IF(RPT!J269="Planned PTO",IF((F269-0.75)&lt;H269,"Check",""),""),""),""),"")</f>
        <v/>
      </c>
      <c r="M269" s="14" t="str">
        <f>IFERROR(IF(IF(D269="Kroger",AVERAGEIFS('QA Check'!E:E,'QA Check'!C:C,RPT!A269,'QA Check'!H:H,"(QA)"),0)&gt;=90%,IF(AND(I269="Yes",J269&lt;&gt;"Unplanned PTO",U269=1),"Check",""),""),"")</f>
        <v/>
      </c>
      <c r="U269" s="17">
        <f t="shared" si="62"/>
        <v>0</v>
      </c>
      <c r="AI269" s="9" t="str">
        <f t="shared" si="66"/>
        <v/>
      </c>
      <c r="AJ269" s="9" t="str">
        <f>IF(G269="Plan 3",IF(AND(H269&gt;=38,J269&lt;&gt;"Unplanned PTO"),IF(AND(INDEX(FPL!P:P,MATCH(RPT!A269,FPL!B:B,0),1)&gt;=0.92),4.25,3),IF(AND(H269&gt;=38,J269="Unplanned PTO",AP269&gt;=38),IF(INDEX(FPL!P:P,MATCH(RPT!A269,FPL!B:B,0),1)&gt;=0.92,4.25,3),IF(INDEX(FPL!P:P,MATCH(RPT!A269,FPL!B:B,0),1)&gt;=0.92,1.25,0))),"")</f>
        <v/>
      </c>
      <c r="AL269" s="22" t="e">
        <f>INDEX(Roster!F:F, MATCH(RPT!A269,Roster!A:A,0),1)</f>
        <v>#N/A</v>
      </c>
      <c r="AM269">
        <f>IF(SUMIFS(HRS!G:G,HRS!F:F,"REG",HRS!C:C,RPT!A269)+SUMIFS(HRS!G:G,HRS!F:F,"OT",HRS!C:C,RPT!A269)+SUMIFS(HRS!G:G,HRS!F:F,"PTO",HRS!C:C,RPT!A269,HRS!S:S,"PTOS")&gt;=38,SUMIFS(HRS!G:G,HRS!F:F,"REG",HRS!C:C,RPT!A269)+SUMIFS(HRS!G:G,HRS!F:F,"OT",HRS!C:C,RPT!A269),0)</f>
        <v>0</v>
      </c>
      <c r="AP269">
        <f>SUMIFS(HRS!G:G,HRS!C:C,E269,HRS!F:F,"REG")+SUMIFS(HRS!G:G,HRS!C:C,E269,HRS!F:F,"OT")</f>
        <v>0</v>
      </c>
      <c r="AS269" s="9" t="str">
        <f t="shared" si="63"/>
        <v>1268 268</v>
      </c>
      <c r="AT269" s="9">
        <f t="shared" si="64"/>
        <v>0</v>
      </c>
      <c r="AU269" s="9" t="str">
        <f t="shared" si="59"/>
        <v/>
      </c>
      <c r="AV269" s="19" t="str">
        <f t="shared" si="67"/>
        <v/>
      </c>
      <c r="BA269"/>
    </row>
    <row r="270" spans="1:53" ht="12.75" customHeight="1" x14ac:dyDescent="0.2">
      <c r="A270" s="2">
        <f>Roster!A270</f>
        <v>0</v>
      </c>
      <c r="B270" s="2">
        <f t="shared" si="68"/>
        <v>269</v>
      </c>
      <c r="C270" s="2">
        <v>1269</v>
      </c>
      <c r="D270" s="2">
        <f>Roster!D270</f>
        <v>0</v>
      </c>
      <c r="F270" s="2">
        <f>IFERROR(INDEX('Cur Sch'!G:G,MATCH(RPT!A270,'Cur Sch'!C:C,0),1),0)</f>
        <v>0</v>
      </c>
      <c r="G270" s="2">
        <f>Roster!N270</f>
        <v>0</v>
      </c>
      <c r="H270" s="3">
        <f>SUMIF(HRS!C:C,RPT!E270,HRS!G:G)</f>
        <v>0</v>
      </c>
      <c r="I270" s="9" t="str">
        <f>IFERROR(IF(VLOOKUP(A270,PA!A:E,5,0)=0,"Yes",""),"No")</f>
        <v>No</v>
      </c>
      <c r="J270" s="9" t="str">
        <f>IFERROR(IF(VLOOKUP(A270,PTO!A:L,12,0)="PTOU Applied", "Unplanned PTO",IF(VLOOKUP(A270,PTO!A:L,12,0)="PTOU ","Denied PTO","Planned PTO")),"No PTO")</f>
        <v>No PTO</v>
      </c>
      <c r="K270" s="9" t="str">
        <f t="shared" si="65"/>
        <v>Check</v>
      </c>
      <c r="L270" s="14" t="str">
        <f>IFERROR(IF(AND(D270="Kroger",OR(U270="1",U270="0")),IF(VLOOKUP(RPT!A270,KRG!$B$2:$BA$200,52,0)=0,IF(RPT!J270="Planned PTO",IF((F270-0.75)&lt;H270,"Check",""),""),""),""),"")</f>
        <v/>
      </c>
      <c r="M270" s="14" t="str">
        <f>IFERROR(IF(IF(D270="Kroger",AVERAGEIFS('QA Check'!E:E,'QA Check'!C:C,RPT!A270,'QA Check'!H:H,"(QA)"),0)&gt;=90%,IF(AND(I270="Yes",J270&lt;&gt;"Unplanned PTO",U270=1),"Check",""),""),"")</f>
        <v/>
      </c>
      <c r="U270" s="17">
        <f t="shared" si="62"/>
        <v>0</v>
      </c>
      <c r="AI270" s="9" t="str">
        <f t="shared" si="66"/>
        <v/>
      </c>
      <c r="AJ270" s="9" t="str">
        <f>IF(G270="Plan 3",IF(AND(H270&gt;=38,J270&lt;&gt;"Unplanned PTO"),IF(AND(INDEX(FPL!P:P,MATCH(RPT!A270,FPL!B:B,0),1)&gt;=0.92),4.25,3),IF(AND(H270&gt;=38,J270="Unplanned PTO",AP270&gt;=38),IF(INDEX(FPL!P:P,MATCH(RPT!A270,FPL!B:B,0),1)&gt;=0.92,4.25,3),IF(INDEX(FPL!P:P,MATCH(RPT!A270,FPL!B:B,0),1)&gt;=0.92,1.25,0))),"")</f>
        <v/>
      </c>
      <c r="AL270" s="22" t="e">
        <f>INDEX(Roster!F:F, MATCH(RPT!A270,Roster!A:A,0),1)</f>
        <v>#N/A</v>
      </c>
      <c r="AM270">
        <f>IF(SUMIFS(HRS!G:G,HRS!F:F,"REG",HRS!C:C,RPT!A270)+SUMIFS(HRS!G:G,HRS!F:F,"OT",HRS!C:C,RPT!A270)+SUMIFS(HRS!G:G,HRS!F:F,"PTO",HRS!C:C,RPT!A270,HRS!S:S,"PTOS")&gt;=38,SUMIFS(HRS!G:G,HRS!F:F,"REG",HRS!C:C,RPT!A270)+SUMIFS(HRS!G:G,HRS!F:F,"OT",HRS!C:C,RPT!A270),0)</f>
        <v>0</v>
      </c>
      <c r="AP270">
        <f>SUMIFS(HRS!G:G,HRS!C:C,E270,HRS!F:F,"REG")+SUMIFS(HRS!G:G,HRS!C:C,E270,HRS!F:F,"OT")</f>
        <v>0</v>
      </c>
      <c r="AS270" s="9" t="str">
        <f t="shared" si="63"/>
        <v>1269 269</v>
      </c>
      <c r="AT270" s="9">
        <f t="shared" si="64"/>
        <v>0</v>
      </c>
      <c r="AU270" s="9" t="str">
        <f t="shared" si="59"/>
        <v/>
      </c>
      <c r="AV270" s="19" t="str">
        <f t="shared" si="67"/>
        <v/>
      </c>
      <c r="BA270"/>
    </row>
    <row r="271" spans="1:53" ht="12.75" customHeight="1" x14ac:dyDescent="0.2">
      <c r="A271" s="2">
        <f>Roster!A271</f>
        <v>0</v>
      </c>
      <c r="B271" s="2">
        <f t="shared" si="68"/>
        <v>270</v>
      </c>
      <c r="C271" s="2">
        <v>1270</v>
      </c>
      <c r="D271" s="2">
        <f>Roster!D271</f>
        <v>0</v>
      </c>
      <c r="F271" s="2">
        <f>IFERROR(INDEX('Cur Sch'!G:G,MATCH(RPT!A271,'Cur Sch'!C:C,0),1),0)</f>
        <v>0</v>
      </c>
      <c r="G271" s="2">
        <f>Roster!N271</f>
        <v>0</v>
      </c>
      <c r="H271" s="3">
        <f>SUMIF(HRS!C:C,RPT!E271,HRS!G:G)</f>
        <v>0</v>
      </c>
      <c r="I271" s="9" t="str">
        <f>IFERROR(IF(VLOOKUP(A271,PA!A:E,5,0)=0,"Yes",""),"No")</f>
        <v>No</v>
      </c>
      <c r="J271" s="9" t="str">
        <f>IFERROR(IF(VLOOKUP(A271,PTO!A:L,12,0)="PTOU Applied", "Unplanned PTO",IF(VLOOKUP(A271,PTO!A:L,12,0)="PTOU ","Denied PTO","Planned PTO")),"No PTO")</f>
        <v>No PTO</v>
      </c>
      <c r="K271" s="9" t="str">
        <f t="shared" si="65"/>
        <v>Check</v>
      </c>
      <c r="L271" s="14" t="str">
        <f>IFERROR(IF(AND(D271="Kroger",OR(U271="1",U271="0")),IF(VLOOKUP(RPT!A271,KRG!$B$2:$BA$200,52,0)=0,IF(RPT!J271="Planned PTO",IF((F271-0.75)&lt;H271,"Check",""),""),""),""),"")</f>
        <v/>
      </c>
      <c r="M271" s="14" t="str">
        <f>IFERROR(IF(IF(D271="Kroger",AVERAGEIFS('QA Check'!E:E,'QA Check'!C:C,RPT!A271,'QA Check'!H:H,"(QA)"),0)&gt;=90%,IF(AND(I271="Yes",J271&lt;&gt;"Unplanned PTO",U271=1),"Check",""),""),"")</f>
        <v/>
      </c>
      <c r="U271" s="17">
        <f t="shared" si="62"/>
        <v>0</v>
      </c>
      <c r="AI271" s="9" t="str">
        <f t="shared" si="66"/>
        <v/>
      </c>
      <c r="AJ271" s="9" t="str">
        <f>IF(G271="Plan 3",IF(AND(H271&gt;=38,J271&lt;&gt;"Unplanned PTO"),IF(AND(INDEX(FPL!P:P,MATCH(RPT!A271,FPL!B:B,0),1)&gt;=0.92),4.25,3),IF(AND(H271&gt;=38,J271="Unplanned PTO",AP271&gt;=38),IF(INDEX(FPL!P:P,MATCH(RPT!A271,FPL!B:B,0),1)&gt;=0.92,4.25,3),IF(INDEX(FPL!P:P,MATCH(RPT!A271,FPL!B:B,0),1)&gt;=0.92,1.25,0))),"")</f>
        <v/>
      </c>
      <c r="AL271" s="22" t="e">
        <f>INDEX(Roster!F:F, MATCH(RPT!A271,Roster!A:A,0),1)</f>
        <v>#N/A</v>
      </c>
      <c r="AM271">
        <f>IF(SUMIFS(HRS!G:G,HRS!F:F,"REG",HRS!C:C,RPT!A271)+SUMIFS(HRS!G:G,HRS!F:F,"OT",HRS!C:C,RPT!A271)+SUMIFS(HRS!G:G,HRS!F:F,"PTO",HRS!C:C,RPT!A271,HRS!S:S,"PTOS")&gt;=38,SUMIFS(HRS!G:G,HRS!F:F,"REG",HRS!C:C,RPT!A271)+SUMIFS(HRS!G:G,HRS!F:F,"OT",HRS!C:C,RPT!A271),0)</f>
        <v>0</v>
      </c>
      <c r="AP271">
        <f>SUMIFS(HRS!G:G,HRS!C:C,E271,HRS!F:F,"REG")+SUMIFS(HRS!G:G,HRS!C:C,E271,HRS!F:F,"OT")</f>
        <v>0</v>
      </c>
      <c r="AS271" s="9" t="str">
        <f t="shared" si="63"/>
        <v>1270 270</v>
      </c>
      <c r="AT271" s="9">
        <f t="shared" si="64"/>
        <v>0</v>
      </c>
      <c r="AU271" s="9" t="str">
        <f t="shared" si="59"/>
        <v/>
      </c>
      <c r="AV271" s="19" t="str">
        <f t="shared" si="67"/>
        <v/>
      </c>
      <c r="BA271"/>
    </row>
    <row r="272" spans="1:53" ht="12.75" customHeight="1" x14ac:dyDescent="0.2">
      <c r="A272" s="2">
        <f>Roster!A272</f>
        <v>0</v>
      </c>
      <c r="B272" s="2">
        <f t="shared" si="68"/>
        <v>271</v>
      </c>
      <c r="C272" s="2">
        <v>1271</v>
      </c>
      <c r="D272" s="2">
        <f>Roster!D272</f>
        <v>0</v>
      </c>
      <c r="F272" s="2">
        <f>IFERROR(INDEX('Cur Sch'!G:G,MATCH(RPT!A272,'Cur Sch'!C:C,0),1),0)</f>
        <v>0</v>
      </c>
      <c r="G272" s="2">
        <f>Roster!N272</f>
        <v>0</v>
      </c>
      <c r="H272" s="3">
        <f>SUMIF(HRS!C:C,RPT!E272,HRS!G:G)</f>
        <v>0</v>
      </c>
      <c r="I272" s="9" t="str">
        <f>IFERROR(IF(VLOOKUP(A272,PA!A:E,5,0)=0,"Yes",""),"No")</f>
        <v>No</v>
      </c>
      <c r="J272" s="9" t="str">
        <f>IFERROR(IF(VLOOKUP(A272,PTO!A:L,12,0)="PTOU Applied", "Unplanned PTO",IF(VLOOKUP(A272,PTO!A:L,12,0)="PTOU ","Denied PTO","Planned PTO")),"No PTO")</f>
        <v>No PTO</v>
      </c>
      <c r="K272" s="9" t="str">
        <f t="shared" si="65"/>
        <v>Check</v>
      </c>
      <c r="L272" s="14" t="str">
        <f>IFERROR(IF(AND(D272="Kroger",OR(U272="1",U272="0")),IF(VLOOKUP(RPT!A272,KRG!$B$2:$BA$200,52,0)=0,IF(RPT!J272="Planned PTO",IF((F272-0.75)&lt;H272,"Check",""),""),""),""),"")</f>
        <v/>
      </c>
      <c r="M272" s="14" t="str">
        <f>IFERROR(IF(IF(D272="Kroger",AVERAGEIFS('QA Check'!E:E,'QA Check'!C:C,RPT!A272,'QA Check'!H:H,"(QA)"),0)&gt;=90%,IF(AND(I272="Yes",J272&lt;&gt;"Unplanned PTO",U272=1),"Check",""),""),"")</f>
        <v/>
      </c>
      <c r="U272" s="17">
        <f t="shared" si="62"/>
        <v>0</v>
      </c>
      <c r="AI272" s="9" t="str">
        <f t="shared" si="66"/>
        <v/>
      </c>
      <c r="AJ272" s="9" t="str">
        <f>IF(G272="Plan 3",IF(AND(H272&gt;=38,J272&lt;&gt;"Unplanned PTO"),IF(AND(INDEX(FPL!P:P,MATCH(RPT!A272,FPL!B:B,0),1)&gt;=0.92),4.25,3),IF(AND(H272&gt;=38,J272="Unplanned PTO",AP272&gt;=38),IF(INDEX(FPL!P:P,MATCH(RPT!A272,FPL!B:B,0),1)&gt;=0.92,4.25,3),IF(INDEX(FPL!P:P,MATCH(RPT!A272,FPL!B:B,0),1)&gt;=0.92,1.25,0))),"")</f>
        <v/>
      </c>
      <c r="AL272" s="22" t="e">
        <f>INDEX(Roster!F:F, MATCH(RPT!A272,Roster!A:A,0),1)</f>
        <v>#N/A</v>
      </c>
      <c r="AM272">
        <f>IF(SUMIFS(HRS!G:G,HRS!F:F,"REG",HRS!C:C,RPT!A272)+SUMIFS(HRS!G:G,HRS!F:F,"OT",HRS!C:C,RPT!A272)+SUMIFS(HRS!G:G,HRS!F:F,"PTO",HRS!C:C,RPT!A272,HRS!S:S,"PTOS")&gt;=38,SUMIFS(HRS!G:G,HRS!F:F,"REG",HRS!C:C,RPT!A272)+SUMIFS(HRS!G:G,HRS!F:F,"OT",HRS!C:C,RPT!A272),0)</f>
        <v>0</v>
      </c>
      <c r="AP272">
        <f>SUMIFS(HRS!G:G,HRS!C:C,E272,HRS!F:F,"REG")+SUMIFS(HRS!G:G,HRS!C:C,E272,HRS!F:F,"OT")</f>
        <v>0</v>
      </c>
      <c r="AS272" s="9" t="str">
        <f t="shared" si="63"/>
        <v>1271 271</v>
      </c>
      <c r="AT272" s="9">
        <f t="shared" si="64"/>
        <v>0</v>
      </c>
      <c r="AU272" s="9" t="str">
        <f t="shared" si="59"/>
        <v/>
      </c>
      <c r="AV272" s="19" t="str">
        <f t="shared" si="67"/>
        <v/>
      </c>
      <c r="BA272"/>
    </row>
    <row r="273" spans="1:48" customFormat="1" ht="12.75" customHeight="1" x14ac:dyDescent="0.2">
      <c r="A273" s="2">
        <f>Roster!A273</f>
        <v>0</v>
      </c>
      <c r="B273" s="2">
        <f t="shared" si="68"/>
        <v>272</v>
      </c>
      <c r="C273" s="2">
        <v>1272</v>
      </c>
      <c r="D273" s="2">
        <f>Roster!D273</f>
        <v>0</v>
      </c>
      <c r="E273" s="2"/>
      <c r="F273" s="2">
        <f>IFERROR(INDEX('Cur Sch'!G:G,MATCH(RPT!A273,'Cur Sch'!C:C,0),1),0)</f>
        <v>0</v>
      </c>
      <c r="G273" s="2">
        <f>Roster!N273</f>
        <v>0</v>
      </c>
      <c r="H273" s="3">
        <f>SUMIF(HRS!C:C,RPT!E273,HRS!G:G)</f>
        <v>0</v>
      </c>
      <c r="I273" s="9" t="str">
        <f>IFERROR(IF(VLOOKUP(A273,PA!A:E,5,0)=0,"Yes",""),"No")</f>
        <v>No</v>
      </c>
      <c r="J273" s="9" t="str">
        <f>IFERROR(IF(VLOOKUP(A273,PTO!A:L,12,0)="PTOU Applied", "Unplanned PTO",IF(VLOOKUP(A273,PTO!A:L,12,0)="PTOU ","Denied PTO","Planned PTO")),"No PTO")</f>
        <v>No PTO</v>
      </c>
      <c r="K273" s="9" t="str">
        <f t="shared" si="65"/>
        <v>Check</v>
      </c>
      <c r="L273" s="14" t="str">
        <f>IFERROR(IF(AND(D273="Kroger",OR(U273="1",U273="0")),IF(VLOOKUP(RPT!A273,KRG!$B$2:$BA$200,52,0)=0,IF(RPT!J273="Planned PTO",IF((F273-0.75)&lt;H273,"Check",""),""),""),""),"")</f>
        <v/>
      </c>
      <c r="M273" s="14" t="str">
        <f>IFERROR(IF(IF(D273="Kroger",AVERAGEIFS('QA Check'!E:E,'QA Check'!C:C,RPT!A273,'QA Check'!H:H,"(QA)"),0)&gt;=90%,IF(AND(I273="Yes",J273&lt;&gt;"Unplanned PTO",U273=1),"Check",""),""),"")</f>
        <v/>
      </c>
      <c r="U273" s="17">
        <f t="shared" si="62"/>
        <v>0</v>
      </c>
      <c r="AE273" s="6"/>
      <c r="AI273" s="9" t="str">
        <f t="shared" si="66"/>
        <v/>
      </c>
      <c r="AJ273" s="9" t="str">
        <f>IF(G273="Plan 3",IF(AND(H273&gt;=38,J273&lt;&gt;"Unplanned PTO"),IF(AND(INDEX(FPL!P:P,MATCH(RPT!A273,FPL!B:B,0),1)&gt;=0.92),4.25,3),IF(AND(H273&gt;=38,J273="Unplanned PTO",AP273&gt;=38),IF(INDEX(FPL!P:P,MATCH(RPT!A273,FPL!B:B,0),1)&gt;=0.92,4.25,3),IF(INDEX(FPL!P:P,MATCH(RPT!A273,FPL!B:B,0),1)&gt;=0.92,1.25,0))),"")</f>
        <v/>
      </c>
      <c r="AL273" s="22" t="e">
        <f>INDEX(Roster!F:F, MATCH(RPT!A273,Roster!A:A,0),1)</f>
        <v>#N/A</v>
      </c>
      <c r="AM273">
        <f>IF(SUMIFS(HRS!G:G,HRS!F:F,"REG",HRS!C:C,RPT!A273)+SUMIFS(HRS!G:G,HRS!F:F,"OT",HRS!C:C,RPT!A273)+SUMIFS(HRS!G:G,HRS!F:F,"PTO",HRS!C:C,RPT!A273,HRS!S:S,"PTOS")&gt;=38,SUMIFS(HRS!G:G,HRS!F:F,"REG",HRS!C:C,RPT!A273)+SUMIFS(HRS!G:G,HRS!F:F,"OT",HRS!C:C,RPT!A273),0)</f>
        <v>0</v>
      </c>
      <c r="AP273">
        <f>SUMIFS(HRS!G:G,HRS!C:C,E273,HRS!F:F,"REG")+SUMIFS(HRS!G:G,HRS!C:C,E273,HRS!F:F,"OT")</f>
        <v>0</v>
      </c>
      <c r="AS273" s="9" t="str">
        <f t="shared" si="63"/>
        <v>1272 272</v>
      </c>
      <c r="AT273" s="9">
        <f t="shared" si="64"/>
        <v>0</v>
      </c>
      <c r="AU273" s="9" t="str">
        <f t="shared" si="59"/>
        <v/>
      </c>
      <c r="AV273" s="19" t="str">
        <f t="shared" si="67"/>
        <v/>
      </c>
    </row>
    <row r="274" spans="1:48" customFormat="1" ht="12.75" customHeight="1" x14ac:dyDescent="0.2">
      <c r="A274" s="2">
        <f>Roster!A274</f>
        <v>0</v>
      </c>
      <c r="B274" s="2">
        <f t="shared" si="68"/>
        <v>273</v>
      </c>
      <c r="C274" s="2">
        <v>1273</v>
      </c>
      <c r="D274" s="2">
        <f>Roster!D274</f>
        <v>0</v>
      </c>
      <c r="E274" s="2"/>
      <c r="F274" s="2">
        <f>IFERROR(INDEX('Cur Sch'!G:G,MATCH(RPT!A274,'Cur Sch'!C:C,0),1),0)</f>
        <v>0</v>
      </c>
      <c r="G274" s="2">
        <f>Roster!N274</f>
        <v>0</v>
      </c>
      <c r="H274" s="3">
        <f>SUMIF(HRS!C:C,RPT!E274,HRS!G:G)</f>
        <v>0</v>
      </c>
      <c r="I274" s="9" t="str">
        <f>IFERROR(IF(VLOOKUP(A274,PA!A:E,5,0)=0,"Yes",""),"No")</f>
        <v>No</v>
      </c>
      <c r="J274" s="9" t="str">
        <f>IFERROR(IF(VLOOKUP(A274,PTO!A:L,12,0)="PTOU Applied", "Unplanned PTO",IF(VLOOKUP(A274,PTO!A:L,12,0)="PTOU ","Denied PTO","Planned PTO")),"No PTO")</f>
        <v>No PTO</v>
      </c>
      <c r="K274" s="9" t="str">
        <f t="shared" si="65"/>
        <v>Check</v>
      </c>
      <c r="L274" s="14" t="str">
        <f>IFERROR(IF(AND(D274="Kroger",OR(U274="1",U274="0")),IF(VLOOKUP(RPT!A274,KRG!$B$2:$BA$200,52,0)=0,IF(RPT!J274="Planned PTO",IF((F274-0.75)&lt;H274,"Check",""),""),""),""),"")</f>
        <v/>
      </c>
      <c r="M274" s="14" t="str">
        <f>IFERROR(IF(IF(D274="Kroger",AVERAGEIFS('QA Check'!E:E,'QA Check'!C:C,RPT!A274,'QA Check'!H:H,"(QA)"),0)&gt;=90%,IF(AND(I274="Yes",J274&lt;&gt;"Unplanned PTO",U274=1),"Check",""),""),"")</f>
        <v/>
      </c>
      <c r="U274" s="17">
        <f t="shared" si="62"/>
        <v>0</v>
      </c>
      <c r="AE274" s="6"/>
      <c r="AI274" s="9" t="str">
        <f t="shared" si="66"/>
        <v/>
      </c>
      <c r="AJ274" s="9" t="str">
        <f>IF(G274="Plan 3",IF(AND(H274&gt;=38,J274&lt;&gt;"Unplanned PTO"),IF(AND(INDEX(FPL!P:P,MATCH(RPT!A274,FPL!B:B,0),1)&gt;=0.92),4.25,3),IF(AND(H274&gt;=38,J274="Unplanned PTO",AP274&gt;=38),IF(INDEX(FPL!P:P,MATCH(RPT!A274,FPL!B:B,0),1)&gt;=0.92,4.25,3),IF(INDEX(FPL!P:P,MATCH(RPT!A274,FPL!B:B,0),1)&gt;=0.92,1.25,0))),"")</f>
        <v/>
      </c>
      <c r="AL274" s="22" t="e">
        <f>INDEX(Roster!F:F, MATCH(RPT!A274,Roster!A:A,0),1)</f>
        <v>#N/A</v>
      </c>
      <c r="AM274">
        <f>IF(SUMIFS(HRS!G:G,HRS!F:F,"REG",HRS!C:C,RPT!A274)+SUMIFS(HRS!G:G,HRS!F:F,"OT",HRS!C:C,RPT!A274)+SUMIFS(HRS!G:G,HRS!F:F,"PTO",HRS!C:C,RPT!A274,HRS!S:S,"PTOS")&gt;=38,SUMIFS(HRS!G:G,HRS!F:F,"REG",HRS!C:C,RPT!A274)+SUMIFS(HRS!G:G,HRS!F:F,"OT",HRS!C:C,RPT!A274),0)</f>
        <v>0</v>
      </c>
      <c r="AP274">
        <f>SUMIFS(HRS!G:G,HRS!C:C,E274,HRS!F:F,"REG")+SUMIFS(HRS!G:G,HRS!C:C,E274,HRS!F:F,"OT")</f>
        <v>0</v>
      </c>
      <c r="AS274" s="9" t="str">
        <f t="shared" si="63"/>
        <v>1273 273</v>
      </c>
      <c r="AT274" s="9">
        <f t="shared" si="64"/>
        <v>0</v>
      </c>
      <c r="AU274" s="9" t="str">
        <f t="shared" si="59"/>
        <v/>
      </c>
      <c r="AV274" s="19" t="str">
        <f t="shared" si="67"/>
        <v/>
      </c>
    </row>
    <row r="275" spans="1:48" customFormat="1" ht="12.75" customHeight="1" x14ac:dyDescent="0.2">
      <c r="A275" s="2">
        <f>Roster!A275</f>
        <v>0</v>
      </c>
      <c r="B275" s="2">
        <f t="shared" si="68"/>
        <v>274</v>
      </c>
      <c r="C275" s="2">
        <v>1274</v>
      </c>
      <c r="D275" s="2">
        <f>Roster!D275</f>
        <v>0</v>
      </c>
      <c r="E275" s="2"/>
      <c r="F275" s="2">
        <f>IFERROR(INDEX('Cur Sch'!G:G,MATCH(RPT!A275,'Cur Sch'!C:C,0),1),0)</f>
        <v>0</v>
      </c>
      <c r="G275" s="2">
        <f>Roster!N275</f>
        <v>0</v>
      </c>
      <c r="H275" s="3">
        <f>SUMIF(HRS!C:C,RPT!E275,HRS!G:G)</f>
        <v>0</v>
      </c>
      <c r="I275" s="9" t="str">
        <f>IFERROR(IF(VLOOKUP(A275,PA!A:E,5,0)=0,"Yes",""),"No")</f>
        <v>No</v>
      </c>
      <c r="J275" s="9" t="str">
        <f>IFERROR(IF(VLOOKUP(A275,PTO!A:L,12,0)="PTOU Applied", "Unplanned PTO",IF(VLOOKUP(A275,PTO!A:L,12,0)="PTOU ","Denied PTO","Planned PTO")),"No PTO")</f>
        <v>No PTO</v>
      </c>
      <c r="K275" s="9" t="str">
        <f t="shared" si="65"/>
        <v>Check</v>
      </c>
      <c r="L275" s="14" t="str">
        <f>IFERROR(IF(AND(D275="Kroger",OR(U275="1",U275="0")),IF(VLOOKUP(RPT!A275,KRG!$B$2:$BA$200,52,0)=0,IF(RPT!J275="Planned PTO",IF((F275-0.75)&lt;H275,"Check",""),""),""),""),"")</f>
        <v/>
      </c>
      <c r="M275" s="14" t="str">
        <f>IFERROR(IF(IF(D275="Kroger",AVERAGEIFS('QA Check'!E:E,'QA Check'!C:C,RPT!A275,'QA Check'!H:H,"(QA)"),0)&gt;=90%,IF(AND(I275="Yes",J275&lt;&gt;"Unplanned PTO",U275=1),"Check",""),""),"")</f>
        <v/>
      </c>
      <c r="U275" s="17">
        <f t="shared" si="62"/>
        <v>0</v>
      </c>
      <c r="AE275" s="6"/>
      <c r="AI275" s="9" t="str">
        <f t="shared" si="66"/>
        <v/>
      </c>
      <c r="AJ275" s="9" t="str">
        <f>IF(G275="Plan 3",IF(AND(H275&gt;=38,J275&lt;&gt;"Unplanned PTO"),IF(AND(INDEX(FPL!P:P,MATCH(RPT!A275,FPL!B:B,0),1)&gt;=0.92),4.25,3),IF(AND(H275&gt;=38,J275="Unplanned PTO",AP275&gt;=38),IF(INDEX(FPL!P:P,MATCH(RPT!A275,FPL!B:B,0),1)&gt;=0.92,4.25,3),IF(INDEX(FPL!P:P,MATCH(RPT!A275,FPL!B:B,0),1)&gt;=0.92,1.25,0))),"")</f>
        <v/>
      </c>
      <c r="AL275" s="22" t="e">
        <f>INDEX(Roster!F:F, MATCH(RPT!A275,Roster!A:A,0),1)</f>
        <v>#N/A</v>
      </c>
      <c r="AM275">
        <f>IF(SUMIFS(HRS!G:G,HRS!F:F,"REG",HRS!C:C,RPT!A275)+SUMIFS(HRS!G:G,HRS!F:F,"OT",HRS!C:C,RPT!A275)+SUMIFS(HRS!G:G,HRS!F:F,"PTO",HRS!C:C,RPT!A275,HRS!S:S,"PTOS")&gt;=38,SUMIFS(HRS!G:G,HRS!F:F,"REG",HRS!C:C,RPT!A275)+SUMIFS(HRS!G:G,HRS!F:F,"OT",HRS!C:C,RPT!A275),0)</f>
        <v>0</v>
      </c>
      <c r="AP275">
        <f>SUMIFS(HRS!G:G,HRS!C:C,E275,HRS!F:F,"REG")+SUMIFS(HRS!G:G,HRS!C:C,E275,HRS!F:F,"OT")</f>
        <v>0</v>
      </c>
      <c r="AS275" s="9" t="str">
        <f t="shared" si="63"/>
        <v>1274 274</v>
      </c>
      <c r="AT275" s="9">
        <f t="shared" si="64"/>
        <v>0</v>
      </c>
      <c r="AU275" s="9" t="str">
        <f t="shared" si="59"/>
        <v/>
      </c>
      <c r="AV275" s="19" t="str">
        <f t="shared" si="67"/>
        <v/>
      </c>
    </row>
    <row r="276" spans="1:48" customFormat="1" ht="12.75" customHeight="1" x14ac:dyDescent="0.2">
      <c r="A276" s="2">
        <f>Roster!A276</f>
        <v>0</v>
      </c>
      <c r="B276" s="2">
        <f t="shared" si="68"/>
        <v>275</v>
      </c>
      <c r="C276" s="2">
        <v>1275</v>
      </c>
      <c r="D276" s="2">
        <f>Roster!D276</f>
        <v>0</v>
      </c>
      <c r="E276" s="2"/>
      <c r="F276" s="2">
        <f>IFERROR(INDEX('Cur Sch'!G:G,MATCH(RPT!A276,'Cur Sch'!C:C,0),1),0)</f>
        <v>0</v>
      </c>
      <c r="G276" s="2">
        <f>Roster!N276</f>
        <v>0</v>
      </c>
      <c r="H276" s="3">
        <f>SUMIF(HRS!C:C,RPT!E276,HRS!G:G)</f>
        <v>0</v>
      </c>
      <c r="I276" s="9" t="str">
        <f>IFERROR(IF(VLOOKUP(A276,PA!A:E,5,0)=0,"Yes",""),"No")</f>
        <v>No</v>
      </c>
      <c r="J276" s="9" t="str">
        <f>IFERROR(IF(VLOOKUP(A276,PTO!A:L,12,0)="PTOU Applied", "Unplanned PTO",IF(VLOOKUP(A276,PTO!A:L,12,0)="PTOU ","Denied PTO","Planned PTO")),"No PTO")</f>
        <v>No PTO</v>
      </c>
      <c r="K276" s="9" t="str">
        <f t="shared" si="65"/>
        <v>Check</v>
      </c>
      <c r="L276" s="14" t="str">
        <f>IFERROR(IF(AND(D276="Kroger",OR(U276="1",U276="0")),IF(VLOOKUP(RPT!A276,KRG!$B$2:$BA$200,52,0)=0,IF(RPT!J276="Planned PTO",IF((F276-0.75)&lt;H276,"Check",""),""),""),""),"")</f>
        <v/>
      </c>
      <c r="M276" s="14" t="str">
        <f>IFERROR(IF(IF(D276="Kroger",AVERAGEIFS('QA Check'!E:E,'QA Check'!C:C,RPT!A276,'QA Check'!H:H,"(QA)"),0)&gt;=90%,IF(AND(I276="Yes",J276&lt;&gt;"Unplanned PTO",U276=1),"Check",""),""),"")</f>
        <v/>
      </c>
      <c r="U276" s="17">
        <f t="shared" si="62"/>
        <v>0</v>
      </c>
      <c r="AE276" s="6"/>
      <c r="AI276" s="9" t="str">
        <f t="shared" si="66"/>
        <v/>
      </c>
      <c r="AJ276" s="9" t="str">
        <f>IF(G276="Plan 3",IF(AND(H276&gt;=38,J276&lt;&gt;"Unplanned PTO"),IF(AND(INDEX(FPL!P:P,MATCH(RPT!A276,FPL!B:B,0),1)&gt;=0.92),4.25,3),IF(AND(H276&gt;=38,J276="Unplanned PTO",AP276&gt;=38),IF(INDEX(FPL!P:P,MATCH(RPT!A276,FPL!B:B,0),1)&gt;=0.92,4.25,3),IF(INDEX(FPL!P:P,MATCH(RPT!A276,FPL!B:B,0),1)&gt;=0.92,1.25,0))),"")</f>
        <v/>
      </c>
      <c r="AL276" s="22" t="e">
        <f>INDEX(Roster!F:F, MATCH(RPT!A276,Roster!A:A,0),1)</f>
        <v>#N/A</v>
      </c>
      <c r="AM276">
        <f>IF(SUMIFS(HRS!G:G,HRS!F:F,"REG",HRS!C:C,RPT!A276)+SUMIFS(HRS!G:G,HRS!F:F,"OT",HRS!C:C,RPT!A276)+SUMIFS(HRS!G:G,HRS!F:F,"PTO",HRS!C:C,RPT!A276,HRS!S:S,"PTOS")&gt;=38,SUMIFS(HRS!G:G,HRS!F:F,"REG",HRS!C:C,RPT!A276)+SUMIFS(HRS!G:G,HRS!F:F,"OT",HRS!C:C,RPT!A276),0)</f>
        <v>0</v>
      </c>
      <c r="AP276">
        <f>SUMIFS(HRS!G:G,HRS!C:C,E276,HRS!F:F,"REG")+SUMIFS(HRS!G:G,HRS!C:C,E276,HRS!F:F,"OT")</f>
        <v>0</v>
      </c>
      <c r="AS276" s="9" t="str">
        <f t="shared" si="63"/>
        <v>1275 275</v>
      </c>
      <c r="AT276" s="9">
        <f t="shared" si="64"/>
        <v>0</v>
      </c>
      <c r="AU276" s="9" t="str">
        <f t="shared" si="59"/>
        <v/>
      </c>
      <c r="AV276" s="19" t="str">
        <f t="shared" si="67"/>
        <v/>
      </c>
    </row>
    <row r="277" spans="1:48" customFormat="1" ht="12.75" customHeight="1" x14ac:dyDescent="0.2">
      <c r="A277" s="2">
        <f>Roster!A277</f>
        <v>0</v>
      </c>
      <c r="B277" s="2">
        <f t="shared" si="68"/>
        <v>276</v>
      </c>
      <c r="C277" s="2">
        <v>1276</v>
      </c>
      <c r="D277" s="2">
        <f>Roster!D277</f>
        <v>0</v>
      </c>
      <c r="E277" s="2"/>
      <c r="F277" s="2">
        <f>IFERROR(INDEX('Cur Sch'!G:G,MATCH(RPT!A277,'Cur Sch'!C:C,0),1),0)</f>
        <v>0</v>
      </c>
      <c r="G277" s="2">
        <f>Roster!N277</f>
        <v>0</v>
      </c>
      <c r="H277" s="3">
        <f>SUMIF(HRS!C:C,RPT!E277,HRS!G:G)</f>
        <v>0</v>
      </c>
      <c r="I277" s="9" t="str">
        <f>IFERROR(IF(VLOOKUP(A277,PA!A:E,5,0)=0,"Yes",""),"No")</f>
        <v>No</v>
      </c>
      <c r="J277" s="9" t="str">
        <f>IFERROR(IF(VLOOKUP(A277,PTO!A:L,12,0)="PTOU Applied", "Unplanned PTO",IF(VLOOKUP(A277,PTO!A:L,12,0)="PTOU ","Denied PTO","Planned PTO")),"No PTO")</f>
        <v>No PTO</v>
      </c>
      <c r="K277" s="9" t="str">
        <f t="shared" si="65"/>
        <v>Check</v>
      </c>
      <c r="L277" s="14" t="str">
        <f>IFERROR(IF(AND(D277="Kroger",OR(U277="1",U277="0")),IF(VLOOKUP(RPT!A277,KRG!$B$2:$BA$200,52,0)=0,IF(RPT!J277="Planned PTO",IF((F277-0.75)&lt;H277,"Check",""),""),""),""),"")</f>
        <v/>
      </c>
      <c r="M277" s="14" t="str">
        <f>IFERROR(IF(IF(D277="Kroger",AVERAGEIFS('QA Check'!E:E,'QA Check'!C:C,RPT!A277,'QA Check'!H:H,"(QA)"),0)&gt;=90%,IF(AND(I277="Yes",J277&lt;&gt;"Unplanned PTO",U277=1),"Check",""),""),"")</f>
        <v/>
      </c>
      <c r="U277" s="17">
        <f t="shared" si="62"/>
        <v>0</v>
      </c>
      <c r="AE277" s="6"/>
      <c r="AI277" s="9" t="str">
        <f t="shared" si="66"/>
        <v/>
      </c>
      <c r="AJ277" s="9" t="str">
        <f>IF(G277="Plan 3",IF(AND(H277&gt;=38,J277&lt;&gt;"Unplanned PTO"),IF(AND(INDEX(FPL!P:P,MATCH(RPT!A277,FPL!B:B,0),1)&gt;=0.92),4.25,3),IF(AND(H277&gt;=38,J277="Unplanned PTO",AP277&gt;=38),IF(INDEX(FPL!P:P,MATCH(RPT!A277,FPL!B:B,0),1)&gt;=0.92,4.25,3),IF(INDEX(FPL!P:P,MATCH(RPT!A277,FPL!B:B,0),1)&gt;=0.92,1.25,0))),"")</f>
        <v/>
      </c>
      <c r="AL277" s="22" t="e">
        <f>INDEX(Roster!F:F, MATCH(RPT!A277,Roster!A:A,0),1)</f>
        <v>#N/A</v>
      </c>
      <c r="AM277">
        <f>IF(SUMIFS(HRS!G:G,HRS!F:F,"REG",HRS!C:C,RPT!A277)+SUMIFS(HRS!G:G,HRS!F:F,"OT",HRS!C:C,RPT!A277)+SUMIFS(HRS!G:G,HRS!F:F,"PTO",HRS!C:C,RPT!A277,HRS!S:S,"PTOS")&gt;=38,SUMIFS(HRS!G:G,HRS!F:F,"REG",HRS!C:C,RPT!A277)+SUMIFS(HRS!G:G,HRS!F:F,"OT",HRS!C:C,RPT!A277),0)</f>
        <v>0</v>
      </c>
      <c r="AP277">
        <f>SUMIFS(HRS!G:G,HRS!C:C,E277,HRS!F:F,"REG")+SUMIFS(HRS!G:G,HRS!C:C,E277,HRS!F:F,"OT")</f>
        <v>0</v>
      </c>
      <c r="AS277" s="9" t="str">
        <f t="shared" si="63"/>
        <v>1276 276</v>
      </c>
      <c r="AT277" s="9">
        <f t="shared" si="64"/>
        <v>0</v>
      </c>
      <c r="AU277" s="9" t="str">
        <f t="shared" si="59"/>
        <v/>
      </c>
      <c r="AV277" s="19" t="str">
        <f t="shared" si="67"/>
        <v/>
      </c>
    </row>
    <row r="278" spans="1:48" customFormat="1" ht="12.75" customHeight="1" x14ac:dyDescent="0.2">
      <c r="A278" s="2">
        <f>Roster!A278</f>
        <v>0</v>
      </c>
      <c r="B278" s="2">
        <f t="shared" si="68"/>
        <v>277</v>
      </c>
      <c r="C278" s="2">
        <v>1277</v>
      </c>
      <c r="D278" s="2">
        <f>Roster!D278</f>
        <v>0</v>
      </c>
      <c r="E278" s="2"/>
      <c r="F278" s="2">
        <f>IFERROR(INDEX('Cur Sch'!G:G,MATCH(RPT!A278,'Cur Sch'!C:C,0),1),0)</f>
        <v>0</v>
      </c>
      <c r="G278" s="2">
        <f>Roster!N278</f>
        <v>0</v>
      </c>
      <c r="H278" s="3">
        <f>SUMIF(HRS!C:C,RPT!E278,HRS!G:G)</f>
        <v>0</v>
      </c>
      <c r="I278" s="9" t="str">
        <f>IFERROR(IF(VLOOKUP(A278,PA!A:E,5,0)=0,"Yes",""),"No")</f>
        <v>No</v>
      </c>
      <c r="J278" s="9" t="str">
        <f>IFERROR(IF(VLOOKUP(A278,PTO!A:L,12,0)="PTOU Applied", "Unplanned PTO",IF(VLOOKUP(A278,PTO!A:L,12,0)="PTOU ","Denied PTO","Planned PTO")),"No PTO")</f>
        <v>No PTO</v>
      </c>
      <c r="K278" s="9" t="str">
        <f t="shared" si="65"/>
        <v>Check</v>
      </c>
      <c r="L278" s="14" t="str">
        <f>IFERROR(IF(AND(D278="Kroger",OR(U278="1",U278="0")),IF(VLOOKUP(RPT!A278,KRG!$B$2:$BA$200,52,0)=0,IF(RPT!J278="Planned PTO",IF((F278-0.75)&lt;H278,"Check",""),""),""),""),"")</f>
        <v/>
      </c>
      <c r="M278" s="14" t="str">
        <f>IFERROR(IF(IF(D278="Kroger",AVERAGEIFS('QA Check'!E:E,'QA Check'!C:C,RPT!A278,'QA Check'!H:H,"(QA)"),0)&gt;=90%,IF(AND(I278="Yes",J278&lt;&gt;"Unplanned PTO",U278=1),"Check",""),""),"")</f>
        <v/>
      </c>
      <c r="U278" s="17">
        <f t="shared" si="62"/>
        <v>0</v>
      </c>
      <c r="AE278" s="6"/>
      <c r="AI278" s="9" t="str">
        <f t="shared" si="66"/>
        <v/>
      </c>
      <c r="AJ278" s="9" t="str">
        <f>IF(G278="Plan 3",IF(AND(H278&gt;=38,J278&lt;&gt;"Unplanned PTO"),IF(AND(INDEX(FPL!P:P,MATCH(RPT!A278,FPL!B:B,0),1)&gt;=0.92),4.25,3),IF(AND(H278&gt;=38,J278="Unplanned PTO",AP278&gt;=38),IF(INDEX(FPL!P:P,MATCH(RPT!A278,FPL!B:B,0),1)&gt;=0.92,4.25,3),IF(INDEX(FPL!P:P,MATCH(RPT!A278,FPL!B:B,0),1)&gt;=0.92,1.25,0))),"")</f>
        <v/>
      </c>
      <c r="AL278" s="22" t="e">
        <f>INDEX(Roster!F:F, MATCH(RPT!A278,Roster!A:A,0),1)</f>
        <v>#N/A</v>
      </c>
      <c r="AM278">
        <f>IF(SUMIFS(HRS!G:G,HRS!F:F,"REG",HRS!C:C,RPT!A278)+SUMIFS(HRS!G:G,HRS!F:F,"OT",HRS!C:C,RPT!A278)+SUMIFS(HRS!G:G,HRS!F:F,"PTO",HRS!C:C,RPT!A278,HRS!S:S,"PTOS")&gt;=38,SUMIFS(HRS!G:G,HRS!F:F,"REG",HRS!C:C,RPT!A278)+SUMIFS(HRS!G:G,HRS!F:F,"OT",HRS!C:C,RPT!A278),0)</f>
        <v>0</v>
      </c>
      <c r="AP278">
        <f>SUMIFS(HRS!G:G,HRS!C:C,E278,HRS!F:F,"REG")+SUMIFS(HRS!G:G,HRS!C:C,E278,HRS!F:F,"OT")</f>
        <v>0</v>
      </c>
      <c r="AS278" s="9" t="str">
        <f t="shared" si="63"/>
        <v>1277 277</v>
      </c>
      <c r="AT278" s="9">
        <f t="shared" si="64"/>
        <v>0</v>
      </c>
      <c r="AU278" s="9" t="str">
        <f t="shared" si="59"/>
        <v/>
      </c>
      <c r="AV278" s="19" t="str">
        <f t="shared" si="67"/>
        <v/>
      </c>
    </row>
    <row r="279" spans="1:48" customFormat="1" ht="12.75" customHeight="1" x14ac:dyDescent="0.2">
      <c r="A279" s="2">
        <f>Roster!A279</f>
        <v>0</v>
      </c>
      <c r="B279" s="2">
        <f t="shared" si="68"/>
        <v>278</v>
      </c>
      <c r="C279" s="2">
        <v>1278</v>
      </c>
      <c r="D279" s="2">
        <f>Roster!D279</f>
        <v>0</v>
      </c>
      <c r="E279" s="2"/>
      <c r="F279" s="2">
        <f>IFERROR(INDEX('Cur Sch'!G:G,MATCH(RPT!A279,'Cur Sch'!C:C,0),1),0)</f>
        <v>0</v>
      </c>
      <c r="G279" s="2">
        <f>Roster!N279</f>
        <v>0</v>
      </c>
      <c r="H279" s="3">
        <f>SUMIF(HRS!C:C,RPT!E279,HRS!G:G)</f>
        <v>0</v>
      </c>
      <c r="I279" s="9" t="str">
        <f>IFERROR(IF(VLOOKUP(A279,PA!A:E,5,0)=0,"Yes",""),"No")</f>
        <v>No</v>
      </c>
      <c r="J279" s="9" t="str">
        <f>IFERROR(IF(VLOOKUP(A279,PTO!A:L,12,0)="PTOU Applied", "Unplanned PTO",IF(VLOOKUP(A279,PTO!A:L,12,0)="PTOU ","Denied PTO","Planned PTO")),"No PTO")</f>
        <v>No PTO</v>
      </c>
      <c r="K279" s="9" t="str">
        <f t="shared" si="65"/>
        <v>Check</v>
      </c>
      <c r="L279" s="14" t="str">
        <f>IFERROR(IF(AND(D279="Kroger",OR(U279="1",U279="0")),IF(VLOOKUP(RPT!A279,KRG!$B$2:$BA$200,52,0)=0,IF(RPT!J279="Planned PTO",IF((F279-0.75)&lt;H279,"Check",""),""),""),""),"")</f>
        <v/>
      </c>
      <c r="M279" s="14" t="str">
        <f>IFERROR(IF(IF(D279="Kroger",AVERAGEIFS('QA Check'!E:E,'QA Check'!C:C,RPT!A279,'QA Check'!H:H,"(QA)"),0)&gt;=90%,IF(AND(I279="Yes",J279&lt;&gt;"Unplanned PTO",U279=1),"Check",""),""),"")</f>
        <v/>
      </c>
      <c r="U279" s="17">
        <f t="shared" si="62"/>
        <v>0</v>
      </c>
      <c r="AE279" s="6"/>
      <c r="AI279" s="9" t="str">
        <f t="shared" si="66"/>
        <v/>
      </c>
      <c r="AJ279" s="9" t="str">
        <f>IF(G279="Plan 3",IF(AND(H279&gt;=38,J279&lt;&gt;"Unplanned PTO"),IF(AND(INDEX(FPL!P:P,MATCH(RPT!A279,FPL!B:B,0),1)&gt;=0.92),4.25,3),IF(AND(H279&gt;=38,J279="Unplanned PTO",AP279&gt;=38),IF(INDEX(FPL!P:P,MATCH(RPT!A279,FPL!B:B,0),1)&gt;=0.92,4.25,3),IF(INDEX(FPL!P:P,MATCH(RPT!A279,FPL!B:B,0),1)&gt;=0.92,1.25,0))),"")</f>
        <v/>
      </c>
      <c r="AL279" s="22" t="e">
        <f>INDEX(Roster!F:F, MATCH(RPT!A279,Roster!A:A,0),1)</f>
        <v>#N/A</v>
      </c>
      <c r="AM279">
        <f>IF(SUMIFS(HRS!G:G,HRS!F:F,"REG",HRS!C:C,RPT!A279)+SUMIFS(HRS!G:G,HRS!F:F,"OT",HRS!C:C,RPT!A279)+SUMIFS(HRS!G:G,HRS!F:F,"PTO",HRS!C:C,RPT!A279,HRS!S:S,"PTOS")&gt;=38,SUMIFS(HRS!G:G,HRS!F:F,"REG",HRS!C:C,RPT!A279)+SUMIFS(HRS!G:G,HRS!F:F,"OT",HRS!C:C,RPT!A279),0)</f>
        <v>0</v>
      </c>
      <c r="AP279">
        <f>SUMIFS(HRS!G:G,HRS!C:C,E279,HRS!F:F,"REG")+SUMIFS(HRS!G:G,HRS!C:C,E279,HRS!F:F,"OT")</f>
        <v>0</v>
      </c>
      <c r="AS279" s="9" t="str">
        <f t="shared" si="63"/>
        <v>1278 278</v>
      </c>
      <c r="AT279" s="9">
        <f t="shared" si="64"/>
        <v>0</v>
      </c>
      <c r="AU279" s="9" t="str">
        <f t="shared" si="59"/>
        <v/>
      </c>
      <c r="AV279" s="19" t="str">
        <f t="shared" si="67"/>
        <v/>
      </c>
    </row>
    <row r="280" spans="1:48" customFormat="1" ht="12.75" customHeight="1" x14ac:dyDescent="0.2">
      <c r="A280" s="2">
        <f>Roster!A280</f>
        <v>0</v>
      </c>
      <c r="B280" s="2">
        <f t="shared" si="68"/>
        <v>279</v>
      </c>
      <c r="C280" s="2">
        <v>1279</v>
      </c>
      <c r="D280" s="2">
        <f>Roster!D280</f>
        <v>0</v>
      </c>
      <c r="E280" s="2"/>
      <c r="F280" s="2">
        <f>IFERROR(INDEX('Cur Sch'!G:G,MATCH(RPT!A280,'Cur Sch'!C:C,0),1),0)</f>
        <v>0</v>
      </c>
      <c r="G280" s="2">
        <f>Roster!N280</f>
        <v>0</v>
      </c>
      <c r="H280" s="3">
        <f>SUMIF(HRS!C:C,RPT!E280,HRS!G:G)</f>
        <v>0</v>
      </c>
      <c r="I280" s="9" t="str">
        <f>IFERROR(IF(VLOOKUP(A280,PA!A:E,5,0)=0,"Yes",""),"No")</f>
        <v>No</v>
      </c>
      <c r="J280" s="9" t="str">
        <f>IFERROR(IF(VLOOKUP(A280,PTO!A:L,12,0)="PTOU Applied", "Unplanned PTO",IF(VLOOKUP(A280,PTO!A:L,12,0)="PTOU ","Denied PTO","Planned PTO")),"No PTO")</f>
        <v>No PTO</v>
      </c>
      <c r="K280" s="9" t="str">
        <f t="shared" si="65"/>
        <v>Check</v>
      </c>
      <c r="L280" s="14" t="str">
        <f>IFERROR(IF(AND(D280="Kroger",OR(U280="1",U280="0")),IF(VLOOKUP(RPT!A280,KRG!$B$2:$BA$200,52,0)=0,IF(RPT!J280="Planned PTO",IF((F280-0.75)&lt;H280,"Check",""),""),""),""),"")</f>
        <v/>
      </c>
      <c r="M280" s="14" t="str">
        <f>IFERROR(IF(IF(D280="Kroger",AVERAGEIFS('QA Check'!E:E,'QA Check'!C:C,RPT!A280,'QA Check'!H:H,"(QA)"),0)&gt;=90%,IF(AND(I280="Yes",J280&lt;&gt;"Unplanned PTO",U280=1),"Check",""),""),"")</f>
        <v/>
      </c>
      <c r="U280" s="17">
        <f t="shared" si="62"/>
        <v>0</v>
      </c>
      <c r="AE280" s="6"/>
      <c r="AI280" s="9" t="str">
        <f t="shared" si="66"/>
        <v/>
      </c>
      <c r="AJ280" s="9" t="str">
        <f>IF(G280="Plan 3",IF(AND(H280&gt;=38,J280&lt;&gt;"Unplanned PTO"),IF(AND(INDEX(FPL!P:P,MATCH(RPT!A280,FPL!B:B,0),1)&gt;=0.92),4.25,3),IF(AND(H280&gt;=38,J280="Unplanned PTO",AP280&gt;=38),IF(INDEX(FPL!P:P,MATCH(RPT!A280,FPL!B:B,0),1)&gt;=0.92,4.25,3),IF(INDEX(FPL!P:P,MATCH(RPT!A280,FPL!B:B,0),1)&gt;=0.92,1.25,0))),"")</f>
        <v/>
      </c>
      <c r="AL280" s="22" t="e">
        <f>INDEX(Roster!F:F, MATCH(RPT!A280,Roster!A:A,0),1)</f>
        <v>#N/A</v>
      </c>
      <c r="AM280">
        <f>IF(SUMIFS(HRS!G:G,HRS!F:F,"REG",HRS!C:C,RPT!A280)+SUMIFS(HRS!G:G,HRS!F:F,"OT",HRS!C:C,RPT!A280)+SUMIFS(HRS!G:G,HRS!F:F,"PTO",HRS!C:C,RPT!A280,HRS!S:S,"PTOS")&gt;=38,SUMIFS(HRS!G:G,HRS!F:F,"REG",HRS!C:C,RPT!A280)+SUMIFS(HRS!G:G,HRS!F:F,"OT",HRS!C:C,RPT!A280),0)</f>
        <v>0</v>
      </c>
      <c r="AP280">
        <f>SUMIFS(HRS!G:G,HRS!C:C,E280,HRS!F:F,"REG")+SUMIFS(HRS!G:G,HRS!C:C,E280,HRS!F:F,"OT")</f>
        <v>0</v>
      </c>
      <c r="AS280" s="9" t="str">
        <f t="shared" si="63"/>
        <v>1279 279</v>
      </c>
      <c r="AT280" s="9">
        <f t="shared" si="64"/>
        <v>0</v>
      </c>
      <c r="AU280" s="9" t="str">
        <f t="shared" si="59"/>
        <v/>
      </c>
      <c r="AV280" s="19" t="str">
        <f t="shared" si="67"/>
        <v/>
      </c>
    </row>
    <row r="281" spans="1:48" customFormat="1" ht="12.75" customHeight="1" x14ac:dyDescent="0.2">
      <c r="A281" s="2">
        <f>Roster!A281</f>
        <v>0</v>
      </c>
      <c r="B281" s="2">
        <f t="shared" si="68"/>
        <v>280</v>
      </c>
      <c r="C281" s="2">
        <v>1280</v>
      </c>
      <c r="D281" s="2">
        <f>Roster!D281</f>
        <v>0</v>
      </c>
      <c r="E281" s="2"/>
      <c r="F281" s="2">
        <f>IFERROR(INDEX('Cur Sch'!G:G,MATCH(RPT!A281,'Cur Sch'!C:C,0),1),0)</f>
        <v>0</v>
      </c>
      <c r="G281" s="2">
        <f>Roster!N281</f>
        <v>0</v>
      </c>
      <c r="H281" s="3">
        <f>SUMIF(HRS!C:C,RPT!E281,HRS!G:G)</f>
        <v>0</v>
      </c>
      <c r="I281" s="9" t="str">
        <f>IFERROR(IF(VLOOKUP(A281,PA!A:E,5,0)=0,"Yes",""),"No")</f>
        <v>No</v>
      </c>
      <c r="J281" s="9" t="str">
        <f>IFERROR(IF(VLOOKUP(A281,PTO!A:L,12,0)="PTOU Applied", "Unplanned PTO",IF(VLOOKUP(A281,PTO!A:L,12,0)="PTOU ","Denied PTO","Planned PTO")),"No PTO")</f>
        <v>No PTO</v>
      </c>
      <c r="K281" s="9" t="str">
        <f t="shared" si="65"/>
        <v>Check</v>
      </c>
      <c r="L281" s="14" t="str">
        <f>IFERROR(IF(AND(D281="Kroger",OR(U281="1",U281="0")),IF(VLOOKUP(RPT!A281,KRG!$B$2:$BA$200,52,0)=0,IF(RPT!J281="Planned PTO",IF((F281-0.75)&lt;H281,"Check",""),""),""),""),"")</f>
        <v/>
      </c>
      <c r="M281" s="14" t="str">
        <f>IFERROR(IF(IF(D281="Kroger",AVERAGEIFS('QA Check'!E:E,'QA Check'!C:C,RPT!A281,'QA Check'!H:H,"(QA)"),0)&gt;=90%,IF(AND(I281="Yes",J281&lt;&gt;"Unplanned PTO",U281=1),"Check",""),""),"")</f>
        <v/>
      </c>
      <c r="U281" s="17">
        <f t="shared" si="62"/>
        <v>0</v>
      </c>
      <c r="AE281" s="6"/>
      <c r="AI281" s="9" t="str">
        <f t="shared" si="66"/>
        <v/>
      </c>
      <c r="AJ281" s="9" t="str">
        <f>IF(G281="Plan 3",IF(AND(H281&gt;=38,J281&lt;&gt;"Unplanned PTO"),IF(AND(INDEX(FPL!P:P,MATCH(RPT!A281,FPL!B:B,0),1)&gt;=0.92),4.25,3),IF(AND(H281&gt;=38,J281="Unplanned PTO",AP281&gt;=38),IF(INDEX(FPL!P:P,MATCH(RPT!A281,FPL!B:B,0),1)&gt;=0.92,4.25,3),IF(INDEX(FPL!P:P,MATCH(RPT!A281,FPL!B:B,0),1)&gt;=0.92,1.25,0))),"")</f>
        <v/>
      </c>
      <c r="AL281" s="22" t="e">
        <f>INDEX(Roster!F:F, MATCH(RPT!A281,Roster!A:A,0),1)</f>
        <v>#N/A</v>
      </c>
      <c r="AM281">
        <f>IF(SUMIFS(HRS!G:G,HRS!F:F,"REG",HRS!C:C,RPT!A281)+SUMIFS(HRS!G:G,HRS!F:F,"OT",HRS!C:C,RPT!A281)+SUMIFS(HRS!G:G,HRS!F:F,"PTO",HRS!C:C,RPT!A281,HRS!S:S,"PTOS")&gt;=38,SUMIFS(HRS!G:G,HRS!F:F,"REG",HRS!C:C,RPT!A281)+SUMIFS(HRS!G:G,HRS!F:F,"OT",HRS!C:C,RPT!A281),0)</f>
        <v>0</v>
      </c>
      <c r="AP281">
        <f>SUMIFS(HRS!G:G,HRS!C:C,E281,HRS!F:F,"REG")+SUMIFS(HRS!G:G,HRS!C:C,E281,HRS!F:F,"OT")</f>
        <v>0</v>
      </c>
      <c r="AS281" s="9" t="str">
        <f t="shared" si="63"/>
        <v>1280 280</v>
      </c>
      <c r="AT281" s="9">
        <f t="shared" si="64"/>
        <v>0</v>
      </c>
      <c r="AU281" s="9" t="str">
        <f t="shared" si="59"/>
        <v/>
      </c>
      <c r="AV281" s="19" t="str">
        <f t="shared" si="67"/>
        <v/>
      </c>
    </row>
    <row r="282" spans="1:48" customFormat="1" ht="12.75" customHeight="1" x14ac:dyDescent="0.2">
      <c r="A282" s="2">
        <f>Roster!A282</f>
        <v>0</v>
      </c>
      <c r="B282" s="2">
        <f t="shared" si="68"/>
        <v>281</v>
      </c>
      <c r="C282" s="2">
        <v>1281</v>
      </c>
      <c r="D282" s="2">
        <f>Roster!D282</f>
        <v>0</v>
      </c>
      <c r="E282" s="2"/>
      <c r="F282" s="2">
        <f>IFERROR(INDEX('Cur Sch'!G:G,MATCH(RPT!A282,'Cur Sch'!C:C,0),1),0)</f>
        <v>0</v>
      </c>
      <c r="G282" s="2">
        <f>Roster!N282</f>
        <v>0</v>
      </c>
      <c r="H282" s="3">
        <f>SUMIF(HRS!C:C,RPT!E282,HRS!G:G)</f>
        <v>0</v>
      </c>
      <c r="I282" s="9" t="str">
        <f>IFERROR(IF(VLOOKUP(A282,PA!A:E,5,0)=0,"Yes",""),"No")</f>
        <v>No</v>
      </c>
      <c r="J282" s="9" t="str">
        <f>IFERROR(IF(VLOOKUP(A282,PTO!A:L,12,0)="PTOU Applied", "Unplanned PTO",IF(VLOOKUP(A282,PTO!A:L,12,0)="PTOU ","Denied PTO","Planned PTO")),"No PTO")</f>
        <v>No PTO</v>
      </c>
      <c r="K282" s="9" t="str">
        <f t="shared" si="65"/>
        <v>Check</v>
      </c>
      <c r="L282" s="14" t="str">
        <f>IFERROR(IF(AND(D282="Kroger",OR(U282="1",U282="0")),IF(VLOOKUP(RPT!A282,KRG!$B$2:$BA$200,52,0)=0,IF(RPT!J282="Planned PTO",IF((F282-0.75)&lt;H282,"Check",""),""),""),""),"")</f>
        <v/>
      </c>
      <c r="M282" s="14" t="str">
        <f>IFERROR(IF(IF(D282="Kroger",AVERAGEIFS('QA Check'!E:E,'QA Check'!C:C,RPT!A282,'QA Check'!H:H,"(QA)"),0)&gt;=90%,IF(AND(I282="Yes",J282&lt;&gt;"Unplanned PTO",U282=1),"Check",""),""),"")</f>
        <v/>
      </c>
      <c r="U282" s="17">
        <f t="shared" si="62"/>
        <v>0</v>
      </c>
      <c r="AE282" s="6"/>
      <c r="AI282" s="9" t="str">
        <f t="shared" si="66"/>
        <v/>
      </c>
      <c r="AJ282" s="9" t="str">
        <f>IF(G282="Plan 3",IF(AND(H282&gt;=38,J282&lt;&gt;"Unplanned PTO"),IF(AND(INDEX(FPL!P:P,MATCH(RPT!A282,FPL!B:B,0),1)&gt;=0.92),4.25,3),IF(AND(H282&gt;=38,J282="Unplanned PTO",AP282&gt;=38),IF(INDEX(FPL!P:P,MATCH(RPT!A282,FPL!B:B,0),1)&gt;=0.92,4.25,3),IF(INDEX(FPL!P:P,MATCH(RPT!A282,FPL!B:B,0),1)&gt;=0.92,1.25,0))),"")</f>
        <v/>
      </c>
      <c r="AL282" s="22" t="e">
        <f>INDEX(Roster!F:F, MATCH(RPT!A282,Roster!A:A,0),1)</f>
        <v>#N/A</v>
      </c>
      <c r="AM282">
        <f>IF(SUMIFS(HRS!G:G,HRS!F:F,"REG",HRS!C:C,RPT!A282)+SUMIFS(HRS!G:G,HRS!F:F,"OT",HRS!C:C,RPT!A282)+SUMIFS(HRS!G:G,HRS!F:F,"PTO",HRS!C:C,RPT!A282,HRS!S:S,"PTOS")&gt;=38,SUMIFS(HRS!G:G,HRS!F:F,"REG",HRS!C:C,RPT!A282)+SUMIFS(HRS!G:G,HRS!F:F,"OT",HRS!C:C,RPT!A282),0)</f>
        <v>0</v>
      </c>
      <c r="AP282">
        <f>SUMIFS(HRS!G:G,HRS!C:C,E282,HRS!F:F,"REG")+SUMIFS(HRS!G:G,HRS!C:C,E282,HRS!F:F,"OT")</f>
        <v>0</v>
      </c>
      <c r="AS282" s="9" t="str">
        <f t="shared" si="63"/>
        <v>1281 281</v>
      </c>
      <c r="AT282" s="9">
        <f t="shared" si="64"/>
        <v>0</v>
      </c>
      <c r="AU282" s="9" t="str">
        <f t="shared" si="59"/>
        <v/>
      </c>
      <c r="AV282" s="19" t="str">
        <f t="shared" si="67"/>
        <v/>
      </c>
    </row>
    <row r="283" spans="1:48" customFormat="1" ht="12.75" customHeight="1" x14ac:dyDescent="0.2">
      <c r="A283" s="2">
        <f>Roster!A283</f>
        <v>0</v>
      </c>
      <c r="B283" s="2">
        <f t="shared" si="68"/>
        <v>282</v>
      </c>
      <c r="C283" s="2">
        <v>1282</v>
      </c>
      <c r="D283" s="2">
        <f>Roster!D283</f>
        <v>0</v>
      </c>
      <c r="E283" s="2"/>
      <c r="F283" s="2">
        <f>IFERROR(INDEX('Cur Sch'!G:G,MATCH(RPT!A283,'Cur Sch'!C:C,0),1),0)</f>
        <v>0</v>
      </c>
      <c r="G283" s="2">
        <f>Roster!N283</f>
        <v>0</v>
      </c>
      <c r="H283" s="3">
        <f>SUMIF(HRS!C:C,RPT!E283,HRS!G:G)</f>
        <v>0</v>
      </c>
      <c r="I283" s="9" t="str">
        <f>IFERROR(IF(VLOOKUP(A283,PA!A:E,5,0)=0,"Yes",""),"No")</f>
        <v>No</v>
      </c>
      <c r="J283" s="9" t="str">
        <f>IFERROR(IF(VLOOKUP(A283,PTO!A:L,12,0)="PTOU Applied", "Unplanned PTO",IF(VLOOKUP(A283,PTO!A:L,12,0)="PTOU ","Denied PTO","Planned PTO")),"No PTO")</f>
        <v>No PTO</v>
      </c>
      <c r="K283" s="9" t="str">
        <f t="shared" si="65"/>
        <v>Check</v>
      </c>
      <c r="L283" s="14" t="str">
        <f>IFERROR(IF(AND(D283="Kroger",OR(U283="1",U283="0")),IF(VLOOKUP(RPT!A283,KRG!$B$2:$BA$200,52,0)=0,IF(RPT!J283="Planned PTO",IF((F283-0.75)&lt;H283,"Check",""),""),""),""),"")</f>
        <v/>
      </c>
      <c r="M283" s="14" t="str">
        <f>IFERROR(IF(IF(D283="Kroger",AVERAGEIFS('QA Check'!E:E,'QA Check'!C:C,RPT!A283,'QA Check'!H:H,"(QA)"),0)&gt;=90%,IF(AND(I283="Yes",J283&lt;&gt;"Unplanned PTO",U283=1),"Check",""),""),"")</f>
        <v/>
      </c>
      <c r="U283" s="17">
        <f t="shared" si="62"/>
        <v>0</v>
      </c>
      <c r="AE283" s="6"/>
      <c r="AI283" s="9" t="str">
        <f t="shared" si="66"/>
        <v/>
      </c>
      <c r="AJ283" s="9" t="str">
        <f>IF(G283="Plan 3",IF(AND(H283&gt;=38,J283&lt;&gt;"Unplanned PTO"),IF(AND(INDEX(FPL!P:P,MATCH(RPT!A283,FPL!B:B,0),1)&gt;=0.92),4.25,3),IF(AND(H283&gt;=38,J283="Unplanned PTO",AP283&gt;=38),IF(INDEX(FPL!P:P,MATCH(RPT!A283,FPL!B:B,0),1)&gt;=0.92,4.25,3),IF(INDEX(FPL!P:P,MATCH(RPT!A283,FPL!B:B,0),1)&gt;=0.92,1.25,0))),"")</f>
        <v/>
      </c>
      <c r="AL283" s="22" t="e">
        <f>INDEX(Roster!F:F, MATCH(RPT!A283,Roster!A:A,0),1)</f>
        <v>#N/A</v>
      </c>
      <c r="AM283">
        <f>IF(SUMIFS(HRS!G:G,HRS!F:F,"REG",HRS!C:C,RPT!A283)+SUMIFS(HRS!G:G,HRS!F:F,"OT",HRS!C:C,RPT!A283)+SUMIFS(HRS!G:G,HRS!F:F,"PTO",HRS!C:C,RPT!A283,HRS!S:S,"PTOS")&gt;=38,SUMIFS(HRS!G:G,HRS!F:F,"REG",HRS!C:C,RPT!A283)+SUMIFS(HRS!G:G,HRS!F:F,"OT",HRS!C:C,RPT!A283),0)</f>
        <v>0</v>
      </c>
      <c r="AP283">
        <f>SUMIFS(HRS!G:G,HRS!C:C,E283,HRS!F:F,"REG")+SUMIFS(HRS!G:G,HRS!C:C,E283,HRS!F:F,"OT")</f>
        <v>0</v>
      </c>
      <c r="AS283" s="9" t="str">
        <f t="shared" si="63"/>
        <v>1282 282</v>
      </c>
      <c r="AT283" s="9">
        <f t="shared" si="64"/>
        <v>0</v>
      </c>
      <c r="AU283" s="9" t="str">
        <f t="shared" si="59"/>
        <v/>
      </c>
      <c r="AV283" s="19" t="str">
        <f t="shared" si="67"/>
        <v/>
      </c>
    </row>
    <row r="284" spans="1:48" customFormat="1" ht="12.75" customHeight="1" x14ac:dyDescent="0.2">
      <c r="A284" s="2">
        <f>Roster!A284</f>
        <v>0</v>
      </c>
      <c r="B284" s="2">
        <f t="shared" si="68"/>
        <v>283</v>
      </c>
      <c r="C284" s="2">
        <v>1283</v>
      </c>
      <c r="D284" s="2">
        <f>Roster!D284</f>
        <v>0</v>
      </c>
      <c r="E284" s="2"/>
      <c r="F284" s="2">
        <f>IFERROR(INDEX('Cur Sch'!G:G,MATCH(RPT!A284,'Cur Sch'!C:C,0),1),0)</f>
        <v>0</v>
      </c>
      <c r="G284" s="2">
        <f>Roster!N284</f>
        <v>0</v>
      </c>
      <c r="H284" s="3">
        <f>SUMIF(HRS!C:C,RPT!E284,HRS!G:G)</f>
        <v>0</v>
      </c>
      <c r="I284" s="9" t="str">
        <f>IFERROR(IF(VLOOKUP(A284,PA!A:E,5,0)=0,"Yes",""),"No")</f>
        <v>No</v>
      </c>
      <c r="J284" s="9" t="str">
        <f>IFERROR(IF(VLOOKUP(A284,PTO!A:L,12,0)="PTOU Applied", "Unplanned PTO",IF(VLOOKUP(A284,PTO!A:L,12,0)="PTOU ","Denied PTO","Planned PTO")),"No PTO")</f>
        <v>No PTO</v>
      </c>
      <c r="K284" s="9" t="str">
        <f t="shared" si="65"/>
        <v>Check</v>
      </c>
      <c r="L284" s="14" t="str">
        <f>IFERROR(IF(AND(D284="Kroger",OR(U284="1",U284="0")),IF(VLOOKUP(RPT!A284,KRG!$B$2:$BA$200,52,0)=0,IF(RPT!J284="Planned PTO",IF((F284-0.75)&lt;H284,"Check",""),""),""),""),"")</f>
        <v/>
      </c>
      <c r="M284" s="14" t="str">
        <f>IFERROR(IF(IF(D284="Kroger",AVERAGEIFS('QA Check'!E:E,'QA Check'!C:C,RPT!A284,'QA Check'!H:H,"(QA)"),0)&gt;=90%,IF(AND(I284="Yes",J284&lt;&gt;"Unplanned PTO",U284=1),"Check",""),""),"")</f>
        <v/>
      </c>
      <c r="U284" s="17">
        <f t="shared" si="62"/>
        <v>0</v>
      </c>
      <c r="AE284" s="6"/>
      <c r="AI284" s="9" t="str">
        <f t="shared" si="66"/>
        <v/>
      </c>
      <c r="AJ284" s="9" t="str">
        <f>IF(G284="Plan 3",IF(AND(H284&gt;=38,J284&lt;&gt;"Unplanned PTO"),IF(AND(INDEX(FPL!P:P,MATCH(RPT!A284,FPL!B:B,0),1)&gt;=0.92),4.25,3),IF(AND(H284&gt;=38,J284="Unplanned PTO",AP284&gt;=38),IF(INDEX(FPL!P:P,MATCH(RPT!A284,FPL!B:B,0),1)&gt;=0.92,4.25,3),IF(INDEX(FPL!P:P,MATCH(RPT!A284,FPL!B:B,0),1)&gt;=0.92,1.25,0))),"")</f>
        <v/>
      </c>
      <c r="AL284" s="22" t="e">
        <f>INDEX(Roster!F:F, MATCH(RPT!A284,Roster!A:A,0),1)</f>
        <v>#N/A</v>
      </c>
      <c r="AM284">
        <f>IF(SUMIFS(HRS!G:G,HRS!F:F,"REG",HRS!C:C,RPT!A284)+SUMIFS(HRS!G:G,HRS!F:F,"OT",HRS!C:C,RPT!A284)+SUMIFS(HRS!G:G,HRS!F:F,"PTO",HRS!C:C,RPT!A284,HRS!S:S,"PTOS")&gt;=38,SUMIFS(HRS!G:G,HRS!F:F,"REG",HRS!C:C,RPT!A284)+SUMIFS(HRS!G:G,HRS!F:F,"OT",HRS!C:C,RPT!A284),0)</f>
        <v>0</v>
      </c>
      <c r="AP284">
        <f>SUMIFS(HRS!G:G,HRS!C:C,E284,HRS!F:F,"REG")+SUMIFS(HRS!G:G,HRS!C:C,E284,HRS!F:F,"OT")</f>
        <v>0</v>
      </c>
      <c r="AS284" s="9" t="str">
        <f t="shared" si="63"/>
        <v>1283 283</v>
      </c>
      <c r="AT284" s="9">
        <f t="shared" si="64"/>
        <v>0</v>
      </c>
      <c r="AU284" s="9" t="str">
        <f t="shared" si="59"/>
        <v/>
      </c>
      <c r="AV284" s="19" t="str">
        <f t="shared" si="67"/>
        <v/>
      </c>
    </row>
    <row r="285" spans="1:48" customFormat="1" ht="12.75" customHeight="1" x14ac:dyDescent="0.2">
      <c r="A285" s="2">
        <f>Roster!A285</f>
        <v>0</v>
      </c>
      <c r="B285" s="2">
        <f t="shared" si="68"/>
        <v>284</v>
      </c>
      <c r="C285" s="2">
        <v>1284</v>
      </c>
      <c r="D285" s="2">
        <f>Roster!D285</f>
        <v>0</v>
      </c>
      <c r="E285" s="2"/>
      <c r="F285" s="2">
        <f>IFERROR(INDEX('Cur Sch'!G:G,MATCH(RPT!A285,'Cur Sch'!C:C,0),1),0)</f>
        <v>0</v>
      </c>
      <c r="G285" s="2">
        <f>Roster!N285</f>
        <v>0</v>
      </c>
      <c r="H285" s="3">
        <f>SUMIF(HRS!C:C,RPT!E285,HRS!G:G)</f>
        <v>0</v>
      </c>
      <c r="I285" s="9" t="str">
        <f>IFERROR(IF(VLOOKUP(A285,PA!A:E,5,0)=0,"Yes",""),"No")</f>
        <v>No</v>
      </c>
      <c r="J285" s="9" t="str">
        <f>IFERROR(IF(VLOOKUP(A285,PTO!A:L,12,0)="PTOU Applied", "Unplanned PTO",IF(VLOOKUP(A285,PTO!A:L,12,0)="PTOU ","Denied PTO","Planned PTO")),"No PTO")</f>
        <v>No PTO</v>
      </c>
      <c r="K285" s="9" t="str">
        <f t="shared" si="65"/>
        <v>Check</v>
      </c>
      <c r="L285" s="14" t="str">
        <f>IFERROR(IF(AND(D285="Kroger",OR(U285="1",U285="0")),IF(VLOOKUP(RPT!A285,KRG!$B$2:$BA$200,52,0)=0,IF(RPT!J285="Planned PTO",IF((F285-0.75)&lt;H285,"Check",""),""),""),""),"")</f>
        <v/>
      </c>
      <c r="M285" s="14" t="str">
        <f>IFERROR(IF(IF(D285="Kroger",AVERAGEIFS('QA Check'!E:E,'QA Check'!C:C,RPT!A285,'QA Check'!H:H,"(QA)"),0)&gt;=90%,IF(AND(I285="Yes",J285&lt;&gt;"Unplanned PTO",U285=1),"Check",""),""),"")</f>
        <v/>
      </c>
      <c r="U285" s="17">
        <f t="shared" si="62"/>
        <v>0</v>
      </c>
      <c r="AE285" s="6"/>
      <c r="AI285" s="9" t="str">
        <f t="shared" si="66"/>
        <v/>
      </c>
      <c r="AJ285" s="9" t="str">
        <f>IF(G285="Plan 3",IF(AND(H285&gt;=38,J285&lt;&gt;"Unplanned PTO"),IF(AND(INDEX(FPL!P:P,MATCH(RPT!A285,FPL!B:B,0),1)&gt;=0.92),4.25,3),IF(AND(H285&gt;=38,J285="Unplanned PTO",AP285&gt;=38),IF(INDEX(FPL!P:P,MATCH(RPT!A285,FPL!B:B,0),1)&gt;=0.92,4.25,3),IF(INDEX(FPL!P:P,MATCH(RPT!A285,FPL!B:B,0),1)&gt;=0.92,1.25,0))),"")</f>
        <v/>
      </c>
      <c r="AL285" s="22" t="e">
        <f>INDEX(Roster!F:F, MATCH(RPT!A285,Roster!A:A,0),1)</f>
        <v>#N/A</v>
      </c>
      <c r="AM285">
        <f>IF(SUMIFS(HRS!G:G,HRS!F:F,"REG",HRS!C:C,RPT!A285)+SUMIFS(HRS!G:G,HRS!F:F,"OT",HRS!C:C,RPT!A285)+SUMIFS(HRS!G:G,HRS!F:F,"PTO",HRS!C:C,RPT!A285,HRS!S:S,"PTOS")&gt;=38,SUMIFS(HRS!G:G,HRS!F:F,"REG",HRS!C:C,RPT!A285)+SUMIFS(HRS!G:G,HRS!F:F,"OT",HRS!C:C,RPT!A285),0)</f>
        <v>0</v>
      </c>
      <c r="AP285">
        <f>SUMIFS(HRS!G:G,HRS!C:C,E285,HRS!F:F,"REG")+SUMIFS(HRS!G:G,HRS!C:C,E285,HRS!F:F,"OT")</f>
        <v>0</v>
      </c>
      <c r="AS285" s="9" t="str">
        <f t="shared" si="63"/>
        <v>1284 284</v>
      </c>
      <c r="AT285" s="9">
        <f t="shared" si="64"/>
        <v>0</v>
      </c>
      <c r="AU285" s="9" t="str">
        <f t="shared" si="59"/>
        <v/>
      </c>
      <c r="AV285" s="19" t="str">
        <f t="shared" si="67"/>
        <v/>
      </c>
    </row>
    <row r="286" spans="1:48" customFormat="1" ht="12.75" customHeight="1" x14ac:dyDescent="0.2">
      <c r="A286" s="2">
        <f>Roster!A286</f>
        <v>0</v>
      </c>
      <c r="B286" s="2">
        <f t="shared" si="68"/>
        <v>285</v>
      </c>
      <c r="C286" s="2">
        <v>1285</v>
      </c>
      <c r="D286" s="2">
        <f>Roster!D286</f>
        <v>0</v>
      </c>
      <c r="E286" s="2"/>
      <c r="F286" s="2">
        <f>IFERROR(INDEX('Cur Sch'!G:G,MATCH(RPT!A286,'Cur Sch'!C:C,0),1),0)</f>
        <v>0</v>
      </c>
      <c r="G286" s="2">
        <f>Roster!N286</f>
        <v>0</v>
      </c>
      <c r="H286" s="3">
        <f>SUMIF(HRS!C:C,RPT!E286,HRS!G:G)</f>
        <v>0</v>
      </c>
      <c r="I286" s="9" t="str">
        <f>IFERROR(IF(VLOOKUP(A286,PA!A:E,5,0)=0,"Yes",""),"No")</f>
        <v>No</v>
      </c>
      <c r="J286" s="9" t="str">
        <f>IFERROR(IF(VLOOKUP(A286,PTO!A:L,12,0)="PTOU Applied", "Unplanned PTO",IF(VLOOKUP(A286,PTO!A:L,12,0)="PTOU ","Denied PTO","Planned PTO")),"No PTO")</f>
        <v>No PTO</v>
      </c>
      <c r="K286" s="9" t="str">
        <f t="shared" si="65"/>
        <v>Check</v>
      </c>
      <c r="L286" s="14" t="str">
        <f>IFERROR(IF(AND(D286="Kroger",OR(U286="1",U286="0")),IF(VLOOKUP(RPT!A286,KRG!$B$2:$BA$200,52,0)=0,IF(RPT!J286="Planned PTO",IF((F286-0.75)&lt;H286,"Check",""),""),""),""),"")</f>
        <v/>
      </c>
      <c r="M286" s="14" t="str">
        <f>IFERROR(IF(IF(D286="Kroger",AVERAGEIFS('QA Check'!E:E,'QA Check'!C:C,RPT!A286,'QA Check'!H:H,"(QA)"),0)&gt;=90%,IF(AND(I286="Yes",J286&lt;&gt;"Unplanned PTO",U286=1),"Check",""),""),"")</f>
        <v/>
      </c>
      <c r="U286" s="17">
        <f t="shared" si="62"/>
        <v>0</v>
      </c>
      <c r="AE286" s="6"/>
      <c r="AI286" s="9" t="str">
        <f t="shared" si="66"/>
        <v/>
      </c>
      <c r="AJ286" s="9" t="str">
        <f>IF(G286="Plan 3",IF(AND(H286&gt;=38,J286&lt;&gt;"Unplanned PTO"),IF(AND(INDEX(FPL!P:P,MATCH(RPT!A286,FPL!B:B,0),1)&gt;=0.92),4.25,3),IF(AND(H286&gt;=38,J286="Unplanned PTO",AP286&gt;=38),IF(INDEX(FPL!P:P,MATCH(RPT!A286,FPL!B:B,0),1)&gt;=0.92,4.25,3),IF(INDEX(FPL!P:P,MATCH(RPT!A286,FPL!B:B,0),1)&gt;=0.92,1.25,0))),"")</f>
        <v/>
      </c>
      <c r="AL286" s="22" t="e">
        <f>INDEX(Roster!F:F, MATCH(RPT!A286,Roster!A:A,0),1)</f>
        <v>#N/A</v>
      </c>
      <c r="AM286">
        <f>IF(SUMIFS(HRS!G:G,HRS!F:F,"REG",HRS!C:C,RPT!A286)+SUMIFS(HRS!G:G,HRS!F:F,"OT",HRS!C:C,RPT!A286)+SUMIFS(HRS!G:G,HRS!F:F,"PTO",HRS!C:C,RPT!A286,HRS!S:S,"PTOS")&gt;=38,SUMIFS(HRS!G:G,HRS!F:F,"REG",HRS!C:C,RPT!A286)+SUMIFS(HRS!G:G,HRS!F:F,"OT",HRS!C:C,RPT!A286),0)</f>
        <v>0</v>
      </c>
      <c r="AP286">
        <f>SUMIFS(HRS!G:G,HRS!C:C,E286,HRS!F:F,"REG")+SUMIFS(HRS!G:G,HRS!C:C,E286,HRS!F:F,"OT")</f>
        <v>0</v>
      </c>
      <c r="AS286" s="9" t="str">
        <f t="shared" si="63"/>
        <v>1285 285</v>
      </c>
      <c r="AT286" s="9">
        <f t="shared" si="64"/>
        <v>0</v>
      </c>
      <c r="AU286" s="9" t="str">
        <f t="shared" si="59"/>
        <v/>
      </c>
      <c r="AV286" s="19" t="str">
        <f t="shared" si="67"/>
        <v/>
      </c>
    </row>
    <row r="287" spans="1:48" customFormat="1" ht="12.75" customHeight="1" x14ac:dyDescent="0.2">
      <c r="A287" s="2">
        <f>Roster!A287</f>
        <v>0</v>
      </c>
      <c r="B287" s="2">
        <f t="shared" si="68"/>
        <v>286</v>
      </c>
      <c r="C287" s="2">
        <v>1286</v>
      </c>
      <c r="D287" s="2">
        <f>Roster!D287</f>
        <v>0</v>
      </c>
      <c r="E287" s="2"/>
      <c r="F287" s="2">
        <f>IFERROR(INDEX('Cur Sch'!G:G,MATCH(RPT!A287,'Cur Sch'!C:C,0),1),0)</f>
        <v>0</v>
      </c>
      <c r="G287" s="2">
        <f>Roster!N287</f>
        <v>0</v>
      </c>
      <c r="H287" s="3">
        <f>SUMIF(HRS!C:C,RPT!E287,HRS!G:G)</f>
        <v>0</v>
      </c>
      <c r="I287" s="9" t="str">
        <f>IFERROR(IF(VLOOKUP(A287,PA!A:E,5,0)=0,"Yes",""),"No")</f>
        <v>No</v>
      </c>
      <c r="J287" s="9" t="str">
        <f>IFERROR(IF(VLOOKUP(A287,PTO!A:L,12,0)="PTOU Applied", "Unplanned PTO",IF(VLOOKUP(A287,PTO!A:L,12,0)="PTOU ","Denied PTO","Planned PTO")),"No PTO")</f>
        <v>No PTO</v>
      </c>
      <c r="K287" s="9" t="str">
        <f t="shared" si="65"/>
        <v>Check</v>
      </c>
      <c r="L287" s="14" t="str">
        <f>IFERROR(IF(AND(D287="Kroger",OR(U287="1",U287="0")),IF(VLOOKUP(RPT!A287,KRG!$B$2:$BA$200,52,0)=0,IF(RPT!J287="Planned PTO",IF((F287-0.75)&lt;H287,"Check",""),""),""),""),"")</f>
        <v/>
      </c>
      <c r="M287" s="14" t="str">
        <f>IFERROR(IF(IF(D287="Kroger",AVERAGEIFS('QA Check'!E:E,'QA Check'!C:C,RPT!A287,'QA Check'!H:H,"(QA)"),0)&gt;=90%,IF(AND(I287="Yes",J287&lt;&gt;"Unplanned PTO",U287=1),"Check",""),""),"")</f>
        <v/>
      </c>
      <c r="U287" s="17">
        <f t="shared" si="62"/>
        <v>0</v>
      </c>
      <c r="AE287" s="6"/>
      <c r="AI287" s="9" t="str">
        <f t="shared" si="66"/>
        <v/>
      </c>
      <c r="AJ287" s="9" t="str">
        <f>IF(G287="Plan 3",IF(AND(H287&gt;=38,J287&lt;&gt;"Unplanned PTO"),IF(AND(INDEX(FPL!P:P,MATCH(RPT!A287,FPL!B:B,0),1)&gt;=0.92),4.25,3),IF(AND(H287&gt;=38,J287="Unplanned PTO",AP287&gt;=38),IF(INDEX(FPL!P:P,MATCH(RPT!A287,FPL!B:B,0),1)&gt;=0.92,4.25,3),IF(INDEX(FPL!P:P,MATCH(RPT!A287,FPL!B:B,0),1)&gt;=0.92,1.25,0))),"")</f>
        <v/>
      </c>
      <c r="AL287" s="22" t="e">
        <f>INDEX(Roster!F:F, MATCH(RPT!A287,Roster!A:A,0),1)</f>
        <v>#N/A</v>
      </c>
      <c r="AM287">
        <f>IF(SUMIFS(HRS!G:G,HRS!F:F,"REG",HRS!C:C,RPT!A287)+SUMIFS(HRS!G:G,HRS!F:F,"OT",HRS!C:C,RPT!A287)+SUMIFS(HRS!G:G,HRS!F:F,"PTO",HRS!C:C,RPT!A287,HRS!S:S,"PTOS")&gt;=38,SUMIFS(HRS!G:G,HRS!F:F,"REG",HRS!C:C,RPT!A287)+SUMIFS(HRS!G:G,HRS!F:F,"OT",HRS!C:C,RPT!A287),0)</f>
        <v>0</v>
      </c>
      <c r="AP287">
        <f>SUMIFS(HRS!G:G,HRS!C:C,E287,HRS!F:F,"REG")+SUMIFS(HRS!G:G,HRS!C:C,E287,HRS!F:F,"OT")</f>
        <v>0</v>
      </c>
      <c r="AS287" s="9" t="str">
        <f t="shared" si="63"/>
        <v>1286 286</v>
      </c>
      <c r="AT287" s="9">
        <f t="shared" si="64"/>
        <v>0</v>
      </c>
      <c r="AU287" s="9" t="str">
        <f t="shared" si="59"/>
        <v/>
      </c>
      <c r="AV287" s="19" t="str">
        <f t="shared" si="67"/>
        <v/>
      </c>
    </row>
    <row r="288" spans="1:48" customFormat="1" ht="12.75" customHeight="1" x14ac:dyDescent="0.2">
      <c r="A288" s="2">
        <f>Roster!A288</f>
        <v>0</v>
      </c>
      <c r="B288" s="2">
        <f t="shared" si="68"/>
        <v>287</v>
      </c>
      <c r="C288" s="2">
        <v>1287</v>
      </c>
      <c r="D288" s="2">
        <f>Roster!D288</f>
        <v>0</v>
      </c>
      <c r="E288" s="2"/>
      <c r="F288" s="2">
        <f>IFERROR(INDEX('Cur Sch'!G:G,MATCH(RPT!A288,'Cur Sch'!C:C,0),1),0)</f>
        <v>0</v>
      </c>
      <c r="G288" s="2">
        <f>Roster!N288</f>
        <v>0</v>
      </c>
      <c r="H288" s="3">
        <f>SUMIF(HRS!C:C,RPT!E288,HRS!G:G)</f>
        <v>0</v>
      </c>
      <c r="I288" s="9" t="str">
        <f>IFERROR(IF(VLOOKUP(A288,PA!A:E,5,0)=0,"Yes",""),"No")</f>
        <v>No</v>
      </c>
      <c r="J288" s="9" t="str">
        <f>IFERROR(IF(VLOOKUP(A288,PTO!A:L,12,0)="PTOU Applied", "Unplanned PTO",IF(VLOOKUP(A288,PTO!A:L,12,0)="PTOU ","Denied PTO","Planned PTO")),"No PTO")</f>
        <v>No PTO</v>
      </c>
      <c r="K288" s="9" t="str">
        <f t="shared" si="65"/>
        <v>Check</v>
      </c>
      <c r="L288" s="14" t="str">
        <f>IFERROR(IF(AND(D288="Kroger",OR(U288="1",U288="0")),IF(VLOOKUP(RPT!A288,KRG!$B$2:$BA$200,52,0)=0,IF(RPT!J288="Planned PTO",IF((F288-0.75)&lt;H288,"Check",""),""),""),""),"")</f>
        <v/>
      </c>
      <c r="M288" s="14" t="str">
        <f>IFERROR(IF(IF(D288="Kroger",AVERAGEIFS('QA Check'!E:E,'QA Check'!C:C,RPT!A288,'QA Check'!H:H,"(QA)"),0)&gt;=90%,IF(AND(I288="Yes",J288&lt;&gt;"Unplanned PTO",U288=1),"Check",""),""),"")</f>
        <v/>
      </c>
      <c r="U288" s="17">
        <f t="shared" si="62"/>
        <v>0</v>
      </c>
      <c r="AE288" s="6"/>
      <c r="AI288" s="9" t="str">
        <f t="shared" si="66"/>
        <v/>
      </c>
      <c r="AJ288" s="9" t="str">
        <f>IF(G288="Plan 3",IF(AND(H288&gt;=38,J288&lt;&gt;"Unplanned PTO"),IF(AND(INDEX(FPL!P:P,MATCH(RPT!A288,FPL!B:B,0),1)&gt;=0.92),4.25,3),IF(AND(H288&gt;=38,J288="Unplanned PTO",AP288&gt;=38),IF(INDEX(FPL!P:P,MATCH(RPT!A288,FPL!B:B,0),1)&gt;=0.92,4.25,3),IF(INDEX(FPL!P:P,MATCH(RPT!A288,FPL!B:B,0),1)&gt;=0.92,1.25,0))),"")</f>
        <v/>
      </c>
      <c r="AL288" s="22" t="e">
        <f>INDEX(Roster!F:F, MATCH(RPT!A288,Roster!A:A,0),1)</f>
        <v>#N/A</v>
      </c>
      <c r="AM288">
        <f>IF(SUMIFS(HRS!G:G,HRS!F:F,"REG",HRS!C:C,RPT!A288)+SUMIFS(HRS!G:G,HRS!F:F,"OT",HRS!C:C,RPT!A288)+SUMIFS(HRS!G:G,HRS!F:F,"PTO",HRS!C:C,RPT!A288,HRS!S:S,"PTOS")&gt;=38,SUMIFS(HRS!G:G,HRS!F:F,"REG",HRS!C:C,RPT!A288)+SUMIFS(HRS!G:G,HRS!F:F,"OT",HRS!C:C,RPT!A288),0)</f>
        <v>0</v>
      </c>
      <c r="AP288">
        <f>SUMIFS(HRS!G:G,HRS!C:C,E288,HRS!F:F,"REG")+SUMIFS(HRS!G:G,HRS!C:C,E288,HRS!F:F,"OT")</f>
        <v>0</v>
      </c>
      <c r="AS288" s="9" t="str">
        <f t="shared" si="63"/>
        <v>1287 287</v>
      </c>
      <c r="AT288" s="9">
        <f t="shared" si="64"/>
        <v>0</v>
      </c>
      <c r="AU288" s="9" t="str">
        <f t="shared" si="59"/>
        <v/>
      </c>
      <c r="AV288" s="19" t="str">
        <f t="shared" si="67"/>
        <v/>
      </c>
    </row>
    <row r="289" spans="1:48" customFormat="1" ht="12.75" customHeight="1" x14ac:dyDescent="0.2">
      <c r="A289" s="2">
        <f>Roster!A289</f>
        <v>0</v>
      </c>
      <c r="B289" s="2">
        <f t="shared" si="68"/>
        <v>288</v>
      </c>
      <c r="C289" s="2">
        <v>1288</v>
      </c>
      <c r="D289" s="2">
        <f>Roster!D289</f>
        <v>0</v>
      </c>
      <c r="E289" s="2"/>
      <c r="F289" s="2">
        <f>IFERROR(INDEX('Cur Sch'!G:G,MATCH(RPT!A289,'Cur Sch'!C:C,0),1),0)</f>
        <v>0</v>
      </c>
      <c r="G289" s="2">
        <f>Roster!N289</f>
        <v>0</v>
      </c>
      <c r="H289" s="3">
        <f>SUMIF(HRS!C:C,RPT!E289,HRS!G:G)</f>
        <v>0</v>
      </c>
      <c r="I289" s="9" t="str">
        <f>IFERROR(IF(VLOOKUP(A289,PA!A:E,5,0)=0,"Yes",""),"No")</f>
        <v>No</v>
      </c>
      <c r="J289" s="9" t="str">
        <f>IFERROR(IF(VLOOKUP(A289,PTO!A:L,12,0)="PTOU Applied", "Unplanned PTO",IF(VLOOKUP(A289,PTO!A:L,12,0)="PTOU ","Denied PTO","Planned PTO")),"No PTO")</f>
        <v>No PTO</v>
      </c>
      <c r="K289" s="9" t="str">
        <f t="shared" si="65"/>
        <v>Check</v>
      </c>
      <c r="L289" s="14" t="str">
        <f>IFERROR(IF(AND(D289="Kroger",OR(U289="1",U289="0")),IF(VLOOKUP(RPT!A289,KRG!$B$2:$BA$200,52,0)=0,IF(RPT!J289="Planned PTO",IF((F289-0.75)&lt;H289,"Check",""),""),""),""),"")</f>
        <v/>
      </c>
      <c r="M289" s="14" t="str">
        <f>IFERROR(IF(IF(D289="Kroger",AVERAGEIFS('QA Check'!E:E,'QA Check'!C:C,RPT!A289,'QA Check'!H:H,"(QA)"),0)&gt;=90%,IF(AND(I289="Yes",J289&lt;&gt;"Unplanned PTO",U289=1),"Check",""),""),"")</f>
        <v/>
      </c>
      <c r="U289" s="17">
        <f t="shared" si="62"/>
        <v>0</v>
      </c>
      <c r="AE289" s="6"/>
      <c r="AI289" s="9" t="str">
        <f t="shared" si="66"/>
        <v/>
      </c>
      <c r="AJ289" s="9" t="str">
        <f>IF(G289="Plan 3",IF(AND(H289&gt;=38,J289&lt;&gt;"Unplanned PTO"),IF(AND(INDEX(FPL!P:P,MATCH(RPT!A289,FPL!B:B,0),1)&gt;=0.92),4.25,3),IF(AND(H289&gt;=38,J289="Unplanned PTO",AP289&gt;=38),IF(INDEX(FPL!P:P,MATCH(RPT!A289,FPL!B:B,0),1)&gt;=0.92,4.25,3),IF(INDEX(FPL!P:P,MATCH(RPT!A289,FPL!B:B,0),1)&gt;=0.92,1.25,0))),"")</f>
        <v/>
      </c>
      <c r="AL289" s="22" t="e">
        <f>INDEX(Roster!F:F, MATCH(RPT!A289,Roster!A:A,0),1)</f>
        <v>#N/A</v>
      </c>
      <c r="AM289">
        <f>IF(SUMIFS(HRS!G:G,HRS!F:F,"REG",HRS!C:C,RPT!A289)+SUMIFS(HRS!G:G,HRS!F:F,"OT",HRS!C:C,RPT!A289)+SUMIFS(HRS!G:G,HRS!F:F,"PTO",HRS!C:C,RPT!A289,HRS!S:S,"PTOS")&gt;=38,SUMIFS(HRS!G:G,HRS!F:F,"REG",HRS!C:C,RPT!A289)+SUMIFS(HRS!G:G,HRS!F:F,"OT",HRS!C:C,RPT!A289),0)</f>
        <v>0</v>
      </c>
      <c r="AP289">
        <f>SUMIFS(HRS!G:G,HRS!C:C,E289,HRS!F:F,"REG")+SUMIFS(HRS!G:G,HRS!C:C,E289,HRS!F:F,"OT")</f>
        <v>0</v>
      </c>
      <c r="AS289" s="9" t="str">
        <f t="shared" si="63"/>
        <v>1288 288</v>
      </c>
      <c r="AT289" s="9">
        <f t="shared" si="64"/>
        <v>0</v>
      </c>
      <c r="AU289" s="9" t="str">
        <f t="shared" si="59"/>
        <v/>
      </c>
      <c r="AV289" s="19" t="str">
        <f t="shared" si="67"/>
        <v/>
      </c>
    </row>
    <row r="290" spans="1:48" customFormat="1" ht="12.75" customHeight="1" x14ac:dyDescent="0.2">
      <c r="A290" s="2">
        <f>Roster!A290</f>
        <v>0</v>
      </c>
      <c r="B290" s="2">
        <f t="shared" si="68"/>
        <v>289</v>
      </c>
      <c r="C290" s="2">
        <v>1289</v>
      </c>
      <c r="D290" s="2">
        <f>Roster!D290</f>
        <v>0</v>
      </c>
      <c r="E290" s="2"/>
      <c r="F290" s="2">
        <f>IFERROR(INDEX('Cur Sch'!G:G,MATCH(RPT!A290,'Cur Sch'!C:C,0),1),0)</f>
        <v>0</v>
      </c>
      <c r="G290" s="2">
        <f>Roster!N290</f>
        <v>0</v>
      </c>
      <c r="H290" s="3">
        <f>SUMIF(HRS!C:C,RPT!E290,HRS!G:G)</f>
        <v>0</v>
      </c>
      <c r="I290" s="9" t="str">
        <f>IFERROR(IF(VLOOKUP(A290,PA!A:E,5,0)=0,"Yes",""),"No")</f>
        <v>No</v>
      </c>
      <c r="J290" s="9" t="str">
        <f>IFERROR(IF(VLOOKUP(A290,PTO!A:L,12,0)="PTOU Applied", "Unplanned PTO",IF(VLOOKUP(A290,PTO!A:L,12,0)="PTOU ","Denied PTO","Planned PTO")),"No PTO")</f>
        <v>No PTO</v>
      </c>
      <c r="K290" s="9" t="str">
        <f t="shared" si="65"/>
        <v>Check</v>
      </c>
      <c r="L290" s="14" t="str">
        <f>IFERROR(IF(AND(D290="Kroger",OR(U290="1",U290="0")),IF(VLOOKUP(RPT!A290,KRG!$B$2:$BA$200,52,0)=0,IF(RPT!J290="Planned PTO",IF((F290-0.75)&lt;H290,"Check",""),""),""),""),"")</f>
        <v/>
      </c>
      <c r="M290" s="14" t="str">
        <f>IFERROR(IF(IF(D290="Kroger",AVERAGEIFS('QA Check'!E:E,'QA Check'!C:C,RPT!A290,'QA Check'!H:H,"(QA)"),0)&gt;=90%,IF(AND(I290="Yes",J290&lt;&gt;"Unplanned PTO",U290=1),"Check",""),""),"")</f>
        <v/>
      </c>
      <c r="U290" s="17">
        <f t="shared" si="62"/>
        <v>0</v>
      </c>
      <c r="AE290" s="6"/>
      <c r="AI290" s="9" t="str">
        <f t="shared" si="66"/>
        <v/>
      </c>
      <c r="AJ290" s="9" t="str">
        <f>IF(G290="Plan 3",IF(AND(H290&gt;=38,J290&lt;&gt;"Unplanned PTO"),IF(AND(INDEX(FPL!P:P,MATCH(RPT!A290,FPL!B:B,0),1)&gt;=0.92),4.25,3),IF(AND(H290&gt;=38,J290="Unplanned PTO",AP290&gt;=38),IF(INDEX(FPL!P:P,MATCH(RPT!A290,FPL!B:B,0),1)&gt;=0.92,4.25,3),IF(INDEX(FPL!P:P,MATCH(RPT!A290,FPL!B:B,0),1)&gt;=0.92,1.25,0))),"")</f>
        <v/>
      </c>
      <c r="AL290" s="22" t="e">
        <f>INDEX(Roster!F:F, MATCH(RPT!A290,Roster!A:A,0),1)</f>
        <v>#N/A</v>
      </c>
      <c r="AM290">
        <f>IF(SUMIFS(HRS!G:G,HRS!F:F,"REG",HRS!C:C,RPT!A290)+SUMIFS(HRS!G:G,HRS!F:F,"OT",HRS!C:C,RPT!A290)+SUMIFS(HRS!G:G,HRS!F:F,"PTO",HRS!C:C,RPT!A290,HRS!S:S,"PTOS")&gt;=38,SUMIFS(HRS!G:G,HRS!F:F,"REG",HRS!C:C,RPT!A290)+SUMIFS(HRS!G:G,HRS!F:F,"OT",HRS!C:C,RPT!A290),0)</f>
        <v>0</v>
      </c>
      <c r="AP290">
        <f>SUMIFS(HRS!G:G,HRS!C:C,E290,HRS!F:F,"REG")+SUMIFS(HRS!G:G,HRS!C:C,E290,HRS!F:F,"OT")</f>
        <v>0</v>
      </c>
      <c r="AS290" s="9" t="str">
        <f t="shared" si="63"/>
        <v>1289 289</v>
      </c>
      <c r="AT290" s="9">
        <f t="shared" si="64"/>
        <v>0</v>
      </c>
      <c r="AU290" s="9" t="str">
        <f t="shared" si="59"/>
        <v/>
      </c>
      <c r="AV290" s="19" t="str">
        <f t="shared" si="67"/>
        <v/>
      </c>
    </row>
    <row r="291" spans="1:48" customFormat="1" ht="12.75" customHeight="1" x14ac:dyDescent="0.2">
      <c r="A291" s="2">
        <f>Roster!A291</f>
        <v>0</v>
      </c>
      <c r="B291" s="2">
        <f t="shared" si="68"/>
        <v>290</v>
      </c>
      <c r="C291" s="2">
        <v>1290</v>
      </c>
      <c r="D291" s="2">
        <f>Roster!D291</f>
        <v>0</v>
      </c>
      <c r="E291" s="2"/>
      <c r="F291" s="2">
        <f>IFERROR(INDEX('Cur Sch'!G:G,MATCH(RPT!A291,'Cur Sch'!C:C,0),1),0)</f>
        <v>0</v>
      </c>
      <c r="G291" s="2">
        <f>Roster!N291</f>
        <v>0</v>
      </c>
      <c r="H291" s="3">
        <f>SUMIF(HRS!C:C,RPT!E291,HRS!G:G)</f>
        <v>0</v>
      </c>
      <c r="I291" s="9" t="str">
        <f>IFERROR(IF(VLOOKUP(A291,PA!A:E,5,0)=0,"Yes",""),"No")</f>
        <v>No</v>
      </c>
      <c r="J291" s="9" t="str">
        <f>IFERROR(IF(VLOOKUP(A291,PTO!A:L,12,0)="PTOU Applied", "Unplanned PTO",IF(VLOOKUP(A291,PTO!A:L,12,0)="PTOU ","Denied PTO","Planned PTO")),"No PTO")</f>
        <v>No PTO</v>
      </c>
      <c r="K291" s="9" t="str">
        <f t="shared" si="65"/>
        <v>Check</v>
      </c>
      <c r="L291" s="14" t="str">
        <f>IFERROR(IF(AND(D291="Kroger",OR(U291="1",U291="0")),IF(VLOOKUP(RPT!A291,KRG!$B$2:$BA$200,52,0)=0,IF(RPT!J291="Planned PTO",IF((F291-0.75)&lt;H291,"Check",""),""),""),""),"")</f>
        <v/>
      </c>
      <c r="M291" s="14" t="str">
        <f>IFERROR(IF(IF(D291="Kroger",AVERAGEIFS('QA Check'!E:E,'QA Check'!C:C,RPT!A291,'QA Check'!H:H,"(QA)"),0)&gt;=90%,IF(AND(I291="Yes",J291&lt;&gt;"Unplanned PTO",U291=1),"Check",""),""),"")</f>
        <v/>
      </c>
      <c r="U291" s="17">
        <f t="shared" si="62"/>
        <v>0</v>
      </c>
      <c r="AE291" s="6"/>
      <c r="AI291" s="9" t="str">
        <f t="shared" si="66"/>
        <v/>
      </c>
      <c r="AJ291" s="9" t="str">
        <f>IF(G291="Plan 3",IF(AND(H291&gt;=38,J291&lt;&gt;"Unplanned PTO"),IF(AND(INDEX(FPL!P:P,MATCH(RPT!A291,FPL!B:B,0),1)&gt;=0.92),4.25,3),IF(AND(H291&gt;=38,J291="Unplanned PTO",AP291&gt;=38),IF(INDEX(FPL!P:P,MATCH(RPT!A291,FPL!B:B,0),1)&gt;=0.92,4.25,3),IF(INDEX(FPL!P:P,MATCH(RPT!A291,FPL!B:B,0),1)&gt;=0.92,1.25,0))),"")</f>
        <v/>
      </c>
      <c r="AL291" s="22" t="e">
        <f>INDEX(Roster!F:F, MATCH(RPT!A291,Roster!A:A,0),1)</f>
        <v>#N/A</v>
      </c>
      <c r="AM291">
        <f>IF(SUMIFS(HRS!G:G,HRS!F:F,"REG",HRS!C:C,RPT!A291)+SUMIFS(HRS!G:G,HRS!F:F,"OT",HRS!C:C,RPT!A291)+SUMIFS(HRS!G:G,HRS!F:F,"PTO",HRS!C:C,RPT!A291,HRS!S:S,"PTOS")&gt;=38,SUMIFS(HRS!G:G,HRS!F:F,"REG",HRS!C:C,RPT!A291)+SUMIFS(HRS!G:G,HRS!F:F,"OT",HRS!C:C,RPT!A291),0)</f>
        <v>0</v>
      </c>
      <c r="AP291">
        <f>SUMIFS(HRS!G:G,HRS!C:C,E291,HRS!F:F,"REG")+SUMIFS(HRS!G:G,HRS!C:C,E291,HRS!F:F,"OT")</f>
        <v>0</v>
      </c>
      <c r="AS291" s="9" t="str">
        <f t="shared" si="63"/>
        <v>1290 290</v>
      </c>
      <c r="AT291" s="9">
        <f t="shared" si="64"/>
        <v>0</v>
      </c>
      <c r="AU291" s="9" t="str">
        <f t="shared" si="59"/>
        <v/>
      </c>
      <c r="AV291" s="19" t="str">
        <f t="shared" si="67"/>
        <v/>
      </c>
    </row>
    <row r="292" spans="1:48" customFormat="1" ht="12.75" customHeight="1" x14ac:dyDescent="0.2">
      <c r="A292" s="2">
        <f>Roster!A292</f>
        <v>0</v>
      </c>
      <c r="B292" s="2">
        <f t="shared" si="68"/>
        <v>291</v>
      </c>
      <c r="C292" s="2">
        <v>1291</v>
      </c>
      <c r="D292" s="2">
        <f>Roster!D292</f>
        <v>0</v>
      </c>
      <c r="E292" s="2"/>
      <c r="F292" s="2">
        <f>IFERROR(INDEX('Cur Sch'!G:G,MATCH(RPT!A292,'Cur Sch'!C:C,0),1),0)</f>
        <v>0</v>
      </c>
      <c r="G292" s="2">
        <f>Roster!N292</f>
        <v>0</v>
      </c>
      <c r="H292" s="3">
        <f>SUMIF(HRS!C:C,RPT!E292,HRS!G:G)</f>
        <v>0</v>
      </c>
      <c r="I292" s="9" t="str">
        <f>IFERROR(IF(VLOOKUP(A292,PA!A:E,5,0)=0,"Yes",""),"No")</f>
        <v>No</v>
      </c>
      <c r="J292" s="9" t="str">
        <f>IFERROR(IF(VLOOKUP(A292,PTO!A:L,12,0)="PTOU Applied", "Unplanned PTO",IF(VLOOKUP(A292,PTO!A:L,12,0)="PTOU ","Denied PTO","Planned PTO")),"No PTO")</f>
        <v>No PTO</v>
      </c>
      <c r="K292" s="9" t="str">
        <f t="shared" si="65"/>
        <v>Check</v>
      </c>
      <c r="L292" s="14" t="str">
        <f>IFERROR(IF(AND(D292="Kroger",OR(U292="1",U292="0")),IF(VLOOKUP(RPT!A292,KRG!$B$2:$BA$200,52,0)=0,IF(RPT!J292="Planned PTO",IF((F292-0.75)&lt;H292,"Check",""),""),""),""),"")</f>
        <v/>
      </c>
      <c r="M292" s="14" t="str">
        <f>IFERROR(IF(IF(D292="Kroger",AVERAGEIFS('QA Check'!E:E,'QA Check'!C:C,RPT!A292,'QA Check'!H:H,"(QA)"),0)&gt;=90%,IF(AND(I292="Yes",J292&lt;&gt;"Unplanned PTO",U292=1),"Check",""),""),"")</f>
        <v/>
      </c>
      <c r="U292" s="17">
        <f t="shared" si="62"/>
        <v>0</v>
      </c>
      <c r="AE292" s="6"/>
      <c r="AI292" s="9" t="str">
        <f t="shared" si="66"/>
        <v/>
      </c>
      <c r="AJ292" s="9" t="str">
        <f>IF(G292="Plan 3",IF(AND(H292&gt;=38,J292&lt;&gt;"Unplanned PTO"),IF(AND(INDEX(FPL!P:P,MATCH(RPT!A292,FPL!B:B,0),1)&gt;=0.92),4.25,3),IF(AND(H292&gt;=38,J292="Unplanned PTO",AP292&gt;=38),IF(INDEX(FPL!P:P,MATCH(RPT!A292,FPL!B:B,0),1)&gt;=0.92,4.25,3),IF(INDEX(FPL!P:P,MATCH(RPT!A292,FPL!B:B,0),1)&gt;=0.92,1.25,0))),"")</f>
        <v/>
      </c>
      <c r="AL292" s="22" t="e">
        <f>INDEX(Roster!F:F, MATCH(RPT!A292,Roster!A:A,0),1)</f>
        <v>#N/A</v>
      </c>
      <c r="AM292">
        <f>IF(SUMIFS(HRS!G:G,HRS!F:F,"REG",HRS!C:C,RPT!A292)+SUMIFS(HRS!G:G,HRS!F:F,"OT",HRS!C:C,RPT!A292)+SUMIFS(HRS!G:G,HRS!F:F,"PTO",HRS!C:C,RPT!A292,HRS!S:S,"PTOS")&gt;=38,SUMIFS(HRS!G:G,HRS!F:F,"REG",HRS!C:C,RPT!A292)+SUMIFS(HRS!G:G,HRS!F:F,"OT",HRS!C:C,RPT!A292),0)</f>
        <v>0</v>
      </c>
      <c r="AP292">
        <f>SUMIFS(HRS!G:G,HRS!C:C,E292,HRS!F:F,"REG")+SUMIFS(HRS!G:G,HRS!C:C,E292,HRS!F:F,"OT")</f>
        <v>0</v>
      </c>
      <c r="AS292" s="9" t="str">
        <f t="shared" si="63"/>
        <v>1291 291</v>
      </c>
      <c r="AT292" s="9">
        <f t="shared" si="64"/>
        <v>0</v>
      </c>
      <c r="AU292" s="9" t="str">
        <f t="shared" si="59"/>
        <v/>
      </c>
      <c r="AV292" s="19" t="str">
        <f t="shared" si="67"/>
        <v/>
      </c>
    </row>
    <row r="293" spans="1:48" customFormat="1" ht="12.75" customHeight="1" x14ac:dyDescent="0.2">
      <c r="A293" s="2">
        <f>Roster!A293</f>
        <v>0</v>
      </c>
      <c r="B293" s="2">
        <f t="shared" si="68"/>
        <v>292</v>
      </c>
      <c r="C293" s="2">
        <v>1292</v>
      </c>
      <c r="D293" s="2">
        <f>Roster!D293</f>
        <v>0</v>
      </c>
      <c r="E293" s="2"/>
      <c r="F293" s="2">
        <f>IFERROR(INDEX('Cur Sch'!G:G,MATCH(RPT!A293,'Cur Sch'!C:C,0),1),0)</f>
        <v>0</v>
      </c>
      <c r="G293" s="2">
        <f>Roster!N293</f>
        <v>0</v>
      </c>
      <c r="H293" s="3">
        <f>SUMIF(HRS!C:C,RPT!E293,HRS!G:G)</f>
        <v>0</v>
      </c>
      <c r="I293" s="9" t="str">
        <f>IFERROR(IF(VLOOKUP(A293,PA!A:E,5,0)=0,"Yes",""),"No")</f>
        <v>No</v>
      </c>
      <c r="J293" s="9" t="str">
        <f>IFERROR(IF(VLOOKUP(A293,PTO!A:L,12,0)="PTOU Applied", "Unplanned PTO",IF(VLOOKUP(A293,PTO!A:L,12,0)="PTOU ","Denied PTO","Planned PTO")),"No PTO")</f>
        <v>No PTO</v>
      </c>
      <c r="K293" s="9" t="str">
        <f t="shared" si="65"/>
        <v>Check</v>
      </c>
      <c r="L293" s="14" t="str">
        <f>IFERROR(IF(AND(D293="Kroger",OR(U293="1",U293="0")),IF(VLOOKUP(RPT!A293,KRG!$B$2:$BA$200,52,0)=0,IF(RPT!J293="Planned PTO",IF((F293-0.75)&lt;H293,"Check",""),""),""),""),"")</f>
        <v/>
      </c>
      <c r="M293" s="14" t="str">
        <f>IFERROR(IF(IF(D293="Kroger",AVERAGEIFS('QA Check'!E:E,'QA Check'!C:C,RPT!A293,'QA Check'!H:H,"(QA)"),0)&gt;=90%,IF(AND(I293="Yes",J293&lt;&gt;"Unplanned PTO",U293=1),"Check",""),""),"")</f>
        <v/>
      </c>
      <c r="U293" s="17">
        <f t="shared" si="62"/>
        <v>0</v>
      </c>
      <c r="AE293" s="6"/>
      <c r="AI293" s="9" t="str">
        <f t="shared" si="66"/>
        <v/>
      </c>
      <c r="AJ293" s="9" t="str">
        <f>IF(G293="Plan 3",IF(AND(H293&gt;=38,J293&lt;&gt;"Unplanned PTO"),IF(AND(INDEX(FPL!P:P,MATCH(RPT!A293,FPL!B:B,0),1)&gt;=0.92),4.25,3),IF(AND(H293&gt;=38,J293="Unplanned PTO",AP293&gt;=38),IF(INDEX(FPL!P:P,MATCH(RPT!A293,FPL!B:B,0),1)&gt;=0.92,4.25,3),IF(INDEX(FPL!P:P,MATCH(RPT!A293,FPL!B:B,0),1)&gt;=0.92,1.25,0))),"")</f>
        <v/>
      </c>
      <c r="AL293" s="22" t="e">
        <f>INDEX(Roster!F:F, MATCH(RPT!A293,Roster!A:A,0),1)</f>
        <v>#N/A</v>
      </c>
      <c r="AM293">
        <f>IF(SUMIFS(HRS!G:G,HRS!F:F,"REG",HRS!C:C,RPT!A293)+SUMIFS(HRS!G:G,HRS!F:F,"OT",HRS!C:C,RPT!A293)+SUMIFS(HRS!G:G,HRS!F:F,"PTO",HRS!C:C,RPT!A293,HRS!S:S,"PTOS")&gt;=38,SUMIFS(HRS!G:G,HRS!F:F,"REG",HRS!C:C,RPT!A293)+SUMIFS(HRS!G:G,HRS!F:F,"OT",HRS!C:C,RPT!A293),0)</f>
        <v>0</v>
      </c>
      <c r="AP293">
        <f>SUMIFS(HRS!G:G,HRS!C:C,E293,HRS!F:F,"REG")+SUMIFS(HRS!G:G,HRS!C:C,E293,HRS!F:F,"OT")</f>
        <v>0</v>
      </c>
      <c r="AS293" s="9" t="str">
        <f t="shared" si="63"/>
        <v>1292 292</v>
      </c>
      <c r="AT293" s="9">
        <f t="shared" si="64"/>
        <v>0</v>
      </c>
      <c r="AU293" s="9" t="str">
        <f t="shared" si="59"/>
        <v/>
      </c>
      <c r="AV293" s="19" t="str">
        <f t="shared" si="67"/>
        <v/>
      </c>
    </row>
    <row r="294" spans="1:48" customFormat="1" ht="12.75" customHeight="1" x14ac:dyDescent="0.2">
      <c r="A294" s="2">
        <f>Roster!A294</f>
        <v>0</v>
      </c>
      <c r="B294" s="2">
        <f t="shared" si="68"/>
        <v>293</v>
      </c>
      <c r="C294" s="2">
        <v>1293</v>
      </c>
      <c r="D294" s="2">
        <f>Roster!D294</f>
        <v>0</v>
      </c>
      <c r="E294" s="2"/>
      <c r="F294" s="2">
        <f>IFERROR(INDEX('Cur Sch'!G:G,MATCH(RPT!A294,'Cur Sch'!C:C,0),1),0)</f>
        <v>0</v>
      </c>
      <c r="G294" s="2">
        <f>Roster!N294</f>
        <v>0</v>
      </c>
      <c r="H294" s="3">
        <f>SUMIF(HRS!C:C,RPT!E294,HRS!G:G)</f>
        <v>0</v>
      </c>
      <c r="I294" s="9" t="str">
        <f>IFERROR(IF(VLOOKUP(A294,PA!A:E,5,0)=0,"Yes",""),"No")</f>
        <v>No</v>
      </c>
      <c r="J294" s="9" t="str">
        <f>IFERROR(IF(VLOOKUP(A294,PTO!A:L,12,0)="PTOU Applied", "Unplanned PTO",IF(VLOOKUP(A294,PTO!A:L,12,0)="PTOU ","Denied PTO","Planned PTO")),"No PTO")</f>
        <v>No PTO</v>
      </c>
      <c r="K294" s="9" t="str">
        <f t="shared" si="65"/>
        <v>Check</v>
      </c>
      <c r="L294" s="14" t="str">
        <f>IFERROR(IF(AND(D294="Kroger",OR(U294="1",U294="0")),IF(VLOOKUP(RPT!A294,KRG!$B$2:$BA$200,52,0)=0,IF(RPT!J294="Planned PTO",IF((F294-0.75)&lt;H294,"Check",""),""),""),""),"")</f>
        <v/>
      </c>
      <c r="M294" s="14" t="str">
        <f>IFERROR(IF(IF(D294="Kroger",AVERAGEIFS('QA Check'!E:E,'QA Check'!C:C,RPT!A294,'QA Check'!H:H,"(QA)"),0)&gt;=90%,IF(AND(I294="Yes",J294&lt;&gt;"Unplanned PTO",U294=1),"Check",""),""),"")</f>
        <v/>
      </c>
      <c r="U294" s="17">
        <f t="shared" si="62"/>
        <v>0</v>
      </c>
      <c r="AE294" s="6"/>
      <c r="AI294" s="9" t="str">
        <f t="shared" si="66"/>
        <v/>
      </c>
      <c r="AJ294" s="9" t="str">
        <f>IF(G294="Plan 3",IF(AND(H294&gt;=38,J294&lt;&gt;"Unplanned PTO"),IF(AND(INDEX(FPL!P:P,MATCH(RPT!A294,FPL!B:B,0),1)&gt;=0.92),4.25,3),IF(AND(H294&gt;=38,J294="Unplanned PTO",AP294&gt;=38),IF(INDEX(FPL!P:P,MATCH(RPT!A294,FPL!B:B,0),1)&gt;=0.92,4.25,3),IF(INDEX(FPL!P:P,MATCH(RPT!A294,FPL!B:B,0),1)&gt;=0.92,1.25,0))),"")</f>
        <v/>
      </c>
      <c r="AL294" s="22" t="e">
        <f>INDEX(Roster!F:F, MATCH(RPT!A294,Roster!A:A,0),1)</f>
        <v>#N/A</v>
      </c>
      <c r="AM294">
        <f>IF(SUMIFS(HRS!G:G,HRS!F:F,"REG",HRS!C:C,RPT!A294)+SUMIFS(HRS!G:G,HRS!F:F,"OT",HRS!C:C,RPT!A294)+SUMIFS(HRS!G:G,HRS!F:F,"PTO",HRS!C:C,RPT!A294,HRS!S:S,"PTOS")&gt;=38,SUMIFS(HRS!G:G,HRS!F:F,"REG",HRS!C:C,RPT!A294)+SUMIFS(HRS!G:G,HRS!F:F,"OT",HRS!C:C,RPT!A294),0)</f>
        <v>0</v>
      </c>
      <c r="AP294">
        <f>SUMIFS(HRS!G:G,HRS!C:C,E294,HRS!F:F,"REG")+SUMIFS(HRS!G:G,HRS!C:C,E294,HRS!F:F,"OT")</f>
        <v>0</v>
      </c>
      <c r="AS294" s="9" t="str">
        <f t="shared" si="63"/>
        <v>1293 293</v>
      </c>
      <c r="AT294" s="9">
        <f t="shared" si="64"/>
        <v>0</v>
      </c>
      <c r="AU294" s="9" t="str">
        <f t="shared" si="59"/>
        <v/>
      </c>
      <c r="AV294" s="19" t="str">
        <f t="shared" si="67"/>
        <v/>
      </c>
    </row>
    <row r="295" spans="1:48" customFormat="1" ht="12.75" customHeight="1" x14ac:dyDescent="0.2">
      <c r="A295" s="2">
        <f>Roster!A295</f>
        <v>0</v>
      </c>
      <c r="B295" s="2">
        <f t="shared" si="68"/>
        <v>294</v>
      </c>
      <c r="C295" s="2">
        <v>1294</v>
      </c>
      <c r="D295" s="2">
        <f>Roster!D295</f>
        <v>0</v>
      </c>
      <c r="E295" s="2"/>
      <c r="F295" s="2">
        <f>IFERROR(INDEX('Cur Sch'!G:G,MATCH(RPT!A295,'Cur Sch'!C:C,0),1),0)</f>
        <v>0</v>
      </c>
      <c r="G295" s="2">
        <f>Roster!N295</f>
        <v>0</v>
      </c>
      <c r="H295" s="3">
        <f>SUMIF(HRS!C:C,RPT!E295,HRS!G:G)</f>
        <v>0</v>
      </c>
      <c r="I295" s="9" t="str">
        <f>IFERROR(IF(VLOOKUP(A295,PA!A:E,5,0)=0,"Yes",""),"No")</f>
        <v>No</v>
      </c>
      <c r="J295" s="9" t="str">
        <f>IFERROR(IF(VLOOKUP(A295,PTO!A:L,12,0)="PTOU Applied", "Unplanned PTO",IF(VLOOKUP(A295,PTO!A:L,12,0)="PTOU ","Denied PTO","Planned PTO")),"No PTO")</f>
        <v>No PTO</v>
      </c>
      <c r="K295" s="9" t="str">
        <f t="shared" si="65"/>
        <v>Check</v>
      </c>
      <c r="L295" s="14" t="str">
        <f>IFERROR(IF(AND(D295="Kroger",OR(U295="1",U295="0")),IF(VLOOKUP(RPT!A295,KRG!$B$2:$BA$200,52,0)=0,IF(RPT!J295="Planned PTO",IF((F295-0.75)&lt;H295,"Check",""),""),""),""),"")</f>
        <v/>
      </c>
      <c r="M295" s="14" t="str">
        <f>IFERROR(IF(IF(D295="Kroger",AVERAGEIFS('QA Check'!E:E,'QA Check'!C:C,RPT!A295,'QA Check'!H:H,"(QA)"),0)&gt;=90%,IF(AND(I295="Yes",J295&lt;&gt;"Unplanned PTO",U295=1),"Check",""),""),"")</f>
        <v/>
      </c>
      <c r="U295" s="17">
        <f t="shared" si="62"/>
        <v>0</v>
      </c>
      <c r="AE295" s="6"/>
      <c r="AI295" s="9" t="str">
        <f t="shared" si="66"/>
        <v/>
      </c>
      <c r="AJ295" s="9" t="str">
        <f>IF(G295="Plan 3",IF(AND(H295&gt;=38,J295&lt;&gt;"Unplanned PTO"),IF(AND(INDEX(FPL!P:P,MATCH(RPT!A295,FPL!B:B,0),1)&gt;=0.92),4.25,3),IF(AND(H295&gt;=38,J295="Unplanned PTO",AP295&gt;=38),IF(INDEX(FPL!P:P,MATCH(RPT!A295,FPL!B:B,0),1)&gt;=0.92,4.25,3),IF(INDEX(FPL!P:P,MATCH(RPT!A295,FPL!B:B,0),1)&gt;=0.92,1.25,0))),"")</f>
        <v/>
      </c>
      <c r="AL295" s="22" t="e">
        <f>INDEX(Roster!F:F, MATCH(RPT!A295,Roster!A:A,0),1)</f>
        <v>#N/A</v>
      </c>
      <c r="AM295">
        <f>IF(SUMIFS(HRS!G:G,HRS!F:F,"REG",HRS!C:C,RPT!A295)+SUMIFS(HRS!G:G,HRS!F:F,"OT",HRS!C:C,RPT!A295)+SUMIFS(HRS!G:G,HRS!F:F,"PTO",HRS!C:C,RPT!A295,HRS!S:S,"PTOS")&gt;=38,SUMIFS(HRS!G:G,HRS!F:F,"REG",HRS!C:C,RPT!A295)+SUMIFS(HRS!G:G,HRS!F:F,"OT",HRS!C:C,RPT!A295),0)</f>
        <v>0</v>
      </c>
      <c r="AP295">
        <f>SUMIFS(HRS!G:G,HRS!C:C,E295,HRS!F:F,"REG")+SUMIFS(HRS!G:G,HRS!C:C,E295,HRS!F:F,"OT")</f>
        <v>0</v>
      </c>
      <c r="AS295" s="9" t="str">
        <f t="shared" si="63"/>
        <v>1294 294</v>
      </c>
      <c r="AT295" s="9">
        <f t="shared" si="64"/>
        <v>0</v>
      </c>
      <c r="AU295" s="9" t="str">
        <f t="shared" si="59"/>
        <v/>
      </c>
      <c r="AV295" s="19" t="str">
        <f t="shared" si="67"/>
        <v/>
      </c>
    </row>
    <row r="296" spans="1:48" customFormat="1" ht="12.75" customHeight="1" x14ac:dyDescent="0.2">
      <c r="A296" s="2">
        <f>Roster!A296</f>
        <v>0</v>
      </c>
      <c r="B296" s="2">
        <f t="shared" si="68"/>
        <v>295</v>
      </c>
      <c r="C296" s="2">
        <v>1295</v>
      </c>
      <c r="D296" s="2">
        <f>Roster!D296</f>
        <v>0</v>
      </c>
      <c r="E296" s="2"/>
      <c r="F296" s="2">
        <f>IFERROR(INDEX('Cur Sch'!G:G,MATCH(RPT!A296,'Cur Sch'!C:C,0),1),0)</f>
        <v>0</v>
      </c>
      <c r="G296" s="2">
        <f>Roster!N296</f>
        <v>0</v>
      </c>
      <c r="H296" s="3">
        <f>SUMIF(HRS!C:C,RPT!E296,HRS!G:G)</f>
        <v>0</v>
      </c>
      <c r="I296" s="9" t="str">
        <f>IFERROR(IF(VLOOKUP(A296,PA!A:E,5,0)=0,"Yes",""),"No")</f>
        <v>No</v>
      </c>
      <c r="J296" s="9" t="str">
        <f>IFERROR(IF(VLOOKUP(A296,PTO!A:L,12,0)="PTOU Applied", "Unplanned PTO",IF(VLOOKUP(A296,PTO!A:L,12,0)="PTOU ","Denied PTO","Planned PTO")),"No PTO")</f>
        <v>No PTO</v>
      </c>
      <c r="K296" s="9" t="str">
        <f t="shared" si="65"/>
        <v>Check</v>
      </c>
      <c r="L296" s="14" t="str">
        <f>IFERROR(IF(AND(D296="Kroger",OR(U296="1",U296="0")),IF(VLOOKUP(RPT!A296,KRG!$B$2:$BA$200,52,0)=0,IF(RPT!J296="Planned PTO",IF((F296-0.75)&lt;H296,"Check",""),""),""),""),"")</f>
        <v/>
      </c>
      <c r="M296" s="14" t="str">
        <f>IFERROR(IF(IF(D296="Kroger",AVERAGEIFS('QA Check'!E:E,'QA Check'!C:C,RPT!A296,'QA Check'!H:H,"(QA)"),0)&gt;=90%,IF(AND(I296="Yes",J296&lt;&gt;"Unplanned PTO",U296=1),"Check",""),""),"")</f>
        <v/>
      </c>
      <c r="U296" s="17">
        <f t="shared" si="62"/>
        <v>0</v>
      </c>
      <c r="AE296" s="6"/>
      <c r="AI296" s="9" t="str">
        <f t="shared" si="66"/>
        <v/>
      </c>
      <c r="AJ296" s="9" t="str">
        <f>IF(G296="Plan 3",IF(AND(H296&gt;=38,J296&lt;&gt;"Unplanned PTO"),IF(AND(INDEX(FPL!P:P,MATCH(RPT!A296,FPL!B:B,0),1)&gt;=0.92),4.25,3),IF(AND(H296&gt;=38,J296="Unplanned PTO",AP296&gt;=38),IF(INDEX(FPL!P:P,MATCH(RPT!A296,FPL!B:B,0),1)&gt;=0.92,4.25,3),IF(INDEX(FPL!P:P,MATCH(RPT!A296,FPL!B:B,0),1)&gt;=0.92,1.25,0))),"")</f>
        <v/>
      </c>
      <c r="AL296" s="22" t="e">
        <f>INDEX(Roster!F:F, MATCH(RPT!A296,Roster!A:A,0),1)</f>
        <v>#N/A</v>
      </c>
      <c r="AM296">
        <f>IF(SUMIFS(HRS!G:G,HRS!F:F,"REG",HRS!C:C,RPT!A296)+SUMIFS(HRS!G:G,HRS!F:F,"OT",HRS!C:C,RPT!A296)+SUMIFS(HRS!G:G,HRS!F:F,"PTO",HRS!C:C,RPT!A296,HRS!S:S,"PTOS")&gt;=38,SUMIFS(HRS!G:G,HRS!F:F,"REG",HRS!C:C,RPT!A296)+SUMIFS(HRS!G:G,HRS!F:F,"OT",HRS!C:C,RPT!A296),0)</f>
        <v>0</v>
      </c>
      <c r="AP296">
        <f>SUMIFS(HRS!G:G,HRS!C:C,E296,HRS!F:F,"REG")+SUMIFS(HRS!G:G,HRS!C:C,E296,HRS!F:F,"OT")</f>
        <v>0</v>
      </c>
      <c r="AS296" s="9" t="str">
        <f t="shared" si="63"/>
        <v>1295 295</v>
      </c>
      <c r="AT296" s="9">
        <f t="shared" si="64"/>
        <v>0</v>
      </c>
      <c r="AU296" s="9" t="str">
        <f t="shared" si="59"/>
        <v/>
      </c>
      <c r="AV296" s="19" t="str">
        <f t="shared" si="67"/>
        <v/>
      </c>
    </row>
    <row r="297" spans="1:48" customFormat="1" ht="12.75" customHeight="1" x14ac:dyDescent="0.2">
      <c r="A297" s="2">
        <f>Roster!A297</f>
        <v>0</v>
      </c>
      <c r="B297" s="2">
        <f t="shared" si="68"/>
        <v>296</v>
      </c>
      <c r="C297" s="2">
        <v>1296</v>
      </c>
      <c r="D297" s="2">
        <f>Roster!D297</f>
        <v>0</v>
      </c>
      <c r="E297" s="2"/>
      <c r="F297" s="2">
        <f>IFERROR(INDEX('Cur Sch'!G:G,MATCH(RPT!A297,'Cur Sch'!C:C,0),1),0)</f>
        <v>0</v>
      </c>
      <c r="G297" s="2">
        <f>Roster!N297</f>
        <v>0</v>
      </c>
      <c r="H297" s="3">
        <f>SUMIF(HRS!C:C,RPT!E297,HRS!G:G)</f>
        <v>0</v>
      </c>
      <c r="I297" s="9" t="str">
        <f>IFERROR(IF(VLOOKUP(A297,PA!A:E,5,0)=0,"Yes",""),"No")</f>
        <v>No</v>
      </c>
      <c r="J297" s="9" t="str">
        <f>IFERROR(IF(VLOOKUP(A297,PTO!A:L,12,0)="PTOU Applied", "Unplanned PTO",IF(VLOOKUP(A297,PTO!A:L,12,0)="PTOU ","Denied PTO","Planned PTO")),"No PTO")</f>
        <v>No PTO</v>
      </c>
      <c r="K297" s="9" t="str">
        <f t="shared" si="65"/>
        <v>Check</v>
      </c>
      <c r="L297" s="14" t="str">
        <f>IFERROR(IF(AND(D297="Kroger",OR(U297="1",U297="0")),IF(VLOOKUP(RPT!A297,KRG!$B$2:$BA$200,52,0)=0,IF(RPT!J297="Planned PTO",IF((F297-0.75)&lt;H297,"Check",""),""),""),""),"")</f>
        <v/>
      </c>
      <c r="M297" s="14" t="str">
        <f>IFERROR(IF(IF(D297="Kroger",AVERAGEIFS('QA Check'!E:E,'QA Check'!C:C,RPT!A297,'QA Check'!H:H,"(QA)"),0)&gt;=90%,IF(AND(I297="Yes",J297&lt;&gt;"Unplanned PTO",U297=1),"Check",""),""),"")</f>
        <v/>
      </c>
      <c r="U297" s="17">
        <f t="shared" si="62"/>
        <v>0</v>
      </c>
      <c r="AE297" s="6"/>
      <c r="AI297" s="9" t="str">
        <f t="shared" si="66"/>
        <v/>
      </c>
      <c r="AJ297" s="9" t="str">
        <f>IF(G297="Plan 3",IF(AND(H297&gt;=38,J297&lt;&gt;"Unplanned PTO"),IF(AND(INDEX(FPL!P:P,MATCH(RPT!A297,FPL!B:B,0),1)&gt;=0.92),4.25,3),IF(AND(H297&gt;=38,J297="Unplanned PTO",AP297&gt;=38),IF(INDEX(FPL!P:P,MATCH(RPT!A297,FPL!B:B,0),1)&gt;=0.92,4.25,3),IF(INDEX(FPL!P:P,MATCH(RPT!A297,FPL!B:B,0),1)&gt;=0.92,1.25,0))),"")</f>
        <v/>
      </c>
      <c r="AL297" s="22" t="e">
        <f>INDEX(Roster!F:F, MATCH(RPT!A297,Roster!A:A,0),1)</f>
        <v>#N/A</v>
      </c>
      <c r="AM297">
        <f>IF(SUMIFS(HRS!G:G,HRS!F:F,"REG",HRS!C:C,RPT!A297)+SUMIFS(HRS!G:G,HRS!F:F,"OT",HRS!C:C,RPT!A297)+SUMIFS(HRS!G:G,HRS!F:F,"PTO",HRS!C:C,RPT!A297,HRS!S:S,"PTOS")&gt;=38,SUMIFS(HRS!G:G,HRS!F:F,"REG",HRS!C:C,RPT!A297)+SUMIFS(HRS!G:G,HRS!F:F,"OT",HRS!C:C,RPT!A297),0)</f>
        <v>0</v>
      </c>
      <c r="AP297">
        <f>SUMIFS(HRS!G:G,HRS!C:C,E297,HRS!F:F,"REG")+SUMIFS(HRS!G:G,HRS!C:C,E297,HRS!F:F,"OT")</f>
        <v>0</v>
      </c>
      <c r="AS297" s="9" t="str">
        <f t="shared" si="63"/>
        <v>1296 296</v>
      </c>
      <c r="AT297" s="9">
        <f t="shared" si="64"/>
        <v>0</v>
      </c>
      <c r="AU297" s="9" t="str">
        <f t="shared" si="59"/>
        <v/>
      </c>
      <c r="AV297" s="19" t="str">
        <f t="shared" si="67"/>
        <v/>
      </c>
    </row>
    <row r="298" spans="1:48" customFormat="1" ht="12.75" customHeight="1" x14ac:dyDescent="0.2">
      <c r="A298" s="2">
        <f>Roster!A298</f>
        <v>0</v>
      </c>
      <c r="B298" s="2">
        <f t="shared" si="68"/>
        <v>297</v>
      </c>
      <c r="C298" s="2">
        <v>1297</v>
      </c>
      <c r="D298" s="2">
        <f>Roster!D298</f>
        <v>0</v>
      </c>
      <c r="E298" s="2"/>
      <c r="F298" s="2">
        <f>IFERROR(INDEX('Cur Sch'!G:G,MATCH(RPT!A298,'Cur Sch'!C:C,0),1),0)</f>
        <v>0</v>
      </c>
      <c r="G298" s="2">
        <f>Roster!N298</f>
        <v>0</v>
      </c>
      <c r="H298" s="3">
        <f>SUMIF(HRS!C:C,RPT!E298,HRS!G:G)</f>
        <v>0</v>
      </c>
      <c r="I298" s="9" t="str">
        <f>IFERROR(IF(VLOOKUP(A298,PA!A:E,5,0)=0,"Yes",""),"No")</f>
        <v>No</v>
      </c>
      <c r="J298" s="9" t="str">
        <f>IFERROR(IF(VLOOKUP(A298,PTO!A:L,12,0)="PTOU Applied", "Unplanned PTO",IF(VLOOKUP(A298,PTO!A:L,12,0)="PTOU ","Denied PTO","Planned PTO")),"No PTO")</f>
        <v>No PTO</v>
      </c>
      <c r="K298" s="9" t="str">
        <f t="shared" si="65"/>
        <v>Check</v>
      </c>
      <c r="L298" s="14" t="str">
        <f>IFERROR(IF(AND(D298="Kroger",OR(U298="1",U298="0")),IF(VLOOKUP(RPT!A298,KRG!$B$2:$BA$200,52,0)=0,IF(RPT!J298="Planned PTO",IF((F298-0.75)&lt;H298,"Check",""),""),""),""),"")</f>
        <v/>
      </c>
      <c r="M298" s="14" t="str">
        <f>IFERROR(IF(IF(D298="Kroger",AVERAGEIFS('QA Check'!E:E,'QA Check'!C:C,RPT!A298,'QA Check'!H:H,"(QA)"),0)&gt;=90%,IF(AND(I298="Yes",J298&lt;&gt;"Unplanned PTO",U298=1),"Check",""),""),"")</f>
        <v/>
      </c>
      <c r="U298" s="17">
        <f t="shared" si="62"/>
        <v>0</v>
      </c>
      <c r="AE298" s="6"/>
      <c r="AI298" s="9" t="str">
        <f t="shared" si="66"/>
        <v/>
      </c>
      <c r="AJ298" s="9" t="str">
        <f>IF(G298="Plan 3",IF(AND(H298&gt;=38,J298&lt;&gt;"Unplanned PTO"),IF(AND(INDEX(FPL!P:P,MATCH(RPT!A298,FPL!B:B,0),1)&gt;=0.92),4.25,3),IF(AND(H298&gt;=38,J298="Unplanned PTO",AP298&gt;=38),IF(INDEX(FPL!P:P,MATCH(RPT!A298,FPL!B:B,0),1)&gt;=0.92,4.25,3),IF(INDEX(FPL!P:P,MATCH(RPT!A298,FPL!B:B,0),1)&gt;=0.92,1.25,0))),"")</f>
        <v/>
      </c>
      <c r="AL298" s="22" t="e">
        <f>INDEX(Roster!F:F, MATCH(RPT!A298,Roster!A:A,0),1)</f>
        <v>#N/A</v>
      </c>
      <c r="AM298">
        <f>IF(SUMIFS(HRS!G:G,HRS!F:F,"REG",HRS!C:C,RPT!A298)+SUMIFS(HRS!G:G,HRS!F:F,"OT",HRS!C:C,RPT!A298)+SUMIFS(HRS!G:G,HRS!F:F,"PTO",HRS!C:C,RPT!A298,HRS!S:S,"PTOS")&gt;=38,SUMIFS(HRS!G:G,HRS!F:F,"REG",HRS!C:C,RPT!A298)+SUMIFS(HRS!G:G,HRS!F:F,"OT",HRS!C:C,RPT!A298),0)</f>
        <v>0</v>
      </c>
      <c r="AP298">
        <f>SUMIFS(HRS!G:G,HRS!C:C,E298,HRS!F:F,"REG")+SUMIFS(HRS!G:G,HRS!C:C,E298,HRS!F:F,"OT")</f>
        <v>0</v>
      </c>
      <c r="AS298" s="9" t="str">
        <f t="shared" si="63"/>
        <v>1297 297</v>
      </c>
      <c r="AT298" s="9">
        <f t="shared" si="64"/>
        <v>0</v>
      </c>
      <c r="AU298" s="9" t="str">
        <f t="shared" si="59"/>
        <v/>
      </c>
      <c r="AV298" s="19" t="str">
        <f t="shared" si="67"/>
        <v/>
      </c>
    </row>
    <row r="299" spans="1:48" customFormat="1" ht="12.75" customHeight="1" x14ac:dyDescent="0.2">
      <c r="A299" s="2">
        <f>Roster!A299</f>
        <v>0</v>
      </c>
      <c r="B299" s="2">
        <f t="shared" si="68"/>
        <v>298</v>
      </c>
      <c r="C299" s="2">
        <v>1298</v>
      </c>
      <c r="D299" s="2">
        <f>Roster!D299</f>
        <v>0</v>
      </c>
      <c r="E299" s="2"/>
      <c r="F299" s="2">
        <f>IFERROR(INDEX('Cur Sch'!G:G,MATCH(RPT!A299,'Cur Sch'!C:C,0),1),0)</f>
        <v>0</v>
      </c>
      <c r="G299" s="2">
        <f>Roster!N299</f>
        <v>0</v>
      </c>
      <c r="H299" s="3">
        <f>SUMIF(HRS!C:C,RPT!E299,HRS!G:G)</f>
        <v>0</v>
      </c>
      <c r="I299" s="9" t="str">
        <f>IFERROR(IF(VLOOKUP(A299,PA!A:E,5,0)=0,"Yes",""),"No")</f>
        <v>No</v>
      </c>
      <c r="J299" s="9" t="str">
        <f>IFERROR(IF(VLOOKUP(A299,PTO!A:L,12,0)="PTOU Applied", "Unplanned PTO",IF(VLOOKUP(A299,PTO!A:L,12,0)="PTOU ","Denied PTO","Planned PTO")),"No PTO")</f>
        <v>No PTO</v>
      </c>
      <c r="K299" s="9" t="str">
        <f t="shared" si="65"/>
        <v>Check</v>
      </c>
      <c r="L299" s="14" t="str">
        <f>IFERROR(IF(AND(D299="Kroger",OR(U299="1",U299="0")),IF(VLOOKUP(RPT!A299,KRG!$B$2:$BA$200,52,0)=0,IF(RPT!J299="Planned PTO",IF((F299-0.75)&lt;H299,"Check",""),""),""),""),"")</f>
        <v/>
      </c>
      <c r="M299" s="14" t="str">
        <f>IFERROR(IF(IF(D299="Kroger",AVERAGEIFS('QA Check'!E:E,'QA Check'!C:C,RPT!A299,'QA Check'!H:H,"(QA)"),0)&gt;=90%,IF(AND(I299="Yes",J299&lt;&gt;"Unplanned PTO",U299=1),"Check",""),""),"")</f>
        <v/>
      </c>
      <c r="U299" s="17">
        <f t="shared" si="62"/>
        <v>0</v>
      </c>
      <c r="AE299" s="6"/>
      <c r="AI299" s="9" t="str">
        <f t="shared" si="66"/>
        <v/>
      </c>
      <c r="AJ299" s="9" t="str">
        <f>IF(G299="Plan 3",IF(AND(H299&gt;=38,J299&lt;&gt;"Unplanned PTO"),IF(AND(INDEX(FPL!P:P,MATCH(RPT!A299,FPL!B:B,0),1)&gt;=0.92),4.25,3),IF(AND(H299&gt;=38,J299="Unplanned PTO",AP299&gt;=38),IF(INDEX(FPL!P:P,MATCH(RPT!A299,FPL!B:B,0),1)&gt;=0.92,4.25,3),IF(INDEX(FPL!P:P,MATCH(RPT!A299,FPL!B:B,0),1)&gt;=0.92,1.25,0))),"")</f>
        <v/>
      </c>
      <c r="AL299" s="22" t="e">
        <f>INDEX(Roster!F:F, MATCH(RPT!A299,Roster!A:A,0),1)</f>
        <v>#N/A</v>
      </c>
      <c r="AM299">
        <f>IF(SUMIFS(HRS!G:G,HRS!F:F,"REG",HRS!C:C,RPT!A299)+SUMIFS(HRS!G:G,HRS!F:F,"OT",HRS!C:C,RPT!A299)+SUMIFS(HRS!G:G,HRS!F:F,"PTO",HRS!C:C,RPT!A299,HRS!S:S,"PTOS")&gt;=38,SUMIFS(HRS!G:G,HRS!F:F,"REG",HRS!C:C,RPT!A299)+SUMIFS(HRS!G:G,HRS!F:F,"OT",HRS!C:C,RPT!A299),0)</f>
        <v>0</v>
      </c>
      <c r="AP299">
        <f>SUMIFS(HRS!G:G,HRS!C:C,E299,HRS!F:F,"REG")+SUMIFS(HRS!G:G,HRS!C:C,E299,HRS!F:F,"OT")</f>
        <v>0</v>
      </c>
      <c r="AS299" s="9" t="str">
        <f t="shared" si="63"/>
        <v>1298 298</v>
      </c>
      <c r="AT299" s="9">
        <f t="shared" si="64"/>
        <v>0</v>
      </c>
      <c r="AU299" s="9" t="str">
        <f t="shared" ref="AU299:AU362" si="69">IF(AP299-F299&gt;0.15,"OT","")</f>
        <v/>
      </c>
      <c r="AV299" s="19" t="str">
        <f t="shared" si="67"/>
        <v/>
      </c>
    </row>
    <row r="300" spans="1:48" customFormat="1" ht="12.75" customHeight="1" x14ac:dyDescent="0.2">
      <c r="A300" s="2">
        <f>Roster!A300</f>
        <v>0</v>
      </c>
      <c r="B300" s="2">
        <f t="shared" si="68"/>
        <v>299</v>
      </c>
      <c r="C300" s="2">
        <v>1299</v>
      </c>
      <c r="D300" s="2">
        <f>Roster!D300</f>
        <v>0</v>
      </c>
      <c r="E300" s="2"/>
      <c r="F300" s="2">
        <f>IFERROR(INDEX('Cur Sch'!G:G,MATCH(RPT!A300,'Cur Sch'!C:C,0),1),0)</f>
        <v>0</v>
      </c>
      <c r="G300" s="2">
        <f>Roster!N300</f>
        <v>0</v>
      </c>
      <c r="H300" s="3">
        <f>SUMIF(HRS!C:C,RPT!E300,HRS!G:G)</f>
        <v>0</v>
      </c>
      <c r="I300" s="9" t="str">
        <f>IFERROR(IF(VLOOKUP(A300,PA!A:E,5,0)=0,"Yes",""),"No")</f>
        <v>No</v>
      </c>
      <c r="J300" s="9" t="str">
        <f>IFERROR(IF(VLOOKUP(A300,PTO!A:L,12,0)="PTOU Applied", "Unplanned PTO",IF(VLOOKUP(A300,PTO!A:L,12,0)="PTOU ","Denied PTO","Planned PTO")),"No PTO")</f>
        <v>No PTO</v>
      </c>
      <c r="K300" s="9" t="str">
        <f t="shared" si="65"/>
        <v>Check</v>
      </c>
      <c r="L300" s="14" t="str">
        <f>IFERROR(IF(AND(D300="Kroger",OR(U300="1",U300="0")),IF(VLOOKUP(RPT!A300,KRG!$B$2:$BA$200,52,0)=0,IF(RPT!J300="Planned PTO",IF((F300-0.75)&lt;H300,"Check",""),""),""),""),"")</f>
        <v/>
      </c>
      <c r="M300" s="14" t="str">
        <f>IFERROR(IF(IF(D300="Kroger",AVERAGEIFS('QA Check'!E:E,'QA Check'!C:C,RPT!A300,'QA Check'!H:H,"(QA)"),0)&gt;=90%,IF(AND(I300="Yes",J300&lt;&gt;"Unplanned PTO",U300=1),"Check",""),""),"")</f>
        <v/>
      </c>
      <c r="U300" s="17">
        <f t="shared" si="62"/>
        <v>0</v>
      </c>
      <c r="AE300" s="6"/>
      <c r="AI300" s="9" t="str">
        <f t="shared" si="66"/>
        <v/>
      </c>
      <c r="AJ300" s="9" t="str">
        <f>IF(G300="Plan 3",IF(AND(H300&gt;=38,J300&lt;&gt;"Unplanned PTO"),IF(AND(INDEX(FPL!P:P,MATCH(RPT!A300,FPL!B:B,0),1)&gt;=0.92),4.25,3),IF(AND(H300&gt;=38,J300="Unplanned PTO",AP300&gt;=38),IF(INDEX(FPL!P:P,MATCH(RPT!A300,FPL!B:B,0),1)&gt;=0.92,4.25,3),IF(INDEX(FPL!P:P,MATCH(RPT!A300,FPL!B:B,0),1)&gt;=0.92,1.25,0))),"")</f>
        <v/>
      </c>
      <c r="AL300" s="22" t="e">
        <f>INDEX(Roster!F:F, MATCH(RPT!A300,Roster!A:A,0),1)</f>
        <v>#N/A</v>
      </c>
      <c r="AM300">
        <f>IF(SUMIFS(HRS!G:G,HRS!F:F,"REG",HRS!C:C,RPT!A300)+SUMIFS(HRS!G:G,HRS!F:F,"OT",HRS!C:C,RPT!A300)+SUMIFS(HRS!G:G,HRS!F:F,"PTO",HRS!C:C,RPT!A300,HRS!S:S,"PTOS")&gt;=38,SUMIFS(HRS!G:G,HRS!F:F,"REG",HRS!C:C,RPT!A300)+SUMIFS(HRS!G:G,HRS!F:F,"OT",HRS!C:C,RPT!A300),0)</f>
        <v>0</v>
      </c>
      <c r="AP300">
        <f>SUMIFS(HRS!G:G,HRS!C:C,E300,HRS!F:F,"REG")+SUMIFS(HRS!G:G,HRS!C:C,E300,HRS!F:F,"OT")</f>
        <v>0</v>
      </c>
      <c r="AS300" s="9" t="str">
        <f t="shared" si="63"/>
        <v>1299 299</v>
      </c>
      <c r="AT300" s="9">
        <f t="shared" si="64"/>
        <v>0</v>
      </c>
      <c r="AU300" s="9" t="str">
        <f t="shared" si="69"/>
        <v/>
      </c>
      <c r="AV300" s="19" t="str">
        <f t="shared" si="67"/>
        <v/>
      </c>
    </row>
    <row r="301" spans="1:48" customFormat="1" ht="12.75" customHeight="1" x14ac:dyDescent="0.2">
      <c r="A301" s="2">
        <f>Roster!A301</f>
        <v>0</v>
      </c>
      <c r="B301" s="2">
        <f t="shared" si="68"/>
        <v>300</v>
      </c>
      <c r="C301" s="2">
        <v>1300</v>
      </c>
      <c r="D301" s="2">
        <f>Roster!D301</f>
        <v>0</v>
      </c>
      <c r="E301" s="2"/>
      <c r="F301" s="2">
        <f>IFERROR(INDEX('Cur Sch'!G:G,MATCH(RPT!A301,'Cur Sch'!C:C,0),1),0)</f>
        <v>0</v>
      </c>
      <c r="G301" s="2">
        <f>Roster!N301</f>
        <v>0</v>
      </c>
      <c r="H301" s="3">
        <f>SUMIF(HRS!C:C,RPT!E301,HRS!G:G)</f>
        <v>0</v>
      </c>
      <c r="I301" s="9" t="str">
        <f>IFERROR(IF(VLOOKUP(A301,PA!A:E,5,0)=0,"Yes",""),"No")</f>
        <v>No</v>
      </c>
      <c r="J301" s="9" t="str">
        <f>IFERROR(IF(VLOOKUP(A301,PTO!A:L,12,0)="PTOU Applied", "Unplanned PTO",IF(VLOOKUP(A301,PTO!A:L,12,0)="PTOU ","Denied PTO","Planned PTO")),"No PTO")</f>
        <v>No PTO</v>
      </c>
      <c r="K301" s="9" t="str">
        <f t="shared" si="65"/>
        <v>Check</v>
      </c>
      <c r="L301" s="14" t="str">
        <f>IFERROR(IF(AND(D301="Kroger",OR(U301="1",U301="0")),IF(VLOOKUP(RPT!A301,KRG!$B$2:$BA$200,52,0)=0,IF(RPT!J301="Planned PTO",IF((F301-0.75)&lt;H301,"Check",""),""),""),""),"")</f>
        <v/>
      </c>
      <c r="M301" s="14" t="str">
        <f>IFERROR(IF(IF(D301="Kroger",AVERAGEIFS('QA Check'!E:E,'QA Check'!C:C,RPT!A301,'QA Check'!H:H,"(QA)"),0)&gt;=90%,IF(AND(I301="Yes",J301&lt;&gt;"Unplanned PTO",U301=1),"Check",""),""),"")</f>
        <v/>
      </c>
      <c r="U301" s="17">
        <f t="shared" si="62"/>
        <v>0</v>
      </c>
      <c r="AE301" s="6"/>
      <c r="AI301" s="9" t="str">
        <f t="shared" si="66"/>
        <v/>
      </c>
      <c r="AJ301" s="9" t="str">
        <f>IF(G301="Plan 3",IF(AND(H301&gt;=38,J301&lt;&gt;"Unplanned PTO"),IF(AND(INDEX(FPL!P:P,MATCH(RPT!A301,FPL!B:B,0),1)&gt;=0.92),4.25,3),IF(AND(H301&gt;=38,J301="Unplanned PTO",AP301&gt;=38),IF(INDEX(FPL!P:P,MATCH(RPT!A301,FPL!B:B,0),1)&gt;=0.92,4.25,3),IF(INDEX(FPL!P:P,MATCH(RPT!A301,FPL!B:B,0),1)&gt;=0.92,1.25,0))),"")</f>
        <v/>
      </c>
      <c r="AL301" s="22" t="e">
        <f>INDEX(Roster!F:F, MATCH(RPT!A301,Roster!A:A,0),1)</f>
        <v>#N/A</v>
      </c>
      <c r="AM301">
        <f>IF(SUMIFS(HRS!G:G,HRS!F:F,"REG",HRS!C:C,RPT!A301)+SUMIFS(HRS!G:G,HRS!F:F,"OT",HRS!C:C,RPT!A301)+SUMIFS(HRS!G:G,HRS!F:F,"PTO",HRS!C:C,RPT!A301,HRS!S:S,"PTOS")&gt;=38,SUMIFS(HRS!G:G,HRS!F:F,"REG",HRS!C:C,RPT!A301)+SUMIFS(HRS!G:G,HRS!F:F,"OT",HRS!C:C,RPT!A301),0)</f>
        <v>0</v>
      </c>
      <c r="AP301">
        <f>SUMIFS(HRS!G:G,HRS!C:C,E301,HRS!F:F,"REG")+SUMIFS(HRS!G:G,HRS!C:C,E301,HRS!F:F,"OT")</f>
        <v>0</v>
      </c>
      <c r="AS301" s="9" t="str">
        <f t="shared" si="63"/>
        <v>1300 300</v>
      </c>
      <c r="AT301" s="9">
        <f t="shared" si="64"/>
        <v>0</v>
      </c>
      <c r="AU301" s="9" t="str">
        <f t="shared" si="69"/>
        <v/>
      </c>
      <c r="AV301" s="19" t="str">
        <f t="shared" si="67"/>
        <v/>
      </c>
    </row>
    <row r="302" spans="1:48" customFormat="1" ht="12.75" customHeight="1" x14ac:dyDescent="0.2">
      <c r="A302" s="2">
        <f>Roster!A302</f>
        <v>0</v>
      </c>
      <c r="B302" s="2">
        <f t="shared" si="68"/>
        <v>301</v>
      </c>
      <c r="C302" s="2">
        <v>1301</v>
      </c>
      <c r="D302" s="2">
        <f>Roster!D302</f>
        <v>0</v>
      </c>
      <c r="E302" s="2"/>
      <c r="F302" s="2">
        <f>IFERROR(INDEX('Cur Sch'!G:G,MATCH(RPT!A302,'Cur Sch'!C:C,0),1),0)</f>
        <v>0</v>
      </c>
      <c r="G302" s="2">
        <f>Roster!N302</f>
        <v>0</v>
      </c>
      <c r="H302" s="3">
        <f>SUMIF(HRS!C:C,RPT!E302,HRS!G:G)</f>
        <v>0</v>
      </c>
      <c r="I302" s="9" t="str">
        <f>IFERROR(IF(VLOOKUP(A302,PA!A:E,5,0)=0,"Yes",""),"No")</f>
        <v>No</v>
      </c>
      <c r="J302" s="9" t="str">
        <f>IFERROR(IF(VLOOKUP(A302,PTO!A:L,12,0)="PTOU Applied", "Unplanned PTO",IF(VLOOKUP(A302,PTO!A:L,12,0)="PTOU ","Denied PTO","Planned PTO")),"No PTO")</f>
        <v>No PTO</v>
      </c>
      <c r="K302" s="9" t="str">
        <f t="shared" si="65"/>
        <v>Check</v>
      </c>
      <c r="L302" s="14" t="str">
        <f>IFERROR(IF(AND(D302="Kroger",OR(U302="1",U302="0")),IF(VLOOKUP(RPT!A302,KRG!$B$2:$BA$200,52,0)=0,IF(RPT!J302="Planned PTO",IF((F302-0.75)&lt;H302,"Check",""),""),""),""),"")</f>
        <v/>
      </c>
      <c r="M302" s="14" t="str">
        <f>IFERROR(IF(IF(D302="Kroger",AVERAGEIFS('QA Check'!E:E,'QA Check'!C:C,RPT!A302,'QA Check'!H:H,"(QA)"),0)&gt;=90%,IF(AND(I302="Yes",J302&lt;&gt;"Unplanned PTO",U302=1),"Check",""),""),"")</f>
        <v/>
      </c>
      <c r="U302" s="17">
        <f t="shared" si="62"/>
        <v>0</v>
      </c>
      <c r="AE302" s="6"/>
      <c r="AI302" s="9" t="str">
        <f t="shared" si="66"/>
        <v/>
      </c>
      <c r="AJ302" s="9" t="str">
        <f>IF(G302="Plan 3",IF(AND(H302&gt;=38,J302&lt;&gt;"Unplanned PTO"),IF(AND(INDEX(FPL!P:P,MATCH(RPT!A302,FPL!B:B,0),1)&gt;=0.92),4.25,3),IF(AND(H302&gt;=38,J302="Unplanned PTO",AP302&gt;=38),IF(INDEX(FPL!P:P,MATCH(RPT!A302,FPL!B:B,0),1)&gt;=0.92,4.25,3),IF(INDEX(FPL!P:P,MATCH(RPT!A302,FPL!B:B,0),1)&gt;=0.92,1.25,0))),"")</f>
        <v/>
      </c>
      <c r="AL302" s="22" t="e">
        <f>INDEX(Roster!F:F, MATCH(RPT!A302,Roster!A:A,0),1)</f>
        <v>#N/A</v>
      </c>
      <c r="AM302">
        <f>IF(SUMIFS(HRS!G:G,HRS!F:F,"REG",HRS!C:C,RPT!A302)+SUMIFS(HRS!G:G,HRS!F:F,"OT",HRS!C:C,RPT!A302)+SUMIFS(HRS!G:G,HRS!F:F,"PTO",HRS!C:C,RPT!A302,HRS!S:S,"PTOS")&gt;=38,SUMIFS(HRS!G:G,HRS!F:F,"REG",HRS!C:C,RPT!A302)+SUMIFS(HRS!G:G,HRS!F:F,"OT",HRS!C:C,RPT!A302),0)</f>
        <v>0</v>
      </c>
      <c r="AP302">
        <f>SUMIFS(HRS!G:G,HRS!C:C,E302,HRS!F:F,"REG")+SUMIFS(HRS!G:G,HRS!C:C,E302,HRS!F:F,"OT")</f>
        <v>0</v>
      </c>
      <c r="AS302" s="9" t="str">
        <f t="shared" si="63"/>
        <v>1301 301</v>
      </c>
      <c r="AT302" s="9">
        <f t="shared" si="64"/>
        <v>0</v>
      </c>
      <c r="AU302" s="9" t="str">
        <f t="shared" si="69"/>
        <v/>
      </c>
      <c r="AV302" s="19" t="str">
        <f t="shared" si="67"/>
        <v/>
      </c>
    </row>
    <row r="303" spans="1:48" customFormat="1" ht="12.75" customHeight="1" x14ac:dyDescent="0.2">
      <c r="A303" s="2">
        <f>Roster!A303</f>
        <v>0</v>
      </c>
      <c r="B303" s="2">
        <f t="shared" si="68"/>
        <v>302</v>
      </c>
      <c r="C303" s="2">
        <v>1302</v>
      </c>
      <c r="D303" s="2">
        <f>Roster!D303</f>
        <v>0</v>
      </c>
      <c r="E303" s="2"/>
      <c r="F303" s="2">
        <f>IFERROR(INDEX('Cur Sch'!G:G,MATCH(RPT!A303,'Cur Sch'!C:C,0),1),0)</f>
        <v>0</v>
      </c>
      <c r="G303" s="2">
        <f>Roster!N303</f>
        <v>0</v>
      </c>
      <c r="H303" s="3">
        <f>SUMIF(HRS!C:C,RPT!E303,HRS!G:G)</f>
        <v>0</v>
      </c>
      <c r="I303" s="9" t="str">
        <f>IFERROR(IF(VLOOKUP(A303,PA!A:E,5,0)=0,"Yes",""),"No")</f>
        <v>No</v>
      </c>
      <c r="J303" s="9" t="str">
        <f>IFERROR(IF(VLOOKUP(A303,PTO!A:L,12,0)="PTOU Applied", "Unplanned PTO",IF(VLOOKUP(A303,PTO!A:L,12,0)="PTOU ","Denied PTO","Planned PTO")),"No PTO")</f>
        <v>No PTO</v>
      </c>
      <c r="K303" s="9" t="str">
        <f t="shared" si="65"/>
        <v>Check</v>
      </c>
      <c r="L303" s="14" t="str">
        <f>IFERROR(IF(AND(D303="Kroger",OR(U303="1",U303="0")),IF(VLOOKUP(RPT!A303,KRG!$B$2:$BA$200,52,0)=0,IF(RPT!J303="Planned PTO",IF((F303-0.75)&lt;H303,"Check",""),""),""),""),"")</f>
        <v/>
      </c>
      <c r="M303" s="14" t="str">
        <f>IFERROR(IF(IF(D303="Kroger",AVERAGEIFS('QA Check'!E:E,'QA Check'!C:C,RPT!A303,'QA Check'!H:H,"(QA)"),0)&gt;=90%,IF(AND(I303="Yes",J303&lt;&gt;"Unplanned PTO",U303=1),"Check",""),""),"")</f>
        <v/>
      </c>
      <c r="U303" s="17">
        <f t="shared" si="62"/>
        <v>0</v>
      </c>
      <c r="AE303" s="6"/>
      <c r="AI303" s="9" t="str">
        <f t="shared" si="66"/>
        <v/>
      </c>
      <c r="AJ303" s="9" t="str">
        <f>IF(G303="Plan 3",IF(AND(H303&gt;=38,J303&lt;&gt;"Unplanned PTO"),IF(AND(INDEX(FPL!P:P,MATCH(RPT!A303,FPL!B:B,0),1)&gt;=0.92),4.25,3),IF(AND(H303&gt;=38,J303="Unplanned PTO",AP303&gt;=38),IF(INDEX(FPL!P:P,MATCH(RPT!A303,FPL!B:B,0),1)&gt;=0.92,4.25,3),IF(INDEX(FPL!P:P,MATCH(RPT!A303,FPL!B:B,0),1)&gt;=0.92,1.25,0))),"")</f>
        <v/>
      </c>
      <c r="AL303" s="22" t="e">
        <f>INDEX(Roster!F:F, MATCH(RPT!A303,Roster!A:A,0),1)</f>
        <v>#N/A</v>
      </c>
      <c r="AM303">
        <f>IF(SUMIFS(HRS!G:G,HRS!F:F,"REG",HRS!C:C,RPT!A303)+SUMIFS(HRS!G:G,HRS!F:F,"OT",HRS!C:C,RPT!A303)+SUMIFS(HRS!G:G,HRS!F:F,"PTO",HRS!C:C,RPT!A303,HRS!S:S,"PTOS")&gt;=38,SUMIFS(HRS!G:G,HRS!F:F,"REG",HRS!C:C,RPT!A303)+SUMIFS(HRS!G:G,HRS!F:F,"OT",HRS!C:C,RPT!A303),0)</f>
        <v>0</v>
      </c>
      <c r="AP303">
        <f>SUMIFS(HRS!G:G,HRS!C:C,E303,HRS!F:F,"REG")+SUMIFS(HRS!G:G,HRS!C:C,E303,HRS!F:F,"OT")</f>
        <v>0</v>
      </c>
      <c r="AS303" s="9" t="str">
        <f t="shared" si="63"/>
        <v>1302 302</v>
      </c>
      <c r="AT303" s="9">
        <f t="shared" si="64"/>
        <v>0</v>
      </c>
      <c r="AU303" s="9" t="str">
        <f t="shared" si="69"/>
        <v/>
      </c>
      <c r="AV303" s="19" t="str">
        <f t="shared" si="67"/>
        <v/>
      </c>
    </row>
    <row r="304" spans="1:48" customFormat="1" ht="12.75" customHeight="1" x14ac:dyDescent="0.2">
      <c r="A304" s="2">
        <f>Roster!A304</f>
        <v>0</v>
      </c>
      <c r="B304" s="2">
        <f t="shared" si="68"/>
        <v>303</v>
      </c>
      <c r="C304" s="2">
        <v>1303</v>
      </c>
      <c r="D304" s="2">
        <f>Roster!D304</f>
        <v>0</v>
      </c>
      <c r="E304" s="2"/>
      <c r="F304" s="2">
        <f>IFERROR(INDEX('Cur Sch'!G:G,MATCH(RPT!A304,'Cur Sch'!C:C,0),1),0)</f>
        <v>0</v>
      </c>
      <c r="G304" s="2">
        <f>Roster!N304</f>
        <v>0</v>
      </c>
      <c r="H304" s="3">
        <f>SUMIF(HRS!C:C,RPT!E304,HRS!G:G)</f>
        <v>0</v>
      </c>
      <c r="I304" s="9" t="str">
        <f>IFERROR(IF(VLOOKUP(A304,PA!A:E,5,0)=0,"Yes",""),"No")</f>
        <v>No</v>
      </c>
      <c r="J304" s="9" t="str">
        <f>IFERROR(IF(VLOOKUP(A304,PTO!A:L,12,0)="PTOU Applied", "Unplanned PTO",IF(VLOOKUP(A304,PTO!A:L,12,0)="PTOU ","Denied PTO","Planned PTO")),"No PTO")</f>
        <v>No PTO</v>
      </c>
      <c r="K304" s="9" t="str">
        <f t="shared" si="65"/>
        <v>Check</v>
      </c>
      <c r="L304" s="14" t="str">
        <f>IFERROR(IF(AND(D304="Kroger",OR(U304="1",U304="0")),IF(VLOOKUP(RPT!A304,KRG!$B$2:$BA$200,52,0)=0,IF(RPT!J304="Planned PTO",IF((F304-0.75)&lt;H304,"Check",""),""),""),""),"")</f>
        <v/>
      </c>
      <c r="M304" s="14" t="str">
        <f>IFERROR(IF(IF(D304="Kroger",AVERAGEIFS('QA Check'!E:E,'QA Check'!C:C,RPT!A304,'QA Check'!H:H,"(QA)"),0)&gt;=90%,IF(AND(I304="Yes",J304&lt;&gt;"Unplanned PTO",U304=1),"Check",""),""),"")</f>
        <v/>
      </c>
      <c r="U304" s="17">
        <f t="shared" si="62"/>
        <v>0</v>
      </c>
      <c r="AE304" s="6"/>
      <c r="AI304" s="9" t="str">
        <f t="shared" si="66"/>
        <v/>
      </c>
      <c r="AJ304" s="9" t="str">
        <f>IF(G304="Plan 3",IF(AND(H304&gt;=38,J304&lt;&gt;"Unplanned PTO"),IF(AND(INDEX(FPL!P:P,MATCH(RPT!A304,FPL!B:B,0),1)&gt;=0.92),4.25,3),IF(AND(H304&gt;=38,J304="Unplanned PTO",AP304&gt;=38),IF(INDEX(FPL!P:P,MATCH(RPT!A304,FPL!B:B,0),1)&gt;=0.92,4.25,3),IF(INDEX(FPL!P:P,MATCH(RPT!A304,FPL!B:B,0),1)&gt;=0.92,1.25,0))),"")</f>
        <v/>
      </c>
      <c r="AL304" s="22" t="e">
        <f>INDEX(Roster!F:F, MATCH(RPT!A304,Roster!A:A,0),1)</f>
        <v>#N/A</v>
      </c>
      <c r="AM304">
        <f>IF(SUMIFS(HRS!G:G,HRS!F:F,"REG",HRS!C:C,RPT!A304)+SUMIFS(HRS!G:G,HRS!F:F,"OT",HRS!C:C,RPT!A304)+SUMIFS(HRS!G:G,HRS!F:F,"PTO",HRS!C:C,RPT!A304,HRS!S:S,"PTOS")&gt;=38,SUMIFS(HRS!G:G,HRS!F:F,"REG",HRS!C:C,RPT!A304)+SUMIFS(HRS!G:G,HRS!F:F,"OT",HRS!C:C,RPT!A304),0)</f>
        <v>0</v>
      </c>
      <c r="AP304">
        <f>SUMIFS(HRS!G:G,HRS!C:C,E304,HRS!F:F,"REG")+SUMIFS(HRS!G:G,HRS!C:C,E304,HRS!F:F,"OT")</f>
        <v>0</v>
      </c>
      <c r="AS304" s="9" t="str">
        <f t="shared" si="63"/>
        <v>1303 303</v>
      </c>
      <c r="AT304" s="9">
        <f t="shared" si="64"/>
        <v>0</v>
      </c>
      <c r="AU304" s="9" t="str">
        <f t="shared" si="69"/>
        <v/>
      </c>
      <c r="AV304" s="19" t="str">
        <f t="shared" si="67"/>
        <v/>
      </c>
    </row>
    <row r="305" spans="1:48" customFormat="1" ht="12.75" customHeight="1" x14ac:dyDescent="0.2">
      <c r="A305" s="2">
        <f>Roster!A305</f>
        <v>0</v>
      </c>
      <c r="B305" s="2">
        <f t="shared" si="68"/>
        <v>304</v>
      </c>
      <c r="C305" s="2">
        <v>1304</v>
      </c>
      <c r="D305" s="2">
        <f>Roster!D305</f>
        <v>0</v>
      </c>
      <c r="E305" s="2"/>
      <c r="F305" s="2">
        <f>IFERROR(INDEX('Cur Sch'!G:G,MATCH(RPT!A305,'Cur Sch'!C:C,0),1),0)</f>
        <v>0</v>
      </c>
      <c r="G305" s="2">
        <f>Roster!N305</f>
        <v>0</v>
      </c>
      <c r="H305" s="3">
        <f>SUMIF(HRS!C:C,RPT!E305,HRS!G:G)</f>
        <v>0</v>
      </c>
      <c r="I305" s="9" t="str">
        <f>IFERROR(IF(VLOOKUP(A305,PA!A:E,5,0)=0,"Yes",""),"No")</f>
        <v>No</v>
      </c>
      <c r="J305" s="9" t="str">
        <f>IFERROR(IF(VLOOKUP(A305,PTO!A:L,12,0)="PTOU Applied", "Unplanned PTO",IF(VLOOKUP(A305,PTO!A:L,12,0)="PTOU ","Denied PTO","Planned PTO")),"No PTO")</f>
        <v>No PTO</v>
      </c>
      <c r="K305" s="9" t="str">
        <f t="shared" si="65"/>
        <v>Check</v>
      </c>
      <c r="L305" s="14" t="str">
        <f>IFERROR(IF(AND(D305="Kroger",OR(U305="1",U305="0")),IF(VLOOKUP(RPT!A305,KRG!$B$2:$BA$200,52,0)=0,IF(RPT!J305="Planned PTO",IF((F305-0.75)&lt;H305,"Check",""),""),""),""),"")</f>
        <v/>
      </c>
      <c r="M305" s="14" t="str">
        <f>IFERROR(IF(IF(D305="Kroger",AVERAGEIFS('QA Check'!E:E,'QA Check'!C:C,RPT!A305,'QA Check'!H:H,"(QA)"),0)&gt;=90%,IF(AND(I305="Yes",J305&lt;&gt;"Unplanned PTO",U305=1),"Check",""),""),"")</f>
        <v/>
      </c>
      <c r="U305" s="17">
        <f t="shared" si="62"/>
        <v>0</v>
      </c>
      <c r="AE305" s="6"/>
      <c r="AI305" s="9" t="str">
        <f t="shared" si="66"/>
        <v/>
      </c>
      <c r="AJ305" s="9" t="str">
        <f>IF(G305="Plan 3",IF(AND(H305&gt;=38,J305&lt;&gt;"Unplanned PTO"),IF(AND(INDEX(FPL!P:P,MATCH(RPT!A305,FPL!B:B,0),1)&gt;=0.92),4.25,3),IF(AND(H305&gt;=38,J305="Unplanned PTO",AP305&gt;=38),IF(INDEX(FPL!P:P,MATCH(RPT!A305,FPL!B:B,0),1)&gt;=0.92,4.25,3),IF(INDEX(FPL!P:P,MATCH(RPT!A305,FPL!B:B,0),1)&gt;=0.92,1.25,0))),"")</f>
        <v/>
      </c>
      <c r="AL305" s="22" t="e">
        <f>INDEX(Roster!F:F, MATCH(RPT!A305,Roster!A:A,0),1)</f>
        <v>#N/A</v>
      </c>
      <c r="AM305">
        <f>IF(SUMIFS(HRS!G:G,HRS!F:F,"REG",HRS!C:C,RPT!A305)+SUMIFS(HRS!G:G,HRS!F:F,"OT",HRS!C:C,RPT!A305)+SUMIFS(HRS!G:G,HRS!F:F,"PTO",HRS!C:C,RPT!A305,HRS!S:S,"PTOS")&gt;=38,SUMIFS(HRS!G:G,HRS!F:F,"REG",HRS!C:C,RPT!A305)+SUMIFS(HRS!G:G,HRS!F:F,"OT",HRS!C:C,RPT!A305),0)</f>
        <v>0</v>
      </c>
      <c r="AP305">
        <f>SUMIFS(HRS!G:G,HRS!C:C,E305,HRS!F:F,"REG")+SUMIFS(HRS!G:G,HRS!C:C,E305,HRS!F:F,"OT")</f>
        <v>0</v>
      </c>
      <c r="AS305" s="9" t="str">
        <f t="shared" si="63"/>
        <v>1304 304</v>
      </c>
      <c r="AT305" s="9">
        <f t="shared" si="64"/>
        <v>0</v>
      </c>
      <c r="AU305" s="9" t="str">
        <f t="shared" si="69"/>
        <v/>
      </c>
      <c r="AV305" s="19" t="str">
        <f t="shared" si="67"/>
        <v/>
      </c>
    </row>
    <row r="306" spans="1:48" customFormat="1" ht="12.75" customHeight="1" x14ac:dyDescent="0.2">
      <c r="A306" s="2">
        <f>Roster!A306</f>
        <v>0</v>
      </c>
      <c r="B306" s="2">
        <f t="shared" si="68"/>
        <v>305</v>
      </c>
      <c r="C306" s="2">
        <v>1305</v>
      </c>
      <c r="D306" s="2">
        <f>Roster!D306</f>
        <v>0</v>
      </c>
      <c r="E306" s="2"/>
      <c r="F306" s="2">
        <f>IFERROR(INDEX('Cur Sch'!G:G,MATCH(RPT!A306,'Cur Sch'!C:C,0),1),0)</f>
        <v>0</v>
      </c>
      <c r="G306" s="2">
        <f>Roster!N306</f>
        <v>0</v>
      </c>
      <c r="H306" s="3">
        <f>SUMIF(HRS!C:C,RPT!E306,HRS!G:G)</f>
        <v>0</v>
      </c>
      <c r="I306" s="9" t="str">
        <f>IFERROR(IF(VLOOKUP(A306,PA!A:E,5,0)=0,"Yes",""),"No")</f>
        <v>No</v>
      </c>
      <c r="J306" s="9" t="str">
        <f>IFERROR(IF(VLOOKUP(A306,PTO!A:L,12,0)="PTOU Applied", "Unplanned PTO",IF(VLOOKUP(A306,PTO!A:L,12,0)="PTOU ","Denied PTO","Planned PTO")),"No PTO")</f>
        <v>No PTO</v>
      </c>
      <c r="K306" s="9" t="str">
        <f t="shared" si="65"/>
        <v>Check</v>
      </c>
      <c r="L306" s="14" t="str">
        <f>IFERROR(IF(AND(D306="Kroger",OR(U306="1",U306="0")),IF(VLOOKUP(RPT!A306,KRG!$B$2:$BA$200,52,0)=0,IF(RPT!J306="Planned PTO",IF((F306-0.75)&lt;H306,"Check",""),""),""),""),"")</f>
        <v/>
      </c>
      <c r="M306" s="14" t="str">
        <f>IFERROR(IF(IF(D306="Kroger",AVERAGEIFS('QA Check'!E:E,'QA Check'!C:C,RPT!A306,'QA Check'!H:H,"(QA)"),0)&gt;=90%,IF(AND(I306="Yes",J306&lt;&gt;"Unplanned PTO",U306=1),"Check",""),""),"")</f>
        <v/>
      </c>
      <c r="U306" s="17">
        <f t="shared" si="62"/>
        <v>0</v>
      </c>
      <c r="AE306" s="6"/>
      <c r="AI306" s="9" t="str">
        <f t="shared" si="66"/>
        <v/>
      </c>
      <c r="AJ306" s="9" t="str">
        <f>IF(G306="Plan 3",IF(AND(H306&gt;=38,J306&lt;&gt;"Unplanned PTO"),IF(AND(INDEX(FPL!P:P,MATCH(RPT!A306,FPL!B:B,0),1)&gt;=0.92),4.25,3),IF(AND(H306&gt;=38,J306="Unplanned PTO",AP306&gt;=38),IF(INDEX(FPL!P:P,MATCH(RPT!A306,FPL!B:B,0),1)&gt;=0.92,4.25,3),IF(INDEX(FPL!P:P,MATCH(RPT!A306,FPL!B:B,0),1)&gt;=0.92,1.25,0))),"")</f>
        <v/>
      </c>
      <c r="AL306" s="22" t="e">
        <f>INDEX(Roster!F:F, MATCH(RPT!A306,Roster!A:A,0),1)</f>
        <v>#N/A</v>
      </c>
      <c r="AM306">
        <f>IF(SUMIFS(HRS!G:G,HRS!F:F,"REG",HRS!C:C,RPT!A306)+SUMIFS(HRS!G:G,HRS!F:F,"OT",HRS!C:C,RPT!A306)+SUMIFS(HRS!G:G,HRS!F:F,"PTO",HRS!C:C,RPT!A306,HRS!S:S,"PTOS")&gt;=38,SUMIFS(HRS!G:G,HRS!F:F,"REG",HRS!C:C,RPT!A306)+SUMIFS(HRS!G:G,HRS!F:F,"OT",HRS!C:C,RPT!A306),0)</f>
        <v>0</v>
      </c>
      <c r="AP306">
        <f>SUMIFS(HRS!G:G,HRS!C:C,E306,HRS!F:F,"REG")+SUMIFS(HRS!G:G,HRS!C:C,E306,HRS!F:F,"OT")</f>
        <v>0</v>
      </c>
      <c r="AS306" s="9" t="str">
        <f t="shared" si="63"/>
        <v>1305 305</v>
      </c>
      <c r="AT306" s="9">
        <f t="shared" si="64"/>
        <v>0</v>
      </c>
      <c r="AU306" s="9" t="str">
        <f t="shared" si="69"/>
        <v/>
      </c>
      <c r="AV306" s="19" t="str">
        <f t="shared" si="67"/>
        <v/>
      </c>
    </row>
    <row r="307" spans="1:48" customFormat="1" ht="12.75" customHeight="1" x14ac:dyDescent="0.2">
      <c r="A307" s="2">
        <f>Roster!A307</f>
        <v>0</v>
      </c>
      <c r="B307" s="2">
        <f t="shared" si="68"/>
        <v>306</v>
      </c>
      <c r="C307" s="2">
        <v>1306</v>
      </c>
      <c r="D307" s="2">
        <f>Roster!D307</f>
        <v>0</v>
      </c>
      <c r="E307" s="2"/>
      <c r="F307" s="2">
        <f>IFERROR(INDEX('Cur Sch'!G:G,MATCH(RPT!A307,'Cur Sch'!C:C,0),1),0)</f>
        <v>0</v>
      </c>
      <c r="G307" s="2">
        <f>Roster!N307</f>
        <v>0</v>
      </c>
      <c r="H307" s="3">
        <f>SUMIF(HRS!C:C,RPT!E307,HRS!G:G)</f>
        <v>0</v>
      </c>
      <c r="I307" s="9" t="str">
        <f>IFERROR(IF(VLOOKUP(A307,PA!A:E,5,0)=0,"Yes",""),"No")</f>
        <v>No</v>
      </c>
      <c r="J307" s="9" t="str">
        <f>IFERROR(IF(VLOOKUP(A307,PTO!A:L,12,0)="PTOU Applied", "Unplanned PTO",IF(VLOOKUP(A307,PTO!A:L,12,0)="PTOU ","Denied PTO","Planned PTO")),"No PTO")</f>
        <v>No PTO</v>
      </c>
      <c r="K307" s="9" t="str">
        <f t="shared" si="65"/>
        <v>Check</v>
      </c>
      <c r="L307" s="14" t="str">
        <f>IFERROR(IF(AND(D307="Kroger",OR(U307="1",U307="0")),IF(VLOOKUP(RPT!A307,KRG!$B$2:$BA$200,52,0)=0,IF(RPT!J307="Planned PTO",IF((F307-0.75)&lt;H307,"Check",""),""),""),""),"")</f>
        <v/>
      </c>
      <c r="M307" s="14" t="str">
        <f>IFERROR(IF(IF(D307="Kroger",AVERAGEIFS('QA Check'!E:E,'QA Check'!C:C,RPT!A307,'QA Check'!H:H,"(QA)"),0)&gt;=90%,IF(AND(I307="Yes",J307&lt;&gt;"Unplanned PTO",U307=1),"Check",""),""),"")</f>
        <v/>
      </c>
      <c r="U307" s="17">
        <f t="shared" si="62"/>
        <v>0</v>
      </c>
      <c r="AE307" s="6"/>
      <c r="AI307" s="9" t="str">
        <f t="shared" si="66"/>
        <v/>
      </c>
      <c r="AJ307" s="9" t="str">
        <f>IF(G307="Plan 3",IF(AND(H307&gt;=38,J307&lt;&gt;"Unplanned PTO"),IF(AND(INDEX(FPL!P:P,MATCH(RPT!A307,FPL!B:B,0),1)&gt;=0.92),4.25,3),IF(AND(H307&gt;=38,J307="Unplanned PTO",AP307&gt;=38),IF(INDEX(FPL!P:P,MATCH(RPT!A307,FPL!B:B,0),1)&gt;=0.92,4.25,3),IF(INDEX(FPL!P:P,MATCH(RPT!A307,FPL!B:B,0),1)&gt;=0.92,1.25,0))),"")</f>
        <v/>
      </c>
      <c r="AL307" s="22" t="e">
        <f>INDEX(Roster!F:F, MATCH(RPT!A307,Roster!A:A,0),1)</f>
        <v>#N/A</v>
      </c>
      <c r="AM307">
        <f>IF(SUMIFS(HRS!G:G,HRS!F:F,"REG",HRS!C:C,RPT!A307)+SUMIFS(HRS!G:G,HRS!F:F,"OT",HRS!C:C,RPT!A307)+SUMIFS(HRS!G:G,HRS!F:F,"PTO",HRS!C:C,RPT!A307,HRS!S:S,"PTOS")&gt;=38,SUMIFS(HRS!G:G,HRS!F:F,"REG",HRS!C:C,RPT!A307)+SUMIFS(HRS!G:G,HRS!F:F,"OT",HRS!C:C,RPT!A307),0)</f>
        <v>0</v>
      </c>
      <c r="AP307">
        <f>SUMIFS(HRS!G:G,HRS!C:C,E307,HRS!F:F,"REG")+SUMIFS(HRS!G:G,HRS!C:C,E307,HRS!F:F,"OT")</f>
        <v>0</v>
      </c>
      <c r="AS307" s="9" t="str">
        <f t="shared" si="63"/>
        <v>1306 306</v>
      </c>
      <c r="AT307" s="9">
        <f t="shared" si="64"/>
        <v>0</v>
      </c>
      <c r="AU307" s="9" t="str">
        <f t="shared" si="69"/>
        <v/>
      </c>
      <c r="AV307" s="19" t="str">
        <f t="shared" si="67"/>
        <v/>
      </c>
    </row>
    <row r="308" spans="1:48" customFormat="1" ht="12.75" customHeight="1" x14ac:dyDescent="0.2">
      <c r="A308" s="2">
        <f>Roster!A308</f>
        <v>0</v>
      </c>
      <c r="B308" s="2">
        <f t="shared" si="68"/>
        <v>307</v>
      </c>
      <c r="C308" s="2">
        <v>1307</v>
      </c>
      <c r="D308" s="2">
        <f>Roster!D308</f>
        <v>0</v>
      </c>
      <c r="E308" s="2"/>
      <c r="F308" s="2">
        <f>IFERROR(INDEX('Cur Sch'!G:G,MATCH(RPT!A308,'Cur Sch'!C:C,0),1),0)</f>
        <v>0</v>
      </c>
      <c r="G308" s="2">
        <f>Roster!N308</f>
        <v>0</v>
      </c>
      <c r="H308" s="3">
        <f>SUMIF(HRS!C:C,RPT!E308,HRS!G:G)</f>
        <v>0</v>
      </c>
      <c r="I308" s="9" t="str">
        <f>IFERROR(IF(VLOOKUP(A308,PA!A:E,5,0)=0,"Yes",""),"No")</f>
        <v>No</v>
      </c>
      <c r="J308" s="9" t="str">
        <f>IFERROR(IF(VLOOKUP(A308,PTO!A:L,12,0)="PTOU Applied", "Unplanned PTO",IF(VLOOKUP(A308,PTO!A:L,12,0)="PTOU ","Denied PTO","Planned PTO")),"No PTO")</f>
        <v>No PTO</v>
      </c>
      <c r="K308" s="9" t="str">
        <f t="shared" si="65"/>
        <v>Check</v>
      </c>
      <c r="L308" s="14" t="str">
        <f>IFERROR(IF(AND(D308="Kroger",OR(U308="1",U308="0")),IF(VLOOKUP(RPT!A308,KRG!$B$2:$BA$200,52,0)=0,IF(RPT!J308="Planned PTO",IF((F308-0.75)&lt;H308,"Check",""),""),""),""),"")</f>
        <v/>
      </c>
      <c r="M308" s="14" t="str">
        <f>IFERROR(IF(IF(D308="Kroger",AVERAGEIFS('QA Check'!E:E,'QA Check'!C:C,RPT!A308,'QA Check'!H:H,"(QA)"),0)&gt;=90%,IF(AND(I308="Yes",J308&lt;&gt;"Unplanned PTO",U308=1),"Check",""),""),"")</f>
        <v/>
      </c>
      <c r="U308" s="17">
        <f t="shared" si="62"/>
        <v>0</v>
      </c>
      <c r="AE308" s="6"/>
      <c r="AI308" s="9" t="str">
        <f t="shared" si="66"/>
        <v/>
      </c>
      <c r="AJ308" s="9" t="str">
        <f>IF(G308="Plan 3",IF(AND(H308&gt;=38,J308&lt;&gt;"Unplanned PTO"),IF(AND(INDEX(FPL!P:P,MATCH(RPT!A308,FPL!B:B,0),1)&gt;=0.92),4.25,3),IF(AND(H308&gt;=38,J308="Unplanned PTO",AP308&gt;=38),IF(INDEX(FPL!P:P,MATCH(RPT!A308,FPL!B:B,0),1)&gt;=0.92,4.25,3),IF(INDEX(FPL!P:P,MATCH(RPT!A308,FPL!B:B,0),1)&gt;=0.92,1.25,0))),"")</f>
        <v/>
      </c>
      <c r="AL308" s="22" t="e">
        <f>INDEX(Roster!F:F, MATCH(RPT!A308,Roster!A:A,0),1)</f>
        <v>#N/A</v>
      </c>
      <c r="AM308">
        <f>IF(SUMIFS(HRS!G:G,HRS!F:F,"REG",HRS!C:C,RPT!A308)+SUMIFS(HRS!G:G,HRS!F:F,"OT",HRS!C:C,RPT!A308)+SUMIFS(HRS!G:G,HRS!F:F,"PTO",HRS!C:C,RPT!A308,HRS!S:S,"PTOS")&gt;=38,SUMIFS(HRS!G:G,HRS!F:F,"REG",HRS!C:C,RPT!A308)+SUMIFS(HRS!G:G,HRS!F:F,"OT",HRS!C:C,RPT!A308),0)</f>
        <v>0</v>
      </c>
      <c r="AP308">
        <f>SUMIFS(HRS!G:G,HRS!C:C,E308,HRS!F:F,"REG")+SUMIFS(HRS!G:G,HRS!C:C,E308,HRS!F:F,"OT")</f>
        <v>0</v>
      </c>
      <c r="AS308" s="9" t="str">
        <f t="shared" si="63"/>
        <v>1307 307</v>
      </c>
      <c r="AT308" s="9">
        <f t="shared" si="64"/>
        <v>0</v>
      </c>
      <c r="AU308" s="9" t="str">
        <f t="shared" si="69"/>
        <v/>
      </c>
      <c r="AV308" s="19" t="str">
        <f t="shared" si="67"/>
        <v/>
      </c>
    </row>
    <row r="309" spans="1:48" customFormat="1" ht="12.75" customHeight="1" x14ac:dyDescent="0.2">
      <c r="A309" s="2">
        <f>Roster!A309</f>
        <v>0</v>
      </c>
      <c r="B309" s="2">
        <f t="shared" si="68"/>
        <v>308</v>
      </c>
      <c r="C309" s="2">
        <v>1308</v>
      </c>
      <c r="D309" s="2">
        <f>Roster!D309</f>
        <v>0</v>
      </c>
      <c r="E309" s="2"/>
      <c r="F309" s="2">
        <f>IFERROR(INDEX('Cur Sch'!G:G,MATCH(RPT!A309,'Cur Sch'!C:C,0),1),0)</f>
        <v>0</v>
      </c>
      <c r="G309" s="2">
        <f>Roster!N309</f>
        <v>0</v>
      </c>
      <c r="H309" s="3">
        <f>SUMIF(HRS!C:C,RPT!E309,HRS!G:G)</f>
        <v>0</v>
      </c>
      <c r="I309" s="9" t="str">
        <f>IFERROR(IF(VLOOKUP(A309,PA!A:E,5,0)=0,"Yes",""),"No")</f>
        <v>No</v>
      </c>
      <c r="J309" s="9" t="str">
        <f>IFERROR(IF(VLOOKUP(A309,PTO!A:L,12,0)="PTOU Applied", "Unplanned PTO",IF(VLOOKUP(A309,PTO!A:L,12,0)="PTOU ","Denied PTO","Planned PTO")),"No PTO")</f>
        <v>No PTO</v>
      </c>
      <c r="K309" s="9" t="str">
        <f t="shared" si="65"/>
        <v>Check</v>
      </c>
      <c r="L309" s="14" t="str">
        <f>IFERROR(IF(AND(D309="Kroger",OR(U309="1",U309="0")),IF(VLOOKUP(RPT!A309,KRG!$B$2:$BA$200,52,0)=0,IF(RPT!J309="Planned PTO",IF((F309-0.75)&lt;H309,"Check",""),""),""),""),"")</f>
        <v/>
      </c>
      <c r="M309" s="14" t="str">
        <f>IFERROR(IF(IF(D309="Kroger",AVERAGEIFS('QA Check'!E:E,'QA Check'!C:C,RPT!A309,'QA Check'!H:H,"(QA)"),0)&gt;=90%,IF(AND(I309="Yes",J309&lt;&gt;"Unplanned PTO",U309=1),"Check",""),""),"")</f>
        <v/>
      </c>
      <c r="U309" s="17">
        <f t="shared" si="62"/>
        <v>0</v>
      </c>
      <c r="AE309" s="6"/>
      <c r="AI309" s="9" t="str">
        <f t="shared" si="66"/>
        <v/>
      </c>
      <c r="AJ309" s="9" t="str">
        <f>IF(G309="Plan 3",IF(AND(H309&gt;=38,J309&lt;&gt;"Unplanned PTO"),IF(AND(INDEX(FPL!P:P,MATCH(RPT!A309,FPL!B:B,0),1)&gt;=0.92),4.25,3),IF(AND(H309&gt;=38,J309="Unplanned PTO",AP309&gt;=38),IF(INDEX(FPL!P:P,MATCH(RPT!A309,FPL!B:B,0),1)&gt;=0.92,4.25,3),IF(INDEX(FPL!P:P,MATCH(RPT!A309,FPL!B:B,0),1)&gt;=0.92,1.25,0))),"")</f>
        <v/>
      </c>
      <c r="AL309" s="22" t="e">
        <f>INDEX(Roster!F:F, MATCH(RPT!A309,Roster!A:A,0),1)</f>
        <v>#N/A</v>
      </c>
      <c r="AM309">
        <f>IF(SUMIFS(HRS!G:G,HRS!F:F,"REG",HRS!C:C,RPT!A309)+SUMIFS(HRS!G:G,HRS!F:F,"OT",HRS!C:C,RPT!A309)+SUMIFS(HRS!G:G,HRS!F:F,"PTO",HRS!C:C,RPT!A309,HRS!S:S,"PTOS")&gt;=38,SUMIFS(HRS!G:G,HRS!F:F,"REG",HRS!C:C,RPT!A309)+SUMIFS(HRS!G:G,HRS!F:F,"OT",HRS!C:C,RPT!A309),0)</f>
        <v>0</v>
      </c>
      <c r="AP309">
        <f>SUMIFS(HRS!G:G,HRS!C:C,E309,HRS!F:F,"REG")+SUMIFS(HRS!G:G,HRS!C:C,E309,HRS!F:F,"OT")</f>
        <v>0</v>
      </c>
      <c r="AS309" s="9" t="str">
        <f t="shared" si="63"/>
        <v>1308 308</v>
      </c>
      <c r="AT309" s="9">
        <f t="shared" si="64"/>
        <v>0</v>
      </c>
      <c r="AU309" s="9" t="str">
        <f t="shared" si="69"/>
        <v/>
      </c>
      <c r="AV309" s="19" t="str">
        <f t="shared" si="67"/>
        <v/>
      </c>
    </row>
    <row r="310" spans="1:48" customFormat="1" ht="12.75" customHeight="1" x14ac:dyDescent="0.2">
      <c r="A310" s="2">
        <f>Roster!A310</f>
        <v>0</v>
      </c>
      <c r="B310" s="2">
        <f t="shared" si="68"/>
        <v>309</v>
      </c>
      <c r="C310" s="2">
        <v>1309</v>
      </c>
      <c r="D310" s="2">
        <f>Roster!D310</f>
        <v>0</v>
      </c>
      <c r="E310" s="2"/>
      <c r="F310" s="2">
        <f>IFERROR(INDEX('Cur Sch'!G:G,MATCH(RPT!A310,'Cur Sch'!C:C,0),1),0)</f>
        <v>0</v>
      </c>
      <c r="G310" s="2">
        <f>Roster!N310</f>
        <v>0</v>
      </c>
      <c r="H310" s="3">
        <f>SUMIF(HRS!C:C,RPT!E310,HRS!G:G)</f>
        <v>0</v>
      </c>
      <c r="I310" s="9" t="str">
        <f>IFERROR(IF(VLOOKUP(A310,PA!A:E,5,0)=0,"Yes",""),"No")</f>
        <v>No</v>
      </c>
      <c r="J310" s="9" t="str">
        <f>IFERROR(IF(VLOOKUP(A310,PTO!A:L,12,0)="PTOU Applied", "Unplanned PTO",IF(VLOOKUP(A310,PTO!A:L,12,0)="PTOU ","Denied PTO","Planned PTO")),"No PTO")</f>
        <v>No PTO</v>
      </c>
      <c r="K310" s="9" t="str">
        <f t="shared" si="65"/>
        <v>Check</v>
      </c>
      <c r="L310" s="14" t="str">
        <f>IFERROR(IF(AND(D310="Kroger",OR(U310="1",U310="0")),IF(VLOOKUP(RPT!A310,KRG!$B$2:$BA$200,52,0)=0,IF(RPT!J310="Planned PTO",IF((F310-0.75)&lt;H310,"Check",""),""),""),""),"")</f>
        <v/>
      </c>
      <c r="M310" s="14" t="str">
        <f>IFERROR(IF(IF(D310="Kroger",AVERAGEIFS('QA Check'!E:E,'QA Check'!C:C,RPT!A310,'QA Check'!H:H,"(QA)"),0)&gt;=90%,IF(AND(I310="Yes",J310&lt;&gt;"Unplanned PTO",U310=1),"Check",""),""),"")</f>
        <v/>
      </c>
      <c r="U310" s="17">
        <f t="shared" si="62"/>
        <v>0</v>
      </c>
      <c r="AE310" s="6"/>
      <c r="AI310" s="9" t="str">
        <f t="shared" si="66"/>
        <v/>
      </c>
      <c r="AJ310" s="9" t="str">
        <f>IF(G310="Plan 3",IF(AND(H310&gt;=38,J310&lt;&gt;"Unplanned PTO"),IF(AND(INDEX(FPL!P:P,MATCH(RPT!A310,FPL!B:B,0),1)&gt;=0.92),4.25,3),IF(AND(H310&gt;=38,J310="Unplanned PTO",AP310&gt;=38),IF(INDEX(FPL!P:P,MATCH(RPT!A310,FPL!B:B,0),1)&gt;=0.92,4.25,3),IF(INDEX(FPL!P:P,MATCH(RPT!A310,FPL!B:B,0),1)&gt;=0.92,1.25,0))),"")</f>
        <v/>
      </c>
      <c r="AL310" s="22" t="e">
        <f>INDEX(Roster!F:F, MATCH(RPT!A310,Roster!A:A,0),1)</f>
        <v>#N/A</v>
      </c>
      <c r="AM310">
        <f>IF(SUMIFS(HRS!G:G,HRS!F:F,"REG",HRS!C:C,RPT!A310)+SUMIFS(HRS!G:G,HRS!F:F,"OT",HRS!C:C,RPT!A310)+SUMIFS(HRS!G:G,HRS!F:F,"PTO",HRS!C:C,RPT!A310,HRS!S:S,"PTOS")&gt;=38,SUMIFS(HRS!G:G,HRS!F:F,"REG",HRS!C:C,RPT!A310)+SUMIFS(HRS!G:G,HRS!F:F,"OT",HRS!C:C,RPT!A310),0)</f>
        <v>0</v>
      </c>
      <c r="AP310">
        <f>SUMIFS(HRS!G:G,HRS!C:C,E310,HRS!F:F,"REG")+SUMIFS(HRS!G:G,HRS!C:C,E310,HRS!F:F,"OT")</f>
        <v>0</v>
      </c>
      <c r="AS310" s="9" t="str">
        <f t="shared" si="63"/>
        <v>1309 309</v>
      </c>
      <c r="AT310" s="9">
        <f t="shared" si="64"/>
        <v>0</v>
      </c>
      <c r="AU310" s="9" t="str">
        <f t="shared" si="69"/>
        <v/>
      </c>
      <c r="AV310" s="19" t="str">
        <f t="shared" si="67"/>
        <v/>
      </c>
    </row>
    <row r="311" spans="1:48" customFormat="1" ht="12.75" customHeight="1" x14ac:dyDescent="0.2">
      <c r="A311" s="2">
        <f>Roster!A311</f>
        <v>0</v>
      </c>
      <c r="B311" s="2">
        <f t="shared" si="68"/>
        <v>310</v>
      </c>
      <c r="C311" s="2">
        <v>1310</v>
      </c>
      <c r="D311" s="2">
        <f>Roster!D311</f>
        <v>0</v>
      </c>
      <c r="E311" s="2"/>
      <c r="F311" s="2">
        <f>IFERROR(INDEX('Cur Sch'!G:G,MATCH(RPT!A311,'Cur Sch'!C:C,0),1),0)</f>
        <v>0</v>
      </c>
      <c r="G311" s="2">
        <f>Roster!N311</f>
        <v>0</v>
      </c>
      <c r="H311" s="3">
        <f>SUMIF(HRS!C:C,RPT!E311,HRS!G:G)</f>
        <v>0</v>
      </c>
      <c r="I311" s="9" t="str">
        <f>IFERROR(IF(VLOOKUP(A311,PA!A:E,5,0)=0,"Yes",""),"No")</f>
        <v>No</v>
      </c>
      <c r="J311" s="9" t="str">
        <f>IFERROR(IF(VLOOKUP(A311,PTO!A:L,12,0)="PTOU Applied", "Unplanned PTO",IF(VLOOKUP(A311,PTO!A:L,12,0)="PTOU ","Denied PTO","Planned PTO")),"No PTO")</f>
        <v>No PTO</v>
      </c>
      <c r="K311" s="9" t="str">
        <f t="shared" si="65"/>
        <v>Check</v>
      </c>
      <c r="L311" s="14" t="str">
        <f>IFERROR(IF(AND(D311="Kroger",OR(U311="1",U311="0")),IF(VLOOKUP(RPT!A311,KRG!$B$2:$BA$200,52,0)=0,IF(RPT!J311="Planned PTO",IF((F311-0.75)&lt;H311,"Check",""),""),""),""),"")</f>
        <v/>
      </c>
      <c r="M311" s="14" t="str">
        <f>IFERROR(IF(IF(D311="Kroger",AVERAGEIFS('QA Check'!E:E,'QA Check'!C:C,RPT!A311,'QA Check'!H:H,"(QA)"),0)&gt;=90%,IF(AND(I311="Yes",J311&lt;&gt;"Unplanned PTO",U311=1),"Check",""),""),"")</f>
        <v/>
      </c>
      <c r="U311" s="17">
        <f t="shared" si="62"/>
        <v>0</v>
      </c>
      <c r="AE311" s="6"/>
      <c r="AI311" s="9" t="str">
        <f t="shared" si="66"/>
        <v/>
      </c>
      <c r="AJ311" s="9" t="str">
        <f>IF(G311="Plan 3",IF(AND(H311&gt;=38,J311&lt;&gt;"Unplanned PTO"),IF(AND(INDEX(FPL!P:P,MATCH(RPT!A311,FPL!B:B,0),1)&gt;=0.92),4.25,3),IF(AND(H311&gt;=38,J311="Unplanned PTO",AP311&gt;=38),IF(INDEX(FPL!P:P,MATCH(RPT!A311,FPL!B:B,0),1)&gt;=0.92,4.25,3),IF(INDEX(FPL!P:P,MATCH(RPT!A311,FPL!B:B,0),1)&gt;=0.92,1.25,0))),"")</f>
        <v/>
      </c>
      <c r="AL311" s="22" t="e">
        <f>INDEX(Roster!F:F, MATCH(RPT!A311,Roster!A:A,0),1)</f>
        <v>#N/A</v>
      </c>
      <c r="AM311">
        <f>IF(SUMIFS(HRS!G:G,HRS!F:F,"REG",HRS!C:C,RPT!A311)+SUMIFS(HRS!G:G,HRS!F:F,"OT",HRS!C:C,RPT!A311)+SUMIFS(HRS!G:G,HRS!F:F,"PTO",HRS!C:C,RPT!A311,HRS!S:S,"PTOS")&gt;=38,SUMIFS(HRS!G:G,HRS!F:F,"REG",HRS!C:C,RPT!A311)+SUMIFS(HRS!G:G,HRS!F:F,"OT",HRS!C:C,RPT!A311),0)</f>
        <v>0</v>
      </c>
      <c r="AP311">
        <f>SUMIFS(HRS!G:G,HRS!C:C,E311,HRS!F:F,"REG")+SUMIFS(HRS!G:G,HRS!C:C,E311,HRS!F:F,"OT")</f>
        <v>0</v>
      </c>
      <c r="AS311" s="9" t="str">
        <f t="shared" si="63"/>
        <v>1310 310</v>
      </c>
      <c r="AT311" s="9">
        <f t="shared" si="64"/>
        <v>0</v>
      </c>
      <c r="AU311" s="9" t="str">
        <f t="shared" si="69"/>
        <v/>
      </c>
      <c r="AV311" s="19" t="str">
        <f t="shared" si="67"/>
        <v/>
      </c>
    </row>
    <row r="312" spans="1:48" customFormat="1" ht="12.75" customHeight="1" x14ac:dyDescent="0.2">
      <c r="A312" s="2">
        <f>Roster!A312</f>
        <v>0</v>
      </c>
      <c r="B312" s="2">
        <f t="shared" si="68"/>
        <v>311</v>
      </c>
      <c r="C312" s="2">
        <v>1311</v>
      </c>
      <c r="D312" s="2">
        <f>Roster!D312</f>
        <v>0</v>
      </c>
      <c r="E312" s="2"/>
      <c r="F312" s="2">
        <f>IFERROR(INDEX('Cur Sch'!G:G,MATCH(RPT!A312,'Cur Sch'!C:C,0),1),0)</f>
        <v>0</v>
      </c>
      <c r="G312" s="2">
        <f>Roster!N312</f>
        <v>0</v>
      </c>
      <c r="H312" s="3">
        <f>SUMIF(HRS!C:C,RPT!E312,HRS!G:G)</f>
        <v>0</v>
      </c>
      <c r="I312" s="9" t="str">
        <f>IFERROR(IF(VLOOKUP(A312,PA!A:E,5,0)=0,"Yes",""),"No")</f>
        <v>No</v>
      </c>
      <c r="J312" s="9" t="str">
        <f>IFERROR(IF(VLOOKUP(A312,PTO!A:L,12,0)="PTOU Applied", "Unplanned PTO",IF(VLOOKUP(A312,PTO!A:L,12,0)="PTOU ","Denied PTO","Planned PTO")),"No PTO")</f>
        <v>No PTO</v>
      </c>
      <c r="K312" s="9" t="str">
        <f t="shared" si="65"/>
        <v>Check</v>
      </c>
      <c r="L312" s="14" t="str">
        <f>IFERROR(IF(AND(D312="Kroger",OR(U312="1",U312="0")),IF(VLOOKUP(RPT!A312,KRG!$B$2:$BA$200,52,0)=0,IF(RPT!J312="Planned PTO",IF((F312-0.75)&lt;H312,"Check",""),""),""),""),"")</f>
        <v/>
      </c>
      <c r="M312" s="14" t="str">
        <f>IFERROR(IF(IF(D312="Kroger",AVERAGEIFS('QA Check'!E:E,'QA Check'!C:C,RPT!A312,'QA Check'!H:H,"(QA)"),0)&gt;=90%,IF(AND(I312="Yes",J312&lt;&gt;"Unplanned PTO",U312=1),"Check",""),""),"")</f>
        <v/>
      </c>
      <c r="U312" s="17">
        <f t="shared" si="62"/>
        <v>0</v>
      </c>
      <c r="AE312" s="6"/>
      <c r="AI312" s="9" t="str">
        <f t="shared" si="66"/>
        <v/>
      </c>
      <c r="AJ312" s="9" t="str">
        <f>IF(G312="Plan 3",IF(AND(H312&gt;=38,J312&lt;&gt;"Unplanned PTO"),IF(AND(INDEX(FPL!P:P,MATCH(RPT!A312,FPL!B:B,0),1)&gt;=0.92),4.25,3),IF(AND(H312&gt;=38,J312="Unplanned PTO",AP312&gt;=38),IF(INDEX(FPL!P:P,MATCH(RPT!A312,FPL!B:B,0),1)&gt;=0.92,4.25,3),IF(INDEX(FPL!P:P,MATCH(RPT!A312,FPL!B:B,0),1)&gt;=0.92,1.25,0))),"")</f>
        <v/>
      </c>
      <c r="AL312" s="22" t="e">
        <f>INDEX(Roster!F:F, MATCH(RPT!A312,Roster!A:A,0),1)</f>
        <v>#N/A</v>
      </c>
      <c r="AM312">
        <f>IF(SUMIFS(HRS!G:G,HRS!F:F,"REG",HRS!C:C,RPT!A312)+SUMIFS(HRS!G:G,HRS!F:F,"OT",HRS!C:C,RPT!A312)+SUMIFS(HRS!G:G,HRS!F:F,"PTO",HRS!C:C,RPT!A312,HRS!S:S,"PTOS")&gt;=38,SUMIFS(HRS!G:G,HRS!F:F,"REG",HRS!C:C,RPT!A312)+SUMIFS(HRS!G:G,HRS!F:F,"OT",HRS!C:C,RPT!A312),0)</f>
        <v>0</v>
      </c>
      <c r="AP312">
        <f>SUMIFS(HRS!G:G,HRS!C:C,E312,HRS!F:F,"REG")+SUMIFS(HRS!G:G,HRS!C:C,E312,HRS!F:F,"OT")</f>
        <v>0</v>
      </c>
      <c r="AS312" s="9" t="str">
        <f t="shared" si="63"/>
        <v>1311 311</v>
      </c>
      <c r="AT312" s="9">
        <f t="shared" si="64"/>
        <v>0</v>
      </c>
      <c r="AU312" s="9" t="str">
        <f t="shared" si="69"/>
        <v/>
      </c>
      <c r="AV312" s="19" t="str">
        <f t="shared" si="67"/>
        <v/>
      </c>
    </row>
    <row r="313" spans="1:48" customFormat="1" ht="12.75" customHeight="1" x14ac:dyDescent="0.2">
      <c r="A313" s="2">
        <f>Roster!A313</f>
        <v>0</v>
      </c>
      <c r="B313" s="2">
        <f t="shared" si="68"/>
        <v>312</v>
      </c>
      <c r="C313" s="2">
        <v>1312</v>
      </c>
      <c r="D313" s="2">
        <f>Roster!D313</f>
        <v>0</v>
      </c>
      <c r="E313" s="2"/>
      <c r="F313" s="2">
        <f>IFERROR(INDEX('Cur Sch'!G:G,MATCH(RPT!A313,'Cur Sch'!C:C,0),1),0)</f>
        <v>0</v>
      </c>
      <c r="G313" s="2">
        <f>Roster!N313</f>
        <v>0</v>
      </c>
      <c r="H313" s="3">
        <f>SUMIF(HRS!C:C,RPT!E313,HRS!G:G)</f>
        <v>0</v>
      </c>
      <c r="I313" s="9" t="str">
        <f>IFERROR(IF(VLOOKUP(A313,PA!A:E,5,0)=0,"Yes",""),"No")</f>
        <v>No</v>
      </c>
      <c r="J313" s="9" t="str">
        <f>IFERROR(IF(VLOOKUP(A313,PTO!A:L,12,0)="PTOU Applied", "Unplanned PTO",IF(VLOOKUP(A313,PTO!A:L,12,0)="PTOU ","Denied PTO","Planned PTO")),"No PTO")</f>
        <v>No PTO</v>
      </c>
      <c r="K313" s="9" t="str">
        <f t="shared" si="65"/>
        <v>Check</v>
      </c>
      <c r="L313" s="14" t="str">
        <f>IFERROR(IF(AND(D313="Kroger",OR(U313="1",U313="0")),IF(VLOOKUP(RPT!A313,KRG!$B$2:$BA$200,52,0)=0,IF(RPT!J313="Planned PTO",IF((F313-0.75)&lt;H313,"Check",""),""),""),""),"")</f>
        <v/>
      </c>
      <c r="M313" s="14" t="str">
        <f>IFERROR(IF(IF(D313="Kroger",AVERAGEIFS('QA Check'!E:E,'QA Check'!C:C,RPT!A313,'QA Check'!H:H,"(QA)"),0)&gt;=90%,IF(AND(I313="Yes",J313&lt;&gt;"Unplanned PTO",U313=1),"Check",""),""),"")</f>
        <v/>
      </c>
      <c r="U313" s="17">
        <f t="shared" si="62"/>
        <v>0</v>
      </c>
      <c r="AE313" s="6"/>
      <c r="AI313" s="9" t="str">
        <f t="shared" si="66"/>
        <v/>
      </c>
      <c r="AJ313" s="9" t="str">
        <f>IF(G313="Plan 3",IF(AND(H313&gt;=38,J313&lt;&gt;"Unplanned PTO"),IF(AND(INDEX(FPL!P:P,MATCH(RPT!A313,FPL!B:B,0),1)&gt;=0.92),4.25,3),IF(AND(H313&gt;=38,J313="Unplanned PTO",AP313&gt;=38),IF(INDEX(FPL!P:P,MATCH(RPT!A313,FPL!B:B,0),1)&gt;=0.92,4.25,3),IF(INDEX(FPL!P:P,MATCH(RPT!A313,FPL!B:B,0),1)&gt;=0.92,1.25,0))),"")</f>
        <v/>
      </c>
      <c r="AL313" s="22" t="e">
        <f>INDEX(Roster!F:F, MATCH(RPT!A313,Roster!A:A,0),1)</f>
        <v>#N/A</v>
      </c>
      <c r="AM313">
        <f>IF(SUMIFS(HRS!G:G,HRS!F:F,"REG",HRS!C:C,RPT!A313)+SUMIFS(HRS!G:G,HRS!F:F,"OT",HRS!C:C,RPT!A313)+SUMIFS(HRS!G:G,HRS!F:F,"PTO",HRS!C:C,RPT!A313,HRS!S:S,"PTOS")&gt;=38,SUMIFS(HRS!G:G,HRS!F:F,"REG",HRS!C:C,RPT!A313)+SUMIFS(HRS!G:G,HRS!F:F,"OT",HRS!C:C,RPT!A313),0)</f>
        <v>0</v>
      </c>
      <c r="AP313">
        <f>SUMIFS(HRS!G:G,HRS!C:C,E313,HRS!F:F,"REG")+SUMIFS(HRS!G:G,HRS!C:C,E313,HRS!F:F,"OT")</f>
        <v>0</v>
      </c>
      <c r="AS313" s="9" t="str">
        <f t="shared" si="63"/>
        <v>1312 312</v>
      </c>
      <c r="AT313" s="9">
        <f t="shared" si="64"/>
        <v>0</v>
      </c>
      <c r="AU313" s="9" t="str">
        <f t="shared" si="69"/>
        <v/>
      </c>
      <c r="AV313" s="19" t="str">
        <f t="shared" si="67"/>
        <v/>
      </c>
    </row>
    <row r="314" spans="1:48" customFormat="1" ht="12.75" customHeight="1" x14ac:dyDescent="0.2">
      <c r="A314" s="2">
        <f>Roster!A314</f>
        <v>0</v>
      </c>
      <c r="B314" s="2">
        <f t="shared" si="68"/>
        <v>313</v>
      </c>
      <c r="C314" s="2">
        <v>1313</v>
      </c>
      <c r="D314" s="2">
        <f>Roster!D314</f>
        <v>0</v>
      </c>
      <c r="E314" s="2"/>
      <c r="F314" s="2">
        <f>IFERROR(INDEX('Cur Sch'!G:G,MATCH(RPT!A314,'Cur Sch'!C:C,0),1),0)</f>
        <v>0</v>
      </c>
      <c r="G314" s="2">
        <f>Roster!N314</f>
        <v>0</v>
      </c>
      <c r="H314" s="3">
        <f>SUMIF(HRS!C:C,RPT!E314,HRS!G:G)</f>
        <v>0</v>
      </c>
      <c r="I314" s="9" t="str">
        <f>IFERROR(IF(VLOOKUP(A314,PA!A:E,5,0)=0,"Yes",""),"No")</f>
        <v>No</v>
      </c>
      <c r="J314" s="9" t="str">
        <f>IFERROR(IF(VLOOKUP(A314,PTO!A:L,12,0)="PTOU Applied", "Unplanned PTO",IF(VLOOKUP(A314,PTO!A:L,12,0)="PTOU ","Denied PTO","Planned PTO")),"No PTO")</f>
        <v>No PTO</v>
      </c>
      <c r="K314" s="9" t="str">
        <f t="shared" si="65"/>
        <v>Check</v>
      </c>
      <c r="L314" s="14" t="str">
        <f>IFERROR(IF(AND(D314="Kroger",OR(U314="1",U314="0")),IF(VLOOKUP(RPT!A314,KRG!$B$2:$BA$200,52,0)=0,IF(RPT!J314="Planned PTO",IF((F314-0.75)&lt;H314,"Check",""),""),""),""),"")</f>
        <v/>
      </c>
      <c r="M314" s="14" t="str">
        <f>IFERROR(IF(IF(D314="Kroger",AVERAGEIFS('QA Check'!E:E,'QA Check'!C:C,RPT!A314,'QA Check'!H:H,"(QA)"),0)&gt;=90%,IF(AND(I314="Yes",J314&lt;&gt;"Unplanned PTO",U314=1),"Check",""),""),"")</f>
        <v/>
      </c>
      <c r="U314" s="17">
        <f t="shared" si="62"/>
        <v>0</v>
      </c>
      <c r="AE314" s="6"/>
      <c r="AI314" s="9" t="str">
        <f t="shared" si="66"/>
        <v/>
      </c>
      <c r="AJ314" s="9" t="str">
        <f>IF(G314="Plan 3",IF(AND(H314&gt;=38,J314&lt;&gt;"Unplanned PTO"),IF(AND(INDEX(FPL!P:P,MATCH(RPT!A314,FPL!B:B,0),1)&gt;=0.92),4.25,3),IF(AND(H314&gt;=38,J314="Unplanned PTO",AP314&gt;=38),IF(INDEX(FPL!P:P,MATCH(RPT!A314,FPL!B:B,0),1)&gt;=0.92,4.25,3),IF(INDEX(FPL!P:P,MATCH(RPT!A314,FPL!B:B,0),1)&gt;=0.92,1.25,0))),"")</f>
        <v/>
      </c>
      <c r="AL314" s="22" t="e">
        <f>INDEX(Roster!F:F, MATCH(RPT!A314,Roster!A:A,0),1)</f>
        <v>#N/A</v>
      </c>
      <c r="AM314">
        <f>IF(SUMIFS(HRS!G:G,HRS!F:F,"REG",HRS!C:C,RPT!A314)+SUMIFS(HRS!G:G,HRS!F:F,"OT",HRS!C:C,RPT!A314)+SUMIFS(HRS!G:G,HRS!F:F,"PTO",HRS!C:C,RPT!A314,HRS!S:S,"PTOS")&gt;=38,SUMIFS(HRS!G:G,HRS!F:F,"REG",HRS!C:C,RPT!A314)+SUMIFS(HRS!G:G,HRS!F:F,"OT",HRS!C:C,RPT!A314),0)</f>
        <v>0</v>
      </c>
      <c r="AP314">
        <f>SUMIFS(HRS!G:G,HRS!C:C,E314,HRS!F:F,"REG")+SUMIFS(HRS!G:G,HRS!C:C,E314,HRS!F:F,"OT")</f>
        <v>0</v>
      </c>
      <c r="AS314" s="9" t="str">
        <f t="shared" si="63"/>
        <v>1313 313</v>
      </c>
      <c r="AT314" s="9">
        <f t="shared" si="64"/>
        <v>0</v>
      </c>
      <c r="AU314" s="9" t="str">
        <f t="shared" si="69"/>
        <v/>
      </c>
      <c r="AV314" s="19" t="str">
        <f t="shared" si="67"/>
        <v/>
      </c>
    </row>
    <row r="315" spans="1:48" customFormat="1" ht="12.75" customHeight="1" x14ac:dyDescent="0.2">
      <c r="A315" s="2">
        <f>Roster!A315</f>
        <v>0</v>
      </c>
      <c r="B315" s="2">
        <f t="shared" si="68"/>
        <v>314</v>
      </c>
      <c r="C315" s="2">
        <v>1314</v>
      </c>
      <c r="D315" s="2">
        <f>Roster!D315</f>
        <v>0</v>
      </c>
      <c r="E315" s="2"/>
      <c r="F315" s="2">
        <f>IFERROR(INDEX('Cur Sch'!G:G,MATCH(RPT!A315,'Cur Sch'!C:C,0),1),0)</f>
        <v>0</v>
      </c>
      <c r="G315" s="2">
        <f>Roster!N315</f>
        <v>0</v>
      </c>
      <c r="H315" s="3">
        <f>SUMIF(HRS!C:C,RPT!E315,HRS!G:G)</f>
        <v>0</v>
      </c>
      <c r="I315" s="9" t="str">
        <f>IFERROR(IF(VLOOKUP(A315,PA!A:E,5,0)=0,"Yes",""),"No")</f>
        <v>No</v>
      </c>
      <c r="J315" s="9" t="str">
        <f>IFERROR(IF(VLOOKUP(A315,PTO!A:L,12,0)="PTOU Applied", "Unplanned PTO",IF(VLOOKUP(A315,PTO!A:L,12,0)="PTOU ","Denied PTO","Planned PTO")),"No PTO")</f>
        <v>No PTO</v>
      </c>
      <c r="K315" s="9" t="str">
        <f t="shared" si="65"/>
        <v>Check</v>
      </c>
      <c r="L315" s="14" t="str">
        <f>IFERROR(IF(AND(D315="Kroger",OR(U315="1",U315="0")),IF(VLOOKUP(RPT!A315,KRG!$B$2:$BA$200,52,0)=0,IF(RPT!J315="Planned PTO",IF((F315-0.75)&lt;H315,"Check",""),""),""),""),"")</f>
        <v/>
      </c>
      <c r="M315" s="14" t="str">
        <f>IFERROR(IF(IF(D315="Kroger",AVERAGEIFS('QA Check'!E:E,'QA Check'!C:C,RPT!A315,'QA Check'!H:H,"(QA)"),0)&gt;=90%,IF(AND(I315="Yes",J315&lt;&gt;"Unplanned PTO",U315=1),"Check",""),""),"")</f>
        <v/>
      </c>
      <c r="U315" s="17">
        <f t="shared" si="62"/>
        <v>0</v>
      </c>
      <c r="AE315" s="6"/>
      <c r="AI315" s="9" t="str">
        <f t="shared" si="66"/>
        <v/>
      </c>
      <c r="AJ315" s="9" t="str">
        <f>IF(G315="Plan 3",IF(AND(H315&gt;=38,J315&lt;&gt;"Unplanned PTO"),IF(AND(INDEX(FPL!P:P,MATCH(RPT!A315,FPL!B:B,0),1)&gt;=0.92),4.25,3),IF(AND(H315&gt;=38,J315="Unplanned PTO",AP315&gt;=38),IF(INDEX(FPL!P:P,MATCH(RPT!A315,FPL!B:B,0),1)&gt;=0.92,4.25,3),IF(INDEX(FPL!P:P,MATCH(RPT!A315,FPL!B:B,0),1)&gt;=0.92,1.25,0))),"")</f>
        <v/>
      </c>
      <c r="AL315" s="22" t="e">
        <f>INDEX(Roster!F:F, MATCH(RPT!A315,Roster!A:A,0),1)</f>
        <v>#N/A</v>
      </c>
      <c r="AM315">
        <f>IF(SUMIFS(HRS!G:G,HRS!F:F,"REG",HRS!C:C,RPT!A315)+SUMIFS(HRS!G:G,HRS!F:F,"OT",HRS!C:C,RPT!A315)+SUMIFS(HRS!G:G,HRS!F:F,"PTO",HRS!C:C,RPT!A315,HRS!S:S,"PTOS")&gt;=38,SUMIFS(HRS!G:G,HRS!F:F,"REG",HRS!C:C,RPT!A315)+SUMIFS(HRS!G:G,HRS!F:F,"OT",HRS!C:C,RPT!A315),0)</f>
        <v>0</v>
      </c>
      <c r="AP315">
        <f>SUMIFS(HRS!G:G,HRS!C:C,E315,HRS!F:F,"REG")+SUMIFS(HRS!G:G,HRS!C:C,E315,HRS!F:F,"OT")</f>
        <v>0</v>
      </c>
      <c r="AS315" s="9" t="str">
        <f t="shared" si="63"/>
        <v>1314 314</v>
      </c>
      <c r="AT315" s="9">
        <f t="shared" si="64"/>
        <v>0</v>
      </c>
      <c r="AU315" s="9" t="str">
        <f t="shared" si="69"/>
        <v/>
      </c>
      <c r="AV315" s="19" t="str">
        <f t="shared" si="67"/>
        <v/>
      </c>
    </row>
    <row r="316" spans="1:48" customFormat="1" ht="12.75" customHeight="1" x14ac:dyDescent="0.2">
      <c r="A316" s="2">
        <f>Roster!A316</f>
        <v>0</v>
      </c>
      <c r="B316" s="2">
        <f t="shared" si="68"/>
        <v>315</v>
      </c>
      <c r="C316" s="2">
        <v>1315</v>
      </c>
      <c r="D316" s="2">
        <f>Roster!D316</f>
        <v>0</v>
      </c>
      <c r="E316" s="2"/>
      <c r="F316" s="2">
        <f>IFERROR(INDEX('Cur Sch'!G:G,MATCH(RPT!A316,'Cur Sch'!C:C,0),1),0)</f>
        <v>0</v>
      </c>
      <c r="G316" s="2">
        <f>Roster!N316</f>
        <v>0</v>
      </c>
      <c r="H316" s="3">
        <f>SUMIF(HRS!C:C,RPT!E316,HRS!G:G)</f>
        <v>0</v>
      </c>
      <c r="I316" s="9" t="str">
        <f>IFERROR(IF(VLOOKUP(A316,PA!A:E,5,0)=0,"Yes",""),"No")</f>
        <v>No</v>
      </c>
      <c r="J316" s="9" t="str">
        <f>IFERROR(IF(VLOOKUP(A316,PTO!A:L,12,0)="PTOU Applied", "Unplanned PTO",IF(VLOOKUP(A316,PTO!A:L,12,0)="PTOU ","Denied PTO","Planned PTO")),"No PTO")</f>
        <v>No PTO</v>
      </c>
      <c r="K316" s="9" t="str">
        <f t="shared" si="65"/>
        <v>Check</v>
      </c>
      <c r="L316" s="14" t="str">
        <f>IFERROR(IF(AND(D316="Kroger",OR(U316="1",U316="0")),IF(VLOOKUP(RPT!A316,KRG!$B$2:$BA$200,52,0)=0,IF(RPT!J316="Planned PTO",IF((F316-0.75)&lt;H316,"Check",""),""),""),""),"")</f>
        <v/>
      </c>
      <c r="M316" s="14" t="str">
        <f>IFERROR(IF(IF(D316="Kroger",AVERAGEIFS('QA Check'!E:E,'QA Check'!C:C,RPT!A316,'QA Check'!H:H,"(QA)"),0)&gt;=90%,IF(AND(I316="Yes",J316&lt;&gt;"Unplanned PTO",U316=1),"Check",""),""),"")</f>
        <v/>
      </c>
      <c r="U316" s="17">
        <f t="shared" si="62"/>
        <v>0</v>
      </c>
      <c r="AE316" s="6"/>
      <c r="AI316" s="9" t="str">
        <f t="shared" si="66"/>
        <v/>
      </c>
      <c r="AJ316" s="9" t="str">
        <f>IF(G316="Plan 3",IF(AND(H316&gt;=38,J316&lt;&gt;"Unplanned PTO"),IF(AND(INDEX(FPL!P:P,MATCH(RPT!A316,FPL!B:B,0),1)&gt;=0.92),4.25,3),IF(AND(H316&gt;=38,J316="Unplanned PTO",AP316&gt;=38),IF(INDEX(FPL!P:P,MATCH(RPT!A316,FPL!B:B,0),1)&gt;=0.92,4.25,3),IF(INDEX(FPL!P:P,MATCH(RPT!A316,FPL!B:B,0),1)&gt;=0.92,1.25,0))),"")</f>
        <v/>
      </c>
      <c r="AL316" s="22" t="e">
        <f>INDEX(Roster!F:F, MATCH(RPT!A316,Roster!A:A,0),1)</f>
        <v>#N/A</v>
      </c>
      <c r="AM316">
        <f>IF(SUMIFS(HRS!G:G,HRS!F:F,"REG",HRS!C:C,RPT!A316)+SUMIFS(HRS!G:G,HRS!F:F,"OT",HRS!C:C,RPT!A316)+SUMIFS(HRS!G:G,HRS!F:F,"PTO",HRS!C:C,RPT!A316,HRS!S:S,"PTOS")&gt;=38,SUMIFS(HRS!G:G,HRS!F:F,"REG",HRS!C:C,RPT!A316)+SUMIFS(HRS!G:G,HRS!F:F,"OT",HRS!C:C,RPT!A316),0)</f>
        <v>0</v>
      </c>
      <c r="AP316">
        <f>SUMIFS(HRS!G:G,HRS!C:C,E316,HRS!F:F,"REG")+SUMIFS(HRS!G:G,HRS!C:C,E316,HRS!F:F,"OT")</f>
        <v>0</v>
      </c>
      <c r="AS316" s="9" t="str">
        <f t="shared" si="63"/>
        <v>1315 315</v>
      </c>
      <c r="AT316" s="9">
        <f t="shared" si="64"/>
        <v>0</v>
      </c>
      <c r="AU316" s="9" t="str">
        <f t="shared" si="69"/>
        <v/>
      </c>
      <c r="AV316" s="19" t="str">
        <f t="shared" si="67"/>
        <v/>
      </c>
    </row>
    <row r="317" spans="1:48" customFormat="1" ht="12.75" customHeight="1" x14ac:dyDescent="0.2">
      <c r="A317" s="2">
        <f>Roster!A317</f>
        <v>0</v>
      </c>
      <c r="B317" s="2">
        <f t="shared" si="68"/>
        <v>316</v>
      </c>
      <c r="C317" s="2">
        <v>1316</v>
      </c>
      <c r="D317" s="2">
        <f>Roster!D317</f>
        <v>0</v>
      </c>
      <c r="E317" s="2"/>
      <c r="F317" s="2">
        <f>IFERROR(INDEX('Cur Sch'!G:G,MATCH(RPT!A317,'Cur Sch'!C:C,0),1),0)</f>
        <v>0</v>
      </c>
      <c r="G317" s="2">
        <f>Roster!N317</f>
        <v>0</v>
      </c>
      <c r="H317" s="3">
        <f>SUMIF(HRS!C:C,RPT!E317,HRS!G:G)</f>
        <v>0</v>
      </c>
      <c r="I317" s="9" t="str">
        <f>IFERROR(IF(VLOOKUP(A317,PA!A:E,5,0)=0,"Yes",""),"No")</f>
        <v>No</v>
      </c>
      <c r="J317" s="9" t="str">
        <f>IFERROR(IF(VLOOKUP(A317,PTO!A:L,12,0)="PTOU Applied", "Unplanned PTO",IF(VLOOKUP(A317,PTO!A:L,12,0)="PTOU ","Denied PTO","Planned PTO")),"No PTO")</f>
        <v>No PTO</v>
      </c>
      <c r="K317" s="9" t="str">
        <f t="shared" si="65"/>
        <v>Check</v>
      </c>
      <c r="L317" s="14" t="str">
        <f>IFERROR(IF(AND(D317="Kroger",OR(U317="1",U317="0")),IF(VLOOKUP(RPT!A317,KRG!$B$2:$BA$200,52,0)=0,IF(RPT!J317="Planned PTO",IF((F317-0.75)&lt;H317,"Check",""),""),""),""),"")</f>
        <v/>
      </c>
      <c r="M317" s="14" t="str">
        <f>IFERROR(IF(IF(D317="Kroger",AVERAGEIFS('QA Check'!E:E,'QA Check'!C:C,RPT!A317,'QA Check'!H:H,"(QA)"),0)&gt;=90%,IF(AND(I317="Yes",J317&lt;&gt;"Unplanned PTO",U317=1),"Check",""),""),"")</f>
        <v/>
      </c>
      <c r="U317" s="17">
        <f t="shared" si="62"/>
        <v>0</v>
      </c>
      <c r="AE317" s="6"/>
      <c r="AI317" s="9" t="str">
        <f t="shared" si="66"/>
        <v/>
      </c>
      <c r="AJ317" s="9" t="str">
        <f>IF(G317="Plan 3",IF(AND(H317&gt;=38,J317&lt;&gt;"Unplanned PTO"),IF(AND(INDEX(FPL!P:P,MATCH(RPT!A317,FPL!B:B,0),1)&gt;=0.92),4.25,3),IF(AND(H317&gt;=38,J317="Unplanned PTO",AP317&gt;=38),IF(INDEX(FPL!P:P,MATCH(RPT!A317,FPL!B:B,0),1)&gt;=0.92,4.25,3),IF(INDEX(FPL!P:P,MATCH(RPT!A317,FPL!B:B,0),1)&gt;=0.92,1.25,0))),"")</f>
        <v/>
      </c>
      <c r="AL317" s="22" t="e">
        <f>INDEX(Roster!F:F, MATCH(RPT!A317,Roster!A:A,0),1)</f>
        <v>#N/A</v>
      </c>
      <c r="AM317">
        <f>IF(SUMIFS(HRS!G:G,HRS!F:F,"REG",HRS!C:C,RPT!A317)+SUMIFS(HRS!G:G,HRS!F:F,"OT",HRS!C:C,RPT!A317)+SUMIFS(HRS!G:G,HRS!F:F,"PTO",HRS!C:C,RPT!A317,HRS!S:S,"PTOS")&gt;=38,SUMIFS(HRS!G:G,HRS!F:F,"REG",HRS!C:C,RPT!A317)+SUMIFS(HRS!G:G,HRS!F:F,"OT",HRS!C:C,RPT!A317),0)</f>
        <v>0</v>
      </c>
      <c r="AP317">
        <f>SUMIFS(HRS!G:G,HRS!C:C,E317,HRS!F:F,"REG")+SUMIFS(HRS!G:G,HRS!C:C,E317,HRS!F:F,"OT")</f>
        <v>0</v>
      </c>
      <c r="AS317" s="9" t="str">
        <f t="shared" si="63"/>
        <v>1316 316</v>
      </c>
      <c r="AT317" s="9">
        <f t="shared" si="64"/>
        <v>0</v>
      </c>
      <c r="AU317" s="9" t="str">
        <f t="shared" si="69"/>
        <v/>
      </c>
      <c r="AV317" s="19" t="str">
        <f t="shared" si="67"/>
        <v/>
      </c>
    </row>
    <row r="318" spans="1:48" customFormat="1" ht="12.75" customHeight="1" x14ac:dyDescent="0.2">
      <c r="A318" s="2">
        <f>Roster!A318</f>
        <v>0</v>
      </c>
      <c r="B318" s="2">
        <f t="shared" si="68"/>
        <v>317</v>
      </c>
      <c r="C318" s="2">
        <v>1317</v>
      </c>
      <c r="D318" s="2">
        <f>Roster!D318</f>
        <v>0</v>
      </c>
      <c r="E318" s="2"/>
      <c r="F318" s="2">
        <f>IFERROR(INDEX('Cur Sch'!G:G,MATCH(RPT!A318,'Cur Sch'!C:C,0),1),0)</f>
        <v>0</v>
      </c>
      <c r="G318" s="2">
        <f>Roster!N318</f>
        <v>0</v>
      </c>
      <c r="H318" s="3">
        <f>SUMIF(HRS!C:C,RPT!E318,HRS!G:G)</f>
        <v>0</v>
      </c>
      <c r="I318" s="9" t="str">
        <f>IFERROR(IF(VLOOKUP(A318,PA!A:E,5,0)=0,"Yes",""),"No")</f>
        <v>No</v>
      </c>
      <c r="J318" s="9" t="str">
        <f>IFERROR(IF(VLOOKUP(A318,PTO!A:L,12,0)="PTOU Applied", "Unplanned PTO",IF(VLOOKUP(A318,PTO!A:L,12,0)="PTOU ","Denied PTO","Planned PTO")),"No PTO")</f>
        <v>No PTO</v>
      </c>
      <c r="K318" s="9" t="str">
        <f t="shared" si="65"/>
        <v>Check</v>
      </c>
      <c r="L318" s="14" t="str">
        <f>IFERROR(IF(AND(D318="Kroger",OR(U318="1",U318="0")),IF(VLOOKUP(RPT!A318,KRG!$B$2:$BA$200,52,0)=0,IF(RPT!J318="Planned PTO",IF((F318-0.75)&lt;H318,"Check",""),""),""),""),"")</f>
        <v/>
      </c>
      <c r="M318" s="14" t="str">
        <f>IFERROR(IF(IF(D318="Kroger",AVERAGEIFS('QA Check'!E:E,'QA Check'!C:C,RPT!A318,'QA Check'!H:H,"(QA)"),0)&gt;=90%,IF(AND(I318="Yes",J318&lt;&gt;"Unplanned PTO",U318=1),"Check",""),""),"")</f>
        <v/>
      </c>
      <c r="U318" s="17">
        <f t="shared" si="62"/>
        <v>0</v>
      </c>
      <c r="AE318" s="6"/>
      <c r="AI318" s="9" t="str">
        <f t="shared" si="66"/>
        <v/>
      </c>
      <c r="AJ318" s="9" t="str">
        <f>IF(G318="Plan 3",IF(AND(H318&gt;=38,J318&lt;&gt;"Unplanned PTO"),IF(AND(INDEX(FPL!P:P,MATCH(RPT!A318,FPL!B:B,0),1)&gt;=0.92),4.25,3),IF(AND(H318&gt;=38,J318="Unplanned PTO",AP318&gt;=38),IF(INDEX(FPL!P:P,MATCH(RPT!A318,FPL!B:B,0),1)&gt;=0.92,4.25,3),IF(INDEX(FPL!P:P,MATCH(RPT!A318,FPL!B:B,0),1)&gt;=0.92,1.25,0))),"")</f>
        <v/>
      </c>
      <c r="AL318" s="22" t="e">
        <f>INDEX(Roster!F:F, MATCH(RPT!A318,Roster!A:A,0),1)</f>
        <v>#N/A</v>
      </c>
      <c r="AM318">
        <f>IF(SUMIFS(HRS!G:G,HRS!F:F,"REG",HRS!C:C,RPT!A318)+SUMIFS(HRS!G:G,HRS!F:F,"OT",HRS!C:C,RPT!A318)+SUMIFS(HRS!G:G,HRS!F:F,"PTO",HRS!C:C,RPT!A318,HRS!S:S,"PTOS")&gt;=38,SUMIFS(HRS!G:G,HRS!F:F,"REG",HRS!C:C,RPT!A318)+SUMIFS(HRS!G:G,HRS!F:F,"OT",HRS!C:C,RPT!A318),0)</f>
        <v>0</v>
      </c>
      <c r="AP318">
        <f>SUMIFS(HRS!G:G,HRS!C:C,E318,HRS!F:F,"REG")+SUMIFS(HRS!G:G,HRS!C:C,E318,HRS!F:F,"OT")</f>
        <v>0</v>
      </c>
      <c r="AS318" s="9" t="str">
        <f t="shared" si="63"/>
        <v>1317 317</v>
      </c>
      <c r="AT318" s="9">
        <f t="shared" si="64"/>
        <v>0</v>
      </c>
      <c r="AU318" s="9" t="str">
        <f t="shared" si="69"/>
        <v/>
      </c>
      <c r="AV318" s="19" t="str">
        <f t="shared" si="67"/>
        <v/>
      </c>
    </row>
    <row r="319" spans="1:48" customFormat="1" ht="12.75" customHeight="1" x14ac:dyDescent="0.2">
      <c r="A319" s="2">
        <f>Roster!A319</f>
        <v>0</v>
      </c>
      <c r="B319" s="2">
        <f t="shared" si="68"/>
        <v>318</v>
      </c>
      <c r="C319" s="2">
        <v>1318</v>
      </c>
      <c r="D319" s="2">
        <f>Roster!D319</f>
        <v>0</v>
      </c>
      <c r="E319" s="2"/>
      <c r="F319" s="2">
        <f>IFERROR(INDEX('Cur Sch'!G:G,MATCH(RPT!A319,'Cur Sch'!C:C,0),1),0)</f>
        <v>0</v>
      </c>
      <c r="G319" s="2">
        <f>Roster!N319</f>
        <v>0</v>
      </c>
      <c r="H319" s="3">
        <f>SUMIF(HRS!C:C,RPT!E319,HRS!G:G)</f>
        <v>0</v>
      </c>
      <c r="I319" s="9" t="str">
        <f>IFERROR(IF(VLOOKUP(A319,PA!A:E,5,0)=0,"Yes",""),"No")</f>
        <v>No</v>
      </c>
      <c r="J319" s="9" t="str">
        <f>IFERROR(IF(VLOOKUP(A319,PTO!A:L,12,0)="PTOU Applied", "Unplanned PTO",IF(VLOOKUP(A319,PTO!A:L,12,0)="PTOU ","Denied PTO","Planned PTO")),"No PTO")</f>
        <v>No PTO</v>
      </c>
      <c r="K319" s="9" t="str">
        <f t="shared" si="65"/>
        <v>Check</v>
      </c>
      <c r="L319" s="14" t="str">
        <f>IFERROR(IF(AND(D319="Kroger",OR(U319="1",U319="0")),IF(VLOOKUP(RPT!A319,KRG!$B$2:$BA$200,52,0)=0,IF(RPT!J319="Planned PTO",IF((F319-0.75)&lt;H319,"Check",""),""),""),""),"")</f>
        <v/>
      </c>
      <c r="M319" s="14" t="str">
        <f>IFERROR(IF(IF(D319="Kroger",AVERAGEIFS('QA Check'!E:E,'QA Check'!C:C,RPT!A319,'QA Check'!H:H,"(QA)"),0)&gt;=90%,IF(AND(I319="Yes",J319&lt;&gt;"Unplanned PTO",U319=1),"Check",""),""),"")</f>
        <v/>
      </c>
      <c r="U319" s="17">
        <f t="shared" si="62"/>
        <v>0</v>
      </c>
      <c r="AE319" s="6"/>
      <c r="AI319" s="9" t="str">
        <f t="shared" si="66"/>
        <v/>
      </c>
      <c r="AJ319" s="9" t="str">
        <f>IF(G319="Plan 3",IF(AND(H319&gt;=38,J319&lt;&gt;"Unplanned PTO"),IF(AND(INDEX(FPL!P:P,MATCH(RPT!A319,FPL!B:B,0),1)&gt;=0.92),4.25,3),IF(AND(H319&gt;=38,J319="Unplanned PTO",AP319&gt;=38),IF(INDEX(FPL!P:P,MATCH(RPT!A319,FPL!B:B,0),1)&gt;=0.92,4.25,3),IF(INDEX(FPL!P:P,MATCH(RPT!A319,FPL!B:B,0),1)&gt;=0.92,1.25,0))),"")</f>
        <v/>
      </c>
      <c r="AL319" s="22" t="e">
        <f>INDEX(Roster!F:F, MATCH(RPT!A319,Roster!A:A,0),1)</f>
        <v>#N/A</v>
      </c>
      <c r="AM319">
        <f>IF(SUMIFS(HRS!G:G,HRS!F:F,"REG",HRS!C:C,RPT!A319)+SUMIFS(HRS!G:G,HRS!F:F,"OT",HRS!C:C,RPT!A319)+SUMIFS(HRS!G:G,HRS!F:F,"PTO",HRS!C:C,RPT!A319,HRS!S:S,"PTOS")&gt;=38,SUMIFS(HRS!G:G,HRS!F:F,"REG",HRS!C:C,RPT!A319)+SUMIFS(HRS!G:G,HRS!F:F,"OT",HRS!C:C,RPT!A319),0)</f>
        <v>0</v>
      </c>
      <c r="AP319">
        <f>SUMIFS(HRS!G:G,HRS!C:C,E319,HRS!F:F,"REG")+SUMIFS(HRS!G:G,HRS!C:C,E319,HRS!F:F,"OT")</f>
        <v>0</v>
      </c>
      <c r="AS319" s="9" t="str">
        <f t="shared" si="63"/>
        <v>1318 318</v>
      </c>
      <c r="AT319" s="9">
        <f t="shared" si="64"/>
        <v>0</v>
      </c>
      <c r="AU319" s="9" t="str">
        <f t="shared" si="69"/>
        <v/>
      </c>
      <c r="AV319" s="19" t="str">
        <f t="shared" si="67"/>
        <v/>
      </c>
    </row>
    <row r="320" spans="1:48" customFormat="1" ht="12.75" customHeight="1" x14ac:dyDescent="0.2">
      <c r="A320" s="2">
        <f>Roster!A320</f>
        <v>0</v>
      </c>
      <c r="B320" s="2">
        <f t="shared" si="68"/>
        <v>319</v>
      </c>
      <c r="C320" s="2">
        <v>1319</v>
      </c>
      <c r="D320" s="2">
        <f>Roster!D320</f>
        <v>0</v>
      </c>
      <c r="E320" s="2"/>
      <c r="F320" s="2">
        <f>IFERROR(INDEX('Cur Sch'!G:G,MATCH(RPT!A320,'Cur Sch'!C:C,0),1),0)</f>
        <v>0</v>
      </c>
      <c r="G320" s="2">
        <f>Roster!N320</f>
        <v>0</v>
      </c>
      <c r="H320" s="3">
        <f>SUMIF(HRS!C:C,RPT!E320,HRS!G:G)</f>
        <v>0</v>
      </c>
      <c r="I320" s="9" t="str">
        <f>IFERROR(IF(VLOOKUP(A320,PA!A:E,5,0)=0,"Yes",""),"No")</f>
        <v>No</v>
      </c>
      <c r="J320" s="9" t="str">
        <f>IFERROR(IF(VLOOKUP(A320,PTO!A:L,12,0)="PTOU Applied", "Unplanned PTO",IF(VLOOKUP(A320,PTO!A:L,12,0)="PTOU ","Denied PTO","Planned PTO")),"No PTO")</f>
        <v>No PTO</v>
      </c>
      <c r="K320" s="9" t="str">
        <f t="shared" si="65"/>
        <v>Check</v>
      </c>
      <c r="L320" s="14" t="str">
        <f>IFERROR(IF(AND(D320="Kroger",OR(U320="1",U320="0")),IF(VLOOKUP(RPT!A320,KRG!$B$2:$BA$200,52,0)=0,IF(RPT!J320="Planned PTO",IF((F320-0.75)&lt;H320,"Check",""),""),""),""),"")</f>
        <v/>
      </c>
      <c r="M320" s="14" t="str">
        <f>IFERROR(IF(IF(D320="Kroger",AVERAGEIFS('QA Check'!E:E,'QA Check'!C:C,RPT!A320,'QA Check'!H:H,"(QA)"),0)&gt;=90%,IF(AND(I320="Yes",J320&lt;&gt;"Unplanned PTO",U320=1),"Check",""),""),"")</f>
        <v/>
      </c>
      <c r="U320" s="17">
        <f t="shared" si="62"/>
        <v>0</v>
      </c>
      <c r="AE320" s="6"/>
      <c r="AI320" s="9" t="str">
        <f t="shared" si="66"/>
        <v/>
      </c>
      <c r="AJ320" s="9" t="str">
        <f>IF(G320="Plan 3",IF(AND(H320&gt;=38,J320&lt;&gt;"Unplanned PTO"),IF(AND(INDEX(FPL!P:P,MATCH(RPT!A320,FPL!B:B,0),1)&gt;=0.92),4.25,3),IF(AND(H320&gt;=38,J320="Unplanned PTO",AP320&gt;=38),IF(INDEX(FPL!P:P,MATCH(RPT!A320,FPL!B:B,0),1)&gt;=0.92,4.25,3),IF(INDEX(FPL!P:P,MATCH(RPT!A320,FPL!B:B,0),1)&gt;=0.92,1.25,0))),"")</f>
        <v/>
      </c>
      <c r="AL320" s="22" t="e">
        <f>INDEX(Roster!F:F, MATCH(RPT!A320,Roster!A:A,0),1)</f>
        <v>#N/A</v>
      </c>
      <c r="AM320">
        <f>IF(SUMIFS(HRS!G:G,HRS!F:F,"REG",HRS!C:C,RPT!A320)+SUMIFS(HRS!G:G,HRS!F:F,"OT",HRS!C:C,RPT!A320)+SUMIFS(HRS!G:G,HRS!F:F,"PTO",HRS!C:C,RPT!A320,HRS!S:S,"PTOS")&gt;=38,SUMIFS(HRS!G:G,HRS!F:F,"REG",HRS!C:C,RPT!A320)+SUMIFS(HRS!G:G,HRS!F:F,"OT",HRS!C:C,RPT!A320),0)</f>
        <v>0</v>
      </c>
      <c r="AP320">
        <f>SUMIFS(HRS!G:G,HRS!C:C,E320,HRS!F:F,"REG")+SUMIFS(HRS!G:G,HRS!C:C,E320,HRS!F:F,"OT")</f>
        <v>0</v>
      </c>
      <c r="AS320" s="9" t="str">
        <f t="shared" si="63"/>
        <v>1319 319</v>
      </c>
      <c r="AT320" s="9">
        <f t="shared" si="64"/>
        <v>0</v>
      </c>
      <c r="AU320" s="9" t="str">
        <f t="shared" si="69"/>
        <v/>
      </c>
      <c r="AV320" s="19" t="str">
        <f t="shared" si="67"/>
        <v/>
      </c>
    </row>
    <row r="321" spans="1:48" customFormat="1" ht="12.75" customHeight="1" x14ac:dyDescent="0.2">
      <c r="A321" s="2">
        <f>Roster!A321</f>
        <v>0</v>
      </c>
      <c r="B321" s="2">
        <f t="shared" si="68"/>
        <v>320</v>
      </c>
      <c r="C321" s="2">
        <v>1320</v>
      </c>
      <c r="D321" s="2">
        <f>Roster!D321</f>
        <v>0</v>
      </c>
      <c r="E321" s="2"/>
      <c r="F321" s="2">
        <f>IFERROR(INDEX('Cur Sch'!G:G,MATCH(RPT!A321,'Cur Sch'!C:C,0),1),0)</f>
        <v>0</v>
      </c>
      <c r="G321" s="2">
        <f>Roster!N321</f>
        <v>0</v>
      </c>
      <c r="H321" s="3">
        <f>SUMIF(HRS!C:C,RPT!E321,HRS!G:G)</f>
        <v>0</v>
      </c>
      <c r="I321" s="9" t="str">
        <f>IFERROR(IF(VLOOKUP(A321,PA!A:E,5,0)=0,"Yes",""),"No")</f>
        <v>No</v>
      </c>
      <c r="J321" s="9" t="str">
        <f>IFERROR(IF(VLOOKUP(A321,PTO!A:L,12,0)="PTOU Applied", "Unplanned PTO",IF(VLOOKUP(A321,PTO!A:L,12,0)="PTOU ","Denied PTO","Planned PTO")),"No PTO")</f>
        <v>No PTO</v>
      </c>
      <c r="K321" s="9" t="str">
        <f t="shared" si="65"/>
        <v>Check</v>
      </c>
      <c r="L321" s="14" t="str">
        <f>IFERROR(IF(AND(D321="Kroger",OR(U321="1",U321="0")),IF(VLOOKUP(RPT!A321,KRG!$B$2:$BA$200,52,0)=0,IF(RPT!J321="Planned PTO",IF((F321-0.75)&lt;H321,"Check",""),""),""),""),"")</f>
        <v/>
      </c>
      <c r="M321" s="14" t="str">
        <f>IFERROR(IF(IF(D321="Kroger",AVERAGEIFS('QA Check'!E:E,'QA Check'!C:C,RPT!A321,'QA Check'!H:H,"(QA)"),0)&gt;=90%,IF(AND(I321="Yes",J321&lt;&gt;"Unplanned PTO",U321=1),"Check",""),""),"")</f>
        <v/>
      </c>
      <c r="U321" s="17">
        <f t="shared" si="62"/>
        <v>0</v>
      </c>
      <c r="AE321" s="6"/>
      <c r="AI321" s="9" t="str">
        <f t="shared" si="66"/>
        <v/>
      </c>
      <c r="AJ321" s="9" t="str">
        <f>IF(G321="Plan 3",IF(AND(H321&gt;=38,J321&lt;&gt;"Unplanned PTO"),IF(AND(INDEX(FPL!P:P,MATCH(RPT!A321,FPL!B:B,0),1)&gt;=0.92),4.25,3),IF(AND(H321&gt;=38,J321="Unplanned PTO",AP321&gt;=38),IF(INDEX(FPL!P:P,MATCH(RPT!A321,FPL!B:B,0),1)&gt;=0.92,4.25,3),IF(INDEX(FPL!P:P,MATCH(RPT!A321,FPL!B:B,0),1)&gt;=0.92,1.25,0))),"")</f>
        <v/>
      </c>
      <c r="AL321" s="22" t="e">
        <f>INDEX(Roster!F:F, MATCH(RPT!A321,Roster!A:A,0),1)</f>
        <v>#N/A</v>
      </c>
      <c r="AM321">
        <f>IF(SUMIFS(HRS!G:G,HRS!F:F,"REG",HRS!C:C,RPT!A321)+SUMIFS(HRS!G:G,HRS!F:F,"OT",HRS!C:C,RPT!A321)+SUMIFS(HRS!G:G,HRS!F:F,"PTO",HRS!C:C,RPT!A321,HRS!S:S,"PTOS")&gt;=38,SUMIFS(HRS!G:G,HRS!F:F,"REG",HRS!C:C,RPT!A321)+SUMIFS(HRS!G:G,HRS!F:F,"OT",HRS!C:C,RPT!A321),0)</f>
        <v>0</v>
      </c>
      <c r="AP321">
        <f>SUMIFS(HRS!G:G,HRS!C:C,E321,HRS!F:F,"REG")+SUMIFS(HRS!G:G,HRS!C:C,E321,HRS!F:F,"OT")</f>
        <v>0</v>
      </c>
      <c r="AS321" s="9" t="str">
        <f t="shared" si="63"/>
        <v>1320 320</v>
      </c>
      <c r="AT321" s="9">
        <f t="shared" si="64"/>
        <v>0</v>
      </c>
      <c r="AU321" s="9" t="str">
        <f t="shared" si="69"/>
        <v/>
      </c>
      <c r="AV321" s="19" t="str">
        <f t="shared" si="67"/>
        <v/>
      </c>
    </row>
    <row r="322" spans="1:48" customFormat="1" ht="12.75" customHeight="1" x14ac:dyDescent="0.2">
      <c r="A322" s="2">
        <f>Roster!A322</f>
        <v>0</v>
      </c>
      <c r="B322" s="2">
        <f t="shared" si="68"/>
        <v>321</v>
      </c>
      <c r="C322" s="2">
        <v>1321</v>
      </c>
      <c r="D322" s="2">
        <f>Roster!D322</f>
        <v>0</v>
      </c>
      <c r="E322" s="2"/>
      <c r="F322" s="2">
        <f>IFERROR(INDEX('Cur Sch'!G:G,MATCH(RPT!A322,'Cur Sch'!C:C,0),1),0)</f>
        <v>0</v>
      </c>
      <c r="G322" s="2">
        <f>Roster!N322</f>
        <v>0</v>
      </c>
      <c r="H322" s="3">
        <f>SUMIF(HRS!C:C,RPT!E322,HRS!G:G)</f>
        <v>0</v>
      </c>
      <c r="I322" s="9" t="str">
        <f>IFERROR(IF(VLOOKUP(A322,PA!A:E,5,0)=0,"Yes",""),"No")</f>
        <v>No</v>
      </c>
      <c r="J322" s="9" t="str">
        <f>IFERROR(IF(VLOOKUP(A322,PTO!A:L,12,0)="PTOU Applied", "Unplanned PTO",IF(VLOOKUP(A322,PTO!A:L,12,0)="PTOU ","Denied PTO","Planned PTO")),"No PTO")</f>
        <v>No PTO</v>
      </c>
      <c r="K322" s="9" t="str">
        <f t="shared" si="65"/>
        <v>Check</v>
      </c>
      <c r="L322" s="14" t="str">
        <f>IFERROR(IF(AND(D322="Kroger",OR(U322="1",U322="0")),IF(VLOOKUP(RPT!A322,KRG!$B$2:$BA$200,52,0)=0,IF(RPT!J322="Planned PTO",IF((F322-0.75)&lt;H322,"Check",""),""),""),""),"")</f>
        <v/>
      </c>
      <c r="M322" s="14" t="str">
        <f>IFERROR(IF(IF(D322="Kroger",AVERAGEIFS('QA Check'!E:E,'QA Check'!C:C,RPT!A322,'QA Check'!H:H,"(QA)"),0)&gt;=90%,IF(AND(I322="Yes",J322&lt;&gt;"Unplanned PTO",U322=1),"Check",""),""),"")</f>
        <v/>
      </c>
      <c r="U322" s="17">
        <f t="shared" ref="U322:U385" si="70">IFERROR(_xlfn.NUMBERVALUE(TRIM(CONCATENATE(V322,W322,X322,Y322,Z322,AA322,AB322,AC322,AD322,AE322,AF322,AG322,AH322,AI322,AJ322))),"")</f>
        <v>0</v>
      </c>
      <c r="AE322" s="6"/>
      <c r="AI322" s="9" t="str">
        <f t="shared" si="66"/>
        <v/>
      </c>
      <c r="AJ322" s="9" t="str">
        <f>IF(G322="Plan 3",IF(AND(H322&gt;=38,J322&lt;&gt;"Unplanned PTO"),IF(AND(INDEX(FPL!P:P,MATCH(RPT!A322,FPL!B:B,0),1)&gt;=0.92),4.25,3),IF(AND(H322&gt;=38,J322="Unplanned PTO",AP322&gt;=38),IF(INDEX(FPL!P:P,MATCH(RPT!A322,FPL!B:B,0),1)&gt;=0.92,4.25,3),IF(INDEX(FPL!P:P,MATCH(RPT!A322,FPL!B:B,0),1)&gt;=0.92,1.25,0))),"")</f>
        <v/>
      </c>
      <c r="AL322" s="22" t="e">
        <f>INDEX(Roster!F:F, MATCH(RPT!A322,Roster!A:A,0),1)</f>
        <v>#N/A</v>
      </c>
      <c r="AM322">
        <f>IF(SUMIFS(HRS!G:G,HRS!F:F,"REG",HRS!C:C,RPT!A322)+SUMIFS(HRS!G:G,HRS!F:F,"OT",HRS!C:C,RPT!A322)+SUMIFS(HRS!G:G,HRS!F:F,"PTO",HRS!C:C,RPT!A322,HRS!S:S,"PTOS")&gt;=38,SUMIFS(HRS!G:G,HRS!F:F,"REG",HRS!C:C,RPT!A322)+SUMIFS(HRS!G:G,HRS!F:F,"OT",HRS!C:C,RPT!A322),0)</f>
        <v>0</v>
      </c>
      <c r="AP322">
        <f>SUMIFS(HRS!G:G,HRS!C:C,E322,HRS!F:F,"REG")+SUMIFS(HRS!G:G,HRS!C:C,E322,HRS!F:F,"OT")</f>
        <v>0</v>
      </c>
      <c r="AS322" s="9" t="str">
        <f t="shared" ref="AS322:AS385" si="71">CONCATENATE(C322," ",B322)</f>
        <v>1321 321</v>
      </c>
      <c r="AT322" s="9">
        <f t="shared" ref="AT322:AT385" si="72">D322</f>
        <v>0</v>
      </c>
      <c r="AU322" s="9" t="str">
        <f t="shared" si="69"/>
        <v/>
      </c>
      <c r="AV322" s="19" t="str">
        <f t="shared" si="67"/>
        <v/>
      </c>
    </row>
    <row r="323" spans="1:48" customFormat="1" ht="12.75" customHeight="1" x14ac:dyDescent="0.2">
      <c r="A323" s="2">
        <f>Roster!A323</f>
        <v>0</v>
      </c>
      <c r="B323" s="2">
        <f t="shared" si="68"/>
        <v>322</v>
      </c>
      <c r="C323" s="2">
        <v>1322</v>
      </c>
      <c r="D323" s="2">
        <f>Roster!D323</f>
        <v>0</v>
      </c>
      <c r="E323" s="2"/>
      <c r="F323" s="2">
        <f>IFERROR(INDEX('Cur Sch'!G:G,MATCH(RPT!A323,'Cur Sch'!C:C,0),1),0)</f>
        <v>0</v>
      </c>
      <c r="G323" s="2">
        <f>Roster!N323</f>
        <v>0</v>
      </c>
      <c r="H323" s="3">
        <f>SUMIF(HRS!C:C,RPT!E323,HRS!G:G)</f>
        <v>0</v>
      </c>
      <c r="I323" s="9" t="str">
        <f>IFERROR(IF(VLOOKUP(A323,PA!A:E,5,0)=0,"Yes",""),"No")</f>
        <v>No</v>
      </c>
      <c r="J323" s="9" t="str">
        <f>IFERROR(IF(VLOOKUP(A323,PTO!A:L,12,0)="PTOU Applied", "Unplanned PTO",IF(VLOOKUP(A323,PTO!A:L,12,0)="PTOU ","Denied PTO","Planned PTO")),"No PTO")</f>
        <v>No PTO</v>
      </c>
      <c r="K323" s="9" t="str">
        <f t="shared" ref="K323:K386" si="73">IFERROR(IF(AND(I323="No",(H323-F323)&gt;-0.75,OR(J323="No PTO",J323="Planned PTO")),"Check",""),"No SCH")</f>
        <v>Check</v>
      </c>
      <c r="L323" s="14" t="str">
        <f>IFERROR(IF(AND(D323="Kroger",OR(U323="1",U323="0")),IF(VLOOKUP(RPT!A323,KRG!$B$2:$BA$200,52,0)=0,IF(RPT!J323="Planned PTO",IF((F323-0.75)&lt;H323,"Check",""),""),""),""),"")</f>
        <v/>
      </c>
      <c r="M323" s="14" t="str">
        <f>IFERROR(IF(IF(D323="Kroger",AVERAGEIFS('QA Check'!E:E,'QA Check'!C:C,RPT!A323,'QA Check'!H:H,"(QA)"),0)&gt;=90%,IF(AND(I323="Yes",J323&lt;&gt;"Unplanned PTO",U323=1),"Check",""),""),"")</f>
        <v/>
      </c>
      <c r="U323" s="17">
        <f t="shared" si="70"/>
        <v>0</v>
      </c>
      <c r="AE323" s="6"/>
      <c r="AI323" s="9" t="str">
        <f t="shared" ref="AI323:AI386" si="74">IF(G323="Plan 33",IF(AP323&gt;=38,3,0),"")</f>
        <v/>
      </c>
      <c r="AJ323" s="9" t="str">
        <f>IF(G323="Plan 3",IF(AND(H323&gt;=38,J323&lt;&gt;"Unplanned PTO"),IF(AND(INDEX(FPL!P:P,MATCH(RPT!A323,FPL!B:B,0),1)&gt;=0.92),4.25,3),IF(AND(H323&gt;=38,J323="Unplanned PTO",AP323&gt;=38),IF(INDEX(FPL!P:P,MATCH(RPT!A323,FPL!B:B,0),1)&gt;=0.92,4.25,3),IF(INDEX(FPL!P:P,MATCH(RPT!A323,FPL!B:B,0),1)&gt;=0.92,1.25,0))),"")</f>
        <v/>
      </c>
      <c r="AL323" s="22" t="e">
        <f>INDEX(Roster!F:F, MATCH(RPT!A323,Roster!A:A,0),1)</f>
        <v>#N/A</v>
      </c>
      <c r="AM323">
        <f>IF(SUMIFS(HRS!G:G,HRS!F:F,"REG",HRS!C:C,RPT!A323)+SUMIFS(HRS!G:G,HRS!F:F,"OT",HRS!C:C,RPT!A323)+SUMIFS(HRS!G:G,HRS!F:F,"PTO",HRS!C:C,RPT!A323,HRS!S:S,"PTOS")&gt;=38,SUMIFS(HRS!G:G,HRS!F:F,"REG",HRS!C:C,RPT!A323)+SUMIFS(HRS!G:G,HRS!F:F,"OT",HRS!C:C,RPT!A323),0)</f>
        <v>0</v>
      </c>
      <c r="AP323">
        <f>SUMIFS(HRS!G:G,HRS!C:C,E323,HRS!F:F,"REG")+SUMIFS(HRS!G:G,HRS!C:C,E323,HRS!F:F,"OT")</f>
        <v>0</v>
      </c>
      <c r="AS323" s="9" t="str">
        <f t="shared" si="71"/>
        <v>1322 322</v>
      </c>
      <c r="AT323" s="9">
        <f t="shared" si="72"/>
        <v>0</v>
      </c>
      <c r="AU323" s="9" t="str">
        <f t="shared" si="69"/>
        <v/>
      </c>
      <c r="AV323" s="19" t="str">
        <f t="shared" ref="AV323:AV386" si="75">IF(AND(AU323="OT",F323&lt;&gt;0), (AP323-F323)/24,"")</f>
        <v/>
      </c>
    </row>
    <row r="324" spans="1:48" customFormat="1" ht="12.75" customHeight="1" x14ac:dyDescent="0.2">
      <c r="A324" s="2">
        <f>Roster!A324</f>
        <v>0</v>
      </c>
      <c r="B324" s="2">
        <f t="shared" ref="B324:B387" si="76">B323+1</f>
        <v>323</v>
      </c>
      <c r="C324" s="2">
        <v>1323</v>
      </c>
      <c r="D324" s="2">
        <f>Roster!D324</f>
        <v>0</v>
      </c>
      <c r="E324" s="2"/>
      <c r="F324" s="2">
        <f>IFERROR(INDEX('Cur Sch'!G:G,MATCH(RPT!A324,'Cur Sch'!C:C,0),1),0)</f>
        <v>0</v>
      </c>
      <c r="G324" s="2">
        <f>Roster!N324</f>
        <v>0</v>
      </c>
      <c r="H324" s="3">
        <f>SUMIF(HRS!C:C,RPT!E324,HRS!G:G)</f>
        <v>0</v>
      </c>
      <c r="I324" s="9" t="str">
        <f>IFERROR(IF(VLOOKUP(A324,PA!A:E,5,0)=0,"Yes",""),"No")</f>
        <v>No</v>
      </c>
      <c r="J324" s="9" t="str">
        <f>IFERROR(IF(VLOOKUP(A324,PTO!A:L,12,0)="PTOU Applied", "Unplanned PTO",IF(VLOOKUP(A324,PTO!A:L,12,0)="PTOU ","Denied PTO","Planned PTO")),"No PTO")</f>
        <v>No PTO</v>
      </c>
      <c r="K324" s="9" t="str">
        <f t="shared" si="73"/>
        <v>Check</v>
      </c>
      <c r="L324" s="14" t="str">
        <f>IFERROR(IF(AND(D324="Kroger",OR(U324="1",U324="0")),IF(VLOOKUP(RPT!A324,KRG!$B$2:$BA$200,52,0)=0,IF(RPT!J324="Planned PTO",IF((F324-0.75)&lt;H324,"Check",""),""),""),""),"")</f>
        <v/>
      </c>
      <c r="M324" s="14" t="str">
        <f>IFERROR(IF(IF(D324="Kroger",AVERAGEIFS('QA Check'!E:E,'QA Check'!C:C,RPT!A324,'QA Check'!H:H,"(QA)"),0)&gt;=90%,IF(AND(I324="Yes",J324&lt;&gt;"Unplanned PTO",U324=1),"Check",""),""),"")</f>
        <v/>
      </c>
      <c r="U324" s="17">
        <f t="shared" si="70"/>
        <v>0</v>
      </c>
      <c r="AE324" s="6"/>
      <c r="AI324" s="9" t="str">
        <f t="shared" si="74"/>
        <v/>
      </c>
      <c r="AJ324" s="9" t="str">
        <f>IF(G324="Plan 3",IF(AND(H324&gt;=38,J324&lt;&gt;"Unplanned PTO"),IF(AND(INDEX(FPL!P:P,MATCH(RPT!A324,FPL!B:B,0),1)&gt;=0.92),4.25,3),IF(AND(H324&gt;=38,J324="Unplanned PTO",AP324&gt;=38),IF(INDEX(FPL!P:P,MATCH(RPT!A324,FPL!B:B,0),1)&gt;=0.92,4.25,3),IF(INDEX(FPL!P:P,MATCH(RPT!A324,FPL!B:B,0),1)&gt;=0.92,1.25,0))),"")</f>
        <v/>
      </c>
      <c r="AL324" s="22" t="e">
        <f>INDEX(Roster!F:F, MATCH(RPT!A324,Roster!A:A,0),1)</f>
        <v>#N/A</v>
      </c>
      <c r="AM324">
        <f>IF(SUMIFS(HRS!G:G,HRS!F:F,"REG",HRS!C:C,RPT!A324)+SUMIFS(HRS!G:G,HRS!F:F,"OT",HRS!C:C,RPT!A324)+SUMIFS(HRS!G:G,HRS!F:F,"PTO",HRS!C:C,RPT!A324,HRS!S:S,"PTOS")&gt;=38,SUMIFS(HRS!G:G,HRS!F:F,"REG",HRS!C:C,RPT!A324)+SUMIFS(HRS!G:G,HRS!F:F,"OT",HRS!C:C,RPT!A324),0)</f>
        <v>0</v>
      </c>
      <c r="AP324">
        <f>SUMIFS(HRS!G:G,HRS!C:C,E324,HRS!F:F,"REG")+SUMIFS(HRS!G:G,HRS!C:C,E324,HRS!F:F,"OT")</f>
        <v>0</v>
      </c>
      <c r="AS324" s="9" t="str">
        <f t="shared" si="71"/>
        <v>1323 323</v>
      </c>
      <c r="AT324" s="9">
        <f t="shared" si="72"/>
        <v>0</v>
      </c>
      <c r="AU324" s="9" t="str">
        <f t="shared" si="69"/>
        <v/>
      </c>
      <c r="AV324" s="19" t="str">
        <f t="shared" si="75"/>
        <v/>
      </c>
    </row>
    <row r="325" spans="1:48" customFormat="1" ht="12.75" customHeight="1" x14ac:dyDescent="0.2">
      <c r="A325" s="2">
        <f>Roster!A325</f>
        <v>0</v>
      </c>
      <c r="B325" s="2">
        <f t="shared" si="76"/>
        <v>324</v>
      </c>
      <c r="C325" s="2">
        <v>1324</v>
      </c>
      <c r="D325" s="2">
        <f>Roster!D325</f>
        <v>0</v>
      </c>
      <c r="E325" s="2"/>
      <c r="F325" s="2">
        <f>IFERROR(INDEX('Cur Sch'!G:G,MATCH(RPT!A325,'Cur Sch'!C:C,0),1),0)</f>
        <v>0</v>
      </c>
      <c r="G325" s="2">
        <f>Roster!N325</f>
        <v>0</v>
      </c>
      <c r="H325" s="3">
        <f>SUMIF(HRS!C:C,RPT!E325,HRS!G:G)</f>
        <v>0</v>
      </c>
      <c r="I325" s="9" t="str">
        <f>IFERROR(IF(VLOOKUP(A325,PA!A:E,5,0)=0,"Yes",""),"No")</f>
        <v>No</v>
      </c>
      <c r="J325" s="9" t="str">
        <f>IFERROR(IF(VLOOKUP(A325,PTO!A:L,12,0)="PTOU Applied", "Unplanned PTO",IF(VLOOKUP(A325,PTO!A:L,12,0)="PTOU ","Denied PTO","Planned PTO")),"No PTO")</f>
        <v>No PTO</v>
      </c>
      <c r="K325" s="9" t="str">
        <f t="shared" si="73"/>
        <v>Check</v>
      </c>
      <c r="L325" s="14" t="str">
        <f>IFERROR(IF(AND(D325="Kroger",OR(U325="1",U325="0")),IF(VLOOKUP(RPT!A325,KRG!$B$2:$BA$200,52,0)=0,IF(RPT!J325="Planned PTO",IF((F325-0.75)&lt;H325,"Check",""),""),""),""),"")</f>
        <v/>
      </c>
      <c r="M325" s="14" t="str">
        <f>IFERROR(IF(IF(D325="Kroger",AVERAGEIFS('QA Check'!E:E,'QA Check'!C:C,RPT!A325,'QA Check'!H:H,"(QA)"),0)&gt;=90%,IF(AND(I325="Yes",J325&lt;&gt;"Unplanned PTO",U325=1),"Check",""),""),"")</f>
        <v/>
      </c>
      <c r="U325" s="17">
        <f t="shared" si="70"/>
        <v>0</v>
      </c>
      <c r="AE325" s="6"/>
      <c r="AI325" s="9" t="str">
        <f t="shared" si="74"/>
        <v/>
      </c>
      <c r="AJ325" s="9" t="str">
        <f>IF(G325="Plan 3",IF(AND(H325&gt;=38,J325&lt;&gt;"Unplanned PTO"),IF(AND(INDEX(FPL!P:P,MATCH(RPT!A325,FPL!B:B,0),1)&gt;=0.92),4.25,3),IF(AND(H325&gt;=38,J325="Unplanned PTO",AP325&gt;=38),IF(INDEX(FPL!P:P,MATCH(RPT!A325,FPL!B:B,0),1)&gt;=0.92,4.25,3),IF(INDEX(FPL!P:P,MATCH(RPT!A325,FPL!B:B,0),1)&gt;=0.92,1.25,0))),"")</f>
        <v/>
      </c>
      <c r="AL325" s="22" t="e">
        <f>INDEX(Roster!F:F, MATCH(RPT!A325,Roster!A:A,0),1)</f>
        <v>#N/A</v>
      </c>
      <c r="AM325">
        <f>IF(SUMIFS(HRS!G:G,HRS!F:F,"REG",HRS!C:C,RPT!A325)+SUMIFS(HRS!G:G,HRS!F:F,"OT",HRS!C:C,RPT!A325)+SUMIFS(HRS!G:G,HRS!F:F,"PTO",HRS!C:C,RPT!A325,HRS!S:S,"PTOS")&gt;=38,SUMIFS(HRS!G:G,HRS!F:F,"REG",HRS!C:C,RPT!A325)+SUMIFS(HRS!G:G,HRS!F:F,"OT",HRS!C:C,RPT!A325),0)</f>
        <v>0</v>
      </c>
      <c r="AP325">
        <f>SUMIFS(HRS!G:G,HRS!C:C,E325,HRS!F:F,"REG")+SUMIFS(HRS!G:G,HRS!C:C,E325,HRS!F:F,"OT")</f>
        <v>0</v>
      </c>
      <c r="AS325" s="9" t="str">
        <f t="shared" si="71"/>
        <v>1324 324</v>
      </c>
      <c r="AT325" s="9">
        <f t="shared" si="72"/>
        <v>0</v>
      </c>
      <c r="AU325" s="9" t="str">
        <f t="shared" si="69"/>
        <v/>
      </c>
      <c r="AV325" s="19" t="str">
        <f t="shared" si="75"/>
        <v/>
      </c>
    </row>
    <row r="326" spans="1:48" customFormat="1" ht="12.75" customHeight="1" x14ac:dyDescent="0.2">
      <c r="A326" s="2">
        <f>Roster!A326</f>
        <v>0</v>
      </c>
      <c r="B326" s="2">
        <f t="shared" si="76"/>
        <v>325</v>
      </c>
      <c r="C326" s="2">
        <v>1325</v>
      </c>
      <c r="D326" s="2">
        <f>Roster!D326</f>
        <v>0</v>
      </c>
      <c r="E326" s="2"/>
      <c r="F326" s="2">
        <f>IFERROR(INDEX('Cur Sch'!G:G,MATCH(RPT!A326,'Cur Sch'!C:C,0),1),0)</f>
        <v>0</v>
      </c>
      <c r="G326" s="2">
        <f>Roster!N326</f>
        <v>0</v>
      </c>
      <c r="H326" s="3">
        <f>SUMIF(HRS!C:C,RPT!E326,HRS!G:G)</f>
        <v>0</v>
      </c>
      <c r="I326" s="9" t="str">
        <f>IFERROR(IF(VLOOKUP(A326,PA!A:E,5,0)=0,"Yes",""),"No")</f>
        <v>No</v>
      </c>
      <c r="J326" s="9" t="str">
        <f>IFERROR(IF(VLOOKUP(A326,PTO!A:L,12,0)="PTOU Applied", "Unplanned PTO",IF(VLOOKUP(A326,PTO!A:L,12,0)="PTOU ","Denied PTO","Planned PTO")),"No PTO")</f>
        <v>No PTO</v>
      </c>
      <c r="K326" s="9" t="str">
        <f t="shared" si="73"/>
        <v>Check</v>
      </c>
      <c r="L326" s="14" t="str">
        <f>IFERROR(IF(AND(D326="Kroger",OR(U326="1",U326="0")),IF(VLOOKUP(RPT!A326,KRG!$B$2:$BA$200,52,0)=0,IF(RPT!J326="Planned PTO",IF((F326-0.75)&lt;H326,"Check",""),""),""),""),"")</f>
        <v/>
      </c>
      <c r="M326" s="14" t="str">
        <f>IFERROR(IF(IF(D326="Kroger",AVERAGEIFS('QA Check'!E:E,'QA Check'!C:C,RPT!A326,'QA Check'!H:H,"(QA)"),0)&gt;=90%,IF(AND(I326="Yes",J326&lt;&gt;"Unplanned PTO",U326=1),"Check",""),""),"")</f>
        <v/>
      </c>
      <c r="U326" s="17">
        <f t="shared" si="70"/>
        <v>0</v>
      </c>
      <c r="AE326" s="6"/>
      <c r="AI326" s="9" t="str">
        <f t="shared" si="74"/>
        <v/>
      </c>
      <c r="AJ326" s="9" t="str">
        <f>IF(G326="Plan 3",IF(AND(H326&gt;=38,J326&lt;&gt;"Unplanned PTO"),IF(AND(INDEX(FPL!P:P,MATCH(RPT!A326,FPL!B:B,0),1)&gt;=0.92),4.25,3),IF(AND(H326&gt;=38,J326="Unplanned PTO",AP326&gt;=38),IF(INDEX(FPL!P:P,MATCH(RPT!A326,FPL!B:B,0),1)&gt;=0.92,4.25,3),IF(INDEX(FPL!P:P,MATCH(RPT!A326,FPL!B:B,0),1)&gt;=0.92,1.25,0))),"")</f>
        <v/>
      </c>
      <c r="AL326" s="22" t="e">
        <f>INDEX(Roster!F:F, MATCH(RPT!A326,Roster!A:A,0),1)</f>
        <v>#N/A</v>
      </c>
      <c r="AM326">
        <f>IF(SUMIFS(HRS!G:G,HRS!F:F,"REG",HRS!C:C,RPT!A326)+SUMIFS(HRS!G:G,HRS!F:F,"OT",HRS!C:C,RPT!A326)+SUMIFS(HRS!G:G,HRS!F:F,"PTO",HRS!C:C,RPT!A326,HRS!S:S,"PTOS")&gt;=38,SUMIFS(HRS!G:G,HRS!F:F,"REG",HRS!C:C,RPT!A326)+SUMIFS(HRS!G:G,HRS!F:F,"OT",HRS!C:C,RPT!A326),0)</f>
        <v>0</v>
      </c>
      <c r="AP326">
        <f>SUMIFS(HRS!G:G,HRS!C:C,E326,HRS!F:F,"REG")+SUMIFS(HRS!G:G,HRS!C:C,E326,HRS!F:F,"OT")</f>
        <v>0</v>
      </c>
      <c r="AS326" s="9" t="str">
        <f t="shared" si="71"/>
        <v>1325 325</v>
      </c>
      <c r="AT326" s="9">
        <f t="shared" si="72"/>
        <v>0</v>
      </c>
      <c r="AU326" s="9" t="str">
        <f t="shared" si="69"/>
        <v/>
      </c>
      <c r="AV326" s="19" t="str">
        <f t="shared" si="75"/>
        <v/>
      </c>
    </row>
    <row r="327" spans="1:48" customFormat="1" ht="12.75" customHeight="1" x14ac:dyDescent="0.2">
      <c r="A327" s="2">
        <f>Roster!A327</f>
        <v>0</v>
      </c>
      <c r="B327" s="2">
        <f t="shared" si="76"/>
        <v>326</v>
      </c>
      <c r="C327" s="2">
        <v>1326</v>
      </c>
      <c r="D327" s="2">
        <f>Roster!D327</f>
        <v>0</v>
      </c>
      <c r="E327" s="2"/>
      <c r="F327" s="2">
        <f>IFERROR(INDEX('Cur Sch'!G:G,MATCH(RPT!A327,'Cur Sch'!C:C,0),1),0)</f>
        <v>0</v>
      </c>
      <c r="G327" s="2">
        <f>Roster!N327</f>
        <v>0</v>
      </c>
      <c r="H327" s="3">
        <f>SUMIF(HRS!C:C,RPT!E327,HRS!G:G)</f>
        <v>0</v>
      </c>
      <c r="I327" s="9" t="str">
        <f>IFERROR(IF(VLOOKUP(A327,PA!A:E,5,0)=0,"Yes",""),"No")</f>
        <v>No</v>
      </c>
      <c r="J327" s="9" t="str">
        <f>IFERROR(IF(VLOOKUP(A327,PTO!A:L,12,0)="PTOU Applied", "Unplanned PTO",IF(VLOOKUP(A327,PTO!A:L,12,0)="PTOU ","Denied PTO","Planned PTO")),"No PTO")</f>
        <v>No PTO</v>
      </c>
      <c r="K327" s="9" t="str">
        <f t="shared" si="73"/>
        <v>Check</v>
      </c>
      <c r="L327" s="14" t="str">
        <f>IFERROR(IF(AND(D327="Kroger",OR(U327="1",U327="0")),IF(VLOOKUP(RPT!A327,KRG!$B$2:$BA$200,52,0)=0,IF(RPT!J327="Planned PTO",IF((F327-0.75)&lt;H327,"Check",""),""),""),""),"")</f>
        <v/>
      </c>
      <c r="M327" s="14" t="str">
        <f>IFERROR(IF(IF(D327="Kroger",AVERAGEIFS('QA Check'!E:E,'QA Check'!C:C,RPT!A327,'QA Check'!H:H,"(QA)"),0)&gt;=90%,IF(AND(I327="Yes",J327&lt;&gt;"Unplanned PTO",U327=1),"Check",""),""),"")</f>
        <v/>
      </c>
      <c r="U327" s="17">
        <f t="shared" si="70"/>
        <v>0</v>
      </c>
      <c r="AE327" s="6"/>
      <c r="AI327" s="9" t="str">
        <f t="shared" si="74"/>
        <v/>
      </c>
      <c r="AJ327" s="9" t="str">
        <f>IF(G327="Plan 3",IF(AND(H327&gt;=38,J327&lt;&gt;"Unplanned PTO"),IF(AND(INDEX(FPL!P:P,MATCH(RPT!A327,FPL!B:B,0),1)&gt;=0.92),4.25,3),IF(AND(H327&gt;=38,J327="Unplanned PTO",AP327&gt;=38),IF(INDEX(FPL!P:P,MATCH(RPT!A327,FPL!B:B,0),1)&gt;=0.92,4.25,3),IF(INDEX(FPL!P:P,MATCH(RPT!A327,FPL!B:B,0),1)&gt;=0.92,1.25,0))),"")</f>
        <v/>
      </c>
      <c r="AL327" s="22" t="e">
        <f>INDEX(Roster!F:F, MATCH(RPT!A327,Roster!A:A,0),1)</f>
        <v>#N/A</v>
      </c>
      <c r="AM327">
        <f>IF(SUMIFS(HRS!G:G,HRS!F:F,"REG",HRS!C:C,RPT!A327)+SUMIFS(HRS!G:G,HRS!F:F,"OT",HRS!C:C,RPT!A327)+SUMIFS(HRS!G:G,HRS!F:F,"PTO",HRS!C:C,RPT!A327,HRS!S:S,"PTOS")&gt;=38,SUMIFS(HRS!G:G,HRS!F:F,"REG",HRS!C:C,RPT!A327)+SUMIFS(HRS!G:G,HRS!F:F,"OT",HRS!C:C,RPT!A327),0)</f>
        <v>0</v>
      </c>
      <c r="AP327">
        <f>SUMIFS(HRS!G:G,HRS!C:C,E327,HRS!F:F,"REG")+SUMIFS(HRS!G:G,HRS!C:C,E327,HRS!F:F,"OT")</f>
        <v>0</v>
      </c>
      <c r="AS327" s="9" t="str">
        <f t="shared" si="71"/>
        <v>1326 326</v>
      </c>
      <c r="AT327" s="9">
        <f t="shared" si="72"/>
        <v>0</v>
      </c>
      <c r="AU327" s="9" t="str">
        <f t="shared" si="69"/>
        <v/>
      </c>
      <c r="AV327" s="19" t="str">
        <f t="shared" si="75"/>
        <v/>
      </c>
    </row>
    <row r="328" spans="1:48" customFormat="1" ht="12.75" customHeight="1" x14ac:dyDescent="0.2">
      <c r="A328" s="2">
        <f>Roster!A328</f>
        <v>0</v>
      </c>
      <c r="B328" s="2">
        <f t="shared" si="76"/>
        <v>327</v>
      </c>
      <c r="C328" s="2">
        <v>1327</v>
      </c>
      <c r="D328" s="2">
        <f>Roster!D328</f>
        <v>0</v>
      </c>
      <c r="E328" s="2"/>
      <c r="F328" s="2">
        <f>IFERROR(INDEX('Cur Sch'!G:G,MATCH(RPT!A328,'Cur Sch'!C:C,0),1),0)</f>
        <v>0</v>
      </c>
      <c r="G328" s="2">
        <f>Roster!N328</f>
        <v>0</v>
      </c>
      <c r="H328" s="3">
        <f>SUMIF(HRS!C:C,RPT!E328,HRS!G:G)</f>
        <v>0</v>
      </c>
      <c r="I328" s="9" t="str">
        <f>IFERROR(IF(VLOOKUP(A328,PA!A:E,5,0)=0,"Yes",""),"No")</f>
        <v>No</v>
      </c>
      <c r="J328" s="9" t="str">
        <f>IFERROR(IF(VLOOKUP(A328,PTO!A:L,12,0)="PTOU Applied", "Unplanned PTO",IF(VLOOKUP(A328,PTO!A:L,12,0)="PTOU ","Denied PTO","Planned PTO")),"No PTO")</f>
        <v>No PTO</v>
      </c>
      <c r="K328" s="9" t="str">
        <f t="shared" si="73"/>
        <v>Check</v>
      </c>
      <c r="L328" s="14" t="str">
        <f>IFERROR(IF(AND(D328="Kroger",OR(U328="1",U328="0")),IF(VLOOKUP(RPT!A328,KRG!$B$2:$BA$200,52,0)=0,IF(RPT!J328="Planned PTO",IF((F328-0.75)&lt;H328,"Check",""),""),""),""),"")</f>
        <v/>
      </c>
      <c r="M328" s="14" t="str">
        <f>IFERROR(IF(IF(D328="Kroger",AVERAGEIFS('QA Check'!E:E,'QA Check'!C:C,RPT!A328,'QA Check'!H:H,"(QA)"),0)&gt;=90%,IF(AND(I328="Yes",J328&lt;&gt;"Unplanned PTO",U328=1),"Check",""),""),"")</f>
        <v/>
      </c>
      <c r="U328" s="17">
        <f t="shared" si="70"/>
        <v>0</v>
      </c>
      <c r="AE328" s="6"/>
      <c r="AI328" s="9" t="str">
        <f t="shared" si="74"/>
        <v/>
      </c>
      <c r="AJ328" s="9" t="str">
        <f>IF(G328="Plan 3",IF(AND(H328&gt;=38,J328&lt;&gt;"Unplanned PTO"),IF(AND(INDEX(FPL!P:P,MATCH(RPT!A328,FPL!B:B,0),1)&gt;=0.92),4.25,3),IF(AND(H328&gt;=38,J328="Unplanned PTO",AP328&gt;=38),IF(INDEX(FPL!P:P,MATCH(RPT!A328,FPL!B:B,0),1)&gt;=0.92,4.25,3),IF(INDEX(FPL!P:P,MATCH(RPT!A328,FPL!B:B,0),1)&gt;=0.92,1.25,0))),"")</f>
        <v/>
      </c>
      <c r="AL328" s="22" t="e">
        <f>INDEX(Roster!F:F, MATCH(RPT!A328,Roster!A:A,0),1)</f>
        <v>#N/A</v>
      </c>
      <c r="AM328">
        <f>IF(SUMIFS(HRS!G:G,HRS!F:F,"REG",HRS!C:C,RPT!A328)+SUMIFS(HRS!G:G,HRS!F:F,"OT",HRS!C:C,RPT!A328)+SUMIFS(HRS!G:G,HRS!F:F,"PTO",HRS!C:C,RPT!A328,HRS!S:S,"PTOS")&gt;=38,SUMIFS(HRS!G:G,HRS!F:F,"REG",HRS!C:C,RPT!A328)+SUMIFS(HRS!G:G,HRS!F:F,"OT",HRS!C:C,RPT!A328),0)</f>
        <v>0</v>
      </c>
      <c r="AP328">
        <f>SUMIFS(HRS!G:G,HRS!C:C,E328,HRS!F:F,"REG")+SUMIFS(HRS!G:G,HRS!C:C,E328,HRS!F:F,"OT")</f>
        <v>0</v>
      </c>
      <c r="AS328" s="9" t="str">
        <f t="shared" si="71"/>
        <v>1327 327</v>
      </c>
      <c r="AT328" s="9">
        <f t="shared" si="72"/>
        <v>0</v>
      </c>
      <c r="AU328" s="9" t="str">
        <f t="shared" si="69"/>
        <v/>
      </c>
      <c r="AV328" s="19" t="str">
        <f t="shared" si="75"/>
        <v/>
      </c>
    </row>
    <row r="329" spans="1:48" customFormat="1" ht="12.75" customHeight="1" x14ac:dyDescent="0.2">
      <c r="A329" s="2">
        <f>Roster!A329</f>
        <v>0</v>
      </c>
      <c r="B329" s="2">
        <f t="shared" si="76"/>
        <v>328</v>
      </c>
      <c r="C329" s="2">
        <v>1328</v>
      </c>
      <c r="D329" s="2">
        <f>Roster!D329</f>
        <v>0</v>
      </c>
      <c r="E329" s="2"/>
      <c r="F329" s="2">
        <f>IFERROR(INDEX('Cur Sch'!G:G,MATCH(RPT!A329,'Cur Sch'!C:C,0),1),0)</f>
        <v>0</v>
      </c>
      <c r="G329" s="2">
        <f>Roster!N329</f>
        <v>0</v>
      </c>
      <c r="H329" s="3">
        <f>SUMIF(HRS!C:C,RPT!E329,HRS!G:G)</f>
        <v>0</v>
      </c>
      <c r="I329" s="9" t="str">
        <f>IFERROR(IF(VLOOKUP(A329,PA!A:E,5,0)=0,"Yes",""),"No")</f>
        <v>No</v>
      </c>
      <c r="J329" s="9" t="str">
        <f>IFERROR(IF(VLOOKUP(A329,PTO!A:L,12,0)="PTOU Applied", "Unplanned PTO",IF(VLOOKUP(A329,PTO!A:L,12,0)="PTOU ","Denied PTO","Planned PTO")),"No PTO")</f>
        <v>No PTO</v>
      </c>
      <c r="K329" s="9" t="str">
        <f t="shared" si="73"/>
        <v>Check</v>
      </c>
      <c r="L329" s="14" t="str">
        <f>IFERROR(IF(AND(D329="Kroger",OR(U329="1",U329="0")),IF(VLOOKUP(RPT!A329,KRG!$B$2:$BA$200,52,0)=0,IF(RPT!J329="Planned PTO",IF((F329-0.75)&lt;H329,"Check",""),""),""),""),"")</f>
        <v/>
      </c>
      <c r="M329" s="14" t="str">
        <f>IFERROR(IF(IF(D329="Kroger",AVERAGEIFS('QA Check'!E:E,'QA Check'!C:C,RPT!A329,'QA Check'!H:H,"(QA)"),0)&gt;=90%,IF(AND(I329="Yes",J329&lt;&gt;"Unplanned PTO",U329=1),"Check",""),""),"")</f>
        <v/>
      </c>
      <c r="U329" s="17">
        <f t="shared" si="70"/>
        <v>0</v>
      </c>
      <c r="AE329" s="6"/>
      <c r="AI329" s="9" t="str">
        <f t="shared" si="74"/>
        <v/>
      </c>
      <c r="AJ329" s="9" t="str">
        <f>IF(G329="Plan 3",IF(AND(H329&gt;=38,J329&lt;&gt;"Unplanned PTO"),IF(AND(INDEX(FPL!P:P,MATCH(RPT!A329,FPL!B:B,0),1)&gt;=0.92),4.25,3),IF(AND(H329&gt;=38,J329="Unplanned PTO",AP329&gt;=38),IF(INDEX(FPL!P:P,MATCH(RPT!A329,FPL!B:B,0),1)&gt;=0.92,4.25,3),IF(INDEX(FPL!P:P,MATCH(RPT!A329,FPL!B:B,0),1)&gt;=0.92,1.25,0))),"")</f>
        <v/>
      </c>
      <c r="AL329" s="22" t="e">
        <f>INDEX(Roster!F:F, MATCH(RPT!A329,Roster!A:A,0),1)</f>
        <v>#N/A</v>
      </c>
      <c r="AM329">
        <f>IF(SUMIFS(HRS!G:G,HRS!F:F,"REG",HRS!C:C,RPT!A329)+SUMIFS(HRS!G:G,HRS!F:F,"OT",HRS!C:C,RPT!A329)+SUMIFS(HRS!G:G,HRS!F:F,"PTO",HRS!C:C,RPT!A329,HRS!S:S,"PTOS")&gt;=38,SUMIFS(HRS!G:G,HRS!F:F,"REG",HRS!C:C,RPT!A329)+SUMIFS(HRS!G:G,HRS!F:F,"OT",HRS!C:C,RPT!A329),0)</f>
        <v>0</v>
      </c>
      <c r="AP329">
        <f>SUMIFS(HRS!G:G,HRS!C:C,E329,HRS!F:F,"REG")+SUMIFS(HRS!G:G,HRS!C:C,E329,HRS!F:F,"OT")</f>
        <v>0</v>
      </c>
      <c r="AS329" s="9" t="str">
        <f t="shared" si="71"/>
        <v>1328 328</v>
      </c>
      <c r="AT329" s="9">
        <f t="shared" si="72"/>
        <v>0</v>
      </c>
      <c r="AU329" s="9" t="str">
        <f t="shared" si="69"/>
        <v/>
      </c>
      <c r="AV329" s="19" t="str">
        <f t="shared" si="75"/>
        <v/>
      </c>
    </row>
    <row r="330" spans="1:48" customFormat="1" ht="12.75" customHeight="1" x14ac:dyDescent="0.2">
      <c r="A330" s="2">
        <f>Roster!A330</f>
        <v>0</v>
      </c>
      <c r="B330" s="2">
        <f t="shared" si="76"/>
        <v>329</v>
      </c>
      <c r="C330" s="2">
        <v>1329</v>
      </c>
      <c r="D330" s="2">
        <f>Roster!D330</f>
        <v>0</v>
      </c>
      <c r="E330" s="2"/>
      <c r="F330" s="2">
        <f>IFERROR(INDEX('Cur Sch'!G:G,MATCH(RPT!A330,'Cur Sch'!C:C,0),1),0)</f>
        <v>0</v>
      </c>
      <c r="G330" s="2">
        <f>Roster!N330</f>
        <v>0</v>
      </c>
      <c r="H330" s="3">
        <f>SUMIF(HRS!C:C,RPT!E330,HRS!G:G)</f>
        <v>0</v>
      </c>
      <c r="I330" s="9" t="str">
        <f>IFERROR(IF(VLOOKUP(A330,PA!A:E,5,0)=0,"Yes",""),"No")</f>
        <v>No</v>
      </c>
      <c r="J330" s="9" t="str">
        <f>IFERROR(IF(VLOOKUP(A330,PTO!A:L,12,0)="PTOU Applied", "Unplanned PTO",IF(VLOOKUP(A330,PTO!A:L,12,0)="PTOU ","Denied PTO","Planned PTO")),"No PTO")</f>
        <v>No PTO</v>
      </c>
      <c r="K330" s="9" t="str">
        <f t="shared" si="73"/>
        <v>Check</v>
      </c>
      <c r="L330" s="14" t="str">
        <f>IFERROR(IF(AND(D330="Kroger",OR(U330="1",U330="0")),IF(VLOOKUP(RPT!A330,KRG!$B$2:$BA$200,52,0)=0,IF(RPT!J330="Planned PTO",IF((F330-0.75)&lt;H330,"Check",""),""),""),""),"")</f>
        <v/>
      </c>
      <c r="M330" s="14" t="str">
        <f>IFERROR(IF(IF(D330="Kroger",AVERAGEIFS('QA Check'!E:E,'QA Check'!C:C,RPT!A330,'QA Check'!H:H,"(QA)"),0)&gt;=90%,IF(AND(I330="Yes",J330&lt;&gt;"Unplanned PTO",U330=1),"Check",""),""),"")</f>
        <v/>
      </c>
      <c r="U330" s="17">
        <f t="shared" si="70"/>
        <v>0</v>
      </c>
      <c r="AE330" s="6"/>
      <c r="AI330" s="9" t="str">
        <f t="shared" si="74"/>
        <v/>
      </c>
      <c r="AJ330" s="9" t="str">
        <f>IF(G330="Plan 3",IF(AND(H330&gt;=38,J330&lt;&gt;"Unplanned PTO"),IF(AND(INDEX(FPL!P:P,MATCH(RPT!A330,FPL!B:B,0),1)&gt;=0.92),4.25,3),IF(AND(H330&gt;=38,J330="Unplanned PTO",AP330&gt;=38),IF(INDEX(FPL!P:P,MATCH(RPT!A330,FPL!B:B,0),1)&gt;=0.92,4.25,3),IF(INDEX(FPL!P:P,MATCH(RPT!A330,FPL!B:B,0),1)&gt;=0.92,1.25,0))),"")</f>
        <v/>
      </c>
      <c r="AL330" s="22" t="e">
        <f>INDEX(Roster!F:F, MATCH(RPT!A330,Roster!A:A,0),1)</f>
        <v>#N/A</v>
      </c>
      <c r="AM330">
        <f>IF(SUMIFS(HRS!G:G,HRS!F:F,"REG",HRS!C:C,RPT!A330)+SUMIFS(HRS!G:G,HRS!F:F,"OT",HRS!C:C,RPT!A330)+SUMIFS(HRS!G:G,HRS!F:F,"PTO",HRS!C:C,RPT!A330,HRS!S:S,"PTOS")&gt;=38,SUMIFS(HRS!G:G,HRS!F:F,"REG",HRS!C:C,RPT!A330)+SUMIFS(HRS!G:G,HRS!F:F,"OT",HRS!C:C,RPT!A330),0)</f>
        <v>0</v>
      </c>
      <c r="AP330">
        <f>SUMIFS(HRS!G:G,HRS!C:C,E330,HRS!F:F,"REG")+SUMIFS(HRS!G:G,HRS!C:C,E330,HRS!F:F,"OT")</f>
        <v>0</v>
      </c>
      <c r="AS330" s="9" t="str">
        <f t="shared" si="71"/>
        <v>1329 329</v>
      </c>
      <c r="AT330" s="9">
        <f t="shared" si="72"/>
        <v>0</v>
      </c>
      <c r="AU330" s="9" t="str">
        <f t="shared" si="69"/>
        <v/>
      </c>
      <c r="AV330" s="19" t="str">
        <f t="shared" si="75"/>
        <v/>
      </c>
    </row>
    <row r="331" spans="1:48" customFormat="1" ht="12.75" customHeight="1" x14ac:dyDescent="0.2">
      <c r="A331" s="2">
        <f>Roster!A331</f>
        <v>0</v>
      </c>
      <c r="B331" s="2">
        <f t="shared" si="76"/>
        <v>330</v>
      </c>
      <c r="C331" s="2">
        <v>1330</v>
      </c>
      <c r="D331" s="2">
        <f>Roster!D331</f>
        <v>0</v>
      </c>
      <c r="E331" s="2"/>
      <c r="F331" s="2">
        <f>IFERROR(INDEX('Cur Sch'!G:G,MATCH(RPT!A331,'Cur Sch'!C:C,0),1),0)</f>
        <v>0</v>
      </c>
      <c r="G331" s="2">
        <f>Roster!N331</f>
        <v>0</v>
      </c>
      <c r="H331" s="3">
        <f>SUMIF(HRS!C:C,RPT!E331,HRS!G:G)</f>
        <v>0</v>
      </c>
      <c r="I331" s="9" t="str">
        <f>IFERROR(IF(VLOOKUP(A331,PA!A:E,5,0)=0,"Yes",""),"No")</f>
        <v>No</v>
      </c>
      <c r="J331" s="9" t="str">
        <f>IFERROR(IF(VLOOKUP(A331,PTO!A:L,12,0)="PTOU Applied", "Unplanned PTO",IF(VLOOKUP(A331,PTO!A:L,12,0)="PTOU ","Denied PTO","Planned PTO")),"No PTO")</f>
        <v>No PTO</v>
      </c>
      <c r="K331" s="9" t="str">
        <f t="shared" si="73"/>
        <v>Check</v>
      </c>
      <c r="L331" s="14" t="str">
        <f>IFERROR(IF(AND(D331="Kroger",OR(U331="1",U331="0")),IF(VLOOKUP(RPT!A331,KRG!$B$2:$BA$200,52,0)=0,IF(RPT!J331="Planned PTO",IF((F331-0.75)&lt;H331,"Check",""),""),""),""),"")</f>
        <v/>
      </c>
      <c r="M331" s="14" t="str">
        <f>IFERROR(IF(IF(D331="Kroger",AVERAGEIFS('QA Check'!E:E,'QA Check'!C:C,RPT!A331,'QA Check'!H:H,"(QA)"),0)&gt;=90%,IF(AND(I331="Yes",J331&lt;&gt;"Unplanned PTO",U331=1),"Check",""),""),"")</f>
        <v/>
      </c>
      <c r="U331" s="17">
        <f t="shared" si="70"/>
        <v>0</v>
      </c>
      <c r="AE331" s="6"/>
      <c r="AI331" s="9" t="str">
        <f t="shared" si="74"/>
        <v/>
      </c>
      <c r="AJ331" s="9" t="str">
        <f>IF(G331="Plan 3",IF(AND(H331&gt;=38,J331&lt;&gt;"Unplanned PTO"),IF(AND(INDEX(FPL!P:P,MATCH(RPT!A331,FPL!B:B,0),1)&gt;=0.92),4.25,3),IF(AND(H331&gt;=38,J331="Unplanned PTO",AP331&gt;=38),IF(INDEX(FPL!P:P,MATCH(RPT!A331,FPL!B:B,0),1)&gt;=0.92,4.25,3),IF(INDEX(FPL!P:P,MATCH(RPT!A331,FPL!B:B,0),1)&gt;=0.92,1.25,0))),"")</f>
        <v/>
      </c>
      <c r="AL331" s="22" t="e">
        <f>INDEX(Roster!F:F, MATCH(RPT!A331,Roster!A:A,0),1)</f>
        <v>#N/A</v>
      </c>
      <c r="AM331">
        <f>IF(SUMIFS(HRS!G:G,HRS!F:F,"REG",HRS!C:C,RPT!A331)+SUMIFS(HRS!G:G,HRS!F:F,"OT",HRS!C:C,RPT!A331)+SUMIFS(HRS!G:G,HRS!F:F,"PTO",HRS!C:C,RPT!A331,HRS!S:S,"PTOS")&gt;=38,SUMIFS(HRS!G:G,HRS!F:F,"REG",HRS!C:C,RPT!A331)+SUMIFS(HRS!G:G,HRS!F:F,"OT",HRS!C:C,RPT!A331),0)</f>
        <v>0</v>
      </c>
      <c r="AP331">
        <f>SUMIFS(HRS!G:G,HRS!C:C,E331,HRS!F:F,"REG")+SUMIFS(HRS!G:G,HRS!C:C,E331,HRS!F:F,"OT")</f>
        <v>0</v>
      </c>
      <c r="AS331" s="9" t="str">
        <f t="shared" si="71"/>
        <v>1330 330</v>
      </c>
      <c r="AT331" s="9">
        <f t="shared" si="72"/>
        <v>0</v>
      </c>
      <c r="AU331" s="9" t="str">
        <f t="shared" si="69"/>
        <v/>
      </c>
      <c r="AV331" s="19" t="str">
        <f t="shared" si="75"/>
        <v/>
      </c>
    </row>
    <row r="332" spans="1:48" customFormat="1" ht="12.75" customHeight="1" x14ac:dyDescent="0.2">
      <c r="A332" s="2">
        <f>Roster!A332</f>
        <v>0</v>
      </c>
      <c r="B332" s="2">
        <f t="shared" si="76"/>
        <v>331</v>
      </c>
      <c r="C332" s="2">
        <v>1331</v>
      </c>
      <c r="D332" s="2">
        <f>Roster!D332</f>
        <v>0</v>
      </c>
      <c r="E332" s="2"/>
      <c r="F332" s="2">
        <f>IFERROR(INDEX('Cur Sch'!G:G,MATCH(RPT!A332,'Cur Sch'!C:C,0),1),0)</f>
        <v>0</v>
      </c>
      <c r="G332" s="2">
        <f>Roster!N332</f>
        <v>0</v>
      </c>
      <c r="H332" s="3">
        <f>SUMIF(HRS!C:C,RPT!E332,HRS!G:G)</f>
        <v>0</v>
      </c>
      <c r="I332" s="9" t="str">
        <f>IFERROR(IF(VLOOKUP(A332,PA!A:E,5,0)=0,"Yes",""),"No")</f>
        <v>No</v>
      </c>
      <c r="J332" s="9" t="str">
        <f>IFERROR(IF(VLOOKUP(A332,PTO!A:L,12,0)="PTOU Applied", "Unplanned PTO",IF(VLOOKUP(A332,PTO!A:L,12,0)="PTOU ","Denied PTO","Planned PTO")),"No PTO")</f>
        <v>No PTO</v>
      </c>
      <c r="K332" s="9" t="str">
        <f t="shared" si="73"/>
        <v>Check</v>
      </c>
      <c r="L332" s="14" t="str">
        <f>IFERROR(IF(AND(D332="Kroger",OR(U332="1",U332="0")),IF(VLOOKUP(RPT!A332,KRG!$B$2:$BA$200,52,0)=0,IF(RPT!J332="Planned PTO",IF((F332-0.75)&lt;H332,"Check",""),""),""),""),"")</f>
        <v/>
      </c>
      <c r="M332" s="14" t="str">
        <f>IFERROR(IF(IF(D332="Kroger",AVERAGEIFS('QA Check'!E:E,'QA Check'!C:C,RPT!A332,'QA Check'!H:H,"(QA)"),0)&gt;=90%,IF(AND(I332="Yes",J332&lt;&gt;"Unplanned PTO",U332=1),"Check",""),""),"")</f>
        <v/>
      </c>
      <c r="U332" s="17">
        <f t="shared" si="70"/>
        <v>0</v>
      </c>
      <c r="AE332" s="6"/>
      <c r="AI332" s="9" t="str">
        <f t="shared" si="74"/>
        <v/>
      </c>
      <c r="AJ332" s="9" t="str">
        <f>IF(G332="Plan 3",IF(AND(H332&gt;=38,J332&lt;&gt;"Unplanned PTO"),IF(AND(INDEX(FPL!P:P,MATCH(RPT!A332,FPL!B:B,0),1)&gt;=0.92),4.25,3),IF(AND(H332&gt;=38,J332="Unplanned PTO",AP332&gt;=38),IF(INDEX(FPL!P:P,MATCH(RPT!A332,FPL!B:B,0),1)&gt;=0.92,4.25,3),IF(INDEX(FPL!P:P,MATCH(RPT!A332,FPL!B:B,0),1)&gt;=0.92,1.25,0))),"")</f>
        <v/>
      </c>
      <c r="AL332" s="22" t="e">
        <f>INDEX(Roster!F:F, MATCH(RPT!A332,Roster!A:A,0),1)</f>
        <v>#N/A</v>
      </c>
      <c r="AM332">
        <f>IF(SUMIFS(HRS!G:G,HRS!F:F,"REG",HRS!C:C,RPT!A332)+SUMIFS(HRS!G:G,HRS!F:F,"OT",HRS!C:C,RPT!A332)+SUMIFS(HRS!G:G,HRS!F:F,"PTO",HRS!C:C,RPT!A332,HRS!S:S,"PTOS")&gt;=38,SUMIFS(HRS!G:G,HRS!F:F,"REG",HRS!C:C,RPT!A332)+SUMIFS(HRS!G:G,HRS!F:F,"OT",HRS!C:C,RPT!A332),0)</f>
        <v>0</v>
      </c>
      <c r="AP332">
        <f>SUMIFS(HRS!G:G,HRS!C:C,E332,HRS!F:F,"REG")+SUMIFS(HRS!G:G,HRS!C:C,E332,HRS!F:F,"OT")</f>
        <v>0</v>
      </c>
      <c r="AS332" s="9" t="str">
        <f t="shared" si="71"/>
        <v>1331 331</v>
      </c>
      <c r="AT332" s="9">
        <f t="shared" si="72"/>
        <v>0</v>
      </c>
      <c r="AU332" s="9" t="str">
        <f t="shared" si="69"/>
        <v/>
      </c>
      <c r="AV332" s="19" t="str">
        <f t="shared" si="75"/>
        <v/>
      </c>
    </row>
    <row r="333" spans="1:48" customFormat="1" ht="12.75" customHeight="1" x14ac:dyDescent="0.2">
      <c r="A333" s="2">
        <f>Roster!A333</f>
        <v>0</v>
      </c>
      <c r="B333" s="2">
        <f t="shared" si="76"/>
        <v>332</v>
      </c>
      <c r="C333" s="2">
        <v>1332</v>
      </c>
      <c r="D333" s="2">
        <f>Roster!D333</f>
        <v>0</v>
      </c>
      <c r="E333" s="2"/>
      <c r="F333" s="2">
        <f>IFERROR(INDEX('Cur Sch'!G:G,MATCH(RPT!A333,'Cur Sch'!C:C,0),1),0)</f>
        <v>0</v>
      </c>
      <c r="G333" s="2">
        <f>Roster!N333</f>
        <v>0</v>
      </c>
      <c r="H333" s="3">
        <f>SUMIF(HRS!C:C,RPT!E333,HRS!G:G)</f>
        <v>0</v>
      </c>
      <c r="I333" s="9" t="str">
        <f>IFERROR(IF(VLOOKUP(A333,PA!A:E,5,0)=0,"Yes",""),"No")</f>
        <v>No</v>
      </c>
      <c r="J333" s="9" t="str">
        <f>IFERROR(IF(VLOOKUP(A333,PTO!A:L,12,0)="PTOU Applied", "Unplanned PTO",IF(VLOOKUP(A333,PTO!A:L,12,0)="PTOU ","Denied PTO","Planned PTO")),"No PTO")</f>
        <v>No PTO</v>
      </c>
      <c r="K333" s="9" t="str">
        <f t="shared" si="73"/>
        <v>Check</v>
      </c>
      <c r="L333" s="14" t="str">
        <f>IFERROR(IF(AND(D333="Kroger",OR(U333="1",U333="0")),IF(VLOOKUP(RPT!A333,KRG!$B$2:$BA$200,52,0)=0,IF(RPT!J333="Planned PTO",IF((F333-0.75)&lt;H333,"Check",""),""),""),""),"")</f>
        <v/>
      </c>
      <c r="M333" s="14" t="str">
        <f>IFERROR(IF(IF(D333="Kroger",AVERAGEIFS('QA Check'!E:E,'QA Check'!C:C,RPT!A333,'QA Check'!H:H,"(QA)"),0)&gt;=90%,IF(AND(I333="Yes",J333&lt;&gt;"Unplanned PTO",U333=1),"Check",""),""),"")</f>
        <v/>
      </c>
      <c r="U333" s="17">
        <f t="shared" si="70"/>
        <v>0</v>
      </c>
      <c r="AE333" s="6"/>
      <c r="AI333" s="9" t="str">
        <f t="shared" si="74"/>
        <v/>
      </c>
      <c r="AJ333" s="9" t="str">
        <f>IF(G333="Plan 3",IF(AND(H333&gt;=38,J333&lt;&gt;"Unplanned PTO"),IF(AND(INDEX(FPL!P:P,MATCH(RPT!A333,FPL!B:B,0),1)&gt;=0.92),4.25,3),IF(AND(H333&gt;=38,J333="Unplanned PTO",AP333&gt;=38),IF(INDEX(FPL!P:P,MATCH(RPT!A333,FPL!B:B,0),1)&gt;=0.92,4.25,3),IF(INDEX(FPL!P:P,MATCH(RPT!A333,FPL!B:B,0),1)&gt;=0.92,1.25,0))),"")</f>
        <v/>
      </c>
      <c r="AL333" s="22" t="e">
        <f>INDEX(Roster!F:F, MATCH(RPT!A333,Roster!A:A,0),1)</f>
        <v>#N/A</v>
      </c>
      <c r="AM333">
        <f>IF(SUMIFS(HRS!G:G,HRS!F:F,"REG",HRS!C:C,RPT!A333)+SUMIFS(HRS!G:G,HRS!F:F,"OT",HRS!C:C,RPT!A333)+SUMIFS(HRS!G:G,HRS!F:F,"PTO",HRS!C:C,RPT!A333,HRS!S:S,"PTOS")&gt;=38,SUMIFS(HRS!G:G,HRS!F:F,"REG",HRS!C:C,RPT!A333)+SUMIFS(HRS!G:G,HRS!F:F,"OT",HRS!C:C,RPT!A333),0)</f>
        <v>0</v>
      </c>
      <c r="AP333">
        <f>SUMIFS(HRS!G:G,HRS!C:C,E333,HRS!F:F,"REG")+SUMIFS(HRS!G:G,HRS!C:C,E333,HRS!F:F,"OT")</f>
        <v>0</v>
      </c>
      <c r="AS333" s="9" t="str">
        <f t="shared" si="71"/>
        <v>1332 332</v>
      </c>
      <c r="AT333" s="9">
        <f t="shared" si="72"/>
        <v>0</v>
      </c>
      <c r="AU333" s="9" t="str">
        <f t="shared" si="69"/>
        <v/>
      </c>
      <c r="AV333" s="19" t="str">
        <f t="shared" si="75"/>
        <v/>
      </c>
    </row>
    <row r="334" spans="1:48" customFormat="1" ht="12.75" customHeight="1" x14ac:dyDescent="0.2">
      <c r="A334" s="2">
        <f>Roster!A334</f>
        <v>0</v>
      </c>
      <c r="B334" s="2">
        <f t="shared" si="76"/>
        <v>333</v>
      </c>
      <c r="C334" s="2">
        <v>1333</v>
      </c>
      <c r="D334" s="2">
        <f>Roster!D334</f>
        <v>0</v>
      </c>
      <c r="E334" s="2"/>
      <c r="F334" s="2">
        <f>IFERROR(INDEX('Cur Sch'!G:G,MATCH(RPT!A334,'Cur Sch'!C:C,0),1),0)</f>
        <v>0</v>
      </c>
      <c r="G334" s="2">
        <f>Roster!N334</f>
        <v>0</v>
      </c>
      <c r="H334" s="3">
        <f>SUMIF(HRS!C:C,RPT!E334,HRS!G:G)</f>
        <v>0</v>
      </c>
      <c r="I334" s="9" t="str">
        <f>IFERROR(IF(VLOOKUP(A334,PA!A:E,5,0)=0,"Yes",""),"No")</f>
        <v>No</v>
      </c>
      <c r="J334" s="9" t="str">
        <f>IFERROR(IF(VLOOKUP(A334,PTO!A:L,12,0)="PTOU Applied", "Unplanned PTO",IF(VLOOKUP(A334,PTO!A:L,12,0)="PTOU ","Denied PTO","Planned PTO")),"No PTO")</f>
        <v>No PTO</v>
      </c>
      <c r="K334" s="9" t="str">
        <f t="shared" si="73"/>
        <v>Check</v>
      </c>
      <c r="L334" s="14" t="str">
        <f>IFERROR(IF(AND(D334="Kroger",OR(U334="1",U334="0")),IF(VLOOKUP(RPT!A334,KRG!$B$2:$BA$200,52,0)=0,IF(RPT!J334="Planned PTO",IF((F334-0.75)&lt;H334,"Check",""),""),""),""),"")</f>
        <v/>
      </c>
      <c r="M334" s="14" t="str">
        <f>IFERROR(IF(IF(D334="Kroger",AVERAGEIFS('QA Check'!E:E,'QA Check'!C:C,RPT!A334,'QA Check'!H:H,"(QA)"),0)&gt;=90%,IF(AND(I334="Yes",J334&lt;&gt;"Unplanned PTO",U334=1),"Check",""),""),"")</f>
        <v/>
      </c>
      <c r="U334" s="17">
        <f t="shared" si="70"/>
        <v>0</v>
      </c>
      <c r="AE334" s="6"/>
      <c r="AI334" s="9" t="str">
        <f t="shared" si="74"/>
        <v/>
      </c>
      <c r="AJ334" s="9" t="str">
        <f>IF(G334="Plan 3",IF(AND(H334&gt;=38,J334&lt;&gt;"Unplanned PTO"),IF(AND(INDEX(FPL!P:P,MATCH(RPT!A334,FPL!B:B,0),1)&gt;=0.92),4.25,3),IF(AND(H334&gt;=38,J334="Unplanned PTO",AP334&gt;=38),IF(INDEX(FPL!P:P,MATCH(RPT!A334,FPL!B:B,0),1)&gt;=0.92,4.25,3),IF(INDEX(FPL!P:P,MATCH(RPT!A334,FPL!B:B,0),1)&gt;=0.92,1.25,0))),"")</f>
        <v/>
      </c>
      <c r="AL334" s="22" t="e">
        <f>INDEX(Roster!F:F, MATCH(RPT!A334,Roster!A:A,0),1)</f>
        <v>#N/A</v>
      </c>
      <c r="AM334">
        <f>IF(SUMIFS(HRS!G:G,HRS!F:F,"REG",HRS!C:C,RPT!A334)+SUMIFS(HRS!G:G,HRS!F:F,"OT",HRS!C:C,RPT!A334)+SUMIFS(HRS!G:G,HRS!F:F,"PTO",HRS!C:C,RPT!A334,HRS!S:S,"PTOS")&gt;=38,SUMIFS(HRS!G:G,HRS!F:F,"REG",HRS!C:C,RPT!A334)+SUMIFS(HRS!G:G,HRS!F:F,"OT",HRS!C:C,RPT!A334),0)</f>
        <v>0</v>
      </c>
      <c r="AP334">
        <f>SUMIFS(HRS!G:G,HRS!C:C,E334,HRS!F:F,"REG")+SUMIFS(HRS!G:G,HRS!C:C,E334,HRS!F:F,"OT")</f>
        <v>0</v>
      </c>
      <c r="AS334" s="9" t="str">
        <f t="shared" si="71"/>
        <v>1333 333</v>
      </c>
      <c r="AT334" s="9">
        <f t="shared" si="72"/>
        <v>0</v>
      </c>
      <c r="AU334" s="9" t="str">
        <f t="shared" si="69"/>
        <v/>
      </c>
      <c r="AV334" s="19" t="str">
        <f t="shared" si="75"/>
        <v/>
      </c>
    </row>
    <row r="335" spans="1:48" customFormat="1" ht="12.75" customHeight="1" x14ac:dyDescent="0.2">
      <c r="A335" s="2">
        <f>Roster!A335</f>
        <v>0</v>
      </c>
      <c r="B335" s="2">
        <f t="shared" si="76"/>
        <v>334</v>
      </c>
      <c r="C335" s="2">
        <v>1334</v>
      </c>
      <c r="D335" s="2">
        <f>Roster!D335</f>
        <v>0</v>
      </c>
      <c r="E335" s="2"/>
      <c r="F335" s="2">
        <f>IFERROR(INDEX('Cur Sch'!G:G,MATCH(RPT!A335,'Cur Sch'!C:C,0),1),0)</f>
        <v>0</v>
      </c>
      <c r="G335" s="2">
        <f>Roster!N335</f>
        <v>0</v>
      </c>
      <c r="H335" s="3">
        <f>SUMIF(HRS!C:C,RPT!E335,HRS!G:G)</f>
        <v>0</v>
      </c>
      <c r="I335" s="9" t="str">
        <f>IFERROR(IF(VLOOKUP(A335,PA!A:E,5,0)=0,"Yes",""),"No")</f>
        <v>No</v>
      </c>
      <c r="J335" s="9" t="str">
        <f>IFERROR(IF(VLOOKUP(A335,PTO!A:L,12,0)="PTOU Applied", "Unplanned PTO",IF(VLOOKUP(A335,PTO!A:L,12,0)="PTOU ","Denied PTO","Planned PTO")),"No PTO")</f>
        <v>No PTO</v>
      </c>
      <c r="K335" s="9" t="str">
        <f t="shared" si="73"/>
        <v>Check</v>
      </c>
      <c r="L335" s="14" t="str">
        <f>IFERROR(IF(AND(D335="Kroger",OR(U335="1",U335="0")),IF(VLOOKUP(RPT!A335,KRG!$B$2:$BA$200,52,0)=0,IF(RPT!J335="Planned PTO",IF((F335-0.75)&lt;H335,"Check",""),""),""),""),"")</f>
        <v/>
      </c>
      <c r="M335" s="14" t="str">
        <f>IFERROR(IF(IF(D335="Kroger",AVERAGEIFS('QA Check'!E:E,'QA Check'!C:C,RPT!A335,'QA Check'!H:H,"(QA)"),0)&gt;=90%,IF(AND(I335="Yes",J335&lt;&gt;"Unplanned PTO",U335=1),"Check",""),""),"")</f>
        <v/>
      </c>
      <c r="U335" s="17">
        <f t="shared" si="70"/>
        <v>0</v>
      </c>
      <c r="AE335" s="6"/>
      <c r="AI335" s="9" t="str">
        <f t="shared" si="74"/>
        <v/>
      </c>
      <c r="AJ335" s="9" t="str">
        <f>IF(G335="Plan 3",IF(AND(H335&gt;=38,J335&lt;&gt;"Unplanned PTO"),IF(AND(INDEX(FPL!P:P,MATCH(RPT!A335,FPL!B:B,0),1)&gt;=0.92),4.25,3),IF(AND(H335&gt;=38,J335="Unplanned PTO",AP335&gt;=38),IF(INDEX(FPL!P:P,MATCH(RPT!A335,FPL!B:B,0),1)&gt;=0.92,4.25,3),IF(INDEX(FPL!P:P,MATCH(RPT!A335,FPL!B:B,0),1)&gt;=0.92,1.25,0))),"")</f>
        <v/>
      </c>
      <c r="AL335" s="22" t="e">
        <f>INDEX(Roster!F:F, MATCH(RPT!A335,Roster!A:A,0),1)</f>
        <v>#N/A</v>
      </c>
      <c r="AM335">
        <f>IF(SUMIFS(HRS!G:G,HRS!F:F,"REG",HRS!C:C,RPT!A335)+SUMIFS(HRS!G:G,HRS!F:F,"OT",HRS!C:C,RPT!A335)+SUMIFS(HRS!G:G,HRS!F:F,"PTO",HRS!C:C,RPT!A335,HRS!S:S,"PTOS")&gt;=38,SUMIFS(HRS!G:G,HRS!F:F,"REG",HRS!C:C,RPT!A335)+SUMIFS(HRS!G:G,HRS!F:F,"OT",HRS!C:C,RPT!A335),0)</f>
        <v>0</v>
      </c>
      <c r="AP335">
        <f>SUMIFS(HRS!G:G,HRS!C:C,E335,HRS!F:F,"REG")+SUMIFS(HRS!G:G,HRS!C:C,E335,HRS!F:F,"OT")</f>
        <v>0</v>
      </c>
      <c r="AS335" s="9" t="str">
        <f t="shared" si="71"/>
        <v>1334 334</v>
      </c>
      <c r="AT335" s="9">
        <f t="shared" si="72"/>
        <v>0</v>
      </c>
      <c r="AU335" s="9" t="str">
        <f t="shared" si="69"/>
        <v/>
      </c>
      <c r="AV335" s="19" t="str">
        <f t="shared" si="75"/>
        <v/>
      </c>
    </row>
    <row r="336" spans="1:48" customFormat="1" ht="12.75" customHeight="1" x14ac:dyDescent="0.2">
      <c r="A336" s="2">
        <f>Roster!A336</f>
        <v>0</v>
      </c>
      <c r="B336" s="2">
        <f t="shared" si="76"/>
        <v>335</v>
      </c>
      <c r="C336" s="2">
        <v>1335</v>
      </c>
      <c r="D336" s="2">
        <f>Roster!D336</f>
        <v>0</v>
      </c>
      <c r="E336" s="2"/>
      <c r="F336" s="2">
        <f>IFERROR(INDEX('Cur Sch'!G:G,MATCH(RPT!A336,'Cur Sch'!C:C,0),1),0)</f>
        <v>0</v>
      </c>
      <c r="G336" s="2">
        <f>Roster!N336</f>
        <v>0</v>
      </c>
      <c r="H336" s="3">
        <f>SUMIF(HRS!C:C,RPT!E336,HRS!G:G)</f>
        <v>0</v>
      </c>
      <c r="I336" s="9" t="str">
        <f>IFERROR(IF(VLOOKUP(A336,PA!A:E,5,0)=0,"Yes",""),"No")</f>
        <v>No</v>
      </c>
      <c r="J336" s="9" t="str">
        <f>IFERROR(IF(VLOOKUP(A336,PTO!A:L,12,0)="PTOU Applied", "Unplanned PTO",IF(VLOOKUP(A336,PTO!A:L,12,0)="PTOU ","Denied PTO","Planned PTO")),"No PTO")</f>
        <v>No PTO</v>
      </c>
      <c r="K336" s="9" t="str">
        <f t="shared" si="73"/>
        <v>Check</v>
      </c>
      <c r="L336" s="14" t="str">
        <f>IFERROR(IF(AND(D336="Kroger",OR(U336="1",U336="0")),IF(VLOOKUP(RPT!A336,KRG!$B$2:$BA$200,52,0)=0,IF(RPT!J336="Planned PTO",IF((F336-0.75)&lt;H336,"Check",""),""),""),""),"")</f>
        <v/>
      </c>
      <c r="M336" s="14" t="str">
        <f>IFERROR(IF(IF(D336="Kroger",AVERAGEIFS('QA Check'!E:E,'QA Check'!C:C,RPT!A336,'QA Check'!H:H,"(QA)"),0)&gt;=90%,IF(AND(I336="Yes",J336&lt;&gt;"Unplanned PTO",U336=1),"Check",""),""),"")</f>
        <v/>
      </c>
      <c r="U336" s="17">
        <f t="shared" si="70"/>
        <v>0</v>
      </c>
      <c r="AE336" s="6"/>
      <c r="AI336" s="9" t="str">
        <f t="shared" si="74"/>
        <v/>
      </c>
      <c r="AJ336" s="9" t="str">
        <f>IF(G336="Plan 3",IF(AND(H336&gt;=38,J336&lt;&gt;"Unplanned PTO"),IF(AND(INDEX(FPL!P:P,MATCH(RPT!A336,FPL!B:B,0),1)&gt;=0.92),4.25,3),IF(AND(H336&gt;=38,J336="Unplanned PTO",AP336&gt;=38),IF(INDEX(FPL!P:P,MATCH(RPT!A336,FPL!B:B,0),1)&gt;=0.92,4.25,3),IF(INDEX(FPL!P:P,MATCH(RPT!A336,FPL!B:B,0),1)&gt;=0.92,1.25,0))),"")</f>
        <v/>
      </c>
      <c r="AL336" s="22" t="e">
        <f>INDEX(Roster!F:F, MATCH(RPT!A336,Roster!A:A,0),1)</f>
        <v>#N/A</v>
      </c>
      <c r="AM336">
        <f>IF(SUMIFS(HRS!G:G,HRS!F:F,"REG",HRS!C:C,RPT!A336)+SUMIFS(HRS!G:G,HRS!F:F,"OT",HRS!C:C,RPT!A336)+SUMIFS(HRS!G:G,HRS!F:F,"PTO",HRS!C:C,RPT!A336,HRS!S:S,"PTOS")&gt;=38,SUMIFS(HRS!G:G,HRS!F:F,"REG",HRS!C:C,RPT!A336)+SUMIFS(HRS!G:G,HRS!F:F,"OT",HRS!C:C,RPT!A336),0)</f>
        <v>0</v>
      </c>
      <c r="AP336">
        <f>SUMIFS(HRS!G:G,HRS!C:C,E336,HRS!F:F,"REG")+SUMIFS(HRS!G:G,HRS!C:C,E336,HRS!F:F,"OT")</f>
        <v>0</v>
      </c>
      <c r="AS336" s="9" t="str">
        <f t="shared" si="71"/>
        <v>1335 335</v>
      </c>
      <c r="AT336" s="9">
        <f t="shared" si="72"/>
        <v>0</v>
      </c>
      <c r="AU336" s="9" t="str">
        <f t="shared" si="69"/>
        <v/>
      </c>
      <c r="AV336" s="19" t="str">
        <f t="shared" si="75"/>
        <v/>
      </c>
    </row>
    <row r="337" spans="1:48" customFormat="1" ht="12.75" customHeight="1" x14ac:dyDescent="0.2">
      <c r="A337" s="2">
        <f>Roster!A337</f>
        <v>0</v>
      </c>
      <c r="B337" s="2">
        <f t="shared" si="76"/>
        <v>336</v>
      </c>
      <c r="C337" s="2">
        <v>1336</v>
      </c>
      <c r="D337" s="2">
        <f>Roster!D337</f>
        <v>0</v>
      </c>
      <c r="E337" s="2"/>
      <c r="F337" s="2">
        <f>IFERROR(INDEX('Cur Sch'!G:G,MATCH(RPT!A337,'Cur Sch'!C:C,0),1),0)</f>
        <v>0</v>
      </c>
      <c r="G337" s="2">
        <f>Roster!N337</f>
        <v>0</v>
      </c>
      <c r="H337" s="3">
        <f>SUMIF(HRS!C:C,RPT!E337,HRS!G:G)</f>
        <v>0</v>
      </c>
      <c r="I337" s="9" t="str">
        <f>IFERROR(IF(VLOOKUP(A337,PA!A:E,5,0)=0,"Yes",""),"No")</f>
        <v>No</v>
      </c>
      <c r="J337" s="9" t="str">
        <f>IFERROR(IF(VLOOKUP(A337,PTO!A:L,12,0)="PTOU Applied", "Unplanned PTO",IF(VLOOKUP(A337,PTO!A:L,12,0)="PTOU ","Denied PTO","Planned PTO")),"No PTO")</f>
        <v>No PTO</v>
      </c>
      <c r="K337" s="9" t="str">
        <f t="shared" si="73"/>
        <v>Check</v>
      </c>
      <c r="L337" s="14" t="str">
        <f>IFERROR(IF(AND(D337="Kroger",OR(U337="1",U337="0")),IF(VLOOKUP(RPT!A337,KRG!$B$2:$BA$200,52,0)=0,IF(RPT!J337="Planned PTO",IF((F337-0.75)&lt;H337,"Check",""),""),""),""),"")</f>
        <v/>
      </c>
      <c r="M337" s="14" t="str">
        <f>IFERROR(IF(IF(D337="Kroger",AVERAGEIFS('QA Check'!E:E,'QA Check'!C:C,RPT!A337,'QA Check'!H:H,"(QA)"),0)&gt;=90%,IF(AND(I337="Yes",J337&lt;&gt;"Unplanned PTO",U337=1),"Check",""),""),"")</f>
        <v/>
      </c>
      <c r="U337" s="17">
        <f t="shared" si="70"/>
        <v>0</v>
      </c>
      <c r="AE337" s="6"/>
      <c r="AI337" s="9" t="str">
        <f t="shared" si="74"/>
        <v/>
      </c>
      <c r="AJ337" s="9" t="str">
        <f>IF(G337="Plan 3",IF(AND(H337&gt;=38,J337&lt;&gt;"Unplanned PTO"),IF(AND(INDEX(FPL!P:P,MATCH(RPT!A337,FPL!B:B,0),1)&gt;=0.92),4.25,3),IF(AND(H337&gt;=38,J337="Unplanned PTO",AP337&gt;=38),IF(INDEX(FPL!P:P,MATCH(RPT!A337,FPL!B:B,0),1)&gt;=0.92,4.25,3),IF(INDEX(FPL!P:P,MATCH(RPT!A337,FPL!B:B,0),1)&gt;=0.92,1.25,0))),"")</f>
        <v/>
      </c>
      <c r="AL337" s="22" t="e">
        <f>INDEX(Roster!F:F, MATCH(RPT!A337,Roster!A:A,0),1)</f>
        <v>#N/A</v>
      </c>
      <c r="AM337">
        <f>IF(SUMIFS(HRS!G:G,HRS!F:F,"REG",HRS!C:C,RPT!A337)+SUMIFS(HRS!G:G,HRS!F:F,"OT",HRS!C:C,RPT!A337)+SUMIFS(HRS!G:G,HRS!F:F,"PTO",HRS!C:C,RPT!A337,HRS!S:S,"PTOS")&gt;=38,SUMIFS(HRS!G:G,HRS!F:F,"REG",HRS!C:C,RPT!A337)+SUMIFS(HRS!G:G,HRS!F:F,"OT",HRS!C:C,RPT!A337),0)</f>
        <v>0</v>
      </c>
      <c r="AP337">
        <f>SUMIFS(HRS!G:G,HRS!C:C,E337,HRS!F:F,"REG")+SUMIFS(HRS!G:G,HRS!C:C,E337,HRS!F:F,"OT")</f>
        <v>0</v>
      </c>
      <c r="AS337" s="9" t="str">
        <f t="shared" si="71"/>
        <v>1336 336</v>
      </c>
      <c r="AT337" s="9">
        <f t="shared" si="72"/>
        <v>0</v>
      </c>
      <c r="AU337" s="9" t="str">
        <f t="shared" si="69"/>
        <v/>
      </c>
      <c r="AV337" s="19" t="str">
        <f t="shared" si="75"/>
        <v/>
      </c>
    </row>
    <row r="338" spans="1:48" customFormat="1" ht="12.75" customHeight="1" x14ac:dyDescent="0.2">
      <c r="A338" s="2">
        <f>Roster!A338</f>
        <v>0</v>
      </c>
      <c r="B338" s="2">
        <f t="shared" si="76"/>
        <v>337</v>
      </c>
      <c r="C338" s="2">
        <v>1337</v>
      </c>
      <c r="D338" s="2">
        <f>Roster!D338</f>
        <v>0</v>
      </c>
      <c r="E338" s="2"/>
      <c r="F338" s="2">
        <f>IFERROR(INDEX('Cur Sch'!G:G,MATCH(RPT!A338,'Cur Sch'!C:C,0),1),0)</f>
        <v>0</v>
      </c>
      <c r="G338" s="2">
        <f>Roster!N338</f>
        <v>0</v>
      </c>
      <c r="H338" s="3">
        <f>SUMIF(HRS!C:C,RPT!E338,HRS!G:G)</f>
        <v>0</v>
      </c>
      <c r="I338" s="9" t="str">
        <f>IFERROR(IF(VLOOKUP(A338,PA!A:E,5,0)=0,"Yes",""),"No")</f>
        <v>No</v>
      </c>
      <c r="J338" s="9" t="str">
        <f>IFERROR(IF(VLOOKUP(A338,PTO!A:L,12,0)="PTOU Applied", "Unplanned PTO",IF(VLOOKUP(A338,PTO!A:L,12,0)="PTOU ","Denied PTO","Planned PTO")),"No PTO")</f>
        <v>No PTO</v>
      </c>
      <c r="K338" s="9" t="str">
        <f t="shared" si="73"/>
        <v>Check</v>
      </c>
      <c r="L338" s="14" t="str">
        <f>IFERROR(IF(AND(D338="Kroger",OR(U338="1",U338="0")),IF(VLOOKUP(RPT!A338,KRG!$B$2:$BA$200,52,0)=0,IF(RPT!J338="Planned PTO",IF((F338-0.75)&lt;H338,"Check",""),""),""),""),"")</f>
        <v/>
      </c>
      <c r="M338" s="14" t="str">
        <f>IFERROR(IF(IF(D338="Kroger",AVERAGEIFS('QA Check'!E:E,'QA Check'!C:C,RPT!A338,'QA Check'!H:H,"(QA)"),0)&gt;=90%,IF(AND(I338="Yes",J338&lt;&gt;"Unplanned PTO",U338=1),"Check",""),""),"")</f>
        <v/>
      </c>
      <c r="U338" s="17">
        <f t="shared" si="70"/>
        <v>0</v>
      </c>
      <c r="AE338" s="6"/>
      <c r="AI338" s="9" t="str">
        <f t="shared" si="74"/>
        <v/>
      </c>
      <c r="AJ338" s="9" t="str">
        <f>IF(G338="Plan 3",IF(AND(H338&gt;=38,J338&lt;&gt;"Unplanned PTO"),IF(AND(INDEX(FPL!P:P,MATCH(RPT!A338,FPL!B:B,0),1)&gt;=0.92),4.25,3),IF(AND(H338&gt;=38,J338="Unplanned PTO",AP338&gt;=38),IF(INDEX(FPL!P:P,MATCH(RPT!A338,FPL!B:B,0),1)&gt;=0.92,4.25,3),IF(INDEX(FPL!P:P,MATCH(RPT!A338,FPL!B:B,0),1)&gt;=0.92,1.25,0))),"")</f>
        <v/>
      </c>
      <c r="AL338" s="22" t="e">
        <f>INDEX(Roster!F:F, MATCH(RPT!A338,Roster!A:A,0),1)</f>
        <v>#N/A</v>
      </c>
      <c r="AM338">
        <f>IF(SUMIFS(HRS!G:G,HRS!F:F,"REG",HRS!C:C,RPT!A338)+SUMIFS(HRS!G:G,HRS!F:F,"OT",HRS!C:C,RPT!A338)+SUMIFS(HRS!G:G,HRS!F:F,"PTO",HRS!C:C,RPT!A338,HRS!S:S,"PTOS")&gt;=38,SUMIFS(HRS!G:G,HRS!F:F,"REG",HRS!C:C,RPT!A338)+SUMIFS(HRS!G:G,HRS!F:F,"OT",HRS!C:C,RPT!A338),0)</f>
        <v>0</v>
      </c>
      <c r="AP338">
        <f>SUMIFS(HRS!G:G,HRS!C:C,E338,HRS!F:F,"REG")+SUMIFS(HRS!G:G,HRS!C:C,E338,HRS!F:F,"OT")</f>
        <v>0</v>
      </c>
      <c r="AS338" s="9" t="str">
        <f t="shared" si="71"/>
        <v>1337 337</v>
      </c>
      <c r="AT338" s="9">
        <f t="shared" si="72"/>
        <v>0</v>
      </c>
      <c r="AU338" s="9" t="str">
        <f t="shared" si="69"/>
        <v/>
      </c>
      <c r="AV338" s="19" t="str">
        <f t="shared" si="75"/>
        <v/>
      </c>
    </row>
    <row r="339" spans="1:48" customFormat="1" ht="12.75" customHeight="1" x14ac:dyDescent="0.2">
      <c r="A339" s="2">
        <f>Roster!A339</f>
        <v>0</v>
      </c>
      <c r="B339" s="2">
        <f t="shared" si="76"/>
        <v>338</v>
      </c>
      <c r="C339" s="2">
        <v>1338</v>
      </c>
      <c r="D339" s="2">
        <f>Roster!D339</f>
        <v>0</v>
      </c>
      <c r="E339" s="2"/>
      <c r="F339" s="2">
        <f>IFERROR(INDEX('Cur Sch'!G:G,MATCH(RPT!A339,'Cur Sch'!C:C,0),1),0)</f>
        <v>0</v>
      </c>
      <c r="G339" s="2">
        <f>Roster!N339</f>
        <v>0</v>
      </c>
      <c r="H339" s="3">
        <f>SUMIF(HRS!C:C,RPT!E339,HRS!G:G)</f>
        <v>0</v>
      </c>
      <c r="I339" s="9" t="str">
        <f>IFERROR(IF(VLOOKUP(A339,PA!A:E,5,0)=0,"Yes",""),"No")</f>
        <v>No</v>
      </c>
      <c r="J339" s="9" t="str">
        <f>IFERROR(IF(VLOOKUP(A339,PTO!A:L,12,0)="PTOU Applied", "Unplanned PTO",IF(VLOOKUP(A339,PTO!A:L,12,0)="PTOU ","Denied PTO","Planned PTO")),"No PTO")</f>
        <v>No PTO</v>
      </c>
      <c r="K339" s="9" t="str">
        <f t="shared" si="73"/>
        <v>Check</v>
      </c>
      <c r="L339" s="14" t="str">
        <f>IFERROR(IF(AND(D339="Kroger",OR(U339="1",U339="0")),IF(VLOOKUP(RPT!A339,KRG!$B$2:$BA$200,52,0)=0,IF(RPT!J339="Planned PTO",IF((F339-0.75)&lt;H339,"Check",""),""),""),""),"")</f>
        <v/>
      </c>
      <c r="M339" s="14" t="str">
        <f>IFERROR(IF(IF(D339="Kroger",AVERAGEIFS('QA Check'!E:E,'QA Check'!C:C,RPT!A339,'QA Check'!H:H,"(QA)"),0)&gt;=90%,IF(AND(I339="Yes",J339&lt;&gt;"Unplanned PTO",U339=1),"Check",""),""),"")</f>
        <v/>
      </c>
      <c r="U339" s="17">
        <f t="shared" si="70"/>
        <v>0</v>
      </c>
      <c r="AE339" s="6"/>
      <c r="AI339" s="9" t="str">
        <f t="shared" si="74"/>
        <v/>
      </c>
      <c r="AJ339" s="9" t="str">
        <f>IF(G339="Plan 3",IF(AND(H339&gt;=38,J339&lt;&gt;"Unplanned PTO"),IF(AND(INDEX(FPL!P:P,MATCH(RPT!A339,FPL!B:B,0),1)&gt;=0.92),4.25,3),IF(AND(H339&gt;=38,J339="Unplanned PTO",AP339&gt;=38),IF(INDEX(FPL!P:P,MATCH(RPT!A339,FPL!B:B,0),1)&gt;=0.92,4.25,3),IF(INDEX(FPL!P:P,MATCH(RPT!A339,FPL!B:B,0),1)&gt;=0.92,1.25,0))),"")</f>
        <v/>
      </c>
      <c r="AL339" s="22" t="e">
        <f>INDEX(Roster!F:F, MATCH(RPT!A339,Roster!A:A,0),1)</f>
        <v>#N/A</v>
      </c>
      <c r="AM339">
        <f>IF(SUMIFS(HRS!G:G,HRS!F:F,"REG",HRS!C:C,RPT!A339)+SUMIFS(HRS!G:G,HRS!F:F,"OT",HRS!C:C,RPT!A339)+SUMIFS(HRS!G:G,HRS!F:F,"PTO",HRS!C:C,RPT!A339,HRS!S:S,"PTOS")&gt;=38,SUMIFS(HRS!G:G,HRS!F:F,"REG",HRS!C:C,RPT!A339)+SUMIFS(HRS!G:G,HRS!F:F,"OT",HRS!C:C,RPT!A339),0)</f>
        <v>0</v>
      </c>
      <c r="AP339">
        <f>SUMIFS(HRS!G:G,HRS!C:C,E339,HRS!F:F,"REG")+SUMIFS(HRS!G:G,HRS!C:C,E339,HRS!F:F,"OT")</f>
        <v>0</v>
      </c>
      <c r="AS339" s="9" t="str">
        <f t="shared" si="71"/>
        <v>1338 338</v>
      </c>
      <c r="AT339" s="9">
        <f t="shared" si="72"/>
        <v>0</v>
      </c>
      <c r="AU339" s="9" t="str">
        <f t="shared" si="69"/>
        <v/>
      </c>
      <c r="AV339" s="19" t="str">
        <f t="shared" si="75"/>
        <v/>
      </c>
    </row>
    <row r="340" spans="1:48" customFormat="1" ht="12.75" customHeight="1" x14ac:dyDescent="0.2">
      <c r="A340" s="2">
        <f>Roster!A340</f>
        <v>0</v>
      </c>
      <c r="B340" s="2">
        <f t="shared" si="76"/>
        <v>339</v>
      </c>
      <c r="C340" s="2">
        <v>1339</v>
      </c>
      <c r="D340" s="2">
        <f>Roster!D340</f>
        <v>0</v>
      </c>
      <c r="E340" s="2"/>
      <c r="F340" s="2">
        <f>IFERROR(INDEX('Cur Sch'!G:G,MATCH(RPT!A340,'Cur Sch'!C:C,0),1),0)</f>
        <v>0</v>
      </c>
      <c r="G340" s="2">
        <f>Roster!N340</f>
        <v>0</v>
      </c>
      <c r="H340" s="3">
        <f>SUMIF(HRS!C:C,RPT!E340,HRS!G:G)</f>
        <v>0</v>
      </c>
      <c r="I340" s="9" t="str">
        <f>IFERROR(IF(VLOOKUP(A340,PA!A:E,5,0)=0,"Yes",""),"No")</f>
        <v>No</v>
      </c>
      <c r="J340" s="9" t="str">
        <f>IFERROR(IF(VLOOKUP(A340,PTO!A:L,12,0)="PTOU Applied", "Unplanned PTO",IF(VLOOKUP(A340,PTO!A:L,12,0)="PTOU ","Denied PTO","Planned PTO")),"No PTO")</f>
        <v>No PTO</v>
      </c>
      <c r="K340" s="9" t="str">
        <f t="shared" si="73"/>
        <v>Check</v>
      </c>
      <c r="L340" s="14" t="str">
        <f>IFERROR(IF(AND(D340="Kroger",OR(U340="1",U340="0")),IF(VLOOKUP(RPT!A340,KRG!$B$2:$BA$200,52,0)=0,IF(RPT!J340="Planned PTO",IF((F340-0.75)&lt;H340,"Check",""),""),""),""),"")</f>
        <v/>
      </c>
      <c r="M340" s="14" t="str">
        <f>IFERROR(IF(IF(D340="Kroger",AVERAGEIFS('QA Check'!E:E,'QA Check'!C:C,RPT!A340,'QA Check'!H:H,"(QA)"),0)&gt;=90%,IF(AND(I340="Yes",J340&lt;&gt;"Unplanned PTO",U340=1),"Check",""),""),"")</f>
        <v/>
      </c>
      <c r="U340" s="17">
        <f t="shared" si="70"/>
        <v>0</v>
      </c>
      <c r="AE340" s="6"/>
      <c r="AI340" s="9" t="str">
        <f t="shared" si="74"/>
        <v/>
      </c>
      <c r="AJ340" s="9" t="str">
        <f>IF(G340="Plan 3",IF(AND(H340&gt;=38,J340&lt;&gt;"Unplanned PTO"),IF(AND(INDEX(FPL!P:P,MATCH(RPT!A340,FPL!B:B,0),1)&gt;=0.92),4.25,3),IF(AND(H340&gt;=38,J340="Unplanned PTO",AP340&gt;=38),IF(INDEX(FPL!P:P,MATCH(RPT!A340,FPL!B:B,0),1)&gt;=0.92,4.25,3),IF(INDEX(FPL!P:P,MATCH(RPT!A340,FPL!B:B,0),1)&gt;=0.92,1.25,0))),"")</f>
        <v/>
      </c>
      <c r="AL340" s="22" t="e">
        <f>INDEX(Roster!F:F, MATCH(RPT!A340,Roster!A:A,0),1)</f>
        <v>#N/A</v>
      </c>
      <c r="AM340">
        <f>IF(SUMIFS(HRS!G:G,HRS!F:F,"REG",HRS!C:C,RPT!A340)+SUMIFS(HRS!G:G,HRS!F:F,"OT",HRS!C:C,RPT!A340)+SUMIFS(HRS!G:G,HRS!F:F,"PTO",HRS!C:C,RPT!A340,HRS!S:S,"PTOS")&gt;=38,SUMIFS(HRS!G:G,HRS!F:F,"REG",HRS!C:C,RPT!A340)+SUMIFS(HRS!G:G,HRS!F:F,"OT",HRS!C:C,RPT!A340),0)</f>
        <v>0</v>
      </c>
      <c r="AP340">
        <f>SUMIFS(HRS!G:G,HRS!C:C,E340,HRS!F:F,"REG")+SUMIFS(HRS!G:G,HRS!C:C,E340,HRS!F:F,"OT")</f>
        <v>0</v>
      </c>
      <c r="AS340" s="9" t="str">
        <f t="shared" si="71"/>
        <v>1339 339</v>
      </c>
      <c r="AT340" s="9">
        <f t="shared" si="72"/>
        <v>0</v>
      </c>
      <c r="AU340" s="9" t="str">
        <f t="shared" si="69"/>
        <v/>
      </c>
      <c r="AV340" s="19" t="str">
        <f t="shared" si="75"/>
        <v/>
      </c>
    </row>
    <row r="341" spans="1:48" customFormat="1" ht="12.75" customHeight="1" x14ac:dyDescent="0.2">
      <c r="A341" s="2">
        <f>Roster!A341</f>
        <v>0</v>
      </c>
      <c r="B341" s="2">
        <f t="shared" si="76"/>
        <v>340</v>
      </c>
      <c r="C341" s="2">
        <v>1340</v>
      </c>
      <c r="D341" s="2">
        <f>Roster!D341</f>
        <v>0</v>
      </c>
      <c r="E341" s="2"/>
      <c r="F341" s="2">
        <f>IFERROR(INDEX('Cur Sch'!G:G,MATCH(RPT!A341,'Cur Sch'!C:C,0),1),0)</f>
        <v>0</v>
      </c>
      <c r="G341" s="2">
        <f>Roster!N341</f>
        <v>0</v>
      </c>
      <c r="H341" s="3">
        <f>SUMIF(HRS!C:C,RPT!E341,HRS!G:G)</f>
        <v>0</v>
      </c>
      <c r="I341" s="9" t="str">
        <f>IFERROR(IF(VLOOKUP(A341,PA!A:E,5,0)=0,"Yes",""),"No")</f>
        <v>No</v>
      </c>
      <c r="J341" s="9" t="str">
        <f>IFERROR(IF(VLOOKUP(A341,PTO!A:L,12,0)="PTOU Applied", "Unplanned PTO",IF(VLOOKUP(A341,PTO!A:L,12,0)="PTOU ","Denied PTO","Planned PTO")),"No PTO")</f>
        <v>No PTO</v>
      </c>
      <c r="K341" s="9" t="str">
        <f t="shared" si="73"/>
        <v>Check</v>
      </c>
      <c r="L341" s="14" t="str">
        <f>IFERROR(IF(AND(D341="Kroger",OR(U341="1",U341="0")),IF(VLOOKUP(RPT!A341,KRG!$B$2:$BA$200,52,0)=0,IF(RPT!J341="Planned PTO",IF((F341-0.75)&lt;H341,"Check",""),""),""),""),"")</f>
        <v/>
      </c>
      <c r="M341" s="14" t="str">
        <f>IFERROR(IF(IF(D341="Kroger",AVERAGEIFS('QA Check'!E:E,'QA Check'!C:C,RPT!A341,'QA Check'!H:H,"(QA)"),0)&gt;=90%,IF(AND(I341="Yes",J341&lt;&gt;"Unplanned PTO",U341=1),"Check",""),""),"")</f>
        <v/>
      </c>
      <c r="U341" s="17">
        <f t="shared" si="70"/>
        <v>0</v>
      </c>
      <c r="AE341" s="6"/>
      <c r="AI341" s="9" t="str">
        <f t="shared" si="74"/>
        <v/>
      </c>
      <c r="AJ341" s="9" t="str">
        <f>IF(G341="Plan 3",IF(AND(H341&gt;=38,J341&lt;&gt;"Unplanned PTO"),IF(AND(INDEX(FPL!P:P,MATCH(RPT!A341,FPL!B:B,0),1)&gt;=0.92),4.25,3),IF(AND(H341&gt;=38,J341="Unplanned PTO",AP341&gt;=38),IF(INDEX(FPL!P:P,MATCH(RPT!A341,FPL!B:B,0),1)&gt;=0.92,4.25,3),IF(INDEX(FPL!P:P,MATCH(RPT!A341,FPL!B:B,0),1)&gt;=0.92,1.25,0))),"")</f>
        <v/>
      </c>
      <c r="AL341" s="22" t="e">
        <f>INDEX(Roster!F:F, MATCH(RPT!A341,Roster!A:A,0),1)</f>
        <v>#N/A</v>
      </c>
      <c r="AM341">
        <f>IF(SUMIFS(HRS!G:G,HRS!F:F,"REG",HRS!C:C,RPT!A341)+SUMIFS(HRS!G:G,HRS!F:F,"OT",HRS!C:C,RPT!A341)+SUMIFS(HRS!G:G,HRS!F:F,"PTO",HRS!C:C,RPT!A341,HRS!S:S,"PTOS")&gt;=38,SUMIFS(HRS!G:G,HRS!F:F,"REG",HRS!C:C,RPT!A341)+SUMIFS(HRS!G:G,HRS!F:F,"OT",HRS!C:C,RPT!A341),0)</f>
        <v>0</v>
      </c>
      <c r="AP341">
        <f>SUMIFS(HRS!G:G,HRS!C:C,E341,HRS!F:F,"REG")+SUMIFS(HRS!G:G,HRS!C:C,E341,HRS!F:F,"OT")</f>
        <v>0</v>
      </c>
      <c r="AS341" s="9" t="str">
        <f t="shared" si="71"/>
        <v>1340 340</v>
      </c>
      <c r="AT341" s="9">
        <f t="shared" si="72"/>
        <v>0</v>
      </c>
      <c r="AU341" s="9" t="str">
        <f t="shared" si="69"/>
        <v/>
      </c>
      <c r="AV341" s="19" t="str">
        <f t="shared" si="75"/>
        <v/>
      </c>
    </row>
    <row r="342" spans="1:48" customFormat="1" ht="12.75" customHeight="1" x14ac:dyDescent="0.2">
      <c r="A342" s="2">
        <f>Roster!A342</f>
        <v>0</v>
      </c>
      <c r="B342" s="2">
        <f t="shared" si="76"/>
        <v>341</v>
      </c>
      <c r="C342" s="2">
        <v>1341</v>
      </c>
      <c r="D342" s="2">
        <f>Roster!D342</f>
        <v>0</v>
      </c>
      <c r="E342" s="2"/>
      <c r="F342" s="2">
        <f>IFERROR(INDEX('Cur Sch'!G:G,MATCH(RPT!A342,'Cur Sch'!C:C,0),1),0)</f>
        <v>0</v>
      </c>
      <c r="G342" s="2">
        <f>Roster!N342</f>
        <v>0</v>
      </c>
      <c r="H342" s="3">
        <f>SUMIF(HRS!C:C,RPT!E342,HRS!G:G)</f>
        <v>0</v>
      </c>
      <c r="I342" s="9" t="str">
        <f>IFERROR(IF(VLOOKUP(A342,PA!A:E,5,0)=0,"Yes",""),"No")</f>
        <v>No</v>
      </c>
      <c r="J342" s="9" t="str">
        <f>IFERROR(IF(VLOOKUP(A342,PTO!A:L,12,0)="PTOU Applied", "Unplanned PTO",IF(VLOOKUP(A342,PTO!A:L,12,0)="PTOU ","Denied PTO","Planned PTO")),"No PTO")</f>
        <v>No PTO</v>
      </c>
      <c r="K342" s="9" t="str">
        <f t="shared" si="73"/>
        <v>Check</v>
      </c>
      <c r="L342" s="14" t="str">
        <f>IFERROR(IF(AND(D342="Kroger",OR(U342="1",U342="0")),IF(VLOOKUP(RPT!A342,KRG!$B$2:$BA$200,52,0)=0,IF(RPT!J342="Planned PTO",IF((F342-0.75)&lt;H342,"Check",""),""),""),""),"")</f>
        <v/>
      </c>
      <c r="M342" s="14" t="str">
        <f>IFERROR(IF(IF(D342="Kroger",AVERAGEIFS('QA Check'!E:E,'QA Check'!C:C,RPT!A342,'QA Check'!H:H,"(QA)"),0)&gt;=90%,IF(AND(I342="Yes",J342&lt;&gt;"Unplanned PTO",U342=1),"Check",""),""),"")</f>
        <v/>
      </c>
      <c r="U342" s="17">
        <f t="shared" si="70"/>
        <v>0</v>
      </c>
      <c r="AE342" s="6"/>
      <c r="AI342" s="9" t="str">
        <f t="shared" si="74"/>
        <v/>
      </c>
      <c r="AJ342" s="9" t="str">
        <f>IF(G342="Plan 3",IF(AND(H342&gt;=38,J342&lt;&gt;"Unplanned PTO"),IF(AND(INDEX(FPL!P:P,MATCH(RPT!A342,FPL!B:B,0),1)&gt;=0.92),4.25,3),IF(AND(H342&gt;=38,J342="Unplanned PTO",AP342&gt;=38),IF(INDEX(FPL!P:P,MATCH(RPT!A342,FPL!B:B,0),1)&gt;=0.92,4.25,3),IF(INDEX(FPL!P:P,MATCH(RPT!A342,FPL!B:B,0),1)&gt;=0.92,1.25,0))),"")</f>
        <v/>
      </c>
      <c r="AL342" s="22" t="e">
        <f>INDEX(Roster!F:F, MATCH(RPT!A342,Roster!A:A,0),1)</f>
        <v>#N/A</v>
      </c>
      <c r="AM342">
        <f>IF(SUMIFS(HRS!G:G,HRS!F:F,"REG",HRS!C:C,RPT!A342)+SUMIFS(HRS!G:G,HRS!F:F,"OT",HRS!C:C,RPT!A342)+SUMIFS(HRS!G:G,HRS!F:F,"PTO",HRS!C:C,RPT!A342,HRS!S:S,"PTOS")&gt;=38,SUMIFS(HRS!G:G,HRS!F:F,"REG",HRS!C:C,RPT!A342)+SUMIFS(HRS!G:G,HRS!F:F,"OT",HRS!C:C,RPT!A342),0)</f>
        <v>0</v>
      </c>
      <c r="AP342">
        <f>SUMIFS(HRS!G:G,HRS!C:C,E342,HRS!F:F,"REG")+SUMIFS(HRS!G:G,HRS!C:C,E342,HRS!F:F,"OT")</f>
        <v>0</v>
      </c>
      <c r="AS342" s="9" t="str">
        <f t="shared" si="71"/>
        <v>1341 341</v>
      </c>
      <c r="AT342" s="9">
        <f t="shared" si="72"/>
        <v>0</v>
      </c>
      <c r="AU342" s="9" t="str">
        <f t="shared" si="69"/>
        <v/>
      </c>
      <c r="AV342" s="19" t="str">
        <f t="shared" si="75"/>
        <v/>
      </c>
    </row>
    <row r="343" spans="1:48" customFormat="1" ht="12.75" customHeight="1" x14ac:dyDescent="0.2">
      <c r="A343" s="2">
        <f>Roster!A343</f>
        <v>0</v>
      </c>
      <c r="B343" s="2">
        <f t="shared" si="76"/>
        <v>342</v>
      </c>
      <c r="C343" s="2">
        <v>1342</v>
      </c>
      <c r="D343" s="2">
        <f>Roster!D343</f>
        <v>0</v>
      </c>
      <c r="E343" s="2"/>
      <c r="F343" s="2">
        <f>IFERROR(INDEX('Cur Sch'!G:G,MATCH(RPT!A343,'Cur Sch'!C:C,0),1),0)</f>
        <v>0</v>
      </c>
      <c r="G343" s="2">
        <f>Roster!N343</f>
        <v>0</v>
      </c>
      <c r="H343" s="3">
        <f>SUMIF(HRS!C:C,RPT!E343,HRS!G:G)</f>
        <v>0</v>
      </c>
      <c r="I343" s="9" t="str">
        <f>IFERROR(IF(VLOOKUP(A343,PA!A:E,5,0)=0,"Yes",""),"No")</f>
        <v>No</v>
      </c>
      <c r="J343" s="9" t="str">
        <f>IFERROR(IF(VLOOKUP(A343,PTO!A:L,12,0)="PTOU Applied", "Unplanned PTO",IF(VLOOKUP(A343,PTO!A:L,12,0)="PTOU ","Denied PTO","Planned PTO")),"No PTO")</f>
        <v>No PTO</v>
      </c>
      <c r="K343" s="9" t="str">
        <f t="shared" si="73"/>
        <v>Check</v>
      </c>
      <c r="L343" s="14" t="str">
        <f>IFERROR(IF(AND(D343="Kroger",OR(U343="1",U343="0")),IF(VLOOKUP(RPT!A343,KRG!$B$2:$BA$200,52,0)=0,IF(RPT!J343="Planned PTO",IF((F343-0.75)&lt;H343,"Check",""),""),""),""),"")</f>
        <v/>
      </c>
      <c r="M343" s="14" t="str">
        <f>IFERROR(IF(IF(D343="Kroger",AVERAGEIFS('QA Check'!E:E,'QA Check'!C:C,RPT!A343,'QA Check'!H:H,"(QA)"),0)&gt;=90%,IF(AND(I343="Yes",J343&lt;&gt;"Unplanned PTO",U343=1),"Check",""),""),"")</f>
        <v/>
      </c>
      <c r="U343" s="17">
        <f t="shared" si="70"/>
        <v>0</v>
      </c>
      <c r="AE343" s="6"/>
      <c r="AI343" s="9" t="str">
        <f t="shared" si="74"/>
        <v/>
      </c>
      <c r="AJ343" s="9" t="str">
        <f>IF(G343="Plan 3",IF(AND(H343&gt;=38,J343&lt;&gt;"Unplanned PTO"),IF(AND(INDEX(FPL!P:P,MATCH(RPT!A343,FPL!B:B,0),1)&gt;=0.92),4.25,3),IF(AND(H343&gt;=38,J343="Unplanned PTO",AP343&gt;=38),IF(INDEX(FPL!P:P,MATCH(RPT!A343,FPL!B:B,0),1)&gt;=0.92,4.25,3),IF(INDEX(FPL!P:P,MATCH(RPT!A343,FPL!B:B,0),1)&gt;=0.92,1.25,0))),"")</f>
        <v/>
      </c>
      <c r="AL343" s="22" t="e">
        <f>INDEX(Roster!F:F, MATCH(RPT!A343,Roster!A:A,0),1)</f>
        <v>#N/A</v>
      </c>
      <c r="AM343">
        <f>IF(SUMIFS(HRS!G:G,HRS!F:F,"REG",HRS!C:C,RPT!A343)+SUMIFS(HRS!G:G,HRS!F:F,"OT",HRS!C:C,RPT!A343)+SUMIFS(HRS!G:G,HRS!F:F,"PTO",HRS!C:C,RPT!A343,HRS!S:S,"PTOS")&gt;=38,SUMIFS(HRS!G:G,HRS!F:F,"REG",HRS!C:C,RPT!A343)+SUMIFS(HRS!G:G,HRS!F:F,"OT",HRS!C:C,RPT!A343),0)</f>
        <v>0</v>
      </c>
      <c r="AP343">
        <f>SUMIFS(HRS!G:G,HRS!C:C,E343,HRS!F:F,"REG")+SUMIFS(HRS!G:G,HRS!C:C,E343,HRS!F:F,"OT")</f>
        <v>0</v>
      </c>
      <c r="AS343" s="9" t="str">
        <f t="shared" si="71"/>
        <v>1342 342</v>
      </c>
      <c r="AT343" s="9">
        <f t="shared" si="72"/>
        <v>0</v>
      </c>
      <c r="AU343" s="9" t="str">
        <f t="shared" si="69"/>
        <v/>
      </c>
      <c r="AV343" s="19" t="str">
        <f t="shared" si="75"/>
        <v/>
      </c>
    </row>
    <row r="344" spans="1:48" customFormat="1" ht="12.75" customHeight="1" x14ac:dyDescent="0.2">
      <c r="A344" s="2">
        <f>Roster!A344</f>
        <v>0</v>
      </c>
      <c r="B344" s="2">
        <f t="shared" si="76"/>
        <v>343</v>
      </c>
      <c r="C344" s="2">
        <v>1343</v>
      </c>
      <c r="D344" s="2">
        <f>Roster!D344</f>
        <v>0</v>
      </c>
      <c r="E344" s="2"/>
      <c r="F344" s="2">
        <f>IFERROR(INDEX('Cur Sch'!G:G,MATCH(RPT!A344,'Cur Sch'!C:C,0),1),0)</f>
        <v>0</v>
      </c>
      <c r="G344" s="2">
        <f>Roster!N344</f>
        <v>0</v>
      </c>
      <c r="H344" s="3">
        <f>SUMIF(HRS!C:C,RPT!E344,HRS!G:G)</f>
        <v>0</v>
      </c>
      <c r="I344" s="9" t="str">
        <f>IFERROR(IF(VLOOKUP(A344,PA!A:E,5,0)=0,"Yes",""),"No")</f>
        <v>No</v>
      </c>
      <c r="J344" s="9" t="str">
        <f>IFERROR(IF(VLOOKUP(A344,PTO!A:L,12,0)="PTOU Applied", "Unplanned PTO",IF(VLOOKUP(A344,PTO!A:L,12,0)="PTOU ","Denied PTO","Planned PTO")),"No PTO")</f>
        <v>No PTO</v>
      </c>
      <c r="K344" s="9" t="str">
        <f t="shared" si="73"/>
        <v>Check</v>
      </c>
      <c r="L344" s="14" t="str">
        <f>IFERROR(IF(AND(D344="Kroger",OR(U344="1",U344="0")),IF(VLOOKUP(RPT!A344,KRG!$B$2:$BA$200,52,0)=0,IF(RPT!J344="Planned PTO",IF((F344-0.75)&lt;H344,"Check",""),""),""),""),"")</f>
        <v/>
      </c>
      <c r="M344" s="14" t="str">
        <f>IFERROR(IF(IF(D344="Kroger",AVERAGEIFS('QA Check'!E:E,'QA Check'!C:C,RPT!A344,'QA Check'!H:H,"(QA)"),0)&gt;=90%,IF(AND(I344="Yes",J344&lt;&gt;"Unplanned PTO",U344=1),"Check",""),""),"")</f>
        <v/>
      </c>
      <c r="U344" s="17">
        <f t="shared" si="70"/>
        <v>0</v>
      </c>
      <c r="AE344" s="6"/>
      <c r="AI344" s="9" t="str">
        <f t="shared" si="74"/>
        <v/>
      </c>
      <c r="AJ344" s="9" t="str">
        <f>IF(G344="Plan 3",IF(AND(H344&gt;=38,J344&lt;&gt;"Unplanned PTO"),IF(AND(INDEX(FPL!P:P,MATCH(RPT!A344,FPL!B:B,0),1)&gt;=0.92),4.25,3),IF(AND(H344&gt;=38,J344="Unplanned PTO",AP344&gt;=38),IF(INDEX(FPL!P:P,MATCH(RPT!A344,FPL!B:B,0),1)&gt;=0.92,4.25,3),IF(INDEX(FPL!P:P,MATCH(RPT!A344,FPL!B:B,0),1)&gt;=0.92,1.25,0))),"")</f>
        <v/>
      </c>
      <c r="AL344" s="22" t="e">
        <f>INDEX(Roster!F:F, MATCH(RPT!A344,Roster!A:A,0),1)</f>
        <v>#N/A</v>
      </c>
      <c r="AM344">
        <f>IF(SUMIFS(HRS!G:G,HRS!F:F,"REG",HRS!C:C,RPT!A344)+SUMIFS(HRS!G:G,HRS!F:F,"OT",HRS!C:C,RPT!A344)+SUMIFS(HRS!G:G,HRS!F:F,"PTO",HRS!C:C,RPT!A344,HRS!S:S,"PTOS")&gt;=38,SUMIFS(HRS!G:G,HRS!F:F,"REG",HRS!C:C,RPT!A344)+SUMIFS(HRS!G:G,HRS!F:F,"OT",HRS!C:C,RPT!A344),0)</f>
        <v>0</v>
      </c>
      <c r="AP344">
        <f>SUMIFS(HRS!G:G,HRS!C:C,E344,HRS!F:F,"REG")+SUMIFS(HRS!G:G,HRS!C:C,E344,HRS!F:F,"OT")</f>
        <v>0</v>
      </c>
      <c r="AS344" s="9" t="str">
        <f t="shared" si="71"/>
        <v>1343 343</v>
      </c>
      <c r="AT344" s="9">
        <f t="shared" si="72"/>
        <v>0</v>
      </c>
      <c r="AU344" s="9" t="str">
        <f t="shared" si="69"/>
        <v/>
      </c>
      <c r="AV344" s="19" t="str">
        <f t="shared" si="75"/>
        <v/>
      </c>
    </row>
    <row r="345" spans="1:48" customFormat="1" ht="12.75" customHeight="1" x14ac:dyDescent="0.2">
      <c r="A345" s="2">
        <f>Roster!A345</f>
        <v>0</v>
      </c>
      <c r="B345" s="2">
        <f t="shared" si="76"/>
        <v>344</v>
      </c>
      <c r="C345" s="2">
        <v>1344</v>
      </c>
      <c r="D345" s="2">
        <f>Roster!D345</f>
        <v>0</v>
      </c>
      <c r="E345" s="2"/>
      <c r="F345" s="2">
        <f>IFERROR(INDEX('Cur Sch'!G:G,MATCH(RPT!A345,'Cur Sch'!C:C,0),1),0)</f>
        <v>0</v>
      </c>
      <c r="G345" s="2">
        <f>Roster!N345</f>
        <v>0</v>
      </c>
      <c r="H345" s="3">
        <f>SUMIF(HRS!C:C,RPT!E345,HRS!G:G)</f>
        <v>0</v>
      </c>
      <c r="I345" s="9" t="str">
        <f>IFERROR(IF(VLOOKUP(A345,PA!A:E,5,0)=0,"Yes",""),"No")</f>
        <v>No</v>
      </c>
      <c r="J345" s="9" t="str">
        <f>IFERROR(IF(VLOOKUP(A345,PTO!A:L,12,0)="PTOU Applied", "Unplanned PTO",IF(VLOOKUP(A345,PTO!A:L,12,0)="PTOU ","Denied PTO","Planned PTO")),"No PTO")</f>
        <v>No PTO</v>
      </c>
      <c r="K345" s="9" t="str">
        <f t="shared" si="73"/>
        <v>Check</v>
      </c>
      <c r="L345" s="14" t="str">
        <f>IFERROR(IF(AND(D345="Kroger",OR(U345="1",U345="0")),IF(VLOOKUP(RPT!A345,KRG!$B$2:$BA$200,52,0)=0,IF(RPT!J345="Planned PTO",IF((F345-0.75)&lt;H345,"Check",""),""),""),""),"")</f>
        <v/>
      </c>
      <c r="M345" s="14" t="str">
        <f>IFERROR(IF(IF(D345="Kroger",AVERAGEIFS('QA Check'!E:E,'QA Check'!C:C,RPT!A345,'QA Check'!H:H,"(QA)"),0)&gt;=90%,IF(AND(I345="Yes",J345&lt;&gt;"Unplanned PTO",U345=1),"Check",""),""),"")</f>
        <v/>
      </c>
      <c r="U345" s="17">
        <f t="shared" si="70"/>
        <v>0</v>
      </c>
      <c r="AE345" s="6"/>
      <c r="AI345" s="9" t="str">
        <f t="shared" si="74"/>
        <v/>
      </c>
      <c r="AJ345" s="9" t="str">
        <f>IF(G345="Plan 3",IF(AND(H345&gt;=38,J345&lt;&gt;"Unplanned PTO"),IF(AND(INDEX(FPL!P:P,MATCH(RPT!A345,FPL!B:B,0),1)&gt;=0.92),4.25,3),IF(AND(H345&gt;=38,J345="Unplanned PTO",AP345&gt;=38),IF(INDEX(FPL!P:P,MATCH(RPT!A345,FPL!B:B,0),1)&gt;=0.92,4.25,3),IF(INDEX(FPL!P:P,MATCH(RPT!A345,FPL!B:B,0),1)&gt;=0.92,1.25,0))),"")</f>
        <v/>
      </c>
      <c r="AL345" s="22" t="e">
        <f>INDEX(Roster!F:F, MATCH(RPT!A345,Roster!A:A,0),1)</f>
        <v>#N/A</v>
      </c>
      <c r="AM345">
        <f>IF(SUMIFS(HRS!G:G,HRS!F:F,"REG",HRS!C:C,RPT!A345)+SUMIFS(HRS!G:G,HRS!F:F,"OT",HRS!C:C,RPT!A345)+SUMIFS(HRS!G:G,HRS!F:F,"PTO",HRS!C:C,RPT!A345,HRS!S:S,"PTOS")&gt;=38,SUMIFS(HRS!G:G,HRS!F:F,"REG",HRS!C:C,RPT!A345)+SUMIFS(HRS!G:G,HRS!F:F,"OT",HRS!C:C,RPT!A345),0)</f>
        <v>0</v>
      </c>
      <c r="AP345">
        <f>SUMIFS(HRS!G:G,HRS!C:C,E345,HRS!F:F,"REG")+SUMIFS(HRS!G:G,HRS!C:C,E345,HRS!F:F,"OT")</f>
        <v>0</v>
      </c>
      <c r="AS345" s="9" t="str">
        <f t="shared" si="71"/>
        <v>1344 344</v>
      </c>
      <c r="AT345" s="9">
        <f t="shared" si="72"/>
        <v>0</v>
      </c>
      <c r="AU345" s="9" t="str">
        <f t="shared" si="69"/>
        <v/>
      </c>
      <c r="AV345" s="19" t="str">
        <f t="shared" si="75"/>
        <v/>
      </c>
    </row>
    <row r="346" spans="1:48" customFormat="1" ht="12.75" customHeight="1" x14ac:dyDescent="0.2">
      <c r="A346" s="2">
        <f>Roster!A346</f>
        <v>0</v>
      </c>
      <c r="B346" s="2">
        <f t="shared" si="76"/>
        <v>345</v>
      </c>
      <c r="C346" s="2">
        <v>1345</v>
      </c>
      <c r="D346" s="2">
        <f>Roster!D346</f>
        <v>0</v>
      </c>
      <c r="E346" s="2"/>
      <c r="F346" s="2">
        <f>IFERROR(INDEX('Cur Sch'!G:G,MATCH(RPT!A346,'Cur Sch'!C:C,0),1),0)</f>
        <v>0</v>
      </c>
      <c r="G346" s="2">
        <f>Roster!N346</f>
        <v>0</v>
      </c>
      <c r="H346" s="3">
        <f>SUMIF(HRS!C:C,RPT!E346,HRS!G:G)</f>
        <v>0</v>
      </c>
      <c r="I346" s="9" t="str">
        <f>IFERROR(IF(VLOOKUP(A346,PA!A:E,5,0)=0,"Yes",""),"No")</f>
        <v>No</v>
      </c>
      <c r="J346" s="9" t="str">
        <f>IFERROR(IF(VLOOKUP(A346,PTO!A:L,12,0)="PTOU Applied", "Unplanned PTO",IF(VLOOKUP(A346,PTO!A:L,12,0)="PTOU ","Denied PTO","Planned PTO")),"No PTO")</f>
        <v>No PTO</v>
      </c>
      <c r="K346" s="9" t="str">
        <f t="shared" si="73"/>
        <v>Check</v>
      </c>
      <c r="L346" s="14" t="str">
        <f>IFERROR(IF(AND(D346="Kroger",OR(U346="1",U346="0")),IF(VLOOKUP(RPT!A346,KRG!$B$2:$BA$200,52,0)=0,IF(RPT!J346="Planned PTO",IF((F346-0.75)&lt;H346,"Check",""),""),""),""),"")</f>
        <v/>
      </c>
      <c r="M346" s="14" t="str">
        <f>IFERROR(IF(IF(D346="Kroger",AVERAGEIFS('QA Check'!E:E,'QA Check'!C:C,RPT!A346,'QA Check'!H:H,"(QA)"),0)&gt;=90%,IF(AND(I346="Yes",J346&lt;&gt;"Unplanned PTO",U346=1),"Check",""),""),"")</f>
        <v/>
      </c>
      <c r="U346" s="17">
        <f t="shared" si="70"/>
        <v>0</v>
      </c>
      <c r="AE346" s="6"/>
      <c r="AI346" s="9" t="str">
        <f t="shared" si="74"/>
        <v/>
      </c>
      <c r="AJ346" s="9" t="str">
        <f>IF(G346="Plan 3",IF(AND(H346&gt;=38,J346&lt;&gt;"Unplanned PTO"),IF(AND(INDEX(FPL!P:P,MATCH(RPT!A346,FPL!B:B,0),1)&gt;=0.92),4.25,3),IF(AND(H346&gt;=38,J346="Unplanned PTO",AP346&gt;=38),IF(INDEX(FPL!P:P,MATCH(RPT!A346,FPL!B:B,0),1)&gt;=0.92,4.25,3),IF(INDEX(FPL!P:P,MATCH(RPT!A346,FPL!B:B,0),1)&gt;=0.92,1.25,0))),"")</f>
        <v/>
      </c>
      <c r="AL346" s="22" t="e">
        <f>INDEX(Roster!F:F, MATCH(RPT!A346,Roster!A:A,0),1)</f>
        <v>#N/A</v>
      </c>
      <c r="AM346">
        <f>IF(SUMIFS(HRS!G:G,HRS!F:F,"REG",HRS!C:C,RPT!A346)+SUMIFS(HRS!G:G,HRS!F:F,"OT",HRS!C:C,RPT!A346)+SUMIFS(HRS!G:G,HRS!F:F,"PTO",HRS!C:C,RPT!A346,HRS!S:S,"PTOS")&gt;=38,SUMIFS(HRS!G:G,HRS!F:F,"REG",HRS!C:C,RPT!A346)+SUMIFS(HRS!G:G,HRS!F:F,"OT",HRS!C:C,RPT!A346),0)</f>
        <v>0</v>
      </c>
      <c r="AP346">
        <f>SUMIFS(HRS!G:G,HRS!C:C,E346,HRS!F:F,"REG")+SUMIFS(HRS!G:G,HRS!C:C,E346,HRS!F:F,"OT")</f>
        <v>0</v>
      </c>
      <c r="AS346" s="9" t="str">
        <f t="shared" si="71"/>
        <v>1345 345</v>
      </c>
      <c r="AT346" s="9">
        <f t="shared" si="72"/>
        <v>0</v>
      </c>
      <c r="AU346" s="9" t="str">
        <f t="shared" si="69"/>
        <v/>
      </c>
      <c r="AV346" s="19" t="str">
        <f t="shared" si="75"/>
        <v/>
      </c>
    </row>
    <row r="347" spans="1:48" customFormat="1" ht="12.75" customHeight="1" x14ac:dyDescent="0.2">
      <c r="A347" s="2">
        <f>Roster!A347</f>
        <v>0</v>
      </c>
      <c r="B347" s="2">
        <f t="shared" si="76"/>
        <v>346</v>
      </c>
      <c r="C347" s="2">
        <v>1346</v>
      </c>
      <c r="D347" s="2">
        <f>Roster!D347</f>
        <v>0</v>
      </c>
      <c r="E347" s="2"/>
      <c r="F347" s="2">
        <f>IFERROR(INDEX('Cur Sch'!G:G,MATCH(RPT!A347,'Cur Sch'!C:C,0),1),0)</f>
        <v>0</v>
      </c>
      <c r="G347" s="2">
        <f>Roster!N347</f>
        <v>0</v>
      </c>
      <c r="H347" s="3">
        <f>SUMIF(HRS!C:C,RPT!E347,HRS!G:G)</f>
        <v>0</v>
      </c>
      <c r="I347" s="9" t="str">
        <f>IFERROR(IF(VLOOKUP(A347,PA!A:E,5,0)=0,"Yes",""),"No")</f>
        <v>No</v>
      </c>
      <c r="J347" s="9" t="str">
        <f>IFERROR(IF(VLOOKUP(A347,PTO!A:L,12,0)="PTOU Applied", "Unplanned PTO",IF(VLOOKUP(A347,PTO!A:L,12,0)="PTOU ","Denied PTO","Planned PTO")),"No PTO")</f>
        <v>No PTO</v>
      </c>
      <c r="K347" s="9" t="str">
        <f t="shared" si="73"/>
        <v>Check</v>
      </c>
      <c r="L347" s="14" t="str">
        <f>IFERROR(IF(AND(D347="Kroger",OR(U347="1",U347="0")),IF(VLOOKUP(RPT!A347,KRG!$B$2:$BA$200,52,0)=0,IF(RPT!J347="Planned PTO",IF((F347-0.75)&lt;H347,"Check",""),""),""),""),"")</f>
        <v/>
      </c>
      <c r="M347" s="14" t="str">
        <f>IFERROR(IF(IF(D347="Kroger",AVERAGEIFS('QA Check'!E:E,'QA Check'!C:C,RPT!A347,'QA Check'!H:H,"(QA)"),0)&gt;=90%,IF(AND(I347="Yes",J347&lt;&gt;"Unplanned PTO",U347=1),"Check",""),""),"")</f>
        <v/>
      </c>
      <c r="U347" s="17">
        <f t="shared" si="70"/>
        <v>0</v>
      </c>
      <c r="AE347" s="6"/>
      <c r="AI347" s="9" t="str">
        <f t="shared" si="74"/>
        <v/>
      </c>
      <c r="AJ347" s="9" t="str">
        <f>IF(G347="Plan 3",IF(AND(H347&gt;=38,J347&lt;&gt;"Unplanned PTO"),IF(AND(INDEX(FPL!P:P,MATCH(RPT!A347,FPL!B:B,0),1)&gt;=0.92),4.25,3),IF(AND(H347&gt;=38,J347="Unplanned PTO",AP347&gt;=38),IF(INDEX(FPL!P:P,MATCH(RPT!A347,FPL!B:B,0),1)&gt;=0.92,4.25,3),IF(INDEX(FPL!P:P,MATCH(RPT!A347,FPL!B:B,0),1)&gt;=0.92,1.25,0))),"")</f>
        <v/>
      </c>
      <c r="AL347" s="22" t="e">
        <f>INDEX(Roster!F:F, MATCH(RPT!A347,Roster!A:A,0),1)</f>
        <v>#N/A</v>
      </c>
      <c r="AM347">
        <f>IF(SUMIFS(HRS!G:G,HRS!F:F,"REG",HRS!C:C,RPT!A347)+SUMIFS(HRS!G:G,HRS!F:F,"OT",HRS!C:C,RPT!A347)+SUMIFS(HRS!G:G,HRS!F:F,"PTO",HRS!C:C,RPT!A347,HRS!S:S,"PTOS")&gt;=38,SUMIFS(HRS!G:G,HRS!F:F,"REG",HRS!C:C,RPT!A347)+SUMIFS(HRS!G:G,HRS!F:F,"OT",HRS!C:C,RPT!A347),0)</f>
        <v>0</v>
      </c>
      <c r="AP347">
        <f>SUMIFS(HRS!G:G,HRS!C:C,E347,HRS!F:F,"REG")+SUMIFS(HRS!G:G,HRS!C:C,E347,HRS!F:F,"OT")</f>
        <v>0</v>
      </c>
      <c r="AS347" s="9" t="str">
        <f t="shared" si="71"/>
        <v>1346 346</v>
      </c>
      <c r="AT347" s="9">
        <f t="shared" si="72"/>
        <v>0</v>
      </c>
      <c r="AU347" s="9" t="str">
        <f t="shared" si="69"/>
        <v/>
      </c>
      <c r="AV347" s="19" t="str">
        <f t="shared" si="75"/>
        <v/>
      </c>
    </row>
    <row r="348" spans="1:48" customFormat="1" ht="12.75" customHeight="1" x14ac:dyDescent="0.2">
      <c r="A348" s="2">
        <f>Roster!A348</f>
        <v>0</v>
      </c>
      <c r="B348" s="2">
        <f t="shared" si="76"/>
        <v>347</v>
      </c>
      <c r="C348" s="2">
        <v>1347</v>
      </c>
      <c r="D348" s="2">
        <f>Roster!D348</f>
        <v>0</v>
      </c>
      <c r="E348" s="2"/>
      <c r="F348" s="2">
        <f>IFERROR(INDEX('Cur Sch'!G:G,MATCH(RPT!A348,'Cur Sch'!C:C,0),1),0)</f>
        <v>0</v>
      </c>
      <c r="G348" s="2">
        <f>Roster!N348</f>
        <v>0</v>
      </c>
      <c r="H348" s="3">
        <f>SUMIF(HRS!C:C,RPT!E348,HRS!G:G)</f>
        <v>0</v>
      </c>
      <c r="I348" s="9" t="str">
        <f>IFERROR(IF(VLOOKUP(A348,PA!A:E,5,0)=0,"Yes",""),"No")</f>
        <v>No</v>
      </c>
      <c r="J348" s="9" t="str">
        <f>IFERROR(IF(VLOOKUP(A348,PTO!A:L,12,0)="PTOU Applied", "Unplanned PTO",IF(VLOOKUP(A348,PTO!A:L,12,0)="PTOU ","Denied PTO","Planned PTO")),"No PTO")</f>
        <v>No PTO</v>
      </c>
      <c r="K348" s="9" t="str">
        <f t="shared" si="73"/>
        <v>Check</v>
      </c>
      <c r="L348" s="14" t="str">
        <f>IFERROR(IF(AND(D348="Kroger",OR(U348="1",U348="0")),IF(VLOOKUP(RPT!A348,KRG!$B$2:$BA$200,52,0)=0,IF(RPT!J348="Planned PTO",IF((F348-0.75)&lt;H348,"Check",""),""),""),""),"")</f>
        <v/>
      </c>
      <c r="M348" s="14" t="str">
        <f>IFERROR(IF(IF(D348="Kroger",AVERAGEIFS('QA Check'!E:E,'QA Check'!C:C,RPT!A348,'QA Check'!H:H,"(QA)"),0)&gt;=90%,IF(AND(I348="Yes",J348&lt;&gt;"Unplanned PTO",U348=1),"Check",""),""),"")</f>
        <v/>
      </c>
      <c r="U348" s="17">
        <f t="shared" si="70"/>
        <v>0</v>
      </c>
      <c r="AE348" s="6"/>
      <c r="AI348" s="9" t="str">
        <f t="shared" si="74"/>
        <v/>
      </c>
      <c r="AJ348" s="9" t="str">
        <f>IF(G348="Plan 3",IF(AND(H348&gt;=38,J348&lt;&gt;"Unplanned PTO"),IF(AND(INDEX(FPL!P:P,MATCH(RPT!A348,FPL!B:B,0),1)&gt;=0.92),4.25,3),IF(AND(H348&gt;=38,J348="Unplanned PTO",AP348&gt;=38),IF(INDEX(FPL!P:P,MATCH(RPT!A348,FPL!B:B,0),1)&gt;=0.92,4.25,3),IF(INDEX(FPL!P:P,MATCH(RPT!A348,FPL!B:B,0),1)&gt;=0.92,1.25,0))),"")</f>
        <v/>
      </c>
      <c r="AL348" s="22" t="e">
        <f>INDEX(Roster!F:F, MATCH(RPT!A348,Roster!A:A,0),1)</f>
        <v>#N/A</v>
      </c>
      <c r="AM348">
        <f>IF(SUMIFS(HRS!G:G,HRS!F:F,"REG",HRS!C:C,RPT!A348)+SUMIFS(HRS!G:G,HRS!F:F,"OT",HRS!C:C,RPT!A348)+SUMIFS(HRS!G:G,HRS!F:F,"PTO",HRS!C:C,RPT!A348,HRS!S:S,"PTOS")&gt;=38,SUMIFS(HRS!G:G,HRS!F:F,"REG",HRS!C:C,RPT!A348)+SUMIFS(HRS!G:G,HRS!F:F,"OT",HRS!C:C,RPT!A348),0)</f>
        <v>0</v>
      </c>
      <c r="AP348">
        <f>SUMIFS(HRS!G:G,HRS!C:C,E348,HRS!F:F,"REG")+SUMIFS(HRS!G:G,HRS!C:C,E348,HRS!F:F,"OT")</f>
        <v>0</v>
      </c>
      <c r="AS348" s="9" t="str">
        <f t="shared" si="71"/>
        <v>1347 347</v>
      </c>
      <c r="AT348" s="9">
        <f t="shared" si="72"/>
        <v>0</v>
      </c>
      <c r="AU348" s="9" t="str">
        <f t="shared" si="69"/>
        <v/>
      </c>
      <c r="AV348" s="19" t="str">
        <f t="shared" si="75"/>
        <v/>
      </c>
    </row>
    <row r="349" spans="1:48" customFormat="1" ht="12.75" customHeight="1" x14ac:dyDescent="0.2">
      <c r="A349" s="2">
        <f>Roster!A349</f>
        <v>0</v>
      </c>
      <c r="B349" s="2">
        <f t="shared" si="76"/>
        <v>348</v>
      </c>
      <c r="C349" s="2">
        <v>1348</v>
      </c>
      <c r="D349" s="2">
        <f>Roster!D349</f>
        <v>0</v>
      </c>
      <c r="E349" s="2"/>
      <c r="F349" s="2">
        <f>IFERROR(INDEX('Cur Sch'!G:G,MATCH(RPT!A349,'Cur Sch'!C:C,0),1),0)</f>
        <v>0</v>
      </c>
      <c r="G349" s="2">
        <f>Roster!N349</f>
        <v>0</v>
      </c>
      <c r="H349" s="3">
        <f>SUMIF(HRS!C:C,RPT!E349,HRS!G:G)</f>
        <v>0</v>
      </c>
      <c r="I349" s="9" t="str">
        <f>IFERROR(IF(VLOOKUP(A349,PA!A:E,5,0)=0,"Yes",""),"No")</f>
        <v>No</v>
      </c>
      <c r="J349" s="9" t="str">
        <f>IFERROR(IF(VLOOKUP(A349,PTO!A:L,12,0)="PTOU Applied", "Unplanned PTO",IF(VLOOKUP(A349,PTO!A:L,12,0)="PTOU ","Denied PTO","Planned PTO")),"No PTO")</f>
        <v>No PTO</v>
      </c>
      <c r="K349" s="9" t="str">
        <f t="shared" si="73"/>
        <v>Check</v>
      </c>
      <c r="L349" s="14" t="str">
        <f>IFERROR(IF(AND(D349="Kroger",OR(U349="1",U349="0")),IF(VLOOKUP(RPT!A349,KRG!$B$2:$BA$200,52,0)=0,IF(RPT!J349="Planned PTO",IF((F349-0.75)&lt;H349,"Check",""),""),""),""),"")</f>
        <v/>
      </c>
      <c r="M349" s="14" t="str">
        <f>IFERROR(IF(IF(D349="Kroger",AVERAGEIFS('QA Check'!E:E,'QA Check'!C:C,RPT!A349,'QA Check'!H:H,"(QA)"),0)&gt;=90%,IF(AND(I349="Yes",J349&lt;&gt;"Unplanned PTO",U349=1),"Check",""),""),"")</f>
        <v/>
      </c>
      <c r="U349" s="17">
        <f t="shared" si="70"/>
        <v>0</v>
      </c>
      <c r="AE349" s="6"/>
      <c r="AI349" s="9" t="str">
        <f t="shared" si="74"/>
        <v/>
      </c>
      <c r="AJ349" s="9" t="str">
        <f>IF(G349="Plan 3",IF(AND(H349&gt;=38,J349&lt;&gt;"Unplanned PTO"),IF(AND(INDEX(FPL!P:P,MATCH(RPT!A349,FPL!B:B,0),1)&gt;=0.92),4.25,3),IF(AND(H349&gt;=38,J349="Unplanned PTO",AP349&gt;=38),IF(INDEX(FPL!P:P,MATCH(RPT!A349,FPL!B:B,0),1)&gt;=0.92,4.25,3),IF(INDEX(FPL!P:P,MATCH(RPT!A349,FPL!B:B,0),1)&gt;=0.92,1.25,0))),"")</f>
        <v/>
      </c>
      <c r="AL349" s="22" t="e">
        <f>INDEX(Roster!F:F, MATCH(RPT!A349,Roster!A:A,0),1)</f>
        <v>#N/A</v>
      </c>
      <c r="AM349">
        <f>IF(SUMIFS(HRS!G:G,HRS!F:F,"REG",HRS!C:C,RPT!A349)+SUMIFS(HRS!G:G,HRS!F:F,"OT",HRS!C:C,RPT!A349)+SUMIFS(HRS!G:G,HRS!F:F,"PTO",HRS!C:C,RPT!A349,HRS!S:S,"PTOS")&gt;=38,SUMIFS(HRS!G:G,HRS!F:F,"REG",HRS!C:C,RPT!A349)+SUMIFS(HRS!G:G,HRS!F:F,"OT",HRS!C:C,RPT!A349),0)</f>
        <v>0</v>
      </c>
      <c r="AP349">
        <f>SUMIFS(HRS!G:G,HRS!C:C,E349,HRS!F:F,"REG")+SUMIFS(HRS!G:G,HRS!C:C,E349,HRS!F:F,"OT")</f>
        <v>0</v>
      </c>
      <c r="AS349" s="9" t="str">
        <f t="shared" si="71"/>
        <v>1348 348</v>
      </c>
      <c r="AT349" s="9">
        <f t="shared" si="72"/>
        <v>0</v>
      </c>
      <c r="AU349" s="9" t="str">
        <f t="shared" si="69"/>
        <v/>
      </c>
      <c r="AV349" s="19" t="str">
        <f t="shared" si="75"/>
        <v/>
      </c>
    </row>
    <row r="350" spans="1:48" customFormat="1" ht="12.75" customHeight="1" x14ac:dyDescent="0.2">
      <c r="A350" s="2">
        <f>Roster!A350</f>
        <v>0</v>
      </c>
      <c r="B350" s="2">
        <f t="shared" si="76"/>
        <v>349</v>
      </c>
      <c r="C350" s="2">
        <v>1349</v>
      </c>
      <c r="D350" s="2">
        <f>Roster!D350</f>
        <v>0</v>
      </c>
      <c r="E350" s="2"/>
      <c r="F350" s="2">
        <f>IFERROR(INDEX('Cur Sch'!G:G,MATCH(RPT!A350,'Cur Sch'!C:C,0),1),0)</f>
        <v>0</v>
      </c>
      <c r="G350" s="2">
        <f>Roster!N350</f>
        <v>0</v>
      </c>
      <c r="H350" s="3">
        <f>SUMIF(HRS!C:C,RPT!E350,HRS!G:G)</f>
        <v>0</v>
      </c>
      <c r="I350" s="9" t="str">
        <f>IFERROR(IF(VLOOKUP(A350,PA!A:E,5,0)=0,"Yes",""),"No")</f>
        <v>No</v>
      </c>
      <c r="J350" s="9" t="str">
        <f>IFERROR(IF(VLOOKUP(A350,PTO!A:L,12,0)="PTOU Applied", "Unplanned PTO",IF(VLOOKUP(A350,PTO!A:L,12,0)="PTOU ","Denied PTO","Planned PTO")),"No PTO")</f>
        <v>No PTO</v>
      </c>
      <c r="K350" s="9" t="str">
        <f t="shared" si="73"/>
        <v>Check</v>
      </c>
      <c r="L350" s="14" t="str">
        <f>IFERROR(IF(AND(D350="Kroger",OR(U350="1",U350="0")),IF(VLOOKUP(RPT!A350,KRG!$B$2:$BA$200,52,0)=0,IF(RPT!J350="Planned PTO",IF((F350-0.75)&lt;H350,"Check",""),""),""),""),"")</f>
        <v/>
      </c>
      <c r="M350" s="14" t="str">
        <f>IFERROR(IF(IF(D350="Kroger",AVERAGEIFS('QA Check'!E:E,'QA Check'!C:C,RPT!A350,'QA Check'!H:H,"(QA)"),0)&gt;=90%,IF(AND(I350="Yes",J350&lt;&gt;"Unplanned PTO",U350=1),"Check",""),""),"")</f>
        <v/>
      </c>
      <c r="U350" s="17">
        <f t="shared" si="70"/>
        <v>0</v>
      </c>
      <c r="AE350" s="6"/>
      <c r="AI350" s="9" t="str">
        <f t="shared" si="74"/>
        <v/>
      </c>
      <c r="AJ350" s="9" t="str">
        <f>IF(G350="Plan 3",IF(AND(H350&gt;=38,J350&lt;&gt;"Unplanned PTO"),IF(AND(INDEX(FPL!P:P,MATCH(RPT!A350,FPL!B:B,0),1)&gt;=0.92),4.25,3),IF(AND(H350&gt;=38,J350="Unplanned PTO",AP350&gt;=38),IF(INDEX(FPL!P:P,MATCH(RPT!A350,FPL!B:B,0),1)&gt;=0.92,4.25,3),IF(INDEX(FPL!P:P,MATCH(RPT!A350,FPL!B:B,0),1)&gt;=0.92,1.25,0))),"")</f>
        <v/>
      </c>
      <c r="AL350" s="22" t="e">
        <f>INDEX(Roster!F:F, MATCH(RPT!A350,Roster!A:A,0),1)</f>
        <v>#N/A</v>
      </c>
      <c r="AM350">
        <f>IF(SUMIFS(HRS!G:G,HRS!F:F,"REG",HRS!C:C,RPT!A350)+SUMIFS(HRS!G:G,HRS!F:F,"OT",HRS!C:C,RPT!A350)+SUMIFS(HRS!G:G,HRS!F:F,"PTO",HRS!C:C,RPT!A350,HRS!S:S,"PTOS")&gt;=38,SUMIFS(HRS!G:G,HRS!F:F,"REG",HRS!C:C,RPT!A350)+SUMIFS(HRS!G:G,HRS!F:F,"OT",HRS!C:C,RPT!A350),0)</f>
        <v>0</v>
      </c>
      <c r="AP350">
        <f>SUMIFS(HRS!G:G,HRS!C:C,E350,HRS!F:F,"REG")+SUMIFS(HRS!G:G,HRS!C:C,E350,HRS!F:F,"OT")</f>
        <v>0</v>
      </c>
      <c r="AS350" s="9" t="str">
        <f t="shared" si="71"/>
        <v>1349 349</v>
      </c>
      <c r="AT350" s="9">
        <f t="shared" si="72"/>
        <v>0</v>
      </c>
      <c r="AU350" s="9" t="str">
        <f t="shared" si="69"/>
        <v/>
      </c>
      <c r="AV350" s="19" t="str">
        <f t="shared" si="75"/>
        <v/>
      </c>
    </row>
    <row r="351" spans="1:48" customFormat="1" ht="12.75" customHeight="1" x14ac:dyDescent="0.2">
      <c r="A351" s="2">
        <f>Roster!A351</f>
        <v>0</v>
      </c>
      <c r="B351" s="2">
        <f t="shared" si="76"/>
        <v>350</v>
      </c>
      <c r="C351" s="2">
        <v>1350</v>
      </c>
      <c r="D351" s="2">
        <f>Roster!D351</f>
        <v>0</v>
      </c>
      <c r="E351" s="2"/>
      <c r="F351" s="2">
        <f>IFERROR(INDEX('Cur Sch'!G:G,MATCH(RPT!A351,'Cur Sch'!C:C,0),1),0)</f>
        <v>0</v>
      </c>
      <c r="G351" s="2">
        <f>Roster!N351</f>
        <v>0</v>
      </c>
      <c r="H351" s="3">
        <f>SUMIF(HRS!C:C,RPT!E351,HRS!G:G)</f>
        <v>0</v>
      </c>
      <c r="I351" s="9" t="str">
        <f>IFERROR(IF(VLOOKUP(A351,PA!A:E,5,0)=0,"Yes",""),"No")</f>
        <v>No</v>
      </c>
      <c r="J351" s="9" t="str">
        <f>IFERROR(IF(VLOOKUP(A351,PTO!A:L,12,0)="PTOU Applied", "Unplanned PTO",IF(VLOOKUP(A351,PTO!A:L,12,0)="PTOU ","Denied PTO","Planned PTO")),"No PTO")</f>
        <v>No PTO</v>
      </c>
      <c r="K351" s="9" t="str">
        <f t="shared" si="73"/>
        <v>Check</v>
      </c>
      <c r="L351" s="14" t="str">
        <f>IFERROR(IF(AND(D351="Kroger",OR(U351="1",U351="0")),IF(VLOOKUP(RPT!A351,KRG!$B$2:$BA$200,52,0)=0,IF(RPT!J351="Planned PTO",IF((F351-0.75)&lt;H351,"Check",""),""),""),""),"")</f>
        <v/>
      </c>
      <c r="M351" s="14" t="str">
        <f>IFERROR(IF(IF(D351="Kroger",AVERAGEIFS('QA Check'!E:E,'QA Check'!C:C,RPT!A351,'QA Check'!H:H,"(QA)"),0)&gt;=90%,IF(AND(I351="Yes",J351&lt;&gt;"Unplanned PTO",U351=1),"Check",""),""),"")</f>
        <v/>
      </c>
      <c r="U351" s="17">
        <f t="shared" si="70"/>
        <v>0</v>
      </c>
      <c r="AE351" s="6"/>
      <c r="AI351" s="9" t="str">
        <f t="shared" si="74"/>
        <v/>
      </c>
      <c r="AJ351" s="9" t="str">
        <f>IF(G351="Plan 3",IF(AND(H351&gt;=38,J351&lt;&gt;"Unplanned PTO"),IF(AND(INDEX(FPL!P:P,MATCH(RPT!A351,FPL!B:B,0),1)&gt;=0.92),4.25,3),IF(AND(H351&gt;=38,J351="Unplanned PTO",AP351&gt;=38),IF(INDEX(FPL!P:P,MATCH(RPT!A351,FPL!B:B,0),1)&gt;=0.92,4.25,3),IF(INDEX(FPL!P:P,MATCH(RPT!A351,FPL!B:B,0),1)&gt;=0.92,1.25,0))),"")</f>
        <v/>
      </c>
      <c r="AL351" s="22" t="e">
        <f>INDEX(Roster!F:F, MATCH(RPT!A351,Roster!A:A,0),1)</f>
        <v>#N/A</v>
      </c>
      <c r="AM351">
        <f>IF(SUMIFS(HRS!G:G,HRS!F:F,"REG",HRS!C:C,RPT!A351)+SUMIFS(HRS!G:G,HRS!F:F,"OT",HRS!C:C,RPT!A351)+SUMIFS(HRS!G:G,HRS!F:F,"PTO",HRS!C:C,RPT!A351,HRS!S:S,"PTOS")&gt;=38,SUMIFS(HRS!G:G,HRS!F:F,"REG",HRS!C:C,RPT!A351)+SUMIFS(HRS!G:G,HRS!F:F,"OT",HRS!C:C,RPT!A351),0)</f>
        <v>0</v>
      </c>
      <c r="AP351">
        <f>SUMIFS(HRS!G:G,HRS!C:C,E351,HRS!F:F,"REG")+SUMIFS(HRS!G:G,HRS!C:C,E351,HRS!F:F,"OT")</f>
        <v>0</v>
      </c>
      <c r="AS351" s="9" t="str">
        <f t="shared" si="71"/>
        <v>1350 350</v>
      </c>
      <c r="AT351" s="9">
        <f t="shared" si="72"/>
        <v>0</v>
      </c>
      <c r="AU351" s="9" t="str">
        <f t="shared" si="69"/>
        <v/>
      </c>
      <c r="AV351" s="19" t="str">
        <f t="shared" si="75"/>
        <v/>
      </c>
    </row>
    <row r="352" spans="1:48" customFormat="1" ht="12.75" customHeight="1" x14ac:dyDescent="0.2">
      <c r="A352" s="2">
        <f>Roster!A352</f>
        <v>0</v>
      </c>
      <c r="B352" s="2">
        <f t="shared" si="76"/>
        <v>351</v>
      </c>
      <c r="C352" s="2">
        <v>1351</v>
      </c>
      <c r="D352" s="2">
        <f>Roster!D352</f>
        <v>0</v>
      </c>
      <c r="E352" s="2"/>
      <c r="F352" s="2">
        <f>IFERROR(INDEX('Cur Sch'!G:G,MATCH(RPT!A352,'Cur Sch'!C:C,0),1),0)</f>
        <v>0</v>
      </c>
      <c r="G352" s="2">
        <f>Roster!N352</f>
        <v>0</v>
      </c>
      <c r="H352" s="3">
        <f>SUMIF(HRS!C:C,RPT!E352,HRS!G:G)</f>
        <v>0</v>
      </c>
      <c r="I352" s="9" t="str">
        <f>IFERROR(IF(VLOOKUP(A352,PA!A:E,5,0)=0,"Yes",""),"No")</f>
        <v>No</v>
      </c>
      <c r="J352" s="9" t="str">
        <f>IFERROR(IF(VLOOKUP(A352,PTO!A:L,12,0)="PTOU Applied", "Unplanned PTO",IF(VLOOKUP(A352,PTO!A:L,12,0)="PTOU ","Denied PTO","Planned PTO")),"No PTO")</f>
        <v>No PTO</v>
      </c>
      <c r="K352" s="9" t="str">
        <f t="shared" si="73"/>
        <v>Check</v>
      </c>
      <c r="L352" s="14" t="str">
        <f>IFERROR(IF(AND(D352="Kroger",OR(U352="1",U352="0")),IF(VLOOKUP(RPT!A352,KRG!$B$2:$BA$200,52,0)=0,IF(RPT!J352="Planned PTO",IF((F352-0.75)&lt;H352,"Check",""),""),""),""),"")</f>
        <v/>
      </c>
      <c r="M352" s="14" t="str">
        <f>IFERROR(IF(IF(D352="Kroger",AVERAGEIFS('QA Check'!E:E,'QA Check'!C:C,RPT!A352,'QA Check'!H:H,"(QA)"),0)&gt;=90%,IF(AND(I352="Yes",J352&lt;&gt;"Unplanned PTO",U352=1),"Check",""),""),"")</f>
        <v/>
      </c>
      <c r="U352" s="17">
        <f t="shared" si="70"/>
        <v>0</v>
      </c>
      <c r="AE352" s="6"/>
      <c r="AI352" s="9" t="str">
        <f t="shared" si="74"/>
        <v/>
      </c>
      <c r="AJ352" s="9" t="str">
        <f>IF(G352="Plan 3",IF(AND(H352&gt;=38,J352&lt;&gt;"Unplanned PTO"),IF(AND(INDEX(FPL!P:P,MATCH(RPT!A352,FPL!B:B,0),1)&gt;=0.92),4.25,3),IF(AND(H352&gt;=38,J352="Unplanned PTO",AP352&gt;=38),IF(INDEX(FPL!P:P,MATCH(RPT!A352,FPL!B:B,0),1)&gt;=0.92,4.25,3),IF(INDEX(FPL!P:P,MATCH(RPT!A352,FPL!B:B,0),1)&gt;=0.92,1.25,0))),"")</f>
        <v/>
      </c>
      <c r="AL352" s="22" t="e">
        <f>INDEX(Roster!F:F, MATCH(RPT!A352,Roster!A:A,0),1)</f>
        <v>#N/A</v>
      </c>
      <c r="AM352">
        <f>IF(SUMIFS(HRS!G:G,HRS!F:F,"REG",HRS!C:C,RPT!A352)+SUMIFS(HRS!G:G,HRS!F:F,"OT",HRS!C:C,RPT!A352)+SUMIFS(HRS!G:G,HRS!F:F,"PTO",HRS!C:C,RPT!A352,HRS!S:S,"PTOS")&gt;=38,SUMIFS(HRS!G:G,HRS!F:F,"REG",HRS!C:C,RPT!A352)+SUMIFS(HRS!G:G,HRS!F:F,"OT",HRS!C:C,RPT!A352),0)</f>
        <v>0</v>
      </c>
      <c r="AP352">
        <f>SUMIFS(HRS!G:G,HRS!C:C,E352,HRS!F:F,"REG")+SUMIFS(HRS!G:G,HRS!C:C,E352,HRS!F:F,"OT")</f>
        <v>0</v>
      </c>
      <c r="AS352" s="9" t="str">
        <f t="shared" si="71"/>
        <v>1351 351</v>
      </c>
      <c r="AT352" s="9">
        <f t="shared" si="72"/>
        <v>0</v>
      </c>
      <c r="AU352" s="9" t="str">
        <f t="shared" si="69"/>
        <v/>
      </c>
      <c r="AV352" s="19" t="str">
        <f t="shared" si="75"/>
        <v/>
      </c>
    </row>
    <row r="353" spans="1:48" customFormat="1" ht="12.75" customHeight="1" x14ac:dyDescent="0.2">
      <c r="A353" s="2">
        <f>Roster!A353</f>
        <v>0</v>
      </c>
      <c r="B353" s="2">
        <f t="shared" si="76"/>
        <v>352</v>
      </c>
      <c r="C353" s="2">
        <v>1352</v>
      </c>
      <c r="D353" s="2">
        <f>Roster!D353</f>
        <v>0</v>
      </c>
      <c r="E353" s="2"/>
      <c r="F353" s="2">
        <f>IFERROR(INDEX('Cur Sch'!G:G,MATCH(RPT!A353,'Cur Sch'!C:C,0),1),0)</f>
        <v>0</v>
      </c>
      <c r="G353" s="2">
        <f>Roster!N353</f>
        <v>0</v>
      </c>
      <c r="H353" s="3">
        <f>SUMIF(HRS!C:C,RPT!E353,HRS!G:G)</f>
        <v>0</v>
      </c>
      <c r="I353" s="9" t="str">
        <f>IFERROR(IF(VLOOKUP(A353,PA!A:E,5,0)=0,"Yes",""),"No")</f>
        <v>No</v>
      </c>
      <c r="J353" s="9" t="str">
        <f>IFERROR(IF(VLOOKUP(A353,PTO!A:L,12,0)="PTOU Applied", "Unplanned PTO",IF(VLOOKUP(A353,PTO!A:L,12,0)="PTOU ","Denied PTO","Planned PTO")),"No PTO")</f>
        <v>No PTO</v>
      </c>
      <c r="K353" s="9" t="str">
        <f t="shared" si="73"/>
        <v>Check</v>
      </c>
      <c r="L353" s="14" t="str">
        <f>IFERROR(IF(AND(D353="Kroger",OR(U353="1",U353="0")),IF(VLOOKUP(RPT!A353,KRG!$B$2:$BA$200,52,0)=0,IF(RPT!J353="Planned PTO",IF((F353-0.75)&lt;H353,"Check",""),""),""),""),"")</f>
        <v/>
      </c>
      <c r="M353" s="14" t="str">
        <f>IFERROR(IF(IF(D353="Kroger",AVERAGEIFS('QA Check'!E:E,'QA Check'!C:C,RPT!A353,'QA Check'!H:H,"(QA)"),0)&gt;=90%,IF(AND(I353="Yes",J353&lt;&gt;"Unplanned PTO",U353=1),"Check",""),""),"")</f>
        <v/>
      </c>
      <c r="U353" s="17">
        <f t="shared" si="70"/>
        <v>0</v>
      </c>
      <c r="AE353" s="6"/>
      <c r="AI353" s="9" t="str">
        <f t="shared" si="74"/>
        <v/>
      </c>
      <c r="AJ353" s="9" t="str">
        <f>IF(G353="Plan 3",IF(AND(H353&gt;=38,J353&lt;&gt;"Unplanned PTO"),IF(AND(INDEX(FPL!P:P,MATCH(RPT!A353,FPL!B:B,0),1)&gt;=0.92),4.25,3),IF(AND(H353&gt;=38,J353="Unplanned PTO",AP353&gt;=38),IF(INDEX(FPL!P:P,MATCH(RPT!A353,FPL!B:B,0),1)&gt;=0.92,4.25,3),IF(INDEX(FPL!P:P,MATCH(RPT!A353,FPL!B:B,0),1)&gt;=0.92,1.25,0))),"")</f>
        <v/>
      </c>
      <c r="AL353" s="22" t="e">
        <f>INDEX(Roster!F:F, MATCH(RPT!A353,Roster!A:A,0),1)</f>
        <v>#N/A</v>
      </c>
      <c r="AM353">
        <f>IF(SUMIFS(HRS!G:G,HRS!F:F,"REG",HRS!C:C,RPT!A353)+SUMIFS(HRS!G:G,HRS!F:F,"OT",HRS!C:C,RPT!A353)+SUMIFS(HRS!G:G,HRS!F:F,"PTO",HRS!C:C,RPT!A353,HRS!S:S,"PTOS")&gt;=38,SUMIFS(HRS!G:G,HRS!F:F,"REG",HRS!C:C,RPT!A353)+SUMIFS(HRS!G:G,HRS!F:F,"OT",HRS!C:C,RPT!A353),0)</f>
        <v>0</v>
      </c>
      <c r="AP353">
        <f>SUMIFS(HRS!G:G,HRS!C:C,E353,HRS!F:F,"REG")+SUMIFS(HRS!G:G,HRS!C:C,E353,HRS!F:F,"OT")</f>
        <v>0</v>
      </c>
      <c r="AS353" s="9" t="str">
        <f t="shared" si="71"/>
        <v>1352 352</v>
      </c>
      <c r="AT353" s="9">
        <f t="shared" si="72"/>
        <v>0</v>
      </c>
      <c r="AU353" s="9" t="str">
        <f t="shared" si="69"/>
        <v/>
      </c>
      <c r="AV353" s="19" t="str">
        <f t="shared" si="75"/>
        <v/>
      </c>
    </row>
    <row r="354" spans="1:48" customFormat="1" ht="12.75" customHeight="1" x14ac:dyDescent="0.2">
      <c r="A354" s="2">
        <f>Roster!A354</f>
        <v>0</v>
      </c>
      <c r="B354" s="2">
        <f t="shared" si="76"/>
        <v>353</v>
      </c>
      <c r="C354" s="2">
        <v>1353</v>
      </c>
      <c r="D354" s="2">
        <f>Roster!D354</f>
        <v>0</v>
      </c>
      <c r="E354" s="2"/>
      <c r="F354" s="2">
        <f>IFERROR(INDEX('Cur Sch'!G:G,MATCH(RPT!A354,'Cur Sch'!C:C,0),1),0)</f>
        <v>0</v>
      </c>
      <c r="G354" s="2">
        <f>Roster!N354</f>
        <v>0</v>
      </c>
      <c r="H354" s="3">
        <f>SUMIF(HRS!C:C,RPT!E354,HRS!G:G)</f>
        <v>0</v>
      </c>
      <c r="I354" s="9" t="str">
        <f>IFERROR(IF(VLOOKUP(A354,PA!A:E,5,0)=0,"Yes",""),"No")</f>
        <v>No</v>
      </c>
      <c r="J354" s="9" t="str">
        <f>IFERROR(IF(VLOOKUP(A354,PTO!A:L,12,0)="PTOU Applied", "Unplanned PTO",IF(VLOOKUP(A354,PTO!A:L,12,0)="PTOU ","Denied PTO","Planned PTO")),"No PTO")</f>
        <v>No PTO</v>
      </c>
      <c r="K354" s="9" t="str">
        <f t="shared" si="73"/>
        <v>Check</v>
      </c>
      <c r="L354" s="14" t="str">
        <f>IFERROR(IF(AND(D354="Kroger",OR(U354="1",U354="0")),IF(VLOOKUP(RPT!A354,KRG!$B$2:$BA$200,52,0)=0,IF(RPT!J354="Planned PTO",IF((F354-0.75)&lt;H354,"Check",""),""),""),""),"")</f>
        <v/>
      </c>
      <c r="M354" s="14" t="str">
        <f>IFERROR(IF(IF(D354="Kroger",AVERAGEIFS('QA Check'!E:E,'QA Check'!C:C,RPT!A354,'QA Check'!H:H,"(QA)"),0)&gt;=90%,IF(AND(I354="Yes",J354&lt;&gt;"Unplanned PTO",U354=1),"Check",""),""),"")</f>
        <v/>
      </c>
      <c r="U354" s="17">
        <f t="shared" si="70"/>
        <v>0</v>
      </c>
      <c r="AE354" s="6"/>
      <c r="AI354" s="9" t="str">
        <f t="shared" si="74"/>
        <v/>
      </c>
      <c r="AJ354" s="9" t="str">
        <f>IF(G354="Plan 3",IF(AND(H354&gt;=38,J354&lt;&gt;"Unplanned PTO"),IF(AND(INDEX(FPL!P:P,MATCH(RPT!A354,FPL!B:B,0),1)&gt;=0.92),4.25,3),IF(AND(H354&gt;=38,J354="Unplanned PTO",AP354&gt;=38),IF(INDEX(FPL!P:P,MATCH(RPT!A354,FPL!B:B,0),1)&gt;=0.92,4.25,3),IF(INDEX(FPL!P:P,MATCH(RPT!A354,FPL!B:B,0),1)&gt;=0.92,1.25,0))),"")</f>
        <v/>
      </c>
      <c r="AL354" s="22" t="e">
        <f>INDEX(Roster!F:F, MATCH(RPT!A354,Roster!A:A,0),1)</f>
        <v>#N/A</v>
      </c>
      <c r="AM354">
        <f>IF(SUMIFS(HRS!G:G,HRS!F:F,"REG",HRS!C:C,RPT!A354)+SUMIFS(HRS!G:G,HRS!F:F,"OT",HRS!C:C,RPT!A354)+SUMIFS(HRS!G:G,HRS!F:F,"PTO",HRS!C:C,RPT!A354,HRS!S:S,"PTOS")&gt;=38,SUMIFS(HRS!G:G,HRS!F:F,"REG",HRS!C:C,RPT!A354)+SUMIFS(HRS!G:G,HRS!F:F,"OT",HRS!C:C,RPT!A354),0)</f>
        <v>0</v>
      </c>
      <c r="AP354">
        <f>SUMIFS(HRS!G:G,HRS!C:C,E354,HRS!F:F,"REG")+SUMIFS(HRS!G:G,HRS!C:C,E354,HRS!F:F,"OT")</f>
        <v>0</v>
      </c>
      <c r="AS354" s="9" t="str">
        <f t="shared" si="71"/>
        <v>1353 353</v>
      </c>
      <c r="AT354" s="9">
        <f t="shared" si="72"/>
        <v>0</v>
      </c>
      <c r="AU354" s="9" t="str">
        <f t="shared" si="69"/>
        <v/>
      </c>
      <c r="AV354" s="19" t="str">
        <f t="shared" si="75"/>
        <v/>
      </c>
    </row>
    <row r="355" spans="1:48" customFormat="1" ht="12.75" customHeight="1" x14ac:dyDescent="0.2">
      <c r="A355" s="2">
        <f>Roster!A355</f>
        <v>0</v>
      </c>
      <c r="B355" s="2">
        <f t="shared" si="76"/>
        <v>354</v>
      </c>
      <c r="C355" s="2">
        <v>1354</v>
      </c>
      <c r="D355" s="2">
        <f>Roster!D355</f>
        <v>0</v>
      </c>
      <c r="E355" s="2"/>
      <c r="F355" s="2">
        <f>IFERROR(INDEX('Cur Sch'!G:G,MATCH(RPT!A355,'Cur Sch'!C:C,0),1),0)</f>
        <v>0</v>
      </c>
      <c r="G355" s="2">
        <f>Roster!N355</f>
        <v>0</v>
      </c>
      <c r="H355" s="3">
        <f>SUMIF(HRS!C:C,RPT!E355,HRS!G:G)</f>
        <v>0</v>
      </c>
      <c r="I355" s="9" t="str">
        <f>IFERROR(IF(VLOOKUP(A355,PA!A:E,5,0)=0,"Yes",""),"No")</f>
        <v>No</v>
      </c>
      <c r="J355" s="9" t="str">
        <f>IFERROR(IF(VLOOKUP(A355,PTO!A:L,12,0)="PTOU Applied", "Unplanned PTO",IF(VLOOKUP(A355,PTO!A:L,12,0)="PTOU ","Denied PTO","Planned PTO")),"No PTO")</f>
        <v>No PTO</v>
      </c>
      <c r="K355" s="9" t="str">
        <f t="shared" si="73"/>
        <v>Check</v>
      </c>
      <c r="L355" s="14" t="str">
        <f>IFERROR(IF(AND(D355="Kroger",OR(U355="1",U355="0")),IF(VLOOKUP(RPT!A355,KRG!$B$2:$BA$200,52,0)=0,IF(RPT!J355="Planned PTO",IF((F355-0.75)&lt;H355,"Check",""),""),""),""),"")</f>
        <v/>
      </c>
      <c r="M355" s="14" t="str">
        <f>IFERROR(IF(IF(D355="Kroger",AVERAGEIFS('QA Check'!E:E,'QA Check'!C:C,RPT!A355,'QA Check'!H:H,"(QA)"),0)&gt;=90%,IF(AND(I355="Yes",J355&lt;&gt;"Unplanned PTO",U355=1),"Check",""),""),"")</f>
        <v/>
      </c>
      <c r="U355" s="17">
        <f t="shared" si="70"/>
        <v>0</v>
      </c>
      <c r="AE355" s="6"/>
      <c r="AI355" s="9" t="str">
        <f t="shared" si="74"/>
        <v/>
      </c>
      <c r="AJ355" s="9" t="str">
        <f>IF(G355="Plan 3",IF(AND(H355&gt;=38,J355&lt;&gt;"Unplanned PTO"),IF(AND(INDEX(FPL!P:P,MATCH(RPT!A355,FPL!B:B,0),1)&gt;=0.92),4.25,3),IF(AND(H355&gt;=38,J355="Unplanned PTO",AP355&gt;=38),IF(INDEX(FPL!P:P,MATCH(RPT!A355,FPL!B:B,0),1)&gt;=0.92,4.25,3),IF(INDEX(FPL!P:P,MATCH(RPT!A355,FPL!B:B,0),1)&gt;=0.92,1.25,0))),"")</f>
        <v/>
      </c>
      <c r="AL355" s="22" t="e">
        <f>INDEX(Roster!F:F, MATCH(RPT!A355,Roster!A:A,0),1)</f>
        <v>#N/A</v>
      </c>
      <c r="AM355">
        <f>IF(SUMIFS(HRS!G:G,HRS!F:F,"REG",HRS!C:C,RPT!A355)+SUMIFS(HRS!G:G,HRS!F:F,"OT",HRS!C:C,RPT!A355)+SUMIFS(HRS!G:G,HRS!F:F,"PTO",HRS!C:C,RPT!A355,HRS!S:S,"PTOS")&gt;=38,SUMIFS(HRS!G:G,HRS!F:F,"REG",HRS!C:C,RPT!A355)+SUMIFS(HRS!G:G,HRS!F:F,"OT",HRS!C:C,RPT!A355),0)</f>
        <v>0</v>
      </c>
      <c r="AP355">
        <f>SUMIFS(HRS!G:G,HRS!C:C,E355,HRS!F:F,"REG")+SUMIFS(HRS!G:G,HRS!C:C,E355,HRS!F:F,"OT")</f>
        <v>0</v>
      </c>
      <c r="AS355" s="9" t="str">
        <f t="shared" si="71"/>
        <v>1354 354</v>
      </c>
      <c r="AT355" s="9">
        <f t="shared" si="72"/>
        <v>0</v>
      </c>
      <c r="AU355" s="9" t="str">
        <f t="shared" si="69"/>
        <v/>
      </c>
      <c r="AV355" s="19" t="str">
        <f t="shared" si="75"/>
        <v/>
      </c>
    </row>
    <row r="356" spans="1:48" customFormat="1" ht="12.75" customHeight="1" x14ac:dyDescent="0.2">
      <c r="A356" s="2">
        <f>Roster!A356</f>
        <v>0</v>
      </c>
      <c r="B356" s="2">
        <f t="shared" si="76"/>
        <v>355</v>
      </c>
      <c r="C356" s="2">
        <v>1355</v>
      </c>
      <c r="D356" s="2">
        <f>Roster!D356</f>
        <v>0</v>
      </c>
      <c r="E356" s="2"/>
      <c r="F356" s="2">
        <f>IFERROR(INDEX('Cur Sch'!G:G,MATCH(RPT!A356,'Cur Sch'!C:C,0),1),0)</f>
        <v>0</v>
      </c>
      <c r="G356" s="2">
        <f>Roster!N356</f>
        <v>0</v>
      </c>
      <c r="H356" s="3">
        <f>SUMIF(HRS!C:C,RPT!E356,HRS!G:G)</f>
        <v>0</v>
      </c>
      <c r="I356" s="9" t="str">
        <f>IFERROR(IF(VLOOKUP(A356,PA!A:E,5,0)=0,"Yes",""),"No")</f>
        <v>No</v>
      </c>
      <c r="J356" s="9" t="str">
        <f>IFERROR(IF(VLOOKUP(A356,PTO!A:L,12,0)="PTOU Applied", "Unplanned PTO",IF(VLOOKUP(A356,PTO!A:L,12,0)="PTOU ","Denied PTO","Planned PTO")),"No PTO")</f>
        <v>No PTO</v>
      </c>
      <c r="K356" s="9" t="str">
        <f t="shared" si="73"/>
        <v>Check</v>
      </c>
      <c r="L356" s="14" t="str">
        <f>IFERROR(IF(AND(D356="Kroger",OR(U356="1",U356="0")),IF(VLOOKUP(RPT!A356,KRG!$B$2:$BA$200,52,0)=0,IF(RPT!J356="Planned PTO",IF((F356-0.75)&lt;H356,"Check",""),""),""),""),"")</f>
        <v/>
      </c>
      <c r="M356" s="14" t="str">
        <f>IFERROR(IF(IF(D356="Kroger",AVERAGEIFS('QA Check'!E:E,'QA Check'!C:C,RPT!A356,'QA Check'!H:H,"(QA)"),0)&gt;=90%,IF(AND(I356="Yes",J356&lt;&gt;"Unplanned PTO",U356=1),"Check",""),""),"")</f>
        <v/>
      </c>
      <c r="U356" s="17">
        <f t="shared" si="70"/>
        <v>0</v>
      </c>
      <c r="AE356" s="6"/>
      <c r="AI356" s="9" t="str">
        <f t="shared" si="74"/>
        <v/>
      </c>
      <c r="AJ356" s="9" t="str">
        <f>IF(G356="Plan 3",IF(AND(H356&gt;=38,J356&lt;&gt;"Unplanned PTO"),IF(AND(INDEX(FPL!P:P,MATCH(RPT!A356,FPL!B:B,0),1)&gt;=0.92),4.25,3),IF(AND(H356&gt;=38,J356="Unplanned PTO",AP356&gt;=38),IF(INDEX(FPL!P:P,MATCH(RPT!A356,FPL!B:B,0),1)&gt;=0.92,4.25,3),IF(INDEX(FPL!P:P,MATCH(RPT!A356,FPL!B:B,0),1)&gt;=0.92,1.25,0))),"")</f>
        <v/>
      </c>
      <c r="AL356" s="22" t="e">
        <f>INDEX(Roster!F:F, MATCH(RPT!A356,Roster!A:A,0),1)</f>
        <v>#N/A</v>
      </c>
      <c r="AM356">
        <f>IF(SUMIFS(HRS!G:G,HRS!F:F,"REG",HRS!C:C,RPT!A356)+SUMIFS(HRS!G:G,HRS!F:F,"OT",HRS!C:C,RPT!A356)+SUMIFS(HRS!G:G,HRS!F:F,"PTO",HRS!C:C,RPT!A356,HRS!S:S,"PTOS")&gt;=38,SUMIFS(HRS!G:G,HRS!F:F,"REG",HRS!C:C,RPT!A356)+SUMIFS(HRS!G:G,HRS!F:F,"OT",HRS!C:C,RPT!A356),0)</f>
        <v>0</v>
      </c>
      <c r="AP356">
        <f>SUMIFS(HRS!G:G,HRS!C:C,E356,HRS!F:F,"REG")+SUMIFS(HRS!G:G,HRS!C:C,E356,HRS!F:F,"OT")</f>
        <v>0</v>
      </c>
      <c r="AS356" s="9" t="str">
        <f t="shared" si="71"/>
        <v>1355 355</v>
      </c>
      <c r="AT356" s="9">
        <f t="shared" si="72"/>
        <v>0</v>
      </c>
      <c r="AU356" s="9" t="str">
        <f t="shared" si="69"/>
        <v/>
      </c>
      <c r="AV356" s="19" t="str">
        <f t="shared" si="75"/>
        <v/>
      </c>
    </row>
    <row r="357" spans="1:48" customFormat="1" ht="12.75" customHeight="1" x14ac:dyDescent="0.2">
      <c r="A357" s="2">
        <f>Roster!A357</f>
        <v>0</v>
      </c>
      <c r="B357" s="2">
        <f t="shared" si="76"/>
        <v>356</v>
      </c>
      <c r="C357" s="2">
        <v>1356</v>
      </c>
      <c r="D357" s="2">
        <f>Roster!D357</f>
        <v>0</v>
      </c>
      <c r="E357" s="2"/>
      <c r="F357" s="2">
        <f>IFERROR(INDEX('Cur Sch'!G:G,MATCH(RPT!A357,'Cur Sch'!C:C,0),1),0)</f>
        <v>0</v>
      </c>
      <c r="G357" s="2">
        <f>Roster!N357</f>
        <v>0</v>
      </c>
      <c r="H357" s="3">
        <f>SUMIF(HRS!C:C,RPT!E357,HRS!G:G)</f>
        <v>0</v>
      </c>
      <c r="I357" s="9" t="str">
        <f>IFERROR(IF(VLOOKUP(A357,PA!A:E,5,0)=0,"Yes",""),"No")</f>
        <v>No</v>
      </c>
      <c r="J357" s="9" t="str">
        <f>IFERROR(IF(VLOOKUP(A357,PTO!A:L,12,0)="PTOU Applied", "Unplanned PTO",IF(VLOOKUP(A357,PTO!A:L,12,0)="PTOU ","Denied PTO","Planned PTO")),"No PTO")</f>
        <v>No PTO</v>
      </c>
      <c r="K357" s="9" t="str">
        <f t="shared" si="73"/>
        <v>Check</v>
      </c>
      <c r="L357" s="14" t="str">
        <f>IFERROR(IF(AND(D357="Kroger",OR(U357="1",U357="0")),IF(VLOOKUP(RPT!A357,KRG!$B$2:$BA$200,52,0)=0,IF(RPT!J357="Planned PTO",IF((F357-0.75)&lt;H357,"Check",""),""),""),""),"")</f>
        <v/>
      </c>
      <c r="M357" s="14" t="str">
        <f>IFERROR(IF(IF(D357="Kroger",AVERAGEIFS('QA Check'!E:E,'QA Check'!C:C,RPT!A357,'QA Check'!H:H,"(QA)"),0)&gt;=90%,IF(AND(I357="Yes",J357&lt;&gt;"Unplanned PTO",U357=1),"Check",""),""),"")</f>
        <v/>
      </c>
      <c r="U357" s="17">
        <f t="shared" si="70"/>
        <v>0</v>
      </c>
      <c r="AE357" s="6"/>
      <c r="AI357" s="9" t="str">
        <f t="shared" si="74"/>
        <v/>
      </c>
      <c r="AJ357" s="9" t="str">
        <f>IF(G357="Plan 3",IF(AND(H357&gt;=38,J357&lt;&gt;"Unplanned PTO"),IF(AND(INDEX(FPL!P:P,MATCH(RPT!A357,FPL!B:B,0),1)&gt;=0.92),4.25,3),IF(AND(H357&gt;=38,J357="Unplanned PTO",AP357&gt;=38),IF(INDEX(FPL!P:P,MATCH(RPT!A357,FPL!B:B,0),1)&gt;=0.92,4.25,3),IF(INDEX(FPL!P:P,MATCH(RPT!A357,FPL!B:B,0),1)&gt;=0.92,1.25,0))),"")</f>
        <v/>
      </c>
      <c r="AL357" s="22" t="e">
        <f>INDEX(Roster!F:F, MATCH(RPT!A357,Roster!A:A,0),1)</f>
        <v>#N/A</v>
      </c>
      <c r="AM357">
        <f>IF(SUMIFS(HRS!G:G,HRS!F:F,"REG",HRS!C:C,RPT!A357)+SUMIFS(HRS!G:G,HRS!F:F,"OT",HRS!C:C,RPT!A357)+SUMIFS(HRS!G:G,HRS!F:F,"PTO",HRS!C:C,RPT!A357,HRS!S:S,"PTOS")&gt;=38,SUMIFS(HRS!G:G,HRS!F:F,"REG",HRS!C:C,RPT!A357)+SUMIFS(HRS!G:G,HRS!F:F,"OT",HRS!C:C,RPT!A357),0)</f>
        <v>0</v>
      </c>
      <c r="AP357">
        <f>SUMIFS(HRS!G:G,HRS!C:C,E357,HRS!F:F,"REG")+SUMIFS(HRS!G:G,HRS!C:C,E357,HRS!F:F,"OT")</f>
        <v>0</v>
      </c>
      <c r="AS357" s="9" t="str">
        <f t="shared" si="71"/>
        <v>1356 356</v>
      </c>
      <c r="AT357" s="9">
        <f t="shared" si="72"/>
        <v>0</v>
      </c>
      <c r="AU357" s="9" t="str">
        <f t="shared" si="69"/>
        <v/>
      </c>
      <c r="AV357" s="19" t="str">
        <f t="shared" si="75"/>
        <v/>
      </c>
    </row>
    <row r="358" spans="1:48" customFormat="1" ht="12.75" customHeight="1" x14ac:dyDescent="0.2">
      <c r="A358" s="2">
        <f>Roster!A358</f>
        <v>0</v>
      </c>
      <c r="B358" s="2">
        <f t="shared" si="76"/>
        <v>357</v>
      </c>
      <c r="C358" s="2">
        <v>1357</v>
      </c>
      <c r="D358" s="2">
        <f>Roster!D358</f>
        <v>0</v>
      </c>
      <c r="E358" s="2"/>
      <c r="F358" s="2">
        <f>IFERROR(INDEX('Cur Sch'!G:G,MATCH(RPT!A358,'Cur Sch'!C:C,0),1),0)</f>
        <v>0</v>
      </c>
      <c r="G358" s="2">
        <f>Roster!N358</f>
        <v>0</v>
      </c>
      <c r="H358" s="3">
        <f>SUMIF(HRS!C:C,RPT!E358,HRS!G:G)</f>
        <v>0</v>
      </c>
      <c r="I358" s="9" t="str">
        <f>IFERROR(IF(VLOOKUP(A358,PA!A:E,5,0)=0,"Yes",""),"No")</f>
        <v>No</v>
      </c>
      <c r="J358" s="9" t="str">
        <f>IFERROR(IF(VLOOKUP(A358,PTO!A:L,12,0)="PTOU Applied", "Unplanned PTO",IF(VLOOKUP(A358,PTO!A:L,12,0)="PTOU ","Denied PTO","Planned PTO")),"No PTO")</f>
        <v>No PTO</v>
      </c>
      <c r="K358" s="9" t="str">
        <f t="shared" si="73"/>
        <v>Check</v>
      </c>
      <c r="L358" s="14" t="str">
        <f>IFERROR(IF(AND(D358="Kroger",OR(U358="1",U358="0")),IF(VLOOKUP(RPT!A358,KRG!$B$2:$BA$200,52,0)=0,IF(RPT!J358="Planned PTO",IF((F358-0.75)&lt;H358,"Check",""),""),""),""),"")</f>
        <v/>
      </c>
      <c r="M358" s="14" t="str">
        <f>IFERROR(IF(IF(D358="Kroger",AVERAGEIFS('QA Check'!E:E,'QA Check'!C:C,RPT!A358,'QA Check'!H:H,"(QA)"),0)&gt;=90%,IF(AND(I358="Yes",J358&lt;&gt;"Unplanned PTO",U358=1),"Check",""),""),"")</f>
        <v/>
      </c>
      <c r="U358" s="17">
        <f t="shared" si="70"/>
        <v>0</v>
      </c>
      <c r="AE358" s="6"/>
      <c r="AI358" s="9" t="str">
        <f t="shared" si="74"/>
        <v/>
      </c>
      <c r="AJ358" s="9" t="str">
        <f>IF(G358="Plan 3",IF(AND(H358&gt;=38,J358&lt;&gt;"Unplanned PTO"),IF(AND(INDEX(FPL!P:P,MATCH(RPT!A358,FPL!B:B,0),1)&gt;=0.92),4.25,3),IF(AND(H358&gt;=38,J358="Unplanned PTO",AP358&gt;=38),IF(INDEX(FPL!P:P,MATCH(RPT!A358,FPL!B:B,0),1)&gt;=0.92,4.25,3),IF(INDEX(FPL!P:P,MATCH(RPT!A358,FPL!B:B,0),1)&gt;=0.92,1.25,0))),"")</f>
        <v/>
      </c>
      <c r="AL358" s="22" t="e">
        <f>INDEX(Roster!F:F, MATCH(RPT!A358,Roster!A:A,0),1)</f>
        <v>#N/A</v>
      </c>
      <c r="AM358">
        <f>IF(SUMIFS(HRS!G:G,HRS!F:F,"REG",HRS!C:C,RPT!A358)+SUMIFS(HRS!G:G,HRS!F:F,"OT",HRS!C:C,RPT!A358)+SUMIFS(HRS!G:G,HRS!F:F,"PTO",HRS!C:C,RPT!A358,HRS!S:S,"PTOS")&gt;=38,SUMIFS(HRS!G:G,HRS!F:F,"REG",HRS!C:C,RPT!A358)+SUMIFS(HRS!G:G,HRS!F:F,"OT",HRS!C:C,RPT!A358),0)</f>
        <v>0</v>
      </c>
      <c r="AP358">
        <f>SUMIFS(HRS!G:G,HRS!C:C,E358,HRS!F:F,"REG")+SUMIFS(HRS!G:G,HRS!C:C,E358,HRS!F:F,"OT")</f>
        <v>0</v>
      </c>
      <c r="AS358" s="9" t="str">
        <f t="shared" si="71"/>
        <v>1357 357</v>
      </c>
      <c r="AT358" s="9">
        <f t="shared" si="72"/>
        <v>0</v>
      </c>
      <c r="AU358" s="9" t="str">
        <f t="shared" si="69"/>
        <v/>
      </c>
      <c r="AV358" s="19" t="str">
        <f t="shared" si="75"/>
        <v/>
      </c>
    </row>
    <row r="359" spans="1:48" customFormat="1" ht="12.75" customHeight="1" x14ac:dyDescent="0.2">
      <c r="A359" s="2">
        <f>Roster!A359</f>
        <v>0</v>
      </c>
      <c r="B359" s="2">
        <f t="shared" si="76"/>
        <v>358</v>
      </c>
      <c r="C359" s="2">
        <v>1358</v>
      </c>
      <c r="D359" s="2">
        <f>Roster!D359</f>
        <v>0</v>
      </c>
      <c r="E359" s="2"/>
      <c r="F359" s="2">
        <f>IFERROR(INDEX('Cur Sch'!G:G,MATCH(RPT!A359,'Cur Sch'!C:C,0),1),0)</f>
        <v>0</v>
      </c>
      <c r="G359" s="2">
        <f>Roster!N359</f>
        <v>0</v>
      </c>
      <c r="H359" s="3">
        <f>SUMIF(HRS!C:C,RPT!E359,HRS!G:G)</f>
        <v>0</v>
      </c>
      <c r="I359" s="9" t="str">
        <f>IFERROR(IF(VLOOKUP(A359,PA!A:E,5,0)=0,"Yes",""),"No")</f>
        <v>No</v>
      </c>
      <c r="J359" s="9" t="str">
        <f>IFERROR(IF(VLOOKUP(A359,PTO!A:L,12,0)="PTOU Applied", "Unplanned PTO",IF(VLOOKUP(A359,PTO!A:L,12,0)="PTOU ","Denied PTO","Planned PTO")),"No PTO")</f>
        <v>No PTO</v>
      </c>
      <c r="K359" s="9" t="str">
        <f t="shared" si="73"/>
        <v>Check</v>
      </c>
      <c r="L359" s="14" t="str">
        <f>IFERROR(IF(AND(D359="Kroger",OR(U359="1",U359="0")),IF(VLOOKUP(RPT!A359,KRG!$B$2:$BA$200,52,0)=0,IF(RPT!J359="Planned PTO",IF((F359-0.75)&lt;H359,"Check",""),""),""),""),"")</f>
        <v/>
      </c>
      <c r="M359" s="14" t="str">
        <f>IFERROR(IF(IF(D359="Kroger",AVERAGEIFS('QA Check'!E:E,'QA Check'!C:C,RPT!A359,'QA Check'!H:H,"(QA)"),0)&gt;=90%,IF(AND(I359="Yes",J359&lt;&gt;"Unplanned PTO",U359=1),"Check",""),""),"")</f>
        <v/>
      </c>
      <c r="U359" s="17">
        <f t="shared" si="70"/>
        <v>0</v>
      </c>
      <c r="AE359" s="6"/>
      <c r="AI359" s="9" t="str">
        <f t="shared" si="74"/>
        <v/>
      </c>
      <c r="AJ359" s="9" t="str">
        <f>IF(G359="Plan 3",IF(AND(H359&gt;=38,J359&lt;&gt;"Unplanned PTO"),IF(AND(INDEX(FPL!P:P,MATCH(RPT!A359,FPL!B:B,0),1)&gt;=0.92),4.25,3),IF(AND(H359&gt;=38,J359="Unplanned PTO",AP359&gt;=38),IF(INDEX(FPL!P:P,MATCH(RPT!A359,FPL!B:B,0),1)&gt;=0.92,4.25,3),IF(INDEX(FPL!P:P,MATCH(RPT!A359,FPL!B:B,0),1)&gt;=0.92,1.25,0))),"")</f>
        <v/>
      </c>
      <c r="AL359" s="22" t="e">
        <f>INDEX(Roster!F:F, MATCH(RPT!A359,Roster!A:A,0),1)</f>
        <v>#N/A</v>
      </c>
      <c r="AM359">
        <f>IF(SUMIFS(HRS!G:G,HRS!F:F,"REG",HRS!C:C,RPT!A359)+SUMIFS(HRS!G:G,HRS!F:F,"OT",HRS!C:C,RPT!A359)+SUMIFS(HRS!G:G,HRS!F:F,"PTO",HRS!C:C,RPT!A359,HRS!S:S,"PTOS")&gt;=38,SUMIFS(HRS!G:G,HRS!F:F,"REG",HRS!C:C,RPT!A359)+SUMIFS(HRS!G:G,HRS!F:F,"OT",HRS!C:C,RPT!A359),0)</f>
        <v>0</v>
      </c>
      <c r="AP359">
        <f>SUMIFS(HRS!G:G,HRS!C:C,E359,HRS!F:F,"REG")+SUMIFS(HRS!G:G,HRS!C:C,E359,HRS!F:F,"OT")</f>
        <v>0</v>
      </c>
      <c r="AS359" s="9" t="str">
        <f t="shared" si="71"/>
        <v>1358 358</v>
      </c>
      <c r="AT359" s="9">
        <f t="shared" si="72"/>
        <v>0</v>
      </c>
      <c r="AU359" s="9" t="str">
        <f t="shared" si="69"/>
        <v/>
      </c>
      <c r="AV359" s="19" t="str">
        <f t="shared" si="75"/>
        <v/>
      </c>
    </row>
    <row r="360" spans="1:48" customFormat="1" ht="12.75" customHeight="1" x14ac:dyDescent="0.2">
      <c r="A360" s="2">
        <f>Roster!A360</f>
        <v>0</v>
      </c>
      <c r="B360" s="2">
        <f t="shared" si="76"/>
        <v>359</v>
      </c>
      <c r="C360" s="2">
        <v>1359</v>
      </c>
      <c r="D360" s="2">
        <f>Roster!D360</f>
        <v>0</v>
      </c>
      <c r="E360" s="2"/>
      <c r="F360" s="2">
        <f>IFERROR(INDEX('Cur Sch'!G:G,MATCH(RPT!A360,'Cur Sch'!C:C,0),1),0)</f>
        <v>0</v>
      </c>
      <c r="G360" s="2">
        <f>Roster!N360</f>
        <v>0</v>
      </c>
      <c r="H360" s="3">
        <f>SUMIF(HRS!C:C,RPT!E360,HRS!G:G)</f>
        <v>0</v>
      </c>
      <c r="I360" s="9" t="str">
        <f>IFERROR(IF(VLOOKUP(A360,PA!A:E,5,0)=0,"Yes",""),"No")</f>
        <v>No</v>
      </c>
      <c r="J360" s="9" t="str">
        <f>IFERROR(IF(VLOOKUP(A360,PTO!A:L,12,0)="PTOU Applied", "Unplanned PTO",IF(VLOOKUP(A360,PTO!A:L,12,0)="PTOU ","Denied PTO","Planned PTO")),"No PTO")</f>
        <v>No PTO</v>
      </c>
      <c r="K360" s="9" t="str">
        <f t="shared" si="73"/>
        <v>Check</v>
      </c>
      <c r="L360" s="14" t="str">
        <f>IFERROR(IF(AND(D360="Kroger",OR(U360="1",U360="0")),IF(VLOOKUP(RPT!A360,KRG!$B$2:$BA$200,52,0)=0,IF(RPT!J360="Planned PTO",IF((F360-0.75)&lt;H360,"Check",""),""),""),""),"")</f>
        <v/>
      </c>
      <c r="M360" s="14" t="str">
        <f>IFERROR(IF(IF(D360="Kroger",AVERAGEIFS('QA Check'!E:E,'QA Check'!C:C,RPT!A360,'QA Check'!H:H,"(QA)"),0)&gt;=90%,IF(AND(I360="Yes",J360&lt;&gt;"Unplanned PTO",U360=1),"Check",""),""),"")</f>
        <v/>
      </c>
      <c r="U360" s="17">
        <f t="shared" si="70"/>
        <v>0</v>
      </c>
      <c r="AE360" s="6"/>
      <c r="AI360" s="9" t="str">
        <f t="shared" si="74"/>
        <v/>
      </c>
      <c r="AJ360" s="9" t="str">
        <f>IF(G360="Plan 3",IF(AND(H360&gt;=38,J360&lt;&gt;"Unplanned PTO"),IF(AND(INDEX(FPL!P:P,MATCH(RPT!A360,FPL!B:B,0),1)&gt;=0.92),4.25,3),IF(AND(H360&gt;=38,J360="Unplanned PTO",AP360&gt;=38),IF(INDEX(FPL!P:P,MATCH(RPT!A360,FPL!B:B,0),1)&gt;=0.92,4.25,3),IF(INDEX(FPL!P:P,MATCH(RPT!A360,FPL!B:B,0),1)&gt;=0.92,1.25,0))),"")</f>
        <v/>
      </c>
      <c r="AL360" s="22" t="e">
        <f>INDEX(Roster!F:F, MATCH(RPT!A360,Roster!A:A,0),1)</f>
        <v>#N/A</v>
      </c>
      <c r="AM360">
        <f>IF(SUMIFS(HRS!G:G,HRS!F:F,"REG",HRS!C:C,RPT!A360)+SUMIFS(HRS!G:G,HRS!F:F,"OT",HRS!C:C,RPT!A360)+SUMIFS(HRS!G:G,HRS!F:F,"PTO",HRS!C:C,RPT!A360,HRS!S:S,"PTOS")&gt;=38,SUMIFS(HRS!G:G,HRS!F:F,"REG",HRS!C:C,RPT!A360)+SUMIFS(HRS!G:G,HRS!F:F,"OT",HRS!C:C,RPT!A360),0)</f>
        <v>0</v>
      </c>
      <c r="AP360">
        <f>SUMIFS(HRS!G:G,HRS!C:C,E360,HRS!F:F,"REG")+SUMIFS(HRS!G:G,HRS!C:C,E360,HRS!F:F,"OT")</f>
        <v>0</v>
      </c>
      <c r="AS360" s="9" t="str">
        <f t="shared" si="71"/>
        <v>1359 359</v>
      </c>
      <c r="AT360" s="9">
        <f t="shared" si="72"/>
        <v>0</v>
      </c>
      <c r="AU360" s="9" t="str">
        <f t="shared" si="69"/>
        <v/>
      </c>
      <c r="AV360" s="19" t="str">
        <f t="shared" si="75"/>
        <v/>
      </c>
    </row>
    <row r="361" spans="1:48" customFormat="1" ht="12.75" customHeight="1" x14ac:dyDescent="0.2">
      <c r="A361" s="2">
        <f>Roster!A361</f>
        <v>0</v>
      </c>
      <c r="B361" s="2">
        <f t="shared" si="76"/>
        <v>360</v>
      </c>
      <c r="C361" s="2">
        <v>1360</v>
      </c>
      <c r="D361" s="2">
        <f>Roster!D361</f>
        <v>0</v>
      </c>
      <c r="E361" s="2"/>
      <c r="F361" s="2">
        <f>IFERROR(INDEX('Cur Sch'!G:G,MATCH(RPT!A361,'Cur Sch'!C:C,0),1),0)</f>
        <v>0</v>
      </c>
      <c r="G361" s="2">
        <f>Roster!N361</f>
        <v>0</v>
      </c>
      <c r="H361" s="3">
        <f>SUMIF(HRS!C:C,RPT!E361,HRS!G:G)</f>
        <v>0</v>
      </c>
      <c r="I361" s="9" t="str">
        <f>IFERROR(IF(VLOOKUP(A361,PA!A:E,5,0)=0,"Yes",""),"No")</f>
        <v>No</v>
      </c>
      <c r="J361" s="9" t="str">
        <f>IFERROR(IF(VLOOKUP(A361,PTO!A:L,12,0)="PTOU Applied", "Unplanned PTO",IF(VLOOKUP(A361,PTO!A:L,12,0)="PTOU ","Denied PTO","Planned PTO")),"No PTO")</f>
        <v>No PTO</v>
      </c>
      <c r="K361" s="9" t="str">
        <f t="shared" si="73"/>
        <v>Check</v>
      </c>
      <c r="L361" s="14" t="str">
        <f>IFERROR(IF(AND(D361="Kroger",OR(U361="1",U361="0")),IF(VLOOKUP(RPT!A361,KRG!$B$2:$BA$200,52,0)=0,IF(RPT!J361="Planned PTO",IF((F361-0.75)&lt;H361,"Check",""),""),""),""),"")</f>
        <v/>
      </c>
      <c r="M361" s="14" t="str">
        <f>IFERROR(IF(IF(D361="Kroger",AVERAGEIFS('QA Check'!E:E,'QA Check'!C:C,RPT!A361,'QA Check'!H:H,"(QA)"),0)&gt;=90%,IF(AND(I361="Yes",J361&lt;&gt;"Unplanned PTO",U361=1),"Check",""),""),"")</f>
        <v/>
      </c>
      <c r="U361" s="17">
        <f t="shared" si="70"/>
        <v>0</v>
      </c>
      <c r="AE361" s="6"/>
      <c r="AI361" s="9" t="str">
        <f t="shared" si="74"/>
        <v/>
      </c>
      <c r="AJ361" s="9" t="str">
        <f>IF(G361="Plan 3",IF(AND(H361&gt;=38,J361&lt;&gt;"Unplanned PTO"),IF(AND(INDEX(FPL!P:P,MATCH(RPT!A361,FPL!B:B,0),1)&gt;=0.92),4.25,3),IF(AND(H361&gt;=38,J361="Unplanned PTO",AP361&gt;=38),IF(INDEX(FPL!P:P,MATCH(RPT!A361,FPL!B:B,0),1)&gt;=0.92,4.25,3),IF(INDEX(FPL!P:P,MATCH(RPT!A361,FPL!B:B,0),1)&gt;=0.92,1.25,0))),"")</f>
        <v/>
      </c>
      <c r="AL361" s="22" t="e">
        <f>INDEX(Roster!F:F, MATCH(RPT!A361,Roster!A:A,0),1)</f>
        <v>#N/A</v>
      </c>
      <c r="AM361">
        <f>IF(SUMIFS(HRS!G:G,HRS!F:F,"REG",HRS!C:C,RPT!A361)+SUMIFS(HRS!G:G,HRS!F:F,"OT",HRS!C:C,RPT!A361)+SUMIFS(HRS!G:G,HRS!F:F,"PTO",HRS!C:C,RPT!A361,HRS!S:S,"PTOS")&gt;=38,SUMIFS(HRS!G:G,HRS!F:F,"REG",HRS!C:C,RPT!A361)+SUMIFS(HRS!G:G,HRS!F:F,"OT",HRS!C:C,RPT!A361),0)</f>
        <v>0</v>
      </c>
      <c r="AP361">
        <f>SUMIFS(HRS!G:G,HRS!C:C,E361,HRS!F:F,"REG")+SUMIFS(HRS!G:G,HRS!C:C,E361,HRS!F:F,"OT")</f>
        <v>0</v>
      </c>
      <c r="AS361" s="9" t="str">
        <f t="shared" si="71"/>
        <v>1360 360</v>
      </c>
      <c r="AT361" s="9">
        <f t="shared" si="72"/>
        <v>0</v>
      </c>
      <c r="AU361" s="9" t="str">
        <f t="shared" si="69"/>
        <v/>
      </c>
      <c r="AV361" s="19" t="str">
        <f t="shared" si="75"/>
        <v/>
      </c>
    </row>
    <row r="362" spans="1:48" customFormat="1" ht="12.75" customHeight="1" x14ac:dyDescent="0.2">
      <c r="A362" s="2">
        <f>Roster!A362</f>
        <v>0</v>
      </c>
      <c r="B362" s="2">
        <f t="shared" si="76"/>
        <v>361</v>
      </c>
      <c r="C362" s="2">
        <v>1361</v>
      </c>
      <c r="D362" s="2">
        <f>Roster!D362</f>
        <v>0</v>
      </c>
      <c r="E362" s="2"/>
      <c r="F362" s="2">
        <f>IFERROR(INDEX('Cur Sch'!G:G,MATCH(RPT!A362,'Cur Sch'!C:C,0),1),0)</f>
        <v>0</v>
      </c>
      <c r="G362" s="2">
        <f>Roster!N362</f>
        <v>0</v>
      </c>
      <c r="H362" s="3">
        <f>SUMIF(HRS!C:C,RPT!E362,HRS!G:G)</f>
        <v>0</v>
      </c>
      <c r="I362" s="9" t="str">
        <f>IFERROR(IF(VLOOKUP(A362,PA!A:E,5,0)=0,"Yes",""),"No")</f>
        <v>No</v>
      </c>
      <c r="J362" s="9" t="str">
        <f>IFERROR(IF(VLOOKUP(A362,PTO!A:L,12,0)="PTOU Applied", "Unplanned PTO",IF(VLOOKUP(A362,PTO!A:L,12,0)="PTOU ","Denied PTO","Planned PTO")),"No PTO")</f>
        <v>No PTO</v>
      </c>
      <c r="K362" s="9" t="str">
        <f t="shared" si="73"/>
        <v>Check</v>
      </c>
      <c r="L362" s="14" t="str">
        <f>IFERROR(IF(AND(D362="Kroger",OR(U362="1",U362="0")),IF(VLOOKUP(RPT!A362,KRG!$B$2:$BA$200,52,0)=0,IF(RPT!J362="Planned PTO",IF((F362-0.75)&lt;H362,"Check",""),""),""),""),"")</f>
        <v/>
      </c>
      <c r="M362" s="14" t="str">
        <f>IFERROR(IF(IF(D362="Kroger",AVERAGEIFS('QA Check'!E:E,'QA Check'!C:C,RPT!A362,'QA Check'!H:H,"(QA)"),0)&gt;=90%,IF(AND(I362="Yes",J362&lt;&gt;"Unplanned PTO",U362=1),"Check",""),""),"")</f>
        <v/>
      </c>
      <c r="U362" s="17">
        <f t="shared" si="70"/>
        <v>0</v>
      </c>
      <c r="AE362" s="6"/>
      <c r="AI362" s="9" t="str">
        <f t="shared" si="74"/>
        <v/>
      </c>
      <c r="AJ362" s="9" t="str">
        <f>IF(G362="Plan 3",IF(AND(H362&gt;=38,J362&lt;&gt;"Unplanned PTO"),IF(AND(INDEX(FPL!P:P,MATCH(RPT!A362,FPL!B:B,0),1)&gt;=0.92),4.25,3),IF(AND(H362&gt;=38,J362="Unplanned PTO",AP362&gt;=38),IF(INDEX(FPL!P:P,MATCH(RPT!A362,FPL!B:B,0),1)&gt;=0.92,4.25,3),IF(INDEX(FPL!P:P,MATCH(RPT!A362,FPL!B:B,0),1)&gt;=0.92,1.25,0))),"")</f>
        <v/>
      </c>
      <c r="AL362" s="22" t="e">
        <f>INDEX(Roster!F:F, MATCH(RPT!A362,Roster!A:A,0),1)</f>
        <v>#N/A</v>
      </c>
      <c r="AM362">
        <f>IF(SUMIFS(HRS!G:G,HRS!F:F,"REG",HRS!C:C,RPT!A362)+SUMIFS(HRS!G:G,HRS!F:F,"OT",HRS!C:C,RPT!A362)+SUMIFS(HRS!G:G,HRS!F:F,"PTO",HRS!C:C,RPT!A362,HRS!S:S,"PTOS")&gt;=38,SUMIFS(HRS!G:G,HRS!F:F,"REG",HRS!C:C,RPT!A362)+SUMIFS(HRS!G:G,HRS!F:F,"OT",HRS!C:C,RPT!A362),0)</f>
        <v>0</v>
      </c>
      <c r="AP362">
        <f>SUMIFS(HRS!G:G,HRS!C:C,E362,HRS!F:F,"REG")+SUMIFS(HRS!G:G,HRS!C:C,E362,HRS!F:F,"OT")</f>
        <v>0</v>
      </c>
      <c r="AS362" s="9" t="str">
        <f t="shared" si="71"/>
        <v>1361 361</v>
      </c>
      <c r="AT362" s="9">
        <f t="shared" si="72"/>
        <v>0</v>
      </c>
      <c r="AU362" s="9" t="str">
        <f t="shared" si="69"/>
        <v/>
      </c>
      <c r="AV362" s="19" t="str">
        <f t="shared" si="75"/>
        <v/>
      </c>
    </row>
    <row r="363" spans="1:48" customFormat="1" ht="12.75" customHeight="1" x14ac:dyDescent="0.2">
      <c r="A363" s="2">
        <f>Roster!A363</f>
        <v>0</v>
      </c>
      <c r="B363" s="2">
        <f t="shared" si="76"/>
        <v>362</v>
      </c>
      <c r="C363" s="2">
        <v>1362</v>
      </c>
      <c r="D363" s="2">
        <f>Roster!D363</f>
        <v>0</v>
      </c>
      <c r="E363" s="2"/>
      <c r="F363" s="2">
        <f>IFERROR(INDEX('Cur Sch'!G:G,MATCH(RPT!A363,'Cur Sch'!C:C,0),1),0)</f>
        <v>0</v>
      </c>
      <c r="G363" s="2">
        <f>Roster!N363</f>
        <v>0</v>
      </c>
      <c r="H363" s="3">
        <f>SUMIF(HRS!C:C,RPT!E363,HRS!G:G)</f>
        <v>0</v>
      </c>
      <c r="I363" s="9" t="str">
        <f>IFERROR(IF(VLOOKUP(A363,PA!A:E,5,0)=0,"Yes",""),"No")</f>
        <v>No</v>
      </c>
      <c r="J363" s="9" t="str">
        <f>IFERROR(IF(VLOOKUP(A363,PTO!A:L,12,0)="PTOU Applied", "Unplanned PTO",IF(VLOOKUP(A363,PTO!A:L,12,0)="PTOU ","Denied PTO","Planned PTO")),"No PTO")</f>
        <v>No PTO</v>
      </c>
      <c r="K363" s="9" t="str">
        <f t="shared" si="73"/>
        <v>Check</v>
      </c>
      <c r="L363" s="14" t="str">
        <f>IFERROR(IF(AND(D363="Kroger",OR(U363="1",U363="0")),IF(VLOOKUP(RPT!A363,KRG!$B$2:$BA$200,52,0)=0,IF(RPT!J363="Planned PTO",IF((F363-0.75)&lt;H363,"Check",""),""),""),""),"")</f>
        <v/>
      </c>
      <c r="M363" s="14" t="str">
        <f>IFERROR(IF(IF(D363="Kroger",AVERAGEIFS('QA Check'!E:E,'QA Check'!C:C,RPT!A363,'QA Check'!H:H,"(QA)"),0)&gt;=90%,IF(AND(I363="Yes",J363&lt;&gt;"Unplanned PTO",U363=1),"Check",""),""),"")</f>
        <v/>
      </c>
      <c r="U363" s="17">
        <f t="shared" si="70"/>
        <v>0</v>
      </c>
      <c r="AE363" s="6"/>
      <c r="AI363" s="9" t="str">
        <f t="shared" si="74"/>
        <v/>
      </c>
      <c r="AJ363" s="9" t="str">
        <f>IF(G363="Plan 3",IF(AND(H363&gt;=38,J363&lt;&gt;"Unplanned PTO"),IF(AND(INDEX(FPL!P:P,MATCH(RPT!A363,FPL!B:B,0),1)&gt;=0.92),4.25,3),IF(AND(H363&gt;=38,J363="Unplanned PTO",AP363&gt;=38),IF(INDEX(FPL!P:P,MATCH(RPT!A363,FPL!B:B,0),1)&gt;=0.92,4.25,3),IF(INDEX(FPL!P:P,MATCH(RPT!A363,FPL!B:B,0),1)&gt;=0.92,1.25,0))),"")</f>
        <v/>
      </c>
      <c r="AL363" s="22" t="e">
        <f>INDEX(Roster!F:F, MATCH(RPT!A363,Roster!A:A,0),1)</f>
        <v>#N/A</v>
      </c>
      <c r="AM363">
        <f>IF(SUMIFS(HRS!G:G,HRS!F:F,"REG",HRS!C:C,RPT!A363)+SUMIFS(HRS!G:G,HRS!F:F,"OT",HRS!C:C,RPT!A363)+SUMIFS(HRS!G:G,HRS!F:F,"PTO",HRS!C:C,RPT!A363,HRS!S:S,"PTOS")&gt;=38,SUMIFS(HRS!G:G,HRS!F:F,"REG",HRS!C:C,RPT!A363)+SUMIFS(HRS!G:G,HRS!F:F,"OT",HRS!C:C,RPT!A363),0)</f>
        <v>0</v>
      </c>
      <c r="AP363">
        <f>SUMIFS(HRS!G:G,HRS!C:C,E363,HRS!F:F,"REG")+SUMIFS(HRS!G:G,HRS!C:C,E363,HRS!F:F,"OT")</f>
        <v>0</v>
      </c>
      <c r="AS363" s="9" t="str">
        <f t="shared" si="71"/>
        <v>1362 362</v>
      </c>
      <c r="AT363" s="9">
        <f t="shared" si="72"/>
        <v>0</v>
      </c>
      <c r="AU363" s="9" t="str">
        <f t="shared" ref="AU363:AU426" si="77">IF(AP363-F363&gt;0.15,"OT","")</f>
        <v/>
      </c>
      <c r="AV363" s="19" t="str">
        <f t="shared" si="75"/>
        <v/>
      </c>
    </row>
    <row r="364" spans="1:48" customFormat="1" ht="12.75" customHeight="1" x14ac:dyDescent="0.2">
      <c r="A364" s="2">
        <f>Roster!A364</f>
        <v>0</v>
      </c>
      <c r="B364" s="2">
        <f t="shared" si="76"/>
        <v>363</v>
      </c>
      <c r="C364" s="2">
        <v>1363</v>
      </c>
      <c r="D364" s="2">
        <f>Roster!D364</f>
        <v>0</v>
      </c>
      <c r="E364" s="2"/>
      <c r="F364" s="2">
        <f>IFERROR(INDEX('Cur Sch'!G:G,MATCH(RPT!A364,'Cur Sch'!C:C,0),1),0)</f>
        <v>0</v>
      </c>
      <c r="G364" s="2">
        <f>Roster!N364</f>
        <v>0</v>
      </c>
      <c r="H364" s="3">
        <f>SUMIF(HRS!C:C,RPT!E364,HRS!G:G)</f>
        <v>0</v>
      </c>
      <c r="I364" s="9" t="str">
        <f>IFERROR(IF(VLOOKUP(A364,PA!A:E,5,0)=0,"Yes",""),"No")</f>
        <v>No</v>
      </c>
      <c r="J364" s="9" t="str">
        <f>IFERROR(IF(VLOOKUP(A364,PTO!A:L,12,0)="PTOU Applied", "Unplanned PTO",IF(VLOOKUP(A364,PTO!A:L,12,0)="PTOU ","Denied PTO","Planned PTO")),"No PTO")</f>
        <v>No PTO</v>
      </c>
      <c r="K364" s="9" t="str">
        <f t="shared" si="73"/>
        <v>Check</v>
      </c>
      <c r="L364" s="14" t="str">
        <f>IFERROR(IF(AND(D364="Kroger",OR(U364="1",U364="0")),IF(VLOOKUP(RPT!A364,KRG!$B$2:$BA$200,52,0)=0,IF(RPT!J364="Planned PTO",IF((F364-0.75)&lt;H364,"Check",""),""),""),""),"")</f>
        <v/>
      </c>
      <c r="M364" s="14" t="str">
        <f>IFERROR(IF(IF(D364="Kroger",AVERAGEIFS('QA Check'!E:E,'QA Check'!C:C,RPT!A364,'QA Check'!H:H,"(QA)"),0)&gt;=90%,IF(AND(I364="Yes",J364&lt;&gt;"Unplanned PTO",U364=1),"Check",""),""),"")</f>
        <v/>
      </c>
      <c r="U364" s="17">
        <f t="shared" si="70"/>
        <v>0</v>
      </c>
      <c r="AE364" s="6"/>
      <c r="AI364" s="9" t="str">
        <f t="shared" si="74"/>
        <v/>
      </c>
      <c r="AJ364" s="9" t="str">
        <f>IF(G364="Plan 3",IF(AND(H364&gt;=38,J364&lt;&gt;"Unplanned PTO"),IF(AND(INDEX(FPL!P:P,MATCH(RPT!A364,FPL!B:B,0),1)&gt;=0.92),4.25,3),IF(AND(H364&gt;=38,J364="Unplanned PTO",AP364&gt;=38),IF(INDEX(FPL!P:P,MATCH(RPT!A364,FPL!B:B,0),1)&gt;=0.92,4.25,3),IF(INDEX(FPL!P:P,MATCH(RPT!A364,FPL!B:B,0),1)&gt;=0.92,1.25,0))),"")</f>
        <v/>
      </c>
      <c r="AL364" s="22" t="e">
        <f>INDEX(Roster!F:F, MATCH(RPT!A364,Roster!A:A,0),1)</f>
        <v>#N/A</v>
      </c>
      <c r="AM364">
        <f>IF(SUMIFS(HRS!G:G,HRS!F:F,"REG",HRS!C:C,RPT!A364)+SUMIFS(HRS!G:G,HRS!F:F,"OT",HRS!C:C,RPT!A364)+SUMIFS(HRS!G:G,HRS!F:F,"PTO",HRS!C:C,RPT!A364,HRS!S:S,"PTOS")&gt;=38,SUMIFS(HRS!G:G,HRS!F:F,"REG",HRS!C:C,RPT!A364)+SUMIFS(HRS!G:G,HRS!F:F,"OT",HRS!C:C,RPT!A364),0)</f>
        <v>0</v>
      </c>
      <c r="AP364">
        <f>SUMIFS(HRS!G:G,HRS!C:C,E364,HRS!F:F,"REG")+SUMIFS(HRS!G:G,HRS!C:C,E364,HRS!F:F,"OT")</f>
        <v>0</v>
      </c>
      <c r="AS364" s="9" t="str">
        <f t="shared" si="71"/>
        <v>1363 363</v>
      </c>
      <c r="AT364" s="9">
        <f t="shared" si="72"/>
        <v>0</v>
      </c>
      <c r="AU364" s="9" t="str">
        <f t="shared" si="77"/>
        <v/>
      </c>
      <c r="AV364" s="19" t="str">
        <f t="shared" si="75"/>
        <v/>
      </c>
    </row>
    <row r="365" spans="1:48" customFormat="1" ht="12.75" customHeight="1" x14ac:dyDescent="0.2">
      <c r="A365" s="2">
        <f>Roster!A365</f>
        <v>0</v>
      </c>
      <c r="B365" s="2">
        <f t="shared" si="76"/>
        <v>364</v>
      </c>
      <c r="C365" s="2">
        <v>1364</v>
      </c>
      <c r="D365" s="2">
        <f>Roster!D365</f>
        <v>0</v>
      </c>
      <c r="E365" s="2"/>
      <c r="F365" s="2">
        <f>IFERROR(INDEX('Cur Sch'!G:G,MATCH(RPT!A365,'Cur Sch'!C:C,0),1),0)</f>
        <v>0</v>
      </c>
      <c r="G365" s="2">
        <f>Roster!N365</f>
        <v>0</v>
      </c>
      <c r="H365" s="3">
        <f>SUMIF(HRS!C:C,RPT!E365,HRS!G:G)</f>
        <v>0</v>
      </c>
      <c r="I365" s="9" t="str">
        <f>IFERROR(IF(VLOOKUP(A365,PA!A:E,5,0)=0,"Yes",""),"No")</f>
        <v>No</v>
      </c>
      <c r="J365" s="9" t="str">
        <f>IFERROR(IF(VLOOKUP(A365,PTO!A:L,12,0)="PTOU Applied", "Unplanned PTO",IF(VLOOKUP(A365,PTO!A:L,12,0)="PTOU ","Denied PTO","Planned PTO")),"No PTO")</f>
        <v>No PTO</v>
      </c>
      <c r="K365" s="9" t="str">
        <f t="shared" si="73"/>
        <v>Check</v>
      </c>
      <c r="L365" s="14" t="str">
        <f>IFERROR(IF(AND(D365="Kroger",OR(U365="1",U365="0")),IF(VLOOKUP(RPT!A365,KRG!$B$2:$BA$200,52,0)=0,IF(RPT!J365="Planned PTO",IF((F365-0.75)&lt;H365,"Check",""),""),""),""),"")</f>
        <v/>
      </c>
      <c r="M365" s="14" t="str">
        <f>IFERROR(IF(IF(D365="Kroger",AVERAGEIFS('QA Check'!E:E,'QA Check'!C:C,RPT!A365,'QA Check'!H:H,"(QA)"),0)&gt;=90%,IF(AND(I365="Yes",J365&lt;&gt;"Unplanned PTO",U365=1),"Check",""),""),"")</f>
        <v/>
      </c>
      <c r="U365" s="17">
        <f t="shared" si="70"/>
        <v>0</v>
      </c>
      <c r="AE365" s="6"/>
      <c r="AI365" s="9" t="str">
        <f t="shared" si="74"/>
        <v/>
      </c>
      <c r="AJ365" s="9" t="str">
        <f>IF(G365="Plan 3",IF(AND(H365&gt;=38,J365&lt;&gt;"Unplanned PTO"),IF(AND(INDEX(FPL!P:P,MATCH(RPT!A365,FPL!B:B,0),1)&gt;=0.92),4.25,3),IF(AND(H365&gt;=38,J365="Unplanned PTO",AP365&gt;=38),IF(INDEX(FPL!P:P,MATCH(RPT!A365,FPL!B:B,0),1)&gt;=0.92,4.25,3),IF(INDEX(FPL!P:P,MATCH(RPT!A365,FPL!B:B,0),1)&gt;=0.92,1.25,0))),"")</f>
        <v/>
      </c>
      <c r="AL365" s="22" t="e">
        <f>INDEX(Roster!F:F, MATCH(RPT!A365,Roster!A:A,0),1)</f>
        <v>#N/A</v>
      </c>
      <c r="AM365">
        <f>IF(SUMIFS(HRS!G:G,HRS!F:F,"REG",HRS!C:C,RPT!A365)+SUMIFS(HRS!G:G,HRS!F:F,"OT",HRS!C:C,RPT!A365)+SUMIFS(HRS!G:G,HRS!F:F,"PTO",HRS!C:C,RPT!A365,HRS!S:S,"PTOS")&gt;=38,SUMIFS(HRS!G:G,HRS!F:F,"REG",HRS!C:C,RPT!A365)+SUMIFS(HRS!G:G,HRS!F:F,"OT",HRS!C:C,RPT!A365),0)</f>
        <v>0</v>
      </c>
      <c r="AP365">
        <f>SUMIFS(HRS!G:G,HRS!C:C,E365,HRS!F:F,"REG")+SUMIFS(HRS!G:G,HRS!C:C,E365,HRS!F:F,"OT")</f>
        <v>0</v>
      </c>
      <c r="AS365" s="9" t="str">
        <f t="shared" si="71"/>
        <v>1364 364</v>
      </c>
      <c r="AT365" s="9">
        <f t="shared" si="72"/>
        <v>0</v>
      </c>
      <c r="AU365" s="9" t="str">
        <f t="shared" si="77"/>
        <v/>
      </c>
      <c r="AV365" s="19" t="str">
        <f t="shared" si="75"/>
        <v/>
      </c>
    </row>
    <row r="366" spans="1:48" customFormat="1" ht="12.75" customHeight="1" x14ac:dyDescent="0.2">
      <c r="A366" s="2">
        <f>Roster!A366</f>
        <v>0</v>
      </c>
      <c r="B366" s="2">
        <f t="shared" si="76"/>
        <v>365</v>
      </c>
      <c r="C366" s="2">
        <v>1365</v>
      </c>
      <c r="D366" s="2">
        <f>Roster!D366</f>
        <v>0</v>
      </c>
      <c r="E366" s="2"/>
      <c r="F366" s="2">
        <f>IFERROR(INDEX('Cur Sch'!G:G,MATCH(RPT!A366,'Cur Sch'!C:C,0),1),0)</f>
        <v>0</v>
      </c>
      <c r="G366" s="2">
        <f>Roster!N366</f>
        <v>0</v>
      </c>
      <c r="H366" s="3">
        <f>SUMIF(HRS!C:C,RPT!E366,HRS!G:G)</f>
        <v>0</v>
      </c>
      <c r="I366" s="9" t="str">
        <f>IFERROR(IF(VLOOKUP(A366,PA!A:E,5,0)=0,"Yes",""),"No")</f>
        <v>No</v>
      </c>
      <c r="J366" s="9" t="str">
        <f>IFERROR(IF(VLOOKUP(A366,PTO!A:L,12,0)="PTOU Applied", "Unplanned PTO",IF(VLOOKUP(A366,PTO!A:L,12,0)="PTOU ","Denied PTO","Planned PTO")),"No PTO")</f>
        <v>No PTO</v>
      </c>
      <c r="K366" s="9" t="str">
        <f t="shared" si="73"/>
        <v>Check</v>
      </c>
      <c r="L366" s="14" t="str">
        <f>IFERROR(IF(AND(D366="Kroger",OR(U366="1",U366="0")),IF(VLOOKUP(RPT!A366,KRG!$B$2:$BA$200,52,0)=0,IF(RPT!J366="Planned PTO",IF((F366-0.75)&lt;H366,"Check",""),""),""),""),"")</f>
        <v/>
      </c>
      <c r="M366" s="14" t="str">
        <f>IFERROR(IF(IF(D366="Kroger",AVERAGEIFS('QA Check'!E:E,'QA Check'!C:C,RPT!A366,'QA Check'!H:H,"(QA)"),0)&gt;=90%,IF(AND(I366="Yes",J366&lt;&gt;"Unplanned PTO",U366=1),"Check",""),""),"")</f>
        <v/>
      </c>
      <c r="U366" s="17">
        <f t="shared" si="70"/>
        <v>0</v>
      </c>
      <c r="AE366" s="6"/>
      <c r="AI366" s="9" t="str">
        <f t="shared" si="74"/>
        <v/>
      </c>
      <c r="AJ366" s="9" t="str">
        <f>IF(G366="Plan 3",IF(AND(H366&gt;=38,J366&lt;&gt;"Unplanned PTO"),IF(AND(INDEX(FPL!P:P,MATCH(RPT!A366,FPL!B:B,0),1)&gt;=0.92),4.25,3),IF(AND(H366&gt;=38,J366="Unplanned PTO",AP366&gt;=38),IF(INDEX(FPL!P:P,MATCH(RPT!A366,FPL!B:B,0),1)&gt;=0.92,4.25,3),IF(INDEX(FPL!P:P,MATCH(RPT!A366,FPL!B:B,0),1)&gt;=0.92,1.25,0))),"")</f>
        <v/>
      </c>
      <c r="AL366" s="22" t="e">
        <f>INDEX(Roster!F:F, MATCH(RPT!A366,Roster!A:A,0),1)</f>
        <v>#N/A</v>
      </c>
      <c r="AM366">
        <f>IF(SUMIFS(HRS!G:G,HRS!F:F,"REG",HRS!C:C,RPT!A366)+SUMIFS(HRS!G:G,HRS!F:F,"OT",HRS!C:C,RPT!A366)+SUMIFS(HRS!G:G,HRS!F:F,"PTO",HRS!C:C,RPT!A366,HRS!S:S,"PTOS")&gt;=38,SUMIFS(HRS!G:G,HRS!F:F,"REG",HRS!C:C,RPT!A366)+SUMIFS(HRS!G:G,HRS!F:F,"OT",HRS!C:C,RPT!A366),0)</f>
        <v>0</v>
      </c>
      <c r="AP366">
        <f>SUMIFS(HRS!G:G,HRS!C:C,E366,HRS!F:F,"REG")+SUMIFS(HRS!G:G,HRS!C:C,E366,HRS!F:F,"OT")</f>
        <v>0</v>
      </c>
      <c r="AS366" s="9" t="str">
        <f t="shared" si="71"/>
        <v>1365 365</v>
      </c>
      <c r="AT366" s="9">
        <f t="shared" si="72"/>
        <v>0</v>
      </c>
      <c r="AU366" s="9" t="str">
        <f t="shared" si="77"/>
        <v/>
      </c>
      <c r="AV366" s="19" t="str">
        <f t="shared" si="75"/>
        <v/>
      </c>
    </row>
    <row r="367" spans="1:48" customFormat="1" ht="12.75" customHeight="1" x14ac:dyDescent="0.2">
      <c r="A367" s="2">
        <f>Roster!A367</f>
        <v>0</v>
      </c>
      <c r="B367" s="2">
        <f t="shared" si="76"/>
        <v>366</v>
      </c>
      <c r="C367" s="2">
        <v>1366</v>
      </c>
      <c r="D367" s="2">
        <f>Roster!D367</f>
        <v>0</v>
      </c>
      <c r="E367" s="2"/>
      <c r="F367" s="2">
        <f>IFERROR(INDEX('Cur Sch'!G:G,MATCH(RPT!A367,'Cur Sch'!C:C,0),1),0)</f>
        <v>0</v>
      </c>
      <c r="G367" s="2">
        <f>Roster!N367</f>
        <v>0</v>
      </c>
      <c r="H367" s="3">
        <f>SUMIF(HRS!C:C,RPT!E367,HRS!G:G)</f>
        <v>0</v>
      </c>
      <c r="I367" s="9" t="str">
        <f>IFERROR(IF(VLOOKUP(A367,PA!A:E,5,0)=0,"Yes",""),"No")</f>
        <v>No</v>
      </c>
      <c r="J367" s="9" t="str">
        <f>IFERROR(IF(VLOOKUP(A367,PTO!A:L,12,0)="PTOU Applied", "Unplanned PTO",IF(VLOOKUP(A367,PTO!A:L,12,0)="PTOU ","Denied PTO","Planned PTO")),"No PTO")</f>
        <v>No PTO</v>
      </c>
      <c r="K367" s="9" t="str">
        <f t="shared" si="73"/>
        <v>Check</v>
      </c>
      <c r="L367" s="14" t="str">
        <f>IFERROR(IF(AND(D367="Kroger",OR(U367="1",U367="0")),IF(VLOOKUP(RPT!A367,KRG!$B$2:$BA$200,52,0)=0,IF(RPT!J367="Planned PTO",IF((F367-0.75)&lt;H367,"Check",""),""),""),""),"")</f>
        <v/>
      </c>
      <c r="M367" s="14" t="str">
        <f>IFERROR(IF(IF(D367="Kroger",AVERAGEIFS('QA Check'!E:E,'QA Check'!C:C,RPT!A367,'QA Check'!H:H,"(QA)"),0)&gt;=90%,IF(AND(I367="Yes",J367&lt;&gt;"Unplanned PTO",U367=1),"Check",""),""),"")</f>
        <v/>
      </c>
      <c r="U367" s="17">
        <f t="shared" si="70"/>
        <v>0</v>
      </c>
      <c r="AE367" s="6"/>
      <c r="AI367" s="9" t="str">
        <f t="shared" si="74"/>
        <v/>
      </c>
      <c r="AJ367" s="9" t="str">
        <f>IF(G367="Plan 3",IF(AND(H367&gt;=38,J367&lt;&gt;"Unplanned PTO"),IF(AND(INDEX(FPL!P:P,MATCH(RPT!A367,FPL!B:B,0),1)&gt;=0.92),4.25,3),IF(AND(H367&gt;=38,J367="Unplanned PTO",AP367&gt;=38),IF(INDEX(FPL!P:P,MATCH(RPT!A367,FPL!B:B,0),1)&gt;=0.92,4.25,3),IF(INDEX(FPL!P:P,MATCH(RPT!A367,FPL!B:B,0),1)&gt;=0.92,1.25,0))),"")</f>
        <v/>
      </c>
      <c r="AL367" s="22" t="e">
        <f>INDEX(Roster!F:F, MATCH(RPT!A367,Roster!A:A,0),1)</f>
        <v>#N/A</v>
      </c>
      <c r="AM367">
        <f>IF(SUMIFS(HRS!G:G,HRS!F:F,"REG",HRS!C:C,RPT!A367)+SUMIFS(HRS!G:G,HRS!F:F,"OT",HRS!C:C,RPT!A367)+SUMIFS(HRS!G:G,HRS!F:F,"PTO",HRS!C:C,RPT!A367,HRS!S:S,"PTOS")&gt;=38,SUMIFS(HRS!G:G,HRS!F:F,"REG",HRS!C:C,RPT!A367)+SUMIFS(HRS!G:G,HRS!F:F,"OT",HRS!C:C,RPT!A367),0)</f>
        <v>0</v>
      </c>
      <c r="AP367">
        <f>SUMIFS(HRS!G:G,HRS!C:C,E367,HRS!F:F,"REG")+SUMIFS(HRS!G:G,HRS!C:C,E367,HRS!F:F,"OT")</f>
        <v>0</v>
      </c>
      <c r="AS367" s="9" t="str">
        <f t="shared" si="71"/>
        <v>1366 366</v>
      </c>
      <c r="AT367" s="9">
        <f t="shared" si="72"/>
        <v>0</v>
      </c>
      <c r="AU367" s="9" t="str">
        <f t="shared" si="77"/>
        <v/>
      </c>
      <c r="AV367" s="19" t="str">
        <f t="shared" si="75"/>
        <v/>
      </c>
    </row>
    <row r="368" spans="1:48" customFormat="1" ht="12.75" customHeight="1" x14ac:dyDescent="0.2">
      <c r="A368" s="2">
        <f>Roster!A368</f>
        <v>0</v>
      </c>
      <c r="B368" s="2">
        <f t="shared" si="76"/>
        <v>367</v>
      </c>
      <c r="C368" s="2">
        <v>1367</v>
      </c>
      <c r="D368" s="2">
        <f>Roster!D368</f>
        <v>0</v>
      </c>
      <c r="E368" s="2"/>
      <c r="F368" s="2">
        <f>IFERROR(INDEX('Cur Sch'!G:G,MATCH(RPT!A368,'Cur Sch'!C:C,0),1),0)</f>
        <v>0</v>
      </c>
      <c r="G368" s="2">
        <f>Roster!N368</f>
        <v>0</v>
      </c>
      <c r="H368" s="3">
        <f>SUMIF(HRS!C:C,RPT!E368,HRS!G:G)</f>
        <v>0</v>
      </c>
      <c r="I368" s="9" t="str">
        <f>IFERROR(IF(VLOOKUP(A368,PA!A:E,5,0)=0,"Yes",""),"No")</f>
        <v>No</v>
      </c>
      <c r="J368" s="9" t="str">
        <f>IFERROR(IF(VLOOKUP(A368,PTO!A:L,12,0)="PTOU Applied", "Unplanned PTO",IF(VLOOKUP(A368,PTO!A:L,12,0)="PTOU ","Denied PTO","Planned PTO")),"No PTO")</f>
        <v>No PTO</v>
      </c>
      <c r="K368" s="9" t="str">
        <f t="shared" si="73"/>
        <v>Check</v>
      </c>
      <c r="L368" s="14" t="str">
        <f>IFERROR(IF(AND(D368="Kroger",OR(U368="1",U368="0")),IF(VLOOKUP(RPT!A368,KRG!$B$2:$BA$200,52,0)=0,IF(RPT!J368="Planned PTO",IF((F368-0.75)&lt;H368,"Check",""),""),""),""),"")</f>
        <v/>
      </c>
      <c r="M368" s="14" t="str">
        <f>IFERROR(IF(IF(D368="Kroger",AVERAGEIFS('QA Check'!E:E,'QA Check'!C:C,RPT!A368,'QA Check'!H:H,"(QA)"),0)&gt;=90%,IF(AND(I368="Yes",J368&lt;&gt;"Unplanned PTO",U368=1),"Check",""),""),"")</f>
        <v/>
      </c>
      <c r="U368" s="17">
        <f t="shared" si="70"/>
        <v>0</v>
      </c>
      <c r="AE368" s="6"/>
      <c r="AI368" s="9" t="str">
        <f t="shared" si="74"/>
        <v/>
      </c>
      <c r="AJ368" s="9" t="str">
        <f>IF(G368="Plan 3",IF(AND(H368&gt;=38,J368&lt;&gt;"Unplanned PTO"),IF(AND(INDEX(FPL!P:P,MATCH(RPT!A368,FPL!B:B,0),1)&gt;=0.92),4.25,3),IF(AND(H368&gt;=38,J368="Unplanned PTO",AP368&gt;=38),IF(INDEX(FPL!P:P,MATCH(RPT!A368,FPL!B:B,0),1)&gt;=0.92,4.25,3),IF(INDEX(FPL!P:P,MATCH(RPT!A368,FPL!B:B,0),1)&gt;=0.92,1.25,0))),"")</f>
        <v/>
      </c>
      <c r="AL368" s="22" t="e">
        <f>INDEX(Roster!F:F, MATCH(RPT!A368,Roster!A:A,0),1)</f>
        <v>#N/A</v>
      </c>
      <c r="AM368">
        <f>IF(SUMIFS(HRS!G:G,HRS!F:F,"REG",HRS!C:C,RPT!A368)+SUMIFS(HRS!G:G,HRS!F:F,"OT",HRS!C:C,RPT!A368)+SUMIFS(HRS!G:G,HRS!F:F,"PTO",HRS!C:C,RPT!A368,HRS!S:S,"PTOS")&gt;=38,SUMIFS(HRS!G:G,HRS!F:F,"REG",HRS!C:C,RPT!A368)+SUMIFS(HRS!G:G,HRS!F:F,"OT",HRS!C:C,RPT!A368),0)</f>
        <v>0</v>
      </c>
      <c r="AP368">
        <f>SUMIFS(HRS!G:G,HRS!C:C,E368,HRS!F:F,"REG")+SUMIFS(HRS!G:G,HRS!C:C,E368,HRS!F:F,"OT")</f>
        <v>0</v>
      </c>
      <c r="AS368" s="9" t="str">
        <f t="shared" si="71"/>
        <v>1367 367</v>
      </c>
      <c r="AT368" s="9">
        <f t="shared" si="72"/>
        <v>0</v>
      </c>
      <c r="AU368" s="9" t="str">
        <f t="shared" si="77"/>
        <v/>
      </c>
      <c r="AV368" s="19" t="str">
        <f t="shared" si="75"/>
        <v/>
      </c>
    </row>
    <row r="369" spans="1:48" customFormat="1" ht="12.75" customHeight="1" x14ac:dyDescent="0.2">
      <c r="A369" s="2">
        <f>Roster!A369</f>
        <v>0</v>
      </c>
      <c r="B369" s="2">
        <f t="shared" si="76"/>
        <v>368</v>
      </c>
      <c r="C369" s="2">
        <v>1368</v>
      </c>
      <c r="D369" s="2">
        <f>Roster!D369</f>
        <v>0</v>
      </c>
      <c r="E369" s="2"/>
      <c r="F369" s="2">
        <f>IFERROR(INDEX('Cur Sch'!G:G,MATCH(RPT!A369,'Cur Sch'!C:C,0),1),0)</f>
        <v>0</v>
      </c>
      <c r="G369" s="2">
        <f>Roster!N369</f>
        <v>0</v>
      </c>
      <c r="H369" s="3">
        <f>SUMIF(HRS!C:C,RPT!E369,HRS!G:G)</f>
        <v>0</v>
      </c>
      <c r="I369" s="9" t="str">
        <f>IFERROR(IF(VLOOKUP(A369,PA!A:E,5,0)=0,"Yes",""),"No")</f>
        <v>No</v>
      </c>
      <c r="J369" s="9" t="str">
        <f>IFERROR(IF(VLOOKUP(A369,PTO!A:L,12,0)="PTOU Applied", "Unplanned PTO",IF(VLOOKUP(A369,PTO!A:L,12,0)="PTOU ","Denied PTO","Planned PTO")),"No PTO")</f>
        <v>No PTO</v>
      </c>
      <c r="K369" s="9" t="str">
        <f t="shared" si="73"/>
        <v>Check</v>
      </c>
      <c r="L369" s="14" t="str">
        <f>IFERROR(IF(AND(D369="Kroger",OR(U369="1",U369="0")),IF(VLOOKUP(RPT!A369,KRG!$B$2:$BA$200,52,0)=0,IF(RPT!J369="Planned PTO",IF((F369-0.75)&lt;H369,"Check",""),""),""),""),"")</f>
        <v/>
      </c>
      <c r="M369" s="14" t="str">
        <f>IFERROR(IF(IF(D369="Kroger",AVERAGEIFS('QA Check'!E:E,'QA Check'!C:C,RPT!A369,'QA Check'!H:H,"(QA)"),0)&gt;=90%,IF(AND(I369="Yes",J369&lt;&gt;"Unplanned PTO",U369=1),"Check",""),""),"")</f>
        <v/>
      </c>
      <c r="U369" s="17">
        <f t="shared" si="70"/>
        <v>0</v>
      </c>
      <c r="AE369" s="6"/>
      <c r="AI369" s="9" t="str">
        <f t="shared" si="74"/>
        <v/>
      </c>
      <c r="AJ369" s="9" t="str">
        <f>IF(G369="Plan 3",IF(AND(H369&gt;=38,J369&lt;&gt;"Unplanned PTO"),IF(AND(INDEX(FPL!P:P,MATCH(RPT!A369,FPL!B:B,0),1)&gt;=0.92),4.25,3),IF(AND(H369&gt;=38,J369="Unplanned PTO",AP369&gt;=38),IF(INDEX(FPL!P:P,MATCH(RPT!A369,FPL!B:B,0),1)&gt;=0.92,4.25,3),IF(INDEX(FPL!P:P,MATCH(RPT!A369,FPL!B:B,0),1)&gt;=0.92,1.25,0))),"")</f>
        <v/>
      </c>
      <c r="AL369" s="22" t="e">
        <f>INDEX(Roster!F:F, MATCH(RPT!A369,Roster!A:A,0),1)</f>
        <v>#N/A</v>
      </c>
      <c r="AM369">
        <f>IF(SUMIFS(HRS!G:G,HRS!F:F,"REG",HRS!C:C,RPT!A369)+SUMIFS(HRS!G:G,HRS!F:F,"OT",HRS!C:C,RPT!A369)+SUMIFS(HRS!G:G,HRS!F:F,"PTO",HRS!C:C,RPT!A369,HRS!S:S,"PTOS")&gt;=38,SUMIFS(HRS!G:G,HRS!F:F,"REG",HRS!C:C,RPT!A369)+SUMIFS(HRS!G:G,HRS!F:F,"OT",HRS!C:C,RPT!A369),0)</f>
        <v>0</v>
      </c>
      <c r="AP369">
        <f>SUMIFS(HRS!G:G,HRS!C:C,E369,HRS!F:F,"REG")+SUMIFS(HRS!G:G,HRS!C:C,E369,HRS!F:F,"OT")</f>
        <v>0</v>
      </c>
      <c r="AS369" s="9" t="str">
        <f t="shared" si="71"/>
        <v>1368 368</v>
      </c>
      <c r="AT369" s="9">
        <f t="shared" si="72"/>
        <v>0</v>
      </c>
      <c r="AU369" s="9" t="str">
        <f t="shared" si="77"/>
        <v/>
      </c>
      <c r="AV369" s="19" t="str">
        <f t="shared" si="75"/>
        <v/>
      </c>
    </row>
    <row r="370" spans="1:48" customFormat="1" ht="12.75" customHeight="1" x14ac:dyDescent="0.2">
      <c r="A370" s="2">
        <f>Roster!A370</f>
        <v>0</v>
      </c>
      <c r="B370" s="2">
        <f t="shared" si="76"/>
        <v>369</v>
      </c>
      <c r="C370" s="2">
        <v>1369</v>
      </c>
      <c r="D370" s="2">
        <f>Roster!D370</f>
        <v>0</v>
      </c>
      <c r="E370" s="2"/>
      <c r="F370" s="2">
        <f>IFERROR(INDEX('Cur Sch'!G:G,MATCH(RPT!A370,'Cur Sch'!C:C,0),1),0)</f>
        <v>0</v>
      </c>
      <c r="G370" s="2">
        <f>Roster!N370</f>
        <v>0</v>
      </c>
      <c r="H370" s="3">
        <f>SUMIF(HRS!C:C,RPT!E370,HRS!G:G)</f>
        <v>0</v>
      </c>
      <c r="I370" s="9" t="str">
        <f>IFERROR(IF(VLOOKUP(A370,PA!A:E,5,0)=0,"Yes",""),"No")</f>
        <v>No</v>
      </c>
      <c r="J370" s="9" t="str">
        <f>IFERROR(IF(VLOOKUP(A370,PTO!A:L,12,0)="PTOU Applied", "Unplanned PTO",IF(VLOOKUP(A370,PTO!A:L,12,0)="PTOU ","Denied PTO","Planned PTO")),"No PTO")</f>
        <v>No PTO</v>
      </c>
      <c r="K370" s="9" t="str">
        <f t="shared" si="73"/>
        <v>Check</v>
      </c>
      <c r="L370" s="14" t="str">
        <f>IFERROR(IF(AND(D370="Kroger",OR(U370="1",U370="0")),IF(VLOOKUP(RPT!A370,KRG!$B$2:$BA$200,52,0)=0,IF(RPT!J370="Planned PTO",IF((F370-0.75)&lt;H370,"Check",""),""),""),""),"")</f>
        <v/>
      </c>
      <c r="M370" s="14" t="str">
        <f>IFERROR(IF(IF(D370="Kroger",AVERAGEIFS('QA Check'!E:E,'QA Check'!C:C,RPT!A370,'QA Check'!H:H,"(QA)"),0)&gt;=90%,IF(AND(I370="Yes",J370&lt;&gt;"Unplanned PTO",U370=1),"Check",""),""),"")</f>
        <v/>
      </c>
      <c r="U370" s="17">
        <f t="shared" si="70"/>
        <v>0</v>
      </c>
      <c r="AE370" s="6"/>
      <c r="AI370" s="9" t="str">
        <f t="shared" si="74"/>
        <v/>
      </c>
      <c r="AJ370" s="9" t="str">
        <f>IF(G370="Plan 3",IF(AND(H370&gt;=38,J370&lt;&gt;"Unplanned PTO"),IF(AND(INDEX(FPL!P:P,MATCH(RPT!A370,FPL!B:B,0),1)&gt;=0.92),4.25,3),IF(AND(H370&gt;=38,J370="Unplanned PTO",AP370&gt;=38),IF(INDEX(FPL!P:P,MATCH(RPT!A370,FPL!B:B,0),1)&gt;=0.92,4.25,3),IF(INDEX(FPL!P:P,MATCH(RPT!A370,FPL!B:B,0),1)&gt;=0.92,1.25,0))),"")</f>
        <v/>
      </c>
      <c r="AL370" s="22" t="e">
        <f>INDEX(Roster!F:F, MATCH(RPT!A370,Roster!A:A,0),1)</f>
        <v>#N/A</v>
      </c>
      <c r="AM370">
        <f>IF(SUMIFS(HRS!G:G,HRS!F:F,"REG",HRS!C:C,RPT!A370)+SUMIFS(HRS!G:G,HRS!F:F,"OT",HRS!C:C,RPT!A370)+SUMIFS(HRS!G:G,HRS!F:F,"PTO",HRS!C:C,RPT!A370,HRS!S:S,"PTOS")&gt;=38,SUMIFS(HRS!G:G,HRS!F:F,"REG",HRS!C:C,RPT!A370)+SUMIFS(HRS!G:G,HRS!F:F,"OT",HRS!C:C,RPT!A370),0)</f>
        <v>0</v>
      </c>
      <c r="AP370">
        <f>SUMIFS(HRS!G:G,HRS!C:C,E370,HRS!F:F,"REG")+SUMIFS(HRS!G:G,HRS!C:C,E370,HRS!F:F,"OT")</f>
        <v>0</v>
      </c>
      <c r="AS370" s="9" t="str">
        <f t="shared" si="71"/>
        <v>1369 369</v>
      </c>
      <c r="AT370" s="9">
        <f t="shared" si="72"/>
        <v>0</v>
      </c>
      <c r="AU370" s="9" t="str">
        <f t="shared" si="77"/>
        <v/>
      </c>
      <c r="AV370" s="19" t="str">
        <f t="shared" si="75"/>
        <v/>
      </c>
    </row>
    <row r="371" spans="1:48" customFormat="1" ht="12.75" customHeight="1" x14ac:dyDescent="0.2">
      <c r="A371" s="2">
        <f>Roster!A371</f>
        <v>0</v>
      </c>
      <c r="B371" s="2">
        <f t="shared" si="76"/>
        <v>370</v>
      </c>
      <c r="C371" s="2">
        <v>1370</v>
      </c>
      <c r="D371" s="2">
        <f>Roster!D371</f>
        <v>0</v>
      </c>
      <c r="E371" s="2"/>
      <c r="F371" s="2">
        <f>IFERROR(INDEX('Cur Sch'!G:G,MATCH(RPT!A371,'Cur Sch'!C:C,0),1),0)</f>
        <v>0</v>
      </c>
      <c r="G371" s="2">
        <f>Roster!N371</f>
        <v>0</v>
      </c>
      <c r="H371" s="3">
        <f>SUMIF(HRS!C:C,RPT!E371,HRS!G:G)</f>
        <v>0</v>
      </c>
      <c r="I371" s="9" t="str">
        <f>IFERROR(IF(VLOOKUP(A371,PA!A:E,5,0)=0,"Yes",""),"No")</f>
        <v>No</v>
      </c>
      <c r="J371" s="9" t="str">
        <f>IFERROR(IF(VLOOKUP(A371,PTO!A:L,12,0)="PTOU Applied", "Unplanned PTO",IF(VLOOKUP(A371,PTO!A:L,12,0)="PTOU ","Denied PTO","Planned PTO")),"No PTO")</f>
        <v>No PTO</v>
      </c>
      <c r="K371" s="9" t="str">
        <f t="shared" si="73"/>
        <v>Check</v>
      </c>
      <c r="L371" s="14" t="str">
        <f>IFERROR(IF(AND(D371="Kroger",OR(U371="1",U371="0")),IF(VLOOKUP(RPT!A371,KRG!$B$2:$BA$200,52,0)=0,IF(RPT!J371="Planned PTO",IF((F371-0.75)&lt;H371,"Check",""),""),""),""),"")</f>
        <v/>
      </c>
      <c r="M371" s="14" t="str">
        <f>IFERROR(IF(IF(D371="Kroger",AVERAGEIFS('QA Check'!E:E,'QA Check'!C:C,RPT!A371,'QA Check'!H:H,"(QA)"),0)&gt;=90%,IF(AND(I371="Yes",J371&lt;&gt;"Unplanned PTO",U371=1),"Check",""),""),"")</f>
        <v/>
      </c>
      <c r="U371" s="17">
        <f t="shared" si="70"/>
        <v>0</v>
      </c>
      <c r="AE371" s="6"/>
      <c r="AI371" s="9" t="str">
        <f t="shared" si="74"/>
        <v/>
      </c>
      <c r="AJ371" s="9" t="str">
        <f>IF(G371="Plan 3",IF(AND(H371&gt;=38,J371&lt;&gt;"Unplanned PTO"),IF(AND(INDEX(FPL!P:P,MATCH(RPT!A371,FPL!B:B,0),1)&gt;=0.92),4.25,3),IF(AND(H371&gt;=38,J371="Unplanned PTO",AP371&gt;=38),IF(INDEX(FPL!P:P,MATCH(RPT!A371,FPL!B:B,0),1)&gt;=0.92,4.25,3),IF(INDEX(FPL!P:P,MATCH(RPT!A371,FPL!B:B,0),1)&gt;=0.92,1.25,0))),"")</f>
        <v/>
      </c>
      <c r="AL371" s="22" t="e">
        <f>INDEX(Roster!F:F, MATCH(RPT!A371,Roster!A:A,0),1)</f>
        <v>#N/A</v>
      </c>
      <c r="AM371">
        <f>IF(SUMIFS(HRS!G:G,HRS!F:F,"REG",HRS!C:C,RPT!A371)+SUMIFS(HRS!G:G,HRS!F:F,"OT",HRS!C:C,RPT!A371)+SUMIFS(HRS!G:G,HRS!F:F,"PTO",HRS!C:C,RPT!A371,HRS!S:S,"PTOS")&gt;=38,SUMIFS(HRS!G:G,HRS!F:F,"REG",HRS!C:C,RPT!A371)+SUMIFS(HRS!G:G,HRS!F:F,"OT",HRS!C:C,RPT!A371),0)</f>
        <v>0</v>
      </c>
      <c r="AP371">
        <f>SUMIFS(HRS!G:G,HRS!C:C,E371,HRS!F:F,"REG")+SUMIFS(HRS!G:G,HRS!C:C,E371,HRS!F:F,"OT")</f>
        <v>0</v>
      </c>
      <c r="AS371" s="9" t="str">
        <f t="shared" si="71"/>
        <v>1370 370</v>
      </c>
      <c r="AT371" s="9">
        <f t="shared" si="72"/>
        <v>0</v>
      </c>
      <c r="AU371" s="9" t="str">
        <f t="shared" si="77"/>
        <v/>
      </c>
      <c r="AV371" s="19" t="str">
        <f t="shared" si="75"/>
        <v/>
      </c>
    </row>
    <row r="372" spans="1:48" customFormat="1" ht="12.75" customHeight="1" x14ac:dyDescent="0.2">
      <c r="A372" s="2">
        <f>Roster!A372</f>
        <v>0</v>
      </c>
      <c r="B372" s="2">
        <f t="shared" si="76"/>
        <v>371</v>
      </c>
      <c r="C372" s="2">
        <v>1371</v>
      </c>
      <c r="D372" s="2">
        <f>Roster!D372</f>
        <v>0</v>
      </c>
      <c r="E372" s="2"/>
      <c r="F372" s="2">
        <f>IFERROR(INDEX('Cur Sch'!G:G,MATCH(RPT!A372,'Cur Sch'!C:C,0),1),0)</f>
        <v>0</v>
      </c>
      <c r="G372" s="2">
        <f>Roster!N372</f>
        <v>0</v>
      </c>
      <c r="H372" s="3">
        <f>SUMIF(HRS!C:C,RPT!E372,HRS!G:G)</f>
        <v>0</v>
      </c>
      <c r="I372" s="9" t="str">
        <f>IFERROR(IF(VLOOKUP(A372,PA!A:E,5,0)=0,"Yes",""),"No")</f>
        <v>No</v>
      </c>
      <c r="J372" s="9" t="str">
        <f>IFERROR(IF(VLOOKUP(A372,PTO!A:L,12,0)="PTOU Applied", "Unplanned PTO",IF(VLOOKUP(A372,PTO!A:L,12,0)="PTOU ","Denied PTO","Planned PTO")),"No PTO")</f>
        <v>No PTO</v>
      </c>
      <c r="K372" s="9" t="str">
        <f t="shared" si="73"/>
        <v>Check</v>
      </c>
      <c r="L372" s="14" t="str">
        <f>IFERROR(IF(AND(D372="Kroger",OR(U372="1",U372="0")),IF(VLOOKUP(RPT!A372,KRG!$B$2:$BA$200,52,0)=0,IF(RPT!J372="Planned PTO",IF((F372-0.75)&lt;H372,"Check",""),""),""),""),"")</f>
        <v/>
      </c>
      <c r="M372" s="14" t="str">
        <f>IFERROR(IF(IF(D372="Kroger",AVERAGEIFS('QA Check'!E:E,'QA Check'!C:C,RPT!A372,'QA Check'!H:H,"(QA)"),0)&gt;=90%,IF(AND(I372="Yes",J372&lt;&gt;"Unplanned PTO",U372=1),"Check",""),""),"")</f>
        <v/>
      </c>
      <c r="U372" s="17">
        <f t="shared" si="70"/>
        <v>0</v>
      </c>
      <c r="AE372" s="6"/>
      <c r="AI372" s="9" t="str">
        <f t="shared" si="74"/>
        <v/>
      </c>
      <c r="AJ372" s="9" t="str">
        <f>IF(G372="Plan 3",IF(AND(H372&gt;=38,J372&lt;&gt;"Unplanned PTO"),IF(AND(INDEX(FPL!P:P,MATCH(RPT!A372,FPL!B:B,0),1)&gt;=0.92),4.25,3),IF(AND(H372&gt;=38,J372="Unplanned PTO",AP372&gt;=38),IF(INDEX(FPL!P:P,MATCH(RPT!A372,FPL!B:B,0),1)&gt;=0.92,4.25,3),IF(INDEX(FPL!P:P,MATCH(RPT!A372,FPL!B:B,0),1)&gt;=0.92,1.25,0))),"")</f>
        <v/>
      </c>
      <c r="AL372" s="22" t="e">
        <f>INDEX(Roster!F:F, MATCH(RPT!A372,Roster!A:A,0),1)</f>
        <v>#N/A</v>
      </c>
      <c r="AM372">
        <f>IF(SUMIFS(HRS!G:G,HRS!F:F,"REG",HRS!C:C,RPT!A372)+SUMIFS(HRS!G:G,HRS!F:F,"OT",HRS!C:C,RPT!A372)+SUMIFS(HRS!G:G,HRS!F:F,"PTO",HRS!C:C,RPT!A372,HRS!S:S,"PTOS")&gt;=38,SUMIFS(HRS!G:G,HRS!F:F,"REG",HRS!C:C,RPT!A372)+SUMIFS(HRS!G:G,HRS!F:F,"OT",HRS!C:C,RPT!A372),0)</f>
        <v>0</v>
      </c>
      <c r="AP372">
        <f>SUMIFS(HRS!G:G,HRS!C:C,E372,HRS!F:F,"REG")+SUMIFS(HRS!G:G,HRS!C:C,E372,HRS!F:F,"OT")</f>
        <v>0</v>
      </c>
      <c r="AS372" s="9" t="str">
        <f t="shared" si="71"/>
        <v>1371 371</v>
      </c>
      <c r="AT372" s="9">
        <f t="shared" si="72"/>
        <v>0</v>
      </c>
      <c r="AU372" s="9" t="str">
        <f t="shared" si="77"/>
        <v/>
      </c>
      <c r="AV372" s="19" t="str">
        <f t="shared" si="75"/>
        <v/>
      </c>
    </row>
    <row r="373" spans="1:48" customFormat="1" ht="12.75" customHeight="1" x14ac:dyDescent="0.2">
      <c r="A373" s="2">
        <f>Roster!A373</f>
        <v>0</v>
      </c>
      <c r="B373" s="2">
        <f t="shared" si="76"/>
        <v>372</v>
      </c>
      <c r="C373" s="2">
        <v>1372</v>
      </c>
      <c r="D373" s="2">
        <f>Roster!D373</f>
        <v>0</v>
      </c>
      <c r="E373" s="2"/>
      <c r="F373" s="2">
        <f>IFERROR(INDEX('Cur Sch'!G:G,MATCH(RPT!A373,'Cur Sch'!C:C,0),1),0)</f>
        <v>0</v>
      </c>
      <c r="G373" s="2">
        <f>Roster!N373</f>
        <v>0</v>
      </c>
      <c r="H373" s="3">
        <f>SUMIF(HRS!C:C,RPT!E373,HRS!G:G)</f>
        <v>0</v>
      </c>
      <c r="I373" s="9" t="str">
        <f>IFERROR(IF(VLOOKUP(A373,PA!A:E,5,0)=0,"Yes",""),"No")</f>
        <v>No</v>
      </c>
      <c r="J373" s="9" t="str">
        <f>IFERROR(IF(VLOOKUP(A373,PTO!A:L,12,0)="PTOU Applied", "Unplanned PTO",IF(VLOOKUP(A373,PTO!A:L,12,0)="PTOU ","Denied PTO","Planned PTO")),"No PTO")</f>
        <v>No PTO</v>
      </c>
      <c r="K373" s="9" t="str">
        <f t="shared" si="73"/>
        <v>Check</v>
      </c>
      <c r="L373" s="14" t="str">
        <f>IFERROR(IF(AND(D373="Kroger",OR(U373="1",U373="0")),IF(VLOOKUP(RPT!A373,KRG!$B$2:$BA$200,52,0)=0,IF(RPT!J373="Planned PTO",IF((F373-0.75)&lt;H373,"Check",""),""),""),""),"")</f>
        <v/>
      </c>
      <c r="M373" s="14" t="str">
        <f>IFERROR(IF(IF(D373="Kroger",AVERAGEIFS('QA Check'!E:E,'QA Check'!C:C,RPT!A373,'QA Check'!H:H,"(QA)"),0)&gt;=90%,IF(AND(I373="Yes",J373&lt;&gt;"Unplanned PTO",U373=1),"Check",""),""),"")</f>
        <v/>
      </c>
      <c r="U373" s="17">
        <f t="shared" si="70"/>
        <v>0</v>
      </c>
      <c r="AE373" s="6"/>
      <c r="AI373" s="9" t="str">
        <f t="shared" si="74"/>
        <v/>
      </c>
      <c r="AJ373" s="9" t="str">
        <f>IF(G373="Plan 3",IF(AND(H373&gt;=38,J373&lt;&gt;"Unplanned PTO"),IF(AND(INDEX(FPL!P:P,MATCH(RPT!A373,FPL!B:B,0),1)&gt;=0.92),4.25,3),IF(AND(H373&gt;=38,J373="Unplanned PTO",AP373&gt;=38),IF(INDEX(FPL!P:P,MATCH(RPT!A373,FPL!B:B,0),1)&gt;=0.92,4.25,3),IF(INDEX(FPL!P:P,MATCH(RPT!A373,FPL!B:B,0),1)&gt;=0.92,1.25,0))),"")</f>
        <v/>
      </c>
      <c r="AL373" s="22" t="e">
        <f>INDEX(Roster!F:F, MATCH(RPT!A373,Roster!A:A,0),1)</f>
        <v>#N/A</v>
      </c>
      <c r="AM373">
        <f>IF(SUMIFS(HRS!G:G,HRS!F:F,"REG",HRS!C:C,RPT!A373)+SUMIFS(HRS!G:G,HRS!F:F,"OT",HRS!C:C,RPT!A373)+SUMIFS(HRS!G:G,HRS!F:F,"PTO",HRS!C:C,RPT!A373,HRS!S:S,"PTOS")&gt;=38,SUMIFS(HRS!G:G,HRS!F:F,"REG",HRS!C:C,RPT!A373)+SUMIFS(HRS!G:G,HRS!F:F,"OT",HRS!C:C,RPT!A373),0)</f>
        <v>0</v>
      </c>
      <c r="AP373">
        <f>SUMIFS(HRS!G:G,HRS!C:C,E373,HRS!F:F,"REG")+SUMIFS(HRS!G:G,HRS!C:C,E373,HRS!F:F,"OT")</f>
        <v>0</v>
      </c>
      <c r="AS373" s="9" t="str">
        <f t="shared" si="71"/>
        <v>1372 372</v>
      </c>
      <c r="AT373" s="9">
        <f t="shared" si="72"/>
        <v>0</v>
      </c>
      <c r="AU373" s="9" t="str">
        <f t="shared" si="77"/>
        <v/>
      </c>
      <c r="AV373" s="19" t="str">
        <f t="shared" si="75"/>
        <v/>
      </c>
    </row>
    <row r="374" spans="1:48" customFormat="1" ht="12.75" customHeight="1" x14ac:dyDescent="0.2">
      <c r="A374" s="2">
        <f>Roster!A374</f>
        <v>0</v>
      </c>
      <c r="B374" s="2">
        <f t="shared" si="76"/>
        <v>373</v>
      </c>
      <c r="C374" s="2">
        <v>1373</v>
      </c>
      <c r="D374" s="2">
        <f>Roster!D374</f>
        <v>0</v>
      </c>
      <c r="E374" s="2"/>
      <c r="F374" s="2">
        <f>IFERROR(INDEX('Cur Sch'!G:G,MATCH(RPT!A374,'Cur Sch'!C:C,0),1),0)</f>
        <v>0</v>
      </c>
      <c r="G374" s="2">
        <f>Roster!N374</f>
        <v>0</v>
      </c>
      <c r="H374" s="3">
        <f>SUMIF(HRS!C:C,RPT!E374,HRS!G:G)</f>
        <v>0</v>
      </c>
      <c r="I374" s="9" t="str">
        <f>IFERROR(IF(VLOOKUP(A374,PA!A:E,5,0)=0,"Yes",""),"No")</f>
        <v>No</v>
      </c>
      <c r="J374" s="9" t="str">
        <f>IFERROR(IF(VLOOKUP(A374,PTO!A:L,12,0)="PTOU Applied", "Unplanned PTO",IF(VLOOKUP(A374,PTO!A:L,12,0)="PTOU ","Denied PTO","Planned PTO")),"No PTO")</f>
        <v>No PTO</v>
      </c>
      <c r="K374" s="9" t="str">
        <f t="shared" si="73"/>
        <v>Check</v>
      </c>
      <c r="L374" s="14" t="str">
        <f>IFERROR(IF(AND(D374="Kroger",OR(U374="1",U374="0")),IF(VLOOKUP(RPT!A374,KRG!$B$2:$BA$200,52,0)=0,IF(RPT!J374="Planned PTO",IF((F374-0.75)&lt;H374,"Check",""),""),""),""),"")</f>
        <v/>
      </c>
      <c r="M374" s="14" t="str">
        <f>IFERROR(IF(IF(D374="Kroger",AVERAGEIFS('QA Check'!E:E,'QA Check'!C:C,RPT!A374,'QA Check'!H:H,"(QA)"),0)&gt;=90%,IF(AND(I374="Yes",J374&lt;&gt;"Unplanned PTO",U374=1),"Check",""),""),"")</f>
        <v/>
      </c>
      <c r="U374" s="17">
        <f t="shared" si="70"/>
        <v>0</v>
      </c>
      <c r="AE374" s="6"/>
      <c r="AI374" s="9" t="str">
        <f t="shared" si="74"/>
        <v/>
      </c>
      <c r="AJ374" s="9" t="str">
        <f>IF(G374="Plan 3",IF(AND(H374&gt;=38,J374&lt;&gt;"Unplanned PTO"),IF(AND(INDEX(FPL!P:P,MATCH(RPT!A374,FPL!B:B,0),1)&gt;=0.92),4.25,3),IF(AND(H374&gt;=38,J374="Unplanned PTO",AP374&gt;=38),IF(INDEX(FPL!P:P,MATCH(RPT!A374,FPL!B:B,0),1)&gt;=0.92,4.25,3),IF(INDEX(FPL!P:P,MATCH(RPT!A374,FPL!B:B,0),1)&gt;=0.92,1.25,0))),"")</f>
        <v/>
      </c>
      <c r="AL374" s="22" t="e">
        <f>INDEX(Roster!F:F, MATCH(RPT!A374,Roster!A:A,0),1)</f>
        <v>#N/A</v>
      </c>
      <c r="AM374">
        <f>IF(SUMIFS(HRS!G:G,HRS!F:F,"REG",HRS!C:C,RPT!A374)+SUMIFS(HRS!G:G,HRS!F:F,"OT",HRS!C:C,RPT!A374)+SUMIFS(HRS!G:G,HRS!F:F,"PTO",HRS!C:C,RPT!A374,HRS!S:S,"PTOS")&gt;=38,SUMIFS(HRS!G:G,HRS!F:F,"REG",HRS!C:C,RPT!A374)+SUMIFS(HRS!G:G,HRS!F:F,"OT",HRS!C:C,RPT!A374),0)</f>
        <v>0</v>
      </c>
      <c r="AP374">
        <f>SUMIFS(HRS!G:G,HRS!C:C,E374,HRS!F:F,"REG")+SUMIFS(HRS!G:G,HRS!C:C,E374,HRS!F:F,"OT")</f>
        <v>0</v>
      </c>
      <c r="AS374" s="9" t="str">
        <f t="shared" si="71"/>
        <v>1373 373</v>
      </c>
      <c r="AT374" s="9">
        <f t="shared" si="72"/>
        <v>0</v>
      </c>
      <c r="AU374" s="9" t="str">
        <f t="shared" si="77"/>
        <v/>
      </c>
      <c r="AV374" s="19" t="str">
        <f t="shared" si="75"/>
        <v/>
      </c>
    </row>
    <row r="375" spans="1:48" customFormat="1" ht="12.75" customHeight="1" x14ac:dyDescent="0.2">
      <c r="A375" s="2">
        <f>Roster!A375</f>
        <v>0</v>
      </c>
      <c r="B375" s="2">
        <f t="shared" si="76"/>
        <v>374</v>
      </c>
      <c r="C375" s="2">
        <v>1374</v>
      </c>
      <c r="D375" s="2">
        <f>Roster!D375</f>
        <v>0</v>
      </c>
      <c r="E375" s="2"/>
      <c r="F375" s="2">
        <f>IFERROR(INDEX('Cur Sch'!G:G,MATCH(RPT!A375,'Cur Sch'!C:C,0),1),0)</f>
        <v>0</v>
      </c>
      <c r="G375" s="2">
        <f>Roster!N375</f>
        <v>0</v>
      </c>
      <c r="H375" s="3">
        <f>SUMIF(HRS!C:C,RPT!E375,HRS!G:G)</f>
        <v>0</v>
      </c>
      <c r="I375" s="9" t="str">
        <f>IFERROR(IF(VLOOKUP(A375,PA!A:E,5,0)=0,"Yes",""),"No")</f>
        <v>No</v>
      </c>
      <c r="J375" s="9" t="str">
        <f>IFERROR(IF(VLOOKUP(A375,PTO!A:L,12,0)="PTOU Applied", "Unplanned PTO",IF(VLOOKUP(A375,PTO!A:L,12,0)="PTOU ","Denied PTO","Planned PTO")),"No PTO")</f>
        <v>No PTO</v>
      </c>
      <c r="K375" s="9" t="str">
        <f t="shared" si="73"/>
        <v>Check</v>
      </c>
      <c r="L375" s="14" t="str">
        <f>IFERROR(IF(AND(D375="Kroger",OR(U375="1",U375="0")),IF(VLOOKUP(RPT!A375,KRG!$B$2:$BA$200,52,0)=0,IF(RPT!J375="Planned PTO",IF((F375-0.75)&lt;H375,"Check",""),""),""),""),"")</f>
        <v/>
      </c>
      <c r="M375" s="14" t="str">
        <f>IFERROR(IF(IF(D375="Kroger",AVERAGEIFS('QA Check'!E:E,'QA Check'!C:C,RPT!A375,'QA Check'!H:H,"(QA)"),0)&gt;=90%,IF(AND(I375="Yes",J375&lt;&gt;"Unplanned PTO",U375=1),"Check",""),""),"")</f>
        <v/>
      </c>
      <c r="U375" s="17">
        <f t="shared" si="70"/>
        <v>0</v>
      </c>
      <c r="AE375" s="6"/>
      <c r="AI375" s="9" t="str">
        <f t="shared" si="74"/>
        <v/>
      </c>
      <c r="AJ375" s="9" t="str">
        <f>IF(G375="Plan 3",IF(AND(H375&gt;=38,J375&lt;&gt;"Unplanned PTO"),IF(AND(INDEX(FPL!P:P,MATCH(RPT!A375,FPL!B:B,0),1)&gt;=0.92),4.25,3),IF(AND(H375&gt;=38,J375="Unplanned PTO",AP375&gt;=38),IF(INDEX(FPL!P:P,MATCH(RPT!A375,FPL!B:B,0),1)&gt;=0.92,4.25,3),IF(INDEX(FPL!P:P,MATCH(RPT!A375,FPL!B:B,0),1)&gt;=0.92,1.25,0))),"")</f>
        <v/>
      </c>
      <c r="AL375" s="22" t="e">
        <f>INDEX(Roster!F:F, MATCH(RPT!A375,Roster!A:A,0),1)</f>
        <v>#N/A</v>
      </c>
      <c r="AM375">
        <f>IF(SUMIFS(HRS!G:G,HRS!F:F,"REG",HRS!C:C,RPT!A375)+SUMIFS(HRS!G:G,HRS!F:F,"OT",HRS!C:C,RPT!A375)+SUMIFS(HRS!G:G,HRS!F:F,"PTO",HRS!C:C,RPT!A375,HRS!S:S,"PTOS")&gt;=38,SUMIFS(HRS!G:G,HRS!F:F,"REG",HRS!C:C,RPT!A375)+SUMIFS(HRS!G:G,HRS!F:F,"OT",HRS!C:C,RPT!A375),0)</f>
        <v>0</v>
      </c>
      <c r="AP375">
        <f>SUMIFS(HRS!G:G,HRS!C:C,E375,HRS!F:F,"REG")+SUMIFS(HRS!G:G,HRS!C:C,E375,HRS!F:F,"OT")</f>
        <v>0</v>
      </c>
      <c r="AS375" s="9" t="str">
        <f t="shared" si="71"/>
        <v>1374 374</v>
      </c>
      <c r="AT375" s="9">
        <f t="shared" si="72"/>
        <v>0</v>
      </c>
      <c r="AU375" s="9" t="str">
        <f t="shared" si="77"/>
        <v/>
      </c>
      <c r="AV375" s="19" t="str">
        <f t="shared" si="75"/>
        <v/>
      </c>
    </row>
    <row r="376" spans="1:48" customFormat="1" ht="12.75" customHeight="1" x14ac:dyDescent="0.2">
      <c r="A376" s="2">
        <f>Roster!A376</f>
        <v>0</v>
      </c>
      <c r="B376" s="2">
        <f t="shared" si="76"/>
        <v>375</v>
      </c>
      <c r="C376" s="2">
        <v>1375</v>
      </c>
      <c r="D376" s="2">
        <f>Roster!D376</f>
        <v>0</v>
      </c>
      <c r="E376" s="2"/>
      <c r="F376" s="2">
        <f>IFERROR(INDEX('Cur Sch'!G:G,MATCH(RPT!A376,'Cur Sch'!C:C,0),1),0)</f>
        <v>0</v>
      </c>
      <c r="G376" s="2">
        <f>Roster!N376</f>
        <v>0</v>
      </c>
      <c r="H376" s="3">
        <f>SUMIF(HRS!C:C,RPT!E376,HRS!G:G)</f>
        <v>0</v>
      </c>
      <c r="I376" s="9" t="str">
        <f>IFERROR(IF(VLOOKUP(A376,PA!A:E,5,0)=0,"Yes",""),"No")</f>
        <v>No</v>
      </c>
      <c r="J376" s="9" t="str">
        <f>IFERROR(IF(VLOOKUP(A376,PTO!A:L,12,0)="PTOU Applied", "Unplanned PTO",IF(VLOOKUP(A376,PTO!A:L,12,0)="PTOU ","Denied PTO","Planned PTO")),"No PTO")</f>
        <v>No PTO</v>
      </c>
      <c r="K376" s="9" t="str">
        <f t="shared" si="73"/>
        <v>Check</v>
      </c>
      <c r="L376" s="14" t="str">
        <f>IFERROR(IF(AND(D376="Kroger",OR(U376="1",U376="0")),IF(VLOOKUP(RPT!A376,KRG!$B$2:$BA$200,52,0)=0,IF(RPT!J376="Planned PTO",IF((F376-0.75)&lt;H376,"Check",""),""),""),""),"")</f>
        <v/>
      </c>
      <c r="M376" s="14" t="str">
        <f>IFERROR(IF(IF(D376="Kroger",AVERAGEIFS('QA Check'!E:E,'QA Check'!C:C,RPT!A376,'QA Check'!H:H,"(QA)"),0)&gt;=90%,IF(AND(I376="Yes",J376&lt;&gt;"Unplanned PTO",U376=1),"Check",""),""),"")</f>
        <v/>
      </c>
      <c r="U376" s="17">
        <f t="shared" si="70"/>
        <v>0</v>
      </c>
      <c r="AE376" s="6"/>
      <c r="AI376" s="9" t="str">
        <f t="shared" si="74"/>
        <v/>
      </c>
      <c r="AJ376" s="9" t="str">
        <f>IF(G376="Plan 3",IF(AND(H376&gt;=38,J376&lt;&gt;"Unplanned PTO"),IF(AND(INDEX(FPL!P:P,MATCH(RPT!A376,FPL!B:B,0),1)&gt;=0.92),4.25,3),IF(AND(H376&gt;=38,J376="Unplanned PTO",AP376&gt;=38),IF(INDEX(FPL!P:P,MATCH(RPT!A376,FPL!B:B,0),1)&gt;=0.92,4.25,3),IF(INDEX(FPL!P:P,MATCH(RPT!A376,FPL!B:B,0),1)&gt;=0.92,1.25,0))),"")</f>
        <v/>
      </c>
      <c r="AL376" s="22" t="e">
        <f>INDEX(Roster!F:F, MATCH(RPT!A376,Roster!A:A,0),1)</f>
        <v>#N/A</v>
      </c>
      <c r="AM376">
        <f>IF(SUMIFS(HRS!G:G,HRS!F:F,"REG",HRS!C:C,RPT!A376)+SUMIFS(HRS!G:G,HRS!F:F,"OT",HRS!C:C,RPT!A376)+SUMIFS(HRS!G:G,HRS!F:F,"PTO",HRS!C:C,RPT!A376,HRS!S:S,"PTOS")&gt;=38,SUMIFS(HRS!G:G,HRS!F:F,"REG",HRS!C:C,RPT!A376)+SUMIFS(HRS!G:G,HRS!F:F,"OT",HRS!C:C,RPT!A376),0)</f>
        <v>0</v>
      </c>
      <c r="AP376">
        <f>SUMIFS(HRS!G:G,HRS!C:C,E376,HRS!F:F,"REG")+SUMIFS(HRS!G:G,HRS!C:C,E376,HRS!F:F,"OT")</f>
        <v>0</v>
      </c>
      <c r="AS376" s="9" t="str">
        <f t="shared" si="71"/>
        <v>1375 375</v>
      </c>
      <c r="AT376" s="9">
        <f t="shared" si="72"/>
        <v>0</v>
      </c>
      <c r="AU376" s="9" t="str">
        <f t="shared" si="77"/>
        <v/>
      </c>
      <c r="AV376" s="19" t="str">
        <f t="shared" si="75"/>
        <v/>
      </c>
    </row>
    <row r="377" spans="1:48" customFormat="1" ht="12.75" customHeight="1" x14ac:dyDescent="0.2">
      <c r="A377" s="2">
        <f>Roster!A377</f>
        <v>0</v>
      </c>
      <c r="B377" s="2">
        <f t="shared" si="76"/>
        <v>376</v>
      </c>
      <c r="C377" s="2">
        <v>1376</v>
      </c>
      <c r="D377" s="2">
        <f>Roster!D377</f>
        <v>0</v>
      </c>
      <c r="E377" s="2"/>
      <c r="F377" s="2">
        <f>IFERROR(INDEX('Cur Sch'!G:G,MATCH(RPT!A377,'Cur Sch'!C:C,0),1),0)</f>
        <v>0</v>
      </c>
      <c r="G377" s="2">
        <f>Roster!N377</f>
        <v>0</v>
      </c>
      <c r="H377" s="3">
        <f>SUMIF(HRS!C:C,RPT!E377,HRS!G:G)</f>
        <v>0</v>
      </c>
      <c r="I377" s="9" t="str">
        <f>IFERROR(IF(VLOOKUP(A377,PA!A:E,5,0)=0,"Yes",""),"No")</f>
        <v>No</v>
      </c>
      <c r="J377" s="9" t="str">
        <f>IFERROR(IF(VLOOKUP(A377,PTO!A:L,12,0)="PTOU Applied", "Unplanned PTO",IF(VLOOKUP(A377,PTO!A:L,12,0)="PTOU ","Denied PTO","Planned PTO")),"No PTO")</f>
        <v>No PTO</v>
      </c>
      <c r="K377" s="9" t="str">
        <f t="shared" si="73"/>
        <v>Check</v>
      </c>
      <c r="L377" s="14" t="str">
        <f>IFERROR(IF(AND(D377="Kroger",OR(U377="1",U377="0")),IF(VLOOKUP(RPT!A377,KRG!$B$2:$BA$200,52,0)=0,IF(RPT!J377="Planned PTO",IF((F377-0.75)&lt;H377,"Check",""),""),""),""),"")</f>
        <v/>
      </c>
      <c r="M377" s="14" t="str">
        <f>IFERROR(IF(IF(D377="Kroger",AVERAGEIFS('QA Check'!E:E,'QA Check'!C:C,RPT!A377,'QA Check'!H:H,"(QA)"),0)&gt;=90%,IF(AND(I377="Yes",J377&lt;&gt;"Unplanned PTO",U377=1),"Check",""),""),"")</f>
        <v/>
      </c>
      <c r="U377" s="17">
        <f t="shared" si="70"/>
        <v>0</v>
      </c>
      <c r="AE377" s="6"/>
      <c r="AI377" s="9" t="str">
        <f t="shared" si="74"/>
        <v/>
      </c>
      <c r="AJ377" s="9" t="str">
        <f>IF(G377="Plan 3",IF(AND(H377&gt;=38,J377&lt;&gt;"Unplanned PTO"),IF(AND(INDEX(FPL!P:P,MATCH(RPT!A377,FPL!B:B,0),1)&gt;=0.92),4.25,3),IF(AND(H377&gt;=38,J377="Unplanned PTO",AP377&gt;=38),IF(INDEX(FPL!P:P,MATCH(RPT!A377,FPL!B:B,0),1)&gt;=0.92,4.25,3),IF(INDEX(FPL!P:P,MATCH(RPT!A377,FPL!B:B,0),1)&gt;=0.92,1.25,0))),"")</f>
        <v/>
      </c>
      <c r="AL377" s="22" t="e">
        <f>INDEX(Roster!F:F, MATCH(RPT!A377,Roster!A:A,0),1)</f>
        <v>#N/A</v>
      </c>
      <c r="AM377">
        <f>IF(SUMIFS(HRS!G:G,HRS!F:F,"REG",HRS!C:C,RPT!A377)+SUMIFS(HRS!G:G,HRS!F:F,"OT",HRS!C:C,RPT!A377)+SUMIFS(HRS!G:G,HRS!F:F,"PTO",HRS!C:C,RPT!A377,HRS!S:S,"PTOS")&gt;=38,SUMIFS(HRS!G:G,HRS!F:F,"REG",HRS!C:C,RPT!A377)+SUMIFS(HRS!G:G,HRS!F:F,"OT",HRS!C:C,RPT!A377),0)</f>
        <v>0</v>
      </c>
      <c r="AP377">
        <f>SUMIFS(HRS!G:G,HRS!C:C,E377,HRS!F:F,"REG")+SUMIFS(HRS!G:G,HRS!C:C,E377,HRS!F:F,"OT")</f>
        <v>0</v>
      </c>
      <c r="AS377" s="9" t="str">
        <f t="shared" si="71"/>
        <v>1376 376</v>
      </c>
      <c r="AT377" s="9">
        <f t="shared" si="72"/>
        <v>0</v>
      </c>
      <c r="AU377" s="9" t="str">
        <f t="shared" si="77"/>
        <v/>
      </c>
      <c r="AV377" s="19" t="str">
        <f t="shared" si="75"/>
        <v/>
      </c>
    </row>
    <row r="378" spans="1:48" customFormat="1" ht="12.75" customHeight="1" x14ac:dyDescent="0.2">
      <c r="A378" s="2">
        <f>Roster!A378</f>
        <v>0</v>
      </c>
      <c r="B378" s="2">
        <f t="shared" si="76"/>
        <v>377</v>
      </c>
      <c r="C378" s="2">
        <v>1377</v>
      </c>
      <c r="D378" s="2">
        <f>Roster!D378</f>
        <v>0</v>
      </c>
      <c r="E378" s="2"/>
      <c r="F378" s="2">
        <f>IFERROR(INDEX('Cur Sch'!G:G,MATCH(RPT!A378,'Cur Sch'!C:C,0),1),0)</f>
        <v>0</v>
      </c>
      <c r="G378" s="2">
        <f>Roster!N378</f>
        <v>0</v>
      </c>
      <c r="H378" s="3">
        <f>SUMIF(HRS!C:C,RPT!E378,HRS!G:G)</f>
        <v>0</v>
      </c>
      <c r="I378" s="9" t="str">
        <f>IFERROR(IF(VLOOKUP(A378,PA!A:E,5,0)=0,"Yes",""),"No")</f>
        <v>No</v>
      </c>
      <c r="J378" s="9" t="str">
        <f>IFERROR(IF(VLOOKUP(A378,PTO!A:L,12,0)="PTOU Applied", "Unplanned PTO",IF(VLOOKUP(A378,PTO!A:L,12,0)="PTOU ","Denied PTO","Planned PTO")),"No PTO")</f>
        <v>No PTO</v>
      </c>
      <c r="K378" s="9" t="str">
        <f t="shared" si="73"/>
        <v>Check</v>
      </c>
      <c r="L378" s="14" t="str">
        <f>IFERROR(IF(AND(D378="Kroger",OR(U378="1",U378="0")),IF(VLOOKUP(RPT!A378,KRG!$B$2:$BA$200,52,0)=0,IF(RPT!J378="Planned PTO",IF((F378-0.75)&lt;H378,"Check",""),""),""),""),"")</f>
        <v/>
      </c>
      <c r="M378" s="14" t="str">
        <f>IFERROR(IF(IF(D378="Kroger",AVERAGEIFS('QA Check'!E:E,'QA Check'!C:C,RPT!A378,'QA Check'!H:H,"(QA)"),0)&gt;=90%,IF(AND(I378="Yes",J378&lt;&gt;"Unplanned PTO",U378=1),"Check",""),""),"")</f>
        <v/>
      </c>
      <c r="U378" s="17">
        <f t="shared" si="70"/>
        <v>0</v>
      </c>
      <c r="AE378" s="6"/>
      <c r="AI378" s="9" t="str">
        <f t="shared" si="74"/>
        <v/>
      </c>
      <c r="AJ378" s="9" t="str">
        <f>IF(G378="Plan 3",IF(AND(H378&gt;=38,J378&lt;&gt;"Unplanned PTO"),IF(AND(INDEX(FPL!P:P,MATCH(RPT!A378,FPL!B:B,0),1)&gt;=0.92),4.25,3),IF(AND(H378&gt;=38,J378="Unplanned PTO",AP378&gt;=38),IF(INDEX(FPL!P:P,MATCH(RPT!A378,FPL!B:B,0),1)&gt;=0.92,4.25,3),IF(INDEX(FPL!P:P,MATCH(RPT!A378,FPL!B:B,0),1)&gt;=0.92,1.25,0))),"")</f>
        <v/>
      </c>
      <c r="AL378" s="22" t="e">
        <f>INDEX(Roster!F:F, MATCH(RPT!A378,Roster!A:A,0),1)</f>
        <v>#N/A</v>
      </c>
      <c r="AM378">
        <f>IF(SUMIFS(HRS!G:G,HRS!F:F,"REG",HRS!C:C,RPT!A378)+SUMIFS(HRS!G:G,HRS!F:F,"OT",HRS!C:C,RPT!A378)+SUMIFS(HRS!G:G,HRS!F:F,"PTO",HRS!C:C,RPT!A378,HRS!S:S,"PTOS")&gt;=38,SUMIFS(HRS!G:G,HRS!F:F,"REG",HRS!C:C,RPT!A378)+SUMIFS(HRS!G:G,HRS!F:F,"OT",HRS!C:C,RPT!A378),0)</f>
        <v>0</v>
      </c>
      <c r="AP378">
        <f>SUMIFS(HRS!G:G,HRS!C:C,E378,HRS!F:F,"REG")+SUMIFS(HRS!G:G,HRS!C:C,E378,HRS!F:F,"OT")</f>
        <v>0</v>
      </c>
      <c r="AS378" s="9" t="str">
        <f t="shared" si="71"/>
        <v>1377 377</v>
      </c>
      <c r="AT378" s="9">
        <f t="shared" si="72"/>
        <v>0</v>
      </c>
      <c r="AU378" s="9" t="str">
        <f t="shared" si="77"/>
        <v/>
      </c>
      <c r="AV378" s="19" t="str">
        <f t="shared" si="75"/>
        <v/>
      </c>
    </row>
    <row r="379" spans="1:48" customFormat="1" ht="12.75" customHeight="1" x14ac:dyDescent="0.2">
      <c r="A379" s="2">
        <f>Roster!A379</f>
        <v>0</v>
      </c>
      <c r="B379" s="2">
        <f t="shared" si="76"/>
        <v>378</v>
      </c>
      <c r="C379" s="2">
        <v>1378</v>
      </c>
      <c r="D379" s="2">
        <f>Roster!D379</f>
        <v>0</v>
      </c>
      <c r="E379" s="2"/>
      <c r="F379" s="2">
        <f>IFERROR(INDEX('Cur Sch'!G:G,MATCH(RPT!A379,'Cur Sch'!C:C,0),1),0)</f>
        <v>0</v>
      </c>
      <c r="G379" s="2">
        <f>Roster!N379</f>
        <v>0</v>
      </c>
      <c r="H379" s="3">
        <f>SUMIF(HRS!C:C,RPT!E379,HRS!G:G)</f>
        <v>0</v>
      </c>
      <c r="I379" s="9" t="str">
        <f>IFERROR(IF(VLOOKUP(A379,PA!A:E,5,0)=0,"Yes",""),"No")</f>
        <v>No</v>
      </c>
      <c r="J379" s="9" t="str">
        <f>IFERROR(IF(VLOOKUP(A379,PTO!A:L,12,0)="PTOU Applied", "Unplanned PTO",IF(VLOOKUP(A379,PTO!A:L,12,0)="PTOU ","Denied PTO","Planned PTO")),"No PTO")</f>
        <v>No PTO</v>
      </c>
      <c r="K379" s="9" t="str">
        <f t="shared" si="73"/>
        <v>Check</v>
      </c>
      <c r="L379" s="14" t="str">
        <f>IFERROR(IF(AND(D379="Kroger",OR(U379="1",U379="0")),IF(VLOOKUP(RPT!A379,KRG!$B$2:$BA$200,52,0)=0,IF(RPT!J379="Planned PTO",IF((F379-0.75)&lt;H379,"Check",""),""),""),""),"")</f>
        <v/>
      </c>
      <c r="M379" s="14" t="str">
        <f>IFERROR(IF(IF(D379="Kroger",AVERAGEIFS('QA Check'!E:E,'QA Check'!C:C,RPT!A379,'QA Check'!H:H,"(QA)"),0)&gt;=90%,IF(AND(I379="Yes",J379&lt;&gt;"Unplanned PTO",U379=1),"Check",""),""),"")</f>
        <v/>
      </c>
      <c r="U379" s="17">
        <f t="shared" si="70"/>
        <v>0</v>
      </c>
      <c r="AE379" s="6"/>
      <c r="AI379" s="9" t="str">
        <f t="shared" si="74"/>
        <v/>
      </c>
      <c r="AJ379" s="9" t="str">
        <f>IF(G379="Plan 3",IF(AND(H379&gt;=38,J379&lt;&gt;"Unplanned PTO"),IF(AND(INDEX(FPL!P:P,MATCH(RPT!A379,FPL!B:B,0),1)&gt;=0.92),4.25,3),IF(AND(H379&gt;=38,J379="Unplanned PTO",AP379&gt;=38),IF(INDEX(FPL!P:P,MATCH(RPT!A379,FPL!B:B,0),1)&gt;=0.92,4.25,3),IF(INDEX(FPL!P:P,MATCH(RPT!A379,FPL!B:B,0),1)&gt;=0.92,1.25,0))),"")</f>
        <v/>
      </c>
      <c r="AL379" s="22" t="e">
        <f>INDEX(Roster!F:F, MATCH(RPT!A379,Roster!A:A,0),1)</f>
        <v>#N/A</v>
      </c>
      <c r="AM379">
        <f>IF(SUMIFS(HRS!G:G,HRS!F:F,"REG",HRS!C:C,RPT!A379)+SUMIFS(HRS!G:G,HRS!F:F,"OT",HRS!C:C,RPT!A379)+SUMIFS(HRS!G:G,HRS!F:F,"PTO",HRS!C:C,RPT!A379,HRS!S:S,"PTOS")&gt;=38,SUMIFS(HRS!G:G,HRS!F:F,"REG",HRS!C:C,RPT!A379)+SUMIFS(HRS!G:G,HRS!F:F,"OT",HRS!C:C,RPT!A379),0)</f>
        <v>0</v>
      </c>
      <c r="AP379">
        <f>SUMIFS(HRS!G:G,HRS!C:C,E379,HRS!F:F,"REG")+SUMIFS(HRS!G:G,HRS!C:C,E379,HRS!F:F,"OT")</f>
        <v>0</v>
      </c>
      <c r="AS379" s="9" t="str">
        <f t="shared" si="71"/>
        <v>1378 378</v>
      </c>
      <c r="AT379" s="9">
        <f t="shared" si="72"/>
        <v>0</v>
      </c>
      <c r="AU379" s="9" t="str">
        <f t="shared" si="77"/>
        <v/>
      </c>
      <c r="AV379" s="19" t="str">
        <f t="shared" si="75"/>
        <v/>
      </c>
    </row>
    <row r="380" spans="1:48" customFormat="1" ht="12.75" customHeight="1" x14ac:dyDescent="0.2">
      <c r="A380" s="2">
        <f>Roster!A380</f>
        <v>0</v>
      </c>
      <c r="B380" s="2">
        <f t="shared" si="76"/>
        <v>379</v>
      </c>
      <c r="C380" s="2">
        <v>1379</v>
      </c>
      <c r="D380" s="2">
        <f>Roster!D380</f>
        <v>0</v>
      </c>
      <c r="E380" s="2"/>
      <c r="F380" s="2">
        <f>IFERROR(INDEX('Cur Sch'!G:G,MATCH(RPT!A380,'Cur Sch'!C:C,0),1),0)</f>
        <v>0</v>
      </c>
      <c r="G380" s="2">
        <f>Roster!N380</f>
        <v>0</v>
      </c>
      <c r="H380" s="3">
        <f>SUMIF(HRS!C:C,RPT!E380,HRS!G:G)</f>
        <v>0</v>
      </c>
      <c r="I380" s="9" t="str">
        <f>IFERROR(IF(VLOOKUP(A380,PA!A:E,5,0)=0,"Yes",""),"No")</f>
        <v>No</v>
      </c>
      <c r="J380" s="9" t="str">
        <f>IFERROR(IF(VLOOKUP(A380,PTO!A:L,12,0)="PTOU Applied", "Unplanned PTO",IF(VLOOKUP(A380,PTO!A:L,12,0)="PTOU ","Denied PTO","Planned PTO")),"No PTO")</f>
        <v>No PTO</v>
      </c>
      <c r="K380" s="9" t="str">
        <f t="shared" si="73"/>
        <v>Check</v>
      </c>
      <c r="L380" s="14" t="str">
        <f>IFERROR(IF(AND(D380="Kroger",OR(U380="1",U380="0")),IF(VLOOKUP(RPT!A380,KRG!$B$2:$BA$200,52,0)=0,IF(RPT!J380="Planned PTO",IF((F380-0.75)&lt;H380,"Check",""),""),""),""),"")</f>
        <v/>
      </c>
      <c r="M380" s="14" t="str">
        <f>IFERROR(IF(IF(D380="Kroger",AVERAGEIFS('QA Check'!E:E,'QA Check'!C:C,RPT!A380,'QA Check'!H:H,"(QA)"),0)&gt;=90%,IF(AND(I380="Yes",J380&lt;&gt;"Unplanned PTO",U380=1),"Check",""),""),"")</f>
        <v/>
      </c>
      <c r="U380" s="17">
        <f t="shared" si="70"/>
        <v>0</v>
      </c>
      <c r="AE380" s="6"/>
      <c r="AI380" s="9" t="str">
        <f t="shared" si="74"/>
        <v/>
      </c>
      <c r="AJ380" s="9" t="str">
        <f>IF(G380="Plan 3",IF(AND(H380&gt;=38,J380&lt;&gt;"Unplanned PTO"),IF(AND(INDEX(FPL!P:P,MATCH(RPT!A380,FPL!B:B,0),1)&gt;=0.92),4.25,3),IF(AND(H380&gt;=38,J380="Unplanned PTO",AP380&gt;=38),IF(INDEX(FPL!P:P,MATCH(RPT!A380,FPL!B:B,0),1)&gt;=0.92,4.25,3),IF(INDEX(FPL!P:P,MATCH(RPT!A380,FPL!B:B,0),1)&gt;=0.92,1.25,0))),"")</f>
        <v/>
      </c>
      <c r="AL380" s="22" t="e">
        <f>INDEX(Roster!F:F, MATCH(RPT!A380,Roster!A:A,0),1)</f>
        <v>#N/A</v>
      </c>
      <c r="AM380">
        <f>IF(SUMIFS(HRS!G:G,HRS!F:F,"REG",HRS!C:C,RPT!A380)+SUMIFS(HRS!G:G,HRS!F:F,"OT",HRS!C:C,RPT!A380)+SUMIFS(HRS!G:G,HRS!F:F,"PTO",HRS!C:C,RPT!A380,HRS!S:S,"PTOS")&gt;=38,SUMIFS(HRS!G:G,HRS!F:F,"REG",HRS!C:C,RPT!A380)+SUMIFS(HRS!G:G,HRS!F:F,"OT",HRS!C:C,RPT!A380),0)</f>
        <v>0</v>
      </c>
      <c r="AP380">
        <f>SUMIFS(HRS!G:G,HRS!C:C,E380,HRS!F:F,"REG")+SUMIFS(HRS!G:G,HRS!C:C,E380,HRS!F:F,"OT")</f>
        <v>0</v>
      </c>
      <c r="AS380" s="9" t="str">
        <f t="shared" si="71"/>
        <v>1379 379</v>
      </c>
      <c r="AT380" s="9">
        <f t="shared" si="72"/>
        <v>0</v>
      </c>
      <c r="AU380" s="9" t="str">
        <f t="shared" si="77"/>
        <v/>
      </c>
      <c r="AV380" s="19" t="str">
        <f t="shared" si="75"/>
        <v/>
      </c>
    </row>
    <row r="381" spans="1:48" customFormat="1" ht="12.75" customHeight="1" x14ac:dyDescent="0.2">
      <c r="A381" s="2">
        <f>Roster!A381</f>
        <v>0</v>
      </c>
      <c r="B381" s="2">
        <f t="shared" si="76"/>
        <v>380</v>
      </c>
      <c r="C381" s="2">
        <v>1380</v>
      </c>
      <c r="D381" s="2">
        <f>Roster!D381</f>
        <v>0</v>
      </c>
      <c r="E381" s="2"/>
      <c r="F381" s="2">
        <f>IFERROR(INDEX('Cur Sch'!G:G,MATCH(RPT!A381,'Cur Sch'!C:C,0),1),0)</f>
        <v>0</v>
      </c>
      <c r="G381" s="2">
        <f>Roster!N381</f>
        <v>0</v>
      </c>
      <c r="H381" s="3">
        <f>SUMIF(HRS!C:C,RPT!E381,HRS!G:G)</f>
        <v>0</v>
      </c>
      <c r="I381" s="9" t="str">
        <f>IFERROR(IF(VLOOKUP(A381,PA!A:E,5,0)=0,"Yes",""),"No")</f>
        <v>No</v>
      </c>
      <c r="J381" s="9" t="str">
        <f>IFERROR(IF(VLOOKUP(A381,PTO!A:L,12,0)="PTOU Applied", "Unplanned PTO",IF(VLOOKUP(A381,PTO!A:L,12,0)="PTOU ","Denied PTO","Planned PTO")),"No PTO")</f>
        <v>No PTO</v>
      </c>
      <c r="K381" s="9" t="str">
        <f t="shared" si="73"/>
        <v>Check</v>
      </c>
      <c r="L381" s="14" t="str">
        <f>IFERROR(IF(AND(D381="Kroger",OR(U381="1",U381="0")),IF(VLOOKUP(RPT!A381,KRG!$B$2:$BA$200,52,0)=0,IF(RPT!J381="Planned PTO",IF((F381-0.75)&lt;H381,"Check",""),""),""),""),"")</f>
        <v/>
      </c>
      <c r="M381" s="14" t="str">
        <f>IFERROR(IF(IF(D381="Kroger",AVERAGEIFS('QA Check'!E:E,'QA Check'!C:C,RPT!A381,'QA Check'!H:H,"(QA)"),0)&gt;=90%,IF(AND(I381="Yes",J381&lt;&gt;"Unplanned PTO",U381=1),"Check",""),""),"")</f>
        <v/>
      </c>
      <c r="U381" s="17">
        <f t="shared" si="70"/>
        <v>0</v>
      </c>
      <c r="AE381" s="6"/>
      <c r="AI381" s="9" t="str">
        <f t="shared" si="74"/>
        <v/>
      </c>
      <c r="AJ381" s="9" t="str">
        <f>IF(G381="Plan 3",IF(AND(H381&gt;=38,J381&lt;&gt;"Unplanned PTO"),IF(AND(INDEX(FPL!P:P,MATCH(RPT!A381,FPL!B:B,0),1)&gt;=0.92),4.25,3),IF(AND(H381&gt;=38,J381="Unplanned PTO",AP381&gt;=38),IF(INDEX(FPL!P:P,MATCH(RPT!A381,FPL!B:B,0),1)&gt;=0.92,4.25,3),IF(INDEX(FPL!P:P,MATCH(RPT!A381,FPL!B:B,0),1)&gt;=0.92,1.25,0))),"")</f>
        <v/>
      </c>
      <c r="AL381" s="22" t="e">
        <f>INDEX(Roster!F:F, MATCH(RPT!A381,Roster!A:A,0),1)</f>
        <v>#N/A</v>
      </c>
      <c r="AM381">
        <f>IF(SUMIFS(HRS!G:G,HRS!F:F,"REG",HRS!C:C,RPT!A381)+SUMIFS(HRS!G:G,HRS!F:F,"OT",HRS!C:C,RPT!A381)+SUMIFS(HRS!G:G,HRS!F:F,"PTO",HRS!C:C,RPT!A381,HRS!S:S,"PTOS")&gt;=38,SUMIFS(HRS!G:G,HRS!F:F,"REG",HRS!C:C,RPT!A381)+SUMIFS(HRS!G:G,HRS!F:F,"OT",HRS!C:C,RPT!A381),0)</f>
        <v>0</v>
      </c>
      <c r="AP381">
        <f>SUMIFS(HRS!G:G,HRS!C:C,E381,HRS!F:F,"REG")+SUMIFS(HRS!G:G,HRS!C:C,E381,HRS!F:F,"OT")</f>
        <v>0</v>
      </c>
      <c r="AS381" s="9" t="str">
        <f t="shared" si="71"/>
        <v>1380 380</v>
      </c>
      <c r="AT381" s="9">
        <f t="shared" si="72"/>
        <v>0</v>
      </c>
      <c r="AU381" s="9" t="str">
        <f t="shared" si="77"/>
        <v/>
      </c>
      <c r="AV381" s="19" t="str">
        <f t="shared" si="75"/>
        <v/>
      </c>
    </row>
    <row r="382" spans="1:48" customFormat="1" ht="12.75" customHeight="1" x14ac:dyDescent="0.2">
      <c r="A382" s="2">
        <f>Roster!A382</f>
        <v>0</v>
      </c>
      <c r="B382" s="2">
        <f t="shared" si="76"/>
        <v>381</v>
      </c>
      <c r="C382" s="2">
        <v>1381</v>
      </c>
      <c r="D382" s="2">
        <f>Roster!D382</f>
        <v>0</v>
      </c>
      <c r="E382" s="2"/>
      <c r="F382" s="2">
        <f>IFERROR(INDEX('Cur Sch'!G:G,MATCH(RPT!A382,'Cur Sch'!C:C,0),1),0)</f>
        <v>0</v>
      </c>
      <c r="G382" s="2">
        <f>Roster!N382</f>
        <v>0</v>
      </c>
      <c r="H382" s="3">
        <f>SUMIF(HRS!C:C,RPT!E382,HRS!G:G)</f>
        <v>0</v>
      </c>
      <c r="I382" s="9" t="str">
        <f>IFERROR(IF(VLOOKUP(A382,PA!A:E,5,0)=0,"Yes",""),"No")</f>
        <v>No</v>
      </c>
      <c r="J382" s="9" t="str">
        <f>IFERROR(IF(VLOOKUP(A382,PTO!A:L,12,0)="PTOU Applied", "Unplanned PTO",IF(VLOOKUP(A382,PTO!A:L,12,0)="PTOU ","Denied PTO","Planned PTO")),"No PTO")</f>
        <v>No PTO</v>
      </c>
      <c r="K382" s="9" t="str">
        <f t="shared" si="73"/>
        <v>Check</v>
      </c>
      <c r="L382" s="14" t="str">
        <f>IFERROR(IF(AND(D382="Kroger",OR(U382="1",U382="0")),IF(VLOOKUP(RPT!A382,KRG!$B$2:$BA$200,52,0)=0,IF(RPT!J382="Planned PTO",IF((F382-0.75)&lt;H382,"Check",""),""),""),""),"")</f>
        <v/>
      </c>
      <c r="M382" s="14" t="str">
        <f>IFERROR(IF(IF(D382="Kroger",AVERAGEIFS('QA Check'!E:E,'QA Check'!C:C,RPT!A382,'QA Check'!H:H,"(QA)"),0)&gt;=90%,IF(AND(I382="Yes",J382&lt;&gt;"Unplanned PTO",U382=1),"Check",""),""),"")</f>
        <v/>
      </c>
      <c r="U382" s="17">
        <f t="shared" si="70"/>
        <v>0</v>
      </c>
      <c r="AE382" s="6"/>
      <c r="AI382" s="9" t="str">
        <f t="shared" si="74"/>
        <v/>
      </c>
      <c r="AJ382" s="9" t="str">
        <f>IF(G382="Plan 3",IF(AND(H382&gt;=38,J382&lt;&gt;"Unplanned PTO"),IF(AND(INDEX(FPL!P:P,MATCH(RPT!A382,FPL!B:B,0),1)&gt;=0.92),4.25,3),IF(AND(H382&gt;=38,J382="Unplanned PTO",AP382&gt;=38),IF(INDEX(FPL!P:P,MATCH(RPT!A382,FPL!B:B,0),1)&gt;=0.92,4.25,3),IF(INDEX(FPL!P:P,MATCH(RPT!A382,FPL!B:B,0),1)&gt;=0.92,1.25,0))),"")</f>
        <v/>
      </c>
      <c r="AL382" s="22" t="e">
        <f>INDEX(Roster!F:F, MATCH(RPT!A382,Roster!A:A,0),1)</f>
        <v>#N/A</v>
      </c>
      <c r="AM382">
        <f>IF(SUMIFS(HRS!G:G,HRS!F:F,"REG",HRS!C:C,RPT!A382)+SUMIFS(HRS!G:G,HRS!F:F,"OT",HRS!C:C,RPT!A382)+SUMIFS(HRS!G:G,HRS!F:F,"PTO",HRS!C:C,RPT!A382,HRS!S:S,"PTOS")&gt;=38,SUMIFS(HRS!G:G,HRS!F:F,"REG",HRS!C:C,RPT!A382)+SUMIFS(HRS!G:G,HRS!F:F,"OT",HRS!C:C,RPT!A382),0)</f>
        <v>0</v>
      </c>
      <c r="AP382">
        <f>SUMIFS(HRS!G:G,HRS!C:C,E382,HRS!F:F,"REG")+SUMIFS(HRS!G:G,HRS!C:C,E382,HRS!F:F,"OT")</f>
        <v>0</v>
      </c>
      <c r="AS382" s="9" t="str">
        <f t="shared" si="71"/>
        <v>1381 381</v>
      </c>
      <c r="AT382" s="9">
        <f t="shared" si="72"/>
        <v>0</v>
      </c>
      <c r="AU382" s="9" t="str">
        <f t="shared" si="77"/>
        <v/>
      </c>
      <c r="AV382" s="19" t="str">
        <f t="shared" si="75"/>
        <v/>
      </c>
    </row>
    <row r="383" spans="1:48" customFormat="1" ht="12.75" customHeight="1" x14ac:dyDescent="0.2">
      <c r="A383" s="2">
        <f>Roster!A383</f>
        <v>0</v>
      </c>
      <c r="B383" s="2">
        <f t="shared" si="76"/>
        <v>382</v>
      </c>
      <c r="C383" s="2">
        <v>1382</v>
      </c>
      <c r="D383" s="2">
        <f>Roster!D383</f>
        <v>0</v>
      </c>
      <c r="E383" s="2"/>
      <c r="F383" s="2">
        <f>IFERROR(INDEX('Cur Sch'!G:G,MATCH(RPT!A383,'Cur Sch'!C:C,0),1),0)</f>
        <v>0</v>
      </c>
      <c r="G383" s="2">
        <f>Roster!N383</f>
        <v>0</v>
      </c>
      <c r="H383" s="3">
        <f>SUMIF(HRS!C:C,RPT!E383,HRS!G:G)</f>
        <v>0</v>
      </c>
      <c r="I383" s="9" t="str">
        <f>IFERROR(IF(VLOOKUP(A383,PA!A:E,5,0)=0,"Yes",""),"No")</f>
        <v>No</v>
      </c>
      <c r="J383" s="9" t="str">
        <f>IFERROR(IF(VLOOKUP(A383,PTO!A:L,12,0)="PTOU Applied", "Unplanned PTO",IF(VLOOKUP(A383,PTO!A:L,12,0)="PTOU ","Denied PTO","Planned PTO")),"No PTO")</f>
        <v>No PTO</v>
      </c>
      <c r="K383" s="9" t="str">
        <f t="shared" si="73"/>
        <v>Check</v>
      </c>
      <c r="L383" s="14" t="str">
        <f>IFERROR(IF(AND(D383="Kroger",OR(U383="1",U383="0")),IF(VLOOKUP(RPT!A383,KRG!$B$2:$BA$200,52,0)=0,IF(RPT!J383="Planned PTO",IF((F383-0.75)&lt;H383,"Check",""),""),""),""),"")</f>
        <v/>
      </c>
      <c r="M383" s="14" t="str">
        <f>IFERROR(IF(IF(D383="Kroger",AVERAGEIFS('QA Check'!E:E,'QA Check'!C:C,RPT!A383,'QA Check'!H:H,"(QA)"),0)&gt;=90%,IF(AND(I383="Yes",J383&lt;&gt;"Unplanned PTO",U383=1),"Check",""),""),"")</f>
        <v/>
      </c>
      <c r="U383" s="17">
        <f t="shared" si="70"/>
        <v>0</v>
      </c>
      <c r="AE383" s="6"/>
      <c r="AI383" s="9" t="str">
        <f t="shared" si="74"/>
        <v/>
      </c>
      <c r="AJ383" s="9" t="str">
        <f>IF(G383="Plan 3",IF(AND(H383&gt;=38,J383&lt;&gt;"Unplanned PTO"),IF(AND(INDEX(FPL!P:P,MATCH(RPT!A383,FPL!B:B,0),1)&gt;=0.92),4.25,3),IF(AND(H383&gt;=38,J383="Unplanned PTO",AP383&gt;=38),IF(INDEX(FPL!P:P,MATCH(RPT!A383,FPL!B:B,0),1)&gt;=0.92,4.25,3),IF(INDEX(FPL!P:P,MATCH(RPT!A383,FPL!B:B,0),1)&gt;=0.92,1.25,0))),"")</f>
        <v/>
      </c>
      <c r="AL383" s="22" t="e">
        <f>INDEX(Roster!F:F, MATCH(RPT!A383,Roster!A:A,0),1)</f>
        <v>#N/A</v>
      </c>
      <c r="AM383">
        <f>IF(SUMIFS(HRS!G:G,HRS!F:F,"REG",HRS!C:C,RPT!A383)+SUMIFS(HRS!G:G,HRS!F:F,"OT",HRS!C:C,RPT!A383)+SUMIFS(HRS!G:G,HRS!F:F,"PTO",HRS!C:C,RPT!A383,HRS!S:S,"PTOS")&gt;=38,SUMIFS(HRS!G:G,HRS!F:F,"REG",HRS!C:C,RPT!A383)+SUMIFS(HRS!G:G,HRS!F:F,"OT",HRS!C:C,RPT!A383),0)</f>
        <v>0</v>
      </c>
      <c r="AP383">
        <f>SUMIFS(HRS!G:G,HRS!C:C,E383,HRS!F:F,"REG")+SUMIFS(HRS!G:G,HRS!C:C,E383,HRS!F:F,"OT")</f>
        <v>0</v>
      </c>
      <c r="AS383" s="9" t="str">
        <f t="shared" si="71"/>
        <v>1382 382</v>
      </c>
      <c r="AT383" s="9">
        <f t="shared" si="72"/>
        <v>0</v>
      </c>
      <c r="AU383" s="9" t="str">
        <f t="shared" si="77"/>
        <v/>
      </c>
      <c r="AV383" s="19" t="str">
        <f t="shared" si="75"/>
        <v/>
      </c>
    </row>
    <row r="384" spans="1:48" customFormat="1" ht="12.75" customHeight="1" x14ac:dyDescent="0.2">
      <c r="A384" s="2">
        <f>Roster!A384</f>
        <v>0</v>
      </c>
      <c r="B384" s="2">
        <f t="shared" si="76"/>
        <v>383</v>
      </c>
      <c r="C384" s="2">
        <v>1383</v>
      </c>
      <c r="D384" s="2">
        <f>Roster!D384</f>
        <v>0</v>
      </c>
      <c r="E384" s="2"/>
      <c r="F384" s="2">
        <f>IFERROR(INDEX('Cur Sch'!G:G,MATCH(RPT!A384,'Cur Sch'!C:C,0),1),0)</f>
        <v>0</v>
      </c>
      <c r="G384" s="2">
        <f>Roster!N384</f>
        <v>0</v>
      </c>
      <c r="H384" s="3">
        <f>SUMIF(HRS!C:C,RPT!E384,HRS!G:G)</f>
        <v>0</v>
      </c>
      <c r="I384" s="9" t="str">
        <f>IFERROR(IF(VLOOKUP(A384,PA!A:E,5,0)=0,"Yes",""),"No")</f>
        <v>No</v>
      </c>
      <c r="J384" s="9" t="str">
        <f>IFERROR(IF(VLOOKUP(A384,PTO!A:L,12,0)="PTOU Applied", "Unplanned PTO",IF(VLOOKUP(A384,PTO!A:L,12,0)="PTOU ","Denied PTO","Planned PTO")),"No PTO")</f>
        <v>No PTO</v>
      </c>
      <c r="K384" s="9" t="str">
        <f t="shared" si="73"/>
        <v>Check</v>
      </c>
      <c r="L384" s="14" t="str">
        <f>IFERROR(IF(AND(D384="Kroger",OR(U384="1",U384="0")),IF(VLOOKUP(RPT!A384,KRG!$B$2:$BA$200,52,0)=0,IF(RPT!J384="Planned PTO",IF((F384-0.75)&lt;H384,"Check",""),""),""),""),"")</f>
        <v/>
      </c>
      <c r="M384" s="14" t="str">
        <f>IFERROR(IF(IF(D384="Kroger",AVERAGEIFS('QA Check'!E:E,'QA Check'!C:C,RPT!A384,'QA Check'!H:H,"(QA)"),0)&gt;=90%,IF(AND(I384="Yes",J384&lt;&gt;"Unplanned PTO",U384=1),"Check",""),""),"")</f>
        <v/>
      </c>
      <c r="U384" s="17">
        <f t="shared" si="70"/>
        <v>0</v>
      </c>
      <c r="AE384" s="6"/>
      <c r="AI384" s="9" t="str">
        <f t="shared" si="74"/>
        <v/>
      </c>
      <c r="AJ384" s="9" t="str">
        <f>IF(G384="Plan 3",IF(AND(H384&gt;=38,J384&lt;&gt;"Unplanned PTO"),IF(AND(INDEX(FPL!P:P,MATCH(RPT!A384,FPL!B:B,0),1)&gt;=0.92),4.25,3),IF(AND(H384&gt;=38,J384="Unplanned PTO",AP384&gt;=38),IF(INDEX(FPL!P:P,MATCH(RPT!A384,FPL!B:B,0),1)&gt;=0.92,4.25,3),IF(INDEX(FPL!P:P,MATCH(RPT!A384,FPL!B:B,0),1)&gt;=0.92,1.25,0))),"")</f>
        <v/>
      </c>
      <c r="AL384" s="22" t="e">
        <f>INDEX(Roster!F:F, MATCH(RPT!A384,Roster!A:A,0),1)</f>
        <v>#N/A</v>
      </c>
      <c r="AM384">
        <f>IF(SUMIFS(HRS!G:G,HRS!F:F,"REG",HRS!C:C,RPT!A384)+SUMIFS(HRS!G:G,HRS!F:F,"OT",HRS!C:C,RPT!A384)+SUMIFS(HRS!G:G,HRS!F:F,"PTO",HRS!C:C,RPT!A384,HRS!S:S,"PTOS")&gt;=38,SUMIFS(HRS!G:G,HRS!F:F,"REG",HRS!C:C,RPT!A384)+SUMIFS(HRS!G:G,HRS!F:F,"OT",HRS!C:C,RPT!A384),0)</f>
        <v>0</v>
      </c>
      <c r="AP384">
        <f>SUMIFS(HRS!G:G,HRS!C:C,E384,HRS!F:F,"REG")+SUMIFS(HRS!G:G,HRS!C:C,E384,HRS!F:F,"OT")</f>
        <v>0</v>
      </c>
      <c r="AS384" s="9" t="str">
        <f t="shared" si="71"/>
        <v>1383 383</v>
      </c>
      <c r="AT384" s="9">
        <f t="shared" si="72"/>
        <v>0</v>
      </c>
      <c r="AU384" s="9" t="str">
        <f t="shared" si="77"/>
        <v/>
      </c>
      <c r="AV384" s="19" t="str">
        <f t="shared" si="75"/>
        <v/>
      </c>
    </row>
    <row r="385" spans="1:48" customFormat="1" ht="12.75" customHeight="1" x14ac:dyDescent="0.2">
      <c r="A385" s="2">
        <f>Roster!A385</f>
        <v>0</v>
      </c>
      <c r="B385" s="2">
        <f t="shared" si="76"/>
        <v>384</v>
      </c>
      <c r="C385" s="2">
        <v>1384</v>
      </c>
      <c r="D385" s="2">
        <f>Roster!D385</f>
        <v>0</v>
      </c>
      <c r="E385" s="2"/>
      <c r="F385" s="2">
        <f>IFERROR(INDEX('Cur Sch'!G:G,MATCH(RPT!A385,'Cur Sch'!C:C,0),1),0)</f>
        <v>0</v>
      </c>
      <c r="G385" s="2">
        <f>Roster!N385</f>
        <v>0</v>
      </c>
      <c r="H385" s="3">
        <f>SUMIF(HRS!C:C,RPT!E385,HRS!G:G)</f>
        <v>0</v>
      </c>
      <c r="I385" s="9" t="str">
        <f>IFERROR(IF(VLOOKUP(A385,PA!A:E,5,0)=0,"Yes",""),"No")</f>
        <v>No</v>
      </c>
      <c r="J385" s="9" t="str">
        <f>IFERROR(IF(VLOOKUP(A385,PTO!A:L,12,0)="PTOU Applied", "Unplanned PTO",IF(VLOOKUP(A385,PTO!A:L,12,0)="PTOU ","Denied PTO","Planned PTO")),"No PTO")</f>
        <v>No PTO</v>
      </c>
      <c r="K385" s="9" t="str">
        <f t="shared" si="73"/>
        <v>Check</v>
      </c>
      <c r="L385" s="14" t="str">
        <f>IFERROR(IF(AND(D385="Kroger",OR(U385="1",U385="0")),IF(VLOOKUP(RPT!A385,KRG!$B$2:$BA$200,52,0)=0,IF(RPT!J385="Planned PTO",IF((F385-0.75)&lt;H385,"Check",""),""),""),""),"")</f>
        <v/>
      </c>
      <c r="M385" s="14" t="str">
        <f>IFERROR(IF(IF(D385="Kroger",AVERAGEIFS('QA Check'!E:E,'QA Check'!C:C,RPT!A385,'QA Check'!H:H,"(QA)"),0)&gt;=90%,IF(AND(I385="Yes",J385&lt;&gt;"Unplanned PTO",U385=1),"Check",""),""),"")</f>
        <v/>
      </c>
      <c r="U385" s="17">
        <f t="shared" si="70"/>
        <v>0</v>
      </c>
      <c r="AE385" s="6"/>
      <c r="AI385" s="9" t="str">
        <f t="shared" si="74"/>
        <v/>
      </c>
      <c r="AJ385" s="9" t="str">
        <f>IF(G385="Plan 3",IF(AND(H385&gt;=38,J385&lt;&gt;"Unplanned PTO"),IF(AND(INDEX(FPL!P:P,MATCH(RPT!A385,FPL!B:B,0),1)&gt;=0.92),4.25,3),IF(AND(H385&gt;=38,J385="Unplanned PTO",AP385&gt;=38),IF(INDEX(FPL!P:P,MATCH(RPT!A385,FPL!B:B,0),1)&gt;=0.92,4.25,3),IF(INDEX(FPL!P:P,MATCH(RPT!A385,FPL!B:B,0),1)&gt;=0.92,1.25,0))),"")</f>
        <v/>
      </c>
      <c r="AL385" s="22" t="e">
        <f>INDEX(Roster!F:F, MATCH(RPT!A385,Roster!A:A,0),1)</f>
        <v>#N/A</v>
      </c>
      <c r="AM385">
        <f>IF(SUMIFS(HRS!G:G,HRS!F:F,"REG",HRS!C:C,RPT!A385)+SUMIFS(HRS!G:G,HRS!F:F,"OT",HRS!C:C,RPT!A385)+SUMIFS(HRS!G:G,HRS!F:F,"PTO",HRS!C:C,RPT!A385,HRS!S:S,"PTOS")&gt;=38,SUMIFS(HRS!G:G,HRS!F:F,"REG",HRS!C:C,RPT!A385)+SUMIFS(HRS!G:G,HRS!F:F,"OT",HRS!C:C,RPT!A385),0)</f>
        <v>0</v>
      </c>
      <c r="AP385">
        <f>SUMIFS(HRS!G:G,HRS!C:C,E385,HRS!F:F,"REG")+SUMIFS(HRS!G:G,HRS!C:C,E385,HRS!F:F,"OT")</f>
        <v>0</v>
      </c>
      <c r="AS385" s="9" t="str">
        <f t="shared" si="71"/>
        <v>1384 384</v>
      </c>
      <c r="AT385" s="9">
        <f t="shared" si="72"/>
        <v>0</v>
      </c>
      <c r="AU385" s="9" t="str">
        <f t="shared" si="77"/>
        <v/>
      </c>
      <c r="AV385" s="19" t="str">
        <f t="shared" si="75"/>
        <v/>
      </c>
    </row>
    <row r="386" spans="1:48" customFormat="1" ht="12.75" customHeight="1" x14ac:dyDescent="0.2">
      <c r="A386" s="2">
        <f>Roster!A386</f>
        <v>0</v>
      </c>
      <c r="B386" s="2">
        <f t="shared" si="76"/>
        <v>385</v>
      </c>
      <c r="C386" s="2">
        <v>1385</v>
      </c>
      <c r="D386" s="2">
        <f>Roster!D386</f>
        <v>0</v>
      </c>
      <c r="E386" s="2"/>
      <c r="F386" s="2">
        <f>IFERROR(INDEX('Cur Sch'!G:G,MATCH(RPT!A386,'Cur Sch'!C:C,0),1),0)</f>
        <v>0</v>
      </c>
      <c r="G386" s="2">
        <f>Roster!N386</f>
        <v>0</v>
      </c>
      <c r="H386" s="3">
        <f>SUMIF(HRS!C:C,RPT!E386,HRS!G:G)</f>
        <v>0</v>
      </c>
      <c r="I386" s="9" t="str">
        <f>IFERROR(IF(VLOOKUP(A386,PA!A:E,5,0)=0,"Yes",""),"No")</f>
        <v>No</v>
      </c>
      <c r="J386" s="9" t="str">
        <f>IFERROR(IF(VLOOKUP(A386,PTO!A:L,12,0)="PTOU Applied", "Unplanned PTO",IF(VLOOKUP(A386,PTO!A:L,12,0)="PTOU ","Denied PTO","Planned PTO")),"No PTO")</f>
        <v>No PTO</v>
      </c>
      <c r="K386" s="9" t="str">
        <f t="shared" si="73"/>
        <v>Check</v>
      </c>
      <c r="L386" s="14" t="str">
        <f>IFERROR(IF(AND(D386="Kroger",OR(U386="1",U386="0")),IF(VLOOKUP(RPT!A386,KRG!$B$2:$BA$200,52,0)=0,IF(RPT!J386="Planned PTO",IF((F386-0.75)&lt;H386,"Check",""),""),""),""),"")</f>
        <v/>
      </c>
      <c r="M386" s="14" t="str">
        <f>IFERROR(IF(IF(D386="Kroger",AVERAGEIFS('QA Check'!E:E,'QA Check'!C:C,RPT!A386,'QA Check'!H:H,"(QA)"),0)&gt;=90%,IF(AND(I386="Yes",J386&lt;&gt;"Unplanned PTO",U386=1),"Check",""),""),"")</f>
        <v/>
      </c>
      <c r="U386" s="17">
        <f t="shared" ref="U386:U425" si="78">IFERROR(_xlfn.NUMBERVALUE(TRIM(CONCATENATE(V386,W386,X386,Y386,Z386,AA386,AB386,AC386,AD386,AE386,AF386,AG386,AH386,AI386,AJ386))),"")</f>
        <v>0</v>
      </c>
      <c r="AE386" s="6"/>
      <c r="AI386" s="9" t="str">
        <f t="shared" si="74"/>
        <v/>
      </c>
      <c r="AJ386" s="9" t="str">
        <f>IF(G386="Plan 3",IF(AND(H386&gt;=38,J386&lt;&gt;"Unplanned PTO"),IF(AND(INDEX(FPL!P:P,MATCH(RPT!A386,FPL!B:B,0),1)&gt;=0.92),4.25,3),IF(AND(H386&gt;=38,J386="Unplanned PTO",AP386&gt;=38),IF(INDEX(FPL!P:P,MATCH(RPT!A386,FPL!B:B,0),1)&gt;=0.92,4.25,3),IF(INDEX(FPL!P:P,MATCH(RPT!A386,FPL!B:B,0),1)&gt;=0.92,1.25,0))),"")</f>
        <v/>
      </c>
      <c r="AL386" s="22" t="e">
        <f>INDEX(Roster!F:F, MATCH(RPT!A386,Roster!A:A,0),1)</f>
        <v>#N/A</v>
      </c>
      <c r="AM386">
        <f>IF(SUMIFS(HRS!G:G,HRS!F:F,"REG",HRS!C:C,RPT!A386)+SUMIFS(HRS!G:G,HRS!F:F,"OT",HRS!C:C,RPT!A386)+SUMIFS(HRS!G:G,HRS!F:F,"PTO",HRS!C:C,RPT!A386,HRS!S:S,"PTOS")&gt;=38,SUMIFS(HRS!G:G,HRS!F:F,"REG",HRS!C:C,RPT!A386)+SUMIFS(HRS!G:G,HRS!F:F,"OT",HRS!C:C,RPT!A386),0)</f>
        <v>0</v>
      </c>
      <c r="AP386">
        <f>SUMIFS(HRS!G:G,HRS!C:C,E386,HRS!F:F,"REG")+SUMIFS(HRS!G:G,HRS!C:C,E386,HRS!F:F,"OT")</f>
        <v>0</v>
      </c>
      <c r="AS386" s="9" t="str">
        <f t="shared" ref="AS386:AS449" si="79">CONCATENATE(C386," ",B386)</f>
        <v>1385 385</v>
      </c>
      <c r="AT386" s="9">
        <f t="shared" ref="AT386:AT449" si="80">D386</f>
        <v>0</v>
      </c>
      <c r="AU386" s="9" t="str">
        <f t="shared" si="77"/>
        <v/>
      </c>
      <c r="AV386" s="19" t="str">
        <f t="shared" si="75"/>
        <v/>
      </c>
    </row>
    <row r="387" spans="1:48" customFormat="1" ht="12.75" customHeight="1" x14ac:dyDescent="0.2">
      <c r="A387" s="2">
        <f>Roster!A387</f>
        <v>0</v>
      </c>
      <c r="B387" s="2">
        <f t="shared" si="76"/>
        <v>386</v>
      </c>
      <c r="C387" s="2">
        <v>1386</v>
      </c>
      <c r="D387" s="2">
        <f>Roster!D387</f>
        <v>0</v>
      </c>
      <c r="E387" s="2"/>
      <c r="F387" s="2">
        <f>IFERROR(INDEX('Cur Sch'!G:G,MATCH(RPT!A387,'Cur Sch'!C:C,0),1),0)</f>
        <v>0</v>
      </c>
      <c r="G387" s="2">
        <f>Roster!N387</f>
        <v>0</v>
      </c>
      <c r="H387" s="3">
        <f>SUMIF(HRS!C:C,RPT!E387,HRS!G:G)</f>
        <v>0</v>
      </c>
      <c r="I387" s="9" t="str">
        <f>IFERROR(IF(VLOOKUP(A387,PA!A:E,5,0)=0,"Yes",""),"No")</f>
        <v>No</v>
      </c>
      <c r="J387" s="9" t="str">
        <f>IFERROR(IF(VLOOKUP(A387,PTO!A:L,12,0)="PTOU Applied", "Unplanned PTO",IF(VLOOKUP(A387,PTO!A:L,12,0)="PTOU ","Denied PTO","Planned PTO")),"No PTO")</f>
        <v>No PTO</v>
      </c>
      <c r="K387" s="9" t="str">
        <f t="shared" ref="K387:K425" si="81">IFERROR(IF(AND(I387="No",(H387-F387)&gt;-0.75,OR(J387="No PTO",J387="Planned PTO")),"Check",""),"No SCH")</f>
        <v>Check</v>
      </c>
      <c r="L387" s="14" t="str">
        <f>IFERROR(IF(AND(D387="Kroger",OR(U387="1",U387="0")),IF(VLOOKUP(RPT!A387,KRG!$B$2:$BA$200,52,0)=0,IF(RPT!J387="Planned PTO",IF((F387-0.75)&lt;H387,"Check",""),""),""),""),"")</f>
        <v/>
      </c>
      <c r="M387" s="14" t="str">
        <f>IFERROR(IF(IF(D387="Kroger",AVERAGEIFS('QA Check'!E:E,'QA Check'!C:C,RPT!A387,'QA Check'!H:H,"(QA)"),0)&gt;=90%,IF(AND(I387="Yes",J387&lt;&gt;"Unplanned PTO",U387=1),"Check",""),""),"")</f>
        <v/>
      </c>
      <c r="U387" s="17">
        <f t="shared" si="78"/>
        <v>0</v>
      </c>
      <c r="AE387" s="6"/>
      <c r="AI387" s="9" t="str">
        <f t="shared" ref="AI387:AI450" si="82">IF(G387="Plan 33",IF(AP387&gt;=38,3,0),"")</f>
        <v/>
      </c>
      <c r="AJ387" s="9" t="str">
        <f>IF(G387="Plan 3",IF(AND(H387&gt;=38,J387&lt;&gt;"Unplanned PTO"),IF(AND(INDEX(FPL!P:P,MATCH(RPT!A387,FPL!B:B,0),1)&gt;=0.92),4.25,3),IF(AND(H387&gt;=38,J387="Unplanned PTO",AP387&gt;=38),IF(INDEX(FPL!P:P,MATCH(RPT!A387,FPL!B:B,0),1)&gt;=0.92,4.25,3),IF(INDEX(FPL!P:P,MATCH(RPT!A387,FPL!B:B,0),1)&gt;=0.92,1.25,0))),"")</f>
        <v/>
      </c>
      <c r="AL387" s="22" t="e">
        <f>INDEX(Roster!F:F, MATCH(RPT!A387,Roster!A:A,0),1)</f>
        <v>#N/A</v>
      </c>
      <c r="AM387">
        <f>IF(SUMIFS(HRS!G:G,HRS!F:F,"REG",HRS!C:C,RPT!A387)+SUMIFS(HRS!G:G,HRS!F:F,"OT",HRS!C:C,RPT!A387)+SUMIFS(HRS!G:G,HRS!F:F,"PTO",HRS!C:C,RPT!A387,HRS!S:S,"PTOS")&gt;=38,SUMIFS(HRS!G:G,HRS!F:F,"REG",HRS!C:C,RPT!A387)+SUMIFS(HRS!G:G,HRS!F:F,"OT",HRS!C:C,RPT!A387),0)</f>
        <v>0</v>
      </c>
      <c r="AP387">
        <f>SUMIFS(HRS!G:G,HRS!C:C,E387,HRS!F:F,"REG")+SUMIFS(HRS!G:G,HRS!C:C,E387,HRS!F:F,"OT")</f>
        <v>0</v>
      </c>
      <c r="AS387" s="9" t="str">
        <f t="shared" si="79"/>
        <v>1386 386</v>
      </c>
      <c r="AT387" s="9">
        <f t="shared" si="80"/>
        <v>0</v>
      </c>
      <c r="AU387" s="9" t="str">
        <f t="shared" si="77"/>
        <v/>
      </c>
      <c r="AV387" s="19" t="str">
        <f t="shared" ref="AV387:AV450" si="83">IF(AND(AU387="OT",F387&lt;&gt;0), (AP387-F387)/24,"")</f>
        <v/>
      </c>
    </row>
    <row r="388" spans="1:48" customFormat="1" ht="12.75" customHeight="1" x14ac:dyDescent="0.2">
      <c r="A388" s="2">
        <f>Roster!A388</f>
        <v>0</v>
      </c>
      <c r="B388" s="2">
        <f t="shared" ref="B388:B425" si="84">B387+1</f>
        <v>387</v>
      </c>
      <c r="C388" s="2">
        <v>1387</v>
      </c>
      <c r="D388" s="2">
        <f>Roster!D388</f>
        <v>0</v>
      </c>
      <c r="E388" s="2"/>
      <c r="F388" s="2">
        <f>IFERROR(INDEX('Cur Sch'!G:G,MATCH(RPT!A388,'Cur Sch'!C:C,0),1),0)</f>
        <v>0</v>
      </c>
      <c r="G388" s="2">
        <f>Roster!N388</f>
        <v>0</v>
      </c>
      <c r="H388" s="3">
        <f>SUMIF(HRS!C:C,RPT!E388,HRS!G:G)</f>
        <v>0</v>
      </c>
      <c r="I388" s="9" t="str">
        <f>IFERROR(IF(VLOOKUP(A388,PA!A:E,5,0)=0,"Yes",""),"No")</f>
        <v>No</v>
      </c>
      <c r="J388" s="9" t="str">
        <f>IFERROR(IF(VLOOKUP(A388,PTO!A:L,12,0)="PTOU Applied", "Unplanned PTO",IF(VLOOKUP(A388,PTO!A:L,12,0)="PTOU ","Denied PTO","Planned PTO")),"No PTO")</f>
        <v>No PTO</v>
      </c>
      <c r="K388" s="9" t="str">
        <f t="shared" si="81"/>
        <v>Check</v>
      </c>
      <c r="L388" s="14" t="str">
        <f>IFERROR(IF(AND(D388="Kroger",OR(U388="1",U388="0")),IF(VLOOKUP(RPT!A388,KRG!$B$2:$BA$200,52,0)=0,IF(RPT!J388="Planned PTO",IF((F388-0.75)&lt;H388,"Check",""),""),""),""),"")</f>
        <v/>
      </c>
      <c r="M388" s="14" t="str">
        <f>IFERROR(IF(IF(D388="Kroger",AVERAGEIFS('QA Check'!E:E,'QA Check'!C:C,RPT!A388,'QA Check'!H:H,"(QA)"),0)&gt;=90%,IF(AND(I388="Yes",J388&lt;&gt;"Unplanned PTO",U388=1),"Check",""),""),"")</f>
        <v/>
      </c>
      <c r="U388" s="17">
        <f t="shared" si="78"/>
        <v>0</v>
      </c>
      <c r="AE388" s="6"/>
      <c r="AI388" s="9" t="str">
        <f t="shared" si="82"/>
        <v/>
      </c>
      <c r="AJ388" s="9" t="str">
        <f>IF(G388="Plan 3",IF(AND(H388&gt;=38,J388&lt;&gt;"Unplanned PTO"),IF(AND(INDEX(FPL!P:P,MATCH(RPT!A388,FPL!B:B,0),1)&gt;=0.92),4.25,3),IF(AND(H388&gt;=38,J388="Unplanned PTO",AP388&gt;=38),IF(INDEX(FPL!P:P,MATCH(RPT!A388,FPL!B:B,0),1)&gt;=0.92,4.25,3),IF(INDEX(FPL!P:P,MATCH(RPT!A388,FPL!B:B,0),1)&gt;=0.92,1.25,0))),"")</f>
        <v/>
      </c>
      <c r="AL388" s="22" t="e">
        <f>INDEX(Roster!F:F, MATCH(RPT!A388,Roster!A:A,0),1)</f>
        <v>#N/A</v>
      </c>
      <c r="AM388">
        <f>IF(SUMIFS(HRS!G:G,HRS!F:F,"REG",HRS!C:C,RPT!A388)+SUMIFS(HRS!G:G,HRS!F:F,"OT",HRS!C:C,RPT!A388)+SUMIFS(HRS!G:G,HRS!F:F,"PTO",HRS!C:C,RPT!A388,HRS!S:S,"PTOS")&gt;=38,SUMIFS(HRS!G:G,HRS!F:F,"REG",HRS!C:C,RPT!A388)+SUMIFS(HRS!G:G,HRS!F:F,"OT",HRS!C:C,RPT!A388),0)</f>
        <v>0</v>
      </c>
      <c r="AP388">
        <f>SUMIFS(HRS!G:G,HRS!C:C,E388,HRS!F:F,"REG")+SUMIFS(HRS!G:G,HRS!C:C,E388,HRS!F:F,"OT")</f>
        <v>0</v>
      </c>
      <c r="AS388" s="9" t="str">
        <f t="shared" si="79"/>
        <v>1387 387</v>
      </c>
      <c r="AT388" s="9">
        <f t="shared" si="80"/>
        <v>0</v>
      </c>
      <c r="AU388" s="9" t="str">
        <f t="shared" si="77"/>
        <v/>
      </c>
      <c r="AV388" s="19" t="str">
        <f t="shared" si="83"/>
        <v/>
      </c>
    </row>
    <row r="389" spans="1:48" customFormat="1" ht="12.75" customHeight="1" x14ac:dyDescent="0.2">
      <c r="A389" s="2">
        <f>Roster!A389</f>
        <v>0</v>
      </c>
      <c r="B389" s="2">
        <f t="shared" si="84"/>
        <v>388</v>
      </c>
      <c r="C389" s="2">
        <v>1388</v>
      </c>
      <c r="D389" s="2">
        <f>Roster!D389</f>
        <v>0</v>
      </c>
      <c r="E389" s="2"/>
      <c r="F389" s="2">
        <f>IFERROR(INDEX('Cur Sch'!G:G,MATCH(RPT!A389,'Cur Sch'!C:C,0),1),0)</f>
        <v>0</v>
      </c>
      <c r="G389" s="2">
        <f>Roster!N389</f>
        <v>0</v>
      </c>
      <c r="H389" s="3">
        <f>SUMIF(HRS!C:C,RPT!E389,HRS!G:G)</f>
        <v>0</v>
      </c>
      <c r="I389" s="9" t="str">
        <f>IFERROR(IF(VLOOKUP(A389,PA!A:E,5,0)=0,"Yes",""),"No")</f>
        <v>No</v>
      </c>
      <c r="J389" s="9" t="str">
        <f>IFERROR(IF(VLOOKUP(A389,PTO!A:L,12,0)="PTOU Applied", "Unplanned PTO",IF(VLOOKUP(A389,PTO!A:L,12,0)="PTOU ","Denied PTO","Planned PTO")),"No PTO")</f>
        <v>No PTO</v>
      </c>
      <c r="K389" s="9" t="str">
        <f t="shared" si="81"/>
        <v>Check</v>
      </c>
      <c r="L389" s="14" t="str">
        <f>IFERROR(IF(AND(D389="Kroger",OR(U389="1",U389="0")),IF(VLOOKUP(RPT!A389,KRG!$B$2:$BA$200,52,0)=0,IF(RPT!J389="Planned PTO",IF((F389-0.75)&lt;H389,"Check",""),""),""),""),"")</f>
        <v/>
      </c>
      <c r="M389" s="14" t="str">
        <f>IFERROR(IF(IF(D389="Kroger",AVERAGEIFS('QA Check'!E:E,'QA Check'!C:C,RPT!A389,'QA Check'!H:H,"(QA)"),0)&gt;=90%,IF(AND(I389="Yes",J389&lt;&gt;"Unplanned PTO",U389=1),"Check",""),""),"")</f>
        <v/>
      </c>
      <c r="U389" s="17">
        <f t="shared" si="78"/>
        <v>0</v>
      </c>
      <c r="AE389" s="6"/>
      <c r="AI389" s="9" t="str">
        <f t="shared" si="82"/>
        <v/>
      </c>
      <c r="AJ389" s="9" t="str">
        <f>IF(G389="Plan 3",IF(AND(H389&gt;=38,J389&lt;&gt;"Unplanned PTO"),IF(AND(INDEX(FPL!P:P,MATCH(RPT!A389,FPL!B:B,0),1)&gt;=0.92),4.25,3),IF(AND(H389&gt;=38,J389="Unplanned PTO",AP389&gt;=38),IF(INDEX(FPL!P:P,MATCH(RPT!A389,FPL!B:B,0),1)&gt;=0.92,4.25,3),IF(INDEX(FPL!P:P,MATCH(RPT!A389,FPL!B:B,0),1)&gt;=0.92,1.25,0))),"")</f>
        <v/>
      </c>
      <c r="AL389" s="22" t="e">
        <f>INDEX(Roster!F:F, MATCH(RPT!A389,Roster!A:A,0),1)</f>
        <v>#N/A</v>
      </c>
      <c r="AM389">
        <f>IF(SUMIFS(HRS!G:G,HRS!F:F,"REG",HRS!C:C,RPT!A389)+SUMIFS(HRS!G:G,HRS!F:F,"OT",HRS!C:C,RPT!A389)+SUMIFS(HRS!G:G,HRS!F:F,"PTO",HRS!C:C,RPT!A389,HRS!S:S,"PTOS")&gt;=38,SUMIFS(HRS!G:G,HRS!F:F,"REG",HRS!C:C,RPT!A389)+SUMIFS(HRS!G:G,HRS!F:F,"OT",HRS!C:C,RPT!A389),0)</f>
        <v>0</v>
      </c>
      <c r="AP389">
        <f>SUMIFS(HRS!G:G,HRS!C:C,E389,HRS!F:F,"REG")+SUMIFS(HRS!G:G,HRS!C:C,E389,HRS!F:F,"OT")</f>
        <v>0</v>
      </c>
      <c r="AS389" s="9" t="str">
        <f t="shared" si="79"/>
        <v>1388 388</v>
      </c>
      <c r="AT389" s="9">
        <f t="shared" si="80"/>
        <v>0</v>
      </c>
      <c r="AU389" s="9" t="str">
        <f t="shared" si="77"/>
        <v/>
      </c>
      <c r="AV389" s="19" t="str">
        <f t="shared" si="83"/>
        <v/>
      </c>
    </row>
    <row r="390" spans="1:48" customFormat="1" ht="12.75" customHeight="1" x14ac:dyDescent="0.2">
      <c r="A390" s="2">
        <f>Roster!A390</f>
        <v>0</v>
      </c>
      <c r="B390" s="2">
        <f t="shared" si="84"/>
        <v>389</v>
      </c>
      <c r="C390" s="2">
        <v>1389</v>
      </c>
      <c r="D390" s="2">
        <f>Roster!D390</f>
        <v>0</v>
      </c>
      <c r="E390" s="2"/>
      <c r="F390" s="2">
        <f>IFERROR(INDEX('Cur Sch'!G:G,MATCH(RPT!A390,'Cur Sch'!C:C,0),1),0)</f>
        <v>0</v>
      </c>
      <c r="G390" s="2">
        <f>Roster!N390</f>
        <v>0</v>
      </c>
      <c r="H390" s="3">
        <f>SUMIF(HRS!C:C,RPT!E390,HRS!G:G)</f>
        <v>0</v>
      </c>
      <c r="I390" s="9" t="str">
        <f>IFERROR(IF(VLOOKUP(A390,PA!A:E,5,0)=0,"Yes",""),"No")</f>
        <v>No</v>
      </c>
      <c r="J390" s="9" t="str">
        <f>IFERROR(IF(VLOOKUP(A390,PTO!A:L,12,0)="PTOU Applied", "Unplanned PTO",IF(VLOOKUP(A390,PTO!A:L,12,0)="PTOU ","Denied PTO","Planned PTO")),"No PTO")</f>
        <v>No PTO</v>
      </c>
      <c r="K390" s="9" t="str">
        <f t="shared" si="81"/>
        <v>Check</v>
      </c>
      <c r="L390" s="14" t="str">
        <f>IFERROR(IF(AND(D390="Kroger",OR(U390="1",U390="0")),IF(VLOOKUP(RPT!A390,KRG!$B$2:$BA$200,52,0)=0,IF(RPT!J390="Planned PTO",IF((F390-0.75)&lt;H390,"Check",""),""),""),""),"")</f>
        <v/>
      </c>
      <c r="M390" s="14" t="str">
        <f>IFERROR(IF(IF(D390="Kroger",AVERAGEIFS('QA Check'!E:E,'QA Check'!C:C,RPT!A390,'QA Check'!H:H,"(QA)"),0)&gt;=90%,IF(AND(I390="Yes",J390&lt;&gt;"Unplanned PTO",U390=1),"Check",""),""),"")</f>
        <v/>
      </c>
      <c r="U390" s="17">
        <f t="shared" si="78"/>
        <v>0</v>
      </c>
      <c r="AE390" s="6"/>
      <c r="AI390" s="9" t="str">
        <f t="shared" si="82"/>
        <v/>
      </c>
      <c r="AJ390" s="9" t="str">
        <f>IF(G390="Plan 3",IF(AND(H390&gt;=38,J390&lt;&gt;"Unplanned PTO"),IF(AND(INDEX(FPL!P:P,MATCH(RPT!A390,FPL!B:B,0),1)&gt;=0.92),4.25,3),IF(AND(H390&gt;=38,J390="Unplanned PTO",AP390&gt;=38),IF(INDEX(FPL!P:P,MATCH(RPT!A390,FPL!B:B,0),1)&gt;=0.92,4.25,3),IF(INDEX(FPL!P:P,MATCH(RPT!A390,FPL!B:B,0),1)&gt;=0.92,1.25,0))),"")</f>
        <v/>
      </c>
      <c r="AL390" s="22" t="e">
        <f>INDEX(Roster!F:F, MATCH(RPT!A390,Roster!A:A,0),1)</f>
        <v>#N/A</v>
      </c>
      <c r="AM390">
        <f>IF(SUMIFS(HRS!G:G,HRS!F:F,"REG",HRS!C:C,RPT!A390)+SUMIFS(HRS!G:G,HRS!F:F,"OT",HRS!C:C,RPT!A390)+SUMIFS(HRS!G:G,HRS!F:F,"PTO",HRS!C:C,RPT!A390,HRS!S:S,"PTOS")&gt;=38,SUMIFS(HRS!G:G,HRS!F:F,"REG",HRS!C:C,RPT!A390)+SUMIFS(HRS!G:G,HRS!F:F,"OT",HRS!C:C,RPT!A390),0)</f>
        <v>0</v>
      </c>
      <c r="AP390">
        <f>SUMIFS(HRS!G:G,HRS!C:C,E390,HRS!F:F,"REG")+SUMIFS(HRS!G:G,HRS!C:C,E390,HRS!F:F,"OT")</f>
        <v>0</v>
      </c>
      <c r="AS390" s="9" t="str">
        <f t="shared" si="79"/>
        <v>1389 389</v>
      </c>
      <c r="AT390" s="9">
        <f t="shared" si="80"/>
        <v>0</v>
      </c>
      <c r="AU390" s="9" t="str">
        <f t="shared" si="77"/>
        <v/>
      </c>
      <c r="AV390" s="19" t="str">
        <f t="shared" si="83"/>
        <v/>
      </c>
    </row>
    <row r="391" spans="1:48" customFormat="1" ht="12.75" customHeight="1" x14ac:dyDescent="0.2">
      <c r="A391" s="2">
        <f>Roster!A391</f>
        <v>0</v>
      </c>
      <c r="B391" s="2">
        <f t="shared" si="84"/>
        <v>390</v>
      </c>
      <c r="C391" s="2">
        <v>1390</v>
      </c>
      <c r="D391" s="2">
        <f>Roster!D391</f>
        <v>0</v>
      </c>
      <c r="E391" s="2"/>
      <c r="F391" s="2">
        <f>IFERROR(INDEX('Cur Sch'!G:G,MATCH(RPT!A391,'Cur Sch'!C:C,0),1),0)</f>
        <v>0</v>
      </c>
      <c r="G391" s="2">
        <f>Roster!N391</f>
        <v>0</v>
      </c>
      <c r="H391" s="3">
        <f>SUMIF(HRS!C:C,RPT!E391,HRS!G:G)</f>
        <v>0</v>
      </c>
      <c r="I391" s="9" t="str">
        <f>IFERROR(IF(VLOOKUP(A391,PA!A:E,5,0)=0,"Yes",""),"No")</f>
        <v>No</v>
      </c>
      <c r="J391" s="9" t="str">
        <f>IFERROR(IF(VLOOKUP(A391,PTO!A:L,12,0)="PTOU Applied", "Unplanned PTO",IF(VLOOKUP(A391,PTO!A:L,12,0)="PTOU ","Denied PTO","Planned PTO")),"No PTO")</f>
        <v>No PTO</v>
      </c>
      <c r="K391" s="9" t="str">
        <f t="shared" si="81"/>
        <v>Check</v>
      </c>
      <c r="L391" s="14" t="str">
        <f>IFERROR(IF(AND(D391="Kroger",OR(U391="1",U391="0")),IF(VLOOKUP(RPT!A391,KRG!$B$2:$BA$200,52,0)=0,IF(RPT!J391="Planned PTO",IF((F391-0.75)&lt;H391,"Check",""),""),""),""),"")</f>
        <v/>
      </c>
      <c r="M391" s="14" t="str">
        <f>IFERROR(IF(IF(D391="Kroger",AVERAGEIFS('QA Check'!E:E,'QA Check'!C:C,RPT!A391,'QA Check'!H:H,"(QA)"),0)&gt;=90%,IF(AND(I391="Yes",J391&lt;&gt;"Unplanned PTO",U391=1),"Check",""),""),"")</f>
        <v/>
      </c>
      <c r="U391" s="17">
        <f t="shared" si="78"/>
        <v>0</v>
      </c>
      <c r="AE391" s="6"/>
      <c r="AI391" s="9" t="str">
        <f t="shared" si="82"/>
        <v/>
      </c>
      <c r="AJ391" s="9" t="str">
        <f>IF(G391="Plan 3",IF(AND(H391&gt;=38,J391&lt;&gt;"Unplanned PTO"),IF(AND(INDEX(FPL!P:P,MATCH(RPT!A391,FPL!B:B,0),1)&gt;=0.92),4.25,3),IF(AND(H391&gt;=38,J391="Unplanned PTO",AP391&gt;=38),IF(INDEX(FPL!P:P,MATCH(RPT!A391,FPL!B:B,0),1)&gt;=0.92,4.25,3),IF(INDEX(FPL!P:P,MATCH(RPT!A391,FPL!B:B,0),1)&gt;=0.92,1.25,0))),"")</f>
        <v/>
      </c>
      <c r="AL391" s="22" t="e">
        <f>INDEX(Roster!F:F, MATCH(RPT!A391,Roster!A:A,0),1)</f>
        <v>#N/A</v>
      </c>
      <c r="AM391">
        <f>IF(SUMIFS(HRS!G:G,HRS!F:F,"REG",HRS!C:C,RPT!A391)+SUMIFS(HRS!G:G,HRS!F:F,"OT",HRS!C:C,RPT!A391)+SUMIFS(HRS!G:G,HRS!F:F,"PTO",HRS!C:C,RPT!A391,HRS!S:S,"PTOS")&gt;=38,SUMIFS(HRS!G:G,HRS!F:F,"REG",HRS!C:C,RPT!A391)+SUMIFS(HRS!G:G,HRS!F:F,"OT",HRS!C:C,RPT!A391),0)</f>
        <v>0</v>
      </c>
      <c r="AP391">
        <f>SUMIFS(HRS!G:G,HRS!C:C,E391,HRS!F:F,"REG")+SUMIFS(HRS!G:G,HRS!C:C,E391,HRS!F:F,"OT")</f>
        <v>0</v>
      </c>
      <c r="AS391" s="9" t="str">
        <f t="shared" si="79"/>
        <v>1390 390</v>
      </c>
      <c r="AT391" s="9">
        <f t="shared" si="80"/>
        <v>0</v>
      </c>
      <c r="AU391" s="9" t="str">
        <f t="shared" si="77"/>
        <v/>
      </c>
      <c r="AV391" s="19" t="str">
        <f t="shared" si="83"/>
        <v/>
      </c>
    </row>
    <row r="392" spans="1:48" customFormat="1" ht="12.75" customHeight="1" x14ac:dyDescent="0.2">
      <c r="A392" s="2">
        <f>Roster!A392</f>
        <v>0</v>
      </c>
      <c r="B392" s="2">
        <f t="shared" si="84"/>
        <v>391</v>
      </c>
      <c r="C392" s="2">
        <v>1391</v>
      </c>
      <c r="D392" s="2">
        <f>Roster!D392</f>
        <v>0</v>
      </c>
      <c r="E392" s="2"/>
      <c r="F392" s="2">
        <f>IFERROR(INDEX('Cur Sch'!G:G,MATCH(RPT!A392,'Cur Sch'!C:C,0),1),0)</f>
        <v>0</v>
      </c>
      <c r="G392" s="2">
        <f>Roster!N392</f>
        <v>0</v>
      </c>
      <c r="H392" s="3">
        <f>SUMIF(HRS!C:C,RPT!E392,HRS!G:G)</f>
        <v>0</v>
      </c>
      <c r="I392" s="9" t="str">
        <f>IFERROR(IF(VLOOKUP(A392,PA!A:E,5,0)=0,"Yes",""),"No")</f>
        <v>No</v>
      </c>
      <c r="J392" s="9" t="str">
        <f>IFERROR(IF(VLOOKUP(A392,PTO!A:L,12,0)="PTOU Applied", "Unplanned PTO",IF(VLOOKUP(A392,PTO!A:L,12,0)="PTOU ","Denied PTO","Planned PTO")),"No PTO")</f>
        <v>No PTO</v>
      </c>
      <c r="K392" s="9" t="str">
        <f t="shared" si="81"/>
        <v>Check</v>
      </c>
      <c r="L392" s="14" t="str">
        <f>IFERROR(IF(AND(D392="Kroger",OR(U392="1",U392="0")),IF(VLOOKUP(RPT!A392,KRG!$B$2:$BA$200,52,0)=0,IF(RPT!J392="Planned PTO",IF((F392-0.75)&lt;H392,"Check",""),""),""),""),"")</f>
        <v/>
      </c>
      <c r="M392" s="14" t="str">
        <f>IFERROR(IF(IF(D392="Kroger",AVERAGEIFS('QA Check'!E:E,'QA Check'!C:C,RPT!A392,'QA Check'!H:H,"(QA)"),0)&gt;=90%,IF(AND(I392="Yes",J392&lt;&gt;"Unplanned PTO",U392=1),"Check",""),""),"")</f>
        <v/>
      </c>
      <c r="U392" s="17">
        <f t="shared" si="78"/>
        <v>0</v>
      </c>
      <c r="AE392" s="6"/>
      <c r="AI392" s="9" t="str">
        <f t="shared" si="82"/>
        <v/>
      </c>
      <c r="AJ392" s="9" t="str">
        <f>IF(G392="Plan 3",IF(AND(H392&gt;=38,J392&lt;&gt;"Unplanned PTO"),IF(AND(INDEX(FPL!P:P,MATCH(RPT!A392,FPL!B:B,0),1)&gt;=0.92),4.25,3),IF(AND(H392&gt;=38,J392="Unplanned PTO",AP392&gt;=38),IF(INDEX(FPL!P:P,MATCH(RPT!A392,FPL!B:B,0),1)&gt;=0.92,4.25,3),IF(INDEX(FPL!P:P,MATCH(RPT!A392,FPL!B:B,0),1)&gt;=0.92,1.25,0))),"")</f>
        <v/>
      </c>
      <c r="AL392" s="22" t="e">
        <f>INDEX(Roster!F:F, MATCH(RPT!A392,Roster!A:A,0),1)</f>
        <v>#N/A</v>
      </c>
      <c r="AM392">
        <f>IF(SUMIFS(HRS!G:G,HRS!F:F,"REG",HRS!C:C,RPT!A392)+SUMIFS(HRS!G:G,HRS!F:F,"OT",HRS!C:C,RPT!A392)+SUMIFS(HRS!G:G,HRS!F:F,"PTO",HRS!C:C,RPT!A392,HRS!S:S,"PTOS")&gt;=38,SUMIFS(HRS!G:G,HRS!F:F,"REG",HRS!C:C,RPT!A392)+SUMIFS(HRS!G:G,HRS!F:F,"OT",HRS!C:C,RPT!A392),0)</f>
        <v>0</v>
      </c>
      <c r="AP392">
        <f>SUMIFS(HRS!G:G,HRS!C:C,E392,HRS!F:F,"REG")+SUMIFS(HRS!G:G,HRS!C:C,E392,HRS!F:F,"OT")</f>
        <v>0</v>
      </c>
      <c r="AS392" s="9" t="str">
        <f t="shared" si="79"/>
        <v>1391 391</v>
      </c>
      <c r="AT392" s="9">
        <f t="shared" si="80"/>
        <v>0</v>
      </c>
      <c r="AU392" s="9" t="str">
        <f t="shared" si="77"/>
        <v/>
      </c>
      <c r="AV392" s="19" t="str">
        <f t="shared" si="83"/>
        <v/>
      </c>
    </row>
    <row r="393" spans="1:48" customFormat="1" ht="12.75" customHeight="1" x14ac:dyDescent="0.2">
      <c r="A393" s="2">
        <f>Roster!A393</f>
        <v>0</v>
      </c>
      <c r="B393" s="2">
        <f t="shared" si="84"/>
        <v>392</v>
      </c>
      <c r="C393" s="2">
        <v>1392</v>
      </c>
      <c r="D393" s="2">
        <f>Roster!D393</f>
        <v>0</v>
      </c>
      <c r="E393" s="2"/>
      <c r="F393" s="2">
        <f>IFERROR(INDEX('Cur Sch'!G:G,MATCH(RPT!A393,'Cur Sch'!C:C,0),1),0)</f>
        <v>0</v>
      </c>
      <c r="G393" s="2">
        <f>Roster!N393</f>
        <v>0</v>
      </c>
      <c r="H393" s="3">
        <f>SUMIF(HRS!C:C,RPT!E393,HRS!G:G)</f>
        <v>0</v>
      </c>
      <c r="I393" s="9" t="str">
        <f>IFERROR(IF(VLOOKUP(A393,PA!A:E,5,0)=0,"Yes",""),"No")</f>
        <v>No</v>
      </c>
      <c r="J393" s="9" t="str">
        <f>IFERROR(IF(VLOOKUP(A393,PTO!A:L,12,0)="PTOU Applied", "Unplanned PTO",IF(VLOOKUP(A393,PTO!A:L,12,0)="PTOU ","Denied PTO","Planned PTO")),"No PTO")</f>
        <v>No PTO</v>
      </c>
      <c r="K393" s="9" t="str">
        <f t="shared" si="81"/>
        <v>Check</v>
      </c>
      <c r="L393" s="14" t="str">
        <f>IFERROR(IF(AND(D393="Kroger",OR(U393="1",U393="0")),IF(VLOOKUP(RPT!A393,KRG!$B$2:$BA$200,52,0)=0,IF(RPT!J393="Planned PTO",IF((F393-0.75)&lt;H393,"Check",""),""),""),""),"")</f>
        <v/>
      </c>
      <c r="M393" s="14" t="str">
        <f>IFERROR(IF(IF(D393="Kroger",AVERAGEIFS('QA Check'!E:E,'QA Check'!C:C,RPT!A393,'QA Check'!H:H,"(QA)"),0)&gt;=90%,IF(AND(I393="Yes",J393&lt;&gt;"Unplanned PTO",U393=1),"Check",""),""),"")</f>
        <v/>
      </c>
      <c r="U393" s="17">
        <f t="shared" si="78"/>
        <v>0</v>
      </c>
      <c r="AE393" s="6"/>
      <c r="AI393" s="9" t="str">
        <f t="shared" si="82"/>
        <v/>
      </c>
      <c r="AJ393" s="9" t="str">
        <f>IF(G393="Plan 3",IF(AND(H393&gt;=38,J393&lt;&gt;"Unplanned PTO"),IF(AND(INDEX(FPL!P:P,MATCH(RPT!A393,FPL!B:B,0),1)&gt;=0.92),4.25,3),IF(AND(H393&gt;=38,J393="Unplanned PTO",AP393&gt;=38),IF(INDEX(FPL!P:P,MATCH(RPT!A393,FPL!B:B,0),1)&gt;=0.92,4.25,3),IF(INDEX(FPL!P:P,MATCH(RPT!A393,FPL!B:B,0),1)&gt;=0.92,1.25,0))),"")</f>
        <v/>
      </c>
      <c r="AL393" s="22" t="e">
        <f>INDEX(Roster!F:F, MATCH(RPT!A393,Roster!A:A,0),1)</f>
        <v>#N/A</v>
      </c>
      <c r="AM393">
        <f>IF(SUMIFS(HRS!G:G,HRS!F:F,"REG",HRS!C:C,RPT!A393)+SUMIFS(HRS!G:G,HRS!F:F,"OT",HRS!C:C,RPT!A393)+SUMIFS(HRS!G:G,HRS!F:F,"PTO",HRS!C:C,RPT!A393,HRS!S:S,"PTOS")&gt;=38,SUMIFS(HRS!G:G,HRS!F:F,"REG",HRS!C:C,RPT!A393)+SUMIFS(HRS!G:G,HRS!F:F,"OT",HRS!C:C,RPT!A393),0)</f>
        <v>0</v>
      </c>
      <c r="AP393">
        <f>SUMIFS(HRS!G:G,HRS!C:C,E393,HRS!F:F,"REG")+SUMIFS(HRS!G:G,HRS!C:C,E393,HRS!F:F,"OT")</f>
        <v>0</v>
      </c>
      <c r="AS393" s="9" t="str">
        <f t="shared" si="79"/>
        <v>1392 392</v>
      </c>
      <c r="AT393" s="9">
        <f t="shared" si="80"/>
        <v>0</v>
      </c>
      <c r="AU393" s="9" t="str">
        <f t="shared" si="77"/>
        <v/>
      </c>
      <c r="AV393" s="19" t="str">
        <f t="shared" si="83"/>
        <v/>
      </c>
    </row>
    <row r="394" spans="1:48" customFormat="1" ht="12.75" customHeight="1" x14ac:dyDescent="0.2">
      <c r="A394" s="2">
        <f>Roster!A394</f>
        <v>0</v>
      </c>
      <c r="B394" s="2">
        <f t="shared" si="84"/>
        <v>393</v>
      </c>
      <c r="C394" s="2">
        <v>1393</v>
      </c>
      <c r="D394" s="2">
        <f>Roster!D394</f>
        <v>0</v>
      </c>
      <c r="E394" s="2"/>
      <c r="F394" s="2">
        <f>IFERROR(INDEX('Cur Sch'!G:G,MATCH(RPT!A394,'Cur Sch'!C:C,0),1),0)</f>
        <v>0</v>
      </c>
      <c r="G394" s="2">
        <f>Roster!N394</f>
        <v>0</v>
      </c>
      <c r="H394" s="3">
        <f>SUMIF(HRS!C:C,RPT!E394,HRS!G:G)</f>
        <v>0</v>
      </c>
      <c r="I394" s="9" t="str">
        <f>IFERROR(IF(VLOOKUP(A394,PA!A:E,5,0)=0,"Yes",""),"No")</f>
        <v>No</v>
      </c>
      <c r="J394" s="9" t="str">
        <f>IFERROR(IF(VLOOKUP(A394,PTO!A:L,12,0)="PTOU Applied", "Unplanned PTO",IF(VLOOKUP(A394,PTO!A:L,12,0)="PTOU ","Denied PTO","Planned PTO")),"No PTO")</f>
        <v>No PTO</v>
      </c>
      <c r="K394" s="9" t="str">
        <f t="shared" si="81"/>
        <v>Check</v>
      </c>
      <c r="L394" s="14" t="str">
        <f>IFERROR(IF(AND(D394="Kroger",OR(U394="1",U394="0")),IF(VLOOKUP(RPT!A394,KRG!$B$2:$BA$200,52,0)=0,IF(RPT!J394="Planned PTO",IF((F394-0.75)&lt;H394,"Check",""),""),""),""),"")</f>
        <v/>
      </c>
      <c r="M394" s="14" t="str">
        <f>IFERROR(IF(IF(D394="Kroger",AVERAGEIFS('QA Check'!E:E,'QA Check'!C:C,RPT!A394,'QA Check'!H:H,"(QA)"),0)&gt;=90%,IF(AND(I394="Yes",J394&lt;&gt;"Unplanned PTO",U394=1),"Check",""),""),"")</f>
        <v/>
      </c>
      <c r="U394" s="17">
        <f t="shared" si="78"/>
        <v>0</v>
      </c>
      <c r="AE394" s="6"/>
      <c r="AI394" s="9" t="str">
        <f t="shared" si="82"/>
        <v/>
      </c>
      <c r="AJ394" s="9" t="str">
        <f>IF(G394="Plan 3",IF(AND(H394&gt;=38,J394&lt;&gt;"Unplanned PTO"),IF(AND(INDEX(FPL!P:P,MATCH(RPT!A394,FPL!B:B,0),1)&gt;=0.92),4.25,3),IF(AND(H394&gt;=38,J394="Unplanned PTO",AP394&gt;=38),IF(INDEX(FPL!P:P,MATCH(RPT!A394,FPL!B:B,0),1)&gt;=0.92,4.25,3),IF(INDEX(FPL!P:P,MATCH(RPT!A394,FPL!B:B,0),1)&gt;=0.92,1.25,0))),"")</f>
        <v/>
      </c>
      <c r="AL394" s="22" t="e">
        <f>INDEX(Roster!F:F, MATCH(RPT!A394,Roster!A:A,0),1)</f>
        <v>#N/A</v>
      </c>
      <c r="AM394">
        <f>IF(SUMIFS(HRS!G:G,HRS!F:F,"REG",HRS!C:C,RPT!A394)+SUMIFS(HRS!G:G,HRS!F:F,"OT",HRS!C:C,RPT!A394)+SUMIFS(HRS!G:G,HRS!F:F,"PTO",HRS!C:C,RPT!A394,HRS!S:S,"PTOS")&gt;=38,SUMIFS(HRS!G:G,HRS!F:F,"REG",HRS!C:C,RPT!A394)+SUMIFS(HRS!G:G,HRS!F:F,"OT",HRS!C:C,RPT!A394),0)</f>
        <v>0</v>
      </c>
      <c r="AP394">
        <f>SUMIFS(HRS!G:G,HRS!C:C,E394,HRS!F:F,"REG")+SUMIFS(HRS!G:G,HRS!C:C,E394,HRS!F:F,"OT")</f>
        <v>0</v>
      </c>
      <c r="AS394" s="9" t="str">
        <f t="shared" si="79"/>
        <v>1393 393</v>
      </c>
      <c r="AT394" s="9">
        <f t="shared" si="80"/>
        <v>0</v>
      </c>
      <c r="AU394" s="9" t="str">
        <f t="shared" si="77"/>
        <v/>
      </c>
      <c r="AV394" s="19" t="str">
        <f t="shared" si="83"/>
        <v/>
      </c>
    </row>
    <row r="395" spans="1:48" customFormat="1" ht="12.75" customHeight="1" x14ac:dyDescent="0.2">
      <c r="A395" s="2">
        <f>Roster!A395</f>
        <v>0</v>
      </c>
      <c r="B395" s="2">
        <f t="shared" si="84"/>
        <v>394</v>
      </c>
      <c r="C395" s="2">
        <v>1394</v>
      </c>
      <c r="D395" s="2">
        <f>Roster!D395</f>
        <v>0</v>
      </c>
      <c r="E395" s="2"/>
      <c r="F395" s="2">
        <f>IFERROR(INDEX('Cur Sch'!G:G,MATCH(RPT!A395,'Cur Sch'!C:C,0),1),0)</f>
        <v>0</v>
      </c>
      <c r="G395" s="2">
        <f>Roster!N395</f>
        <v>0</v>
      </c>
      <c r="H395" s="3">
        <f>SUMIF(HRS!C:C,RPT!E395,HRS!G:G)</f>
        <v>0</v>
      </c>
      <c r="I395" s="9" t="str">
        <f>IFERROR(IF(VLOOKUP(A395,PA!A:E,5,0)=0,"Yes",""),"No")</f>
        <v>No</v>
      </c>
      <c r="J395" s="9" t="str">
        <f>IFERROR(IF(VLOOKUP(A395,PTO!A:L,12,0)="PTOU Applied", "Unplanned PTO",IF(VLOOKUP(A395,PTO!A:L,12,0)="PTOU ","Denied PTO","Planned PTO")),"No PTO")</f>
        <v>No PTO</v>
      </c>
      <c r="K395" s="9" t="str">
        <f t="shared" si="81"/>
        <v>Check</v>
      </c>
      <c r="L395" s="14" t="str">
        <f>IFERROR(IF(AND(D395="Kroger",OR(U395="1",U395="0")),IF(VLOOKUP(RPT!A395,KRG!$B$2:$BA$200,52,0)=0,IF(RPT!J395="Planned PTO",IF((F395-0.75)&lt;H395,"Check",""),""),""),""),"")</f>
        <v/>
      </c>
      <c r="M395" s="14" t="str">
        <f>IFERROR(IF(IF(D395="Kroger",AVERAGEIFS('QA Check'!E:E,'QA Check'!C:C,RPT!A395,'QA Check'!H:H,"(QA)"),0)&gt;=90%,IF(AND(I395="Yes",J395&lt;&gt;"Unplanned PTO",U395=1),"Check",""),""),"")</f>
        <v/>
      </c>
      <c r="U395" s="17">
        <f t="shared" si="78"/>
        <v>0</v>
      </c>
      <c r="AE395" s="6"/>
      <c r="AI395" s="9" t="str">
        <f t="shared" si="82"/>
        <v/>
      </c>
      <c r="AJ395" s="9" t="str">
        <f>IF(G395="Plan 3",IF(AND(H395&gt;=38,J395&lt;&gt;"Unplanned PTO"),IF(AND(INDEX(FPL!P:P,MATCH(RPT!A395,FPL!B:B,0),1)&gt;=0.92),4.25,3),IF(AND(H395&gt;=38,J395="Unplanned PTO",AP395&gt;=38),IF(INDEX(FPL!P:P,MATCH(RPT!A395,FPL!B:B,0),1)&gt;=0.92,4.25,3),IF(INDEX(FPL!P:P,MATCH(RPT!A395,FPL!B:B,0),1)&gt;=0.92,1.25,0))),"")</f>
        <v/>
      </c>
      <c r="AL395" s="22" t="e">
        <f>INDEX(Roster!F:F, MATCH(RPT!A395,Roster!A:A,0),1)</f>
        <v>#N/A</v>
      </c>
      <c r="AM395">
        <f>IF(SUMIFS(HRS!G:G,HRS!F:F,"REG",HRS!C:C,RPT!A395)+SUMIFS(HRS!G:G,HRS!F:F,"OT",HRS!C:C,RPT!A395)+SUMIFS(HRS!G:G,HRS!F:F,"PTO",HRS!C:C,RPT!A395,HRS!S:S,"PTOS")&gt;=38,SUMIFS(HRS!G:G,HRS!F:F,"REG",HRS!C:C,RPT!A395)+SUMIFS(HRS!G:G,HRS!F:F,"OT",HRS!C:C,RPT!A395),0)</f>
        <v>0</v>
      </c>
      <c r="AP395">
        <f>SUMIFS(HRS!G:G,HRS!C:C,E395,HRS!F:F,"REG")+SUMIFS(HRS!G:G,HRS!C:C,E395,HRS!F:F,"OT")</f>
        <v>0</v>
      </c>
      <c r="AS395" s="9" t="str">
        <f t="shared" si="79"/>
        <v>1394 394</v>
      </c>
      <c r="AT395" s="9">
        <f t="shared" si="80"/>
        <v>0</v>
      </c>
      <c r="AU395" s="9" t="str">
        <f t="shared" si="77"/>
        <v/>
      </c>
      <c r="AV395" s="19" t="str">
        <f t="shared" si="83"/>
        <v/>
      </c>
    </row>
    <row r="396" spans="1:48" customFormat="1" ht="12.75" customHeight="1" x14ac:dyDescent="0.2">
      <c r="A396" s="2">
        <f>Roster!A396</f>
        <v>0</v>
      </c>
      <c r="B396" s="2">
        <f t="shared" si="84"/>
        <v>395</v>
      </c>
      <c r="C396" s="2">
        <v>1395</v>
      </c>
      <c r="D396" s="2">
        <f>Roster!D396</f>
        <v>0</v>
      </c>
      <c r="E396" s="2"/>
      <c r="F396" s="2">
        <f>IFERROR(INDEX('Cur Sch'!G:G,MATCH(RPT!A396,'Cur Sch'!C:C,0),1),0)</f>
        <v>0</v>
      </c>
      <c r="G396" s="2">
        <f>Roster!N396</f>
        <v>0</v>
      </c>
      <c r="H396" s="3">
        <f>SUMIF(HRS!C:C,RPT!E396,HRS!G:G)</f>
        <v>0</v>
      </c>
      <c r="I396" s="9" t="str">
        <f>IFERROR(IF(VLOOKUP(A396,PA!A:E,5,0)=0,"Yes",""),"No")</f>
        <v>No</v>
      </c>
      <c r="J396" s="9" t="str">
        <f>IFERROR(IF(VLOOKUP(A396,PTO!A:L,12,0)="PTOU Applied", "Unplanned PTO",IF(VLOOKUP(A396,PTO!A:L,12,0)="PTOU ","Denied PTO","Planned PTO")),"No PTO")</f>
        <v>No PTO</v>
      </c>
      <c r="K396" s="9" t="str">
        <f t="shared" si="81"/>
        <v>Check</v>
      </c>
      <c r="L396" s="14" t="str">
        <f>IFERROR(IF(AND(D396="Kroger",OR(U396="1",U396="0")),IF(VLOOKUP(RPT!A396,KRG!$B$2:$BA$200,52,0)=0,IF(RPT!J396="Planned PTO",IF((F396-0.75)&lt;H396,"Check",""),""),""),""),"")</f>
        <v/>
      </c>
      <c r="M396" s="14" t="str">
        <f>IFERROR(IF(IF(D396="Kroger",AVERAGEIFS('QA Check'!E:E,'QA Check'!C:C,RPT!A396,'QA Check'!H:H,"(QA)"),0)&gt;=90%,IF(AND(I396="Yes",J396&lt;&gt;"Unplanned PTO",U396=1),"Check",""),""),"")</f>
        <v/>
      </c>
      <c r="U396" s="17">
        <f t="shared" si="78"/>
        <v>0</v>
      </c>
      <c r="AE396" s="6"/>
      <c r="AI396" s="9" t="str">
        <f t="shared" si="82"/>
        <v/>
      </c>
      <c r="AJ396" s="9" t="str">
        <f>IF(G396="Plan 3",IF(AND(H396&gt;=38,J396&lt;&gt;"Unplanned PTO"),IF(AND(INDEX(FPL!P:P,MATCH(RPT!A396,FPL!B:B,0),1)&gt;=0.92),4.25,3),IF(AND(H396&gt;=38,J396="Unplanned PTO",AP396&gt;=38),IF(INDEX(FPL!P:P,MATCH(RPT!A396,FPL!B:B,0),1)&gt;=0.92,4.25,3),IF(INDEX(FPL!P:P,MATCH(RPT!A396,FPL!B:B,0),1)&gt;=0.92,1.25,0))),"")</f>
        <v/>
      </c>
      <c r="AL396" s="22" t="e">
        <f>INDEX(Roster!F:F, MATCH(RPT!A396,Roster!A:A,0),1)</f>
        <v>#N/A</v>
      </c>
      <c r="AM396">
        <f>IF(SUMIFS(HRS!G:G,HRS!F:F,"REG",HRS!C:C,RPT!A396)+SUMIFS(HRS!G:G,HRS!F:F,"OT",HRS!C:C,RPT!A396)+SUMIFS(HRS!G:G,HRS!F:F,"PTO",HRS!C:C,RPT!A396,HRS!S:S,"PTOS")&gt;=38,SUMIFS(HRS!G:G,HRS!F:F,"REG",HRS!C:C,RPT!A396)+SUMIFS(HRS!G:G,HRS!F:F,"OT",HRS!C:C,RPT!A396),0)</f>
        <v>0</v>
      </c>
      <c r="AP396">
        <f>SUMIFS(HRS!G:G,HRS!C:C,E396,HRS!F:F,"REG")+SUMIFS(HRS!G:G,HRS!C:C,E396,HRS!F:F,"OT")</f>
        <v>0</v>
      </c>
      <c r="AS396" s="9" t="str">
        <f t="shared" si="79"/>
        <v>1395 395</v>
      </c>
      <c r="AT396" s="9">
        <f t="shared" si="80"/>
        <v>0</v>
      </c>
      <c r="AU396" s="9" t="str">
        <f t="shared" si="77"/>
        <v/>
      </c>
      <c r="AV396" s="19" t="str">
        <f t="shared" si="83"/>
        <v/>
      </c>
    </row>
    <row r="397" spans="1:48" customFormat="1" ht="12.75" customHeight="1" x14ac:dyDescent="0.2">
      <c r="A397" s="2">
        <f>Roster!A397</f>
        <v>0</v>
      </c>
      <c r="B397" s="2">
        <f t="shared" si="84"/>
        <v>396</v>
      </c>
      <c r="C397" s="2">
        <v>1396</v>
      </c>
      <c r="D397" s="2">
        <f>Roster!D397</f>
        <v>0</v>
      </c>
      <c r="E397" s="2"/>
      <c r="F397" s="2">
        <f>IFERROR(INDEX('Cur Sch'!G:G,MATCH(RPT!A397,'Cur Sch'!C:C,0),1),0)</f>
        <v>0</v>
      </c>
      <c r="G397" s="2">
        <f>Roster!N397</f>
        <v>0</v>
      </c>
      <c r="H397" s="3">
        <f>SUMIF(HRS!C:C,RPT!E397,HRS!G:G)</f>
        <v>0</v>
      </c>
      <c r="I397" s="9" t="str">
        <f>IFERROR(IF(VLOOKUP(A397,PA!A:E,5,0)=0,"Yes",""),"No")</f>
        <v>No</v>
      </c>
      <c r="J397" s="9" t="str">
        <f>IFERROR(IF(VLOOKUP(A397,PTO!A:L,12,0)="PTOU Applied", "Unplanned PTO",IF(VLOOKUP(A397,PTO!A:L,12,0)="PTOU ","Denied PTO","Planned PTO")),"No PTO")</f>
        <v>No PTO</v>
      </c>
      <c r="K397" s="9" t="str">
        <f t="shared" si="81"/>
        <v>Check</v>
      </c>
      <c r="L397" s="14" t="str">
        <f>IFERROR(IF(AND(D397="Kroger",OR(U397="1",U397="0")),IF(VLOOKUP(RPT!A397,KRG!$B$2:$BA$200,52,0)=0,IF(RPT!J397="Planned PTO",IF((F397-0.75)&lt;H397,"Check",""),""),""),""),"")</f>
        <v/>
      </c>
      <c r="M397" s="14" t="str">
        <f>IFERROR(IF(IF(D397="Kroger",AVERAGEIFS('QA Check'!E:E,'QA Check'!C:C,RPT!A397,'QA Check'!H:H,"(QA)"),0)&gt;=90%,IF(AND(I397="Yes",J397&lt;&gt;"Unplanned PTO",U397=1),"Check",""),""),"")</f>
        <v/>
      </c>
      <c r="U397" s="17">
        <f t="shared" si="78"/>
        <v>0</v>
      </c>
      <c r="AE397" s="6"/>
      <c r="AI397" s="9" t="str">
        <f t="shared" si="82"/>
        <v/>
      </c>
      <c r="AJ397" s="9" t="str">
        <f>IF(G397="Plan 3",IF(AND(H397&gt;=38,J397&lt;&gt;"Unplanned PTO"),IF(AND(INDEX(FPL!P:P,MATCH(RPT!A397,FPL!B:B,0),1)&gt;=0.92),4.25,3),IF(AND(H397&gt;=38,J397="Unplanned PTO",AP397&gt;=38),IF(INDEX(FPL!P:P,MATCH(RPT!A397,FPL!B:B,0),1)&gt;=0.92,4.25,3),IF(INDEX(FPL!P:P,MATCH(RPT!A397,FPL!B:B,0),1)&gt;=0.92,1.25,0))),"")</f>
        <v/>
      </c>
      <c r="AL397" s="22" t="e">
        <f>INDEX(Roster!F:F, MATCH(RPT!A397,Roster!A:A,0),1)</f>
        <v>#N/A</v>
      </c>
      <c r="AM397">
        <f>IF(SUMIFS(HRS!G:G,HRS!F:F,"REG",HRS!C:C,RPT!A397)+SUMIFS(HRS!G:G,HRS!F:F,"OT",HRS!C:C,RPT!A397)+SUMIFS(HRS!G:G,HRS!F:F,"PTO",HRS!C:C,RPT!A397,HRS!S:S,"PTOS")&gt;=38,SUMIFS(HRS!G:G,HRS!F:F,"REG",HRS!C:C,RPT!A397)+SUMIFS(HRS!G:G,HRS!F:F,"OT",HRS!C:C,RPT!A397),0)</f>
        <v>0</v>
      </c>
      <c r="AP397">
        <f>SUMIFS(HRS!G:G,HRS!C:C,E397,HRS!F:F,"REG")+SUMIFS(HRS!G:G,HRS!C:C,E397,HRS!F:F,"OT")</f>
        <v>0</v>
      </c>
      <c r="AS397" s="9" t="str">
        <f t="shared" si="79"/>
        <v>1396 396</v>
      </c>
      <c r="AT397" s="9">
        <f t="shared" si="80"/>
        <v>0</v>
      </c>
      <c r="AU397" s="9" t="str">
        <f t="shared" si="77"/>
        <v/>
      </c>
      <c r="AV397" s="19" t="str">
        <f t="shared" si="83"/>
        <v/>
      </c>
    </row>
    <row r="398" spans="1:48" customFormat="1" ht="12.75" customHeight="1" x14ac:dyDescent="0.2">
      <c r="A398" s="2">
        <f>Roster!A398</f>
        <v>0</v>
      </c>
      <c r="B398" s="2">
        <f t="shared" si="84"/>
        <v>397</v>
      </c>
      <c r="C398" s="2">
        <v>1397</v>
      </c>
      <c r="D398" s="2">
        <f>Roster!D398</f>
        <v>0</v>
      </c>
      <c r="E398" s="2"/>
      <c r="F398" s="2">
        <f>IFERROR(INDEX('Cur Sch'!G:G,MATCH(RPT!A398,'Cur Sch'!C:C,0),1),0)</f>
        <v>0</v>
      </c>
      <c r="G398" s="2">
        <f>Roster!N398</f>
        <v>0</v>
      </c>
      <c r="H398" s="3">
        <f>SUMIF(HRS!C:C,RPT!E398,HRS!G:G)</f>
        <v>0</v>
      </c>
      <c r="I398" s="9" t="str">
        <f>IFERROR(IF(VLOOKUP(A398,PA!A:E,5,0)=0,"Yes",""),"No")</f>
        <v>No</v>
      </c>
      <c r="J398" s="9" t="str">
        <f>IFERROR(IF(VLOOKUP(A398,PTO!A:L,12,0)="PTOU Applied", "Unplanned PTO",IF(VLOOKUP(A398,PTO!A:L,12,0)="PTOU ","Denied PTO","Planned PTO")),"No PTO")</f>
        <v>No PTO</v>
      </c>
      <c r="K398" s="9" t="str">
        <f t="shared" si="81"/>
        <v>Check</v>
      </c>
      <c r="L398" s="14" t="str">
        <f>IFERROR(IF(AND(D398="Kroger",OR(U398="1",U398="0")),IF(VLOOKUP(RPT!A398,KRG!$B$2:$BA$200,52,0)=0,IF(RPT!J398="Planned PTO",IF((F398-0.75)&lt;H398,"Check",""),""),""),""),"")</f>
        <v/>
      </c>
      <c r="M398" s="14" t="str">
        <f>IFERROR(IF(IF(D398="Kroger",AVERAGEIFS('QA Check'!E:E,'QA Check'!C:C,RPT!A398,'QA Check'!H:H,"(QA)"),0)&gt;=90%,IF(AND(I398="Yes",J398&lt;&gt;"Unplanned PTO",U398=1),"Check",""),""),"")</f>
        <v/>
      </c>
      <c r="U398" s="17">
        <f t="shared" si="78"/>
        <v>0</v>
      </c>
      <c r="AE398" s="6"/>
      <c r="AI398" s="9" t="str">
        <f t="shared" si="82"/>
        <v/>
      </c>
      <c r="AJ398" s="9" t="str">
        <f>IF(G398="Plan 3",IF(AND(H398&gt;=38,J398&lt;&gt;"Unplanned PTO"),IF(AND(INDEX(FPL!P:P,MATCH(RPT!A398,FPL!B:B,0),1)&gt;=0.92),4.25,3),IF(AND(H398&gt;=38,J398="Unplanned PTO",AP398&gt;=38),IF(INDEX(FPL!P:P,MATCH(RPT!A398,FPL!B:B,0),1)&gt;=0.92,4.25,3),IF(INDEX(FPL!P:P,MATCH(RPT!A398,FPL!B:B,0),1)&gt;=0.92,1.25,0))),"")</f>
        <v/>
      </c>
      <c r="AL398" s="22" t="e">
        <f>INDEX(Roster!F:F, MATCH(RPT!A398,Roster!A:A,0),1)</f>
        <v>#N/A</v>
      </c>
      <c r="AM398">
        <f>IF(SUMIFS(HRS!G:G,HRS!F:F,"REG",HRS!C:C,RPT!A398)+SUMIFS(HRS!G:G,HRS!F:F,"OT",HRS!C:C,RPT!A398)+SUMIFS(HRS!G:G,HRS!F:F,"PTO",HRS!C:C,RPT!A398,HRS!S:S,"PTOS")&gt;=38,SUMIFS(HRS!G:G,HRS!F:F,"REG",HRS!C:C,RPT!A398)+SUMIFS(HRS!G:G,HRS!F:F,"OT",HRS!C:C,RPT!A398),0)</f>
        <v>0</v>
      </c>
      <c r="AP398">
        <f>SUMIFS(HRS!G:G,HRS!C:C,E398,HRS!F:F,"REG")+SUMIFS(HRS!G:G,HRS!C:C,E398,HRS!F:F,"OT")</f>
        <v>0</v>
      </c>
      <c r="AS398" s="9" t="str">
        <f t="shared" si="79"/>
        <v>1397 397</v>
      </c>
      <c r="AT398" s="9">
        <f t="shared" si="80"/>
        <v>0</v>
      </c>
      <c r="AU398" s="9" t="str">
        <f t="shared" si="77"/>
        <v/>
      </c>
      <c r="AV398" s="19" t="str">
        <f t="shared" si="83"/>
        <v/>
      </c>
    </row>
    <row r="399" spans="1:48" customFormat="1" ht="12.75" customHeight="1" x14ac:dyDescent="0.2">
      <c r="A399" s="2">
        <f>Roster!A399</f>
        <v>0</v>
      </c>
      <c r="B399" s="2">
        <f t="shared" si="84"/>
        <v>398</v>
      </c>
      <c r="C399" s="2">
        <v>1398</v>
      </c>
      <c r="D399" s="2">
        <f>Roster!D399</f>
        <v>0</v>
      </c>
      <c r="E399" s="2"/>
      <c r="F399" s="2">
        <f>IFERROR(INDEX('Cur Sch'!G:G,MATCH(RPT!A399,'Cur Sch'!C:C,0),1),0)</f>
        <v>0</v>
      </c>
      <c r="G399" s="2">
        <f>Roster!N399</f>
        <v>0</v>
      </c>
      <c r="H399" s="3">
        <f>SUMIF(HRS!C:C,RPT!E399,HRS!G:G)</f>
        <v>0</v>
      </c>
      <c r="I399" s="9" t="str">
        <f>IFERROR(IF(VLOOKUP(A399,PA!A:E,5,0)=0,"Yes",""),"No")</f>
        <v>No</v>
      </c>
      <c r="J399" s="9" t="str">
        <f>IFERROR(IF(VLOOKUP(A399,PTO!A:L,12,0)="PTOU Applied", "Unplanned PTO",IF(VLOOKUP(A399,PTO!A:L,12,0)="PTOU ","Denied PTO","Planned PTO")),"No PTO")</f>
        <v>No PTO</v>
      </c>
      <c r="K399" s="9" t="str">
        <f t="shared" si="81"/>
        <v>Check</v>
      </c>
      <c r="L399" s="14" t="str">
        <f>IFERROR(IF(AND(D399="Kroger",OR(U399="1",U399="0")),IF(VLOOKUP(RPT!A399,KRG!$B$2:$BA$200,52,0)=0,IF(RPT!J399="Planned PTO",IF((F399-0.75)&lt;H399,"Check",""),""),""),""),"")</f>
        <v/>
      </c>
      <c r="M399" s="14" t="str">
        <f>IFERROR(IF(IF(D399="Kroger",AVERAGEIFS('QA Check'!E:E,'QA Check'!C:C,RPT!A399,'QA Check'!H:H,"(QA)"),0)&gt;=90%,IF(AND(I399="Yes",J399&lt;&gt;"Unplanned PTO",U399=1),"Check",""),""),"")</f>
        <v/>
      </c>
      <c r="U399" s="17">
        <f t="shared" si="78"/>
        <v>0</v>
      </c>
      <c r="AE399" s="6"/>
      <c r="AI399" s="9" t="str">
        <f t="shared" si="82"/>
        <v/>
      </c>
      <c r="AJ399" s="9" t="str">
        <f>IF(G399="Plan 3",IF(AND(H399&gt;=38,J399&lt;&gt;"Unplanned PTO"),IF(AND(INDEX(FPL!P:P,MATCH(RPT!A399,FPL!B:B,0),1)&gt;=0.92),4.25,3),IF(AND(H399&gt;=38,J399="Unplanned PTO",AP399&gt;=38),IF(INDEX(FPL!P:P,MATCH(RPT!A399,FPL!B:B,0),1)&gt;=0.92,4.25,3),IF(INDEX(FPL!P:P,MATCH(RPT!A399,FPL!B:B,0),1)&gt;=0.92,1.25,0))),"")</f>
        <v/>
      </c>
      <c r="AL399" s="22" t="e">
        <f>INDEX(Roster!F:F, MATCH(RPT!A399,Roster!A:A,0),1)</f>
        <v>#N/A</v>
      </c>
      <c r="AM399">
        <f>IF(SUMIFS(HRS!G:G,HRS!F:F,"REG",HRS!C:C,RPT!A399)+SUMIFS(HRS!G:G,HRS!F:F,"OT",HRS!C:C,RPT!A399)+SUMIFS(HRS!G:G,HRS!F:F,"PTO",HRS!C:C,RPT!A399,HRS!S:S,"PTOS")&gt;=38,SUMIFS(HRS!G:G,HRS!F:F,"REG",HRS!C:C,RPT!A399)+SUMIFS(HRS!G:G,HRS!F:F,"OT",HRS!C:C,RPT!A399),0)</f>
        <v>0</v>
      </c>
      <c r="AP399">
        <f>SUMIFS(HRS!G:G,HRS!C:C,E399,HRS!F:F,"REG")+SUMIFS(HRS!G:G,HRS!C:C,E399,HRS!F:F,"OT")</f>
        <v>0</v>
      </c>
      <c r="AS399" s="9" t="str">
        <f t="shared" si="79"/>
        <v>1398 398</v>
      </c>
      <c r="AT399" s="9">
        <f t="shared" si="80"/>
        <v>0</v>
      </c>
      <c r="AU399" s="9" t="str">
        <f t="shared" si="77"/>
        <v/>
      </c>
      <c r="AV399" s="19" t="str">
        <f t="shared" si="83"/>
        <v/>
      </c>
    </row>
    <row r="400" spans="1:48" customFormat="1" ht="12.75" customHeight="1" x14ac:dyDescent="0.2">
      <c r="A400" s="2">
        <f>Roster!A400</f>
        <v>0</v>
      </c>
      <c r="B400" s="2">
        <f t="shared" si="84"/>
        <v>399</v>
      </c>
      <c r="C400" s="2">
        <v>1399</v>
      </c>
      <c r="D400" s="2">
        <f>Roster!D400</f>
        <v>0</v>
      </c>
      <c r="E400" s="2"/>
      <c r="F400" s="2">
        <f>IFERROR(INDEX('Cur Sch'!G:G,MATCH(RPT!A400,'Cur Sch'!C:C,0),1),0)</f>
        <v>0</v>
      </c>
      <c r="G400" s="2">
        <f>Roster!N400</f>
        <v>0</v>
      </c>
      <c r="H400" s="3">
        <f>SUMIF(HRS!C:C,RPT!E400,HRS!G:G)</f>
        <v>0</v>
      </c>
      <c r="I400" s="9" t="str">
        <f>IFERROR(IF(VLOOKUP(A400,PA!A:E,5,0)=0,"Yes",""),"No")</f>
        <v>No</v>
      </c>
      <c r="J400" s="9" t="str">
        <f>IFERROR(IF(VLOOKUP(A400,PTO!A:L,12,0)="PTOU Applied", "Unplanned PTO",IF(VLOOKUP(A400,PTO!A:L,12,0)="PTOU ","Denied PTO","Planned PTO")),"No PTO")</f>
        <v>No PTO</v>
      </c>
      <c r="K400" s="9" t="str">
        <f t="shared" si="81"/>
        <v>Check</v>
      </c>
      <c r="L400" s="14" t="str">
        <f>IFERROR(IF(AND(D400="Kroger",OR(U400="1",U400="0")),IF(VLOOKUP(RPT!A400,KRG!$B$2:$BA$200,52,0)=0,IF(RPT!J400="Planned PTO",IF((F400-0.75)&lt;H400,"Check",""),""),""),""),"")</f>
        <v/>
      </c>
      <c r="M400" s="14" t="str">
        <f>IFERROR(IF(IF(D400="Kroger",AVERAGEIFS('QA Check'!E:E,'QA Check'!C:C,RPT!A400,'QA Check'!H:H,"(QA)"),0)&gt;=90%,IF(AND(I400="Yes",J400&lt;&gt;"Unplanned PTO",U400=1),"Check",""),""),"")</f>
        <v/>
      </c>
      <c r="U400" s="17">
        <f t="shared" si="78"/>
        <v>0</v>
      </c>
      <c r="AE400" s="6"/>
      <c r="AI400" s="9" t="str">
        <f t="shared" si="82"/>
        <v/>
      </c>
      <c r="AJ400" s="9" t="str">
        <f>IF(G400="Plan 3",IF(AND(H400&gt;=38,J400&lt;&gt;"Unplanned PTO"),IF(AND(INDEX(FPL!P:P,MATCH(RPT!A400,FPL!B:B,0),1)&gt;=0.92),4.25,3),IF(AND(H400&gt;=38,J400="Unplanned PTO",AP400&gt;=38),IF(INDEX(FPL!P:P,MATCH(RPT!A400,FPL!B:B,0),1)&gt;=0.92,4.25,3),IF(INDEX(FPL!P:P,MATCH(RPT!A400,FPL!B:B,0),1)&gt;=0.92,1.25,0))),"")</f>
        <v/>
      </c>
      <c r="AL400" s="22" t="e">
        <f>INDEX(Roster!F:F, MATCH(RPT!A400,Roster!A:A,0),1)</f>
        <v>#N/A</v>
      </c>
      <c r="AM400">
        <f>IF(SUMIFS(HRS!G:G,HRS!F:F,"REG",HRS!C:C,RPT!A400)+SUMIFS(HRS!G:G,HRS!F:F,"OT",HRS!C:C,RPT!A400)+SUMIFS(HRS!G:G,HRS!F:F,"PTO",HRS!C:C,RPT!A400,HRS!S:S,"PTOS")&gt;=38,SUMIFS(HRS!G:G,HRS!F:F,"REG",HRS!C:C,RPT!A400)+SUMIFS(HRS!G:G,HRS!F:F,"OT",HRS!C:C,RPT!A400),0)</f>
        <v>0</v>
      </c>
      <c r="AP400">
        <f>SUMIFS(HRS!G:G,HRS!C:C,E400,HRS!F:F,"REG")+SUMIFS(HRS!G:G,HRS!C:C,E400,HRS!F:F,"OT")</f>
        <v>0</v>
      </c>
      <c r="AS400" s="9" t="str">
        <f t="shared" si="79"/>
        <v>1399 399</v>
      </c>
      <c r="AT400" s="9">
        <f t="shared" si="80"/>
        <v>0</v>
      </c>
      <c r="AU400" s="9" t="str">
        <f t="shared" si="77"/>
        <v/>
      </c>
      <c r="AV400" s="19" t="str">
        <f t="shared" si="83"/>
        <v/>
      </c>
    </row>
    <row r="401" spans="1:48" customFormat="1" ht="12.75" customHeight="1" x14ac:dyDescent="0.2">
      <c r="A401" s="2">
        <f>Roster!A401</f>
        <v>0</v>
      </c>
      <c r="B401" s="2">
        <f t="shared" si="84"/>
        <v>400</v>
      </c>
      <c r="C401" s="2">
        <v>1400</v>
      </c>
      <c r="D401" s="2">
        <f>Roster!D401</f>
        <v>0</v>
      </c>
      <c r="E401" s="2"/>
      <c r="F401" s="2">
        <f>IFERROR(INDEX('Cur Sch'!G:G,MATCH(RPT!A401,'Cur Sch'!C:C,0),1),0)</f>
        <v>0</v>
      </c>
      <c r="G401" s="2">
        <f>Roster!N401</f>
        <v>0</v>
      </c>
      <c r="H401" s="3">
        <f>SUMIF(HRS!C:C,RPT!E401,HRS!G:G)</f>
        <v>0</v>
      </c>
      <c r="I401" s="9" t="str">
        <f>IFERROR(IF(VLOOKUP(A401,PA!A:E,5,0)=0,"Yes",""),"No")</f>
        <v>No</v>
      </c>
      <c r="J401" s="9" t="str">
        <f>IFERROR(IF(VLOOKUP(A401,PTO!A:L,12,0)="PTOU Applied", "Unplanned PTO",IF(VLOOKUP(A401,PTO!A:L,12,0)="PTOU ","Denied PTO","Planned PTO")),"No PTO")</f>
        <v>No PTO</v>
      </c>
      <c r="K401" s="9" t="str">
        <f t="shared" si="81"/>
        <v>Check</v>
      </c>
      <c r="L401" s="14" t="str">
        <f>IFERROR(IF(AND(D401="Kroger",OR(U401="1",U401="0")),IF(VLOOKUP(RPT!A401,KRG!$B$2:$BA$200,52,0)=0,IF(RPT!J401="Planned PTO",IF((F401-0.75)&lt;H401,"Check",""),""),""),""),"")</f>
        <v/>
      </c>
      <c r="M401" s="14" t="str">
        <f>IFERROR(IF(IF(D401="Kroger",AVERAGEIFS('QA Check'!E:E,'QA Check'!C:C,RPT!A401,'QA Check'!H:H,"(QA)"),0)&gt;=90%,IF(AND(I401="Yes",J401&lt;&gt;"Unplanned PTO",U401=1),"Check",""),""),"")</f>
        <v/>
      </c>
      <c r="U401" s="17">
        <f t="shared" si="78"/>
        <v>0</v>
      </c>
      <c r="AE401" s="6"/>
      <c r="AI401" s="9" t="str">
        <f t="shared" si="82"/>
        <v/>
      </c>
      <c r="AJ401" s="9" t="str">
        <f>IF(G401="Plan 3",IF(AND(H401&gt;=38,J401&lt;&gt;"Unplanned PTO"),IF(AND(INDEX(FPL!P:P,MATCH(RPT!A401,FPL!B:B,0),1)&gt;=0.92),4.25,3),IF(AND(H401&gt;=38,J401="Unplanned PTO",AP401&gt;=38),IF(INDEX(FPL!P:P,MATCH(RPT!A401,FPL!B:B,0),1)&gt;=0.92,4.25,3),IF(INDEX(FPL!P:P,MATCH(RPT!A401,FPL!B:B,0),1)&gt;=0.92,1.25,0))),"")</f>
        <v/>
      </c>
      <c r="AL401" s="22" t="e">
        <f>INDEX(Roster!F:F, MATCH(RPT!A401,Roster!A:A,0),1)</f>
        <v>#N/A</v>
      </c>
      <c r="AM401">
        <f>IF(SUMIFS(HRS!G:G,HRS!F:F,"REG",HRS!C:C,RPT!A401)+SUMIFS(HRS!G:G,HRS!F:F,"OT",HRS!C:C,RPT!A401)+SUMIFS(HRS!G:G,HRS!F:F,"PTO",HRS!C:C,RPT!A401,HRS!S:S,"PTOS")&gt;=38,SUMIFS(HRS!G:G,HRS!F:F,"REG",HRS!C:C,RPT!A401)+SUMIFS(HRS!G:G,HRS!F:F,"OT",HRS!C:C,RPT!A401),0)</f>
        <v>0</v>
      </c>
      <c r="AP401">
        <f>SUMIFS(HRS!G:G,HRS!C:C,E401,HRS!F:F,"REG")+SUMIFS(HRS!G:G,HRS!C:C,E401,HRS!F:F,"OT")</f>
        <v>0</v>
      </c>
      <c r="AS401" s="9" t="str">
        <f t="shared" si="79"/>
        <v>1400 400</v>
      </c>
      <c r="AT401" s="9">
        <f t="shared" si="80"/>
        <v>0</v>
      </c>
      <c r="AU401" s="9" t="str">
        <f t="shared" si="77"/>
        <v/>
      </c>
      <c r="AV401" s="19" t="str">
        <f t="shared" si="83"/>
        <v/>
      </c>
    </row>
    <row r="402" spans="1:48" customFormat="1" ht="12.75" customHeight="1" x14ac:dyDescent="0.2">
      <c r="A402" s="2">
        <f>Roster!A402</f>
        <v>0</v>
      </c>
      <c r="B402" s="2">
        <f t="shared" si="84"/>
        <v>401</v>
      </c>
      <c r="C402" s="2">
        <v>1401</v>
      </c>
      <c r="D402" s="2">
        <f>Roster!D402</f>
        <v>0</v>
      </c>
      <c r="E402" s="2"/>
      <c r="F402" s="2">
        <f>IFERROR(INDEX('Cur Sch'!G:G,MATCH(RPT!A402,'Cur Sch'!C:C,0),1),0)</f>
        <v>0</v>
      </c>
      <c r="G402" s="2">
        <f>Roster!N402</f>
        <v>0</v>
      </c>
      <c r="H402" s="3">
        <f>SUMIF(HRS!C:C,RPT!E402,HRS!G:G)</f>
        <v>0</v>
      </c>
      <c r="I402" s="9" t="str">
        <f>IFERROR(IF(VLOOKUP(A402,PA!A:E,5,0)=0,"Yes",""),"No")</f>
        <v>No</v>
      </c>
      <c r="J402" s="9" t="str">
        <f>IFERROR(IF(VLOOKUP(A402,PTO!A:L,12,0)="PTOU Applied", "Unplanned PTO",IF(VLOOKUP(A402,PTO!A:L,12,0)="PTOU ","Denied PTO","Planned PTO")),"No PTO")</f>
        <v>No PTO</v>
      </c>
      <c r="K402" s="9" t="str">
        <f t="shared" si="81"/>
        <v>Check</v>
      </c>
      <c r="L402" s="14" t="str">
        <f>IFERROR(IF(AND(D402="Kroger",OR(U402="1",U402="0")),IF(VLOOKUP(RPT!A402,KRG!$B$2:$BA$200,52,0)=0,IF(RPT!J402="Planned PTO",IF((F402-0.75)&lt;H402,"Check",""),""),""),""),"")</f>
        <v/>
      </c>
      <c r="M402" s="14" t="str">
        <f>IFERROR(IF(IF(D402="Kroger",AVERAGEIFS('QA Check'!E:E,'QA Check'!C:C,RPT!A402,'QA Check'!H:H,"(QA)"),0)&gt;=90%,IF(AND(I402="Yes",J402&lt;&gt;"Unplanned PTO",U402=1),"Check",""),""),"")</f>
        <v/>
      </c>
      <c r="U402" s="17">
        <f t="shared" si="78"/>
        <v>0</v>
      </c>
      <c r="AE402" s="6"/>
      <c r="AI402" s="9" t="str">
        <f t="shared" si="82"/>
        <v/>
      </c>
      <c r="AJ402" s="9" t="str">
        <f>IF(G402="Plan 3",IF(AND(H402&gt;=38,J402&lt;&gt;"Unplanned PTO"),IF(AND(INDEX(FPL!P:P,MATCH(RPT!A402,FPL!B:B,0),1)&gt;=0.92),4.25,3),IF(AND(H402&gt;=38,J402="Unplanned PTO",AP402&gt;=38),IF(INDEX(FPL!P:P,MATCH(RPT!A402,FPL!B:B,0),1)&gt;=0.92,4.25,3),IF(INDEX(FPL!P:P,MATCH(RPT!A402,FPL!B:B,0),1)&gt;=0.92,1.25,0))),"")</f>
        <v/>
      </c>
      <c r="AL402" s="22" t="e">
        <f>INDEX(Roster!F:F, MATCH(RPT!A402,Roster!A:A,0),1)</f>
        <v>#N/A</v>
      </c>
      <c r="AM402">
        <f>IF(SUMIFS(HRS!G:G,HRS!F:F,"REG",HRS!C:C,RPT!A402)+SUMIFS(HRS!G:G,HRS!F:F,"OT",HRS!C:C,RPT!A402)+SUMIFS(HRS!G:G,HRS!F:F,"PTO",HRS!C:C,RPT!A402,HRS!S:S,"PTOS")&gt;=38,SUMIFS(HRS!G:G,HRS!F:F,"REG",HRS!C:C,RPT!A402)+SUMIFS(HRS!G:G,HRS!F:F,"OT",HRS!C:C,RPT!A402),0)</f>
        <v>0</v>
      </c>
      <c r="AP402">
        <f>SUMIFS(HRS!G:G,HRS!C:C,E402,HRS!F:F,"REG")+SUMIFS(HRS!G:G,HRS!C:C,E402,HRS!F:F,"OT")</f>
        <v>0</v>
      </c>
      <c r="AS402" s="9" t="str">
        <f t="shared" si="79"/>
        <v>1401 401</v>
      </c>
      <c r="AT402" s="9">
        <f t="shared" si="80"/>
        <v>0</v>
      </c>
      <c r="AU402" s="9" t="str">
        <f t="shared" si="77"/>
        <v/>
      </c>
      <c r="AV402" s="19" t="str">
        <f t="shared" si="83"/>
        <v/>
      </c>
    </row>
    <row r="403" spans="1:48" customFormat="1" ht="12.75" customHeight="1" x14ac:dyDescent="0.2">
      <c r="A403" s="2">
        <f>Roster!A403</f>
        <v>0</v>
      </c>
      <c r="B403" s="2">
        <f t="shared" si="84"/>
        <v>402</v>
      </c>
      <c r="C403" s="2">
        <v>1402</v>
      </c>
      <c r="D403" s="2">
        <f>Roster!D403</f>
        <v>0</v>
      </c>
      <c r="E403" s="2"/>
      <c r="F403" s="2">
        <f>IFERROR(INDEX('Cur Sch'!G:G,MATCH(RPT!A403,'Cur Sch'!C:C,0),1),0)</f>
        <v>0</v>
      </c>
      <c r="G403" s="2">
        <f>Roster!N403</f>
        <v>0</v>
      </c>
      <c r="H403" s="3">
        <f>SUMIF(HRS!C:C,RPT!E403,HRS!G:G)</f>
        <v>0</v>
      </c>
      <c r="I403" s="9" t="str">
        <f>IFERROR(IF(VLOOKUP(A403,PA!A:E,5,0)=0,"Yes",""),"No")</f>
        <v>No</v>
      </c>
      <c r="J403" s="9" t="str">
        <f>IFERROR(IF(VLOOKUP(A403,PTO!A:L,12,0)="PTOU Applied", "Unplanned PTO",IF(VLOOKUP(A403,PTO!A:L,12,0)="PTOU ","Denied PTO","Planned PTO")),"No PTO")</f>
        <v>No PTO</v>
      </c>
      <c r="K403" s="9" t="str">
        <f t="shared" si="81"/>
        <v>Check</v>
      </c>
      <c r="L403" s="14" t="str">
        <f>IFERROR(IF(AND(D403="Kroger",OR(U403="1",U403="0")),IF(VLOOKUP(RPT!A403,KRG!$B$2:$BA$200,52,0)=0,IF(RPT!J403="Planned PTO",IF((F403-0.75)&lt;H403,"Check",""),""),""),""),"")</f>
        <v/>
      </c>
      <c r="M403" s="14" t="str">
        <f>IFERROR(IF(IF(D403="Kroger",AVERAGEIFS('QA Check'!E:E,'QA Check'!C:C,RPT!A403,'QA Check'!H:H,"(QA)"),0)&gt;=90%,IF(AND(I403="Yes",J403&lt;&gt;"Unplanned PTO",U403=1),"Check",""),""),"")</f>
        <v/>
      </c>
      <c r="U403" s="17">
        <f t="shared" si="78"/>
        <v>0</v>
      </c>
      <c r="AE403" s="6"/>
      <c r="AI403" s="9" t="str">
        <f t="shared" si="82"/>
        <v/>
      </c>
      <c r="AJ403" s="9" t="str">
        <f>IF(G403="Plan 3",IF(AND(H403&gt;=38,J403&lt;&gt;"Unplanned PTO"),IF(AND(INDEX(FPL!P:P,MATCH(RPT!A403,FPL!B:B,0),1)&gt;=0.92),4.25,3),IF(AND(H403&gt;=38,J403="Unplanned PTO",AP403&gt;=38),IF(INDEX(FPL!P:P,MATCH(RPT!A403,FPL!B:B,0),1)&gt;=0.92,4.25,3),IF(INDEX(FPL!P:P,MATCH(RPT!A403,FPL!B:B,0),1)&gt;=0.92,1.25,0))),"")</f>
        <v/>
      </c>
      <c r="AL403" s="22" t="e">
        <f>INDEX(Roster!F:F, MATCH(RPT!A403,Roster!A:A,0),1)</f>
        <v>#N/A</v>
      </c>
      <c r="AM403">
        <f>IF(SUMIFS(HRS!G:G,HRS!F:F,"REG",HRS!C:C,RPT!A403)+SUMIFS(HRS!G:G,HRS!F:F,"OT",HRS!C:C,RPT!A403)+SUMIFS(HRS!G:G,HRS!F:F,"PTO",HRS!C:C,RPT!A403,HRS!S:S,"PTOS")&gt;=38,SUMIFS(HRS!G:G,HRS!F:F,"REG",HRS!C:C,RPT!A403)+SUMIFS(HRS!G:G,HRS!F:F,"OT",HRS!C:C,RPT!A403),0)</f>
        <v>0</v>
      </c>
      <c r="AP403">
        <f>SUMIFS(HRS!G:G,HRS!C:C,E403,HRS!F:F,"REG")+SUMIFS(HRS!G:G,HRS!C:C,E403,HRS!F:F,"OT")</f>
        <v>0</v>
      </c>
      <c r="AS403" s="9" t="str">
        <f t="shared" si="79"/>
        <v>1402 402</v>
      </c>
      <c r="AT403" s="9">
        <f t="shared" si="80"/>
        <v>0</v>
      </c>
      <c r="AU403" s="9" t="str">
        <f t="shared" si="77"/>
        <v/>
      </c>
      <c r="AV403" s="19" t="str">
        <f t="shared" si="83"/>
        <v/>
      </c>
    </row>
    <row r="404" spans="1:48" customFormat="1" ht="12.75" customHeight="1" x14ac:dyDescent="0.2">
      <c r="A404" s="2">
        <f>Roster!A404</f>
        <v>0</v>
      </c>
      <c r="B404" s="2">
        <f t="shared" si="84"/>
        <v>403</v>
      </c>
      <c r="C404" s="2">
        <v>1403</v>
      </c>
      <c r="D404" s="2">
        <f>Roster!D404</f>
        <v>0</v>
      </c>
      <c r="E404" s="2"/>
      <c r="F404" s="2">
        <f>IFERROR(INDEX('Cur Sch'!G:G,MATCH(RPT!A404,'Cur Sch'!C:C,0),1),0)</f>
        <v>0</v>
      </c>
      <c r="G404" s="2">
        <f>Roster!N404</f>
        <v>0</v>
      </c>
      <c r="H404" s="3">
        <f>SUMIF(HRS!C:C,RPT!E404,HRS!G:G)</f>
        <v>0</v>
      </c>
      <c r="I404" s="9" t="str">
        <f>IFERROR(IF(VLOOKUP(A404,PA!A:E,5,0)=0,"Yes",""),"No")</f>
        <v>No</v>
      </c>
      <c r="J404" s="9" t="str">
        <f>IFERROR(IF(VLOOKUP(A404,PTO!A:L,12,0)="PTOU Applied", "Unplanned PTO",IF(VLOOKUP(A404,PTO!A:L,12,0)="PTOU ","Denied PTO","Planned PTO")),"No PTO")</f>
        <v>No PTO</v>
      </c>
      <c r="K404" s="9" t="str">
        <f t="shared" si="81"/>
        <v>Check</v>
      </c>
      <c r="L404" s="14" t="str">
        <f>IFERROR(IF(AND(D404="Kroger",OR(U404="1",U404="0")),IF(VLOOKUP(RPT!A404,KRG!$B$2:$BA$200,52,0)=0,IF(RPT!J404="Planned PTO",IF((F404-0.75)&lt;H404,"Check",""),""),""),""),"")</f>
        <v/>
      </c>
      <c r="M404" s="14" t="str">
        <f>IFERROR(IF(IF(D404="Kroger",AVERAGEIFS('QA Check'!E:E,'QA Check'!C:C,RPT!A404,'QA Check'!H:H,"(QA)"),0)&gt;=90%,IF(AND(I404="Yes",J404&lt;&gt;"Unplanned PTO",U404=1),"Check",""),""),"")</f>
        <v/>
      </c>
      <c r="U404" s="17">
        <f t="shared" si="78"/>
        <v>0</v>
      </c>
      <c r="AE404" s="6"/>
      <c r="AI404" s="9" t="str">
        <f t="shared" si="82"/>
        <v/>
      </c>
      <c r="AJ404" s="9" t="str">
        <f>IF(G404="Plan 3",IF(AND(H404&gt;=38,J404&lt;&gt;"Unplanned PTO"),IF(AND(INDEX(FPL!P:P,MATCH(RPT!A404,FPL!B:B,0),1)&gt;=0.92),4.25,3),IF(AND(H404&gt;=38,J404="Unplanned PTO",AP404&gt;=38),IF(INDEX(FPL!P:P,MATCH(RPT!A404,FPL!B:B,0),1)&gt;=0.92,4.25,3),IF(INDEX(FPL!P:P,MATCH(RPT!A404,FPL!B:B,0),1)&gt;=0.92,1.25,0))),"")</f>
        <v/>
      </c>
      <c r="AL404" s="22" t="e">
        <f>INDEX(Roster!F:F, MATCH(RPT!A404,Roster!A:A,0),1)</f>
        <v>#N/A</v>
      </c>
      <c r="AM404">
        <f>IF(SUMIFS(HRS!G:G,HRS!F:F,"REG",HRS!C:C,RPT!A404)+SUMIFS(HRS!G:G,HRS!F:F,"OT",HRS!C:C,RPT!A404)+SUMIFS(HRS!G:G,HRS!F:F,"PTO",HRS!C:C,RPT!A404,HRS!S:S,"PTOS")&gt;=38,SUMIFS(HRS!G:G,HRS!F:F,"REG",HRS!C:C,RPT!A404)+SUMIFS(HRS!G:G,HRS!F:F,"OT",HRS!C:C,RPT!A404),0)</f>
        <v>0</v>
      </c>
      <c r="AP404">
        <f>SUMIFS(HRS!G:G,HRS!C:C,E404,HRS!F:F,"REG")+SUMIFS(HRS!G:G,HRS!C:C,E404,HRS!F:F,"OT")</f>
        <v>0</v>
      </c>
      <c r="AS404" s="9" t="str">
        <f t="shared" si="79"/>
        <v>1403 403</v>
      </c>
      <c r="AT404" s="9">
        <f t="shared" si="80"/>
        <v>0</v>
      </c>
      <c r="AU404" s="9" t="str">
        <f t="shared" si="77"/>
        <v/>
      </c>
      <c r="AV404" s="19" t="str">
        <f t="shared" si="83"/>
        <v/>
      </c>
    </row>
    <row r="405" spans="1:48" customFormat="1" ht="12.75" customHeight="1" x14ac:dyDescent="0.2">
      <c r="A405" s="2">
        <f>Roster!A405</f>
        <v>0</v>
      </c>
      <c r="B405" s="2">
        <f t="shared" si="84"/>
        <v>404</v>
      </c>
      <c r="C405" s="2">
        <v>1404</v>
      </c>
      <c r="D405" s="2">
        <f>Roster!D405</f>
        <v>0</v>
      </c>
      <c r="E405" s="2"/>
      <c r="F405" s="2">
        <f>IFERROR(INDEX('Cur Sch'!G:G,MATCH(RPT!A405,'Cur Sch'!C:C,0),1),0)</f>
        <v>0</v>
      </c>
      <c r="G405" s="2">
        <f>Roster!N405</f>
        <v>0</v>
      </c>
      <c r="H405" s="3">
        <f>SUMIF(HRS!C:C,RPT!E405,HRS!G:G)</f>
        <v>0</v>
      </c>
      <c r="I405" s="9" t="str">
        <f>IFERROR(IF(VLOOKUP(A405,PA!A:E,5,0)=0,"Yes",""),"No")</f>
        <v>No</v>
      </c>
      <c r="J405" s="9" t="str">
        <f>IFERROR(IF(VLOOKUP(A405,PTO!A:L,12,0)="PTOU Applied", "Unplanned PTO",IF(VLOOKUP(A405,PTO!A:L,12,0)="PTOU ","Denied PTO","Planned PTO")),"No PTO")</f>
        <v>No PTO</v>
      </c>
      <c r="K405" s="9" t="str">
        <f t="shared" si="81"/>
        <v>Check</v>
      </c>
      <c r="L405" s="14" t="str">
        <f>IFERROR(IF(AND(D405="Kroger",OR(U405="1",U405="0")),IF(VLOOKUP(RPT!A405,KRG!$B$2:$BA$200,52,0)=0,IF(RPT!J405="Planned PTO",IF((F405-0.75)&lt;H405,"Check",""),""),""),""),"")</f>
        <v/>
      </c>
      <c r="M405" s="14" t="str">
        <f>IFERROR(IF(IF(D405="Kroger",AVERAGEIFS('QA Check'!E:E,'QA Check'!C:C,RPT!A405,'QA Check'!H:H,"(QA)"),0)&gt;=90%,IF(AND(I405="Yes",J405&lt;&gt;"Unplanned PTO",U405=1),"Check",""),""),"")</f>
        <v/>
      </c>
      <c r="U405" s="17">
        <f t="shared" si="78"/>
        <v>0</v>
      </c>
      <c r="AE405" s="6"/>
      <c r="AI405" s="9" t="str">
        <f t="shared" si="82"/>
        <v/>
      </c>
      <c r="AJ405" s="9" t="str">
        <f>IF(G405="Plan 3",IF(AND(H405&gt;=38,J405&lt;&gt;"Unplanned PTO"),IF(AND(INDEX(FPL!P:P,MATCH(RPT!A405,FPL!B:B,0),1)&gt;=0.92),4.25,3),IF(AND(H405&gt;=38,J405="Unplanned PTO",AP405&gt;=38),IF(INDEX(FPL!P:P,MATCH(RPT!A405,FPL!B:B,0),1)&gt;=0.92,4.25,3),IF(INDEX(FPL!P:P,MATCH(RPT!A405,FPL!B:B,0),1)&gt;=0.92,1.25,0))),"")</f>
        <v/>
      </c>
      <c r="AL405" s="22" t="e">
        <f>INDEX(Roster!F:F, MATCH(RPT!A405,Roster!A:A,0),1)</f>
        <v>#N/A</v>
      </c>
      <c r="AM405">
        <f>IF(SUMIFS(HRS!G:G,HRS!F:F,"REG",HRS!C:C,RPT!A405)+SUMIFS(HRS!G:G,HRS!F:F,"OT",HRS!C:C,RPT!A405)+SUMIFS(HRS!G:G,HRS!F:F,"PTO",HRS!C:C,RPT!A405,HRS!S:S,"PTOS")&gt;=38,SUMIFS(HRS!G:G,HRS!F:F,"REG",HRS!C:C,RPT!A405)+SUMIFS(HRS!G:G,HRS!F:F,"OT",HRS!C:C,RPT!A405),0)</f>
        <v>0</v>
      </c>
      <c r="AP405">
        <f>SUMIFS(HRS!G:G,HRS!C:C,E405,HRS!F:F,"REG")+SUMIFS(HRS!G:G,HRS!C:C,E405,HRS!F:F,"OT")</f>
        <v>0</v>
      </c>
      <c r="AS405" s="9" t="str">
        <f t="shared" si="79"/>
        <v>1404 404</v>
      </c>
      <c r="AT405" s="9">
        <f t="shared" si="80"/>
        <v>0</v>
      </c>
      <c r="AU405" s="9" t="str">
        <f t="shared" si="77"/>
        <v/>
      </c>
      <c r="AV405" s="19" t="str">
        <f t="shared" si="83"/>
        <v/>
      </c>
    </row>
    <row r="406" spans="1:48" customFormat="1" ht="12.75" customHeight="1" x14ac:dyDescent="0.2">
      <c r="A406" s="2">
        <f>Roster!A406</f>
        <v>0</v>
      </c>
      <c r="B406" s="2">
        <f t="shared" si="84"/>
        <v>405</v>
      </c>
      <c r="C406" s="2">
        <v>1405</v>
      </c>
      <c r="D406" s="2">
        <f>Roster!D406</f>
        <v>0</v>
      </c>
      <c r="E406" s="2"/>
      <c r="F406" s="2">
        <f>IFERROR(INDEX('Cur Sch'!G:G,MATCH(RPT!A406,'Cur Sch'!C:C,0),1),0)</f>
        <v>0</v>
      </c>
      <c r="G406" s="2">
        <f>Roster!N406</f>
        <v>0</v>
      </c>
      <c r="H406" s="3">
        <f>SUMIF(HRS!C:C,RPT!E406,HRS!G:G)</f>
        <v>0</v>
      </c>
      <c r="I406" s="9" t="str">
        <f>IFERROR(IF(VLOOKUP(A406,PA!A:E,5,0)=0,"Yes",""),"No")</f>
        <v>No</v>
      </c>
      <c r="J406" s="9" t="str">
        <f>IFERROR(IF(VLOOKUP(A406,PTO!A:L,12,0)="PTOU Applied", "Unplanned PTO",IF(VLOOKUP(A406,PTO!A:L,12,0)="PTOU ","Denied PTO","Planned PTO")),"No PTO")</f>
        <v>No PTO</v>
      </c>
      <c r="K406" s="9" t="str">
        <f t="shared" si="81"/>
        <v>Check</v>
      </c>
      <c r="L406" s="14" t="str">
        <f>IFERROR(IF(AND(D406="Kroger",OR(U406="1",U406="0")),IF(VLOOKUP(RPT!A406,KRG!$B$2:$BA$200,52,0)=0,IF(RPT!J406="Planned PTO",IF((F406-0.75)&lt;H406,"Check",""),""),""),""),"")</f>
        <v/>
      </c>
      <c r="M406" s="14" t="str">
        <f>IFERROR(IF(IF(D406="Kroger",AVERAGEIFS('QA Check'!E:E,'QA Check'!C:C,RPT!A406,'QA Check'!H:H,"(QA)"),0)&gt;=90%,IF(AND(I406="Yes",J406&lt;&gt;"Unplanned PTO",U406=1),"Check",""),""),"")</f>
        <v/>
      </c>
      <c r="U406" s="17">
        <f t="shared" si="78"/>
        <v>0</v>
      </c>
      <c r="AE406" s="6"/>
      <c r="AI406" s="9" t="str">
        <f t="shared" si="82"/>
        <v/>
      </c>
      <c r="AJ406" s="9" t="str">
        <f>IF(G406="Plan 3",IF(AND(H406&gt;=38,J406&lt;&gt;"Unplanned PTO"),IF(AND(INDEX(FPL!P:P,MATCH(RPT!A406,FPL!B:B,0),1)&gt;=0.92),4.25,3),IF(AND(H406&gt;=38,J406="Unplanned PTO",AP406&gt;=38),IF(INDEX(FPL!P:P,MATCH(RPT!A406,FPL!B:B,0),1)&gt;=0.92,4.25,3),IF(INDEX(FPL!P:P,MATCH(RPT!A406,FPL!B:B,0),1)&gt;=0.92,1.25,0))),"")</f>
        <v/>
      </c>
      <c r="AL406" s="22" t="e">
        <f>INDEX(Roster!F:F, MATCH(RPT!A406,Roster!A:A,0),1)</f>
        <v>#N/A</v>
      </c>
      <c r="AM406">
        <f>IF(SUMIFS(HRS!G:G,HRS!F:F,"REG",HRS!C:C,RPT!A406)+SUMIFS(HRS!G:G,HRS!F:F,"OT",HRS!C:C,RPT!A406)+SUMIFS(HRS!G:G,HRS!F:F,"PTO",HRS!C:C,RPT!A406,HRS!S:S,"PTOS")&gt;=38,SUMIFS(HRS!G:G,HRS!F:F,"REG",HRS!C:C,RPT!A406)+SUMIFS(HRS!G:G,HRS!F:F,"OT",HRS!C:C,RPT!A406),0)</f>
        <v>0</v>
      </c>
      <c r="AP406">
        <f>SUMIFS(HRS!G:G,HRS!C:C,E406,HRS!F:F,"REG")+SUMIFS(HRS!G:G,HRS!C:C,E406,HRS!F:F,"OT")</f>
        <v>0</v>
      </c>
      <c r="AS406" s="9" t="str">
        <f t="shared" si="79"/>
        <v>1405 405</v>
      </c>
      <c r="AT406" s="9">
        <f t="shared" si="80"/>
        <v>0</v>
      </c>
      <c r="AU406" s="9" t="str">
        <f t="shared" si="77"/>
        <v/>
      </c>
      <c r="AV406" s="19" t="str">
        <f t="shared" si="83"/>
        <v/>
      </c>
    </row>
    <row r="407" spans="1:48" customFormat="1" ht="12.75" customHeight="1" x14ac:dyDescent="0.2">
      <c r="A407" s="2">
        <f>Roster!A407</f>
        <v>0</v>
      </c>
      <c r="B407" s="2">
        <f t="shared" si="84"/>
        <v>406</v>
      </c>
      <c r="C407" s="2">
        <v>1406</v>
      </c>
      <c r="D407" s="2">
        <f>Roster!D407</f>
        <v>0</v>
      </c>
      <c r="E407" s="2"/>
      <c r="F407" s="2">
        <f>IFERROR(INDEX('Cur Sch'!G:G,MATCH(RPT!A407,'Cur Sch'!C:C,0),1),0)</f>
        <v>0</v>
      </c>
      <c r="G407" s="2">
        <f>Roster!N407</f>
        <v>0</v>
      </c>
      <c r="H407" s="3">
        <f>SUMIF(HRS!C:C,RPT!E407,HRS!G:G)</f>
        <v>0</v>
      </c>
      <c r="I407" s="9" t="str">
        <f>IFERROR(IF(VLOOKUP(A407,PA!A:E,5,0)=0,"Yes",""),"No")</f>
        <v>No</v>
      </c>
      <c r="J407" s="9" t="str">
        <f>IFERROR(IF(VLOOKUP(A407,PTO!A:L,12,0)="PTOU Applied", "Unplanned PTO",IF(VLOOKUP(A407,PTO!A:L,12,0)="PTOU ","Denied PTO","Planned PTO")),"No PTO")</f>
        <v>No PTO</v>
      </c>
      <c r="K407" s="9" t="str">
        <f t="shared" si="81"/>
        <v>Check</v>
      </c>
      <c r="L407" s="14" t="str">
        <f>IFERROR(IF(AND(D407="Kroger",OR(U407="1",U407="0")),IF(VLOOKUP(RPT!A407,KRG!$B$2:$BA$200,52,0)=0,IF(RPT!J407="Planned PTO",IF((F407-0.75)&lt;H407,"Check",""),""),""),""),"")</f>
        <v/>
      </c>
      <c r="M407" s="14" t="str">
        <f>IFERROR(IF(IF(D407="Kroger",AVERAGEIFS('QA Check'!E:E,'QA Check'!C:C,RPT!A407,'QA Check'!H:H,"(QA)"),0)&gt;=90%,IF(AND(I407="Yes",J407&lt;&gt;"Unplanned PTO",U407=1),"Check",""),""),"")</f>
        <v/>
      </c>
      <c r="U407" s="17">
        <f t="shared" si="78"/>
        <v>0</v>
      </c>
      <c r="AE407" s="6"/>
      <c r="AI407" s="9" t="str">
        <f t="shared" si="82"/>
        <v/>
      </c>
      <c r="AJ407" s="9" t="str">
        <f>IF(G407="Plan 3",IF(AND(H407&gt;=38,J407&lt;&gt;"Unplanned PTO"),IF(AND(INDEX(FPL!P:P,MATCH(RPT!A407,FPL!B:B,0),1)&gt;=0.92),4.25,3),IF(AND(H407&gt;=38,J407="Unplanned PTO",AP407&gt;=38),IF(INDEX(FPL!P:P,MATCH(RPT!A407,FPL!B:B,0),1)&gt;=0.92,4.25,3),IF(INDEX(FPL!P:P,MATCH(RPT!A407,FPL!B:B,0),1)&gt;=0.92,1.25,0))),"")</f>
        <v/>
      </c>
      <c r="AL407" s="22" t="e">
        <f>INDEX(Roster!F:F, MATCH(RPT!A407,Roster!A:A,0),1)</f>
        <v>#N/A</v>
      </c>
      <c r="AM407">
        <f>IF(SUMIFS(HRS!G:G,HRS!F:F,"REG",HRS!C:C,RPT!A407)+SUMIFS(HRS!G:G,HRS!F:F,"OT",HRS!C:C,RPT!A407)+SUMIFS(HRS!G:G,HRS!F:F,"PTO",HRS!C:C,RPT!A407,HRS!S:S,"PTOS")&gt;=38,SUMIFS(HRS!G:G,HRS!F:F,"REG",HRS!C:C,RPT!A407)+SUMIFS(HRS!G:G,HRS!F:F,"OT",HRS!C:C,RPT!A407),0)</f>
        <v>0</v>
      </c>
      <c r="AP407">
        <f>SUMIFS(HRS!G:G,HRS!C:C,E407,HRS!F:F,"REG")+SUMIFS(HRS!G:G,HRS!C:C,E407,HRS!F:F,"OT")</f>
        <v>0</v>
      </c>
      <c r="AS407" s="9" t="str">
        <f t="shared" si="79"/>
        <v>1406 406</v>
      </c>
      <c r="AT407" s="9">
        <f t="shared" si="80"/>
        <v>0</v>
      </c>
      <c r="AU407" s="9" t="str">
        <f t="shared" si="77"/>
        <v/>
      </c>
      <c r="AV407" s="19" t="str">
        <f t="shared" si="83"/>
        <v/>
      </c>
    </row>
    <row r="408" spans="1:48" customFormat="1" ht="12.75" customHeight="1" x14ac:dyDescent="0.2">
      <c r="A408" s="2">
        <f>Roster!A408</f>
        <v>0</v>
      </c>
      <c r="B408" s="2">
        <f t="shared" si="84"/>
        <v>407</v>
      </c>
      <c r="C408" s="2">
        <v>1407</v>
      </c>
      <c r="D408" s="2">
        <f>Roster!D408</f>
        <v>0</v>
      </c>
      <c r="E408" s="2"/>
      <c r="F408" s="2">
        <f>IFERROR(INDEX('Cur Sch'!G:G,MATCH(RPT!A408,'Cur Sch'!C:C,0),1),0)</f>
        <v>0</v>
      </c>
      <c r="G408" s="2">
        <f>Roster!N408</f>
        <v>0</v>
      </c>
      <c r="H408" s="3">
        <f>SUMIF(HRS!C:C,RPT!E408,HRS!G:G)</f>
        <v>0</v>
      </c>
      <c r="I408" s="9" t="str">
        <f>IFERROR(IF(VLOOKUP(A408,PA!A:E,5,0)=0,"Yes",""),"No")</f>
        <v>No</v>
      </c>
      <c r="J408" s="9" t="str">
        <f>IFERROR(IF(VLOOKUP(A408,PTO!A:L,12,0)="PTOU Applied", "Unplanned PTO",IF(VLOOKUP(A408,PTO!A:L,12,0)="PTOU ","Denied PTO","Planned PTO")),"No PTO")</f>
        <v>No PTO</v>
      </c>
      <c r="K408" s="9" t="str">
        <f t="shared" si="81"/>
        <v>Check</v>
      </c>
      <c r="L408" s="14" t="str">
        <f>IFERROR(IF(AND(D408="Kroger",OR(U408="1",U408="0")),IF(VLOOKUP(RPT!A408,KRG!$B$2:$BA$200,52,0)=0,IF(RPT!J408="Planned PTO",IF((F408-0.75)&lt;H408,"Check",""),""),""),""),"")</f>
        <v/>
      </c>
      <c r="M408" s="14" t="str">
        <f>IFERROR(IF(IF(D408="Kroger",AVERAGEIFS('QA Check'!E:E,'QA Check'!C:C,RPT!A408,'QA Check'!H:H,"(QA)"),0)&gt;=90%,IF(AND(I408="Yes",J408&lt;&gt;"Unplanned PTO",U408=1),"Check",""),""),"")</f>
        <v/>
      </c>
      <c r="U408" s="17">
        <f t="shared" si="78"/>
        <v>0</v>
      </c>
      <c r="AE408" s="6"/>
      <c r="AI408" s="9" t="str">
        <f t="shared" si="82"/>
        <v/>
      </c>
      <c r="AJ408" s="9" t="str">
        <f>IF(G408="Plan 3",IF(AND(H408&gt;=38,J408&lt;&gt;"Unplanned PTO"),IF(AND(INDEX(FPL!P:P,MATCH(RPT!A408,FPL!B:B,0),1)&gt;=0.92),4.25,3),IF(AND(H408&gt;=38,J408="Unplanned PTO",AP408&gt;=38),IF(INDEX(FPL!P:P,MATCH(RPT!A408,FPL!B:B,0),1)&gt;=0.92,4.25,3),IF(INDEX(FPL!P:P,MATCH(RPT!A408,FPL!B:B,0),1)&gt;=0.92,1.25,0))),"")</f>
        <v/>
      </c>
      <c r="AL408" s="22" t="e">
        <f>INDEX(Roster!F:F, MATCH(RPT!A408,Roster!A:A,0),1)</f>
        <v>#N/A</v>
      </c>
      <c r="AM408">
        <f>IF(SUMIFS(HRS!G:G,HRS!F:F,"REG",HRS!C:C,RPT!A408)+SUMIFS(HRS!G:G,HRS!F:F,"OT",HRS!C:C,RPT!A408)+SUMIFS(HRS!G:G,HRS!F:F,"PTO",HRS!C:C,RPT!A408,HRS!S:S,"PTOS")&gt;=38,SUMIFS(HRS!G:G,HRS!F:F,"REG",HRS!C:C,RPT!A408)+SUMIFS(HRS!G:G,HRS!F:F,"OT",HRS!C:C,RPT!A408),0)</f>
        <v>0</v>
      </c>
      <c r="AP408">
        <f>SUMIFS(HRS!G:G,HRS!C:C,E408,HRS!F:F,"REG")+SUMIFS(HRS!G:G,HRS!C:C,E408,HRS!F:F,"OT")</f>
        <v>0</v>
      </c>
      <c r="AS408" s="9" t="str">
        <f t="shared" si="79"/>
        <v>1407 407</v>
      </c>
      <c r="AT408" s="9">
        <f t="shared" si="80"/>
        <v>0</v>
      </c>
      <c r="AU408" s="9" t="str">
        <f t="shared" si="77"/>
        <v/>
      </c>
      <c r="AV408" s="19" t="str">
        <f t="shared" si="83"/>
        <v/>
      </c>
    </row>
    <row r="409" spans="1:48" customFormat="1" ht="12.75" customHeight="1" x14ac:dyDescent="0.2">
      <c r="A409" s="2">
        <f>Roster!A409</f>
        <v>0</v>
      </c>
      <c r="B409" s="2">
        <f t="shared" si="84"/>
        <v>408</v>
      </c>
      <c r="C409" s="2">
        <v>1408</v>
      </c>
      <c r="D409" s="2">
        <f>Roster!D409</f>
        <v>0</v>
      </c>
      <c r="E409" s="2"/>
      <c r="F409" s="2">
        <f>IFERROR(INDEX('Cur Sch'!G:G,MATCH(RPT!A409,'Cur Sch'!C:C,0),1),0)</f>
        <v>0</v>
      </c>
      <c r="G409" s="2">
        <f>Roster!N409</f>
        <v>0</v>
      </c>
      <c r="H409" s="3">
        <f>SUMIF(HRS!C:C,RPT!E409,HRS!G:G)</f>
        <v>0</v>
      </c>
      <c r="I409" s="9" t="str">
        <f>IFERROR(IF(VLOOKUP(A409,PA!A:E,5,0)=0,"Yes",""),"No")</f>
        <v>No</v>
      </c>
      <c r="J409" s="9" t="str">
        <f>IFERROR(IF(VLOOKUP(A409,PTO!A:L,12,0)="PTOU Applied", "Unplanned PTO",IF(VLOOKUP(A409,PTO!A:L,12,0)="PTOU ","Denied PTO","Planned PTO")),"No PTO")</f>
        <v>No PTO</v>
      </c>
      <c r="K409" s="9" t="str">
        <f t="shared" si="81"/>
        <v>Check</v>
      </c>
      <c r="L409" s="14" t="str">
        <f>IFERROR(IF(AND(D409="Kroger",OR(U409="1",U409="0")),IF(VLOOKUP(RPT!A409,KRG!$B$2:$BA$200,52,0)=0,IF(RPT!J409="Planned PTO",IF((F409-0.75)&lt;H409,"Check",""),""),""),""),"")</f>
        <v/>
      </c>
      <c r="M409" s="14" t="str">
        <f>IFERROR(IF(IF(D409="Kroger",AVERAGEIFS('QA Check'!E:E,'QA Check'!C:C,RPT!A409,'QA Check'!H:H,"(QA)"),0)&gt;=90%,IF(AND(I409="Yes",J409&lt;&gt;"Unplanned PTO",U409=1),"Check",""),""),"")</f>
        <v/>
      </c>
      <c r="U409" s="17">
        <f t="shared" si="78"/>
        <v>0</v>
      </c>
      <c r="AE409" s="6"/>
      <c r="AI409" s="9" t="str">
        <f t="shared" si="82"/>
        <v/>
      </c>
      <c r="AJ409" s="9" t="str">
        <f>IF(G409="Plan 3",IF(AND(H409&gt;=38,J409&lt;&gt;"Unplanned PTO"),IF(AND(INDEX(FPL!P:P,MATCH(RPT!A409,FPL!B:B,0),1)&gt;=0.92),4.25,3),IF(AND(H409&gt;=38,J409="Unplanned PTO",AP409&gt;=38),IF(INDEX(FPL!P:P,MATCH(RPT!A409,FPL!B:B,0),1)&gt;=0.92,4.25,3),IF(INDEX(FPL!P:P,MATCH(RPT!A409,FPL!B:B,0),1)&gt;=0.92,1.25,0))),"")</f>
        <v/>
      </c>
      <c r="AL409" s="22" t="e">
        <f>INDEX(Roster!F:F, MATCH(RPT!A409,Roster!A:A,0),1)</f>
        <v>#N/A</v>
      </c>
      <c r="AM409">
        <f>IF(SUMIFS(HRS!G:G,HRS!F:F,"REG",HRS!C:C,RPT!A409)+SUMIFS(HRS!G:G,HRS!F:F,"OT",HRS!C:C,RPT!A409)+SUMIFS(HRS!G:G,HRS!F:F,"PTO",HRS!C:C,RPT!A409,HRS!S:S,"PTOS")&gt;=38,SUMIFS(HRS!G:G,HRS!F:F,"REG",HRS!C:C,RPT!A409)+SUMIFS(HRS!G:G,HRS!F:F,"OT",HRS!C:C,RPT!A409),0)</f>
        <v>0</v>
      </c>
      <c r="AP409">
        <f>SUMIFS(HRS!G:G,HRS!C:C,E409,HRS!F:F,"REG")+SUMIFS(HRS!G:G,HRS!C:C,E409,HRS!F:F,"OT")</f>
        <v>0</v>
      </c>
      <c r="AS409" s="9" t="str">
        <f t="shared" si="79"/>
        <v>1408 408</v>
      </c>
      <c r="AT409" s="9">
        <f t="shared" si="80"/>
        <v>0</v>
      </c>
      <c r="AU409" s="9" t="str">
        <f t="shared" si="77"/>
        <v/>
      </c>
      <c r="AV409" s="19" t="str">
        <f t="shared" si="83"/>
        <v/>
      </c>
    </row>
    <row r="410" spans="1:48" customFormat="1" ht="12.75" customHeight="1" x14ac:dyDescent="0.2">
      <c r="A410" s="2">
        <f>Roster!A410</f>
        <v>0</v>
      </c>
      <c r="B410" s="2">
        <f t="shared" si="84"/>
        <v>409</v>
      </c>
      <c r="C410" s="2">
        <v>1409</v>
      </c>
      <c r="D410" s="2">
        <f>Roster!D410</f>
        <v>0</v>
      </c>
      <c r="E410" s="2"/>
      <c r="F410" s="2">
        <f>IFERROR(INDEX('Cur Sch'!G:G,MATCH(RPT!A410,'Cur Sch'!C:C,0),1),0)</f>
        <v>0</v>
      </c>
      <c r="G410" s="2">
        <f>Roster!N410</f>
        <v>0</v>
      </c>
      <c r="H410" s="3">
        <f>SUMIF(HRS!C:C,RPT!E410,HRS!G:G)</f>
        <v>0</v>
      </c>
      <c r="I410" s="9" t="str">
        <f>IFERROR(IF(VLOOKUP(A410,PA!A:E,5,0)=0,"Yes",""),"No")</f>
        <v>No</v>
      </c>
      <c r="J410" s="9" t="str">
        <f>IFERROR(IF(VLOOKUP(A410,PTO!A:L,12,0)="PTOU Applied", "Unplanned PTO",IF(VLOOKUP(A410,PTO!A:L,12,0)="PTOU ","Denied PTO","Planned PTO")),"No PTO")</f>
        <v>No PTO</v>
      </c>
      <c r="K410" s="9" t="str">
        <f t="shared" si="81"/>
        <v>Check</v>
      </c>
      <c r="L410" s="14" t="str">
        <f>IFERROR(IF(AND(D410="Kroger",OR(U410="1",U410="0")),IF(VLOOKUP(RPT!A410,KRG!$B$2:$BA$200,52,0)=0,IF(RPT!J410="Planned PTO",IF((F410-0.75)&lt;H410,"Check",""),""),""),""),"")</f>
        <v/>
      </c>
      <c r="M410" s="14" t="str">
        <f>IFERROR(IF(IF(D410="Kroger",AVERAGEIFS('QA Check'!E:E,'QA Check'!C:C,RPT!A410,'QA Check'!H:H,"(QA)"),0)&gt;=90%,IF(AND(I410="Yes",J410&lt;&gt;"Unplanned PTO",U410=1),"Check",""),""),"")</f>
        <v/>
      </c>
      <c r="U410" s="17">
        <f t="shared" si="78"/>
        <v>0</v>
      </c>
      <c r="AE410" s="6"/>
      <c r="AI410" s="9" t="str">
        <f t="shared" si="82"/>
        <v/>
      </c>
      <c r="AJ410" s="9" t="str">
        <f>IF(G410="Plan 3",IF(AND(H410&gt;=38,J410&lt;&gt;"Unplanned PTO"),IF(AND(INDEX(FPL!P:P,MATCH(RPT!A410,FPL!B:B,0),1)&gt;=0.92),4.25,3),IF(AND(H410&gt;=38,J410="Unplanned PTO",AP410&gt;=38),IF(INDEX(FPL!P:P,MATCH(RPT!A410,FPL!B:B,0),1)&gt;=0.92,4.25,3),IF(INDEX(FPL!P:P,MATCH(RPT!A410,FPL!B:B,0),1)&gt;=0.92,1.25,0))),"")</f>
        <v/>
      </c>
      <c r="AL410" s="22" t="e">
        <f>INDEX(Roster!F:F, MATCH(RPT!A410,Roster!A:A,0),1)</f>
        <v>#N/A</v>
      </c>
      <c r="AM410">
        <f>IF(SUMIFS(HRS!G:G,HRS!F:F,"REG",HRS!C:C,RPT!A410)+SUMIFS(HRS!G:G,HRS!F:F,"OT",HRS!C:C,RPT!A410)+SUMIFS(HRS!G:G,HRS!F:F,"PTO",HRS!C:C,RPT!A410,HRS!S:S,"PTOS")&gt;=38,SUMIFS(HRS!G:G,HRS!F:F,"REG",HRS!C:C,RPT!A410)+SUMIFS(HRS!G:G,HRS!F:F,"OT",HRS!C:C,RPT!A410),0)</f>
        <v>0</v>
      </c>
      <c r="AP410">
        <f>SUMIFS(HRS!G:G,HRS!C:C,E410,HRS!F:F,"REG")+SUMIFS(HRS!G:G,HRS!C:C,E410,HRS!F:F,"OT")</f>
        <v>0</v>
      </c>
      <c r="AS410" s="9" t="str">
        <f t="shared" si="79"/>
        <v>1409 409</v>
      </c>
      <c r="AT410" s="9">
        <f t="shared" si="80"/>
        <v>0</v>
      </c>
      <c r="AU410" s="9" t="str">
        <f t="shared" si="77"/>
        <v/>
      </c>
      <c r="AV410" s="19" t="str">
        <f t="shared" si="83"/>
        <v/>
      </c>
    </row>
    <row r="411" spans="1:48" customFormat="1" ht="12.75" customHeight="1" x14ac:dyDescent="0.2">
      <c r="A411" s="2">
        <f>Roster!A411</f>
        <v>0</v>
      </c>
      <c r="B411" s="2">
        <f t="shared" si="84"/>
        <v>410</v>
      </c>
      <c r="C411" s="2">
        <v>1410</v>
      </c>
      <c r="D411" s="2">
        <f>Roster!D411</f>
        <v>0</v>
      </c>
      <c r="E411" s="2"/>
      <c r="F411" s="2">
        <f>IFERROR(INDEX('Cur Sch'!G:G,MATCH(RPT!A411,'Cur Sch'!C:C,0),1),0)</f>
        <v>0</v>
      </c>
      <c r="G411" s="2">
        <f>Roster!N411</f>
        <v>0</v>
      </c>
      <c r="H411" s="3">
        <f>SUMIF(HRS!C:C,RPT!E411,HRS!G:G)</f>
        <v>0</v>
      </c>
      <c r="I411" s="9" t="str">
        <f>IFERROR(IF(VLOOKUP(A411,PA!A:E,5,0)=0,"Yes",""),"No")</f>
        <v>No</v>
      </c>
      <c r="J411" s="9" t="str">
        <f>IFERROR(IF(VLOOKUP(A411,PTO!A:L,12,0)="PTOU Applied", "Unplanned PTO",IF(VLOOKUP(A411,PTO!A:L,12,0)="PTOU ","Denied PTO","Planned PTO")),"No PTO")</f>
        <v>No PTO</v>
      </c>
      <c r="K411" s="9" t="str">
        <f t="shared" si="81"/>
        <v>Check</v>
      </c>
      <c r="L411" s="14" t="str">
        <f>IFERROR(IF(AND(D411="Kroger",OR(U411="1",U411="0")),IF(VLOOKUP(RPT!A411,KRG!$B$2:$BA$200,52,0)=0,IF(RPT!J411="Planned PTO",IF((F411-0.75)&lt;H411,"Check",""),""),""),""),"")</f>
        <v/>
      </c>
      <c r="M411" s="14" t="str">
        <f>IFERROR(IF(IF(D411="Kroger",AVERAGEIFS('QA Check'!E:E,'QA Check'!C:C,RPT!A411,'QA Check'!H:H,"(QA)"),0)&gt;=90%,IF(AND(I411="Yes",J411&lt;&gt;"Unplanned PTO",U411=1),"Check",""),""),"")</f>
        <v/>
      </c>
      <c r="U411" s="17">
        <f t="shared" si="78"/>
        <v>0</v>
      </c>
      <c r="AE411" s="6"/>
      <c r="AI411" s="9" t="str">
        <f t="shared" si="82"/>
        <v/>
      </c>
      <c r="AJ411" s="9" t="str">
        <f>IF(G411="Plan 3",IF(AND(H411&gt;=38,J411&lt;&gt;"Unplanned PTO"),IF(AND(INDEX(FPL!P:P,MATCH(RPT!A411,FPL!B:B,0),1)&gt;=0.92),4.25,3),IF(AND(H411&gt;=38,J411="Unplanned PTO",AP411&gt;=38),IF(INDEX(FPL!P:P,MATCH(RPT!A411,FPL!B:B,0),1)&gt;=0.92,4.25,3),IF(INDEX(FPL!P:P,MATCH(RPT!A411,FPL!B:B,0),1)&gt;=0.92,1.25,0))),"")</f>
        <v/>
      </c>
      <c r="AL411" s="22" t="e">
        <f>INDEX(Roster!F:F, MATCH(RPT!A411,Roster!A:A,0),1)</f>
        <v>#N/A</v>
      </c>
      <c r="AM411">
        <f>IF(SUMIFS(HRS!G:G,HRS!F:F,"REG",HRS!C:C,RPT!A411)+SUMIFS(HRS!G:G,HRS!F:F,"OT",HRS!C:C,RPT!A411)+SUMIFS(HRS!G:G,HRS!F:F,"PTO",HRS!C:C,RPT!A411,HRS!S:S,"PTOS")&gt;=38,SUMIFS(HRS!G:G,HRS!F:F,"REG",HRS!C:C,RPT!A411)+SUMIFS(HRS!G:G,HRS!F:F,"OT",HRS!C:C,RPT!A411),0)</f>
        <v>0</v>
      </c>
      <c r="AP411">
        <f>SUMIFS(HRS!G:G,HRS!C:C,E411,HRS!F:F,"REG")+SUMIFS(HRS!G:G,HRS!C:C,E411,HRS!F:F,"OT")</f>
        <v>0</v>
      </c>
      <c r="AS411" s="9" t="str">
        <f t="shared" si="79"/>
        <v>1410 410</v>
      </c>
      <c r="AT411" s="9">
        <f t="shared" si="80"/>
        <v>0</v>
      </c>
      <c r="AU411" s="9" t="str">
        <f t="shared" si="77"/>
        <v/>
      </c>
      <c r="AV411" s="19" t="str">
        <f t="shared" si="83"/>
        <v/>
      </c>
    </row>
    <row r="412" spans="1:48" customFormat="1" ht="12.75" customHeight="1" x14ac:dyDescent="0.2">
      <c r="A412" s="2">
        <f>Roster!A412</f>
        <v>0</v>
      </c>
      <c r="B412" s="2">
        <f t="shared" si="84"/>
        <v>411</v>
      </c>
      <c r="C412" s="2">
        <v>1411</v>
      </c>
      <c r="D412" s="2">
        <f>Roster!D412</f>
        <v>0</v>
      </c>
      <c r="E412" s="2"/>
      <c r="F412" s="2">
        <f>IFERROR(INDEX('Cur Sch'!G:G,MATCH(RPT!A412,'Cur Sch'!C:C,0),1),0)</f>
        <v>0</v>
      </c>
      <c r="G412" s="2">
        <f>Roster!N412</f>
        <v>0</v>
      </c>
      <c r="H412" s="3">
        <f>SUMIF(HRS!C:C,RPT!E412,HRS!G:G)</f>
        <v>0</v>
      </c>
      <c r="I412" s="9" t="str">
        <f>IFERROR(IF(VLOOKUP(A412,PA!A:E,5,0)=0,"Yes",""),"No")</f>
        <v>No</v>
      </c>
      <c r="J412" s="9" t="str">
        <f>IFERROR(IF(VLOOKUP(A412,PTO!A:L,12,0)="PTOU Applied", "Unplanned PTO",IF(VLOOKUP(A412,PTO!A:L,12,0)="PTOU ","Denied PTO","Planned PTO")),"No PTO")</f>
        <v>No PTO</v>
      </c>
      <c r="K412" s="9" t="str">
        <f t="shared" si="81"/>
        <v>Check</v>
      </c>
      <c r="L412" s="14" t="str">
        <f>IFERROR(IF(AND(D412="Kroger",OR(U412="1",U412="0")),IF(VLOOKUP(RPT!A412,KRG!$B$2:$BA$200,52,0)=0,IF(RPT!J412="Planned PTO",IF((F412-0.75)&lt;H412,"Check",""),""),""),""),"")</f>
        <v/>
      </c>
      <c r="M412" s="14" t="str">
        <f>IFERROR(IF(IF(D412="Kroger",AVERAGEIFS('QA Check'!E:E,'QA Check'!C:C,RPT!A412,'QA Check'!H:H,"(QA)"),0)&gt;=90%,IF(AND(I412="Yes",J412&lt;&gt;"Unplanned PTO",U412=1),"Check",""),""),"")</f>
        <v/>
      </c>
      <c r="U412" s="17">
        <f t="shared" si="78"/>
        <v>0</v>
      </c>
      <c r="AE412" s="6"/>
      <c r="AI412" s="9" t="str">
        <f t="shared" si="82"/>
        <v/>
      </c>
      <c r="AJ412" s="9" t="str">
        <f>IF(G412="Plan 3",IF(AND(H412&gt;=38,J412&lt;&gt;"Unplanned PTO"),IF(AND(INDEX(FPL!P:P,MATCH(RPT!A412,FPL!B:B,0),1)&gt;=0.92),4.25,3),IF(AND(H412&gt;=38,J412="Unplanned PTO",AP412&gt;=38),IF(INDEX(FPL!P:P,MATCH(RPT!A412,FPL!B:B,0),1)&gt;=0.92,4.25,3),IF(INDEX(FPL!P:P,MATCH(RPT!A412,FPL!B:B,0),1)&gt;=0.92,1.25,0))),"")</f>
        <v/>
      </c>
      <c r="AL412" s="22" t="e">
        <f>INDEX(Roster!F:F, MATCH(RPT!A412,Roster!A:A,0),1)</f>
        <v>#N/A</v>
      </c>
      <c r="AM412">
        <f>IF(SUMIFS(HRS!G:G,HRS!F:F,"REG",HRS!C:C,RPT!A412)+SUMIFS(HRS!G:G,HRS!F:F,"OT",HRS!C:C,RPT!A412)+SUMIFS(HRS!G:G,HRS!F:F,"PTO",HRS!C:C,RPT!A412,HRS!S:S,"PTOS")&gt;=38,SUMIFS(HRS!G:G,HRS!F:F,"REG",HRS!C:C,RPT!A412)+SUMIFS(HRS!G:G,HRS!F:F,"OT",HRS!C:C,RPT!A412),0)</f>
        <v>0</v>
      </c>
      <c r="AP412">
        <f>SUMIFS(HRS!G:G,HRS!C:C,E412,HRS!F:F,"REG")+SUMIFS(HRS!G:G,HRS!C:C,E412,HRS!F:F,"OT")</f>
        <v>0</v>
      </c>
      <c r="AS412" s="9" t="str">
        <f t="shared" si="79"/>
        <v>1411 411</v>
      </c>
      <c r="AT412" s="9">
        <f t="shared" si="80"/>
        <v>0</v>
      </c>
      <c r="AU412" s="9" t="str">
        <f t="shared" si="77"/>
        <v/>
      </c>
      <c r="AV412" s="19" t="str">
        <f t="shared" si="83"/>
        <v/>
      </c>
    </row>
    <row r="413" spans="1:48" customFormat="1" ht="12.75" customHeight="1" x14ac:dyDescent="0.2">
      <c r="A413" s="2">
        <f>Roster!A413</f>
        <v>0</v>
      </c>
      <c r="B413" s="2">
        <f t="shared" si="84"/>
        <v>412</v>
      </c>
      <c r="C413" s="2">
        <v>1412</v>
      </c>
      <c r="D413" s="2">
        <f>Roster!D413</f>
        <v>0</v>
      </c>
      <c r="E413" s="2"/>
      <c r="F413" s="2">
        <f>IFERROR(INDEX('Cur Sch'!G:G,MATCH(RPT!A413,'Cur Sch'!C:C,0),1),0)</f>
        <v>0</v>
      </c>
      <c r="G413" s="2">
        <f>Roster!N413</f>
        <v>0</v>
      </c>
      <c r="H413" s="3">
        <f>SUMIF(HRS!C:C,RPT!E413,HRS!G:G)</f>
        <v>0</v>
      </c>
      <c r="I413" s="9" t="str">
        <f>IFERROR(IF(VLOOKUP(A413,PA!A:E,5,0)=0,"Yes",""),"No")</f>
        <v>No</v>
      </c>
      <c r="J413" s="9" t="str">
        <f>IFERROR(IF(VLOOKUP(A413,PTO!A:L,12,0)="PTOU Applied", "Unplanned PTO",IF(VLOOKUP(A413,PTO!A:L,12,0)="PTOU ","Denied PTO","Planned PTO")),"No PTO")</f>
        <v>No PTO</v>
      </c>
      <c r="K413" s="9" t="str">
        <f t="shared" si="81"/>
        <v>Check</v>
      </c>
      <c r="L413" s="14" t="str">
        <f>IFERROR(IF(AND(D413="Kroger",OR(U413="1",U413="0")),IF(VLOOKUP(RPT!A413,KRG!$B$2:$BA$200,52,0)=0,IF(RPT!J413="Planned PTO",IF((F413-0.75)&lt;H413,"Check",""),""),""),""),"")</f>
        <v/>
      </c>
      <c r="M413" s="14" t="str">
        <f>IFERROR(IF(IF(D413="Kroger",AVERAGEIFS('QA Check'!E:E,'QA Check'!C:C,RPT!A413,'QA Check'!H:H,"(QA)"),0)&gt;=90%,IF(AND(I413="Yes",J413&lt;&gt;"Unplanned PTO",U413=1),"Check",""),""),"")</f>
        <v/>
      </c>
      <c r="U413" s="17">
        <f t="shared" si="78"/>
        <v>0</v>
      </c>
      <c r="AE413" s="6"/>
      <c r="AI413" s="9" t="str">
        <f t="shared" si="82"/>
        <v/>
      </c>
      <c r="AJ413" s="9" t="str">
        <f>IF(G413="Plan 3",IF(AND(H413&gt;=38,J413&lt;&gt;"Unplanned PTO"),IF(AND(INDEX(FPL!P:P,MATCH(RPT!A413,FPL!B:B,0),1)&gt;=0.92),4.25,3),IF(AND(H413&gt;=38,J413="Unplanned PTO",AP413&gt;=38),IF(INDEX(FPL!P:P,MATCH(RPT!A413,FPL!B:B,0),1)&gt;=0.92,4.25,3),IF(INDEX(FPL!P:P,MATCH(RPT!A413,FPL!B:B,0),1)&gt;=0.92,1.25,0))),"")</f>
        <v/>
      </c>
      <c r="AL413" s="22" t="e">
        <f>INDEX(Roster!F:F, MATCH(RPT!A413,Roster!A:A,0),1)</f>
        <v>#N/A</v>
      </c>
      <c r="AM413">
        <f>IF(SUMIFS(HRS!G:G,HRS!F:F,"REG",HRS!C:C,RPT!A413)+SUMIFS(HRS!G:G,HRS!F:F,"OT",HRS!C:C,RPT!A413)+SUMIFS(HRS!G:G,HRS!F:F,"PTO",HRS!C:C,RPT!A413,HRS!S:S,"PTOS")&gt;=38,SUMIFS(HRS!G:G,HRS!F:F,"REG",HRS!C:C,RPT!A413)+SUMIFS(HRS!G:G,HRS!F:F,"OT",HRS!C:C,RPT!A413),0)</f>
        <v>0</v>
      </c>
      <c r="AP413">
        <f>SUMIFS(HRS!G:G,HRS!C:C,E413,HRS!F:F,"REG")+SUMIFS(HRS!G:G,HRS!C:C,E413,HRS!F:F,"OT")</f>
        <v>0</v>
      </c>
      <c r="AS413" s="9" t="str">
        <f t="shared" si="79"/>
        <v>1412 412</v>
      </c>
      <c r="AT413" s="9">
        <f t="shared" si="80"/>
        <v>0</v>
      </c>
      <c r="AU413" s="9" t="str">
        <f t="shared" si="77"/>
        <v/>
      </c>
      <c r="AV413" s="19" t="str">
        <f t="shared" si="83"/>
        <v/>
      </c>
    </row>
    <row r="414" spans="1:48" customFormat="1" ht="12.75" customHeight="1" x14ac:dyDescent="0.2">
      <c r="A414" s="2">
        <f>Roster!A414</f>
        <v>0</v>
      </c>
      <c r="B414" s="2">
        <f t="shared" si="84"/>
        <v>413</v>
      </c>
      <c r="C414" s="2">
        <v>1413</v>
      </c>
      <c r="D414" s="2">
        <f>Roster!D414</f>
        <v>0</v>
      </c>
      <c r="E414" s="2"/>
      <c r="F414" s="2">
        <f>IFERROR(INDEX('Cur Sch'!G:G,MATCH(RPT!A414,'Cur Sch'!C:C,0),1),0)</f>
        <v>0</v>
      </c>
      <c r="G414" s="2">
        <f>Roster!N414</f>
        <v>0</v>
      </c>
      <c r="H414" s="3">
        <f>SUMIF(HRS!C:C,RPT!E414,HRS!G:G)</f>
        <v>0</v>
      </c>
      <c r="I414" s="9" t="str">
        <f>IFERROR(IF(VLOOKUP(A414,PA!A:E,5,0)=0,"Yes",""),"No")</f>
        <v>No</v>
      </c>
      <c r="J414" s="9" t="str">
        <f>IFERROR(IF(VLOOKUP(A414,PTO!A:L,12,0)="PTOU Applied", "Unplanned PTO",IF(VLOOKUP(A414,PTO!A:L,12,0)="PTOU ","Denied PTO","Planned PTO")),"No PTO")</f>
        <v>No PTO</v>
      </c>
      <c r="K414" s="9" t="str">
        <f t="shared" si="81"/>
        <v>Check</v>
      </c>
      <c r="L414" s="14" t="str">
        <f>IFERROR(IF(AND(D414="Kroger",OR(U414="1",U414="0")),IF(VLOOKUP(RPT!A414,KRG!$B$2:$BA$200,52,0)=0,IF(RPT!J414="Planned PTO",IF((F414-0.75)&lt;H414,"Check",""),""),""),""),"")</f>
        <v/>
      </c>
      <c r="M414" s="14" t="str">
        <f>IFERROR(IF(IF(D414="Kroger",AVERAGEIFS('QA Check'!E:E,'QA Check'!C:C,RPT!A414,'QA Check'!H:H,"(QA)"),0)&gt;=90%,IF(AND(I414="Yes",J414&lt;&gt;"Unplanned PTO",U414=1),"Check",""),""),"")</f>
        <v/>
      </c>
      <c r="U414" s="17">
        <f t="shared" si="78"/>
        <v>0</v>
      </c>
      <c r="AE414" s="6"/>
      <c r="AI414" s="9" t="str">
        <f t="shared" si="82"/>
        <v/>
      </c>
      <c r="AJ414" s="9" t="str">
        <f>IF(G414="Plan 3",IF(AND(H414&gt;=38,J414&lt;&gt;"Unplanned PTO"),IF(AND(INDEX(FPL!P:P,MATCH(RPT!A414,FPL!B:B,0),1)&gt;=0.92),4.25,3),IF(AND(H414&gt;=38,J414="Unplanned PTO",AP414&gt;=38),IF(INDEX(FPL!P:P,MATCH(RPT!A414,FPL!B:B,0),1)&gt;=0.92,4.25,3),IF(INDEX(FPL!P:P,MATCH(RPT!A414,FPL!B:B,0),1)&gt;=0.92,1.25,0))),"")</f>
        <v/>
      </c>
      <c r="AL414" s="22" t="e">
        <f>INDEX(Roster!F:F, MATCH(RPT!A414,Roster!A:A,0),1)</f>
        <v>#N/A</v>
      </c>
      <c r="AM414">
        <f>IF(SUMIFS(HRS!G:G,HRS!F:F,"REG",HRS!C:C,RPT!A414)+SUMIFS(HRS!G:G,HRS!F:F,"OT",HRS!C:C,RPT!A414)+SUMIFS(HRS!G:G,HRS!F:F,"PTO",HRS!C:C,RPT!A414,HRS!S:S,"PTOS")&gt;=38,SUMIFS(HRS!G:G,HRS!F:F,"REG",HRS!C:C,RPT!A414)+SUMIFS(HRS!G:G,HRS!F:F,"OT",HRS!C:C,RPT!A414),0)</f>
        <v>0</v>
      </c>
      <c r="AP414">
        <f>SUMIFS(HRS!G:G,HRS!C:C,E414,HRS!F:F,"REG")+SUMIFS(HRS!G:G,HRS!C:C,E414,HRS!F:F,"OT")</f>
        <v>0</v>
      </c>
      <c r="AS414" s="9" t="str">
        <f t="shared" si="79"/>
        <v>1413 413</v>
      </c>
      <c r="AT414" s="9">
        <f t="shared" si="80"/>
        <v>0</v>
      </c>
      <c r="AU414" s="9" t="str">
        <f t="shared" si="77"/>
        <v/>
      </c>
      <c r="AV414" s="19" t="str">
        <f t="shared" si="83"/>
        <v/>
      </c>
    </row>
    <row r="415" spans="1:48" customFormat="1" ht="12.75" customHeight="1" x14ac:dyDescent="0.2">
      <c r="A415" s="2">
        <f>Roster!A415</f>
        <v>0</v>
      </c>
      <c r="B415" s="2">
        <f t="shared" si="84"/>
        <v>414</v>
      </c>
      <c r="C415" s="2">
        <v>1414</v>
      </c>
      <c r="D415" s="2">
        <f>Roster!D415</f>
        <v>0</v>
      </c>
      <c r="E415" s="2"/>
      <c r="F415" s="2">
        <f>IFERROR(INDEX('Cur Sch'!G:G,MATCH(RPT!A415,'Cur Sch'!C:C,0),1),0)</f>
        <v>0</v>
      </c>
      <c r="G415" s="2">
        <f>Roster!N415</f>
        <v>0</v>
      </c>
      <c r="H415" s="3">
        <f>SUMIF(HRS!C:C,RPT!E415,HRS!G:G)</f>
        <v>0</v>
      </c>
      <c r="I415" s="9" t="str">
        <f>IFERROR(IF(VLOOKUP(A415,PA!A:E,5,0)=0,"Yes",""),"No")</f>
        <v>No</v>
      </c>
      <c r="J415" s="9" t="str">
        <f>IFERROR(IF(VLOOKUP(A415,PTO!A:L,12,0)="PTOU Applied", "Unplanned PTO",IF(VLOOKUP(A415,PTO!A:L,12,0)="PTOU ","Denied PTO","Planned PTO")),"No PTO")</f>
        <v>No PTO</v>
      </c>
      <c r="K415" s="9" t="str">
        <f t="shared" si="81"/>
        <v>Check</v>
      </c>
      <c r="L415" s="14" t="str">
        <f>IFERROR(IF(AND(D415="Kroger",OR(U415="1",U415="0")),IF(VLOOKUP(RPT!A415,KRG!$B$2:$BA$200,52,0)=0,IF(RPT!J415="Planned PTO",IF((F415-0.75)&lt;H415,"Check",""),""),""),""),"")</f>
        <v/>
      </c>
      <c r="M415" s="14" t="str">
        <f>IFERROR(IF(IF(D415="Kroger",AVERAGEIFS('QA Check'!E:E,'QA Check'!C:C,RPT!A415,'QA Check'!H:H,"(QA)"),0)&gt;=90%,IF(AND(I415="Yes",J415&lt;&gt;"Unplanned PTO",U415=1),"Check",""),""),"")</f>
        <v/>
      </c>
      <c r="U415" s="17">
        <f t="shared" si="78"/>
        <v>0</v>
      </c>
      <c r="AE415" s="6"/>
      <c r="AI415" s="9" t="str">
        <f t="shared" si="82"/>
        <v/>
      </c>
      <c r="AJ415" s="9" t="str">
        <f>IF(G415="Plan 3",IF(AND(H415&gt;=38,J415&lt;&gt;"Unplanned PTO"),IF(AND(INDEX(FPL!P:P,MATCH(RPT!A415,FPL!B:B,0),1)&gt;=0.92),4.25,3),IF(AND(H415&gt;=38,J415="Unplanned PTO",AP415&gt;=38),IF(INDEX(FPL!P:P,MATCH(RPT!A415,FPL!B:B,0),1)&gt;=0.92,4.25,3),IF(INDEX(FPL!P:P,MATCH(RPT!A415,FPL!B:B,0),1)&gt;=0.92,1.25,0))),"")</f>
        <v/>
      </c>
      <c r="AL415" s="22" t="e">
        <f>INDEX(Roster!F:F, MATCH(RPT!A415,Roster!A:A,0),1)</f>
        <v>#N/A</v>
      </c>
      <c r="AM415">
        <f>IF(SUMIFS(HRS!G:G,HRS!F:F,"REG",HRS!C:C,RPT!A415)+SUMIFS(HRS!G:G,HRS!F:F,"OT",HRS!C:C,RPT!A415)+SUMIFS(HRS!G:G,HRS!F:F,"PTO",HRS!C:C,RPT!A415,HRS!S:S,"PTOS")&gt;=38,SUMIFS(HRS!G:G,HRS!F:F,"REG",HRS!C:C,RPT!A415)+SUMIFS(HRS!G:G,HRS!F:F,"OT",HRS!C:C,RPT!A415),0)</f>
        <v>0</v>
      </c>
      <c r="AP415">
        <f>SUMIFS(HRS!G:G,HRS!C:C,E415,HRS!F:F,"REG")+SUMIFS(HRS!G:G,HRS!C:C,E415,HRS!F:F,"OT")</f>
        <v>0</v>
      </c>
      <c r="AS415" s="9" t="str">
        <f t="shared" si="79"/>
        <v>1414 414</v>
      </c>
      <c r="AT415" s="9">
        <f t="shared" si="80"/>
        <v>0</v>
      </c>
      <c r="AU415" s="9" t="str">
        <f t="shared" si="77"/>
        <v/>
      </c>
      <c r="AV415" s="19" t="str">
        <f t="shared" si="83"/>
        <v/>
      </c>
    </row>
    <row r="416" spans="1:48" customFormat="1" ht="12.75" customHeight="1" x14ac:dyDescent="0.2">
      <c r="A416" s="2">
        <f>Roster!A416</f>
        <v>0</v>
      </c>
      <c r="B416" s="2">
        <f t="shared" si="84"/>
        <v>415</v>
      </c>
      <c r="C416" s="2">
        <v>1415</v>
      </c>
      <c r="D416" s="2">
        <f>Roster!D416</f>
        <v>0</v>
      </c>
      <c r="E416" s="2"/>
      <c r="F416" s="2">
        <f>IFERROR(INDEX('Cur Sch'!G:G,MATCH(RPT!A416,'Cur Sch'!C:C,0),1),0)</f>
        <v>0</v>
      </c>
      <c r="G416" s="2">
        <f>Roster!N416</f>
        <v>0</v>
      </c>
      <c r="H416" s="3">
        <f>SUMIF(HRS!C:C,RPT!E416,HRS!G:G)</f>
        <v>0</v>
      </c>
      <c r="I416" s="9" t="str">
        <f>IFERROR(IF(VLOOKUP(A416,PA!A:E,5,0)=0,"Yes",""),"No")</f>
        <v>No</v>
      </c>
      <c r="J416" s="9" t="str">
        <f>IFERROR(IF(VLOOKUP(A416,PTO!A:L,12,0)="PTOU Applied", "Unplanned PTO",IF(VLOOKUP(A416,PTO!A:L,12,0)="PTOU ","Denied PTO","Planned PTO")),"No PTO")</f>
        <v>No PTO</v>
      </c>
      <c r="K416" s="9" t="str">
        <f t="shared" si="81"/>
        <v>Check</v>
      </c>
      <c r="L416" s="14" t="str">
        <f>IFERROR(IF(AND(D416="Kroger",OR(U416="1",U416="0")),IF(VLOOKUP(RPT!A416,KRG!$B$2:$BA$200,52,0)=0,IF(RPT!J416="Planned PTO",IF((F416-0.75)&lt;H416,"Check",""),""),""),""),"")</f>
        <v/>
      </c>
      <c r="M416" s="14" t="str">
        <f>IFERROR(IF(IF(D416="Kroger",AVERAGEIFS('QA Check'!E:E,'QA Check'!C:C,RPT!A416,'QA Check'!H:H,"(QA)"),0)&gt;=90%,IF(AND(I416="Yes",J416&lt;&gt;"Unplanned PTO",U416=1),"Check",""),""),"")</f>
        <v/>
      </c>
      <c r="U416" s="17">
        <f t="shared" si="78"/>
        <v>0</v>
      </c>
      <c r="AE416" s="6"/>
      <c r="AI416" s="9" t="str">
        <f t="shared" si="82"/>
        <v/>
      </c>
      <c r="AJ416" s="9" t="str">
        <f>IF(G416="Plan 3",IF(AND(H416&gt;=38,J416&lt;&gt;"Unplanned PTO"),IF(AND(INDEX(FPL!P:P,MATCH(RPT!A416,FPL!B:B,0),1)&gt;=0.92),4.25,3),IF(AND(H416&gt;=38,J416="Unplanned PTO",AP416&gt;=38),IF(INDEX(FPL!P:P,MATCH(RPT!A416,FPL!B:B,0),1)&gt;=0.92,4.25,3),IF(INDEX(FPL!P:P,MATCH(RPT!A416,FPL!B:B,0),1)&gt;=0.92,1.25,0))),"")</f>
        <v/>
      </c>
      <c r="AL416" s="22" t="e">
        <f>INDEX(Roster!F:F, MATCH(RPT!A416,Roster!A:A,0),1)</f>
        <v>#N/A</v>
      </c>
      <c r="AM416">
        <f>IF(SUMIFS(HRS!G:G,HRS!F:F,"REG",HRS!C:C,RPT!A416)+SUMIFS(HRS!G:G,HRS!F:F,"OT",HRS!C:C,RPT!A416)+SUMIFS(HRS!G:G,HRS!F:F,"PTO",HRS!C:C,RPT!A416,HRS!S:S,"PTOS")&gt;=38,SUMIFS(HRS!G:G,HRS!F:F,"REG",HRS!C:C,RPT!A416)+SUMIFS(HRS!G:G,HRS!F:F,"OT",HRS!C:C,RPT!A416),0)</f>
        <v>0</v>
      </c>
      <c r="AP416">
        <f>SUMIFS(HRS!G:G,HRS!C:C,E416,HRS!F:F,"REG")+SUMIFS(HRS!G:G,HRS!C:C,E416,HRS!F:F,"OT")</f>
        <v>0</v>
      </c>
      <c r="AS416" s="9" t="str">
        <f t="shared" si="79"/>
        <v>1415 415</v>
      </c>
      <c r="AT416" s="9">
        <f t="shared" si="80"/>
        <v>0</v>
      </c>
      <c r="AU416" s="9" t="str">
        <f t="shared" si="77"/>
        <v/>
      </c>
      <c r="AV416" s="19" t="str">
        <f t="shared" si="83"/>
        <v/>
      </c>
    </row>
    <row r="417" spans="1:53" ht="12.75" customHeight="1" x14ac:dyDescent="0.2">
      <c r="A417" s="2">
        <f>Roster!A417</f>
        <v>0</v>
      </c>
      <c r="B417" s="2">
        <f t="shared" si="84"/>
        <v>416</v>
      </c>
      <c r="C417" s="2">
        <v>1416</v>
      </c>
      <c r="D417" s="2">
        <f>Roster!D417</f>
        <v>0</v>
      </c>
      <c r="F417" s="2">
        <f>IFERROR(INDEX('Cur Sch'!G:G,MATCH(RPT!A417,'Cur Sch'!C:C,0),1),0)</f>
        <v>0</v>
      </c>
      <c r="G417" s="2">
        <f>Roster!N417</f>
        <v>0</v>
      </c>
      <c r="H417" s="3">
        <f>SUMIF(HRS!C:C,RPT!E417,HRS!G:G)</f>
        <v>0</v>
      </c>
      <c r="I417" s="9" t="str">
        <f>IFERROR(IF(VLOOKUP(A417,PA!A:E,5,0)=0,"Yes",""),"No")</f>
        <v>No</v>
      </c>
      <c r="J417" s="9" t="str">
        <f>IFERROR(IF(VLOOKUP(A417,PTO!A:L,12,0)="PTOU Applied", "Unplanned PTO",IF(VLOOKUP(A417,PTO!A:L,12,0)="PTOU ","Denied PTO","Planned PTO")),"No PTO")</f>
        <v>No PTO</v>
      </c>
      <c r="K417" s="9" t="str">
        <f t="shared" si="81"/>
        <v>Check</v>
      </c>
      <c r="L417" s="14" t="str">
        <f>IFERROR(IF(AND(D417="Kroger",OR(U417="1",U417="0")),IF(VLOOKUP(RPT!A417,KRG!$B$2:$BA$200,52,0)=0,IF(RPT!J417="Planned PTO",IF((F417-0.75)&lt;H417,"Check",""),""),""),""),"")</f>
        <v/>
      </c>
      <c r="M417" s="14" t="str">
        <f>IFERROR(IF(IF(D417="Kroger",AVERAGEIFS('QA Check'!E:E,'QA Check'!C:C,RPT!A417,'QA Check'!H:H,"(QA)"),0)&gt;=90%,IF(AND(I417="Yes",J417&lt;&gt;"Unplanned PTO",U417=1),"Check",""),""),"")</f>
        <v/>
      </c>
      <c r="U417" s="17">
        <f t="shared" si="78"/>
        <v>0</v>
      </c>
      <c r="AI417" s="9" t="str">
        <f t="shared" si="82"/>
        <v/>
      </c>
      <c r="AJ417" s="9" t="str">
        <f>IF(G417="Plan 3",IF(AND(H417&gt;=38,J417&lt;&gt;"Unplanned PTO"),IF(AND(INDEX(FPL!P:P,MATCH(RPT!A417,FPL!B:B,0),1)&gt;=0.92),4.25,3),IF(AND(H417&gt;=38,J417="Unplanned PTO",AP417&gt;=38),IF(INDEX(FPL!P:P,MATCH(RPT!A417,FPL!B:B,0),1)&gt;=0.92,4.25,3),IF(INDEX(FPL!P:P,MATCH(RPT!A417,FPL!B:B,0),1)&gt;=0.92,1.25,0))),"")</f>
        <v/>
      </c>
      <c r="AL417" s="22" t="e">
        <f>INDEX(Roster!F:F, MATCH(RPT!A417,Roster!A:A,0),1)</f>
        <v>#N/A</v>
      </c>
      <c r="AM417">
        <f>IF(SUMIFS(HRS!G:G,HRS!F:F,"REG",HRS!C:C,RPT!A417)+SUMIFS(HRS!G:G,HRS!F:F,"OT",HRS!C:C,RPT!A417)+SUMIFS(HRS!G:G,HRS!F:F,"PTO",HRS!C:C,RPT!A417,HRS!S:S,"PTOS")&gt;=38,SUMIFS(HRS!G:G,HRS!F:F,"REG",HRS!C:C,RPT!A417)+SUMIFS(HRS!G:G,HRS!F:F,"OT",HRS!C:C,RPT!A417),0)</f>
        <v>0</v>
      </c>
      <c r="AP417">
        <f>SUMIFS(HRS!G:G,HRS!C:C,E417,HRS!F:F,"REG")+SUMIFS(HRS!G:G,HRS!C:C,E417,HRS!F:F,"OT")</f>
        <v>0</v>
      </c>
      <c r="AS417" s="9" t="str">
        <f t="shared" si="79"/>
        <v>1416 416</v>
      </c>
      <c r="AT417" s="9">
        <f t="shared" si="80"/>
        <v>0</v>
      </c>
      <c r="AU417" s="9" t="str">
        <f t="shared" si="77"/>
        <v/>
      </c>
      <c r="AV417" s="19" t="str">
        <f t="shared" si="83"/>
        <v/>
      </c>
      <c r="BA417"/>
    </row>
    <row r="418" spans="1:53" ht="12.75" customHeight="1" x14ac:dyDescent="0.2">
      <c r="A418" s="2">
        <f>Roster!A418</f>
        <v>0</v>
      </c>
      <c r="B418" s="2">
        <f t="shared" si="84"/>
        <v>417</v>
      </c>
      <c r="C418" s="2">
        <v>1417</v>
      </c>
      <c r="D418" s="2">
        <f>Roster!D418</f>
        <v>0</v>
      </c>
      <c r="F418" s="2">
        <f>IFERROR(INDEX('Cur Sch'!G:G,MATCH(RPT!A418,'Cur Sch'!C:C,0),1),0)</f>
        <v>0</v>
      </c>
      <c r="G418" s="2">
        <f>Roster!N418</f>
        <v>0</v>
      </c>
      <c r="H418" s="3">
        <f>SUMIF(HRS!C:C,RPT!E418,HRS!G:G)</f>
        <v>0</v>
      </c>
      <c r="I418" s="9" t="str">
        <f>IFERROR(IF(VLOOKUP(A418,PA!A:E,5,0)=0,"Yes",""),"No")</f>
        <v>No</v>
      </c>
      <c r="J418" s="9" t="str">
        <f>IFERROR(IF(VLOOKUP(A418,PTO!A:L,12,0)="PTOU Applied", "Unplanned PTO",IF(VLOOKUP(A418,PTO!A:L,12,0)="PTOU ","Denied PTO","Planned PTO")),"No PTO")</f>
        <v>No PTO</v>
      </c>
      <c r="K418" s="9" t="str">
        <f t="shared" si="81"/>
        <v>Check</v>
      </c>
      <c r="L418" s="14" t="str">
        <f>IFERROR(IF(AND(D418="Kroger",OR(U418="1",U418="0")),IF(VLOOKUP(RPT!A418,KRG!$B$2:$BA$200,52,0)=0,IF(RPT!J418="Planned PTO",IF((F418-0.75)&lt;H418,"Check",""),""),""),""),"")</f>
        <v/>
      </c>
      <c r="M418" s="14" t="str">
        <f>IFERROR(IF(IF(D418="Kroger",AVERAGEIFS('QA Check'!E:E,'QA Check'!C:C,RPT!A418,'QA Check'!H:H,"(QA)"),0)&gt;=90%,IF(AND(I418="Yes",J418&lt;&gt;"Unplanned PTO",U418=1),"Check",""),""),"")</f>
        <v/>
      </c>
      <c r="U418" s="17">
        <f t="shared" si="78"/>
        <v>0</v>
      </c>
      <c r="AI418" s="9" t="str">
        <f t="shared" si="82"/>
        <v/>
      </c>
      <c r="AJ418" s="9" t="str">
        <f>IF(G418="Plan 3",IF(AND(H418&gt;=38,J418&lt;&gt;"Unplanned PTO"),IF(AND(INDEX(FPL!P:P,MATCH(RPT!A418,FPL!B:B,0),1)&gt;=0.92),4.25,3),IF(AND(H418&gt;=38,J418="Unplanned PTO",AP418&gt;=38),IF(INDEX(FPL!P:P,MATCH(RPT!A418,FPL!B:B,0),1)&gt;=0.92,4.25,3),IF(INDEX(FPL!P:P,MATCH(RPT!A418,FPL!B:B,0),1)&gt;=0.92,1.25,0))),"")</f>
        <v/>
      </c>
      <c r="AL418" s="22" t="e">
        <f>INDEX(Roster!F:F, MATCH(RPT!A418,Roster!A:A,0),1)</f>
        <v>#N/A</v>
      </c>
      <c r="AM418">
        <f>IF(SUMIFS(HRS!G:G,HRS!F:F,"REG",HRS!C:C,RPT!A418)+SUMIFS(HRS!G:G,HRS!F:F,"OT",HRS!C:C,RPT!A418)+SUMIFS(HRS!G:G,HRS!F:F,"PTO",HRS!C:C,RPT!A418,HRS!S:S,"PTOS")&gt;=38,SUMIFS(HRS!G:G,HRS!F:F,"REG",HRS!C:C,RPT!A418)+SUMIFS(HRS!G:G,HRS!F:F,"OT",HRS!C:C,RPT!A418),0)</f>
        <v>0</v>
      </c>
      <c r="AP418">
        <f>SUMIFS(HRS!G:G,HRS!C:C,E418,HRS!F:F,"REG")+SUMIFS(HRS!G:G,HRS!C:C,E418,HRS!F:F,"OT")</f>
        <v>0</v>
      </c>
      <c r="AS418" s="9" t="str">
        <f t="shared" si="79"/>
        <v>1417 417</v>
      </c>
      <c r="AT418" s="9">
        <f t="shared" si="80"/>
        <v>0</v>
      </c>
      <c r="AU418" s="9" t="str">
        <f t="shared" si="77"/>
        <v/>
      </c>
      <c r="AV418" s="19" t="str">
        <f t="shared" si="83"/>
        <v/>
      </c>
      <c r="BA418"/>
    </row>
    <row r="419" spans="1:53" ht="12.75" customHeight="1" x14ac:dyDescent="0.2">
      <c r="A419" s="2">
        <f>Roster!A419</f>
        <v>0</v>
      </c>
      <c r="B419" s="2">
        <f t="shared" si="84"/>
        <v>418</v>
      </c>
      <c r="C419" s="2">
        <v>1418</v>
      </c>
      <c r="D419" s="2">
        <f>Roster!D419</f>
        <v>0</v>
      </c>
      <c r="F419" s="2">
        <f>IFERROR(INDEX('Cur Sch'!G:G,MATCH(RPT!A419,'Cur Sch'!C:C,0),1),0)</f>
        <v>0</v>
      </c>
      <c r="G419" s="2">
        <f>Roster!N419</f>
        <v>0</v>
      </c>
      <c r="H419" s="3">
        <f>SUMIF(HRS!C:C,RPT!E419,HRS!G:G)</f>
        <v>0</v>
      </c>
      <c r="I419" s="9" t="str">
        <f>IFERROR(IF(VLOOKUP(A419,PA!A:E,5,0)=0,"Yes",""),"No")</f>
        <v>No</v>
      </c>
      <c r="J419" s="9" t="str">
        <f>IFERROR(IF(VLOOKUP(A419,PTO!A:L,12,0)="PTOU Applied", "Unplanned PTO",IF(VLOOKUP(A419,PTO!A:L,12,0)="PTOU ","Denied PTO","Planned PTO")),"No PTO")</f>
        <v>No PTO</v>
      </c>
      <c r="K419" s="9" t="str">
        <f t="shared" si="81"/>
        <v>Check</v>
      </c>
      <c r="L419" s="14" t="str">
        <f>IFERROR(IF(AND(D419="Kroger",OR(U419="1",U419="0")),IF(VLOOKUP(RPT!A419,KRG!$B$2:$BA$200,52,0)=0,IF(RPT!J419="Planned PTO",IF((F419-0.75)&lt;H419,"Check",""),""),""),""),"")</f>
        <v/>
      </c>
      <c r="M419" s="14" t="str">
        <f>IFERROR(IF(IF(D419="Kroger",AVERAGEIFS('QA Check'!E:E,'QA Check'!C:C,RPT!A419,'QA Check'!H:H,"(QA)"),0)&gt;=90%,IF(AND(I419="Yes",J419&lt;&gt;"Unplanned PTO",U419=1),"Check",""),""),"")</f>
        <v/>
      </c>
      <c r="U419" s="17">
        <f t="shared" si="78"/>
        <v>0</v>
      </c>
      <c r="AI419" s="9" t="str">
        <f t="shared" si="82"/>
        <v/>
      </c>
      <c r="AJ419" s="9" t="str">
        <f>IF(G419="Plan 3",IF(AND(H419&gt;=38,J419&lt;&gt;"Unplanned PTO"),IF(AND(INDEX(FPL!P:P,MATCH(RPT!A419,FPL!B:B,0),1)&gt;=0.92),4.25,3),IF(AND(H419&gt;=38,J419="Unplanned PTO",AP419&gt;=38),IF(INDEX(FPL!P:P,MATCH(RPT!A419,FPL!B:B,0),1)&gt;=0.92,4.25,3),IF(INDEX(FPL!P:P,MATCH(RPT!A419,FPL!B:B,0),1)&gt;=0.92,1.25,0))),"")</f>
        <v/>
      </c>
      <c r="AL419" s="22" t="e">
        <f>INDEX(Roster!F:F, MATCH(RPT!A419,Roster!A:A,0),1)</f>
        <v>#N/A</v>
      </c>
      <c r="AM419">
        <f>IF(SUMIFS(HRS!G:G,HRS!F:F,"REG",HRS!C:C,RPT!A419)+SUMIFS(HRS!G:G,HRS!F:F,"OT",HRS!C:C,RPT!A419)+SUMIFS(HRS!G:G,HRS!F:F,"PTO",HRS!C:C,RPT!A419,HRS!S:S,"PTOS")&gt;=38,SUMIFS(HRS!G:G,HRS!F:F,"REG",HRS!C:C,RPT!A419)+SUMIFS(HRS!G:G,HRS!F:F,"OT",HRS!C:C,RPT!A419),0)</f>
        <v>0</v>
      </c>
      <c r="AP419">
        <f>SUMIFS(HRS!G:G,HRS!C:C,E419,HRS!F:F,"REG")+SUMIFS(HRS!G:G,HRS!C:C,E419,HRS!F:F,"OT")</f>
        <v>0</v>
      </c>
      <c r="AS419" s="9" t="str">
        <f t="shared" si="79"/>
        <v>1418 418</v>
      </c>
      <c r="AT419" s="9">
        <f t="shared" si="80"/>
        <v>0</v>
      </c>
      <c r="AU419" s="9" t="str">
        <f t="shared" si="77"/>
        <v/>
      </c>
      <c r="AV419" s="19" t="str">
        <f t="shared" si="83"/>
        <v/>
      </c>
      <c r="BA419"/>
    </row>
    <row r="420" spans="1:53" ht="12.75" customHeight="1" x14ac:dyDescent="0.2">
      <c r="A420" s="2">
        <f>Roster!A420</f>
        <v>0</v>
      </c>
      <c r="B420" s="2">
        <f t="shared" si="84"/>
        <v>419</v>
      </c>
      <c r="C420" s="2">
        <v>1419</v>
      </c>
      <c r="D420" s="2">
        <f>Roster!D420</f>
        <v>0</v>
      </c>
      <c r="F420" s="2">
        <f>IFERROR(INDEX('Cur Sch'!G:G,MATCH(RPT!A420,'Cur Sch'!C:C,0),1),0)</f>
        <v>0</v>
      </c>
      <c r="G420" s="2">
        <f>Roster!N420</f>
        <v>0</v>
      </c>
      <c r="H420" s="3">
        <f>SUMIF(HRS!C:C,RPT!E420,HRS!G:G)</f>
        <v>0</v>
      </c>
      <c r="I420" s="9" t="str">
        <f>IFERROR(IF(VLOOKUP(A420,PA!A:E,5,0)=0,"Yes",""),"No")</f>
        <v>No</v>
      </c>
      <c r="J420" s="9" t="str">
        <f>IFERROR(IF(VLOOKUP(A420,PTO!A:L,12,0)="PTOU Applied", "Unplanned PTO",IF(VLOOKUP(A420,PTO!A:L,12,0)="PTOU ","Denied PTO","Planned PTO")),"No PTO")</f>
        <v>No PTO</v>
      </c>
      <c r="K420" s="9" t="str">
        <f t="shared" si="81"/>
        <v>Check</v>
      </c>
      <c r="L420" s="14" t="str">
        <f>IFERROR(IF(AND(D420="Kroger",OR(U420="1",U420="0")),IF(VLOOKUP(RPT!A420,KRG!$B$2:$BA$200,52,0)=0,IF(RPT!J420="Planned PTO",IF((F420-0.75)&lt;H420,"Check",""),""),""),""),"")</f>
        <v/>
      </c>
      <c r="M420" s="14" t="str">
        <f>IFERROR(IF(IF(D420="Kroger",AVERAGEIFS('QA Check'!E:E,'QA Check'!C:C,RPT!A420,'QA Check'!H:H,"(QA)"),0)&gt;=90%,IF(AND(I420="Yes",J420&lt;&gt;"Unplanned PTO",U420=1),"Check",""),""),"")</f>
        <v/>
      </c>
      <c r="U420" s="17">
        <f t="shared" si="78"/>
        <v>0</v>
      </c>
      <c r="AI420" s="9" t="str">
        <f t="shared" si="82"/>
        <v/>
      </c>
      <c r="AJ420" s="9" t="str">
        <f>IF(G420="Plan 3",IF(AND(H420&gt;=38,J420&lt;&gt;"Unplanned PTO"),IF(AND(INDEX(FPL!P:P,MATCH(RPT!A420,FPL!B:B,0),1)&gt;=0.92),4.25,3),IF(AND(H420&gt;=38,J420="Unplanned PTO",AP420&gt;=38),IF(INDEX(FPL!P:P,MATCH(RPT!A420,FPL!B:B,0),1)&gt;=0.92,4.25,3),IF(INDEX(FPL!P:P,MATCH(RPT!A420,FPL!B:B,0),1)&gt;=0.92,1.25,0))),"")</f>
        <v/>
      </c>
      <c r="AL420" s="22" t="e">
        <f>INDEX(Roster!F:F, MATCH(RPT!A420,Roster!A:A,0),1)</f>
        <v>#N/A</v>
      </c>
      <c r="AM420">
        <f>IF(SUMIFS(HRS!G:G,HRS!F:F,"REG",HRS!C:C,RPT!A420)+SUMIFS(HRS!G:G,HRS!F:F,"OT",HRS!C:C,RPT!A420)+SUMIFS(HRS!G:G,HRS!F:F,"PTO",HRS!C:C,RPT!A420,HRS!S:S,"PTOS")&gt;=38,SUMIFS(HRS!G:G,HRS!F:F,"REG",HRS!C:C,RPT!A420)+SUMIFS(HRS!G:G,HRS!F:F,"OT",HRS!C:C,RPT!A420),0)</f>
        <v>0</v>
      </c>
      <c r="AP420">
        <f>SUMIFS(HRS!G:G,HRS!C:C,E420,HRS!F:F,"REG")+SUMIFS(HRS!G:G,HRS!C:C,E420,HRS!F:F,"OT")</f>
        <v>0</v>
      </c>
      <c r="AS420" s="9" t="str">
        <f t="shared" si="79"/>
        <v>1419 419</v>
      </c>
      <c r="AT420" s="9">
        <f t="shared" si="80"/>
        <v>0</v>
      </c>
      <c r="AU420" s="9" t="str">
        <f t="shared" si="77"/>
        <v/>
      </c>
      <c r="AV420" s="19" t="str">
        <f t="shared" si="83"/>
        <v/>
      </c>
      <c r="BA420"/>
    </row>
    <row r="421" spans="1:53" ht="12.75" customHeight="1" x14ac:dyDescent="0.2">
      <c r="A421" s="2">
        <f>Roster!A421</f>
        <v>0</v>
      </c>
      <c r="B421" s="2">
        <f t="shared" si="84"/>
        <v>420</v>
      </c>
      <c r="C421" s="2">
        <v>1420</v>
      </c>
      <c r="D421" s="2">
        <f>Roster!D421</f>
        <v>0</v>
      </c>
      <c r="F421" s="2">
        <f>IFERROR(INDEX('Cur Sch'!G:G,MATCH(RPT!A421,'Cur Sch'!C:C,0),1),0)</f>
        <v>0</v>
      </c>
      <c r="G421" s="2">
        <f>Roster!N421</f>
        <v>0</v>
      </c>
      <c r="H421" s="3">
        <f>SUMIF(HRS!C:C,RPT!E421,HRS!G:G)</f>
        <v>0</v>
      </c>
      <c r="I421" s="9" t="str">
        <f>IFERROR(IF(VLOOKUP(A421,PA!A:E,5,0)=0,"Yes",""),"No")</f>
        <v>No</v>
      </c>
      <c r="J421" s="9" t="str">
        <f>IFERROR(IF(VLOOKUP(A421,PTO!A:L,12,0)="PTOU Applied", "Unplanned PTO",IF(VLOOKUP(A421,PTO!A:L,12,0)="PTOU ","Denied PTO","Planned PTO")),"No PTO")</f>
        <v>No PTO</v>
      </c>
      <c r="K421" s="9" t="str">
        <f t="shared" si="81"/>
        <v>Check</v>
      </c>
      <c r="L421" s="14" t="str">
        <f>IFERROR(IF(AND(D421="Kroger",OR(U421="1",U421="0")),IF(VLOOKUP(RPT!A421,KRG!$B$2:$BA$200,52,0)=0,IF(RPT!J421="Planned PTO",IF((F421-0.75)&lt;H421,"Check",""),""),""),""),"")</f>
        <v/>
      </c>
      <c r="M421" s="14" t="str">
        <f>IFERROR(IF(IF(D421="Kroger",AVERAGEIFS('QA Check'!E:E,'QA Check'!C:C,RPT!A421,'QA Check'!H:H,"(QA)"),0)&gt;=90%,IF(AND(I421="Yes",J421&lt;&gt;"Unplanned PTO",U421=1),"Check",""),""),"")</f>
        <v/>
      </c>
      <c r="U421" s="17">
        <f t="shared" si="78"/>
        <v>0</v>
      </c>
      <c r="AI421" s="9" t="str">
        <f t="shared" si="82"/>
        <v/>
      </c>
      <c r="AJ421" s="9" t="str">
        <f>IF(G421="Plan 3",IF(AND(H421&gt;=38,J421&lt;&gt;"Unplanned PTO"),IF(AND(INDEX(FPL!P:P,MATCH(RPT!A421,FPL!B:B,0),1)&gt;=0.92),4.25,3),IF(AND(H421&gt;=38,J421="Unplanned PTO",AP421&gt;=38),IF(INDEX(FPL!P:P,MATCH(RPT!A421,FPL!B:B,0),1)&gt;=0.92,4.25,3),IF(INDEX(FPL!P:P,MATCH(RPT!A421,FPL!B:B,0),1)&gt;=0.92,1.25,0))),"")</f>
        <v/>
      </c>
      <c r="AL421" s="22" t="e">
        <f>INDEX(Roster!F:F, MATCH(RPT!A421,Roster!A:A,0),1)</f>
        <v>#N/A</v>
      </c>
      <c r="AM421">
        <f>IF(SUMIFS(HRS!G:G,HRS!F:F,"REG",HRS!C:C,RPT!A421)+SUMIFS(HRS!G:G,HRS!F:F,"OT",HRS!C:C,RPT!A421)+SUMIFS(HRS!G:G,HRS!F:F,"PTO",HRS!C:C,RPT!A421,HRS!S:S,"PTOS")&gt;=38,SUMIFS(HRS!G:G,HRS!F:F,"REG",HRS!C:C,RPT!A421)+SUMIFS(HRS!G:G,HRS!F:F,"OT",HRS!C:C,RPT!A421),0)</f>
        <v>0</v>
      </c>
      <c r="AP421">
        <f>SUMIFS(HRS!G:G,HRS!C:C,E421,HRS!F:F,"REG")+SUMIFS(HRS!G:G,HRS!C:C,E421,HRS!F:F,"OT")</f>
        <v>0</v>
      </c>
      <c r="AS421" s="9" t="str">
        <f t="shared" si="79"/>
        <v>1420 420</v>
      </c>
      <c r="AT421" s="9">
        <f t="shared" si="80"/>
        <v>0</v>
      </c>
      <c r="AU421" s="9" t="str">
        <f t="shared" si="77"/>
        <v/>
      </c>
      <c r="AV421" s="19" t="str">
        <f t="shared" si="83"/>
        <v/>
      </c>
      <c r="BA421"/>
    </row>
    <row r="422" spans="1:53" ht="12.75" customHeight="1" x14ac:dyDescent="0.2">
      <c r="A422" s="2">
        <f>Roster!A422</f>
        <v>0</v>
      </c>
      <c r="B422" s="2">
        <f t="shared" si="84"/>
        <v>421</v>
      </c>
      <c r="C422" s="2">
        <v>1421</v>
      </c>
      <c r="D422" s="2">
        <f>Roster!D422</f>
        <v>0</v>
      </c>
      <c r="F422" s="2">
        <f>IFERROR(INDEX('Cur Sch'!G:G,MATCH(RPT!A422,'Cur Sch'!C:C,0),1),0)</f>
        <v>0</v>
      </c>
      <c r="G422" s="2">
        <f>Roster!N422</f>
        <v>0</v>
      </c>
      <c r="H422" s="3">
        <f>SUMIF(HRS!C:C,RPT!E422,HRS!G:G)</f>
        <v>0</v>
      </c>
      <c r="I422" s="9" t="str">
        <f>IFERROR(IF(VLOOKUP(A422,PA!A:E,5,0)=0,"Yes",""),"No")</f>
        <v>No</v>
      </c>
      <c r="J422" s="9" t="str">
        <f>IFERROR(IF(VLOOKUP(A422,PTO!A:L,12,0)="PTOU Applied", "Unplanned PTO",IF(VLOOKUP(A422,PTO!A:L,12,0)="PTOU ","Denied PTO","Planned PTO")),"No PTO")</f>
        <v>No PTO</v>
      </c>
      <c r="K422" s="9" t="str">
        <f t="shared" si="81"/>
        <v>Check</v>
      </c>
      <c r="L422" s="14" t="str">
        <f>IFERROR(IF(AND(D422="Kroger",OR(U422="1",U422="0")),IF(VLOOKUP(RPT!A422,KRG!$B$2:$BA$200,52,0)=0,IF(RPT!J422="Planned PTO",IF((F422-0.75)&lt;H422,"Check",""),""),""),""),"")</f>
        <v/>
      </c>
      <c r="M422" s="14" t="str">
        <f>IFERROR(IF(IF(D422="Kroger",AVERAGEIFS('QA Check'!E:E,'QA Check'!C:C,RPT!A422,'QA Check'!H:H,"(QA)"),0)&gt;=90%,IF(AND(I422="Yes",J422&lt;&gt;"Unplanned PTO",U422=1),"Check",""),""),"")</f>
        <v/>
      </c>
      <c r="U422" s="17">
        <f t="shared" si="78"/>
        <v>0</v>
      </c>
      <c r="AI422" s="9" t="str">
        <f t="shared" si="82"/>
        <v/>
      </c>
      <c r="AJ422" s="9" t="str">
        <f>IF(G422="Plan 3",IF(AND(H422&gt;=38,J422&lt;&gt;"Unplanned PTO"),IF(AND(INDEX(FPL!P:P,MATCH(RPT!A422,FPL!B:B,0),1)&gt;=0.92),4.25,3),IF(AND(H422&gt;=38,J422="Unplanned PTO",AP422&gt;=38),IF(INDEX(FPL!P:P,MATCH(RPT!A422,FPL!B:B,0),1)&gt;=0.92,4.25,3),IF(INDEX(FPL!P:P,MATCH(RPT!A422,FPL!B:B,0),1)&gt;=0.92,1.25,0))),"")</f>
        <v/>
      </c>
      <c r="AL422" s="22" t="e">
        <f>INDEX(Roster!F:F, MATCH(RPT!A422,Roster!A:A,0),1)</f>
        <v>#N/A</v>
      </c>
      <c r="AM422">
        <f>IF(SUMIFS(HRS!G:G,HRS!F:F,"REG",HRS!C:C,RPT!A422)+SUMIFS(HRS!G:G,HRS!F:F,"OT",HRS!C:C,RPT!A422)+SUMIFS(HRS!G:G,HRS!F:F,"PTO",HRS!C:C,RPT!A422,HRS!S:S,"PTOS")&gt;=38,SUMIFS(HRS!G:G,HRS!F:F,"REG",HRS!C:C,RPT!A422)+SUMIFS(HRS!G:G,HRS!F:F,"OT",HRS!C:C,RPT!A422),0)</f>
        <v>0</v>
      </c>
      <c r="AP422">
        <f>SUMIFS(HRS!G:G,HRS!C:C,E422,HRS!F:F,"REG")+SUMIFS(HRS!G:G,HRS!C:C,E422,HRS!F:F,"OT")</f>
        <v>0</v>
      </c>
      <c r="AS422" s="9" t="str">
        <f t="shared" si="79"/>
        <v>1421 421</v>
      </c>
      <c r="AT422" s="9">
        <f t="shared" si="80"/>
        <v>0</v>
      </c>
      <c r="AU422" s="9" t="str">
        <f t="shared" si="77"/>
        <v/>
      </c>
      <c r="AV422" s="19" t="str">
        <f t="shared" si="83"/>
        <v/>
      </c>
      <c r="BA422"/>
    </row>
    <row r="423" spans="1:53" ht="12.75" customHeight="1" x14ac:dyDescent="0.2">
      <c r="A423" s="2">
        <f>Roster!A423</f>
        <v>0</v>
      </c>
      <c r="B423" s="2">
        <f t="shared" si="84"/>
        <v>422</v>
      </c>
      <c r="C423" s="2">
        <v>1422</v>
      </c>
      <c r="D423" s="2">
        <f>Roster!D423</f>
        <v>0</v>
      </c>
      <c r="F423" s="2">
        <f>IFERROR(INDEX('Cur Sch'!G:G,MATCH(RPT!A423,'Cur Sch'!C:C,0),1),0)</f>
        <v>0</v>
      </c>
      <c r="G423" s="2">
        <f>Roster!N423</f>
        <v>0</v>
      </c>
      <c r="H423" s="3">
        <f>SUMIF(HRS!C:C,RPT!E423,HRS!G:G)</f>
        <v>0</v>
      </c>
      <c r="I423" s="9" t="str">
        <f>IFERROR(IF(VLOOKUP(A423,PA!A:E,5,0)=0,"Yes",""),"No")</f>
        <v>No</v>
      </c>
      <c r="J423" s="9" t="str">
        <f>IFERROR(IF(VLOOKUP(A423,PTO!A:L,12,0)="PTOU Applied", "Unplanned PTO",IF(VLOOKUP(A423,PTO!A:L,12,0)="PTOU ","Denied PTO","Planned PTO")),"No PTO")</f>
        <v>No PTO</v>
      </c>
      <c r="K423" s="9" t="str">
        <f t="shared" si="81"/>
        <v>Check</v>
      </c>
      <c r="L423" s="14" t="str">
        <f>IFERROR(IF(AND(D423="Kroger",OR(U423="1",U423="0")),IF(VLOOKUP(RPT!A423,KRG!$B$2:$BA$200,52,0)=0,IF(RPT!J423="Planned PTO",IF((F423-0.75)&lt;H423,"Check",""),""),""),""),"")</f>
        <v/>
      </c>
      <c r="M423" s="14" t="str">
        <f>IFERROR(IF(IF(D423="Kroger",AVERAGEIFS('QA Check'!E:E,'QA Check'!C:C,RPT!A423,'QA Check'!H:H,"(QA)"),0)&gt;=90%,IF(AND(I423="Yes",J423&lt;&gt;"Unplanned PTO",U423=1),"Check",""),""),"")</f>
        <v/>
      </c>
      <c r="U423" s="17">
        <f t="shared" si="78"/>
        <v>0</v>
      </c>
      <c r="AI423" s="9" t="str">
        <f t="shared" si="82"/>
        <v/>
      </c>
      <c r="AJ423" s="9" t="str">
        <f>IF(G423="Plan 3",IF(AND(H423&gt;=38,J423&lt;&gt;"Unplanned PTO"),IF(AND(INDEX(FPL!P:P,MATCH(RPT!A423,FPL!B:B,0),1)&gt;=0.92),4.25,3),IF(AND(H423&gt;=38,J423="Unplanned PTO",AP423&gt;=38),IF(INDEX(FPL!P:P,MATCH(RPT!A423,FPL!B:B,0),1)&gt;=0.92,4.25,3),IF(INDEX(FPL!P:P,MATCH(RPT!A423,FPL!B:B,0),1)&gt;=0.92,1.25,0))),"")</f>
        <v/>
      </c>
      <c r="AL423" s="22" t="e">
        <f>INDEX(Roster!F:F, MATCH(RPT!A423,Roster!A:A,0),1)</f>
        <v>#N/A</v>
      </c>
      <c r="AM423">
        <f>IF(SUMIFS(HRS!G:G,HRS!F:F,"REG",HRS!C:C,RPT!A423)+SUMIFS(HRS!G:G,HRS!F:F,"OT",HRS!C:C,RPT!A423)+SUMIFS(HRS!G:G,HRS!F:F,"PTO",HRS!C:C,RPT!A423,HRS!S:S,"PTOS")&gt;=38,SUMIFS(HRS!G:G,HRS!F:F,"REG",HRS!C:C,RPT!A423)+SUMIFS(HRS!G:G,HRS!F:F,"OT",HRS!C:C,RPT!A423),0)</f>
        <v>0</v>
      </c>
      <c r="AP423">
        <f>SUMIFS(HRS!G:G,HRS!C:C,E423,HRS!F:F,"REG")+SUMIFS(HRS!G:G,HRS!C:C,E423,HRS!F:F,"OT")</f>
        <v>0</v>
      </c>
      <c r="AS423" s="9" t="str">
        <f t="shared" si="79"/>
        <v>1422 422</v>
      </c>
      <c r="AT423" s="9">
        <f t="shared" si="80"/>
        <v>0</v>
      </c>
      <c r="AU423" s="9" t="str">
        <f t="shared" si="77"/>
        <v/>
      </c>
      <c r="AV423" s="19" t="str">
        <f t="shared" si="83"/>
        <v/>
      </c>
      <c r="BA423"/>
    </row>
    <row r="424" spans="1:53" ht="12.75" customHeight="1" x14ac:dyDescent="0.2">
      <c r="A424" s="2">
        <f>Roster!A424</f>
        <v>0</v>
      </c>
      <c r="B424" s="2">
        <f t="shared" si="84"/>
        <v>423</v>
      </c>
      <c r="C424" s="2">
        <v>1423</v>
      </c>
      <c r="D424" s="2">
        <f>Roster!D424</f>
        <v>0</v>
      </c>
      <c r="F424" s="2">
        <f>IFERROR(INDEX('Cur Sch'!G:G,MATCH(RPT!A424,'Cur Sch'!C:C,0),1),0)</f>
        <v>0</v>
      </c>
      <c r="G424" s="2">
        <f>Roster!N424</f>
        <v>0</v>
      </c>
      <c r="H424" s="3">
        <f>SUMIF(HRS!C:C,RPT!E424,HRS!G:G)</f>
        <v>0</v>
      </c>
      <c r="I424" s="9" t="str">
        <f>IFERROR(IF(VLOOKUP(A424,PA!A:E,5,0)=0,"Yes",""),"No")</f>
        <v>No</v>
      </c>
      <c r="J424" s="9" t="str">
        <f>IFERROR(IF(VLOOKUP(A424,PTO!A:L,12,0)="PTOU Applied", "Unplanned PTO",IF(VLOOKUP(A424,PTO!A:L,12,0)="PTOU ","Denied PTO","Planned PTO")),"No PTO")</f>
        <v>No PTO</v>
      </c>
      <c r="K424" s="9" t="str">
        <f t="shared" si="81"/>
        <v>Check</v>
      </c>
      <c r="L424" s="14" t="str">
        <f>IFERROR(IF(AND(D424="Kroger",OR(U424="1",U424="0")),IF(VLOOKUP(RPT!A424,KRG!$B$2:$BA$200,52,0)=0,IF(RPT!J424="Planned PTO",IF((F424-0.75)&lt;H424,"Check",""),""),""),""),"")</f>
        <v/>
      </c>
      <c r="M424" s="14" t="str">
        <f>IFERROR(IF(IF(D424="Kroger",AVERAGEIFS('QA Check'!E:E,'QA Check'!C:C,RPT!A424,'QA Check'!H:H,"(QA)"),0)&gt;=90%,IF(AND(I424="Yes",J424&lt;&gt;"Unplanned PTO",U424=1),"Check",""),""),"")</f>
        <v/>
      </c>
      <c r="U424" s="17">
        <f t="shared" si="78"/>
        <v>0</v>
      </c>
      <c r="AI424" s="9" t="str">
        <f t="shared" si="82"/>
        <v/>
      </c>
      <c r="AJ424" s="9" t="str">
        <f>IF(G424="Plan 3",IF(AND(H424&gt;=38,J424&lt;&gt;"Unplanned PTO"),IF(AND(INDEX(FPL!P:P,MATCH(RPT!A424,FPL!B:B,0),1)&gt;=0.92),4.25,3),IF(AND(H424&gt;=38,J424="Unplanned PTO",AP424&gt;=38),IF(INDEX(FPL!P:P,MATCH(RPT!A424,FPL!B:B,0),1)&gt;=0.92,4.25,3),IF(INDEX(FPL!P:P,MATCH(RPT!A424,FPL!B:B,0),1)&gt;=0.92,1.25,0))),"")</f>
        <v/>
      </c>
      <c r="AL424" s="22" t="e">
        <f>INDEX(Roster!F:F, MATCH(RPT!A424,Roster!A:A,0),1)</f>
        <v>#N/A</v>
      </c>
      <c r="AM424">
        <f>IF(SUMIFS(HRS!G:G,HRS!F:F,"REG",HRS!C:C,RPT!A424)+SUMIFS(HRS!G:G,HRS!F:F,"OT",HRS!C:C,RPT!A424)+SUMIFS(HRS!G:G,HRS!F:F,"PTO",HRS!C:C,RPT!A424,HRS!S:S,"PTOS")&gt;=38,SUMIFS(HRS!G:G,HRS!F:F,"REG",HRS!C:C,RPT!A424)+SUMIFS(HRS!G:G,HRS!F:F,"OT",HRS!C:C,RPT!A424),0)</f>
        <v>0</v>
      </c>
      <c r="AP424">
        <f>SUMIFS(HRS!G:G,HRS!C:C,E424,HRS!F:F,"REG")+SUMIFS(HRS!G:G,HRS!C:C,E424,HRS!F:F,"OT")</f>
        <v>0</v>
      </c>
      <c r="AS424" s="9" t="str">
        <f t="shared" si="79"/>
        <v>1423 423</v>
      </c>
      <c r="AT424" s="9">
        <f t="shared" si="80"/>
        <v>0</v>
      </c>
      <c r="AU424" s="9" t="str">
        <f t="shared" si="77"/>
        <v/>
      </c>
      <c r="AV424" s="19" t="str">
        <f t="shared" si="83"/>
        <v/>
      </c>
      <c r="BA424"/>
    </row>
    <row r="425" spans="1:53" ht="12.75" customHeight="1" x14ac:dyDescent="0.2">
      <c r="A425" s="2">
        <f>Roster!A425</f>
        <v>0</v>
      </c>
      <c r="B425" s="2">
        <f t="shared" si="84"/>
        <v>424</v>
      </c>
      <c r="C425" s="2">
        <v>1424</v>
      </c>
      <c r="D425" s="2">
        <f>Roster!D425</f>
        <v>0</v>
      </c>
      <c r="F425" s="2">
        <f>IFERROR(INDEX('Cur Sch'!G:G,MATCH(RPT!A425,'Cur Sch'!C:C,0),1),0)</f>
        <v>0</v>
      </c>
      <c r="G425" s="2">
        <f>Roster!N425</f>
        <v>0</v>
      </c>
      <c r="H425" s="3">
        <f>SUMIF(HRS!C:C,RPT!E425,HRS!G:G)</f>
        <v>0</v>
      </c>
      <c r="I425" s="9" t="str">
        <f>IFERROR(IF(VLOOKUP(A425,PA!A:E,5,0)=0,"Yes",""),"No")</f>
        <v>No</v>
      </c>
      <c r="J425" s="9" t="str">
        <f>IFERROR(IF(VLOOKUP(A425,PTO!A:L,12,0)="PTOU Applied", "Unplanned PTO",IF(VLOOKUP(A425,PTO!A:L,12,0)="PTOU ","Denied PTO","Planned PTO")),"No PTO")</f>
        <v>No PTO</v>
      </c>
      <c r="K425" s="9" t="str">
        <f t="shared" si="81"/>
        <v>Check</v>
      </c>
      <c r="L425" s="14" t="str">
        <f>IFERROR(IF(AND(D425="Kroger",OR(U425="1",U425="0")),IF(VLOOKUP(RPT!A425,KRG!$B$2:$BA$200,52,0)=0,IF(RPT!J425="Planned PTO",IF((F425-0.75)&lt;H425,"Check",""),""),""),""),"")</f>
        <v/>
      </c>
      <c r="M425" s="14" t="str">
        <f>IFERROR(IF(IF(D425="Kroger",AVERAGEIFS('QA Check'!E:E,'QA Check'!C:C,RPT!A425,'QA Check'!H:H,"(QA)"),0)&gt;=90%,IF(AND(I425="Yes",J425&lt;&gt;"Unplanned PTO",U425=1),"Check",""),""),"")</f>
        <v/>
      </c>
      <c r="U425" s="17">
        <f t="shared" si="78"/>
        <v>0</v>
      </c>
      <c r="AI425" s="9" t="str">
        <f t="shared" si="82"/>
        <v/>
      </c>
      <c r="AJ425" s="9" t="str">
        <f>IF(G425="Plan 3",IF(AND(H425&gt;=38,J425&lt;&gt;"Unplanned PTO"),IF(AND(INDEX(FPL!P:P,MATCH(RPT!A425,FPL!B:B,0),1)&gt;=0.92),4.25,3),IF(AND(H425&gt;=38,J425="Unplanned PTO",AP425&gt;=38),IF(INDEX(FPL!P:P,MATCH(RPT!A425,FPL!B:B,0),1)&gt;=0.92,4.25,3),IF(INDEX(FPL!P:P,MATCH(RPT!A425,FPL!B:B,0),1)&gt;=0.92,1.25,0))),"")</f>
        <v/>
      </c>
      <c r="AL425" s="22" t="e">
        <f>INDEX(Roster!F:F, MATCH(RPT!A425,Roster!A:A,0),1)</f>
        <v>#N/A</v>
      </c>
      <c r="AM425">
        <f>IF(SUMIFS(HRS!G:G,HRS!F:F,"REG",HRS!C:C,RPT!A425)+SUMIFS(HRS!G:G,HRS!F:F,"OT",HRS!C:C,RPT!A425)+SUMIFS(HRS!G:G,HRS!F:F,"PTO",HRS!C:C,RPT!A425,HRS!S:S,"PTOS")&gt;=38,SUMIFS(HRS!G:G,HRS!F:F,"REG",HRS!C:C,RPT!A425)+SUMIFS(HRS!G:G,HRS!F:F,"OT",HRS!C:C,RPT!A425),0)</f>
        <v>0</v>
      </c>
      <c r="AP425">
        <f>SUMIFS(HRS!G:G,HRS!C:C,E425,HRS!F:F,"REG")+SUMIFS(HRS!G:G,HRS!C:C,E425,HRS!F:F,"OT")</f>
        <v>0</v>
      </c>
      <c r="AS425" s="9" t="str">
        <f t="shared" si="79"/>
        <v>1424 424</v>
      </c>
      <c r="AT425" s="9">
        <f t="shared" si="80"/>
        <v>0</v>
      </c>
      <c r="AU425" s="9" t="str">
        <f t="shared" si="77"/>
        <v/>
      </c>
      <c r="AV425" s="19" t="str">
        <f t="shared" si="83"/>
        <v/>
      </c>
      <c r="BA425"/>
    </row>
    <row r="426" spans="1:53" x14ac:dyDescent="0.2">
      <c r="AI426" s="9" t="str">
        <f t="shared" si="82"/>
        <v/>
      </c>
      <c r="AJ426" s="9" t="str">
        <f>IF(G426="Plan 3",IF(AND(H426&gt;=38,J426&lt;&gt;"Unplanned PTO"),IF(AND(INDEX(FPL!P:P,MATCH(RPT!A426,FPL!B:B,0),1)&gt;=0.92),4.25,3),IF(AND(H426&gt;=38,J426="Unplanned PTO",AP426&gt;=38),IF(INDEX(FPL!P:P,MATCH(RPT!A426,FPL!B:B,0),1)&gt;=0.92,4.25,3),IF(INDEX(FPL!P:P,MATCH(RPT!A426,FPL!B:B,0),1)&gt;=0.92,1.25,0))),"")</f>
        <v/>
      </c>
      <c r="AL426" s="22" t="e">
        <f>INDEX(Roster!F:F, MATCH(RPT!A426,Roster!A:A,0),1)</f>
        <v>#N/A</v>
      </c>
      <c r="AM426">
        <f>IF(SUMIFS(HRS!G:G,HRS!F:F,"REG",HRS!C:C,RPT!A426)+SUMIFS(HRS!G:G,HRS!F:F,"OT",HRS!C:C,RPT!A426)+SUMIFS(HRS!G:G,HRS!F:F,"PTO",HRS!C:C,RPT!A426,HRS!S:S,"PTOS")&gt;=38,SUMIFS(HRS!G:G,HRS!F:F,"REG",HRS!C:C,RPT!A426)+SUMIFS(HRS!G:G,HRS!F:F,"OT",HRS!C:C,RPT!A426),0)</f>
        <v>0</v>
      </c>
      <c r="AP426">
        <f>SUMIFS(HRS!G:G,HRS!C:C,E426,HRS!F:F,"REG")+SUMIFS(HRS!G:G,HRS!C:C,E426,HRS!F:F,"OT")</f>
        <v>0</v>
      </c>
      <c r="AS426" s="9" t="str">
        <f t="shared" si="79"/>
        <v xml:space="preserve"> </v>
      </c>
      <c r="AT426" s="9">
        <f t="shared" si="80"/>
        <v>0</v>
      </c>
      <c r="AU426" s="9" t="str">
        <f t="shared" si="77"/>
        <v/>
      </c>
      <c r="AV426" s="19" t="str">
        <f t="shared" si="83"/>
        <v/>
      </c>
    </row>
    <row r="427" spans="1:53" x14ac:dyDescent="0.2">
      <c r="AI427" s="9" t="str">
        <f t="shared" si="82"/>
        <v/>
      </c>
      <c r="AJ427" s="9" t="str">
        <f>IF(G427="Plan 3",IF(AND(H427&gt;=38,J427&lt;&gt;"Unplanned PTO"),IF(AND(INDEX(FPL!P:P,MATCH(RPT!A427,FPL!B:B,0),1)&gt;=0.92),4.25,3),IF(AND(H427&gt;=38,J427="Unplanned PTO",AP427&gt;=38),IF(INDEX(FPL!P:P,MATCH(RPT!A427,FPL!B:B,0),1)&gt;=0.92,4.25,3),IF(INDEX(FPL!P:P,MATCH(RPT!A427,FPL!B:B,0),1)&gt;=0.92,1.25,0))),"")</f>
        <v/>
      </c>
      <c r="AL427" s="22" t="e">
        <f>INDEX(Roster!F:F, MATCH(RPT!A427,Roster!A:A,0),1)</f>
        <v>#N/A</v>
      </c>
      <c r="AM427">
        <f>IF(SUMIFS(HRS!G:G,HRS!F:F,"REG",HRS!C:C,RPT!A427)+SUMIFS(HRS!G:G,HRS!F:F,"OT",HRS!C:C,RPT!A427)+SUMIFS(HRS!G:G,HRS!F:F,"PTO",HRS!C:C,RPT!A427,HRS!S:S,"PTOS")&gt;=38,SUMIFS(HRS!G:G,HRS!F:F,"REG",HRS!C:C,RPT!A427)+SUMIFS(HRS!G:G,HRS!F:F,"OT",HRS!C:C,RPT!A427),0)</f>
        <v>0</v>
      </c>
      <c r="AP427">
        <f>SUMIFS(HRS!G:G,HRS!C:C,E427,HRS!F:F,"REG")+SUMIFS(HRS!G:G,HRS!C:C,E427,HRS!F:F,"OT")</f>
        <v>0</v>
      </c>
      <c r="AS427" s="9" t="str">
        <f t="shared" si="79"/>
        <v xml:space="preserve"> </v>
      </c>
      <c r="AT427" s="9">
        <f t="shared" si="80"/>
        <v>0</v>
      </c>
      <c r="AU427" s="9" t="str">
        <f t="shared" ref="AU427:AU490" si="85">IF(AP427-F427&gt;0.15,"OT","")</f>
        <v/>
      </c>
      <c r="AV427" s="19" t="str">
        <f t="shared" si="83"/>
        <v/>
      </c>
    </row>
    <row r="428" spans="1:53" x14ac:dyDescent="0.2">
      <c r="AI428" s="9" t="str">
        <f t="shared" si="82"/>
        <v/>
      </c>
      <c r="AJ428" s="9" t="str">
        <f>IF(G428="Plan 3",IF(AND(H428&gt;=38,J428&lt;&gt;"Unplanned PTO"),IF(AND(INDEX(FPL!P:P,MATCH(RPT!A428,FPL!B:B,0),1)&gt;=0.92),4.25,3),IF(AND(H428&gt;=38,J428="Unplanned PTO",AP428&gt;=38),IF(INDEX(FPL!P:P,MATCH(RPT!A428,FPL!B:B,0),1)&gt;=0.92,4.25,3),IF(INDEX(FPL!P:P,MATCH(RPT!A428,FPL!B:B,0),1)&gt;=0.92,1.25,0))),"")</f>
        <v/>
      </c>
      <c r="AL428" s="22" t="e">
        <f>INDEX(Roster!F:F, MATCH(RPT!A428,Roster!A:A,0),1)</f>
        <v>#N/A</v>
      </c>
      <c r="AM428">
        <f>IF(SUMIFS(HRS!G:G,HRS!F:F,"REG",HRS!C:C,RPT!A428)+SUMIFS(HRS!G:G,HRS!F:F,"OT",HRS!C:C,RPT!A428)+SUMIFS(HRS!G:G,HRS!F:F,"PTO",HRS!C:C,RPT!A428,HRS!S:S,"PTOS")&gt;=38,SUMIFS(HRS!G:G,HRS!F:F,"REG",HRS!C:C,RPT!A428)+SUMIFS(HRS!G:G,HRS!F:F,"OT",HRS!C:C,RPT!A428),0)</f>
        <v>0</v>
      </c>
      <c r="AP428">
        <f>SUMIFS(HRS!G:G,HRS!C:C,E428,HRS!F:F,"REG")+SUMIFS(HRS!G:G,HRS!C:C,E428,HRS!F:F,"OT")</f>
        <v>0</v>
      </c>
      <c r="AS428" s="9" t="str">
        <f t="shared" si="79"/>
        <v xml:space="preserve"> </v>
      </c>
      <c r="AT428" s="9">
        <f t="shared" si="80"/>
        <v>0</v>
      </c>
      <c r="AU428" s="9" t="str">
        <f t="shared" si="85"/>
        <v/>
      </c>
      <c r="AV428" s="19" t="str">
        <f t="shared" si="83"/>
        <v/>
      </c>
    </row>
    <row r="429" spans="1:53" x14ac:dyDescent="0.2">
      <c r="AI429" s="9" t="str">
        <f t="shared" si="82"/>
        <v/>
      </c>
      <c r="AJ429" s="9" t="str">
        <f>IF(G429="Plan 3",IF(AND(H429&gt;=38,J429&lt;&gt;"Unplanned PTO"),IF(AND(INDEX(FPL!P:P,MATCH(RPT!A429,FPL!B:B,0),1)&gt;=0.92),4.25,3),IF(AND(H429&gt;=38,J429="Unplanned PTO",AP429&gt;=38),IF(INDEX(FPL!P:P,MATCH(RPT!A429,FPL!B:B,0),1)&gt;=0.92,4.25,3),IF(INDEX(FPL!P:P,MATCH(RPT!A429,FPL!B:B,0),1)&gt;=0.92,1.25,0))),"")</f>
        <v/>
      </c>
      <c r="AL429" s="22" t="e">
        <f>INDEX(Roster!F:F, MATCH(RPT!A429,Roster!A:A,0),1)</f>
        <v>#N/A</v>
      </c>
      <c r="AM429">
        <f>IF(SUMIFS(HRS!G:G,HRS!F:F,"REG",HRS!C:C,RPT!A429)+SUMIFS(HRS!G:G,HRS!F:F,"OT",HRS!C:C,RPT!A429)+SUMIFS(HRS!G:G,HRS!F:F,"PTO",HRS!C:C,RPT!A429,HRS!S:S,"PTOS")&gt;=38,SUMIFS(HRS!G:G,HRS!F:F,"REG",HRS!C:C,RPT!A429)+SUMIFS(HRS!G:G,HRS!F:F,"OT",HRS!C:C,RPT!A429),0)</f>
        <v>0</v>
      </c>
      <c r="AP429">
        <f>SUMIFS(HRS!G:G,HRS!C:C,E429,HRS!F:F,"REG")+SUMIFS(HRS!G:G,HRS!C:C,E429,HRS!F:F,"OT")</f>
        <v>0</v>
      </c>
      <c r="AS429" s="9" t="str">
        <f t="shared" si="79"/>
        <v xml:space="preserve"> </v>
      </c>
      <c r="AT429" s="9">
        <f t="shared" si="80"/>
        <v>0</v>
      </c>
      <c r="AU429" s="9" t="str">
        <f t="shared" si="85"/>
        <v/>
      </c>
      <c r="AV429" s="19" t="str">
        <f t="shared" si="83"/>
        <v/>
      </c>
    </row>
    <row r="430" spans="1:53" x14ac:dyDescent="0.2">
      <c r="AI430" s="9" t="str">
        <f t="shared" si="82"/>
        <v/>
      </c>
      <c r="AJ430" s="9" t="str">
        <f>IF(G430="Plan 3",IF(AND(H430&gt;=38,J430&lt;&gt;"Unplanned PTO"),IF(AND(INDEX(FPL!P:P,MATCH(RPT!A430,FPL!B:B,0),1)&gt;=0.92),4.25,3),IF(AND(H430&gt;=38,J430="Unplanned PTO",AP430&gt;=38),IF(INDEX(FPL!P:P,MATCH(RPT!A430,FPL!B:B,0),1)&gt;=0.92,4.25,3),IF(INDEX(FPL!P:P,MATCH(RPT!A430,FPL!B:B,0),1)&gt;=0.92,1.25,0))),"")</f>
        <v/>
      </c>
      <c r="AL430" s="22" t="e">
        <f>INDEX(Roster!F:F, MATCH(RPT!A430,Roster!A:A,0),1)</f>
        <v>#N/A</v>
      </c>
      <c r="AM430">
        <f>IF(SUMIFS(HRS!G:G,HRS!F:F,"REG",HRS!C:C,RPT!A430)+SUMIFS(HRS!G:G,HRS!F:F,"OT",HRS!C:C,RPT!A430)+SUMIFS(HRS!G:G,HRS!F:F,"PTO",HRS!C:C,RPT!A430,HRS!S:S,"PTOS")&gt;=38,SUMIFS(HRS!G:G,HRS!F:F,"REG",HRS!C:C,RPT!A430)+SUMIFS(HRS!G:G,HRS!F:F,"OT",HRS!C:C,RPT!A430),0)</f>
        <v>0</v>
      </c>
      <c r="AP430">
        <f>SUMIFS(HRS!G:G,HRS!C:C,E430,HRS!F:F,"REG")+SUMIFS(HRS!G:G,HRS!C:C,E430,HRS!F:F,"OT")</f>
        <v>0</v>
      </c>
      <c r="AS430" s="9" t="str">
        <f t="shared" si="79"/>
        <v xml:space="preserve"> </v>
      </c>
      <c r="AT430" s="9">
        <f t="shared" si="80"/>
        <v>0</v>
      </c>
      <c r="AU430" s="9" t="str">
        <f t="shared" si="85"/>
        <v/>
      </c>
      <c r="AV430" s="19" t="str">
        <f t="shared" si="83"/>
        <v/>
      </c>
    </row>
    <row r="431" spans="1:53" x14ac:dyDescent="0.2">
      <c r="AI431" s="9" t="str">
        <f t="shared" si="82"/>
        <v/>
      </c>
      <c r="AJ431" s="9" t="str">
        <f>IF(G431="Plan 3",IF(AND(H431&gt;=38,J431&lt;&gt;"Unplanned PTO"),IF(AND(INDEX(FPL!P:P,MATCH(RPT!A431,FPL!B:B,0),1)&gt;=0.92),4.25,3),IF(AND(H431&gt;=38,J431="Unplanned PTO",AP431&gt;=38),IF(INDEX(FPL!P:P,MATCH(RPT!A431,FPL!B:B,0),1)&gt;=0.92,4.25,3),IF(INDEX(FPL!P:P,MATCH(RPT!A431,FPL!B:B,0),1)&gt;=0.92,1.25,0))),"")</f>
        <v/>
      </c>
      <c r="AL431" s="22" t="e">
        <f>INDEX(Roster!F:F, MATCH(RPT!A431,Roster!A:A,0),1)</f>
        <v>#N/A</v>
      </c>
      <c r="AM431">
        <f>IF(SUMIFS(HRS!G:G,HRS!F:F,"REG",HRS!C:C,RPT!A431)+SUMIFS(HRS!G:G,HRS!F:F,"OT",HRS!C:C,RPT!A431)+SUMIFS(HRS!G:G,HRS!F:F,"PTO",HRS!C:C,RPT!A431,HRS!S:S,"PTOS")&gt;=38,SUMIFS(HRS!G:G,HRS!F:F,"REG",HRS!C:C,RPT!A431)+SUMIFS(HRS!G:G,HRS!F:F,"OT",HRS!C:C,RPT!A431),0)</f>
        <v>0</v>
      </c>
      <c r="AP431">
        <f>SUMIFS(HRS!G:G,HRS!C:C,E431,HRS!F:F,"REG")+SUMIFS(HRS!G:G,HRS!C:C,E431,HRS!F:F,"OT")</f>
        <v>0</v>
      </c>
      <c r="AS431" s="9" t="str">
        <f t="shared" si="79"/>
        <v xml:space="preserve"> </v>
      </c>
      <c r="AT431" s="9">
        <f t="shared" si="80"/>
        <v>0</v>
      </c>
      <c r="AU431" s="9" t="str">
        <f t="shared" si="85"/>
        <v/>
      </c>
      <c r="AV431" s="19" t="str">
        <f t="shared" si="83"/>
        <v/>
      </c>
    </row>
    <row r="432" spans="1:53" x14ac:dyDescent="0.2">
      <c r="AI432" s="9" t="str">
        <f t="shared" si="82"/>
        <v/>
      </c>
      <c r="AJ432" s="9" t="str">
        <f>IF(G432="Plan 3",IF(AND(H432&gt;=38,J432&lt;&gt;"Unplanned PTO"),IF(AND(INDEX(FPL!P:P,MATCH(RPT!A432,FPL!B:B,0),1)&gt;=0.92),4.25,3),IF(AND(H432&gt;=38,J432="Unplanned PTO",AP432&gt;=38),IF(INDEX(FPL!P:P,MATCH(RPT!A432,FPL!B:B,0),1)&gt;=0.92,4.25,3),IF(INDEX(FPL!P:P,MATCH(RPT!A432,FPL!B:B,0),1)&gt;=0.92,1.25,0))),"")</f>
        <v/>
      </c>
      <c r="AL432" s="22" t="e">
        <f>INDEX(Roster!F:F, MATCH(RPT!A432,Roster!A:A,0),1)</f>
        <v>#N/A</v>
      </c>
      <c r="AM432">
        <f>IF(SUMIFS(HRS!G:G,HRS!F:F,"REG",HRS!C:C,RPT!A432)+SUMIFS(HRS!G:G,HRS!F:F,"OT",HRS!C:C,RPT!A432)+SUMIFS(HRS!G:G,HRS!F:F,"PTO",HRS!C:C,RPT!A432,HRS!S:S,"PTOS")&gt;=38,SUMIFS(HRS!G:G,HRS!F:F,"REG",HRS!C:C,RPT!A432)+SUMIFS(HRS!G:G,HRS!F:F,"OT",HRS!C:C,RPT!A432),0)</f>
        <v>0</v>
      </c>
      <c r="AP432">
        <f>SUMIFS(HRS!G:G,HRS!C:C,E432,HRS!F:F,"REG")+SUMIFS(HRS!G:G,HRS!C:C,E432,HRS!F:F,"OT")</f>
        <v>0</v>
      </c>
      <c r="AS432" s="9" t="str">
        <f t="shared" si="79"/>
        <v xml:space="preserve"> </v>
      </c>
      <c r="AT432" s="9">
        <f t="shared" si="80"/>
        <v>0</v>
      </c>
      <c r="AU432" s="9" t="str">
        <f t="shared" si="85"/>
        <v/>
      </c>
      <c r="AV432" s="19" t="str">
        <f t="shared" si="83"/>
        <v/>
      </c>
    </row>
    <row r="433" spans="35:48" x14ac:dyDescent="0.2">
      <c r="AI433" s="9" t="str">
        <f t="shared" si="82"/>
        <v/>
      </c>
      <c r="AJ433" s="9" t="str">
        <f>IF(G433="Plan 3",IF(AND(H433&gt;=38,J433&lt;&gt;"Unplanned PTO"),IF(AND(INDEX(FPL!P:P,MATCH(RPT!A433,FPL!B:B,0),1)&gt;=0.92),4.25,3),IF(AND(H433&gt;=38,J433="Unplanned PTO",AP433&gt;=38),IF(INDEX(FPL!P:P,MATCH(RPT!A433,FPL!B:B,0),1)&gt;=0.92,4.25,3),IF(INDEX(FPL!P:P,MATCH(RPT!A433,FPL!B:B,0),1)&gt;=0.92,1.25,0))),"")</f>
        <v/>
      </c>
      <c r="AL433" s="22" t="e">
        <f>INDEX(Roster!F:F, MATCH(RPT!A433,Roster!A:A,0),1)</f>
        <v>#N/A</v>
      </c>
      <c r="AM433">
        <f>IF(SUMIFS(HRS!G:G,HRS!F:F,"REG",HRS!C:C,RPT!A433)+SUMIFS(HRS!G:G,HRS!F:F,"OT",HRS!C:C,RPT!A433)+SUMIFS(HRS!G:G,HRS!F:F,"PTO",HRS!C:C,RPT!A433,HRS!S:S,"PTOS")&gt;=38,SUMIFS(HRS!G:G,HRS!F:F,"REG",HRS!C:C,RPT!A433)+SUMIFS(HRS!G:G,HRS!F:F,"OT",HRS!C:C,RPT!A433),0)</f>
        <v>0</v>
      </c>
      <c r="AP433">
        <f>SUMIFS(HRS!G:G,HRS!C:C,E433,HRS!F:F,"REG")+SUMIFS(HRS!G:G,HRS!C:C,E433,HRS!F:F,"OT")</f>
        <v>0</v>
      </c>
      <c r="AS433" s="9" t="str">
        <f t="shared" si="79"/>
        <v xml:space="preserve"> </v>
      </c>
      <c r="AT433" s="9">
        <f t="shared" si="80"/>
        <v>0</v>
      </c>
      <c r="AU433" s="9" t="str">
        <f t="shared" si="85"/>
        <v/>
      </c>
      <c r="AV433" s="19" t="str">
        <f t="shared" si="83"/>
        <v/>
      </c>
    </row>
    <row r="434" spans="35:48" x14ac:dyDescent="0.2">
      <c r="AI434" s="9" t="str">
        <f t="shared" si="82"/>
        <v/>
      </c>
      <c r="AJ434" s="9" t="str">
        <f>IF(G434="Plan 3",IF(AND(H434&gt;=38,J434&lt;&gt;"Unplanned PTO"),IF(AND(INDEX(FPL!P:P,MATCH(RPT!A434,FPL!B:B,0),1)&gt;=0.92),4.25,3),IF(AND(H434&gt;=38,J434="Unplanned PTO",AP434&gt;=38),IF(INDEX(FPL!P:P,MATCH(RPT!A434,FPL!B:B,0),1)&gt;=0.92,4.25,3),IF(INDEX(FPL!P:P,MATCH(RPT!A434,FPL!B:B,0),1)&gt;=0.92,1.25,0))),"")</f>
        <v/>
      </c>
      <c r="AL434" s="22" t="e">
        <f>INDEX(Roster!F:F, MATCH(RPT!A434,Roster!A:A,0),1)</f>
        <v>#N/A</v>
      </c>
      <c r="AM434">
        <f>IF(SUMIFS(HRS!G:G,HRS!F:F,"REG",HRS!C:C,RPT!A434)+SUMIFS(HRS!G:G,HRS!F:F,"OT",HRS!C:C,RPT!A434)+SUMIFS(HRS!G:G,HRS!F:F,"PTO",HRS!C:C,RPT!A434,HRS!S:S,"PTOS")&gt;=38,SUMIFS(HRS!G:G,HRS!F:F,"REG",HRS!C:C,RPT!A434)+SUMIFS(HRS!G:G,HRS!F:F,"OT",HRS!C:C,RPT!A434),0)</f>
        <v>0</v>
      </c>
      <c r="AP434">
        <f>SUMIFS(HRS!G:G,HRS!C:C,E434,HRS!F:F,"REG")+SUMIFS(HRS!G:G,HRS!C:C,E434,HRS!F:F,"OT")</f>
        <v>0</v>
      </c>
      <c r="AS434" s="9" t="str">
        <f t="shared" si="79"/>
        <v xml:space="preserve"> </v>
      </c>
      <c r="AT434" s="9">
        <f t="shared" si="80"/>
        <v>0</v>
      </c>
      <c r="AU434" s="9" t="str">
        <f t="shared" si="85"/>
        <v/>
      </c>
      <c r="AV434" s="19" t="str">
        <f t="shared" si="83"/>
        <v/>
      </c>
    </row>
    <row r="435" spans="35:48" x14ac:dyDescent="0.2">
      <c r="AI435" s="9" t="str">
        <f t="shared" si="82"/>
        <v/>
      </c>
      <c r="AJ435" s="9" t="str">
        <f>IF(G435="Plan 3",IF(AND(H435&gt;=38,J435&lt;&gt;"Unplanned PTO"),IF(AND(INDEX(FPL!P:P,MATCH(RPT!A435,FPL!B:B,0),1)&gt;=0.92),4.25,3),IF(AND(H435&gt;=38,J435="Unplanned PTO",AP435&gt;=38),IF(INDEX(FPL!P:P,MATCH(RPT!A435,FPL!B:B,0),1)&gt;=0.92,4.25,3),IF(INDEX(FPL!P:P,MATCH(RPT!A435,FPL!B:B,0),1)&gt;=0.92,1.25,0))),"")</f>
        <v/>
      </c>
      <c r="AL435" s="22" t="e">
        <f>INDEX(Roster!F:F, MATCH(RPT!A435,Roster!A:A,0),1)</f>
        <v>#N/A</v>
      </c>
      <c r="AM435">
        <f>IF(SUMIFS(HRS!G:G,HRS!F:F,"REG",HRS!C:C,RPT!A435)+SUMIFS(HRS!G:G,HRS!F:F,"OT",HRS!C:C,RPT!A435)+SUMIFS(HRS!G:G,HRS!F:F,"PTO",HRS!C:C,RPT!A435,HRS!S:S,"PTOS")&gt;=38,SUMIFS(HRS!G:G,HRS!F:F,"REG",HRS!C:C,RPT!A435)+SUMIFS(HRS!G:G,HRS!F:F,"OT",HRS!C:C,RPT!A435),0)</f>
        <v>0</v>
      </c>
      <c r="AP435">
        <f>SUMIFS(HRS!G:G,HRS!C:C,E435,HRS!F:F,"REG")+SUMIFS(HRS!G:G,HRS!C:C,E435,HRS!F:F,"OT")</f>
        <v>0</v>
      </c>
      <c r="AS435" s="9" t="str">
        <f t="shared" si="79"/>
        <v xml:space="preserve"> </v>
      </c>
      <c r="AT435" s="9">
        <f t="shared" si="80"/>
        <v>0</v>
      </c>
      <c r="AU435" s="9" t="str">
        <f t="shared" si="85"/>
        <v/>
      </c>
      <c r="AV435" s="19" t="str">
        <f t="shared" si="83"/>
        <v/>
      </c>
    </row>
    <row r="436" spans="35:48" x14ac:dyDescent="0.2">
      <c r="AI436" s="9" t="str">
        <f t="shared" si="82"/>
        <v/>
      </c>
      <c r="AJ436" s="9" t="str">
        <f>IF(G436="Plan 3",IF(AND(H436&gt;=38,J436&lt;&gt;"Unplanned PTO"),IF(AND(INDEX(FPL!P:P,MATCH(RPT!A436,FPL!B:B,0),1)&gt;=0.92),4.25,3),IF(AND(H436&gt;=38,J436="Unplanned PTO",AP436&gt;=38),IF(INDEX(FPL!P:P,MATCH(RPT!A436,FPL!B:B,0),1)&gt;=0.92,4.25,3),IF(INDEX(FPL!P:P,MATCH(RPT!A436,FPL!B:B,0),1)&gt;=0.92,1.25,0))),"")</f>
        <v/>
      </c>
      <c r="AL436" s="22" t="e">
        <f>INDEX(Roster!F:F, MATCH(RPT!A436,Roster!A:A,0),1)</f>
        <v>#N/A</v>
      </c>
      <c r="AM436">
        <f>IF(SUMIFS(HRS!G:G,HRS!F:F,"REG",HRS!C:C,RPT!A436)+SUMIFS(HRS!G:G,HRS!F:F,"OT",HRS!C:C,RPT!A436)+SUMIFS(HRS!G:G,HRS!F:F,"PTO",HRS!C:C,RPT!A436,HRS!S:S,"PTOS")&gt;=38,SUMIFS(HRS!G:G,HRS!F:F,"REG",HRS!C:C,RPT!A436)+SUMIFS(HRS!G:G,HRS!F:F,"OT",HRS!C:C,RPT!A436),0)</f>
        <v>0</v>
      </c>
      <c r="AP436">
        <f>SUMIFS(HRS!G:G,HRS!C:C,E436,HRS!F:F,"REG")+SUMIFS(HRS!G:G,HRS!C:C,E436,HRS!F:F,"OT")</f>
        <v>0</v>
      </c>
      <c r="AS436" s="9" t="str">
        <f t="shared" si="79"/>
        <v xml:space="preserve"> </v>
      </c>
      <c r="AT436" s="9">
        <f t="shared" si="80"/>
        <v>0</v>
      </c>
      <c r="AU436" s="9" t="str">
        <f t="shared" si="85"/>
        <v/>
      </c>
      <c r="AV436" s="19" t="str">
        <f t="shared" si="83"/>
        <v/>
      </c>
    </row>
    <row r="437" spans="35:48" x14ac:dyDescent="0.2">
      <c r="AI437" s="9" t="str">
        <f t="shared" si="82"/>
        <v/>
      </c>
      <c r="AJ437" s="9" t="str">
        <f>IF(G437="Plan 3",IF(AND(H437&gt;=38,J437&lt;&gt;"Unplanned PTO"),IF(AND(INDEX(FPL!P:P,MATCH(RPT!A437,FPL!B:B,0),1)&gt;=0.92),4.25,3),IF(AND(H437&gt;=38,J437="Unplanned PTO",AP437&gt;=38),IF(INDEX(FPL!P:P,MATCH(RPT!A437,FPL!B:B,0),1)&gt;=0.92,4.25,3),IF(INDEX(FPL!P:P,MATCH(RPT!A437,FPL!B:B,0),1)&gt;=0.92,1.25,0))),"")</f>
        <v/>
      </c>
      <c r="AL437" s="22" t="e">
        <f>INDEX(Roster!F:F, MATCH(RPT!A437,Roster!A:A,0),1)</f>
        <v>#N/A</v>
      </c>
      <c r="AM437">
        <f>IF(SUMIFS(HRS!G:G,HRS!F:F,"REG",HRS!C:C,RPT!A437)+SUMIFS(HRS!G:G,HRS!F:F,"OT",HRS!C:C,RPT!A437)+SUMIFS(HRS!G:G,HRS!F:F,"PTO",HRS!C:C,RPT!A437,HRS!S:S,"PTOS")&gt;=38,SUMIFS(HRS!G:G,HRS!F:F,"REG",HRS!C:C,RPT!A437)+SUMIFS(HRS!G:G,HRS!F:F,"OT",HRS!C:C,RPT!A437),0)</f>
        <v>0</v>
      </c>
      <c r="AP437">
        <f>SUMIFS(HRS!G:G,HRS!C:C,E437,HRS!F:F,"REG")+SUMIFS(HRS!G:G,HRS!C:C,E437,HRS!F:F,"OT")</f>
        <v>0</v>
      </c>
      <c r="AS437" s="9" t="str">
        <f t="shared" si="79"/>
        <v xml:space="preserve"> </v>
      </c>
      <c r="AT437" s="9">
        <f t="shared" si="80"/>
        <v>0</v>
      </c>
      <c r="AU437" s="9" t="str">
        <f t="shared" si="85"/>
        <v/>
      </c>
      <c r="AV437" s="19" t="str">
        <f t="shared" si="83"/>
        <v/>
      </c>
    </row>
    <row r="438" spans="35:48" x14ac:dyDescent="0.2">
      <c r="AI438" s="9" t="str">
        <f t="shared" si="82"/>
        <v/>
      </c>
      <c r="AJ438" s="9" t="str">
        <f>IF(G438="Plan 3",IF(AND(H438&gt;=38,J438&lt;&gt;"Unplanned PTO"),IF(AND(INDEX(FPL!P:P,MATCH(RPT!A438,FPL!B:B,0),1)&gt;=0.92),4.25,3),IF(AND(H438&gt;=38,J438="Unplanned PTO",AP438&gt;=38),IF(INDEX(FPL!P:P,MATCH(RPT!A438,FPL!B:B,0),1)&gt;=0.92,4.25,3),IF(INDEX(FPL!P:P,MATCH(RPT!A438,FPL!B:B,0),1)&gt;=0.92,1.25,0))),"")</f>
        <v/>
      </c>
      <c r="AL438" s="22" t="e">
        <f>INDEX(Roster!F:F, MATCH(RPT!A438,Roster!A:A,0),1)</f>
        <v>#N/A</v>
      </c>
      <c r="AM438">
        <f>IF(SUMIFS(HRS!G:G,HRS!F:F,"REG",HRS!C:C,RPT!A438)+SUMIFS(HRS!G:G,HRS!F:F,"OT",HRS!C:C,RPT!A438)+SUMIFS(HRS!G:G,HRS!F:F,"PTO",HRS!C:C,RPT!A438,HRS!S:S,"PTOS")&gt;=38,SUMIFS(HRS!G:G,HRS!F:F,"REG",HRS!C:C,RPT!A438)+SUMIFS(HRS!G:G,HRS!F:F,"OT",HRS!C:C,RPT!A438),0)</f>
        <v>0</v>
      </c>
      <c r="AP438">
        <f>SUMIFS(HRS!G:G,HRS!C:C,E438,HRS!F:F,"REG")+SUMIFS(HRS!G:G,HRS!C:C,E438,HRS!F:F,"OT")</f>
        <v>0</v>
      </c>
      <c r="AS438" s="9" t="str">
        <f t="shared" si="79"/>
        <v xml:space="preserve"> </v>
      </c>
      <c r="AT438" s="9">
        <f t="shared" si="80"/>
        <v>0</v>
      </c>
      <c r="AU438" s="9" t="str">
        <f t="shared" si="85"/>
        <v/>
      </c>
      <c r="AV438" s="19" t="str">
        <f t="shared" si="83"/>
        <v/>
      </c>
    </row>
    <row r="439" spans="35:48" x14ac:dyDescent="0.2">
      <c r="AI439" s="9" t="str">
        <f t="shared" si="82"/>
        <v/>
      </c>
      <c r="AJ439" s="9" t="str">
        <f>IF(G439="Plan 3",IF(AND(H439&gt;=38,J439&lt;&gt;"Unplanned PTO"),IF(AND(INDEX(FPL!P:P,MATCH(RPT!A439,FPL!B:B,0),1)&gt;=0.92),4.25,3),IF(AND(H439&gt;=38,J439="Unplanned PTO",AP439&gt;=38),IF(INDEX(FPL!P:P,MATCH(RPT!A439,FPL!B:B,0),1)&gt;=0.92,4.25,3),IF(INDEX(FPL!P:P,MATCH(RPT!A439,FPL!B:B,0),1)&gt;=0.92,1.25,0))),"")</f>
        <v/>
      </c>
      <c r="AL439" s="22" t="e">
        <f>INDEX(Roster!F:F, MATCH(RPT!A439,Roster!A:A,0),1)</f>
        <v>#N/A</v>
      </c>
      <c r="AM439">
        <f>IF(SUMIFS(HRS!G:G,HRS!F:F,"REG",HRS!C:C,RPT!A439)+SUMIFS(HRS!G:G,HRS!F:F,"OT",HRS!C:C,RPT!A439)+SUMIFS(HRS!G:G,HRS!F:F,"PTO",HRS!C:C,RPT!A439,HRS!S:S,"PTOS")&gt;=38,SUMIFS(HRS!G:G,HRS!F:F,"REG",HRS!C:C,RPT!A439)+SUMIFS(HRS!G:G,HRS!F:F,"OT",HRS!C:C,RPT!A439),0)</f>
        <v>0</v>
      </c>
      <c r="AP439">
        <f>SUMIFS(HRS!G:G,HRS!C:C,E439,HRS!F:F,"REG")+SUMIFS(HRS!G:G,HRS!C:C,E439,HRS!F:F,"OT")</f>
        <v>0</v>
      </c>
      <c r="AS439" s="9" t="str">
        <f t="shared" si="79"/>
        <v xml:space="preserve"> </v>
      </c>
      <c r="AT439" s="9">
        <f t="shared" si="80"/>
        <v>0</v>
      </c>
      <c r="AU439" s="9" t="str">
        <f t="shared" si="85"/>
        <v/>
      </c>
      <c r="AV439" s="19" t="str">
        <f t="shared" si="83"/>
        <v/>
      </c>
    </row>
    <row r="440" spans="35:48" x14ac:dyDescent="0.2">
      <c r="AI440" s="9" t="str">
        <f t="shared" si="82"/>
        <v/>
      </c>
      <c r="AJ440" s="9" t="str">
        <f>IF(G440="Plan 3",IF(AND(H440&gt;=38,J440&lt;&gt;"Unplanned PTO"),IF(AND(INDEX(FPL!P:P,MATCH(RPT!A440,FPL!B:B,0),1)&gt;=0.92),4.25,3),IF(AND(H440&gt;=38,J440="Unplanned PTO",AP440&gt;=38),IF(INDEX(FPL!P:P,MATCH(RPT!A440,FPL!B:B,0),1)&gt;=0.92,4.25,3),IF(INDEX(FPL!P:P,MATCH(RPT!A440,FPL!B:B,0),1)&gt;=0.92,1.25,0))),"")</f>
        <v/>
      </c>
      <c r="AL440" s="22" t="e">
        <f>INDEX(Roster!F:F, MATCH(RPT!A440,Roster!A:A,0),1)</f>
        <v>#N/A</v>
      </c>
      <c r="AM440">
        <f>IF(SUMIFS(HRS!G:G,HRS!F:F,"REG",HRS!C:C,RPT!A440)+SUMIFS(HRS!G:G,HRS!F:F,"OT",HRS!C:C,RPT!A440)+SUMIFS(HRS!G:G,HRS!F:F,"PTO",HRS!C:C,RPT!A440,HRS!S:S,"PTOS")&gt;=38,SUMIFS(HRS!G:G,HRS!F:F,"REG",HRS!C:C,RPT!A440)+SUMIFS(HRS!G:G,HRS!F:F,"OT",HRS!C:C,RPT!A440),0)</f>
        <v>0</v>
      </c>
      <c r="AP440">
        <f>SUMIFS(HRS!G:G,HRS!C:C,E440,HRS!F:F,"REG")+SUMIFS(HRS!G:G,HRS!C:C,E440,HRS!F:F,"OT")</f>
        <v>0</v>
      </c>
      <c r="AS440" s="9" t="str">
        <f t="shared" si="79"/>
        <v xml:space="preserve"> </v>
      </c>
      <c r="AT440" s="9">
        <f t="shared" si="80"/>
        <v>0</v>
      </c>
      <c r="AU440" s="9" t="str">
        <f t="shared" si="85"/>
        <v/>
      </c>
      <c r="AV440" s="19" t="str">
        <f t="shared" si="83"/>
        <v/>
      </c>
    </row>
    <row r="441" spans="35:48" x14ac:dyDescent="0.2">
      <c r="AI441" s="9" t="str">
        <f t="shared" si="82"/>
        <v/>
      </c>
      <c r="AJ441" s="9" t="str">
        <f>IF(G441="Plan 3",IF(AND(H441&gt;=38,J441&lt;&gt;"Unplanned PTO"),IF(AND(INDEX(FPL!P:P,MATCH(RPT!A441,FPL!B:B,0),1)&gt;=0.92),4.25,3),IF(AND(H441&gt;=38,J441="Unplanned PTO",AP441&gt;=38),IF(INDEX(FPL!P:P,MATCH(RPT!A441,FPL!B:B,0),1)&gt;=0.92,4.25,3),IF(INDEX(FPL!P:P,MATCH(RPT!A441,FPL!B:B,0),1)&gt;=0.92,1.25,0))),"")</f>
        <v/>
      </c>
      <c r="AL441" s="22" t="e">
        <f>INDEX(Roster!F:F, MATCH(RPT!A441,Roster!A:A,0),1)</f>
        <v>#N/A</v>
      </c>
      <c r="AM441">
        <f>IF(SUMIFS(HRS!G:G,HRS!F:F,"REG",HRS!C:C,RPT!A441)+SUMIFS(HRS!G:G,HRS!F:F,"OT",HRS!C:C,RPT!A441)+SUMIFS(HRS!G:G,HRS!F:F,"PTO",HRS!C:C,RPT!A441,HRS!S:S,"PTOS")&gt;=38,SUMIFS(HRS!G:G,HRS!F:F,"REG",HRS!C:C,RPT!A441)+SUMIFS(HRS!G:G,HRS!F:F,"OT",HRS!C:C,RPT!A441),0)</f>
        <v>0</v>
      </c>
      <c r="AP441">
        <f>SUMIFS(HRS!G:G,HRS!C:C,E441,HRS!F:F,"REG")+SUMIFS(HRS!G:G,HRS!C:C,E441,HRS!F:F,"OT")</f>
        <v>0</v>
      </c>
      <c r="AS441" s="9" t="str">
        <f t="shared" si="79"/>
        <v xml:space="preserve"> </v>
      </c>
      <c r="AT441" s="9">
        <f t="shared" si="80"/>
        <v>0</v>
      </c>
      <c r="AU441" s="9" t="str">
        <f t="shared" si="85"/>
        <v/>
      </c>
      <c r="AV441" s="19" t="str">
        <f t="shared" si="83"/>
        <v/>
      </c>
    </row>
    <row r="442" spans="35:48" x14ac:dyDescent="0.2">
      <c r="AI442" s="9" t="str">
        <f t="shared" si="82"/>
        <v/>
      </c>
      <c r="AJ442" s="9" t="str">
        <f>IF(G442="Plan 3",IF(AND(H442&gt;=38,J442&lt;&gt;"Unplanned PTO"),IF(AND(INDEX(FPL!P:P,MATCH(RPT!A442,FPL!B:B,0),1)&gt;=0.92),4.25,3),IF(AND(H442&gt;=38,J442="Unplanned PTO",AP442&gt;=38),IF(INDEX(FPL!P:P,MATCH(RPT!A442,FPL!B:B,0),1)&gt;=0.92,4.25,3),IF(INDEX(FPL!P:P,MATCH(RPT!A442,FPL!B:B,0),1)&gt;=0.92,1.25,0))),"")</f>
        <v/>
      </c>
      <c r="AL442" s="22" t="e">
        <f>INDEX(Roster!F:F, MATCH(RPT!A442,Roster!A:A,0),1)</f>
        <v>#N/A</v>
      </c>
      <c r="AM442">
        <f>IF(SUMIFS(HRS!G:G,HRS!F:F,"REG",HRS!C:C,RPT!A442)+SUMIFS(HRS!G:G,HRS!F:F,"OT",HRS!C:C,RPT!A442)+SUMIFS(HRS!G:G,HRS!F:F,"PTO",HRS!C:C,RPT!A442,HRS!S:S,"PTOS")&gt;=38,SUMIFS(HRS!G:G,HRS!F:F,"REG",HRS!C:C,RPT!A442)+SUMIFS(HRS!G:G,HRS!F:F,"OT",HRS!C:C,RPT!A442),0)</f>
        <v>0</v>
      </c>
      <c r="AP442">
        <f>SUMIFS(HRS!G:G,HRS!C:C,E442,HRS!F:F,"REG")+SUMIFS(HRS!G:G,HRS!C:C,E442,HRS!F:F,"OT")</f>
        <v>0</v>
      </c>
      <c r="AS442" s="9" t="str">
        <f t="shared" si="79"/>
        <v xml:space="preserve"> </v>
      </c>
      <c r="AT442" s="9">
        <f t="shared" si="80"/>
        <v>0</v>
      </c>
      <c r="AU442" s="9" t="str">
        <f t="shared" si="85"/>
        <v/>
      </c>
      <c r="AV442" s="19" t="str">
        <f t="shared" si="83"/>
        <v/>
      </c>
    </row>
    <row r="443" spans="35:48" x14ac:dyDescent="0.2">
      <c r="AI443" s="9" t="str">
        <f t="shared" si="82"/>
        <v/>
      </c>
      <c r="AJ443" s="9" t="str">
        <f>IF(G443="Plan 3",IF(AND(H443&gt;=38,J443&lt;&gt;"Unplanned PTO"),IF(AND(INDEX(FPL!P:P,MATCH(RPT!A443,FPL!B:B,0),1)&gt;=0.92),4.25,3),IF(AND(H443&gt;=38,J443="Unplanned PTO",AP443&gt;=38),IF(INDEX(FPL!P:P,MATCH(RPT!A443,FPL!B:B,0),1)&gt;=0.92,4.25,3),IF(INDEX(FPL!P:P,MATCH(RPT!A443,FPL!B:B,0),1)&gt;=0.92,1.25,0))),"")</f>
        <v/>
      </c>
      <c r="AL443" s="22" t="e">
        <f>INDEX(Roster!F:F, MATCH(RPT!A443,Roster!A:A,0),1)</f>
        <v>#N/A</v>
      </c>
      <c r="AM443">
        <f>IF(SUMIFS(HRS!G:G,HRS!F:F,"REG",HRS!C:C,RPT!A443)+SUMIFS(HRS!G:G,HRS!F:F,"OT",HRS!C:C,RPT!A443)+SUMIFS(HRS!G:G,HRS!F:F,"PTO",HRS!C:C,RPT!A443,HRS!S:S,"PTOS")&gt;=38,SUMIFS(HRS!G:G,HRS!F:F,"REG",HRS!C:C,RPT!A443)+SUMIFS(HRS!G:G,HRS!F:F,"OT",HRS!C:C,RPT!A443),0)</f>
        <v>0</v>
      </c>
      <c r="AP443">
        <f>SUMIFS(HRS!G:G,HRS!C:C,E443,HRS!F:F,"REG")+SUMIFS(HRS!G:G,HRS!C:C,E443,HRS!F:F,"OT")</f>
        <v>0</v>
      </c>
      <c r="AS443" s="9" t="str">
        <f t="shared" si="79"/>
        <v xml:space="preserve"> </v>
      </c>
      <c r="AT443" s="9">
        <f t="shared" si="80"/>
        <v>0</v>
      </c>
      <c r="AU443" s="9" t="str">
        <f t="shared" si="85"/>
        <v/>
      </c>
      <c r="AV443" s="19" t="str">
        <f t="shared" si="83"/>
        <v/>
      </c>
    </row>
    <row r="444" spans="35:48" x14ac:dyDescent="0.2">
      <c r="AI444" s="9" t="str">
        <f t="shared" si="82"/>
        <v/>
      </c>
      <c r="AJ444" s="9" t="str">
        <f>IF(G444="Plan 3",IF(AND(H444&gt;=38,J444&lt;&gt;"Unplanned PTO"),IF(AND(INDEX(FPL!P:P,MATCH(RPT!A444,FPL!B:B,0),1)&gt;=0.92),4.25,3),IF(AND(H444&gt;=38,J444="Unplanned PTO",AP444&gt;=38),IF(INDEX(FPL!P:P,MATCH(RPT!A444,FPL!B:B,0),1)&gt;=0.92,4.25,3),IF(INDEX(FPL!P:P,MATCH(RPT!A444,FPL!B:B,0),1)&gt;=0.92,1.25,0))),"")</f>
        <v/>
      </c>
      <c r="AL444" s="22" t="e">
        <f>INDEX(Roster!F:F, MATCH(RPT!A444,Roster!A:A,0),1)</f>
        <v>#N/A</v>
      </c>
      <c r="AM444">
        <f>IF(SUMIFS(HRS!G:G,HRS!F:F,"REG",HRS!C:C,RPT!A444)+SUMIFS(HRS!G:G,HRS!F:F,"OT",HRS!C:C,RPT!A444)+SUMIFS(HRS!G:G,HRS!F:F,"PTO",HRS!C:C,RPT!A444,HRS!S:S,"PTOS")&gt;=38,SUMIFS(HRS!G:G,HRS!F:F,"REG",HRS!C:C,RPT!A444)+SUMIFS(HRS!G:G,HRS!F:F,"OT",HRS!C:C,RPT!A444),0)</f>
        <v>0</v>
      </c>
      <c r="AP444">
        <f>SUMIFS(HRS!G:G,HRS!C:C,E444,HRS!F:F,"REG")+SUMIFS(HRS!G:G,HRS!C:C,E444,HRS!F:F,"OT")</f>
        <v>0</v>
      </c>
      <c r="AS444" s="9" t="str">
        <f t="shared" si="79"/>
        <v xml:space="preserve"> </v>
      </c>
      <c r="AT444" s="9">
        <f t="shared" si="80"/>
        <v>0</v>
      </c>
      <c r="AU444" s="9" t="str">
        <f t="shared" si="85"/>
        <v/>
      </c>
      <c r="AV444" s="19" t="str">
        <f t="shared" si="83"/>
        <v/>
      </c>
    </row>
    <row r="445" spans="35:48" x14ac:dyDescent="0.2">
      <c r="AI445" s="9" t="str">
        <f t="shared" si="82"/>
        <v/>
      </c>
      <c r="AJ445" s="9" t="str">
        <f>IF(G445="Plan 3",IF(AND(H445&gt;=38,J445&lt;&gt;"Unplanned PTO"),IF(AND(INDEX(FPL!P:P,MATCH(RPT!A445,FPL!B:B,0),1)&gt;=0.92),4.25,3),IF(AND(H445&gt;=38,J445="Unplanned PTO",AP445&gt;=38),IF(INDEX(FPL!P:P,MATCH(RPT!A445,FPL!B:B,0),1)&gt;=0.92,4.25,3),IF(INDEX(FPL!P:P,MATCH(RPT!A445,FPL!B:B,0),1)&gt;=0.92,1.25,0))),"")</f>
        <v/>
      </c>
      <c r="AL445" s="22" t="e">
        <f>INDEX(Roster!F:F, MATCH(RPT!A445,Roster!A:A,0),1)</f>
        <v>#N/A</v>
      </c>
      <c r="AM445">
        <f>IF(SUMIFS(HRS!G:G,HRS!F:F,"REG",HRS!C:C,RPT!A445)+SUMIFS(HRS!G:G,HRS!F:F,"OT",HRS!C:C,RPT!A445)+SUMIFS(HRS!G:G,HRS!F:F,"PTO",HRS!C:C,RPT!A445,HRS!S:S,"PTOS")&gt;=38,SUMIFS(HRS!G:G,HRS!F:F,"REG",HRS!C:C,RPT!A445)+SUMIFS(HRS!G:G,HRS!F:F,"OT",HRS!C:C,RPT!A445),0)</f>
        <v>0</v>
      </c>
      <c r="AP445">
        <f>SUMIFS(HRS!G:G,HRS!C:C,E445,HRS!F:F,"REG")+SUMIFS(HRS!G:G,HRS!C:C,E445,HRS!F:F,"OT")</f>
        <v>0</v>
      </c>
      <c r="AS445" s="9" t="str">
        <f t="shared" si="79"/>
        <v xml:space="preserve"> </v>
      </c>
      <c r="AT445" s="9">
        <f t="shared" si="80"/>
        <v>0</v>
      </c>
      <c r="AU445" s="9" t="str">
        <f t="shared" si="85"/>
        <v/>
      </c>
      <c r="AV445" s="19" t="str">
        <f t="shared" si="83"/>
        <v/>
      </c>
    </row>
    <row r="446" spans="35:48" x14ac:dyDescent="0.2">
      <c r="AI446" s="9" t="str">
        <f t="shared" si="82"/>
        <v/>
      </c>
      <c r="AJ446" s="9" t="str">
        <f>IF(G446="Plan 3",IF(AND(H446&gt;=38,J446&lt;&gt;"Unplanned PTO"),IF(AND(INDEX(FPL!P:P,MATCH(RPT!A446,FPL!B:B,0),1)&gt;=0.92),4.25,3),IF(AND(H446&gt;=38,J446="Unplanned PTO",AP446&gt;=38),IF(INDEX(FPL!P:P,MATCH(RPT!A446,FPL!B:B,0),1)&gt;=0.92,4.25,3),IF(INDEX(FPL!P:P,MATCH(RPT!A446,FPL!B:B,0),1)&gt;=0.92,1.25,0))),"")</f>
        <v/>
      </c>
      <c r="AL446" s="22" t="e">
        <f>INDEX(Roster!F:F, MATCH(RPT!A446,Roster!A:A,0),1)</f>
        <v>#N/A</v>
      </c>
      <c r="AM446">
        <f>IF(SUMIFS(HRS!G:G,HRS!F:F,"REG",HRS!C:C,RPT!A446)+SUMIFS(HRS!G:G,HRS!F:F,"OT",HRS!C:C,RPT!A446)+SUMIFS(HRS!G:G,HRS!F:F,"PTO",HRS!C:C,RPT!A446,HRS!S:S,"PTOS")&gt;=38,SUMIFS(HRS!G:G,HRS!F:F,"REG",HRS!C:C,RPT!A446)+SUMIFS(HRS!G:G,HRS!F:F,"OT",HRS!C:C,RPT!A446),0)</f>
        <v>0</v>
      </c>
      <c r="AP446">
        <f>SUMIFS(HRS!G:G,HRS!C:C,E446,HRS!F:F,"REG")+SUMIFS(HRS!G:G,HRS!C:C,E446,HRS!F:F,"OT")</f>
        <v>0</v>
      </c>
      <c r="AS446" s="9" t="str">
        <f t="shared" si="79"/>
        <v xml:space="preserve"> </v>
      </c>
      <c r="AT446" s="9">
        <f t="shared" si="80"/>
        <v>0</v>
      </c>
      <c r="AU446" s="9" t="str">
        <f t="shared" si="85"/>
        <v/>
      </c>
      <c r="AV446" s="19" t="str">
        <f t="shared" si="83"/>
        <v/>
      </c>
    </row>
    <row r="447" spans="35:48" x14ac:dyDescent="0.2">
      <c r="AI447" s="9" t="str">
        <f t="shared" si="82"/>
        <v/>
      </c>
      <c r="AJ447" s="9" t="str">
        <f>IF(G447="Plan 3",IF(AND(H447&gt;=38,J447&lt;&gt;"Unplanned PTO"),IF(AND(INDEX(FPL!P:P,MATCH(RPT!A447,FPL!B:B,0),1)&gt;=0.92),4.25,3),IF(AND(H447&gt;=38,J447="Unplanned PTO",AP447&gt;=38),IF(INDEX(FPL!P:P,MATCH(RPT!A447,FPL!B:B,0),1)&gt;=0.92,4.25,3),IF(INDEX(FPL!P:P,MATCH(RPT!A447,FPL!B:B,0),1)&gt;=0.92,1.25,0))),"")</f>
        <v/>
      </c>
      <c r="AL447" s="22" t="e">
        <f>INDEX(Roster!F:F, MATCH(RPT!A447,Roster!A:A,0),1)</f>
        <v>#N/A</v>
      </c>
      <c r="AM447">
        <f>IF(SUMIFS(HRS!G:G,HRS!F:F,"REG",HRS!C:C,RPT!A447)+SUMIFS(HRS!G:G,HRS!F:F,"OT",HRS!C:C,RPT!A447)+SUMIFS(HRS!G:G,HRS!F:F,"PTO",HRS!C:C,RPT!A447,HRS!S:S,"PTOS")&gt;=38,SUMIFS(HRS!G:G,HRS!F:F,"REG",HRS!C:C,RPT!A447)+SUMIFS(HRS!G:G,HRS!F:F,"OT",HRS!C:C,RPT!A447),0)</f>
        <v>0</v>
      </c>
      <c r="AP447">
        <f>SUMIFS(HRS!G:G,HRS!C:C,E447,HRS!F:F,"REG")+SUMIFS(HRS!G:G,HRS!C:C,E447,HRS!F:F,"OT")</f>
        <v>0</v>
      </c>
      <c r="AS447" s="9" t="str">
        <f t="shared" si="79"/>
        <v xml:space="preserve"> </v>
      </c>
      <c r="AT447" s="9">
        <f t="shared" si="80"/>
        <v>0</v>
      </c>
      <c r="AU447" s="9" t="str">
        <f t="shared" si="85"/>
        <v/>
      </c>
      <c r="AV447" s="19" t="str">
        <f t="shared" si="83"/>
        <v/>
      </c>
    </row>
    <row r="448" spans="35:48" x14ac:dyDescent="0.2">
      <c r="AI448" s="9" t="str">
        <f t="shared" si="82"/>
        <v/>
      </c>
      <c r="AJ448" s="9" t="str">
        <f>IF(G448="Plan 3",IF(AND(H448&gt;=38,J448&lt;&gt;"Unplanned PTO"),IF(AND(INDEX(FPL!P:P,MATCH(RPT!A448,FPL!B:B,0),1)&gt;=0.92),4.25,3),IF(AND(H448&gt;=38,J448="Unplanned PTO",AP448&gt;=38),IF(INDEX(FPL!P:P,MATCH(RPT!A448,FPL!B:B,0),1)&gt;=0.92,4.25,3),IF(INDEX(FPL!P:P,MATCH(RPT!A448,FPL!B:B,0),1)&gt;=0.92,1.25,0))),"")</f>
        <v/>
      </c>
      <c r="AL448" s="22" t="e">
        <f>INDEX(Roster!F:F, MATCH(RPT!A448,Roster!A:A,0),1)</f>
        <v>#N/A</v>
      </c>
      <c r="AM448">
        <f>IF(SUMIFS(HRS!G:G,HRS!F:F,"REG",HRS!C:C,RPT!A448)+SUMIFS(HRS!G:G,HRS!F:F,"OT",HRS!C:C,RPT!A448)+SUMIFS(HRS!G:G,HRS!F:F,"PTO",HRS!C:C,RPT!A448,HRS!S:S,"PTOS")&gt;=38,SUMIFS(HRS!G:G,HRS!F:F,"REG",HRS!C:C,RPT!A448)+SUMIFS(HRS!G:G,HRS!F:F,"OT",HRS!C:C,RPT!A448),0)</f>
        <v>0</v>
      </c>
      <c r="AP448">
        <f>SUMIFS(HRS!G:G,HRS!C:C,E448,HRS!F:F,"REG")+SUMIFS(HRS!G:G,HRS!C:C,E448,HRS!F:F,"OT")</f>
        <v>0</v>
      </c>
      <c r="AS448" s="9" t="str">
        <f t="shared" si="79"/>
        <v xml:space="preserve"> </v>
      </c>
      <c r="AT448" s="9">
        <f t="shared" si="80"/>
        <v>0</v>
      </c>
      <c r="AU448" s="9" t="str">
        <f t="shared" si="85"/>
        <v/>
      </c>
      <c r="AV448" s="19" t="str">
        <f t="shared" si="83"/>
        <v/>
      </c>
    </row>
    <row r="449" spans="35:48" x14ac:dyDescent="0.2">
      <c r="AI449" s="9" t="str">
        <f t="shared" si="82"/>
        <v/>
      </c>
      <c r="AJ449" s="9" t="str">
        <f>IF(G449="Plan 3",IF(AND(H449&gt;=38,J449&lt;&gt;"Unplanned PTO"),IF(AND(INDEX(FPL!P:P,MATCH(RPT!A449,FPL!B:B,0),1)&gt;=0.92),4.25,3),IF(AND(H449&gt;=38,J449="Unplanned PTO",AP449&gt;=38),IF(INDEX(FPL!P:P,MATCH(RPT!A449,FPL!B:B,0),1)&gt;=0.92,4.25,3),IF(INDEX(FPL!P:P,MATCH(RPT!A449,FPL!B:B,0),1)&gt;=0.92,1.25,0))),"")</f>
        <v/>
      </c>
      <c r="AL449" s="22" t="e">
        <f>INDEX(Roster!F:F, MATCH(RPT!A449,Roster!A:A,0),1)</f>
        <v>#N/A</v>
      </c>
      <c r="AM449">
        <f>IF(SUMIFS(HRS!G:G,HRS!F:F,"REG",HRS!C:C,RPT!A449)+SUMIFS(HRS!G:G,HRS!F:F,"OT",HRS!C:C,RPT!A449)+SUMIFS(HRS!G:G,HRS!F:F,"PTO",HRS!C:C,RPT!A449,HRS!S:S,"PTOS")&gt;=38,SUMIFS(HRS!G:G,HRS!F:F,"REG",HRS!C:C,RPT!A449)+SUMIFS(HRS!G:G,HRS!F:F,"OT",HRS!C:C,RPT!A449),0)</f>
        <v>0</v>
      </c>
      <c r="AP449">
        <f>SUMIFS(HRS!G:G,HRS!C:C,E449,HRS!F:F,"REG")+SUMIFS(HRS!G:G,HRS!C:C,E449,HRS!F:F,"OT")</f>
        <v>0</v>
      </c>
      <c r="AS449" s="9" t="str">
        <f t="shared" si="79"/>
        <v xml:space="preserve"> </v>
      </c>
      <c r="AT449" s="9">
        <f t="shared" si="80"/>
        <v>0</v>
      </c>
      <c r="AU449" s="9" t="str">
        <f t="shared" si="85"/>
        <v/>
      </c>
      <c r="AV449" s="19" t="str">
        <f t="shared" si="83"/>
        <v/>
      </c>
    </row>
    <row r="450" spans="35:48" x14ac:dyDescent="0.2">
      <c r="AI450" s="9" t="str">
        <f t="shared" si="82"/>
        <v/>
      </c>
      <c r="AJ450" s="9" t="str">
        <f>IF(G450="Plan 3",IF(AND(H450&gt;=38,J450&lt;&gt;"Unplanned PTO"),IF(AND(INDEX(FPL!P:P,MATCH(RPT!A450,FPL!B:B,0),1)&gt;=0.92),4.25,3),IF(AND(H450&gt;=38,J450="Unplanned PTO",AP450&gt;=38),IF(INDEX(FPL!P:P,MATCH(RPT!A450,FPL!B:B,0),1)&gt;=0.92,4.25,3),IF(INDEX(FPL!P:P,MATCH(RPT!A450,FPL!B:B,0),1)&gt;=0.92,1.25,0))),"")</f>
        <v/>
      </c>
      <c r="AL450" s="22" t="e">
        <f>INDEX(Roster!F:F, MATCH(RPT!A450,Roster!A:A,0),1)</f>
        <v>#N/A</v>
      </c>
      <c r="AM450">
        <f>IF(SUMIFS(HRS!G:G,HRS!F:F,"REG",HRS!C:C,RPT!A450)+SUMIFS(HRS!G:G,HRS!F:F,"OT",HRS!C:C,RPT!A450)+SUMIFS(HRS!G:G,HRS!F:F,"PTO",HRS!C:C,RPT!A450,HRS!S:S,"PTOS")&gt;=38,SUMIFS(HRS!G:G,HRS!F:F,"REG",HRS!C:C,RPT!A450)+SUMIFS(HRS!G:G,HRS!F:F,"OT",HRS!C:C,RPT!A450),0)</f>
        <v>0</v>
      </c>
      <c r="AP450">
        <f>SUMIFS(HRS!G:G,HRS!C:C,E450,HRS!F:F,"REG")+SUMIFS(HRS!G:G,HRS!C:C,E450,HRS!F:F,"OT")</f>
        <v>0</v>
      </c>
      <c r="AS450" s="9" t="str">
        <f t="shared" ref="AS450:AS513" si="86">CONCATENATE(C450," ",B450)</f>
        <v xml:space="preserve"> </v>
      </c>
      <c r="AT450" s="9">
        <f t="shared" ref="AT450:AT513" si="87">D450</f>
        <v>0</v>
      </c>
      <c r="AU450" s="9" t="str">
        <f t="shared" si="85"/>
        <v/>
      </c>
      <c r="AV450" s="19" t="str">
        <f t="shared" si="83"/>
        <v/>
      </c>
    </row>
    <row r="451" spans="35:48" x14ac:dyDescent="0.2">
      <c r="AI451" s="9" t="str">
        <f t="shared" ref="AI451:AI499" si="88">IF(G451="Plan 33",IF(AP451&gt;=38,3,0),"")</f>
        <v/>
      </c>
      <c r="AJ451" s="9" t="str">
        <f>IF(G451="Plan 3",IF(AND(H451&gt;=38,J451&lt;&gt;"Unplanned PTO"),IF(AND(INDEX(FPL!P:P,MATCH(RPT!A451,FPL!B:B,0),1)&gt;=0.92),4.25,3),IF(AND(H451&gt;=38,J451="Unplanned PTO",AP451&gt;=38),IF(INDEX(FPL!P:P,MATCH(RPT!A451,FPL!B:B,0),1)&gt;=0.92,4.25,3),IF(INDEX(FPL!P:P,MATCH(RPT!A451,FPL!B:B,0),1)&gt;=0.92,1.25,0))),"")</f>
        <v/>
      </c>
      <c r="AL451" s="22" t="e">
        <f>INDEX(Roster!F:F, MATCH(RPT!A451,Roster!A:A,0),1)</f>
        <v>#N/A</v>
      </c>
      <c r="AM451">
        <f>IF(SUMIFS(HRS!G:G,HRS!F:F,"REG",HRS!C:C,RPT!A451)+SUMIFS(HRS!G:G,HRS!F:F,"OT",HRS!C:C,RPT!A451)+SUMIFS(HRS!G:G,HRS!F:F,"PTO",HRS!C:C,RPT!A451,HRS!S:S,"PTOS")&gt;=38,SUMIFS(HRS!G:G,HRS!F:F,"REG",HRS!C:C,RPT!A451)+SUMIFS(HRS!G:G,HRS!F:F,"OT",HRS!C:C,RPT!A451),0)</f>
        <v>0</v>
      </c>
      <c r="AP451">
        <f>SUMIFS(HRS!G:G,HRS!C:C,E451,HRS!F:F,"REG")+SUMIFS(HRS!G:G,HRS!C:C,E451,HRS!F:F,"OT")</f>
        <v>0</v>
      </c>
      <c r="AS451" s="9" t="str">
        <f t="shared" si="86"/>
        <v xml:space="preserve"> </v>
      </c>
      <c r="AT451" s="9">
        <f t="shared" si="87"/>
        <v>0</v>
      </c>
      <c r="AU451" s="9" t="str">
        <f t="shared" si="85"/>
        <v/>
      </c>
      <c r="AV451" s="19" t="str">
        <f t="shared" ref="AV451:AV514" si="89">IF(AND(AU451="OT",F451&lt;&gt;0), (AP451-F451)/24,"")</f>
        <v/>
      </c>
    </row>
    <row r="452" spans="35:48" x14ac:dyDescent="0.2">
      <c r="AI452" s="9" t="str">
        <f t="shared" si="88"/>
        <v/>
      </c>
      <c r="AJ452" s="9" t="str">
        <f>IF(G452="Plan 3",IF(AND(H452&gt;=38,J452&lt;&gt;"Unplanned PTO"),IF(AND(INDEX(FPL!P:P,MATCH(RPT!A452,FPL!B:B,0),1)&gt;=0.92),4.25,3),IF(AND(H452&gt;=38,J452="Unplanned PTO",AP452&gt;=38),IF(INDEX(FPL!P:P,MATCH(RPT!A452,FPL!B:B,0),1)&gt;=0.92,4.25,3),IF(INDEX(FPL!P:P,MATCH(RPT!A452,FPL!B:B,0),1)&gt;=0.92,1.25,0))),"")</f>
        <v/>
      </c>
      <c r="AL452" s="22" t="e">
        <f>INDEX(Roster!F:F, MATCH(RPT!A452,Roster!A:A,0),1)</f>
        <v>#N/A</v>
      </c>
      <c r="AM452">
        <f>IF(SUMIFS(HRS!G:G,HRS!F:F,"REG",HRS!C:C,RPT!A452)+SUMIFS(HRS!G:G,HRS!F:F,"OT",HRS!C:C,RPT!A452)+SUMIFS(HRS!G:G,HRS!F:F,"PTO",HRS!C:C,RPT!A452,HRS!S:S,"PTOS")&gt;=38,SUMIFS(HRS!G:G,HRS!F:F,"REG",HRS!C:C,RPT!A452)+SUMIFS(HRS!G:G,HRS!F:F,"OT",HRS!C:C,RPT!A452),0)</f>
        <v>0</v>
      </c>
      <c r="AP452">
        <f>SUMIFS(HRS!G:G,HRS!C:C,E452,HRS!F:F,"REG")+SUMIFS(HRS!G:G,HRS!C:C,E452,HRS!F:F,"OT")</f>
        <v>0</v>
      </c>
      <c r="AS452" s="9" t="str">
        <f t="shared" si="86"/>
        <v xml:space="preserve"> </v>
      </c>
      <c r="AT452" s="9">
        <f t="shared" si="87"/>
        <v>0</v>
      </c>
      <c r="AU452" s="9" t="str">
        <f t="shared" si="85"/>
        <v/>
      </c>
      <c r="AV452" s="19" t="str">
        <f t="shared" si="89"/>
        <v/>
      </c>
    </row>
    <row r="453" spans="35:48" x14ac:dyDescent="0.2">
      <c r="AI453" s="9" t="str">
        <f t="shared" si="88"/>
        <v/>
      </c>
      <c r="AJ453" s="9" t="str">
        <f>IF(G453="Plan 3",IF(AND(H453&gt;=38,J453&lt;&gt;"Unplanned PTO"),IF(AND(INDEX(FPL!P:P,MATCH(RPT!A453,FPL!B:B,0),1)&gt;=0.92),4.25,3),IF(AND(H453&gt;=38,J453="Unplanned PTO",AP453&gt;=38),IF(INDEX(FPL!P:P,MATCH(RPT!A453,FPL!B:B,0),1)&gt;=0.92,4.25,3),IF(INDEX(FPL!P:P,MATCH(RPT!A453,FPL!B:B,0),1)&gt;=0.92,1.25,0))),"")</f>
        <v/>
      </c>
      <c r="AL453" s="22" t="e">
        <f>INDEX(Roster!F:F, MATCH(RPT!A453,Roster!A:A,0),1)</f>
        <v>#N/A</v>
      </c>
      <c r="AM453">
        <f>IF(SUMIFS(HRS!G:G,HRS!F:F,"REG",HRS!C:C,RPT!A453)+SUMIFS(HRS!G:G,HRS!F:F,"OT",HRS!C:C,RPT!A453)+SUMIFS(HRS!G:G,HRS!F:F,"PTO",HRS!C:C,RPT!A453,HRS!S:S,"PTOS")&gt;=38,SUMIFS(HRS!G:G,HRS!F:F,"REG",HRS!C:C,RPT!A453)+SUMIFS(HRS!G:G,HRS!F:F,"OT",HRS!C:C,RPT!A453),0)</f>
        <v>0</v>
      </c>
      <c r="AP453">
        <f>SUMIFS(HRS!G:G,HRS!C:C,E453,HRS!F:F,"REG")+SUMIFS(HRS!G:G,HRS!C:C,E453,HRS!F:F,"OT")</f>
        <v>0</v>
      </c>
      <c r="AS453" s="9" t="str">
        <f t="shared" si="86"/>
        <v xml:space="preserve"> </v>
      </c>
      <c r="AT453" s="9">
        <f t="shared" si="87"/>
        <v>0</v>
      </c>
      <c r="AU453" s="9" t="str">
        <f t="shared" si="85"/>
        <v/>
      </c>
      <c r="AV453" s="19" t="str">
        <f t="shared" si="89"/>
        <v/>
      </c>
    </row>
    <row r="454" spans="35:48" x14ac:dyDescent="0.2">
      <c r="AI454" s="9" t="str">
        <f t="shared" si="88"/>
        <v/>
      </c>
      <c r="AJ454" s="9" t="str">
        <f>IF(G454="Plan 3",IF(AND(H454&gt;=38,J454&lt;&gt;"Unplanned PTO"),IF(AND(INDEX(FPL!P:P,MATCH(RPT!A454,FPL!B:B,0),1)&gt;=0.92),4.25,3),IF(AND(H454&gt;=38,J454="Unplanned PTO",AP454&gt;=38),IF(INDEX(FPL!P:P,MATCH(RPT!A454,FPL!B:B,0),1)&gt;=0.92,4.25,3),IF(INDEX(FPL!P:P,MATCH(RPT!A454,FPL!B:B,0),1)&gt;=0.92,1.25,0))),"")</f>
        <v/>
      </c>
      <c r="AL454" s="22" t="e">
        <f>INDEX(Roster!F:F, MATCH(RPT!A454,Roster!A:A,0),1)</f>
        <v>#N/A</v>
      </c>
      <c r="AM454">
        <f>IF(SUMIFS(HRS!G:G,HRS!F:F,"REG",HRS!C:C,RPT!A454)+SUMIFS(HRS!G:G,HRS!F:F,"OT",HRS!C:C,RPT!A454)+SUMIFS(HRS!G:G,HRS!F:F,"PTO",HRS!C:C,RPT!A454,HRS!S:S,"PTOS")&gt;=38,SUMIFS(HRS!G:G,HRS!F:F,"REG",HRS!C:C,RPT!A454)+SUMIFS(HRS!G:G,HRS!F:F,"OT",HRS!C:C,RPT!A454),0)</f>
        <v>0</v>
      </c>
      <c r="AP454">
        <f>SUMIFS(HRS!G:G,HRS!C:C,E454,HRS!F:F,"REG")+SUMIFS(HRS!G:G,HRS!C:C,E454,HRS!F:F,"OT")</f>
        <v>0</v>
      </c>
      <c r="AS454" s="9" t="str">
        <f t="shared" si="86"/>
        <v xml:space="preserve"> </v>
      </c>
      <c r="AT454" s="9">
        <f t="shared" si="87"/>
        <v>0</v>
      </c>
      <c r="AU454" s="9" t="str">
        <f t="shared" si="85"/>
        <v/>
      </c>
      <c r="AV454" s="19" t="str">
        <f t="shared" si="89"/>
        <v/>
      </c>
    </row>
    <row r="455" spans="35:48" x14ac:dyDescent="0.2">
      <c r="AI455" s="9" t="str">
        <f t="shared" si="88"/>
        <v/>
      </c>
      <c r="AJ455" s="9" t="str">
        <f>IF(G455="Plan 3",IF(AND(H455&gt;=38,J455&lt;&gt;"Unplanned PTO"),IF(AND(INDEX(FPL!P:P,MATCH(RPT!A455,FPL!B:B,0),1)&gt;=0.92),4.25,3),IF(AND(H455&gt;=38,J455="Unplanned PTO",AP455&gt;=38),IF(INDEX(FPL!P:P,MATCH(RPT!A455,FPL!B:B,0),1)&gt;=0.92,4.25,3),IF(INDEX(FPL!P:P,MATCH(RPT!A455,FPL!B:B,0),1)&gt;=0.92,1.25,0))),"")</f>
        <v/>
      </c>
      <c r="AL455" s="22" t="e">
        <f>INDEX(Roster!F:F, MATCH(RPT!A455,Roster!A:A,0),1)</f>
        <v>#N/A</v>
      </c>
      <c r="AM455">
        <f>IF(SUMIFS(HRS!G:G,HRS!F:F,"REG",HRS!C:C,RPT!A455)+SUMIFS(HRS!G:G,HRS!F:F,"OT",HRS!C:C,RPT!A455)+SUMIFS(HRS!G:G,HRS!F:F,"PTO",HRS!C:C,RPT!A455,HRS!S:S,"PTOS")&gt;=38,SUMIFS(HRS!G:G,HRS!F:F,"REG",HRS!C:C,RPT!A455)+SUMIFS(HRS!G:G,HRS!F:F,"OT",HRS!C:C,RPT!A455),0)</f>
        <v>0</v>
      </c>
      <c r="AP455">
        <f>SUMIFS(HRS!G:G,HRS!C:C,E455,HRS!F:F,"REG")+SUMIFS(HRS!G:G,HRS!C:C,E455,HRS!F:F,"OT")</f>
        <v>0</v>
      </c>
      <c r="AS455" s="9" t="str">
        <f t="shared" si="86"/>
        <v xml:space="preserve"> </v>
      </c>
      <c r="AT455" s="9">
        <f t="shared" si="87"/>
        <v>0</v>
      </c>
      <c r="AU455" s="9" t="str">
        <f t="shared" si="85"/>
        <v/>
      </c>
      <c r="AV455" s="19" t="str">
        <f t="shared" si="89"/>
        <v/>
      </c>
    </row>
    <row r="456" spans="35:48" x14ac:dyDescent="0.2">
      <c r="AI456" s="9" t="str">
        <f t="shared" si="88"/>
        <v/>
      </c>
      <c r="AJ456" s="9" t="str">
        <f>IF(G456="Plan 3",IF(AND(H456&gt;=38,J456&lt;&gt;"Unplanned PTO"),IF(AND(INDEX(FPL!P:P,MATCH(RPT!A456,FPL!B:B,0),1)&gt;=0.92),4.25,3),IF(AND(H456&gt;=38,J456="Unplanned PTO",AP456&gt;=38),IF(INDEX(FPL!P:P,MATCH(RPT!A456,FPL!B:B,0),1)&gt;=0.92,4.25,3),IF(INDEX(FPL!P:P,MATCH(RPT!A456,FPL!B:B,0),1)&gt;=0.92,1.25,0))),"")</f>
        <v/>
      </c>
      <c r="AL456" s="22" t="e">
        <f>INDEX(Roster!F:F, MATCH(RPT!A456,Roster!A:A,0),1)</f>
        <v>#N/A</v>
      </c>
      <c r="AM456">
        <f>IF(SUMIFS(HRS!G:G,HRS!F:F,"REG",HRS!C:C,RPT!A456)+SUMIFS(HRS!G:G,HRS!F:F,"OT",HRS!C:C,RPT!A456)+SUMIFS(HRS!G:G,HRS!F:F,"PTO",HRS!C:C,RPT!A456,HRS!S:S,"PTOS")&gt;=38,SUMIFS(HRS!G:G,HRS!F:F,"REG",HRS!C:C,RPT!A456)+SUMIFS(HRS!G:G,HRS!F:F,"OT",HRS!C:C,RPT!A456),0)</f>
        <v>0</v>
      </c>
      <c r="AP456">
        <f>SUMIFS(HRS!G:G,HRS!C:C,E456,HRS!F:F,"REG")+SUMIFS(HRS!G:G,HRS!C:C,E456,HRS!F:F,"OT")</f>
        <v>0</v>
      </c>
      <c r="AS456" s="9" t="str">
        <f t="shared" si="86"/>
        <v xml:space="preserve"> </v>
      </c>
      <c r="AT456" s="9">
        <f t="shared" si="87"/>
        <v>0</v>
      </c>
      <c r="AU456" s="9" t="str">
        <f t="shared" si="85"/>
        <v/>
      </c>
      <c r="AV456" s="19" t="str">
        <f t="shared" si="89"/>
        <v/>
      </c>
    </row>
    <row r="457" spans="35:48" x14ac:dyDescent="0.2">
      <c r="AI457" s="9" t="str">
        <f t="shared" si="88"/>
        <v/>
      </c>
      <c r="AJ457" s="9" t="str">
        <f>IF(G457="Plan 3",IF(AND(H457&gt;=38,J457&lt;&gt;"Unplanned PTO"),IF(AND(INDEX(FPL!P:P,MATCH(RPT!A457,FPL!B:B,0),1)&gt;=0.92),4.25,3),IF(AND(H457&gt;=38,J457="Unplanned PTO",AP457&gt;=38),IF(INDEX(FPL!P:P,MATCH(RPT!A457,FPL!B:B,0),1)&gt;=0.92,4.25,3),IF(INDEX(FPL!P:P,MATCH(RPT!A457,FPL!B:B,0),1)&gt;=0.92,1.25,0))),"")</f>
        <v/>
      </c>
      <c r="AL457" s="22" t="e">
        <f>INDEX(Roster!F:F, MATCH(RPT!A457,Roster!A:A,0),1)</f>
        <v>#N/A</v>
      </c>
      <c r="AM457">
        <f>IF(SUMIFS(HRS!G:G,HRS!F:F,"REG",HRS!C:C,RPT!A457)+SUMIFS(HRS!G:G,HRS!F:F,"OT",HRS!C:C,RPT!A457)+SUMIFS(HRS!G:G,HRS!F:F,"PTO",HRS!C:C,RPT!A457,HRS!S:S,"PTOS")&gt;=38,SUMIFS(HRS!G:G,HRS!F:F,"REG",HRS!C:C,RPT!A457)+SUMIFS(HRS!G:G,HRS!F:F,"OT",HRS!C:C,RPT!A457),0)</f>
        <v>0</v>
      </c>
      <c r="AP457">
        <f>SUMIFS(HRS!G:G,HRS!C:C,E457,HRS!F:F,"REG")+SUMIFS(HRS!G:G,HRS!C:C,E457,HRS!F:F,"OT")</f>
        <v>0</v>
      </c>
      <c r="AS457" s="9" t="str">
        <f t="shared" si="86"/>
        <v xml:space="preserve"> </v>
      </c>
      <c r="AT457" s="9">
        <f t="shared" si="87"/>
        <v>0</v>
      </c>
      <c r="AU457" s="9" t="str">
        <f t="shared" si="85"/>
        <v/>
      </c>
      <c r="AV457" s="19" t="str">
        <f t="shared" si="89"/>
        <v/>
      </c>
    </row>
    <row r="458" spans="35:48" x14ac:dyDescent="0.2">
      <c r="AI458" s="9" t="str">
        <f t="shared" si="88"/>
        <v/>
      </c>
      <c r="AJ458" s="9" t="str">
        <f>IF(G458="Plan 3",IF(AND(H458&gt;=38,J458&lt;&gt;"Unplanned PTO"),IF(AND(INDEX(FPL!P:P,MATCH(RPT!A458,FPL!B:B,0),1)&gt;=0.92),4.25,3),IF(AND(H458&gt;=38,J458="Unplanned PTO",AP458&gt;=38),IF(INDEX(FPL!P:P,MATCH(RPT!A458,FPL!B:B,0),1)&gt;=0.92,4.25,3),IF(INDEX(FPL!P:P,MATCH(RPT!A458,FPL!B:B,0),1)&gt;=0.92,1.25,0))),"")</f>
        <v/>
      </c>
      <c r="AL458" s="22" t="e">
        <f>INDEX(Roster!F:F, MATCH(RPT!A458,Roster!A:A,0),1)</f>
        <v>#N/A</v>
      </c>
      <c r="AM458">
        <f>IF(SUMIFS(HRS!G:G,HRS!F:F,"REG",HRS!C:C,RPT!A458)+SUMIFS(HRS!G:G,HRS!F:F,"OT",HRS!C:C,RPT!A458)+SUMIFS(HRS!G:G,HRS!F:F,"PTO",HRS!C:C,RPT!A458,HRS!S:S,"PTOS")&gt;=38,SUMIFS(HRS!G:G,HRS!F:F,"REG",HRS!C:C,RPT!A458)+SUMIFS(HRS!G:G,HRS!F:F,"OT",HRS!C:C,RPT!A458),0)</f>
        <v>0</v>
      </c>
      <c r="AP458">
        <f>SUMIFS(HRS!G:G,HRS!C:C,E458,HRS!F:F,"REG")+SUMIFS(HRS!G:G,HRS!C:C,E458,HRS!F:F,"OT")</f>
        <v>0</v>
      </c>
      <c r="AS458" s="9" t="str">
        <f t="shared" si="86"/>
        <v xml:space="preserve"> </v>
      </c>
      <c r="AT458" s="9">
        <f t="shared" si="87"/>
        <v>0</v>
      </c>
      <c r="AU458" s="9" t="str">
        <f t="shared" si="85"/>
        <v/>
      </c>
      <c r="AV458" s="19" t="str">
        <f t="shared" si="89"/>
        <v/>
      </c>
    </row>
    <row r="459" spans="35:48" x14ac:dyDescent="0.2">
      <c r="AI459" s="9" t="str">
        <f t="shared" si="88"/>
        <v/>
      </c>
      <c r="AJ459" s="9" t="str">
        <f>IF(G459="Plan 3",IF(AND(H459&gt;=38,J459&lt;&gt;"Unplanned PTO"),IF(AND(INDEX(FPL!P:P,MATCH(RPT!A459,FPL!B:B,0),1)&gt;=0.92),4.25,3),IF(AND(H459&gt;=38,J459="Unplanned PTO",AP459&gt;=38),IF(INDEX(FPL!P:P,MATCH(RPT!A459,FPL!B:B,0),1)&gt;=0.92,4.25,3),IF(INDEX(FPL!P:P,MATCH(RPT!A459,FPL!B:B,0),1)&gt;=0.92,1.25,0))),"")</f>
        <v/>
      </c>
      <c r="AL459" s="22" t="e">
        <f>INDEX(Roster!F:F, MATCH(RPT!A459,Roster!A:A,0),1)</f>
        <v>#N/A</v>
      </c>
      <c r="AM459">
        <f>IF(SUMIFS(HRS!G:G,HRS!F:F,"REG",HRS!C:C,RPT!A459)+SUMIFS(HRS!G:G,HRS!F:F,"OT",HRS!C:C,RPT!A459)+SUMIFS(HRS!G:G,HRS!F:F,"PTO",HRS!C:C,RPT!A459,HRS!S:S,"PTOS")&gt;=38,SUMIFS(HRS!G:G,HRS!F:F,"REG",HRS!C:C,RPT!A459)+SUMIFS(HRS!G:G,HRS!F:F,"OT",HRS!C:C,RPT!A459),0)</f>
        <v>0</v>
      </c>
      <c r="AP459">
        <f>SUMIFS(HRS!G:G,HRS!C:C,E459,HRS!F:F,"REG")+SUMIFS(HRS!G:G,HRS!C:C,E459,HRS!F:F,"OT")</f>
        <v>0</v>
      </c>
      <c r="AS459" s="9" t="str">
        <f t="shared" si="86"/>
        <v xml:space="preserve"> </v>
      </c>
      <c r="AT459" s="9">
        <f t="shared" si="87"/>
        <v>0</v>
      </c>
      <c r="AU459" s="9" t="str">
        <f t="shared" si="85"/>
        <v/>
      </c>
      <c r="AV459" s="19" t="str">
        <f t="shared" si="89"/>
        <v/>
      </c>
    </row>
    <row r="460" spans="35:48" x14ac:dyDescent="0.2">
      <c r="AI460" s="9" t="str">
        <f t="shared" si="88"/>
        <v/>
      </c>
      <c r="AJ460" s="9" t="str">
        <f>IF(G460="Plan 3",IF(AND(H460&gt;=38,J460&lt;&gt;"Unplanned PTO"),IF(AND(INDEX(FPL!P:P,MATCH(RPT!A460,FPL!B:B,0),1)&gt;=0.92),4.25,3),IF(AND(H460&gt;=38,J460="Unplanned PTO",AP460&gt;=38),IF(INDEX(FPL!P:P,MATCH(RPT!A460,FPL!B:B,0),1)&gt;=0.92,4.25,3),IF(INDEX(FPL!P:P,MATCH(RPT!A460,FPL!B:B,0),1)&gt;=0.92,1.25,0))),"")</f>
        <v/>
      </c>
      <c r="AL460" s="22" t="e">
        <f>INDEX(Roster!F:F, MATCH(RPT!A460,Roster!A:A,0),1)</f>
        <v>#N/A</v>
      </c>
      <c r="AM460">
        <f>IF(SUMIFS(HRS!G:G,HRS!F:F,"REG",HRS!C:C,RPT!A460)+SUMIFS(HRS!G:G,HRS!F:F,"OT",HRS!C:C,RPT!A460)+SUMIFS(HRS!G:G,HRS!F:F,"PTO",HRS!C:C,RPT!A460,HRS!S:S,"PTOS")&gt;=38,SUMIFS(HRS!G:G,HRS!F:F,"REG",HRS!C:C,RPT!A460)+SUMIFS(HRS!G:G,HRS!F:F,"OT",HRS!C:C,RPT!A460),0)</f>
        <v>0</v>
      </c>
      <c r="AP460">
        <f>SUMIFS(HRS!G:G,HRS!C:C,E460,HRS!F:F,"REG")+SUMIFS(HRS!G:G,HRS!C:C,E460,HRS!F:F,"OT")</f>
        <v>0</v>
      </c>
      <c r="AS460" s="9" t="str">
        <f t="shared" si="86"/>
        <v xml:space="preserve"> </v>
      </c>
      <c r="AT460" s="9">
        <f t="shared" si="87"/>
        <v>0</v>
      </c>
      <c r="AU460" s="9" t="str">
        <f t="shared" si="85"/>
        <v/>
      </c>
      <c r="AV460" s="19" t="str">
        <f t="shared" si="89"/>
        <v/>
      </c>
    </row>
    <row r="461" spans="35:48" x14ac:dyDescent="0.2">
      <c r="AI461" s="9" t="str">
        <f t="shared" si="88"/>
        <v/>
      </c>
      <c r="AJ461" s="9" t="str">
        <f>IF(G461="Plan 3",IF(AND(H461&gt;=38,J461&lt;&gt;"Unplanned PTO"),IF(AND(INDEX(FPL!P:P,MATCH(RPT!A461,FPL!B:B,0),1)&gt;=0.92),4.25,3),IF(AND(H461&gt;=38,J461="Unplanned PTO",AP461&gt;=38),IF(INDEX(FPL!P:P,MATCH(RPT!A461,FPL!B:B,0),1)&gt;=0.92,4.25,3),IF(INDEX(FPL!P:P,MATCH(RPT!A461,FPL!B:B,0),1)&gt;=0.92,1.25,0))),"")</f>
        <v/>
      </c>
      <c r="AL461" s="22" t="e">
        <f>INDEX(Roster!F:F, MATCH(RPT!A461,Roster!A:A,0),1)</f>
        <v>#N/A</v>
      </c>
      <c r="AM461">
        <f>IF(SUMIFS(HRS!G:G,HRS!F:F,"REG",HRS!C:C,RPT!A461)+SUMIFS(HRS!G:G,HRS!F:F,"OT",HRS!C:C,RPT!A461)+SUMIFS(HRS!G:G,HRS!F:F,"PTO",HRS!C:C,RPT!A461,HRS!S:S,"PTOS")&gt;=38,SUMIFS(HRS!G:G,HRS!F:F,"REG",HRS!C:C,RPT!A461)+SUMIFS(HRS!G:G,HRS!F:F,"OT",HRS!C:C,RPT!A461),0)</f>
        <v>0</v>
      </c>
      <c r="AP461">
        <f>SUMIFS(HRS!G:G,HRS!C:C,E461,HRS!F:F,"REG")+SUMIFS(HRS!G:G,HRS!C:C,E461,HRS!F:F,"OT")</f>
        <v>0</v>
      </c>
      <c r="AS461" s="9" t="str">
        <f t="shared" si="86"/>
        <v xml:space="preserve"> </v>
      </c>
      <c r="AT461" s="9">
        <f t="shared" si="87"/>
        <v>0</v>
      </c>
      <c r="AU461" s="9" t="str">
        <f t="shared" si="85"/>
        <v/>
      </c>
      <c r="AV461" s="19" t="str">
        <f t="shared" si="89"/>
        <v/>
      </c>
    </row>
    <row r="462" spans="35:48" x14ac:dyDescent="0.2">
      <c r="AI462" s="9" t="str">
        <f t="shared" si="88"/>
        <v/>
      </c>
      <c r="AJ462" s="9" t="str">
        <f>IF(G462="Plan 3",IF(AND(H462&gt;=38,J462&lt;&gt;"Unplanned PTO"),IF(AND(INDEX(FPL!P:P,MATCH(RPT!A462,FPL!B:B,0),1)&gt;=0.92),4.25,3),IF(AND(H462&gt;=38,J462="Unplanned PTO",AP462&gt;=38),IF(INDEX(FPL!P:P,MATCH(RPT!A462,FPL!B:B,0),1)&gt;=0.92,4.25,3),IF(INDEX(FPL!P:P,MATCH(RPT!A462,FPL!B:B,0),1)&gt;=0.92,1.25,0))),"")</f>
        <v/>
      </c>
      <c r="AL462" s="22" t="e">
        <f>INDEX(Roster!F:F, MATCH(RPT!A462,Roster!A:A,0),1)</f>
        <v>#N/A</v>
      </c>
      <c r="AM462">
        <f>IF(SUMIFS(HRS!G:G,HRS!F:F,"REG",HRS!C:C,RPT!A462)+SUMIFS(HRS!G:G,HRS!F:F,"OT",HRS!C:C,RPT!A462)+SUMIFS(HRS!G:G,HRS!F:F,"PTO",HRS!C:C,RPT!A462,HRS!S:S,"PTOS")&gt;=38,SUMIFS(HRS!G:G,HRS!F:F,"REG",HRS!C:C,RPT!A462)+SUMIFS(HRS!G:G,HRS!F:F,"OT",HRS!C:C,RPT!A462),0)</f>
        <v>0</v>
      </c>
      <c r="AP462">
        <f>SUMIFS(HRS!G:G,HRS!C:C,E462,HRS!F:F,"REG")+SUMIFS(HRS!G:G,HRS!C:C,E462,HRS!F:F,"OT")</f>
        <v>0</v>
      </c>
      <c r="AS462" s="9" t="str">
        <f t="shared" si="86"/>
        <v xml:space="preserve"> </v>
      </c>
      <c r="AT462" s="9">
        <f t="shared" si="87"/>
        <v>0</v>
      </c>
      <c r="AU462" s="9" t="str">
        <f t="shared" si="85"/>
        <v/>
      </c>
      <c r="AV462" s="19" t="str">
        <f t="shared" si="89"/>
        <v/>
      </c>
    </row>
    <row r="463" spans="35:48" x14ac:dyDescent="0.2">
      <c r="AI463" s="9" t="str">
        <f t="shared" si="88"/>
        <v/>
      </c>
      <c r="AJ463" s="9" t="str">
        <f>IF(G463="Plan 3",IF(AND(H463&gt;=38,J463&lt;&gt;"Unplanned PTO"),IF(AND(INDEX(FPL!P:P,MATCH(RPT!A463,FPL!B:B,0),1)&gt;=0.92),4.25,3),IF(AND(H463&gt;=38,J463="Unplanned PTO",AP463&gt;=38),IF(INDEX(FPL!P:P,MATCH(RPT!A463,FPL!B:B,0),1)&gt;=0.92,4.25,3),IF(INDEX(FPL!P:P,MATCH(RPT!A463,FPL!B:B,0),1)&gt;=0.92,1.25,0))),"")</f>
        <v/>
      </c>
      <c r="AL463" s="22" t="e">
        <f>INDEX(Roster!F:F, MATCH(RPT!A463,Roster!A:A,0),1)</f>
        <v>#N/A</v>
      </c>
      <c r="AM463">
        <f>IF(SUMIFS(HRS!G:G,HRS!F:F,"REG",HRS!C:C,RPT!A463)+SUMIFS(HRS!G:G,HRS!F:F,"OT",HRS!C:C,RPT!A463)+SUMIFS(HRS!G:G,HRS!F:F,"PTO",HRS!C:C,RPT!A463,HRS!S:S,"PTOS")&gt;=38,SUMIFS(HRS!G:G,HRS!F:F,"REG",HRS!C:C,RPT!A463)+SUMIFS(HRS!G:G,HRS!F:F,"OT",HRS!C:C,RPT!A463),0)</f>
        <v>0</v>
      </c>
      <c r="AP463">
        <f>SUMIFS(HRS!G:G,HRS!C:C,E463,HRS!F:F,"REG")+SUMIFS(HRS!G:G,HRS!C:C,E463,HRS!F:F,"OT")</f>
        <v>0</v>
      </c>
      <c r="AS463" s="9" t="str">
        <f t="shared" si="86"/>
        <v xml:space="preserve"> </v>
      </c>
      <c r="AT463" s="9">
        <f t="shared" si="87"/>
        <v>0</v>
      </c>
      <c r="AU463" s="9" t="str">
        <f t="shared" si="85"/>
        <v/>
      </c>
      <c r="AV463" s="19" t="str">
        <f t="shared" si="89"/>
        <v/>
      </c>
    </row>
    <row r="464" spans="35:48" x14ac:dyDescent="0.2">
      <c r="AI464" s="9" t="str">
        <f t="shared" si="88"/>
        <v/>
      </c>
      <c r="AJ464" s="9" t="str">
        <f>IF(G464="Plan 3",IF(AND(H464&gt;=38,J464&lt;&gt;"Unplanned PTO"),IF(AND(INDEX(FPL!P:P,MATCH(RPT!A464,FPL!B:B,0),1)&gt;=0.92),4.25,3),IF(AND(H464&gt;=38,J464="Unplanned PTO",AP464&gt;=38),IF(INDEX(FPL!P:P,MATCH(RPT!A464,FPL!B:B,0),1)&gt;=0.92,4.25,3),IF(INDEX(FPL!P:P,MATCH(RPT!A464,FPL!B:B,0),1)&gt;=0.92,1.25,0))),"")</f>
        <v/>
      </c>
      <c r="AL464" s="22" t="e">
        <f>INDEX(Roster!F:F, MATCH(RPT!A464,Roster!A:A,0),1)</f>
        <v>#N/A</v>
      </c>
      <c r="AM464">
        <f>IF(SUMIFS(HRS!G:G,HRS!F:F,"REG",HRS!C:C,RPT!A464)+SUMIFS(HRS!G:G,HRS!F:F,"OT",HRS!C:C,RPT!A464)+SUMIFS(HRS!G:G,HRS!F:F,"PTO",HRS!C:C,RPT!A464,HRS!S:S,"PTOS")&gt;=38,SUMIFS(HRS!G:G,HRS!F:F,"REG",HRS!C:C,RPT!A464)+SUMIFS(HRS!G:G,HRS!F:F,"OT",HRS!C:C,RPT!A464),0)</f>
        <v>0</v>
      </c>
      <c r="AP464">
        <f>SUMIFS(HRS!G:G,HRS!C:C,E464,HRS!F:F,"REG")+SUMIFS(HRS!G:G,HRS!C:C,E464,HRS!F:F,"OT")</f>
        <v>0</v>
      </c>
      <c r="AS464" s="9" t="str">
        <f t="shared" si="86"/>
        <v xml:space="preserve"> </v>
      </c>
      <c r="AT464" s="9">
        <f t="shared" si="87"/>
        <v>0</v>
      </c>
      <c r="AU464" s="9" t="str">
        <f t="shared" si="85"/>
        <v/>
      </c>
      <c r="AV464" s="19" t="str">
        <f t="shared" si="89"/>
        <v/>
      </c>
    </row>
    <row r="465" spans="35:48" x14ac:dyDescent="0.2">
      <c r="AI465" s="9" t="str">
        <f t="shared" si="88"/>
        <v/>
      </c>
      <c r="AJ465" s="9" t="str">
        <f>IF(G465="Plan 3",IF(AND(H465&gt;=38,J465&lt;&gt;"Unplanned PTO"),IF(AND(INDEX(FPL!P:P,MATCH(RPT!A465,FPL!B:B,0),1)&gt;=0.92),4.25,3),IF(AND(H465&gt;=38,J465="Unplanned PTO",AP465&gt;=38),IF(INDEX(FPL!P:P,MATCH(RPT!A465,FPL!B:B,0),1)&gt;=0.92,4.25,3),IF(INDEX(FPL!P:P,MATCH(RPT!A465,FPL!B:B,0),1)&gt;=0.92,1.25,0))),"")</f>
        <v/>
      </c>
      <c r="AL465" s="22" t="e">
        <f>INDEX(Roster!F:F, MATCH(RPT!A465,Roster!A:A,0),1)</f>
        <v>#N/A</v>
      </c>
      <c r="AM465">
        <f>IF(SUMIFS(HRS!G:G,HRS!F:F,"REG",HRS!C:C,RPT!A465)+SUMIFS(HRS!G:G,HRS!F:F,"OT",HRS!C:C,RPT!A465)+SUMIFS(HRS!G:G,HRS!F:F,"PTO",HRS!C:C,RPT!A465,HRS!S:S,"PTOS")&gt;=38,SUMIFS(HRS!G:G,HRS!F:F,"REG",HRS!C:C,RPT!A465)+SUMIFS(HRS!G:G,HRS!F:F,"OT",HRS!C:C,RPT!A465),0)</f>
        <v>0</v>
      </c>
      <c r="AP465">
        <f>SUMIFS(HRS!G:G,HRS!C:C,E465,HRS!F:F,"REG")+SUMIFS(HRS!G:G,HRS!C:C,E465,HRS!F:F,"OT")</f>
        <v>0</v>
      </c>
      <c r="AS465" s="9" t="str">
        <f t="shared" si="86"/>
        <v xml:space="preserve"> </v>
      </c>
      <c r="AT465" s="9">
        <f t="shared" si="87"/>
        <v>0</v>
      </c>
      <c r="AU465" s="9" t="str">
        <f t="shared" si="85"/>
        <v/>
      </c>
      <c r="AV465" s="19" t="str">
        <f t="shared" si="89"/>
        <v/>
      </c>
    </row>
    <row r="466" spans="35:48" x14ac:dyDescent="0.2">
      <c r="AI466" s="9" t="str">
        <f t="shared" si="88"/>
        <v/>
      </c>
      <c r="AJ466" s="9" t="str">
        <f>IF(G466="Plan 3",IF(AND(H466&gt;=38,J466&lt;&gt;"Unplanned PTO"),IF(AND(INDEX(FPL!P:P,MATCH(RPT!A466,FPL!B:B,0),1)&gt;=0.92),4.25,3),IF(AND(H466&gt;=38,J466="Unplanned PTO",AP466&gt;=38),IF(INDEX(FPL!P:P,MATCH(RPT!A466,FPL!B:B,0),1)&gt;=0.92,4.25,3),IF(INDEX(FPL!P:P,MATCH(RPT!A466,FPL!B:B,0),1)&gt;=0.92,1.25,0))),"")</f>
        <v/>
      </c>
      <c r="AL466" s="22" t="e">
        <f>INDEX(Roster!F:F, MATCH(RPT!A466,Roster!A:A,0),1)</f>
        <v>#N/A</v>
      </c>
      <c r="AM466">
        <f>IF(SUMIFS(HRS!G:G,HRS!F:F,"REG",HRS!C:C,RPT!A466)+SUMIFS(HRS!G:G,HRS!F:F,"OT",HRS!C:C,RPT!A466)+SUMIFS(HRS!G:G,HRS!F:F,"PTO",HRS!C:C,RPT!A466,HRS!S:S,"PTOS")&gt;=38,SUMIFS(HRS!G:G,HRS!F:F,"REG",HRS!C:C,RPT!A466)+SUMIFS(HRS!G:G,HRS!F:F,"OT",HRS!C:C,RPT!A466),0)</f>
        <v>0</v>
      </c>
      <c r="AP466">
        <f>SUMIFS(HRS!G:G,HRS!C:C,E466,HRS!F:F,"REG")+SUMIFS(HRS!G:G,HRS!C:C,E466,HRS!F:F,"OT")</f>
        <v>0</v>
      </c>
      <c r="AS466" s="9" t="str">
        <f t="shared" si="86"/>
        <v xml:space="preserve"> </v>
      </c>
      <c r="AT466" s="9">
        <f t="shared" si="87"/>
        <v>0</v>
      </c>
      <c r="AU466" s="9" t="str">
        <f t="shared" si="85"/>
        <v/>
      </c>
      <c r="AV466" s="19" t="str">
        <f t="shared" si="89"/>
        <v/>
      </c>
    </row>
    <row r="467" spans="35:48" x14ac:dyDescent="0.2">
      <c r="AI467" s="9" t="str">
        <f t="shared" si="88"/>
        <v/>
      </c>
      <c r="AJ467" s="9" t="str">
        <f>IF(G467="Plan 3",IF(AND(H467&gt;=38,J467&lt;&gt;"Unplanned PTO"),IF(AND(INDEX(FPL!P:P,MATCH(RPT!A467,FPL!B:B,0),1)&gt;=0.92),4.25,3),IF(AND(H467&gt;=38,J467="Unplanned PTO",AP467&gt;=38),IF(INDEX(FPL!P:P,MATCH(RPT!A467,FPL!B:B,0),1)&gt;=0.92,4.25,3),IF(INDEX(FPL!P:P,MATCH(RPT!A467,FPL!B:B,0),1)&gt;=0.92,1.25,0))),"")</f>
        <v/>
      </c>
      <c r="AL467" s="22" t="e">
        <f>INDEX(Roster!F:F, MATCH(RPT!A467,Roster!A:A,0),1)</f>
        <v>#N/A</v>
      </c>
      <c r="AM467">
        <f>IF(SUMIFS(HRS!G:G,HRS!F:F,"REG",HRS!C:C,RPT!A467)+SUMIFS(HRS!G:G,HRS!F:F,"OT",HRS!C:C,RPT!A467)+SUMIFS(HRS!G:G,HRS!F:F,"PTO",HRS!C:C,RPT!A467,HRS!S:S,"PTOS")&gt;=38,SUMIFS(HRS!G:G,HRS!F:F,"REG",HRS!C:C,RPT!A467)+SUMIFS(HRS!G:G,HRS!F:F,"OT",HRS!C:C,RPT!A467),0)</f>
        <v>0</v>
      </c>
      <c r="AP467">
        <f>SUMIFS(HRS!G:G,HRS!C:C,E467,HRS!F:F,"REG")+SUMIFS(HRS!G:G,HRS!C:C,E467,HRS!F:F,"OT")</f>
        <v>0</v>
      </c>
      <c r="AS467" s="9" t="str">
        <f t="shared" si="86"/>
        <v xml:space="preserve"> </v>
      </c>
      <c r="AT467" s="9">
        <f t="shared" si="87"/>
        <v>0</v>
      </c>
      <c r="AU467" s="9" t="str">
        <f t="shared" si="85"/>
        <v/>
      </c>
      <c r="AV467" s="19" t="str">
        <f t="shared" si="89"/>
        <v/>
      </c>
    </row>
    <row r="468" spans="35:48" x14ac:dyDescent="0.2">
      <c r="AI468" s="9" t="str">
        <f t="shared" si="88"/>
        <v/>
      </c>
      <c r="AJ468" s="9" t="str">
        <f>IF(G468="Plan 3",IF(AND(H468&gt;=38,J468&lt;&gt;"Unplanned PTO"),IF(AND(INDEX(FPL!P:P,MATCH(RPT!A468,FPL!B:B,0),1)&gt;=0.92),4.25,3),IF(AND(H468&gt;=38,J468="Unplanned PTO",AP468&gt;=38),IF(INDEX(FPL!P:P,MATCH(RPT!A468,FPL!B:B,0),1)&gt;=0.92,4.25,3),IF(INDEX(FPL!P:P,MATCH(RPT!A468,FPL!B:B,0),1)&gt;=0.92,1.25,0))),"")</f>
        <v/>
      </c>
      <c r="AL468" s="22" t="e">
        <f>INDEX(Roster!F:F, MATCH(RPT!A468,Roster!A:A,0),1)</f>
        <v>#N/A</v>
      </c>
      <c r="AM468">
        <f>IF(SUMIFS(HRS!G:G,HRS!F:F,"REG",HRS!C:C,RPT!A468)+SUMIFS(HRS!G:G,HRS!F:F,"OT",HRS!C:C,RPT!A468)+SUMIFS(HRS!G:G,HRS!F:F,"PTO",HRS!C:C,RPT!A468,HRS!S:S,"PTOS")&gt;=38,SUMIFS(HRS!G:G,HRS!F:F,"REG",HRS!C:C,RPT!A468)+SUMIFS(HRS!G:G,HRS!F:F,"OT",HRS!C:C,RPT!A468),0)</f>
        <v>0</v>
      </c>
      <c r="AP468">
        <f>SUMIFS(HRS!G:G,HRS!C:C,E468,HRS!F:F,"REG")+SUMIFS(HRS!G:G,HRS!C:C,E468,HRS!F:F,"OT")</f>
        <v>0</v>
      </c>
      <c r="AS468" s="9" t="str">
        <f t="shared" si="86"/>
        <v xml:space="preserve"> </v>
      </c>
      <c r="AT468" s="9">
        <f t="shared" si="87"/>
        <v>0</v>
      </c>
      <c r="AU468" s="9" t="str">
        <f t="shared" si="85"/>
        <v/>
      </c>
      <c r="AV468" s="19" t="str">
        <f t="shared" si="89"/>
        <v/>
      </c>
    </row>
    <row r="469" spans="35:48" x14ac:dyDescent="0.2">
      <c r="AI469" s="9" t="str">
        <f t="shared" si="88"/>
        <v/>
      </c>
      <c r="AJ469" s="9" t="str">
        <f>IF(G469="Plan 3",IF(AND(H469&gt;=38,J469&lt;&gt;"Unplanned PTO"),IF(AND(INDEX(FPL!P:P,MATCH(RPT!A469,FPL!B:B,0),1)&gt;=0.92),4.25,3),IF(AND(H469&gt;=38,J469="Unplanned PTO",AP469&gt;=38),IF(INDEX(FPL!P:P,MATCH(RPT!A469,FPL!B:B,0),1)&gt;=0.92,4.25,3),IF(INDEX(FPL!P:P,MATCH(RPT!A469,FPL!B:B,0),1)&gt;=0.92,1.25,0))),"")</f>
        <v/>
      </c>
      <c r="AL469" s="22" t="e">
        <f>INDEX(Roster!F:F, MATCH(RPT!A469,Roster!A:A,0),1)</f>
        <v>#N/A</v>
      </c>
      <c r="AM469">
        <f>IF(SUMIFS(HRS!G:G,HRS!F:F,"REG",HRS!C:C,RPT!A469)+SUMIFS(HRS!G:G,HRS!F:F,"OT",HRS!C:C,RPT!A469)+SUMIFS(HRS!G:G,HRS!F:F,"PTO",HRS!C:C,RPT!A469,HRS!S:S,"PTOS")&gt;=38,SUMIFS(HRS!G:G,HRS!F:F,"REG",HRS!C:C,RPT!A469)+SUMIFS(HRS!G:G,HRS!F:F,"OT",HRS!C:C,RPT!A469),0)</f>
        <v>0</v>
      </c>
      <c r="AP469">
        <f>SUMIFS(HRS!G:G,HRS!C:C,E469,HRS!F:F,"REG")+SUMIFS(HRS!G:G,HRS!C:C,E469,HRS!F:F,"OT")</f>
        <v>0</v>
      </c>
      <c r="AS469" s="9" t="str">
        <f t="shared" si="86"/>
        <v xml:space="preserve"> </v>
      </c>
      <c r="AT469" s="9">
        <f t="shared" si="87"/>
        <v>0</v>
      </c>
      <c r="AU469" s="9" t="str">
        <f t="shared" si="85"/>
        <v/>
      </c>
      <c r="AV469" s="19" t="str">
        <f t="shared" si="89"/>
        <v/>
      </c>
    </row>
    <row r="470" spans="35:48" x14ac:dyDescent="0.2">
      <c r="AI470" s="9" t="str">
        <f t="shared" si="88"/>
        <v/>
      </c>
      <c r="AJ470" s="9" t="str">
        <f>IF(G470="Plan 3",IF(AND(H470&gt;=38,J470&lt;&gt;"Unplanned PTO"),IF(AND(INDEX(FPL!P:P,MATCH(RPT!A470,FPL!B:B,0),1)&gt;=0.92),4.25,3),IF(AND(H470&gt;=38,J470="Unplanned PTO",AP470&gt;=38),IF(INDEX(FPL!P:P,MATCH(RPT!A470,FPL!B:B,0),1)&gt;=0.92,4.25,3),IF(INDEX(FPL!P:P,MATCH(RPT!A470,FPL!B:B,0),1)&gt;=0.92,1.25,0))),"")</f>
        <v/>
      </c>
      <c r="AL470" s="22" t="e">
        <f>INDEX(Roster!F:F, MATCH(RPT!A470,Roster!A:A,0),1)</f>
        <v>#N/A</v>
      </c>
      <c r="AM470">
        <f>IF(SUMIFS(HRS!G:G,HRS!F:F,"REG",HRS!C:C,RPT!A470)+SUMIFS(HRS!G:G,HRS!F:F,"OT",HRS!C:C,RPT!A470)+SUMIFS(HRS!G:G,HRS!F:F,"PTO",HRS!C:C,RPT!A470,HRS!S:S,"PTOS")&gt;=38,SUMIFS(HRS!G:G,HRS!F:F,"REG",HRS!C:C,RPT!A470)+SUMIFS(HRS!G:G,HRS!F:F,"OT",HRS!C:C,RPT!A470),0)</f>
        <v>0</v>
      </c>
      <c r="AP470">
        <f>SUMIFS(HRS!G:G,HRS!C:C,E470,HRS!F:F,"REG")+SUMIFS(HRS!G:G,HRS!C:C,E470,HRS!F:F,"OT")</f>
        <v>0</v>
      </c>
      <c r="AS470" s="9" t="str">
        <f t="shared" si="86"/>
        <v xml:space="preserve"> </v>
      </c>
      <c r="AT470" s="9">
        <f t="shared" si="87"/>
        <v>0</v>
      </c>
      <c r="AU470" s="9" t="str">
        <f t="shared" si="85"/>
        <v/>
      </c>
      <c r="AV470" s="19" t="str">
        <f t="shared" si="89"/>
        <v/>
      </c>
    </row>
    <row r="471" spans="35:48" x14ac:dyDescent="0.2">
      <c r="AI471" s="9" t="str">
        <f t="shared" si="88"/>
        <v/>
      </c>
      <c r="AJ471" s="9" t="str">
        <f>IF(G471="Plan 3",IF(AND(H471&gt;=38,J471&lt;&gt;"Unplanned PTO"),IF(AND(INDEX(FPL!P:P,MATCH(RPT!A471,FPL!B:B,0),1)&gt;=0.92),4.25,3),IF(AND(H471&gt;=38,J471="Unplanned PTO",AP471&gt;=38),IF(INDEX(FPL!P:P,MATCH(RPT!A471,FPL!B:B,0),1)&gt;=0.92,4.25,3),IF(INDEX(FPL!P:P,MATCH(RPT!A471,FPL!B:B,0),1)&gt;=0.92,1.25,0))),"")</f>
        <v/>
      </c>
      <c r="AL471" s="22" t="e">
        <f>INDEX(Roster!F:F, MATCH(RPT!A471,Roster!A:A,0),1)</f>
        <v>#N/A</v>
      </c>
      <c r="AM471">
        <f>IF(SUMIFS(HRS!G:G,HRS!F:F,"REG",HRS!C:C,RPT!A471)+SUMIFS(HRS!G:G,HRS!F:F,"OT",HRS!C:C,RPT!A471)+SUMIFS(HRS!G:G,HRS!F:F,"PTO",HRS!C:C,RPT!A471,HRS!S:S,"PTOS")&gt;=38,SUMIFS(HRS!G:G,HRS!F:F,"REG",HRS!C:C,RPT!A471)+SUMIFS(HRS!G:G,HRS!F:F,"OT",HRS!C:C,RPT!A471),0)</f>
        <v>0</v>
      </c>
      <c r="AP471">
        <f>SUMIFS(HRS!G:G,HRS!C:C,E471,HRS!F:F,"REG")+SUMIFS(HRS!G:G,HRS!C:C,E471,HRS!F:F,"OT")</f>
        <v>0</v>
      </c>
      <c r="AS471" s="9" t="str">
        <f t="shared" si="86"/>
        <v xml:space="preserve"> </v>
      </c>
      <c r="AT471" s="9">
        <f t="shared" si="87"/>
        <v>0</v>
      </c>
      <c r="AU471" s="9" t="str">
        <f t="shared" si="85"/>
        <v/>
      </c>
      <c r="AV471" s="19" t="str">
        <f t="shared" si="89"/>
        <v/>
      </c>
    </row>
    <row r="472" spans="35:48" x14ac:dyDescent="0.2">
      <c r="AI472" s="9" t="str">
        <f t="shared" si="88"/>
        <v/>
      </c>
      <c r="AJ472" s="9" t="str">
        <f>IF(G472="Plan 3",IF(AND(H472&gt;=38,J472&lt;&gt;"Unplanned PTO"),IF(AND(INDEX(FPL!P:P,MATCH(RPT!A472,FPL!B:B,0),1)&gt;=0.92),4.25,3),IF(AND(H472&gt;=38,J472="Unplanned PTO",AP472&gt;=38),IF(INDEX(FPL!P:P,MATCH(RPT!A472,FPL!B:B,0),1)&gt;=0.92,4.25,3),IF(INDEX(FPL!P:P,MATCH(RPT!A472,FPL!B:B,0),1)&gt;=0.92,1.25,0))),"")</f>
        <v/>
      </c>
      <c r="AL472" s="22" t="e">
        <f>INDEX(Roster!F:F, MATCH(RPT!A472,Roster!A:A,0),1)</f>
        <v>#N/A</v>
      </c>
      <c r="AM472">
        <f>IF(SUMIFS(HRS!G:G,HRS!F:F,"REG",HRS!C:C,RPT!A472)+SUMIFS(HRS!G:G,HRS!F:F,"OT",HRS!C:C,RPT!A472)+SUMIFS(HRS!G:G,HRS!F:F,"PTO",HRS!C:C,RPT!A472,HRS!S:S,"PTOS")&gt;=38,SUMIFS(HRS!G:G,HRS!F:F,"REG",HRS!C:C,RPT!A472)+SUMIFS(HRS!G:G,HRS!F:F,"OT",HRS!C:C,RPT!A472),0)</f>
        <v>0</v>
      </c>
      <c r="AP472">
        <f>SUMIFS(HRS!G:G,HRS!C:C,E472,HRS!F:F,"REG")+SUMIFS(HRS!G:G,HRS!C:C,E472,HRS!F:F,"OT")</f>
        <v>0</v>
      </c>
      <c r="AS472" s="9" t="str">
        <f t="shared" si="86"/>
        <v xml:space="preserve"> </v>
      </c>
      <c r="AT472" s="9">
        <f t="shared" si="87"/>
        <v>0</v>
      </c>
      <c r="AU472" s="9" t="str">
        <f t="shared" si="85"/>
        <v/>
      </c>
      <c r="AV472" s="19" t="str">
        <f t="shared" si="89"/>
        <v/>
      </c>
    </row>
    <row r="473" spans="35:48" x14ac:dyDescent="0.2">
      <c r="AI473" s="9" t="str">
        <f t="shared" si="88"/>
        <v/>
      </c>
      <c r="AJ473" s="9" t="str">
        <f>IF(G473="Plan 3",IF(AND(H473&gt;=38,J473&lt;&gt;"Unplanned PTO"),IF(AND(INDEX(FPL!P:P,MATCH(RPT!A473,FPL!B:B,0),1)&gt;=0.92),4.25,3),IF(AND(H473&gt;=38,J473="Unplanned PTO",AP473&gt;=38),IF(INDEX(FPL!P:P,MATCH(RPT!A473,FPL!B:B,0),1)&gt;=0.92,4.25,3),IF(INDEX(FPL!P:P,MATCH(RPT!A473,FPL!B:B,0),1)&gt;=0.92,1.25,0))),"")</f>
        <v/>
      </c>
      <c r="AL473" s="22" t="e">
        <f>INDEX(Roster!F:F, MATCH(RPT!A473,Roster!A:A,0),1)</f>
        <v>#N/A</v>
      </c>
      <c r="AM473">
        <f>IF(SUMIFS(HRS!G:G,HRS!F:F,"REG",HRS!C:C,RPT!A473)+SUMIFS(HRS!G:G,HRS!F:F,"OT",HRS!C:C,RPT!A473)+SUMIFS(HRS!G:G,HRS!F:F,"PTO",HRS!C:C,RPT!A473,HRS!S:S,"PTOS")&gt;=38,SUMIFS(HRS!G:G,HRS!F:F,"REG",HRS!C:C,RPT!A473)+SUMIFS(HRS!G:G,HRS!F:F,"OT",HRS!C:C,RPT!A473),0)</f>
        <v>0</v>
      </c>
      <c r="AP473">
        <f>SUMIFS(HRS!G:G,HRS!C:C,E473,HRS!F:F,"REG")+SUMIFS(HRS!G:G,HRS!C:C,E473,HRS!F:F,"OT")</f>
        <v>0</v>
      </c>
      <c r="AS473" s="9" t="str">
        <f t="shared" si="86"/>
        <v xml:space="preserve"> </v>
      </c>
      <c r="AT473" s="9">
        <f t="shared" si="87"/>
        <v>0</v>
      </c>
      <c r="AU473" s="9" t="str">
        <f t="shared" si="85"/>
        <v/>
      </c>
      <c r="AV473" s="19" t="str">
        <f t="shared" si="89"/>
        <v/>
      </c>
    </row>
    <row r="474" spans="35:48" x14ac:dyDescent="0.2">
      <c r="AI474" s="9" t="str">
        <f t="shared" si="88"/>
        <v/>
      </c>
      <c r="AJ474" s="9" t="str">
        <f>IF(G474="Plan 3",IF(AND(H474&gt;=38,J474&lt;&gt;"Unplanned PTO"),IF(AND(INDEX(FPL!P:P,MATCH(RPT!A474,FPL!B:B,0),1)&gt;=0.92),4.25,3),IF(AND(H474&gt;=38,J474="Unplanned PTO",AP474&gt;=38),IF(INDEX(FPL!P:P,MATCH(RPT!A474,FPL!B:B,0),1)&gt;=0.92,4.25,3),IF(INDEX(FPL!P:P,MATCH(RPT!A474,FPL!B:B,0),1)&gt;=0.92,1.25,0))),"")</f>
        <v/>
      </c>
      <c r="AL474" s="22" t="e">
        <f>INDEX(Roster!F:F, MATCH(RPT!A474,Roster!A:A,0),1)</f>
        <v>#N/A</v>
      </c>
      <c r="AM474">
        <f>IF(SUMIFS(HRS!G:G,HRS!F:F,"REG",HRS!C:C,RPT!A474)+SUMIFS(HRS!G:G,HRS!F:F,"OT",HRS!C:C,RPT!A474)+SUMIFS(HRS!G:G,HRS!F:F,"PTO",HRS!C:C,RPT!A474,HRS!S:S,"PTOS")&gt;=38,SUMIFS(HRS!G:G,HRS!F:F,"REG",HRS!C:C,RPT!A474)+SUMIFS(HRS!G:G,HRS!F:F,"OT",HRS!C:C,RPT!A474),0)</f>
        <v>0</v>
      </c>
      <c r="AP474">
        <f>SUMIFS(HRS!G:G,HRS!C:C,E474,HRS!F:F,"REG")+SUMIFS(HRS!G:G,HRS!C:C,E474,HRS!F:F,"OT")</f>
        <v>0</v>
      </c>
      <c r="AS474" s="9" t="str">
        <f t="shared" si="86"/>
        <v xml:space="preserve"> </v>
      </c>
      <c r="AT474" s="9">
        <f t="shared" si="87"/>
        <v>0</v>
      </c>
      <c r="AU474" s="9" t="str">
        <f t="shared" si="85"/>
        <v/>
      </c>
      <c r="AV474" s="19" t="str">
        <f t="shared" si="89"/>
        <v/>
      </c>
    </row>
    <row r="475" spans="35:48" x14ac:dyDescent="0.2">
      <c r="AI475" s="9" t="str">
        <f t="shared" si="88"/>
        <v/>
      </c>
      <c r="AJ475" s="9" t="str">
        <f>IF(G475="Plan 3",IF(AND(H475&gt;=38,J475&lt;&gt;"Unplanned PTO"),IF(AND(INDEX(FPL!P:P,MATCH(RPT!A475,FPL!B:B,0),1)&gt;=0.92),4.25,3),IF(AND(H475&gt;=38,J475="Unplanned PTO",AP475&gt;=38),IF(INDEX(FPL!P:P,MATCH(RPT!A475,FPL!B:B,0),1)&gt;=0.92,4.25,3),IF(INDEX(FPL!P:P,MATCH(RPT!A475,FPL!B:B,0),1)&gt;=0.92,1.25,0))),"")</f>
        <v/>
      </c>
      <c r="AL475" s="22" t="e">
        <f>INDEX(Roster!F:F, MATCH(RPT!A475,Roster!A:A,0),1)</f>
        <v>#N/A</v>
      </c>
      <c r="AM475">
        <f>IF(SUMIFS(HRS!G:G,HRS!F:F,"REG",HRS!C:C,RPT!A475)+SUMIFS(HRS!G:G,HRS!F:F,"OT",HRS!C:C,RPT!A475)+SUMIFS(HRS!G:G,HRS!F:F,"PTO",HRS!C:C,RPT!A475,HRS!S:S,"PTOS")&gt;=38,SUMIFS(HRS!G:G,HRS!F:F,"REG",HRS!C:C,RPT!A475)+SUMIFS(HRS!G:G,HRS!F:F,"OT",HRS!C:C,RPT!A475),0)</f>
        <v>0</v>
      </c>
      <c r="AP475">
        <f>SUMIFS(HRS!G:G,HRS!C:C,E475,HRS!F:F,"REG")+SUMIFS(HRS!G:G,HRS!C:C,E475,HRS!F:F,"OT")</f>
        <v>0</v>
      </c>
      <c r="AS475" s="9" t="str">
        <f t="shared" si="86"/>
        <v xml:space="preserve"> </v>
      </c>
      <c r="AT475" s="9">
        <f t="shared" si="87"/>
        <v>0</v>
      </c>
      <c r="AU475" s="9" t="str">
        <f t="shared" si="85"/>
        <v/>
      </c>
      <c r="AV475" s="19" t="str">
        <f t="shared" si="89"/>
        <v/>
      </c>
    </row>
    <row r="476" spans="35:48" x14ac:dyDescent="0.2">
      <c r="AI476" s="9" t="str">
        <f t="shared" si="88"/>
        <v/>
      </c>
      <c r="AJ476" s="9" t="str">
        <f>IF(G476="Plan 3",IF(AND(H476&gt;=38,J476&lt;&gt;"Unplanned PTO"),IF(AND(INDEX(FPL!P:P,MATCH(RPT!A476,FPL!B:B,0),1)&gt;=0.92),4.25,3),IF(AND(H476&gt;=38,J476="Unplanned PTO",AP476&gt;=38),IF(INDEX(FPL!P:P,MATCH(RPT!A476,FPL!B:B,0),1)&gt;=0.92,4.25,3),IF(INDEX(FPL!P:P,MATCH(RPT!A476,FPL!B:B,0),1)&gt;=0.92,1.25,0))),"")</f>
        <v/>
      </c>
      <c r="AL476" s="22" t="e">
        <f>INDEX(Roster!F:F, MATCH(RPT!A476,Roster!A:A,0),1)</f>
        <v>#N/A</v>
      </c>
      <c r="AM476">
        <f>IF(SUMIFS(HRS!G:G,HRS!F:F,"REG",HRS!C:C,RPT!A476)+SUMIFS(HRS!G:G,HRS!F:F,"OT",HRS!C:C,RPT!A476)+SUMIFS(HRS!G:G,HRS!F:F,"PTO",HRS!C:C,RPT!A476,HRS!S:S,"PTOS")&gt;=38,SUMIFS(HRS!G:G,HRS!F:F,"REG",HRS!C:C,RPT!A476)+SUMIFS(HRS!G:G,HRS!F:F,"OT",HRS!C:C,RPT!A476),0)</f>
        <v>0</v>
      </c>
      <c r="AP476">
        <f>SUMIFS(HRS!G:G,HRS!C:C,E476,HRS!F:F,"REG")+SUMIFS(HRS!G:G,HRS!C:C,E476,HRS!F:F,"OT")</f>
        <v>0</v>
      </c>
      <c r="AS476" s="9" t="str">
        <f t="shared" si="86"/>
        <v xml:space="preserve"> </v>
      </c>
      <c r="AT476" s="9">
        <f t="shared" si="87"/>
        <v>0</v>
      </c>
      <c r="AU476" s="9" t="str">
        <f t="shared" si="85"/>
        <v/>
      </c>
      <c r="AV476" s="19" t="str">
        <f t="shared" si="89"/>
        <v/>
      </c>
    </row>
    <row r="477" spans="35:48" x14ac:dyDescent="0.2">
      <c r="AI477" s="9" t="str">
        <f t="shared" si="88"/>
        <v/>
      </c>
      <c r="AJ477" s="9" t="str">
        <f>IF(G477="Plan 3",IF(AND(H477&gt;=38,J477&lt;&gt;"Unplanned PTO"),IF(AND(INDEX(FPL!P:P,MATCH(RPT!A477,FPL!B:B,0),1)&gt;=0.92),4.25,3),IF(AND(H477&gt;=38,J477="Unplanned PTO",AP477&gt;=38),IF(INDEX(FPL!P:P,MATCH(RPT!A477,FPL!B:B,0),1)&gt;=0.92,4.25,3),IF(INDEX(FPL!P:P,MATCH(RPT!A477,FPL!B:B,0),1)&gt;=0.92,1.25,0))),"")</f>
        <v/>
      </c>
      <c r="AL477" s="22" t="e">
        <f>INDEX(Roster!F:F, MATCH(RPT!A477,Roster!A:A,0),1)</f>
        <v>#N/A</v>
      </c>
      <c r="AM477">
        <f>IF(SUMIFS(HRS!G:G,HRS!F:F,"REG",HRS!C:C,RPT!A477)+SUMIFS(HRS!G:G,HRS!F:F,"OT",HRS!C:C,RPT!A477)+SUMIFS(HRS!G:G,HRS!F:F,"PTO",HRS!C:C,RPT!A477,HRS!S:S,"PTOS")&gt;=38,SUMIFS(HRS!G:G,HRS!F:F,"REG",HRS!C:C,RPT!A477)+SUMIFS(HRS!G:G,HRS!F:F,"OT",HRS!C:C,RPT!A477),0)</f>
        <v>0</v>
      </c>
      <c r="AP477">
        <f>SUMIFS(HRS!G:G,HRS!C:C,E477,HRS!F:F,"REG")+SUMIFS(HRS!G:G,HRS!C:C,E477,HRS!F:F,"OT")</f>
        <v>0</v>
      </c>
      <c r="AS477" s="9" t="str">
        <f t="shared" si="86"/>
        <v xml:space="preserve"> </v>
      </c>
      <c r="AT477" s="9">
        <f t="shared" si="87"/>
        <v>0</v>
      </c>
      <c r="AU477" s="9" t="str">
        <f t="shared" si="85"/>
        <v/>
      </c>
      <c r="AV477" s="19" t="str">
        <f t="shared" si="89"/>
        <v/>
      </c>
    </row>
    <row r="478" spans="35:48" x14ac:dyDescent="0.2">
      <c r="AI478" s="9" t="str">
        <f t="shared" si="88"/>
        <v/>
      </c>
      <c r="AJ478" s="9" t="str">
        <f>IF(G478="Plan 3",IF(AND(H478&gt;=38,J478&lt;&gt;"Unplanned PTO"),IF(AND(INDEX(FPL!P:P,MATCH(RPT!A478,FPL!B:B,0),1)&gt;=0.92),4.25,3),IF(AND(H478&gt;=38,J478="Unplanned PTO",AP478&gt;=38),IF(INDEX(FPL!P:P,MATCH(RPT!A478,FPL!B:B,0),1)&gt;=0.92,4.25,3),IF(INDEX(FPL!P:P,MATCH(RPT!A478,FPL!B:B,0),1)&gt;=0.92,1.25,0))),"")</f>
        <v/>
      </c>
      <c r="AL478" s="22" t="e">
        <f>INDEX(Roster!F:F, MATCH(RPT!A478,Roster!A:A,0),1)</f>
        <v>#N/A</v>
      </c>
      <c r="AM478">
        <f>IF(SUMIFS(HRS!G:G,HRS!F:F,"REG",HRS!C:C,RPT!A478)+SUMIFS(HRS!G:G,HRS!F:F,"OT",HRS!C:C,RPT!A478)+SUMIFS(HRS!G:G,HRS!F:F,"PTO",HRS!C:C,RPT!A478,HRS!S:S,"PTOS")&gt;=38,SUMIFS(HRS!G:G,HRS!F:F,"REG",HRS!C:C,RPT!A478)+SUMIFS(HRS!G:G,HRS!F:F,"OT",HRS!C:C,RPT!A478),0)</f>
        <v>0</v>
      </c>
      <c r="AP478">
        <f>SUMIFS(HRS!G:G,HRS!C:C,E478,HRS!F:F,"REG")+SUMIFS(HRS!G:G,HRS!C:C,E478,HRS!F:F,"OT")</f>
        <v>0</v>
      </c>
      <c r="AS478" s="9" t="str">
        <f t="shared" si="86"/>
        <v xml:space="preserve"> </v>
      </c>
      <c r="AT478" s="9">
        <f t="shared" si="87"/>
        <v>0</v>
      </c>
      <c r="AU478" s="9" t="str">
        <f t="shared" si="85"/>
        <v/>
      </c>
      <c r="AV478" s="19" t="str">
        <f t="shared" si="89"/>
        <v/>
      </c>
    </row>
    <row r="479" spans="35:48" x14ac:dyDescent="0.2">
      <c r="AI479" s="9" t="str">
        <f t="shared" si="88"/>
        <v/>
      </c>
      <c r="AJ479" s="9" t="str">
        <f>IF(G479="Plan 3",IF(AND(H479&gt;=38,J479&lt;&gt;"Unplanned PTO"),IF(AND(INDEX(FPL!P:P,MATCH(RPT!A479,FPL!B:B,0),1)&gt;=0.92),4.25,3),IF(AND(H479&gt;=38,J479="Unplanned PTO",AP479&gt;=38),IF(INDEX(FPL!P:P,MATCH(RPT!A479,FPL!B:B,0),1)&gt;=0.92,4.25,3),IF(INDEX(FPL!P:P,MATCH(RPT!A479,FPL!B:B,0),1)&gt;=0.92,1.25,0))),"")</f>
        <v/>
      </c>
      <c r="AL479" s="22" t="e">
        <f>INDEX(Roster!F:F, MATCH(RPT!A479,Roster!A:A,0),1)</f>
        <v>#N/A</v>
      </c>
      <c r="AM479">
        <f>IF(SUMIFS(HRS!G:G,HRS!F:F,"REG",HRS!C:C,RPT!A479)+SUMIFS(HRS!G:G,HRS!F:F,"OT",HRS!C:C,RPT!A479)+SUMIFS(HRS!G:G,HRS!F:F,"PTO",HRS!C:C,RPT!A479,HRS!S:S,"PTOS")&gt;=38,SUMIFS(HRS!G:G,HRS!F:F,"REG",HRS!C:C,RPT!A479)+SUMIFS(HRS!G:G,HRS!F:F,"OT",HRS!C:C,RPT!A479),0)</f>
        <v>0</v>
      </c>
      <c r="AP479">
        <f>SUMIFS(HRS!G:G,HRS!C:C,E479,HRS!F:F,"REG")+SUMIFS(HRS!G:G,HRS!C:C,E479,HRS!F:F,"OT")</f>
        <v>0</v>
      </c>
      <c r="AS479" s="9" t="str">
        <f t="shared" si="86"/>
        <v xml:space="preserve"> </v>
      </c>
      <c r="AT479" s="9">
        <f t="shared" si="87"/>
        <v>0</v>
      </c>
      <c r="AU479" s="9" t="str">
        <f t="shared" si="85"/>
        <v/>
      </c>
      <c r="AV479" s="19" t="str">
        <f t="shared" si="89"/>
        <v/>
      </c>
    </row>
    <row r="480" spans="35:48" x14ac:dyDescent="0.2">
      <c r="AI480" s="9" t="str">
        <f t="shared" si="88"/>
        <v/>
      </c>
      <c r="AJ480" s="9" t="str">
        <f>IF(G480="Plan 3",IF(AND(H480&gt;=38,J480&lt;&gt;"Unplanned PTO"),IF(AND(INDEX(FPL!P:P,MATCH(RPT!A480,FPL!B:B,0),1)&gt;=0.92),4.25,3),IF(AND(H480&gt;=38,J480="Unplanned PTO",AP480&gt;=38),IF(INDEX(FPL!P:P,MATCH(RPT!A480,FPL!B:B,0),1)&gt;=0.92,4.25,3),IF(INDEX(FPL!P:P,MATCH(RPT!A480,FPL!B:B,0),1)&gt;=0.92,1.25,0))),"")</f>
        <v/>
      </c>
      <c r="AL480" s="22" t="e">
        <f>INDEX(Roster!F:F, MATCH(RPT!A480,Roster!A:A,0),1)</f>
        <v>#N/A</v>
      </c>
      <c r="AM480">
        <f>IF(SUMIFS(HRS!G:G,HRS!F:F,"REG",HRS!C:C,RPT!A480)+SUMIFS(HRS!G:G,HRS!F:F,"OT",HRS!C:C,RPT!A480)+SUMIFS(HRS!G:G,HRS!F:F,"PTO",HRS!C:C,RPT!A480,HRS!S:S,"PTOS")&gt;=38,SUMIFS(HRS!G:G,HRS!F:F,"REG",HRS!C:C,RPT!A480)+SUMIFS(HRS!G:G,HRS!F:F,"OT",HRS!C:C,RPT!A480),0)</f>
        <v>0</v>
      </c>
      <c r="AP480">
        <f>SUMIFS(HRS!G:G,HRS!C:C,E480,HRS!F:F,"REG")+SUMIFS(HRS!G:G,HRS!C:C,E480,HRS!F:F,"OT")</f>
        <v>0</v>
      </c>
      <c r="AS480" s="9" t="str">
        <f t="shared" si="86"/>
        <v xml:space="preserve"> </v>
      </c>
      <c r="AT480" s="9">
        <f t="shared" si="87"/>
        <v>0</v>
      </c>
      <c r="AU480" s="9" t="str">
        <f t="shared" si="85"/>
        <v/>
      </c>
      <c r="AV480" s="19" t="str">
        <f t="shared" si="89"/>
        <v/>
      </c>
    </row>
    <row r="481" spans="35:48" x14ac:dyDescent="0.2">
      <c r="AI481" s="9" t="str">
        <f t="shared" si="88"/>
        <v/>
      </c>
      <c r="AJ481" s="9" t="str">
        <f>IF(G481="Plan 3",IF(AND(H481&gt;=38,J481&lt;&gt;"Unplanned PTO"),IF(AND(INDEX(FPL!P:P,MATCH(RPT!A481,FPL!B:B,0),1)&gt;=0.92),4.25,3),IF(AND(H481&gt;=38,J481="Unplanned PTO",AP481&gt;=38),IF(INDEX(FPL!P:P,MATCH(RPT!A481,FPL!B:B,0),1)&gt;=0.92,4.25,3),IF(INDEX(FPL!P:P,MATCH(RPT!A481,FPL!B:B,0),1)&gt;=0.92,1.25,0))),"")</f>
        <v/>
      </c>
      <c r="AL481" s="22" t="e">
        <f>INDEX(Roster!F:F, MATCH(RPT!A481,Roster!A:A,0),1)</f>
        <v>#N/A</v>
      </c>
      <c r="AM481">
        <f>IF(SUMIFS(HRS!G:G,HRS!F:F,"REG",HRS!C:C,RPT!A481)+SUMIFS(HRS!G:G,HRS!F:F,"OT",HRS!C:C,RPT!A481)+SUMIFS(HRS!G:G,HRS!F:F,"PTO",HRS!C:C,RPT!A481,HRS!S:S,"PTOS")&gt;=38,SUMIFS(HRS!G:G,HRS!F:F,"REG",HRS!C:C,RPT!A481)+SUMIFS(HRS!G:G,HRS!F:F,"OT",HRS!C:C,RPT!A481),0)</f>
        <v>0</v>
      </c>
      <c r="AP481">
        <f>SUMIFS(HRS!G:G,HRS!C:C,E481,HRS!F:F,"REG")+SUMIFS(HRS!G:G,HRS!C:C,E481,HRS!F:F,"OT")</f>
        <v>0</v>
      </c>
      <c r="AS481" s="9" t="str">
        <f t="shared" si="86"/>
        <v xml:space="preserve"> </v>
      </c>
      <c r="AT481" s="9">
        <f t="shared" si="87"/>
        <v>0</v>
      </c>
      <c r="AU481" s="9" t="str">
        <f t="shared" si="85"/>
        <v/>
      </c>
      <c r="AV481" s="19" t="str">
        <f t="shared" si="89"/>
        <v/>
      </c>
    </row>
    <row r="482" spans="35:48" x14ac:dyDescent="0.2">
      <c r="AI482" s="9" t="str">
        <f t="shared" si="88"/>
        <v/>
      </c>
      <c r="AJ482" s="9" t="str">
        <f>IF(G482="Plan 3",IF(AND(H482&gt;=38,J482&lt;&gt;"Unplanned PTO"),IF(AND(INDEX(FPL!P:P,MATCH(RPT!A482,FPL!B:B,0),1)&gt;=0.92),4.25,3),IF(AND(H482&gt;=38,J482="Unplanned PTO",AP482&gt;=38),IF(INDEX(FPL!P:P,MATCH(RPT!A482,FPL!B:B,0),1)&gt;=0.92,4.25,3),IF(INDEX(FPL!P:P,MATCH(RPT!A482,FPL!B:B,0),1)&gt;=0.92,1.25,0))),"")</f>
        <v/>
      </c>
      <c r="AL482" s="22" t="e">
        <f>INDEX(Roster!F:F, MATCH(RPT!A482,Roster!A:A,0),1)</f>
        <v>#N/A</v>
      </c>
      <c r="AM482">
        <f>IF(SUMIFS(HRS!G:G,HRS!F:F,"REG",HRS!C:C,RPT!A482)+SUMIFS(HRS!G:G,HRS!F:F,"OT",HRS!C:C,RPT!A482)+SUMIFS(HRS!G:G,HRS!F:F,"PTO",HRS!C:C,RPT!A482,HRS!S:S,"PTOS")&gt;=38,SUMIFS(HRS!G:G,HRS!F:F,"REG",HRS!C:C,RPT!A482)+SUMIFS(HRS!G:G,HRS!F:F,"OT",HRS!C:C,RPT!A482),0)</f>
        <v>0</v>
      </c>
      <c r="AP482">
        <f>SUMIFS(HRS!G:G,HRS!C:C,E482,HRS!F:F,"REG")+SUMIFS(HRS!G:G,HRS!C:C,E482,HRS!F:F,"OT")</f>
        <v>0</v>
      </c>
      <c r="AS482" s="9" t="str">
        <f t="shared" si="86"/>
        <v xml:space="preserve"> </v>
      </c>
      <c r="AT482" s="9">
        <f t="shared" si="87"/>
        <v>0</v>
      </c>
      <c r="AU482" s="9" t="str">
        <f t="shared" si="85"/>
        <v/>
      </c>
      <c r="AV482" s="19" t="str">
        <f t="shared" si="89"/>
        <v/>
      </c>
    </row>
    <row r="483" spans="35:48" x14ac:dyDescent="0.2">
      <c r="AI483" s="9" t="str">
        <f t="shared" si="88"/>
        <v/>
      </c>
      <c r="AJ483" s="9" t="str">
        <f>IF(G483="Plan 3",IF(AND(H483&gt;=38,J483&lt;&gt;"Unplanned PTO"),IF(AND(INDEX(FPL!P:P,MATCH(RPT!A483,FPL!B:B,0),1)&gt;=0.92),4.25,3),IF(AND(H483&gt;=38,J483="Unplanned PTO",AP483&gt;=38),IF(INDEX(FPL!P:P,MATCH(RPT!A483,FPL!B:B,0),1)&gt;=0.92,4.25,3),IF(INDEX(FPL!P:P,MATCH(RPT!A483,FPL!B:B,0),1)&gt;=0.92,1.25,0))),"")</f>
        <v/>
      </c>
      <c r="AL483" s="22" t="e">
        <f>INDEX(Roster!F:F, MATCH(RPT!A483,Roster!A:A,0),1)</f>
        <v>#N/A</v>
      </c>
      <c r="AM483">
        <f>IF(SUMIFS(HRS!G:G,HRS!F:F,"REG",HRS!C:C,RPT!A483)+SUMIFS(HRS!G:G,HRS!F:F,"OT",HRS!C:C,RPT!A483)+SUMIFS(HRS!G:G,HRS!F:F,"PTO",HRS!C:C,RPT!A483,HRS!S:S,"PTOS")&gt;=38,SUMIFS(HRS!G:G,HRS!F:F,"REG",HRS!C:C,RPT!A483)+SUMIFS(HRS!G:G,HRS!F:F,"OT",HRS!C:C,RPT!A483),0)</f>
        <v>0</v>
      </c>
      <c r="AP483">
        <f>SUMIFS(HRS!G:G,HRS!C:C,E483,HRS!F:F,"REG")+SUMIFS(HRS!G:G,HRS!C:C,E483,HRS!F:F,"OT")</f>
        <v>0</v>
      </c>
      <c r="AS483" s="9" t="str">
        <f t="shared" si="86"/>
        <v xml:space="preserve"> </v>
      </c>
      <c r="AT483" s="9">
        <f t="shared" si="87"/>
        <v>0</v>
      </c>
      <c r="AU483" s="9" t="str">
        <f t="shared" si="85"/>
        <v/>
      </c>
      <c r="AV483" s="19" t="str">
        <f t="shared" si="89"/>
        <v/>
      </c>
    </row>
    <row r="484" spans="35:48" x14ac:dyDescent="0.2">
      <c r="AI484" s="9" t="str">
        <f t="shared" si="88"/>
        <v/>
      </c>
      <c r="AJ484" s="9" t="str">
        <f>IF(G484="Plan 3",IF(AND(H484&gt;=38,J484&lt;&gt;"Unplanned PTO"),IF(AND(INDEX(FPL!P:P,MATCH(RPT!A484,FPL!B:B,0),1)&gt;=0.92),4.25,3),IF(AND(H484&gt;=38,J484="Unplanned PTO",AP484&gt;=38),IF(INDEX(FPL!P:P,MATCH(RPT!A484,FPL!B:B,0),1)&gt;=0.92,4.25,3),IF(INDEX(FPL!P:P,MATCH(RPT!A484,FPL!B:B,0),1)&gt;=0.92,1.25,0))),"")</f>
        <v/>
      </c>
      <c r="AL484" s="22" t="e">
        <f>INDEX(Roster!F:F, MATCH(RPT!A484,Roster!A:A,0),1)</f>
        <v>#N/A</v>
      </c>
      <c r="AM484">
        <f>IF(SUMIFS(HRS!G:G,HRS!F:F,"REG",HRS!C:C,RPT!A484)+SUMIFS(HRS!G:G,HRS!F:F,"OT",HRS!C:C,RPT!A484)+SUMIFS(HRS!G:G,HRS!F:F,"PTO",HRS!C:C,RPT!A484,HRS!S:S,"PTOS")&gt;=38,SUMIFS(HRS!G:G,HRS!F:F,"REG",HRS!C:C,RPT!A484)+SUMIFS(HRS!G:G,HRS!F:F,"OT",HRS!C:C,RPT!A484),0)</f>
        <v>0</v>
      </c>
      <c r="AP484">
        <f>SUMIFS(HRS!G:G,HRS!C:C,E484,HRS!F:F,"REG")+SUMIFS(HRS!G:G,HRS!C:C,E484,HRS!F:F,"OT")</f>
        <v>0</v>
      </c>
      <c r="AS484" s="9" t="str">
        <f t="shared" si="86"/>
        <v xml:space="preserve"> </v>
      </c>
      <c r="AT484" s="9">
        <f t="shared" si="87"/>
        <v>0</v>
      </c>
      <c r="AU484" s="9" t="str">
        <f t="shared" si="85"/>
        <v/>
      </c>
      <c r="AV484" s="19" t="str">
        <f t="shared" si="89"/>
        <v/>
      </c>
    </row>
    <row r="485" spans="35:48" x14ac:dyDescent="0.2">
      <c r="AI485" s="9" t="str">
        <f t="shared" si="88"/>
        <v/>
      </c>
      <c r="AJ485" s="9" t="str">
        <f>IF(G485="Plan 3",IF(AND(H485&gt;=38,J485&lt;&gt;"Unplanned PTO"),IF(AND(INDEX(FPL!P:P,MATCH(RPT!A485,FPL!B:B,0),1)&gt;=0.92),4.25,3),IF(AND(H485&gt;=38,J485="Unplanned PTO",AP485&gt;=38),IF(INDEX(FPL!P:P,MATCH(RPT!A485,FPL!B:B,0),1)&gt;=0.92,4.25,3),IF(INDEX(FPL!P:P,MATCH(RPT!A485,FPL!B:B,0),1)&gt;=0.92,1.25,0))),"")</f>
        <v/>
      </c>
      <c r="AL485" s="22" t="e">
        <f>INDEX(Roster!F:F, MATCH(RPT!A485,Roster!A:A,0),1)</f>
        <v>#N/A</v>
      </c>
      <c r="AM485">
        <f>IF(SUMIFS(HRS!G:G,HRS!F:F,"REG",HRS!C:C,RPT!A485)+SUMIFS(HRS!G:G,HRS!F:F,"OT",HRS!C:C,RPT!A485)+SUMIFS(HRS!G:G,HRS!F:F,"PTO",HRS!C:C,RPT!A485,HRS!S:S,"PTOS")&gt;=38,SUMIFS(HRS!G:G,HRS!F:F,"REG",HRS!C:C,RPT!A485)+SUMIFS(HRS!G:G,HRS!F:F,"OT",HRS!C:C,RPT!A485),0)</f>
        <v>0</v>
      </c>
      <c r="AP485">
        <f>SUMIFS(HRS!G:G,HRS!C:C,E485,HRS!F:F,"REG")+SUMIFS(HRS!G:G,HRS!C:C,E485,HRS!F:F,"OT")</f>
        <v>0</v>
      </c>
      <c r="AS485" s="9" t="str">
        <f t="shared" si="86"/>
        <v xml:space="preserve"> </v>
      </c>
      <c r="AT485" s="9">
        <f t="shared" si="87"/>
        <v>0</v>
      </c>
      <c r="AU485" s="9" t="str">
        <f t="shared" si="85"/>
        <v/>
      </c>
      <c r="AV485" s="19" t="str">
        <f t="shared" si="89"/>
        <v/>
      </c>
    </row>
    <row r="486" spans="35:48" x14ac:dyDescent="0.2">
      <c r="AI486" s="9" t="str">
        <f t="shared" si="88"/>
        <v/>
      </c>
      <c r="AJ486" s="9" t="str">
        <f>IF(G486="Plan 3",IF(AND(H486&gt;=38,J486&lt;&gt;"Unplanned PTO"),IF(AND(INDEX(FPL!P:P,MATCH(RPT!A486,FPL!B:B,0),1)&gt;=0.92),4.25,3),IF(AND(H486&gt;=38,J486="Unplanned PTO",AP486&gt;=38),IF(INDEX(FPL!P:P,MATCH(RPT!A486,FPL!B:B,0),1)&gt;=0.92,4.25,3),IF(INDEX(FPL!P:P,MATCH(RPT!A486,FPL!B:B,0),1)&gt;=0.92,1.25,0))),"")</f>
        <v/>
      </c>
      <c r="AL486" s="22" t="e">
        <f>INDEX(Roster!F:F, MATCH(RPT!A486,Roster!A:A,0),1)</f>
        <v>#N/A</v>
      </c>
      <c r="AM486">
        <f>IF(SUMIFS(HRS!G:G,HRS!F:F,"REG",HRS!C:C,RPT!A486)+SUMIFS(HRS!G:G,HRS!F:F,"OT",HRS!C:C,RPT!A486)+SUMIFS(HRS!G:G,HRS!F:F,"PTO",HRS!C:C,RPT!A486,HRS!S:S,"PTOS")&gt;=38,SUMIFS(HRS!G:G,HRS!F:F,"REG",HRS!C:C,RPT!A486)+SUMIFS(HRS!G:G,HRS!F:F,"OT",HRS!C:C,RPT!A486),0)</f>
        <v>0</v>
      </c>
      <c r="AP486">
        <f>SUMIFS(HRS!G:G,HRS!C:C,E486,HRS!F:F,"REG")+SUMIFS(HRS!G:G,HRS!C:C,E486,HRS!F:F,"OT")</f>
        <v>0</v>
      </c>
      <c r="AS486" s="9" t="str">
        <f t="shared" si="86"/>
        <v xml:space="preserve"> </v>
      </c>
      <c r="AT486" s="9">
        <f t="shared" si="87"/>
        <v>0</v>
      </c>
      <c r="AU486" s="9" t="str">
        <f t="shared" si="85"/>
        <v/>
      </c>
      <c r="AV486" s="19" t="str">
        <f t="shared" si="89"/>
        <v/>
      </c>
    </row>
    <row r="487" spans="35:48" x14ac:dyDescent="0.2">
      <c r="AI487" s="9" t="str">
        <f t="shared" si="88"/>
        <v/>
      </c>
      <c r="AJ487" s="9" t="str">
        <f>IF(G487="Plan 3",IF(AND(H487&gt;=38,J487&lt;&gt;"Unplanned PTO"),IF(AND(INDEX(FPL!P:P,MATCH(RPT!A487,FPL!B:B,0),1)&gt;=0.92),4.25,3),IF(AND(H487&gt;=38,J487="Unplanned PTO",AP487&gt;=38),IF(INDEX(FPL!P:P,MATCH(RPT!A487,FPL!B:B,0),1)&gt;=0.92,4.25,3),IF(INDEX(FPL!P:P,MATCH(RPT!A487,FPL!B:B,0),1)&gt;=0.92,1.25,0))),"")</f>
        <v/>
      </c>
      <c r="AL487" s="22" t="e">
        <f>INDEX(Roster!F:F, MATCH(RPT!A487,Roster!A:A,0),1)</f>
        <v>#N/A</v>
      </c>
      <c r="AM487">
        <f>IF(SUMIFS(HRS!G:G,HRS!F:F,"REG",HRS!C:C,RPT!A487)+SUMIFS(HRS!G:G,HRS!F:F,"OT",HRS!C:C,RPT!A487)+SUMIFS(HRS!G:G,HRS!F:F,"PTO",HRS!C:C,RPT!A487,HRS!S:S,"PTOS")&gt;=38,SUMIFS(HRS!G:G,HRS!F:F,"REG",HRS!C:C,RPT!A487)+SUMIFS(HRS!G:G,HRS!F:F,"OT",HRS!C:C,RPT!A487),0)</f>
        <v>0</v>
      </c>
      <c r="AP487">
        <f>SUMIFS(HRS!G:G,HRS!C:C,E487,HRS!F:F,"REG")+SUMIFS(HRS!G:G,HRS!C:C,E487,HRS!F:F,"OT")</f>
        <v>0</v>
      </c>
      <c r="AS487" s="9" t="str">
        <f t="shared" si="86"/>
        <v xml:space="preserve"> </v>
      </c>
      <c r="AT487" s="9">
        <f t="shared" si="87"/>
        <v>0</v>
      </c>
      <c r="AU487" s="9" t="str">
        <f t="shared" si="85"/>
        <v/>
      </c>
      <c r="AV487" s="19" t="str">
        <f t="shared" si="89"/>
        <v/>
      </c>
    </row>
    <row r="488" spans="35:48" x14ac:dyDescent="0.2">
      <c r="AI488" s="9" t="str">
        <f t="shared" si="88"/>
        <v/>
      </c>
      <c r="AJ488" s="9" t="str">
        <f>IF(G488="Plan 3",IF(AND(H488&gt;=38,J488&lt;&gt;"Unplanned PTO"),IF(AND(INDEX(FPL!P:P,MATCH(RPT!A488,FPL!B:B,0),1)&gt;=0.92),4.25,3),IF(AND(H488&gt;=38,J488="Unplanned PTO",AP488&gt;=38),IF(INDEX(FPL!P:P,MATCH(RPT!A488,FPL!B:B,0),1)&gt;=0.92,4.25,3),IF(INDEX(FPL!P:P,MATCH(RPT!A488,FPL!B:B,0),1)&gt;=0.92,1.25,0))),"")</f>
        <v/>
      </c>
      <c r="AL488" s="22" t="e">
        <f>INDEX(Roster!F:F, MATCH(RPT!A488,Roster!A:A,0),1)</f>
        <v>#N/A</v>
      </c>
      <c r="AM488">
        <f>IF(SUMIFS(HRS!G:G,HRS!F:F,"REG",HRS!C:C,RPT!A488)+SUMIFS(HRS!G:G,HRS!F:F,"OT",HRS!C:C,RPT!A488)+SUMIFS(HRS!G:G,HRS!F:F,"PTO",HRS!C:C,RPT!A488,HRS!S:S,"PTOS")&gt;=38,SUMIFS(HRS!G:G,HRS!F:F,"REG",HRS!C:C,RPT!A488)+SUMIFS(HRS!G:G,HRS!F:F,"OT",HRS!C:C,RPT!A488),0)</f>
        <v>0</v>
      </c>
      <c r="AP488">
        <f>SUMIFS(HRS!G:G,HRS!C:C,E488,HRS!F:F,"REG")+SUMIFS(HRS!G:G,HRS!C:C,E488,HRS!F:F,"OT")</f>
        <v>0</v>
      </c>
      <c r="AS488" s="9" t="str">
        <f t="shared" si="86"/>
        <v xml:space="preserve"> </v>
      </c>
      <c r="AT488" s="9">
        <f t="shared" si="87"/>
        <v>0</v>
      </c>
      <c r="AU488" s="9" t="str">
        <f t="shared" si="85"/>
        <v/>
      </c>
      <c r="AV488" s="19" t="str">
        <f t="shared" si="89"/>
        <v/>
      </c>
    </row>
    <row r="489" spans="35:48" x14ac:dyDescent="0.2">
      <c r="AI489" s="9" t="str">
        <f t="shared" si="88"/>
        <v/>
      </c>
      <c r="AJ489" s="9" t="str">
        <f>IF(G489="Plan 3",IF(AND(H489&gt;=38,J489&lt;&gt;"Unplanned PTO"),IF(AND(INDEX(FPL!P:P,MATCH(RPT!A489,FPL!B:B,0),1)&gt;=0.92),4.25,3),IF(AND(H489&gt;=38,J489="Unplanned PTO",AP489&gt;=38),IF(INDEX(FPL!P:P,MATCH(RPT!A489,FPL!B:B,0),1)&gt;=0.92,4.25,3),IF(INDEX(FPL!P:P,MATCH(RPT!A489,FPL!B:B,0),1)&gt;=0.92,1.25,0))),"")</f>
        <v/>
      </c>
      <c r="AL489" s="22" t="e">
        <f>INDEX(Roster!F:F, MATCH(RPT!A489,Roster!A:A,0),1)</f>
        <v>#N/A</v>
      </c>
      <c r="AM489">
        <f>IF(SUMIFS(HRS!G:G,HRS!F:F,"REG",HRS!C:C,RPT!A489)+SUMIFS(HRS!G:G,HRS!F:F,"OT",HRS!C:C,RPT!A489)+SUMIFS(HRS!G:G,HRS!F:F,"PTO",HRS!C:C,RPT!A489,HRS!S:S,"PTOS")&gt;=38,SUMIFS(HRS!G:G,HRS!F:F,"REG",HRS!C:C,RPT!A489)+SUMIFS(HRS!G:G,HRS!F:F,"OT",HRS!C:C,RPT!A489),0)</f>
        <v>0</v>
      </c>
      <c r="AP489">
        <f>SUMIFS(HRS!G:G,HRS!C:C,E489,HRS!F:F,"REG")+SUMIFS(HRS!G:G,HRS!C:C,E489,HRS!F:F,"OT")</f>
        <v>0</v>
      </c>
      <c r="AS489" s="9" t="str">
        <f t="shared" si="86"/>
        <v xml:space="preserve"> </v>
      </c>
      <c r="AT489" s="9">
        <f t="shared" si="87"/>
        <v>0</v>
      </c>
      <c r="AU489" s="9" t="str">
        <f t="shared" si="85"/>
        <v/>
      </c>
      <c r="AV489" s="19" t="str">
        <f t="shared" si="89"/>
        <v/>
      </c>
    </row>
    <row r="490" spans="35:48" x14ac:dyDescent="0.2">
      <c r="AI490" s="9" t="str">
        <f t="shared" si="88"/>
        <v/>
      </c>
      <c r="AJ490" s="9" t="str">
        <f>IF(G490="Plan 3",IF(AND(H490&gt;=38,J490&lt;&gt;"Unplanned PTO"),IF(AND(INDEX(FPL!P:P,MATCH(RPT!A490,FPL!B:B,0),1)&gt;=0.92),4.25,3),IF(AND(H490&gt;=38,J490="Unplanned PTO",AP490&gt;=38),IF(INDEX(FPL!P:P,MATCH(RPT!A490,FPL!B:B,0),1)&gt;=0.92,4.25,3),IF(INDEX(FPL!P:P,MATCH(RPT!A490,FPL!B:B,0),1)&gt;=0.92,1.25,0))),"")</f>
        <v/>
      </c>
      <c r="AL490" s="22" t="e">
        <f>INDEX(Roster!F:F, MATCH(RPT!A490,Roster!A:A,0),1)</f>
        <v>#N/A</v>
      </c>
      <c r="AM490">
        <f>IF(SUMIFS(HRS!G:G,HRS!F:F,"REG",HRS!C:C,RPT!A490)+SUMIFS(HRS!G:G,HRS!F:F,"OT",HRS!C:C,RPT!A490)+SUMIFS(HRS!G:G,HRS!F:F,"PTO",HRS!C:C,RPT!A490,HRS!S:S,"PTOS")&gt;=38,SUMIFS(HRS!G:G,HRS!F:F,"REG",HRS!C:C,RPT!A490)+SUMIFS(HRS!G:G,HRS!F:F,"OT",HRS!C:C,RPT!A490),0)</f>
        <v>0</v>
      </c>
      <c r="AP490">
        <f>SUMIFS(HRS!G:G,HRS!C:C,E490,HRS!F:F,"REG")+SUMIFS(HRS!G:G,HRS!C:C,E490,HRS!F:F,"OT")</f>
        <v>0</v>
      </c>
      <c r="AS490" s="9" t="str">
        <f t="shared" si="86"/>
        <v xml:space="preserve"> </v>
      </c>
      <c r="AT490" s="9">
        <f t="shared" si="87"/>
        <v>0</v>
      </c>
      <c r="AU490" s="9" t="str">
        <f t="shared" si="85"/>
        <v/>
      </c>
      <c r="AV490" s="19" t="str">
        <f t="shared" si="89"/>
        <v/>
      </c>
    </row>
    <row r="491" spans="35:48" x14ac:dyDescent="0.2">
      <c r="AI491" s="9" t="str">
        <f t="shared" si="88"/>
        <v/>
      </c>
      <c r="AJ491" s="9" t="str">
        <f>IF(G491="Plan 3",IF(AND(H491&gt;=38,J491&lt;&gt;"Unplanned PTO"),IF(AND(INDEX(FPL!P:P,MATCH(RPT!A491,FPL!B:B,0),1)&gt;=0.92),4.25,3),IF(AND(H491&gt;=38,J491="Unplanned PTO",AP491&gt;=38),IF(INDEX(FPL!P:P,MATCH(RPT!A491,FPL!B:B,0),1)&gt;=0.92,4.25,3),IF(INDEX(FPL!P:P,MATCH(RPT!A491,FPL!B:B,0),1)&gt;=0.92,1.25,0))),"")</f>
        <v/>
      </c>
      <c r="AL491" s="22" t="e">
        <f>INDEX(Roster!F:F, MATCH(RPT!A491,Roster!A:A,0),1)</f>
        <v>#N/A</v>
      </c>
      <c r="AM491">
        <f>IF(SUMIFS(HRS!G:G,HRS!F:F,"REG",HRS!C:C,RPT!A491)+SUMIFS(HRS!G:G,HRS!F:F,"OT",HRS!C:C,RPT!A491)+SUMIFS(HRS!G:G,HRS!F:F,"PTO",HRS!C:C,RPT!A491,HRS!S:S,"PTOS")&gt;=38,SUMIFS(HRS!G:G,HRS!F:F,"REG",HRS!C:C,RPT!A491)+SUMIFS(HRS!G:G,HRS!F:F,"OT",HRS!C:C,RPT!A491),0)</f>
        <v>0</v>
      </c>
      <c r="AP491">
        <f>SUMIFS(HRS!G:G,HRS!C:C,E491,HRS!F:F,"REG")+SUMIFS(HRS!G:G,HRS!C:C,E491,HRS!F:F,"OT")</f>
        <v>0</v>
      </c>
      <c r="AS491" s="9" t="str">
        <f t="shared" si="86"/>
        <v xml:space="preserve"> </v>
      </c>
      <c r="AT491" s="9">
        <f t="shared" si="87"/>
        <v>0</v>
      </c>
      <c r="AU491" s="9" t="str">
        <f t="shared" ref="AU491:AU554" si="90">IF(AP491-F491&gt;0.15,"OT","")</f>
        <v/>
      </c>
      <c r="AV491" s="19" t="str">
        <f t="shared" si="89"/>
        <v/>
      </c>
    </row>
    <row r="492" spans="35:48" x14ac:dyDescent="0.2">
      <c r="AI492" s="9" t="str">
        <f t="shared" si="88"/>
        <v/>
      </c>
      <c r="AJ492" s="9" t="str">
        <f>IF(G492="Plan 3",IF(AND(H492&gt;=38,J492&lt;&gt;"Unplanned PTO"),IF(AND(INDEX(FPL!P:P,MATCH(RPT!A492,FPL!B:B,0),1)&gt;=0.92),4.25,3),IF(AND(H492&gt;=38,J492="Unplanned PTO",AP492&gt;=38),IF(INDEX(FPL!P:P,MATCH(RPT!A492,FPL!B:B,0),1)&gt;=0.92,4.25,3),IF(INDEX(FPL!P:P,MATCH(RPT!A492,FPL!B:B,0),1)&gt;=0.92,1.25,0))),"")</f>
        <v/>
      </c>
      <c r="AL492" s="22" t="e">
        <f>INDEX(Roster!F:F, MATCH(RPT!A492,Roster!A:A,0),1)</f>
        <v>#N/A</v>
      </c>
      <c r="AM492">
        <f>IF(SUMIFS(HRS!G:G,HRS!F:F,"REG",HRS!C:C,RPT!A492)+SUMIFS(HRS!G:G,HRS!F:F,"OT",HRS!C:C,RPT!A492)+SUMIFS(HRS!G:G,HRS!F:F,"PTO",HRS!C:C,RPT!A492,HRS!S:S,"PTOS")&gt;=38,SUMIFS(HRS!G:G,HRS!F:F,"REG",HRS!C:C,RPT!A492)+SUMIFS(HRS!G:G,HRS!F:F,"OT",HRS!C:C,RPT!A492),0)</f>
        <v>0</v>
      </c>
      <c r="AP492">
        <f>SUMIFS(HRS!G:G,HRS!C:C,E492,HRS!F:F,"REG")+SUMIFS(HRS!G:G,HRS!C:C,E492,HRS!F:F,"OT")</f>
        <v>0</v>
      </c>
      <c r="AS492" s="9" t="str">
        <f t="shared" si="86"/>
        <v xml:space="preserve"> </v>
      </c>
      <c r="AT492" s="9">
        <f t="shared" si="87"/>
        <v>0</v>
      </c>
      <c r="AU492" s="9" t="str">
        <f t="shared" si="90"/>
        <v/>
      </c>
      <c r="AV492" s="19" t="str">
        <f t="shared" si="89"/>
        <v/>
      </c>
    </row>
    <row r="493" spans="35:48" x14ac:dyDescent="0.2">
      <c r="AI493" s="9" t="str">
        <f t="shared" si="88"/>
        <v/>
      </c>
      <c r="AJ493" s="9" t="str">
        <f>IF(G493="Plan 3",IF(AND(H493&gt;=38,J493&lt;&gt;"Unplanned PTO"),IF(AND(INDEX(FPL!P:P,MATCH(RPT!A493,FPL!B:B,0),1)&gt;=0.92),4.25,3),IF(AND(H493&gt;=38,J493="Unplanned PTO",AP493&gt;=38),IF(INDEX(FPL!P:P,MATCH(RPT!A493,FPL!B:B,0),1)&gt;=0.92,4.25,3),IF(INDEX(FPL!P:P,MATCH(RPT!A493,FPL!B:B,0),1)&gt;=0.92,1.25,0))),"")</f>
        <v/>
      </c>
      <c r="AL493" s="22" t="e">
        <f>INDEX(Roster!F:F, MATCH(RPT!A493,Roster!A:A,0),1)</f>
        <v>#N/A</v>
      </c>
      <c r="AM493">
        <f>IF(SUMIFS(HRS!G:G,HRS!F:F,"REG",HRS!C:C,RPT!A493)+SUMIFS(HRS!G:G,HRS!F:F,"OT",HRS!C:C,RPT!A493)+SUMIFS(HRS!G:G,HRS!F:F,"PTO",HRS!C:C,RPT!A493,HRS!S:S,"PTOS")&gt;=38,SUMIFS(HRS!G:G,HRS!F:F,"REG",HRS!C:C,RPT!A493)+SUMIFS(HRS!G:G,HRS!F:F,"OT",HRS!C:C,RPT!A493),0)</f>
        <v>0</v>
      </c>
      <c r="AP493">
        <f>SUMIFS(HRS!G:G,HRS!C:C,E493,HRS!F:F,"REG")+SUMIFS(HRS!G:G,HRS!C:C,E493,HRS!F:F,"OT")</f>
        <v>0</v>
      </c>
      <c r="AS493" s="9" t="str">
        <f t="shared" si="86"/>
        <v xml:space="preserve"> </v>
      </c>
      <c r="AT493" s="9">
        <f t="shared" si="87"/>
        <v>0</v>
      </c>
      <c r="AU493" s="9" t="str">
        <f t="shared" si="90"/>
        <v/>
      </c>
      <c r="AV493" s="19" t="str">
        <f t="shared" si="89"/>
        <v/>
      </c>
    </row>
    <row r="494" spans="35:48" x14ac:dyDescent="0.2">
      <c r="AI494" s="9" t="str">
        <f t="shared" si="88"/>
        <v/>
      </c>
      <c r="AJ494" s="9" t="str">
        <f>IF(G494="Plan 3",IF(AND(H494&gt;=38,J494&lt;&gt;"Unplanned PTO"),IF(AND(INDEX(FPL!P:P,MATCH(RPT!A494,FPL!B:B,0),1)&gt;=0.92),4.25,3),IF(AND(H494&gt;=38,J494="Unplanned PTO",AP494&gt;=38),IF(INDEX(FPL!P:P,MATCH(RPT!A494,FPL!B:B,0),1)&gt;=0.92,4.25,3),IF(INDEX(FPL!P:P,MATCH(RPT!A494,FPL!B:B,0),1)&gt;=0.92,1.25,0))),"")</f>
        <v/>
      </c>
      <c r="AL494" s="22" t="e">
        <f>INDEX(Roster!F:F, MATCH(RPT!A494,Roster!A:A,0),1)</f>
        <v>#N/A</v>
      </c>
      <c r="AM494">
        <f>IF(SUMIFS(HRS!G:G,HRS!F:F,"REG",HRS!C:C,RPT!A494)+SUMIFS(HRS!G:G,HRS!F:F,"OT",HRS!C:C,RPT!A494)+SUMIFS(HRS!G:G,HRS!F:F,"PTO",HRS!C:C,RPT!A494,HRS!S:S,"PTOS")&gt;=38,SUMIFS(HRS!G:G,HRS!F:F,"REG",HRS!C:C,RPT!A494)+SUMIFS(HRS!G:G,HRS!F:F,"OT",HRS!C:C,RPT!A494),0)</f>
        <v>0</v>
      </c>
      <c r="AP494">
        <f>SUMIFS(HRS!G:G,HRS!C:C,E494,HRS!F:F,"REG")+SUMIFS(HRS!G:G,HRS!C:C,E494,HRS!F:F,"OT")</f>
        <v>0</v>
      </c>
      <c r="AS494" s="9" t="str">
        <f t="shared" si="86"/>
        <v xml:space="preserve"> </v>
      </c>
      <c r="AT494" s="9">
        <f t="shared" si="87"/>
        <v>0</v>
      </c>
      <c r="AU494" s="9" t="str">
        <f t="shared" si="90"/>
        <v/>
      </c>
      <c r="AV494" s="19" t="str">
        <f t="shared" si="89"/>
        <v/>
      </c>
    </row>
    <row r="495" spans="35:48" x14ac:dyDescent="0.2">
      <c r="AI495" s="9" t="str">
        <f t="shared" si="88"/>
        <v/>
      </c>
      <c r="AJ495" s="9" t="str">
        <f>IF(G495="Plan 3",IF(AND(H495&gt;=38,J495&lt;&gt;"Unplanned PTO"),IF(AND(INDEX(FPL!P:P,MATCH(RPT!A495,FPL!B:B,0),1)&gt;=0.92),4.25,3),IF(AND(H495&gt;=38,J495="Unplanned PTO",AP495&gt;=38),IF(INDEX(FPL!P:P,MATCH(RPT!A495,FPL!B:B,0),1)&gt;=0.92,4.25,3),IF(INDEX(FPL!P:P,MATCH(RPT!A495,FPL!B:B,0),1)&gt;=0.92,1.25,0))),"")</f>
        <v/>
      </c>
      <c r="AL495" s="22" t="e">
        <f>INDEX(Roster!F:F, MATCH(RPT!A495,Roster!A:A,0),1)</f>
        <v>#N/A</v>
      </c>
      <c r="AM495">
        <f>IF(SUMIFS(HRS!G:G,HRS!F:F,"REG",HRS!C:C,RPT!A495)+SUMIFS(HRS!G:G,HRS!F:F,"OT",HRS!C:C,RPT!A495)+SUMIFS(HRS!G:G,HRS!F:F,"PTO",HRS!C:C,RPT!A495,HRS!S:S,"PTOS")&gt;=38,SUMIFS(HRS!G:G,HRS!F:F,"REG",HRS!C:C,RPT!A495)+SUMIFS(HRS!G:G,HRS!F:F,"OT",HRS!C:C,RPT!A495),0)</f>
        <v>0</v>
      </c>
      <c r="AP495">
        <f>SUMIFS(HRS!G:G,HRS!C:C,E495,HRS!F:F,"REG")+SUMIFS(HRS!G:G,HRS!C:C,E495,HRS!F:F,"OT")</f>
        <v>0</v>
      </c>
      <c r="AS495" s="9" t="str">
        <f t="shared" si="86"/>
        <v xml:space="preserve"> </v>
      </c>
      <c r="AT495" s="9">
        <f t="shared" si="87"/>
        <v>0</v>
      </c>
      <c r="AU495" s="9" t="str">
        <f t="shared" si="90"/>
        <v/>
      </c>
      <c r="AV495" s="19" t="str">
        <f t="shared" si="89"/>
        <v/>
      </c>
    </row>
    <row r="496" spans="35:48" x14ac:dyDescent="0.2">
      <c r="AI496" s="9" t="str">
        <f t="shared" si="88"/>
        <v/>
      </c>
      <c r="AJ496" s="9" t="str">
        <f>IF(G496="Plan 3",IF(AND(H496&gt;=38,J496&lt;&gt;"Unplanned PTO"),IF(AND(INDEX(FPL!P:P,MATCH(RPT!A496,FPL!B:B,0),1)&gt;=0.92),4.25,3),IF(AND(H496&gt;=38,J496="Unplanned PTO",AP496&gt;=38),IF(INDEX(FPL!P:P,MATCH(RPT!A496,FPL!B:B,0),1)&gt;=0.92,4.25,3),IF(INDEX(FPL!P:P,MATCH(RPT!A496,FPL!B:B,0),1)&gt;=0.92,1.25,0))),"")</f>
        <v/>
      </c>
      <c r="AL496" s="22" t="e">
        <f>INDEX(Roster!F:F, MATCH(RPT!A496,Roster!A:A,0),1)</f>
        <v>#N/A</v>
      </c>
      <c r="AM496">
        <f>IF(SUMIFS(HRS!G:G,HRS!F:F,"REG",HRS!C:C,RPT!A496)+SUMIFS(HRS!G:G,HRS!F:F,"OT",HRS!C:C,RPT!A496)+SUMIFS(HRS!G:G,HRS!F:F,"PTO",HRS!C:C,RPT!A496,HRS!S:S,"PTOS")&gt;=38,SUMIFS(HRS!G:G,HRS!F:F,"REG",HRS!C:C,RPT!A496)+SUMIFS(HRS!G:G,HRS!F:F,"OT",HRS!C:C,RPT!A496),0)</f>
        <v>0</v>
      </c>
      <c r="AP496">
        <f>SUMIFS(HRS!G:G,HRS!C:C,E496,HRS!F:F,"REG")+SUMIFS(HRS!G:G,HRS!C:C,E496,HRS!F:F,"OT")</f>
        <v>0</v>
      </c>
      <c r="AS496" s="9" t="str">
        <f t="shared" si="86"/>
        <v xml:space="preserve"> </v>
      </c>
      <c r="AT496" s="9">
        <f t="shared" si="87"/>
        <v>0</v>
      </c>
      <c r="AU496" s="9" t="str">
        <f t="shared" si="90"/>
        <v/>
      </c>
      <c r="AV496" s="19" t="str">
        <f t="shared" si="89"/>
        <v/>
      </c>
    </row>
    <row r="497" spans="35:48" x14ac:dyDescent="0.2">
      <c r="AI497" s="9" t="str">
        <f t="shared" si="88"/>
        <v/>
      </c>
      <c r="AJ497" s="9" t="str">
        <f>IF(G497="Plan 3",IF(AND(H497&gt;=38,J497&lt;&gt;"Unplanned PTO"),IF(AND(INDEX(FPL!P:P,MATCH(RPT!A497,FPL!B:B,0),1)&gt;=0.92),4.25,3),IF(AND(H497&gt;=38,J497="Unplanned PTO",AP497&gt;=38),IF(INDEX(FPL!P:P,MATCH(RPT!A497,FPL!B:B,0),1)&gt;=0.92,4.25,3),IF(INDEX(FPL!P:P,MATCH(RPT!A497,FPL!B:B,0),1)&gt;=0.92,1.25,0))),"")</f>
        <v/>
      </c>
      <c r="AL497" s="22" t="e">
        <f>INDEX(Roster!F:F, MATCH(RPT!A497,Roster!A:A,0),1)</f>
        <v>#N/A</v>
      </c>
      <c r="AM497">
        <f>IF(SUMIFS(HRS!G:G,HRS!F:F,"REG",HRS!C:C,RPT!A497)+SUMIFS(HRS!G:G,HRS!F:F,"OT",HRS!C:C,RPT!A497)+SUMIFS(HRS!G:G,HRS!F:F,"PTO",HRS!C:C,RPT!A497,HRS!S:S,"PTOS")&gt;=38,SUMIFS(HRS!G:G,HRS!F:F,"REG",HRS!C:C,RPT!A497)+SUMIFS(HRS!G:G,HRS!F:F,"OT",HRS!C:C,RPT!A497),0)</f>
        <v>0</v>
      </c>
      <c r="AP497">
        <f>SUMIFS(HRS!G:G,HRS!C:C,E497,HRS!F:F,"REG")+SUMIFS(HRS!G:G,HRS!C:C,E497,HRS!F:F,"OT")</f>
        <v>0</v>
      </c>
      <c r="AS497" s="9" t="str">
        <f t="shared" si="86"/>
        <v xml:space="preserve"> </v>
      </c>
      <c r="AT497" s="9">
        <f t="shared" si="87"/>
        <v>0</v>
      </c>
      <c r="AU497" s="9" t="str">
        <f t="shared" si="90"/>
        <v/>
      </c>
      <c r="AV497" s="19" t="str">
        <f t="shared" si="89"/>
        <v/>
      </c>
    </row>
    <row r="498" spans="35:48" x14ac:dyDescent="0.2">
      <c r="AI498" s="9" t="str">
        <f t="shared" si="88"/>
        <v/>
      </c>
      <c r="AJ498" s="9" t="str">
        <f>IF(G498="Plan 3",IF(AND(H498&gt;=38,J498&lt;&gt;"Unplanned PTO"),IF(AND(INDEX(FPL!P:P,MATCH(RPT!A498,FPL!B:B,0),1)&gt;=0.92),4.25,3),IF(AND(H498&gt;=38,J498="Unplanned PTO",AP498&gt;=38),IF(INDEX(FPL!P:P,MATCH(RPT!A498,FPL!B:B,0),1)&gt;=0.92,4.25,3),IF(INDEX(FPL!P:P,MATCH(RPT!A498,FPL!B:B,0),1)&gt;=0.92,1.25,0))),"")</f>
        <v/>
      </c>
      <c r="AL498" s="22" t="e">
        <f>INDEX(Roster!F:F, MATCH(RPT!A498,Roster!A:A,0),1)</f>
        <v>#N/A</v>
      </c>
      <c r="AM498">
        <f>IF(SUMIFS(HRS!G:G,HRS!F:F,"REG",HRS!C:C,RPT!A498)+SUMIFS(HRS!G:G,HRS!F:F,"OT",HRS!C:C,RPT!A498)+SUMIFS(HRS!G:G,HRS!F:F,"PTO",HRS!C:C,RPT!A498,HRS!S:S,"PTOS")&gt;=38,SUMIFS(HRS!G:G,HRS!F:F,"REG",HRS!C:C,RPT!A498)+SUMIFS(HRS!G:G,HRS!F:F,"OT",HRS!C:C,RPT!A498),0)</f>
        <v>0</v>
      </c>
      <c r="AP498">
        <f>SUMIFS(HRS!G:G,HRS!C:C,E498,HRS!F:F,"REG")+SUMIFS(HRS!G:G,HRS!C:C,E498,HRS!F:F,"OT")</f>
        <v>0</v>
      </c>
      <c r="AS498" s="9" t="str">
        <f t="shared" si="86"/>
        <v xml:space="preserve"> </v>
      </c>
      <c r="AT498" s="9">
        <f t="shared" si="87"/>
        <v>0</v>
      </c>
      <c r="AU498" s="9" t="str">
        <f t="shared" si="90"/>
        <v/>
      </c>
      <c r="AV498" s="19" t="str">
        <f t="shared" si="89"/>
        <v/>
      </c>
    </row>
    <row r="499" spans="35:48" x14ac:dyDescent="0.2">
      <c r="AI499" s="9" t="str">
        <f t="shared" si="88"/>
        <v/>
      </c>
      <c r="AJ499" s="9" t="str">
        <f>IF(G499="Plan 3",IF(AND(H499&gt;=38,J499&lt;&gt;"Unplanned PTO"),IF(AND(INDEX(FPL!P:P,MATCH(RPT!A499,FPL!B:B,0),1)&gt;=0.92),4.25,3),IF(AND(H499&gt;=38,J499="Unplanned PTO",AP499&gt;=38),IF(INDEX(FPL!P:P,MATCH(RPT!A499,FPL!B:B,0),1)&gt;=0.92,4.25,3),IF(INDEX(FPL!P:P,MATCH(RPT!A499,FPL!B:B,0),1)&gt;=0.92,1.25,0))),"")</f>
        <v/>
      </c>
      <c r="AL499" s="22" t="e">
        <f>INDEX(Roster!F:F, MATCH(RPT!A499,Roster!A:A,0),1)</f>
        <v>#N/A</v>
      </c>
      <c r="AM499">
        <f>IF(SUMIFS(HRS!G:G,HRS!F:F,"REG",HRS!C:C,RPT!A499)+SUMIFS(HRS!G:G,HRS!F:F,"OT",HRS!C:C,RPT!A499)+SUMIFS(HRS!G:G,HRS!F:F,"PTO",HRS!C:C,RPT!A499,HRS!S:S,"PTOS")&gt;=38,SUMIFS(HRS!G:G,HRS!F:F,"REG",HRS!C:C,RPT!A499)+SUMIFS(HRS!G:G,HRS!F:F,"OT",HRS!C:C,RPT!A499),0)</f>
        <v>0</v>
      </c>
      <c r="AP499">
        <f>SUMIFS(HRS!G:G,HRS!C:C,E499,HRS!F:F,"REG")+SUMIFS(HRS!G:G,HRS!C:C,E499,HRS!F:F,"OT")</f>
        <v>0</v>
      </c>
      <c r="AS499" s="9" t="str">
        <f t="shared" si="86"/>
        <v xml:space="preserve"> </v>
      </c>
      <c r="AT499" s="9">
        <f t="shared" si="87"/>
        <v>0</v>
      </c>
      <c r="AU499" s="9" t="str">
        <f t="shared" si="90"/>
        <v/>
      </c>
      <c r="AV499" s="19" t="str">
        <f t="shared" si="89"/>
        <v/>
      </c>
    </row>
    <row r="500" spans="35:48" x14ac:dyDescent="0.2">
      <c r="AL500" s="22"/>
      <c r="AS500" s="9" t="str">
        <f t="shared" si="86"/>
        <v xml:space="preserve"> </v>
      </c>
      <c r="AT500" s="9">
        <f t="shared" si="87"/>
        <v>0</v>
      </c>
      <c r="AU500" s="9" t="str">
        <f t="shared" si="90"/>
        <v/>
      </c>
      <c r="AV500" s="19" t="str">
        <f t="shared" si="89"/>
        <v/>
      </c>
    </row>
    <row r="501" spans="35:48" x14ac:dyDescent="0.2">
      <c r="AL501" s="22"/>
      <c r="AS501" s="9" t="str">
        <f t="shared" si="86"/>
        <v xml:space="preserve"> </v>
      </c>
      <c r="AT501" s="9">
        <f t="shared" si="87"/>
        <v>0</v>
      </c>
      <c r="AU501" s="9" t="str">
        <f t="shared" si="90"/>
        <v/>
      </c>
      <c r="AV501" s="19" t="str">
        <f t="shared" si="89"/>
        <v/>
      </c>
    </row>
    <row r="502" spans="35:48" x14ac:dyDescent="0.2">
      <c r="AL502" s="22"/>
      <c r="AS502" s="9" t="str">
        <f t="shared" si="86"/>
        <v xml:space="preserve"> </v>
      </c>
      <c r="AT502" s="9">
        <f t="shared" si="87"/>
        <v>0</v>
      </c>
      <c r="AU502" s="9" t="str">
        <f t="shared" si="90"/>
        <v/>
      </c>
      <c r="AV502" s="19" t="str">
        <f t="shared" si="89"/>
        <v/>
      </c>
    </row>
    <row r="503" spans="35:48" x14ac:dyDescent="0.2">
      <c r="AS503" s="9" t="str">
        <f t="shared" si="86"/>
        <v xml:space="preserve"> </v>
      </c>
      <c r="AT503" s="9">
        <f t="shared" si="87"/>
        <v>0</v>
      </c>
      <c r="AU503" s="9" t="str">
        <f t="shared" si="90"/>
        <v/>
      </c>
      <c r="AV503" s="19" t="str">
        <f t="shared" si="89"/>
        <v/>
      </c>
    </row>
    <row r="504" spans="35:48" x14ac:dyDescent="0.2">
      <c r="AS504" s="9" t="str">
        <f t="shared" si="86"/>
        <v xml:space="preserve"> </v>
      </c>
      <c r="AT504" s="9">
        <f t="shared" si="87"/>
        <v>0</v>
      </c>
      <c r="AU504" s="9" t="str">
        <f t="shared" si="90"/>
        <v/>
      </c>
      <c r="AV504" s="19" t="str">
        <f t="shared" si="89"/>
        <v/>
      </c>
    </row>
    <row r="505" spans="35:48" x14ac:dyDescent="0.2">
      <c r="AS505" s="9" t="str">
        <f t="shared" si="86"/>
        <v xml:space="preserve"> </v>
      </c>
      <c r="AT505" s="9">
        <f t="shared" si="87"/>
        <v>0</v>
      </c>
      <c r="AU505" s="9" t="str">
        <f t="shared" si="90"/>
        <v/>
      </c>
      <c r="AV505" s="19" t="str">
        <f t="shared" si="89"/>
        <v/>
      </c>
    </row>
    <row r="506" spans="35:48" x14ac:dyDescent="0.2">
      <c r="AS506" s="9" t="str">
        <f t="shared" si="86"/>
        <v xml:space="preserve"> </v>
      </c>
      <c r="AT506" s="9">
        <f t="shared" si="87"/>
        <v>0</v>
      </c>
      <c r="AU506" s="9" t="str">
        <f t="shared" si="90"/>
        <v/>
      </c>
      <c r="AV506" s="19" t="str">
        <f t="shared" si="89"/>
        <v/>
      </c>
    </row>
    <row r="507" spans="35:48" x14ac:dyDescent="0.2">
      <c r="AS507" s="9" t="str">
        <f t="shared" si="86"/>
        <v xml:space="preserve"> </v>
      </c>
      <c r="AT507" s="9">
        <f t="shared" si="87"/>
        <v>0</v>
      </c>
      <c r="AU507" s="9" t="str">
        <f t="shared" si="90"/>
        <v/>
      </c>
      <c r="AV507" s="19" t="str">
        <f t="shared" si="89"/>
        <v/>
      </c>
    </row>
    <row r="508" spans="35:48" x14ac:dyDescent="0.2">
      <c r="AS508" s="9" t="str">
        <f t="shared" si="86"/>
        <v xml:space="preserve"> </v>
      </c>
      <c r="AT508" s="9">
        <f t="shared" si="87"/>
        <v>0</v>
      </c>
      <c r="AU508" s="9" t="str">
        <f t="shared" si="90"/>
        <v/>
      </c>
      <c r="AV508" s="19" t="str">
        <f t="shared" si="89"/>
        <v/>
      </c>
    </row>
    <row r="509" spans="35:48" x14ac:dyDescent="0.2">
      <c r="AS509" s="9" t="str">
        <f t="shared" si="86"/>
        <v xml:space="preserve"> </v>
      </c>
      <c r="AT509" s="9">
        <f t="shared" si="87"/>
        <v>0</v>
      </c>
      <c r="AU509" s="9" t="str">
        <f t="shared" si="90"/>
        <v/>
      </c>
      <c r="AV509" s="19" t="str">
        <f t="shared" si="89"/>
        <v/>
      </c>
    </row>
    <row r="510" spans="35:48" x14ac:dyDescent="0.2">
      <c r="AS510" s="9" t="str">
        <f t="shared" si="86"/>
        <v xml:space="preserve"> </v>
      </c>
      <c r="AT510" s="9">
        <f t="shared" si="87"/>
        <v>0</v>
      </c>
      <c r="AU510" s="9" t="str">
        <f t="shared" si="90"/>
        <v/>
      </c>
      <c r="AV510" s="19" t="str">
        <f t="shared" si="89"/>
        <v/>
      </c>
    </row>
    <row r="511" spans="35:48" x14ac:dyDescent="0.2">
      <c r="AS511" s="9" t="str">
        <f t="shared" si="86"/>
        <v xml:space="preserve"> </v>
      </c>
      <c r="AT511" s="9">
        <f t="shared" si="87"/>
        <v>0</v>
      </c>
      <c r="AU511" s="9" t="str">
        <f t="shared" si="90"/>
        <v/>
      </c>
      <c r="AV511" s="19" t="str">
        <f t="shared" si="89"/>
        <v/>
      </c>
    </row>
    <row r="512" spans="35:48" x14ac:dyDescent="0.2">
      <c r="AS512" s="9" t="str">
        <f t="shared" si="86"/>
        <v xml:space="preserve"> </v>
      </c>
      <c r="AT512" s="9">
        <f t="shared" si="87"/>
        <v>0</v>
      </c>
      <c r="AU512" s="9" t="str">
        <f t="shared" si="90"/>
        <v/>
      </c>
      <c r="AV512" s="19" t="str">
        <f t="shared" si="89"/>
        <v/>
      </c>
    </row>
    <row r="513" spans="45:48" x14ac:dyDescent="0.2">
      <c r="AS513" s="9" t="str">
        <f t="shared" si="86"/>
        <v xml:space="preserve"> </v>
      </c>
      <c r="AT513" s="9">
        <f t="shared" si="87"/>
        <v>0</v>
      </c>
      <c r="AU513" s="9" t="str">
        <f t="shared" si="90"/>
        <v/>
      </c>
      <c r="AV513" s="19" t="str">
        <f t="shared" si="89"/>
        <v/>
      </c>
    </row>
    <row r="514" spans="45:48" x14ac:dyDescent="0.2">
      <c r="AS514" s="9" t="str">
        <f t="shared" ref="AS514:AS577" si="91">CONCATENATE(C514," ",B514)</f>
        <v xml:space="preserve"> </v>
      </c>
      <c r="AT514" s="9">
        <f t="shared" ref="AT514:AT577" si="92">D514</f>
        <v>0</v>
      </c>
      <c r="AU514" s="9" t="str">
        <f t="shared" si="90"/>
        <v/>
      </c>
      <c r="AV514" s="19" t="str">
        <f t="shared" si="89"/>
        <v/>
      </c>
    </row>
    <row r="515" spans="45:48" x14ac:dyDescent="0.2">
      <c r="AS515" s="9" t="str">
        <f t="shared" si="91"/>
        <v xml:space="preserve"> </v>
      </c>
      <c r="AT515" s="9">
        <f t="shared" si="92"/>
        <v>0</v>
      </c>
      <c r="AU515" s="9" t="str">
        <f t="shared" si="90"/>
        <v/>
      </c>
      <c r="AV515" s="19" t="str">
        <f t="shared" ref="AV515:AV578" si="93">IF(AND(AU515="OT",F515&lt;&gt;0), (AP515-F515)/24,"")</f>
        <v/>
      </c>
    </row>
    <row r="516" spans="45:48" x14ac:dyDescent="0.2">
      <c r="AS516" s="9" t="str">
        <f t="shared" si="91"/>
        <v xml:space="preserve"> </v>
      </c>
      <c r="AT516" s="9">
        <f t="shared" si="92"/>
        <v>0</v>
      </c>
      <c r="AU516" s="9" t="str">
        <f t="shared" si="90"/>
        <v/>
      </c>
      <c r="AV516" s="19" t="str">
        <f t="shared" si="93"/>
        <v/>
      </c>
    </row>
    <row r="517" spans="45:48" x14ac:dyDescent="0.2">
      <c r="AS517" s="9" t="str">
        <f t="shared" si="91"/>
        <v xml:space="preserve"> </v>
      </c>
      <c r="AT517" s="9">
        <f t="shared" si="92"/>
        <v>0</v>
      </c>
      <c r="AU517" s="9" t="str">
        <f t="shared" si="90"/>
        <v/>
      </c>
      <c r="AV517" s="19" t="str">
        <f t="shared" si="93"/>
        <v/>
      </c>
    </row>
    <row r="518" spans="45:48" x14ac:dyDescent="0.2">
      <c r="AS518" s="9" t="str">
        <f t="shared" si="91"/>
        <v xml:space="preserve"> </v>
      </c>
      <c r="AT518" s="9">
        <f t="shared" si="92"/>
        <v>0</v>
      </c>
      <c r="AU518" s="9" t="str">
        <f t="shared" si="90"/>
        <v/>
      </c>
      <c r="AV518" s="19" t="str">
        <f t="shared" si="93"/>
        <v/>
      </c>
    </row>
    <row r="519" spans="45:48" x14ac:dyDescent="0.2">
      <c r="AS519" s="9" t="str">
        <f t="shared" si="91"/>
        <v xml:space="preserve"> </v>
      </c>
      <c r="AT519" s="9">
        <f t="shared" si="92"/>
        <v>0</v>
      </c>
      <c r="AU519" s="9" t="str">
        <f t="shared" si="90"/>
        <v/>
      </c>
      <c r="AV519" s="19" t="str">
        <f t="shared" si="93"/>
        <v/>
      </c>
    </row>
    <row r="520" spans="45:48" x14ac:dyDescent="0.2">
      <c r="AS520" s="9" t="str">
        <f t="shared" si="91"/>
        <v xml:space="preserve"> </v>
      </c>
      <c r="AT520" s="9">
        <f t="shared" si="92"/>
        <v>0</v>
      </c>
      <c r="AU520" s="9" t="str">
        <f t="shared" si="90"/>
        <v/>
      </c>
      <c r="AV520" s="19" t="str">
        <f t="shared" si="93"/>
        <v/>
      </c>
    </row>
    <row r="521" spans="45:48" x14ac:dyDescent="0.2">
      <c r="AS521" s="9" t="str">
        <f t="shared" si="91"/>
        <v xml:space="preserve"> </v>
      </c>
      <c r="AT521" s="9">
        <f t="shared" si="92"/>
        <v>0</v>
      </c>
      <c r="AU521" s="9" t="str">
        <f t="shared" si="90"/>
        <v/>
      </c>
      <c r="AV521" s="19" t="str">
        <f t="shared" si="93"/>
        <v/>
      </c>
    </row>
    <row r="522" spans="45:48" x14ac:dyDescent="0.2">
      <c r="AS522" s="9" t="str">
        <f t="shared" si="91"/>
        <v xml:space="preserve"> </v>
      </c>
      <c r="AT522" s="9">
        <f t="shared" si="92"/>
        <v>0</v>
      </c>
      <c r="AU522" s="9" t="str">
        <f t="shared" si="90"/>
        <v/>
      </c>
      <c r="AV522" s="19" t="str">
        <f t="shared" si="93"/>
        <v/>
      </c>
    </row>
    <row r="523" spans="45:48" x14ac:dyDescent="0.2">
      <c r="AS523" s="9" t="str">
        <f t="shared" si="91"/>
        <v xml:space="preserve"> </v>
      </c>
      <c r="AT523" s="9">
        <f t="shared" si="92"/>
        <v>0</v>
      </c>
      <c r="AU523" s="9" t="str">
        <f t="shared" si="90"/>
        <v/>
      </c>
      <c r="AV523" s="19" t="str">
        <f t="shared" si="93"/>
        <v/>
      </c>
    </row>
    <row r="524" spans="45:48" x14ac:dyDescent="0.2">
      <c r="AS524" s="9" t="str">
        <f t="shared" si="91"/>
        <v xml:space="preserve"> </v>
      </c>
      <c r="AT524" s="9">
        <f t="shared" si="92"/>
        <v>0</v>
      </c>
      <c r="AU524" s="9" t="str">
        <f t="shared" si="90"/>
        <v/>
      </c>
      <c r="AV524" s="19" t="str">
        <f t="shared" si="93"/>
        <v/>
      </c>
    </row>
    <row r="525" spans="45:48" x14ac:dyDescent="0.2">
      <c r="AS525" s="9" t="str">
        <f t="shared" si="91"/>
        <v xml:space="preserve"> </v>
      </c>
      <c r="AT525" s="9">
        <f t="shared" si="92"/>
        <v>0</v>
      </c>
      <c r="AU525" s="9" t="str">
        <f t="shared" si="90"/>
        <v/>
      </c>
      <c r="AV525" s="19" t="str">
        <f t="shared" si="93"/>
        <v/>
      </c>
    </row>
    <row r="526" spans="45:48" x14ac:dyDescent="0.2">
      <c r="AS526" s="9" t="str">
        <f t="shared" si="91"/>
        <v xml:space="preserve"> </v>
      </c>
      <c r="AT526" s="9">
        <f t="shared" si="92"/>
        <v>0</v>
      </c>
      <c r="AU526" s="9" t="str">
        <f t="shared" si="90"/>
        <v/>
      </c>
      <c r="AV526" s="19" t="str">
        <f t="shared" si="93"/>
        <v/>
      </c>
    </row>
    <row r="527" spans="45:48" x14ac:dyDescent="0.2">
      <c r="AS527" s="9" t="str">
        <f t="shared" si="91"/>
        <v xml:space="preserve"> </v>
      </c>
      <c r="AT527" s="9">
        <f t="shared" si="92"/>
        <v>0</v>
      </c>
      <c r="AU527" s="9" t="str">
        <f t="shared" si="90"/>
        <v/>
      </c>
      <c r="AV527" s="19" t="str">
        <f t="shared" si="93"/>
        <v/>
      </c>
    </row>
    <row r="528" spans="45:48" x14ac:dyDescent="0.2">
      <c r="AS528" s="9" t="str">
        <f t="shared" si="91"/>
        <v xml:space="preserve"> </v>
      </c>
      <c r="AT528" s="9">
        <f t="shared" si="92"/>
        <v>0</v>
      </c>
      <c r="AU528" s="9" t="str">
        <f t="shared" si="90"/>
        <v/>
      </c>
      <c r="AV528" s="19" t="str">
        <f t="shared" si="93"/>
        <v/>
      </c>
    </row>
    <row r="529" spans="45:48" x14ac:dyDescent="0.2">
      <c r="AS529" s="9" t="str">
        <f t="shared" si="91"/>
        <v xml:space="preserve"> </v>
      </c>
      <c r="AT529" s="9">
        <f t="shared" si="92"/>
        <v>0</v>
      </c>
      <c r="AU529" s="9" t="str">
        <f t="shared" si="90"/>
        <v/>
      </c>
      <c r="AV529" s="19" t="str">
        <f t="shared" si="93"/>
        <v/>
      </c>
    </row>
    <row r="530" spans="45:48" x14ac:dyDescent="0.2">
      <c r="AS530" s="9" t="str">
        <f t="shared" si="91"/>
        <v xml:space="preserve"> </v>
      </c>
      <c r="AT530" s="9">
        <f t="shared" si="92"/>
        <v>0</v>
      </c>
      <c r="AU530" s="9" t="str">
        <f t="shared" si="90"/>
        <v/>
      </c>
      <c r="AV530" s="19" t="str">
        <f t="shared" si="93"/>
        <v/>
      </c>
    </row>
    <row r="531" spans="45:48" x14ac:dyDescent="0.2">
      <c r="AS531" s="9" t="str">
        <f t="shared" si="91"/>
        <v xml:space="preserve"> </v>
      </c>
      <c r="AT531" s="9">
        <f t="shared" si="92"/>
        <v>0</v>
      </c>
      <c r="AU531" s="9" t="str">
        <f t="shared" si="90"/>
        <v/>
      </c>
      <c r="AV531" s="19" t="str">
        <f t="shared" si="93"/>
        <v/>
      </c>
    </row>
    <row r="532" spans="45:48" x14ac:dyDescent="0.2">
      <c r="AS532" s="9" t="str">
        <f t="shared" si="91"/>
        <v xml:space="preserve"> </v>
      </c>
      <c r="AT532" s="9">
        <f t="shared" si="92"/>
        <v>0</v>
      </c>
      <c r="AU532" s="9" t="str">
        <f t="shared" si="90"/>
        <v/>
      </c>
      <c r="AV532" s="19" t="str">
        <f t="shared" si="93"/>
        <v/>
      </c>
    </row>
    <row r="533" spans="45:48" x14ac:dyDescent="0.2">
      <c r="AS533" s="9" t="str">
        <f t="shared" si="91"/>
        <v xml:space="preserve"> </v>
      </c>
      <c r="AT533" s="9">
        <f t="shared" si="92"/>
        <v>0</v>
      </c>
      <c r="AU533" s="9" t="str">
        <f t="shared" si="90"/>
        <v/>
      </c>
      <c r="AV533" s="19" t="str">
        <f t="shared" si="93"/>
        <v/>
      </c>
    </row>
    <row r="534" spans="45:48" x14ac:dyDescent="0.2">
      <c r="AS534" s="9" t="str">
        <f t="shared" si="91"/>
        <v xml:space="preserve"> </v>
      </c>
      <c r="AT534" s="9">
        <f t="shared" si="92"/>
        <v>0</v>
      </c>
      <c r="AU534" s="9" t="str">
        <f t="shared" si="90"/>
        <v/>
      </c>
      <c r="AV534" s="19" t="str">
        <f t="shared" si="93"/>
        <v/>
      </c>
    </row>
    <row r="535" spans="45:48" x14ac:dyDescent="0.2">
      <c r="AS535" s="9" t="str">
        <f t="shared" si="91"/>
        <v xml:space="preserve"> </v>
      </c>
      <c r="AT535" s="9">
        <f t="shared" si="92"/>
        <v>0</v>
      </c>
      <c r="AU535" s="9" t="str">
        <f t="shared" si="90"/>
        <v/>
      </c>
      <c r="AV535" s="19" t="str">
        <f t="shared" si="93"/>
        <v/>
      </c>
    </row>
    <row r="536" spans="45:48" x14ac:dyDescent="0.2">
      <c r="AS536" s="9" t="str">
        <f t="shared" si="91"/>
        <v xml:space="preserve"> </v>
      </c>
      <c r="AT536" s="9">
        <f t="shared" si="92"/>
        <v>0</v>
      </c>
      <c r="AU536" s="9" t="str">
        <f t="shared" si="90"/>
        <v/>
      </c>
      <c r="AV536" s="19" t="str">
        <f t="shared" si="93"/>
        <v/>
      </c>
    </row>
    <row r="537" spans="45:48" x14ac:dyDescent="0.2">
      <c r="AS537" s="9" t="str">
        <f t="shared" si="91"/>
        <v xml:space="preserve"> </v>
      </c>
      <c r="AT537" s="9">
        <f t="shared" si="92"/>
        <v>0</v>
      </c>
      <c r="AU537" s="9" t="str">
        <f t="shared" si="90"/>
        <v/>
      </c>
      <c r="AV537" s="19" t="str">
        <f t="shared" si="93"/>
        <v/>
      </c>
    </row>
    <row r="538" spans="45:48" x14ac:dyDescent="0.2">
      <c r="AS538" s="9" t="str">
        <f t="shared" si="91"/>
        <v xml:space="preserve"> </v>
      </c>
      <c r="AT538" s="9">
        <f t="shared" si="92"/>
        <v>0</v>
      </c>
      <c r="AU538" s="9" t="str">
        <f t="shared" si="90"/>
        <v/>
      </c>
      <c r="AV538" s="19" t="str">
        <f t="shared" si="93"/>
        <v/>
      </c>
    </row>
    <row r="539" spans="45:48" x14ac:dyDescent="0.2">
      <c r="AS539" s="9" t="str">
        <f t="shared" si="91"/>
        <v xml:space="preserve"> </v>
      </c>
      <c r="AT539" s="9">
        <f t="shared" si="92"/>
        <v>0</v>
      </c>
      <c r="AU539" s="9" t="str">
        <f t="shared" si="90"/>
        <v/>
      </c>
      <c r="AV539" s="19" t="str">
        <f t="shared" si="93"/>
        <v/>
      </c>
    </row>
    <row r="540" spans="45:48" x14ac:dyDescent="0.2">
      <c r="AS540" s="9" t="str">
        <f t="shared" si="91"/>
        <v xml:space="preserve"> </v>
      </c>
      <c r="AT540" s="9">
        <f t="shared" si="92"/>
        <v>0</v>
      </c>
      <c r="AU540" s="9" t="str">
        <f t="shared" si="90"/>
        <v/>
      </c>
      <c r="AV540" s="19" t="str">
        <f t="shared" si="93"/>
        <v/>
      </c>
    </row>
    <row r="541" spans="45:48" x14ac:dyDescent="0.2">
      <c r="AS541" s="9" t="str">
        <f t="shared" si="91"/>
        <v xml:space="preserve"> </v>
      </c>
      <c r="AT541" s="9">
        <f t="shared" si="92"/>
        <v>0</v>
      </c>
      <c r="AU541" s="9" t="str">
        <f t="shared" si="90"/>
        <v/>
      </c>
      <c r="AV541" s="19" t="str">
        <f t="shared" si="93"/>
        <v/>
      </c>
    </row>
    <row r="542" spans="45:48" x14ac:dyDescent="0.2">
      <c r="AS542" s="9" t="str">
        <f t="shared" si="91"/>
        <v xml:space="preserve"> </v>
      </c>
      <c r="AT542" s="9">
        <f t="shared" si="92"/>
        <v>0</v>
      </c>
      <c r="AU542" s="9" t="str">
        <f t="shared" si="90"/>
        <v/>
      </c>
      <c r="AV542" s="19" t="str">
        <f t="shared" si="93"/>
        <v/>
      </c>
    </row>
    <row r="543" spans="45:48" x14ac:dyDescent="0.2">
      <c r="AS543" s="9" t="str">
        <f t="shared" si="91"/>
        <v xml:space="preserve"> </v>
      </c>
      <c r="AT543" s="9">
        <f t="shared" si="92"/>
        <v>0</v>
      </c>
      <c r="AU543" s="9" t="str">
        <f t="shared" si="90"/>
        <v/>
      </c>
      <c r="AV543" s="19" t="str">
        <f t="shared" si="93"/>
        <v/>
      </c>
    </row>
    <row r="544" spans="45:48" x14ac:dyDescent="0.2">
      <c r="AS544" s="9" t="str">
        <f t="shared" si="91"/>
        <v xml:space="preserve"> </v>
      </c>
      <c r="AT544" s="9">
        <f t="shared" si="92"/>
        <v>0</v>
      </c>
      <c r="AU544" s="9" t="str">
        <f t="shared" si="90"/>
        <v/>
      </c>
      <c r="AV544" s="19" t="str">
        <f t="shared" si="93"/>
        <v/>
      </c>
    </row>
    <row r="545" spans="45:48" x14ac:dyDescent="0.2">
      <c r="AS545" s="9" t="str">
        <f t="shared" si="91"/>
        <v xml:space="preserve"> </v>
      </c>
      <c r="AT545" s="9">
        <f t="shared" si="92"/>
        <v>0</v>
      </c>
      <c r="AU545" s="9" t="str">
        <f t="shared" si="90"/>
        <v/>
      </c>
      <c r="AV545" s="19" t="str">
        <f t="shared" si="93"/>
        <v/>
      </c>
    </row>
    <row r="546" spans="45:48" x14ac:dyDescent="0.2">
      <c r="AS546" s="9" t="str">
        <f t="shared" si="91"/>
        <v xml:space="preserve"> </v>
      </c>
      <c r="AT546" s="9">
        <f t="shared" si="92"/>
        <v>0</v>
      </c>
      <c r="AU546" s="9" t="str">
        <f t="shared" si="90"/>
        <v/>
      </c>
      <c r="AV546" s="19" t="str">
        <f t="shared" si="93"/>
        <v/>
      </c>
    </row>
    <row r="547" spans="45:48" x14ac:dyDescent="0.2">
      <c r="AS547" s="9" t="str">
        <f t="shared" si="91"/>
        <v xml:space="preserve"> </v>
      </c>
      <c r="AT547" s="9">
        <f t="shared" si="92"/>
        <v>0</v>
      </c>
      <c r="AU547" s="9" t="str">
        <f t="shared" si="90"/>
        <v/>
      </c>
      <c r="AV547" s="19" t="str">
        <f t="shared" si="93"/>
        <v/>
      </c>
    </row>
    <row r="548" spans="45:48" x14ac:dyDescent="0.2">
      <c r="AS548" s="9" t="str">
        <f t="shared" si="91"/>
        <v xml:space="preserve"> </v>
      </c>
      <c r="AT548" s="9">
        <f t="shared" si="92"/>
        <v>0</v>
      </c>
      <c r="AU548" s="9" t="str">
        <f t="shared" si="90"/>
        <v/>
      </c>
      <c r="AV548" s="19" t="str">
        <f t="shared" si="93"/>
        <v/>
      </c>
    </row>
    <row r="549" spans="45:48" x14ac:dyDescent="0.2">
      <c r="AS549" s="9" t="str">
        <f t="shared" si="91"/>
        <v xml:space="preserve"> </v>
      </c>
      <c r="AT549" s="9">
        <f t="shared" si="92"/>
        <v>0</v>
      </c>
      <c r="AU549" s="9" t="str">
        <f t="shared" si="90"/>
        <v/>
      </c>
      <c r="AV549" s="19" t="str">
        <f t="shared" si="93"/>
        <v/>
      </c>
    </row>
    <row r="550" spans="45:48" x14ac:dyDescent="0.2">
      <c r="AS550" s="9" t="str">
        <f t="shared" si="91"/>
        <v xml:space="preserve"> </v>
      </c>
      <c r="AT550" s="9">
        <f t="shared" si="92"/>
        <v>0</v>
      </c>
      <c r="AU550" s="9" t="str">
        <f t="shared" si="90"/>
        <v/>
      </c>
      <c r="AV550" s="19" t="str">
        <f t="shared" si="93"/>
        <v/>
      </c>
    </row>
    <row r="551" spans="45:48" x14ac:dyDescent="0.2">
      <c r="AS551" s="9" t="str">
        <f t="shared" si="91"/>
        <v xml:space="preserve"> </v>
      </c>
      <c r="AT551" s="9">
        <f t="shared" si="92"/>
        <v>0</v>
      </c>
      <c r="AU551" s="9" t="str">
        <f t="shared" si="90"/>
        <v/>
      </c>
      <c r="AV551" s="19" t="str">
        <f t="shared" si="93"/>
        <v/>
      </c>
    </row>
    <row r="552" spans="45:48" x14ac:dyDescent="0.2">
      <c r="AS552" s="9" t="str">
        <f t="shared" si="91"/>
        <v xml:space="preserve"> </v>
      </c>
      <c r="AT552" s="9">
        <f t="shared" si="92"/>
        <v>0</v>
      </c>
      <c r="AU552" s="9" t="str">
        <f t="shared" si="90"/>
        <v/>
      </c>
      <c r="AV552" s="19" t="str">
        <f t="shared" si="93"/>
        <v/>
      </c>
    </row>
    <row r="553" spans="45:48" x14ac:dyDescent="0.2">
      <c r="AS553" s="9" t="str">
        <f t="shared" si="91"/>
        <v xml:space="preserve"> </v>
      </c>
      <c r="AT553" s="9">
        <f t="shared" si="92"/>
        <v>0</v>
      </c>
      <c r="AU553" s="9" t="str">
        <f t="shared" si="90"/>
        <v/>
      </c>
      <c r="AV553" s="19" t="str">
        <f t="shared" si="93"/>
        <v/>
      </c>
    </row>
    <row r="554" spans="45:48" x14ac:dyDescent="0.2">
      <c r="AS554" s="9" t="str">
        <f t="shared" si="91"/>
        <v xml:space="preserve"> </v>
      </c>
      <c r="AT554" s="9">
        <f t="shared" si="92"/>
        <v>0</v>
      </c>
      <c r="AU554" s="9" t="str">
        <f t="shared" si="90"/>
        <v/>
      </c>
      <c r="AV554" s="19" t="str">
        <f t="shared" si="93"/>
        <v/>
      </c>
    </row>
    <row r="555" spans="45:48" x14ac:dyDescent="0.2">
      <c r="AS555" s="9" t="str">
        <f t="shared" si="91"/>
        <v xml:space="preserve"> </v>
      </c>
      <c r="AT555" s="9">
        <f t="shared" si="92"/>
        <v>0</v>
      </c>
      <c r="AU555" s="9" t="str">
        <f t="shared" ref="AU555:AU618" si="94">IF(AP555-F555&gt;0.15,"OT","")</f>
        <v/>
      </c>
      <c r="AV555" s="19" t="str">
        <f t="shared" si="93"/>
        <v/>
      </c>
    </row>
    <row r="556" spans="45:48" x14ac:dyDescent="0.2">
      <c r="AS556" s="9" t="str">
        <f t="shared" si="91"/>
        <v xml:space="preserve"> </v>
      </c>
      <c r="AT556" s="9">
        <f t="shared" si="92"/>
        <v>0</v>
      </c>
      <c r="AU556" s="9" t="str">
        <f t="shared" si="94"/>
        <v/>
      </c>
      <c r="AV556" s="19" t="str">
        <f t="shared" si="93"/>
        <v/>
      </c>
    </row>
    <row r="557" spans="45:48" x14ac:dyDescent="0.2">
      <c r="AS557" s="9" t="str">
        <f t="shared" si="91"/>
        <v xml:space="preserve"> </v>
      </c>
      <c r="AT557" s="9">
        <f t="shared" si="92"/>
        <v>0</v>
      </c>
      <c r="AU557" s="9" t="str">
        <f t="shared" si="94"/>
        <v/>
      </c>
      <c r="AV557" s="19" t="str">
        <f t="shared" si="93"/>
        <v/>
      </c>
    </row>
    <row r="558" spans="45:48" x14ac:dyDescent="0.2">
      <c r="AS558" s="9" t="str">
        <f t="shared" si="91"/>
        <v xml:space="preserve"> </v>
      </c>
      <c r="AT558" s="9">
        <f t="shared" si="92"/>
        <v>0</v>
      </c>
      <c r="AU558" s="9" t="str">
        <f t="shared" si="94"/>
        <v/>
      </c>
      <c r="AV558" s="19" t="str">
        <f t="shared" si="93"/>
        <v/>
      </c>
    </row>
    <row r="559" spans="45:48" x14ac:dyDescent="0.2">
      <c r="AS559" s="9" t="str">
        <f t="shared" si="91"/>
        <v xml:space="preserve"> </v>
      </c>
      <c r="AT559" s="9">
        <f t="shared" si="92"/>
        <v>0</v>
      </c>
      <c r="AU559" s="9" t="str">
        <f t="shared" si="94"/>
        <v/>
      </c>
      <c r="AV559" s="19" t="str">
        <f t="shared" si="93"/>
        <v/>
      </c>
    </row>
    <row r="560" spans="45:48" x14ac:dyDescent="0.2">
      <c r="AS560" s="9" t="str">
        <f t="shared" si="91"/>
        <v xml:space="preserve"> </v>
      </c>
      <c r="AT560" s="9">
        <f t="shared" si="92"/>
        <v>0</v>
      </c>
      <c r="AU560" s="9" t="str">
        <f t="shared" si="94"/>
        <v/>
      </c>
      <c r="AV560" s="19" t="str">
        <f t="shared" si="93"/>
        <v/>
      </c>
    </row>
    <row r="561" spans="45:48" x14ac:dyDescent="0.2">
      <c r="AS561" s="9" t="str">
        <f t="shared" si="91"/>
        <v xml:space="preserve"> </v>
      </c>
      <c r="AT561" s="9">
        <f t="shared" si="92"/>
        <v>0</v>
      </c>
      <c r="AU561" s="9" t="str">
        <f t="shared" si="94"/>
        <v/>
      </c>
      <c r="AV561" s="19" t="str">
        <f t="shared" si="93"/>
        <v/>
      </c>
    </row>
    <row r="562" spans="45:48" x14ac:dyDescent="0.2">
      <c r="AS562" s="9" t="str">
        <f t="shared" si="91"/>
        <v xml:space="preserve"> </v>
      </c>
      <c r="AT562" s="9">
        <f t="shared" si="92"/>
        <v>0</v>
      </c>
      <c r="AU562" s="9" t="str">
        <f t="shared" si="94"/>
        <v/>
      </c>
      <c r="AV562" s="19" t="str">
        <f t="shared" si="93"/>
        <v/>
      </c>
    </row>
    <row r="563" spans="45:48" x14ac:dyDescent="0.2">
      <c r="AS563" s="9" t="str">
        <f t="shared" si="91"/>
        <v xml:space="preserve"> </v>
      </c>
      <c r="AT563" s="9">
        <f t="shared" si="92"/>
        <v>0</v>
      </c>
      <c r="AU563" s="9" t="str">
        <f t="shared" si="94"/>
        <v/>
      </c>
      <c r="AV563" s="19" t="str">
        <f t="shared" si="93"/>
        <v/>
      </c>
    </row>
    <row r="564" spans="45:48" x14ac:dyDescent="0.2">
      <c r="AS564" s="9" t="str">
        <f t="shared" si="91"/>
        <v xml:space="preserve"> </v>
      </c>
      <c r="AT564" s="9">
        <f t="shared" si="92"/>
        <v>0</v>
      </c>
      <c r="AU564" s="9" t="str">
        <f t="shared" si="94"/>
        <v/>
      </c>
      <c r="AV564" s="19" t="str">
        <f t="shared" si="93"/>
        <v/>
      </c>
    </row>
    <row r="565" spans="45:48" x14ac:dyDescent="0.2">
      <c r="AS565" s="9" t="str">
        <f t="shared" si="91"/>
        <v xml:space="preserve"> </v>
      </c>
      <c r="AT565" s="9">
        <f t="shared" si="92"/>
        <v>0</v>
      </c>
      <c r="AU565" s="9" t="str">
        <f t="shared" si="94"/>
        <v/>
      </c>
      <c r="AV565" s="19" t="str">
        <f t="shared" si="93"/>
        <v/>
      </c>
    </row>
    <row r="566" spans="45:48" x14ac:dyDescent="0.2">
      <c r="AS566" s="9" t="str">
        <f t="shared" si="91"/>
        <v xml:space="preserve"> </v>
      </c>
      <c r="AT566" s="9">
        <f t="shared" si="92"/>
        <v>0</v>
      </c>
      <c r="AU566" s="9" t="str">
        <f t="shared" si="94"/>
        <v/>
      </c>
      <c r="AV566" s="19" t="str">
        <f t="shared" si="93"/>
        <v/>
      </c>
    </row>
    <row r="567" spans="45:48" x14ac:dyDescent="0.2">
      <c r="AS567" s="9" t="str">
        <f t="shared" si="91"/>
        <v xml:space="preserve"> </v>
      </c>
      <c r="AT567" s="9">
        <f t="shared" si="92"/>
        <v>0</v>
      </c>
      <c r="AU567" s="9" t="str">
        <f t="shared" si="94"/>
        <v/>
      </c>
      <c r="AV567" s="19" t="str">
        <f t="shared" si="93"/>
        <v/>
      </c>
    </row>
    <row r="568" spans="45:48" x14ac:dyDescent="0.2">
      <c r="AS568" s="9" t="str">
        <f t="shared" si="91"/>
        <v xml:space="preserve"> </v>
      </c>
      <c r="AT568" s="9">
        <f t="shared" si="92"/>
        <v>0</v>
      </c>
      <c r="AU568" s="9" t="str">
        <f t="shared" si="94"/>
        <v/>
      </c>
      <c r="AV568" s="19" t="str">
        <f t="shared" si="93"/>
        <v/>
      </c>
    </row>
    <row r="569" spans="45:48" x14ac:dyDescent="0.2">
      <c r="AS569" s="9" t="str">
        <f t="shared" si="91"/>
        <v xml:space="preserve"> </v>
      </c>
      <c r="AT569" s="9">
        <f t="shared" si="92"/>
        <v>0</v>
      </c>
      <c r="AU569" s="9" t="str">
        <f t="shared" si="94"/>
        <v/>
      </c>
      <c r="AV569" s="19" t="str">
        <f t="shared" si="93"/>
        <v/>
      </c>
    </row>
    <row r="570" spans="45:48" x14ac:dyDescent="0.2">
      <c r="AS570" s="9" t="str">
        <f t="shared" si="91"/>
        <v xml:space="preserve"> </v>
      </c>
      <c r="AT570" s="9">
        <f t="shared" si="92"/>
        <v>0</v>
      </c>
      <c r="AU570" s="9" t="str">
        <f t="shared" si="94"/>
        <v/>
      </c>
      <c r="AV570" s="19" t="str">
        <f t="shared" si="93"/>
        <v/>
      </c>
    </row>
    <row r="571" spans="45:48" x14ac:dyDescent="0.2">
      <c r="AS571" s="9" t="str">
        <f t="shared" si="91"/>
        <v xml:space="preserve"> </v>
      </c>
      <c r="AT571" s="9">
        <f t="shared" si="92"/>
        <v>0</v>
      </c>
      <c r="AU571" s="9" t="str">
        <f t="shared" si="94"/>
        <v/>
      </c>
      <c r="AV571" s="19" t="str">
        <f t="shared" si="93"/>
        <v/>
      </c>
    </row>
    <row r="572" spans="45:48" x14ac:dyDescent="0.2">
      <c r="AS572" s="9" t="str">
        <f t="shared" si="91"/>
        <v xml:space="preserve"> </v>
      </c>
      <c r="AT572" s="9">
        <f t="shared" si="92"/>
        <v>0</v>
      </c>
      <c r="AU572" s="9" t="str">
        <f t="shared" si="94"/>
        <v/>
      </c>
      <c r="AV572" s="19" t="str">
        <f t="shared" si="93"/>
        <v/>
      </c>
    </row>
    <row r="573" spans="45:48" x14ac:dyDescent="0.2">
      <c r="AS573" s="9" t="str">
        <f t="shared" si="91"/>
        <v xml:space="preserve"> </v>
      </c>
      <c r="AT573" s="9">
        <f t="shared" si="92"/>
        <v>0</v>
      </c>
      <c r="AU573" s="9" t="str">
        <f t="shared" si="94"/>
        <v/>
      </c>
      <c r="AV573" s="19" t="str">
        <f t="shared" si="93"/>
        <v/>
      </c>
    </row>
    <row r="574" spans="45:48" x14ac:dyDescent="0.2">
      <c r="AS574" s="9" t="str">
        <f t="shared" si="91"/>
        <v xml:space="preserve"> </v>
      </c>
      <c r="AT574" s="9">
        <f t="shared" si="92"/>
        <v>0</v>
      </c>
      <c r="AU574" s="9" t="str">
        <f t="shared" si="94"/>
        <v/>
      </c>
      <c r="AV574" s="19" t="str">
        <f t="shared" si="93"/>
        <v/>
      </c>
    </row>
    <row r="575" spans="45:48" x14ac:dyDescent="0.2">
      <c r="AS575" s="9" t="str">
        <f t="shared" si="91"/>
        <v xml:space="preserve"> </v>
      </c>
      <c r="AT575" s="9">
        <f t="shared" si="92"/>
        <v>0</v>
      </c>
      <c r="AU575" s="9" t="str">
        <f t="shared" si="94"/>
        <v/>
      </c>
      <c r="AV575" s="19" t="str">
        <f t="shared" si="93"/>
        <v/>
      </c>
    </row>
    <row r="576" spans="45:48" x14ac:dyDescent="0.2">
      <c r="AS576" s="9" t="str">
        <f t="shared" si="91"/>
        <v xml:space="preserve"> </v>
      </c>
      <c r="AT576" s="9">
        <f t="shared" si="92"/>
        <v>0</v>
      </c>
      <c r="AU576" s="9" t="str">
        <f t="shared" si="94"/>
        <v/>
      </c>
      <c r="AV576" s="19" t="str">
        <f t="shared" si="93"/>
        <v/>
      </c>
    </row>
    <row r="577" spans="45:48" x14ac:dyDescent="0.2">
      <c r="AS577" s="9" t="str">
        <f t="shared" si="91"/>
        <v xml:space="preserve"> </v>
      </c>
      <c r="AT577" s="9">
        <f t="shared" si="92"/>
        <v>0</v>
      </c>
      <c r="AU577" s="9" t="str">
        <f t="shared" si="94"/>
        <v/>
      </c>
      <c r="AV577" s="19" t="str">
        <f t="shared" si="93"/>
        <v/>
      </c>
    </row>
    <row r="578" spans="45:48" x14ac:dyDescent="0.2">
      <c r="AS578" s="9" t="str">
        <f t="shared" ref="AS578:AS641" si="95">CONCATENATE(C578," ",B578)</f>
        <v xml:space="preserve"> </v>
      </c>
      <c r="AT578" s="9">
        <f t="shared" ref="AT578:AT641" si="96">D578</f>
        <v>0</v>
      </c>
      <c r="AU578" s="9" t="str">
        <f t="shared" si="94"/>
        <v/>
      </c>
      <c r="AV578" s="19" t="str">
        <f t="shared" si="93"/>
        <v/>
      </c>
    </row>
    <row r="579" spans="45:48" x14ac:dyDescent="0.2">
      <c r="AS579" s="9" t="str">
        <f t="shared" si="95"/>
        <v xml:space="preserve"> </v>
      </c>
      <c r="AT579" s="9">
        <f t="shared" si="96"/>
        <v>0</v>
      </c>
      <c r="AU579" s="9" t="str">
        <f t="shared" si="94"/>
        <v/>
      </c>
      <c r="AV579" s="19" t="str">
        <f t="shared" ref="AV579:AV642" si="97">IF(AND(AU579="OT",F579&lt;&gt;0), (AP579-F579)/24,"")</f>
        <v/>
      </c>
    </row>
    <row r="580" spans="45:48" x14ac:dyDescent="0.2">
      <c r="AS580" s="9" t="str">
        <f t="shared" si="95"/>
        <v xml:space="preserve"> </v>
      </c>
      <c r="AT580" s="9">
        <f t="shared" si="96"/>
        <v>0</v>
      </c>
      <c r="AU580" s="9" t="str">
        <f t="shared" si="94"/>
        <v/>
      </c>
      <c r="AV580" s="19" t="str">
        <f t="shared" si="97"/>
        <v/>
      </c>
    </row>
    <row r="581" spans="45:48" x14ac:dyDescent="0.2">
      <c r="AS581" s="9" t="str">
        <f t="shared" si="95"/>
        <v xml:space="preserve"> </v>
      </c>
      <c r="AT581" s="9">
        <f t="shared" si="96"/>
        <v>0</v>
      </c>
      <c r="AU581" s="9" t="str">
        <f t="shared" si="94"/>
        <v/>
      </c>
      <c r="AV581" s="19" t="str">
        <f t="shared" si="97"/>
        <v/>
      </c>
    </row>
    <row r="582" spans="45:48" x14ac:dyDescent="0.2">
      <c r="AS582" s="9" t="str">
        <f t="shared" si="95"/>
        <v xml:space="preserve"> </v>
      </c>
      <c r="AT582" s="9">
        <f t="shared" si="96"/>
        <v>0</v>
      </c>
      <c r="AU582" s="9" t="str">
        <f t="shared" si="94"/>
        <v/>
      </c>
      <c r="AV582" s="19" t="str">
        <f t="shared" si="97"/>
        <v/>
      </c>
    </row>
    <row r="583" spans="45:48" x14ac:dyDescent="0.2">
      <c r="AS583" s="9" t="str">
        <f t="shared" si="95"/>
        <v xml:space="preserve"> </v>
      </c>
      <c r="AT583" s="9">
        <f t="shared" si="96"/>
        <v>0</v>
      </c>
      <c r="AU583" s="9" t="str">
        <f t="shared" si="94"/>
        <v/>
      </c>
      <c r="AV583" s="19" t="str">
        <f t="shared" si="97"/>
        <v/>
      </c>
    </row>
    <row r="584" spans="45:48" x14ac:dyDescent="0.2">
      <c r="AS584" s="9" t="str">
        <f t="shared" si="95"/>
        <v xml:space="preserve"> </v>
      </c>
      <c r="AT584" s="9">
        <f t="shared" si="96"/>
        <v>0</v>
      </c>
      <c r="AU584" s="9" t="str">
        <f t="shared" si="94"/>
        <v/>
      </c>
      <c r="AV584" s="19" t="str">
        <f t="shared" si="97"/>
        <v/>
      </c>
    </row>
    <row r="585" spans="45:48" x14ac:dyDescent="0.2">
      <c r="AS585" s="9" t="str">
        <f t="shared" si="95"/>
        <v xml:space="preserve"> </v>
      </c>
      <c r="AT585" s="9">
        <f t="shared" si="96"/>
        <v>0</v>
      </c>
      <c r="AU585" s="9" t="str">
        <f t="shared" si="94"/>
        <v/>
      </c>
      <c r="AV585" s="19" t="str">
        <f t="shared" si="97"/>
        <v/>
      </c>
    </row>
    <row r="586" spans="45:48" x14ac:dyDescent="0.2">
      <c r="AS586" s="9" t="str">
        <f t="shared" si="95"/>
        <v xml:space="preserve"> </v>
      </c>
      <c r="AT586" s="9">
        <f t="shared" si="96"/>
        <v>0</v>
      </c>
      <c r="AU586" s="9" t="str">
        <f t="shared" si="94"/>
        <v/>
      </c>
      <c r="AV586" s="19" t="str">
        <f t="shared" si="97"/>
        <v/>
      </c>
    </row>
    <row r="587" spans="45:48" x14ac:dyDescent="0.2">
      <c r="AS587" s="9" t="str">
        <f t="shared" si="95"/>
        <v xml:space="preserve"> </v>
      </c>
      <c r="AT587" s="9">
        <f t="shared" si="96"/>
        <v>0</v>
      </c>
      <c r="AU587" s="9" t="str">
        <f t="shared" si="94"/>
        <v/>
      </c>
      <c r="AV587" s="19" t="str">
        <f t="shared" si="97"/>
        <v/>
      </c>
    </row>
    <row r="588" spans="45:48" x14ac:dyDescent="0.2">
      <c r="AS588" s="9" t="str">
        <f t="shared" si="95"/>
        <v xml:space="preserve"> </v>
      </c>
      <c r="AT588" s="9">
        <f t="shared" si="96"/>
        <v>0</v>
      </c>
      <c r="AU588" s="9" t="str">
        <f t="shared" si="94"/>
        <v/>
      </c>
      <c r="AV588" s="19" t="str">
        <f t="shared" si="97"/>
        <v/>
      </c>
    </row>
    <row r="589" spans="45:48" x14ac:dyDescent="0.2">
      <c r="AS589" s="9" t="str">
        <f t="shared" si="95"/>
        <v xml:space="preserve"> </v>
      </c>
      <c r="AT589" s="9">
        <f t="shared" si="96"/>
        <v>0</v>
      </c>
      <c r="AU589" s="9" t="str">
        <f t="shared" si="94"/>
        <v/>
      </c>
      <c r="AV589" s="19" t="str">
        <f t="shared" si="97"/>
        <v/>
      </c>
    </row>
    <row r="590" spans="45:48" x14ac:dyDescent="0.2">
      <c r="AS590" s="9" t="str">
        <f t="shared" si="95"/>
        <v xml:space="preserve"> </v>
      </c>
      <c r="AT590" s="9">
        <f t="shared" si="96"/>
        <v>0</v>
      </c>
      <c r="AU590" s="9" t="str">
        <f t="shared" si="94"/>
        <v/>
      </c>
      <c r="AV590" s="19" t="str">
        <f t="shared" si="97"/>
        <v/>
      </c>
    </row>
    <row r="591" spans="45:48" x14ac:dyDescent="0.2">
      <c r="AS591" s="9" t="str">
        <f t="shared" si="95"/>
        <v xml:space="preserve"> </v>
      </c>
      <c r="AT591" s="9">
        <f t="shared" si="96"/>
        <v>0</v>
      </c>
      <c r="AU591" s="9" t="str">
        <f t="shared" si="94"/>
        <v/>
      </c>
      <c r="AV591" s="19" t="str">
        <f t="shared" si="97"/>
        <v/>
      </c>
    </row>
    <row r="592" spans="45:48" x14ac:dyDescent="0.2">
      <c r="AS592" s="9" t="str">
        <f t="shared" si="95"/>
        <v xml:space="preserve"> </v>
      </c>
      <c r="AT592" s="9">
        <f t="shared" si="96"/>
        <v>0</v>
      </c>
      <c r="AU592" s="9" t="str">
        <f t="shared" si="94"/>
        <v/>
      </c>
      <c r="AV592" s="19" t="str">
        <f t="shared" si="97"/>
        <v/>
      </c>
    </row>
    <row r="593" spans="45:48" x14ac:dyDescent="0.2">
      <c r="AS593" s="9" t="str">
        <f t="shared" si="95"/>
        <v xml:space="preserve"> </v>
      </c>
      <c r="AT593" s="9">
        <f t="shared" si="96"/>
        <v>0</v>
      </c>
      <c r="AU593" s="9" t="str">
        <f t="shared" si="94"/>
        <v/>
      </c>
      <c r="AV593" s="19" t="str">
        <f t="shared" si="97"/>
        <v/>
      </c>
    </row>
    <row r="594" spans="45:48" x14ac:dyDescent="0.2">
      <c r="AS594" s="9" t="str">
        <f t="shared" si="95"/>
        <v xml:space="preserve"> </v>
      </c>
      <c r="AT594" s="9">
        <f t="shared" si="96"/>
        <v>0</v>
      </c>
      <c r="AU594" s="9" t="str">
        <f t="shared" si="94"/>
        <v/>
      </c>
      <c r="AV594" s="19" t="str">
        <f t="shared" si="97"/>
        <v/>
      </c>
    </row>
    <row r="595" spans="45:48" x14ac:dyDescent="0.2">
      <c r="AS595" s="9" t="str">
        <f t="shared" si="95"/>
        <v xml:space="preserve"> </v>
      </c>
      <c r="AT595" s="9">
        <f t="shared" si="96"/>
        <v>0</v>
      </c>
      <c r="AU595" s="9" t="str">
        <f t="shared" si="94"/>
        <v/>
      </c>
      <c r="AV595" s="19" t="str">
        <f t="shared" si="97"/>
        <v/>
      </c>
    </row>
    <row r="596" spans="45:48" x14ac:dyDescent="0.2">
      <c r="AS596" s="9" t="str">
        <f t="shared" si="95"/>
        <v xml:space="preserve"> </v>
      </c>
      <c r="AT596" s="9">
        <f t="shared" si="96"/>
        <v>0</v>
      </c>
      <c r="AU596" s="9" t="str">
        <f t="shared" si="94"/>
        <v/>
      </c>
      <c r="AV596" s="19" t="str">
        <f t="shared" si="97"/>
        <v/>
      </c>
    </row>
    <row r="597" spans="45:48" x14ac:dyDescent="0.2">
      <c r="AS597" s="9" t="str">
        <f t="shared" si="95"/>
        <v xml:space="preserve"> </v>
      </c>
      <c r="AT597" s="9">
        <f t="shared" si="96"/>
        <v>0</v>
      </c>
      <c r="AU597" s="9" t="str">
        <f t="shared" si="94"/>
        <v/>
      </c>
      <c r="AV597" s="19" t="str">
        <f t="shared" si="97"/>
        <v/>
      </c>
    </row>
    <row r="598" spans="45:48" x14ac:dyDescent="0.2">
      <c r="AS598" s="9" t="str">
        <f t="shared" si="95"/>
        <v xml:space="preserve"> </v>
      </c>
      <c r="AT598" s="9">
        <f t="shared" si="96"/>
        <v>0</v>
      </c>
      <c r="AU598" s="9" t="str">
        <f t="shared" si="94"/>
        <v/>
      </c>
      <c r="AV598" s="19" t="str">
        <f t="shared" si="97"/>
        <v/>
      </c>
    </row>
    <row r="599" spans="45:48" x14ac:dyDescent="0.2">
      <c r="AS599" s="9" t="str">
        <f t="shared" si="95"/>
        <v xml:space="preserve"> </v>
      </c>
      <c r="AT599" s="9">
        <f t="shared" si="96"/>
        <v>0</v>
      </c>
      <c r="AU599" s="9" t="str">
        <f t="shared" si="94"/>
        <v/>
      </c>
      <c r="AV599" s="19" t="str">
        <f t="shared" si="97"/>
        <v/>
      </c>
    </row>
    <row r="600" spans="45:48" x14ac:dyDescent="0.2">
      <c r="AS600" s="9" t="str">
        <f t="shared" si="95"/>
        <v xml:space="preserve"> </v>
      </c>
      <c r="AT600" s="9">
        <f t="shared" si="96"/>
        <v>0</v>
      </c>
      <c r="AU600" s="9" t="str">
        <f t="shared" si="94"/>
        <v/>
      </c>
      <c r="AV600" s="19" t="str">
        <f t="shared" si="97"/>
        <v/>
      </c>
    </row>
    <row r="601" spans="45:48" x14ac:dyDescent="0.2">
      <c r="AS601" s="9" t="str">
        <f t="shared" si="95"/>
        <v xml:space="preserve"> </v>
      </c>
      <c r="AT601" s="9">
        <f t="shared" si="96"/>
        <v>0</v>
      </c>
      <c r="AU601" s="9" t="str">
        <f t="shared" si="94"/>
        <v/>
      </c>
      <c r="AV601" s="19" t="str">
        <f t="shared" si="97"/>
        <v/>
      </c>
    </row>
    <row r="602" spans="45:48" x14ac:dyDescent="0.2">
      <c r="AS602" s="9" t="str">
        <f t="shared" si="95"/>
        <v xml:space="preserve"> </v>
      </c>
      <c r="AT602" s="9">
        <f t="shared" si="96"/>
        <v>0</v>
      </c>
      <c r="AU602" s="9" t="str">
        <f t="shared" si="94"/>
        <v/>
      </c>
      <c r="AV602" s="19" t="str">
        <f t="shared" si="97"/>
        <v/>
      </c>
    </row>
    <row r="603" spans="45:48" x14ac:dyDescent="0.2">
      <c r="AS603" s="9" t="str">
        <f t="shared" si="95"/>
        <v xml:space="preserve"> </v>
      </c>
      <c r="AT603" s="9">
        <f t="shared" si="96"/>
        <v>0</v>
      </c>
      <c r="AU603" s="9" t="str">
        <f t="shared" si="94"/>
        <v/>
      </c>
      <c r="AV603" s="19" t="str">
        <f t="shared" si="97"/>
        <v/>
      </c>
    </row>
    <row r="604" spans="45:48" x14ac:dyDescent="0.2">
      <c r="AS604" s="9" t="str">
        <f t="shared" si="95"/>
        <v xml:space="preserve"> </v>
      </c>
      <c r="AT604" s="9">
        <f t="shared" si="96"/>
        <v>0</v>
      </c>
      <c r="AU604" s="9" t="str">
        <f t="shared" si="94"/>
        <v/>
      </c>
      <c r="AV604" s="19" t="str">
        <f t="shared" si="97"/>
        <v/>
      </c>
    </row>
    <row r="605" spans="45:48" x14ac:dyDescent="0.2">
      <c r="AS605" s="9" t="str">
        <f t="shared" si="95"/>
        <v xml:space="preserve"> </v>
      </c>
      <c r="AT605" s="9">
        <f t="shared" si="96"/>
        <v>0</v>
      </c>
      <c r="AU605" s="9" t="str">
        <f t="shared" si="94"/>
        <v/>
      </c>
      <c r="AV605" s="19" t="str">
        <f t="shared" si="97"/>
        <v/>
      </c>
    </row>
    <row r="606" spans="45:48" x14ac:dyDescent="0.2">
      <c r="AS606" s="9" t="str">
        <f t="shared" si="95"/>
        <v xml:space="preserve"> </v>
      </c>
      <c r="AT606" s="9">
        <f t="shared" si="96"/>
        <v>0</v>
      </c>
      <c r="AU606" s="9" t="str">
        <f t="shared" si="94"/>
        <v/>
      </c>
      <c r="AV606" s="19" t="str">
        <f t="shared" si="97"/>
        <v/>
      </c>
    </row>
    <row r="607" spans="45:48" x14ac:dyDescent="0.2">
      <c r="AS607" s="9" t="str">
        <f t="shared" si="95"/>
        <v xml:space="preserve"> </v>
      </c>
      <c r="AT607" s="9">
        <f t="shared" si="96"/>
        <v>0</v>
      </c>
      <c r="AU607" s="9" t="str">
        <f t="shared" si="94"/>
        <v/>
      </c>
      <c r="AV607" s="19" t="str">
        <f t="shared" si="97"/>
        <v/>
      </c>
    </row>
    <row r="608" spans="45:48" x14ac:dyDescent="0.2">
      <c r="AS608" s="9" t="str">
        <f t="shared" si="95"/>
        <v xml:space="preserve"> </v>
      </c>
      <c r="AT608" s="9">
        <f t="shared" si="96"/>
        <v>0</v>
      </c>
      <c r="AU608" s="9" t="str">
        <f t="shared" si="94"/>
        <v/>
      </c>
      <c r="AV608" s="19" t="str">
        <f t="shared" si="97"/>
        <v/>
      </c>
    </row>
    <row r="609" spans="45:48" x14ac:dyDescent="0.2">
      <c r="AS609" s="9" t="str">
        <f t="shared" si="95"/>
        <v xml:space="preserve"> </v>
      </c>
      <c r="AT609" s="9">
        <f t="shared" si="96"/>
        <v>0</v>
      </c>
      <c r="AU609" s="9" t="str">
        <f t="shared" si="94"/>
        <v/>
      </c>
      <c r="AV609" s="19" t="str">
        <f t="shared" si="97"/>
        <v/>
      </c>
    </row>
    <row r="610" spans="45:48" x14ac:dyDescent="0.2">
      <c r="AS610" s="9" t="str">
        <f t="shared" si="95"/>
        <v xml:space="preserve"> </v>
      </c>
      <c r="AT610" s="9">
        <f t="shared" si="96"/>
        <v>0</v>
      </c>
      <c r="AU610" s="9" t="str">
        <f t="shared" si="94"/>
        <v/>
      </c>
      <c r="AV610" s="19" t="str">
        <f t="shared" si="97"/>
        <v/>
      </c>
    </row>
    <row r="611" spans="45:48" x14ac:dyDescent="0.2">
      <c r="AS611" s="9" t="str">
        <f t="shared" si="95"/>
        <v xml:space="preserve"> </v>
      </c>
      <c r="AT611" s="9">
        <f t="shared" si="96"/>
        <v>0</v>
      </c>
      <c r="AU611" s="9" t="str">
        <f t="shared" si="94"/>
        <v/>
      </c>
      <c r="AV611" s="19" t="str">
        <f t="shared" si="97"/>
        <v/>
      </c>
    </row>
    <row r="612" spans="45:48" x14ac:dyDescent="0.2">
      <c r="AS612" s="9" t="str">
        <f t="shared" si="95"/>
        <v xml:space="preserve"> </v>
      </c>
      <c r="AT612" s="9">
        <f t="shared" si="96"/>
        <v>0</v>
      </c>
      <c r="AU612" s="9" t="str">
        <f t="shared" si="94"/>
        <v/>
      </c>
      <c r="AV612" s="19" t="str">
        <f t="shared" si="97"/>
        <v/>
      </c>
    </row>
    <row r="613" spans="45:48" x14ac:dyDescent="0.2">
      <c r="AS613" s="9" t="str">
        <f t="shared" si="95"/>
        <v xml:space="preserve"> </v>
      </c>
      <c r="AT613" s="9">
        <f t="shared" si="96"/>
        <v>0</v>
      </c>
      <c r="AU613" s="9" t="str">
        <f t="shared" si="94"/>
        <v/>
      </c>
      <c r="AV613" s="19" t="str">
        <f t="shared" si="97"/>
        <v/>
      </c>
    </row>
    <row r="614" spans="45:48" x14ac:dyDescent="0.2">
      <c r="AS614" s="9" t="str">
        <f t="shared" si="95"/>
        <v xml:space="preserve"> </v>
      </c>
      <c r="AT614" s="9">
        <f t="shared" si="96"/>
        <v>0</v>
      </c>
      <c r="AU614" s="9" t="str">
        <f t="shared" si="94"/>
        <v/>
      </c>
      <c r="AV614" s="19" t="str">
        <f t="shared" si="97"/>
        <v/>
      </c>
    </row>
    <row r="615" spans="45:48" x14ac:dyDescent="0.2">
      <c r="AS615" s="9" t="str">
        <f t="shared" si="95"/>
        <v xml:space="preserve"> </v>
      </c>
      <c r="AT615" s="9">
        <f t="shared" si="96"/>
        <v>0</v>
      </c>
      <c r="AU615" s="9" t="str">
        <f t="shared" si="94"/>
        <v/>
      </c>
      <c r="AV615" s="19" t="str">
        <f t="shared" si="97"/>
        <v/>
      </c>
    </row>
    <row r="616" spans="45:48" x14ac:dyDescent="0.2">
      <c r="AS616" s="9" t="str">
        <f t="shared" si="95"/>
        <v xml:space="preserve"> </v>
      </c>
      <c r="AT616" s="9">
        <f t="shared" si="96"/>
        <v>0</v>
      </c>
      <c r="AU616" s="9" t="str">
        <f t="shared" si="94"/>
        <v/>
      </c>
      <c r="AV616" s="19" t="str">
        <f t="shared" si="97"/>
        <v/>
      </c>
    </row>
    <row r="617" spans="45:48" x14ac:dyDescent="0.2">
      <c r="AS617" s="9" t="str">
        <f t="shared" si="95"/>
        <v xml:space="preserve"> </v>
      </c>
      <c r="AT617" s="9">
        <f t="shared" si="96"/>
        <v>0</v>
      </c>
      <c r="AU617" s="9" t="str">
        <f t="shared" si="94"/>
        <v/>
      </c>
      <c r="AV617" s="19" t="str">
        <f t="shared" si="97"/>
        <v/>
      </c>
    </row>
    <row r="618" spans="45:48" x14ac:dyDescent="0.2">
      <c r="AS618" s="9" t="str">
        <f t="shared" si="95"/>
        <v xml:space="preserve"> </v>
      </c>
      <c r="AT618" s="9">
        <f t="shared" si="96"/>
        <v>0</v>
      </c>
      <c r="AU618" s="9" t="str">
        <f t="shared" si="94"/>
        <v/>
      </c>
      <c r="AV618" s="19" t="str">
        <f t="shared" si="97"/>
        <v/>
      </c>
    </row>
    <row r="619" spans="45:48" x14ac:dyDescent="0.2">
      <c r="AS619" s="9" t="str">
        <f t="shared" si="95"/>
        <v xml:space="preserve"> </v>
      </c>
      <c r="AT619" s="9">
        <f t="shared" si="96"/>
        <v>0</v>
      </c>
      <c r="AU619" s="9" t="str">
        <f t="shared" ref="AU619:AU682" si="98">IF(AP619-F619&gt;0.15,"OT","")</f>
        <v/>
      </c>
      <c r="AV619" s="19" t="str">
        <f t="shared" si="97"/>
        <v/>
      </c>
    </row>
    <row r="620" spans="45:48" x14ac:dyDescent="0.2">
      <c r="AS620" s="9" t="str">
        <f t="shared" si="95"/>
        <v xml:space="preserve"> </v>
      </c>
      <c r="AT620" s="9">
        <f t="shared" si="96"/>
        <v>0</v>
      </c>
      <c r="AU620" s="9" t="str">
        <f t="shared" si="98"/>
        <v/>
      </c>
      <c r="AV620" s="19" t="str">
        <f t="shared" si="97"/>
        <v/>
      </c>
    </row>
    <row r="621" spans="45:48" x14ac:dyDescent="0.2">
      <c r="AS621" s="9" t="str">
        <f t="shared" si="95"/>
        <v xml:space="preserve"> </v>
      </c>
      <c r="AT621" s="9">
        <f t="shared" si="96"/>
        <v>0</v>
      </c>
      <c r="AU621" s="9" t="str">
        <f t="shared" si="98"/>
        <v/>
      </c>
      <c r="AV621" s="19" t="str">
        <f t="shared" si="97"/>
        <v/>
      </c>
    </row>
    <row r="622" spans="45:48" x14ac:dyDescent="0.2">
      <c r="AS622" s="9" t="str">
        <f t="shared" si="95"/>
        <v xml:space="preserve"> </v>
      </c>
      <c r="AT622" s="9">
        <f t="shared" si="96"/>
        <v>0</v>
      </c>
      <c r="AU622" s="9" t="str">
        <f t="shared" si="98"/>
        <v/>
      </c>
      <c r="AV622" s="19" t="str">
        <f t="shared" si="97"/>
        <v/>
      </c>
    </row>
    <row r="623" spans="45:48" x14ac:dyDescent="0.2">
      <c r="AS623" s="9" t="str">
        <f t="shared" si="95"/>
        <v xml:space="preserve"> </v>
      </c>
      <c r="AT623" s="9">
        <f t="shared" si="96"/>
        <v>0</v>
      </c>
      <c r="AU623" s="9" t="str">
        <f t="shared" si="98"/>
        <v/>
      </c>
      <c r="AV623" s="19" t="str">
        <f t="shared" si="97"/>
        <v/>
      </c>
    </row>
    <row r="624" spans="45:48" x14ac:dyDescent="0.2">
      <c r="AS624" s="9" t="str">
        <f t="shared" si="95"/>
        <v xml:space="preserve"> </v>
      </c>
      <c r="AT624" s="9">
        <f t="shared" si="96"/>
        <v>0</v>
      </c>
      <c r="AU624" s="9" t="str">
        <f t="shared" si="98"/>
        <v/>
      </c>
      <c r="AV624" s="19" t="str">
        <f t="shared" si="97"/>
        <v/>
      </c>
    </row>
    <row r="625" spans="45:48" x14ac:dyDescent="0.2">
      <c r="AS625" s="9" t="str">
        <f t="shared" si="95"/>
        <v xml:space="preserve"> </v>
      </c>
      <c r="AT625" s="9">
        <f t="shared" si="96"/>
        <v>0</v>
      </c>
      <c r="AU625" s="9" t="str">
        <f t="shared" si="98"/>
        <v/>
      </c>
      <c r="AV625" s="19" t="str">
        <f t="shared" si="97"/>
        <v/>
      </c>
    </row>
    <row r="626" spans="45:48" x14ac:dyDescent="0.2">
      <c r="AS626" s="9" t="str">
        <f t="shared" si="95"/>
        <v xml:space="preserve"> </v>
      </c>
      <c r="AT626" s="9">
        <f t="shared" si="96"/>
        <v>0</v>
      </c>
      <c r="AU626" s="9" t="str">
        <f t="shared" si="98"/>
        <v/>
      </c>
      <c r="AV626" s="19" t="str">
        <f t="shared" si="97"/>
        <v/>
      </c>
    </row>
    <row r="627" spans="45:48" x14ac:dyDescent="0.2">
      <c r="AS627" s="9" t="str">
        <f t="shared" si="95"/>
        <v xml:space="preserve"> </v>
      </c>
      <c r="AT627" s="9">
        <f t="shared" si="96"/>
        <v>0</v>
      </c>
      <c r="AU627" s="9" t="str">
        <f t="shared" si="98"/>
        <v/>
      </c>
      <c r="AV627" s="19" t="str">
        <f t="shared" si="97"/>
        <v/>
      </c>
    </row>
    <row r="628" spans="45:48" x14ac:dyDescent="0.2">
      <c r="AS628" s="9" t="str">
        <f t="shared" si="95"/>
        <v xml:space="preserve"> </v>
      </c>
      <c r="AT628" s="9">
        <f t="shared" si="96"/>
        <v>0</v>
      </c>
      <c r="AU628" s="9" t="str">
        <f t="shared" si="98"/>
        <v/>
      </c>
      <c r="AV628" s="19" t="str">
        <f t="shared" si="97"/>
        <v/>
      </c>
    </row>
    <row r="629" spans="45:48" x14ac:dyDescent="0.2">
      <c r="AS629" s="9" t="str">
        <f t="shared" si="95"/>
        <v xml:space="preserve"> </v>
      </c>
      <c r="AT629" s="9">
        <f t="shared" si="96"/>
        <v>0</v>
      </c>
      <c r="AU629" s="9" t="str">
        <f t="shared" si="98"/>
        <v/>
      </c>
      <c r="AV629" s="19" t="str">
        <f t="shared" si="97"/>
        <v/>
      </c>
    </row>
    <row r="630" spans="45:48" x14ac:dyDescent="0.2">
      <c r="AS630" s="9" t="str">
        <f t="shared" si="95"/>
        <v xml:space="preserve"> </v>
      </c>
      <c r="AT630" s="9">
        <f t="shared" si="96"/>
        <v>0</v>
      </c>
      <c r="AU630" s="9" t="str">
        <f t="shared" si="98"/>
        <v/>
      </c>
      <c r="AV630" s="19" t="str">
        <f t="shared" si="97"/>
        <v/>
      </c>
    </row>
    <row r="631" spans="45:48" x14ac:dyDescent="0.2">
      <c r="AS631" s="9" t="str">
        <f t="shared" si="95"/>
        <v xml:space="preserve"> </v>
      </c>
      <c r="AT631" s="9">
        <f t="shared" si="96"/>
        <v>0</v>
      </c>
      <c r="AU631" s="9" t="str">
        <f t="shared" si="98"/>
        <v/>
      </c>
      <c r="AV631" s="19" t="str">
        <f t="shared" si="97"/>
        <v/>
      </c>
    </row>
    <row r="632" spans="45:48" x14ac:dyDescent="0.2">
      <c r="AS632" s="9" t="str">
        <f t="shared" si="95"/>
        <v xml:space="preserve"> </v>
      </c>
      <c r="AT632" s="9">
        <f t="shared" si="96"/>
        <v>0</v>
      </c>
      <c r="AU632" s="9" t="str">
        <f t="shared" si="98"/>
        <v/>
      </c>
      <c r="AV632" s="19" t="str">
        <f t="shared" si="97"/>
        <v/>
      </c>
    </row>
    <row r="633" spans="45:48" x14ac:dyDescent="0.2">
      <c r="AS633" s="9" t="str">
        <f t="shared" si="95"/>
        <v xml:space="preserve"> </v>
      </c>
      <c r="AT633" s="9">
        <f t="shared" si="96"/>
        <v>0</v>
      </c>
      <c r="AU633" s="9" t="str">
        <f t="shared" si="98"/>
        <v/>
      </c>
      <c r="AV633" s="19" t="str">
        <f t="shared" si="97"/>
        <v/>
      </c>
    </row>
    <row r="634" spans="45:48" x14ac:dyDescent="0.2">
      <c r="AS634" s="9" t="str">
        <f t="shared" si="95"/>
        <v xml:space="preserve"> </v>
      </c>
      <c r="AT634" s="9">
        <f t="shared" si="96"/>
        <v>0</v>
      </c>
      <c r="AU634" s="9" t="str">
        <f t="shared" si="98"/>
        <v/>
      </c>
      <c r="AV634" s="19" t="str">
        <f t="shared" si="97"/>
        <v/>
      </c>
    </row>
    <row r="635" spans="45:48" x14ac:dyDescent="0.2">
      <c r="AS635" s="9" t="str">
        <f t="shared" si="95"/>
        <v xml:space="preserve"> </v>
      </c>
      <c r="AT635" s="9">
        <f t="shared" si="96"/>
        <v>0</v>
      </c>
      <c r="AU635" s="9" t="str">
        <f t="shared" si="98"/>
        <v/>
      </c>
      <c r="AV635" s="19" t="str">
        <f t="shared" si="97"/>
        <v/>
      </c>
    </row>
    <row r="636" spans="45:48" x14ac:dyDescent="0.2">
      <c r="AS636" s="9" t="str">
        <f t="shared" si="95"/>
        <v xml:space="preserve"> </v>
      </c>
      <c r="AT636" s="9">
        <f t="shared" si="96"/>
        <v>0</v>
      </c>
      <c r="AU636" s="9" t="str">
        <f t="shared" si="98"/>
        <v/>
      </c>
      <c r="AV636" s="19" t="str">
        <f t="shared" si="97"/>
        <v/>
      </c>
    </row>
    <row r="637" spans="45:48" x14ac:dyDescent="0.2">
      <c r="AS637" s="9" t="str">
        <f t="shared" si="95"/>
        <v xml:space="preserve"> </v>
      </c>
      <c r="AT637" s="9">
        <f t="shared" si="96"/>
        <v>0</v>
      </c>
      <c r="AU637" s="9" t="str">
        <f t="shared" si="98"/>
        <v/>
      </c>
      <c r="AV637" s="19" t="str">
        <f t="shared" si="97"/>
        <v/>
      </c>
    </row>
    <row r="638" spans="45:48" x14ac:dyDescent="0.2">
      <c r="AS638" s="9" t="str">
        <f t="shared" si="95"/>
        <v xml:space="preserve"> </v>
      </c>
      <c r="AT638" s="9">
        <f t="shared" si="96"/>
        <v>0</v>
      </c>
      <c r="AU638" s="9" t="str">
        <f t="shared" si="98"/>
        <v/>
      </c>
      <c r="AV638" s="19" t="str">
        <f t="shared" si="97"/>
        <v/>
      </c>
    </row>
    <row r="639" spans="45:48" x14ac:dyDescent="0.2">
      <c r="AS639" s="9" t="str">
        <f t="shared" si="95"/>
        <v xml:space="preserve"> </v>
      </c>
      <c r="AT639" s="9">
        <f t="shared" si="96"/>
        <v>0</v>
      </c>
      <c r="AU639" s="9" t="str">
        <f t="shared" si="98"/>
        <v/>
      </c>
      <c r="AV639" s="19" t="str">
        <f t="shared" si="97"/>
        <v/>
      </c>
    </row>
    <row r="640" spans="45:48" x14ac:dyDescent="0.2">
      <c r="AS640" s="9" t="str">
        <f t="shared" si="95"/>
        <v xml:space="preserve"> </v>
      </c>
      <c r="AT640" s="9">
        <f t="shared" si="96"/>
        <v>0</v>
      </c>
      <c r="AU640" s="9" t="str">
        <f t="shared" si="98"/>
        <v/>
      </c>
      <c r="AV640" s="19" t="str">
        <f t="shared" si="97"/>
        <v/>
      </c>
    </row>
    <row r="641" spans="45:48" x14ac:dyDescent="0.2">
      <c r="AS641" s="9" t="str">
        <f t="shared" si="95"/>
        <v xml:space="preserve"> </v>
      </c>
      <c r="AT641" s="9">
        <f t="shared" si="96"/>
        <v>0</v>
      </c>
      <c r="AU641" s="9" t="str">
        <f t="shared" si="98"/>
        <v/>
      </c>
      <c r="AV641" s="19" t="str">
        <f t="shared" si="97"/>
        <v/>
      </c>
    </row>
    <row r="642" spans="45:48" x14ac:dyDescent="0.2">
      <c r="AS642" s="9" t="str">
        <f t="shared" ref="AS642:AS705" si="99">CONCATENATE(C642," ",B642)</f>
        <v xml:space="preserve"> </v>
      </c>
      <c r="AT642" s="9">
        <f t="shared" ref="AT642:AT705" si="100">D642</f>
        <v>0</v>
      </c>
      <c r="AU642" s="9" t="str">
        <f t="shared" si="98"/>
        <v/>
      </c>
      <c r="AV642" s="19" t="str">
        <f t="shared" si="97"/>
        <v/>
      </c>
    </row>
    <row r="643" spans="45:48" x14ac:dyDescent="0.2">
      <c r="AS643" s="9" t="str">
        <f t="shared" si="99"/>
        <v xml:space="preserve"> </v>
      </c>
      <c r="AT643" s="9">
        <f t="shared" si="100"/>
        <v>0</v>
      </c>
      <c r="AU643" s="9" t="str">
        <f t="shared" si="98"/>
        <v/>
      </c>
      <c r="AV643" s="19" t="str">
        <f t="shared" ref="AV643:AV706" si="101">IF(AND(AU643="OT",F643&lt;&gt;0), (AP643-F643)/24,"")</f>
        <v/>
      </c>
    </row>
    <row r="644" spans="45:48" x14ac:dyDescent="0.2">
      <c r="AS644" s="9" t="str">
        <f t="shared" si="99"/>
        <v xml:space="preserve"> </v>
      </c>
      <c r="AT644" s="9">
        <f t="shared" si="100"/>
        <v>0</v>
      </c>
      <c r="AU644" s="9" t="str">
        <f t="shared" si="98"/>
        <v/>
      </c>
      <c r="AV644" s="19" t="str">
        <f t="shared" si="101"/>
        <v/>
      </c>
    </row>
    <row r="645" spans="45:48" x14ac:dyDescent="0.2">
      <c r="AS645" s="9" t="str">
        <f t="shared" si="99"/>
        <v xml:space="preserve"> </v>
      </c>
      <c r="AT645" s="9">
        <f t="shared" si="100"/>
        <v>0</v>
      </c>
      <c r="AU645" s="9" t="str">
        <f t="shared" si="98"/>
        <v/>
      </c>
      <c r="AV645" s="19" t="str">
        <f t="shared" si="101"/>
        <v/>
      </c>
    </row>
    <row r="646" spans="45:48" x14ac:dyDescent="0.2">
      <c r="AS646" s="9" t="str">
        <f t="shared" si="99"/>
        <v xml:space="preserve"> </v>
      </c>
      <c r="AT646" s="9">
        <f t="shared" si="100"/>
        <v>0</v>
      </c>
      <c r="AU646" s="9" t="str">
        <f t="shared" si="98"/>
        <v/>
      </c>
      <c r="AV646" s="19" t="str">
        <f t="shared" si="101"/>
        <v/>
      </c>
    </row>
    <row r="647" spans="45:48" x14ac:dyDescent="0.2">
      <c r="AS647" s="9" t="str">
        <f t="shared" si="99"/>
        <v xml:space="preserve"> </v>
      </c>
      <c r="AT647" s="9">
        <f t="shared" si="100"/>
        <v>0</v>
      </c>
      <c r="AU647" s="9" t="str">
        <f t="shared" si="98"/>
        <v/>
      </c>
      <c r="AV647" s="19" t="str">
        <f t="shared" si="101"/>
        <v/>
      </c>
    </row>
    <row r="648" spans="45:48" x14ac:dyDescent="0.2">
      <c r="AS648" s="9" t="str">
        <f t="shared" si="99"/>
        <v xml:space="preserve"> </v>
      </c>
      <c r="AT648" s="9">
        <f t="shared" si="100"/>
        <v>0</v>
      </c>
      <c r="AU648" s="9" t="str">
        <f t="shared" si="98"/>
        <v/>
      </c>
      <c r="AV648" s="19" t="str">
        <f t="shared" si="101"/>
        <v/>
      </c>
    </row>
    <row r="649" spans="45:48" x14ac:dyDescent="0.2">
      <c r="AS649" s="9" t="str">
        <f t="shared" si="99"/>
        <v xml:space="preserve"> </v>
      </c>
      <c r="AT649" s="9">
        <f t="shared" si="100"/>
        <v>0</v>
      </c>
      <c r="AU649" s="9" t="str">
        <f t="shared" si="98"/>
        <v/>
      </c>
      <c r="AV649" s="19" t="str">
        <f t="shared" si="101"/>
        <v/>
      </c>
    </row>
    <row r="650" spans="45:48" x14ac:dyDescent="0.2">
      <c r="AS650" s="9" t="str">
        <f t="shared" si="99"/>
        <v xml:space="preserve"> </v>
      </c>
      <c r="AT650" s="9">
        <f t="shared" si="100"/>
        <v>0</v>
      </c>
      <c r="AU650" s="9" t="str">
        <f t="shared" si="98"/>
        <v/>
      </c>
      <c r="AV650" s="19" t="str">
        <f t="shared" si="101"/>
        <v/>
      </c>
    </row>
    <row r="651" spans="45:48" x14ac:dyDescent="0.2">
      <c r="AS651" s="9" t="str">
        <f t="shared" si="99"/>
        <v xml:space="preserve"> </v>
      </c>
      <c r="AT651" s="9">
        <f t="shared" si="100"/>
        <v>0</v>
      </c>
      <c r="AU651" s="9" t="str">
        <f t="shared" si="98"/>
        <v/>
      </c>
      <c r="AV651" s="19" t="str">
        <f t="shared" si="101"/>
        <v/>
      </c>
    </row>
    <row r="652" spans="45:48" x14ac:dyDescent="0.2">
      <c r="AS652" s="9" t="str">
        <f t="shared" si="99"/>
        <v xml:space="preserve"> </v>
      </c>
      <c r="AT652" s="9">
        <f t="shared" si="100"/>
        <v>0</v>
      </c>
      <c r="AU652" s="9" t="str">
        <f t="shared" si="98"/>
        <v/>
      </c>
      <c r="AV652" s="19" t="str">
        <f t="shared" si="101"/>
        <v/>
      </c>
    </row>
    <row r="653" spans="45:48" x14ac:dyDescent="0.2">
      <c r="AS653" s="9" t="str">
        <f t="shared" si="99"/>
        <v xml:space="preserve"> </v>
      </c>
      <c r="AT653" s="9">
        <f t="shared" si="100"/>
        <v>0</v>
      </c>
      <c r="AU653" s="9" t="str">
        <f t="shared" si="98"/>
        <v/>
      </c>
      <c r="AV653" s="19" t="str">
        <f t="shared" si="101"/>
        <v/>
      </c>
    </row>
    <row r="654" spans="45:48" x14ac:dyDescent="0.2">
      <c r="AS654" s="9" t="str">
        <f t="shared" si="99"/>
        <v xml:space="preserve"> </v>
      </c>
      <c r="AT654" s="9">
        <f t="shared" si="100"/>
        <v>0</v>
      </c>
      <c r="AU654" s="9" t="str">
        <f t="shared" si="98"/>
        <v/>
      </c>
      <c r="AV654" s="19" t="str">
        <f t="shared" si="101"/>
        <v/>
      </c>
    </row>
    <row r="655" spans="45:48" x14ac:dyDescent="0.2">
      <c r="AS655" s="9" t="str">
        <f t="shared" si="99"/>
        <v xml:space="preserve"> </v>
      </c>
      <c r="AT655" s="9">
        <f t="shared" si="100"/>
        <v>0</v>
      </c>
      <c r="AU655" s="9" t="str">
        <f t="shared" si="98"/>
        <v/>
      </c>
      <c r="AV655" s="19" t="str">
        <f t="shared" si="101"/>
        <v/>
      </c>
    </row>
    <row r="656" spans="45:48" x14ac:dyDescent="0.2">
      <c r="AS656" s="9" t="str">
        <f t="shared" si="99"/>
        <v xml:space="preserve"> </v>
      </c>
      <c r="AT656" s="9">
        <f t="shared" si="100"/>
        <v>0</v>
      </c>
      <c r="AU656" s="9" t="str">
        <f t="shared" si="98"/>
        <v/>
      </c>
      <c r="AV656" s="19" t="str">
        <f t="shared" si="101"/>
        <v/>
      </c>
    </row>
    <row r="657" spans="45:48" x14ac:dyDescent="0.2">
      <c r="AS657" s="9" t="str">
        <f t="shared" si="99"/>
        <v xml:space="preserve"> </v>
      </c>
      <c r="AT657" s="9">
        <f t="shared" si="100"/>
        <v>0</v>
      </c>
      <c r="AU657" s="9" t="str">
        <f t="shared" si="98"/>
        <v/>
      </c>
      <c r="AV657" s="19" t="str">
        <f t="shared" si="101"/>
        <v/>
      </c>
    </row>
    <row r="658" spans="45:48" x14ac:dyDescent="0.2">
      <c r="AS658" s="9" t="str">
        <f t="shared" si="99"/>
        <v xml:space="preserve"> </v>
      </c>
      <c r="AT658" s="9">
        <f t="shared" si="100"/>
        <v>0</v>
      </c>
      <c r="AU658" s="9" t="str">
        <f t="shared" si="98"/>
        <v/>
      </c>
      <c r="AV658" s="19" t="str">
        <f t="shared" si="101"/>
        <v/>
      </c>
    </row>
    <row r="659" spans="45:48" x14ac:dyDescent="0.2">
      <c r="AS659" s="9" t="str">
        <f t="shared" si="99"/>
        <v xml:space="preserve"> </v>
      </c>
      <c r="AT659" s="9">
        <f t="shared" si="100"/>
        <v>0</v>
      </c>
      <c r="AU659" s="9" t="str">
        <f t="shared" si="98"/>
        <v/>
      </c>
      <c r="AV659" s="19" t="str">
        <f t="shared" si="101"/>
        <v/>
      </c>
    </row>
    <row r="660" spans="45:48" x14ac:dyDescent="0.2">
      <c r="AS660" s="9" t="str">
        <f t="shared" si="99"/>
        <v xml:space="preserve"> </v>
      </c>
      <c r="AT660" s="9">
        <f t="shared" si="100"/>
        <v>0</v>
      </c>
      <c r="AU660" s="9" t="str">
        <f t="shared" si="98"/>
        <v/>
      </c>
      <c r="AV660" s="19" t="str">
        <f t="shared" si="101"/>
        <v/>
      </c>
    </row>
    <row r="661" spans="45:48" x14ac:dyDescent="0.2">
      <c r="AS661" s="9" t="str">
        <f t="shared" si="99"/>
        <v xml:space="preserve"> </v>
      </c>
      <c r="AT661" s="9">
        <f t="shared" si="100"/>
        <v>0</v>
      </c>
      <c r="AU661" s="9" t="str">
        <f t="shared" si="98"/>
        <v/>
      </c>
      <c r="AV661" s="19" t="str">
        <f t="shared" si="101"/>
        <v/>
      </c>
    </row>
    <row r="662" spans="45:48" x14ac:dyDescent="0.2">
      <c r="AS662" s="9" t="str">
        <f t="shared" si="99"/>
        <v xml:space="preserve"> </v>
      </c>
      <c r="AT662" s="9">
        <f t="shared" si="100"/>
        <v>0</v>
      </c>
      <c r="AU662" s="9" t="str">
        <f t="shared" si="98"/>
        <v/>
      </c>
      <c r="AV662" s="19" t="str">
        <f t="shared" si="101"/>
        <v/>
      </c>
    </row>
    <row r="663" spans="45:48" x14ac:dyDescent="0.2">
      <c r="AS663" s="9" t="str">
        <f t="shared" si="99"/>
        <v xml:space="preserve"> </v>
      </c>
      <c r="AT663" s="9">
        <f t="shared" si="100"/>
        <v>0</v>
      </c>
      <c r="AU663" s="9" t="str">
        <f t="shared" si="98"/>
        <v/>
      </c>
      <c r="AV663" s="19" t="str">
        <f t="shared" si="101"/>
        <v/>
      </c>
    </row>
    <row r="664" spans="45:48" x14ac:dyDescent="0.2">
      <c r="AS664" s="9" t="str">
        <f t="shared" si="99"/>
        <v xml:space="preserve"> </v>
      </c>
      <c r="AT664" s="9">
        <f t="shared" si="100"/>
        <v>0</v>
      </c>
      <c r="AU664" s="9" t="str">
        <f t="shared" si="98"/>
        <v/>
      </c>
      <c r="AV664" s="19" t="str">
        <f t="shared" si="101"/>
        <v/>
      </c>
    </row>
    <row r="665" spans="45:48" x14ac:dyDescent="0.2">
      <c r="AS665" s="9" t="str">
        <f t="shared" si="99"/>
        <v xml:space="preserve"> </v>
      </c>
      <c r="AT665" s="9">
        <f t="shared" si="100"/>
        <v>0</v>
      </c>
      <c r="AU665" s="9" t="str">
        <f t="shared" si="98"/>
        <v/>
      </c>
      <c r="AV665" s="19" t="str">
        <f t="shared" si="101"/>
        <v/>
      </c>
    </row>
    <row r="666" spans="45:48" x14ac:dyDescent="0.2">
      <c r="AS666" s="9" t="str">
        <f t="shared" si="99"/>
        <v xml:space="preserve"> </v>
      </c>
      <c r="AT666" s="9">
        <f t="shared" si="100"/>
        <v>0</v>
      </c>
      <c r="AU666" s="9" t="str">
        <f t="shared" si="98"/>
        <v/>
      </c>
      <c r="AV666" s="19" t="str">
        <f t="shared" si="101"/>
        <v/>
      </c>
    </row>
    <row r="667" spans="45:48" x14ac:dyDescent="0.2">
      <c r="AS667" s="9" t="str">
        <f t="shared" si="99"/>
        <v xml:space="preserve"> </v>
      </c>
      <c r="AT667" s="9">
        <f t="shared" si="100"/>
        <v>0</v>
      </c>
      <c r="AU667" s="9" t="str">
        <f t="shared" si="98"/>
        <v/>
      </c>
      <c r="AV667" s="19" t="str">
        <f t="shared" si="101"/>
        <v/>
      </c>
    </row>
    <row r="668" spans="45:48" x14ac:dyDescent="0.2">
      <c r="AS668" s="9" t="str">
        <f t="shared" si="99"/>
        <v xml:space="preserve"> </v>
      </c>
      <c r="AT668" s="9">
        <f t="shared" si="100"/>
        <v>0</v>
      </c>
      <c r="AU668" s="9" t="str">
        <f t="shared" si="98"/>
        <v/>
      </c>
      <c r="AV668" s="19" t="str">
        <f t="shared" si="101"/>
        <v/>
      </c>
    </row>
    <row r="669" spans="45:48" x14ac:dyDescent="0.2">
      <c r="AS669" s="9" t="str">
        <f t="shared" si="99"/>
        <v xml:space="preserve"> </v>
      </c>
      <c r="AT669" s="9">
        <f t="shared" si="100"/>
        <v>0</v>
      </c>
      <c r="AU669" s="9" t="str">
        <f t="shared" si="98"/>
        <v/>
      </c>
      <c r="AV669" s="19" t="str">
        <f t="shared" si="101"/>
        <v/>
      </c>
    </row>
    <row r="670" spans="45:48" x14ac:dyDescent="0.2">
      <c r="AS670" s="9" t="str">
        <f t="shared" si="99"/>
        <v xml:space="preserve"> </v>
      </c>
      <c r="AT670" s="9">
        <f t="shared" si="100"/>
        <v>0</v>
      </c>
      <c r="AU670" s="9" t="str">
        <f t="shared" si="98"/>
        <v/>
      </c>
      <c r="AV670" s="19" t="str">
        <f t="shared" si="101"/>
        <v/>
      </c>
    </row>
    <row r="671" spans="45:48" x14ac:dyDescent="0.2">
      <c r="AS671" s="9" t="str">
        <f t="shared" si="99"/>
        <v xml:space="preserve"> </v>
      </c>
      <c r="AT671" s="9">
        <f t="shared" si="100"/>
        <v>0</v>
      </c>
      <c r="AU671" s="9" t="str">
        <f t="shared" si="98"/>
        <v/>
      </c>
      <c r="AV671" s="19" t="str">
        <f t="shared" si="101"/>
        <v/>
      </c>
    </row>
    <row r="672" spans="45:48" x14ac:dyDescent="0.2">
      <c r="AS672" s="9" t="str">
        <f t="shared" si="99"/>
        <v xml:space="preserve"> </v>
      </c>
      <c r="AT672" s="9">
        <f t="shared" si="100"/>
        <v>0</v>
      </c>
      <c r="AU672" s="9" t="str">
        <f t="shared" si="98"/>
        <v/>
      </c>
      <c r="AV672" s="19" t="str">
        <f t="shared" si="101"/>
        <v/>
      </c>
    </row>
    <row r="673" spans="45:48" x14ac:dyDescent="0.2">
      <c r="AS673" s="9" t="str">
        <f t="shared" si="99"/>
        <v xml:space="preserve"> </v>
      </c>
      <c r="AT673" s="9">
        <f t="shared" si="100"/>
        <v>0</v>
      </c>
      <c r="AU673" s="9" t="str">
        <f t="shared" si="98"/>
        <v/>
      </c>
      <c r="AV673" s="19" t="str">
        <f t="shared" si="101"/>
        <v/>
      </c>
    </row>
    <row r="674" spans="45:48" x14ac:dyDescent="0.2">
      <c r="AS674" s="9" t="str">
        <f t="shared" si="99"/>
        <v xml:space="preserve"> </v>
      </c>
      <c r="AT674" s="9">
        <f t="shared" si="100"/>
        <v>0</v>
      </c>
      <c r="AU674" s="9" t="str">
        <f t="shared" si="98"/>
        <v/>
      </c>
      <c r="AV674" s="19" t="str">
        <f t="shared" si="101"/>
        <v/>
      </c>
    </row>
    <row r="675" spans="45:48" x14ac:dyDescent="0.2">
      <c r="AS675" s="9" t="str">
        <f t="shared" si="99"/>
        <v xml:space="preserve"> </v>
      </c>
      <c r="AT675" s="9">
        <f t="shared" si="100"/>
        <v>0</v>
      </c>
      <c r="AU675" s="9" t="str">
        <f t="shared" si="98"/>
        <v/>
      </c>
      <c r="AV675" s="19" t="str">
        <f t="shared" si="101"/>
        <v/>
      </c>
    </row>
    <row r="676" spans="45:48" x14ac:dyDescent="0.2">
      <c r="AS676" s="9" t="str">
        <f t="shared" si="99"/>
        <v xml:space="preserve"> </v>
      </c>
      <c r="AT676" s="9">
        <f t="shared" si="100"/>
        <v>0</v>
      </c>
      <c r="AU676" s="9" t="str">
        <f t="shared" si="98"/>
        <v/>
      </c>
      <c r="AV676" s="19" t="str">
        <f t="shared" si="101"/>
        <v/>
      </c>
    </row>
    <row r="677" spans="45:48" x14ac:dyDescent="0.2">
      <c r="AS677" s="9" t="str">
        <f t="shared" si="99"/>
        <v xml:space="preserve"> </v>
      </c>
      <c r="AT677" s="9">
        <f t="shared" si="100"/>
        <v>0</v>
      </c>
      <c r="AU677" s="9" t="str">
        <f t="shared" si="98"/>
        <v/>
      </c>
      <c r="AV677" s="19" t="str">
        <f t="shared" si="101"/>
        <v/>
      </c>
    </row>
    <row r="678" spans="45:48" x14ac:dyDescent="0.2">
      <c r="AS678" s="9" t="str">
        <f t="shared" si="99"/>
        <v xml:space="preserve"> </v>
      </c>
      <c r="AT678" s="9">
        <f t="shared" si="100"/>
        <v>0</v>
      </c>
      <c r="AU678" s="9" t="str">
        <f t="shared" si="98"/>
        <v/>
      </c>
      <c r="AV678" s="19" t="str">
        <f t="shared" si="101"/>
        <v/>
      </c>
    </row>
    <row r="679" spans="45:48" x14ac:dyDescent="0.2">
      <c r="AS679" s="9" t="str">
        <f t="shared" si="99"/>
        <v xml:space="preserve"> </v>
      </c>
      <c r="AT679" s="9">
        <f t="shared" si="100"/>
        <v>0</v>
      </c>
      <c r="AU679" s="9" t="str">
        <f t="shared" si="98"/>
        <v/>
      </c>
      <c r="AV679" s="19" t="str">
        <f t="shared" si="101"/>
        <v/>
      </c>
    </row>
    <row r="680" spans="45:48" x14ac:dyDescent="0.2">
      <c r="AS680" s="9" t="str">
        <f t="shared" si="99"/>
        <v xml:space="preserve"> </v>
      </c>
      <c r="AT680" s="9">
        <f t="shared" si="100"/>
        <v>0</v>
      </c>
      <c r="AU680" s="9" t="str">
        <f t="shared" si="98"/>
        <v/>
      </c>
      <c r="AV680" s="19" t="str">
        <f t="shared" si="101"/>
        <v/>
      </c>
    </row>
    <row r="681" spans="45:48" x14ac:dyDescent="0.2">
      <c r="AS681" s="9" t="str">
        <f t="shared" si="99"/>
        <v xml:space="preserve"> </v>
      </c>
      <c r="AT681" s="9">
        <f t="shared" si="100"/>
        <v>0</v>
      </c>
      <c r="AU681" s="9" t="str">
        <f t="shared" si="98"/>
        <v/>
      </c>
      <c r="AV681" s="19" t="str">
        <f t="shared" si="101"/>
        <v/>
      </c>
    </row>
    <row r="682" spans="45:48" x14ac:dyDescent="0.2">
      <c r="AS682" s="9" t="str">
        <f t="shared" si="99"/>
        <v xml:space="preserve"> </v>
      </c>
      <c r="AT682" s="9">
        <f t="shared" si="100"/>
        <v>0</v>
      </c>
      <c r="AU682" s="9" t="str">
        <f t="shared" si="98"/>
        <v/>
      </c>
      <c r="AV682" s="19" t="str">
        <f t="shared" si="101"/>
        <v/>
      </c>
    </row>
    <row r="683" spans="45:48" x14ac:dyDescent="0.2">
      <c r="AS683" s="9" t="str">
        <f t="shared" si="99"/>
        <v xml:space="preserve"> </v>
      </c>
      <c r="AT683" s="9">
        <f t="shared" si="100"/>
        <v>0</v>
      </c>
      <c r="AU683" s="9" t="str">
        <f t="shared" ref="AU683:AU746" si="102">IF(AP683-F683&gt;0.15,"OT","")</f>
        <v/>
      </c>
      <c r="AV683" s="19" t="str">
        <f t="shared" si="101"/>
        <v/>
      </c>
    </row>
    <row r="684" spans="45:48" x14ac:dyDescent="0.2">
      <c r="AS684" s="9" t="str">
        <f t="shared" si="99"/>
        <v xml:space="preserve"> </v>
      </c>
      <c r="AT684" s="9">
        <f t="shared" si="100"/>
        <v>0</v>
      </c>
      <c r="AU684" s="9" t="str">
        <f t="shared" si="102"/>
        <v/>
      </c>
      <c r="AV684" s="19" t="str">
        <f t="shared" si="101"/>
        <v/>
      </c>
    </row>
    <row r="685" spans="45:48" x14ac:dyDescent="0.2">
      <c r="AS685" s="9" t="str">
        <f t="shared" si="99"/>
        <v xml:space="preserve"> </v>
      </c>
      <c r="AT685" s="9">
        <f t="shared" si="100"/>
        <v>0</v>
      </c>
      <c r="AU685" s="9" t="str">
        <f t="shared" si="102"/>
        <v/>
      </c>
      <c r="AV685" s="19" t="str">
        <f t="shared" si="101"/>
        <v/>
      </c>
    </row>
    <row r="686" spans="45:48" x14ac:dyDescent="0.2">
      <c r="AS686" s="9" t="str">
        <f t="shared" si="99"/>
        <v xml:space="preserve"> </v>
      </c>
      <c r="AT686" s="9">
        <f t="shared" si="100"/>
        <v>0</v>
      </c>
      <c r="AU686" s="9" t="str">
        <f t="shared" si="102"/>
        <v/>
      </c>
      <c r="AV686" s="19" t="str">
        <f t="shared" si="101"/>
        <v/>
      </c>
    </row>
    <row r="687" spans="45:48" x14ac:dyDescent="0.2">
      <c r="AS687" s="9" t="str">
        <f t="shared" si="99"/>
        <v xml:space="preserve"> </v>
      </c>
      <c r="AT687" s="9">
        <f t="shared" si="100"/>
        <v>0</v>
      </c>
      <c r="AU687" s="9" t="str">
        <f t="shared" si="102"/>
        <v/>
      </c>
      <c r="AV687" s="19" t="str">
        <f t="shared" si="101"/>
        <v/>
      </c>
    </row>
    <row r="688" spans="45:48" x14ac:dyDescent="0.2">
      <c r="AS688" s="9" t="str">
        <f t="shared" si="99"/>
        <v xml:space="preserve"> </v>
      </c>
      <c r="AT688" s="9">
        <f t="shared" si="100"/>
        <v>0</v>
      </c>
      <c r="AU688" s="9" t="str">
        <f t="shared" si="102"/>
        <v/>
      </c>
      <c r="AV688" s="19" t="str">
        <f t="shared" si="101"/>
        <v/>
      </c>
    </row>
    <row r="689" spans="45:48" x14ac:dyDescent="0.2">
      <c r="AS689" s="9" t="str">
        <f t="shared" si="99"/>
        <v xml:space="preserve"> </v>
      </c>
      <c r="AT689" s="9">
        <f t="shared" si="100"/>
        <v>0</v>
      </c>
      <c r="AU689" s="9" t="str">
        <f t="shared" si="102"/>
        <v/>
      </c>
      <c r="AV689" s="19" t="str">
        <f t="shared" si="101"/>
        <v/>
      </c>
    </row>
    <row r="690" spans="45:48" x14ac:dyDescent="0.2">
      <c r="AS690" s="9" t="str">
        <f t="shared" si="99"/>
        <v xml:space="preserve"> </v>
      </c>
      <c r="AT690" s="9">
        <f t="shared" si="100"/>
        <v>0</v>
      </c>
      <c r="AU690" s="9" t="str">
        <f t="shared" si="102"/>
        <v/>
      </c>
      <c r="AV690" s="19" t="str">
        <f t="shared" si="101"/>
        <v/>
      </c>
    </row>
    <row r="691" spans="45:48" x14ac:dyDescent="0.2">
      <c r="AS691" s="9" t="str">
        <f t="shared" si="99"/>
        <v xml:space="preserve"> </v>
      </c>
      <c r="AT691" s="9">
        <f t="shared" si="100"/>
        <v>0</v>
      </c>
      <c r="AU691" s="9" t="str">
        <f t="shared" si="102"/>
        <v/>
      </c>
      <c r="AV691" s="19" t="str">
        <f t="shared" si="101"/>
        <v/>
      </c>
    </row>
    <row r="692" spans="45:48" x14ac:dyDescent="0.2">
      <c r="AS692" s="9" t="str">
        <f t="shared" si="99"/>
        <v xml:space="preserve"> </v>
      </c>
      <c r="AT692" s="9">
        <f t="shared" si="100"/>
        <v>0</v>
      </c>
      <c r="AU692" s="9" t="str">
        <f t="shared" si="102"/>
        <v/>
      </c>
      <c r="AV692" s="19" t="str">
        <f t="shared" si="101"/>
        <v/>
      </c>
    </row>
    <row r="693" spans="45:48" x14ac:dyDescent="0.2">
      <c r="AS693" s="9" t="str">
        <f t="shared" si="99"/>
        <v xml:space="preserve"> </v>
      </c>
      <c r="AT693" s="9">
        <f t="shared" si="100"/>
        <v>0</v>
      </c>
      <c r="AU693" s="9" t="str">
        <f t="shared" si="102"/>
        <v/>
      </c>
      <c r="AV693" s="19" t="str">
        <f t="shared" si="101"/>
        <v/>
      </c>
    </row>
    <row r="694" spans="45:48" x14ac:dyDescent="0.2">
      <c r="AS694" s="9" t="str">
        <f t="shared" si="99"/>
        <v xml:space="preserve"> </v>
      </c>
      <c r="AT694" s="9">
        <f t="shared" si="100"/>
        <v>0</v>
      </c>
      <c r="AU694" s="9" t="str">
        <f t="shared" si="102"/>
        <v/>
      </c>
      <c r="AV694" s="19" t="str">
        <f t="shared" si="101"/>
        <v/>
      </c>
    </row>
    <row r="695" spans="45:48" x14ac:dyDescent="0.2">
      <c r="AS695" s="9" t="str">
        <f t="shared" si="99"/>
        <v xml:space="preserve"> </v>
      </c>
      <c r="AT695" s="9">
        <f t="shared" si="100"/>
        <v>0</v>
      </c>
      <c r="AU695" s="9" t="str">
        <f t="shared" si="102"/>
        <v/>
      </c>
      <c r="AV695" s="19" t="str">
        <f t="shared" si="101"/>
        <v/>
      </c>
    </row>
    <row r="696" spans="45:48" x14ac:dyDescent="0.2">
      <c r="AS696" s="9" t="str">
        <f t="shared" si="99"/>
        <v xml:space="preserve"> </v>
      </c>
      <c r="AT696" s="9">
        <f t="shared" si="100"/>
        <v>0</v>
      </c>
      <c r="AU696" s="9" t="str">
        <f t="shared" si="102"/>
        <v/>
      </c>
      <c r="AV696" s="19" t="str">
        <f t="shared" si="101"/>
        <v/>
      </c>
    </row>
    <row r="697" spans="45:48" x14ac:dyDescent="0.2">
      <c r="AS697" s="9" t="str">
        <f t="shared" si="99"/>
        <v xml:space="preserve"> </v>
      </c>
      <c r="AT697" s="9">
        <f t="shared" si="100"/>
        <v>0</v>
      </c>
      <c r="AU697" s="9" t="str">
        <f t="shared" si="102"/>
        <v/>
      </c>
      <c r="AV697" s="19" t="str">
        <f t="shared" si="101"/>
        <v/>
      </c>
    </row>
    <row r="698" spans="45:48" x14ac:dyDescent="0.2">
      <c r="AS698" s="9" t="str">
        <f t="shared" si="99"/>
        <v xml:space="preserve"> </v>
      </c>
      <c r="AT698" s="9">
        <f t="shared" si="100"/>
        <v>0</v>
      </c>
      <c r="AU698" s="9" t="str">
        <f t="shared" si="102"/>
        <v/>
      </c>
      <c r="AV698" s="19" t="str">
        <f t="shared" si="101"/>
        <v/>
      </c>
    </row>
    <row r="699" spans="45:48" x14ac:dyDescent="0.2">
      <c r="AS699" s="9" t="str">
        <f t="shared" si="99"/>
        <v xml:space="preserve"> </v>
      </c>
      <c r="AT699" s="9">
        <f t="shared" si="100"/>
        <v>0</v>
      </c>
      <c r="AU699" s="9" t="str">
        <f t="shared" si="102"/>
        <v/>
      </c>
      <c r="AV699" s="19" t="str">
        <f t="shared" si="101"/>
        <v/>
      </c>
    </row>
    <row r="700" spans="45:48" x14ac:dyDescent="0.2">
      <c r="AS700" s="9" t="str">
        <f t="shared" si="99"/>
        <v xml:space="preserve"> </v>
      </c>
      <c r="AT700" s="9">
        <f t="shared" si="100"/>
        <v>0</v>
      </c>
      <c r="AU700" s="9" t="str">
        <f t="shared" si="102"/>
        <v/>
      </c>
      <c r="AV700" s="19" t="str">
        <f t="shared" si="101"/>
        <v/>
      </c>
    </row>
    <row r="701" spans="45:48" x14ac:dyDescent="0.2">
      <c r="AS701" s="9" t="str">
        <f t="shared" si="99"/>
        <v xml:space="preserve"> </v>
      </c>
      <c r="AT701" s="9">
        <f t="shared" si="100"/>
        <v>0</v>
      </c>
      <c r="AU701" s="9" t="str">
        <f t="shared" si="102"/>
        <v/>
      </c>
      <c r="AV701" s="19" t="str">
        <f t="shared" si="101"/>
        <v/>
      </c>
    </row>
    <row r="702" spans="45:48" x14ac:dyDescent="0.2">
      <c r="AS702" s="9" t="str">
        <f t="shared" si="99"/>
        <v xml:space="preserve"> </v>
      </c>
      <c r="AT702" s="9">
        <f t="shared" si="100"/>
        <v>0</v>
      </c>
      <c r="AU702" s="9" t="str">
        <f t="shared" si="102"/>
        <v/>
      </c>
      <c r="AV702" s="19" t="str">
        <f t="shared" si="101"/>
        <v/>
      </c>
    </row>
    <row r="703" spans="45:48" x14ac:dyDescent="0.2">
      <c r="AS703" s="9" t="str">
        <f t="shared" si="99"/>
        <v xml:space="preserve"> </v>
      </c>
      <c r="AT703" s="9">
        <f t="shared" si="100"/>
        <v>0</v>
      </c>
      <c r="AU703" s="9" t="str">
        <f t="shared" si="102"/>
        <v/>
      </c>
      <c r="AV703" s="19" t="str">
        <f t="shared" si="101"/>
        <v/>
      </c>
    </row>
    <row r="704" spans="45:48" x14ac:dyDescent="0.2">
      <c r="AS704" s="9" t="str">
        <f t="shared" si="99"/>
        <v xml:space="preserve"> </v>
      </c>
      <c r="AT704" s="9">
        <f t="shared" si="100"/>
        <v>0</v>
      </c>
      <c r="AU704" s="9" t="str">
        <f t="shared" si="102"/>
        <v/>
      </c>
      <c r="AV704" s="19" t="str">
        <f t="shared" si="101"/>
        <v/>
      </c>
    </row>
    <row r="705" spans="45:48" x14ac:dyDescent="0.2">
      <c r="AS705" s="9" t="str">
        <f t="shared" si="99"/>
        <v xml:space="preserve"> </v>
      </c>
      <c r="AT705" s="9">
        <f t="shared" si="100"/>
        <v>0</v>
      </c>
      <c r="AU705" s="9" t="str">
        <f t="shared" si="102"/>
        <v/>
      </c>
      <c r="AV705" s="19" t="str">
        <f t="shared" si="101"/>
        <v/>
      </c>
    </row>
    <row r="706" spans="45:48" x14ac:dyDescent="0.2">
      <c r="AS706" s="9" t="str">
        <f t="shared" ref="AS706:AS769" si="103">CONCATENATE(C706," ",B706)</f>
        <v xml:space="preserve"> </v>
      </c>
      <c r="AT706" s="9">
        <f t="shared" ref="AT706:AT769" si="104">D706</f>
        <v>0</v>
      </c>
      <c r="AU706" s="9" t="str">
        <f t="shared" si="102"/>
        <v/>
      </c>
      <c r="AV706" s="19" t="str">
        <f t="shared" si="101"/>
        <v/>
      </c>
    </row>
    <row r="707" spans="45:48" x14ac:dyDescent="0.2">
      <c r="AS707" s="9" t="str">
        <f t="shared" si="103"/>
        <v xml:space="preserve"> </v>
      </c>
      <c r="AT707" s="9">
        <f t="shared" si="104"/>
        <v>0</v>
      </c>
      <c r="AU707" s="9" t="str">
        <f t="shared" si="102"/>
        <v/>
      </c>
      <c r="AV707" s="19" t="str">
        <f t="shared" ref="AV707:AV770" si="105">IF(AND(AU707="OT",F707&lt;&gt;0), (AP707-F707)/24,"")</f>
        <v/>
      </c>
    </row>
    <row r="708" spans="45:48" x14ac:dyDescent="0.2">
      <c r="AS708" s="9" t="str">
        <f t="shared" si="103"/>
        <v xml:space="preserve"> </v>
      </c>
      <c r="AT708" s="9">
        <f t="shared" si="104"/>
        <v>0</v>
      </c>
      <c r="AU708" s="9" t="str">
        <f t="shared" si="102"/>
        <v/>
      </c>
      <c r="AV708" s="19" t="str">
        <f t="shared" si="105"/>
        <v/>
      </c>
    </row>
    <row r="709" spans="45:48" x14ac:dyDescent="0.2">
      <c r="AS709" s="9" t="str">
        <f t="shared" si="103"/>
        <v xml:space="preserve"> </v>
      </c>
      <c r="AT709" s="9">
        <f t="shared" si="104"/>
        <v>0</v>
      </c>
      <c r="AU709" s="9" t="str">
        <f t="shared" si="102"/>
        <v/>
      </c>
      <c r="AV709" s="19" t="str">
        <f t="shared" si="105"/>
        <v/>
      </c>
    </row>
    <row r="710" spans="45:48" x14ac:dyDescent="0.2">
      <c r="AS710" s="9" t="str">
        <f t="shared" si="103"/>
        <v xml:space="preserve"> </v>
      </c>
      <c r="AT710" s="9">
        <f t="shared" si="104"/>
        <v>0</v>
      </c>
      <c r="AU710" s="9" t="str">
        <f t="shared" si="102"/>
        <v/>
      </c>
      <c r="AV710" s="19" t="str">
        <f t="shared" si="105"/>
        <v/>
      </c>
    </row>
    <row r="711" spans="45:48" x14ac:dyDescent="0.2">
      <c r="AS711" s="9" t="str">
        <f t="shared" si="103"/>
        <v xml:space="preserve"> </v>
      </c>
      <c r="AT711" s="9">
        <f t="shared" si="104"/>
        <v>0</v>
      </c>
      <c r="AU711" s="9" t="str">
        <f t="shared" si="102"/>
        <v/>
      </c>
      <c r="AV711" s="19" t="str">
        <f t="shared" si="105"/>
        <v/>
      </c>
    </row>
    <row r="712" spans="45:48" x14ac:dyDescent="0.2">
      <c r="AS712" s="9" t="str">
        <f t="shared" si="103"/>
        <v xml:space="preserve"> </v>
      </c>
      <c r="AT712" s="9">
        <f t="shared" si="104"/>
        <v>0</v>
      </c>
      <c r="AU712" s="9" t="str">
        <f t="shared" si="102"/>
        <v/>
      </c>
      <c r="AV712" s="19" t="str">
        <f t="shared" si="105"/>
        <v/>
      </c>
    </row>
    <row r="713" spans="45:48" x14ac:dyDescent="0.2">
      <c r="AS713" s="9" t="str">
        <f t="shared" si="103"/>
        <v xml:space="preserve"> </v>
      </c>
      <c r="AT713" s="9">
        <f t="shared" si="104"/>
        <v>0</v>
      </c>
      <c r="AU713" s="9" t="str">
        <f t="shared" si="102"/>
        <v/>
      </c>
      <c r="AV713" s="19" t="str">
        <f t="shared" si="105"/>
        <v/>
      </c>
    </row>
    <row r="714" spans="45:48" x14ac:dyDescent="0.2">
      <c r="AS714" s="9" t="str">
        <f t="shared" si="103"/>
        <v xml:space="preserve"> </v>
      </c>
      <c r="AT714" s="9">
        <f t="shared" si="104"/>
        <v>0</v>
      </c>
      <c r="AU714" s="9" t="str">
        <f t="shared" si="102"/>
        <v/>
      </c>
      <c r="AV714" s="19" t="str">
        <f t="shared" si="105"/>
        <v/>
      </c>
    </row>
    <row r="715" spans="45:48" x14ac:dyDescent="0.2">
      <c r="AS715" s="9" t="str">
        <f t="shared" si="103"/>
        <v xml:space="preserve"> </v>
      </c>
      <c r="AT715" s="9">
        <f t="shared" si="104"/>
        <v>0</v>
      </c>
      <c r="AU715" s="9" t="str">
        <f t="shared" si="102"/>
        <v/>
      </c>
      <c r="AV715" s="19" t="str">
        <f t="shared" si="105"/>
        <v/>
      </c>
    </row>
    <row r="716" spans="45:48" x14ac:dyDescent="0.2">
      <c r="AS716" s="9" t="str">
        <f t="shared" si="103"/>
        <v xml:space="preserve"> </v>
      </c>
      <c r="AT716" s="9">
        <f t="shared" si="104"/>
        <v>0</v>
      </c>
      <c r="AU716" s="9" t="str">
        <f t="shared" si="102"/>
        <v/>
      </c>
      <c r="AV716" s="19" t="str">
        <f t="shared" si="105"/>
        <v/>
      </c>
    </row>
    <row r="717" spans="45:48" x14ac:dyDescent="0.2">
      <c r="AS717" s="9" t="str">
        <f t="shared" si="103"/>
        <v xml:space="preserve"> </v>
      </c>
      <c r="AT717" s="9">
        <f t="shared" si="104"/>
        <v>0</v>
      </c>
      <c r="AU717" s="9" t="str">
        <f t="shared" si="102"/>
        <v/>
      </c>
      <c r="AV717" s="19" t="str">
        <f t="shared" si="105"/>
        <v/>
      </c>
    </row>
    <row r="718" spans="45:48" x14ac:dyDescent="0.2">
      <c r="AS718" s="9" t="str">
        <f t="shared" si="103"/>
        <v xml:space="preserve"> </v>
      </c>
      <c r="AT718" s="9">
        <f t="shared" si="104"/>
        <v>0</v>
      </c>
      <c r="AU718" s="9" t="str">
        <f t="shared" si="102"/>
        <v/>
      </c>
      <c r="AV718" s="19" t="str">
        <f t="shared" si="105"/>
        <v/>
      </c>
    </row>
    <row r="719" spans="45:48" x14ac:dyDescent="0.2">
      <c r="AS719" s="9" t="str">
        <f t="shared" si="103"/>
        <v xml:space="preserve"> </v>
      </c>
      <c r="AT719" s="9">
        <f t="shared" si="104"/>
        <v>0</v>
      </c>
      <c r="AU719" s="9" t="str">
        <f t="shared" si="102"/>
        <v/>
      </c>
      <c r="AV719" s="19" t="str">
        <f t="shared" si="105"/>
        <v/>
      </c>
    </row>
    <row r="720" spans="45:48" x14ac:dyDescent="0.2">
      <c r="AS720" s="9" t="str">
        <f t="shared" si="103"/>
        <v xml:space="preserve"> </v>
      </c>
      <c r="AT720" s="9">
        <f t="shared" si="104"/>
        <v>0</v>
      </c>
      <c r="AU720" s="9" t="str">
        <f t="shared" si="102"/>
        <v/>
      </c>
      <c r="AV720" s="19" t="str">
        <f t="shared" si="105"/>
        <v/>
      </c>
    </row>
    <row r="721" spans="45:48" x14ac:dyDescent="0.2">
      <c r="AS721" s="9" t="str">
        <f t="shared" si="103"/>
        <v xml:space="preserve"> </v>
      </c>
      <c r="AT721" s="9">
        <f t="shared" si="104"/>
        <v>0</v>
      </c>
      <c r="AU721" s="9" t="str">
        <f t="shared" si="102"/>
        <v/>
      </c>
      <c r="AV721" s="19" t="str">
        <f t="shared" si="105"/>
        <v/>
      </c>
    </row>
    <row r="722" spans="45:48" x14ac:dyDescent="0.2">
      <c r="AS722" s="9" t="str">
        <f t="shared" si="103"/>
        <v xml:space="preserve"> </v>
      </c>
      <c r="AT722" s="9">
        <f t="shared" si="104"/>
        <v>0</v>
      </c>
      <c r="AU722" s="9" t="str">
        <f t="shared" si="102"/>
        <v/>
      </c>
      <c r="AV722" s="19" t="str">
        <f t="shared" si="105"/>
        <v/>
      </c>
    </row>
    <row r="723" spans="45:48" x14ac:dyDescent="0.2">
      <c r="AS723" s="9" t="str">
        <f t="shared" si="103"/>
        <v xml:space="preserve"> </v>
      </c>
      <c r="AT723" s="9">
        <f t="shared" si="104"/>
        <v>0</v>
      </c>
      <c r="AU723" s="9" t="str">
        <f t="shared" si="102"/>
        <v/>
      </c>
      <c r="AV723" s="19" t="str">
        <f t="shared" si="105"/>
        <v/>
      </c>
    </row>
    <row r="724" spans="45:48" x14ac:dyDescent="0.2">
      <c r="AS724" s="9" t="str">
        <f t="shared" si="103"/>
        <v xml:space="preserve"> </v>
      </c>
      <c r="AT724" s="9">
        <f t="shared" si="104"/>
        <v>0</v>
      </c>
      <c r="AU724" s="9" t="str">
        <f t="shared" si="102"/>
        <v/>
      </c>
      <c r="AV724" s="19" t="str">
        <f t="shared" si="105"/>
        <v/>
      </c>
    </row>
    <row r="725" spans="45:48" x14ac:dyDescent="0.2">
      <c r="AS725" s="9" t="str">
        <f t="shared" si="103"/>
        <v xml:space="preserve"> </v>
      </c>
      <c r="AT725" s="9">
        <f t="shared" si="104"/>
        <v>0</v>
      </c>
      <c r="AU725" s="9" t="str">
        <f t="shared" si="102"/>
        <v/>
      </c>
      <c r="AV725" s="19" t="str">
        <f t="shared" si="105"/>
        <v/>
      </c>
    </row>
    <row r="726" spans="45:48" x14ac:dyDescent="0.2">
      <c r="AS726" s="9" t="str">
        <f t="shared" si="103"/>
        <v xml:space="preserve"> </v>
      </c>
      <c r="AT726" s="9">
        <f t="shared" si="104"/>
        <v>0</v>
      </c>
      <c r="AU726" s="9" t="str">
        <f t="shared" si="102"/>
        <v/>
      </c>
      <c r="AV726" s="19" t="str">
        <f t="shared" si="105"/>
        <v/>
      </c>
    </row>
    <row r="727" spans="45:48" x14ac:dyDescent="0.2">
      <c r="AS727" s="9" t="str">
        <f t="shared" si="103"/>
        <v xml:space="preserve"> </v>
      </c>
      <c r="AT727" s="9">
        <f t="shared" si="104"/>
        <v>0</v>
      </c>
      <c r="AU727" s="9" t="str">
        <f t="shared" si="102"/>
        <v/>
      </c>
      <c r="AV727" s="19" t="str">
        <f t="shared" si="105"/>
        <v/>
      </c>
    </row>
    <row r="728" spans="45:48" x14ac:dyDescent="0.2">
      <c r="AS728" s="9" t="str">
        <f t="shared" si="103"/>
        <v xml:space="preserve"> </v>
      </c>
      <c r="AT728" s="9">
        <f t="shared" si="104"/>
        <v>0</v>
      </c>
      <c r="AU728" s="9" t="str">
        <f t="shared" si="102"/>
        <v/>
      </c>
      <c r="AV728" s="19" t="str">
        <f t="shared" si="105"/>
        <v/>
      </c>
    </row>
    <row r="729" spans="45:48" x14ac:dyDescent="0.2">
      <c r="AS729" s="9" t="str">
        <f t="shared" si="103"/>
        <v xml:space="preserve"> </v>
      </c>
      <c r="AT729" s="9">
        <f t="shared" si="104"/>
        <v>0</v>
      </c>
      <c r="AU729" s="9" t="str">
        <f t="shared" si="102"/>
        <v/>
      </c>
      <c r="AV729" s="19" t="str">
        <f t="shared" si="105"/>
        <v/>
      </c>
    </row>
    <row r="730" spans="45:48" x14ac:dyDescent="0.2">
      <c r="AS730" s="9" t="str">
        <f t="shared" si="103"/>
        <v xml:space="preserve"> </v>
      </c>
      <c r="AT730" s="9">
        <f t="shared" si="104"/>
        <v>0</v>
      </c>
      <c r="AU730" s="9" t="str">
        <f t="shared" si="102"/>
        <v/>
      </c>
      <c r="AV730" s="19" t="str">
        <f t="shared" si="105"/>
        <v/>
      </c>
    </row>
    <row r="731" spans="45:48" x14ac:dyDescent="0.2">
      <c r="AS731" s="9" t="str">
        <f t="shared" si="103"/>
        <v xml:space="preserve"> </v>
      </c>
      <c r="AT731" s="9">
        <f t="shared" si="104"/>
        <v>0</v>
      </c>
      <c r="AU731" s="9" t="str">
        <f t="shared" si="102"/>
        <v/>
      </c>
      <c r="AV731" s="19" t="str">
        <f t="shared" si="105"/>
        <v/>
      </c>
    </row>
    <row r="732" spans="45:48" x14ac:dyDescent="0.2">
      <c r="AS732" s="9" t="str">
        <f t="shared" si="103"/>
        <v xml:space="preserve"> </v>
      </c>
      <c r="AT732" s="9">
        <f t="shared" si="104"/>
        <v>0</v>
      </c>
      <c r="AU732" s="9" t="str">
        <f t="shared" si="102"/>
        <v/>
      </c>
      <c r="AV732" s="19" t="str">
        <f t="shared" si="105"/>
        <v/>
      </c>
    </row>
    <row r="733" spans="45:48" x14ac:dyDescent="0.2">
      <c r="AS733" s="9" t="str">
        <f t="shared" si="103"/>
        <v xml:space="preserve"> </v>
      </c>
      <c r="AT733" s="9">
        <f t="shared" si="104"/>
        <v>0</v>
      </c>
      <c r="AU733" s="9" t="str">
        <f t="shared" si="102"/>
        <v/>
      </c>
      <c r="AV733" s="19" t="str">
        <f t="shared" si="105"/>
        <v/>
      </c>
    </row>
    <row r="734" spans="45:48" x14ac:dyDescent="0.2">
      <c r="AS734" s="9" t="str">
        <f t="shared" si="103"/>
        <v xml:space="preserve"> </v>
      </c>
      <c r="AT734" s="9">
        <f t="shared" si="104"/>
        <v>0</v>
      </c>
      <c r="AU734" s="9" t="str">
        <f t="shared" si="102"/>
        <v/>
      </c>
      <c r="AV734" s="19" t="str">
        <f t="shared" si="105"/>
        <v/>
      </c>
    </row>
    <row r="735" spans="45:48" x14ac:dyDescent="0.2">
      <c r="AS735" s="9" t="str">
        <f t="shared" si="103"/>
        <v xml:space="preserve"> </v>
      </c>
      <c r="AT735" s="9">
        <f t="shared" si="104"/>
        <v>0</v>
      </c>
      <c r="AU735" s="9" t="str">
        <f t="shared" si="102"/>
        <v/>
      </c>
      <c r="AV735" s="19" t="str">
        <f t="shared" si="105"/>
        <v/>
      </c>
    </row>
    <row r="736" spans="45:48" x14ac:dyDescent="0.2">
      <c r="AS736" s="9" t="str">
        <f t="shared" si="103"/>
        <v xml:space="preserve"> </v>
      </c>
      <c r="AT736" s="9">
        <f t="shared" si="104"/>
        <v>0</v>
      </c>
      <c r="AU736" s="9" t="str">
        <f t="shared" si="102"/>
        <v/>
      </c>
      <c r="AV736" s="19" t="str">
        <f t="shared" si="105"/>
        <v/>
      </c>
    </row>
    <row r="737" spans="45:48" x14ac:dyDescent="0.2">
      <c r="AS737" s="9" t="str">
        <f t="shared" si="103"/>
        <v xml:space="preserve"> </v>
      </c>
      <c r="AT737" s="9">
        <f t="shared" si="104"/>
        <v>0</v>
      </c>
      <c r="AU737" s="9" t="str">
        <f t="shared" si="102"/>
        <v/>
      </c>
      <c r="AV737" s="19" t="str">
        <f t="shared" si="105"/>
        <v/>
      </c>
    </row>
    <row r="738" spans="45:48" x14ac:dyDescent="0.2">
      <c r="AS738" s="9" t="str">
        <f t="shared" si="103"/>
        <v xml:space="preserve"> </v>
      </c>
      <c r="AT738" s="9">
        <f t="shared" si="104"/>
        <v>0</v>
      </c>
      <c r="AU738" s="9" t="str">
        <f t="shared" si="102"/>
        <v/>
      </c>
      <c r="AV738" s="19" t="str">
        <f t="shared" si="105"/>
        <v/>
      </c>
    </row>
    <row r="739" spans="45:48" x14ac:dyDescent="0.2">
      <c r="AS739" s="9" t="str">
        <f t="shared" si="103"/>
        <v xml:space="preserve"> </v>
      </c>
      <c r="AT739" s="9">
        <f t="shared" si="104"/>
        <v>0</v>
      </c>
      <c r="AU739" s="9" t="str">
        <f t="shared" si="102"/>
        <v/>
      </c>
      <c r="AV739" s="19" t="str">
        <f t="shared" si="105"/>
        <v/>
      </c>
    </row>
    <row r="740" spans="45:48" x14ac:dyDescent="0.2">
      <c r="AS740" s="9" t="str">
        <f t="shared" si="103"/>
        <v xml:space="preserve"> </v>
      </c>
      <c r="AT740" s="9">
        <f t="shared" si="104"/>
        <v>0</v>
      </c>
      <c r="AU740" s="9" t="str">
        <f t="shared" si="102"/>
        <v/>
      </c>
      <c r="AV740" s="19" t="str">
        <f t="shared" si="105"/>
        <v/>
      </c>
    </row>
    <row r="741" spans="45:48" x14ac:dyDescent="0.2">
      <c r="AS741" s="9" t="str">
        <f t="shared" si="103"/>
        <v xml:space="preserve"> </v>
      </c>
      <c r="AT741" s="9">
        <f t="shared" si="104"/>
        <v>0</v>
      </c>
      <c r="AU741" s="9" t="str">
        <f t="shared" si="102"/>
        <v/>
      </c>
      <c r="AV741" s="19" t="str">
        <f t="shared" si="105"/>
        <v/>
      </c>
    </row>
    <row r="742" spans="45:48" x14ac:dyDescent="0.2">
      <c r="AS742" s="9" t="str">
        <f t="shared" si="103"/>
        <v xml:space="preserve"> </v>
      </c>
      <c r="AT742" s="9">
        <f t="shared" si="104"/>
        <v>0</v>
      </c>
      <c r="AU742" s="9" t="str">
        <f t="shared" si="102"/>
        <v/>
      </c>
      <c r="AV742" s="19" t="str">
        <f t="shared" si="105"/>
        <v/>
      </c>
    </row>
    <row r="743" spans="45:48" x14ac:dyDescent="0.2">
      <c r="AS743" s="9" t="str">
        <f t="shared" si="103"/>
        <v xml:space="preserve"> </v>
      </c>
      <c r="AT743" s="9">
        <f t="shared" si="104"/>
        <v>0</v>
      </c>
      <c r="AU743" s="9" t="str">
        <f t="shared" si="102"/>
        <v/>
      </c>
      <c r="AV743" s="19" t="str">
        <f t="shared" si="105"/>
        <v/>
      </c>
    </row>
    <row r="744" spans="45:48" x14ac:dyDescent="0.2">
      <c r="AS744" s="9" t="str">
        <f t="shared" si="103"/>
        <v xml:space="preserve"> </v>
      </c>
      <c r="AT744" s="9">
        <f t="shared" si="104"/>
        <v>0</v>
      </c>
      <c r="AU744" s="9" t="str">
        <f t="shared" si="102"/>
        <v/>
      </c>
      <c r="AV744" s="19" t="str">
        <f t="shared" si="105"/>
        <v/>
      </c>
    </row>
    <row r="745" spans="45:48" x14ac:dyDescent="0.2">
      <c r="AS745" s="9" t="str">
        <f t="shared" si="103"/>
        <v xml:space="preserve"> </v>
      </c>
      <c r="AT745" s="9">
        <f t="shared" si="104"/>
        <v>0</v>
      </c>
      <c r="AU745" s="9" t="str">
        <f t="shared" si="102"/>
        <v/>
      </c>
      <c r="AV745" s="19" t="str">
        <f t="shared" si="105"/>
        <v/>
      </c>
    </row>
    <row r="746" spans="45:48" x14ac:dyDescent="0.2">
      <c r="AS746" s="9" t="str">
        <f t="shared" si="103"/>
        <v xml:space="preserve"> </v>
      </c>
      <c r="AT746" s="9">
        <f t="shared" si="104"/>
        <v>0</v>
      </c>
      <c r="AU746" s="9" t="str">
        <f t="shared" si="102"/>
        <v/>
      </c>
      <c r="AV746" s="19" t="str">
        <f t="shared" si="105"/>
        <v/>
      </c>
    </row>
    <row r="747" spans="45:48" x14ac:dyDescent="0.2">
      <c r="AS747" s="9" t="str">
        <f t="shared" si="103"/>
        <v xml:space="preserve"> </v>
      </c>
      <c r="AT747" s="9">
        <f t="shared" si="104"/>
        <v>0</v>
      </c>
      <c r="AU747" s="9" t="str">
        <f t="shared" ref="AU747:AU810" si="106">IF(AP747-F747&gt;0.15,"OT","")</f>
        <v/>
      </c>
      <c r="AV747" s="19" t="str">
        <f t="shared" si="105"/>
        <v/>
      </c>
    </row>
    <row r="748" spans="45:48" x14ac:dyDescent="0.2">
      <c r="AS748" s="9" t="str">
        <f t="shared" si="103"/>
        <v xml:space="preserve"> </v>
      </c>
      <c r="AT748" s="9">
        <f t="shared" si="104"/>
        <v>0</v>
      </c>
      <c r="AU748" s="9" t="str">
        <f t="shared" si="106"/>
        <v/>
      </c>
      <c r="AV748" s="19" t="str">
        <f t="shared" si="105"/>
        <v/>
      </c>
    </row>
    <row r="749" spans="45:48" x14ac:dyDescent="0.2">
      <c r="AS749" s="9" t="str">
        <f t="shared" si="103"/>
        <v xml:space="preserve"> </v>
      </c>
      <c r="AT749" s="9">
        <f t="shared" si="104"/>
        <v>0</v>
      </c>
      <c r="AU749" s="9" t="str">
        <f t="shared" si="106"/>
        <v/>
      </c>
      <c r="AV749" s="19" t="str">
        <f t="shared" si="105"/>
        <v/>
      </c>
    </row>
    <row r="750" spans="45:48" x14ac:dyDescent="0.2">
      <c r="AS750" s="9" t="str">
        <f t="shared" si="103"/>
        <v xml:space="preserve"> </v>
      </c>
      <c r="AT750" s="9">
        <f t="shared" si="104"/>
        <v>0</v>
      </c>
      <c r="AU750" s="9" t="str">
        <f t="shared" si="106"/>
        <v/>
      </c>
      <c r="AV750" s="19" t="str">
        <f t="shared" si="105"/>
        <v/>
      </c>
    </row>
    <row r="751" spans="45:48" x14ac:dyDescent="0.2">
      <c r="AS751" s="9" t="str">
        <f t="shared" si="103"/>
        <v xml:space="preserve"> </v>
      </c>
      <c r="AT751" s="9">
        <f t="shared" si="104"/>
        <v>0</v>
      </c>
      <c r="AU751" s="9" t="str">
        <f t="shared" si="106"/>
        <v/>
      </c>
      <c r="AV751" s="19" t="str">
        <f t="shared" si="105"/>
        <v/>
      </c>
    </row>
    <row r="752" spans="45:48" x14ac:dyDescent="0.2">
      <c r="AS752" s="9" t="str">
        <f t="shared" si="103"/>
        <v xml:space="preserve"> </v>
      </c>
      <c r="AT752" s="9">
        <f t="shared" si="104"/>
        <v>0</v>
      </c>
      <c r="AU752" s="9" t="str">
        <f t="shared" si="106"/>
        <v/>
      </c>
      <c r="AV752" s="19" t="str">
        <f t="shared" si="105"/>
        <v/>
      </c>
    </row>
    <row r="753" spans="45:48" x14ac:dyDescent="0.2">
      <c r="AS753" s="9" t="str">
        <f t="shared" si="103"/>
        <v xml:space="preserve"> </v>
      </c>
      <c r="AT753" s="9">
        <f t="shared" si="104"/>
        <v>0</v>
      </c>
      <c r="AU753" s="9" t="str">
        <f t="shared" si="106"/>
        <v/>
      </c>
      <c r="AV753" s="19" t="str">
        <f t="shared" si="105"/>
        <v/>
      </c>
    </row>
    <row r="754" spans="45:48" x14ac:dyDescent="0.2">
      <c r="AS754" s="9" t="str">
        <f t="shared" si="103"/>
        <v xml:space="preserve"> </v>
      </c>
      <c r="AT754" s="9">
        <f t="shared" si="104"/>
        <v>0</v>
      </c>
      <c r="AU754" s="9" t="str">
        <f t="shared" si="106"/>
        <v/>
      </c>
      <c r="AV754" s="19" t="str">
        <f t="shared" si="105"/>
        <v/>
      </c>
    </row>
    <row r="755" spans="45:48" x14ac:dyDescent="0.2">
      <c r="AS755" s="9" t="str">
        <f t="shared" si="103"/>
        <v xml:space="preserve"> </v>
      </c>
      <c r="AT755" s="9">
        <f t="shared" si="104"/>
        <v>0</v>
      </c>
      <c r="AU755" s="9" t="str">
        <f t="shared" si="106"/>
        <v/>
      </c>
      <c r="AV755" s="19" t="str">
        <f t="shared" si="105"/>
        <v/>
      </c>
    </row>
    <row r="756" spans="45:48" x14ac:dyDescent="0.2">
      <c r="AS756" s="9" t="str">
        <f t="shared" si="103"/>
        <v xml:space="preserve"> </v>
      </c>
      <c r="AT756" s="9">
        <f t="shared" si="104"/>
        <v>0</v>
      </c>
      <c r="AU756" s="9" t="str">
        <f t="shared" si="106"/>
        <v/>
      </c>
      <c r="AV756" s="19" t="str">
        <f t="shared" si="105"/>
        <v/>
      </c>
    </row>
    <row r="757" spans="45:48" x14ac:dyDescent="0.2">
      <c r="AS757" s="9" t="str">
        <f t="shared" si="103"/>
        <v xml:space="preserve"> </v>
      </c>
      <c r="AT757" s="9">
        <f t="shared" si="104"/>
        <v>0</v>
      </c>
      <c r="AU757" s="9" t="str">
        <f t="shared" si="106"/>
        <v/>
      </c>
      <c r="AV757" s="19" t="str">
        <f t="shared" si="105"/>
        <v/>
      </c>
    </row>
    <row r="758" spans="45:48" x14ac:dyDescent="0.2">
      <c r="AS758" s="9" t="str">
        <f t="shared" si="103"/>
        <v xml:space="preserve"> </v>
      </c>
      <c r="AT758" s="9">
        <f t="shared" si="104"/>
        <v>0</v>
      </c>
      <c r="AU758" s="9" t="str">
        <f t="shared" si="106"/>
        <v/>
      </c>
      <c r="AV758" s="19" t="str">
        <f t="shared" si="105"/>
        <v/>
      </c>
    </row>
    <row r="759" spans="45:48" x14ac:dyDescent="0.2">
      <c r="AS759" s="9" t="str">
        <f t="shared" si="103"/>
        <v xml:space="preserve"> </v>
      </c>
      <c r="AT759" s="9">
        <f t="shared" si="104"/>
        <v>0</v>
      </c>
      <c r="AU759" s="9" t="str">
        <f t="shared" si="106"/>
        <v/>
      </c>
      <c r="AV759" s="19" t="str">
        <f t="shared" si="105"/>
        <v/>
      </c>
    </row>
    <row r="760" spans="45:48" x14ac:dyDescent="0.2">
      <c r="AS760" s="9" t="str">
        <f t="shared" si="103"/>
        <v xml:space="preserve"> </v>
      </c>
      <c r="AT760" s="9">
        <f t="shared" si="104"/>
        <v>0</v>
      </c>
      <c r="AU760" s="9" t="str">
        <f t="shared" si="106"/>
        <v/>
      </c>
      <c r="AV760" s="19" t="str">
        <f t="shared" si="105"/>
        <v/>
      </c>
    </row>
    <row r="761" spans="45:48" x14ac:dyDescent="0.2">
      <c r="AS761" s="9" t="str">
        <f t="shared" si="103"/>
        <v xml:space="preserve"> </v>
      </c>
      <c r="AT761" s="9">
        <f t="shared" si="104"/>
        <v>0</v>
      </c>
      <c r="AU761" s="9" t="str">
        <f t="shared" si="106"/>
        <v/>
      </c>
      <c r="AV761" s="19" t="str">
        <f t="shared" si="105"/>
        <v/>
      </c>
    </row>
    <row r="762" spans="45:48" x14ac:dyDescent="0.2">
      <c r="AS762" s="9" t="str">
        <f t="shared" si="103"/>
        <v xml:space="preserve"> </v>
      </c>
      <c r="AT762" s="9">
        <f t="shared" si="104"/>
        <v>0</v>
      </c>
      <c r="AU762" s="9" t="str">
        <f t="shared" si="106"/>
        <v/>
      </c>
      <c r="AV762" s="19" t="str">
        <f t="shared" si="105"/>
        <v/>
      </c>
    </row>
    <row r="763" spans="45:48" x14ac:dyDescent="0.2">
      <c r="AS763" s="9" t="str">
        <f t="shared" si="103"/>
        <v xml:space="preserve"> </v>
      </c>
      <c r="AT763" s="9">
        <f t="shared" si="104"/>
        <v>0</v>
      </c>
      <c r="AU763" s="9" t="str">
        <f t="shared" si="106"/>
        <v/>
      </c>
      <c r="AV763" s="19" t="str">
        <f t="shared" si="105"/>
        <v/>
      </c>
    </row>
    <row r="764" spans="45:48" x14ac:dyDescent="0.2">
      <c r="AS764" s="9" t="str">
        <f t="shared" si="103"/>
        <v xml:space="preserve"> </v>
      </c>
      <c r="AT764" s="9">
        <f t="shared" si="104"/>
        <v>0</v>
      </c>
      <c r="AU764" s="9" t="str">
        <f t="shared" si="106"/>
        <v/>
      </c>
      <c r="AV764" s="19" t="str">
        <f t="shared" si="105"/>
        <v/>
      </c>
    </row>
    <row r="765" spans="45:48" x14ac:dyDescent="0.2">
      <c r="AS765" s="9" t="str">
        <f t="shared" si="103"/>
        <v xml:space="preserve"> </v>
      </c>
      <c r="AT765" s="9">
        <f t="shared" si="104"/>
        <v>0</v>
      </c>
      <c r="AU765" s="9" t="str">
        <f t="shared" si="106"/>
        <v/>
      </c>
      <c r="AV765" s="19" t="str">
        <f t="shared" si="105"/>
        <v/>
      </c>
    </row>
    <row r="766" spans="45:48" x14ac:dyDescent="0.2">
      <c r="AS766" s="9" t="str">
        <f t="shared" si="103"/>
        <v xml:space="preserve"> </v>
      </c>
      <c r="AT766" s="9">
        <f t="shared" si="104"/>
        <v>0</v>
      </c>
      <c r="AU766" s="9" t="str">
        <f t="shared" si="106"/>
        <v/>
      </c>
      <c r="AV766" s="19" t="str">
        <f t="shared" si="105"/>
        <v/>
      </c>
    </row>
    <row r="767" spans="45:48" x14ac:dyDescent="0.2">
      <c r="AS767" s="9" t="str">
        <f t="shared" si="103"/>
        <v xml:space="preserve"> </v>
      </c>
      <c r="AT767" s="9">
        <f t="shared" si="104"/>
        <v>0</v>
      </c>
      <c r="AU767" s="9" t="str">
        <f t="shared" si="106"/>
        <v/>
      </c>
      <c r="AV767" s="19" t="str">
        <f t="shared" si="105"/>
        <v/>
      </c>
    </row>
    <row r="768" spans="45:48" x14ac:dyDescent="0.2">
      <c r="AS768" s="9" t="str">
        <f t="shared" si="103"/>
        <v xml:space="preserve"> </v>
      </c>
      <c r="AT768" s="9">
        <f t="shared" si="104"/>
        <v>0</v>
      </c>
      <c r="AU768" s="9" t="str">
        <f t="shared" si="106"/>
        <v/>
      </c>
      <c r="AV768" s="19" t="str">
        <f t="shared" si="105"/>
        <v/>
      </c>
    </row>
    <row r="769" spans="45:48" x14ac:dyDescent="0.2">
      <c r="AS769" s="9" t="str">
        <f t="shared" si="103"/>
        <v xml:space="preserve"> </v>
      </c>
      <c r="AT769" s="9">
        <f t="shared" si="104"/>
        <v>0</v>
      </c>
      <c r="AU769" s="9" t="str">
        <f t="shared" si="106"/>
        <v/>
      </c>
      <c r="AV769" s="19" t="str">
        <f t="shared" si="105"/>
        <v/>
      </c>
    </row>
    <row r="770" spans="45:48" x14ac:dyDescent="0.2">
      <c r="AS770" s="9" t="str">
        <f t="shared" ref="AS770:AS833" si="107">CONCATENATE(C770," ",B770)</f>
        <v xml:space="preserve"> </v>
      </c>
      <c r="AT770" s="9">
        <f t="shared" ref="AT770:AT833" si="108">D770</f>
        <v>0</v>
      </c>
      <c r="AU770" s="9" t="str">
        <f t="shared" si="106"/>
        <v/>
      </c>
      <c r="AV770" s="19" t="str">
        <f t="shared" si="105"/>
        <v/>
      </c>
    </row>
    <row r="771" spans="45:48" x14ac:dyDescent="0.2">
      <c r="AS771" s="9" t="str">
        <f t="shared" si="107"/>
        <v xml:space="preserve"> </v>
      </c>
      <c r="AT771" s="9">
        <f t="shared" si="108"/>
        <v>0</v>
      </c>
      <c r="AU771" s="9" t="str">
        <f t="shared" si="106"/>
        <v/>
      </c>
      <c r="AV771" s="19" t="str">
        <f t="shared" ref="AV771:AV834" si="109">IF(AND(AU771="OT",F771&lt;&gt;0), (AP771-F771)/24,"")</f>
        <v/>
      </c>
    </row>
    <row r="772" spans="45:48" x14ac:dyDescent="0.2">
      <c r="AS772" s="9" t="str">
        <f t="shared" si="107"/>
        <v xml:space="preserve"> </v>
      </c>
      <c r="AT772" s="9">
        <f t="shared" si="108"/>
        <v>0</v>
      </c>
      <c r="AU772" s="9" t="str">
        <f t="shared" si="106"/>
        <v/>
      </c>
      <c r="AV772" s="19" t="str">
        <f t="shared" si="109"/>
        <v/>
      </c>
    </row>
    <row r="773" spans="45:48" x14ac:dyDescent="0.2">
      <c r="AS773" s="9" t="str">
        <f t="shared" si="107"/>
        <v xml:space="preserve"> </v>
      </c>
      <c r="AT773" s="9">
        <f t="shared" si="108"/>
        <v>0</v>
      </c>
      <c r="AU773" s="9" t="str">
        <f t="shared" si="106"/>
        <v/>
      </c>
      <c r="AV773" s="19" t="str">
        <f t="shared" si="109"/>
        <v/>
      </c>
    </row>
    <row r="774" spans="45:48" x14ac:dyDescent="0.2">
      <c r="AS774" s="9" t="str">
        <f t="shared" si="107"/>
        <v xml:space="preserve"> </v>
      </c>
      <c r="AT774" s="9">
        <f t="shared" si="108"/>
        <v>0</v>
      </c>
      <c r="AU774" s="9" t="str">
        <f t="shared" si="106"/>
        <v/>
      </c>
      <c r="AV774" s="19" t="str">
        <f t="shared" si="109"/>
        <v/>
      </c>
    </row>
    <row r="775" spans="45:48" x14ac:dyDescent="0.2">
      <c r="AS775" s="9" t="str">
        <f t="shared" si="107"/>
        <v xml:space="preserve"> </v>
      </c>
      <c r="AT775" s="9">
        <f t="shared" si="108"/>
        <v>0</v>
      </c>
      <c r="AU775" s="9" t="str">
        <f t="shared" si="106"/>
        <v/>
      </c>
      <c r="AV775" s="19" t="str">
        <f t="shared" si="109"/>
        <v/>
      </c>
    </row>
    <row r="776" spans="45:48" x14ac:dyDescent="0.2">
      <c r="AS776" s="9" t="str">
        <f t="shared" si="107"/>
        <v xml:space="preserve"> </v>
      </c>
      <c r="AT776" s="9">
        <f t="shared" si="108"/>
        <v>0</v>
      </c>
      <c r="AU776" s="9" t="str">
        <f t="shared" si="106"/>
        <v/>
      </c>
      <c r="AV776" s="19" t="str">
        <f t="shared" si="109"/>
        <v/>
      </c>
    </row>
    <row r="777" spans="45:48" x14ac:dyDescent="0.2">
      <c r="AS777" s="9" t="str">
        <f t="shared" si="107"/>
        <v xml:space="preserve"> </v>
      </c>
      <c r="AT777" s="9">
        <f t="shared" si="108"/>
        <v>0</v>
      </c>
      <c r="AU777" s="9" t="str">
        <f t="shared" si="106"/>
        <v/>
      </c>
      <c r="AV777" s="19" t="str">
        <f t="shared" si="109"/>
        <v/>
      </c>
    </row>
    <row r="778" spans="45:48" x14ac:dyDescent="0.2">
      <c r="AS778" s="9" t="str">
        <f t="shared" si="107"/>
        <v xml:space="preserve"> </v>
      </c>
      <c r="AT778" s="9">
        <f t="shared" si="108"/>
        <v>0</v>
      </c>
      <c r="AU778" s="9" t="str">
        <f t="shared" si="106"/>
        <v/>
      </c>
      <c r="AV778" s="19" t="str">
        <f t="shared" si="109"/>
        <v/>
      </c>
    </row>
    <row r="779" spans="45:48" x14ac:dyDescent="0.2">
      <c r="AS779" s="9" t="str">
        <f t="shared" si="107"/>
        <v xml:space="preserve"> </v>
      </c>
      <c r="AT779" s="9">
        <f t="shared" si="108"/>
        <v>0</v>
      </c>
      <c r="AU779" s="9" t="str">
        <f t="shared" si="106"/>
        <v/>
      </c>
      <c r="AV779" s="19" t="str">
        <f t="shared" si="109"/>
        <v/>
      </c>
    </row>
    <row r="780" spans="45:48" x14ac:dyDescent="0.2">
      <c r="AS780" s="9" t="str">
        <f t="shared" si="107"/>
        <v xml:space="preserve"> </v>
      </c>
      <c r="AT780" s="9">
        <f t="shared" si="108"/>
        <v>0</v>
      </c>
      <c r="AU780" s="9" t="str">
        <f t="shared" si="106"/>
        <v/>
      </c>
      <c r="AV780" s="19" t="str">
        <f t="shared" si="109"/>
        <v/>
      </c>
    </row>
    <row r="781" spans="45:48" x14ac:dyDescent="0.2">
      <c r="AS781" s="9" t="str">
        <f t="shared" si="107"/>
        <v xml:space="preserve"> </v>
      </c>
      <c r="AT781" s="9">
        <f t="shared" si="108"/>
        <v>0</v>
      </c>
      <c r="AU781" s="9" t="str">
        <f t="shared" si="106"/>
        <v/>
      </c>
      <c r="AV781" s="19" t="str">
        <f t="shared" si="109"/>
        <v/>
      </c>
    </row>
    <row r="782" spans="45:48" x14ac:dyDescent="0.2">
      <c r="AS782" s="9" t="str">
        <f t="shared" si="107"/>
        <v xml:space="preserve"> </v>
      </c>
      <c r="AT782" s="9">
        <f t="shared" si="108"/>
        <v>0</v>
      </c>
      <c r="AU782" s="9" t="str">
        <f t="shared" si="106"/>
        <v/>
      </c>
      <c r="AV782" s="19" t="str">
        <f t="shared" si="109"/>
        <v/>
      </c>
    </row>
    <row r="783" spans="45:48" x14ac:dyDescent="0.2">
      <c r="AS783" s="9" t="str">
        <f t="shared" si="107"/>
        <v xml:space="preserve"> </v>
      </c>
      <c r="AT783" s="9">
        <f t="shared" si="108"/>
        <v>0</v>
      </c>
      <c r="AU783" s="9" t="str">
        <f t="shared" si="106"/>
        <v/>
      </c>
      <c r="AV783" s="19" t="str">
        <f t="shared" si="109"/>
        <v/>
      </c>
    </row>
    <row r="784" spans="45:48" x14ac:dyDescent="0.2">
      <c r="AS784" s="9" t="str">
        <f t="shared" si="107"/>
        <v xml:space="preserve"> </v>
      </c>
      <c r="AT784" s="9">
        <f t="shared" si="108"/>
        <v>0</v>
      </c>
      <c r="AU784" s="9" t="str">
        <f t="shared" si="106"/>
        <v/>
      </c>
      <c r="AV784" s="19" t="str">
        <f t="shared" si="109"/>
        <v/>
      </c>
    </row>
    <row r="785" spans="45:48" x14ac:dyDescent="0.2">
      <c r="AS785" s="9" t="str">
        <f t="shared" si="107"/>
        <v xml:space="preserve"> </v>
      </c>
      <c r="AT785" s="9">
        <f t="shared" si="108"/>
        <v>0</v>
      </c>
      <c r="AU785" s="9" t="str">
        <f t="shared" si="106"/>
        <v/>
      </c>
      <c r="AV785" s="19" t="str">
        <f t="shared" si="109"/>
        <v/>
      </c>
    </row>
    <row r="786" spans="45:48" x14ac:dyDescent="0.2">
      <c r="AS786" s="9" t="str">
        <f t="shared" si="107"/>
        <v xml:space="preserve"> </v>
      </c>
      <c r="AT786" s="9">
        <f t="shared" si="108"/>
        <v>0</v>
      </c>
      <c r="AU786" s="9" t="str">
        <f t="shared" si="106"/>
        <v/>
      </c>
      <c r="AV786" s="19" t="str">
        <f t="shared" si="109"/>
        <v/>
      </c>
    </row>
    <row r="787" spans="45:48" x14ac:dyDescent="0.2">
      <c r="AS787" s="9" t="str">
        <f t="shared" si="107"/>
        <v xml:space="preserve"> </v>
      </c>
      <c r="AT787" s="9">
        <f t="shared" si="108"/>
        <v>0</v>
      </c>
      <c r="AU787" s="9" t="str">
        <f t="shared" si="106"/>
        <v/>
      </c>
      <c r="AV787" s="19" t="str">
        <f t="shared" si="109"/>
        <v/>
      </c>
    </row>
    <row r="788" spans="45:48" x14ac:dyDescent="0.2">
      <c r="AS788" s="9" t="str">
        <f t="shared" si="107"/>
        <v xml:space="preserve"> </v>
      </c>
      <c r="AT788" s="9">
        <f t="shared" si="108"/>
        <v>0</v>
      </c>
      <c r="AU788" s="9" t="str">
        <f t="shared" si="106"/>
        <v/>
      </c>
      <c r="AV788" s="19" t="str">
        <f t="shared" si="109"/>
        <v/>
      </c>
    </row>
    <row r="789" spans="45:48" x14ac:dyDescent="0.2">
      <c r="AS789" s="9" t="str">
        <f t="shared" si="107"/>
        <v xml:space="preserve"> </v>
      </c>
      <c r="AT789" s="9">
        <f t="shared" si="108"/>
        <v>0</v>
      </c>
      <c r="AU789" s="9" t="str">
        <f t="shared" si="106"/>
        <v/>
      </c>
      <c r="AV789" s="19" t="str">
        <f t="shared" si="109"/>
        <v/>
      </c>
    </row>
    <row r="790" spans="45:48" x14ac:dyDescent="0.2">
      <c r="AS790" s="9" t="str">
        <f t="shared" si="107"/>
        <v xml:space="preserve"> </v>
      </c>
      <c r="AT790" s="9">
        <f t="shared" si="108"/>
        <v>0</v>
      </c>
      <c r="AU790" s="9" t="str">
        <f t="shared" si="106"/>
        <v/>
      </c>
      <c r="AV790" s="19" t="str">
        <f t="shared" si="109"/>
        <v/>
      </c>
    </row>
    <row r="791" spans="45:48" x14ac:dyDescent="0.2">
      <c r="AS791" s="9" t="str">
        <f t="shared" si="107"/>
        <v xml:space="preserve"> </v>
      </c>
      <c r="AT791" s="9">
        <f t="shared" si="108"/>
        <v>0</v>
      </c>
      <c r="AU791" s="9" t="str">
        <f t="shared" si="106"/>
        <v/>
      </c>
      <c r="AV791" s="19" t="str">
        <f t="shared" si="109"/>
        <v/>
      </c>
    </row>
    <row r="792" spans="45:48" x14ac:dyDescent="0.2">
      <c r="AS792" s="9" t="str">
        <f t="shared" si="107"/>
        <v xml:space="preserve"> </v>
      </c>
      <c r="AT792" s="9">
        <f t="shared" si="108"/>
        <v>0</v>
      </c>
      <c r="AU792" s="9" t="str">
        <f t="shared" si="106"/>
        <v/>
      </c>
      <c r="AV792" s="19" t="str">
        <f t="shared" si="109"/>
        <v/>
      </c>
    </row>
    <row r="793" spans="45:48" x14ac:dyDescent="0.2">
      <c r="AS793" s="9" t="str">
        <f t="shared" si="107"/>
        <v xml:space="preserve"> </v>
      </c>
      <c r="AT793" s="9">
        <f t="shared" si="108"/>
        <v>0</v>
      </c>
      <c r="AU793" s="9" t="str">
        <f t="shared" si="106"/>
        <v/>
      </c>
      <c r="AV793" s="19" t="str">
        <f t="shared" si="109"/>
        <v/>
      </c>
    </row>
    <row r="794" spans="45:48" x14ac:dyDescent="0.2">
      <c r="AS794" s="9" t="str">
        <f t="shared" si="107"/>
        <v xml:space="preserve"> </v>
      </c>
      <c r="AT794" s="9">
        <f t="shared" si="108"/>
        <v>0</v>
      </c>
      <c r="AU794" s="9" t="str">
        <f t="shared" si="106"/>
        <v/>
      </c>
      <c r="AV794" s="19" t="str">
        <f t="shared" si="109"/>
        <v/>
      </c>
    </row>
    <row r="795" spans="45:48" x14ac:dyDescent="0.2">
      <c r="AS795" s="9" t="str">
        <f t="shared" si="107"/>
        <v xml:space="preserve"> </v>
      </c>
      <c r="AT795" s="9">
        <f t="shared" si="108"/>
        <v>0</v>
      </c>
      <c r="AU795" s="9" t="str">
        <f t="shared" si="106"/>
        <v/>
      </c>
      <c r="AV795" s="19" t="str">
        <f t="shared" si="109"/>
        <v/>
      </c>
    </row>
    <row r="796" spans="45:48" x14ac:dyDescent="0.2">
      <c r="AS796" s="9" t="str">
        <f t="shared" si="107"/>
        <v xml:space="preserve"> </v>
      </c>
      <c r="AT796" s="9">
        <f t="shared" si="108"/>
        <v>0</v>
      </c>
      <c r="AU796" s="9" t="str">
        <f t="shared" si="106"/>
        <v/>
      </c>
      <c r="AV796" s="19" t="str">
        <f t="shared" si="109"/>
        <v/>
      </c>
    </row>
    <row r="797" spans="45:48" x14ac:dyDescent="0.2">
      <c r="AS797" s="9" t="str">
        <f t="shared" si="107"/>
        <v xml:space="preserve"> </v>
      </c>
      <c r="AT797" s="9">
        <f t="shared" si="108"/>
        <v>0</v>
      </c>
      <c r="AU797" s="9" t="str">
        <f t="shared" si="106"/>
        <v/>
      </c>
      <c r="AV797" s="19" t="str">
        <f t="shared" si="109"/>
        <v/>
      </c>
    </row>
    <row r="798" spans="45:48" x14ac:dyDescent="0.2">
      <c r="AS798" s="9" t="str">
        <f t="shared" si="107"/>
        <v xml:space="preserve"> </v>
      </c>
      <c r="AT798" s="9">
        <f t="shared" si="108"/>
        <v>0</v>
      </c>
      <c r="AU798" s="9" t="str">
        <f t="shared" si="106"/>
        <v/>
      </c>
      <c r="AV798" s="19" t="str">
        <f t="shared" si="109"/>
        <v/>
      </c>
    </row>
    <row r="799" spans="45:48" x14ac:dyDescent="0.2">
      <c r="AS799" s="9" t="str">
        <f t="shared" si="107"/>
        <v xml:space="preserve"> </v>
      </c>
      <c r="AT799" s="9">
        <f t="shared" si="108"/>
        <v>0</v>
      </c>
      <c r="AU799" s="9" t="str">
        <f t="shared" si="106"/>
        <v/>
      </c>
      <c r="AV799" s="19" t="str">
        <f t="shared" si="109"/>
        <v/>
      </c>
    </row>
    <row r="800" spans="45:48" x14ac:dyDescent="0.2">
      <c r="AS800" s="9" t="str">
        <f t="shared" si="107"/>
        <v xml:space="preserve"> </v>
      </c>
      <c r="AT800" s="9">
        <f t="shared" si="108"/>
        <v>0</v>
      </c>
      <c r="AU800" s="9" t="str">
        <f t="shared" si="106"/>
        <v/>
      </c>
      <c r="AV800" s="19" t="str">
        <f t="shared" si="109"/>
        <v/>
      </c>
    </row>
    <row r="801" spans="45:48" x14ac:dyDescent="0.2">
      <c r="AS801" s="9" t="str">
        <f t="shared" si="107"/>
        <v xml:space="preserve"> </v>
      </c>
      <c r="AT801" s="9">
        <f t="shared" si="108"/>
        <v>0</v>
      </c>
      <c r="AU801" s="9" t="str">
        <f t="shared" si="106"/>
        <v/>
      </c>
      <c r="AV801" s="19" t="str">
        <f t="shared" si="109"/>
        <v/>
      </c>
    </row>
    <row r="802" spans="45:48" x14ac:dyDescent="0.2">
      <c r="AS802" s="9" t="str">
        <f t="shared" si="107"/>
        <v xml:space="preserve"> </v>
      </c>
      <c r="AT802" s="9">
        <f t="shared" si="108"/>
        <v>0</v>
      </c>
      <c r="AU802" s="9" t="str">
        <f t="shared" si="106"/>
        <v/>
      </c>
      <c r="AV802" s="19" t="str">
        <f t="shared" si="109"/>
        <v/>
      </c>
    </row>
    <row r="803" spans="45:48" x14ac:dyDescent="0.2">
      <c r="AS803" s="9" t="str">
        <f t="shared" si="107"/>
        <v xml:space="preserve"> </v>
      </c>
      <c r="AT803" s="9">
        <f t="shared" si="108"/>
        <v>0</v>
      </c>
      <c r="AU803" s="9" t="str">
        <f t="shared" si="106"/>
        <v/>
      </c>
      <c r="AV803" s="19" t="str">
        <f t="shared" si="109"/>
        <v/>
      </c>
    </row>
    <row r="804" spans="45:48" x14ac:dyDescent="0.2">
      <c r="AS804" s="9" t="str">
        <f t="shared" si="107"/>
        <v xml:space="preserve"> </v>
      </c>
      <c r="AT804" s="9">
        <f t="shared" si="108"/>
        <v>0</v>
      </c>
      <c r="AU804" s="9" t="str">
        <f t="shared" si="106"/>
        <v/>
      </c>
      <c r="AV804" s="19" t="str">
        <f t="shared" si="109"/>
        <v/>
      </c>
    </row>
    <row r="805" spans="45:48" x14ac:dyDescent="0.2">
      <c r="AS805" s="9" t="str">
        <f t="shared" si="107"/>
        <v xml:space="preserve"> </v>
      </c>
      <c r="AT805" s="9">
        <f t="shared" si="108"/>
        <v>0</v>
      </c>
      <c r="AU805" s="9" t="str">
        <f t="shared" si="106"/>
        <v/>
      </c>
      <c r="AV805" s="19" t="str">
        <f t="shared" si="109"/>
        <v/>
      </c>
    </row>
    <row r="806" spans="45:48" x14ac:dyDescent="0.2">
      <c r="AS806" s="9" t="str">
        <f t="shared" si="107"/>
        <v xml:space="preserve"> </v>
      </c>
      <c r="AT806" s="9">
        <f t="shared" si="108"/>
        <v>0</v>
      </c>
      <c r="AU806" s="9" t="str">
        <f t="shared" si="106"/>
        <v/>
      </c>
      <c r="AV806" s="19" t="str">
        <f t="shared" si="109"/>
        <v/>
      </c>
    </row>
    <row r="807" spans="45:48" x14ac:dyDescent="0.2">
      <c r="AS807" s="9" t="str">
        <f t="shared" si="107"/>
        <v xml:space="preserve"> </v>
      </c>
      <c r="AT807" s="9">
        <f t="shared" si="108"/>
        <v>0</v>
      </c>
      <c r="AU807" s="9" t="str">
        <f t="shared" si="106"/>
        <v/>
      </c>
      <c r="AV807" s="19" t="str">
        <f t="shared" si="109"/>
        <v/>
      </c>
    </row>
    <row r="808" spans="45:48" x14ac:dyDescent="0.2">
      <c r="AS808" s="9" t="str">
        <f t="shared" si="107"/>
        <v xml:space="preserve"> </v>
      </c>
      <c r="AT808" s="9">
        <f t="shared" si="108"/>
        <v>0</v>
      </c>
      <c r="AU808" s="9" t="str">
        <f t="shared" si="106"/>
        <v/>
      </c>
      <c r="AV808" s="19" t="str">
        <f t="shared" si="109"/>
        <v/>
      </c>
    </row>
    <row r="809" spans="45:48" x14ac:dyDescent="0.2">
      <c r="AS809" s="9" t="str">
        <f t="shared" si="107"/>
        <v xml:space="preserve"> </v>
      </c>
      <c r="AT809" s="9">
        <f t="shared" si="108"/>
        <v>0</v>
      </c>
      <c r="AU809" s="9" t="str">
        <f t="shared" si="106"/>
        <v/>
      </c>
      <c r="AV809" s="19" t="str">
        <f t="shared" si="109"/>
        <v/>
      </c>
    </row>
    <row r="810" spans="45:48" x14ac:dyDescent="0.2">
      <c r="AS810" s="9" t="str">
        <f t="shared" si="107"/>
        <v xml:space="preserve"> </v>
      </c>
      <c r="AT810" s="9">
        <f t="shared" si="108"/>
        <v>0</v>
      </c>
      <c r="AU810" s="9" t="str">
        <f t="shared" si="106"/>
        <v/>
      </c>
      <c r="AV810" s="19" t="str">
        <f t="shared" si="109"/>
        <v/>
      </c>
    </row>
    <row r="811" spans="45:48" x14ac:dyDescent="0.2">
      <c r="AS811" s="9" t="str">
        <f t="shared" si="107"/>
        <v xml:space="preserve"> </v>
      </c>
      <c r="AT811" s="9">
        <f t="shared" si="108"/>
        <v>0</v>
      </c>
      <c r="AU811" s="9" t="str">
        <f t="shared" ref="AU811:AU874" si="110">IF(AP811-F811&gt;0.15,"OT","")</f>
        <v/>
      </c>
      <c r="AV811" s="19" t="str">
        <f t="shared" si="109"/>
        <v/>
      </c>
    </row>
    <row r="812" spans="45:48" x14ac:dyDescent="0.2">
      <c r="AS812" s="9" t="str">
        <f t="shared" si="107"/>
        <v xml:space="preserve"> </v>
      </c>
      <c r="AT812" s="9">
        <f t="shared" si="108"/>
        <v>0</v>
      </c>
      <c r="AU812" s="9" t="str">
        <f t="shared" si="110"/>
        <v/>
      </c>
      <c r="AV812" s="19" t="str">
        <f t="shared" si="109"/>
        <v/>
      </c>
    </row>
    <row r="813" spans="45:48" x14ac:dyDescent="0.2">
      <c r="AS813" s="9" t="str">
        <f t="shared" si="107"/>
        <v xml:space="preserve"> </v>
      </c>
      <c r="AT813" s="9">
        <f t="shared" si="108"/>
        <v>0</v>
      </c>
      <c r="AU813" s="9" t="str">
        <f t="shared" si="110"/>
        <v/>
      </c>
      <c r="AV813" s="19" t="str">
        <f t="shared" si="109"/>
        <v/>
      </c>
    </row>
    <row r="814" spans="45:48" x14ac:dyDescent="0.2">
      <c r="AS814" s="9" t="str">
        <f t="shared" si="107"/>
        <v xml:space="preserve"> </v>
      </c>
      <c r="AT814" s="9">
        <f t="shared" si="108"/>
        <v>0</v>
      </c>
      <c r="AU814" s="9" t="str">
        <f t="shared" si="110"/>
        <v/>
      </c>
      <c r="AV814" s="19" t="str">
        <f t="shared" si="109"/>
        <v/>
      </c>
    </row>
    <row r="815" spans="45:48" x14ac:dyDescent="0.2">
      <c r="AS815" s="9" t="str">
        <f t="shared" si="107"/>
        <v xml:space="preserve"> </v>
      </c>
      <c r="AT815" s="9">
        <f t="shared" si="108"/>
        <v>0</v>
      </c>
      <c r="AU815" s="9" t="str">
        <f t="shared" si="110"/>
        <v/>
      </c>
      <c r="AV815" s="19" t="str">
        <f t="shared" si="109"/>
        <v/>
      </c>
    </row>
    <row r="816" spans="45:48" x14ac:dyDescent="0.2">
      <c r="AS816" s="9" t="str">
        <f t="shared" si="107"/>
        <v xml:space="preserve"> </v>
      </c>
      <c r="AT816" s="9">
        <f t="shared" si="108"/>
        <v>0</v>
      </c>
      <c r="AU816" s="9" t="str">
        <f t="shared" si="110"/>
        <v/>
      </c>
      <c r="AV816" s="19" t="str">
        <f t="shared" si="109"/>
        <v/>
      </c>
    </row>
    <row r="817" spans="45:48" x14ac:dyDescent="0.2">
      <c r="AS817" s="9" t="str">
        <f t="shared" si="107"/>
        <v xml:space="preserve"> </v>
      </c>
      <c r="AT817" s="9">
        <f t="shared" si="108"/>
        <v>0</v>
      </c>
      <c r="AU817" s="9" t="str">
        <f t="shared" si="110"/>
        <v/>
      </c>
      <c r="AV817" s="19" t="str">
        <f t="shared" si="109"/>
        <v/>
      </c>
    </row>
    <row r="818" spans="45:48" x14ac:dyDescent="0.2">
      <c r="AS818" s="9" t="str">
        <f t="shared" si="107"/>
        <v xml:space="preserve"> </v>
      </c>
      <c r="AT818" s="9">
        <f t="shared" si="108"/>
        <v>0</v>
      </c>
      <c r="AU818" s="9" t="str">
        <f t="shared" si="110"/>
        <v/>
      </c>
      <c r="AV818" s="19" t="str">
        <f t="shared" si="109"/>
        <v/>
      </c>
    </row>
    <row r="819" spans="45:48" x14ac:dyDescent="0.2">
      <c r="AS819" s="9" t="str">
        <f t="shared" si="107"/>
        <v xml:space="preserve"> </v>
      </c>
      <c r="AT819" s="9">
        <f t="shared" si="108"/>
        <v>0</v>
      </c>
      <c r="AU819" s="9" t="str">
        <f t="shared" si="110"/>
        <v/>
      </c>
      <c r="AV819" s="19" t="str">
        <f t="shared" si="109"/>
        <v/>
      </c>
    </row>
    <row r="820" spans="45:48" x14ac:dyDescent="0.2">
      <c r="AS820" s="9" t="str">
        <f t="shared" si="107"/>
        <v xml:space="preserve"> </v>
      </c>
      <c r="AT820" s="9">
        <f t="shared" si="108"/>
        <v>0</v>
      </c>
      <c r="AU820" s="9" t="str">
        <f t="shared" si="110"/>
        <v/>
      </c>
      <c r="AV820" s="19" t="str">
        <f t="shared" si="109"/>
        <v/>
      </c>
    </row>
    <row r="821" spans="45:48" x14ac:dyDescent="0.2">
      <c r="AS821" s="9" t="str">
        <f t="shared" si="107"/>
        <v xml:space="preserve"> </v>
      </c>
      <c r="AT821" s="9">
        <f t="shared" si="108"/>
        <v>0</v>
      </c>
      <c r="AU821" s="9" t="str">
        <f t="shared" si="110"/>
        <v/>
      </c>
      <c r="AV821" s="19" t="str">
        <f t="shared" si="109"/>
        <v/>
      </c>
    </row>
    <row r="822" spans="45:48" x14ac:dyDescent="0.2">
      <c r="AS822" s="9" t="str">
        <f t="shared" si="107"/>
        <v xml:space="preserve"> </v>
      </c>
      <c r="AT822" s="9">
        <f t="shared" si="108"/>
        <v>0</v>
      </c>
      <c r="AU822" s="9" t="str">
        <f t="shared" si="110"/>
        <v/>
      </c>
      <c r="AV822" s="19" t="str">
        <f t="shared" si="109"/>
        <v/>
      </c>
    </row>
    <row r="823" spans="45:48" x14ac:dyDescent="0.2">
      <c r="AS823" s="9" t="str">
        <f t="shared" si="107"/>
        <v xml:space="preserve"> </v>
      </c>
      <c r="AT823" s="9">
        <f t="shared" si="108"/>
        <v>0</v>
      </c>
      <c r="AU823" s="9" t="str">
        <f t="shared" si="110"/>
        <v/>
      </c>
      <c r="AV823" s="19" t="str">
        <f t="shared" si="109"/>
        <v/>
      </c>
    </row>
    <row r="824" spans="45:48" x14ac:dyDescent="0.2">
      <c r="AS824" s="9" t="str">
        <f t="shared" si="107"/>
        <v xml:space="preserve"> </v>
      </c>
      <c r="AT824" s="9">
        <f t="shared" si="108"/>
        <v>0</v>
      </c>
      <c r="AU824" s="9" t="str">
        <f t="shared" si="110"/>
        <v/>
      </c>
      <c r="AV824" s="19" t="str">
        <f t="shared" si="109"/>
        <v/>
      </c>
    </row>
    <row r="825" spans="45:48" x14ac:dyDescent="0.2">
      <c r="AS825" s="9" t="str">
        <f t="shared" si="107"/>
        <v xml:space="preserve"> </v>
      </c>
      <c r="AT825" s="9">
        <f t="shared" si="108"/>
        <v>0</v>
      </c>
      <c r="AU825" s="9" t="str">
        <f t="shared" si="110"/>
        <v/>
      </c>
      <c r="AV825" s="19" t="str">
        <f t="shared" si="109"/>
        <v/>
      </c>
    </row>
    <row r="826" spans="45:48" x14ac:dyDescent="0.2">
      <c r="AS826" s="9" t="str">
        <f t="shared" si="107"/>
        <v xml:space="preserve"> </v>
      </c>
      <c r="AT826" s="9">
        <f t="shared" si="108"/>
        <v>0</v>
      </c>
      <c r="AU826" s="9" t="str">
        <f t="shared" si="110"/>
        <v/>
      </c>
      <c r="AV826" s="19" t="str">
        <f t="shared" si="109"/>
        <v/>
      </c>
    </row>
    <row r="827" spans="45:48" x14ac:dyDescent="0.2">
      <c r="AS827" s="9" t="str">
        <f t="shared" si="107"/>
        <v xml:space="preserve"> </v>
      </c>
      <c r="AT827" s="9">
        <f t="shared" si="108"/>
        <v>0</v>
      </c>
      <c r="AU827" s="9" t="str">
        <f t="shared" si="110"/>
        <v/>
      </c>
      <c r="AV827" s="19" t="str">
        <f t="shared" si="109"/>
        <v/>
      </c>
    </row>
    <row r="828" spans="45:48" x14ac:dyDescent="0.2">
      <c r="AS828" s="9" t="str">
        <f t="shared" si="107"/>
        <v xml:space="preserve"> </v>
      </c>
      <c r="AT828" s="9">
        <f t="shared" si="108"/>
        <v>0</v>
      </c>
      <c r="AU828" s="9" t="str">
        <f t="shared" si="110"/>
        <v/>
      </c>
      <c r="AV828" s="19" t="str">
        <f t="shared" si="109"/>
        <v/>
      </c>
    </row>
    <row r="829" spans="45:48" x14ac:dyDescent="0.2">
      <c r="AS829" s="9" t="str">
        <f t="shared" si="107"/>
        <v xml:space="preserve"> </v>
      </c>
      <c r="AT829" s="9">
        <f t="shared" si="108"/>
        <v>0</v>
      </c>
      <c r="AU829" s="9" t="str">
        <f t="shared" si="110"/>
        <v/>
      </c>
      <c r="AV829" s="19" t="str">
        <f t="shared" si="109"/>
        <v/>
      </c>
    </row>
    <row r="830" spans="45:48" x14ac:dyDescent="0.2">
      <c r="AS830" s="9" t="str">
        <f t="shared" si="107"/>
        <v xml:space="preserve"> </v>
      </c>
      <c r="AT830" s="9">
        <f t="shared" si="108"/>
        <v>0</v>
      </c>
      <c r="AU830" s="9" t="str">
        <f t="shared" si="110"/>
        <v/>
      </c>
      <c r="AV830" s="19" t="str">
        <f t="shared" si="109"/>
        <v/>
      </c>
    </row>
    <row r="831" spans="45:48" x14ac:dyDescent="0.2">
      <c r="AS831" s="9" t="str">
        <f t="shared" si="107"/>
        <v xml:space="preserve"> </v>
      </c>
      <c r="AT831" s="9">
        <f t="shared" si="108"/>
        <v>0</v>
      </c>
      <c r="AU831" s="9" t="str">
        <f t="shared" si="110"/>
        <v/>
      </c>
      <c r="AV831" s="19" t="str">
        <f t="shared" si="109"/>
        <v/>
      </c>
    </row>
    <row r="832" spans="45:48" x14ac:dyDescent="0.2">
      <c r="AS832" s="9" t="str">
        <f t="shared" si="107"/>
        <v xml:space="preserve"> </v>
      </c>
      <c r="AT832" s="9">
        <f t="shared" si="108"/>
        <v>0</v>
      </c>
      <c r="AU832" s="9" t="str">
        <f t="shared" si="110"/>
        <v/>
      </c>
      <c r="AV832" s="19" t="str">
        <f t="shared" si="109"/>
        <v/>
      </c>
    </row>
    <row r="833" spans="45:48" x14ac:dyDescent="0.2">
      <c r="AS833" s="9" t="str">
        <f t="shared" si="107"/>
        <v xml:space="preserve"> </v>
      </c>
      <c r="AT833" s="9">
        <f t="shared" si="108"/>
        <v>0</v>
      </c>
      <c r="AU833" s="9" t="str">
        <f t="shared" si="110"/>
        <v/>
      </c>
      <c r="AV833" s="19" t="str">
        <f t="shared" si="109"/>
        <v/>
      </c>
    </row>
    <row r="834" spans="45:48" x14ac:dyDescent="0.2">
      <c r="AS834" s="9" t="str">
        <f t="shared" ref="AS834:AS897" si="111">CONCATENATE(C834," ",B834)</f>
        <v xml:space="preserve"> </v>
      </c>
      <c r="AT834" s="9">
        <f t="shared" ref="AT834:AT897" si="112">D834</f>
        <v>0</v>
      </c>
      <c r="AU834" s="9" t="str">
        <f t="shared" si="110"/>
        <v/>
      </c>
      <c r="AV834" s="19" t="str">
        <f t="shared" si="109"/>
        <v/>
      </c>
    </row>
    <row r="835" spans="45:48" x14ac:dyDescent="0.2">
      <c r="AS835" s="9" t="str">
        <f t="shared" si="111"/>
        <v xml:space="preserve"> </v>
      </c>
      <c r="AT835" s="9">
        <f t="shared" si="112"/>
        <v>0</v>
      </c>
      <c r="AU835" s="9" t="str">
        <f t="shared" si="110"/>
        <v/>
      </c>
      <c r="AV835" s="19" t="str">
        <f t="shared" ref="AV835:AV898" si="113">IF(AND(AU835="OT",F835&lt;&gt;0), (AP835-F835)/24,"")</f>
        <v/>
      </c>
    </row>
    <row r="836" spans="45:48" x14ac:dyDescent="0.2">
      <c r="AS836" s="9" t="str">
        <f t="shared" si="111"/>
        <v xml:space="preserve"> </v>
      </c>
      <c r="AT836" s="9">
        <f t="shared" si="112"/>
        <v>0</v>
      </c>
      <c r="AU836" s="9" t="str">
        <f t="shared" si="110"/>
        <v/>
      </c>
      <c r="AV836" s="19" t="str">
        <f t="shared" si="113"/>
        <v/>
      </c>
    </row>
    <row r="837" spans="45:48" x14ac:dyDescent="0.2">
      <c r="AS837" s="9" t="str">
        <f t="shared" si="111"/>
        <v xml:space="preserve"> </v>
      </c>
      <c r="AT837" s="9">
        <f t="shared" si="112"/>
        <v>0</v>
      </c>
      <c r="AU837" s="9" t="str">
        <f t="shared" si="110"/>
        <v/>
      </c>
      <c r="AV837" s="19" t="str">
        <f t="shared" si="113"/>
        <v/>
      </c>
    </row>
    <row r="838" spans="45:48" x14ac:dyDescent="0.2">
      <c r="AS838" s="9" t="str">
        <f t="shared" si="111"/>
        <v xml:space="preserve"> </v>
      </c>
      <c r="AT838" s="9">
        <f t="shared" si="112"/>
        <v>0</v>
      </c>
      <c r="AU838" s="9" t="str">
        <f t="shared" si="110"/>
        <v/>
      </c>
      <c r="AV838" s="19" t="str">
        <f t="shared" si="113"/>
        <v/>
      </c>
    </row>
    <row r="839" spans="45:48" x14ac:dyDescent="0.2">
      <c r="AS839" s="9" t="str">
        <f t="shared" si="111"/>
        <v xml:space="preserve"> </v>
      </c>
      <c r="AT839" s="9">
        <f t="shared" si="112"/>
        <v>0</v>
      </c>
      <c r="AU839" s="9" t="str">
        <f t="shared" si="110"/>
        <v/>
      </c>
      <c r="AV839" s="19" t="str">
        <f t="shared" si="113"/>
        <v/>
      </c>
    </row>
    <row r="840" spans="45:48" x14ac:dyDescent="0.2">
      <c r="AS840" s="9" t="str">
        <f t="shared" si="111"/>
        <v xml:space="preserve"> </v>
      </c>
      <c r="AT840" s="9">
        <f t="shared" si="112"/>
        <v>0</v>
      </c>
      <c r="AU840" s="9" t="str">
        <f t="shared" si="110"/>
        <v/>
      </c>
      <c r="AV840" s="19" t="str">
        <f t="shared" si="113"/>
        <v/>
      </c>
    </row>
    <row r="841" spans="45:48" x14ac:dyDescent="0.2">
      <c r="AS841" s="9" t="str">
        <f t="shared" si="111"/>
        <v xml:space="preserve"> </v>
      </c>
      <c r="AT841" s="9">
        <f t="shared" si="112"/>
        <v>0</v>
      </c>
      <c r="AU841" s="9" t="str">
        <f t="shared" si="110"/>
        <v/>
      </c>
      <c r="AV841" s="19" t="str">
        <f t="shared" si="113"/>
        <v/>
      </c>
    </row>
    <row r="842" spans="45:48" x14ac:dyDescent="0.2">
      <c r="AS842" s="9" t="str">
        <f t="shared" si="111"/>
        <v xml:space="preserve"> </v>
      </c>
      <c r="AT842" s="9">
        <f t="shared" si="112"/>
        <v>0</v>
      </c>
      <c r="AU842" s="9" t="str">
        <f t="shared" si="110"/>
        <v/>
      </c>
      <c r="AV842" s="19" t="str">
        <f t="shared" si="113"/>
        <v/>
      </c>
    </row>
    <row r="843" spans="45:48" x14ac:dyDescent="0.2">
      <c r="AS843" s="9" t="str">
        <f t="shared" si="111"/>
        <v xml:space="preserve"> </v>
      </c>
      <c r="AT843" s="9">
        <f t="shared" si="112"/>
        <v>0</v>
      </c>
      <c r="AU843" s="9" t="str">
        <f t="shared" si="110"/>
        <v/>
      </c>
      <c r="AV843" s="19" t="str">
        <f t="shared" si="113"/>
        <v/>
      </c>
    </row>
    <row r="844" spans="45:48" x14ac:dyDescent="0.2">
      <c r="AS844" s="9" t="str">
        <f t="shared" si="111"/>
        <v xml:space="preserve"> </v>
      </c>
      <c r="AT844" s="9">
        <f t="shared" si="112"/>
        <v>0</v>
      </c>
      <c r="AU844" s="9" t="str">
        <f t="shared" si="110"/>
        <v/>
      </c>
      <c r="AV844" s="19" t="str">
        <f t="shared" si="113"/>
        <v/>
      </c>
    </row>
    <row r="845" spans="45:48" x14ac:dyDescent="0.2">
      <c r="AS845" s="9" t="str">
        <f t="shared" si="111"/>
        <v xml:space="preserve"> </v>
      </c>
      <c r="AT845" s="9">
        <f t="shared" si="112"/>
        <v>0</v>
      </c>
      <c r="AU845" s="9" t="str">
        <f t="shared" si="110"/>
        <v/>
      </c>
      <c r="AV845" s="19" t="str">
        <f t="shared" si="113"/>
        <v/>
      </c>
    </row>
    <row r="846" spans="45:48" x14ac:dyDescent="0.2">
      <c r="AS846" s="9" t="str">
        <f t="shared" si="111"/>
        <v xml:space="preserve"> </v>
      </c>
      <c r="AT846" s="9">
        <f t="shared" si="112"/>
        <v>0</v>
      </c>
      <c r="AU846" s="9" t="str">
        <f t="shared" si="110"/>
        <v/>
      </c>
      <c r="AV846" s="19" t="str">
        <f t="shared" si="113"/>
        <v/>
      </c>
    </row>
    <row r="847" spans="45:48" x14ac:dyDescent="0.2">
      <c r="AS847" s="9" t="str">
        <f t="shared" si="111"/>
        <v xml:space="preserve"> </v>
      </c>
      <c r="AT847" s="9">
        <f t="shared" si="112"/>
        <v>0</v>
      </c>
      <c r="AU847" s="9" t="str">
        <f t="shared" si="110"/>
        <v/>
      </c>
      <c r="AV847" s="19" t="str">
        <f t="shared" si="113"/>
        <v/>
      </c>
    </row>
    <row r="848" spans="45:48" x14ac:dyDescent="0.2">
      <c r="AS848" s="9" t="str">
        <f t="shared" si="111"/>
        <v xml:space="preserve"> </v>
      </c>
      <c r="AT848" s="9">
        <f t="shared" si="112"/>
        <v>0</v>
      </c>
      <c r="AU848" s="9" t="str">
        <f t="shared" si="110"/>
        <v/>
      </c>
      <c r="AV848" s="19" t="str">
        <f t="shared" si="113"/>
        <v/>
      </c>
    </row>
    <row r="849" spans="45:48" x14ac:dyDescent="0.2">
      <c r="AS849" s="9" t="str">
        <f t="shared" si="111"/>
        <v xml:space="preserve"> </v>
      </c>
      <c r="AT849" s="9">
        <f t="shared" si="112"/>
        <v>0</v>
      </c>
      <c r="AU849" s="9" t="str">
        <f t="shared" si="110"/>
        <v/>
      </c>
      <c r="AV849" s="19" t="str">
        <f t="shared" si="113"/>
        <v/>
      </c>
    </row>
    <row r="850" spans="45:48" x14ac:dyDescent="0.2">
      <c r="AS850" s="9" t="str">
        <f t="shared" si="111"/>
        <v xml:space="preserve"> </v>
      </c>
      <c r="AT850" s="9">
        <f t="shared" si="112"/>
        <v>0</v>
      </c>
      <c r="AU850" s="9" t="str">
        <f t="shared" si="110"/>
        <v/>
      </c>
      <c r="AV850" s="19" t="str">
        <f t="shared" si="113"/>
        <v/>
      </c>
    </row>
    <row r="851" spans="45:48" x14ac:dyDescent="0.2">
      <c r="AS851" s="9" t="str">
        <f t="shared" si="111"/>
        <v xml:space="preserve"> </v>
      </c>
      <c r="AT851" s="9">
        <f t="shared" si="112"/>
        <v>0</v>
      </c>
      <c r="AU851" s="9" t="str">
        <f t="shared" si="110"/>
        <v/>
      </c>
      <c r="AV851" s="19" t="str">
        <f t="shared" si="113"/>
        <v/>
      </c>
    </row>
    <row r="852" spans="45:48" x14ac:dyDescent="0.2">
      <c r="AS852" s="9" t="str">
        <f t="shared" si="111"/>
        <v xml:space="preserve"> </v>
      </c>
      <c r="AT852" s="9">
        <f t="shared" si="112"/>
        <v>0</v>
      </c>
      <c r="AU852" s="9" t="str">
        <f t="shared" si="110"/>
        <v/>
      </c>
      <c r="AV852" s="19" t="str">
        <f t="shared" si="113"/>
        <v/>
      </c>
    </row>
    <row r="853" spans="45:48" x14ac:dyDescent="0.2">
      <c r="AS853" s="9" t="str">
        <f t="shared" si="111"/>
        <v xml:space="preserve"> </v>
      </c>
      <c r="AT853" s="9">
        <f t="shared" si="112"/>
        <v>0</v>
      </c>
      <c r="AU853" s="9" t="str">
        <f t="shared" si="110"/>
        <v/>
      </c>
      <c r="AV853" s="19" t="str">
        <f t="shared" si="113"/>
        <v/>
      </c>
    </row>
    <row r="854" spans="45:48" x14ac:dyDescent="0.2">
      <c r="AS854" s="9" t="str">
        <f t="shared" si="111"/>
        <v xml:space="preserve"> </v>
      </c>
      <c r="AT854" s="9">
        <f t="shared" si="112"/>
        <v>0</v>
      </c>
      <c r="AU854" s="9" t="str">
        <f t="shared" si="110"/>
        <v/>
      </c>
      <c r="AV854" s="19" t="str">
        <f t="shared" si="113"/>
        <v/>
      </c>
    </row>
    <row r="855" spans="45:48" x14ac:dyDescent="0.2">
      <c r="AS855" s="9" t="str">
        <f t="shared" si="111"/>
        <v xml:space="preserve"> </v>
      </c>
      <c r="AT855" s="9">
        <f t="shared" si="112"/>
        <v>0</v>
      </c>
      <c r="AU855" s="9" t="str">
        <f t="shared" si="110"/>
        <v/>
      </c>
      <c r="AV855" s="19" t="str">
        <f t="shared" si="113"/>
        <v/>
      </c>
    </row>
    <row r="856" spans="45:48" x14ac:dyDescent="0.2">
      <c r="AS856" s="9" t="str">
        <f t="shared" si="111"/>
        <v xml:space="preserve"> </v>
      </c>
      <c r="AT856" s="9">
        <f t="shared" si="112"/>
        <v>0</v>
      </c>
      <c r="AU856" s="9" t="str">
        <f t="shared" si="110"/>
        <v/>
      </c>
      <c r="AV856" s="19" t="str">
        <f t="shared" si="113"/>
        <v/>
      </c>
    </row>
    <row r="857" spans="45:48" x14ac:dyDescent="0.2">
      <c r="AS857" s="9" t="str">
        <f t="shared" si="111"/>
        <v xml:space="preserve"> </v>
      </c>
      <c r="AT857" s="9">
        <f t="shared" si="112"/>
        <v>0</v>
      </c>
      <c r="AU857" s="9" t="str">
        <f t="shared" si="110"/>
        <v/>
      </c>
      <c r="AV857" s="19" t="str">
        <f t="shared" si="113"/>
        <v/>
      </c>
    </row>
    <row r="858" spans="45:48" x14ac:dyDescent="0.2">
      <c r="AS858" s="9" t="str">
        <f t="shared" si="111"/>
        <v xml:space="preserve"> </v>
      </c>
      <c r="AT858" s="9">
        <f t="shared" si="112"/>
        <v>0</v>
      </c>
      <c r="AU858" s="9" t="str">
        <f t="shared" si="110"/>
        <v/>
      </c>
      <c r="AV858" s="19" t="str">
        <f t="shared" si="113"/>
        <v/>
      </c>
    </row>
    <row r="859" spans="45:48" x14ac:dyDescent="0.2">
      <c r="AS859" s="9" t="str">
        <f t="shared" si="111"/>
        <v xml:space="preserve"> </v>
      </c>
      <c r="AT859" s="9">
        <f t="shared" si="112"/>
        <v>0</v>
      </c>
      <c r="AU859" s="9" t="str">
        <f t="shared" si="110"/>
        <v/>
      </c>
      <c r="AV859" s="19" t="str">
        <f t="shared" si="113"/>
        <v/>
      </c>
    </row>
    <row r="860" spans="45:48" x14ac:dyDescent="0.2">
      <c r="AS860" s="9" t="str">
        <f t="shared" si="111"/>
        <v xml:space="preserve"> </v>
      </c>
      <c r="AT860" s="9">
        <f t="shared" si="112"/>
        <v>0</v>
      </c>
      <c r="AU860" s="9" t="str">
        <f t="shared" si="110"/>
        <v/>
      </c>
      <c r="AV860" s="19" t="str">
        <f t="shared" si="113"/>
        <v/>
      </c>
    </row>
    <row r="861" spans="45:48" x14ac:dyDescent="0.2">
      <c r="AS861" s="9" t="str">
        <f t="shared" si="111"/>
        <v xml:space="preserve"> </v>
      </c>
      <c r="AT861" s="9">
        <f t="shared" si="112"/>
        <v>0</v>
      </c>
      <c r="AU861" s="9" t="str">
        <f t="shared" si="110"/>
        <v/>
      </c>
      <c r="AV861" s="19" t="str">
        <f t="shared" si="113"/>
        <v/>
      </c>
    </row>
    <row r="862" spans="45:48" x14ac:dyDescent="0.2">
      <c r="AS862" s="9" t="str">
        <f t="shared" si="111"/>
        <v xml:space="preserve"> </v>
      </c>
      <c r="AT862" s="9">
        <f t="shared" si="112"/>
        <v>0</v>
      </c>
      <c r="AU862" s="9" t="str">
        <f t="shared" si="110"/>
        <v/>
      </c>
      <c r="AV862" s="19" t="str">
        <f t="shared" si="113"/>
        <v/>
      </c>
    </row>
    <row r="863" spans="45:48" x14ac:dyDescent="0.2">
      <c r="AS863" s="9" t="str">
        <f t="shared" si="111"/>
        <v xml:space="preserve"> </v>
      </c>
      <c r="AT863" s="9">
        <f t="shared" si="112"/>
        <v>0</v>
      </c>
      <c r="AU863" s="9" t="str">
        <f t="shared" si="110"/>
        <v/>
      </c>
      <c r="AV863" s="19" t="str">
        <f t="shared" si="113"/>
        <v/>
      </c>
    </row>
    <row r="864" spans="45:48" x14ac:dyDescent="0.2">
      <c r="AS864" s="9" t="str">
        <f t="shared" si="111"/>
        <v xml:space="preserve"> </v>
      </c>
      <c r="AT864" s="9">
        <f t="shared" si="112"/>
        <v>0</v>
      </c>
      <c r="AU864" s="9" t="str">
        <f t="shared" si="110"/>
        <v/>
      </c>
      <c r="AV864" s="19" t="str">
        <f t="shared" si="113"/>
        <v/>
      </c>
    </row>
    <row r="865" spans="45:48" x14ac:dyDescent="0.2">
      <c r="AS865" s="9" t="str">
        <f t="shared" si="111"/>
        <v xml:space="preserve"> </v>
      </c>
      <c r="AT865" s="9">
        <f t="shared" si="112"/>
        <v>0</v>
      </c>
      <c r="AU865" s="9" t="str">
        <f t="shared" si="110"/>
        <v/>
      </c>
      <c r="AV865" s="19" t="str">
        <f t="shared" si="113"/>
        <v/>
      </c>
    </row>
    <row r="866" spans="45:48" x14ac:dyDescent="0.2">
      <c r="AS866" s="9" t="str">
        <f t="shared" si="111"/>
        <v xml:space="preserve"> </v>
      </c>
      <c r="AT866" s="9">
        <f t="shared" si="112"/>
        <v>0</v>
      </c>
      <c r="AU866" s="9" t="str">
        <f t="shared" si="110"/>
        <v/>
      </c>
      <c r="AV866" s="19" t="str">
        <f t="shared" si="113"/>
        <v/>
      </c>
    </row>
    <row r="867" spans="45:48" x14ac:dyDescent="0.2">
      <c r="AS867" s="9" t="str">
        <f t="shared" si="111"/>
        <v xml:space="preserve"> </v>
      </c>
      <c r="AT867" s="9">
        <f t="shared" si="112"/>
        <v>0</v>
      </c>
      <c r="AU867" s="9" t="str">
        <f t="shared" si="110"/>
        <v/>
      </c>
      <c r="AV867" s="19" t="str">
        <f t="shared" si="113"/>
        <v/>
      </c>
    </row>
    <row r="868" spans="45:48" x14ac:dyDescent="0.2">
      <c r="AS868" s="9" t="str">
        <f t="shared" si="111"/>
        <v xml:space="preserve"> </v>
      </c>
      <c r="AT868" s="9">
        <f t="shared" si="112"/>
        <v>0</v>
      </c>
      <c r="AU868" s="9" t="str">
        <f t="shared" si="110"/>
        <v/>
      </c>
      <c r="AV868" s="19" t="str">
        <f t="shared" si="113"/>
        <v/>
      </c>
    </row>
    <row r="869" spans="45:48" x14ac:dyDescent="0.2">
      <c r="AS869" s="9" t="str">
        <f t="shared" si="111"/>
        <v xml:space="preserve"> </v>
      </c>
      <c r="AT869" s="9">
        <f t="shared" si="112"/>
        <v>0</v>
      </c>
      <c r="AU869" s="9" t="str">
        <f t="shared" si="110"/>
        <v/>
      </c>
      <c r="AV869" s="19" t="str">
        <f t="shared" si="113"/>
        <v/>
      </c>
    </row>
    <row r="870" spans="45:48" x14ac:dyDescent="0.2">
      <c r="AS870" s="9" t="str">
        <f t="shared" si="111"/>
        <v xml:space="preserve"> </v>
      </c>
      <c r="AT870" s="9">
        <f t="shared" si="112"/>
        <v>0</v>
      </c>
      <c r="AU870" s="9" t="str">
        <f t="shared" si="110"/>
        <v/>
      </c>
      <c r="AV870" s="19" t="str">
        <f t="shared" si="113"/>
        <v/>
      </c>
    </row>
    <row r="871" spans="45:48" x14ac:dyDescent="0.2">
      <c r="AS871" s="9" t="str">
        <f t="shared" si="111"/>
        <v xml:space="preserve"> </v>
      </c>
      <c r="AT871" s="9">
        <f t="shared" si="112"/>
        <v>0</v>
      </c>
      <c r="AU871" s="9" t="str">
        <f t="shared" si="110"/>
        <v/>
      </c>
      <c r="AV871" s="19" t="str">
        <f t="shared" si="113"/>
        <v/>
      </c>
    </row>
    <row r="872" spans="45:48" x14ac:dyDescent="0.2">
      <c r="AS872" s="9" t="str">
        <f t="shared" si="111"/>
        <v xml:space="preserve"> </v>
      </c>
      <c r="AT872" s="9">
        <f t="shared" si="112"/>
        <v>0</v>
      </c>
      <c r="AU872" s="9" t="str">
        <f t="shared" si="110"/>
        <v/>
      </c>
      <c r="AV872" s="19" t="str">
        <f t="shared" si="113"/>
        <v/>
      </c>
    </row>
    <row r="873" spans="45:48" x14ac:dyDescent="0.2">
      <c r="AS873" s="9" t="str">
        <f t="shared" si="111"/>
        <v xml:space="preserve"> </v>
      </c>
      <c r="AT873" s="9">
        <f t="shared" si="112"/>
        <v>0</v>
      </c>
      <c r="AU873" s="9" t="str">
        <f t="shared" si="110"/>
        <v/>
      </c>
      <c r="AV873" s="19" t="str">
        <f t="shared" si="113"/>
        <v/>
      </c>
    </row>
    <row r="874" spans="45:48" x14ac:dyDescent="0.2">
      <c r="AS874" s="9" t="str">
        <f t="shared" si="111"/>
        <v xml:space="preserve"> </v>
      </c>
      <c r="AT874" s="9">
        <f t="shared" si="112"/>
        <v>0</v>
      </c>
      <c r="AU874" s="9" t="str">
        <f t="shared" si="110"/>
        <v/>
      </c>
      <c r="AV874" s="19" t="str">
        <f t="shared" si="113"/>
        <v/>
      </c>
    </row>
    <row r="875" spans="45:48" x14ac:dyDescent="0.2">
      <c r="AS875" s="9" t="str">
        <f t="shared" si="111"/>
        <v xml:space="preserve"> </v>
      </c>
      <c r="AT875" s="9">
        <f t="shared" si="112"/>
        <v>0</v>
      </c>
      <c r="AU875" s="9" t="str">
        <f t="shared" ref="AU875:AU938" si="114">IF(AP875-F875&gt;0.15,"OT","")</f>
        <v/>
      </c>
      <c r="AV875" s="19" t="str">
        <f t="shared" si="113"/>
        <v/>
      </c>
    </row>
    <row r="876" spans="45:48" x14ac:dyDescent="0.2">
      <c r="AS876" s="9" t="str">
        <f t="shared" si="111"/>
        <v xml:space="preserve"> </v>
      </c>
      <c r="AT876" s="9">
        <f t="shared" si="112"/>
        <v>0</v>
      </c>
      <c r="AU876" s="9" t="str">
        <f t="shared" si="114"/>
        <v/>
      </c>
      <c r="AV876" s="19" t="str">
        <f t="shared" si="113"/>
        <v/>
      </c>
    </row>
    <row r="877" spans="45:48" x14ac:dyDescent="0.2">
      <c r="AS877" s="9" t="str">
        <f t="shared" si="111"/>
        <v xml:space="preserve"> </v>
      </c>
      <c r="AT877" s="9">
        <f t="shared" si="112"/>
        <v>0</v>
      </c>
      <c r="AU877" s="9" t="str">
        <f t="shared" si="114"/>
        <v/>
      </c>
      <c r="AV877" s="19" t="str">
        <f t="shared" si="113"/>
        <v/>
      </c>
    </row>
    <row r="878" spans="45:48" x14ac:dyDescent="0.2">
      <c r="AS878" s="9" t="str">
        <f t="shared" si="111"/>
        <v xml:space="preserve"> </v>
      </c>
      <c r="AT878" s="9">
        <f t="shared" si="112"/>
        <v>0</v>
      </c>
      <c r="AU878" s="9" t="str">
        <f t="shared" si="114"/>
        <v/>
      </c>
      <c r="AV878" s="19" t="str">
        <f t="shared" si="113"/>
        <v/>
      </c>
    </row>
    <row r="879" spans="45:48" x14ac:dyDescent="0.2">
      <c r="AS879" s="9" t="str">
        <f t="shared" si="111"/>
        <v xml:space="preserve"> </v>
      </c>
      <c r="AT879" s="9">
        <f t="shared" si="112"/>
        <v>0</v>
      </c>
      <c r="AU879" s="9" t="str">
        <f t="shared" si="114"/>
        <v/>
      </c>
      <c r="AV879" s="19" t="str">
        <f t="shared" si="113"/>
        <v/>
      </c>
    </row>
    <row r="880" spans="45:48" x14ac:dyDescent="0.2">
      <c r="AS880" s="9" t="str">
        <f t="shared" si="111"/>
        <v xml:space="preserve"> </v>
      </c>
      <c r="AT880" s="9">
        <f t="shared" si="112"/>
        <v>0</v>
      </c>
      <c r="AU880" s="9" t="str">
        <f t="shared" si="114"/>
        <v/>
      </c>
      <c r="AV880" s="19" t="str">
        <f t="shared" si="113"/>
        <v/>
      </c>
    </row>
    <row r="881" spans="45:48" x14ac:dyDescent="0.2">
      <c r="AS881" s="9" t="str">
        <f t="shared" si="111"/>
        <v xml:space="preserve"> </v>
      </c>
      <c r="AT881" s="9">
        <f t="shared" si="112"/>
        <v>0</v>
      </c>
      <c r="AU881" s="9" t="str">
        <f t="shared" si="114"/>
        <v/>
      </c>
      <c r="AV881" s="19" t="str">
        <f t="shared" si="113"/>
        <v/>
      </c>
    </row>
    <row r="882" spans="45:48" x14ac:dyDescent="0.2">
      <c r="AS882" s="9" t="str">
        <f t="shared" si="111"/>
        <v xml:space="preserve"> </v>
      </c>
      <c r="AT882" s="9">
        <f t="shared" si="112"/>
        <v>0</v>
      </c>
      <c r="AU882" s="9" t="str">
        <f t="shared" si="114"/>
        <v/>
      </c>
      <c r="AV882" s="19" t="str">
        <f t="shared" si="113"/>
        <v/>
      </c>
    </row>
    <row r="883" spans="45:48" x14ac:dyDescent="0.2">
      <c r="AS883" s="9" t="str">
        <f t="shared" si="111"/>
        <v xml:space="preserve"> </v>
      </c>
      <c r="AT883" s="9">
        <f t="shared" si="112"/>
        <v>0</v>
      </c>
      <c r="AU883" s="9" t="str">
        <f t="shared" si="114"/>
        <v/>
      </c>
      <c r="AV883" s="19" t="str">
        <f t="shared" si="113"/>
        <v/>
      </c>
    </row>
    <row r="884" spans="45:48" x14ac:dyDescent="0.2">
      <c r="AS884" s="9" t="str">
        <f t="shared" si="111"/>
        <v xml:space="preserve"> </v>
      </c>
      <c r="AT884" s="9">
        <f t="shared" si="112"/>
        <v>0</v>
      </c>
      <c r="AU884" s="9" t="str">
        <f t="shared" si="114"/>
        <v/>
      </c>
      <c r="AV884" s="19" t="str">
        <f t="shared" si="113"/>
        <v/>
      </c>
    </row>
    <row r="885" spans="45:48" x14ac:dyDescent="0.2">
      <c r="AS885" s="9" t="str">
        <f t="shared" si="111"/>
        <v xml:space="preserve"> </v>
      </c>
      <c r="AT885" s="9">
        <f t="shared" si="112"/>
        <v>0</v>
      </c>
      <c r="AU885" s="9" t="str">
        <f t="shared" si="114"/>
        <v/>
      </c>
      <c r="AV885" s="19" t="str">
        <f t="shared" si="113"/>
        <v/>
      </c>
    </row>
    <row r="886" spans="45:48" x14ac:dyDescent="0.2">
      <c r="AS886" s="9" t="str">
        <f t="shared" si="111"/>
        <v xml:space="preserve"> </v>
      </c>
      <c r="AT886" s="9">
        <f t="shared" si="112"/>
        <v>0</v>
      </c>
      <c r="AU886" s="9" t="str">
        <f t="shared" si="114"/>
        <v/>
      </c>
      <c r="AV886" s="19" t="str">
        <f t="shared" si="113"/>
        <v/>
      </c>
    </row>
    <row r="887" spans="45:48" x14ac:dyDescent="0.2">
      <c r="AS887" s="9" t="str">
        <f t="shared" si="111"/>
        <v xml:space="preserve"> </v>
      </c>
      <c r="AT887" s="9">
        <f t="shared" si="112"/>
        <v>0</v>
      </c>
      <c r="AU887" s="9" t="str">
        <f t="shared" si="114"/>
        <v/>
      </c>
      <c r="AV887" s="19" t="str">
        <f t="shared" si="113"/>
        <v/>
      </c>
    </row>
    <row r="888" spans="45:48" x14ac:dyDescent="0.2">
      <c r="AS888" s="9" t="str">
        <f t="shared" si="111"/>
        <v xml:space="preserve"> </v>
      </c>
      <c r="AT888" s="9">
        <f t="shared" si="112"/>
        <v>0</v>
      </c>
      <c r="AU888" s="9" t="str">
        <f t="shared" si="114"/>
        <v/>
      </c>
      <c r="AV888" s="19" t="str">
        <f t="shared" si="113"/>
        <v/>
      </c>
    </row>
    <row r="889" spans="45:48" x14ac:dyDescent="0.2">
      <c r="AS889" s="9" t="str">
        <f t="shared" si="111"/>
        <v xml:space="preserve"> </v>
      </c>
      <c r="AT889" s="9">
        <f t="shared" si="112"/>
        <v>0</v>
      </c>
      <c r="AU889" s="9" t="str">
        <f t="shared" si="114"/>
        <v/>
      </c>
      <c r="AV889" s="19" t="str">
        <f t="shared" si="113"/>
        <v/>
      </c>
    </row>
    <row r="890" spans="45:48" x14ac:dyDescent="0.2">
      <c r="AS890" s="9" t="str">
        <f t="shared" si="111"/>
        <v xml:space="preserve"> </v>
      </c>
      <c r="AT890" s="9">
        <f t="shared" si="112"/>
        <v>0</v>
      </c>
      <c r="AU890" s="9" t="str">
        <f t="shared" si="114"/>
        <v/>
      </c>
      <c r="AV890" s="19" t="str">
        <f t="shared" si="113"/>
        <v/>
      </c>
    </row>
    <row r="891" spans="45:48" x14ac:dyDescent="0.2">
      <c r="AS891" s="9" t="str">
        <f t="shared" si="111"/>
        <v xml:space="preserve"> </v>
      </c>
      <c r="AT891" s="9">
        <f t="shared" si="112"/>
        <v>0</v>
      </c>
      <c r="AU891" s="9" t="str">
        <f t="shared" si="114"/>
        <v/>
      </c>
      <c r="AV891" s="19" t="str">
        <f t="shared" si="113"/>
        <v/>
      </c>
    </row>
    <row r="892" spans="45:48" x14ac:dyDescent="0.2">
      <c r="AS892" s="9" t="str">
        <f t="shared" si="111"/>
        <v xml:space="preserve"> </v>
      </c>
      <c r="AT892" s="9">
        <f t="shared" si="112"/>
        <v>0</v>
      </c>
      <c r="AU892" s="9" t="str">
        <f t="shared" si="114"/>
        <v/>
      </c>
      <c r="AV892" s="19" t="str">
        <f t="shared" si="113"/>
        <v/>
      </c>
    </row>
    <row r="893" spans="45:48" x14ac:dyDescent="0.2">
      <c r="AS893" s="9" t="str">
        <f t="shared" si="111"/>
        <v xml:space="preserve"> </v>
      </c>
      <c r="AT893" s="9">
        <f t="shared" si="112"/>
        <v>0</v>
      </c>
      <c r="AU893" s="9" t="str">
        <f t="shared" si="114"/>
        <v/>
      </c>
      <c r="AV893" s="19" t="str">
        <f t="shared" si="113"/>
        <v/>
      </c>
    </row>
    <row r="894" spans="45:48" x14ac:dyDescent="0.2">
      <c r="AS894" s="9" t="str">
        <f t="shared" si="111"/>
        <v xml:space="preserve"> </v>
      </c>
      <c r="AT894" s="9">
        <f t="shared" si="112"/>
        <v>0</v>
      </c>
      <c r="AU894" s="9" t="str">
        <f t="shared" si="114"/>
        <v/>
      </c>
      <c r="AV894" s="19" t="str">
        <f t="shared" si="113"/>
        <v/>
      </c>
    </row>
    <row r="895" spans="45:48" x14ac:dyDescent="0.2">
      <c r="AS895" s="9" t="str">
        <f t="shared" si="111"/>
        <v xml:space="preserve"> </v>
      </c>
      <c r="AT895" s="9">
        <f t="shared" si="112"/>
        <v>0</v>
      </c>
      <c r="AU895" s="9" t="str">
        <f t="shared" si="114"/>
        <v/>
      </c>
      <c r="AV895" s="19" t="str">
        <f t="shared" si="113"/>
        <v/>
      </c>
    </row>
    <row r="896" spans="45:48" x14ac:dyDescent="0.2">
      <c r="AS896" s="9" t="str">
        <f t="shared" si="111"/>
        <v xml:space="preserve"> </v>
      </c>
      <c r="AT896" s="9">
        <f t="shared" si="112"/>
        <v>0</v>
      </c>
      <c r="AU896" s="9" t="str">
        <f t="shared" si="114"/>
        <v/>
      </c>
      <c r="AV896" s="19" t="str">
        <f t="shared" si="113"/>
        <v/>
      </c>
    </row>
    <row r="897" spans="45:48" x14ac:dyDescent="0.2">
      <c r="AS897" s="9" t="str">
        <f t="shared" si="111"/>
        <v xml:space="preserve"> </v>
      </c>
      <c r="AT897" s="9">
        <f t="shared" si="112"/>
        <v>0</v>
      </c>
      <c r="AU897" s="9" t="str">
        <f t="shared" si="114"/>
        <v/>
      </c>
      <c r="AV897" s="19" t="str">
        <f t="shared" si="113"/>
        <v/>
      </c>
    </row>
    <row r="898" spans="45:48" x14ac:dyDescent="0.2">
      <c r="AS898" s="9" t="str">
        <f t="shared" ref="AS898:AS961" si="115">CONCATENATE(C898," ",B898)</f>
        <v xml:space="preserve"> </v>
      </c>
      <c r="AT898" s="9">
        <f t="shared" ref="AT898:AT961" si="116">D898</f>
        <v>0</v>
      </c>
      <c r="AU898" s="9" t="str">
        <f t="shared" si="114"/>
        <v/>
      </c>
      <c r="AV898" s="19" t="str">
        <f t="shared" si="113"/>
        <v/>
      </c>
    </row>
    <row r="899" spans="45:48" x14ac:dyDescent="0.2">
      <c r="AS899" s="9" t="str">
        <f t="shared" si="115"/>
        <v xml:space="preserve"> </v>
      </c>
      <c r="AT899" s="9">
        <f t="shared" si="116"/>
        <v>0</v>
      </c>
      <c r="AU899" s="9" t="str">
        <f t="shared" si="114"/>
        <v/>
      </c>
      <c r="AV899" s="19" t="str">
        <f t="shared" ref="AV899:AV962" si="117">IF(AND(AU899="OT",F899&lt;&gt;0), (AP899-F899)/24,"")</f>
        <v/>
      </c>
    </row>
    <row r="900" spans="45:48" x14ac:dyDescent="0.2">
      <c r="AS900" s="9" t="str">
        <f t="shared" si="115"/>
        <v xml:space="preserve"> </v>
      </c>
      <c r="AT900" s="9">
        <f t="shared" si="116"/>
        <v>0</v>
      </c>
      <c r="AU900" s="9" t="str">
        <f t="shared" si="114"/>
        <v/>
      </c>
      <c r="AV900" s="19" t="str">
        <f t="shared" si="117"/>
        <v/>
      </c>
    </row>
    <row r="901" spans="45:48" x14ac:dyDescent="0.2">
      <c r="AS901" s="9" t="str">
        <f t="shared" si="115"/>
        <v xml:space="preserve"> </v>
      </c>
      <c r="AT901" s="9">
        <f t="shared" si="116"/>
        <v>0</v>
      </c>
      <c r="AU901" s="9" t="str">
        <f t="shared" si="114"/>
        <v/>
      </c>
      <c r="AV901" s="19" t="str">
        <f t="shared" si="117"/>
        <v/>
      </c>
    </row>
    <row r="902" spans="45:48" x14ac:dyDescent="0.2">
      <c r="AS902" s="9" t="str">
        <f t="shared" si="115"/>
        <v xml:space="preserve"> </v>
      </c>
      <c r="AT902" s="9">
        <f t="shared" si="116"/>
        <v>0</v>
      </c>
      <c r="AU902" s="9" t="str">
        <f t="shared" si="114"/>
        <v/>
      </c>
      <c r="AV902" s="19" t="str">
        <f t="shared" si="117"/>
        <v/>
      </c>
    </row>
    <row r="903" spans="45:48" x14ac:dyDescent="0.2">
      <c r="AS903" s="9" t="str">
        <f t="shared" si="115"/>
        <v xml:space="preserve"> </v>
      </c>
      <c r="AT903" s="9">
        <f t="shared" si="116"/>
        <v>0</v>
      </c>
      <c r="AU903" s="9" t="str">
        <f t="shared" si="114"/>
        <v/>
      </c>
      <c r="AV903" s="19" t="str">
        <f t="shared" si="117"/>
        <v/>
      </c>
    </row>
    <row r="904" spans="45:48" x14ac:dyDescent="0.2">
      <c r="AS904" s="9" t="str">
        <f t="shared" si="115"/>
        <v xml:space="preserve"> </v>
      </c>
      <c r="AT904" s="9">
        <f t="shared" si="116"/>
        <v>0</v>
      </c>
      <c r="AU904" s="9" t="str">
        <f t="shared" si="114"/>
        <v/>
      </c>
      <c r="AV904" s="19" t="str">
        <f t="shared" si="117"/>
        <v/>
      </c>
    </row>
    <row r="905" spans="45:48" x14ac:dyDescent="0.2">
      <c r="AS905" s="9" t="str">
        <f t="shared" si="115"/>
        <v xml:space="preserve"> </v>
      </c>
      <c r="AT905" s="9">
        <f t="shared" si="116"/>
        <v>0</v>
      </c>
      <c r="AU905" s="9" t="str">
        <f t="shared" si="114"/>
        <v/>
      </c>
      <c r="AV905" s="19" t="str">
        <f t="shared" si="117"/>
        <v/>
      </c>
    </row>
    <row r="906" spans="45:48" x14ac:dyDescent="0.2">
      <c r="AS906" s="9" t="str">
        <f t="shared" si="115"/>
        <v xml:space="preserve"> </v>
      </c>
      <c r="AT906" s="9">
        <f t="shared" si="116"/>
        <v>0</v>
      </c>
      <c r="AU906" s="9" t="str">
        <f t="shared" si="114"/>
        <v/>
      </c>
      <c r="AV906" s="19" t="str">
        <f t="shared" si="117"/>
        <v/>
      </c>
    </row>
    <row r="907" spans="45:48" x14ac:dyDescent="0.2">
      <c r="AS907" s="9" t="str">
        <f t="shared" si="115"/>
        <v xml:space="preserve"> </v>
      </c>
      <c r="AT907" s="9">
        <f t="shared" si="116"/>
        <v>0</v>
      </c>
      <c r="AU907" s="9" t="str">
        <f t="shared" si="114"/>
        <v/>
      </c>
      <c r="AV907" s="19" t="str">
        <f t="shared" si="117"/>
        <v/>
      </c>
    </row>
    <row r="908" spans="45:48" x14ac:dyDescent="0.2">
      <c r="AS908" s="9" t="str">
        <f t="shared" si="115"/>
        <v xml:space="preserve"> </v>
      </c>
      <c r="AT908" s="9">
        <f t="shared" si="116"/>
        <v>0</v>
      </c>
      <c r="AU908" s="9" t="str">
        <f t="shared" si="114"/>
        <v/>
      </c>
      <c r="AV908" s="19" t="str">
        <f t="shared" si="117"/>
        <v/>
      </c>
    </row>
    <row r="909" spans="45:48" x14ac:dyDescent="0.2">
      <c r="AS909" s="9" t="str">
        <f t="shared" si="115"/>
        <v xml:space="preserve"> </v>
      </c>
      <c r="AT909" s="9">
        <f t="shared" si="116"/>
        <v>0</v>
      </c>
      <c r="AU909" s="9" t="str">
        <f t="shared" si="114"/>
        <v/>
      </c>
      <c r="AV909" s="19" t="str">
        <f t="shared" si="117"/>
        <v/>
      </c>
    </row>
    <row r="910" spans="45:48" x14ac:dyDescent="0.2">
      <c r="AS910" s="9" t="str">
        <f t="shared" si="115"/>
        <v xml:space="preserve"> </v>
      </c>
      <c r="AT910" s="9">
        <f t="shared" si="116"/>
        <v>0</v>
      </c>
      <c r="AU910" s="9" t="str">
        <f t="shared" si="114"/>
        <v/>
      </c>
      <c r="AV910" s="19" t="str">
        <f t="shared" si="117"/>
        <v/>
      </c>
    </row>
    <row r="911" spans="45:48" x14ac:dyDescent="0.2">
      <c r="AS911" s="9" t="str">
        <f t="shared" si="115"/>
        <v xml:space="preserve"> </v>
      </c>
      <c r="AT911" s="9">
        <f t="shared" si="116"/>
        <v>0</v>
      </c>
      <c r="AU911" s="9" t="str">
        <f t="shared" si="114"/>
        <v/>
      </c>
      <c r="AV911" s="19" t="str">
        <f t="shared" si="117"/>
        <v/>
      </c>
    </row>
    <row r="912" spans="45:48" x14ac:dyDescent="0.2">
      <c r="AS912" s="9" t="str">
        <f t="shared" si="115"/>
        <v xml:space="preserve"> </v>
      </c>
      <c r="AT912" s="9">
        <f t="shared" si="116"/>
        <v>0</v>
      </c>
      <c r="AU912" s="9" t="str">
        <f t="shared" si="114"/>
        <v/>
      </c>
      <c r="AV912" s="19" t="str">
        <f t="shared" si="117"/>
        <v/>
      </c>
    </row>
    <row r="913" spans="45:48" x14ac:dyDescent="0.2">
      <c r="AS913" s="9" t="str">
        <f t="shared" si="115"/>
        <v xml:space="preserve"> </v>
      </c>
      <c r="AT913" s="9">
        <f t="shared" si="116"/>
        <v>0</v>
      </c>
      <c r="AU913" s="9" t="str">
        <f t="shared" si="114"/>
        <v/>
      </c>
      <c r="AV913" s="19" t="str">
        <f t="shared" si="117"/>
        <v/>
      </c>
    </row>
    <row r="914" spans="45:48" x14ac:dyDescent="0.2">
      <c r="AS914" s="9" t="str">
        <f t="shared" si="115"/>
        <v xml:space="preserve"> </v>
      </c>
      <c r="AT914" s="9">
        <f t="shared" si="116"/>
        <v>0</v>
      </c>
      <c r="AU914" s="9" t="str">
        <f t="shared" si="114"/>
        <v/>
      </c>
      <c r="AV914" s="19" t="str">
        <f t="shared" si="117"/>
        <v/>
      </c>
    </row>
    <row r="915" spans="45:48" x14ac:dyDescent="0.2">
      <c r="AS915" s="9" t="str">
        <f t="shared" si="115"/>
        <v xml:space="preserve"> </v>
      </c>
      <c r="AT915" s="9">
        <f t="shared" si="116"/>
        <v>0</v>
      </c>
      <c r="AU915" s="9" t="str">
        <f t="shared" si="114"/>
        <v/>
      </c>
      <c r="AV915" s="19" t="str">
        <f t="shared" si="117"/>
        <v/>
      </c>
    </row>
    <row r="916" spans="45:48" x14ac:dyDescent="0.2">
      <c r="AS916" s="9" t="str">
        <f t="shared" si="115"/>
        <v xml:space="preserve"> </v>
      </c>
      <c r="AT916" s="9">
        <f t="shared" si="116"/>
        <v>0</v>
      </c>
      <c r="AU916" s="9" t="str">
        <f t="shared" si="114"/>
        <v/>
      </c>
      <c r="AV916" s="19" t="str">
        <f t="shared" si="117"/>
        <v/>
      </c>
    </row>
    <row r="917" spans="45:48" x14ac:dyDescent="0.2">
      <c r="AS917" s="9" t="str">
        <f t="shared" si="115"/>
        <v xml:space="preserve"> </v>
      </c>
      <c r="AT917" s="9">
        <f t="shared" si="116"/>
        <v>0</v>
      </c>
      <c r="AU917" s="9" t="str">
        <f t="shared" si="114"/>
        <v/>
      </c>
      <c r="AV917" s="19" t="str">
        <f t="shared" si="117"/>
        <v/>
      </c>
    </row>
    <row r="918" spans="45:48" x14ac:dyDescent="0.2">
      <c r="AS918" s="9" t="str">
        <f t="shared" si="115"/>
        <v xml:space="preserve"> </v>
      </c>
      <c r="AT918" s="9">
        <f t="shared" si="116"/>
        <v>0</v>
      </c>
      <c r="AU918" s="9" t="str">
        <f t="shared" si="114"/>
        <v/>
      </c>
      <c r="AV918" s="19" t="str">
        <f t="shared" si="117"/>
        <v/>
      </c>
    </row>
    <row r="919" spans="45:48" x14ac:dyDescent="0.2">
      <c r="AS919" s="9" t="str">
        <f t="shared" si="115"/>
        <v xml:space="preserve"> </v>
      </c>
      <c r="AT919" s="9">
        <f t="shared" si="116"/>
        <v>0</v>
      </c>
      <c r="AU919" s="9" t="str">
        <f t="shared" si="114"/>
        <v/>
      </c>
      <c r="AV919" s="19" t="str">
        <f t="shared" si="117"/>
        <v/>
      </c>
    </row>
    <row r="920" spans="45:48" x14ac:dyDescent="0.2">
      <c r="AS920" s="9" t="str">
        <f t="shared" si="115"/>
        <v xml:space="preserve"> </v>
      </c>
      <c r="AT920" s="9">
        <f t="shared" si="116"/>
        <v>0</v>
      </c>
      <c r="AU920" s="9" t="str">
        <f t="shared" si="114"/>
        <v/>
      </c>
      <c r="AV920" s="19" t="str">
        <f t="shared" si="117"/>
        <v/>
      </c>
    </row>
    <row r="921" spans="45:48" x14ac:dyDescent="0.2">
      <c r="AS921" s="9" t="str">
        <f t="shared" si="115"/>
        <v xml:space="preserve"> </v>
      </c>
      <c r="AT921" s="9">
        <f t="shared" si="116"/>
        <v>0</v>
      </c>
      <c r="AU921" s="9" t="str">
        <f t="shared" si="114"/>
        <v/>
      </c>
      <c r="AV921" s="19" t="str">
        <f t="shared" si="117"/>
        <v/>
      </c>
    </row>
    <row r="922" spans="45:48" x14ac:dyDescent="0.2">
      <c r="AS922" s="9" t="str">
        <f t="shared" si="115"/>
        <v xml:space="preserve"> </v>
      </c>
      <c r="AT922" s="9">
        <f t="shared" si="116"/>
        <v>0</v>
      </c>
      <c r="AU922" s="9" t="str">
        <f t="shared" si="114"/>
        <v/>
      </c>
      <c r="AV922" s="19" t="str">
        <f t="shared" si="117"/>
        <v/>
      </c>
    </row>
    <row r="923" spans="45:48" x14ac:dyDescent="0.2">
      <c r="AS923" s="9" t="str">
        <f t="shared" si="115"/>
        <v xml:space="preserve"> </v>
      </c>
      <c r="AT923" s="9">
        <f t="shared" si="116"/>
        <v>0</v>
      </c>
      <c r="AU923" s="9" t="str">
        <f t="shared" si="114"/>
        <v/>
      </c>
      <c r="AV923" s="19" t="str">
        <f t="shared" si="117"/>
        <v/>
      </c>
    </row>
    <row r="924" spans="45:48" x14ac:dyDescent="0.2">
      <c r="AS924" s="9" t="str">
        <f t="shared" si="115"/>
        <v xml:space="preserve"> </v>
      </c>
      <c r="AT924" s="9">
        <f t="shared" si="116"/>
        <v>0</v>
      </c>
      <c r="AU924" s="9" t="str">
        <f t="shared" si="114"/>
        <v/>
      </c>
      <c r="AV924" s="19" t="str">
        <f t="shared" si="117"/>
        <v/>
      </c>
    </row>
    <row r="925" spans="45:48" x14ac:dyDescent="0.2">
      <c r="AS925" s="9" t="str">
        <f t="shared" si="115"/>
        <v xml:space="preserve"> </v>
      </c>
      <c r="AT925" s="9">
        <f t="shared" si="116"/>
        <v>0</v>
      </c>
      <c r="AU925" s="9" t="str">
        <f t="shared" si="114"/>
        <v/>
      </c>
      <c r="AV925" s="19" t="str">
        <f t="shared" si="117"/>
        <v/>
      </c>
    </row>
    <row r="926" spans="45:48" x14ac:dyDescent="0.2">
      <c r="AS926" s="9" t="str">
        <f t="shared" si="115"/>
        <v xml:space="preserve"> </v>
      </c>
      <c r="AT926" s="9">
        <f t="shared" si="116"/>
        <v>0</v>
      </c>
      <c r="AU926" s="9" t="str">
        <f t="shared" si="114"/>
        <v/>
      </c>
      <c r="AV926" s="19" t="str">
        <f t="shared" si="117"/>
        <v/>
      </c>
    </row>
    <row r="927" spans="45:48" x14ac:dyDescent="0.2">
      <c r="AS927" s="9" t="str">
        <f t="shared" si="115"/>
        <v xml:space="preserve"> </v>
      </c>
      <c r="AT927" s="9">
        <f t="shared" si="116"/>
        <v>0</v>
      </c>
      <c r="AU927" s="9" t="str">
        <f t="shared" si="114"/>
        <v/>
      </c>
      <c r="AV927" s="19" t="str">
        <f t="shared" si="117"/>
        <v/>
      </c>
    </row>
    <row r="928" spans="45:48" x14ac:dyDescent="0.2">
      <c r="AS928" s="9" t="str">
        <f t="shared" si="115"/>
        <v xml:space="preserve"> </v>
      </c>
      <c r="AT928" s="9">
        <f t="shared" si="116"/>
        <v>0</v>
      </c>
      <c r="AU928" s="9" t="str">
        <f t="shared" si="114"/>
        <v/>
      </c>
      <c r="AV928" s="19" t="str">
        <f t="shared" si="117"/>
        <v/>
      </c>
    </row>
    <row r="929" spans="45:48" x14ac:dyDescent="0.2">
      <c r="AS929" s="9" t="str">
        <f t="shared" si="115"/>
        <v xml:space="preserve"> </v>
      </c>
      <c r="AT929" s="9">
        <f t="shared" si="116"/>
        <v>0</v>
      </c>
      <c r="AU929" s="9" t="str">
        <f t="shared" si="114"/>
        <v/>
      </c>
      <c r="AV929" s="19" t="str">
        <f t="shared" si="117"/>
        <v/>
      </c>
    </row>
    <row r="930" spans="45:48" x14ac:dyDescent="0.2">
      <c r="AS930" s="9" t="str">
        <f t="shared" si="115"/>
        <v xml:space="preserve"> </v>
      </c>
      <c r="AT930" s="9">
        <f t="shared" si="116"/>
        <v>0</v>
      </c>
      <c r="AU930" s="9" t="str">
        <f t="shared" si="114"/>
        <v/>
      </c>
      <c r="AV930" s="19" t="str">
        <f t="shared" si="117"/>
        <v/>
      </c>
    </row>
    <row r="931" spans="45:48" x14ac:dyDescent="0.2">
      <c r="AS931" s="9" t="str">
        <f t="shared" si="115"/>
        <v xml:space="preserve"> </v>
      </c>
      <c r="AT931" s="9">
        <f t="shared" si="116"/>
        <v>0</v>
      </c>
      <c r="AU931" s="9" t="str">
        <f t="shared" si="114"/>
        <v/>
      </c>
      <c r="AV931" s="19" t="str">
        <f t="shared" si="117"/>
        <v/>
      </c>
    </row>
    <row r="932" spans="45:48" x14ac:dyDescent="0.2">
      <c r="AS932" s="9" t="str">
        <f t="shared" si="115"/>
        <v xml:space="preserve"> </v>
      </c>
      <c r="AT932" s="9">
        <f t="shared" si="116"/>
        <v>0</v>
      </c>
      <c r="AU932" s="9" t="str">
        <f t="shared" si="114"/>
        <v/>
      </c>
      <c r="AV932" s="19" t="str">
        <f t="shared" si="117"/>
        <v/>
      </c>
    </row>
    <row r="933" spans="45:48" x14ac:dyDescent="0.2">
      <c r="AS933" s="9" t="str">
        <f t="shared" si="115"/>
        <v xml:space="preserve"> </v>
      </c>
      <c r="AT933" s="9">
        <f t="shared" si="116"/>
        <v>0</v>
      </c>
      <c r="AU933" s="9" t="str">
        <f t="shared" si="114"/>
        <v/>
      </c>
      <c r="AV933" s="19" t="str">
        <f t="shared" si="117"/>
        <v/>
      </c>
    </row>
    <row r="934" spans="45:48" x14ac:dyDescent="0.2">
      <c r="AS934" s="9" t="str">
        <f t="shared" si="115"/>
        <v xml:space="preserve"> </v>
      </c>
      <c r="AT934" s="9">
        <f t="shared" si="116"/>
        <v>0</v>
      </c>
      <c r="AU934" s="9" t="str">
        <f t="shared" si="114"/>
        <v/>
      </c>
      <c r="AV934" s="19" t="str">
        <f t="shared" si="117"/>
        <v/>
      </c>
    </row>
    <row r="935" spans="45:48" x14ac:dyDescent="0.2">
      <c r="AS935" s="9" t="str">
        <f t="shared" si="115"/>
        <v xml:space="preserve"> </v>
      </c>
      <c r="AT935" s="9">
        <f t="shared" si="116"/>
        <v>0</v>
      </c>
      <c r="AU935" s="9" t="str">
        <f t="shared" si="114"/>
        <v/>
      </c>
      <c r="AV935" s="19" t="str">
        <f t="shared" si="117"/>
        <v/>
      </c>
    </row>
    <row r="936" spans="45:48" x14ac:dyDescent="0.2">
      <c r="AS936" s="9" t="str">
        <f t="shared" si="115"/>
        <v xml:space="preserve"> </v>
      </c>
      <c r="AT936" s="9">
        <f t="shared" si="116"/>
        <v>0</v>
      </c>
      <c r="AU936" s="9" t="str">
        <f t="shared" si="114"/>
        <v/>
      </c>
      <c r="AV936" s="19" t="str">
        <f t="shared" si="117"/>
        <v/>
      </c>
    </row>
    <row r="937" spans="45:48" x14ac:dyDescent="0.2">
      <c r="AS937" s="9" t="str">
        <f t="shared" si="115"/>
        <v xml:space="preserve"> </v>
      </c>
      <c r="AT937" s="9">
        <f t="shared" si="116"/>
        <v>0</v>
      </c>
      <c r="AU937" s="9" t="str">
        <f t="shared" si="114"/>
        <v/>
      </c>
      <c r="AV937" s="19" t="str">
        <f t="shared" si="117"/>
        <v/>
      </c>
    </row>
    <row r="938" spans="45:48" x14ac:dyDescent="0.2">
      <c r="AS938" s="9" t="str">
        <f t="shared" si="115"/>
        <v xml:space="preserve"> </v>
      </c>
      <c r="AT938" s="9">
        <f t="shared" si="116"/>
        <v>0</v>
      </c>
      <c r="AU938" s="9" t="str">
        <f t="shared" si="114"/>
        <v/>
      </c>
      <c r="AV938" s="19" t="str">
        <f t="shared" si="117"/>
        <v/>
      </c>
    </row>
    <row r="939" spans="45:48" x14ac:dyDescent="0.2">
      <c r="AS939" s="9" t="str">
        <f t="shared" si="115"/>
        <v xml:space="preserve"> </v>
      </c>
      <c r="AT939" s="9">
        <f t="shared" si="116"/>
        <v>0</v>
      </c>
      <c r="AU939" s="9" t="str">
        <f t="shared" ref="AU939:AU1001" si="118">IF(AP939-F939&gt;0.15,"OT","")</f>
        <v/>
      </c>
      <c r="AV939" s="19" t="str">
        <f t="shared" si="117"/>
        <v/>
      </c>
    </row>
    <row r="940" spans="45:48" x14ac:dyDescent="0.2">
      <c r="AS940" s="9" t="str">
        <f t="shared" si="115"/>
        <v xml:space="preserve"> </v>
      </c>
      <c r="AT940" s="9">
        <f t="shared" si="116"/>
        <v>0</v>
      </c>
      <c r="AU940" s="9" t="str">
        <f t="shared" si="118"/>
        <v/>
      </c>
      <c r="AV940" s="19" t="str">
        <f t="shared" si="117"/>
        <v/>
      </c>
    </row>
    <row r="941" spans="45:48" x14ac:dyDescent="0.2">
      <c r="AS941" s="9" t="str">
        <f t="shared" si="115"/>
        <v xml:space="preserve"> </v>
      </c>
      <c r="AT941" s="9">
        <f t="shared" si="116"/>
        <v>0</v>
      </c>
      <c r="AU941" s="9" t="str">
        <f t="shared" si="118"/>
        <v/>
      </c>
      <c r="AV941" s="19" t="str">
        <f t="shared" si="117"/>
        <v/>
      </c>
    </row>
    <row r="942" spans="45:48" x14ac:dyDescent="0.2">
      <c r="AS942" s="9" t="str">
        <f t="shared" si="115"/>
        <v xml:space="preserve"> </v>
      </c>
      <c r="AT942" s="9">
        <f t="shared" si="116"/>
        <v>0</v>
      </c>
      <c r="AU942" s="9" t="str">
        <f t="shared" si="118"/>
        <v/>
      </c>
      <c r="AV942" s="19" t="str">
        <f t="shared" si="117"/>
        <v/>
      </c>
    </row>
    <row r="943" spans="45:48" x14ac:dyDescent="0.2">
      <c r="AS943" s="9" t="str">
        <f t="shared" si="115"/>
        <v xml:space="preserve"> </v>
      </c>
      <c r="AT943" s="9">
        <f t="shared" si="116"/>
        <v>0</v>
      </c>
      <c r="AU943" s="9" t="str">
        <f t="shared" si="118"/>
        <v/>
      </c>
      <c r="AV943" s="19" t="str">
        <f t="shared" si="117"/>
        <v/>
      </c>
    </row>
    <row r="944" spans="45:48" x14ac:dyDescent="0.2">
      <c r="AS944" s="9" t="str">
        <f t="shared" si="115"/>
        <v xml:space="preserve"> </v>
      </c>
      <c r="AT944" s="9">
        <f t="shared" si="116"/>
        <v>0</v>
      </c>
      <c r="AU944" s="9" t="str">
        <f t="shared" si="118"/>
        <v/>
      </c>
      <c r="AV944" s="19" t="str">
        <f t="shared" si="117"/>
        <v/>
      </c>
    </row>
    <row r="945" spans="45:48" x14ac:dyDescent="0.2">
      <c r="AS945" s="9" t="str">
        <f t="shared" si="115"/>
        <v xml:space="preserve"> </v>
      </c>
      <c r="AT945" s="9">
        <f t="shared" si="116"/>
        <v>0</v>
      </c>
      <c r="AU945" s="9" t="str">
        <f t="shared" si="118"/>
        <v/>
      </c>
      <c r="AV945" s="19" t="str">
        <f t="shared" si="117"/>
        <v/>
      </c>
    </row>
    <row r="946" spans="45:48" x14ac:dyDescent="0.2">
      <c r="AS946" s="9" t="str">
        <f t="shared" si="115"/>
        <v xml:space="preserve"> </v>
      </c>
      <c r="AT946" s="9">
        <f t="shared" si="116"/>
        <v>0</v>
      </c>
      <c r="AU946" s="9" t="str">
        <f t="shared" si="118"/>
        <v/>
      </c>
      <c r="AV946" s="19" t="str">
        <f t="shared" si="117"/>
        <v/>
      </c>
    </row>
    <row r="947" spans="45:48" x14ac:dyDescent="0.2">
      <c r="AS947" s="9" t="str">
        <f t="shared" si="115"/>
        <v xml:space="preserve"> </v>
      </c>
      <c r="AT947" s="9">
        <f t="shared" si="116"/>
        <v>0</v>
      </c>
      <c r="AU947" s="9" t="str">
        <f t="shared" si="118"/>
        <v/>
      </c>
      <c r="AV947" s="19" t="str">
        <f t="shared" si="117"/>
        <v/>
      </c>
    </row>
    <row r="948" spans="45:48" x14ac:dyDescent="0.2">
      <c r="AS948" s="9" t="str">
        <f t="shared" si="115"/>
        <v xml:space="preserve"> </v>
      </c>
      <c r="AT948" s="9">
        <f t="shared" si="116"/>
        <v>0</v>
      </c>
      <c r="AU948" s="9" t="str">
        <f t="shared" si="118"/>
        <v/>
      </c>
      <c r="AV948" s="19" t="str">
        <f t="shared" si="117"/>
        <v/>
      </c>
    </row>
    <row r="949" spans="45:48" x14ac:dyDescent="0.2">
      <c r="AS949" s="9" t="str">
        <f t="shared" si="115"/>
        <v xml:space="preserve"> </v>
      </c>
      <c r="AT949" s="9">
        <f t="shared" si="116"/>
        <v>0</v>
      </c>
      <c r="AU949" s="9" t="str">
        <f t="shared" si="118"/>
        <v/>
      </c>
      <c r="AV949" s="19" t="str">
        <f t="shared" si="117"/>
        <v/>
      </c>
    </row>
    <row r="950" spans="45:48" x14ac:dyDescent="0.2">
      <c r="AS950" s="9" t="str">
        <f t="shared" si="115"/>
        <v xml:space="preserve"> </v>
      </c>
      <c r="AT950" s="9">
        <f t="shared" si="116"/>
        <v>0</v>
      </c>
      <c r="AU950" s="9" t="str">
        <f t="shared" si="118"/>
        <v/>
      </c>
      <c r="AV950" s="19" t="str">
        <f t="shared" si="117"/>
        <v/>
      </c>
    </row>
    <row r="951" spans="45:48" x14ac:dyDescent="0.2">
      <c r="AS951" s="9" t="str">
        <f t="shared" si="115"/>
        <v xml:space="preserve"> </v>
      </c>
      <c r="AT951" s="9">
        <f t="shared" si="116"/>
        <v>0</v>
      </c>
      <c r="AU951" s="9" t="str">
        <f t="shared" si="118"/>
        <v/>
      </c>
      <c r="AV951" s="19" t="str">
        <f t="shared" si="117"/>
        <v/>
      </c>
    </row>
    <row r="952" spans="45:48" x14ac:dyDescent="0.2">
      <c r="AS952" s="9" t="str">
        <f t="shared" si="115"/>
        <v xml:space="preserve"> </v>
      </c>
      <c r="AT952" s="9">
        <f t="shared" si="116"/>
        <v>0</v>
      </c>
      <c r="AU952" s="9" t="str">
        <f t="shared" si="118"/>
        <v/>
      </c>
      <c r="AV952" s="19" t="str">
        <f t="shared" si="117"/>
        <v/>
      </c>
    </row>
    <row r="953" spans="45:48" x14ac:dyDescent="0.2">
      <c r="AS953" s="9" t="str">
        <f t="shared" si="115"/>
        <v xml:space="preserve"> </v>
      </c>
      <c r="AT953" s="9">
        <f t="shared" si="116"/>
        <v>0</v>
      </c>
      <c r="AU953" s="9" t="str">
        <f t="shared" si="118"/>
        <v/>
      </c>
      <c r="AV953" s="19" t="str">
        <f t="shared" si="117"/>
        <v/>
      </c>
    </row>
    <row r="954" spans="45:48" x14ac:dyDescent="0.2">
      <c r="AS954" s="9" t="str">
        <f t="shared" si="115"/>
        <v xml:space="preserve"> </v>
      </c>
      <c r="AT954" s="9">
        <f t="shared" si="116"/>
        <v>0</v>
      </c>
      <c r="AU954" s="9" t="str">
        <f t="shared" si="118"/>
        <v/>
      </c>
      <c r="AV954" s="19" t="str">
        <f t="shared" si="117"/>
        <v/>
      </c>
    </row>
    <row r="955" spans="45:48" x14ac:dyDescent="0.2">
      <c r="AS955" s="9" t="str">
        <f t="shared" si="115"/>
        <v xml:space="preserve"> </v>
      </c>
      <c r="AT955" s="9">
        <f t="shared" si="116"/>
        <v>0</v>
      </c>
      <c r="AU955" s="9" t="str">
        <f t="shared" si="118"/>
        <v/>
      </c>
      <c r="AV955" s="19" t="str">
        <f t="shared" si="117"/>
        <v/>
      </c>
    </row>
    <row r="956" spans="45:48" x14ac:dyDescent="0.2">
      <c r="AS956" s="9" t="str">
        <f t="shared" si="115"/>
        <v xml:space="preserve"> </v>
      </c>
      <c r="AT956" s="9">
        <f t="shared" si="116"/>
        <v>0</v>
      </c>
      <c r="AU956" s="9" t="str">
        <f t="shared" si="118"/>
        <v/>
      </c>
      <c r="AV956" s="19" t="str">
        <f t="shared" si="117"/>
        <v/>
      </c>
    </row>
    <row r="957" spans="45:48" x14ac:dyDescent="0.2">
      <c r="AS957" s="9" t="str">
        <f t="shared" si="115"/>
        <v xml:space="preserve"> </v>
      </c>
      <c r="AT957" s="9">
        <f t="shared" si="116"/>
        <v>0</v>
      </c>
      <c r="AU957" s="9" t="str">
        <f t="shared" si="118"/>
        <v/>
      </c>
      <c r="AV957" s="19" t="str">
        <f t="shared" si="117"/>
        <v/>
      </c>
    </row>
    <row r="958" spans="45:48" x14ac:dyDescent="0.2">
      <c r="AS958" s="9" t="str">
        <f t="shared" si="115"/>
        <v xml:space="preserve"> </v>
      </c>
      <c r="AT958" s="9">
        <f t="shared" si="116"/>
        <v>0</v>
      </c>
      <c r="AU958" s="9" t="str">
        <f t="shared" si="118"/>
        <v/>
      </c>
      <c r="AV958" s="19" t="str">
        <f t="shared" si="117"/>
        <v/>
      </c>
    </row>
    <row r="959" spans="45:48" x14ac:dyDescent="0.2">
      <c r="AS959" s="9" t="str">
        <f t="shared" si="115"/>
        <v xml:space="preserve"> </v>
      </c>
      <c r="AT959" s="9">
        <f t="shared" si="116"/>
        <v>0</v>
      </c>
      <c r="AU959" s="9" t="str">
        <f t="shared" si="118"/>
        <v/>
      </c>
      <c r="AV959" s="19" t="str">
        <f t="shared" si="117"/>
        <v/>
      </c>
    </row>
    <row r="960" spans="45:48" x14ac:dyDescent="0.2">
      <c r="AS960" s="9" t="str">
        <f t="shared" si="115"/>
        <v xml:space="preserve"> </v>
      </c>
      <c r="AT960" s="9">
        <f t="shared" si="116"/>
        <v>0</v>
      </c>
      <c r="AU960" s="9" t="str">
        <f t="shared" si="118"/>
        <v/>
      </c>
      <c r="AV960" s="19" t="str">
        <f t="shared" si="117"/>
        <v/>
      </c>
    </row>
    <row r="961" spans="45:48" x14ac:dyDescent="0.2">
      <c r="AS961" s="9" t="str">
        <f t="shared" si="115"/>
        <v xml:space="preserve"> </v>
      </c>
      <c r="AT961" s="9">
        <f t="shared" si="116"/>
        <v>0</v>
      </c>
      <c r="AU961" s="9" t="str">
        <f t="shared" si="118"/>
        <v/>
      </c>
      <c r="AV961" s="19" t="str">
        <f t="shared" si="117"/>
        <v/>
      </c>
    </row>
    <row r="962" spans="45:48" x14ac:dyDescent="0.2">
      <c r="AS962" s="9" t="str">
        <f t="shared" ref="AS962:AS1001" si="119">CONCATENATE(C962," ",B962)</f>
        <v xml:space="preserve"> </v>
      </c>
      <c r="AT962" s="9">
        <f t="shared" ref="AT962:AT1001" si="120">D962</f>
        <v>0</v>
      </c>
      <c r="AU962" s="9" t="str">
        <f t="shared" si="118"/>
        <v/>
      </c>
      <c r="AV962" s="19" t="str">
        <f t="shared" si="117"/>
        <v/>
      </c>
    </row>
    <row r="963" spans="45:48" x14ac:dyDescent="0.2">
      <c r="AS963" s="9" t="str">
        <f t="shared" si="119"/>
        <v xml:space="preserve"> </v>
      </c>
      <c r="AT963" s="9">
        <f t="shared" si="120"/>
        <v>0</v>
      </c>
      <c r="AU963" s="9" t="str">
        <f t="shared" si="118"/>
        <v/>
      </c>
      <c r="AV963" s="19" t="str">
        <f t="shared" ref="AV963:AV1001" si="121">IF(AND(AU963="OT",F963&lt;&gt;0), (AP963-F963)/24,"")</f>
        <v/>
      </c>
    </row>
    <row r="964" spans="45:48" x14ac:dyDescent="0.2">
      <c r="AS964" s="9" t="str">
        <f t="shared" si="119"/>
        <v xml:space="preserve"> </v>
      </c>
      <c r="AT964" s="9">
        <f t="shared" si="120"/>
        <v>0</v>
      </c>
      <c r="AU964" s="9" t="str">
        <f t="shared" si="118"/>
        <v/>
      </c>
      <c r="AV964" s="19" t="str">
        <f t="shared" si="121"/>
        <v/>
      </c>
    </row>
    <row r="965" spans="45:48" x14ac:dyDescent="0.2">
      <c r="AS965" s="9" t="str">
        <f t="shared" si="119"/>
        <v xml:space="preserve"> </v>
      </c>
      <c r="AT965" s="9">
        <f t="shared" si="120"/>
        <v>0</v>
      </c>
      <c r="AU965" s="9" t="str">
        <f t="shared" si="118"/>
        <v/>
      </c>
      <c r="AV965" s="19" t="str">
        <f t="shared" si="121"/>
        <v/>
      </c>
    </row>
    <row r="966" spans="45:48" x14ac:dyDescent="0.2">
      <c r="AS966" s="9" t="str">
        <f t="shared" si="119"/>
        <v xml:space="preserve"> </v>
      </c>
      <c r="AT966" s="9">
        <f t="shared" si="120"/>
        <v>0</v>
      </c>
      <c r="AU966" s="9" t="str">
        <f t="shared" si="118"/>
        <v/>
      </c>
      <c r="AV966" s="19" t="str">
        <f t="shared" si="121"/>
        <v/>
      </c>
    </row>
    <row r="967" spans="45:48" x14ac:dyDescent="0.2">
      <c r="AS967" s="9" t="str">
        <f t="shared" si="119"/>
        <v xml:space="preserve"> </v>
      </c>
      <c r="AT967" s="9">
        <f t="shared" si="120"/>
        <v>0</v>
      </c>
      <c r="AU967" s="9" t="str">
        <f t="shared" si="118"/>
        <v/>
      </c>
      <c r="AV967" s="19" t="str">
        <f t="shared" si="121"/>
        <v/>
      </c>
    </row>
    <row r="968" spans="45:48" x14ac:dyDescent="0.2">
      <c r="AS968" s="9" t="str">
        <f t="shared" si="119"/>
        <v xml:space="preserve"> </v>
      </c>
      <c r="AT968" s="9">
        <f t="shared" si="120"/>
        <v>0</v>
      </c>
      <c r="AU968" s="9" t="str">
        <f t="shared" si="118"/>
        <v/>
      </c>
      <c r="AV968" s="19" t="str">
        <f t="shared" si="121"/>
        <v/>
      </c>
    </row>
    <row r="969" spans="45:48" x14ac:dyDescent="0.2">
      <c r="AS969" s="9" t="str">
        <f t="shared" si="119"/>
        <v xml:space="preserve"> </v>
      </c>
      <c r="AT969" s="9">
        <f t="shared" si="120"/>
        <v>0</v>
      </c>
      <c r="AU969" s="9" t="str">
        <f t="shared" si="118"/>
        <v/>
      </c>
      <c r="AV969" s="19" t="str">
        <f t="shared" si="121"/>
        <v/>
      </c>
    </row>
    <row r="970" spans="45:48" x14ac:dyDescent="0.2">
      <c r="AS970" s="9" t="str">
        <f t="shared" si="119"/>
        <v xml:space="preserve"> </v>
      </c>
      <c r="AT970" s="9">
        <f t="shared" si="120"/>
        <v>0</v>
      </c>
      <c r="AU970" s="9" t="str">
        <f t="shared" si="118"/>
        <v/>
      </c>
      <c r="AV970" s="19" t="str">
        <f t="shared" si="121"/>
        <v/>
      </c>
    </row>
    <row r="971" spans="45:48" x14ac:dyDescent="0.2">
      <c r="AS971" s="9" t="str">
        <f t="shared" si="119"/>
        <v xml:space="preserve"> </v>
      </c>
      <c r="AT971" s="9">
        <f t="shared" si="120"/>
        <v>0</v>
      </c>
      <c r="AU971" s="9" t="str">
        <f t="shared" si="118"/>
        <v/>
      </c>
      <c r="AV971" s="19" t="str">
        <f t="shared" si="121"/>
        <v/>
      </c>
    </row>
    <row r="972" spans="45:48" x14ac:dyDescent="0.2">
      <c r="AS972" s="9" t="str">
        <f t="shared" si="119"/>
        <v xml:space="preserve"> </v>
      </c>
      <c r="AT972" s="9">
        <f t="shared" si="120"/>
        <v>0</v>
      </c>
      <c r="AU972" s="9" t="str">
        <f t="shared" si="118"/>
        <v/>
      </c>
      <c r="AV972" s="19" t="str">
        <f t="shared" si="121"/>
        <v/>
      </c>
    </row>
    <row r="973" spans="45:48" x14ac:dyDescent="0.2">
      <c r="AS973" s="9" t="str">
        <f t="shared" si="119"/>
        <v xml:space="preserve"> </v>
      </c>
      <c r="AT973" s="9">
        <f t="shared" si="120"/>
        <v>0</v>
      </c>
      <c r="AU973" s="9" t="str">
        <f t="shared" si="118"/>
        <v/>
      </c>
      <c r="AV973" s="19" t="str">
        <f t="shared" si="121"/>
        <v/>
      </c>
    </row>
    <row r="974" spans="45:48" x14ac:dyDescent="0.2">
      <c r="AS974" s="9" t="str">
        <f t="shared" si="119"/>
        <v xml:space="preserve"> </v>
      </c>
      <c r="AT974" s="9">
        <f t="shared" si="120"/>
        <v>0</v>
      </c>
      <c r="AU974" s="9" t="str">
        <f t="shared" si="118"/>
        <v/>
      </c>
      <c r="AV974" s="19" t="str">
        <f t="shared" si="121"/>
        <v/>
      </c>
    </row>
    <row r="975" spans="45:48" x14ac:dyDescent="0.2">
      <c r="AS975" s="9" t="str">
        <f t="shared" si="119"/>
        <v xml:space="preserve"> </v>
      </c>
      <c r="AT975" s="9">
        <f t="shared" si="120"/>
        <v>0</v>
      </c>
      <c r="AU975" s="9" t="str">
        <f t="shared" si="118"/>
        <v/>
      </c>
      <c r="AV975" s="19" t="str">
        <f t="shared" si="121"/>
        <v/>
      </c>
    </row>
    <row r="976" spans="45:48" x14ac:dyDescent="0.2">
      <c r="AS976" s="9" t="str">
        <f t="shared" si="119"/>
        <v xml:space="preserve"> </v>
      </c>
      <c r="AT976" s="9">
        <f t="shared" si="120"/>
        <v>0</v>
      </c>
      <c r="AU976" s="9" t="str">
        <f t="shared" si="118"/>
        <v/>
      </c>
      <c r="AV976" s="19" t="str">
        <f t="shared" si="121"/>
        <v/>
      </c>
    </row>
    <row r="977" spans="45:48" x14ac:dyDescent="0.2">
      <c r="AS977" s="9" t="str">
        <f t="shared" si="119"/>
        <v xml:space="preserve"> </v>
      </c>
      <c r="AT977" s="9">
        <f t="shared" si="120"/>
        <v>0</v>
      </c>
      <c r="AU977" s="9" t="str">
        <f t="shared" si="118"/>
        <v/>
      </c>
      <c r="AV977" s="19" t="str">
        <f t="shared" si="121"/>
        <v/>
      </c>
    </row>
    <row r="978" spans="45:48" x14ac:dyDescent="0.2">
      <c r="AS978" s="9" t="str">
        <f t="shared" si="119"/>
        <v xml:space="preserve"> </v>
      </c>
      <c r="AT978" s="9">
        <f t="shared" si="120"/>
        <v>0</v>
      </c>
      <c r="AU978" s="9" t="str">
        <f t="shared" si="118"/>
        <v/>
      </c>
      <c r="AV978" s="19" t="str">
        <f t="shared" si="121"/>
        <v/>
      </c>
    </row>
    <row r="979" spans="45:48" x14ac:dyDescent="0.2">
      <c r="AS979" s="9" t="str">
        <f t="shared" si="119"/>
        <v xml:space="preserve"> </v>
      </c>
      <c r="AT979" s="9">
        <f t="shared" si="120"/>
        <v>0</v>
      </c>
      <c r="AU979" s="9" t="str">
        <f t="shared" si="118"/>
        <v/>
      </c>
      <c r="AV979" s="19" t="str">
        <f t="shared" si="121"/>
        <v/>
      </c>
    </row>
    <row r="980" spans="45:48" x14ac:dyDescent="0.2">
      <c r="AS980" s="9" t="str">
        <f t="shared" si="119"/>
        <v xml:space="preserve"> </v>
      </c>
      <c r="AT980" s="9">
        <f t="shared" si="120"/>
        <v>0</v>
      </c>
      <c r="AU980" s="9" t="str">
        <f t="shared" si="118"/>
        <v/>
      </c>
      <c r="AV980" s="19" t="str">
        <f t="shared" si="121"/>
        <v/>
      </c>
    </row>
    <row r="981" spans="45:48" x14ac:dyDescent="0.2">
      <c r="AS981" s="9" t="str">
        <f t="shared" si="119"/>
        <v xml:space="preserve"> </v>
      </c>
      <c r="AT981" s="9">
        <f t="shared" si="120"/>
        <v>0</v>
      </c>
      <c r="AU981" s="9" t="str">
        <f t="shared" si="118"/>
        <v/>
      </c>
      <c r="AV981" s="19" t="str">
        <f t="shared" si="121"/>
        <v/>
      </c>
    </row>
    <row r="982" spans="45:48" x14ac:dyDescent="0.2">
      <c r="AS982" s="9" t="str">
        <f t="shared" si="119"/>
        <v xml:space="preserve"> </v>
      </c>
      <c r="AT982" s="9">
        <f t="shared" si="120"/>
        <v>0</v>
      </c>
      <c r="AU982" s="9" t="str">
        <f t="shared" si="118"/>
        <v/>
      </c>
      <c r="AV982" s="19" t="str">
        <f t="shared" si="121"/>
        <v/>
      </c>
    </row>
    <row r="983" spans="45:48" x14ac:dyDescent="0.2">
      <c r="AS983" s="9" t="str">
        <f t="shared" si="119"/>
        <v xml:space="preserve"> </v>
      </c>
      <c r="AT983" s="9">
        <f t="shared" si="120"/>
        <v>0</v>
      </c>
      <c r="AU983" s="9" t="str">
        <f t="shared" si="118"/>
        <v/>
      </c>
      <c r="AV983" s="19" t="str">
        <f t="shared" si="121"/>
        <v/>
      </c>
    </row>
    <row r="984" spans="45:48" x14ac:dyDescent="0.2">
      <c r="AS984" s="9" t="str">
        <f t="shared" si="119"/>
        <v xml:space="preserve"> </v>
      </c>
      <c r="AT984" s="9">
        <f t="shared" si="120"/>
        <v>0</v>
      </c>
      <c r="AU984" s="9" t="str">
        <f t="shared" si="118"/>
        <v/>
      </c>
      <c r="AV984" s="19" t="str">
        <f t="shared" si="121"/>
        <v/>
      </c>
    </row>
    <row r="985" spans="45:48" x14ac:dyDescent="0.2">
      <c r="AS985" s="9" t="str">
        <f t="shared" si="119"/>
        <v xml:space="preserve"> </v>
      </c>
      <c r="AT985" s="9">
        <f t="shared" si="120"/>
        <v>0</v>
      </c>
      <c r="AU985" s="9" t="str">
        <f t="shared" si="118"/>
        <v/>
      </c>
      <c r="AV985" s="19" t="str">
        <f t="shared" si="121"/>
        <v/>
      </c>
    </row>
    <row r="986" spans="45:48" x14ac:dyDescent="0.2">
      <c r="AS986" s="9" t="str">
        <f t="shared" si="119"/>
        <v xml:space="preserve"> </v>
      </c>
      <c r="AT986" s="9">
        <f t="shared" si="120"/>
        <v>0</v>
      </c>
      <c r="AU986" s="9" t="str">
        <f t="shared" si="118"/>
        <v/>
      </c>
      <c r="AV986" s="19" t="str">
        <f t="shared" si="121"/>
        <v/>
      </c>
    </row>
    <row r="987" spans="45:48" x14ac:dyDescent="0.2">
      <c r="AS987" s="9" t="str">
        <f t="shared" si="119"/>
        <v xml:space="preserve"> </v>
      </c>
      <c r="AT987" s="9">
        <f t="shared" si="120"/>
        <v>0</v>
      </c>
      <c r="AU987" s="9" t="str">
        <f t="shared" si="118"/>
        <v/>
      </c>
      <c r="AV987" s="19" t="str">
        <f t="shared" si="121"/>
        <v/>
      </c>
    </row>
    <row r="988" spans="45:48" x14ac:dyDescent="0.2">
      <c r="AS988" s="9" t="str">
        <f t="shared" si="119"/>
        <v xml:space="preserve"> </v>
      </c>
      <c r="AT988" s="9">
        <f t="shared" si="120"/>
        <v>0</v>
      </c>
      <c r="AU988" s="9" t="str">
        <f t="shared" si="118"/>
        <v/>
      </c>
      <c r="AV988" s="19" t="str">
        <f t="shared" si="121"/>
        <v/>
      </c>
    </row>
    <row r="989" spans="45:48" x14ac:dyDescent="0.2">
      <c r="AS989" s="9" t="str">
        <f t="shared" si="119"/>
        <v xml:space="preserve"> </v>
      </c>
      <c r="AT989" s="9">
        <f t="shared" si="120"/>
        <v>0</v>
      </c>
      <c r="AU989" s="9" t="str">
        <f t="shared" si="118"/>
        <v/>
      </c>
      <c r="AV989" s="19" t="str">
        <f t="shared" si="121"/>
        <v/>
      </c>
    </row>
    <row r="990" spans="45:48" x14ac:dyDescent="0.2">
      <c r="AS990" s="9" t="str">
        <f t="shared" si="119"/>
        <v xml:space="preserve"> </v>
      </c>
      <c r="AT990" s="9">
        <f t="shared" si="120"/>
        <v>0</v>
      </c>
      <c r="AU990" s="9" t="str">
        <f t="shared" si="118"/>
        <v/>
      </c>
      <c r="AV990" s="19" t="str">
        <f t="shared" si="121"/>
        <v/>
      </c>
    </row>
    <row r="991" spans="45:48" x14ac:dyDescent="0.2">
      <c r="AS991" s="9" t="str">
        <f t="shared" si="119"/>
        <v xml:space="preserve"> </v>
      </c>
      <c r="AT991" s="9">
        <f t="shared" si="120"/>
        <v>0</v>
      </c>
      <c r="AU991" s="9" t="str">
        <f t="shared" si="118"/>
        <v/>
      </c>
      <c r="AV991" s="19" t="str">
        <f t="shared" si="121"/>
        <v/>
      </c>
    </row>
    <row r="992" spans="45:48" x14ac:dyDescent="0.2">
      <c r="AS992" s="9" t="str">
        <f t="shared" si="119"/>
        <v xml:space="preserve"> </v>
      </c>
      <c r="AT992" s="9">
        <f t="shared" si="120"/>
        <v>0</v>
      </c>
      <c r="AU992" s="9" t="str">
        <f t="shared" si="118"/>
        <v/>
      </c>
      <c r="AV992" s="19" t="str">
        <f t="shared" si="121"/>
        <v/>
      </c>
    </row>
    <row r="993" spans="45:48" x14ac:dyDescent="0.2">
      <c r="AS993" s="9" t="str">
        <f t="shared" si="119"/>
        <v xml:space="preserve"> </v>
      </c>
      <c r="AT993" s="9">
        <f t="shared" si="120"/>
        <v>0</v>
      </c>
      <c r="AU993" s="9" t="str">
        <f t="shared" si="118"/>
        <v/>
      </c>
      <c r="AV993" s="19" t="str">
        <f t="shared" si="121"/>
        <v/>
      </c>
    </row>
    <row r="994" spans="45:48" x14ac:dyDescent="0.2">
      <c r="AS994" s="9" t="str">
        <f t="shared" si="119"/>
        <v xml:space="preserve"> </v>
      </c>
      <c r="AT994" s="9">
        <f t="shared" si="120"/>
        <v>0</v>
      </c>
      <c r="AU994" s="9" t="str">
        <f t="shared" si="118"/>
        <v/>
      </c>
      <c r="AV994" s="19" t="str">
        <f t="shared" si="121"/>
        <v/>
      </c>
    </row>
    <row r="995" spans="45:48" x14ac:dyDescent="0.2">
      <c r="AS995" s="9" t="str">
        <f t="shared" si="119"/>
        <v xml:space="preserve"> </v>
      </c>
      <c r="AT995" s="9">
        <f t="shared" si="120"/>
        <v>0</v>
      </c>
      <c r="AU995" s="9" t="str">
        <f t="shared" si="118"/>
        <v/>
      </c>
      <c r="AV995" s="19" t="str">
        <f t="shared" si="121"/>
        <v/>
      </c>
    </row>
    <row r="996" spans="45:48" x14ac:dyDescent="0.2">
      <c r="AS996" s="9" t="str">
        <f t="shared" si="119"/>
        <v xml:space="preserve"> </v>
      </c>
      <c r="AT996" s="9">
        <f t="shared" si="120"/>
        <v>0</v>
      </c>
      <c r="AU996" s="9" t="str">
        <f t="shared" si="118"/>
        <v/>
      </c>
      <c r="AV996" s="19" t="str">
        <f t="shared" si="121"/>
        <v/>
      </c>
    </row>
    <row r="997" spans="45:48" x14ac:dyDescent="0.2">
      <c r="AS997" s="9" t="str">
        <f t="shared" si="119"/>
        <v xml:space="preserve"> </v>
      </c>
      <c r="AT997" s="9">
        <f t="shared" si="120"/>
        <v>0</v>
      </c>
      <c r="AU997" s="9" t="str">
        <f t="shared" si="118"/>
        <v/>
      </c>
      <c r="AV997" s="19" t="str">
        <f t="shared" si="121"/>
        <v/>
      </c>
    </row>
    <row r="998" spans="45:48" x14ac:dyDescent="0.2">
      <c r="AS998" s="9" t="str">
        <f t="shared" si="119"/>
        <v xml:space="preserve"> </v>
      </c>
      <c r="AT998" s="9">
        <f t="shared" si="120"/>
        <v>0</v>
      </c>
      <c r="AU998" s="9" t="str">
        <f t="shared" si="118"/>
        <v/>
      </c>
      <c r="AV998" s="19" t="str">
        <f t="shared" si="121"/>
        <v/>
      </c>
    </row>
    <row r="999" spans="45:48" x14ac:dyDescent="0.2">
      <c r="AS999" s="9" t="str">
        <f t="shared" si="119"/>
        <v xml:space="preserve"> </v>
      </c>
      <c r="AT999" s="9">
        <f t="shared" si="120"/>
        <v>0</v>
      </c>
      <c r="AU999" s="9" t="str">
        <f t="shared" si="118"/>
        <v/>
      </c>
      <c r="AV999" s="19" t="str">
        <f t="shared" si="121"/>
        <v/>
      </c>
    </row>
    <row r="1000" spans="45:48" x14ac:dyDescent="0.2">
      <c r="AS1000" s="9" t="str">
        <f t="shared" si="119"/>
        <v xml:space="preserve"> </v>
      </c>
      <c r="AT1000" s="9">
        <f t="shared" si="120"/>
        <v>0</v>
      </c>
      <c r="AU1000" s="9" t="str">
        <f t="shared" si="118"/>
        <v/>
      </c>
      <c r="AV1000" s="19" t="str">
        <f t="shared" si="121"/>
        <v/>
      </c>
    </row>
    <row r="1001" spans="45:48" x14ac:dyDescent="0.2">
      <c r="AS1001" s="9" t="str">
        <f t="shared" si="119"/>
        <v xml:space="preserve"> </v>
      </c>
      <c r="AT1001" s="9">
        <f t="shared" si="120"/>
        <v>0</v>
      </c>
      <c r="AU1001" s="9" t="str">
        <f t="shared" si="118"/>
        <v/>
      </c>
      <c r="AV1001" s="19" t="str">
        <f t="shared" si="121"/>
        <v/>
      </c>
    </row>
  </sheetData>
  <autoFilter ref="A1:O425" xr:uid="{00000000-0009-0000-0000-000000000000}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673"/>
  <sheetViews>
    <sheetView workbookViewId="0">
      <selection activeCell="D19" sqref="A1:F519"/>
    </sheetView>
  </sheetViews>
  <sheetFormatPr defaultRowHeight="12.75" x14ac:dyDescent="0.2"/>
  <cols>
    <col min="1" max="1" width="15.7109375" customWidth="1"/>
    <col min="2" max="2" width="25.7109375" customWidth="1"/>
    <col min="3" max="3" width="20.7109375" customWidth="1"/>
    <col min="4" max="4" width="25.7109375" customWidth="1"/>
    <col min="5" max="5" width="9.7109375" customWidth="1"/>
    <col min="6" max="6" width="15.7109375" customWidth="1"/>
  </cols>
  <sheetData>
    <row r="1" spans="1:6" x14ac:dyDescent="0.2">
      <c r="A1" s="131" t="s">
        <v>2589</v>
      </c>
      <c r="B1" s="131" t="s">
        <v>63</v>
      </c>
      <c r="C1" s="131" t="s">
        <v>5</v>
      </c>
      <c r="D1" s="131" t="s">
        <v>3</v>
      </c>
      <c r="E1" s="131"/>
      <c r="F1" s="131" t="s">
        <v>4</v>
      </c>
    </row>
    <row r="2" spans="1:6" x14ac:dyDescent="0.2">
      <c r="A2" s="1">
        <v>254324</v>
      </c>
      <c r="B2" s="1" t="s">
        <v>987</v>
      </c>
      <c r="C2" s="1" t="s">
        <v>781</v>
      </c>
      <c r="D2" s="1" t="s">
        <v>26</v>
      </c>
      <c r="E2" s="1">
        <v>0</v>
      </c>
      <c r="F2" s="1" t="s">
        <v>988</v>
      </c>
    </row>
    <row r="3" spans="1:6" x14ac:dyDescent="0.2">
      <c r="A3" s="1">
        <v>253962</v>
      </c>
      <c r="B3" s="1" t="s">
        <v>989</v>
      </c>
      <c r="C3" s="1" t="s">
        <v>990</v>
      </c>
      <c r="D3" s="1" t="s">
        <v>2592</v>
      </c>
      <c r="E3" s="1">
        <v>0</v>
      </c>
      <c r="F3" s="1" t="s">
        <v>991</v>
      </c>
    </row>
    <row r="4" spans="1:6" x14ac:dyDescent="0.2">
      <c r="A4" s="1">
        <v>112734</v>
      </c>
      <c r="B4" s="1" t="s">
        <v>992</v>
      </c>
      <c r="C4" s="1" t="s">
        <v>3110</v>
      </c>
      <c r="D4" s="1" t="s">
        <v>26</v>
      </c>
      <c r="E4" s="1">
        <v>0</v>
      </c>
      <c r="F4" s="1" t="s">
        <v>993</v>
      </c>
    </row>
    <row r="5" spans="1:6" x14ac:dyDescent="0.2">
      <c r="A5" s="1">
        <v>241593</v>
      </c>
      <c r="B5" s="1" t="s">
        <v>994</v>
      </c>
      <c r="C5" s="1" t="s">
        <v>2590</v>
      </c>
      <c r="D5" s="1" t="s">
        <v>26</v>
      </c>
      <c r="E5" s="1">
        <v>0</v>
      </c>
      <c r="F5" s="1" t="s">
        <v>993</v>
      </c>
    </row>
    <row r="6" spans="1:6" x14ac:dyDescent="0.2">
      <c r="A6" s="1">
        <v>244211</v>
      </c>
      <c r="B6" s="1" t="s">
        <v>1001</v>
      </c>
      <c r="C6" s="1" t="s">
        <v>747</v>
      </c>
      <c r="D6" s="1" t="s">
        <v>2592</v>
      </c>
      <c r="E6" s="1">
        <v>0</v>
      </c>
      <c r="F6" s="1" t="s">
        <v>1032</v>
      </c>
    </row>
    <row r="7" spans="1:6" x14ac:dyDescent="0.2">
      <c r="A7" s="1">
        <v>253187</v>
      </c>
      <c r="B7" s="1" t="s">
        <v>1003</v>
      </c>
      <c r="C7" s="1" t="s">
        <v>3227</v>
      </c>
      <c r="D7" s="1" t="s">
        <v>2592</v>
      </c>
      <c r="E7" s="1">
        <v>0</v>
      </c>
      <c r="F7" s="1" t="s">
        <v>1002</v>
      </c>
    </row>
    <row r="8" spans="1:6" x14ac:dyDescent="0.2">
      <c r="A8" s="1">
        <v>192491</v>
      </c>
      <c r="B8" s="1" t="s">
        <v>1006</v>
      </c>
      <c r="C8" s="1" t="s">
        <v>2593</v>
      </c>
      <c r="D8" s="1" t="s">
        <v>2594</v>
      </c>
      <c r="E8" s="1">
        <v>0</v>
      </c>
      <c r="F8" s="1" t="s">
        <v>1007</v>
      </c>
    </row>
    <row r="9" spans="1:6" x14ac:dyDescent="0.2">
      <c r="A9" s="1">
        <v>1924910</v>
      </c>
      <c r="B9" s="1" t="s">
        <v>1006</v>
      </c>
      <c r="C9" s="1" t="s">
        <v>2593</v>
      </c>
      <c r="D9" s="1" t="s">
        <v>2594</v>
      </c>
      <c r="E9" s="1">
        <v>0</v>
      </c>
      <c r="F9" s="1" t="s">
        <v>1007</v>
      </c>
    </row>
    <row r="10" spans="1:6" x14ac:dyDescent="0.2">
      <c r="A10" s="1">
        <v>263299</v>
      </c>
      <c r="B10" s="1" t="s">
        <v>3411</v>
      </c>
      <c r="C10" s="1" t="s">
        <v>3410</v>
      </c>
      <c r="D10" s="1" t="s">
        <v>26</v>
      </c>
      <c r="E10" s="1">
        <v>0</v>
      </c>
      <c r="F10" s="1" t="s">
        <v>4024</v>
      </c>
    </row>
    <row r="11" spans="1:6" x14ac:dyDescent="0.2">
      <c r="A11" s="1">
        <v>248061</v>
      </c>
      <c r="B11" s="1" t="s">
        <v>3412</v>
      </c>
      <c r="C11" s="1" t="s">
        <v>2651</v>
      </c>
      <c r="D11" s="1" t="s">
        <v>9</v>
      </c>
      <c r="E11" s="1">
        <v>0</v>
      </c>
      <c r="F11" s="1" t="s">
        <v>998</v>
      </c>
    </row>
    <row r="12" spans="1:6" x14ac:dyDescent="0.2">
      <c r="A12" s="1">
        <v>259119</v>
      </c>
      <c r="B12" s="1" t="s">
        <v>1892</v>
      </c>
      <c r="C12" s="1" t="s">
        <v>1004</v>
      </c>
      <c r="D12" s="1" t="s">
        <v>26</v>
      </c>
      <c r="E12" s="1">
        <v>0</v>
      </c>
      <c r="F12" s="1" t="s">
        <v>1044</v>
      </c>
    </row>
    <row r="13" spans="1:6" x14ac:dyDescent="0.2">
      <c r="A13" s="1">
        <v>259168</v>
      </c>
      <c r="B13" s="1" t="s">
        <v>3413</v>
      </c>
      <c r="C13" s="1" t="s">
        <v>1004</v>
      </c>
      <c r="D13" s="1" t="s">
        <v>26</v>
      </c>
      <c r="E13" s="1">
        <v>0</v>
      </c>
      <c r="F13" s="1" t="s">
        <v>1005</v>
      </c>
    </row>
    <row r="14" spans="1:6" x14ac:dyDescent="0.2">
      <c r="A14" s="1">
        <v>262935</v>
      </c>
      <c r="B14" s="1" t="s">
        <v>2943</v>
      </c>
      <c r="C14" s="1" t="s">
        <v>2934</v>
      </c>
      <c r="D14" s="1" t="s">
        <v>26</v>
      </c>
      <c r="E14" s="1">
        <v>0</v>
      </c>
      <c r="F14" s="1" t="s">
        <v>993</v>
      </c>
    </row>
    <row r="15" spans="1:6" x14ac:dyDescent="0.2">
      <c r="A15" s="1">
        <v>262428</v>
      </c>
      <c r="B15" s="1" t="s">
        <v>1015</v>
      </c>
      <c r="C15" s="1" t="s">
        <v>996</v>
      </c>
      <c r="D15" s="1" t="s">
        <v>26</v>
      </c>
      <c r="E15" s="1">
        <v>0</v>
      </c>
      <c r="F15" s="1" t="s">
        <v>1044</v>
      </c>
    </row>
    <row r="16" spans="1:6" x14ac:dyDescent="0.2">
      <c r="A16" s="1">
        <v>262954</v>
      </c>
      <c r="B16" s="1" t="s">
        <v>2944</v>
      </c>
      <c r="C16" s="1" t="s">
        <v>2934</v>
      </c>
      <c r="D16" s="1" t="s">
        <v>26</v>
      </c>
      <c r="E16" s="1">
        <v>0</v>
      </c>
      <c r="F16" s="1" t="s">
        <v>993</v>
      </c>
    </row>
    <row r="17" spans="1:6" x14ac:dyDescent="0.2">
      <c r="A17" s="1">
        <v>65374</v>
      </c>
      <c r="B17" s="1" t="s">
        <v>1016</v>
      </c>
      <c r="C17" s="1" t="s">
        <v>2595</v>
      </c>
      <c r="D17" s="1" t="s">
        <v>26</v>
      </c>
      <c r="E17" s="1">
        <v>0</v>
      </c>
      <c r="F17" s="1" t="s">
        <v>631</v>
      </c>
    </row>
    <row r="18" spans="1:6" x14ac:dyDescent="0.2">
      <c r="A18" s="1">
        <v>247042</v>
      </c>
      <c r="B18" s="1" t="s">
        <v>984</v>
      </c>
      <c r="C18" s="1" t="s">
        <v>557</v>
      </c>
      <c r="D18" s="1" t="s">
        <v>26</v>
      </c>
      <c r="E18" s="1">
        <v>0</v>
      </c>
      <c r="F18" s="1" t="s">
        <v>550</v>
      </c>
    </row>
    <row r="19" spans="1:6" x14ac:dyDescent="0.2">
      <c r="A19" s="1">
        <v>262941</v>
      </c>
      <c r="B19" s="1" t="s">
        <v>3317</v>
      </c>
      <c r="C19" s="1" t="s">
        <v>2934</v>
      </c>
      <c r="D19" s="1" t="s">
        <v>26</v>
      </c>
      <c r="E19" s="1">
        <v>0</v>
      </c>
      <c r="F19" s="1" t="s">
        <v>988</v>
      </c>
    </row>
    <row r="20" spans="1:6" x14ac:dyDescent="0.2">
      <c r="A20" s="1">
        <v>261552</v>
      </c>
      <c r="B20" s="1" t="s">
        <v>1764</v>
      </c>
      <c r="C20" s="1" t="s">
        <v>507</v>
      </c>
      <c r="D20" s="1" t="s">
        <v>396</v>
      </c>
      <c r="E20" s="1">
        <v>0</v>
      </c>
      <c r="F20" s="1" t="s">
        <v>506</v>
      </c>
    </row>
    <row r="21" spans="1:6" x14ac:dyDescent="0.2">
      <c r="A21" s="1">
        <v>258331</v>
      </c>
      <c r="B21" s="1" t="s">
        <v>1017</v>
      </c>
      <c r="C21" s="1" t="s">
        <v>759</v>
      </c>
      <c r="D21" s="1" t="s">
        <v>757</v>
      </c>
      <c r="E21" s="1">
        <v>0</v>
      </c>
      <c r="F21" s="1" t="s">
        <v>758</v>
      </c>
    </row>
    <row r="22" spans="1:6" x14ac:dyDescent="0.2">
      <c r="A22" s="1">
        <v>216386</v>
      </c>
      <c r="B22" s="1" t="s">
        <v>1018</v>
      </c>
      <c r="C22" s="1" t="s">
        <v>3226</v>
      </c>
      <c r="D22" s="1" t="s">
        <v>9</v>
      </c>
      <c r="E22" s="1">
        <v>0</v>
      </c>
      <c r="F22" s="1" t="s">
        <v>1019</v>
      </c>
    </row>
    <row r="23" spans="1:6" x14ac:dyDescent="0.2">
      <c r="A23" s="1">
        <v>259055</v>
      </c>
      <c r="B23" s="1" t="s">
        <v>2596</v>
      </c>
      <c r="C23" s="1" t="s">
        <v>563</v>
      </c>
      <c r="D23" s="1" t="s">
        <v>26</v>
      </c>
      <c r="E23" s="1">
        <v>0</v>
      </c>
      <c r="F23" s="1" t="s">
        <v>562</v>
      </c>
    </row>
    <row r="24" spans="1:6" x14ac:dyDescent="0.2">
      <c r="A24" s="1">
        <v>254128</v>
      </c>
      <c r="B24" s="1" t="s">
        <v>1021</v>
      </c>
      <c r="C24" s="1" t="s">
        <v>686</v>
      </c>
      <c r="D24" s="1" t="s">
        <v>26</v>
      </c>
      <c r="E24" s="1">
        <v>0</v>
      </c>
      <c r="F24" s="1" t="s">
        <v>988</v>
      </c>
    </row>
    <row r="25" spans="1:6" x14ac:dyDescent="0.2">
      <c r="A25" s="1">
        <v>218927</v>
      </c>
      <c r="B25" s="1" t="s">
        <v>1025</v>
      </c>
      <c r="C25" s="1" t="s">
        <v>2599</v>
      </c>
      <c r="D25" s="1" t="s">
        <v>26</v>
      </c>
      <c r="E25" s="1">
        <v>0</v>
      </c>
      <c r="F25" s="1" t="s">
        <v>1026</v>
      </c>
    </row>
    <row r="26" spans="1:6" x14ac:dyDescent="0.2">
      <c r="A26" s="1">
        <v>252273</v>
      </c>
      <c r="B26" s="1" t="s">
        <v>3229</v>
      </c>
      <c r="C26" s="1" t="s">
        <v>3228</v>
      </c>
      <c r="D26" s="1" t="s">
        <v>9</v>
      </c>
      <c r="E26" s="1">
        <v>0</v>
      </c>
      <c r="F26" s="1" t="s">
        <v>1183</v>
      </c>
    </row>
    <row r="27" spans="1:6" x14ac:dyDescent="0.2">
      <c r="A27" s="1">
        <v>260348</v>
      </c>
      <c r="B27" s="1" t="s">
        <v>547</v>
      </c>
      <c r="C27" s="1" t="s">
        <v>543</v>
      </c>
      <c r="D27" s="1" t="s">
        <v>541</v>
      </c>
      <c r="E27" s="1">
        <v>0</v>
      </c>
      <c r="F27" s="1" t="s">
        <v>542</v>
      </c>
    </row>
    <row r="28" spans="1:6" x14ac:dyDescent="0.2">
      <c r="A28" s="1">
        <v>232005</v>
      </c>
      <c r="B28" s="1" t="s">
        <v>1027</v>
      </c>
      <c r="C28" s="1" t="s">
        <v>568</v>
      </c>
      <c r="D28" s="1" t="s">
        <v>26</v>
      </c>
      <c r="E28" s="1">
        <v>0</v>
      </c>
      <c r="F28" s="1" t="s">
        <v>556</v>
      </c>
    </row>
    <row r="29" spans="1:6" x14ac:dyDescent="0.2">
      <c r="A29" s="1">
        <v>246516</v>
      </c>
      <c r="B29" s="1" t="s">
        <v>1028</v>
      </c>
      <c r="C29" s="1" t="s">
        <v>2600</v>
      </c>
      <c r="D29" s="1" t="s">
        <v>26</v>
      </c>
      <c r="E29" s="1">
        <v>0</v>
      </c>
      <c r="F29" s="1" t="s">
        <v>1029</v>
      </c>
    </row>
    <row r="30" spans="1:6" x14ac:dyDescent="0.2">
      <c r="A30" s="1">
        <v>253679</v>
      </c>
      <c r="B30" s="1" t="s">
        <v>399</v>
      </c>
      <c r="C30" s="1" t="s">
        <v>513</v>
      </c>
      <c r="D30" s="1" t="s">
        <v>26</v>
      </c>
      <c r="E30" s="1">
        <v>0</v>
      </c>
      <c r="F30" s="1" t="s">
        <v>512</v>
      </c>
    </row>
    <row r="31" spans="1:6" x14ac:dyDescent="0.2">
      <c r="A31" s="1">
        <v>252830</v>
      </c>
      <c r="B31" s="1" t="s">
        <v>1030</v>
      </c>
      <c r="C31" s="1" t="s">
        <v>571</v>
      </c>
      <c r="D31" s="1" t="s">
        <v>26</v>
      </c>
      <c r="E31" s="1">
        <v>0</v>
      </c>
      <c r="F31" s="1" t="s">
        <v>556</v>
      </c>
    </row>
    <row r="32" spans="1:6" x14ac:dyDescent="0.2">
      <c r="A32" s="1">
        <v>150674</v>
      </c>
      <c r="B32" s="1" t="s">
        <v>1031</v>
      </c>
      <c r="C32" s="1" t="s">
        <v>2601</v>
      </c>
      <c r="D32" s="1" t="s">
        <v>26</v>
      </c>
      <c r="E32" s="1">
        <v>0</v>
      </c>
      <c r="F32" s="1" t="s">
        <v>1032</v>
      </c>
    </row>
    <row r="33" spans="1:6" x14ac:dyDescent="0.2">
      <c r="A33" s="1">
        <v>262780</v>
      </c>
      <c r="B33" s="1" t="s">
        <v>2835</v>
      </c>
      <c r="C33" s="1" t="s">
        <v>2796</v>
      </c>
      <c r="D33" s="1" t="s">
        <v>26</v>
      </c>
      <c r="E33" s="1">
        <v>0</v>
      </c>
      <c r="F33" s="1" t="s">
        <v>556</v>
      </c>
    </row>
    <row r="34" spans="1:6" x14ac:dyDescent="0.2">
      <c r="A34" s="1">
        <v>245182</v>
      </c>
      <c r="B34" s="1" t="s">
        <v>2603</v>
      </c>
      <c r="C34" s="1" t="s">
        <v>2604</v>
      </c>
      <c r="D34" s="1" t="s">
        <v>26</v>
      </c>
      <c r="E34" s="1">
        <v>0</v>
      </c>
      <c r="F34" s="1" t="s">
        <v>1000</v>
      </c>
    </row>
    <row r="35" spans="1:6" x14ac:dyDescent="0.2">
      <c r="A35" s="1">
        <v>232313</v>
      </c>
      <c r="B35" s="1" t="s">
        <v>1035</v>
      </c>
      <c r="C35" s="1" t="s">
        <v>568</v>
      </c>
      <c r="D35" s="1" t="s">
        <v>757</v>
      </c>
      <c r="E35" s="1">
        <v>0</v>
      </c>
      <c r="F35" s="1" t="s">
        <v>758</v>
      </c>
    </row>
    <row r="36" spans="1:6" x14ac:dyDescent="0.2">
      <c r="A36" s="1">
        <v>89036</v>
      </c>
      <c r="B36" s="1" t="s">
        <v>1039</v>
      </c>
      <c r="C36" s="1" t="s">
        <v>3569</v>
      </c>
      <c r="D36" s="1" t="s">
        <v>2594</v>
      </c>
      <c r="E36" s="1">
        <v>0</v>
      </c>
      <c r="F36" s="1" t="s">
        <v>1007</v>
      </c>
    </row>
    <row r="37" spans="1:6" x14ac:dyDescent="0.2">
      <c r="A37" s="1">
        <v>255290</v>
      </c>
      <c r="B37" s="1" t="s">
        <v>1036</v>
      </c>
      <c r="C37" s="1" t="s">
        <v>1037</v>
      </c>
      <c r="D37" s="1" t="s">
        <v>9</v>
      </c>
      <c r="E37" s="1">
        <v>0</v>
      </c>
      <c r="F37" s="1" t="s">
        <v>1120</v>
      </c>
    </row>
    <row r="38" spans="1:6" x14ac:dyDescent="0.2">
      <c r="A38" s="1">
        <v>245561</v>
      </c>
      <c r="B38" s="1" t="s">
        <v>1043</v>
      </c>
      <c r="C38" s="1" t="s">
        <v>667</v>
      </c>
      <c r="D38" s="1" t="s">
        <v>9</v>
      </c>
      <c r="E38" s="1">
        <v>0</v>
      </c>
      <c r="F38" s="1" t="s">
        <v>1032</v>
      </c>
    </row>
    <row r="39" spans="1:6" x14ac:dyDescent="0.2">
      <c r="A39" s="1">
        <v>261114</v>
      </c>
      <c r="B39" s="1" t="s">
        <v>1988</v>
      </c>
      <c r="C39" s="1" t="s">
        <v>1063</v>
      </c>
      <c r="D39" s="1" t="s">
        <v>26</v>
      </c>
      <c r="E39" s="1">
        <v>0</v>
      </c>
      <c r="F39" s="1" t="s">
        <v>1044</v>
      </c>
    </row>
    <row r="40" spans="1:6" x14ac:dyDescent="0.2">
      <c r="A40" s="1">
        <v>260061</v>
      </c>
      <c r="B40" s="1" t="s">
        <v>4039</v>
      </c>
      <c r="C40" s="1" t="s">
        <v>710</v>
      </c>
      <c r="D40" s="1" t="s">
        <v>26</v>
      </c>
      <c r="E40" s="1">
        <v>0</v>
      </c>
      <c r="F40" s="1" t="s">
        <v>1020</v>
      </c>
    </row>
    <row r="41" spans="1:6" x14ac:dyDescent="0.2">
      <c r="A41" s="1">
        <v>263521</v>
      </c>
      <c r="B41" s="1" t="s">
        <v>3937</v>
      </c>
      <c r="C41" s="1" t="s">
        <v>3828</v>
      </c>
      <c r="D41" s="1" t="s">
        <v>26</v>
      </c>
      <c r="E41" s="1">
        <v>0</v>
      </c>
      <c r="F41" s="1" t="s">
        <v>997</v>
      </c>
    </row>
    <row r="42" spans="1:6" x14ac:dyDescent="0.2">
      <c r="A42" s="1">
        <v>211679</v>
      </c>
      <c r="B42" s="1" t="s">
        <v>1045</v>
      </c>
      <c r="C42" s="1" t="s">
        <v>3050</v>
      </c>
      <c r="D42" s="1" t="s">
        <v>26</v>
      </c>
      <c r="E42" s="1">
        <v>0</v>
      </c>
      <c r="F42" s="1" t="s">
        <v>631</v>
      </c>
    </row>
    <row r="43" spans="1:6" x14ac:dyDescent="0.2">
      <c r="A43" s="1">
        <v>206048</v>
      </c>
      <c r="B43" s="1" t="s">
        <v>1047</v>
      </c>
      <c r="C43" s="1" t="s">
        <v>3676</v>
      </c>
      <c r="D43" s="1" t="s">
        <v>26</v>
      </c>
      <c r="E43" s="1">
        <v>0</v>
      </c>
      <c r="F43" s="1" t="s">
        <v>1032</v>
      </c>
    </row>
    <row r="44" spans="1:6" x14ac:dyDescent="0.2">
      <c r="A44" s="1">
        <v>244898</v>
      </c>
      <c r="B44" s="1" t="s">
        <v>1048</v>
      </c>
      <c r="C44" s="1" t="s">
        <v>576</v>
      </c>
      <c r="D44" s="1" t="s">
        <v>26</v>
      </c>
      <c r="E44" s="1">
        <v>0</v>
      </c>
      <c r="F44" s="1" t="s">
        <v>556</v>
      </c>
    </row>
    <row r="45" spans="1:6" x14ac:dyDescent="0.2">
      <c r="A45" s="1">
        <v>179983</v>
      </c>
      <c r="B45" s="1" t="s">
        <v>760</v>
      </c>
      <c r="C45" s="1" t="s">
        <v>761</v>
      </c>
      <c r="D45" s="1" t="s">
        <v>757</v>
      </c>
      <c r="E45" s="1">
        <v>0</v>
      </c>
      <c r="F45" s="1" t="s">
        <v>512</v>
      </c>
    </row>
    <row r="46" spans="1:6" x14ac:dyDescent="0.2">
      <c r="A46" s="1">
        <v>254995</v>
      </c>
      <c r="B46" s="1" t="s">
        <v>1998</v>
      </c>
      <c r="C46" s="1" t="s">
        <v>1401</v>
      </c>
      <c r="D46" s="1" t="s">
        <v>26</v>
      </c>
      <c r="E46" s="1">
        <v>0</v>
      </c>
      <c r="F46" s="1" t="s">
        <v>1196</v>
      </c>
    </row>
    <row r="47" spans="1:6" x14ac:dyDescent="0.2">
      <c r="A47" s="1">
        <v>257653</v>
      </c>
      <c r="B47" s="1" t="s">
        <v>1050</v>
      </c>
      <c r="C47" s="1" t="s">
        <v>1051</v>
      </c>
      <c r="D47" s="1" t="s">
        <v>26</v>
      </c>
      <c r="E47" s="1">
        <v>0</v>
      </c>
      <c r="F47" s="1" t="s">
        <v>1013</v>
      </c>
    </row>
    <row r="48" spans="1:6" x14ac:dyDescent="0.2">
      <c r="A48" s="1">
        <v>212195</v>
      </c>
      <c r="B48" s="1" t="s">
        <v>1999</v>
      </c>
      <c r="C48" s="1" t="s">
        <v>3570</v>
      </c>
      <c r="D48" s="1" t="s">
        <v>26</v>
      </c>
      <c r="E48" s="1">
        <v>0</v>
      </c>
      <c r="F48" s="1" t="s">
        <v>1009</v>
      </c>
    </row>
    <row r="49" spans="1:6" x14ac:dyDescent="0.2">
      <c r="A49" s="1">
        <v>259117</v>
      </c>
      <c r="B49" s="1" t="s">
        <v>1053</v>
      </c>
      <c r="C49" s="1" t="s">
        <v>1004</v>
      </c>
      <c r="D49" s="1" t="s">
        <v>2605</v>
      </c>
      <c r="E49" s="1">
        <v>0</v>
      </c>
      <c r="F49" s="1" t="s">
        <v>1054</v>
      </c>
    </row>
    <row r="50" spans="1:6" x14ac:dyDescent="0.2">
      <c r="A50" s="1">
        <v>258098</v>
      </c>
      <c r="B50" s="1" t="s">
        <v>2001</v>
      </c>
      <c r="C50" s="1" t="s">
        <v>999</v>
      </c>
      <c r="D50" s="1" t="s">
        <v>26</v>
      </c>
      <c r="E50" s="1">
        <v>0</v>
      </c>
      <c r="F50" s="1" t="s">
        <v>1057</v>
      </c>
    </row>
    <row r="51" spans="1:6" x14ac:dyDescent="0.2">
      <c r="A51" s="1">
        <v>145432</v>
      </c>
      <c r="B51" s="1" t="s">
        <v>1059</v>
      </c>
      <c r="C51" s="1" t="s">
        <v>2606</v>
      </c>
      <c r="D51" s="1" t="s">
        <v>26</v>
      </c>
      <c r="E51" s="1">
        <v>0</v>
      </c>
      <c r="F51" s="1" t="s">
        <v>993</v>
      </c>
    </row>
    <row r="52" spans="1:6" x14ac:dyDescent="0.2">
      <c r="A52" s="1">
        <v>86980</v>
      </c>
      <c r="B52" s="1" t="s">
        <v>1058</v>
      </c>
      <c r="C52" s="1" t="s">
        <v>2930</v>
      </c>
      <c r="D52" s="1" t="s">
        <v>2592</v>
      </c>
      <c r="E52" s="1">
        <v>0</v>
      </c>
      <c r="F52" s="1" t="s">
        <v>1002</v>
      </c>
    </row>
    <row r="53" spans="1:6" x14ac:dyDescent="0.2">
      <c r="A53" s="1">
        <v>116473</v>
      </c>
      <c r="B53" s="1" t="s">
        <v>1055</v>
      </c>
      <c r="C53" s="1" t="s">
        <v>1056</v>
      </c>
      <c r="D53" s="1" t="s">
        <v>26</v>
      </c>
      <c r="E53" s="1">
        <v>0</v>
      </c>
      <c r="F53" s="1" t="s">
        <v>1057</v>
      </c>
    </row>
    <row r="54" spans="1:6" x14ac:dyDescent="0.2">
      <c r="A54" s="1">
        <v>225264</v>
      </c>
      <c r="B54" s="1" t="s">
        <v>1060</v>
      </c>
      <c r="C54" s="1" t="s">
        <v>4366</v>
      </c>
      <c r="D54" s="1" t="s">
        <v>2605</v>
      </c>
      <c r="E54" s="1">
        <v>0</v>
      </c>
      <c r="F54" s="1" t="s">
        <v>1032</v>
      </c>
    </row>
    <row r="55" spans="1:6" x14ac:dyDescent="0.2">
      <c r="A55" s="1">
        <v>183416</v>
      </c>
      <c r="B55" s="1" t="s">
        <v>1062</v>
      </c>
      <c r="C55" s="1" t="s">
        <v>2607</v>
      </c>
      <c r="D55" s="1" t="s">
        <v>26</v>
      </c>
      <c r="E55" s="1">
        <v>0</v>
      </c>
      <c r="F55" s="1" t="s">
        <v>1032</v>
      </c>
    </row>
    <row r="56" spans="1:6" x14ac:dyDescent="0.2">
      <c r="A56" s="1">
        <v>251800</v>
      </c>
      <c r="B56" s="1" t="s">
        <v>1061</v>
      </c>
      <c r="C56" s="1" t="s">
        <v>2612</v>
      </c>
      <c r="D56" s="1" t="s">
        <v>26</v>
      </c>
      <c r="E56" s="1">
        <v>0</v>
      </c>
      <c r="F56" s="1" t="s">
        <v>1046</v>
      </c>
    </row>
    <row r="57" spans="1:6" x14ac:dyDescent="0.2">
      <c r="A57" s="1">
        <v>259929</v>
      </c>
      <c r="B57" s="1" t="s">
        <v>2002</v>
      </c>
      <c r="C57" s="1" t="s">
        <v>522</v>
      </c>
      <c r="D57" s="1" t="s">
        <v>26</v>
      </c>
      <c r="E57" s="1">
        <v>0</v>
      </c>
      <c r="F57" s="1" t="s">
        <v>1013</v>
      </c>
    </row>
    <row r="58" spans="1:6" x14ac:dyDescent="0.2">
      <c r="A58" s="1">
        <v>259077</v>
      </c>
      <c r="B58" s="1" t="s">
        <v>1064</v>
      </c>
      <c r="C58" s="1" t="s">
        <v>563</v>
      </c>
      <c r="D58" s="1" t="s">
        <v>26</v>
      </c>
      <c r="E58" s="1">
        <v>0</v>
      </c>
      <c r="F58" s="1" t="s">
        <v>562</v>
      </c>
    </row>
    <row r="59" spans="1:6" x14ac:dyDescent="0.2">
      <c r="A59" s="1">
        <v>259374</v>
      </c>
      <c r="B59" s="1" t="s">
        <v>2535</v>
      </c>
      <c r="C59" s="1" t="s">
        <v>530</v>
      </c>
      <c r="D59" s="1" t="s">
        <v>2592</v>
      </c>
      <c r="E59" s="1">
        <v>0</v>
      </c>
      <c r="F59" s="1" t="s">
        <v>1066</v>
      </c>
    </row>
    <row r="60" spans="1:6" x14ac:dyDescent="0.2">
      <c r="A60" s="1">
        <v>262950</v>
      </c>
      <c r="B60" s="1" t="s">
        <v>2946</v>
      </c>
      <c r="C60" s="1" t="s">
        <v>2934</v>
      </c>
      <c r="D60" s="1" t="s">
        <v>26</v>
      </c>
      <c r="E60" s="1">
        <v>0</v>
      </c>
      <c r="F60" s="1" t="s">
        <v>705</v>
      </c>
    </row>
    <row r="61" spans="1:6" x14ac:dyDescent="0.2">
      <c r="A61" s="1">
        <v>203261</v>
      </c>
      <c r="B61" s="1" t="s">
        <v>1067</v>
      </c>
      <c r="C61" s="1" t="s">
        <v>2608</v>
      </c>
      <c r="D61" s="1" t="s">
        <v>26</v>
      </c>
      <c r="E61" s="1">
        <v>0</v>
      </c>
      <c r="F61" s="1" t="s">
        <v>1005</v>
      </c>
    </row>
    <row r="62" spans="1:6" x14ac:dyDescent="0.2">
      <c r="A62" s="1">
        <v>229771</v>
      </c>
      <c r="B62" s="1" t="s">
        <v>1065</v>
      </c>
      <c r="C62" s="1" t="s">
        <v>3101</v>
      </c>
      <c r="D62" s="1" t="s">
        <v>2592</v>
      </c>
      <c r="E62" s="1">
        <v>0</v>
      </c>
      <c r="F62" s="1" t="s">
        <v>1066</v>
      </c>
    </row>
    <row r="63" spans="1:6" x14ac:dyDescent="0.2">
      <c r="A63" s="1">
        <v>261328</v>
      </c>
      <c r="B63" s="1" t="s">
        <v>1068</v>
      </c>
      <c r="C63" s="1" t="s">
        <v>700</v>
      </c>
      <c r="D63" s="1" t="s">
        <v>2592</v>
      </c>
      <c r="E63" s="1">
        <v>0</v>
      </c>
      <c r="F63" s="1" t="s">
        <v>1066</v>
      </c>
    </row>
    <row r="64" spans="1:6" x14ac:dyDescent="0.2">
      <c r="A64" s="1">
        <v>124969</v>
      </c>
      <c r="B64" s="1" t="s">
        <v>1069</v>
      </c>
      <c r="C64" s="1" t="s">
        <v>2609</v>
      </c>
      <c r="D64" s="1" t="s">
        <v>26</v>
      </c>
      <c r="E64" s="1">
        <v>0</v>
      </c>
      <c r="F64" s="1" t="s">
        <v>1029</v>
      </c>
    </row>
    <row r="65" spans="1:6" x14ac:dyDescent="0.2">
      <c r="A65" s="1">
        <v>260296</v>
      </c>
      <c r="B65" s="1" t="s">
        <v>1070</v>
      </c>
      <c r="C65" s="1" t="s">
        <v>715</v>
      </c>
      <c r="D65" s="1" t="s">
        <v>2605</v>
      </c>
      <c r="E65" s="1">
        <v>0</v>
      </c>
      <c r="F65" s="1" t="s">
        <v>1122</v>
      </c>
    </row>
    <row r="66" spans="1:6" x14ac:dyDescent="0.2">
      <c r="A66" s="1">
        <v>238894</v>
      </c>
      <c r="B66" s="1" t="s">
        <v>1071</v>
      </c>
      <c r="C66" s="1" t="s">
        <v>709</v>
      </c>
      <c r="D66" s="1" t="s">
        <v>40</v>
      </c>
      <c r="E66" s="1">
        <v>0</v>
      </c>
      <c r="F66" s="1" t="s">
        <v>708</v>
      </c>
    </row>
    <row r="67" spans="1:6" x14ac:dyDescent="0.2">
      <c r="A67" s="1">
        <v>258888</v>
      </c>
      <c r="B67" s="1" t="s">
        <v>1072</v>
      </c>
      <c r="C67" s="1" t="s">
        <v>1049</v>
      </c>
      <c r="D67" s="1" t="s">
        <v>26</v>
      </c>
      <c r="E67" s="1">
        <v>0</v>
      </c>
      <c r="F67" s="1" t="s">
        <v>993</v>
      </c>
    </row>
    <row r="68" spans="1:6" x14ac:dyDescent="0.2">
      <c r="A68" s="1">
        <v>259714</v>
      </c>
      <c r="B68" s="1" t="s">
        <v>2006</v>
      </c>
      <c r="C68" s="1" t="s">
        <v>1151</v>
      </c>
      <c r="D68" s="1" t="s">
        <v>26</v>
      </c>
      <c r="E68" s="1">
        <v>0</v>
      </c>
      <c r="F68" s="1" t="s">
        <v>993</v>
      </c>
    </row>
    <row r="69" spans="1:6" x14ac:dyDescent="0.2">
      <c r="A69" s="1">
        <v>257149</v>
      </c>
      <c r="B69" s="1" t="s">
        <v>1075</v>
      </c>
      <c r="C69" s="1" t="s">
        <v>1076</v>
      </c>
      <c r="D69" s="1" t="s">
        <v>26</v>
      </c>
      <c r="E69" s="1">
        <v>0</v>
      </c>
      <c r="F69" s="1" t="s">
        <v>993</v>
      </c>
    </row>
    <row r="70" spans="1:6" x14ac:dyDescent="0.2">
      <c r="A70" s="1">
        <v>256600</v>
      </c>
      <c r="B70" s="1" t="s">
        <v>1077</v>
      </c>
      <c r="C70" s="1" t="s">
        <v>1078</v>
      </c>
      <c r="D70" s="1" t="s">
        <v>26</v>
      </c>
      <c r="E70" s="1">
        <v>0</v>
      </c>
      <c r="F70" s="1" t="s">
        <v>1024</v>
      </c>
    </row>
    <row r="71" spans="1:6" x14ac:dyDescent="0.2">
      <c r="A71" s="1">
        <v>261315</v>
      </c>
      <c r="B71" s="1" t="s">
        <v>1079</v>
      </c>
      <c r="C71" s="1" t="s">
        <v>700</v>
      </c>
      <c r="D71" s="1" t="s">
        <v>2592</v>
      </c>
      <c r="E71" s="1">
        <v>0</v>
      </c>
      <c r="F71" s="1" t="s">
        <v>991</v>
      </c>
    </row>
    <row r="72" spans="1:6" x14ac:dyDescent="0.2">
      <c r="A72" s="1">
        <v>258526</v>
      </c>
      <c r="B72" s="1" t="s">
        <v>1080</v>
      </c>
      <c r="C72" s="1" t="s">
        <v>1081</v>
      </c>
      <c r="D72" s="1" t="s">
        <v>26</v>
      </c>
      <c r="E72" s="1">
        <v>0</v>
      </c>
      <c r="F72" s="1" t="s">
        <v>4024</v>
      </c>
    </row>
    <row r="73" spans="1:6" x14ac:dyDescent="0.2">
      <c r="A73" s="1">
        <v>27945</v>
      </c>
      <c r="B73" s="1" t="s">
        <v>1082</v>
      </c>
      <c r="C73" s="1" t="s">
        <v>2610</v>
      </c>
      <c r="D73" s="1" t="s">
        <v>2605</v>
      </c>
      <c r="E73" s="1">
        <v>0</v>
      </c>
      <c r="F73" s="1" t="s">
        <v>1032</v>
      </c>
    </row>
    <row r="74" spans="1:6" x14ac:dyDescent="0.2">
      <c r="A74" s="1">
        <v>258582</v>
      </c>
      <c r="B74" s="1" t="s">
        <v>1083</v>
      </c>
      <c r="C74" s="1" t="s">
        <v>1081</v>
      </c>
      <c r="D74" s="1" t="s">
        <v>2605</v>
      </c>
      <c r="E74" s="1">
        <v>0</v>
      </c>
      <c r="F74" s="1" t="s">
        <v>1014</v>
      </c>
    </row>
    <row r="75" spans="1:6" x14ac:dyDescent="0.2">
      <c r="A75" s="1">
        <v>244083</v>
      </c>
      <c r="B75" s="1" t="s">
        <v>1084</v>
      </c>
      <c r="C75" s="1" t="s">
        <v>1040</v>
      </c>
      <c r="D75" s="1" t="s">
        <v>2605</v>
      </c>
      <c r="E75" s="1">
        <v>0</v>
      </c>
      <c r="F75" s="1" t="s">
        <v>1014</v>
      </c>
    </row>
    <row r="76" spans="1:6" x14ac:dyDescent="0.2">
      <c r="A76" s="1">
        <v>194179</v>
      </c>
      <c r="B76" s="1" t="s">
        <v>1604</v>
      </c>
      <c r="C76" s="1" t="s">
        <v>1606</v>
      </c>
      <c r="D76" s="1" t="s">
        <v>9</v>
      </c>
      <c r="E76" s="1">
        <v>0</v>
      </c>
      <c r="F76" s="1" t="s">
        <v>1019</v>
      </c>
    </row>
    <row r="77" spans="1:6" x14ac:dyDescent="0.2">
      <c r="A77" s="1">
        <v>227581</v>
      </c>
      <c r="B77" s="1" t="s">
        <v>1085</v>
      </c>
      <c r="C77" s="1" t="s">
        <v>3271</v>
      </c>
      <c r="D77" s="1" t="s">
        <v>26</v>
      </c>
      <c r="E77" s="1">
        <v>0</v>
      </c>
      <c r="F77" s="1" t="s">
        <v>1005</v>
      </c>
    </row>
    <row r="78" spans="1:6" x14ac:dyDescent="0.2">
      <c r="A78" s="1">
        <v>158207</v>
      </c>
      <c r="B78" s="1" t="s">
        <v>2797</v>
      </c>
      <c r="C78" s="1" t="s">
        <v>617</v>
      </c>
      <c r="D78" s="1" t="s">
        <v>9</v>
      </c>
      <c r="E78" s="1">
        <v>0</v>
      </c>
      <c r="F78" s="1" t="s">
        <v>1032</v>
      </c>
    </row>
    <row r="79" spans="1:6" x14ac:dyDescent="0.2">
      <c r="A79" s="1">
        <v>142551</v>
      </c>
      <c r="B79" s="1" t="s">
        <v>1087</v>
      </c>
      <c r="C79" s="1" t="s">
        <v>519</v>
      </c>
      <c r="D79" s="1" t="s">
        <v>40</v>
      </c>
      <c r="E79" s="1">
        <v>0</v>
      </c>
      <c r="F79" s="1" t="s">
        <v>711</v>
      </c>
    </row>
    <row r="80" spans="1:6" x14ac:dyDescent="0.2">
      <c r="A80" s="1">
        <v>148975</v>
      </c>
      <c r="B80" s="1" t="s">
        <v>590</v>
      </c>
      <c r="C80" s="1" t="s">
        <v>712</v>
      </c>
      <c r="D80" s="1" t="s">
        <v>40</v>
      </c>
      <c r="E80" s="1">
        <v>0</v>
      </c>
      <c r="F80" s="1" t="s">
        <v>711</v>
      </c>
    </row>
    <row r="81" spans="1:6" x14ac:dyDescent="0.2">
      <c r="A81" s="1">
        <v>262952</v>
      </c>
      <c r="B81" s="1" t="s">
        <v>2949</v>
      </c>
      <c r="C81" s="1" t="s">
        <v>2934</v>
      </c>
      <c r="D81" s="1" t="s">
        <v>26</v>
      </c>
      <c r="E81" s="1">
        <v>0</v>
      </c>
      <c r="F81" s="1" t="s">
        <v>1044</v>
      </c>
    </row>
    <row r="82" spans="1:6" x14ac:dyDescent="0.2">
      <c r="A82" s="1">
        <v>262729</v>
      </c>
      <c r="B82" s="1" t="s">
        <v>2805</v>
      </c>
      <c r="C82" s="1" t="s">
        <v>2796</v>
      </c>
      <c r="D82" s="1" t="s">
        <v>26</v>
      </c>
      <c r="E82" s="1">
        <v>0</v>
      </c>
      <c r="F82" s="1" t="s">
        <v>1022</v>
      </c>
    </row>
    <row r="83" spans="1:6" x14ac:dyDescent="0.2">
      <c r="A83" s="1">
        <v>77159</v>
      </c>
      <c r="B83" s="1" t="s">
        <v>1088</v>
      </c>
      <c r="C83" s="1" t="s">
        <v>2611</v>
      </c>
      <c r="D83" s="1" t="s">
        <v>2592</v>
      </c>
      <c r="E83" s="1">
        <v>0</v>
      </c>
      <c r="F83" s="1" t="s">
        <v>1032</v>
      </c>
    </row>
    <row r="84" spans="1:6" x14ac:dyDescent="0.2">
      <c r="A84" s="1">
        <v>218915</v>
      </c>
      <c r="B84" s="1" t="s">
        <v>1089</v>
      </c>
      <c r="C84" s="1" t="s">
        <v>2599</v>
      </c>
      <c r="D84" s="1" t="s">
        <v>26</v>
      </c>
      <c r="E84" s="1">
        <v>0</v>
      </c>
      <c r="F84" s="1" t="s">
        <v>705</v>
      </c>
    </row>
    <row r="85" spans="1:6" x14ac:dyDescent="0.2">
      <c r="A85" s="1">
        <v>262695</v>
      </c>
      <c r="B85" s="1" t="s">
        <v>2806</v>
      </c>
      <c r="C85" s="1" t="s">
        <v>2796</v>
      </c>
      <c r="D85" s="1" t="s">
        <v>26</v>
      </c>
      <c r="E85" s="1">
        <v>0</v>
      </c>
      <c r="F85" s="1" t="s">
        <v>1026</v>
      </c>
    </row>
    <row r="86" spans="1:6" x14ac:dyDescent="0.2">
      <c r="A86" s="1">
        <v>186410</v>
      </c>
      <c r="B86" s="1" t="s">
        <v>1090</v>
      </c>
      <c r="C86" s="1" t="s">
        <v>583</v>
      </c>
      <c r="D86" s="1" t="s">
        <v>26</v>
      </c>
      <c r="E86" s="1">
        <v>0</v>
      </c>
      <c r="F86" s="1" t="s">
        <v>518</v>
      </c>
    </row>
    <row r="87" spans="1:6" x14ac:dyDescent="0.2">
      <c r="A87" s="1">
        <v>246036</v>
      </c>
      <c r="B87" s="1" t="s">
        <v>1091</v>
      </c>
      <c r="C87" s="1" t="s">
        <v>576</v>
      </c>
      <c r="D87" s="1" t="s">
        <v>26</v>
      </c>
      <c r="E87" s="1">
        <v>0</v>
      </c>
      <c r="F87" s="1" t="s">
        <v>550</v>
      </c>
    </row>
    <row r="88" spans="1:6" x14ac:dyDescent="0.2">
      <c r="A88" s="1">
        <v>46226</v>
      </c>
      <c r="B88" s="1" t="s">
        <v>1092</v>
      </c>
      <c r="C88" s="1" t="s">
        <v>3414</v>
      </c>
      <c r="D88" s="1" t="s">
        <v>9</v>
      </c>
      <c r="E88" s="1">
        <v>0</v>
      </c>
      <c r="F88" s="1" t="s">
        <v>1038</v>
      </c>
    </row>
    <row r="89" spans="1:6" x14ac:dyDescent="0.2">
      <c r="A89" s="1">
        <v>227156</v>
      </c>
      <c r="B89" s="1" t="s">
        <v>1093</v>
      </c>
      <c r="C89" s="1" t="s">
        <v>686</v>
      </c>
      <c r="D89" s="1" t="s">
        <v>26</v>
      </c>
      <c r="E89" s="1">
        <v>0</v>
      </c>
      <c r="F89" s="1" t="s">
        <v>1057</v>
      </c>
    </row>
    <row r="90" spans="1:6" x14ac:dyDescent="0.2">
      <c r="A90" s="1">
        <v>256818</v>
      </c>
      <c r="B90" s="1" t="s">
        <v>1094</v>
      </c>
      <c r="C90" s="1" t="s">
        <v>589</v>
      </c>
      <c r="D90" s="1" t="s">
        <v>26</v>
      </c>
      <c r="E90" s="1">
        <v>0</v>
      </c>
      <c r="F90" s="1" t="s">
        <v>562</v>
      </c>
    </row>
    <row r="91" spans="1:6" x14ac:dyDescent="0.2">
      <c r="A91" s="1">
        <v>186126</v>
      </c>
      <c r="B91" s="1" t="s">
        <v>1095</v>
      </c>
      <c r="C91" s="1" t="s">
        <v>2989</v>
      </c>
      <c r="D91" s="1" t="s">
        <v>26</v>
      </c>
      <c r="E91" s="1">
        <v>0</v>
      </c>
      <c r="F91" s="1" t="s">
        <v>1046</v>
      </c>
    </row>
    <row r="92" spans="1:6" x14ac:dyDescent="0.2">
      <c r="A92" s="1">
        <v>263102</v>
      </c>
      <c r="B92" s="1" t="s">
        <v>3162</v>
      </c>
      <c r="C92" s="1" t="s">
        <v>3159</v>
      </c>
      <c r="D92" s="1" t="s">
        <v>26</v>
      </c>
      <c r="E92" s="1">
        <v>0</v>
      </c>
      <c r="F92" s="1" t="s">
        <v>4024</v>
      </c>
    </row>
    <row r="93" spans="1:6" x14ac:dyDescent="0.2">
      <c r="A93" s="1">
        <v>261810</v>
      </c>
      <c r="B93" s="1" t="s">
        <v>2041</v>
      </c>
      <c r="C93" s="1" t="s">
        <v>1255</v>
      </c>
      <c r="D93" s="1" t="s">
        <v>26</v>
      </c>
      <c r="E93" s="1">
        <v>0</v>
      </c>
      <c r="F93" s="1" t="s">
        <v>1022</v>
      </c>
    </row>
    <row r="94" spans="1:6" x14ac:dyDescent="0.2">
      <c r="A94" s="1">
        <v>263108</v>
      </c>
      <c r="B94" s="1" t="s">
        <v>3163</v>
      </c>
      <c r="C94" s="1" t="s">
        <v>3159</v>
      </c>
      <c r="D94" s="1" t="s">
        <v>26</v>
      </c>
      <c r="E94" s="1">
        <v>0</v>
      </c>
      <c r="F94" s="1" t="s">
        <v>1022</v>
      </c>
    </row>
    <row r="95" spans="1:6" x14ac:dyDescent="0.2">
      <c r="A95" s="1">
        <v>86399</v>
      </c>
      <c r="B95" s="1" t="s">
        <v>3960</v>
      </c>
      <c r="C95" s="1" t="s">
        <v>3828</v>
      </c>
      <c r="D95" s="1" t="s">
        <v>2592</v>
      </c>
      <c r="E95" s="1">
        <v>0</v>
      </c>
      <c r="F95" s="1" t="s">
        <v>3959</v>
      </c>
    </row>
    <row r="96" spans="1:6" x14ac:dyDescent="0.2">
      <c r="A96" s="1">
        <v>263114</v>
      </c>
      <c r="B96" s="1" t="s">
        <v>3164</v>
      </c>
      <c r="C96" s="1" t="s">
        <v>3159</v>
      </c>
      <c r="D96" s="1" t="s">
        <v>26</v>
      </c>
      <c r="E96" s="1">
        <v>0</v>
      </c>
      <c r="F96" s="1" t="s">
        <v>1029</v>
      </c>
    </row>
    <row r="97" spans="1:6" x14ac:dyDescent="0.2">
      <c r="A97" s="1">
        <v>263117</v>
      </c>
      <c r="B97" s="1" t="s">
        <v>3165</v>
      </c>
      <c r="C97" s="1" t="s">
        <v>3159</v>
      </c>
      <c r="D97" s="1" t="s">
        <v>2605</v>
      </c>
      <c r="E97" s="1">
        <v>0</v>
      </c>
      <c r="F97" s="1" t="s">
        <v>1014</v>
      </c>
    </row>
    <row r="98" spans="1:6" x14ac:dyDescent="0.2">
      <c r="A98" s="1">
        <v>247094</v>
      </c>
      <c r="B98" s="1" t="s">
        <v>1097</v>
      </c>
      <c r="C98" s="1" t="s">
        <v>557</v>
      </c>
      <c r="D98" s="1" t="s">
        <v>26</v>
      </c>
      <c r="E98" s="1">
        <v>0</v>
      </c>
      <c r="F98" s="1" t="s">
        <v>1046</v>
      </c>
    </row>
    <row r="99" spans="1:6" x14ac:dyDescent="0.2">
      <c r="A99" s="1">
        <v>254116</v>
      </c>
      <c r="B99" s="1" t="s">
        <v>2045</v>
      </c>
      <c r="C99" s="1" t="s">
        <v>686</v>
      </c>
      <c r="D99" s="1" t="s">
        <v>26</v>
      </c>
      <c r="E99" s="1">
        <v>0</v>
      </c>
      <c r="F99" s="1" t="s">
        <v>1024</v>
      </c>
    </row>
    <row r="100" spans="1:6" x14ac:dyDescent="0.2">
      <c r="A100" s="1">
        <v>247396</v>
      </c>
      <c r="B100" s="1" t="s">
        <v>1098</v>
      </c>
      <c r="C100" s="1" t="s">
        <v>1099</v>
      </c>
      <c r="D100" s="1" t="s">
        <v>26</v>
      </c>
      <c r="E100" s="1">
        <v>0</v>
      </c>
      <c r="F100" s="1" t="s">
        <v>1009</v>
      </c>
    </row>
    <row r="101" spans="1:6" x14ac:dyDescent="0.2">
      <c r="A101" s="1">
        <v>261112</v>
      </c>
      <c r="B101" s="1" t="s">
        <v>1100</v>
      </c>
      <c r="C101" s="1" t="s">
        <v>1063</v>
      </c>
      <c r="D101" s="1" t="s">
        <v>26</v>
      </c>
      <c r="E101" s="1">
        <v>0</v>
      </c>
      <c r="F101" s="1" t="s">
        <v>1026</v>
      </c>
    </row>
    <row r="102" spans="1:6" x14ac:dyDescent="0.2">
      <c r="A102" s="1">
        <v>258900</v>
      </c>
      <c r="B102" s="1" t="s">
        <v>1101</v>
      </c>
      <c r="C102" s="1" t="s">
        <v>1049</v>
      </c>
      <c r="D102" s="1" t="s">
        <v>26</v>
      </c>
      <c r="E102" s="1">
        <v>0</v>
      </c>
      <c r="F102" s="1" t="s">
        <v>1013</v>
      </c>
    </row>
    <row r="103" spans="1:6" x14ac:dyDescent="0.2">
      <c r="A103" s="1">
        <v>203156</v>
      </c>
      <c r="B103" s="1" t="s">
        <v>1102</v>
      </c>
      <c r="C103" s="1" t="s">
        <v>4040</v>
      </c>
      <c r="D103" s="1" t="s">
        <v>2605</v>
      </c>
      <c r="E103" s="1">
        <v>0</v>
      </c>
      <c r="F103" s="1" t="s">
        <v>1032</v>
      </c>
    </row>
    <row r="104" spans="1:6" x14ac:dyDescent="0.2">
      <c r="A104" s="1">
        <v>261570</v>
      </c>
      <c r="B104" s="1" t="s">
        <v>1103</v>
      </c>
      <c r="C104" s="1" t="s">
        <v>507</v>
      </c>
      <c r="D104" s="1" t="s">
        <v>26</v>
      </c>
      <c r="E104" s="1">
        <v>0</v>
      </c>
      <c r="F104" s="1" t="s">
        <v>556</v>
      </c>
    </row>
    <row r="105" spans="1:6" x14ac:dyDescent="0.2">
      <c r="A105" s="1">
        <v>237114</v>
      </c>
      <c r="B105" s="1" t="s">
        <v>1104</v>
      </c>
      <c r="C105" s="1" t="s">
        <v>2613</v>
      </c>
      <c r="D105" s="1" t="s">
        <v>26</v>
      </c>
      <c r="E105" s="1">
        <v>0</v>
      </c>
      <c r="F105" s="1" t="s">
        <v>1005</v>
      </c>
    </row>
    <row r="106" spans="1:6" x14ac:dyDescent="0.2">
      <c r="A106" s="1">
        <v>207750</v>
      </c>
      <c r="B106" s="1" t="s">
        <v>1105</v>
      </c>
      <c r="C106" s="1" t="s">
        <v>2614</v>
      </c>
      <c r="D106" s="1" t="s">
        <v>26</v>
      </c>
      <c r="E106" s="1">
        <v>0</v>
      </c>
      <c r="F106" s="1" t="s">
        <v>1057</v>
      </c>
    </row>
    <row r="107" spans="1:6" x14ac:dyDescent="0.2">
      <c r="A107" s="1">
        <v>146719</v>
      </c>
      <c r="B107" s="1" t="s">
        <v>3166</v>
      </c>
      <c r="C107" s="1" t="s">
        <v>3159</v>
      </c>
      <c r="D107" s="1" t="s">
        <v>26</v>
      </c>
      <c r="E107" s="1">
        <v>0</v>
      </c>
      <c r="F107" s="1" t="s">
        <v>1000</v>
      </c>
    </row>
    <row r="108" spans="1:6" x14ac:dyDescent="0.2">
      <c r="A108" s="1">
        <v>262436</v>
      </c>
      <c r="B108" s="1" t="s">
        <v>2566</v>
      </c>
      <c r="C108" s="1" t="s">
        <v>996</v>
      </c>
      <c r="D108" s="1" t="s">
        <v>26</v>
      </c>
      <c r="E108" s="1">
        <v>0</v>
      </c>
      <c r="F108" s="1" t="s">
        <v>542</v>
      </c>
    </row>
    <row r="109" spans="1:6" x14ac:dyDescent="0.2">
      <c r="A109" s="1">
        <v>258757</v>
      </c>
      <c r="B109" s="1" t="s">
        <v>1106</v>
      </c>
      <c r="C109" s="1" t="s">
        <v>718</v>
      </c>
      <c r="D109" s="1" t="s">
        <v>757</v>
      </c>
      <c r="E109" s="1">
        <v>0</v>
      </c>
      <c r="F109" s="1" t="s">
        <v>758</v>
      </c>
    </row>
    <row r="110" spans="1:6" x14ac:dyDescent="0.2">
      <c r="A110" s="1">
        <v>254955</v>
      </c>
      <c r="B110" s="1" t="s">
        <v>1605</v>
      </c>
      <c r="C110" s="1" t="s">
        <v>1401</v>
      </c>
      <c r="D110" s="1" t="s">
        <v>9</v>
      </c>
      <c r="E110" s="1">
        <v>0</v>
      </c>
      <c r="F110" s="1" t="s">
        <v>1120</v>
      </c>
    </row>
    <row r="111" spans="1:6" x14ac:dyDescent="0.2">
      <c r="A111" s="1">
        <v>256590</v>
      </c>
      <c r="B111" s="1" t="s">
        <v>1107</v>
      </c>
      <c r="C111" s="1" t="s">
        <v>1078</v>
      </c>
      <c r="D111" s="1" t="s">
        <v>9</v>
      </c>
      <c r="E111" s="1">
        <v>0</v>
      </c>
      <c r="F111" s="1" t="s">
        <v>1120</v>
      </c>
    </row>
    <row r="112" spans="1:6" x14ac:dyDescent="0.2">
      <c r="A112" s="1">
        <v>187506</v>
      </c>
      <c r="B112" s="1" t="s">
        <v>2888</v>
      </c>
      <c r="C112" s="1" t="s">
        <v>2900</v>
      </c>
      <c r="D112" s="1" t="s">
        <v>2605</v>
      </c>
      <c r="E112" s="1">
        <v>0</v>
      </c>
      <c r="F112" s="1" t="s">
        <v>1054</v>
      </c>
    </row>
    <row r="113" spans="1:6" x14ac:dyDescent="0.2">
      <c r="A113" s="1">
        <v>251420</v>
      </c>
      <c r="B113" s="1" t="s">
        <v>1109</v>
      </c>
      <c r="C113" s="1" t="s">
        <v>1110</v>
      </c>
      <c r="D113" s="1" t="s">
        <v>2592</v>
      </c>
      <c r="E113" s="1">
        <v>0</v>
      </c>
      <c r="F113" s="1" t="s">
        <v>1002</v>
      </c>
    </row>
    <row r="114" spans="1:6" x14ac:dyDescent="0.2">
      <c r="A114" s="1">
        <v>79526</v>
      </c>
      <c r="B114" s="1" t="s">
        <v>1108</v>
      </c>
      <c r="C114" s="1" t="s">
        <v>3571</v>
      </c>
      <c r="D114" s="1" t="s">
        <v>26</v>
      </c>
      <c r="E114" s="1">
        <v>0</v>
      </c>
      <c r="F114" s="1" t="s">
        <v>1032</v>
      </c>
    </row>
    <row r="115" spans="1:6" x14ac:dyDescent="0.2">
      <c r="A115" s="1">
        <v>257874</v>
      </c>
      <c r="B115" s="1" t="s">
        <v>1112</v>
      </c>
      <c r="C115" s="1" t="s">
        <v>2602</v>
      </c>
      <c r="D115" s="1" t="s">
        <v>26</v>
      </c>
      <c r="E115" s="1">
        <v>0</v>
      </c>
      <c r="F115" s="1" t="s">
        <v>1032</v>
      </c>
    </row>
    <row r="116" spans="1:6" x14ac:dyDescent="0.2">
      <c r="A116" s="1">
        <v>211846</v>
      </c>
      <c r="B116" s="1" t="s">
        <v>1113</v>
      </c>
      <c r="C116" s="1" t="s">
        <v>2598</v>
      </c>
      <c r="D116" s="1" t="s">
        <v>26</v>
      </c>
      <c r="E116" s="1">
        <v>0</v>
      </c>
      <c r="F116" s="1" t="s">
        <v>1057</v>
      </c>
    </row>
    <row r="117" spans="1:6" x14ac:dyDescent="0.2">
      <c r="A117" s="1">
        <v>258755</v>
      </c>
      <c r="B117" s="1" t="s">
        <v>965</v>
      </c>
      <c r="C117" s="1" t="s">
        <v>718</v>
      </c>
      <c r="D117" s="1" t="s">
        <v>40</v>
      </c>
      <c r="E117" s="1">
        <v>0</v>
      </c>
      <c r="F117" s="1" t="s">
        <v>708</v>
      </c>
    </row>
    <row r="118" spans="1:6" x14ac:dyDescent="0.2">
      <c r="A118" s="1">
        <v>262944</v>
      </c>
      <c r="B118" s="1" t="s">
        <v>2952</v>
      </c>
      <c r="C118" s="1" t="s">
        <v>2934</v>
      </c>
      <c r="D118" s="1" t="s">
        <v>9</v>
      </c>
      <c r="E118" s="1">
        <v>0</v>
      </c>
      <c r="F118" s="1" t="s">
        <v>1034</v>
      </c>
    </row>
    <row r="119" spans="1:6" x14ac:dyDescent="0.2">
      <c r="A119" s="1">
        <v>262691</v>
      </c>
      <c r="B119" s="1" t="s">
        <v>2807</v>
      </c>
      <c r="C119" s="1" t="s">
        <v>2796</v>
      </c>
      <c r="D119" s="1" t="s">
        <v>26</v>
      </c>
      <c r="E119" s="1">
        <v>0</v>
      </c>
      <c r="F119" s="1" t="s">
        <v>1022</v>
      </c>
    </row>
    <row r="120" spans="1:6" x14ac:dyDescent="0.2">
      <c r="A120" s="1">
        <v>260188</v>
      </c>
      <c r="B120" s="1" t="s">
        <v>2091</v>
      </c>
      <c r="C120" s="1" t="s">
        <v>1114</v>
      </c>
      <c r="D120" s="1" t="s">
        <v>26</v>
      </c>
      <c r="E120" s="1">
        <v>0</v>
      </c>
      <c r="F120" s="1" t="s">
        <v>1046</v>
      </c>
    </row>
    <row r="121" spans="1:6" x14ac:dyDescent="0.2">
      <c r="A121" s="1">
        <v>240090</v>
      </c>
      <c r="B121" s="1" t="s">
        <v>2759</v>
      </c>
      <c r="C121" s="1" t="s">
        <v>602</v>
      </c>
      <c r="D121" s="1" t="s">
        <v>26</v>
      </c>
      <c r="E121" s="1">
        <v>0</v>
      </c>
      <c r="F121" s="1" t="s">
        <v>556</v>
      </c>
    </row>
    <row r="122" spans="1:6" x14ac:dyDescent="0.2">
      <c r="A122" s="1">
        <v>250246</v>
      </c>
      <c r="B122" s="1" t="s">
        <v>1117</v>
      </c>
      <c r="C122" s="1" t="s">
        <v>2656</v>
      </c>
      <c r="D122" s="1" t="s">
        <v>26</v>
      </c>
      <c r="E122" s="1">
        <v>0</v>
      </c>
      <c r="F122" s="1" t="s">
        <v>1024</v>
      </c>
    </row>
    <row r="123" spans="1:6" x14ac:dyDescent="0.2">
      <c r="A123" s="1">
        <v>227168</v>
      </c>
      <c r="B123" s="1" t="s">
        <v>1118</v>
      </c>
      <c r="C123" s="1" t="s">
        <v>2615</v>
      </c>
      <c r="D123" s="1" t="s">
        <v>26</v>
      </c>
      <c r="E123" s="1">
        <v>0</v>
      </c>
      <c r="F123" s="1" t="s">
        <v>1057</v>
      </c>
    </row>
    <row r="124" spans="1:6" x14ac:dyDescent="0.2">
      <c r="A124" s="1">
        <v>263375</v>
      </c>
      <c r="B124" s="1" t="s">
        <v>3561</v>
      </c>
      <c r="C124" s="1" t="s">
        <v>3558</v>
      </c>
      <c r="D124" s="1" t="s">
        <v>2621</v>
      </c>
      <c r="E124" s="1">
        <v>0</v>
      </c>
      <c r="F124" s="1" t="s">
        <v>545</v>
      </c>
    </row>
    <row r="125" spans="1:6" x14ac:dyDescent="0.2">
      <c r="A125" s="1">
        <v>263537</v>
      </c>
      <c r="B125" s="1" t="s">
        <v>3942</v>
      </c>
      <c r="C125" s="1" t="s">
        <v>3828</v>
      </c>
      <c r="D125" s="1" t="s">
        <v>26</v>
      </c>
      <c r="E125" s="1">
        <v>0</v>
      </c>
      <c r="F125" s="1" t="s">
        <v>997</v>
      </c>
    </row>
    <row r="126" spans="1:6" x14ac:dyDescent="0.2">
      <c r="A126" s="1">
        <v>170609</v>
      </c>
      <c r="B126" s="1" t="s">
        <v>1119</v>
      </c>
      <c r="C126" s="1" t="s">
        <v>2590</v>
      </c>
      <c r="D126" s="1" t="s">
        <v>9</v>
      </c>
      <c r="E126" s="1">
        <v>0</v>
      </c>
      <c r="F126" s="1" t="s">
        <v>1120</v>
      </c>
    </row>
    <row r="127" spans="1:6" x14ac:dyDescent="0.2">
      <c r="A127" s="1">
        <v>263511</v>
      </c>
      <c r="B127" s="1" t="s">
        <v>3943</v>
      </c>
      <c r="C127" s="1" t="s">
        <v>3828</v>
      </c>
      <c r="D127" s="1" t="s">
        <v>26</v>
      </c>
      <c r="E127" s="1">
        <v>0</v>
      </c>
      <c r="F127" s="1" t="s">
        <v>997</v>
      </c>
    </row>
    <row r="128" spans="1:6" x14ac:dyDescent="0.2">
      <c r="A128" s="1">
        <v>103649</v>
      </c>
      <c r="B128" s="1" t="s">
        <v>2953</v>
      </c>
      <c r="C128" s="1" t="s">
        <v>2934</v>
      </c>
      <c r="D128" s="1" t="s">
        <v>9</v>
      </c>
      <c r="E128" s="1">
        <v>0</v>
      </c>
      <c r="F128" s="1" t="s">
        <v>1038</v>
      </c>
    </row>
    <row r="129" spans="1:6" x14ac:dyDescent="0.2">
      <c r="A129" s="1">
        <v>262712</v>
      </c>
      <c r="B129" s="1" t="s">
        <v>2808</v>
      </c>
      <c r="C129" s="1" t="s">
        <v>2796</v>
      </c>
      <c r="D129" s="1" t="s">
        <v>26</v>
      </c>
      <c r="E129" s="1">
        <v>0</v>
      </c>
      <c r="F129" s="1" t="s">
        <v>1022</v>
      </c>
    </row>
    <row r="130" spans="1:6" x14ac:dyDescent="0.2">
      <c r="A130" s="1">
        <v>200454</v>
      </c>
      <c r="B130" s="1" t="s">
        <v>1123</v>
      </c>
      <c r="C130" s="1" t="s">
        <v>2616</v>
      </c>
      <c r="D130" s="1" t="s">
        <v>26</v>
      </c>
      <c r="E130" s="1">
        <v>0</v>
      </c>
      <c r="F130" s="1" t="s">
        <v>993</v>
      </c>
    </row>
    <row r="131" spans="1:6" x14ac:dyDescent="0.2">
      <c r="A131" s="1">
        <v>201819</v>
      </c>
      <c r="B131" s="1" t="s">
        <v>1124</v>
      </c>
      <c r="C131" s="1" t="s">
        <v>3498</v>
      </c>
      <c r="D131" s="1" t="s">
        <v>9</v>
      </c>
      <c r="E131" s="1">
        <v>0</v>
      </c>
      <c r="F131" s="1" t="s">
        <v>631</v>
      </c>
    </row>
    <row r="132" spans="1:6" x14ac:dyDescent="0.2">
      <c r="A132" s="1">
        <v>114272</v>
      </c>
      <c r="B132" s="1" t="s">
        <v>1125</v>
      </c>
      <c r="C132" s="1" t="s">
        <v>2742</v>
      </c>
      <c r="D132" s="1" t="s">
        <v>9</v>
      </c>
      <c r="E132" s="1">
        <v>0</v>
      </c>
      <c r="F132" s="1" t="s">
        <v>1034</v>
      </c>
    </row>
    <row r="133" spans="1:6" x14ac:dyDescent="0.2">
      <c r="A133" s="1">
        <v>261809</v>
      </c>
      <c r="B133" s="1" t="s">
        <v>2101</v>
      </c>
      <c r="C133" s="1" t="s">
        <v>1255</v>
      </c>
      <c r="D133" s="1" t="s">
        <v>26</v>
      </c>
      <c r="E133" s="1">
        <v>0</v>
      </c>
      <c r="F133" s="1" t="s">
        <v>1044</v>
      </c>
    </row>
    <row r="134" spans="1:6" x14ac:dyDescent="0.2">
      <c r="A134" s="1">
        <v>114473</v>
      </c>
      <c r="B134" s="1" t="s">
        <v>1607</v>
      </c>
      <c r="C134" s="1" t="s">
        <v>3415</v>
      </c>
      <c r="D134" s="1" t="s">
        <v>9</v>
      </c>
      <c r="E134" s="1">
        <v>0</v>
      </c>
      <c r="F134" s="1" t="s">
        <v>1120</v>
      </c>
    </row>
    <row r="135" spans="1:6" x14ac:dyDescent="0.2">
      <c r="A135" s="1">
        <v>258911</v>
      </c>
      <c r="B135" s="1" t="s">
        <v>1126</v>
      </c>
      <c r="C135" s="1" t="s">
        <v>1049</v>
      </c>
      <c r="D135" s="1" t="s">
        <v>26</v>
      </c>
      <c r="E135" s="1">
        <v>0</v>
      </c>
      <c r="F135" s="1" t="s">
        <v>1026</v>
      </c>
    </row>
    <row r="136" spans="1:6" x14ac:dyDescent="0.2">
      <c r="A136" s="1">
        <v>105021</v>
      </c>
      <c r="B136" s="1" t="s">
        <v>1128</v>
      </c>
      <c r="C136" s="1" t="s">
        <v>766</v>
      </c>
      <c r="D136" s="1" t="s">
        <v>757</v>
      </c>
      <c r="E136" s="1">
        <v>0</v>
      </c>
      <c r="F136" s="1" t="s">
        <v>518</v>
      </c>
    </row>
    <row r="137" spans="1:6" x14ac:dyDescent="0.2">
      <c r="A137" s="1">
        <v>117567</v>
      </c>
      <c r="B137" s="1" t="s">
        <v>3230</v>
      </c>
      <c r="C137" s="1" t="s">
        <v>3228</v>
      </c>
      <c r="D137" s="1" t="s">
        <v>9</v>
      </c>
      <c r="E137" s="1">
        <v>0</v>
      </c>
      <c r="F137" s="1" t="s">
        <v>1183</v>
      </c>
    </row>
    <row r="138" spans="1:6" x14ac:dyDescent="0.2">
      <c r="A138" s="1">
        <v>256775</v>
      </c>
      <c r="B138" s="1" t="s">
        <v>1127</v>
      </c>
      <c r="C138" s="1" t="s">
        <v>589</v>
      </c>
      <c r="D138" s="1" t="s">
        <v>26</v>
      </c>
      <c r="E138" s="1">
        <v>0</v>
      </c>
      <c r="F138" s="1" t="s">
        <v>562</v>
      </c>
    </row>
    <row r="139" spans="1:6" x14ac:dyDescent="0.2">
      <c r="A139" s="1">
        <v>247937</v>
      </c>
      <c r="B139" s="1" t="s">
        <v>1130</v>
      </c>
      <c r="C139" s="1" t="s">
        <v>606</v>
      </c>
      <c r="D139" s="1" t="s">
        <v>26</v>
      </c>
      <c r="E139" s="1">
        <v>0</v>
      </c>
      <c r="F139" s="1" t="s">
        <v>556</v>
      </c>
    </row>
    <row r="140" spans="1:6" x14ac:dyDescent="0.2">
      <c r="A140" s="1">
        <v>257675</v>
      </c>
      <c r="B140" s="1" t="s">
        <v>1133</v>
      </c>
      <c r="C140" s="1" t="s">
        <v>1051</v>
      </c>
      <c r="D140" s="1" t="s">
        <v>2592</v>
      </c>
      <c r="E140" s="1">
        <v>0</v>
      </c>
      <c r="F140" s="1" t="s">
        <v>991</v>
      </c>
    </row>
    <row r="141" spans="1:6" x14ac:dyDescent="0.2">
      <c r="A141" s="1">
        <v>257142</v>
      </c>
      <c r="B141" s="1" t="s">
        <v>1131</v>
      </c>
      <c r="C141" s="1" t="s">
        <v>1076</v>
      </c>
      <c r="D141" s="1" t="s">
        <v>26</v>
      </c>
      <c r="E141" s="1">
        <v>0</v>
      </c>
      <c r="F141" s="1" t="s">
        <v>993</v>
      </c>
    </row>
    <row r="142" spans="1:6" x14ac:dyDescent="0.2">
      <c r="A142" s="1">
        <v>258578</v>
      </c>
      <c r="B142" s="1" t="s">
        <v>1132</v>
      </c>
      <c r="C142" s="1" t="s">
        <v>1081</v>
      </c>
      <c r="D142" s="1" t="s">
        <v>2605</v>
      </c>
      <c r="E142" s="1">
        <v>0</v>
      </c>
      <c r="F142" s="1" t="s">
        <v>1014</v>
      </c>
    </row>
    <row r="143" spans="1:6" x14ac:dyDescent="0.2">
      <c r="A143" s="1">
        <v>233273</v>
      </c>
      <c r="B143" s="1" t="s">
        <v>1135</v>
      </c>
      <c r="C143" s="1" t="s">
        <v>2617</v>
      </c>
      <c r="D143" s="1" t="s">
        <v>26</v>
      </c>
      <c r="E143" s="1">
        <v>0</v>
      </c>
      <c r="F143" s="1" t="s">
        <v>1046</v>
      </c>
    </row>
    <row r="144" spans="1:6" x14ac:dyDescent="0.2">
      <c r="A144" s="1">
        <v>96442</v>
      </c>
      <c r="B144" s="1" t="s">
        <v>1755</v>
      </c>
      <c r="C144" s="1" t="s">
        <v>513</v>
      </c>
      <c r="D144" s="1" t="s">
        <v>2605</v>
      </c>
      <c r="E144" s="1">
        <v>0</v>
      </c>
      <c r="F144" s="1" t="s">
        <v>1014</v>
      </c>
    </row>
    <row r="145" spans="1:6" x14ac:dyDescent="0.2">
      <c r="A145" s="1">
        <v>247083</v>
      </c>
      <c r="B145" s="1" t="s">
        <v>1136</v>
      </c>
      <c r="C145" s="1" t="s">
        <v>557</v>
      </c>
      <c r="D145" s="1" t="s">
        <v>26</v>
      </c>
      <c r="E145" s="1">
        <v>0</v>
      </c>
      <c r="F145" s="1" t="s">
        <v>1009</v>
      </c>
    </row>
    <row r="146" spans="1:6" x14ac:dyDescent="0.2">
      <c r="A146" s="1">
        <v>258731</v>
      </c>
      <c r="B146" s="1" t="s">
        <v>1757</v>
      </c>
      <c r="C146" s="1" t="s">
        <v>718</v>
      </c>
      <c r="D146" s="1" t="s">
        <v>2605</v>
      </c>
      <c r="E146" s="1">
        <v>0</v>
      </c>
      <c r="F146" s="1" t="s">
        <v>1122</v>
      </c>
    </row>
    <row r="147" spans="1:6" x14ac:dyDescent="0.2">
      <c r="A147" s="1">
        <v>95394</v>
      </c>
      <c r="B147" s="1" t="s">
        <v>1137</v>
      </c>
      <c r="C147" s="1" t="s">
        <v>1138</v>
      </c>
      <c r="D147" s="1" t="s">
        <v>26</v>
      </c>
      <c r="E147" s="1">
        <v>0</v>
      </c>
      <c r="F147" s="1" t="s">
        <v>1032</v>
      </c>
    </row>
    <row r="148" spans="1:6" x14ac:dyDescent="0.2">
      <c r="A148" s="1">
        <v>218807</v>
      </c>
      <c r="B148" s="1" t="s">
        <v>1139</v>
      </c>
      <c r="C148" s="1" t="s">
        <v>3231</v>
      </c>
      <c r="D148" s="1" t="s">
        <v>2592</v>
      </c>
      <c r="E148" s="1">
        <v>0</v>
      </c>
      <c r="F148" s="1" t="s">
        <v>1002</v>
      </c>
    </row>
    <row r="149" spans="1:6" x14ac:dyDescent="0.2">
      <c r="A149" s="1">
        <v>255811</v>
      </c>
      <c r="B149" s="1" t="s">
        <v>508</v>
      </c>
      <c r="C149" s="1" t="s">
        <v>523</v>
      </c>
      <c r="D149" s="1" t="s">
        <v>396</v>
      </c>
      <c r="E149" s="1">
        <v>0</v>
      </c>
      <c r="F149" s="1" t="s">
        <v>512</v>
      </c>
    </row>
    <row r="150" spans="1:6" x14ac:dyDescent="0.2">
      <c r="A150" s="1">
        <v>228000</v>
      </c>
      <c r="B150" s="1" t="s">
        <v>3232</v>
      </c>
      <c r="C150" s="1" t="s">
        <v>3228</v>
      </c>
      <c r="D150" s="1" t="s">
        <v>9</v>
      </c>
      <c r="E150" s="1">
        <v>0</v>
      </c>
      <c r="F150" s="1" t="s">
        <v>1183</v>
      </c>
    </row>
    <row r="151" spans="1:6" x14ac:dyDescent="0.2">
      <c r="A151" s="1">
        <v>188836</v>
      </c>
      <c r="B151" s="1" t="s">
        <v>1141</v>
      </c>
      <c r="C151" s="1" t="s">
        <v>736</v>
      </c>
      <c r="D151" s="1" t="s">
        <v>26</v>
      </c>
      <c r="E151" s="1">
        <v>0</v>
      </c>
      <c r="F151" s="1" t="s">
        <v>1029</v>
      </c>
    </row>
    <row r="152" spans="1:6" x14ac:dyDescent="0.2">
      <c r="A152" s="1">
        <v>261528</v>
      </c>
      <c r="B152" s="1" t="s">
        <v>1142</v>
      </c>
      <c r="C152" s="1" t="s">
        <v>507</v>
      </c>
      <c r="D152" s="1" t="s">
        <v>26</v>
      </c>
      <c r="E152" s="1">
        <v>0</v>
      </c>
      <c r="F152" s="1" t="s">
        <v>562</v>
      </c>
    </row>
    <row r="153" spans="1:6" x14ac:dyDescent="0.2">
      <c r="A153" s="1">
        <v>261947</v>
      </c>
      <c r="B153" s="1" t="s">
        <v>1143</v>
      </c>
      <c r="C153" s="1" t="s">
        <v>1040</v>
      </c>
      <c r="D153" s="1" t="s">
        <v>2605</v>
      </c>
      <c r="E153" s="1">
        <v>0</v>
      </c>
      <c r="F153" s="1" t="s">
        <v>1054</v>
      </c>
    </row>
    <row r="154" spans="1:6" x14ac:dyDescent="0.2">
      <c r="A154" s="1">
        <v>78779</v>
      </c>
      <c r="B154" s="1" t="s">
        <v>1144</v>
      </c>
      <c r="C154" s="1" t="s">
        <v>3416</v>
      </c>
      <c r="D154" s="1" t="s">
        <v>9</v>
      </c>
      <c r="E154" s="1">
        <v>0</v>
      </c>
      <c r="F154" s="1" t="s">
        <v>1034</v>
      </c>
    </row>
    <row r="155" spans="1:6" x14ac:dyDescent="0.2">
      <c r="A155" s="1">
        <v>263367</v>
      </c>
      <c r="B155" s="1" t="s">
        <v>3486</v>
      </c>
      <c r="C155" s="1" t="s">
        <v>3410</v>
      </c>
      <c r="D155" s="1" t="s">
        <v>26</v>
      </c>
      <c r="E155" s="1">
        <v>0</v>
      </c>
      <c r="F155" s="1" t="s">
        <v>3225</v>
      </c>
    </row>
    <row r="156" spans="1:6" x14ac:dyDescent="0.2">
      <c r="A156" s="1">
        <v>170842</v>
      </c>
      <c r="B156" s="1" t="s">
        <v>1145</v>
      </c>
      <c r="C156" s="1" t="s">
        <v>2743</v>
      </c>
      <c r="D156" s="1" t="s">
        <v>2592</v>
      </c>
      <c r="E156" s="1">
        <v>0</v>
      </c>
      <c r="F156" s="1" t="s">
        <v>518</v>
      </c>
    </row>
    <row r="157" spans="1:6" x14ac:dyDescent="0.2">
      <c r="A157" s="1">
        <v>79920</v>
      </c>
      <c r="B157" s="1" t="s">
        <v>1146</v>
      </c>
      <c r="C157" s="1" t="s">
        <v>3207</v>
      </c>
      <c r="D157" s="1" t="s">
        <v>26</v>
      </c>
      <c r="E157" s="1">
        <v>0</v>
      </c>
      <c r="F157" s="1" t="s">
        <v>512</v>
      </c>
    </row>
    <row r="158" spans="1:6" x14ac:dyDescent="0.2">
      <c r="A158" s="1">
        <v>219079</v>
      </c>
      <c r="B158" s="1" t="s">
        <v>1609</v>
      </c>
      <c r="C158" s="1" t="s">
        <v>3572</v>
      </c>
      <c r="D158" s="1" t="s">
        <v>9</v>
      </c>
      <c r="E158" s="1">
        <v>0</v>
      </c>
      <c r="F158" s="1" t="s">
        <v>1116</v>
      </c>
    </row>
    <row r="159" spans="1:6" x14ac:dyDescent="0.2">
      <c r="A159" s="1">
        <v>256731</v>
      </c>
      <c r="B159" s="1" t="s">
        <v>1147</v>
      </c>
      <c r="C159" s="1" t="s">
        <v>589</v>
      </c>
      <c r="D159" s="1" t="s">
        <v>40</v>
      </c>
      <c r="E159" s="1">
        <v>0</v>
      </c>
      <c r="F159" s="1" t="s">
        <v>708</v>
      </c>
    </row>
    <row r="160" spans="1:6" x14ac:dyDescent="0.2">
      <c r="A160" s="1">
        <v>259120</v>
      </c>
      <c r="B160" s="1" t="s">
        <v>1148</v>
      </c>
      <c r="C160" s="1" t="s">
        <v>1004</v>
      </c>
      <c r="D160" s="1" t="s">
        <v>26</v>
      </c>
      <c r="E160" s="1">
        <v>0</v>
      </c>
      <c r="F160" s="1" t="s">
        <v>1009</v>
      </c>
    </row>
    <row r="161" spans="1:6" x14ac:dyDescent="0.2">
      <c r="A161" s="1">
        <v>261515</v>
      </c>
      <c r="B161" s="1" t="s">
        <v>1149</v>
      </c>
      <c r="C161" s="1" t="s">
        <v>507</v>
      </c>
      <c r="D161" s="1" t="s">
        <v>26</v>
      </c>
      <c r="E161" s="1">
        <v>0</v>
      </c>
      <c r="F161" s="1" t="s">
        <v>988</v>
      </c>
    </row>
    <row r="162" spans="1:6" x14ac:dyDescent="0.2">
      <c r="A162" s="1">
        <v>259730</v>
      </c>
      <c r="B162" s="1" t="s">
        <v>1150</v>
      </c>
      <c r="C162" s="1" t="s">
        <v>1151</v>
      </c>
      <c r="D162" s="1" t="s">
        <v>26</v>
      </c>
      <c r="E162" s="1">
        <v>0</v>
      </c>
      <c r="F162" s="1" t="s">
        <v>1013</v>
      </c>
    </row>
    <row r="163" spans="1:6" x14ac:dyDescent="0.2">
      <c r="A163" s="1">
        <v>262768</v>
      </c>
      <c r="B163" s="1" t="s">
        <v>2867</v>
      </c>
      <c r="C163" s="1" t="s">
        <v>2796</v>
      </c>
      <c r="D163" s="1" t="s">
        <v>757</v>
      </c>
      <c r="E163" s="1">
        <v>0</v>
      </c>
      <c r="F163" s="1" t="s">
        <v>758</v>
      </c>
    </row>
    <row r="164" spans="1:6" x14ac:dyDescent="0.2">
      <c r="A164" s="1">
        <v>262993</v>
      </c>
      <c r="B164" s="1" t="s">
        <v>2990</v>
      </c>
      <c r="C164" s="1" t="s">
        <v>2934</v>
      </c>
      <c r="D164" s="1" t="s">
        <v>26</v>
      </c>
      <c r="E164" s="1">
        <v>0</v>
      </c>
      <c r="F164" s="1" t="s">
        <v>550</v>
      </c>
    </row>
    <row r="165" spans="1:6" x14ac:dyDescent="0.2">
      <c r="A165" s="1">
        <v>258093</v>
      </c>
      <c r="B165" s="1" t="s">
        <v>1152</v>
      </c>
      <c r="C165" s="1" t="s">
        <v>999</v>
      </c>
      <c r="D165" s="1" t="s">
        <v>9</v>
      </c>
      <c r="E165" s="1">
        <v>0</v>
      </c>
      <c r="F165" s="1" t="s">
        <v>1120</v>
      </c>
    </row>
    <row r="166" spans="1:6" x14ac:dyDescent="0.2">
      <c r="A166" s="1">
        <v>254211</v>
      </c>
      <c r="B166" s="1" t="s">
        <v>1153</v>
      </c>
      <c r="C166" s="1" t="s">
        <v>774</v>
      </c>
      <c r="D166" s="1" t="s">
        <v>9</v>
      </c>
      <c r="E166" s="1">
        <v>0</v>
      </c>
      <c r="F166" s="1" t="s">
        <v>1120</v>
      </c>
    </row>
    <row r="167" spans="1:6" x14ac:dyDescent="0.2">
      <c r="A167" s="1">
        <v>247679</v>
      </c>
      <c r="B167" s="1" t="s">
        <v>1154</v>
      </c>
      <c r="C167" s="1" t="s">
        <v>2861</v>
      </c>
      <c r="D167" s="1" t="s">
        <v>9</v>
      </c>
      <c r="E167" s="1">
        <v>0</v>
      </c>
      <c r="F167" s="1" t="s">
        <v>1019</v>
      </c>
    </row>
    <row r="168" spans="1:6" x14ac:dyDescent="0.2">
      <c r="A168" s="1">
        <v>233485</v>
      </c>
      <c r="B168" s="1" t="s">
        <v>1155</v>
      </c>
      <c r="C168" s="1" t="s">
        <v>700</v>
      </c>
      <c r="D168" s="1" t="s">
        <v>2592</v>
      </c>
      <c r="E168" s="1">
        <v>0</v>
      </c>
      <c r="F168" s="1" t="s">
        <v>1066</v>
      </c>
    </row>
    <row r="169" spans="1:6" x14ac:dyDescent="0.2">
      <c r="A169" s="1">
        <v>189706</v>
      </c>
      <c r="B169" s="1" t="s">
        <v>3044</v>
      </c>
      <c r="C169" s="1" t="s">
        <v>747</v>
      </c>
      <c r="D169" s="1" t="s">
        <v>26</v>
      </c>
      <c r="E169" s="1">
        <v>0</v>
      </c>
      <c r="F169" s="1" t="s">
        <v>1196</v>
      </c>
    </row>
    <row r="170" spans="1:6" x14ac:dyDescent="0.2">
      <c r="A170" s="1">
        <v>249665</v>
      </c>
      <c r="B170" s="1" t="s">
        <v>3233</v>
      </c>
      <c r="C170" s="1" t="s">
        <v>3228</v>
      </c>
      <c r="D170" s="1" t="s">
        <v>9</v>
      </c>
      <c r="E170" s="1">
        <v>0</v>
      </c>
      <c r="F170" s="1" t="s">
        <v>1183</v>
      </c>
    </row>
    <row r="171" spans="1:6" x14ac:dyDescent="0.2">
      <c r="A171" s="1">
        <v>257100</v>
      </c>
      <c r="B171" s="1" t="s">
        <v>1156</v>
      </c>
      <c r="C171" s="1" t="s">
        <v>1076</v>
      </c>
      <c r="D171" s="1" t="s">
        <v>26</v>
      </c>
      <c r="E171" s="1">
        <v>0</v>
      </c>
      <c r="F171" s="1" t="s">
        <v>988</v>
      </c>
    </row>
    <row r="172" spans="1:6" x14ac:dyDescent="0.2">
      <c r="A172" s="1">
        <v>184659</v>
      </c>
      <c r="B172" s="1" t="s">
        <v>1157</v>
      </c>
      <c r="C172" s="1" t="s">
        <v>2620</v>
      </c>
      <c r="D172" s="1" t="s">
        <v>2621</v>
      </c>
      <c r="E172" s="1">
        <v>0</v>
      </c>
      <c r="F172" s="1" t="s">
        <v>545</v>
      </c>
    </row>
    <row r="173" spans="1:6" x14ac:dyDescent="0.2">
      <c r="A173" s="1">
        <v>257860</v>
      </c>
      <c r="B173" s="1" t="s">
        <v>1158</v>
      </c>
      <c r="C173" s="1" t="s">
        <v>2602</v>
      </c>
      <c r="D173" s="1" t="s">
        <v>26</v>
      </c>
      <c r="E173" s="1">
        <v>0</v>
      </c>
      <c r="F173" s="1" t="s">
        <v>1046</v>
      </c>
    </row>
    <row r="174" spans="1:6" x14ac:dyDescent="0.2">
      <c r="A174" s="1">
        <v>246669</v>
      </c>
      <c r="B174" s="1" t="s">
        <v>1160</v>
      </c>
      <c r="C174" s="1" t="s">
        <v>568</v>
      </c>
      <c r="D174" s="1" t="s">
        <v>26</v>
      </c>
      <c r="E174" s="1">
        <v>0</v>
      </c>
      <c r="F174" s="1" t="s">
        <v>993</v>
      </c>
    </row>
    <row r="175" spans="1:6" x14ac:dyDescent="0.2">
      <c r="A175" s="1">
        <v>261560</v>
      </c>
      <c r="B175" s="1" t="s">
        <v>2146</v>
      </c>
      <c r="C175" s="1" t="s">
        <v>507</v>
      </c>
      <c r="D175" s="1" t="s">
        <v>26</v>
      </c>
      <c r="E175" s="1">
        <v>0</v>
      </c>
      <c r="F175" s="1" t="s">
        <v>556</v>
      </c>
    </row>
    <row r="176" spans="1:6" x14ac:dyDescent="0.2">
      <c r="A176" s="1">
        <v>254374</v>
      </c>
      <c r="B176" s="1" t="s">
        <v>1162</v>
      </c>
      <c r="C176" s="1" t="s">
        <v>774</v>
      </c>
      <c r="D176" s="1" t="s">
        <v>2592</v>
      </c>
      <c r="E176" s="1">
        <v>0</v>
      </c>
      <c r="F176" s="1" t="s">
        <v>1002</v>
      </c>
    </row>
    <row r="177" spans="1:6" x14ac:dyDescent="0.2">
      <c r="A177" s="1">
        <v>260696</v>
      </c>
      <c r="B177" s="1" t="s">
        <v>1163</v>
      </c>
      <c r="C177" s="1" t="s">
        <v>611</v>
      </c>
      <c r="D177" s="1" t="s">
        <v>26</v>
      </c>
      <c r="E177" s="1">
        <v>0</v>
      </c>
      <c r="F177" s="1" t="s">
        <v>993</v>
      </c>
    </row>
    <row r="178" spans="1:6" x14ac:dyDescent="0.2">
      <c r="A178" s="1">
        <v>259354</v>
      </c>
      <c r="B178" s="1" t="s">
        <v>3222</v>
      </c>
      <c r="C178" s="1" t="s">
        <v>530</v>
      </c>
      <c r="D178" s="1" t="s">
        <v>2605</v>
      </c>
      <c r="E178" s="1">
        <v>0</v>
      </c>
      <c r="F178" s="1" t="s">
        <v>1054</v>
      </c>
    </row>
    <row r="179" spans="1:6" x14ac:dyDescent="0.2">
      <c r="A179" s="1">
        <v>263197</v>
      </c>
      <c r="B179" s="1" t="s">
        <v>3186</v>
      </c>
      <c r="C179" s="1" t="s">
        <v>3159</v>
      </c>
      <c r="D179" s="1" t="s">
        <v>26</v>
      </c>
      <c r="E179" s="1">
        <v>0</v>
      </c>
      <c r="F179" s="1" t="s">
        <v>550</v>
      </c>
    </row>
    <row r="180" spans="1:6" x14ac:dyDescent="0.2">
      <c r="A180" s="1">
        <v>223882</v>
      </c>
      <c r="B180" s="1" t="s">
        <v>1164</v>
      </c>
      <c r="C180" s="1" t="s">
        <v>3417</v>
      </c>
      <c r="D180" s="1" t="s">
        <v>26</v>
      </c>
      <c r="E180" s="1">
        <v>0</v>
      </c>
      <c r="F180" s="1" t="s">
        <v>1074</v>
      </c>
    </row>
    <row r="181" spans="1:6" x14ac:dyDescent="0.2">
      <c r="A181" s="1">
        <v>262997</v>
      </c>
      <c r="B181" s="1" t="s">
        <v>2991</v>
      </c>
      <c r="C181" s="1" t="s">
        <v>2934</v>
      </c>
      <c r="D181" s="1" t="s">
        <v>26</v>
      </c>
      <c r="E181" s="1">
        <v>0</v>
      </c>
      <c r="F181" s="1" t="s">
        <v>550</v>
      </c>
    </row>
    <row r="182" spans="1:6" x14ac:dyDescent="0.2">
      <c r="A182" s="1">
        <v>262251</v>
      </c>
      <c r="B182" s="1" t="s">
        <v>1166</v>
      </c>
      <c r="C182" s="1" t="s">
        <v>1140</v>
      </c>
      <c r="D182" s="1" t="s">
        <v>26</v>
      </c>
      <c r="E182" s="1">
        <v>0</v>
      </c>
      <c r="F182" s="1" t="s">
        <v>1044</v>
      </c>
    </row>
    <row r="183" spans="1:6" x14ac:dyDescent="0.2">
      <c r="A183" s="1">
        <v>156452</v>
      </c>
      <c r="B183" s="1" t="s">
        <v>1167</v>
      </c>
      <c r="C183" s="1" t="s">
        <v>2931</v>
      </c>
      <c r="D183" s="1" t="s">
        <v>9</v>
      </c>
      <c r="E183" s="1">
        <v>0</v>
      </c>
      <c r="F183" s="1" t="s">
        <v>1042</v>
      </c>
    </row>
    <row r="184" spans="1:6" x14ac:dyDescent="0.2">
      <c r="A184" s="1">
        <v>260663</v>
      </c>
      <c r="B184" s="1" t="s">
        <v>1168</v>
      </c>
      <c r="C184" s="1" t="s">
        <v>611</v>
      </c>
      <c r="D184" s="1" t="s">
        <v>26</v>
      </c>
      <c r="E184" s="1">
        <v>0</v>
      </c>
      <c r="F184" s="1" t="s">
        <v>1046</v>
      </c>
    </row>
    <row r="185" spans="1:6" x14ac:dyDescent="0.2">
      <c r="A185" s="1">
        <v>107066</v>
      </c>
      <c r="B185" s="1" t="s">
        <v>552</v>
      </c>
      <c r="C185" s="1" t="s">
        <v>617</v>
      </c>
      <c r="D185" s="1" t="s">
        <v>26</v>
      </c>
      <c r="E185" s="1">
        <v>0</v>
      </c>
      <c r="F185" s="1" t="s">
        <v>512</v>
      </c>
    </row>
    <row r="186" spans="1:6" x14ac:dyDescent="0.2">
      <c r="A186" s="1">
        <v>254007</v>
      </c>
      <c r="B186" s="1" t="s">
        <v>1169</v>
      </c>
      <c r="C186" s="1" t="s">
        <v>774</v>
      </c>
      <c r="D186" s="1" t="s">
        <v>26</v>
      </c>
      <c r="E186" s="1">
        <v>0</v>
      </c>
      <c r="F186" s="1" t="s">
        <v>1057</v>
      </c>
    </row>
    <row r="187" spans="1:6" x14ac:dyDescent="0.2">
      <c r="A187" s="1">
        <v>209185</v>
      </c>
      <c r="B187" s="1" t="s">
        <v>1170</v>
      </c>
      <c r="C187" s="1" t="s">
        <v>2624</v>
      </c>
      <c r="D187" s="1" t="s">
        <v>9</v>
      </c>
      <c r="E187" s="1">
        <v>0</v>
      </c>
      <c r="F187" s="1" t="s">
        <v>1032</v>
      </c>
    </row>
    <row r="188" spans="1:6" x14ac:dyDescent="0.2">
      <c r="A188" s="1">
        <v>256887</v>
      </c>
      <c r="B188" s="1" t="s">
        <v>2154</v>
      </c>
      <c r="C188" s="1" t="s">
        <v>1012</v>
      </c>
      <c r="D188" s="1" t="s">
        <v>26</v>
      </c>
      <c r="E188" s="1">
        <v>0</v>
      </c>
      <c r="F188" s="1" t="s">
        <v>1026</v>
      </c>
    </row>
    <row r="189" spans="1:6" x14ac:dyDescent="0.2">
      <c r="A189" s="1">
        <v>257759</v>
      </c>
      <c r="B189" s="1" t="s">
        <v>1172</v>
      </c>
      <c r="C189" s="1" t="s">
        <v>657</v>
      </c>
      <c r="D189" s="1" t="s">
        <v>40</v>
      </c>
      <c r="E189" s="1">
        <v>0</v>
      </c>
      <c r="F189" s="1" t="s">
        <v>708</v>
      </c>
    </row>
    <row r="190" spans="1:6" x14ac:dyDescent="0.2">
      <c r="A190" s="1">
        <v>256368</v>
      </c>
      <c r="B190" s="1" t="s">
        <v>1171</v>
      </c>
      <c r="C190" s="1" t="s">
        <v>2598</v>
      </c>
      <c r="D190" s="1" t="s">
        <v>26</v>
      </c>
      <c r="E190" s="1">
        <v>0</v>
      </c>
      <c r="F190" s="1" t="s">
        <v>1013</v>
      </c>
    </row>
    <row r="191" spans="1:6" x14ac:dyDescent="0.2">
      <c r="A191" s="1">
        <v>210846</v>
      </c>
      <c r="B191" s="1" t="s">
        <v>2539</v>
      </c>
      <c r="C191" s="1" t="s">
        <v>710</v>
      </c>
      <c r="D191" s="1" t="s">
        <v>2592</v>
      </c>
      <c r="E191" s="1">
        <v>0</v>
      </c>
      <c r="F191" s="1" t="s">
        <v>1066</v>
      </c>
    </row>
    <row r="192" spans="1:6" x14ac:dyDescent="0.2">
      <c r="A192" s="1">
        <v>262706</v>
      </c>
      <c r="B192" s="1" t="s">
        <v>2809</v>
      </c>
      <c r="C192" s="1" t="s">
        <v>2796</v>
      </c>
      <c r="D192" s="1" t="s">
        <v>26</v>
      </c>
      <c r="E192" s="1">
        <v>0</v>
      </c>
      <c r="F192" s="1" t="s">
        <v>1022</v>
      </c>
    </row>
    <row r="193" spans="1:6" x14ac:dyDescent="0.2">
      <c r="A193" s="1">
        <v>168236</v>
      </c>
      <c r="B193" s="1" t="s">
        <v>1173</v>
      </c>
      <c r="C193" s="1" t="s">
        <v>2625</v>
      </c>
      <c r="D193" s="1" t="s">
        <v>2621</v>
      </c>
      <c r="E193" s="1">
        <v>0</v>
      </c>
      <c r="F193" s="1" t="s">
        <v>545</v>
      </c>
    </row>
    <row r="194" spans="1:6" x14ac:dyDescent="0.2">
      <c r="A194" s="1">
        <v>262981</v>
      </c>
      <c r="B194" s="1" t="s">
        <v>2954</v>
      </c>
      <c r="C194" s="1" t="s">
        <v>2934</v>
      </c>
      <c r="D194" s="1" t="s">
        <v>9</v>
      </c>
      <c r="E194" s="1">
        <v>0</v>
      </c>
      <c r="F194" s="1" t="s">
        <v>1019</v>
      </c>
    </row>
    <row r="195" spans="1:6" x14ac:dyDescent="0.2">
      <c r="A195" s="1">
        <v>262449</v>
      </c>
      <c r="B195" s="1" t="s">
        <v>1174</v>
      </c>
      <c r="C195" s="1" t="s">
        <v>996</v>
      </c>
      <c r="D195" s="1" t="s">
        <v>26</v>
      </c>
      <c r="E195" s="1">
        <v>0</v>
      </c>
      <c r="F195" s="1" t="s">
        <v>1044</v>
      </c>
    </row>
    <row r="196" spans="1:6" x14ac:dyDescent="0.2">
      <c r="A196" s="1">
        <v>254138</v>
      </c>
      <c r="B196" s="1" t="s">
        <v>2156</v>
      </c>
      <c r="C196" s="1" t="s">
        <v>686</v>
      </c>
      <c r="D196" s="1" t="s">
        <v>26</v>
      </c>
      <c r="E196" s="1">
        <v>0</v>
      </c>
      <c r="F196" s="1" t="s">
        <v>993</v>
      </c>
    </row>
    <row r="197" spans="1:6" x14ac:dyDescent="0.2">
      <c r="A197" s="1">
        <v>263369</v>
      </c>
      <c r="B197" s="1" t="s">
        <v>3487</v>
      </c>
      <c r="C197" s="1" t="s">
        <v>3410</v>
      </c>
      <c r="D197" s="1" t="s">
        <v>26</v>
      </c>
      <c r="E197" s="1">
        <v>0</v>
      </c>
      <c r="F197" s="1" t="s">
        <v>3225</v>
      </c>
    </row>
    <row r="198" spans="1:6" x14ac:dyDescent="0.2">
      <c r="A198" s="1">
        <v>259694</v>
      </c>
      <c r="B198" s="1" t="s">
        <v>1177</v>
      </c>
      <c r="C198" s="1" t="s">
        <v>1151</v>
      </c>
      <c r="D198" s="1" t="s">
        <v>2605</v>
      </c>
      <c r="E198" s="1">
        <v>0</v>
      </c>
      <c r="F198" s="1" t="s">
        <v>1020</v>
      </c>
    </row>
    <row r="199" spans="1:6" x14ac:dyDescent="0.2">
      <c r="A199" s="1">
        <v>262028</v>
      </c>
      <c r="B199" s="1" t="s">
        <v>1179</v>
      </c>
      <c r="C199" s="1" t="s">
        <v>580</v>
      </c>
      <c r="D199" s="1" t="s">
        <v>26</v>
      </c>
      <c r="E199" s="1">
        <v>0</v>
      </c>
      <c r="F199" s="1" t="s">
        <v>550</v>
      </c>
    </row>
    <row r="200" spans="1:6" x14ac:dyDescent="0.2">
      <c r="A200" s="1">
        <v>218519</v>
      </c>
      <c r="B200" s="1" t="s">
        <v>1178</v>
      </c>
      <c r="C200" s="1" t="s">
        <v>3650</v>
      </c>
      <c r="D200" s="1" t="s">
        <v>26</v>
      </c>
      <c r="E200" s="1">
        <v>0</v>
      </c>
      <c r="F200" s="1" t="s">
        <v>1029</v>
      </c>
    </row>
    <row r="201" spans="1:6" x14ac:dyDescent="0.2">
      <c r="A201" s="1">
        <v>260458</v>
      </c>
      <c r="B201" s="1" t="s">
        <v>2541</v>
      </c>
      <c r="C201" s="1" t="s">
        <v>543</v>
      </c>
      <c r="D201" s="1" t="s">
        <v>757</v>
      </c>
      <c r="E201" s="1">
        <v>0</v>
      </c>
      <c r="F201" s="1" t="s">
        <v>758</v>
      </c>
    </row>
    <row r="202" spans="1:6" x14ac:dyDescent="0.2">
      <c r="A202" s="1">
        <v>251788</v>
      </c>
      <c r="B202" s="1" t="s">
        <v>2932</v>
      </c>
      <c r="C202" s="1" t="s">
        <v>2612</v>
      </c>
      <c r="D202" s="1" t="s">
        <v>26</v>
      </c>
      <c r="E202" s="1">
        <v>0</v>
      </c>
      <c r="F202" s="1" t="s">
        <v>705</v>
      </c>
    </row>
    <row r="203" spans="1:6" x14ac:dyDescent="0.2">
      <c r="A203" s="1">
        <v>247525</v>
      </c>
      <c r="B203" s="1" t="s">
        <v>1611</v>
      </c>
      <c r="C203" s="1" t="s">
        <v>2626</v>
      </c>
      <c r="D203" s="1" t="s">
        <v>9</v>
      </c>
      <c r="E203" s="1">
        <v>0</v>
      </c>
      <c r="F203" s="1" t="s">
        <v>1120</v>
      </c>
    </row>
    <row r="204" spans="1:6" x14ac:dyDescent="0.2">
      <c r="A204" s="1">
        <v>69925</v>
      </c>
      <c r="B204" s="1" t="s">
        <v>1180</v>
      </c>
      <c r="C204" s="1" t="s">
        <v>2992</v>
      </c>
      <c r="D204" s="1" t="s">
        <v>9</v>
      </c>
      <c r="E204" s="1">
        <v>0</v>
      </c>
      <c r="F204" s="1" t="s">
        <v>1034</v>
      </c>
    </row>
    <row r="205" spans="1:6" x14ac:dyDescent="0.2">
      <c r="A205" s="1">
        <v>262070</v>
      </c>
      <c r="B205" s="1" t="s">
        <v>1181</v>
      </c>
      <c r="C205" s="1" t="s">
        <v>1182</v>
      </c>
      <c r="D205" s="1" t="s">
        <v>9</v>
      </c>
      <c r="E205" s="1">
        <v>0</v>
      </c>
      <c r="F205" s="1" t="s">
        <v>1116</v>
      </c>
    </row>
    <row r="206" spans="1:6" x14ac:dyDescent="0.2">
      <c r="A206" s="1">
        <v>139095</v>
      </c>
      <c r="B206" s="1" t="s">
        <v>1184</v>
      </c>
      <c r="C206" s="1" t="s">
        <v>4367</v>
      </c>
      <c r="D206" s="1" t="s">
        <v>26</v>
      </c>
      <c r="E206" s="1">
        <v>0</v>
      </c>
      <c r="F206" s="1" t="s">
        <v>1032</v>
      </c>
    </row>
    <row r="207" spans="1:6" x14ac:dyDescent="0.2">
      <c r="A207" s="1">
        <v>261118</v>
      </c>
      <c r="B207" s="1" t="s">
        <v>1186</v>
      </c>
      <c r="C207" s="1" t="s">
        <v>1063</v>
      </c>
      <c r="D207" s="1" t="s">
        <v>26</v>
      </c>
      <c r="E207" s="1">
        <v>0</v>
      </c>
      <c r="F207" s="1" t="s">
        <v>1044</v>
      </c>
    </row>
    <row r="208" spans="1:6" x14ac:dyDescent="0.2">
      <c r="A208" s="1">
        <v>246889</v>
      </c>
      <c r="B208" s="1" t="s">
        <v>1185</v>
      </c>
      <c r="C208" s="1" t="s">
        <v>640</v>
      </c>
      <c r="D208" s="1" t="s">
        <v>26</v>
      </c>
      <c r="E208" s="1">
        <v>0</v>
      </c>
      <c r="F208" s="1" t="s">
        <v>1029</v>
      </c>
    </row>
    <row r="209" spans="1:6" x14ac:dyDescent="0.2">
      <c r="A209" s="1">
        <v>256886</v>
      </c>
      <c r="B209" s="1" t="s">
        <v>2158</v>
      </c>
      <c r="C209" s="1" t="s">
        <v>1012</v>
      </c>
      <c r="D209" s="1" t="s">
        <v>26</v>
      </c>
      <c r="E209" s="1">
        <v>0</v>
      </c>
      <c r="F209" s="1" t="s">
        <v>1024</v>
      </c>
    </row>
    <row r="210" spans="1:6" x14ac:dyDescent="0.2">
      <c r="A210" s="1">
        <v>243853</v>
      </c>
      <c r="B210" s="1" t="s">
        <v>1188</v>
      </c>
      <c r="C210" s="1" t="s">
        <v>724</v>
      </c>
      <c r="D210" s="1" t="s">
        <v>40</v>
      </c>
      <c r="E210" s="1">
        <v>0</v>
      </c>
      <c r="F210" s="1" t="s">
        <v>714</v>
      </c>
    </row>
    <row r="211" spans="1:6" x14ac:dyDescent="0.2">
      <c r="A211" s="1">
        <v>259399</v>
      </c>
      <c r="B211" s="1" t="s">
        <v>1189</v>
      </c>
      <c r="C211" s="1" t="s">
        <v>530</v>
      </c>
      <c r="D211" s="1" t="s">
        <v>757</v>
      </c>
      <c r="E211" s="1">
        <v>0</v>
      </c>
      <c r="F211" s="1" t="s">
        <v>758</v>
      </c>
    </row>
    <row r="212" spans="1:6" x14ac:dyDescent="0.2">
      <c r="A212" s="1">
        <v>262942</v>
      </c>
      <c r="B212" s="1" t="s">
        <v>2955</v>
      </c>
      <c r="C212" s="1" t="s">
        <v>2934</v>
      </c>
      <c r="D212" s="1" t="s">
        <v>9</v>
      </c>
      <c r="E212" s="1">
        <v>0</v>
      </c>
      <c r="F212" s="1" t="s">
        <v>1034</v>
      </c>
    </row>
    <row r="213" spans="1:6" x14ac:dyDescent="0.2">
      <c r="A213" s="1">
        <v>121830</v>
      </c>
      <c r="B213" s="1" t="s">
        <v>2159</v>
      </c>
      <c r="C213" s="1" t="s">
        <v>2612</v>
      </c>
      <c r="D213" s="1" t="s">
        <v>26</v>
      </c>
      <c r="E213" s="1">
        <v>0</v>
      </c>
      <c r="F213" s="1" t="s">
        <v>1024</v>
      </c>
    </row>
    <row r="214" spans="1:6" x14ac:dyDescent="0.2">
      <c r="A214" s="1">
        <v>247936</v>
      </c>
      <c r="B214" s="1" t="s">
        <v>1191</v>
      </c>
      <c r="C214" s="1" t="s">
        <v>606</v>
      </c>
      <c r="D214" s="1" t="s">
        <v>26</v>
      </c>
      <c r="E214" s="1">
        <v>0</v>
      </c>
      <c r="F214" s="1" t="s">
        <v>556</v>
      </c>
    </row>
    <row r="215" spans="1:6" x14ac:dyDescent="0.2">
      <c r="A215" s="1">
        <v>253952</v>
      </c>
      <c r="B215" s="1" t="s">
        <v>1192</v>
      </c>
      <c r="C215" s="1" t="s">
        <v>990</v>
      </c>
      <c r="D215" s="1" t="s">
        <v>26</v>
      </c>
      <c r="E215" s="1">
        <v>0</v>
      </c>
      <c r="F215" s="1" t="s">
        <v>1009</v>
      </c>
    </row>
    <row r="216" spans="1:6" x14ac:dyDescent="0.2">
      <c r="A216" s="1">
        <v>229004</v>
      </c>
      <c r="B216" s="1" t="s">
        <v>1194</v>
      </c>
      <c r="C216" s="1" t="s">
        <v>623</v>
      </c>
      <c r="D216" s="1" t="s">
        <v>26</v>
      </c>
      <c r="E216" s="1">
        <v>0</v>
      </c>
      <c r="F216" s="1" t="s">
        <v>556</v>
      </c>
    </row>
    <row r="217" spans="1:6" x14ac:dyDescent="0.2">
      <c r="A217" s="1">
        <v>195026</v>
      </c>
      <c r="B217" s="1" t="s">
        <v>1195</v>
      </c>
      <c r="C217" s="1" t="s">
        <v>2627</v>
      </c>
      <c r="D217" s="1" t="s">
        <v>26</v>
      </c>
      <c r="E217" s="1">
        <v>0</v>
      </c>
      <c r="F217" s="1" t="s">
        <v>1196</v>
      </c>
    </row>
    <row r="218" spans="1:6" x14ac:dyDescent="0.2">
      <c r="A218" s="1">
        <v>261312</v>
      </c>
      <c r="B218" s="1" t="s">
        <v>1197</v>
      </c>
      <c r="C218" s="1" t="s">
        <v>700</v>
      </c>
      <c r="D218" s="1" t="s">
        <v>26</v>
      </c>
      <c r="E218" s="1">
        <v>0</v>
      </c>
      <c r="F218" s="1" t="s">
        <v>4024</v>
      </c>
    </row>
    <row r="219" spans="1:6" x14ac:dyDescent="0.2">
      <c r="A219" s="1">
        <v>240629</v>
      </c>
      <c r="B219" s="1" t="s">
        <v>1612</v>
      </c>
      <c r="C219" s="1" t="s">
        <v>3776</v>
      </c>
      <c r="D219" s="1" t="s">
        <v>9</v>
      </c>
      <c r="E219" s="1">
        <v>0</v>
      </c>
      <c r="F219" s="1" t="s">
        <v>1042</v>
      </c>
    </row>
    <row r="220" spans="1:6" x14ac:dyDescent="0.2">
      <c r="A220" s="1">
        <v>130469</v>
      </c>
      <c r="B220" s="1" t="s">
        <v>1198</v>
      </c>
      <c r="C220" s="1" t="s">
        <v>4041</v>
      </c>
      <c r="D220" s="1" t="s">
        <v>26</v>
      </c>
      <c r="E220" s="1">
        <v>0</v>
      </c>
      <c r="F220" s="1" t="s">
        <v>1196</v>
      </c>
    </row>
    <row r="221" spans="1:6" x14ac:dyDescent="0.2">
      <c r="A221" s="1">
        <v>241667</v>
      </c>
      <c r="B221" s="1" t="s">
        <v>1199</v>
      </c>
      <c r="C221" s="1" t="s">
        <v>2590</v>
      </c>
      <c r="D221" s="1" t="s">
        <v>2592</v>
      </c>
      <c r="E221" s="1">
        <v>0</v>
      </c>
      <c r="F221" s="1" t="s">
        <v>991</v>
      </c>
    </row>
    <row r="222" spans="1:6" x14ac:dyDescent="0.2">
      <c r="A222" s="1">
        <v>82740</v>
      </c>
      <c r="B222" s="1" t="s">
        <v>1758</v>
      </c>
      <c r="C222" s="1" t="s">
        <v>530</v>
      </c>
      <c r="D222" s="1" t="s">
        <v>2605</v>
      </c>
      <c r="E222" s="1">
        <v>0</v>
      </c>
      <c r="F222" s="1" t="s">
        <v>1122</v>
      </c>
    </row>
    <row r="223" spans="1:6" x14ac:dyDescent="0.2">
      <c r="A223" s="1">
        <v>109653</v>
      </c>
      <c r="B223" s="1" t="s">
        <v>1200</v>
      </c>
      <c r="C223" s="1" t="s">
        <v>2628</v>
      </c>
      <c r="D223" s="1" t="s">
        <v>2594</v>
      </c>
      <c r="E223" s="1">
        <v>0</v>
      </c>
      <c r="F223" s="1" t="s">
        <v>1007</v>
      </c>
    </row>
    <row r="224" spans="1:6" x14ac:dyDescent="0.2">
      <c r="A224" s="1">
        <v>263196</v>
      </c>
      <c r="B224" s="1" t="s">
        <v>3187</v>
      </c>
      <c r="C224" s="1" t="s">
        <v>3159</v>
      </c>
      <c r="D224" s="1" t="s">
        <v>26</v>
      </c>
      <c r="E224" s="1">
        <v>0</v>
      </c>
      <c r="F224" s="1" t="s">
        <v>562</v>
      </c>
    </row>
    <row r="225" spans="1:6" x14ac:dyDescent="0.2">
      <c r="A225" s="1">
        <v>261531</v>
      </c>
      <c r="B225" s="1" t="s">
        <v>2167</v>
      </c>
      <c r="C225" s="1" t="s">
        <v>507</v>
      </c>
      <c r="D225" s="1" t="s">
        <v>26</v>
      </c>
      <c r="E225" s="1">
        <v>0</v>
      </c>
      <c r="F225" s="1" t="s">
        <v>993</v>
      </c>
    </row>
    <row r="226" spans="1:6" x14ac:dyDescent="0.2">
      <c r="A226" s="1">
        <v>260659</v>
      </c>
      <c r="B226" s="1" t="s">
        <v>2629</v>
      </c>
      <c r="C226" s="1" t="s">
        <v>611</v>
      </c>
      <c r="D226" s="1" t="s">
        <v>26</v>
      </c>
      <c r="E226" s="1">
        <v>0</v>
      </c>
      <c r="F226" s="1" t="s">
        <v>1026</v>
      </c>
    </row>
    <row r="227" spans="1:6" x14ac:dyDescent="0.2">
      <c r="A227" s="1">
        <v>85819</v>
      </c>
      <c r="B227" s="1" t="s">
        <v>1201</v>
      </c>
      <c r="C227" s="1" t="s">
        <v>2766</v>
      </c>
      <c r="D227" s="1" t="s">
        <v>26</v>
      </c>
      <c r="E227" s="1">
        <v>0</v>
      </c>
      <c r="F227" s="1" t="s">
        <v>1000</v>
      </c>
    </row>
    <row r="228" spans="1:6" x14ac:dyDescent="0.2">
      <c r="A228" s="1">
        <v>256608</v>
      </c>
      <c r="B228" s="1" t="s">
        <v>1202</v>
      </c>
      <c r="C228" s="1" t="s">
        <v>1078</v>
      </c>
      <c r="D228" s="1" t="s">
        <v>26</v>
      </c>
      <c r="E228" s="1">
        <v>0</v>
      </c>
      <c r="F228" s="1" t="s">
        <v>993</v>
      </c>
    </row>
    <row r="229" spans="1:6" x14ac:dyDescent="0.2">
      <c r="A229" s="1">
        <v>251635</v>
      </c>
      <c r="B229" s="1" t="s">
        <v>2718</v>
      </c>
      <c r="C229" s="1" t="s">
        <v>626</v>
      </c>
      <c r="D229" s="1" t="s">
        <v>26</v>
      </c>
      <c r="E229" s="1">
        <v>0</v>
      </c>
      <c r="F229" s="1" t="s">
        <v>556</v>
      </c>
    </row>
    <row r="230" spans="1:6" x14ac:dyDescent="0.2">
      <c r="A230" s="1">
        <v>263357</v>
      </c>
      <c r="B230" s="1" t="s">
        <v>3488</v>
      </c>
      <c r="C230" s="1" t="s">
        <v>3410</v>
      </c>
      <c r="D230" s="1" t="s">
        <v>26</v>
      </c>
      <c r="E230" s="1">
        <v>0</v>
      </c>
      <c r="F230" s="1" t="s">
        <v>3225</v>
      </c>
    </row>
    <row r="231" spans="1:6" x14ac:dyDescent="0.2">
      <c r="A231" s="1">
        <v>121262</v>
      </c>
      <c r="B231" s="1" t="s">
        <v>2169</v>
      </c>
      <c r="C231" s="1" t="s">
        <v>1081</v>
      </c>
      <c r="D231" s="1" t="s">
        <v>26</v>
      </c>
      <c r="E231" s="1">
        <v>0</v>
      </c>
      <c r="F231" s="1" t="s">
        <v>1057</v>
      </c>
    </row>
    <row r="232" spans="1:6" x14ac:dyDescent="0.2">
      <c r="A232" s="1">
        <v>261079</v>
      </c>
      <c r="B232" s="1" t="s">
        <v>1205</v>
      </c>
      <c r="C232" s="1" t="s">
        <v>1063</v>
      </c>
      <c r="D232" s="1" t="s">
        <v>26</v>
      </c>
      <c r="E232" s="1">
        <v>0</v>
      </c>
      <c r="F232" s="1" t="s">
        <v>993</v>
      </c>
    </row>
    <row r="233" spans="1:6" x14ac:dyDescent="0.2">
      <c r="A233" s="1">
        <v>223110</v>
      </c>
      <c r="B233" s="1" t="s">
        <v>1204</v>
      </c>
      <c r="C233" s="1" t="s">
        <v>3777</v>
      </c>
      <c r="D233" s="1" t="s">
        <v>9</v>
      </c>
      <c r="E233" s="1">
        <v>0</v>
      </c>
      <c r="F233" s="1" t="s">
        <v>1019</v>
      </c>
    </row>
    <row r="234" spans="1:6" x14ac:dyDescent="0.2">
      <c r="A234" s="1">
        <v>255091</v>
      </c>
      <c r="B234" s="1" t="s">
        <v>1614</v>
      </c>
      <c r="C234" s="1" t="s">
        <v>2177</v>
      </c>
      <c r="D234" s="1" t="s">
        <v>9</v>
      </c>
      <c r="E234" s="1">
        <v>0</v>
      </c>
      <c r="F234" s="1" t="s">
        <v>1038</v>
      </c>
    </row>
    <row r="235" spans="1:6" x14ac:dyDescent="0.2">
      <c r="A235" s="1">
        <v>127217</v>
      </c>
      <c r="B235" s="1" t="s">
        <v>1207</v>
      </c>
      <c r="C235" s="1" t="s">
        <v>2608</v>
      </c>
      <c r="D235" s="1" t="s">
        <v>2592</v>
      </c>
      <c r="E235" s="1">
        <v>0</v>
      </c>
      <c r="F235" s="1" t="s">
        <v>1002</v>
      </c>
    </row>
    <row r="236" spans="1:6" x14ac:dyDescent="0.2">
      <c r="A236" s="1">
        <v>259491</v>
      </c>
      <c r="B236" s="1" t="s">
        <v>1208</v>
      </c>
      <c r="C236" s="1" t="s">
        <v>736</v>
      </c>
      <c r="D236" s="1" t="s">
        <v>26</v>
      </c>
      <c r="E236" s="1">
        <v>0</v>
      </c>
      <c r="F236" s="1" t="s">
        <v>1029</v>
      </c>
    </row>
    <row r="237" spans="1:6" x14ac:dyDescent="0.2">
      <c r="A237" s="1">
        <v>262734</v>
      </c>
      <c r="B237" s="1" t="s">
        <v>2846</v>
      </c>
      <c r="C237" s="1" t="s">
        <v>2796</v>
      </c>
      <c r="D237" s="1" t="s">
        <v>26</v>
      </c>
      <c r="E237" s="1">
        <v>0</v>
      </c>
      <c r="F237" s="1" t="s">
        <v>550</v>
      </c>
    </row>
    <row r="238" spans="1:6" x14ac:dyDescent="0.2">
      <c r="A238" s="1">
        <v>91392</v>
      </c>
      <c r="B238" s="1" t="s">
        <v>1209</v>
      </c>
      <c r="C238" s="1" t="s">
        <v>2615</v>
      </c>
      <c r="D238" s="1" t="s">
        <v>26</v>
      </c>
      <c r="E238" s="1">
        <v>0</v>
      </c>
      <c r="F238" s="1" t="s">
        <v>1196</v>
      </c>
    </row>
    <row r="239" spans="1:6" x14ac:dyDescent="0.2">
      <c r="A239" s="1">
        <v>261262</v>
      </c>
      <c r="B239" s="1" t="s">
        <v>2173</v>
      </c>
      <c r="C239" s="1" t="s">
        <v>700</v>
      </c>
      <c r="D239" s="1" t="s">
        <v>26</v>
      </c>
      <c r="E239" s="1">
        <v>0</v>
      </c>
      <c r="F239" s="1" t="s">
        <v>1000</v>
      </c>
    </row>
    <row r="240" spans="1:6" x14ac:dyDescent="0.2">
      <c r="A240" s="1">
        <v>208798</v>
      </c>
      <c r="B240" s="1" t="s">
        <v>1210</v>
      </c>
      <c r="C240" s="1" t="s">
        <v>2630</v>
      </c>
      <c r="D240" s="1" t="s">
        <v>26</v>
      </c>
      <c r="E240" s="1">
        <v>0</v>
      </c>
      <c r="F240" s="1" t="s">
        <v>631</v>
      </c>
    </row>
    <row r="241" spans="1:6" x14ac:dyDescent="0.2">
      <c r="A241" s="1">
        <v>114123</v>
      </c>
      <c r="B241" s="1" t="s">
        <v>2631</v>
      </c>
      <c r="C241" s="1" t="s">
        <v>2632</v>
      </c>
      <c r="D241" s="1" t="s">
        <v>2623</v>
      </c>
      <c r="E241" s="1">
        <v>0</v>
      </c>
      <c r="F241" s="1" t="s">
        <v>1032</v>
      </c>
    </row>
    <row r="242" spans="1:6" x14ac:dyDescent="0.2">
      <c r="A242" s="1">
        <v>53457</v>
      </c>
      <c r="B242" s="1" t="s">
        <v>1211</v>
      </c>
      <c r="C242" s="1" t="s">
        <v>2633</v>
      </c>
      <c r="D242" s="1" t="s">
        <v>2594</v>
      </c>
      <c r="E242" s="1">
        <v>0</v>
      </c>
      <c r="F242" s="1" t="s">
        <v>1007</v>
      </c>
    </row>
    <row r="243" spans="1:6" x14ac:dyDescent="0.2">
      <c r="A243" s="1">
        <v>262445</v>
      </c>
      <c r="B243" s="1" t="s">
        <v>2771</v>
      </c>
      <c r="C243" s="1" t="s">
        <v>996</v>
      </c>
      <c r="D243" s="1" t="s">
        <v>26</v>
      </c>
      <c r="E243" s="1">
        <v>0</v>
      </c>
      <c r="F243" s="1" t="s">
        <v>556</v>
      </c>
    </row>
    <row r="244" spans="1:6" x14ac:dyDescent="0.2">
      <c r="A244" s="1">
        <v>220900</v>
      </c>
      <c r="B244" s="1" t="s">
        <v>1212</v>
      </c>
      <c r="C244" s="1" t="s">
        <v>3027</v>
      </c>
      <c r="D244" s="1" t="s">
        <v>26</v>
      </c>
      <c r="E244" s="1">
        <v>0</v>
      </c>
      <c r="F244" s="1" t="s">
        <v>1026</v>
      </c>
    </row>
    <row r="245" spans="1:6" x14ac:dyDescent="0.2">
      <c r="A245" s="1">
        <v>263512</v>
      </c>
      <c r="B245" s="1" t="s">
        <v>3944</v>
      </c>
      <c r="C245" s="1" t="s">
        <v>3828</v>
      </c>
      <c r="D245" s="1" t="s">
        <v>26</v>
      </c>
      <c r="E245" s="1">
        <v>0</v>
      </c>
      <c r="F245" s="1" t="s">
        <v>997</v>
      </c>
    </row>
    <row r="246" spans="1:6" x14ac:dyDescent="0.2">
      <c r="A246" s="1">
        <v>213461</v>
      </c>
      <c r="B246" s="1" t="s">
        <v>1213</v>
      </c>
      <c r="C246" s="1" t="s">
        <v>2769</v>
      </c>
      <c r="D246" s="1" t="s">
        <v>2592</v>
      </c>
      <c r="E246" s="1">
        <v>0</v>
      </c>
      <c r="F246" s="1" t="s">
        <v>991</v>
      </c>
    </row>
    <row r="247" spans="1:6" x14ac:dyDescent="0.2">
      <c r="A247" s="1">
        <v>262409</v>
      </c>
      <c r="B247" s="1" t="s">
        <v>1220</v>
      </c>
      <c r="C247" s="1" t="s">
        <v>996</v>
      </c>
      <c r="D247" s="1" t="s">
        <v>26</v>
      </c>
      <c r="E247" s="1">
        <v>0</v>
      </c>
      <c r="F247" s="1" t="s">
        <v>1044</v>
      </c>
    </row>
    <row r="248" spans="1:6" x14ac:dyDescent="0.2">
      <c r="A248" s="1">
        <v>247899</v>
      </c>
      <c r="B248" s="1" t="s">
        <v>1217</v>
      </c>
      <c r="C248" s="1" t="s">
        <v>724</v>
      </c>
      <c r="D248" s="1" t="s">
        <v>40</v>
      </c>
      <c r="E248" s="1">
        <v>0</v>
      </c>
      <c r="F248" s="1" t="s">
        <v>714</v>
      </c>
    </row>
    <row r="249" spans="1:6" x14ac:dyDescent="0.2">
      <c r="A249" s="1">
        <v>228938</v>
      </c>
      <c r="B249" s="1" t="s">
        <v>1218</v>
      </c>
      <c r="C249" s="1" t="s">
        <v>4368</v>
      </c>
      <c r="D249" s="1" t="s">
        <v>26</v>
      </c>
      <c r="E249" s="1">
        <v>0</v>
      </c>
      <c r="F249" s="1" t="s">
        <v>1032</v>
      </c>
    </row>
    <row r="250" spans="1:6" x14ac:dyDescent="0.2">
      <c r="A250" s="1">
        <v>262716</v>
      </c>
      <c r="B250" s="1" t="s">
        <v>1219</v>
      </c>
      <c r="C250" s="1" t="s">
        <v>2796</v>
      </c>
      <c r="D250" s="1" t="s">
        <v>26</v>
      </c>
      <c r="E250" s="1">
        <v>0</v>
      </c>
      <c r="F250" s="1" t="s">
        <v>1022</v>
      </c>
    </row>
    <row r="251" spans="1:6" x14ac:dyDescent="0.2">
      <c r="A251" s="1">
        <v>232823</v>
      </c>
      <c r="B251" s="1" t="s">
        <v>1219</v>
      </c>
      <c r="C251" s="1" t="s">
        <v>2634</v>
      </c>
      <c r="D251" s="1" t="s">
        <v>26</v>
      </c>
      <c r="E251" s="1">
        <v>0</v>
      </c>
      <c r="F251" s="1" t="s">
        <v>1005</v>
      </c>
    </row>
    <row r="252" spans="1:6" x14ac:dyDescent="0.2">
      <c r="A252" s="1">
        <v>256374</v>
      </c>
      <c r="B252" s="1" t="s">
        <v>1214</v>
      </c>
      <c r="C252" s="1" t="s">
        <v>2598</v>
      </c>
      <c r="D252" s="1" t="s">
        <v>26</v>
      </c>
      <c r="E252" s="1">
        <v>0</v>
      </c>
      <c r="F252" s="1" t="s">
        <v>1000</v>
      </c>
    </row>
    <row r="253" spans="1:6" x14ac:dyDescent="0.2">
      <c r="A253" s="1">
        <v>27328</v>
      </c>
      <c r="B253" s="1" t="s">
        <v>2635</v>
      </c>
      <c r="C253" s="1" t="s">
        <v>2636</v>
      </c>
      <c r="D253" s="1" t="s">
        <v>2637</v>
      </c>
      <c r="E253" s="1">
        <v>0</v>
      </c>
      <c r="F253" s="1" t="s">
        <v>2638</v>
      </c>
    </row>
    <row r="254" spans="1:6" x14ac:dyDescent="0.2">
      <c r="A254" s="1">
        <v>234561</v>
      </c>
      <c r="B254" s="1" t="s">
        <v>1215</v>
      </c>
      <c r="C254" s="1" t="s">
        <v>543</v>
      </c>
      <c r="D254" s="1" t="s">
        <v>2605</v>
      </c>
      <c r="E254" s="1">
        <v>0</v>
      </c>
      <c r="F254" s="1" t="s">
        <v>1122</v>
      </c>
    </row>
    <row r="255" spans="1:6" x14ac:dyDescent="0.2">
      <c r="A255" s="1">
        <v>259717</v>
      </c>
      <c r="B255" s="1" t="s">
        <v>1216</v>
      </c>
      <c r="C255" s="1" t="s">
        <v>1151</v>
      </c>
      <c r="D255" s="1" t="s">
        <v>26</v>
      </c>
      <c r="E255" s="1">
        <v>0</v>
      </c>
      <c r="F255" s="1" t="s">
        <v>1029</v>
      </c>
    </row>
    <row r="256" spans="1:6" x14ac:dyDescent="0.2">
      <c r="A256" s="1">
        <v>241873</v>
      </c>
      <c r="B256" s="1" t="s">
        <v>1224</v>
      </c>
      <c r="C256" s="1" t="s">
        <v>1225</v>
      </c>
      <c r="D256" s="1" t="s">
        <v>26</v>
      </c>
      <c r="E256" s="1">
        <v>0</v>
      </c>
      <c r="F256" s="1" t="s">
        <v>1196</v>
      </c>
    </row>
    <row r="257" spans="1:6" x14ac:dyDescent="0.2">
      <c r="A257" s="1">
        <v>263112</v>
      </c>
      <c r="B257" s="1" t="s">
        <v>3168</v>
      </c>
      <c r="C257" s="1" t="s">
        <v>3159</v>
      </c>
      <c r="D257" s="1" t="s">
        <v>26</v>
      </c>
      <c r="E257" s="1">
        <v>0</v>
      </c>
      <c r="F257" s="1" t="s">
        <v>1022</v>
      </c>
    </row>
    <row r="258" spans="1:6" x14ac:dyDescent="0.2">
      <c r="A258" s="1">
        <v>258059</v>
      </c>
      <c r="B258" s="1" t="s">
        <v>1221</v>
      </c>
      <c r="C258" s="1" t="s">
        <v>999</v>
      </c>
      <c r="D258" s="1" t="s">
        <v>2621</v>
      </c>
      <c r="E258" s="1">
        <v>0</v>
      </c>
      <c r="F258" s="1" t="s">
        <v>545</v>
      </c>
    </row>
    <row r="259" spans="1:6" x14ac:dyDescent="0.2">
      <c r="A259" s="1">
        <v>260072</v>
      </c>
      <c r="B259" s="1" t="s">
        <v>1222</v>
      </c>
      <c r="C259" s="1" t="s">
        <v>710</v>
      </c>
      <c r="D259" s="1" t="s">
        <v>26</v>
      </c>
      <c r="E259" s="1">
        <v>0</v>
      </c>
      <c r="F259" s="1" t="s">
        <v>988</v>
      </c>
    </row>
    <row r="260" spans="1:6" x14ac:dyDescent="0.2">
      <c r="A260" s="1">
        <v>170342</v>
      </c>
      <c r="B260" s="1" t="s">
        <v>1226</v>
      </c>
      <c r="C260" s="1" t="s">
        <v>1076</v>
      </c>
      <c r="D260" s="1" t="s">
        <v>26</v>
      </c>
      <c r="E260" s="1">
        <v>0</v>
      </c>
      <c r="F260" s="1" t="s">
        <v>988</v>
      </c>
    </row>
    <row r="261" spans="1:6" x14ac:dyDescent="0.2">
      <c r="A261" s="1">
        <v>256393</v>
      </c>
      <c r="B261" s="1" t="s">
        <v>1227</v>
      </c>
      <c r="C261" s="1" t="s">
        <v>2598</v>
      </c>
      <c r="D261" s="1" t="s">
        <v>26</v>
      </c>
      <c r="E261" s="1">
        <v>0</v>
      </c>
      <c r="F261" s="1" t="s">
        <v>993</v>
      </c>
    </row>
    <row r="262" spans="1:6" x14ac:dyDescent="0.2">
      <c r="A262" s="1">
        <v>250643</v>
      </c>
      <c r="B262" s="1" t="s">
        <v>2744</v>
      </c>
      <c r="C262" s="1" t="s">
        <v>2622</v>
      </c>
      <c r="D262" s="1" t="s">
        <v>9</v>
      </c>
      <c r="E262" s="1">
        <v>0</v>
      </c>
      <c r="F262" s="1" t="s">
        <v>1038</v>
      </c>
    </row>
    <row r="263" spans="1:6" x14ac:dyDescent="0.2">
      <c r="A263" s="1">
        <v>246281</v>
      </c>
      <c r="B263" s="1" t="s">
        <v>1228</v>
      </c>
      <c r="C263" s="1" t="s">
        <v>1229</v>
      </c>
      <c r="D263" s="1" t="s">
        <v>26</v>
      </c>
      <c r="E263" s="1">
        <v>0</v>
      </c>
      <c r="F263" s="1" t="s">
        <v>1196</v>
      </c>
    </row>
    <row r="264" spans="1:6" x14ac:dyDescent="0.2">
      <c r="A264" s="1">
        <v>262788</v>
      </c>
      <c r="B264" s="1" t="s">
        <v>2868</v>
      </c>
      <c r="C264" s="1" t="s">
        <v>2796</v>
      </c>
      <c r="D264" s="1" t="s">
        <v>757</v>
      </c>
      <c r="E264" s="1">
        <v>0</v>
      </c>
      <c r="F264" s="1" t="s">
        <v>705</v>
      </c>
    </row>
    <row r="265" spans="1:6" x14ac:dyDescent="0.2">
      <c r="A265" s="1">
        <v>218835</v>
      </c>
      <c r="B265" s="1" t="s">
        <v>1230</v>
      </c>
      <c r="C265" s="1" t="s">
        <v>2639</v>
      </c>
      <c r="D265" s="1" t="s">
        <v>2621</v>
      </c>
      <c r="E265" s="1">
        <v>0</v>
      </c>
      <c r="F265" s="1" t="s">
        <v>545</v>
      </c>
    </row>
    <row r="266" spans="1:6" x14ac:dyDescent="0.2">
      <c r="A266" s="1">
        <v>115508</v>
      </c>
      <c r="B266" s="1" t="s">
        <v>1231</v>
      </c>
      <c r="C266" s="1" t="s">
        <v>2935</v>
      </c>
      <c r="D266" s="1" t="s">
        <v>9</v>
      </c>
      <c r="E266" s="1">
        <v>0</v>
      </c>
      <c r="F266" s="1" t="s">
        <v>1034</v>
      </c>
    </row>
    <row r="267" spans="1:6" x14ac:dyDescent="0.2">
      <c r="A267" s="1">
        <v>259950</v>
      </c>
      <c r="B267" s="1" t="s">
        <v>1233</v>
      </c>
      <c r="C267" s="1" t="s">
        <v>522</v>
      </c>
      <c r="D267" s="1" t="s">
        <v>26</v>
      </c>
      <c r="E267" s="1">
        <v>0</v>
      </c>
      <c r="F267" s="1" t="s">
        <v>550</v>
      </c>
    </row>
    <row r="268" spans="1:6" x14ac:dyDescent="0.2">
      <c r="A268" s="1">
        <v>262779</v>
      </c>
      <c r="B268" s="1" t="s">
        <v>2848</v>
      </c>
      <c r="C268" s="1" t="s">
        <v>2796</v>
      </c>
      <c r="D268" s="1" t="s">
        <v>26</v>
      </c>
      <c r="E268" s="1">
        <v>0</v>
      </c>
      <c r="F268" s="1" t="s">
        <v>562</v>
      </c>
    </row>
    <row r="269" spans="1:6" x14ac:dyDescent="0.2">
      <c r="A269" s="1">
        <v>263101</v>
      </c>
      <c r="B269" s="1" t="s">
        <v>3169</v>
      </c>
      <c r="C269" s="1" t="s">
        <v>3159</v>
      </c>
      <c r="D269" s="1" t="s">
        <v>26</v>
      </c>
      <c r="E269" s="1">
        <v>0</v>
      </c>
      <c r="F269" s="1" t="s">
        <v>1022</v>
      </c>
    </row>
    <row r="270" spans="1:6" x14ac:dyDescent="0.2">
      <c r="A270" s="1">
        <v>248983</v>
      </c>
      <c r="B270" s="1" t="s">
        <v>1234</v>
      </c>
      <c r="C270" s="1" t="s">
        <v>1235</v>
      </c>
      <c r="D270" s="1" t="s">
        <v>26</v>
      </c>
      <c r="E270" s="1">
        <v>0</v>
      </c>
      <c r="F270" s="1" t="s">
        <v>1029</v>
      </c>
    </row>
    <row r="271" spans="1:6" x14ac:dyDescent="0.2">
      <c r="A271" s="1">
        <v>261291</v>
      </c>
      <c r="B271" s="1" t="s">
        <v>1236</v>
      </c>
      <c r="C271" s="1" t="s">
        <v>700</v>
      </c>
      <c r="D271" s="1" t="s">
        <v>26</v>
      </c>
      <c r="E271" s="1">
        <v>0</v>
      </c>
      <c r="F271" s="1" t="s">
        <v>1026</v>
      </c>
    </row>
    <row r="272" spans="1:6" x14ac:dyDescent="0.2">
      <c r="A272" s="1">
        <v>255302</v>
      </c>
      <c r="B272" s="1" t="s">
        <v>1616</v>
      </c>
      <c r="C272" s="1" t="s">
        <v>1037</v>
      </c>
      <c r="D272" s="1" t="s">
        <v>9</v>
      </c>
      <c r="E272" s="1">
        <v>0</v>
      </c>
      <c r="F272" s="1" t="s">
        <v>1034</v>
      </c>
    </row>
    <row r="273" spans="1:6" x14ac:dyDescent="0.2">
      <c r="A273" s="1">
        <v>219017</v>
      </c>
      <c r="B273" s="1" t="s">
        <v>1237</v>
      </c>
      <c r="C273" s="1" t="s">
        <v>3029</v>
      </c>
      <c r="D273" s="1" t="s">
        <v>26</v>
      </c>
      <c r="E273" s="1">
        <v>0</v>
      </c>
      <c r="F273" s="1" t="s">
        <v>1029</v>
      </c>
    </row>
    <row r="274" spans="1:6" x14ac:dyDescent="0.2">
      <c r="A274" s="1">
        <v>226384</v>
      </c>
      <c r="B274" s="1" t="s">
        <v>1238</v>
      </c>
      <c r="C274" s="1" t="s">
        <v>3573</v>
      </c>
      <c r="D274" s="1" t="s">
        <v>26</v>
      </c>
      <c r="E274" s="1">
        <v>0</v>
      </c>
      <c r="F274" s="1" t="s">
        <v>1046</v>
      </c>
    </row>
    <row r="275" spans="1:6" x14ac:dyDescent="0.2">
      <c r="A275" s="1">
        <v>235306</v>
      </c>
      <c r="B275" s="1" t="s">
        <v>1239</v>
      </c>
      <c r="C275" s="1" t="s">
        <v>568</v>
      </c>
      <c r="D275" s="1" t="s">
        <v>26</v>
      </c>
      <c r="E275" s="1">
        <v>0</v>
      </c>
      <c r="F275" s="1" t="s">
        <v>631</v>
      </c>
    </row>
    <row r="276" spans="1:6" x14ac:dyDescent="0.2">
      <c r="A276" s="1">
        <v>263534</v>
      </c>
      <c r="B276" s="1" t="s">
        <v>3946</v>
      </c>
      <c r="C276" s="1" t="s">
        <v>3828</v>
      </c>
      <c r="D276" s="1" t="s">
        <v>26</v>
      </c>
      <c r="E276" s="1">
        <v>0</v>
      </c>
      <c r="F276" s="1" t="s">
        <v>997</v>
      </c>
    </row>
    <row r="277" spans="1:6" x14ac:dyDescent="0.2">
      <c r="A277" s="1">
        <v>263508</v>
      </c>
      <c r="B277" s="1" t="s">
        <v>3947</v>
      </c>
      <c r="C277" s="1" t="s">
        <v>3828</v>
      </c>
      <c r="D277" s="1" t="s">
        <v>26</v>
      </c>
      <c r="E277" s="1">
        <v>0</v>
      </c>
      <c r="F277" s="1" t="s">
        <v>997</v>
      </c>
    </row>
    <row r="278" spans="1:6" x14ac:dyDescent="0.2">
      <c r="A278" s="1">
        <v>253704</v>
      </c>
      <c r="B278" s="1" t="s">
        <v>1240</v>
      </c>
      <c r="C278" s="1" t="s">
        <v>513</v>
      </c>
      <c r="D278" s="1" t="s">
        <v>26</v>
      </c>
      <c r="E278" s="1">
        <v>0</v>
      </c>
      <c r="F278" s="1" t="s">
        <v>1057</v>
      </c>
    </row>
    <row r="279" spans="1:6" x14ac:dyDescent="0.2">
      <c r="A279" s="1">
        <v>259480</v>
      </c>
      <c r="B279" s="1" t="s">
        <v>1241</v>
      </c>
      <c r="C279" s="1" t="s">
        <v>736</v>
      </c>
      <c r="D279" s="1" t="s">
        <v>26</v>
      </c>
      <c r="E279" s="1">
        <v>0</v>
      </c>
      <c r="F279" s="1" t="s">
        <v>993</v>
      </c>
    </row>
    <row r="280" spans="1:6" x14ac:dyDescent="0.2">
      <c r="A280" s="1">
        <v>251722</v>
      </c>
      <c r="B280" s="1" t="s">
        <v>1617</v>
      </c>
      <c r="C280" s="1" t="s">
        <v>2612</v>
      </c>
      <c r="D280" s="1" t="s">
        <v>9</v>
      </c>
      <c r="E280" s="1">
        <v>0</v>
      </c>
      <c r="F280" s="1" t="s">
        <v>1042</v>
      </c>
    </row>
    <row r="281" spans="1:6" x14ac:dyDescent="0.2">
      <c r="A281" s="1">
        <v>77228</v>
      </c>
      <c r="B281" s="1" t="s">
        <v>1242</v>
      </c>
      <c r="C281" s="1" t="s">
        <v>2611</v>
      </c>
      <c r="D281" s="1" t="s">
        <v>9</v>
      </c>
      <c r="E281" s="1">
        <v>0</v>
      </c>
      <c r="F281" s="1" t="s">
        <v>518</v>
      </c>
    </row>
    <row r="282" spans="1:6" x14ac:dyDescent="0.2">
      <c r="A282" s="1">
        <v>260480</v>
      </c>
      <c r="B282" s="1" t="s">
        <v>2186</v>
      </c>
      <c r="C282" s="1" t="s">
        <v>543</v>
      </c>
      <c r="D282" s="1" t="s">
        <v>26</v>
      </c>
      <c r="E282" s="1">
        <v>0</v>
      </c>
      <c r="F282" s="1" t="s">
        <v>562</v>
      </c>
    </row>
    <row r="283" spans="1:6" x14ac:dyDescent="0.2">
      <c r="A283" s="1">
        <v>174369</v>
      </c>
      <c r="B283" s="1" t="s">
        <v>2188</v>
      </c>
      <c r="C283" s="1" t="s">
        <v>3258</v>
      </c>
      <c r="D283" s="1" t="s">
        <v>26</v>
      </c>
      <c r="E283" s="1">
        <v>0</v>
      </c>
      <c r="F283" s="1" t="s">
        <v>1000</v>
      </c>
    </row>
    <row r="284" spans="1:6" x14ac:dyDescent="0.2">
      <c r="A284" s="1">
        <v>260206</v>
      </c>
      <c r="B284" s="1" t="s">
        <v>2187</v>
      </c>
      <c r="C284" s="1" t="s">
        <v>1114</v>
      </c>
      <c r="D284" s="1" t="s">
        <v>26</v>
      </c>
      <c r="E284" s="1">
        <v>0</v>
      </c>
      <c r="F284" s="1" t="s">
        <v>988</v>
      </c>
    </row>
    <row r="285" spans="1:6" x14ac:dyDescent="0.2">
      <c r="A285" s="1">
        <v>228198</v>
      </c>
      <c r="B285" s="1" t="s">
        <v>1243</v>
      </c>
      <c r="C285" s="1" t="s">
        <v>2640</v>
      </c>
      <c r="D285" s="1" t="s">
        <v>9</v>
      </c>
      <c r="E285" s="1">
        <v>0</v>
      </c>
      <c r="F285" s="1" t="s">
        <v>1244</v>
      </c>
    </row>
    <row r="286" spans="1:6" x14ac:dyDescent="0.2">
      <c r="A286" s="1">
        <v>260392</v>
      </c>
      <c r="B286" s="1" t="s">
        <v>1245</v>
      </c>
      <c r="C286" s="1" t="s">
        <v>543</v>
      </c>
      <c r="D286" s="1" t="s">
        <v>26</v>
      </c>
      <c r="E286" s="1">
        <v>0</v>
      </c>
      <c r="F286" s="1" t="s">
        <v>1013</v>
      </c>
    </row>
    <row r="287" spans="1:6" x14ac:dyDescent="0.2">
      <c r="A287" s="1">
        <v>260308</v>
      </c>
      <c r="B287" s="1" t="s">
        <v>1246</v>
      </c>
      <c r="C287" s="1" t="s">
        <v>715</v>
      </c>
      <c r="D287" s="1" t="s">
        <v>2605</v>
      </c>
      <c r="E287" s="1">
        <v>0</v>
      </c>
      <c r="F287" s="1" t="s">
        <v>1054</v>
      </c>
    </row>
    <row r="288" spans="1:6" x14ac:dyDescent="0.2">
      <c r="A288" s="1">
        <v>261948</v>
      </c>
      <c r="B288" s="1" t="s">
        <v>1247</v>
      </c>
      <c r="C288" s="1" t="s">
        <v>1040</v>
      </c>
      <c r="D288" s="1" t="s">
        <v>2605</v>
      </c>
      <c r="E288" s="1">
        <v>0</v>
      </c>
      <c r="F288" s="1" t="s">
        <v>1122</v>
      </c>
    </row>
    <row r="289" spans="1:6" x14ac:dyDescent="0.2">
      <c r="A289" s="1">
        <v>251766</v>
      </c>
      <c r="B289" s="1" t="s">
        <v>1248</v>
      </c>
      <c r="C289" s="1" t="s">
        <v>637</v>
      </c>
      <c r="D289" s="1" t="s">
        <v>26</v>
      </c>
      <c r="E289" s="1">
        <v>0</v>
      </c>
      <c r="F289" s="1" t="s">
        <v>562</v>
      </c>
    </row>
    <row r="290" spans="1:6" x14ac:dyDescent="0.2">
      <c r="A290" s="1">
        <v>251781</v>
      </c>
      <c r="B290" s="1" t="s">
        <v>2192</v>
      </c>
      <c r="C290" s="1" t="s">
        <v>2612</v>
      </c>
      <c r="D290" s="1" t="s">
        <v>26</v>
      </c>
      <c r="E290" s="1">
        <v>0</v>
      </c>
      <c r="F290" s="1" t="s">
        <v>1196</v>
      </c>
    </row>
    <row r="291" spans="1:6" x14ac:dyDescent="0.2">
      <c r="A291" s="1">
        <v>256111</v>
      </c>
      <c r="B291" s="1" t="s">
        <v>1619</v>
      </c>
      <c r="C291" s="1" t="s">
        <v>3778</v>
      </c>
      <c r="D291" s="1" t="s">
        <v>9</v>
      </c>
      <c r="E291" s="1">
        <v>0</v>
      </c>
      <c r="F291" s="1" t="s">
        <v>1019</v>
      </c>
    </row>
    <row r="292" spans="1:6" x14ac:dyDescent="0.2">
      <c r="A292" s="1">
        <v>262069</v>
      </c>
      <c r="B292" s="1" t="s">
        <v>1249</v>
      </c>
      <c r="C292" s="1" t="s">
        <v>1182</v>
      </c>
      <c r="D292" s="1" t="s">
        <v>9</v>
      </c>
      <c r="E292" s="1">
        <v>0</v>
      </c>
      <c r="F292" s="1" t="s">
        <v>1116</v>
      </c>
    </row>
    <row r="293" spans="1:6" x14ac:dyDescent="0.2">
      <c r="A293" s="1">
        <v>246756</v>
      </c>
      <c r="B293" s="1" t="s">
        <v>966</v>
      </c>
      <c r="C293" s="1" t="s">
        <v>640</v>
      </c>
      <c r="D293" s="1" t="s">
        <v>26</v>
      </c>
      <c r="E293" s="1">
        <v>0</v>
      </c>
      <c r="F293" s="1" t="s">
        <v>562</v>
      </c>
    </row>
    <row r="294" spans="1:6" x14ac:dyDescent="0.2">
      <c r="A294" s="1">
        <v>263235</v>
      </c>
      <c r="B294" s="1" t="s">
        <v>3234</v>
      </c>
      <c r="C294" s="1" t="s">
        <v>3228</v>
      </c>
      <c r="D294" s="1" t="s">
        <v>9</v>
      </c>
      <c r="E294" s="1">
        <v>0</v>
      </c>
      <c r="F294" s="1" t="s">
        <v>1183</v>
      </c>
    </row>
    <row r="295" spans="1:6" x14ac:dyDescent="0.2">
      <c r="A295" s="1">
        <v>252764</v>
      </c>
      <c r="B295" s="1" t="s">
        <v>2542</v>
      </c>
      <c r="C295" s="1" t="s">
        <v>771</v>
      </c>
      <c r="D295" s="1" t="s">
        <v>757</v>
      </c>
      <c r="E295" s="1">
        <v>0</v>
      </c>
      <c r="F295" s="1" t="s">
        <v>758</v>
      </c>
    </row>
    <row r="296" spans="1:6" x14ac:dyDescent="0.2">
      <c r="A296" s="1">
        <v>263099</v>
      </c>
      <c r="B296" s="1" t="s">
        <v>3170</v>
      </c>
      <c r="C296" s="1" t="s">
        <v>3159</v>
      </c>
      <c r="D296" s="1" t="s">
        <v>26</v>
      </c>
      <c r="E296" s="1">
        <v>0</v>
      </c>
      <c r="F296" s="1" t="s">
        <v>1000</v>
      </c>
    </row>
    <row r="297" spans="1:6" x14ac:dyDescent="0.2">
      <c r="A297" s="1">
        <v>261806</v>
      </c>
      <c r="B297" s="1" t="s">
        <v>1254</v>
      </c>
      <c r="C297" s="1" t="s">
        <v>1255</v>
      </c>
      <c r="D297" s="1" t="s">
        <v>26</v>
      </c>
      <c r="E297" s="1">
        <v>0</v>
      </c>
      <c r="F297" s="1" t="s">
        <v>1029</v>
      </c>
    </row>
    <row r="298" spans="1:6" x14ac:dyDescent="0.2">
      <c r="A298" s="1">
        <v>256277</v>
      </c>
      <c r="B298" s="1" t="s">
        <v>970</v>
      </c>
      <c r="C298" s="1" t="s">
        <v>643</v>
      </c>
      <c r="D298" s="1" t="s">
        <v>26</v>
      </c>
      <c r="E298" s="1">
        <v>0</v>
      </c>
      <c r="F298" s="1" t="s">
        <v>562</v>
      </c>
    </row>
    <row r="299" spans="1:6" x14ac:dyDescent="0.2">
      <c r="A299" s="1">
        <v>248302</v>
      </c>
      <c r="B299" s="1" t="s">
        <v>1257</v>
      </c>
      <c r="C299" s="1" t="s">
        <v>2642</v>
      </c>
      <c r="D299" s="1" t="s">
        <v>2592</v>
      </c>
      <c r="E299" s="1">
        <v>0</v>
      </c>
      <c r="F299" s="1" t="s">
        <v>1002</v>
      </c>
    </row>
    <row r="300" spans="1:6" x14ac:dyDescent="0.2">
      <c r="A300" s="1">
        <v>261293</v>
      </c>
      <c r="B300" s="1" t="s">
        <v>2221</v>
      </c>
      <c r="C300" s="1" t="s">
        <v>700</v>
      </c>
      <c r="D300" s="1" t="s">
        <v>26</v>
      </c>
      <c r="E300" s="1">
        <v>0</v>
      </c>
      <c r="F300" s="1" t="s">
        <v>4024</v>
      </c>
    </row>
    <row r="301" spans="1:6" x14ac:dyDescent="0.2">
      <c r="A301" s="1">
        <v>262984</v>
      </c>
      <c r="B301" s="1" t="s">
        <v>2993</v>
      </c>
      <c r="C301" s="1" t="s">
        <v>2934</v>
      </c>
      <c r="D301" s="1" t="s">
        <v>26</v>
      </c>
      <c r="E301" s="1">
        <v>0</v>
      </c>
      <c r="F301" s="1" t="s">
        <v>550</v>
      </c>
    </row>
    <row r="302" spans="1:6" x14ac:dyDescent="0.2">
      <c r="A302" s="1">
        <v>195027</v>
      </c>
      <c r="B302" s="1" t="s">
        <v>3302</v>
      </c>
      <c r="C302" s="1" t="s">
        <v>1004</v>
      </c>
      <c r="D302" s="1" t="s">
        <v>2605</v>
      </c>
      <c r="E302" s="1">
        <v>0</v>
      </c>
      <c r="F302" s="1" t="s">
        <v>1054</v>
      </c>
    </row>
    <row r="303" spans="1:6" x14ac:dyDescent="0.2">
      <c r="A303" s="1">
        <v>260444</v>
      </c>
      <c r="B303" s="1" t="s">
        <v>1259</v>
      </c>
      <c r="C303" s="1" t="s">
        <v>543</v>
      </c>
      <c r="D303" s="1" t="s">
        <v>26</v>
      </c>
      <c r="E303" s="1">
        <v>0</v>
      </c>
      <c r="F303" s="1" t="s">
        <v>1074</v>
      </c>
    </row>
    <row r="304" spans="1:6" x14ac:dyDescent="0.2">
      <c r="A304" s="1">
        <v>262713</v>
      </c>
      <c r="B304" s="1" t="s">
        <v>2810</v>
      </c>
      <c r="C304" s="1" t="s">
        <v>2796</v>
      </c>
      <c r="D304" s="1" t="s">
        <v>26</v>
      </c>
      <c r="E304" s="1">
        <v>0</v>
      </c>
      <c r="F304" s="1" t="s">
        <v>1022</v>
      </c>
    </row>
    <row r="305" spans="1:6" x14ac:dyDescent="0.2">
      <c r="A305" s="1">
        <v>260861</v>
      </c>
      <c r="B305" s="1" t="s">
        <v>1260</v>
      </c>
      <c r="C305" s="1" t="s">
        <v>724</v>
      </c>
      <c r="D305" s="1" t="s">
        <v>40</v>
      </c>
      <c r="E305" s="1">
        <v>0</v>
      </c>
      <c r="F305" s="1" t="s">
        <v>708</v>
      </c>
    </row>
    <row r="306" spans="1:6" x14ac:dyDescent="0.2">
      <c r="A306" s="1">
        <v>263365</v>
      </c>
      <c r="B306" s="1" t="s">
        <v>3489</v>
      </c>
      <c r="C306" s="1" t="s">
        <v>3410</v>
      </c>
      <c r="D306" s="1" t="s">
        <v>26</v>
      </c>
      <c r="E306" s="1">
        <v>0</v>
      </c>
      <c r="F306" s="1" t="s">
        <v>3225</v>
      </c>
    </row>
    <row r="307" spans="1:6" x14ac:dyDescent="0.2">
      <c r="A307" s="1">
        <v>210168</v>
      </c>
      <c r="B307" s="1" t="s">
        <v>2235</v>
      </c>
      <c r="C307" s="1" t="s">
        <v>2872</v>
      </c>
      <c r="D307" s="1" t="s">
        <v>26</v>
      </c>
      <c r="E307" s="1">
        <v>0</v>
      </c>
      <c r="F307" s="1" t="s">
        <v>650</v>
      </c>
    </row>
    <row r="308" spans="1:6" x14ac:dyDescent="0.2">
      <c r="A308" s="1">
        <v>253731</v>
      </c>
      <c r="B308" s="1" t="s">
        <v>2237</v>
      </c>
      <c r="C308" s="1" t="s">
        <v>513</v>
      </c>
      <c r="D308" s="1" t="s">
        <v>26</v>
      </c>
      <c r="E308" s="1">
        <v>0</v>
      </c>
      <c r="F308" s="1" t="s">
        <v>1026</v>
      </c>
    </row>
    <row r="309" spans="1:6" x14ac:dyDescent="0.2">
      <c r="A309" s="1">
        <v>259931</v>
      </c>
      <c r="B309" s="1" t="s">
        <v>2238</v>
      </c>
      <c r="C309" s="1" t="s">
        <v>522</v>
      </c>
      <c r="D309" s="1" t="s">
        <v>26</v>
      </c>
      <c r="E309" s="1">
        <v>0</v>
      </c>
      <c r="F309" s="1" t="s">
        <v>1057</v>
      </c>
    </row>
    <row r="310" spans="1:6" x14ac:dyDescent="0.2">
      <c r="A310" s="1">
        <v>192647</v>
      </c>
      <c r="B310" s="1" t="s">
        <v>3049</v>
      </c>
      <c r="C310" s="1" t="s">
        <v>3343</v>
      </c>
      <c r="D310" s="1" t="s">
        <v>2592</v>
      </c>
      <c r="E310" s="1">
        <v>0</v>
      </c>
      <c r="F310" s="1" t="s">
        <v>991</v>
      </c>
    </row>
    <row r="311" spans="1:6" x14ac:dyDescent="0.2">
      <c r="A311" s="1">
        <v>245223</v>
      </c>
      <c r="B311" s="1" t="s">
        <v>967</v>
      </c>
      <c r="C311" s="1" t="s">
        <v>646</v>
      </c>
      <c r="D311" s="1" t="s">
        <v>26</v>
      </c>
      <c r="E311" s="1">
        <v>0</v>
      </c>
      <c r="F311" s="1" t="s">
        <v>512</v>
      </c>
    </row>
    <row r="312" spans="1:6" x14ac:dyDescent="0.2">
      <c r="A312" s="1">
        <v>256571</v>
      </c>
      <c r="B312" s="1" t="s">
        <v>1261</v>
      </c>
      <c r="C312" s="1" t="s">
        <v>1078</v>
      </c>
      <c r="D312" s="1" t="s">
        <v>26</v>
      </c>
      <c r="E312" s="1">
        <v>0</v>
      </c>
      <c r="F312" s="1" t="s">
        <v>1009</v>
      </c>
    </row>
    <row r="313" spans="1:6" x14ac:dyDescent="0.2">
      <c r="A313" s="1">
        <v>221292</v>
      </c>
      <c r="B313" s="1" t="s">
        <v>564</v>
      </c>
      <c r="C313" s="1" t="s">
        <v>576</v>
      </c>
      <c r="D313" s="1" t="s">
        <v>26</v>
      </c>
      <c r="E313" s="1">
        <v>0</v>
      </c>
      <c r="F313" s="1" t="s">
        <v>512</v>
      </c>
    </row>
    <row r="314" spans="1:6" x14ac:dyDescent="0.2">
      <c r="A314" s="1">
        <v>252786</v>
      </c>
      <c r="B314" s="1" t="s">
        <v>2241</v>
      </c>
      <c r="C314" s="1" t="s">
        <v>571</v>
      </c>
      <c r="D314" s="1" t="s">
        <v>26</v>
      </c>
      <c r="E314" s="1">
        <v>0</v>
      </c>
      <c r="F314" s="1" t="s">
        <v>1196</v>
      </c>
    </row>
    <row r="315" spans="1:6" x14ac:dyDescent="0.2">
      <c r="A315" s="1">
        <v>230723</v>
      </c>
      <c r="B315" s="1" t="s">
        <v>1262</v>
      </c>
      <c r="C315" s="1" t="s">
        <v>3253</v>
      </c>
      <c r="D315" s="1" t="s">
        <v>26</v>
      </c>
      <c r="E315" s="1">
        <v>0</v>
      </c>
      <c r="F315" s="1" t="s">
        <v>1057</v>
      </c>
    </row>
    <row r="316" spans="1:6" x14ac:dyDescent="0.2">
      <c r="A316" s="1">
        <v>198178</v>
      </c>
      <c r="B316" s="1" t="s">
        <v>1263</v>
      </c>
      <c r="C316" s="1" t="s">
        <v>2643</v>
      </c>
      <c r="D316" s="1" t="s">
        <v>2592</v>
      </c>
      <c r="E316" s="1">
        <v>0</v>
      </c>
      <c r="F316" s="1" t="s">
        <v>631</v>
      </c>
    </row>
    <row r="317" spans="1:6" x14ac:dyDescent="0.2">
      <c r="A317" s="1">
        <v>263186</v>
      </c>
      <c r="B317" s="1" t="s">
        <v>3188</v>
      </c>
      <c r="C317" s="1" t="s">
        <v>3159</v>
      </c>
      <c r="D317" s="1" t="s">
        <v>26</v>
      </c>
      <c r="E317" s="1">
        <v>0</v>
      </c>
      <c r="F317" s="1" t="s">
        <v>550</v>
      </c>
    </row>
    <row r="318" spans="1:6" x14ac:dyDescent="0.2">
      <c r="A318" s="1">
        <v>257396</v>
      </c>
      <c r="B318" s="1" t="s">
        <v>1264</v>
      </c>
      <c r="C318" s="1" t="s">
        <v>1265</v>
      </c>
      <c r="D318" s="1" t="s">
        <v>26</v>
      </c>
      <c r="E318" s="1">
        <v>0</v>
      </c>
      <c r="F318" s="1" t="s">
        <v>1074</v>
      </c>
    </row>
    <row r="319" spans="1:6" x14ac:dyDescent="0.2">
      <c r="A319" s="1">
        <v>139355</v>
      </c>
      <c r="B319" s="1" t="s">
        <v>1266</v>
      </c>
      <c r="C319" s="1" t="s">
        <v>771</v>
      </c>
      <c r="D319" s="1" t="s">
        <v>26</v>
      </c>
      <c r="E319" s="1">
        <v>0</v>
      </c>
      <c r="F319" s="1" t="s">
        <v>1046</v>
      </c>
    </row>
    <row r="320" spans="1:6" x14ac:dyDescent="0.2">
      <c r="A320" s="1">
        <v>261002</v>
      </c>
      <c r="B320" s="1" t="s">
        <v>2543</v>
      </c>
      <c r="C320" s="1" t="s">
        <v>770</v>
      </c>
      <c r="D320" s="1" t="s">
        <v>757</v>
      </c>
      <c r="E320" s="1">
        <v>0</v>
      </c>
      <c r="F320" s="1" t="s">
        <v>758</v>
      </c>
    </row>
    <row r="321" spans="1:6" x14ac:dyDescent="0.2">
      <c r="A321" s="1">
        <v>58099</v>
      </c>
      <c r="B321" s="1" t="s">
        <v>1267</v>
      </c>
      <c r="C321" s="1" t="s">
        <v>2644</v>
      </c>
      <c r="D321" s="1" t="s">
        <v>2594</v>
      </c>
      <c r="E321" s="1">
        <v>0</v>
      </c>
      <c r="F321" s="1" t="s">
        <v>1007</v>
      </c>
    </row>
    <row r="322" spans="1:6" x14ac:dyDescent="0.2">
      <c r="A322" s="1">
        <v>247677</v>
      </c>
      <c r="B322" s="1" t="s">
        <v>1268</v>
      </c>
      <c r="C322" s="1" t="s">
        <v>2861</v>
      </c>
      <c r="D322" s="1" t="s">
        <v>9</v>
      </c>
      <c r="E322" s="1">
        <v>0</v>
      </c>
      <c r="F322" s="1" t="s">
        <v>1120</v>
      </c>
    </row>
    <row r="323" spans="1:6" x14ac:dyDescent="0.2">
      <c r="A323" s="1">
        <v>262702</v>
      </c>
      <c r="B323" s="1" t="s">
        <v>2811</v>
      </c>
      <c r="C323" s="1" t="s">
        <v>2796</v>
      </c>
      <c r="D323" s="1" t="s">
        <v>26</v>
      </c>
      <c r="E323" s="1">
        <v>0</v>
      </c>
      <c r="F323" s="1" t="s">
        <v>1022</v>
      </c>
    </row>
    <row r="324" spans="1:6" x14ac:dyDescent="0.2">
      <c r="A324" s="1">
        <v>253092</v>
      </c>
      <c r="B324" s="1" t="s">
        <v>3045</v>
      </c>
      <c r="C324" s="1" t="s">
        <v>771</v>
      </c>
      <c r="D324" s="1" t="s">
        <v>26</v>
      </c>
      <c r="E324" s="1">
        <v>0</v>
      </c>
      <c r="F324" s="1" t="s">
        <v>988</v>
      </c>
    </row>
    <row r="325" spans="1:6" x14ac:dyDescent="0.2">
      <c r="A325" s="1">
        <v>246766</v>
      </c>
      <c r="B325" s="1" t="s">
        <v>1270</v>
      </c>
      <c r="C325" s="1" t="s">
        <v>640</v>
      </c>
      <c r="D325" s="1" t="s">
        <v>26</v>
      </c>
      <c r="E325" s="1">
        <v>0</v>
      </c>
      <c r="F325" s="1" t="s">
        <v>650</v>
      </c>
    </row>
    <row r="326" spans="1:6" x14ac:dyDescent="0.2">
      <c r="A326" s="1">
        <v>252806</v>
      </c>
      <c r="B326" s="1" t="s">
        <v>2253</v>
      </c>
      <c r="C326" s="1" t="s">
        <v>571</v>
      </c>
      <c r="D326" s="1" t="s">
        <v>26</v>
      </c>
      <c r="E326" s="1">
        <v>0</v>
      </c>
      <c r="F326" s="1" t="s">
        <v>562</v>
      </c>
    </row>
    <row r="327" spans="1:6" x14ac:dyDescent="0.2">
      <c r="A327" s="1">
        <v>209190</v>
      </c>
      <c r="B327" s="1" t="s">
        <v>1271</v>
      </c>
      <c r="C327" s="1" t="s">
        <v>2624</v>
      </c>
      <c r="D327" s="1" t="s">
        <v>26</v>
      </c>
      <c r="E327" s="1">
        <v>0</v>
      </c>
      <c r="F327" s="1" t="s">
        <v>1032</v>
      </c>
    </row>
    <row r="328" spans="1:6" x14ac:dyDescent="0.2">
      <c r="A328" s="1">
        <v>208454</v>
      </c>
      <c r="B328" s="1" t="s">
        <v>1273</v>
      </c>
      <c r="C328" s="1" t="s">
        <v>2645</v>
      </c>
      <c r="D328" s="1" t="s">
        <v>26</v>
      </c>
      <c r="E328" s="1">
        <v>0</v>
      </c>
      <c r="F328" s="1" t="s">
        <v>1005</v>
      </c>
    </row>
    <row r="329" spans="1:6" x14ac:dyDescent="0.2">
      <c r="A329" s="1">
        <v>32056</v>
      </c>
      <c r="B329" s="1" t="s">
        <v>1272</v>
      </c>
      <c r="C329" s="1" t="s">
        <v>3574</v>
      </c>
      <c r="D329" s="1" t="s">
        <v>26</v>
      </c>
      <c r="E329" s="1">
        <v>0</v>
      </c>
      <c r="F329" s="1" t="s">
        <v>1032</v>
      </c>
    </row>
    <row r="330" spans="1:6" x14ac:dyDescent="0.2">
      <c r="A330" s="1">
        <v>175318</v>
      </c>
      <c r="B330" s="1" t="s">
        <v>1274</v>
      </c>
      <c r="C330" s="1" t="s">
        <v>2646</v>
      </c>
      <c r="D330" s="1" t="s">
        <v>2594</v>
      </c>
      <c r="E330" s="1">
        <v>0</v>
      </c>
      <c r="F330" s="1" t="s">
        <v>1007</v>
      </c>
    </row>
    <row r="331" spans="1:6" x14ac:dyDescent="0.2">
      <c r="A331" s="1">
        <v>253646</v>
      </c>
      <c r="B331" s="1" t="s">
        <v>1275</v>
      </c>
      <c r="C331" s="1" t="s">
        <v>3102</v>
      </c>
      <c r="D331" s="1" t="s">
        <v>2592</v>
      </c>
      <c r="E331" s="1">
        <v>0</v>
      </c>
      <c r="F331" s="1" t="s">
        <v>1066</v>
      </c>
    </row>
    <row r="332" spans="1:6" x14ac:dyDescent="0.2">
      <c r="A332" s="1">
        <v>262469</v>
      </c>
      <c r="B332" s="1" t="s">
        <v>1276</v>
      </c>
      <c r="C332" s="1" t="s">
        <v>996</v>
      </c>
      <c r="D332" s="1" t="s">
        <v>26</v>
      </c>
      <c r="E332" s="1">
        <v>0</v>
      </c>
      <c r="F332" s="1" t="s">
        <v>1000</v>
      </c>
    </row>
    <row r="333" spans="1:6" x14ac:dyDescent="0.2">
      <c r="A333" s="1">
        <v>217968</v>
      </c>
      <c r="B333" s="1" t="s">
        <v>558</v>
      </c>
      <c r="C333" s="1" t="s">
        <v>656</v>
      </c>
      <c r="D333" s="1" t="s">
        <v>26</v>
      </c>
      <c r="E333" s="1">
        <v>0</v>
      </c>
      <c r="F333" s="1" t="s">
        <v>512</v>
      </c>
    </row>
    <row r="334" spans="1:6" x14ac:dyDescent="0.2">
      <c r="A334" s="1">
        <v>256492</v>
      </c>
      <c r="B334" s="1" t="s">
        <v>1279</v>
      </c>
      <c r="C334" s="1" t="s">
        <v>739</v>
      </c>
      <c r="D334" s="1" t="s">
        <v>40</v>
      </c>
      <c r="E334" s="1">
        <v>0</v>
      </c>
      <c r="F334" s="1" t="s">
        <v>714</v>
      </c>
    </row>
    <row r="335" spans="1:6" x14ac:dyDescent="0.2">
      <c r="A335" s="1">
        <v>249857</v>
      </c>
      <c r="B335" s="1" t="s">
        <v>1277</v>
      </c>
      <c r="C335" s="1" t="s">
        <v>653</v>
      </c>
      <c r="D335" s="1" t="s">
        <v>26</v>
      </c>
      <c r="E335" s="1">
        <v>0</v>
      </c>
      <c r="F335" s="1" t="s">
        <v>556</v>
      </c>
    </row>
    <row r="336" spans="1:6" x14ac:dyDescent="0.2">
      <c r="A336" s="1">
        <v>257862</v>
      </c>
      <c r="B336" s="1" t="s">
        <v>1278</v>
      </c>
      <c r="C336" s="1" t="s">
        <v>2602</v>
      </c>
      <c r="D336" s="1" t="s">
        <v>26</v>
      </c>
      <c r="E336" s="1">
        <v>0</v>
      </c>
      <c r="F336" s="1" t="s">
        <v>1046</v>
      </c>
    </row>
    <row r="337" spans="1:6" x14ac:dyDescent="0.2">
      <c r="A337" s="1">
        <v>150809</v>
      </c>
      <c r="B337" s="1" t="s">
        <v>584</v>
      </c>
      <c r="C337" s="1" t="s">
        <v>2647</v>
      </c>
      <c r="D337" s="1" t="s">
        <v>26</v>
      </c>
      <c r="E337" s="1">
        <v>0</v>
      </c>
      <c r="F337" s="1" t="s">
        <v>1280</v>
      </c>
    </row>
    <row r="338" spans="1:6" x14ac:dyDescent="0.2">
      <c r="A338" s="1">
        <v>262943</v>
      </c>
      <c r="B338" s="1" t="s">
        <v>3235</v>
      </c>
      <c r="C338" s="1" t="s">
        <v>2934</v>
      </c>
      <c r="D338" s="1" t="s">
        <v>2618</v>
      </c>
      <c r="E338" s="1">
        <v>0</v>
      </c>
      <c r="F338" s="1" t="s">
        <v>2619</v>
      </c>
    </row>
    <row r="339" spans="1:6" x14ac:dyDescent="0.2">
      <c r="A339" s="1">
        <v>258873</v>
      </c>
      <c r="B339" s="1" t="s">
        <v>1281</v>
      </c>
      <c r="C339" s="1" t="s">
        <v>1049</v>
      </c>
      <c r="D339" s="1" t="s">
        <v>2605</v>
      </c>
      <c r="E339" s="1">
        <v>0</v>
      </c>
      <c r="F339" s="1" t="s">
        <v>1122</v>
      </c>
    </row>
    <row r="340" spans="1:6" x14ac:dyDescent="0.2">
      <c r="A340" s="1">
        <v>192857</v>
      </c>
      <c r="B340" s="1" t="s">
        <v>2272</v>
      </c>
      <c r="C340" s="1" t="s">
        <v>2648</v>
      </c>
      <c r="D340" s="1" t="s">
        <v>26</v>
      </c>
      <c r="E340" s="1">
        <v>0</v>
      </c>
      <c r="F340" s="1" t="s">
        <v>1009</v>
      </c>
    </row>
    <row r="341" spans="1:6" x14ac:dyDescent="0.2">
      <c r="A341" s="1">
        <v>176149</v>
      </c>
      <c r="B341" s="1" t="s">
        <v>3961</v>
      </c>
      <c r="C341" s="1" t="s">
        <v>3828</v>
      </c>
      <c r="D341" s="1" t="s">
        <v>2592</v>
      </c>
      <c r="E341" s="1">
        <v>0</v>
      </c>
      <c r="F341" s="1" t="s">
        <v>3959</v>
      </c>
    </row>
    <row r="342" spans="1:6" x14ac:dyDescent="0.2">
      <c r="A342" s="1">
        <v>186826</v>
      </c>
      <c r="B342" s="1" t="s">
        <v>1282</v>
      </c>
      <c r="C342" s="1" t="s">
        <v>2649</v>
      </c>
      <c r="D342" s="1" t="s">
        <v>2592</v>
      </c>
      <c r="E342" s="1">
        <v>0</v>
      </c>
      <c r="F342" s="1" t="s">
        <v>1002</v>
      </c>
    </row>
    <row r="343" spans="1:6" x14ac:dyDescent="0.2">
      <c r="A343" s="1">
        <v>254370</v>
      </c>
      <c r="B343" s="1" t="s">
        <v>1283</v>
      </c>
      <c r="C343" s="1" t="s">
        <v>781</v>
      </c>
      <c r="D343" s="1" t="s">
        <v>26</v>
      </c>
      <c r="E343" s="1">
        <v>0</v>
      </c>
      <c r="F343" s="1" t="s">
        <v>1013</v>
      </c>
    </row>
    <row r="344" spans="1:6" x14ac:dyDescent="0.2">
      <c r="A344" s="1">
        <v>137095</v>
      </c>
      <c r="B344" s="1" t="s">
        <v>2274</v>
      </c>
      <c r="C344" s="1" t="s">
        <v>1012</v>
      </c>
      <c r="D344" s="1" t="s">
        <v>26</v>
      </c>
      <c r="E344" s="1">
        <v>0</v>
      </c>
      <c r="F344" s="1" t="s">
        <v>1000</v>
      </c>
    </row>
    <row r="345" spans="1:6" x14ac:dyDescent="0.2">
      <c r="A345" s="1">
        <v>262992</v>
      </c>
      <c r="B345" s="1" t="s">
        <v>3565</v>
      </c>
      <c r="C345" s="1" t="s">
        <v>2934</v>
      </c>
      <c r="D345" s="1" t="s">
        <v>26</v>
      </c>
      <c r="E345" s="1">
        <v>0</v>
      </c>
      <c r="F345" s="1" t="s">
        <v>550</v>
      </c>
    </row>
    <row r="346" spans="1:6" x14ac:dyDescent="0.2">
      <c r="A346" s="1">
        <v>260434</v>
      </c>
      <c r="B346" s="1" t="s">
        <v>1284</v>
      </c>
      <c r="C346" s="1" t="s">
        <v>543</v>
      </c>
      <c r="D346" s="1" t="s">
        <v>26</v>
      </c>
      <c r="E346" s="1">
        <v>0</v>
      </c>
      <c r="F346" s="1" t="s">
        <v>993</v>
      </c>
    </row>
    <row r="347" spans="1:6" x14ac:dyDescent="0.2">
      <c r="A347" s="1">
        <v>261109</v>
      </c>
      <c r="B347" s="1" t="s">
        <v>1287</v>
      </c>
      <c r="C347" s="1" t="s">
        <v>1063</v>
      </c>
      <c r="D347" s="1" t="s">
        <v>26</v>
      </c>
      <c r="E347" s="1">
        <v>0</v>
      </c>
      <c r="F347" s="1" t="s">
        <v>988</v>
      </c>
    </row>
    <row r="348" spans="1:6" x14ac:dyDescent="0.2">
      <c r="A348" s="1">
        <v>173978</v>
      </c>
      <c r="B348" s="1" t="s">
        <v>1285</v>
      </c>
      <c r="C348" s="1" t="s">
        <v>3408</v>
      </c>
      <c r="D348" s="1" t="s">
        <v>26</v>
      </c>
      <c r="E348" s="1">
        <v>0</v>
      </c>
      <c r="F348" s="1" t="s">
        <v>1032</v>
      </c>
    </row>
    <row r="349" spans="1:6" x14ac:dyDescent="0.2">
      <c r="A349" s="1">
        <v>252258</v>
      </c>
      <c r="B349" s="1" t="s">
        <v>1285</v>
      </c>
      <c r="C349" s="1" t="s">
        <v>1286</v>
      </c>
      <c r="D349" s="1" t="s">
        <v>9</v>
      </c>
      <c r="E349" s="1">
        <v>0</v>
      </c>
      <c r="F349" s="1" t="s">
        <v>1038</v>
      </c>
    </row>
    <row r="350" spans="1:6" x14ac:dyDescent="0.2">
      <c r="A350" s="1">
        <v>258447</v>
      </c>
      <c r="B350" s="1" t="s">
        <v>1288</v>
      </c>
      <c r="C350" s="1" t="s">
        <v>1289</v>
      </c>
      <c r="D350" s="1" t="s">
        <v>2605</v>
      </c>
      <c r="E350" s="1">
        <v>0</v>
      </c>
      <c r="F350" s="1" t="s">
        <v>1054</v>
      </c>
    </row>
    <row r="351" spans="1:6" x14ac:dyDescent="0.2">
      <c r="A351" s="1">
        <v>260328</v>
      </c>
      <c r="B351" s="1" t="s">
        <v>3780</v>
      </c>
      <c r="C351" s="1" t="s">
        <v>715</v>
      </c>
      <c r="D351" s="1" t="s">
        <v>40</v>
      </c>
      <c r="E351" s="1">
        <v>0</v>
      </c>
      <c r="F351" s="1" t="s">
        <v>1020</v>
      </c>
    </row>
    <row r="352" spans="1:6" x14ac:dyDescent="0.2">
      <c r="A352" s="1">
        <v>259483</v>
      </c>
      <c r="B352" s="1" t="s">
        <v>1291</v>
      </c>
      <c r="C352" s="1" t="s">
        <v>736</v>
      </c>
      <c r="D352" s="1" t="s">
        <v>26</v>
      </c>
      <c r="E352" s="1">
        <v>0</v>
      </c>
      <c r="F352" s="1" t="s">
        <v>1029</v>
      </c>
    </row>
    <row r="353" spans="1:6" x14ac:dyDescent="0.2">
      <c r="A353" s="1">
        <v>260186</v>
      </c>
      <c r="B353" s="1" t="s">
        <v>1292</v>
      </c>
      <c r="C353" s="1" t="s">
        <v>1114</v>
      </c>
      <c r="D353" s="1" t="s">
        <v>26</v>
      </c>
      <c r="E353" s="1">
        <v>0</v>
      </c>
      <c r="F353" s="1" t="s">
        <v>988</v>
      </c>
    </row>
    <row r="354" spans="1:6" x14ac:dyDescent="0.2">
      <c r="A354" s="1">
        <v>240832</v>
      </c>
      <c r="B354" s="1" t="s">
        <v>1293</v>
      </c>
      <c r="C354" s="1" t="s">
        <v>659</v>
      </c>
      <c r="D354" s="1" t="s">
        <v>26</v>
      </c>
      <c r="E354" s="1">
        <v>0</v>
      </c>
      <c r="F354" s="1" t="s">
        <v>650</v>
      </c>
    </row>
    <row r="355" spans="1:6" x14ac:dyDescent="0.2">
      <c r="A355" s="1">
        <v>261117</v>
      </c>
      <c r="B355" s="1" t="s">
        <v>1294</v>
      </c>
      <c r="C355" s="1" t="s">
        <v>1063</v>
      </c>
      <c r="D355" s="1" t="s">
        <v>26</v>
      </c>
      <c r="E355" s="1">
        <v>0</v>
      </c>
      <c r="F355" s="1" t="s">
        <v>993</v>
      </c>
    </row>
    <row r="356" spans="1:6" x14ac:dyDescent="0.2">
      <c r="A356" s="1">
        <v>252142</v>
      </c>
      <c r="B356" s="1" t="s">
        <v>1296</v>
      </c>
      <c r="C356" s="1" t="s">
        <v>744</v>
      </c>
      <c r="D356" s="1" t="s">
        <v>26</v>
      </c>
      <c r="E356" s="1">
        <v>0</v>
      </c>
      <c r="F356" s="1" t="s">
        <v>1046</v>
      </c>
    </row>
    <row r="357" spans="1:6" x14ac:dyDescent="0.2">
      <c r="A357" s="1">
        <v>247886</v>
      </c>
      <c r="B357" s="1" t="s">
        <v>2740</v>
      </c>
      <c r="C357" s="1" t="s">
        <v>606</v>
      </c>
      <c r="D357" s="1" t="s">
        <v>40</v>
      </c>
      <c r="E357" s="1">
        <v>0</v>
      </c>
      <c r="F357" s="1" t="s">
        <v>708</v>
      </c>
    </row>
    <row r="358" spans="1:6" x14ac:dyDescent="0.2">
      <c r="A358" s="1">
        <v>216893</v>
      </c>
      <c r="B358" s="1" t="s">
        <v>2278</v>
      </c>
      <c r="C358" s="1" t="s">
        <v>781</v>
      </c>
      <c r="D358" s="1" t="s">
        <v>26</v>
      </c>
      <c r="E358" s="1">
        <v>0</v>
      </c>
      <c r="F358" s="1" t="s">
        <v>988</v>
      </c>
    </row>
    <row r="359" spans="1:6" x14ac:dyDescent="0.2">
      <c r="A359" s="1">
        <v>209165</v>
      </c>
      <c r="B359" s="1" t="s">
        <v>1297</v>
      </c>
      <c r="C359" s="1" t="s">
        <v>2624</v>
      </c>
      <c r="D359" s="1" t="s">
        <v>26</v>
      </c>
      <c r="E359" s="1">
        <v>0</v>
      </c>
      <c r="F359" s="1" t="s">
        <v>1024</v>
      </c>
    </row>
    <row r="360" spans="1:6" x14ac:dyDescent="0.2">
      <c r="A360" s="1">
        <v>262720</v>
      </c>
      <c r="B360" s="1" t="s">
        <v>2812</v>
      </c>
      <c r="C360" s="1" t="s">
        <v>2796</v>
      </c>
      <c r="D360" s="1" t="s">
        <v>26</v>
      </c>
      <c r="E360" s="1">
        <v>0</v>
      </c>
      <c r="F360" s="1" t="s">
        <v>1022</v>
      </c>
    </row>
    <row r="361" spans="1:6" x14ac:dyDescent="0.2">
      <c r="A361" s="1">
        <v>262441</v>
      </c>
      <c r="B361" s="1" t="s">
        <v>2567</v>
      </c>
      <c r="C361" s="1" t="s">
        <v>996</v>
      </c>
      <c r="D361" s="1" t="s">
        <v>26</v>
      </c>
      <c r="E361" s="1">
        <v>0</v>
      </c>
      <c r="F361" s="1" t="s">
        <v>550</v>
      </c>
    </row>
    <row r="362" spans="1:6" x14ac:dyDescent="0.2">
      <c r="A362" s="1">
        <v>223097</v>
      </c>
      <c r="B362" s="1" t="s">
        <v>1299</v>
      </c>
      <c r="C362" s="1" t="s">
        <v>3304</v>
      </c>
      <c r="D362" s="1" t="s">
        <v>9</v>
      </c>
      <c r="E362" s="1">
        <v>0</v>
      </c>
      <c r="F362" s="1" t="s">
        <v>1120</v>
      </c>
    </row>
    <row r="363" spans="1:6" x14ac:dyDescent="0.2">
      <c r="A363" s="1">
        <v>106195</v>
      </c>
      <c r="B363" s="1" t="s">
        <v>3345</v>
      </c>
      <c r="C363" s="1" t="s">
        <v>3346</v>
      </c>
      <c r="D363" s="1" t="s">
        <v>2618</v>
      </c>
      <c r="E363" s="1">
        <v>0</v>
      </c>
      <c r="F363" s="1" t="s">
        <v>2619</v>
      </c>
    </row>
    <row r="364" spans="1:6" x14ac:dyDescent="0.2">
      <c r="A364" s="1">
        <v>263513</v>
      </c>
      <c r="B364" s="1" t="s">
        <v>3950</v>
      </c>
      <c r="C364" s="1" t="s">
        <v>3828</v>
      </c>
      <c r="D364" s="1" t="s">
        <v>26</v>
      </c>
      <c r="E364" s="1">
        <v>0</v>
      </c>
      <c r="F364" s="1" t="s">
        <v>997</v>
      </c>
    </row>
    <row r="365" spans="1:6" x14ac:dyDescent="0.2">
      <c r="A365" s="1">
        <v>259358</v>
      </c>
      <c r="B365" s="1" t="s">
        <v>2285</v>
      </c>
      <c r="C365" s="1" t="s">
        <v>710</v>
      </c>
      <c r="D365" s="1" t="s">
        <v>26</v>
      </c>
      <c r="E365" s="1">
        <v>0</v>
      </c>
      <c r="F365" s="1" t="s">
        <v>1029</v>
      </c>
    </row>
    <row r="366" spans="1:6" x14ac:dyDescent="0.2">
      <c r="A366" s="1">
        <v>249648</v>
      </c>
      <c r="B366" s="1" t="s">
        <v>1300</v>
      </c>
      <c r="C366" s="1" t="s">
        <v>3093</v>
      </c>
      <c r="D366" s="1" t="s">
        <v>9</v>
      </c>
      <c r="E366" s="1">
        <v>0</v>
      </c>
      <c r="F366" s="1" t="s">
        <v>998</v>
      </c>
    </row>
    <row r="367" spans="1:6" x14ac:dyDescent="0.2">
      <c r="A367" s="1">
        <v>98015</v>
      </c>
      <c r="B367" s="1" t="s">
        <v>1301</v>
      </c>
      <c r="C367" s="1" t="s">
        <v>2650</v>
      </c>
      <c r="D367" s="1" t="s">
        <v>26</v>
      </c>
      <c r="E367" s="1">
        <v>0</v>
      </c>
      <c r="F367" s="1" t="s">
        <v>518</v>
      </c>
    </row>
    <row r="368" spans="1:6" x14ac:dyDescent="0.2">
      <c r="A368" s="1">
        <v>261576</v>
      </c>
      <c r="B368" s="1" t="s">
        <v>1302</v>
      </c>
      <c r="C368" s="1" t="s">
        <v>507</v>
      </c>
      <c r="D368" s="1" t="s">
        <v>396</v>
      </c>
      <c r="E368" s="1">
        <v>0</v>
      </c>
      <c r="F368" s="1" t="s">
        <v>506</v>
      </c>
    </row>
    <row r="369" spans="1:6" x14ac:dyDescent="0.2">
      <c r="A369" s="1">
        <v>262946</v>
      </c>
      <c r="B369" s="1" t="s">
        <v>2957</v>
      </c>
      <c r="C369" s="1" t="s">
        <v>2934</v>
      </c>
      <c r="D369" s="1" t="s">
        <v>26</v>
      </c>
      <c r="E369" s="1">
        <v>0</v>
      </c>
      <c r="F369" s="1" t="s">
        <v>1044</v>
      </c>
    </row>
    <row r="370" spans="1:6" x14ac:dyDescent="0.2">
      <c r="A370" s="1">
        <v>80697</v>
      </c>
      <c r="B370" s="1" t="s">
        <v>1304</v>
      </c>
      <c r="C370" s="1" t="s">
        <v>3575</v>
      </c>
      <c r="D370" s="1" t="s">
        <v>2594</v>
      </c>
      <c r="E370" s="1">
        <v>0</v>
      </c>
      <c r="F370" s="1" t="s">
        <v>1007</v>
      </c>
    </row>
    <row r="371" spans="1:6" x14ac:dyDescent="0.2">
      <c r="A371" s="1">
        <v>252375</v>
      </c>
      <c r="B371" s="1" t="s">
        <v>1305</v>
      </c>
      <c r="C371" s="1" t="s">
        <v>662</v>
      </c>
      <c r="D371" s="1" t="s">
        <v>26</v>
      </c>
      <c r="E371" s="1">
        <v>0</v>
      </c>
      <c r="F371" s="1" t="s">
        <v>562</v>
      </c>
    </row>
    <row r="372" spans="1:6" x14ac:dyDescent="0.2">
      <c r="A372" s="1">
        <v>259952</v>
      </c>
      <c r="B372" s="1" t="s">
        <v>1306</v>
      </c>
      <c r="C372" s="1" t="s">
        <v>522</v>
      </c>
      <c r="D372" s="1" t="s">
        <v>26</v>
      </c>
      <c r="E372" s="1">
        <v>0</v>
      </c>
      <c r="F372" s="1" t="s">
        <v>1057</v>
      </c>
    </row>
    <row r="373" spans="1:6" x14ac:dyDescent="0.2">
      <c r="A373" s="1">
        <v>185644</v>
      </c>
      <c r="B373" s="1" t="s">
        <v>1307</v>
      </c>
      <c r="C373" s="1" t="s">
        <v>2770</v>
      </c>
      <c r="D373" s="1" t="s">
        <v>2592</v>
      </c>
      <c r="E373" s="1">
        <v>0</v>
      </c>
      <c r="F373" s="1" t="s">
        <v>1032</v>
      </c>
    </row>
    <row r="374" spans="1:6" x14ac:dyDescent="0.2">
      <c r="A374" s="1">
        <v>260194</v>
      </c>
      <c r="B374" s="1" t="s">
        <v>2311</v>
      </c>
      <c r="C374" s="1" t="s">
        <v>1114</v>
      </c>
      <c r="D374" s="1" t="s">
        <v>26</v>
      </c>
      <c r="E374" s="1">
        <v>0</v>
      </c>
      <c r="F374" s="1" t="s">
        <v>1026</v>
      </c>
    </row>
    <row r="375" spans="1:6" x14ac:dyDescent="0.2">
      <c r="A375" s="1">
        <v>259163</v>
      </c>
      <c r="B375" s="1" t="s">
        <v>1308</v>
      </c>
      <c r="C375" s="1" t="s">
        <v>1004</v>
      </c>
      <c r="D375" s="1" t="s">
        <v>26</v>
      </c>
      <c r="E375" s="1">
        <v>0</v>
      </c>
      <c r="F375" s="1" t="s">
        <v>1046</v>
      </c>
    </row>
    <row r="376" spans="1:6" x14ac:dyDescent="0.2">
      <c r="A376" s="1">
        <v>261493</v>
      </c>
      <c r="B376" s="1" t="s">
        <v>1311</v>
      </c>
      <c r="C376" s="1" t="s">
        <v>507</v>
      </c>
      <c r="D376" s="1" t="s">
        <v>26</v>
      </c>
      <c r="E376" s="1">
        <v>0</v>
      </c>
      <c r="F376" s="1" t="s">
        <v>1026</v>
      </c>
    </row>
    <row r="377" spans="1:6" x14ac:dyDescent="0.2">
      <c r="A377" s="1">
        <v>219076</v>
      </c>
      <c r="B377" s="1" t="s">
        <v>1310</v>
      </c>
      <c r="C377" s="1" t="s">
        <v>3572</v>
      </c>
      <c r="D377" s="1" t="s">
        <v>26</v>
      </c>
      <c r="E377" s="1">
        <v>0</v>
      </c>
      <c r="F377" s="1" t="s">
        <v>1032</v>
      </c>
    </row>
    <row r="378" spans="1:6" x14ac:dyDescent="0.2">
      <c r="A378" s="1">
        <v>260449</v>
      </c>
      <c r="B378" s="1" t="s">
        <v>1760</v>
      </c>
      <c r="C378" s="1" t="s">
        <v>543</v>
      </c>
      <c r="D378" s="1" t="s">
        <v>2605</v>
      </c>
      <c r="E378" s="1">
        <v>0</v>
      </c>
      <c r="F378" s="1" t="s">
        <v>1122</v>
      </c>
    </row>
    <row r="379" spans="1:6" x14ac:dyDescent="0.2">
      <c r="A379" s="1">
        <v>254228</v>
      </c>
      <c r="B379" s="1" t="s">
        <v>1312</v>
      </c>
      <c r="C379" s="1" t="s">
        <v>774</v>
      </c>
      <c r="D379" s="1" t="s">
        <v>757</v>
      </c>
      <c r="E379" s="1">
        <v>0</v>
      </c>
      <c r="F379" s="1" t="s">
        <v>758</v>
      </c>
    </row>
    <row r="380" spans="1:6" x14ac:dyDescent="0.2">
      <c r="A380" s="1">
        <v>263519</v>
      </c>
      <c r="B380" s="1" t="s">
        <v>3951</v>
      </c>
      <c r="C380" s="1" t="s">
        <v>3828</v>
      </c>
      <c r="D380" s="1" t="s">
        <v>26</v>
      </c>
      <c r="E380" s="1">
        <v>0</v>
      </c>
      <c r="F380" s="1" t="s">
        <v>997</v>
      </c>
    </row>
    <row r="381" spans="1:6" x14ac:dyDescent="0.2">
      <c r="A381" s="1">
        <v>263522</v>
      </c>
      <c r="B381" s="1" t="s">
        <v>3952</v>
      </c>
      <c r="C381" s="1" t="s">
        <v>3828</v>
      </c>
      <c r="D381" s="1" t="s">
        <v>26</v>
      </c>
      <c r="E381" s="1">
        <v>0</v>
      </c>
      <c r="F381" s="1" t="s">
        <v>997</v>
      </c>
    </row>
    <row r="382" spans="1:6" x14ac:dyDescent="0.2">
      <c r="A382" s="1">
        <v>190969</v>
      </c>
      <c r="B382" s="1" t="s">
        <v>1313</v>
      </c>
      <c r="C382" s="1" t="s">
        <v>2652</v>
      </c>
      <c r="D382" s="1" t="s">
        <v>9</v>
      </c>
      <c r="E382" s="1">
        <v>0</v>
      </c>
      <c r="F382" s="1" t="s">
        <v>1116</v>
      </c>
    </row>
    <row r="383" spans="1:6" x14ac:dyDescent="0.2">
      <c r="A383" s="1">
        <v>238460</v>
      </c>
      <c r="B383" s="1" t="s">
        <v>2653</v>
      </c>
      <c r="C383" s="1" t="s">
        <v>2654</v>
      </c>
      <c r="D383" s="1" t="s">
        <v>26</v>
      </c>
      <c r="E383" s="1">
        <v>0</v>
      </c>
      <c r="F383" s="1" t="s">
        <v>1046</v>
      </c>
    </row>
    <row r="384" spans="1:6" x14ac:dyDescent="0.2">
      <c r="A384" s="1">
        <v>252785</v>
      </c>
      <c r="B384" s="1" t="s">
        <v>1315</v>
      </c>
      <c r="C384" s="1" t="s">
        <v>571</v>
      </c>
      <c r="D384" s="1" t="s">
        <v>9</v>
      </c>
      <c r="E384" s="1">
        <v>0</v>
      </c>
      <c r="F384" s="1" t="s">
        <v>1042</v>
      </c>
    </row>
    <row r="385" spans="1:6" x14ac:dyDescent="0.2">
      <c r="A385" s="1">
        <v>235939</v>
      </c>
      <c r="B385" s="1" t="s">
        <v>1316</v>
      </c>
      <c r="C385" s="1" t="s">
        <v>3619</v>
      </c>
      <c r="D385" s="1" t="s">
        <v>26</v>
      </c>
      <c r="E385" s="1">
        <v>0</v>
      </c>
      <c r="F385" s="1" t="s">
        <v>1005</v>
      </c>
    </row>
    <row r="386" spans="1:6" x14ac:dyDescent="0.2">
      <c r="A386" s="1">
        <v>234954</v>
      </c>
      <c r="B386" s="1" t="s">
        <v>1317</v>
      </c>
      <c r="C386" s="1" t="s">
        <v>721</v>
      </c>
      <c r="D386" s="1" t="s">
        <v>2592</v>
      </c>
      <c r="E386" s="1">
        <v>0</v>
      </c>
      <c r="F386" s="1" t="s">
        <v>991</v>
      </c>
    </row>
    <row r="387" spans="1:6" x14ac:dyDescent="0.2">
      <c r="A387" s="1">
        <v>242043</v>
      </c>
      <c r="B387" s="1" t="s">
        <v>1318</v>
      </c>
      <c r="C387" s="1" t="s">
        <v>3781</v>
      </c>
      <c r="D387" s="1" t="s">
        <v>26</v>
      </c>
      <c r="E387" s="1">
        <v>0</v>
      </c>
      <c r="F387" s="1" t="s">
        <v>1032</v>
      </c>
    </row>
    <row r="388" spans="1:6" x14ac:dyDescent="0.2">
      <c r="A388" s="1">
        <v>263298</v>
      </c>
      <c r="B388" s="1" t="s">
        <v>3419</v>
      </c>
      <c r="C388" s="1" t="s">
        <v>3410</v>
      </c>
      <c r="D388" s="1" t="s">
        <v>26</v>
      </c>
      <c r="E388" s="1">
        <v>0</v>
      </c>
      <c r="F388" s="1" t="s">
        <v>4024</v>
      </c>
    </row>
    <row r="389" spans="1:6" x14ac:dyDescent="0.2">
      <c r="A389" s="1">
        <v>259300</v>
      </c>
      <c r="B389" s="1" t="s">
        <v>1320</v>
      </c>
      <c r="C389" s="1" t="s">
        <v>665</v>
      </c>
      <c r="D389" s="1" t="s">
        <v>26</v>
      </c>
      <c r="E389" s="1">
        <v>0</v>
      </c>
      <c r="F389" s="1" t="s">
        <v>550</v>
      </c>
    </row>
    <row r="390" spans="1:6" x14ac:dyDescent="0.2">
      <c r="A390" s="1">
        <v>222470</v>
      </c>
      <c r="B390" s="1" t="s">
        <v>1322</v>
      </c>
      <c r="C390" s="1" t="s">
        <v>3576</v>
      </c>
      <c r="D390" s="1" t="s">
        <v>26</v>
      </c>
      <c r="E390" s="1">
        <v>0</v>
      </c>
      <c r="F390" s="1" t="s">
        <v>1009</v>
      </c>
    </row>
    <row r="391" spans="1:6" x14ac:dyDescent="0.2">
      <c r="A391" s="1">
        <v>251789</v>
      </c>
      <c r="B391" s="1" t="s">
        <v>1321</v>
      </c>
      <c r="C391" s="1" t="s">
        <v>2612</v>
      </c>
      <c r="D391" s="1" t="s">
        <v>26</v>
      </c>
      <c r="E391" s="1">
        <v>0</v>
      </c>
      <c r="F391" s="1" t="s">
        <v>1057</v>
      </c>
    </row>
    <row r="392" spans="1:6" x14ac:dyDescent="0.2">
      <c r="A392" s="1">
        <v>255634</v>
      </c>
      <c r="B392" s="1" t="s">
        <v>1323</v>
      </c>
      <c r="C392" s="1" t="s">
        <v>1324</v>
      </c>
      <c r="D392" s="1" t="s">
        <v>9</v>
      </c>
      <c r="E392" s="1">
        <v>0</v>
      </c>
      <c r="F392" s="1" t="s">
        <v>1120</v>
      </c>
    </row>
    <row r="393" spans="1:6" x14ac:dyDescent="0.2">
      <c r="A393" s="1">
        <v>232766</v>
      </c>
      <c r="B393" s="1" t="s">
        <v>1325</v>
      </c>
      <c r="C393" s="1" t="s">
        <v>2634</v>
      </c>
      <c r="D393" s="1" t="s">
        <v>9</v>
      </c>
      <c r="E393" s="1">
        <v>0</v>
      </c>
      <c r="F393" s="1" t="s">
        <v>1116</v>
      </c>
    </row>
    <row r="394" spans="1:6" x14ac:dyDescent="0.2">
      <c r="A394" s="1">
        <v>244781</v>
      </c>
      <c r="B394" s="1" t="s">
        <v>3150</v>
      </c>
      <c r="C394" s="1" t="s">
        <v>1352</v>
      </c>
      <c r="D394" s="1" t="s">
        <v>9</v>
      </c>
      <c r="E394" s="1">
        <v>0</v>
      </c>
      <c r="F394" s="1" t="s">
        <v>1032</v>
      </c>
    </row>
    <row r="395" spans="1:6" x14ac:dyDescent="0.2">
      <c r="A395" s="1">
        <v>259928</v>
      </c>
      <c r="B395" s="1" t="s">
        <v>2339</v>
      </c>
      <c r="C395" s="1" t="s">
        <v>522</v>
      </c>
      <c r="D395" s="1" t="s">
        <v>26</v>
      </c>
      <c r="E395" s="1">
        <v>0</v>
      </c>
      <c r="F395" s="1" t="s">
        <v>1044</v>
      </c>
    </row>
    <row r="396" spans="1:6" x14ac:dyDescent="0.2">
      <c r="A396" s="1">
        <v>222020</v>
      </c>
      <c r="B396" s="1" t="s">
        <v>1327</v>
      </c>
      <c r="C396" s="1" t="s">
        <v>3050</v>
      </c>
      <c r="D396" s="1" t="s">
        <v>26</v>
      </c>
      <c r="E396" s="1">
        <v>0</v>
      </c>
      <c r="F396" s="1" t="s">
        <v>1032</v>
      </c>
    </row>
    <row r="397" spans="1:6" x14ac:dyDescent="0.2">
      <c r="A397" s="1">
        <v>245489</v>
      </c>
      <c r="B397" s="1" t="s">
        <v>1326</v>
      </c>
      <c r="C397" s="1" t="s">
        <v>667</v>
      </c>
      <c r="D397" s="1" t="s">
        <v>26</v>
      </c>
      <c r="E397" s="1">
        <v>0</v>
      </c>
      <c r="F397" s="1" t="s">
        <v>556</v>
      </c>
    </row>
    <row r="398" spans="1:6" x14ac:dyDescent="0.2">
      <c r="A398" s="1">
        <v>259826</v>
      </c>
      <c r="B398" s="1" t="s">
        <v>1761</v>
      </c>
      <c r="C398" s="1" t="s">
        <v>1404</v>
      </c>
      <c r="D398" s="1" t="s">
        <v>2605</v>
      </c>
      <c r="E398" s="1">
        <v>0</v>
      </c>
      <c r="F398" s="1" t="s">
        <v>1122</v>
      </c>
    </row>
    <row r="399" spans="1:6" x14ac:dyDescent="0.2">
      <c r="A399" s="1">
        <v>243870</v>
      </c>
      <c r="B399" s="1" t="s">
        <v>1328</v>
      </c>
      <c r="C399" s="1" t="s">
        <v>747</v>
      </c>
      <c r="D399" s="1" t="s">
        <v>40</v>
      </c>
      <c r="E399" s="1">
        <v>0</v>
      </c>
      <c r="F399" s="1" t="s">
        <v>708</v>
      </c>
    </row>
    <row r="400" spans="1:6" x14ac:dyDescent="0.2">
      <c r="A400" s="1">
        <v>234758</v>
      </c>
      <c r="B400" s="1" t="s">
        <v>1329</v>
      </c>
      <c r="C400" s="1" t="s">
        <v>1076</v>
      </c>
      <c r="D400" s="1" t="s">
        <v>26</v>
      </c>
      <c r="E400" s="1">
        <v>0</v>
      </c>
      <c r="F400" s="1" t="s">
        <v>1000</v>
      </c>
    </row>
    <row r="401" spans="1:6" x14ac:dyDescent="0.2">
      <c r="A401" s="1">
        <v>66712</v>
      </c>
      <c r="B401" s="1" t="s">
        <v>1330</v>
      </c>
      <c r="C401" s="1" t="s">
        <v>546</v>
      </c>
      <c r="D401" s="1" t="s">
        <v>541</v>
      </c>
      <c r="E401" s="1">
        <v>0</v>
      </c>
      <c r="F401" s="1" t="s">
        <v>545</v>
      </c>
    </row>
    <row r="402" spans="1:6" x14ac:dyDescent="0.2">
      <c r="A402" s="1">
        <v>261360</v>
      </c>
      <c r="B402" s="1" t="s">
        <v>3237</v>
      </c>
      <c r="C402" s="1" t="s">
        <v>700</v>
      </c>
      <c r="D402" s="1" t="s">
        <v>40</v>
      </c>
      <c r="E402" s="1">
        <v>0</v>
      </c>
      <c r="F402" s="1" t="s">
        <v>708</v>
      </c>
    </row>
    <row r="403" spans="1:6" x14ac:dyDescent="0.2">
      <c r="A403" s="1">
        <v>263538</v>
      </c>
      <c r="B403" s="1" t="s">
        <v>3953</v>
      </c>
      <c r="C403" s="1" t="s">
        <v>3828</v>
      </c>
      <c r="D403" s="1" t="s">
        <v>26</v>
      </c>
      <c r="E403" s="1">
        <v>0</v>
      </c>
      <c r="F403" s="1" t="s">
        <v>997</v>
      </c>
    </row>
    <row r="404" spans="1:6" x14ac:dyDescent="0.2">
      <c r="A404" s="1">
        <v>258756</v>
      </c>
      <c r="B404" s="1" t="s">
        <v>3497</v>
      </c>
      <c r="C404" s="1" t="s">
        <v>718</v>
      </c>
      <c r="D404" s="1" t="s">
        <v>757</v>
      </c>
      <c r="E404" s="1">
        <v>0</v>
      </c>
      <c r="F404" s="1" t="s">
        <v>758</v>
      </c>
    </row>
    <row r="405" spans="1:6" x14ac:dyDescent="0.2">
      <c r="A405" s="1">
        <v>252000</v>
      </c>
      <c r="B405" s="1" t="s">
        <v>1333</v>
      </c>
      <c r="C405" s="1" t="s">
        <v>1138</v>
      </c>
      <c r="D405" s="1" t="s">
        <v>26</v>
      </c>
      <c r="E405" s="1">
        <v>0</v>
      </c>
      <c r="F405" s="1" t="s">
        <v>1024</v>
      </c>
    </row>
    <row r="406" spans="1:6" x14ac:dyDescent="0.2">
      <c r="A406" s="1">
        <v>261593</v>
      </c>
      <c r="B406" s="1" t="s">
        <v>1334</v>
      </c>
      <c r="C406" s="1" t="s">
        <v>507</v>
      </c>
      <c r="D406" s="1" t="s">
        <v>26</v>
      </c>
      <c r="E406" s="1">
        <v>0</v>
      </c>
      <c r="F406" s="1" t="s">
        <v>562</v>
      </c>
    </row>
    <row r="407" spans="1:6" x14ac:dyDescent="0.2">
      <c r="A407" s="1">
        <v>263088</v>
      </c>
      <c r="B407" s="1" t="s">
        <v>3223</v>
      </c>
      <c r="C407" s="1" t="s">
        <v>3224</v>
      </c>
      <c r="D407" s="1" t="s">
        <v>541</v>
      </c>
      <c r="E407" s="1">
        <v>0</v>
      </c>
      <c r="F407" s="1" t="s">
        <v>545</v>
      </c>
    </row>
    <row r="408" spans="1:6" x14ac:dyDescent="0.2">
      <c r="A408" s="1">
        <v>256595</v>
      </c>
      <c r="B408" s="1" t="s">
        <v>1336</v>
      </c>
      <c r="C408" s="1" t="s">
        <v>1078</v>
      </c>
      <c r="D408" s="1" t="s">
        <v>9</v>
      </c>
      <c r="E408" s="1">
        <v>0</v>
      </c>
      <c r="F408" s="1" t="s">
        <v>1019</v>
      </c>
    </row>
    <row r="409" spans="1:6" x14ac:dyDescent="0.2">
      <c r="A409" s="1">
        <v>251810</v>
      </c>
      <c r="B409" s="1" t="s">
        <v>2363</v>
      </c>
      <c r="C409" s="1" t="s">
        <v>2612</v>
      </c>
      <c r="D409" s="1" t="s">
        <v>26</v>
      </c>
      <c r="E409" s="1">
        <v>0</v>
      </c>
      <c r="F409" s="1" t="s">
        <v>1026</v>
      </c>
    </row>
    <row r="410" spans="1:6" x14ac:dyDescent="0.2">
      <c r="A410" s="1">
        <v>260182</v>
      </c>
      <c r="B410" s="1" t="s">
        <v>1337</v>
      </c>
      <c r="C410" s="1" t="s">
        <v>1114</v>
      </c>
      <c r="D410" s="1" t="s">
        <v>26</v>
      </c>
      <c r="E410" s="1">
        <v>0</v>
      </c>
      <c r="F410" s="1" t="s">
        <v>1044</v>
      </c>
    </row>
    <row r="411" spans="1:6" x14ac:dyDescent="0.2">
      <c r="A411" s="1">
        <v>261550</v>
      </c>
      <c r="B411" s="1" t="s">
        <v>2368</v>
      </c>
      <c r="C411" s="1" t="s">
        <v>507</v>
      </c>
      <c r="D411" s="1" t="s">
        <v>26</v>
      </c>
      <c r="E411" s="1">
        <v>0</v>
      </c>
      <c r="F411" s="1" t="s">
        <v>1000</v>
      </c>
    </row>
    <row r="412" spans="1:6" x14ac:dyDescent="0.2">
      <c r="A412" s="1">
        <v>237787</v>
      </c>
      <c r="B412" s="1" t="s">
        <v>1338</v>
      </c>
      <c r="C412" s="1" t="s">
        <v>2655</v>
      </c>
      <c r="D412" s="1" t="s">
        <v>26</v>
      </c>
      <c r="E412" s="1">
        <v>0</v>
      </c>
      <c r="F412" s="1" t="s">
        <v>1029</v>
      </c>
    </row>
    <row r="413" spans="1:6" x14ac:dyDescent="0.2">
      <c r="A413" s="1">
        <v>258917</v>
      </c>
      <c r="B413" s="1" t="s">
        <v>2373</v>
      </c>
      <c r="C413" s="1" t="s">
        <v>1049</v>
      </c>
      <c r="D413" s="1" t="s">
        <v>26</v>
      </c>
      <c r="E413" s="1">
        <v>0</v>
      </c>
      <c r="F413" s="1" t="s">
        <v>993</v>
      </c>
    </row>
    <row r="414" spans="1:6" x14ac:dyDescent="0.2">
      <c r="A414" s="1">
        <v>240442</v>
      </c>
      <c r="B414" s="1" t="s">
        <v>2386</v>
      </c>
      <c r="C414" s="1" t="s">
        <v>2597</v>
      </c>
      <c r="D414" s="1" t="s">
        <v>26</v>
      </c>
      <c r="E414" s="1">
        <v>0</v>
      </c>
      <c r="F414" s="1" t="s">
        <v>1005</v>
      </c>
    </row>
    <row r="415" spans="1:6" x14ac:dyDescent="0.2">
      <c r="A415" s="1">
        <v>229882</v>
      </c>
      <c r="B415" s="1" t="s">
        <v>985</v>
      </c>
      <c r="C415" s="1" t="s">
        <v>675</v>
      </c>
      <c r="D415" s="1" t="s">
        <v>26</v>
      </c>
      <c r="E415" s="1">
        <v>0</v>
      </c>
      <c r="F415" s="1" t="s">
        <v>550</v>
      </c>
    </row>
    <row r="416" spans="1:6" x14ac:dyDescent="0.2">
      <c r="A416" s="1">
        <v>263360</v>
      </c>
      <c r="B416" s="1" t="s">
        <v>3492</v>
      </c>
      <c r="C416" s="1" t="s">
        <v>3410</v>
      </c>
      <c r="D416" s="1" t="s">
        <v>26</v>
      </c>
      <c r="E416" s="1">
        <v>0</v>
      </c>
      <c r="F416" s="1" t="s">
        <v>3225</v>
      </c>
    </row>
    <row r="417" spans="1:6" x14ac:dyDescent="0.2">
      <c r="A417" s="1">
        <v>236439</v>
      </c>
      <c r="B417" s="1" t="s">
        <v>1339</v>
      </c>
      <c r="C417" s="1" t="s">
        <v>2713</v>
      </c>
      <c r="D417" s="1" t="s">
        <v>26</v>
      </c>
      <c r="E417" s="1">
        <v>0</v>
      </c>
      <c r="F417" s="1" t="s">
        <v>1074</v>
      </c>
    </row>
    <row r="418" spans="1:6" x14ac:dyDescent="0.2">
      <c r="A418" s="1">
        <v>261307</v>
      </c>
      <c r="B418" s="1" t="s">
        <v>2745</v>
      </c>
      <c r="C418" s="1" t="s">
        <v>700</v>
      </c>
      <c r="D418" s="1" t="s">
        <v>26</v>
      </c>
      <c r="E418" s="1">
        <v>0</v>
      </c>
      <c r="F418" s="1" t="s">
        <v>1026</v>
      </c>
    </row>
    <row r="419" spans="1:6" x14ac:dyDescent="0.2">
      <c r="A419" s="1">
        <v>126689</v>
      </c>
      <c r="B419" s="1" t="s">
        <v>1341</v>
      </c>
      <c r="C419" s="1" t="s">
        <v>3008</v>
      </c>
      <c r="D419" s="1" t="s">
        <v>26</v>
      </c>
      <c r="E419" s="1">
        <v>0</v>
      </c>
      <c r="F419" s="1" t="s">
        <v>1029</v>
      </c>
    </row>
    <row r="420" spans="1:6" x14ac:dyDescent="0.2">
      <c r="A420" s="1">
        <v>263234</v>
      </c>
      <c r="B420" s="1" t="s">
        <v>3238</v>
      </c>
      <c r="C420" s="1" t="s">
        <v>3228</v>
      </c>
      <c r="D420" s="1" t="s">
        <v>9</v>
      </c>
      <c r="E420" s="1">
        <v>0</v>
      </c>
      <c r="F420" s="1" t="s">
        <v>1183</v>
      </c>
    </row>
    <row r="421" spans="1:6" x14ac:dyDescent="0.2">
      <c r="A421" s="1">
        <v>262252</v>
      </c>
      <c r="B421" s="1" t="s">
        <v>1342</v>
      </c>
      <c r="C421" s="1" t="s">
        <v>1140</v>
      </c>
      <c r="D421" s="1" t="s">
        <v>26</v>
      </c>
      <c r="E421" s="1">
        <v>0</v>
      </c>
      <c r="F421" s="1" t="s">
        <v>1044</v>
      </c>
    </row>
    <row r="422" spans="1:6" x14ac:dyDescent="0.2">
      <c r="A422" s="1">
        <v>231889</v>
      </c>
      <c r="B422" s="1" t="s">
        <v>2544</v>
      </c>
      <c r="C422" s="1" t="s">
        <v>778</v>
      </c>
      <c r="D422" s="1" t="s">
        <v>757</v>
      </c>
      <c r="E422" s="1">
        <v>0</v>
      </c>
      <c r="F422" s="1" t="s">
        <v>758</v>
      </c>
    </row>
    <row r="423" spans="1:6" x14ac:dyDescent="0.2">
      <c r="A423" s="1">
        <v>114623</v>
      </c>
      <c r="B423" s="1" t="s">
        <v>1623</v>
      </c>
      <c r="C423" s="1" t="s">
        <v>2656</v>
      </c>
      <c r="D423" s="1" t="s">
        <v>9</v>
      </c>
      <c r="E423" s="1">
        <v>0</v>
      </c>
      <c r="F423" s="1" t="s">
        <v>1034</v>
      </c>
    </row>
    <row r="424" spans="1:6" x14ac:dyDescent="0.2">
      <c r="A424" s="1">
        <v>140562</v>
      </c>
      <c r="B424" s="1" t="s">
        <v>1348</v>
      </c>
      <c r="C424" s="1" t="s">
        <v>3420</v>
      </c>
      <c r="D424" s="1" t="s">
        <v>26</v>
      </c>
      <c r="E424" s="1">
        <v>0</v>
      </c>
      <c r="F424" s="1" t="s">
        <v>1046</v>
      </c>
    </row>
    <row r="425" spans="1:6" x14ac:dyDescent="0.2">
      <c r="A425" s="1">
        <v>225431</v>
      </c>
      <c r="B425" s="1" t="s">
        <v>1350</v>
      </c>
      <c r="C425" s="1" t="s">
        <v>3577</v>
      </c>
      <c r="D425" s="1" t="s">
        <v>26</v>
      </c>
      <c r="E425" s="1">
        <v>0</v>
      </c>
      <c r="F425" s="1" t="s">
        <v>1032</v>
      </c>
    </row>
    <row r="426" spans="1:6" x14ac:dyDescent="0.2">
      <c r="A426" s="1">
        <v>244862</v>
      </c>
      <c r="B426" s="1" t="s">
        <v>1351</v>
      </c>
      <c r="C426" s="1" t="s">
        <v>1352</v>
      </c>
      <c r="D426" s="1" t="s">
        <v>26</v>
      </c>
      <c r="E426" s="1">
        <v>0</v>
      </c>
      <c r="F426" s="1" t="s">
        <v>1005</v>
      </c>
    </row>
    <row r="427" spans="1:6" x14ac:dyDescent="0.2">
      <c r="A427" s="1">
        <v>118425</v>
      </c>
      <c r="B427" s="1" t="s">
        <v>1343</v>
      </c>
      <c r="C427" s="1" t="s">
        <v>2657</v>
      </c>
      <c r="D427" s="1" t="s">
        <v>9</v>
      </c>
      <c r="E427" s="1">
        <v>0</v>
      </c>
      <c r="F427" s="1" t="s">
        <v>1034</v>
      </c>
    </row>
    <row r="428" spans="1:6" x14ac:dyDescent="0.2">
      <c r="A428" s="1">
        <v>258517</v>
      </c>
      <c r="B428" s="1" t="s">
        <v>2392</v>
      </c>
      <c r="C428" s="1" t="s">
        <v>1081</v>
      </c>
      <c r="D428" s="1" t="s">
        <v>26</v>
      </c>
      <c r="E428" s="1">
        <v>0</v>
      </c>
      <c r="F428" s="1" t="s">
        <v>1024</v>
      </c>
    </row>
    <row r="429" spans="1:6" x14ac:dyDescent="0.2">
      <c r="A429" s="1">
        <v>170607</v>
      </c>
      <c r="B429" s="1" t="s">
        <v>1345</v>
      </c>
      <c r="C429" s="1" t="s">
        <v>2658</v>
      </c>
      <c r="D429" s="1" t="s">
        <v>2592</v>
      </c>
      <c r="E429" s="1">
        <v>0</v>
      </c>
      <c r="F429" s="1" t="s">
        <v>1346</v>
      </c>
    </row>
    <row r="430" spans="1:6" x14ac:dyDescent="0.2">
      <c r="A430" s="1">
        <v>260660</v>
      </c>
      <c r="B430" s="1" t="s">
        <v>1349</v>
      </c>
      <c r="C430" s="1" t="s">
        <v>611</v>
      </c>
      <c r="D430" s="1" t="s">
        <v>26</v>
      </c>
      <c r="E430" s="1">
        <v>0</v>
      </c>
      <c r="F430" s="1" t="s">
        <v>1026</v>
      </c>
    </row>
    <row r="431" spans="1:6" x14ac:dyDescent="0.2">
      <c r="A431" s="1">
        <v>228433</v>
      </c>
      <c r="B431" s="1" t="s">
        <v>1347</v>
      </c>
      <c r="C431" s="1" t="s">
        <v>2659</v>
      </c>
      <c r="D431" s="1" t="s">
        <v>2592</v>
      </c>
      <c r="E431" s="1">
        <v>0</v>
      </c>
      <c r="F431" s="1" t="s">
        <v>1002</v>
      </c>
    </row>
    <row r="432" spans="1:6" x14ac:dyDescent="0.2">
      <c r="A432" s="1">
        <v>209556</v>
      </c>
      <c r="B432" s="1" t="s">
        <v>1353</v>
      </c>
      <c r="C432" s="1" t="s">
        <v>3499</v>
      </c>
      <c r="D432" s="1" t="s">
        <v>26</v>
      </c>
      <c r="E432" s="1">
        <v>0</v>
      </c>
      <c r="F432" s="1" t="s">
        <v>1046</v>
      </c>
    </row>
    <row r="433" spans="1:6" x14ac:dyDescent="0.2">
      <c r="A433" s="1">
        <v>216657</v>
      </c>
      <c r="B433" s="1" t="s">
        <v>1354</v>
      </c>
      <c r="C433" s="1" t="s">
        <v>2660</v>
      </c>
      <c r="D433" s="1" t="s">
        <v>2592</v>
      </c>
      <c r="E433" s="1">
        <v>0</v>
      </c>
      <c r="F433" s="1" t="s">
        <v>1002</v>
      </c>
    </row>
    <row r="434" spans="1:6" x14ac:dyDescent="0.2">
      <c r="A434" s="1">
        <v>235352</v>
      </c>
      <c r="B434" s="1" t="s">
        <v>1356</v>
      </c>
      <c r="C434" s="1" t="s">
        <v>2661</v>
      </c>
      <c r="D434" s="1" t="s">
        <v>26</v>
      </c>
      <c r="E434" s="1">
        <v>0</v>
      </c>
      <c r="F434" s="1" t="s">
        <v>1005</v>
      </c>
    </row>
    <row r="435" spans="1:6" x14ac:dyDescent="0.2">
      <c r="A435" s="1">
        <v>203007</v>
      </c>
      <c r="B435" s="1" t="s">
        <v>1357</v>
      </c>
      <c r="C435" s="1" t="s">
        <v>2662</v>
      </c>
      <c r="D435" s="1" t="s">
        <v>2592</v>
      </c>
      <c r="E435" s="1">
        <v>0</v>
      </c>
      <c r="F435" s="1" t="s">
        <v>1032</v>
      </c>
    </row>
    <row r="436" spans="1:6" x14ac:dyDescent="0.2">
      <c r="A436" s="1">
        <v>257047</v>
      </c>
      <c r="B436" s="1" t="s">
        <v>1358</v>
      </c>
      <c r="C436" s="1" t="s">
        <v>678</v>
      </c>
      <c r="D436" s="1" t="s">
        <v>26</v>
      </c>
      <c r="E436" s="1">
        <v>0</v>
      </c>
      <c r="F436" s="1" t="s">
        <v>562</v>
      </c>
    </row>
    <row r="437" spans="1:6" x14ac:dyDescent="0.2">
      <c r="A437" s="1">
        <v>133718</v>
      </c>
      <c r="B437" s="1" t="s">
        <v>1624</v>
      </c>
      <c r="C437" s="1" t="s">
        <v>2599</v>
      </c>
      <c r="D437" s="1" t="s">
        <v>9</v>
      </c>
      <c r="E437" s="1">
        <v>0</v>
      </c>
      <c r="F437" s="1" t="s">
        <v>1042</v>
      </c>
    </row>
    <row r="438" spans="1:6" x14ac:dyDescent="0.2">
      <c r="A438" s="1">
        <v>262012</v>
      </c>
      <c r="B438" s="1" t="s">
        <v>2396</v>
      </c>
      <c r="C438" s="1" t="s">
        <v>580</v>
      </c>
      <c r="D438" s="1" t="s">
        <v>26</v>
      </c>
      <c r="E438" s="1">
        <v>0</v>
      </c>
      <c r="F438" s="1" t="s">
        <v>562</v>
      </c>
    </row>
    <row r="439" spans="1:6" x14ac:dyDescent="0.2">
      <c r="A439" s="1">
        <v>232613</v>
      </c>
      <c r="B439" s="1" t="s">
        <v>2397</v>
      </c>
      <c r="C439" s="1" t="s">
        <v>1051</v>
      </c>
      <c r="D439" s="1" t="s">
        <v>26</v>
      </c>
      <c r="E439" s="1">
        <v>0</v>
      </c>
      <c r="F439" s="1" t="s">
        <v>1013</v>
      </c>
    </row>
    <row r="440" spans="1:6" x14ac:dyDescent="0.2">
      <c r="A440" s="1">
        <v>261330</v>
      </c>
      <c r="B440" s="1" t="s">
        <v>1360</v>
      </c>
      <c r="C440" s="1" t="s">
        <v>700</v>
      </c>
      <c r="D440" s="1" t="s">
        <v>2592</v>
      </c>
      <c r="E440" s="1">
        <v>0</v>
      </c>
      <c r="F440" s="1" t="s">
        <v>991</v>
      </c>
    </row>
    <row r="441" spans="1:6" x14ac:dyDescent="0.2">
      <c r="A441" s="1">
        <v>258904</v>
      </c>
      <c r="B441" s="1" t="s">
        <v>1359</v>
      </c>
      <c r="C441" s="1" t="s">
        <v>1049</v>
      </c>
      <c r="D441" s="1" t="s">
        <v>26</v>
      </c>
      <c r="E441" s="1">
        <v>0</v>
      </c>
      <c r="F441" s="1" t="s">
        <v>1026</v>
      </c>
    </row>
    <row r="442" spans="1:6" x14ac:dyDescent="0.2">
      <c r="A442" s="1">
        <v>259956</v>
      </c>
      <c r="B442" s="1" t="s">
        <v>1361</v>
      </c>
      <c r="C442" s="1" t="s">
        <v>522</v>
      </c>
      <c r="D442" s="1" t="s">
        <v>26</v>
      </c>
      <c r="E442" s="1">
        <v>0</v>
      </c>
      <c r="F442" s="1" t="s">
        <v>988</v>
      </c>
    </row>
    <row r="443" spans="1:6" x14ac:dyDescent="0.2">
      <c r="A443" s="1">
        <v>258903</v>
      </c>
      <c r="B443" s="1" t="s">
        <v>1362</v>
      </c>
      <c r="C443" s="1" t="s">
        <v>1049</v>
      </c>
      <c r="D443" s="1" t="s">
        <v>26</v>
      </c>
      <c r="E443" s="1">
        <v>0</v>
      </c>
      <c r="F443" s="1" t="s">
        <v>1029</v>
      </c>
    </row>
    <row r="444" spans="1:6" x14ac:dyDescent="0.2">
      <c r="A444" s="1">
        <v>231674</v>
      </c>
      <c r="B444" s="1" t="s">
        <v>1363</v>
      </c>
      <c r="C444" s="1" t="s">
        <v>3782</v>
      </c>
      <c r="D444" s="1" t="s">
        <v>26</v>
      </c>
      <c r="E444" s="1">
        <v>0</v>
      </c>
      <c r="F444" s="1" t="s">
        <v>988</v>
      </c>
    </row>
    <row r="445" spans="1:6" x14ac:dyDescent="0.2">
      <c r="A445" s="1">
        <v>258934</v>
      </c>
      <c r="B445" s="1" t="s">
        <v>1364</v>
      </c>
      <c r="C445" s="1" t="s">
        <v>1049</v>
      </c>
      <c r="D445" s="1" t="s">
        <v>26</v>
      </c>
      <c r="E445" s="1">
        <v>0</v>
      </c>
      <c r="F445" s="1" t="s">
        <v>993</v>
      </c>
    </row>
    <row r="446" spans="1:6" x14ac:dyDescent="0.2">
      <c r="A446" s="1">
        <v>238238</v>
      </c>
      <c r="B446" s="1" t="s">
        <v>2401</v>
      </c>
      <c r="C446" s="1" t="s">
        <v>3578</v>
      </c>
      <c r="D446" s="1" t="s">
        <v>26</v>
      </c>
      <c r="E446" s="1">
        <v>0</v>
      </c>
      <c r="F446" s="1" t="s">
        <v>1026</v>
      </c>
    </row>
    <row r="447" spans="1:6" x14ac:dyDescent="0.2">
      <c r="A447" s="1">
        <v>251971</v>
      </c>
      <c r="B447" s="1" t="s">
        <v>2399</v>
      </c>
      <c r="C447" s="1" t="s">
        <v>1138</v>
      </c>
      <c r="D447" s="1" t="s">
        <v>26</v>
      </c>
      <c r="E447" s="1">
        <v>0</v>
      </c>
      <c r="F447" s="1" t="s">
        <v>993</v>
      </c>
    </row>
    <row r="448" spans="1:6" x14ac:dyDescent="0.2">
      <c r="A448" s="1">
        <v>232820</v>
      </c>
      <c r="B448" s="1" t="s">
        <v>1366</v>
      </c>
      <c r="C448" s="1" t="s">
        <v>2634</v>
      </c>
      <c r="D448" s="1" t="s">
        <v>2592</v>
      </c>
      <c r="E448" s="1">
        <v>0</v>
      </c>
      <c r="F448" s="1" t="s">
        <v>1032</v>
      </c>
    </row>
    <row r="449" spans="1:6" x14ac:dyDescent="0.2">
      <c r="A449" s="1">
        <v>260725</v>
      </c>
      <c r="B449" s="1" t="s">
        <v>1367</v>
      </c>
      <c r="C449" s="1" t="s">
        <v>611</v>
      </c>
      <c r="D449" s="1" t="s">
        <v>26</v>
      </c>
      <c r="E449" s="1">
        <v>0</v>
      </c>
      <c r="F449" s="1" t="s">
        <v>550</v>
      </c>
    </row>
    <row r="450" spans="1:6" x14ac:dyDescent="0.2">
      <c r="A450" s="1">
        <v>245486</v>
      </c>
      <c r="B450" s="1" t="s">
        <v>969</v>
      </c>
      <c r="C450" s="1" t="s">
        <v>667</v>
      </c>
      <c r="D450" s="1" t="s">
        <v>26</v>
      </c>
      <c r="E450" s="1">
        <v>0</v>
      </c>
      <c r="F450" s="1" t="s">
        <v>556</v>
      </c>
    </row>
    <row r="451" spans="1:6" x14ac:dyDescent="0.2">
      <c r="A451" s="1">
        <v>232630</v>
      </c>
      <c r="B451" s="1" t="s">
        <v>1368</v>
      </c>
      <c r="C451" s="1" t="s">
        <v>530</v>
      </c>
      <c r="D451" s="1" t="s">
        <v>2592</v>
      </c>
      <c r="E451" s="1">
        <v>0</v>
      </c>
      <c r="F451" s="1" t="s">
        <v>1066</v>
      </c>
    </row>
    <row r="452" spans="1:6" x14ac:dyDescent="0.2">
      <c r="A452" s="1">
        <v>247493</v>
      </c>
      <c r="B452" s="1" t="s">
        <v>1369</v>
      </c>
      <c r="C452" s="1" t="s">
        <v>2626</v>
      </c>
      <c r="D452" s="1" t="s">
        <v>9</v>
      </c>
      <c r="E452" s="1">
        <v>0</v>
      </c>
      <c r="F452" s="1" t="s">
        <v>1120</v>
      </c>
    </row>
    <row r="453" spans="1:6" x14ac:dyDescent="0.2">
      <c r="A453" s="1">
        <v>257382</v>
      </c>
      <c r="B453" s="1" t="s">
        <v>1370</v>
      </c>
      <c r="C453" s="1" t="s">
        <v>1265</v>
      </c>
      <c r="D453" s="1" t="s">
        <v>26</v>
      </c>
      <c r="E453" s="1">
        <v>0</v>
      </c>
      <c r="F453" s="1" t="s">
        <v>1074</v>
      </c>
    </row>
    <row r="454" spans="1:6" x14ac:dyDescent="0.2">
      <c r="A454" s="1">
        <v>263539</v>
      </c>
      <c r="B454" s="1" t="s">
        <v>3954</v>
      </c>
      <c r="C454" s="1" t="s">
        <v>3828</v>
      </c>
      <c r="D454" s="1" t="s">
        <v>26</v>
      </c>
      <c r="E454" s="1">
        <v>0</v>
      </c>
      <c r="F454" s="1" t="s">
        <v>997</v>
      </c>
    </row>
    <row r="455" spans="1:6" x14ac:dyDescent="0.2">
      <c r="A455" s="1">
        <v>261309</v>
      </c>
      <c r="B455" s="1" t="s">
        <v>1371</v>
      </c>
      <c r="C455" s="1" t="s">
        <v>700</v>
      </c>
      <c r="D455" s="1" t="s">
        <v>26</v>
      </c>
      <c r="E455" s="1">
        <v>0</v>
      </c>
      <c r="F455" s="1" t="s">
        <v>988</v>
      </c>
    </row>
    <row r="456" spans="1:6" x14ac:dyDescent="0.2">
      <c r="A456" s="1">
        <v>255545</v>
      </c>
      <c r="B456" s="1" t="s">
        <v>1372</v>
      </c>
      <c r="C456" s="1" t="s">
        <v>752</v>
      </c>
      <c r="D456" s="1" t="s">
        <v>40</v>
      </c>
      <c r="E456" s="1">
        <v>0</v>
      </c>
      <c r="F456" s="1" t="s">
        <v>714</v>
      </c>
    </row>
    <row r="457" spans="1:6" x14ac:dyDescent="0.2">
      <c r="A457" s="1">
        <v>222620</v>
      </c>
      <c r="B457" s="1" t="s">
        <v>2416</v>
      </c>
      <c r="C457" s="1" t="s">
        <v>2597</v>
      </c>
      <c r="D457" s="1" t="s">
        <v>26</v>
      </c>
      <c r="E457" s="1">
        <v>0</v>
      </c>
      <c r="F457" s="1" t="s">
        <v>993</v>
      </c>
    </row>
    <row r="458" spans="1:6" x14ac:dyDescent="0.2">
      <c r="A458" s="1">
        <v>259713</v>
      </c>
      <c r="B458" s="1" t="s">
        <v>2417</v>
      </c>
      <c r="C458" s="1" t="s">
        <v>1151</v>
      </c>
      <c r="D458" s="1" t="s">
        <v>26</v>
      </c>
      <c r="E458" s="1">
        <v>0</v>
      </c>
      <c r="F458" s="1" t="s">
        <v>1029</v>
      </c>
    </row>
    <row r="459" spans="1:6" x14ac:dyDescent="0.2">
      <c r="A459" s="1">
        <v>254134</v>
      </c>
      <c r="B459" s="1" t="s">
        <v>1374</v>
      </c>
      <c r="C459" s="1" t="s">
        <v>686</v>
      </c>
      <c r="D459" s="1" t="s">
        <v>26</v>
      </c>
      <c r="E459" s="1">
        <v>0</v>
      </c>
      <c r="F459" s="1" t="s">
        <v>562</v>
      </c>
    </row>
    <row r="460" spans="1:6" x14ac:dyDescent="0.2">
      <c r="A460" s="1">
        <v>263520</v>
      </c>
      <c r="B460" s="1" t="s">
        <v>3955</v>
      </c>
      <c r="C460" s="1" t="s">
        <v>3828</v>
      </c>
      <c r="D460" s="1" t="s">
        <v>26</v>
      </c>
      <c r="E460" s="1">
        <v>0</v>
      </c>
      <c r="F460" s="1" t="s">
        <v>997</v>
      </c>
    </row>
    <row r="461" spans="1:6" x14ac:dyDescent="0.2">
      <c r="A461" s="1">
        <v>261115</v>
      </c>
      <c r="B461" s="1" t="s">
        <v>1375</v>
      </c>
      <c r="C461" s="1" t="s">
        <v>1063</v>
      </c>
      <c r="D461" s="1" t="s">
        <v>26</v>
      </c>
      <c r="E461" s="1">
        <v>0</v>
      </c>
      <c r="F461" s="1" t="s">
        <v>993</v>
      </c>
    </row>
    <row r="462" spans="1:6" x14ac:dyDescent="0.2">
      <c r="A462" s="1">
        <v>173572</v>
      </c>
      <c r="B462" s="1" t="s">
        <v>1376</v>
      </c>
      <c r="C462" s="1" t="s">
        <v>2773</v>
      </c>
      <c r="D462" s="1" t="s">
        <v>2592</v>
      </c>
      <c r="E462" s="1">
        <v>0</v>
      </c>
      <c r="F462" s="1" t="s">
        <v>1002</v>
      </c>
    </row>
    <row r="463" spans="1:6" x14ac:dyDescent="0.2">
      <c r="A463" s="1">
        <v>250227</v>
      </c>
      <c r="B463" s="1" t="s">
        <v>2423</v>
      </c>
      <c r="C463" s="1" t="s">
        <v>2656</v>
      </c>
      <c r="D463" s="1" t="s">
        <v>26</v>
      </c>
      <c r="E463" s="1">
        <v>0</v>
      </c>
      <c r="F463" s="1" t="s">
        <v>1024</v>
      </c>
    </row>
    <row r="464" spans="1:6" x14ac:dyDescent="0.2">
      <c r="A464" s="1">
        <v>262416</v>
      </c>
      <c r="B464" s="1" t="s">
        <v>1378</v>
      </c>
      <c r="C464" s="1" t="s">
        <v>996</v>
      </c>
      <c r="D464" s="1" t="s">
        <v>26</v>
      </c>
      <c r="E464" s="1">
        <v>0</v>
      </c>
      <c r="F464" s="1" t="s">
        <v>1000</v>
      </c>
    </row>
    <row r="465" spans="1:6" x14ac:dyDescent="0.2">
      <c r="A465" s="1">
        <v>261001</v>
      </c>
      <c r="B465" s="1" t="s">
        <v>2545</v>
      </c>
      <c r="C465" s="1" t="s">
        <v>770</v>
      </c>
      <c r="D465" s="1" t="s">
        <v>757</v>
      </c>
      <c r="E465" s="1">
        <v>0</v>
      </c>
      <c r="F465" s="1" t="s">
        <v>758</v>
      </c>
    </row>
    <row r="466" spans="1:6" x14ac:dyDescent="0.2">
      <c r="A466" s="1">
        <v>244061</v>
      </c>
      <c r="B466" s="1" t="s">
        <v>2430</v>
      </c>
      <c r="C466" s="1" t="s">
        <v>2933</v>
      </c>
      <c r="D466" s="1" t="s">
        <v>26</v>
      </c>
      <c r="E466" s="1">
        <v>0</v>
      </c>
      <c r="F466" s="1" t="s">
        <v>705</v>
      </c>
    </row>
    <row r="467" spans="1:6" x14ac:dyDescent="0.2">
      <c r="A467" s="1">
        <v>250755</v>
      </c>
      <c r="B467" s="1" t="s">
        <v>3047</v>
      </c>
      <c r="C467" s="1" t="s">
        <v>2693</v>
      </c>
      <c r="D467" s="1" t="s">
        <v>26</v>
      </c>
      <c r="E467" s="1">
        <v>0</v>
      </c>
      <c r="F467" s="1" t="s">
        <v>993</v>
      </c>
    </row>
    <row r="468" spans="1:6" x14ac:dyDescent="0.2">
      <c r="A468" s="1">
        <v>253493</v>
      </c>
      <c r="B468" s="1" t="s">
        <v>1380</v>
      </c>
      <c r="C468" s="1" t="s">
        <v>691</v>
      </c>
      <c r="D468" s="1" t="s">
        <v>26</v>
      </c>
      <c r="E468" s="1">
        <v>0</v>
      </c>
      <c r="F468" s="1" t="s">
        <v>556</v>
      </c>
    </row>
    <row r="469" spans="1:6" x14ac:dyDescent="0.2">
      <c r="A469" s="1">
        <v>28511</v>
      </c>
      <c r="B469" s="1" t="s">
        <v>1382</v>
      </c>
      <c r="C469" s="1" t="s">
        <v>2663</v>
      </c>
      <c r="D469" s="1" t="s">
        <v>2594</v>
      </c>
      <c r="E469" s="1">
        <v>0</v>
      </c>
      <c r="F469" s="1" t="s">
        <v>1007</v>
      </c>
    </row>
    <row r="470" spans="1:6" x14ac:dyDescent="0.2">
      <c r="A470" s="1">
        <v>256889</v>
      </c>
      <c r="B470" s="1" t="s">
        <v>1381</v>
      </c>
      <c r="C470" s="1" t="s">
        <v>1012</v>
      </c>
      <c r="D470" s="1" t="s">
        <v>26</v>
      </c>
      <c r="E470" s="1">
        <v>0</v>
      </c>
      <c r="F470" s="1" t="s">
        <v>1009</v>
      </c>
    </row>
    <row r="471" spans="1:6" x14ac:dyDescent="0.2">
      <c r="A471" s="1">
        <v>244827</v>
      </c>
      <c r="B471" s="1" t="s">
        <v>1385</v>
      </c>
      <c r="C471" s="1" t="s">
        <v>1352</v>
      </c>
      <c r="D471" s="1" t="s">
        <v>26</v>
      </c>
      <c r="E471" s="1">
        <v>0</v>
      </c>
      <c r="F471" s="1" t="s">
        <v>1046</v>
      </c>
    </row>
    <row r="472" spans="1:6" x14ac:dyDescent="0.2">
      <c r="A472" s="1">
        <v>259118</v>
      </c>
      <c r="B472" s="1" t="s">
        <v>1386</v>
      </c>
      <c r="C472" s="1" t="s">
        <v>1004</v>
      </c>
      <c r="D472" s="1" t="s">
        <v>26</v>
      </c>
      <c r="E472" s="1">
        <v>0</v>
      </c>
      <c r="F472" s="1" t="s">
        <v>1009</v>
      </c>
    </row>
    <row r="473" spans="1:6" x14ac:dyDescent="0.2">
      <c r="A473" s="1">
        <v>228025</v>
      </c>
      <c r="B473" s="1" t="s">
        <v>1387</v>
      </c>
      <c r="C473" s="1" t="s">
        <v>3176</v>
      </c>
      <c r="D473" s="1" t="s">
        <v>9</v>
      </c>
      <c r="E473" s="1">
        <v>0</v>
      </c>
      <c r="F473" s="1" t="s">
        <v>1120</v>
      </c>
    </row>
    <row r="474" spans="1:6" x14ac:dyDescent="0.2">
      <c r="A474" s="1">
        <v>176533</v>
      </c>
      <c r="B474" s="1" t="s">
        <v>73</v>
      </c>
      <c r="C474" s="1" t="s">
        <v>2665</v>
      </c>
      <c r="D474" s="1" t="s">
        <v>26</v>
      </c>
      <c r="E474" s="1">
        <v>0</v>
      </c>
      <c r="F474" s="1" t="s">
        <v>1005</v>
      </c>
    </row>
    <row r="475" spans="1:6" x14ac:dyDescent="0.2">
      <c r="A475" s="1">
        <v>100862</v>
      </c>
      <c r="B475" s="1" t="s">
        <v>1388</v>
      </c>
      <c r="C475" s="1" t="s">
        <v>2664</v>
      </c>
      <c r="D475" s="1" t="s">
        <v>2594</v>
      </c>
      <c r="E475" s="1">
        <v>0</v>
      </c>
      <c r="F475" s="1" t="s">
        <v>1007</v>
      </c>
    </row>
    <row r="476" spans="1:6" x14ac:dyDescent="0.2">
      <c r="A476" s="1">
        <v>229969</v>
      </c>
      <c r="B476" s="1" t="s">
        <v>1389</v>
      </c>
      <c r="C476" s="1" t="s">
        <v>3675</v>
      </c>
      <c r="D476" s="1" t="s">
        <v>26</v>
      </c>
      <c r="E476" s="1">
        <v>0</v>
      </c>
      <c r="F476" s="1" t="s">
        <v>1196</v>
      </c>
    </row>
    <row r="477" spans="1:6" x14ac:dyDescent="0.2">
      <c r="A477" s="1">
        <v>262087</v>
      </c>
      <c r="B477" s="1" t="s">
        <v>1625</v>
      </c>
      <c r="C477" s="1" t="s">
        <v>1182</v>
      </c>
      <c r="D477" s="1" t="s">
        <v>9</v>
      </c>
      <c r="E477" s="1">
        <v>0</v>
      </c>
      <c r="F477" s="1" t="s">
        <v>1038</v>
      </c>
    </row>
    <row r="478" spans="1:6" x14ac:dyDescent="0.2">
      <c r="A478" s="1">
        <v>32321</v>
      </c>
      <c r="B478" s="1" t="s">
        <v>185</v>
      </c>
      <c r="C478" s="1" t="s">
        <v>2599</v>
      </c>
      <c r="D478" s="1" t="s">
        <v>2605</v>
      </c>
      <c r="E478" s="1">
        <v>0</v>
      </c>
      <c r="F478" s="1" t="s">
        <v>1054</v>
      </c>
    </row>
    <row r="479" spans="1:6" x14ac:dyDescent="0.2">
      <c r="A479" s="1">
        <v>263359</v>
      </c>
      <c r="B479" s="1" t="s">
        <v>3494</v>
      </c>
      <c r="C479" s="1" t="s">
        <v>3410</v>
      </c>
      <c r="D479" s="1" t="s">
        <v>26</v>
      </c>
      <c r="E479" s="1">
        <v>0</v>
      </c>
      <c r="F479" s="1" t="s">
        <v>3225</v>
      </c>
    </row>
    <row r="480" spans="1:6" x14ac:dyDescent="0.2">
      <c r="A480" s="1">
        <v>199531</v>
      </c>
      <c r="B480" s="1" t="s">
        <v>1390</v>
      </c>
      <c r="C480" s="1" t="s">
        <v>3421</v>
      </c>
      <c r="D480" s="1" t="s">
        <v>9</v>
      </c>
      <c r="E480" s="1">
        <v>0</v>
      </c>
      <c r="F480" s="1" t="s">
        <v>1120</v>
      </c>
    </row>
    <row r="481" spans="1:6" x14ac:dyDescent="0.2">
      <c r="A481" s="1">
        <v>248067</v>
      </c>
      <c r="B481" s="1" t="s">
        <v>1626</v>
      </c>
      <c r="C481" s="1" t="s">
        <v>2651</v>
      </c>
      <c r="D481" s="1" t="s">
        <v>9</v>
      </c>
      <c r="E481" s="1">
        <v>0</v>
      </c>
      <c r="F481" s="1" t="s">
        <v>1120</v>
      </c>
    </row>
    <row r="482" spans="1:6" x14ac:dyDescent="0.2">
      <c r="A482" s="1">
        <v>232598</v>
      </c>
      <c r="B482" s="1" t="s">
        <v>2447</v>
      </c>
      <c r="C482" s="1" t="s">
        <v>2591</v>
      </c>
      <c r="D482" s="1" t="s">
        <v>26</v>
      </c>
      <c r="E482" s="1">
        <v>0</v>
      </c>
      <c r="F482" s="1" t="s">
        <v>1000</v>
      </c>
    </row>
    <row r="483" spans="1:6" x14ac:dyDescent="0.2">
      <c r="A483" s="1">
        <v>73856</v>
      </c>
      <c r="B483" s="1" t="s">
        <v>74</v>
      </c>
      <c r="C483" s="1" t="s">
        <v>2666</v>
      </c>
      <c r="D483" s="1" t="s">
        <v>26</v>
      </c>
      <c r="E483" s="1">
        <v>0</v>
      </c>
      <c r="F483" s="1" t="s">
        <v>1196</v>
      </c>
    </row>
    <row r="484" spans="1:6" x14ac:dyDescent="0.2">
      <c r="A484" s="1">
        <v>102741</v>
      </c>
      <c r="B484" s="1" t="s">
        <v>1391</v>
      </c>
      <c r="C484" s="1" t="s">
        <v>2667</v>
      </c>
      <c r="D484" s="1" t="s">
        <v>26</v>
      </c>
      <c r="E484" s="1">
        <v>0</v>
      </c>
      <c r="F484" s="1" t="s">
        <v>1196</v>
      </c>
    </row>
    <row r="485" spans="1:6" x14ac:dyDescent="0.2">
      <c r="A485" s="1">
        <v>262715</v>
      </c>
      <c r="B485" s="1" t="s">
        <v>2815</v>
      </c>
      <c r="C485" s="1" t="s">
        <v>2796</v>
      </c>
      <c r="D485" s="1" t="s">
        <v>26</v>
      </c>
      <c r="E485" s="1">
        <v>0</v>
      </c>
      <c r="F485" s="1" t="s">
        <v>1022</v>
      </c>
    </row>
    <row r="486" spans="1:6" x14ac:dyDescent="0.2">
      <c r="A486" s="1">
        <v>263355</v>
      </c>
      <c r="B486" s="1" t="s">
        <v>3495</v>
      </c>
      <c r="C486" s="1" t="s">
        <v>3410</v>
      </c>
      <c r="D486" s="1" t="s">
        <v>26</v>
      </c>
      <c r="E486" s="1">
        <v>0</v>
      </c>
      <c r="F486" s="1" t="s">
        <v>1020</v>
      </c>
    </row>
    <row r="487" spans="1:6" x14ac:dyDescent="0.2">
      <c r="A487" s="1">
        <v>263356</v>
      </c>
      <c r="B487" s="1" t="s">
        <v>3496</v>
      </c>
      <c r="C487" s="1" t="s">
        <v>3410</v>
      </c>
      <c r="D487" s="1" t="s">
        <v>26</v>
      </c>
      <c r="E487" s="1">
        <v>0</v>
      </c>
      <c r="F487" s="1" t="s">
        <v>1020</v>
      </c>
    </row>
    <row r="488" spans="1:6" x14ac:dyDescent="0.2">
      <c r="A488" s="1">
        <v>28364</v>
      </c>
      <c r="B488" s="1" t="s">
        <v>1392</v>
      </c>
      <c r="C488" s="1" t="s">
        <v>2668</v>
      </c>
      <c r="D488" s="1" t="s">
        <v>2621</v>
      </c>
      <c r="E488" s="1">
        <v>0</v>
      </c>
      <c r="F488" s="1" t="s">
        <v>545</v>
      </c>
    </row>
    <row r="489" spans="1:6" x14ac:dyDescent="0.2">
      <c r="A489" s="1">
        <v>262708</v>
      </c>
      <c r="B489" s="1" t="s">
        <v>2816</v>
      </c>
      <c r="C489" s="1" t="s">
        <v>2796</v>
      </c>
      <c r="D489" s="1" t="s">
        <v>26</v>
      </c>
      <c r="E489" s="1">
        <v>0</v>
      </c>
      <c r="F489" s="1" t="s">
        <v>1022</v>
      </c>
    </row>
    <row r="490" spans="1:6" x14ac:dyDescent="0.2">
      <c r="A490" s="1">
        <v>259959</v>
      </c>
      <c r="B490" s="1" t="s">
        <v>1393</v>
      </c>
      <c r="C490" s="1" t="s">
        <v>522</v>
      </c>
      <c r="D490" s="1" t="s">
        <v>26</v>
      </c>
      <c r="E490" s="1">
        <v>0</v>
      </c>
      <c r="F490" s="1" t="s">
        <v>993</v>
      </c>
    </row>
    <row r="491" spans="1:6" x14ac:dyDescent="0.2">
      <c r="A491" s="1">
        <v>249919</v>
      </c>
      <c r="B491" s="1" t="s">
        <v>1394</v>
      </c>
      <c r="C491" s="1" t="s">
        <v>2609</v>
      </c>
      <c r="D491" s="1" t="s">
        <v>26</v>
      </c>
      <c r="E491" s="1">
        <v>0</v>
      </c>
      <c r="F491" s="1" t="s">
        <v>1005</v>
      </c>
    </row>
    <row r="492" spans="1:6" x14ac:dyDescent="0.2">
      <c r="A492" s="1">
        <v>253312</v>
      </c>
      <c r="B492" s="1" t="s">
        <v>2448</v>
      </c>
      <c r="C492" s="1" t="s">
        <v>693</v>
      </c>
      <c r="D492" s="1" t="s">
        <v>26</v>
      </c>
      <c r="E492" s="1">
        <v>0</v>
      </c>
      <c r="F492" s="1" t="s">
        <v>550</v>
      </c>
    </row>
    <row r="493" spans="1:6" x14ac:dyDescent="0.2">
      <c r="A493" s="1">
        <v>260484</v>
      </c>
      <c r="B493" s="1" t="s">
        <v>1395</v>
      </c>
      <c r="C493" s="1" t="s">
        <v>543</v>
      </c>
      <c r="D493" s="1" t="s">
        <v>26</v>
      </c>
      <c r="E493" s="1">
        <v>0</v>
      </c>
      <c r="F493" s="1" t="s">
        <v>562</v>
      </c>
    </row>
    <row r="494" spans="1:6" x14ac:dyDescent="0.2">
      <c r="A494" s="1">
        <v>261373</v>
      </c>
      <c r="B494" s="1" t="s">
        <v>1396</v>
      </c>
      <c r="C494" s="1" t="s">
        <v>700</v>
      </c>
      <c r="D494" s="1" t="s">
        <v>40</v>
      </c>
      <c r="E494" s="1">
        <v>0</v>
      </c>
      <c r="F494" s="1" t="s">
        <v>708</v>
      </c>
    </row>
    <row r="495" spans="1:6" x14ac:dyDescent="0.2">
      <c r="A495" s="1">
        <v>245427</v>
      </c>
      <c r="B495" s="1" t="s">
        <v>1397</v>
      </c>
      <c r="C495" s="1" t="s">
        <v>576</v>
      </c>
      <c r="D495" s="1" t="s">
        <v>26</v>
      </c>
      <c r="E495" s="1">
        <v>0</v>
      </c>
      <c r="F495" s="1" t="s">
        <v>556</v>
      </c>
    </row>
    <row r="496" spans="1:6" x14ac:dyDescent="0.2">
      <c r="A496" s="1">
        <v>260495</v>
      </c>
      <c r="B496" s="1" t="s">
        <v>1398</v>
      </c>
      <c r="C496" s="1" t="s">
        <v>543</v>
      </c>
      <c r="D496" s="1" t="s">
        <v>26</v>
      </c>
      <c r="E496" s="1">
        <v>0</v>
      </c>
      <c r="F496" s="1" t="s">
        <v>562</v>
      </c>
    </row>
    <row r="497" spans="1:6" x14ac:dyDescent="0.2">
      <c r="A497" s="1">
        <v>263517</v>
      </c>
      <c r="B497" s="1" t="s">
        <v>3956</v>
      </c>
      <c r="C497" s="1" t="s">
        <v>3828</v>
      </c>
      <c r="D497" s="1" t="s">
        <v>26</v>
      </c>
      <c r="E497" s="1">
        <v>0</v>
      </c>
      <c r="F497" s="1" t="s">
        <v>997</v>
      </c>
    </row>
    <row r="498" spans="1:6" x14ac:dyDescent="0.2">
      <c r="A498" s="1">
        <v>27950</v>
      </c>
      <c r="B498" s="1" t="s">
        <v>1762</v>
      </c>
      <c r="C498" s="1" t="s">
        <v>3177</v>
      </c>
      <c r="D498" s="1" t="s">
        <v>2605</v>
      </c>
      <c r="E498" s="1">
        <v>0</v>
      </c>
      <c r="F498" s="1" t="s">
        <v>631</v>
      </c>
    </row>
    <row r="499" spans="1:6" x14ac:dyDescent="0.2">
      <c r="A499" s="1">
        <v>258906</v>
      </c>
      <c r="B499" s="1" t="s">
        <v>1402</v>
      </c>
      <c r="C499" s="1" t="s">
        <v>1049</v>
      </c>
      <c r="D499" s="1" t="s">
        <v>26</v>
      </c>
      <c r="E499" s="1">
        <v>0</v>
      </c>
      <c r="F499" s="1" t="s">
        <v>4024</v>
      </c>
    </row>
    <row r="500" spans="1:6" x14ac:dyDescent="0.2">
      <c r="A500" s="1">
        <v>254951</v>
      </c>
      <c r="B500" s="1" t="s">
        <v>1400</v>
      </c>
      <c r="C500" s="1" t="s">
        <v>1401</v>
      </c>
      <c r="D500" s="1" t="s">
        <v>9</v>
      </c>
      <c r="E500" s="1">
        <v>0</v>
      </c>
      <c r="F500" s="1" t="s">
        <v>1038</v>
      </c>
    </row>
    <row r="501" spans="1:6" x14ac:dyDescent="0.2">
      <c r="A501" s="1">
        <v>259829</v>
      </c>
      <c r="B501" s="1" t="s">
        <v>1403</v>
      </c>
      <c r="C501" s="1" t="s">
        <v>1404</v>
      </c>
      <c r="D501" s="1" t="s">
        <v>2605</v>
      </c>
      <c r="E501" s="1">
        <v>0</v>
      </c>
      <c r="F501" s="1" t="s">
        <v>1014</v>
      </c>
    </row>
    <row r="502" spans="1:6" x14ac:dyDescent="0.2">
      <c r="A502" s="1">
        <v>260190</v>
      </c>
      <c r="B502" s="1" t="s">
        <v>1405</v>
      </c>
      <c r="C502" s="1" t="s">
        <v>1114</v>
      </c>
      <c r="D502" s="1" t="s">
        <v>26</v>
      </c>
      <c r="E502" s="1">
        <v>0</v>
      </c>
      <c r="F502" s="1" t="s">
        <v>993</v>
      </c>
    </row>
    <row r="503" spans="1:6" x14ac:dyDescent="0.2">
      <c r="A503" s="1">
        <v>260424</v>
      </c>
      <c r="B503" s="1" t="s">
        <v>1406</v>
      </c>
      <c r="C503" s="1" t="s">
        <v>543</v>
      </c>
      <c r="D503" s="1" t="s">
        <v>2592</v>
      </c>
      <c r="E503" s="1">
        <v>0</v>
      </c>
      <c r="F503" s="1" t="s">
        <v>1066</v>
      </c>
    </row>
    <row r="504" spans="1:6" x14ac:dyDescent="0.2">
      <c r="A504" s="1">
        <v>108443</v>
      </c>
      <c r="B504" s="1" t="s">
        <v>1407</v>
      </c>
      <c r="C504" s="1" t="s">
        <v>3422</v>
      </c>
      <c r="D504" s="1" t="s">
        <v>9</v>
      </c>
      <c r="E504" s="1">
        <v>0</v>
      </c>
      <c r="F504" s="1" t="s">
        <v>1032</v>
      </c>
    </row>
    <row r="505" spans="1:6" x14ac:dyDescent="0.2">
      <c r="A505" s="1">
        <v>258908</v>
      </c>
      <c r="B505" s="1" t="s">
        <v>1408</v>
      </c>
      <c r="C505" s="1" t="s">
        <v>1049</v>
      </c>
      <c r="D505" s="1" t="s">
        <v>26</v>
      </c>
      <c r="E505" s="1">
        <v>0</v>
      </c>
      <c r="F505" s="1" t="s">
        <v>988</v>
      </c>
    </row>
    <row r="506" spans="1:6" x14ac:dyDescent="0.2">
      <c r="A506" s="1">
        <v>256910</v>
      </c>
      <c r="B506" s="1" t="s">
        <v>1409</v>
      </c>
      <c r="C506" s="1" t="s">
        <v>1012</v>
      </c>
      <c r="D506" s="1" t="s">
        <v>26</v>
      </c>
      <c r="E506" s="1">
        <v>0</v>
      </c>
      <c r="F506" s="1" t="s">
        <v>1057</v>
      </c>
    </row>
    <row r="507" spans="1:6" x14ac:dyDescent="0.2">
      <c r="A507" s="1">
        <v>260699</v>
      </c>
      <c r="B507" s="1" t="s">
        <v>1410</v>
      </c>
      <c r="C507" s="1" t="s">
        <v>611</v>
      </c>
      <c r="D507" s="1" t="s">
        <v>26</v>
      </c>
      <c r="E507" s="1">
        <v>0</v>
      </c>
      <c r="F507" s="1" t="s">
        <v>1026</v>
      </c>
    </row>
    <row r="508" spans="1:6" x14ac:dyDescent="0.2">
      <c r="A508" s="1">
        <v>261811</v>
      </c>
      <c r="B508" s="1" t="s">
        <v>1411</v>
      </c>
      <c r="C508" s="1" t="s">
        <v>1255</v>
      </c>
      <c r="D508" s="1" t="s">
        <v>26</v>
      </c>
      <c r="E508" s="1">
        <v>0</v>
      </c>
      <c r="F508" s="1" t="s">
        <v>1022</v>
      </c>
    </row>
    <row r="509" spans="1:6" x14ac:dyDescent="0.2">
      <c r="A509" s="1">
        <v>141746</v>
      </c>
      <c r="B509" s="1" t="s">
        <v>2862</v>
      </c>
      <c r="C509" s="1" t="s">
        <v>3305</v>
      </c>
      <c r="D509" s="1" t="s">
        <v>9</v>
      </c>
      <c r="E509" s="1">
        <v>0</v>
      </c>
      <c r="F509" s="1" t="s">
        <v>1019</v>
      </c>
    </row>
    <row r="510" spans="1:6" x14ac:dyDescent="0.2">
      <c r="A510" s="1">
        <v>167850</v>
      </c>
      <c r="B510" s="1" t="s">
        <v>1412</v>
      </c>
      <c r="C510" s="1" t="s">
        <v>3579</v>
      </c>
      <c r="D510" s="1" t="s">
        <v>26</v>
      </c>
      <c r="E510" s="1">
        <v>0</v>
      </c>
      <c r="F510" s="1" t="s">
        <v>1009</v>
      </c>
    </row>
    <row r="511" spans="1:6" x14ac:dyDescent="0.2">
      <c r="A511" s="1">
        <v>228132</v>
      </c>
      <c r="B511" s="1" t="s">
        <v>1413</v>
      </c>
      <c r="C511" s="1" t="s">
        <v>2640</v>
      </c>
      <c r="D511" s="1" t="s">
        <v>2605</v>
      </c>
      <c r="E511" s="1">
        <v>0</v>
      </c>
      <c r="F511" s="1" t="s">
        <v>1032</v>
      </c>
    </row>
    <row r="512" spans="1:6" x14ac:dyDescent="0.2">
      <c r="A512" s="1">
        <v>259571</v>
      </c>
      <c r="B512" s="1" t="s">
        <v>2459</v>
      </c>
      <c r="C512" s="1" t="s">
        <v>736</v>
      </c>
      <c r="D512" s="1" t="s">
        <v>40</v>
      </c>
      <c r="E512" s="1">
        <v>0</v>
      </c>
      <c r="F512" s="1" t="s">
        <v>708</v>
      </c>
    </row>
    <row r="513" spans="1:6" x14ac:dyDescent="0.2">
      <c r="A513" s="1">
        <v>142291</v>
      </c>
      <c r="B513" s="1" t="s">
        <v>1414</v>
      </c>
      <c r="C513" s="1" t="s">
        <v>3178</v>
      </c>
      <c r="D513" s="1" t="s">
        <v>9</v>
      </c>
      <c r="E513" s="1">
        <v>0</v>
      </c>
      <c r="F513" s="1" t="s">
        <v>1120</v>
      </c>
    </row>
    <row r="514" spans="1:6" x14ac:dyDescent="0.2">
      <c r="A514" s="1">
        <v>234885</v>
      </c>
      <c r="B514" s="1" t="s">
        <v>1415</v>
      </c>
      <c r="C514" s="1" t="s">
        <v>721</v>
      </c>
      <c r="D514" s="1" t="s">
        <v>26</v>
      </c>
      <c r="E514" s="1">
        <v>0</v>
      </c>
      <c r="F514" s="1" t="s">
        <v>1029</v>
      </c>
    </row>
    <row r="515" spans="1:6" x14ac:dyDescent="0.2">
      <c r="A515" s="1">
        <v>245681</v>
      </c>
      <c r="B515" s="1" t="s">
        <v>2452</v>
      </c>
      <c r="C515" s="1" t="s">
        <v>3783</v>
      </c>
      <c r="D515" s="1" t="s">
        <v>26</v>
      </c>
      <c r="E515" s="1">
        <v>0</v>
      </c>
      <c r="F515" s="1" t="s">
        <v>1009</v>
      </c>
    </row>
    <row r="516" spans="1:6" x14ac:dyDescent="0.2">
      <c r="A516" s="1">
        <v>117565</v>
      </c>
      <c r="B516" s="1" t="s">
        <v>1416</v>
      </c>
      <c r="C516" s="1" t="s">
        <v>1004</v>
      </c>
      <c r="D516" s="1" t="s">
        <v>2605</v>
      </c>
      <c r="E516" s="1">
        <v>0</v>
      </c>
      <c r="F516" s="1" t="s">
        <v>1122</v>
      </c>
    </row>
    <row r="517" spans="1:6" x14ac:dyDescent="0.2">
      <c r="A517" s="1">
        <v>259363</v>
      </c>
      <c r="B517" s="1" t="s">
        <v>1417</v>
      </c>
      <c r="C517" s="1" t="s">
        <v>530</v>
      </c>
      <c r="D517" s="1" t="s">
        <v>2605</v>
      </c>
      <c r="E517" s="1">
        <v>0</v>
      </c>
      <c r="F517" s="1" t="s">
        <v>1054</v>
      </c>
    </row>
    <row r="518" spans="1:6" x14ac:dyDescent="0.2">
      <c r="A518" s="1">
        <v>263514</v>
      </c>
      <c r="B518" s="1" t="s">
        <v>3957</v>
      </c>
      <c r="C518" s="1" t="s">
        <v>3828</v>
      </c>
      <c r="D518" s="1" t="s">
        <v>26</v>
      </c>
      <c r="E518" s="1">
        <v>0</v>
      </c>
      <c r="F518" s="1" t="s">
        <v>997</v>
      </c>
    </row>
    <row r="519" spans="1:6" x14ac:dyDescent="0.2">
      <c r="A519" s="1">
        <v>228412</v>
      </c>
      <c r="B519" s="1" t="s">
        <v>1419</v>
      </c>
      <c r="C519" s="1" t="s">
        <v>2659</v>
      </c>
      <c r="D519" s="1" t="s">
        <v>26</v>
      </c>
      <c r="E519" s="1">
        <v>0</v>
      </c>
      <c r="F519" s="1" t="s">
        <v>988</v>
      </c>
    </row>
    <row r="520" spans="1:6" x14ac:dyDescent="0.2">
      <c r="A520" s="1"/>
      <c r="B520" s="1"/>
      <c r="C520" s="1"/>
      <c r="D520" s="1"/>
      <c r="E520" s="1"/>
      <c r="F520" s="1"/>
    </row>
    <row r="521" spans="1:6" x14ac:dyDescent="0.2">
      <c r="A521" s="1"/>
      <c r="B521" s="1"/>
      <c r="C521" s="1"/>
      <c r="D521" s="1"/>
      <c r="E521" s="1"/>
      <c r="F521" s="1"/>
    </row>
    <row r="522" spans="1:6" x14ac:dyDescent="0.2">
      <c r="A522" s="1"/>
      <c r="B522" s="1"/>
      <c r="C522" s="1"/>
      <c r="D522" s="1"/>
      <c r="E522" s="1"/>
      <c r="F522" s="1"/>
    </row>
    <row r="523" spans="1:6" x14ac:dyDescent="0.2">
      <c r="A523" s="1"/>
      <c r="B523" s="1"/>
      <c r="C523" s="1"/>
      <c r="D523" s="1"/>
      <c r="E523" s="1"/>
      <c r="F523" s="1"/>
    </row>
    <row r="524" spans="1:6" x14ac:dyDescent="0.2">
      <c r="A524" s="1"/>
      <c r="B524" s="1"/>
      <c r="C524" s="1"/>
      <c r="D524" s="1"/>
      <c r="E524" s="1"/>
      <c r="F524" s="1"/>
    </row>
    <row r="525" spans="1:6" x14ac:dyDescent="0.2">
      <c r="A525" s="1"/>
      <c r="B525" s="1"/>
      <c r="C525" s="1"/>
      <c r="D525" s="1"/>
      <c r="E525" s="1"/>
      <c r="F525" s="1"/>
    </row>
    <row r="526" spans="1:6" x14ac:dyDescent="0.2">
      <c r="A526" s="1"/>
      <c r="B526" s="1"/>
      <c r="C526" s="1"/>
      <c r="D526" s="1"/>
      <c r="E526" s="1"/>
      <c r="F526" s="1"/>
    </row>
    <row r="527" spans="1:6" x14ac:dyDescent="0.2">
      <c r="A527" s="1"/>
      <c r="B527" s="1"/>
      <c r="C527" s="1"/>
      <c r="D527" s="1"/>
      <c r="E527" s="1"/>
      <c r="F527" s="1"/>
    </row>
    <row r="528" spans="1:6" x14ac:dyDescent="0.2">
      <c r="A528" s="1"/>
      <c r="B528" s="1"/>
      <c r="C528" s="1"/>
      <c r="D528" s="1"/>
      <c r="E528" s="1"/>
      <c r="F528" s="1"/>
    </row>
    <row r="529" spans="1:6" x14ac:dyDescent="0.2">
      <c r="A529" s="1"/>
      <c r="B529" s="1"/>
      <c r="C529" s="1"/>
      <c r="D529" s="1"/>
      <c r="E529" s="1"/>
      <c r="F529" s="1"/>
    </row>
    <row r="530" spans="1:6" x14ac:dyDescent="0.2">
      <c r="A530" s="1"/>
      <c r="B530" s="1"/>
      <c r="C530" s="1"/>
      <c r="D530" s="1"/>
      <c r="E530" s="1"/>
      <c r="F530" s="1"/>
    </row>
    <row r="531" spans="1:6" x14ac:dyDescent="0.2">
      <c r="A531" s="1"/>
      <c r="B531" s="1"/>
      <c r="C531" s="1"/>
      <c r="D531" s="1"/>
      <c r="E531" s="1"/>
      <c r="F531" s="1"/>
    </row>
    <row r="532" spans="1:6" x14ac:dyDescent="0.2">
      <c r="A532" s="1"/>
      <c r="B532" s="1"/>
      <c r="C532" s="1"/>
      <c r="D532" s="1"/>
      <c r="E532" s="1"/>
      <c r="F532" s="1"/>
    </row>
    <row r="533" spans="1:6" x14ac:dyDescent="0.2">
      <c r="A533" s="1"/>
      <c r="B533" s="1"/>
      <c r="C533" s="1"/>
      <c r="D533" s="1"/>
      <c r="E533" s="1"/>
      <c r="F533" s="1"/>
    </row>
    <row r="534" spans="1:6" x14ac:dyDescent="0.2">
      <c r="A534" s="1"/>
      <c r="B534" s="1"/>
      <c r="C534" s="1"/>
      <c r="D534" s="1"/>
      <c r="E534" s="1"/>
      <c r="F534" s="1"/>
    </row>
    <row r="535" spans="1:6" x14ac:dyDescent="0.2">
      <c r="A535" s="1"/>
      <c r="B535" s="1"/>
      <c r="C535" s="1"/>
      <c r="D535" s="1"/>
      <c r="E535" s="1"/>
      <c r="F535" s="1"/>
    </row>
    <row r="536" spans="1:6" x14ac:dyDescent="0.2">
      <c r="A536" s="1"/>
      <c r="B536" s="1"/>
      <c r="C536" s="1"/>
      <c r="D536" s="1"/>
      <c r="E536" s="1"/>
      <c r="F536" s="1"/>
    </row>
    <row r="537" spans="1:6" x14ac:dyDescent="0.2">
      <c r="A537" s="1"/>
      <c r="B537" s="1"/>
      <c r="C537" s="1"/>
      <c r="D537" s="1"/>
      <c r="E537" s="1"/>
      <c r="F537" s="1"/>
    </row>
    <row r="538" spans="1:6" x14ac:dyDescent="0.2">
      <c r="A538" s="1"/>
      <c r="B538" s="1"/>
      <c r="C538" s="1"/>
      <c r="D538" s="1"/>
      <c r="E538" s="1"/>
      <c r="F538" s="1"/>
    </row>
    <row r="539" spans="1:6" x14ac:dyDescent="0.2">
      <c r="A539" s="1"/>
      <c r="B539" s="1"/>
      <c r="C539" s="1"/>
      <c r="D539" s="1"/>
      <c r="E539" s="1"/>
      <c r="F539" s="1"/>
    </row>
    <row r="540" spans="1:6" x14ac:dyDescent="0.2">
      <c r="A540" s="1"/>
      <c r="B540" s="1"/>
      <c r="C540" s="1"/>
      <c r="D540" s="1"/>
      <c r="E540" s="1"/>
      <c r="F540" s="1"/>
    </row>
    <row r="541" spans="1:6" x14ac:dyDescent="0.2">
      <c r="A541" s="1"/>
      <c r="B541" s="1"/>
      <c r="C541" s="1"/>
      <c r="D541" s="1"/>
      <c r="E541" s="1"/>
      <c r="F541" s="1"/>
    </row>
    <row r="542" spans="1:6" x14ac:dyDescent="0.2">
      <c r="A542" s="1"/>
      <c r="B542" s="1"/>
      <c r="C542" s="1"/>
      <c r="D542" s="1"/>
      <c r="E542" s="1"/>
      <c r="F542" s="1"/>
    </row>
    <row r="543" spans="1:6" x14ac:dyDescent="0.2">
      <c r="A543" s="1"/>
      <c r="B543" s="1"/>
      <c r="C543" s="1"/>
      <c r="D543" s="1"/>
      <c r="E543" s="1"/>
      <c r="F543" s="1"/>
    </row>
    <row r="544" spans="1:6" x14ac:dyDescent="0.2">
      <c r="A544" s="1"/>
      <c r="B544" s="1"/>
      <c r="C544" s="1"/>
      <c r="D544" s="1"/>
      <c r="E544" s="1"/>
      <c r="F544" s="1"/>
    </row>
    <row r="545" spans="1:6" x14ac:dyDescent="0.2">
      <c r="A545" s="1"/>
      <c r="B545" s="1"/>
      <c r="C545" s="1"/>
      <c r="D545" s="1"/>
      <c r="E545" s="1"/>
      <c r="F545" s="1"/>
    </row>
    <row r="546" spans="1:6" x14ac:dyDescent="0.2">
      <c r="A546" s="1"/>
      <c r="B546" s="1"/>
      <c r="C546" s="1"/>
      <c r="D546" s="1"/>
      <c r="E546" s="1"/>
      <c r="F546" s="1"/>
    </row>
    <row r="547" spans="1:6" x14ac:dyDescent="0.2">
      <c r="A547" s="1"/>
      <c r="B547" s="1"/>
      <c r="C547" s="1"/>
      <c r="D547" s="1"/>
      <c r="E547" s="1"/>
      <c r="F547" s="1"/>
    </row>
    <row r="548" spans="1:6" x14ac:dyDescent="0.2">
      <c r="A548" s="1"/>
      <c r="B548" s="1"/>
      <c r="C548" s="1"/>
      <c r="D548" s="1"/>
      <c r="E548" s="1"/>
      <c r="F548" s="1"/>
    </row>
    <row r="549" spans="1:6" x14ac:dyDescent="0.2">
      <c r="A549" s="1"/>
      <c r="B549" s="1"/>
      <c r="C549" s="1"/>
      <c r="D549" s="1"/>
      <c r="E549" s="1"/>
      <c r="F549" s="1"/>
    </row>
    <row r="550" spans="1:6" x14ac:dyDescent="0.2">
      <c r="A550" s="1"/>
      <c r="B550" s="1"/>
      <c r="C550" s="1"/>
      <c r="D550" s="1"/>
      <c r="E550" s="1"/>
      <c r="F550" s="1"/>
    </row>
    <row r="551" spans="1:6" x14ac:dyDescent="0.2">
      <c r="A551" s="1"/>
      <c r="B551" s="1"/>
      <c r="C551" s="1"/>
      <c r="D551" s="1"/>
      <c r="E551" s="1"/>
      <c r="F551" s="1"/>
    </row>
    <row r="552" spans="1:6" x14ac:dyDescent="0.2">
      <c r="A552" s="1"/>
      <c r="B552" s="1"/>
      <c r="C552" s="1"/>
      <c r="D552" s="1"/>
      <c r="E552" s="1"/>
      <c r="F552" s="1"/>
    </row>
    <row r="553" spans="1:6" x14ac:dyDescent="0.2">
      <c r="A553" s="1"/>
      <c r="B553" s="1"/>
      <c r="C553" s="1"/>
      <c r="D553" s="1"/>
      <c r="E553" s="1"/>
      <c r="F553" s="1"/>
    </row>
    <row r="554" spans="1:6" x14ac:dyDescent="0.2">
      <c r="A554" s="1"/>
      <c r="B554" s="1"/>
      <c r="C554" s="1"/>
      <c r="D554" s="1"/>
      <c r="E554" s="1"/>
      <c r="F554" s="1"/>
    </row>
    <row r="555" spans="1:6" x14ac:dyDescent="0.2">
      <c r="A555" s="1"/>
      <c r="B555" s="1"/>
      <c r="C555" s="1"/>
      <c r="D555" s="1"/>
      <c r="E555" s="1"/>
      <c r="F555" s="1"/>
    </row>
    <row r="556" spans="1:6" x14ac:dyDescent="0.2">
      <c r="A556" s="1"/>
      <c r="B556" s="1"/>
      <c r="C556" s="1"/>
      <c r="D556" s="1"/>
      <c r="E556" s="1"/>
      <c r="F556" s="1"/>
    </row>
    <row r="557" spans="1:6" x14ac:dyDescent="0.2">
      <c r="A557" s="1"/>
      <c r="B557" s="1"/>
      <c r="C557" s="1"/>
      <c r="D557" s="1"/>
      <c r="E557" s="1"/>
      <c r="F557" s="1"/>
    </row>
    <row r="558" spans="1:6" x14ac:dyDescent="0.2">
      <c r="A558" s="1"/>
      <c r="B558" s="1"/>
      <c r="C558" s="1"/>
      <c r="D558" s="1"/>
      <c r="E558" s="1"/>
      <c r="F558" s="1"/>
    </row>
    <row r="559" spans="1:6" x14ac:dyDescent="0.2">
      <c r="A559" s="1"/>
      <c r="B559" s="1"/>
      <c r="C559" s="1"/>
      <c r="D559" s="1"/>
      <c r="E559" s="1"/>
      <c r="F559" s="1"/>
    </row>
    <row r="560" spans="1:6" x14ac:dyDescent="0.2">
      <c r="A560" s="1"/>
      <c r="B560" s="1"/>
      <c r="C560" s="1"/>
      <c r="D560" s="1"/>
      <c r="E560" s="1"/>
      <c r="F560" s="1"/>
    </row>
    <row r="561" spans="1:6" x14ac:dyDescent="0.2">
      <c r="A561" s="1"/>
      <c r="B561" s="1"/>
      <c r="C561" s="1"/>
      <c r="D561" s="1"/>
      <c r="E561" s="1"/>
      <c r="F561" s="1"/>
    </row>
    <row r="562" spans="1:6" x14ac:dyDescent="0.2">
      <c r="A562" s="1"/>
      <c r="B562" s="1"/>
      <c r="C562" s="1"/>
      <c r="D562" s="1"/>
      <c r="E562" s="1"/>
      <c r="F562" s="1"/>
    </row>
    <row r="563" spans="1:6" x14ac:dyDescent="0.2">
      <c r="A563" s="1"/>
      <c r="B563" s="1"/>
      <c r="C563" s="1"/>
      <c r="D563" s="1"/>
      <c r="E563" s="1"/>
      <c r="F563" s="1"/>
    </row>
    <row r="564" spans="1:6" x14ac:dyDescent="0.2">
      <c r="A564" s="1"/>
      <c r="B564" s="1"/>
      <c r="C564" s="1"/>
      <c r="D564" s="1"/>
      <c r="E564" s="1"/>
      <c r="F564" s="1"/>
    </row>
    <row r="565" spans="1:6" x14ac:dyDescent="0.2">
      <c r="A565" s="1"/>
      <c r="B565" s="1"/>
      <c r="C565" s="1"/>
      <c r="D565" s="1"/>
      <c r="E565" s="1"/>
      <c r="F565" s="1"/>
    </row>
    <row r="566" spans="1:6" x14ac:dyDescent="0.2">
      <c r="A566" s="1"/>
      <c r="B566" s="1"/>
      <c r="C566" s="1"/>
      <c r="D566" s="1"/>
      <c r="E566" s="1"/>
      <c r="F566" s="1"/>
    </row>
    <row r="567" spans="1:6" x14ac:dyDescent="0.2">
      <c r="A567" s="1"/>
      <c r="B567" s="1"/>
      <c r="C567" s="1"/>
      <c r="D567" s="1"/>
      <c r="E567" s="1"/>
      <c r="F567" s="1"/>
    </row>
    <row r="568" spans="1:6" x14ac:dyDescent="0.2">
      <c r="A568" s="1"/>
      <c r="B568" s="1"/>
      <c r="C568" s="1"/>
      <c r="D568" s="1"/>
      <c r="E568" s="1"/>
      <c r="F568" s="1"/>
    </row>
    <row r="569" spans="1:6" x14ac:dyDescent="0.2">
      <c r="A569" s="1"/>
      <c r="B569" s="1"/>
      <c r="C569" s="1"/>
      <c r="D569" s="1"/>
      <c r="E569" s="1"/>
      <c r="F569" s="1"/>
    </row>
    <row r="570" spans="1:6" x14ac:dyDescent="0.2">
      <c r="A570" s="1"/>
      <c r="B570" s="1"/>
      <c r="C570" s="1"/>
      <c r="D570" s="1"/>
      <c r="E570" s="1"/>
      <c r="F570" s="1"/>
    </row>
    <row r="571" spans="1:6" x14ac:dyDescent="0.2">
      <c r="A571" s="1"/>
      <c r="B571" s="1"/>
      <c r="C571" s="1"/>
      <c r="D571" s="1"/>
      <c r="E571" s="1"/>
      <c r="F571" s="1"/>
    </row>
    <row r="572" spans="1:6" x14ac:dyDescent="0.2">
      <c r="A572" s="1"/>
      <c r="B572" s="1"/>
      <c r="C572" s="1"/>
      <c r="D572" s="1"/>
      <c r="E572" s="1"/>
      <c r="F572" s="1"/>
    </row>
    <row r="573" spans="1:6" x14ac:dyDescent="0.2">
      <c r="A573" s="1"/>
      <c r="B573" s="1"/>
      <c r="C573" s="1"/>
      <c r="D573" s="1"/>
      <c r="E573" s="1"/>
      <c r="F573" s="1"/>
    </row>
    <row r="574" spans="1:6" x14ac:dyDescent="0.2">
      <c r="A574" s="1"/>
      <c r="B574" s="1"/>
      <c r="C574" s="1"/>
      <c r="D574" s="1"/>
      <c r="E574" s="1"/>
      <c r="F574" s="1"/>
    </row>
    <row r="575" spans="1:6" x14ac:dyDescent="0.2">
      <c r="A575" s="1"/>
      <c r="B575" s="1"/>
      <c r="C575" s="1"/>
      <c r="D575" s="1"/>
      <c r="E575" s="1"/>
      <c r="F575" s="1"/>
    </row>
    <row r="576" spans="1:6" x14ac:dyDescent="0.2">
      <c r="A576" s="1"/>
      <c r="B576" s="1"/>
      <c r="C576" s="1"/>
      <c r="D576" s="1"/>
      <c r="E576" s="1"/>
      <c r="F576" s="1"/>
    </row>
    <row r="577" spans="1:6" x14ac:dyDescent="0.2">
      <c r="A577" s="1"/>
      <c r="B577" s="1"/>
      <c r="C577" s="1"/>
      <c r="D577" s="1"/>
      <c r="E577" s="1"/>
      <c r="F577" s="1"/>
    </row>
    <row r="578" spans="1:6" x14ac:dyDescent="0.2">
      <c r="A578" s="1"/>
      <c r="B578" s="1"/>
      <c r="C578" s="1"/>
      <c r="D578" s="1"/>
      <c r="E578" s="1"/>
      <c r="F578" s="1"/>
    </row>
    <row r="579" spans="1:6" x14ac:dyDescent="0.2">
      <c r="A579" s="1"/>
      <c r="B579" s="1"/>
      <c r="C579" s="1"/>
      <c r="D579" s="1"/>
      <c r="E579" s="1"/>
      <c r="F579" s="1"/>
    </row>
    <row r="580" spans="1:6" x14ac:dyDescent="0.2">
      <c r="A580" s="1"/>
      <c r="B580" s="1"/>
      <c r="C580" s="1"/>
      <c r="D580" s="1"/>
      <c r="E580" s="1"/>
      <c r="F580" s="1"/>
    </row>
    <row r="581" spans="1:6" x14ac:dyDescent="0.2">
      <c r="A581" s="1"/>
      <c r="B581" s="1"/>
      <c r="C581" s="1"/>
      <c r="D581" s="1"/>
      <c r="E581" s="1"/>
      <c r="F581" s="1"/>
    </row>
    <row r="582" spans="1:6" x14ac:dyDescent="0.2">
      <c r="A582" s="1"/>
      <c r="B582" s="1"/>
      <c r="C582" s="1"/>
      <c r="D582" s="1"/>
      <c r="E582" s="1"/>
      <c r="F582" s="1"/>
    </row>
    <row r="583" spans="1:6" x14ac:dyDescent="0.2">
      <c r="A583" s="1"/>
      <c r="B583" s="1"/>
      <c r="C583" s="1"/>
      <c r="D583" s="1"/>
      <c r="E583" s="1"/>
      <c r="F583" s="1"/>
    </row>
    <row r="584" spans="1:6" x14ac:dyDescent="0.2">
      <c r="A584" s="1"/>
      <c r="B584" s="1"/>
      <c r="C584" s="1"/>
      <c r="D584" s="1"/>
      <c r="E584" s="1"/>
      <c r="F584" s="1"/>
    </row>
    <row r="585" spans="1:6" x14ac:dyDescent="0.2">
      <c r="A585" s="1"/>
      <c r="B585" s="1"/>
      <c r="C585" s="1"/>
      <c r="D585" s="1"/>
      <c r="E585" s="1"/>
      <c r="F585" s="1"/>
    </row>
    <row r="586" spans="1:6" x14ac:dyDescent="0.2">
      <c r="A586" s="1"/>
      <c r="B586" s="1"/>
      <c r="C586" s="1"/>
      <c r="D586" s="1"/>
      <c r="E586" s="1"/>
      <c r="F586" s="1"/>
    </row>
    <row r="587" spans="1:6" x14ac:dyDescent="0.2">
      <c r="A587" s="1"/>
      <c r="B587" s="1"/>
      <c r="C587" s="1"/>
      <c r="D587" s="1"/>
      <c r="E587" s="1"/>
      <c r="F587" s="1"/>
    </row>
    <row r="588" spans="1:6" x14ac:dyDescent="0.2">
      <c r="A588" s="1"/>
      <c r="B588" s="1"/>
      <c r="C588" s="1"/>
      <c r="D588" s="1"/>
      <c r="E588" s="1"/>
      <c r="F588" s="1"/>
    </row>
    <row r="589" spans="1:6" x14ac:dyDescent="0.2">
      <c r="A589" s="1"/>
      <c r="B589" s="1"/>
      <c r="C589" s="1"/>
      <c r="D589" s="1"/>
      <c r="E589" s="1"/>
      <c r="F589" s="1"/>
    </row>
    <row r="590" spans="1:6" x14ac:dyDescent="0.2">
      <c r="A590" s="1"/>
      <c r="B590" s="1"/>
      <c r="C590" s="1"/>
      <c r="D590" s="1"/>
      <c r="E590" s="1"/>
      <c r="F590" s="1"/>
    </row>
    <row r="591" spans="1:6" x14ac:dyDescent="0.2">
      <c r="A591" s="1"/>
      <c r="B591" s="1"/>
      <c r="C591" s="1"/>
      <c r="D591" s="1"/>
      <c r="E591" s="1"/>
      <c r="F591" s="1"/>
    </row>
    <row r="592" spans="1:6" x14ac:dyDescent="0.2">
      <c r="A592" s="1"/>
      <c r="B592" s="1"/>
      <c r="C592" s="1"/>
      <c r="D592" s="1"/>
      <c r="E592" s="1"/>
      <c r="F592" s="1"/>
    </row>
    <row r="593" spans="1:6" x14ac:dyDescent="0.2">
      <c r="A593" s="1"/>
      <c r="B593" s="1"/>
      <c r="C593" s="1"/>
      <c r="D593" s="1"/>
      <c r="E593" s="1"/>
      <c r="F593" s="1"/>
    </row>
    <row r="594" spans="1:6" x14ac:dyDescent="0.2">
      <c r="A594" s="1"/>
      <c r="B594" s="1"/>
      <c r="C594" s="1"/>
      <c r="D594" s="1"/>
      <c r="E594" s="1"/>
      <c r="F594" s="1"/>
    </row>
    <row r="595" spans="1:6" x14ac:dyDescent="0.2">
      <c r="A595" s="1"/>
      <c r="B595" s="1"/>
      <c r="C595" s="1"/>
      <c r="D595" s="1"/>
      <c r="E595" s="1"/>
      <c r="F595" s="1"/>
    </row>
    <row r="596" spans="1:6" x14ac:dyDescent="0.2">
      <c r="A596" s="1"/>
      <c r="B596" s="1"/>
      <c r="C596" s="1"/>
      <c r="D596" s="1"/>
      <c r="E596" s="1"/>
      <c r="F596" s="1"/>
    </row>
    <row r="597" spans="1:6" x14ac:dyDescent="0.2">
      <c r="A597" s="1"/>
      <c r="B597" s="1"/>
      <c r="C597" s="1"/>
      <c r="D597" s="1"/>
      <c r="E597" s="1"/>
      <c r="F597" s="1"/>
    </row>
    <row r="598" spans="1:6" x14ac:dyDescent="0.2">
      <c r="A598" s="1"/>
      <c r="B598" s="1"/>
      <c r="C598" s="1"/>
      <c r="D598" s="1"/>
      <c r="E598" s="1"/>
      <c r="F598" s="1"/>
    </row>
    <row r="599" spans="1:6" x14ac:dyDescent="0.2">
      <c r="A599" s="1"/>
      <c r="B599" s="1"/>
      <c r="C599" s="1"/>
      <c r="D599" s="1"/>
      <c r="E599" s="1"/>
      <c r="F599" s="1"/>
    </row>
    <row r="600" spans="1:6" x14ac:dyDescent="0.2">
      <c r="A600" s="1"/>
      <c r="B600" s="1"/>
      <c r="C600" s="1"/>
      <c r="D600" s="1"/>
      <c r="E600" s="1"/>
      <c r="F600" s="1"/>
    </row>
    <row r="601" spans="1:6" x14ac:dyDescent="0.2">
      <c r="A601" s="1"/>
      <c r="B601" s="1"/>
      <c r="C601" s="1"/>
      <c r="D601" s="1"/>
      <c r="E601" s="1"/>
      <c r="F601" s="1"/>
    </row>
    <row r="602" spans="1:6" x14ac:dyDescent="0.2">
      <c r="A602" s="1"/>
      <c r="B602" s="1"/>
      <c r="C602" s="1"/>
      <c r="D602" s="1"/>
      <c r="E602" s="1"/>
      <c r="F602" s="1"/>
    </row>
    <row r="603" spans="1:6" x14ac:dyDescent="0.2">
      <c r="A603" s="1"/>
      <c r="B603" s="1"/>
      <c r="C603" s="1"/>
      <c r="D603" s="1"/>
      <c r="E603" s="1"/>
      <c r="F603" s="1"/>
    </row>
    <row r="604" spans="1:6" x14ac:dyDescent="0.2">
      <c r="A604" s="1"/>
      <c r="B604" s="1"/>
      <c r="C604" s="1"/>
      <c r="D604" s="1"/>
      <c r="E604" s="1"/>
      <c r="F604" s="1"/>
    </row>
    <row r="605" spans="1:6" x14ac:dyDescent="0.2">
      <c r="A605" s="1"/>
      <c r="B605" s="1"/>
      <c r="C605" s="1"/>
      <c r="D605" s="1"/>
      <c r="E605" s="1"/>
      <c r="F605" s="1"/>
    </row>
    <row r="606" spans="1:6" x14ac:dyDescent="0.2">
      <c r="A606" s="1"/>
      <c r="B606" s="1"/>
      <c r="C606" s="1"/>
      <c r="D606" s="1"/>
      <c r="E606" s="1"/>
      <c r="F606" s="1"/>
    </row>
    <row r="607" spans="1:6" x14ac:dyDescent="0.2">
      <c r="A607" s="1"/>
      <c r="B607" s="1"/>
      <c r="C607" s="1"/>
      <c r="D607" s="1"/>
      <c r="E607" s="1"/>
      <c r="F607" s="1"/>
    </row>
    <row r="608" spans="1:6" x14ac:dyDescent="0.2">
      <c r="A608" s="1"/>
      <c r="B608" s="1"/>
      <c r="C608" s="1"/>
      <c r="D608" s="1"/>
      <c r="E608" s="1"/>
      <c r="F608" s="1"/>
    </row>
    <row r="609" spans="1:6" x14ac:dyDescent="0.2">
      <c r="A609" s="1"/>
      <c r="B609" s="1"/>
      <c r="C609" s="1"/>
      <c r="D609" s="1"/>
      <c r="E609" s="1"/>
      <c r="F609" s="1"/>
    </row>
    <row r="610" spans="1:6" x14ac:dyDescent="0.2">
      <c r="A610" s="1"/>
      <c r="B610" s="1"/>
      <c r="C610" s="1"/>
      <c r="D610" s="1"/>
      <c r="E610" s="1"/>
      <c r="F610" s="1"/>
    </row>
    <row r="611" spans="1:6" x14ac:dyDescent="0.2">
      <c r="A611" s="1"/>
      <c r="B611" s="1"/>
      <c r="C611" s="1"/>
      <c r="D611" s="1"/>
      <c r="E611" s="1"/>
      <c r="F611" s="1"/>
    </row>
    <row r="612" spans="1:6" x14ac:dyDescent="0.2">
      <c r="A612" s="1"/>
      <c r="B612" s="1"/>
      <c r="C612" s="1"/>
      <c r="D612" s="1"/>
      <c r="E612" s="1"/>
      <c r="F612" s="1"/>
    </row>
    <row r="613" spans="1:6" x14ac:dyDescent="0.2">
      <c r="A613" s="1"/>
      <c r="B613" s="1"/>
      <c r="C613" s="1"/>
      <c r="D613" s="1"/>
      <c r="E613" s="1"/>
      <c r="F613" s="1"/>
    </row>
    <row r="614" spans="1:6" x14ac:dyDescent="0.2">
      <c r="A614" s="1"/>
      <c r="B614" s="1"/>
      <c r="C614" s="1"/>
      <c r="D614" s="1"/>
      <c r="E614" s="1"/>
      <c r="F614" s="1"/>
    </row>
    <row r="615" spans="1:6" x14ac:dyDescent="0.2">
      <c r="A615" s="1"/>
      <c r="B615" s="1"/>
      <c r="C615" s="1"/>
      <c r="D615" s="1"/>
      <c r="E615" s="1"/>
      <c r="F615" s="1"/>
    </row>
    <row r="616" spans="1:6" x14ac:dyDescent="0.2">
      <c r="A616" s="1"/>
      <c r="B616" s="1"/>
      <c r="C616" s="1"/>
      <c r="D616" s="1"/>
      <c r="E616" s="1"/>
      <c r="F616" s="1"/>
    </row>
    <row r="617" spans="1:6" x14ac:dyDescent="0.2">
      <c r="A617" s="1"/>
      <c r="B617" s="1"/>
      <c r="C617" s="1"/>
      <c r="D617" s="1"/>
      <c r="E617" s="1"/>
      <c r="F617" s="1"/>
    </row>
    <row r="618" spans="1:6" x14ac:dyDescent="0.2">
      <c r="A618" s="1"/>
      <c r="B618" s="1"/>
      <c r="C618" s="1"/>
      <c r="D618" s="1"/>
      <c r="E618" s="1"/>
      <c r="F618" s="1"/>
    </row>
    <row r="619" spans="1:6" x14ac:dyDescent="0.2">
      <c r="A619" s="1"/>
      <c r="B619" s="1"/>
      <c r="C619" s="1"/>
      <c r="D619" s="1"/>
      <c r="E619" s="1"/>
      <c r="F619" s="1"/>
    </row>
    <row r="620" spans="1:6" x14ac:dyDescent="0.2">
      <c r="A620" s="1"/>
      <c r="B620" s="1"/>
      <c r="C620" s="1"/>
      <c r="D620" s="1"/>
      <c r="E620" s="1"/>
      <c r="F620" s="1"/>
    </row>
    <row r="621" spans="1:6" x14ac:dyDescent="0.2">
      <c r="A621" s="1"/>
      <c r="B621" s="1"/>
      <c r="C621" s="1"/>
      <c r="D621" s="1"/>
      <c r="E621" s="1"/>
      <c r="F621" s="1"/>
    </row>
    <row r="622" spans="1:6" x14ac:dyDescent="0.2">
      <c r="A622" s="1"/>
      <c r="B622" s="1"/>
      <c r="C622" s="1"/>
      <c r="D622" s="1"/>
      <c r="E622" s="1"/>
      <c r="F622" s="1"/>
    </row>
    <row r="623" spans="1:6" x14ac:dyDescent="0.2">
      <c r="A623" s="1"/>
      <c r="B623" s="1"/>
      <c r="C623" s="1"/>
      <c r="D623" s="1"/>
      <c r="E623" s="1"/>
      <c r="F623" s="1"/>
    </row>
    <row r="624" spans="1:6" x14ac:dyDescent="0.2">
      <c r="A624" s="1"/>
      <c r="B624" s="1"/>
      <c r="C624" s="1"/>
      <c r="D624" s="1"/>
      <c r="E624" s="1"/>
      <c r="F624" s="1"/>
    </row>
    <row r="625" spans="1:6" x14ac:dyDescent="0.2">
      <c r="A625" s="1"/>
      <c r="B625" s="1"/>
      <c r="C625" s="1"/>
      <c r="D625" s="1"/>
      <c r="E625" s="1"/>
      <c r="F625" s="1"/>
    </row>
    <row r="626" spans="1:6" x14ac:dyDescent="0.2">
      <c r="A626" s="1"/>
      <c r="B626" s="1"/>
      <c r="C626" s="1"/>
      <c r="D626" s="1"/>
      <c r="E626" s="1"/>
      <c r="F626" s="1"/>
    </row>
    <row r="627" spans="1:6" x14ac:dyDescent="0.2">
      <c r="A627" s="1"/>
      <c r="B627" s="1"/>
      <c r="C627" s="1"/>
      <c r="D627" s="1"/>
      <c r="E627" s="1"/>
      <c r="F627" s="1"/>
    </row>
    <row r="628" spans="1:6" x14ac:dyDescent="0.2">
      <c r="A628" s="1"/>
      <c r="B628" s="1"/>
      <c r="C628" s="1"/>
      <c r="D628" s="1"/>
      <c r="E628" s="1"/>
      <c r="F628" s="1"/>
    </row>
    <row r="629" spans="1:6" x14ac:dyDescent="0.2">
      <c r="A629" s="1"/>
      <c r="B629" s="1"/>
      <c r="C629" s="1"/>
      <c r="D629" s="1"/>
      <c r="E629" s="1"/>
      <c r="F629" s="1"/>
    </row>
    <row r="630" spans="1:6" x14ac:dyDescent="0.2">
      <c r="A630" s="1"/>
      <c r="B630" s="1"/>
      <c r="C630" s="1"/>
      <c r="D630" s="1"/>
      <c r="E630" s="1"/>
      <c r="F630" s="1"/>
    </row>
    <row r="631" spans="1:6" x14ac:dyDescent="0.2">
      <c r="A631" s="1"/>
      <c r="B631" s="1"/>
      <c r="C631" s="1"/>
      <c r="D631" s="1"/>
      <c r="E631" s="1"/>
      <c r="F631" s="1"/>
    </row>
    <row r="632" spans="1:6" x14ac:dyDescent="0.2">
      <c r="A632" s="1"/>
      <c r="B632" s="1"/>
      <c r="C632" s="1"/>
      <c r="D632" s="1"/>
      <c r="E632" s="1"/>
      <c r="F632" s="1"/>
    </row>
    <row r="633" spans="1:6" x14ac:dyDescent="0.2">
      <c r="A633" s="1"/>
      <c r="B633" s="1"/>
      <c r="C633" s="1"/>
      <c r="D633" s="1"/>
      <c r="E633" s="1"/>
      <c r="F633" s="1"/>
    </row>
    <row r="634" spans="1:6" x14ac:dyDescent="0.2">
      <c r="A634" s="1"/>
      <c r="B634" s="1"/>
      <c r="C634" s="1"/>
      <c r="D634" s="1"/>
      <c r="E634" s="1"/>
      <c r="F634" s="1"/>
    </row>
    <row r="635" spans="1:6" x14ac:dyDescent="0.2">
      <c r="A635" s="1"/>
      <c r="B635" s="1"/>
      <c r="C635" s="1"/>
      <c r="D635" s="1"/>
      <c r="E635" s="1"/>
      <c r="F635" s="1"/>
    </row>
    <row r="636" spans="1:6" x14ac:dyDescent="0.2">
      <c r="A636" s="1"/>
      <c r="B636" s="1"/>
      <c r="C636" s="1"/>
      <c r="D636" s="1"/>
      <c r="E636" s="1"/>
      <c r="F636" s="1"/>
    </row>
    <row r="637" spans="1:6" x14ac:dyDescent="0.2">
      <c r="A637" s="1"/>
      <c r="B637" s="1"/>
      <c r="C637" s="1"/>
      <c r="D637" s="1"/>
      <c r="E637" s="1"/>
      <c r="F637" s="1"/>
    </row>
    <row r="638" spans="1:6" x14ac:dyDescent="0.2">
      <c r="A638" s="1"/>
      <c r="B638" s="1"/>
      <c r="C638" s="1"/>
      <c r="D638" s="1"/>
      <c r="E638" s="1"/>
      <c r="F638" s="1"/>
    </row>
    <row r="639" spans="1:6" x14ac:dyDescent="0.2">
      <c r="A639" s="1"/>
      <c r="B639" s="1"/>
      <c r="C639" s="1"/>
      <c r="D639" s="1"/>
      <c r="E639" s="1"/>
      <c r="F639" s="1"/>
    </row>
    <row r="640" spans="1:6" x14ac:dyDescent="0.2">
      <c r="A640" s="1"/>
      <c r="B640" s="1"/>
      <c r="C640" s="1"/>
      <c r="D640" s="1"/>
      <c r="E640" s="1"/>
      <c r="F640" s="1"/>
    </row>
    <row r="641" spans="1:6" x14ac:dyDescent="0.2">
      <c r="A641" s="1"/>
      <c r="B641" s="1"/>
      <c r="C641" s="1"/>
      <c r="D641" s="1"/>
      <c r="E641" s="1"/>
      <c r="F641" s="1"/>
    </row>
    <row r="642" spans="1:6" x14ac:dyDescent="0.2">
      <c r="A642" s="1"/>
      <c r="B642" s="1"/>
      <c r="C642" s="1"/>
      <c r="D642" s="1"/>
      <c r="E642" s="1"/>
      <c r="F642" s="1"/>
    </row>
    <row r="643" spans="1:6" x14ac:dyDescent="0.2">
      <c r="A643" s="1"/>
      <c r="B643" s="1"/>
      <c r="C643" s="1"/>
      <c r="D643" s="1"/>
      <c r="E643" s="1"/>
      <c r="F643" s="1"/>
    </row>
    <row r="644" spans="1:6" x14ac:dyDescent="0.2">
      <c r="A644" s="1"/>
      <c r="B644" s="1"/>
      <c r="C644" s="1"/>
      <c r="D644" s="1"/>
      <c r="E644" s="1"/>
      <c r="F644" s="1"/>
    </row>
    <row r="645" spans="1:6" x14ac:dyDescent="0.2">
      <c r="A645" s="1"/>
      <c r="B645" s="1"/>
      <c r="C645" s="1"/>
      <c r="D645" s="1"/>
      <c r="E645" s="1"/>
      <c r="F645" s="1"/>
    </row>
    <row r="646" spans="1:6" x14ac:dyDescent="0.2">
      <c r="A646" s="1"/>
      <c r="B646" s="1"/>
      <c r="C646" s="1"/>
      <c r="D646" s="1"/>
      <c r="E646" s="1"/>
      <c r="F646" s="1"/>
    </row>
    <row r="647" spans="1:6" x14ac:dyDescent="0.2">
      <c r="A647" s="1"/>
      <c r="B647" s="1"/>
      <c r="C647" s="1"/>
      <c r="D647" s="1"/>
      <c r="E647" s="1"/>
      <c r="F647" s="1"/>
    </row>
    <row r="648" spans="1:6" x14ac:dyDescent="0.2">
      <c r="A648" s="1"/>
      <c r="B648" s="1"/>
      <c r="C648" s="1"/>
      <c r="D648" s="1"/>
      <c r="E648" s="1"/>
      <c r="F648" s="1"/>
    </row>
    <row r="649" spans="1:6" x14ac:dyDescent="0.2">
      <c r="A649" s="1"/>
      <c r="B649" s="1"/>
      <c r="C649" s="1"/>
      <c r="D649" s="1"/>
      <c r="E649" s="1"/>
      <c r="F649" s="1"/>
    </row>
    <row r="650" spans="1:6" x14ac:dyDescent="0.2">
      <c r="A650" s="1"/>
      <c r="B650" s="1"/>
      <c r="C650" s="1"/>
      <c r="D650" s="1"/>
      <c r="E650" s="1"/>
      <c r="F650" s="1"/>
    </row>
    <row r="651" spans="1:6" x14ac:dyDescent="0.2">
      <c r="A651" s="1"/>
      <c r="B651" s="1"/>
      <c r="C651" s="1"/>
      <c r="D651" s="1"/>
      <c r="E651" s="1"/>
      <c r="F651" s="1"/>
    </row>
    <row r="652" spans="1:6" x14ac:dyDescent="0.2">
      <c r="A652" s="1"/>
      <c r="B652" s="1"/>
      <c r="C652" s="1"/>
      <c r="D652" s="1"/>
      <c r="E652" s="1"/>
      <c r="F652" s="1"/>
    </row>
    <row r="653" spans="1:6" x14ac:dyDescent="0.2">
      <c r="A653" s="1"/>
      <c r="B653" s="1"/>
      <c r="C653" s="1"/>
      <c r="D653" s="1"/>
      <c r="E653" s="1"/>
      <c r="F653" s="1"/>
    </row>
    <row r="654" spans="1:6" x14ac:dyDescent="0.2">
      <c r="A654" s="1"/>
      <c r="B654" s="1"/>
      <c r="C654" s="1"/>
      <c r="D654" s="1"/>
      <c r="E654" s="1"/>
      <c r="F654" s="1"/>
    </row>
    <row r="655" spans="1:6" x14ac:dyDescent="0.2">
      <c r="A655" s="1"/>
      <c r="B655" s="1"/>
      <c r="C655" s="1"/>
      <c r="D655" s="1"/>
      <c r="E655" s="1"/>
      <c r="F655" s="1"/>
    </row>
    <row r="656" spans="1:6" x14ac:dyDescent="0.2">
      <c r="A656" s="1"/>
      <c r="B656" s="1"/>
      <c r="C656" s="1"/>
      <c r="D656" s="1"/>
      <c r="E656" s="1"/>
      <c r="F656" s="1"/>
    </row>
    <row r="657" spans="1:6" x14ac:dyDescent="0.2">
      <c r="A657" s="1"/>
      <c r="B657" s="1"/>
      <c r="C657" s="1"/>
      <c r="D657" s="1"/>
      <c r="E657" s="1"/>
      <c r="F657" s="1"/>
    </row>
    <row r="658" spans="1:6" x14ac:dyDescent="0.2">
      <c r="A658" s="1"/>
      <c r="B658" s="1"/>
      <c r="C658" s="1"/>
      <c r="D658" s="1"/>
      <c r="E658" s="1"/>
      <c r="F658" s="1"/>
    </row>
    <row r="659" spans="1:6" x14ac:dyDescent="0.2">
      <c r="A659" s="1"/>
      <c r="B659" s="1"/>
      <c r="C659" s="1"/>
      <c r="D659" s="1"/>
      <c r="E659" s="1"/>
      <c r="F659" s="1"/>
    </row>
    <row r="660" spans="1:6" x14ac:dyDescent="0.2">
      <c r="A660" s="1"/>
      <c r="B660" s="1"/>
      <c r="C660" s="1"/>
      <c r="D660" s="1"/>
      <c r="E660" s="1"/>
      <c r="F660" s="1"/>
    </row>
    <row r="661" spans="1:6" x14ac:dyDescent="0.2">
      <c r="A661" s="1"/>
      <c r="B661" s="1"/>
      <c r="C661" s="1"/>
      <c r="D661" s="1"/>
      <c r="E661" s="1"/>
      <c r="F661" s="1"/>
    </row>
    <row r="662" spans="1:6" x14ac:dyDescent="0.2">
      <c r="A662" s="1"/>
      <c r="B662" s="1"/>
      <c r="C662" s="1"/>
      <c r="D662" s="1"/>
      <c r="E662" s="1"/>
      <c r="F662" s="1"/>
    </row>
    <row r="663" spans="1:6" x14ac:dyDescent="0.2">
      <c r="A663" s="1"/>
      <c r="B663" s="1"/>
      <c r="C663" s="1"/>
      <c r="D663" s="1"/>
      <c r="E663" s="1"/>
      <c r="F663" s="1"/>
    </row>
    <row r="664" spans="1:6" x14ac:dyDescent="0.2">
      <c r="A664" s="1"/>
      <c r="B664" s="1"/>
      <c r="C664" s="1"/>
      <c r="D664" s="1"/>
      <c r="E664" s="1"/>
      <c r="F664" s="1"/>
    </row>
    <row r="665" spans="1:6" x14ac:dyDescent="0.2">
      <c r="A665" s="1"/>
      <c r="B665" s="1"/>
      <c r="C665" s="1"/>
      <c r="D665" s="1"/>
      <c r="E665" s="1"/>
      <c r="F665" s="1"/>
    </row>
    <row r="666" spans="1:6" x14ac:dyDescent="0.2">
      <c r="A666" s="1"/>
      <c r="B666" s="1"/>
      <c r="C666" s="1"/>
      <c r="D666" s="1"/>
      <c r="E666" s="1"/>
      <c r="F666" s="1"/>
    </row>
    <row r="667" spans="1:6" x14ac:dyDescent="0.2">
      <c r="A667" s="1"/>
      <c r="B667" s="1"/>
      <c r="C667" s="1"/>
      <c r="D667" s="1"/>
      <c r="E667" s="1"/>
      <c r="F667" s="1"/>
    </row>
    <row r="668" spans="1:6" x14ac:dyDescent="0.2">
      <c r="A668" s="1"/>
      <c r="B668" s="1"/>
      <c r="C668" s="1"/>
      <c r="D668" s="1"/>
      <c r="E668" s="1"/>
      <c r="F668" s="1"/>
    </row>
    <row r="669" spans="1:6" x14ac:dyDescent="0.2">
      <c r="A669" s="1"/>
      <c r="B669" s="1"/>
      <c r="C669" s="1"/>
      <c r="D669" s="1"/>
      <c r="E669" s="1"/>
      <c r="F669" s="1"/>
    </row>
    <row r="670" spans="1:6" x14ac:dyDescent="0.2">
      <c r="A670" s="1"/>
      <c r="B670" s="1"/>
      <c r="C670" s="1"/>
      <c r="D670" s="1"/>
      <c r="E670" s="1"/>
      <c r="F670" s="1"/>
    </row>
    <row r="671" spans="1:6" x14ac:dyDescent="0.2">
      <c r="A671" s="1"/>
      <c r="B671" s="1"/>
      <c r="C671" s="1"/>
      <c r="D671" s="1"/>
      <c r="E671" s="1"/>
      <c r="F671" s="1"/>
    </row>
    <row r="672" spans="1:6" x14ac:dyDescent="0.2">
      <c r="A672" s="1"/>
      <c r="B672" s="1"/>
      <c r="C672" s="1"/>
      <c r="D672" s="1"/>
      <c r="E672" s="1"/>
      <c r="F672" s="1"/>
    </row>
    <row r="673" spans="1:6" x14ac:dyDescent="0.2">
      <c r="A673" s="1"/>
      <c r="B673" s="1"/>
      <c r="C673" s="1"/>
      <c r="D673" s="1"/>
      <c r="E673" s="1"/>
      <c r="F673" s="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D1100"/>
  <sheetViews>
    <sheetView workbookViewId="0">
      <selection activeCell="G9" sqref="G9:G10"/>
    </sheetView>
  </sheetViews>
  <sheetFormatPr defaultRowHeight="12.75" x14ac:dyDescent="0.2"/>
  <cols>
    <col min="15" max="30" width="9.140625" style="2"/>
  </cols>
  <sheetData>
    <row r="1" spans="1:14" x14ac:dyDescent="0.2">
      <c r="A1" s="131" t="s">
        <v>0</v>
      </c>
      <c r="B1" s="131" t="s">
        <v>1</v>
      </c>
      <c r="C1" s="131" t="s">
        <v>2</v>
      </c>
      <c r="D1" s="131" t="s">
        <v>3</v>
      </c>
      <c r="E1" s="131" t="s">
        <v>4</v>
      </c>
      <c r="F1" s="131" t="s">
        <v>5</v>
      </c>
      <c r="G1" s="131" t="s">
        <v>499</v>
      </c>
      <c r="H1" s="131" t="s">
        <v>500</v>
      </c>
      <c r="I1" s="131" t="s">
        <v>501</v>
      </c>
      <c r="J1" s="131" t="s">
        <v>502</v>
      </c>
      <c r="K1" s="131" t="s">
        <v>400</v>
      </c>
      <c r="L1" s="131" t="s">
        <v>6</v>
      </c>
      <c r="M1" s="131" t="s">
        <v>503</v>
      </c>
      <c r="N1" s="131" t="s">
        <v>7</v>
      </c>
    </row>
    <row r="2" spans="1:14" ht="25.5" x14ac:dyDescent="0.2">
      <c r="A2" s="1">
        <v>261552</v>
      </c>
      <c r="B2" s="1" t="s">
        <v>504</v>
      </c>
      <c r="C2" s="1" t="s">
        <v>505</v>
      </c>
      <c r="D2" s="1" t="s">
        <v>396</v>
      </c>
      <c r="E2" s="1" t="s">
        <v>506</v>
      </c>
      <c r="F2" s="1" t="s">
        <v>507</v>
      </c>
      <c r="G2" s="1" t="s">
        <v>25</v>
      </c>
      <c r="H2" s="1">
        <v>4310</v>
      </c>
      <c r="I2" s="1"/>
      <c r="J2" s="1"/>
      <c r="K2" s="1" t="s">
        <v>508</v>
      </c>
      <c r="L2" s="1">
        <v>40</v>
      </c>
      <c r="M2" s="1" t="s">
        <v>509</v>
      </c>
      <c r="N2" s="1" t="s">
        <v>460</v>
      </c>
    </row>
    <row r="3" spans="1:14" ht="25.5" x14ac:dyDescent="0.2">
      <c r="A3" s="1">
        <v>259980</v>
      </c>
      <c r="B3" s="1" t="s">
        <v>520</v>
      </c>
      <c r="C3" s="1" t="s">
        <v>521</v>
      </c>
      <c r="D3" s="1" t="s">
        <v>396</v>
      </c>
      <c r="E3" s="1" t="s">
        <v>506</v>
      </c>
      <c r="F3" s="1" t="s">
        <v>522</v>
      </c>
      <c r="G3" s="1" t="s">
        <v>25</v>
      </c>
      <c r="H3" s="1">
        <v>4310</v>
      </c>
      <c r="I3" s="1"/>
      <c r="J3" s="1"/>
      <c r="K3" s="1" t="s">
        <v>508</v>
      </c>
      <c r="L3" s="1">
        <v>40</v>
      </c>
      <c r="M3" s="1" t="s">
        <v>509</v>
      </c>
      <c r="N3" s="1" t="s">
        <v>460</v>
      </c>
    </row>
    <row r="4" spans="1:14" ht="25.5" x14ac:dyDescent="0.2">
      <c r="A4" s="1">
        <v>255811</v>
      </c>
      <c r="B4" s="1" t="s">
        <v>461</v>
      </c>
      <c r="C4" s="1" t="s">
        <v>462</v>
      </c>
      <c r="D4" s="1" t="s">
        <v>396</v>
      </c>
      <c r="E4" s="1" t="s">
        <v>512</v>
      </c>
      <c r="F4" s="1" t="s">
        <v>523</v>
      </c>
      <c r="G4" s="1" t="s">
        <v>25</v>
      </c>
      <c r="H4" s="1">
        <v>4310</v>
      </c>
      <c r="I4" s="1"/>
      <c r="J4" s="1"/>
      <c r="K4" s="1" t="s">
        <v>514</v>
      </c>
      <c r="L4" s="1">
        <v>40</v>
      </c>
      <c r="M4" s="1" t="s">
        <v>515</v>
      </c>
      <c r="N4" s="1" t="s">
        <v>12</v>
      </c>
    </row>
    <row r="5" spans="1:14" ht="25.5" x14ac:dyDescent="0.2">
      <c r="A5" s="1">
        <v>261567</v>
      </c>
      <c r="B5" s="1" t="s">
        <v>524</v>
      </c>
      <c r="C5" s="1" t="s">
        <v>525</v>
      </c>
      <c r="D5" s="1" t="s">
        <v>396</v>
      </c>
      <c r="E5" s="1" t="s">
        <v>506</v>
      </c>
      <c r="F5" s="1" t="s">
        <v>507</v>
      </c>
      <c r="G5" s="1" t="s">
        <v>25</v>
      </c>
      <c r="H5" s="1">
        <v>4310</v>
      </c>
      <c r="I5" s="1"/>
      <c r="J5" s="1"/>
      <c r="K5" s="1" t="s">
        <v>508</v>
      </c>
      <c r="L5" s="1">
        <v>40</v>
      </c>
      <c r="M5" s="1" t="s">
        <v>509</v>
      </c>
      <c r="N5" s="1" t="s">
        <v>460</v>
      </c>
    </row>
    <row r="6" spans="1:14" ht="25.5" x14ac:dyDescent="0.2">
      <c r="A6" s="1">
        <v>261564</v>
      </c>
      <c r="B6" s="1" t="s">
        <v>526</v>
      </c>
      <c r="C6" s="1" t="s">
        <v>527</v>
      </c>
      <c r="D6" s="1" t="s">
        <v>396</v>
      </c>
      <c r="E6" s="1" t="s">
        <v>506</v>
      </c>
      <c r="F6" s="1" t="s">
        <v>507</v>
      </c>
      <c r="G6" s="1" t="s">
        <v>25</v>
      </c>
      <c r="H6" s="1">
        <v>4310</v>
      </c>
      <c r="I6" s="1"/>
      <c r="J6" s="1"/>
      <c r="K6" s="1" t="s">
        <v>508</v>
      </c>
      <c r="L6" s="1">
        <v>40</v>
      </c>
      <c r="M6" s="1" t="s">
        <v>509</v>
      </c>
      <c r="N6" s="1" t="s">
        <v>460</v>
      </c>
    </row>
    <row r="7" spans="1:14" ht="25.5" x14ac:dyDescent="0.2">
      <c r="A7" s="1">
        <v>259361</v>
      </c>
      <c r="B7" s="1" t="s">
        <v>528</v>
      </c>
      <c r="C7" s="1" t="s">
        <v>529</v>
      </c>
      <c r="D7" s="1" t="s">
        <v>396</v>
      </c>
      <c r="E7" s="1" t="s">
        <v>506</v>
      </c>
      <c r="F7" s="1" t="s">
        <v>530</v>
      </c>
      <c r="G7" s="1" t="s">
        <v>25</v>
      </c>
      <c r="H7" s="1">
        <v>4310</v>
      </c>
      <c r="I7" s="1"/>
      <c r="J7" s="1"/>
      <c r="K7" s="1" t="s">
        <v>508</v>
      </c>
      <c r="L7" s="1">
        <v>40</v>
      </c>
      <c r="M7" s="1" t="s">
        <v>509</v>
      </c>
      <c r="N7" s="1" t="s">
        <v>460</v>
      </c>
    </row>
    <row r="8" spans="1:14" ht="25.5" x14ac:dyDescent="0.2">
      <c r="A8" s="1">
        <v>261569</v>
      </c>
      <c r="B8" s="1" t="s">
        <v>531</v>
      </c>
      <c r="C8" s="1" t="s">
        <v>532</v>
      </c>
      <c r="D8" s="1" t="s">
        <v>396</v>
      </c>
      <c r="E8" s="1" t="s">
        <v>506</v>
      </c>
      <c r="F8" s="1" t="s">
        <v>507</v>
      </c>
      <c r="G8" s="1" t="s">
        <v>25</v>
      </c>
      <c r="H8" s="1">
        <v>4310</v>
      </c>
      <c r="I8" s="1"/>
      <c r="J8" s="1"/>
      <c r="K8" s="1" t="s">
        <v>508</v>
      </c>
      <c r="L8" s="1">
        <v>40</v>
      </c>
      <c r="M8" s="1" t="s">
        <v>509</v>
      </c>
      <c r="N8" s="1" t="s">
        <v>460</v>
      </c>
    </row>
    <row r="9" spans="1:14" ht="25.5" x14ac:dyDescent="0.2">
      <c r="A9" s="1">
        <v>261576</v>
      </c>
      <c r="B9" s="1" t="s">
        <v>533</v>
      </c>
      <c r="C9" s="1" t="s">
        <v>534</v>
      </c>
      <c r="D9" s="1" t="s">
        <v>396</v>
      </c>
      <c r="E9" s="1" t="s">
        <v>506</v>
      </c>
      <c r="F9" s="1" t="s">
        <v>507</v>
      </c>
      <c r="G9" s="1" t="s">
        <v>25</v>
      </c>
      <c r="H9" s="1">
        <v>4310</v>
      </c>
      <c r="I9" s="1"/>
      <c r="J9" s="1"/>
      <c r="K9" s="1" t="s">
        <v>508</v>
      </c>
      <c r="L9" s="1">
        <v>40</v>
      </c>
      <c r="M9" s="1" t="s">
        <v>509</v>
      </c>
      <c r="N9" s="1" t="s">
        <v>460</v>
      </c>
    </row>
    <row r="10" spans="1:14" ht="25.5" x14ac:dyDescent="0.2">
      <c r="A10" s="1">
        <v>261038</v>
      </c>
      <c r="B10" s="1" t="s">
        <v>536</v>
      </c>
      <c r="C10" s="1" t="s">
        <v>537</v>
      </c>
      <c r="D10" s="1" t="s">
        <v>396</v>
      </c>
      <c r="E10" s="1" t="s">
        <v>506</v>
      </c>
      <c r="F10" s="1" t="s">
        <v>535</v>
      </c>
      <c r="G10" s="1" t="s">
        <v>25</v>
      </c>
      <c r="H10" s="1">
        <v>4310</v>
      </c>
      <c r="I10" s="1"/>
      <c r="J10" s="1"/>
      <c r="K10" s="1" t="s">
        <v>508</v>
      </c>
      <c r="L10" s="1">
        <v>40</v>
      </c>
      <c r="M10" s="1" t="s">
        <v>509</v>
      </c>
      <c r="N10" s="1" t="s">
        <v>460</v>
      </c>
    </row>
    <row r="11" spans="1:14" ht="25.5" x14ac:dyDescent="0.2">
      <c r="A11" s="1">
        <v>260348</v>
      </c>
      <c r="B11" s="1" t="s">
        <v>539</v>
      </c>
      <c r="C11" s="1" t="s">
        <v>540</v>
      </c>
      <c r="D11" s="1" t="s">
        <v>541</v>
      </c>
      <c r="E11" s="1" t="s">
        <v>542</v>
      </c>
      <c r="F11" s="1" t="s">
        <v>543</v>
      </c>
      <c r="G11" s="1" t="s">
        <v>25</v>
      </c>
      <c r="H11" s="1">
        <v>4310</v>
      </c>
      <c r="I11" s="1"/>
      <c r="J11" s="1"/>
      <c r="K11" s="1" t="s">
        <v>514</v>
      </c>
      <c r="L11" s="1">
        <v>40</v>
      </c>
      <c r="M11" s="1"/>
      <c r="N11" s="1" t="s">
        <v>8</v>
      </c>
    </row>
    <row r="12" spans="1:14" ht="25.5" x14ac:dyDescent="0.2">
      <c r="A12" s="1">
        <v>66712</v>
      </c>
      <c r="B12" s="1" t="s">
        <v>544</v>
      </c>
      <c r="C12" s="1" t="s">
        <v>14</v>
      </c>
      <c r="D12" s="1" t="s">
        <v>541</v>
      </c>
      <c r="E12" s="1" t="s">
        <v>545</v>
      </c>
      <c r="F12" s="1" t="s">
        <v>546</v>
      </c>
      <c r="G12" s="1" t="s">
        <v>25</v>
      </c>
      <c r="H12" s="1">
        <v>4310</v>
      </c>
      <c r="I12" s="1"/>
      <c r="J12" s="1"/>
      <c r="K12" s="1" t="s">
        <v>547</v>
      </c>
      <c r="L12" s="1" t="s">
        <v>11</v>
      </c>
      <c r="M12" s="1" t="s">
        <v>515</v>
      </c>
      <c r="N12" s="1" t="s">
        <v>8</v>
      </c>
    </row>
    <row r="13" spans="1:14" ht="25.5" x14ac:dyDescent="0.2">
      <c r="A13" s="1">
        <v>263088</v>
      </c>
      <c r="B13" s="1" t="s">
        <v>3306</v>
      </c>
      <c r="C13" s="1" t="s">
        <v>3307</v>
      </c>
      <c r="D13" s="1" t="s">
        <v>541</v>
      </c>
      <c r="E13" s="1" t="s">
        <v>545</v>
      </c>
      <c r="F13" s="1" t="s">
        <v>3224</v>
      </c>
      <c r="G13" s="1" t="s">
        <v>25</v>
      </c>
      <c r="H13" s="1">
        <v>4310</v>
      </c>
      <c r="I13" s="1"/>
      <c r="J13" s="1"/>
      <c r="K13" s="1" t="s">
        <v>547</v>
      </c>
      <c r="L13" s="1">
        <v>40</v>
      </c>
      <c r="M13" s="1" t="s">
        <v>515</v>
      </c>
      <c r="N13" s="1" t="s">
        <v>8</v>
      </c>
    </row>
    <row r="14" spans="1:14" ht="25.5" x14ac:dyDescent="0.2">
      <c r="A14" s="1">
        <v>249073</v>
      </c>
      <c r="B14" s="1" t="s">
        <v>548</v>
      </c>
      <c r="C14" s="1" t="s">
        <v>549</v>
      </c>
      <c r="D14" s="1" t="s">
        <v>26</v>
      </c>
      <c r="E14" s="1" t="s">
        <v>556</v>
      </c>
      <c r="F14" s="1" t="s">
        <v>551</v>
      </c>
      <c r="G14" s="1" t="s">
        <v>25</v>
      </c>
      <c r="H14" s="1">
        <v>4310</v>
      </c>
      <c r="I14" s="1" t="s">
        <v>11</v>
      </c>
      <c r="J14" s="1"/>
      <c r="K14" s="1" t="s">
        <v>558</v>
      </c>
      <c r="L14" s="1">
        <v>40</v>
      </c>
      <c r="M14" s="1" t="s">
        <v>599</v>
      </c>
      <c r="N14" s="1" t="s">
        <v>553</v>
      </c>
    </row>
    <row r="15" spans="1:14" ht="25.5" x14ac:dyDescent="0.2">
      <c r="A15" s="1">
        <v>247042</v>
      </c>
      <c r="B15" s="1" t="s">
        <v>554</v>
      </c>
      <c r="C15" s="1" t="s">
        <v>555</v>
      </c>
      <c r="D15" s="1" t="s">
        <v>26</v>
      </c>
      <c r="E15" s="1" t="s">
        <v>550</v>
      </c>
      <c r="F15" s="1" t="s">
        <v>557</v>
      </c>
      <c r="G15" s="1" t="s">
        <v>25</v>
      </c>
      <c r="H15" s="1">
        <v>4310</v>
      </c>
      <c r="I15" s="1" t="s">
        <v>11</v>
      </c>
      <c r="J15" s="1"/>
      <c r="K15" s="1" t="s">
        <v>552</v>
      </c>
      <c r="L15" s="1">
        <v>40</v>
      </c>
      <c r="M15" s="1" t="s">
        <v>577</v>
      </c>
      <c r="N15" s="1" t="s">
        <v>553</v>
      </c>
    </row>
    <row r="16" spans="1:14" ht="38.25" x14ac:dyDescent="0.2">
      <c r="A16" s="1">
        <v>259055</v>
      </c>
      <c r="B16" s="1" t="s">
        <v>560</v>
      </c>
      <c r="C16" s="1" t="s">
        <v>561</v>
      </c>
      <c r="D16" s="1" t="s">
        <v>26</v>
      </c>
      <c r="E16" s="1" t="s">
        <v>562</v>
      </c>
      <c r="F16" s="1" t="s">
        <v>563</v>
      </c>
      <c r="G16" s="1" t="s">
        <v>25</v>
      </c>
      <c r="H16" s="1">
        <v>4310</v>
      </c>
      <c r="I16" s="1"/>
      <c r="J16" s="1"/>
      <c r="K16" s="1" t="s">
        <v>564</v>
      </c>
      <c r="L16" s="1">
        <v>40</v>
      </c>
      <c r="M16" s="1" t="s">
        <v>565</v>
      </c>
      <c r="N16" s="1" t="s">
        <v>553</v>
      </c>
    </row>
    <row r="17" spans="1:14" ht="25.5" x14ac:dyDescent="0.2">
      <c r="A17" s="1">
        <v>232005</v>
      </c>
      <c r="B17" s="1" t="s">
        <v>539</v>
      </c>
      <c r="C17" s="1" t="s">
        <v>567</v>
      </c>
      <c r="D17" s="1" t="s">
        <v>26</v>
      </c>
      <c r="E17" s="1" t="s">
        <v>556</v>
      </c>
      <c r="F17" s="1" t="s">
        <v>568</v>
      </c>
      <c r="G17" s="1" t="s">
        <v>25</v>
      </c>
      <c r="H17" s="1">
        <v>4310</v>
      </c>
      <c r="I17" s="1" t="s">
        <v>11</v>
      </c>
      <c r="J17" s="1"/>
      <c r="K17" s="1" t="s">
        <v>558</v>
      </c>
      <c r="L17" s="1">
        <v>40</v>
      </c>
      <c r="M17" s="1" t="s">
        <v>599</v>
      </c>
      <c r="N17" s="1" t="s">
        <v>553</v>
      </c>
    </row>
    <row r="18" spans="1:14" ht="25.5" x14ac:dyDescent="0.2">
      <c r="A18" s="1">
        <v>262439</v>
      </c>
      <c r="B18" s="1" t="s">
        <v>2746</v>
      </c>
      <c r="C18" s="1" t="s">
        <v>2747</v>
      </c>
      <c r="D18" s="1" t="s">
        <v>26</v>
      </c>
      <c r="E18" s="1" t="s">
        <v>550</v>
      </c>
      <c r="F18" s="1" t="s">
        <v>996</v>
      </c>
      <c r="G18" s="1" t="s">
        <v>25</v>
      </c>
      <c r="H18" s="1">
        <v>4310</v>
      </c>
      <c r="I18" s="1"/>
      <c r="J18" s="1"/>
      <c r="K18" s="1" t="s">
        <v>552</v>
      </c>
      <c r="L18" s="1">
        <v>40</v>
      </c>
      <c r="M18" s="1" t="s">
        <v>577</v>
      </c>
      <c r="N18" s="1" t="s">
        <v>553</v>
      </c>
    </row>
    <row r="19" spans="1:14" ht="25.5" x14ac:dyDescent="0.2">
      <c r="A19" s="1">
        <v>253679</v>
      </c>
      <c r="B19" s="1" t="s">
        <v>510</v>
      </c>
      <c r="C19" s="1" t="s">
        <v>511</v>
      </c>
      <c r="D19" s="1" t="s">
        <v>26</v>
      </c>
      <c r="E19" s="1" t="s">
        <v>512</v>
      </c>
      <c r="F19" s="1" t="s">
        <v>513</v>
      </c>
      <c r="G19" s="1" t="s">
        <v>25</v>
      </c>
      <c r="H19" s="1">
        <v>4310</v>
      </c>
      <c r="I19" s="1"/>
      <c r="J19" s="1"/>
      <c r="K19" s="1" t="s">
        <v>590</v>
      </c>
      <c r="L19" s="1">
        <v>40</v>
      </c>
      <c r="M19" s="1" t="s">
        <v>515</v>
      </c>
      <c r="N19" s="1" t="s">
        <v>12</v>
      </c>
    </row>
    <row r="20" spans="1:14" ht="25.5" x14ac:dyDescent="0.2">
      <c r="A20" s="1">
        <v>252830</v>
      </c>
      <c r="B20" s="1" t="s">
        <v>569</v>
      </c>
      <c r="C20" s="1" t="s">
        <v>570</v>
      </c>
      <c r="D20" s="1" t="s">
        <v>26</v>
      </c>
      <c r="E20" s="1" t="s">
        <v>556</v>
      </c>
      <c r="F20" s="1" t="s">
        <v>571</v>
      </c>
      <c r="G20" s="1" t="s">
        <v>25</v>
      </c>
      <c r="H20" s="1">
        <v>4310</v>
      </c>
      <c r="I20" s="1" t="s">
        <v>11</v>
      </c>
      <c r="J20" s="1"/>
      <c r="K20" s="1" t="s">
        <v>558</v>
      </c>
      <c r="L20" s="1">
        <v>40</v>
      </c>
      <c r="M20" s="1" t="s">
        <v>572</v>
      </c>
      <c r="N20" s="1" t="s">
        <v>573</v>
      </c>
    </row>
    <row r="21" spans="1:14" ht="25.5" x14ac:dyDescent="0.2">
      <c r="A21" s="1">
        <v>262780</v>
      </c>
      <c r="B21" s="1" t="s">
        <v>2817</v>
      </c>
      <c r="C21" s="1" t="s">
        <v>2818</v>
      </c>
      <c r="D21" s="1" t="s">
        <v>26</v>
      </c>
      <c r="E21" s="1" t="s">
        <v>556</v>
      </c>
      <c r="F21" s="1" t="s">
        <v>2796</v>
      </c>
      <c r="G21" s="1" t="s">
        <v>25</v>
      </c>
      <c r="H21" s="1">
        <v>4310</v>
      </c>
      <c r="I21" s="1"/>
      <c r="J21" s="1"/>
      <c r="K21" s="1" t="s">
        <v>558</v>
      </c>
      <c r="L21" s="1">
        <v>40</v>
      </c>
      <c r="M21" s="1" t="s">
        <v>599</v>
      </c>
      <c r="N21" s="1" t="s">
        <v>553</v>
      </c>
    </row>
    <row r="22" spans="1:14" ht="25.5" x14ac:dyDescent="0.2">
      <c r="A22" s="1">
        <v>262781</v>
      </c>
      <c r="B22" s="1" t="s">
        <v>27</v>
      </c>
      <c r="C22" s="1" t="s">
        <v>2819</v>
      </c>
      <c r="D22" s="1" t="s">
        <v>26</v>
      </c>
      <c r="E22" s="1" t="s">
        <v>556</v>
      </c>
      <c r="F22" s="1" t="s">
        <v>2796</v>
      </c>
      <c r="G22" s="1" t="s">
        <v>25</v>
      </c>
      <c r="H22" s="1">
        <v>4310</v>
      </c>
      <c r="I22" s="1"/>
      <c r="J22" s="1"/>
      <c r="K22" s="1" t="s">
        <v>558</v>
      </c>
      <c r="L22" s="1">
        <v>40</v>
      </c>
      <c r="M22" s="1" t="s">
        <v>599</v>
      </c>
      <c r="N22" s="1" t="s">
        <v>553</v>
      </c>
    </row>
    <row r="23" spans="1:14" ht="25.5" x14ac:dyDescent="0.2">
      <c r="A23" s="1">
        <v>244898</v>
      </c>
      <c r="B23" s="1" t="s">
        <v>574</v>
      </c>
      <c r="C23" s="1" t="s">
        <v>575</v>
      </c>
      <c r="D23" s="1" t="s">
        <v>26</v>
      </c>
      <c r="E23" s="1" t="s">
        <v>556</v>
      </c>
      <c r="F23" s="1" t="s">
        <v>576</v>
      </c>
      <c r="G23" s="1" t="s">
        <v>25</v>
      </c>
      <c r="H23" s="1">
        <v>4310</v>
      </c>
      <c r="I23" s="1" t="s">
        <v>11</v>
      </c>
      <c r="J23" s="1"/>
      <c r="K23" s="1" t="s">
        <v>558</v>
      </c>
      <c r="L23" s="1">
        <v>40</v>
      </c>
      <c r="M23" s="1" t="s">
        <v>572</v>
      </c>
      <c r="N23" s="1" t="s">
        <v>573</v>
      </c>
    </row>
    <row r="24" spans="1:14" ht="38.25" x14ac:dyDescent="0.2">
      <c r="A24" s="1">
        <v>259077</v>
      </c>
      <c r="B24" s="1" t="s">
        <v>578</v>
      </c>
      <c r="C24" s="1" t="s">
        <v>579</v>
      </c>
      <c r="D24" s="1" t="s">
        <v>26</v>
      </c>
      <c r="E24" s="1" t="s">
        <v>562</v>
      </c>
      <c r="F24" s="1" t="s">
        <v>563</v>
      </c>
      <c r="G24" s="1" t="s">
        <v>25</v>
      </c>
      <c r="H24" s="1">
        <v>4310</v>
      </c>
      <c r="I24" s="1"/>
      <c r="J24" s="1"/>
      <c r="K24" s="1" t="s">
        <v>564</v>
      </c>
      <c r="L24" s="1">
        <v>40</v>
      </c>
      <c r="M24" s="1" t="s">
        <v>565</v>
      </c>
      <c r="N24" s="1" t="s">
        <v>553</v>
      </c>
    </row>
    <row r="25" spans="1:14" ht="25.5" x14ac:dyDescent="0.2">
      <c r="A25" s="1">
        <v>263193</v>
      </c>
      <c r="B25" s="1" t="s">
        <v>3209</v>
      </c>
      <c r="C25" s="1" t="s">
        <v>3210</v>
      </c>
      <c r="D25" s="1" t="s">
        <v>26</v>
      </c>
      <c r="E25" s="1" t="s">
        <v>3225</v>
      </c>
      <c r="F25" s="1" t="s">
        <v>3159</v>
      </c>
      <c r="G25" s="1" t="s">
        <v>25</v>
      </c>
      <c r="H25" s="1">
        <v>4310</v>
      </c>
      <c r="I25" s="1"/>
      <c r="J25" s="1"/>
      <c r="K25" s="1" t="s">
        <v>1146</v>
      </c>
      <c r="L25" s="1">
        <v>40</v>
      </c>
      <c r="M25" s="1" t="s">
        <v>3308</v>
      </c>
      <c r="N25" s="1" t="s">
        <v>553</v>
      </c>
    </row>
    <row r="26" spans="1:14" ht="25.5" x14ac:dyDescent="0.2">
      <c r="A26" s="1">
        <v>186410</v>
      </c>
      <c r="B26" s="1" t="s">
        <v>582</v>
      </c>
      <c r="C26" s="1" t="s">
        <v>18</v>
      </c>
      <c r="D26" s="1" t="s">
        <v>26</v>
      </c>
      <c r="E26" s="1" t="s">
        <v>518</v>
      </c>
      <c r="F26" s="1" t="s">
        <v>583</v>
      </c>
      <c r="G26" s="1" t="s">
        <v>25</v>
      </c>
      <c r="H26" s="1">
        <v>4310</v>
      </c>
      <c r="I26" s="1" t="s">
        <v>11</v>
      </c>
      <c r="J26" s="1"/>
      <c r="K26" s="1" t="s">
        <v>584</v>
      </c>
      <c r="L26" s="1">
        <v>40</v>
      </c>
      <c r="M26" s="1" t="s">
        <v>515</v>
      </c>
      <c r="N26" s="1" t="s">
        <v>8</v>
      </c>
    </row>
    <row r="27" spans="1:14" ht="25.5" x14ac:dyDescent="0.2">
      <c r="A27" s="1">
        <v>246036</v>
      </c>
      <c r="B27" s="1" t="s">
        <v>585</v>
      </c>
      <c r="C27" s="1" t="s">
        <v>586</v>
      </c>
      <c r="D27" s="1" t="s">
        <v>26</v>
      </c>
      <c r="E27" s="1" t="s">
        <v>550</v>
      </c>
      <c r="F27" s="1" t="s">
        <v>576</v>
      </c>
      <c r="G27" s="1" t="s">
        <v>25</v>
      </c>
      <c r="H27" s="1">
        <v>4310</v>
      </c>
      <c r="I27" s="1" t="s">
        <v>11</v>
      </c>
      <c r="J27" s="1"/>
      <c r="K27" s="1" t="s">
        <v>552</v>
      </c>
      <c r="L27" s="1">
        <v>40</v>
      </c>
      <c r="M27" s="1" t="s">
        <v>565</v>
      </c>
      <c r="N27" s="1" t="s">
        <v>553</v>
      </c>
    </row>
    <row r="28" spans="1:14" ht="38.25" x14ac:dyDescent="0.2">
      <c r="A28" s="1">
        <v>256818</v>
      </c>
      <c r="B28" s="1" t="s">
        <v>587</v>
      </c>
      <c r="C28" s="1" t="s">
        <v>588</v>
      </c>
      <c r="D28" s="1" t="s">
        <v>26</v>
      </c>
      <c r="E28" s="1" t="s">
        <v>562</v>
      </c>
      <c r="F28" s="1" t="s">
        <v>589</v>
      </c>
      <c r="G28" s="1" t="s">
        <v>25</v>
      </c>
      <c r="H28" s="1">
        <v>4310</v>
      </c>
      <c r="I28" s="1"/>
      <c r="J28" s="1"/>
      <c r="K28" s="1" t="s">
        <v>564</v>
      </c>
      <c r="L28" s="1">
        <v>40</v>
      </c>
      <c r="M28" s="1" t="s">
        <v>577</v>
      </c>
      <c r="N28" s="1" t="s">
        <v>553</v>
      </c>
    </row>
    <row r="29" spans="1:14" ht="25.5" x14ac:dyDescent="0.2">
      <c r="A29" s="1">
        <v>261570</v>
      </c>
      <c r="B29" s="1" t="s">
        <v>592</v>
      </c>
      <c r="C29" s="1" t="s">
        <v>593</v>
      </c>
      <c r="D29" s="1" t="s">
        <v>26</v>
      </c>
      <c r="E29" s="1" t="s">
        <v>556</v>
      </c>
      <c r="F29" s="1" t="s">
        <v>507</v>
      </c>
      <c r="G29" s="1" t="s">
        <v>25</v>
      </c>
      <c r="H29" s="1">
        <v>4310</v>
      </c>
      <c r="I29" s="1"/>
      <c r="J29" s="1"/>
      <c r="K29" s="1" t="s">
        <v>558</v>
      </c>
      <c r="L29" s="1">
        <v>40</v>
      </c>
      <c r="M29" s="1" t="s">
        <v>599</v>
      </c>
      <c r="N29" s="1" t="s">
        <v>553</v>
      </c>
    </row>
    <row r="30" spans="1:14" ht="25.5" x14ac:dyDescent="0.2">
      <c r="A30" s="1">
        <v>262436</v>
      </c>
      <c r="B30" s="1" t="s">
        <v>2748</v>
      </c>
      <c r="C30" s="1" t="s">
        <v>2749</v>
      </c>
      <c r="D30" s="1" t="s">
        <v>26</v>
      </c>
      <c r="E30" s="1" t="s">
        <v>550</v>
      </c>
      <c r="F30" s="1" t="s">
        <v>996</v>
      </c>
      <c r="G30" s="1" t="s">
        <v>25</v>
      </c>
      <c r="H30" s="1">
        <v>4310</v>
      </c>
      <c r="I30" s="1"/>
      <c r="J30" s="1"/>
      <c r="K30" s="1" t="s">
        <v>552</v>
      </c>
      <c r="L30" s="1">
        <v>40</v>
      </c>
      <c r="M30" s="1" t="s">
        <v>577</v>
      </c>
      <c r="N30" s="1" t="s">
        <v>553</v>
      </c>
    </row>
    <row r="31" spans="1:14" ht="25.5" x14ac:dyDescent="0.2">
      <c r="A31" s="1">
        <v>94347</v>
      </c>
      <c r="B31" s="1" t="s">
        <v>595</v>
      </c>
      <c r="C31" s="1" t="s">
        <v>596</v>
      </c>
      <c r="D31" s="1" t="s">
        <v>26</v>
      </c>
      <c r="E31" s="1" t="s">
        <v>597</v>
      </c>
      <c r="F31" s="1" t="s">
        <v>598</v>
      </c>
      <c r="G31" s="1" t="s">
        <v>25</v>
      </c>
      <c r="H31" s="1">
        <v>4310</v>
      </c>
      <c r="I31" s="1"/>
      <c r="J31" s="1"/>
      <c r="K31" s="1" t="s">
        <v>514</v>
      </c>
      <c r="L31" s="1">
        <v>40</v>
      </c>
      <c r="M31" s="1" t="s">
        <v>599</v>
      </c>
      <c r="N31" s="1" t="s">
        <v>492</v>
      </c>
    </row>
    <row r="32" spans="1:14" ht="25.5" x14ac:dyDescent="0.2">
      <c r="A32" s="1">
        <v>240090</v>
      </c>
      <c r="B32" s="1" t="s">
        <v>600</v>
      </c>
      <c r="C32" s="1" t="s">
        <v>601</v>
      </c>
      <c r="D32" s="1" t="s">
        <v>26</v>
      </c>
      <c r="E32" s="1" t="s">
        <v>556</v>
      </c>
      <c r="F32" s="1" t="s">
        <v>602</v>
      </c>
      <c r="G32" s="1" t="s">
        <v>25</v>
      </c>
      <c r="H32" s="1">
        <v>4310</v>
      </c>
      <c r="I32" s="1" t="s">
        <v>11</v>
      </c>
      <c r="J32" s="1"/>
      <c r="K32" s="1" t="s">
        <v>558</v>
      </c>
      <c r="L32" s="1">
        <v>30</v>
      </c>
      <c r="M32" s="1" t="s">
        <v>599</v>
      </c>
      <c r="N32" s="1" t="s">
        <v>553</v>
      </c>
    </row>
    <row r="33" spans="1:14" ht="38.25" x14ac:dyDescent="0.2">
      <c r="A33" s="1">
        <v>256775</v>
      </c>
      <c r="B33" s="1" t="s">
        <v>192</v>
      </c>
      <c r="C33" s="1" t="s">
        <v>603</v>
      </c>
      <c r="D33" s="1" t="s">
        <v>26</v>
      </c>
      <c r="E33" s="1" t="s">
        <v>562</v>
      </c>
      <c r="F33" s="1" t="s">
        <v>589</v>
      </c>
      <c r="G33" s="1" t="s">
        <v>25</v>
      </c>
      <c r="H33" s="1">
        <v>4310</v>
      </c>
      <c r="I33" s="1"/>
      <c r="J33" s="1" t="s">
        <v>11</v>
      </c>
      <c r="K33" s="1" t="s">
        <v>564</v>
      </c>
      <c r="L33" s="1">
        <v>40</v>
      </c>
      <c r="M33" s="1" t="s">
        <v>577</v>
      </c>
      <c r="N33" s="1" t="s">
        <v>553</v>
      </c>
    </row>
    <row r="34" spans="1:14" ht="25.5" x14ac:dyDescent="0.2">
      <c r="A34" s="1">
        <v>247937</v>
      </c>
      <c r="B34" s="1" t="s">
        <v>604</v>
      </c>
      <c r="C34" s="1" t="s">
        <v>605</v>
      </c>
      <c r="D34" s="1" t="s">
        <v>26</v>
      </c>
      <c r="E34" s="1" t="s">
        <v>556</v>
      </c>
      <c r="F34" s="1" t="s">
        <v>606</v>
      </c>
      <c r="G34" s="1" t="s">
        <v>25</v>
      </c>
      <c r="H34" s="1">
        <v>4310</v>
      </c>
      <c r="I34" s="1" t="s">
        <v>11</v>
      </c>
      <c r="J34" s="1"/>
      <c r="K34" s="1" t="s">
        <v>558</v>
      </c>
      <c r="L34" s="1">
        <v>40</v>
      </c>
      <c r="M34" s="1" t="s">
        <v>559</v>
      </c>
      <c r="N34" s="1" t="s">
        <v>553</v>
      </c>
    </row>
    <row r="35" spans="1:14" ht="25.5" x14ac:dyDescent="0.2">
      <c r="A35" s="1">
        <v>263366</v>
      </c>
      <c r="B35" s="1" t="s">
        <v>3753</v>
      </c>
      <c r="C35" s="1" t="s">
        <v>3754</v>
      </c>
      <c r="D35" s="1" t="s">
        <v>26</v>
      </c>
      <c r="E35" s="1" t="s">
        <v>3225</v>
      </c>
      <c r="F35" s="1" t="s">
        <v>3410</v>
      </c>
      <c r="G35" s="1" t="s">
        <v>25</v>
      </c>
      <c r="H35" s="1">
        <v>4310</v>
      </c>
      <c r="I35" s="1"/>
      <c r="J35" s="1"/>
      <c r="K35" s="1" t="s">
        <v>1146</v>
      </c>
      <c r="L35" s="1">
        <v>40</v>
      </c>
      <c r="M35" s="1" t="s">
        <v>3308</v>
      </c>
      <c r="N35" s="1" t="s">
        <v>553</v>
      </c>
    </row>
    <row r="36" spans="1:14" ht="38.25" x14ac:dyDescent="0.2">
      <c r="A36" s="1">
        <v>261528</v>
      </c>
      <c r="B36" s="1" t="s">
        <v>607</v>
      </c>
      <c r="C36" s="1" t="s">
        <v>608</v>
      </c>
      <c r="D36" s="1" t="s">
        <v>26</v>
      </c>
      <c r="E36" s="1" t="s">
        <v>562</v>
      </c>
      <c r="F36" s="1" t="s">
        <v>507</v>
      </c>
      <c r="G36" s="1" t="s">
        <v>25</v>
      </c>
      <c r="H36" s="1">
        <v>4310</v>
      </c>
      <c r="I36" s="1"/>
      <c r="J36" s="1"/>
      <c r="K36" s="1" t="s">
        <v>564</v>
      </c>
      <c r="L36" s="1">
        <v>40</v>
      </c>
      <c r="M36" s="1" t="s">
        <v>577</v>
      </c>
      <c r="N36" s="1" t="s">
        <v>553</v>
      </c>
    </row>
    <row r="37" spans="1:14" ht="25.5" x14ac:dyDescent="0.2">
      <c r="A37" s="1">
        <v>263185</v>
      </c>
      <c r="B37" s="1" t="s">
        <v>3211</v>
      </c>
      <c r="C37" s="1" t="s">
        <v>3212</v>
      </c>
      <c r="D37" s="1" t="s">
        <v>26</v>
      </c>
      <c r="E37" s="1" t="s">
        <v>3225</v>
      </c>
      <c r="F37" s="1" t="s">
        <v>3159</v>
      </c>
      <c r="G37" s="1" t="s">
        <v>25</v>
      </c>
      <c r="H37" s="1">
        <v>4310</v>
      </c>
      <c r="I37" s="1"/>
      <c r="J37" s="1"/>
      <c r="K37" s="1" t="s">
        <v>1146</v>
      </c>
      <c r="L37" s="1">
        <v>40</v>
      </c>
      <c r="M37" s="1" t="s">
        <v>3308</v>
      </c>
      <c r="N37" s="1" t="s">
        <v>553</v>
      </c>
    </row>
    <row r="38" spans="1:14" ht="25.5" x14ac:dyDescent="0.2">
      <c r="A38" s="1">
        <v>263367</v>
      </c>
      <c r="B38" s="1" t="s">
        <v>3755</v>
      </c>
      <c r="C38" s="1" t="s">
        <v>3756</v>
      </c>
      <c r="D38" s="1" t="s">
        <v>26</v>
      </c>
      <c r="E38" s="1" t="s">
        <v>3225</v>
      </c>
      <c r="F38" s="1" t="s">
        <v>3410</v>
      </c>
      <c r="G38" s="1" t="s">
        <v>25</v>
      </c>
      <c r="H38" s="1">
        <v>4310</v>
      </c>
      <c r="I38" s="1"/>
      <c r="J38" s="1"/>
      <c r="K38" s="1" t="s">
        <v>1146</v>
      </c>
      <c r="L38" s="1">
        <v>40</v>
      </c>
      <c r="M38" s="1" t="s">
        <v>3308</v>
      </c>
      <c r="N38" s="1" t="s">
        <v>553</v>
      </c>
    </row>
    <row r="39" spans="1:14" ht="25.5" x14ac:dyDescent="0.2">
      <c r="A39" s="1">
        <v>79920</v>
      </c>
      <c r="B39" s="1" t="s">
        <v>3213</v>
      </c>
      <c r="C39" s="1" t="s">
        <v>3214</v>
      </c>
      <c r="D39" s="1" t="s">
        <v>26</v>
      </c>
      <c r="E39" s="1" t="s">
        <v>512</v>
      </c>
      <c r="F39" s="1" t="s">
        <v>3207</v>
      </c>
      <c r="G39" s="1" t="s">
        <v>25</v>
      </c>
      <c r="H39" s="1">
        <v>4310</v>
      </c>
      <c r="I39" s="1"/>
      <c r="J39" s="1"/>
      <c r="K39" s="1" t="s">
        <v>590</v>
      </c>
      <c r="L39" s="1">
        <v>40</v>
      </c>
      <c r="M39" s="1" t="s">
        <v>515</v>
      </c>
      <c r="N39" s="1" t="s">
        <v>591</v>
      </c>
    </row>
    <row r="40" spans="1:14" ht="25.5" x14ac:dyDescent="0.2">
      <c r="A40" s="1">
        <v>262993</v>
      </c>
      <c r="B40" s="1" t="s">
        <v>3084</v>
      </c>
      <c r="C40" s="1" t="s">
        <v>664</v>
      </c>
      <c r="D40" s="1" t="s">
        <v>26</v>
      </c>
      <c r="E40" s="1" t="s">
        <v>550</v>
      </c>
      <c r="F40" s="1" t="s">
        <v>2934</v>
      </c>
      <c r="G40" s="1" t="s">
        <v>25</v>
      </c>
      <c r="H40" s="1">
        <v>4310</v>
      </c>
      <c r="I40" s="1"/>
      <c r="J40" s="1"/>
      <c r="K40" s="1" t="s">
        <v>552</v>
      </c>
      <c r="L40" s="1">
        <v>40</v>
      </c>
      <c r="M40" s="1" t="s">
        <v>577</v>
      </c>
      <c r="N40" s="1" t="s">
        <v>553</v>
      </c>
    </row>
    <row r="41" spans="1:14" ht="25.5" x14ac:dyDescent="0.2">
      <c r="A41" s="1">
        <v>256809</v>
      </c>
      <c r="B41" s="1" t="s">
        <v>609</v>
      </c>
      <c r="C41" s="1" t="s">
        <v>610</v>
      </c>
      <c r="D41" s="1" t="s">
        <v>26</v>
      </c>
      <c r="E41" s="1" t="s">
        <v>556</v>
      </c>
      <c r="F41" s="1" t="s">
        <v>589</v>
      </c>
      <c r="G41" s="1" t="s">
        <v>25</v>
      </c>
      <c r="H41" s="1">
        <v>4310</v>
      </c>
      <c r="I41" s="1"/>
      <c r="J41" s="1"/>
      <c r="K41" s="1" t="s">
        <v>558</v>
      </c>
      <c r="L41" s="1">
        <v>40</v>
      </c>
      <c r="M41" s="1" t="s">
        <v>599</v>
      </c>
      <c r="N41" s="1" t="s">
        <v>553</v>
      </c>
    </row>
    <row r="42" spans="1:14" ht="25.5" x14ac:dyDescent="0.2">
      <c r="A42" s="1">
        <v>261560</v>
      </c>
      <c r="B42" s="1" t="s">
        <v>612</v>
      </c>
      <c r="C42" s="1" t="s">
        <v>613</v>
      </c>
      <c r="D42" s="1" t="s">
        <v>26</v>
      </c>
      <c r="E42" s="1" t="s">
        <v>556</v>
      </c>
      <c r="F42" s="1" t="s">
        <v>507</v>
      </c>
      <c r="G42" s="1" t="s">
        <v>25</v>
      </c>
      <c r="H42" s="1">
        <v>4310</v>
      </c>
      <c r="I42" s="1"/>
      <c r="J42" s="1"/>
      <c r="K42" s="1" t="s">
        <v>558</v>
      </c>
      <c r="L42" s="1">
        <v>40</v>
      </c>
      <c r="M42" s="1" t="s">
        <v>599</v>
      </c>
      <c r="N42" s="1" t="s">
        <v>553</v>
      </c>
    </row>
    <row r="43" spans="1:14" ht="25.5" x14ac:dyDescent="0.2">
      <c r="A43" s="1">
        <v>263197</v>
      </c>
      <c r="B43" s="1" t="s">
        <v>3215</v>
      </c>
      <c r="C43" s="1" t="s">
        <v>3216</v>
      </c>
      <c r="D43" s="1" t="s">
        <v>26</v>
      </c>
      <c r="E43" s="1" t="s">
        <v>3225</v>
      </c>
      <c r="F43" s="1" t="s">
        <v>3159</v>
      </c>
      <c r="G43" s="1" t="s">
        <v>25</v>
      </c>
      <c r="H43" s="1">
        <v>4310</v>
      </c>
      <c r="I43" s="1"/>
      <c r="J43" s="1"/>
      <c r="K43" s="1" t="s">
        <v>1146</v>
      </c>
      <c r="L43" s="1">
        <v>40</v>
      </c>
      <c r="M43" s="1" t="s">
        <v>3308</v>
      </c>
      <c r="N43" s="1" t="s">
        <v>553</v>
      </c>
    </row>
    <row r="44" spans="1:14" ht="25.5" x14ac:dyDescent="0.2">
      <c r="A44" s="1">
        <v>262997</v>
      </c>
      <c r="B44" s="1" t="s">
        <v>3085</v>
      </c>
      <c r="C44" s="1" t="s">
        <v>3086</v>
      </c>
      <c r="D44" s="1" t="s">
        <v>26</v>
      </c>
      <c r="E44" s="1" t="s">
        <v>550</v>
      </c>
      <c r="F44" s="1" t="s">
        <v>2934</v>
      </c>
      <c r="G44" s="1" t="s">
        <v>25</v>
      </c>
      <c r="H44" s="1">
        <v>4310</v>
      </c>
      <c r="I44" s="1"/>
      <c r="J44" s="1"/>
      <c r="K44" s="1" t="s">
        <v>552</v>
      </c>
      <c r="L44" s="1">
        <v>40</v>
      </c>
      <c r="M44" s="1" t="s">
        <v>577</v>
      </c>
      <c r="N44" s="1" t="s">
        <v>553</v>
      </c>
    </row>
    <row r="45" spans="1:14" ht="38.25" x14ac:dyDescent="0.2">
      <c r="A45" s="1">
        <v>260690</v>
      </c>
      <c r="B45" s="1" t="s">
        <v>41</v>
      </c>
      <c r="C45" s="1" t="s">
        <v>614</v>
      </c>
      <c r="D45" s="1" t="s">
        <v>26</v>
      </c>
      <c r="E45" s="1" t="s">
        <v>562</v>
      </c>
      <c r="F45" s="1" t="s">
        <v>611</v>
      </c>
      <c r="G45" s="1" t="s">
        <v>25</v>
      </c>
      <c r="H45" s="1">
        <v>4310</v>
      </c>
      <c r="I45" s="1"/>
      <c r="J45" s="1"/>
      <c r="K45" s="1" t="s">
        <v>564</v>
      </c>
      <c r="L45" s="1">
        <v>40</v>
      </c>
      <c r="M45" s="1" t="s">
        <v>577</v>
      </c>
      <c r="N45" s="1" t="s">
        <v>553</v>
      </c>
    </row>
    <row r="46" spans="1:14" ht="25.5" x14ac:dyDescent="0.2">
      <c r="A46" s="1">
        <v>107066</v>
      </c>
      <c r="B46" s="1" t="s">
        <v>615</v>
      </c>
      <c r="C46" s="1" t="s">
        <v>616</v>
      </c>
      <c r="D46" s="1" t="s">
        <v>26</v>
      </c>
      <c r="E46" s="1" t="s">
        <v>512</v>
      </c>
      <c r="F46" s="1" t="s">
        <v>617</v>
      </c>
      <c r="G46" s="1" t="s">
        <v>25</v>
      </c>
      <c r="H46" s="1">
        <v>4310</v>
      </c>
      <c r="I46" s="1" t="s">
        <v>11</v>
      </c>
      <c r="J46" s="1"/>
      <c r="K46" s="1" t="s">
        <v>590</v>
      </c>
      <c r="L46" s="1">
        <v>40</v>
      </c>
      <c r="M46" s="1" t="s">
        <v>515</v>
      </c>
      <c r="N46" s="1" t="s">
        <v>591</v>
      </c>
    </row>
    <row r="47" spans="1:14" ht="25.5" x14ac:dyDescent="0.2">
      <c r="A47" s="1">
        <v>262774</v>
      </c>
      <c r="B47" s="1" t="s">
        <v>729</v>
      </c>
      <c r="C47" s="1" t="s">
        <v>2820</v>
      </c>
      <c r="D47" s="1" t="s">
        <v>26</v>
      </c>
      <c r="E47" s="1" t="s">
        <v>550</v>
      </c>
      <c r="F47" s="1" t="s">
        <v>2796</v>
      </c>
      <c r="G47" s="1" t="s">
        <v>25</v>
      </c>
      <c r="H47" s="1">
        <v>4310</v>
      </c>
      <c r="I47" s="1"/>
      <c r="J47" s="1"/>
      <c r="K47" s="1" t="s">
        <v>552</v>
      </c>
      <c r="L47" s="1">
        <v>40</v>
      </c>
      <c r="M47" s="1" t="s">
        <v>577</v>
      </c>
      <c r="N47" s="1" t="s">
        <v>553</v>
      </c>
    </row>
    <row r="48" spans="1:14" ht="25.5" x14ac:dyDescent="0.2">
      <c r="A48" s="1">
        <v>263369</v>
      </c>
      <c r="B48" s="1" t="s">
        <v>3757</v>
      </c>
      <c r="C48" s="1" t="s">
        <v>3758</v>
      </c>
      <c r="D48" s="1" t="s">
        <v>26</v>
      </c>
      <c r="E48" s="1" t="s">
        <v>3225</v>
      </c>
      <c r="F48" s="1" t="s">
        <v>3410</v>
      </c>
      <c r="G48" s="1" t="s">
        <v>25</v>
      </c>
      <c r="H48" s="1">
        <v>4310</v>
      </c>
      <c r="I48" s="1"/>
      <c r="J48" s="1"/>
      <c r="K48" s="1" t="s">
        <v>1146</v>
      </c>
      <c r="L48" s="1">
        <v>40</v>
      </c>
      <c r="M48" s="1" t="s">
        <v>3308</v>
      </c>
      <c r="N48" s="1" t="s">
        <v>553</v>
      </c>
    </row>
    <row r="49" spans="1:14" ht="25.5" x14ac:dyDescent="0.2">
      <c r="A49" s="1">
        <v>262028</v>
      </c>
      <c r="B49" s="1" t="s">
        <v>618</v>
      </c>
      <c r="C49" s="1" t="s">
        <v>619</v>
      </c>
      <c r="D49" s="1" t="s">
        <v>26</v>
      </c>
      <c r="E49" s="1" t="s">
        <v>550</v>
      </c>
      <c r="F49" s="1" t="s">
        <v>580</v>
      </c>
      <c r="G49" s="1" t="s">
        <v>25</v>
      </c>
      <c r="H49" s="1">
        <v>4310</v>
      </c>
      <c r="I49" s="1"/>
      <c r="J49" s="1"/>
      <c r="K49" s="1" t="s">
        <v>552</v>
      </c>
      <c r="L49" s="1">
        <v>40</v>
      </c>
      <c r="M49" s="1" t="s">
        <v>577</v>
      </c>
      <c r="N49" s="1" t="s">
        <v>553</v>
      </c>
    </row>
    <row r="50" spans="1:14" ht="25.5" x14ac:dyDescent="0.2">
      <c r="A50" s="1">
        <v>247936</v>
      </c>
      <c r="B50" s="1" t="s">
        <v>620</v>
      </c>
      <c r="C50" s="1" t="s">
        <v>621</v>
      </c>
      <c r="D50" s="1" t="s">
        <v>26</v>
      </c>
      <c r="E50" s="1" t="s">
        <v>556</v>
      </c>
      <c r="F50" s="1" t="s">
        <v>606</v>
      </c>
      <c r="G50" s="1" t="s">
        <v>25</v>
      </c>
      <c r="H50" s="1">
        <v>4310</v>
      </c>
      <c r="I50" s="1" t="s">
        <v>11</v>
      </c>
      <c r="J50" s="1"/>
      <c r="K50" s="1" t="s">
        <v>558</v>
      </c>
      <c r="L50" s="1">
        <v>40</v>
      </c>
      <c r="M50" s="1" t="s">
        <v>572</v>
      </c>
      <c r="N50" s="1" t="s">
        <v>573</v>
      </c>
    </row>
    <row r="51" spans="1:14" ht="25.5" x14ac:dyDescent="0.2">
      <c r="A51" s="1">
        <v>263187</v>
      </c>
      <c r="B51" s="1" t="s">
        <v>528</v>
      </c>
      <c r="C51" s="1" t="s">
        <v>3217</v>
      </c>
      <c r="D51" s="1" t="s">
        <v>26</v>
      </c>
      <c r="E51" s="1" t="s">
        <v>542</v>
      </c>
      <c r="F51" s="1" t="s">
        <v>3159</v>
      </c>
      <c r="G51" s="1" t="s">
        <v>25</v>
      </c>
      <c r="H51" s="1">
        <v>4310</v>
      </c>
      <c r="I51" s="1"/>
      <c r="J51" s="1"/>
      <c r="K51" s="1" t="s">
        <v>514</v>
      </c>
      <c r="L51" s="1">
        <v>40</v>
      </c>
      <c r="M51" s="1"/>
      <c r="N51" s="1" t="s">
        <v>553</v>
      </c>
    </row>
    <row r="52" spans="1:14" ht="25.5" x14ac:dyDescent="0.2">
      <c r="A52" s="1">
        <v>229004</v>
      </c>
      <c r="B52" s="1" t="s">
        <v>528</v>
      </c>
      <c r="C52" s="1" t="s">
        <v>622</v>
      </c>
      <c r="D52" s="1" t="s">
        <v>26</v>
      </c>
      <c r="E52" s="1" t="s">
        <v>556</v>
      </c>
      <c r="F52" s="1" t="s">
        <v>623</v>
      </c>
      <c r="G52" s="1" t="s">
        <v>25</v>
      </c>
      <c r="H52" s="1">
        <v>4310</v>
      </c>
      <c r="I52" s="1" t="s">
        <v>11</v>
      </c>
      <c r="J52" s="1"/>
      <c r="K52" s="1" t="s">
        <v>558</v>
      </c>
      <c r="L52" s="1">
        <v>40</v>
      </c>
      <c r="M52" s="1" t="s">
        <v>599</v>
      </c>
      <c r="N52" s="1" t="s">
        <v>8</v>
      </c>
    </row>
    <row r="53" spans="1:14" ht="25.5" x14ac:dyDescent="0.2">
      <c r="A53" s="1">
        <v>263196</v>
      </c>
      <c r="B53" s="1" t="s">
        <v>3218</v>
      </c>
      <c r="C53" s="1" t="s">
        <v>3219</v>
      </c>
      <c r="D53" s="1" t="s">
        <v>26</v>
      </c>
      <c r="E53" s="1" t="s">
        <v>3225</v>
      </c>
      <c r="F53" s="1" t="s">
        <v>3159</v>
      </c>
      <c r="G53" s="1" t="s">
        <v>25</v>
      </c>
      <c r="H53" s="1">
        <v>4310</v>
      </c>
      <c r="I53" s="1"/>
      <c r="J53" s="1"/>
      <c r="K53" s="1" t="s">
        <v>1146</v>
      </c>
      <c r="L53" s="1">
        <v>40</v>
      </c>
      <c r="M53" s="1" t="s">
        <v>3308</v>
      </c>
      <c r="N53" s="1" t="s">
        <v>553</v>
      </c>
    </row>
    <row r="54" spans="1:14" ht="25.5" x14ac:dyDescent="0.2">
      <c r="A54" s="1">
        <v>251635</v>
      </c>
      <c r="B54" s="1" t="s">
        <v>624</v>
      </c>
      <c r="C54" s="1" t="s">
        <v>625</v>
      </c>
      <c r="D54" s="1" t="s">
        <v>26</v>
      </c>
      <c r="E54" s="1" t="s">
        <v>556</v>
      </c>
      <c r="F54" s="1" t="s">
        <v>626</v>
      </c>
      <c r="G54" s="1" t="s">
        <v>25</v>
      </c>
      <c r="H54" s="1">
        <v>4310</v>
      </c>
      <c r="I54" s="1" t="s">
        <v>11</v>
      </c>
      <c r="J54" s="1"/>
      <c r="K54" s="1" t="s">
        <v>558</v>
      </c>
      <c r="L54" s="1">
        <v>40</v>
      </c>
      <c r="M54" s="1" t="s">
        <v>599</v>
      </c>
      <c r="N54" s="1" t="s">
        <v>553</v>
      </c>
    </row>
    <row r="55" spans="1:14" ht="25.5" x14ac:dyDescent="0.2">
      <c r="A55" s="1">
        <v>263357</v>
      </c>
      <c r="B55" s="1" t="s">
        <v>3759</v>
      </c>
      <c r="C55" s="1" t="s">
        <v>3760</v>
      </c>
      <c r="D55" s="1" t="s">
        <v>26</v>
      </c>
      <c r="E55" s="1" t="s">
        <v>3225</v>
      </c>
      <c r="F55" s="1" t="s">
        <v>3410</v>
      </c>
      <c r="G55" s="1" t="s">
        <v>25</v>
      </c>
      <c r="H55" s="1">
        <v>4310</v>
      </c>
      <c r="I55" s="1"/>
      <c r="J55" s="1"/>
      <c r="K55" s="1" t="s">
        <v>1146</v>
      </c>
      <c r="L55" s="1">
        <v>40</v>
      </c>
      <c r="M55" s="1" t="s">
        <v>3308</v>
      </c>
      <c r="N55" s="1" t="s">
        <v>553</v>
      </c>
    </row>
    <row r="56" spans="1:14" ht="25.5" x14ac:dyDescent="0.2">
      <c r="A56" s="1">
        <v>262734</v>
      </c>
      <c r="B56" s="1" t="s">
        <v>2821</v>
      </c>
      <c r="C56" s="1" t="s">
        <v>2822</v>
      </c>
      <c r="D56" s="1" t="s">
        <v>26</v>
      </c>
      <c r="E56" s="1" t="s">
        <v>550</v>
      </c>
      <c r="F56" s="1" t="s">
        <v>2796</v>
      </c>
      <c r="G56" s="1" t="s">
        <v>25</v>
      </c>
      <c r="H56" s="1">
        <v>4310</v>
      </c>
      <c r="I56" s="1"/>
      <c r="J56" s="1"/>
      <c r="K56" s="1" t="s">
        <v>552</v>
      </c>
      <c r="L56" s="1">
        <v>40</v>
      </c>
      <c r="M56" s="1" t="s">
        <v>577</v>
      </c>
      <c r="N56" s="1" t="s">
        <v>553</v>
      </c>
    </row>
    <row r="57" spans="1:14" ht="25.5" x14ac:dyDescent="0.2">
      <c r="A57" s="1">
        <v>262445</v>
      </c>
      <c r="B57" s="1" t="s">
        <v>2750</v>
      </c>
      <c r="C57" s="1" t="s">
        <v>2751</v>
      </c>
      <c r="D57" s="1" t="s">
        <v>26</v>
      </c>
      <c r="E57" s="1" t="s">
        <v>556</v>
      </c>
      <c r="F57" s="1" t="s">
        <v>996</v>
      </c>
      <c r="G57" s="1" t="s">
        <v>25</v>
      </c>
      <c r="H57" s="1">
        <v>4310</v>
      </c>
      <c r="I57" s="1"/>
      <c r="J57" s="1"/>
      <c r="K57" s="1" t="s">
        <v>558</v>
      </c>
      <c r="L57" s="1">
        <v>40</v>
      </c>
      <c r="M57" s="1" t="s">
        <v>599</v>
      </c>
      <c r="N57" s="1" t="s">
        <v>8</v>
      </c>
    </row>
    <row r="58" spans="1:14" ht="25.5" x14ac:dyDescent="0.2">
      <c r="A58" s="1">
        <v>259950</v>
      </c>
      <c r="B58" s="1" t="s">
        <v>627</v>
      </c>
      <c r="C58" s="1" t="s">
        <v>628</v>
      </c>
      <c r="D58" s="1" t="s">
        <v>26</v>
      </c>
      <c r="E58" s="1" t="s">
        <v>550</v>
      </c>
      <c r="F58" s="1" t="s">
        <v>522</v>
      </c>
      <c r="G58" s="1" t="s">
        <v>25</v>
      </c>
      <c r="H58" s="1">
        <v>4310</v>
      </c>
      <c r="I58" s="1"/>
      <c r="J58" s="1"/>
      <c r="K58" s="1" t="s">
        <v>552</v>
      </c>
      <c r="L58" s="1">
        <v>40</v>
      </c>
      <c r="M58" s="1" t="s">
        <v>577</v>
      </c>
      <c r="N58" s="1" t="s">
        <v>553</v>
      </c>
    </row>
    <row r="59" spans="1:14" ht="38.25" x14ac:dyDescent="0.2">
      <c r="A59" s="1">
        <v>262779</v>
      </c>
      <c r="B59" s="1" t="s">
        <v>2823</v>
      </c>
      <c r="C59" s="1" t="s">
        <v>648</v>
      </c>
      <c r="D59" s="1" t="s">
        <v>26</v>
      </c>
      <c r="E59" s="1" t="s">
        <v>562</v>
      </c>
      <c r="F59" s="1" t="s">
        <v>2796</v>
      </c>
      <c r="G59" s="1" t="s">
        <v>25</v>
      </c>
      <c r="H59" s="1">
        <v>4310</v>
      </c>
      <c r="I59" s="1"/>
      <c r="J59" s="1"/>
      <c r="K59" s="1" t="s">
        <v>564</v>
      </c>
      <c r="L59" s="1">
        <v>40</v>
      </c>
      <c r="M59" s="1" t="s">
        <v>577</v>
      </c>
      <c r="N59" s="1" t="s">
        <v>553</v>
      </c>
    </row>
    <row r="60" spans="1:14" ht="25.5" x14ac:dyDescent="0.2">
      <c r="A60" s="1">
        <v>235306</v>
      </c>
      <c r="B60" s="1" t="s">
        <v>629</v>
      </c>
      <c r="C60" s="1" t="s">
        <v>630</v>
      </c>
      <c r="D60" s="1" t="s">
        <v>26</v>
      </c>
      <c r="E60" s="1" t="s">
        <v>631</v>
      </c>
      <c r="F60" s="1" t="s">
        <v>568</v>
      </c>
      <c r="G60" s="1" t="s">
        <v>25</v>
      </c>
      <c r="H60" s="1">
        <v>4310</v>
      </c>
      <c r="I60" s="1"/>
      <c r="J60" s="1"/>
      <c r="K60" s="1" t="s">
        <v>632</v>
      </c>
      <c r="L60" s="1">
        <v>40</v>
      </c>
      <c r="M60" s="1" t="s">
        <v>515</v>
      </c>
      <c r="N60" s="1" t="s">
        <v>10</v>
      </c>
    </row>
    <row r="61" spans="1:14" ht="38.25" x14ac:dyDescent="0.2">
      <c r="A61" s="1">
        <v>260480</v>
      </c>
      <c r="B61" s="1" t="s">
        <v>633</v>
      </c>
      <c r="C61" s="1" t="s">
        <v>634</v>
      </c>
      <c r="D61" s="1" t="s">
        <v>26</v>
      </c>
      <c r="E61" s="1" t="s">
        <v>562</v>
      </c>
      <c r="F61" s="1" t="s">
        <v>543</v>
      </c>
      <c r="G61" s="1" t="s">
        <v>25</v>
      </c>
      <c r="H61" s="1">
        <v>4310</v>
      </c>
      <c r="I61" s="1"/>
      <c r="J61" s="1"/>
      <c r="K61" s="1" t="s">
        <v>564</v>
      </c>
      <c r="L61" s="1">
        <v>40</v>
      </c>
      <c r="M61" s="1" t="s">
        <v>577</v>
      </c>
      <c r="N61" s="1" t="s">
        <v>553</v>
      </c>
    </row>
    <row r="62" spans="1:14" ht="38.25" x14ac:dyDescent="0.2">
      <c r="A62" s="1">
        <v>251766</v>
      </c>
      <c r="B62" s="1" t="s">
        <v>635</v>
      </c>
      <c r="C62" s="1" t="s">
        <v>636</v>
      </c>
      <c r="D62" s="1" t="s">
        <v>26</v>
      </c>
      <c r="E62" s="1" t="s">
        <v>562</v>
      </c>
      <c r="F62" s="1" t="s">
        <v>637</v>
      </c>
      <c r="G62" s="1" t="s">
        <v>25</v>
      </c>
      <c r="H62" s="1">
        <v>4310</v>
      </c>
      <c r="I62" s="1" t="s">
        <v>11</v>
      </c>
      <c r="J62" s="1" t="s">
        <v>11</v>
      </c>
      <c r="K62" s="1" t="s">
        <v>564</v>
      </c>
      <c r="L62" s="1">
        <v>40</v>
      </c>
      <c r="M62" s="1" t="s">
        <v>577</v>
      </c>
      <c r="N62" s="1" t="s">
        <v>10</v>
      </c>
    </row>
    <row r="63" spans="1:14" ht="38.25" x14ac:dyDescent="0.2">
      <c r="A63" s="1">
        <v>246756</v>
      </c>
      <c r="B63" s="1" t="s">
        <v>638</v>
      </c>
      <c r="C63" s="1" t="s">
        <v>639</v>
      </c>
      <c r="D63" s="1" t="s">
        <v>26</v>
      </c>
      <c r="E63" s="1" t="s">
        <v>562</v>
      </c>
      <c r="F63" s="1" t="s">
        <v>640</v>
      </c>
      <c r="G63" s="1" t="s">
        <v>25</v>
      </c>
      <c r="H63" s="1">
        <v>4310</v>
      </c>
      <c r="I63" s="1" t="s">
        <v>11</v>
      </c>
      <c r="J63" s="1"/>
      <c r="K63" s="1" t="s">
        <v>564</v>
      </c>
      <c r="L63" s="1">
        <v>40</v>
      </c>
      <c r="M63" s="1" t="s">
        <v>577</v>
      </c>
      <c r="N63" s="1" t="s">
        <v>553</v>
      </c>
    </row>
    <row r="64" spans="1:14" ht="38.25" x14ac:dyDescent="0.2">
      <c r="A64" s="1">
        <v>256277</v>
      </c>
      <c r="B64" s="1" t="s">
        <v>641</v>
      </c>
      <c r="C64" s="1" t="s">
        <v>642</v>
      </c>
      <c r="D64" s="1" t="s">
        <v>26</v>
      </c>
      <c r="E64" s="1" t="s">
        <v>562</v>
      </c>
      <c r="F64" s="1" t="s">
        <v>643</v>
      </c>
      <c r="G64" s="1" t="s">
        <v>25</v>
      </c>
      <c r="H64" s="1">
        <v>4310</v>
      </c>
      <c r="I64" s="1"/>
      <c r="J64" s="1"/>
      <c r="K64" s="1" t="s">
        <v>564</v>
      </c>
      <c r="L64" s="1">
        <v>40</v>
      </c>
      <c r="M64" s="1" t="s">
        <v>577</v>
      </c>
      <c r="N64" s="1" t="s">
        <v>553</v>
      </c>
    </row>
    <row r="65" spans="1:14" ht="25.5" x14ac:dyDescent="0.2">
      <c r="A65" s="1">
        <v>262984</v>
      </c>
      <c r="B65" s="1" t="s">
        <v>3087</v>
      </c>
      <c r="C65" s="1" t="s">
        <v>3088</v>
      </c>
      <c r="D65" s="1" t="s">
        <v>26</v>
      </c>
      <c r="E65" s="1" t="s">
        <v>550</v>
      </c>
      <c r="F65" s="1" t="s">
        <v>2934</v>
      </c>
      <c r="G65" s="1" t="s">
        <v>25</v>
      </c>
      <c r="H65" s="1">
        <v>4310</v>
      </c>
      <c r="I65" s="1"/>
      <c r="J65" s="1"/>
      <c r="K65" s="1" t="s">
        <v>552</v>
      </c>
      <c r="L65" s="1">
        <v>40</v>
      </c>
      <c r="M65" s="1" t="s">
        <v>577</v>
      </c>
      <c r="N65" s="1" t="s">
        <v>553</v>
      </c>
    </row>
    <row r="66" spans="1:14" ht="25.5" x14ac:dyDescent="0.2">
      <c r="A66" s="1">
        <v>263365</v>
      </c>
      <c r="B66" s="1" t="s">
        <v>3761</v>
      </c>
      <c r="C66" s="1" t="s">
        <v>3762</v>
      </c>
      <c r="D66" s="1" t="s">
        <v>26</v>
      </c>
      <c r="E66" s="1" t="s">
        <v>3225</v>
      </c>
      <c r="F66" s="1" t="s">
        <v>3410</v>
      </c>
      <c r="G66" s="1" t="s">
        <v>25</v>
      </c>
      <c r="H66" s="1">
        <v>4310</v>
      </c>
      <c r="I66" s="1"/>
      <c r="J66" s="1"/>
      <c r="K66" s="1" t="s">
        <v>1146</v>
      </c>
      <c r="L66" s="1">
        <v>40</v>
      </c>
      <c r="M66" s="1" t="s">
        <v>3308</v>
      </c>
      <c r="N66" s="1" t="s">
        <v>553</v>
      </c>
    </row>
    <row r="67" spans="1:14" ht="25.5" x14ac:dyDescent="0.2">
      <c r="A67" s="1">
        <v>245223</v>
      </c>
      <c r="B67" s="1" t="s">
        <v>644</v>
      </c>
      <c r="C67" s="1" t="s">
        <v>645</v>
      </c>
      <c r="D67" s="1" t="s">
        <v>26</v>
      </c>
      <c r="E67" s="1" t="s">
        <v>512</v>
      </c>
      <c r="F67" s="1" t="s">
        <v>646</v>
      </c>
      <c r="G67" s="1" t="s">
        <v>25</v>
      </c>
      <c r="H67" s="1">
        <v>4310</v>
      </c>
      <c r="I67" s="1" t="s">
        <v>11</v>
      </c>
      <c r="J67" s="1"/>
      <c r="K67" s="1" t="s">
        <v>590</v>
      </c>
      <c r="L67" s="1">
        <v>40</v>
      </c>
      <c r="M67" s="1" t="s">
        <v>515</v>
      </c>
      <c r="N67" s="1" t="s">
        <v>12</v>
      </c>
    </row>
    <row r="68" spans="1:14" ht="25.5" x14ac:dyDescent="0.2">
      <c r="A68" s="1">
        <v>221292</v>
      </c>
      <c r="B68" s="1" t="s">
        <v>647</v>
      </c>
      <c r="C68" s="1" t="s">
        <v>648</v>
      </c>
      <c r="D68" s="1" t="s">
        <v>26</v>
      </c>
      <c r="E68" s="1" t="s">
        <v>512</v>
      </c>
      <c r="F68" s="1" t="s">
        <v>576</v>
      </c>
      <c r="G68" s="1" t="s">
        <v>25</v>
      </c>
      <c r="H68" s="1">
        <v>4310</v>
      </c>
      <c r="I68" s="1"/>
      <c r="J68" s="1"/>
      <c r="K68" s="1" t="s">
        <v>590</v>
      </c>
      <c r="L68" s="1">
        <v>40</v>
      </c>
      <c r="M68" s="1" t="s">
        <v>515</v>
      </c>
      <c r="N68" s="1" t="s">
        <v>591</v>
      </c>
    </row>
    <row r="69" spans="1:14" ht="25.5" x14ac:dyDescent="0.2">
      <c r="A69" s="1">
        <v>263186</v>
      </c>
      <c r="B69" s="1" t="s">
        <v>2898</v>
      </c>
      <c r="C69" s="1" t="s">
        <v>3220</v>
      </c>
      <c r="D69" s="1" t="s">
        <v>26</v>
      </c>
      <c r="E69" s="1" t="s">
        <v>3225</v>
      </c>
      <c r="F69" s="1" t="s">
        <v>3159</v>
      </c>
      <c r="G69" s="1" t="s">
        <v>25</v>
      </c>
      <c r="H69" s="1">
        <v>4310</v>
      </c>
      <c r="I69" s="1"/>
      <c r="J69" s="1"/>
      <c r="K69" s="1" t="s">
        <v>1146</v>
      </c>
      <c r="L69" s="1">
        <v>40</v>
      </c>
      <c r="M69" s="1" t="s">
        <v>3308</v>
      </c>
      <c r="N69" s="1" t="s">
        <v>553</v>
      </c>
    </row>
    <row r="70" spans="1:14" ht="25.5" x14ac:dyDescent="0.2">
      <c r="A70" s="1">
        <v>262994</v>
      </c>
      <c r="B70" s="1" t="s">
        <v>3089</v>
      </c>
      <c r="C70" s="1" t="s">
        <v>3090</v>
      </c>
      <c r="D70" s="1" t="s">
        <v>26</v>
      </c>
      <c r="E70" s="1" t="s">
        <v>550</v>
      </c>
      <c r="F70" s="1" t="s">
        <v>2934</v>
      </c>
      <c r="G70" s="1" t="s">
        <v>25</v>
      </c>
      <c r="H70" s="1">
        <v>4310</v>
      </c>
      <c r="I70" s="1"/>
      <c r="J70" s="1"/>
      <c r="K70" s="1" t="s">
        <v>552</v>
      </c>
      <c r="L70" s="1">
        <v>40</v>
      </c>
      <c r="M70" s="1" t="s">
        <v>577</v>
      </c>
      <c r="N70" s="1" t="s">
        <v>553</v>
      </c>
    </row>
    <row r="71" spans="1:14" ht="25.5" x14ac:dyDescent="0.2">
      <c r="A71" s="1">
        <v>263189</v>
      </c>
      <c r="B71" s="1" t="s">
        <v>33</v>
      </c>
      <c r="C71" s="1" t="s">
        <v>3221</v>
      </c>
      <c r="D71" s="1" t="s">
        <v>26</v>
      </c>
      <c r="E71" s="1" t="s">
        <v>3225</v>
      </c>
      <c r="F71" s="1" t="s">
        <v>3159</v>
      </c>
      <c r="G71" s="1" t="s">
        <v>25</v>
      </c>
      <c r="H71" s="1">
        <v>4310</v>
      </c>
      <c r="I71" s="1"/>
      <c r="J71" s="1"/>
      <c r="K71" s="1" t="s">
        <v>1146</v>
      </c>
      <c r="L71" s="1">
        <v>40</v>
      </c>
      <c r="M71" s="1" t="s">
        <v>3308</v>
      </c>
      <c r="N71" s="1" t="s">
        <v>553</v>
      </c>
    </row>
    <row r="72" spans="1:14" ht="38.25" x14ac:dyDescent="0.2">
      <c r="A72" s="1">
        <v>252806</v>
      </c>
      <c r="B72" s="1" t="s">
        <v>33</v>
      </c>
      <c r="C72" s="1" t="s">
        <v>649</v>
      </c>
      <c r="D72" s="1" t="s">
        <v>26</v>
      </c>
      <c r="E72" s="1" t="s">
        <v>562</v>
      </c>
      <c r="F72" s="1" t="s">
        <v>571</v>
      </c>
      <c r="G72" s="1" t="s">
        <v>25</v>
      </c>
      <c r="H72" s="1">
        <v>4310</v>
      </c>
      <c r="I72" s="1" t="s">
        <v>11</v>
      </c>
      <c r="J72" s="1"/>
      <c r="K72" s="1" t="s">
        <v>564</v>
      </c>
      <c r="L72" s="1">
        <v>40</v>
      </c>
      <c r="M72" s="1" t="s">
        <v>577</v>
      </c>
      <c r="N72" s="1" t="s">
        <v>553</v>
      </c>
    </row>
    <row r="73" spans="1:14" ht="25.5" x14ac:dyDescent="0.2">
      <c r="A73" s="1">
        <v>246766</v>
      </c>
      <c r="B73" s="1" t="s">
        <v>33</v>
      </c>
      <c r="C73" s="1" t="s">
        <v>34</v>
      </c>
      <c r="D73" s="1" t="s">
        <v>26</v>
      </c>
      <c r="E73" s="1" t="s">
        <v>650</v>
      </c>
      <c r="F73" s="1" t="s">
        <v>640</v>
      </c>
      <c r="G73" s="1" t="s">
        <v>25</v>
      </c>
      <c r="H73" s="1">
        <v>4310</v>
      </c>
      <c r="I73" s="1"/>
      <c r="J73" s="1"/>
      <c r="K73" s="1" t="s">
        <v>514</v>
      </c>
      <c r="L73" s="1">
        <v>40</v>
      </c>
      <c r="M73" s="1" t="s">
        <v>515</v>
      </c>
      <c r="N73" s="1" t="s">
        <v>200</v>
      </c>
    </row>
    <row r="74" spans="1:14" ht="25.5" x14ac:dyDescent="0.2">
      <c r="A74" s="1">
        <v>249857</v>
      </c>
      <c r="B74" s="1" t="s">
        <v>651</v>
      </c>
      <c r="C74" s="1" t="s">
        <v>652</v>
      </c>
      <c r="D74" s="1" t="s">
        <v>26</v>
      </c>
      <c r="E74" s="1" t="s">
        <v>556</v>
      </c>
      <c r="F74" s="1" t="s">
        <v>653</v>
      </c>
      <c r="G74" s="1" t="s">
        <v>25</v>
      </c>
      <c r="H74" s="1">
        <v>4310</v>
      </c>
      <c r="I74" s="1" t="s">
        <v>11</v>
      </c>
      <c r="J74" s="1"/>
      <c r="K74" s="1" t="s">
        <v>558</v>
      </c>
      <c r="L74" s="1">
        <v>40</v>
      </c>
      <c r="M74" s="1" t="s">
        <v>654</v>
      </c>
      <c r="N74" s="1" t="s">
        <v>8</v>
      </c>
    </row>
    <row r="75" spans="1:14" ht="25.5" x14ac:dyDescent="0.2">
      <c r="A75" s="1">
        <v>217968</v>
      </c>
      <c r="B75" s="1" t="s">
        <v>651</v>
      </c>
      <c r="C75" s="1" t="s">
        <v>655</v>
      </c>
      <c r="D75" s="1" t="s">
        <v>26</v>
      </c>
      <c r="E75" s="1" t="s">
        <v>512</v>
      </c>
      <c r="F75" s="1" t="s">
        <v>656</v>
      </c>
      <c r="G75" s="1" t="s">
        <v>25</v>
      </c>
      <c r="H75" s="1">
        <v>4310</v>
      </c>
      <c r="I75" s="1"/>
      <c r="J75" s="1"/>
      <c r="K75" s="1" t="s">
        <v>590</v>
      </c>
      <c r="L75" s="1">
        <v>40</v>
      </c>
      <c r="M75" s="1" t="s">
        <v>515</v>
      </c>
      <c r="N75" s="1" t="s">
        <v>591</v>
      </c>
    </row>
    <row r="76" spans="1:14" ht="25.5" x14ac:dyDescent="0.2">
      <c r="A76" s="1">
        <v>262992</v>
      </c>
      <c r="B76" s="1" t="s">
        <v>3091</v>
      </c>
      <c r="C76" s="1" t="s">
        <v>3092</v>
      </c>
      <c r="D76" s="1" t="s">
        <v>26</v>
      </c>
      <c r="E76" s="1" t="s">
        <v>550</v>
      </c>
      <c r="F76" s="1" t="s">
        <v>2934</v>
      </c>
      <c r="G76" s="1" t="s">
        <v>25</v>
      </c>
      <c r="H76" s="1">
        <v>4310</v>
      </c>
      <c r="I76" s="1"/>
      <c r="J76" s="1"/>
      <c r="K76" s="1" t="s">
        <v>552</v>
      </c>
      <c r="L76" s="1">
        <v>40</v>
      </c>
      <c r="M76" s="1" t="s">
        <v>577</v>
      </c>
      <c r="N76" s="1" t="s">
        <v>553</v>
      </c>
    </row>
    <row r="77" spans="1:14" ht="25.5" x14ac:dyDescent="0.2">
      <c r="A77" s="1">
        <v>240832</v>
      </c>
      <c r="B77" s="1" t="s">
        <v>658</v>
      </c>
      <c r="C77" s="1" t="s">
        <v>35</v>
      </c>
      <c r="D77" s="1" t="s">
        <v>26</v>
      </c>
      <c r="E77" s="1" t="s">
        <v>650</v>
      </c>
      <c r="F77" s="1" t="s">
        <v>659</v>
      </c>
      <c r="G77" s="1" t="s">
        <v>25</v>
      </c>
      <c r="H77" s="1">
        <v>4310</v>
      </c>
      <c r="I77" s="1"/>
      <c r="J77" s="1"/>
      <c r="K77" s="1" t="s">
        <v>514</v>
      </c>
      <c r="L77" s="1">
        <v>40</v>
      </c>
      <c r="M77" s="1" t="s">
        <v>515</v>
      </c>
      <c r="N77" s="1" t="s">
        <v>10</v>
      </c>
    </row>
    <row r="78" spans="1:14" ht="25.5" x14ac:dyDescent="0.2">
      <c r="A78" s="1">
        <v>262441</v>
      </c>
      <c r="B78" s="1" t="s">
        <v>2752</v>
      </c>
      <c r="C78" s="1" t="s">
        <v>2753</v>
      </c>
      <c r="D78" s="1" t="s">
        <v>26</v>
      </c>
      <c r="E78" s="1" t="s">
        <v>550</v>
      </c>
      <c r="F78" s="1" t="s">
        <v>996</v>
      </c>
      <c r="G78" s="1" t="s">
        <v>25</v>
      </c>
      <c r="H78" s="1">
        <v>4310</v>
      </c>
      <c r="I78" s="1"/>
      <c r="J78" s="1"/>
      <c r="K78" s="1" t="s">
        <v>552</v>
      </c>
      <c r="L78" s="1">
        <v>40</v>
      </c>
      <c r="M78" s="1" t="s">
        <v>577</v>
      </c>
      <c r="N78" s="1" t="s">
        <v>553</v>
      </c>
    </row>
    <row r="79" spans="1:14" ht="38.25" x14ac:dyDescent="0.2">
      <c r="A79" s="1">
        <v>252375</v>
      </c>
      <c r="B79" s="1" t="s">
        <v>660</v>
      </c>
      <c r="C79" s="1" t="s">
        <v>661</v>
      </c>
      <c r="D79" s="1" t="s">
        <v>26</v>
      </c>
      <c r="E79" s="1" t="s">
        <v>562</v>
      </c>
      <c r="F79" s="1" t="s">
        <v>662</v>
      </c>
      <c r="G79" s="1" t="s">
        <v>25</v>
      </c>
      <c r="H79" s="1">
        <v>4310</v>
      </c>
      <c r="I79" s="1" t="s">
        <v>11</v>
      </c>
      <c r="J79" s="1"/>
      <c r="K79" s="1" t="s">
        <v>564</v>
      </c>
      <c r="L79" s="1">
        <v>40</v>
      </c>
      <c r="M79" s="1" t="s">
        <v>577</v>
      </c>
      <c r="N79" s="1" t="s">
        <v>8</v>
      </c>
    </row>
    <row r="80" spans="1:14" ht="25.5" x14ac:dyDescent="0.2">
      <c r="A80" s="1">
        <v>263364</v>
      </c>
      <c r="B80" s="1" t="s">
        <v>3763</v>
      </c>
      <c r="C80" s="1" t="s">
        <v>3764</v>
      </c>
      <c r="D80" s="1" t="s">
        <v>26</v>
      </c>
      <c r="E80" s="1" t="s">
        <v>3225</v>
      </c>
      <c r="F80" s="1" t="s">
        <v>3410</v>
      </c>
      <c r="G80" s="1" t="s">
        <v>25</v>
      </c>
      <c r="H80" s="1">
        <v>4310</v>
      </c>
      <c r="I80" s="1"/>
      <c r="J80" s="1"/>
      <c r="K80" s="1" t="s">
        <v>1146</v>
      </c>
      <c r="L80" s="1">
        <v>40</v>
      </c>
      <c r="M80" s="1" t="s">
        <v>3308</v>
      </c>
      <c r="N80" s="1" t="s">
        <v>553</v>
      </c>
    </row>
    <row r="81" spans="1:14" ht="25.5" x14ac:dyDescent="0.2">
      <c r="A81" s="1">
        <v>259300</v>
      </c>
      <c r="B81" s="1" t="s">
        <v>663</v>
      </c>
      <c r="C81" s="1" t="s">
        <v>664</v>
      </c>
      <c r="D81" s="1" t="s">
        <v>26</v>
      </c>
      <c r="E81" s="1" t="s">
        <v>550</v>
      </c>
      <c r="F81" s="1" t="s">
        <v>665</v>
      </c>
      <c r="G81" s="1" t="s">
        <v>25</v>
      </c>
      <c r="H81" s="1">
        <v>4310</v>
      </c>
      <c r="I81" s="1"/>
      <c r="J81" s="1"/>
      <c r="K81" s="1" t="s">
        <v>552</v>
      </c>
      <c r="L81" s="1">
        <v>40</v>
      </c>
      <c r="M81" s="1" t="s">
        <v>577</v>
      </c>
      <c r="N81" s="1" t="s">
        <v>553</v>
      </c>
    </row>
    <row r="82" spans="1:14" ht="25.5" x14ac:dyDescent="0.2">
      <c r="A82" s="1">
        <v>245489</v>
      </c>
      <c r="B82" s="1" t="s">
        <v>538</v>
      </c>
      <c r="C82" s="1" t="s">
        <v>666</v>
      </c>
      <c r="D82" s="1" t="s">
        <v>26</v>
      </c>
      <c r="E82" s="1" t="s">
        <v>556</v>
      </c>
      <c r="F82" s="1" t="s">
        <v>667</v>
      </c>
      <c r="G82" s="1" t="s">
        <v>25</v>
      </c>
      <c r="H82" s="1">
        <v>4310</v>
      </c>
      <c r="I82" s="1" t="s">
        <v>11</v>
      </c>
      <c r="J82" s="1"/>
      <c r="K82" s="1" t="s">
        <v>558</v>
      </c>
      <c r="L82" s="1">
        <v>40</v>
      </c>
      <c r="M82" s="1" t="s">
        <v>599</v>
      </c>
      <c r="N82" s="1" t="s">
        <v>553</v>
      </c>
    </row>
    <row r="83" spans="1:14" ht="25.5" x14ac:dyDescent="0.2">
      <c r="A83" s="1">
        <v>257544</v>
      </c>
      <c r="B83" s="1" t="s">
        <v>668</v>
      </c>
      <c r="C83" s="1" t="s">
        <v>669</v>
      </c>
      <c r="D83" s="1" t="s">
        <v>26</v>
      </c>
      <c r="E83" s="1" t="s">
        <v>556</v>
      </c>
      <c r="F83" s="1" t="s">
        <v>670</v>
      </c>
      <c r="G83" s="1" t="s">
        <v>25</v>
      </c>
      <c r="H83" s="1">
        <v>4310</v>
      </c>
      <c r="I83" s="1"/>
      <c r="J83" s="1"/>
      <c r="K83" s="1" t="s">
        <v>558</v>
      </c>
      <c r="L83" s="1">
        <v>40</v>
      </c>
      <c r="M83" s="1" t="s">
        <v>559</v>
      </c>
      <c r="N83" s="1" t="s">
        <v>553</v>
      </c>
    </row>
    <row r="84" spans="1:14" ht="25.5" x14ac:dyDescent="0.2">
      <c r="A84" s="1">
        <v>262443</v>
      </c>
      <c r="B84" s="1" t="s">
        <v>2754</v>
      </c>
      <c r="C84" s="1" t="s">
        <v>2755</v>
      </c>
      <c r="D84" s="1" t="s">
        <v>26</v>
      </c>
      <c r="E84" s="1" t="s">
        <v>550</v>
      </c>
      <c r="F84" s="1" t="s">
        <v>996</v>
      </c>
      <c r="G84" s="1" t="s">
        <v>25</v>
      </c>
      <c r="H84" s="1">
        <v>4310</v>
      </c>
      <c r="I84" s="1"/>
      <c r="J84" s="1"/>
      <c r="K84" s="1" t="s">
        <v>552</v>
      </c>
      <c r="L84" s="1">
        <v>40</v>
      </c>
      <c r="M84" s="1" t="s">
        <v>577</v>
      </c>
      <c r="N84" s="1" t="s">
        <v>553</v>
      </c>
    </row>
    <row r="85" spans="1:14" ht="25.5" x14ac:dyDescent="0.2">
      <c r="A85" s="1">
        <v>263353</v>
      </c>
      <c r="B85" s="1" t="s">
        <v>2534</v>
      </c>
      <c r="C85" s="1" t="s">
        <v>3765</v>
      </c>
      <c r="D85" s="1" t="s">
        <v>26</v>
      </c>
      <c r="E85" s="1" t="s">
        <v>3484</v>
      </c>
      <c r="F85" s="1" t="s">
        <v>3410</v>
      </c>
      <c r="G85" s="1" t="s">
        <v>25</v>
      </c>
      <c r="H85" s="1">
        <v>4310</v>
      </c>
      <c r="I85" s="1"/>
      <c r="J85" s="1"/>
      <c r="K85" s="1" t="s">
        <v>1146</v>
      </c>
      <c r="L85" s="1">
        <v>40</v>
      </c>
      <c r="M85" s="1" t="s">
        <v>581</v>
      </c>
      <c r="N85" s="1" t="s">
        <v>553</v>
      </c>
    </row>
    <row r="86" spans="1:14" ht="38.25" x14ac:dyDescent="0.2">
      <c r="A86" s="1">
        <v>261593</v>
      </c>
      <c r="B86" s="1" t="s">
        <v>671</v>
      </c>
      <c r="C86" s="1" t="s">
        <v>672</v>
      </c>
      <c r="D86" s="1" t="s">
        <v>26</v>
      </c>
      <c r="E86" s="1" t="s">
        <v>562</v>
      </c>
      <c r="F86" s="1" t="s">
        <v>507</v>
      </c>
      <c r="G86" s="1" t="s">
        <v>25</v>
      </c>
      <c r="H86" s="1">
        <v>4310</v>
      </c>
      <c r="I86" s="1"/>
      <c r="J86" s="1"/>
      <c r="K86" s="1" t="s">
        <v>564</v>
      </c>
      <c r="L86" s="1">
        <v>40</v>
      </c>
      <c r="M86" s="1" t="s">
        <v>577</v>
      </c>
      <c r="N86" s="1" t="s">
        <v>553</v>
      </c>
    </row>
    <row r="87" spans="1:14" ht="25.5" x14ac:dyDescent="0.2">
      <c r="A87" s="1">
        <v>263362</v>
      </c>
      <c r="B87" s="1" t="s">
        <v>3766</v>
      </c>
      <c r="C87" s="1" t="s">
        <v>3767</v>
      </c>
      <c r="D87" s="1" t="s">
        <v>26</v>
      </c>
      <c r="E87" s="1" t="s">
        <v>3484</v>
      </c>
      <c r="F87" s="1" t="s">
        <v>3410</v>
      </c>
      <c r="G87" s="1" t="s">
        <v>25</v>
      </c>
      <c r="H87" s="1">
        <v>4310</v>
      </c>
      <c r="I87" s="1"/>
      <c r="J87" s="1"/>
      <c r="K87" s="1" t="s">
        <v>1146</v>
      </c>
      <c r="L87" s="1">
        <v>40</v>
      </c>
      <c r="M87" s="1" t="s">
        <v>581</v>
      </c>
      <c r="N87" s="1" t="s">
        <v>553</v>
      </c>
    </row>
    <row r="88" spans="1:14" ht="25.5" x14ac:dyDescent="0.2">
      <c r="A88" s="1">
        <v>229882</v>
      </c>
      <c r="B88" s="1" t="s">
        <v>673</v>
      </c>
      <c r="C88" s="1" t="s">
        <v>674</v>
      </c>
      <c r="D88" s="1" t="s">
        <v>26</v>
      </c>
      <c r="E88" s="1" t="s">
        <v>550</v>
      </c>
      <c r="F88" s="1" t="s">
        <v>675</v>
      </c>
      <c r="G88" s="1" t="s">
        <v>25</v>
      </c>
      <c r="H88" s="1">
        <v>4310</v>
      </c>
      <c r="I88" s="1" t="s">
        <v>11</v>
      </c>
      <c r="J88" s="1"/>
      <c r="K88" s="1" t="s">
        <v>552</v>
      </c>
      <c r="L88" s="1">
        <v>40</v>
      </c>
      <c r="M88" s="1" t="s">
        <v>577</v>
      </c>
      <c r="N88" s="1" t="s">
        <v>8</v>
      </c>
    </row>
    <row r="89" spans="1:14" ht="25.5" x14ac:dyDescent="0.2">
      <c r="A89" s="1">
        <v>263368</v>
      </c>
      <c r="B89" s="1" t="s">
        <v>3768</v>
      </c>
      <c r="C89" s="1" t="s">
        <v>3769</v>
      </c>
      <c r="D89" s="1" t="s">
        <v>26</v>
      </c>
      <c r="E89" s="1" t="s">
        <v>3225</v>
      </c>
      <c r="F89" s="1" t="s">
        <v>3410</v>
      </c>
      <c r="G89" s="1" t="s">
        <v>25</v>
      </c>
      <c r="H89" s="1">
        <v>4310</v>
      </c>
      <c r="I89" s="1"/>
      <c r="J89" s="1"/>
      <c r="K89" s="1" t="s">
        <v>1146</v>
      </c>
      <c r="L89" s="1">
        <v>40</v>
      </c>
      <c r="M89" s="1" t="s">
        <v>3308</v>
      </c>
      <c r="N89" s="1" t="s">
        <v>553</v>
      </c>
    </row>
    <row r="90" spans="1:14" ht="25.5" x14ac:dyDescent="0.2">
      <c r="A90" s="1">
        <v>263360</v>
      </c>
      <c r="B90" s="1" t="s">
        <v>3770</v>
      </c>
      <c r="C90" s="1" t="s">
        <v>21</v>
      </c>
      <c r="D90" s="1" t="s">
        <v>26</v>
      </c>
      <c r="E90" s="1" t="s">
        <v>3225</v>
      </c>
      <c r="F90" s="1" t="s">
        <v>3410</v>
      </c>
      <c r="G90" s="1" t="s">
        <v>25</v>
      </c>
      <c r="H90" s="1">
        <v>4310</v>
      </c>
      <c r="I90" s="1"/>
      <c r="J90" s="1"/>
      <c r="K90" s="1" t="s">
        <v>1146</v>
      </c>
      <c r="L90" s="1">
        <v>40</v>
      </c>
      <c r="M90" s="1" t="s">
        <v>3308</v>
      </c>
      <c r="N90" s="1" t="s">
        <v>553</v>
      </c>
    </row>
    <row r="91" spans="1:14" ht="25.5" x14ac:dyDescent="0.2">
      <c r="A91" s="1">
        <v>263358</v>
      </c>
      <c r="B91" s="1" t="s">
        <v>3771</v>
      </c>
      <c r="C91" s="1" t="s">
        <v>3772</v>
      </c>
      <c r="D91" s="1" t="s">
        <v>26</v>
      </c>
      <c r="E91" s="1" t="s">
        <v>3225</v>
      </c>
      <c r="F91" s="1" t="s">
        <v>3410</v>
      </c>
      <c r="G91" s="1" t="s">
        <v>25</v>
      </c>
      <c r="H91" s="1">
        <v>4310</v>
      </c>
      <c r="I91" s="1"/>
      <c r="J91" s="1"/>
      <c r="K91" s="1" t="s">
        <v>1146</v>
      </c>
      <c r="L91" s="1">
        <v>40</v>
      </c>
      <c r="M91" s="1" t="s">
        <v>3308</v>
      </c>
      <c r="N91" s="1" t="s">
        <v>553</v>
      </c>
    </row>
    <row r="92" spans="1:14" ht="38.25" x14ac:dyDescent="0.2">
      <c r="A92" s="1">
        <v>257047</v>
      </c>
      <c r="B92" s="1" t="s">
        <v>676</v>
      </c>
      <c r="C92" s="1" t="s">
        <v>677</v>
      </c>
      <c r="D92" s="1" t="s">
        <v>26</v>
      </c>
      <c r="E92" s="1" t="s">
        <v>562</v>
      </c>
      <c r="F92" s="1" t="s">
        <v>678</v>
      </c>
      <c r="G92" s="1" t="s">
        <v>25</v>
      </c>
      <c r="H92" s="1">
        <v>4310</v>
      </c>
      <c r="I92" s="1"/>
      <c r="J92" s="1"/>
      <c r="K92" s="1" t="s">
        <v>564</v>
      </c>
      <c r="L92" s="1">
        <v>40</v>
      </c>
      <c r="M92" s="1" t="s">
        <v>577</v>
      </c>
      <c r="N92" s="1" t="s">
        <v>553</v>
      </c>
    </row>
    <row r="93" spans="1:14" ht="38.25" x14ac:dyDescent="0.2">
      <c r="A93" s="1">
        <v>262012</v>
      </c>
      <c r="B93" s="1" t="s">
        <v>679</v>
      </c>
      <c r="C93" s="1" t="s">
        <v>680</v>
      </c>
      <c r="D93" s="1" t="s">
        <v>26</v>
      </c>
      <c r="E93" s="1" t="s">
        <v>562</v>
      </c>
      <c r="F93" s="1" t="s">
        <v>580</v>
      </c>
      <c r="G93" s="1" t="s">
        <v>25</v>
      </c>
      <c r="H93" s="1">
        <v>4310</v>
      </c>
      <c r="I93" s="1"/>
      <c r="J93" s="1"/>
      <c r="K93" s="1" t="s">
        <v>564</v>
      </c>
      <c r="L93" s="1">
        <v>40</v>
      </c>
      <c r="M93" s="1" t="s">
        <v>577</v>
      </c>
      <c r="N93" s="1" t="s">
        <v>553</v>
      </c>
    </row>
    <row r="94" spans="1:14" ht="25.5" x14ac:dyDescent="0.2">
      <c r="A94" s="1">
        <v>260725</v>
      </c>
      <c r="B94" s="1" t="s">
        <v>681</v>
      </c>
      <c r="C94" s="1" t="s">
        <v>682</v>
      </c>
      <c r="D94" s="1" t="s">
        <v>26</v>
      </c>
      <c r="E94" s="1" t="s">
        <v>550</v>
      </c>
      <c r="F94" s="1" t="s">
        <v>611</v>
      </c>
      <c r="G94" s="1" t="s">
        <v>25</v>
      </c>
      <c r="H94" s="1">
        <v>4310</v>
      </c>
      <c r="I94" s="1"/>
      <c r="J94" s="1"/>
      <c r="K94" s="1" t="s">
        <v>552</v>
      </c>
      <c r="L94" s="1">
        <v>40</v>
      </c>
      <c r="M94" s="1" t="s">
        <v>577</v>
      </c>
      <c r="N94" s="1" t="s">
        <v>553</v>
      </c>
    </row>
    <row r="95" spans="1:14" ht="25.5" x14ac:dyDescent="0.2">
      <c r="A95" s="1">
        <v>245486</v>
      </c>
      <c r="B95" s="1" t="s">
        <v>683</v>
      </c>
      <c r="C95" s="1" t="s">
        <v>684</v>
      </c>
      <c r="D95" s="1" t="s">
        <v>26</v>
      </c>
      <c r="E95" s="1" t="s">
        <v>556</v>
      </c>
      <c r="F95" s="1" t="s">
        <v>667</v>
      </c>
      <c r="G95" s="1" t="s">
        <v>25</v>
      </c>
      <c r="H95" s="1">
        <v>4310</v>
      </c>
      <c r="I95" s="1" t="s">
        <v>11</v>
      </c>
      <c r="J95" s="1"/>
      <c r="K95" s="1" t="s">
        <v>558</v>
      </c>
      <c r="L95" s="1">
        <v>40</v>
      </c>
      <c r="M95" s="1" t="s">
        <v>599</v>
      </c>
      <c r="N95" s="1" t="s">
        <v>553</v>
      </c>
    </row>
    <row r="96" spans="1:14" ht="38.25" x14ac:dyDescent="0.2">
      <c r="A96" s="1">
        <v>254134</v>
      </c>
      <c r="B96" s="1" t="s">
        <v>685</v>
      </c>
      <c r="C96" s="1" t="s">
        <v>24</v>
      </c>
      <c r="D96" s="1" t="s">
        <v>26</v>
      </c>
      <c r="E96" s="1" t="s">
        <v>562</v>
      </c>
      <c r="F96" s="1" t="s">
        <v>686</v>
      </c>
      <c r="G96" s="1" t="s">
        <v>25</v>
      </c>
      <c r="H96" s="1">
        <v>4310</v>
      </c>
      <c r="I96" s="1" t="s">
        <v>11</v>
      </c>
      <c r="J96" s="1" t="s">
        <v>11</v>
      </c>
      <c r="K96" s="1" t="s">
        <v>564</v>
      </c>
      <c r="L96" s="1">
        <v>40</v>
      </c>
      <c r="M96" s="1" t="s">
        <v>577</v>
      </c>
      <c r="N96" s="1" t="s">
        <v>10</v>
      </c>
    </row>
    <row r="97" spans="1:14" ht="25.5" x14ac:dyDescent="0.2">
      <c r="A97" s="1">
        <v>261540</v>
      </c>
      <c r="B97" s="1" t="s">
        <v>687</v>
      </c>
      <c r="C97" s="1" t="s">
        <v>688</v>
      </c>
      <c r="D97" s="1" t="s">
        <v>26</v>
      </c>
      <c r="E97" s="1" t="s">
        <v>556</v>
      </c>
      <c r="F97" s="1" t="s">
        <v>507</v>
      </c>
      <c r="G97" s="1" t="s">
        <v>25</v>
      </c>
      <c r="H97" s="1">
        <v>4310</v>
      </c>
      <c r="I97" s="1"/>
      <c r="J97" s="1"/>
      <c r="K97" s="1" t="s">
        <v>558</v>
      </c>
      <c r="L97" s="1">
        <v>40</v>
      </c>
      <c r="M97" s="1" t="s">
        <v>599</v>
      </c>
      <c r="N97" s="1" t="s">
        <v>553</v>
      </c>
    </row>
    <row r="98" spans="1:14" ht="25.5" x14ac:dyDescent="0.2">
      <c r="A98" s="1">
        <v>253493</v>
      </c>
      <c r="B98" s="1" t="s">
        <v>689</v>
      </c>
      <c r="C98" s="1" t="s">
        <v>690</v>
      </c>
      <c r="D98" s="1" t="s">
        <v>26</v>
      </c>
      <c r="E98" s="1" t="s">
        <v>556</v>
      </c>
      <c r="F98" s="1" t="s">
        <v>691</v>
      </c>
      <c r="G98" s="1" t="s">
        <v>25</v>
      </c>
      <c r="H98" s="1">
        <v>4310</v>
      </c>
      <c r="I98" s="1" t="s">
        <v>11</v>
      </c>
      <c r="J98" s="1"/>
      <c r="K98" s="1" t="s">
        <v>558</v>
      </c>
      <c r="L98" s="1">
        <v>40</v>
      </c>
      <c r="M98" s="1" t="s">
        <v>599</v>
      </c>
      <c r="N98" s="1" t="s">
        <v>553</v>
      </c>
    </row>
    <row r="99" spans="1:14" ht="25.5" x14ac:dyDescent="0.2">
      <c r="A99" s="1">
        <v>263359</v>
      </c>
      <c r="B99" s="1" t="s">
        <v>3773</v>
      </c>
      <c r="C99" s="1" t="s">
        <v>3774</v>
      </c>
      <c r="D99" s="1" t="s">
        <v>26</v>
      </c>
      <c r="E99" s="1" t="s">
        <v>3225</v>
      </c>
      <c r="F99" s="1" t="s">
        <v>3410</v>
      </c>
      <c r="G99" s="1" t="s">
        <v>25</v>
      </c>
      <c r="H99" s="1">
        <v>4310</v>
      </c>
      <c r="I99" s="1"/>
      <c r="J99" s="1"/>
      <c r="K99" s="1" t="s">
        <v>1146</v>
      </c>
      <c r="L99" s="1">
        <v>40</v>
      </c>
      <c r="M99" s="1" t="s">
        <v>3308</v>
      </c>
      <c r="N99" s="1" t="s">
        <v>553</v>
      </c>
    </row>
    <row r="100" spans="1:14" ht="25.5" x14ac:dyDescent="0.2">
      <c r="A100" s="1">
        <v>253312</v>
      </c>
      <c r="B100" s="1" t="s">
        <v>692</v>
      </c>
      <c r="C100" s="1" t="s">
        <v>15</v>
      </c>
      <c r="D100" s="1" t="s">
        <v>26</v>
      </c>
      <c r="E100" s="1" t="s">
        <v>550</v>
      </c>
      <c r="F100" s="1" t="s">
        <v>693</v>
      </c>
      <c r="G100" s="1" t="s">
        <v>25</v>
      </c>
      <c r="H100" s="1">
        <v>4310</v>
      </c>
      <c r="I100" s="1" t="s">
        <v>11</v>
      </c>
      <c r="J100" s="1"/>
      <c r="K100" s="1" t="s">
        <v>552</v>
      </c>
      <c r="L100" s="1">
        <v>40</v>
      </c>
      <c r="M100" s="1" t="s">
        <v>577</v>
      </c>
      <c r="N100" s="1" t="s">
        <v>553</v>
      </c>
    </row>
    <row r="101" spans="1:14" ht="38.25" x14ac:dyDescent="0.2">
      <c r="A101" s="1">
        <v>260484</v>
      </c>
      <c r="B101" s="1" t="s">
        <v>694</v>
      </c>
      <c r="C101" s="1" t="s">
        <v>695</v>
      </c>
      <c r="D101" s="1" t="s">
        <v>26</v>
      </c>
      <c r="E101" s="1" t="s">
        <v>562</v>
      </c>
      <c r="F101" s="1" t="s">
        <v>543</v>
      </c>
      <c r="G101" s="1" t="s">
        <v>25</v>
      </c>
      <c r="H101" s="1">
        <v>4310</v>
      </c>
      <c r="I101" s="1"/>
      <c r="J101" s="1"/>
      <c r="K101" s="1" t="s">
        <v>564</v>
      </c>
      <c r="L101" s="1">
        <v>40</v>
      </c>
      <c r="M101" s="1" t="s">
        <v>577</v>
      </c>
      <c r="N101" s="1" t="s">
        <v>553</v>
      </c>
    </row>
    <row r="102" spans="1:14" ht="38.25" x14ac:dyDescent="0.2">
      <c r="A102" s="1">
        <v>260495</v>
      </c>
      <c r="B102" s="1" t="s">
        <v>39</v>
      </c>
      <c r="C102" s="1" t="s">
        <v>697</v>
      </c>
      <c r="D102" s="1" t="s">
        <v>26</v>
      </c>
      <c r="E102" s="1" t="s">
        <v>562</v>
      </c>
      <c r="F102" s="1" t="s">
        <v>543</v>
      </c>
      <c r="G102" s="1" t="s">
        <v>25</v>
      </c>
      <c r="H102" s="1">
        <v>4310</v>
      </c>
      <c r="I102" s="1"/>
      <c r="J102" s="1"/>
      <c r="K102" s="1" t="s">
        <v>564</v>
      </c>
      <c r="L102" s="1">
        <v>40</v>
      </c>
      <c r="M102" s="1" t="s">
        <v>577</v>
      </c>
      <c r="N102" s="1" t="s">
        <v>553</v>
      </c>
    </row>
    <row r="103" spans="1:14" ht="25.5" x14ac:dyDescent="0.2">
      <c r="A103" s="1">
        <v>245427</v>
      </c>
      <c r="B103" s="1" t="s">
        <v>39</v>
      </c>
      <c r="C103" s="1" t="s">
        <v>696</v>
      </c>
      <c r="D103" s="1" t="s">
        <v>26</v>
      </c>
      <c r="E103" s="1" t="s">
        <v>556</v>
      </c>
      <c r="F103" s="1" t="s">
        <v>576</v>
      </c>
      <c r="G103" s="1" t="s">
        <v>25</v>
      </c>
      <c r="H103" s="1">
        <v>4310</v>
      </c>
      <c r="I103" s="1" t="s">
        <v>11</v>
      </c>
      <c r="J103" s="1"/>
      <c r="K103" s="1" t="s">
        <v>558</v>
      </c>
      <c r="L103" s="1">
        <v>40</v>
      </c>
      <c r="M103" s="1" t="s">
        <v>599</v>
      </c>
      <c r="N103" s="1" t="s">
        <v>553</v>
      </c>
    </row>
    <row r="104" spans="1:14" ht="25.5" x14ac:dyDescent="0.2">
      <c r="A104" s="1">
        <v>262437</v>
      </c>
      <c r="B104" s="1" t="s">
        <v>2756</v>
      </c>
      <c r="C104" s="1" t="s">
        <v>2757</v>
      </c>
      <c r="D104" s="1" t="s">
        <v>26</v>
      </c>
      <c r="E104" s="1" t="s">
        <v>550</v>
      </c>
      <c r="F104" s="1" t="s">
        <v>996</v>
      </c>
      <c r="G104" s="1" t="s">
        <v>25</v>
      </c>
      <c r="H104" s="1">
        <v>4310</v>
      </c>
      <c r="I104" s="1"/>
      <c r="J104" s="1"/>
      <c r="K104" s="1" t="s">
        <v>552</v>
      </c>
      <c r="L104" s="1">
        <v>40</v>
      </c>
      <c r="M104" s="1" t="s">
        <v>577</v>
      </c>
      <c r="N104" s="1" t="s">
        <v>553</v>
      </c>
    </row>
    <row r="105" spans="1:14" ht="38.25" x14ac:dyDescent="0.2">
      <c r="A105" s="1">
        <v>262797</v>
      </c>
      <c r="B105" s="1" t="s">
        <v>2824</v>
      </c>
      <c r="C105" s="1" t="s">
        <v>605</v>
      </c>
      <c r="D105" s="1" t="s">
        <v>26</v>
      </c>
      <c r="E105" s="1" t="s">
        <v>562</v>
      </c>
      <c r="F105" s="1" t="s">
        <v>2796</v>
      </c>
      <c r="G105" s="1" t="s">
        <v>25</v>
      </c>
      <c r="H105" s="1">
        <v>4310</v>
      </c>
      <c r="I105" s="1"/>
      <c r="J105" s="1"/>
      <c r="K105" s="1" t="s">
        <v>564</v>
      </c>
      <c r="L105" s="1">
        <v>40</v>
      </c>
      <c r="M105" s="1" t="s">
        <v>577</v>
      </c>
      <c r="N105" s="1" t="s">
        <v>553</v>
      </c>
    </row>
    <row r="106" spans="1:14" ht="25.5" x14ac:dyDescent="0.2">
      <c r="A106" s="1">
        <v>255204</v>
      </c>
      <c r="B106" s="1" t="s">
        <v>701</v>
      </c>
      <c r="C106" s="1" t="s">
        <v>702</v>
      </c>
      <c r="D106" s="1" t="s">
        <v>40</v>
      </c>
      <c r="E106" s="1" t="s">
        <v>512</v>
      </c>
      <c r="F106" s="1" t="s">
        <v>703</v>
      </c>
      <c r="G106" s="1" t="s">
        <v>25</v>
      </c>
      <c r="H106" s="1">
        <v>4310</v>
      </c>
      <c r="I106" s="1"/>
      <c r="J106" s="1" t="s">
        <v>11</v>
      </c>
      <c r="K106" s="1" t="s">
        <v>514</v>
      </c>
      <c r="L106" s="1">
        <v>40</v>
      </c>
      <c r="M106" s="1" t="s">
        <v>515</v>
      </c>
      <c r="N106" s="1" t="s">
        <v>704</v>
      </c>
    </row>
    <row r="107" spans="1:14" ht="25.5" x14ac:dyDescent="0.2">
      <c r="A107" s="1">
        <v>238894</v>
      </c>
      <c r="B107" s="1" t="s">
        <v>706</v>
      </c>
      <c r="C107" s="1" t="s">
        <v>707</v>
      </c>
      <c r="D107" s="1" t="s">
        <v>40</v>
      </c>
      <c r="E107" s="1" t="s">
        <v>708</v>
      </c>
      <c r="F107" s="1" t="s">
        <v>709</v>
      </c>
      <c r="G107" s="1" t="s">
        <v>25</v>
      </c>
      <c r="H107" s="1">
        <v>4310</v>
      </c>
      <c r="I107" s="1"/>
      <c r="J107" s="1"/>
      <c r="K107" s="1" t="s">
        <v>397</v>
      </c>
      <c r="L107" s="1">
        <v>40</v>
      </c>
      <c r="M107" s="1" t="s">
        <v>509</v>
      </c>
      <c r="N107" s="1" t="s">
        <v>492</v>
      </c>
    </row>
    <row r="108" spans="1:14" ht="25.5" x14ac:dyDescent="0.2">
      <c r="A108" s="1">
        <v>148975</v>
      </c>
      <c r="B108" s="1" t="s">
        <v>13</v>
      </c>
      <c r="C108" s="1" t="s">
        <v>29</v>
      </c>
      <c r="D108" s="1" t="s">
        <v>40</v>
      </c>
      <c r="E108" s="1" t="s">
        <v>711</v>
      </c>
      <c r="F108" s="1" t="s">
        <v>712</v>
      </c>
      <c r="G108" s="1" t="s">
        <v>25</v>
      </c>
      <c r="H108" s="1">
        <v>4310</v>
      </c>
      <c r="I108" s="1"/>
      <c r="J108" s="1"/>
      <c r="K108" s="1" t="s">
        <v>514</v>
      </c>
      <c r="L108" s="1">
        <v>40</v>
      </c>
      <c r="M108" s="1"/>
      <c r="N108" s="1" t="s">
        <v>8</v>
      </c>
    </row>
    <row r="109" spans="1:14" ht="25.5" x14ac:dyDescent="0.2">
      <c r="A109" s="1">
        <v>142551</v>
      </c>
      <c r="B109" s="1" t="s">
        <v>13</v>
      </c>
      <c r="C109" s="1" t="s">
        <v>517</v>
      </c>
      <c r="D109" s="1" t="s">
        <v>40</v>
      </c>
      <c r="E109" s="1" t="s">
        <v>711</v>
      </c>
      <c r="F109" s="1" t="s">
        <v>519</v>
      </c>
      <c r="G109" s="1" t="s">
        <v>25</v>
      </c>
      <c r="H109" s="1">
        <v>4310</v>
      </c>
      <c r="I109" s="1"/>
      <c r="J109" s="1"/>
      <c r="K109" s="1" t="s">
        <v>514</v>
      </c>
      <c r="L109" s="1">
        <v>40</v>
      </c>
      <c r="M109" s="1" t="s">
        <v>515</v>
      </c>
      <c r="N109" s="1" t="s">
        <v>8</v>
      </c>
    </row>
    <row r="110" spans="1:14" ht="25.5" x14ac:dyDescent="0.2">
      <c r="A110" s="1">
        <v>260325</v>
      </c>
      <c r="B110" s="1" t="s">
        <v>713</v>
      </c>
      <c r="C110" s="1" t="s">
        <v>14</v>
      </c>
      <c r="D110" s="1" t="s">
        <v>40</v>
      </c>
      <c r="E110" s="1" t="s">
        <v>714</v>
      </c>
      <c r="F110" s="1" t="s">
        <v>715</v>
      </c>
      <c r="G110" s="1" t="s">
        <v>25</v>
      </c>
      <c r="H110" s="1">
        <v>4310</v>
      </c>
      <c r="I110" s="1"/>
      <c r="J110" s="1"/>
      <c r="K110" s="1" t="s">
        <v>398</v>
      </c>
      <c r="L110" s="1">
        <v>40</v>
      </c>
      <c r="M110" s="1" t="s">
        <v>509</v>
      </c>
      <c r="N110" s="1" t="s">
        <v>492</v>
      </c>
    </row>
    <row r="111" spans="1:14" ht="25.5" x14ac:dyDescent="0.2">
      <c r="A111" s="1">
        <v>250565</v>
      </c>
      <c r="B111" s="1" t="s">
        <v>595</v>
      </c>
      <c r="C111" s="1" t="s">
        <v>716</v>
      </c>
      <c r="D111" s="1" t="s">
        <v>40</v>
      </c>
      <c r="E111" s="1" t="s">
        <v>708</v>
      </c>
      <c r="F111" s="1" t="s">
        <v>566</v>
      </c>
      <c r="G111" s="1" t="s">
        <v>25</v>
      </c>
      <c r="H111" s="1">
        <v>4310</v>
      </c>
      <c r="I111" s="1"/>
      <c r="J111" s="1"/>
      <c r="K111" s="1" t="s">
        <v>397</v>
      </c>
      <c r="L111" s="1">
        <v>40</v>
      </c>
      <c r="M111" s="1" t="s">
        <v>509</v>
      </c>
      <c r="N111" s="1" t="s">
        <v>492</v>
      </c>
    </row>
    <row r="112" spans="1:14" ht="25.5" x14ac:dyDescent="0.2">
      <c r="A112" s="1">
        <v>258755</v>
      </c>
      <c r="B112" s="1" t="s">
        <v>22</v>
      </c>
      <c r="C112" s="1" t="s">
        <v>717</v>
      </c>
      <c r="D112" s="1" t="s">
        <v>40</v>
      </c>
      <c r="E112" s="1" t="s">
        <v>708</v>
      </c>
      <c r="F112" s="1" t="s">
        <v>718</v>
      </c>
      <c r="G112" s="1" t="s">
        <v>25</v>
      </c>
      <c r="H112" s="1">
        <v>4310</v>
      </c>
      <c r="I112" s="1" t="s">
        <v>11</v>
      </c>
      <c r="J112" s="1"/>
      <c r="K112" s="1" t="s">
        <v>397</v>
      </c>
      <c r="L112" s="1">
        <v>40</v>
      </c>
      <c r="M112" s="1" t="s">
        <v>509</v>
      </c>
      <c r="N112" s="1" t="s">
        <v>492</v>
      </c>
    </row>
    <row r="113" spans="1:14" ht="25.5" x14ac:dyDescent="0.2">
      <c r="A113" s="1">
        <v>234856</v>
      </c>
      <c r="B113" s="1" t="s">
        <v>719</v>
      </c>
      <c r="C113" s="1" t="s">
        <v>720</v>
      </c>
      <c r="D113" s="1" t="s">
        <v>40</v>
      </c>
      <c r="E113" s="1" t="s">
        <v>512</v>
      </c>
      <c r="F113" s="1" t="s">
        <v>721</v>
      </c>
      <c r="G113" s="1" t="s">
        <v>25</v>
      </c>
      <c r="H113" s="1">
        <v>4310</v>
      </c>
      <c r="I113" s="1"/>
      <c r="J113" s="1"/>
      <c r="K113" s="1" t="s">
        <v>514</v>
      </c>
      <c r="L113" s="1">
        <v>40</v>
      </c>
      <c r="M113" s="1" t="s">
        <v>515</v>
      </c>
      <c r="N113" s="1" t="s">
        <v>704</v>
      </c>
    </row>
    <row r="114" spans="1:14" ht="25.5" x14ac:dyDescent="0.2">
      <c r="A114" s="1">
        <v>256731</v>
      </c>
      <c r="B114" s="1" t="s">
        <v>722</v>
      </c>
      <c r="C114" s="1" t="s">
        <v>723</v>
      </c>
      <c r="D114" s="1" t="s">
        <v>40</v>
      </c>
      <c r="E114" s="1" t="s">
        <v>708</v>
      </c>
      <c r="F114" s="1" t="s">
        <v>589</v>
      </c>
      <c r="G114" s="1" t="s">
        <v>25</v>
      </c>
      <c r="H114" s="1">
        <v>4310</v>
      </c>
      <c r="I114" s="1" t="s">
        <v>11</v>
      </c>
      <c r="J114" s="1"/>
      <c r="K114" s="1" t="s">
        <v>397</v>
      </c>
      <c r="L114" s="1">
        <v>40</v>
      </c>
      <c r="M114" s="1" t="s">
        <v>509</v>
      </c>
      <c r="N114" s="1" t="s">
        <v>492</v>
      </c>
    </row>
    <row r="115" spans="1:14" ht="25.5" x14ac:dyDescent="0.2">
      <c r="A115" s="1">
        <v>259026</v>
      </c>
      <c r="B115" s="1" t="s">
        <v>726</v>
      </c>
      <c r="C115" s="1" t="s">
        <v>727</v>
      </c>
      <c r="D115" s="1" t="s">
        <v>40</v>
      </c>
      <c r="E115" s="1" t="s">
        <v>708</v>
      </c>
      <c r="F115" s="1" t="s">
        <v>728</v>
      </c>
      <c r="G115" s="1" t="s">
        <v>25</v>
      </c>
      <c r="H115" s="1">
        <v>4310</v>
      </c>
      <c r="I115" s="1"/>
      <c r="J115" s="1" t="s">
        <v>11</v>
      </c>
      <c r="K115" s="1" t="s">
        <v>397</v>
      </c>
      <c r="L115" s="1">
        <v>40</v>
      </c>
      <c r="M115" s="1" t="s">
        <v>509</v>
      </c>
      <c r="N115" s="1" t="s">
        <v>492</v>
      </c>
    </row>
    <row r="116" spans="1:14" ht="25.5" x14ac:dyDescent="0.2">
      <c r="A116" s="1">
        <v>257759</v>
      </c>
      <c r="B116" s="1" t="s">
        <v>729</v>
      </c>
      <c r="C116" s="1" t="s">
        <v>730</v>
      </c>
      <c r="D116" s="1" t="s">
        <v>40</v>
      </c>
      <c r="E116" s="1" t="s">
        <v>708</v>
      </c>
      <c r="F116" s="1" t="s">
        <v>657</v>
      </c>
      <c r="G116" s="1" t="s">
        <v>25</v>
      </c>
      <c r="H116" s="1">
        <v>4310</v>
      </c>
      <c r="I116" s="1"/>
      <c r="J116" s="1" t="s">
        <v>11</v>
      </c>
      <c r="K116" s="1" t="s">
        <v>397</v>
      </c>
      <c r="L116" s="1">
        <v>40</v>
      </c>
      <c r="M116" s="1" t="s">
        <v>509</v>
      </c>
      <c r="N116" s="1" t="s">
        <v>492</v>
      </c>
    </row>
    <row r="117" spans="1:14" ht="25.5" x14ac:dyDescent="0.2">
      <c r="A117" s="1">
        <v>243853</v>
      </c>
      <c r="B117" s="1" t="s">
        <v>731</v>
      </c>
      <c r="C117" s="1" t="s">
        <v>732</v>
      </c>
      <c r="D117" s="1" t="s">
        <v>40</v>
      </c>
      <c r="E117" s="1" t="s">
        <v>714</v>
      </c>
      <c r="F117" s="1" t="s">
        <v>724</v>
      </c>
      <c r="G117" s="1" t="s">
        <v>25</v>
      </c>
      <c r="H117" s="1">
        <v>4310</v>
      </c>
      <c r="I117" s="1"/>
      <c r="J117" s="1"/>
      <c r="K117" s="1" t="s">
        <v>398</v>
      </c>
      <c r="L117" s="1">
        <v>40</v>
      </c>
      <c r="M117" s="1" t="s">
        <v>509</v>
      </c>
      <c r="N117" s="1" t="s">
        <v>492</v>
      </c>
    </row>
    <row r="118" spans="1:14" ht="25.5" x14ac:dyDescent="0.2">
      <c r="A118" s="1">
        <v>247899</v>
      </c>
      <c r="B118" s="1" t="s">
        <v>733</v>
      </c>
      <c r="C118" s="1" t="s">
        <v>614</v>
      </c>
      <c r="D118" s="1" t="s">
        <v>40</v>
      </c>
      <c r="E118" s="1" t="s">
        <v>714</v>
      </c>
      <c r="F118" s="1" t="s">
        <v>724</v>
      </c>
      <c r="G118" s="1" t="s">
        <v>25</v>
      </c>
      <c r="H118" s="1">
        <v>4310</v>
      </c>
      <c r="I118" s="1"/>
      <c r="J118" s="1"/>
      <c r="K118" s="1" t="s">
        <v>398</v>
      </c>
      <c r="L118" s="1">
        <v>40</v>
      </c>
      <c r="M118" s="1" t="s">
        <v>509</v>
      </c>
      <c r="N118" s="1" t="s">
        <v>492</v>
      </c>
    </row>
    <row r="119" spans="1:14" ht="25.5" x14ac:dyDescent="0.2">
      <c r="A119" s="1">
        <v>259576</v>
      </c>
      <c r="B119" s="1" t="s">
        <v>734</v>
      </c>
      <c r="C119" s="1" t="s">
        <v>735</v>
      </c>
      <c r="D119" s="1" t="s">
        <v>40</v>
      </c>
      <c r="E119" s="1" t="s">
        <v>708</v>
      </c>
      <c r="F119" s="1" t="s">
        <v>736</v>
      </c>
      <c r="G119" s="1" t="s">
        <v>25</v>
      </c>
      <c r="H119" s="1">
        <v>4310</v>
      </c>
      <c r="I119" s="1"/>
      <c r="J119" s="1" t="s">
        <v>11</v>
      </c>
      <c r="K119" s="1" t="s">
        <v>397</v>
      </c>
      <c r="L119" s="1">
        <v>40</v>
      </c>
      <c r="M119" s="1" t="s">
        <v>509</v>
      </c>
      <c r="N119" s="1" t="s">
        <v>492</v>
      </c>
    </row>
    <row r="120" spans="1:14" ht="25.5" x14ac:dyDescent="0.2">
      <c r="A120" s="1">
        <v>260861</v>
      </c>
      <c r="B120" s="1" t="s">
        <v>737</v>
      </c>
      <c r="C120" s="1" t="s">
        <v>24</v>
      </c>
      <c r="D120" s="1" t="s">
        <v>40</v>
      </c>
      <c r="E120" s="1" t="s">
        <v>708</v>
      </c>
      <c r="F120" s="1" t="s">
        <v>724</v>
      </c>
      <c r="G120" s="1" t="s">
        <v>25</v>
      </c>
      <c r="H120" s="1">
        <v>4310</v>
      </c>
      <c r="I120" s="1"/>
      <c r="J120" s="1"/>
      <c r="K120" s="1" t="s">
        <v>397</v>
      </c>
      <c r="L120" s="1">
        <v>40</v>
      </c>
      <c r="M120" s="1" t="s">
        <v>509</v>
      </c>
      <c r="N120" s="1" t="s">
        <v>492</v>
      </c>
    </row>
    <row r="121" spans="1:14" ht="25.5" x14ac:dyDescent="0.2">
      <c r="A121" s="1">
        <v>256492</v>
      </c>
      <c r="B121" s="1" t="s">
        <v>651</v>
      </c>
      <c r="C121" s="1" t="s">
        <v>738</v>
      </c>
      <c r="D121" s="1" t="s">
        <v>40</v>
      </c>
      <c r="E121" s="1" t="s">
        <v>714</v>
      </c>
      <c r="F121" s="1" t="s">
        <v>739</v>
      </c>
      <c r="G121" s="1" t="s">
        <v>25</v>
      </c>
      <c r="H121" s="1">
        <v>4310</v>
      </c>
      <c r="I121" s="1" t="s">
        <v>11</v>
      </c>
      <c r="J121" s="1" t="s">
        <v>11</v>
      </c>
      <c r="K121" s="1" t="s">
        <v>398</v>
      </c>
      <c r="L121" s="1">
        <v>40</v>
      </c>
      <c r="M121" s="1" t="s">
        <v>509</v>
      </c>
      <c r="N121" s="1" t="s">
        <v>492</v>
      </c>
    </row>
    <row r="122" spans="1:14" ht="25.5" x14ac:dyDescent="0.2">
      <c r="A122" s="1">
        <v>247886</v>
      </c>
      <c r="B122" s="1" t="s">
        <v>740</v>
      </c>
      <c r="C122" s="1" t="s">
        <v>741</v>
      </c>
      <c r="D122" s="1" t="s">
        <v>40</v>
      </c>
      <c r="E122" s="1" t="s">
        <v>708</v>
      </c>
      <c r="F122" s="1" t="s">
        <v>606</v>
      </c>
      <c r="G122" s="1" t="s">
        <v>25</v>
      </c>
      <c r="H122" s="1">
        <v>4310</v>
      </c>
      <c r="I122" s="1" t="s">
        <v>11</v>
      </c>
      <c r="J122" s="1"/>
      <c r="K122" s="1" t="s">
        <v>397</v>
      </c>
      <c r="L122" s="1">
        <v>40</v>
      </c>
      <c r="M122" s="1" t="s">
        <v>509</v>
      </c>
      <c r="N122" s="1" t="s">
        <v>492</v>
      </c>
    </row>
    <row r="123" spans="1:14" ht="25.5" x14ac:dyDescent="0.2">
      <c r="A123" s="1">
        <v>252191</v>
      </c>
      <c r="B123" s="1" t="s">
        <v>742</v>
      </c>
      <c r="C123" s="1" t="s">
        <v>743</v>
      </c>
      <c r="D123" s="1" t="s">
        <v>40</v>
      </c>
      <c r="E123" s="1" t="s">
        <v>708</v>
      </c>
      <c r="F123" s="1" t="s">
        <v>744</v>
      </c>
      <c r="G123" s="1" t="s">
        <v>25</v>
      </c>
      <c r="H123" s="1">
        <v>4310</v>
      </c>
      <c r="I123" s="1" t="s">
        <v>11</v>
      </c>
      <c r="J123" s="1"/>
      <c r="K123" s="1" t="s">
        <v>397</v>
      </c>
      <c r="L123" s="1">
        <v>40</v>
      </c>
      <c r="M123" s="1" t="s">
        <v>509</v>
      </c>
      <c r="N123" s="1" t="s">
        <v>492</v>
      </c>
    </row>
    <row r="124" spans="1:14" ht="25.5" x14ac:dyDescent="0.2">
      <c r="A124" s="1">
        <v>243870</v>
      </c>
      <c r="B124" s="1" t="s">
        <v>745</v>
      </c>
      <c r="C124" s="1" t="s">
        <v>746</v>
      </c>
      <c r="D124" s="1" t="s">
        <v>40</v>
      </c>
      <c r="E124" s="1" t="s">
        <v>708</v>
      </c>
      <c r="F124" s="1" t="s">
        <v>747</v>
      </c>
      <c r="G124" s="1" t="s">
        <v>25</v>
      </c>
      <c r="H124" s="1">
        <v>4310</v>
      </c>
      <c r="I124" s="1"/>
      <c r="J124" s="1"/>
      <c r="K124" s="1" t="s">
        <v>397</v>
      </c>
      <c r="L124" s="1">
        <v>40</v>
      </c>
      <c r="M124" s="1" t="s">
        <v>509</v>
      </c>
      <c r="N124" s="1" t="s">
        <v>492</v>
      </c>
    </row>
    <row r="125" spans="1:14" ht="25.5" x14ac:dyDescent="0.2">
      <c r="A125" s="1">
        <v>261360</v>
      </c>
      <c r="B125" s="1" t="s">
        <v>748</v>
      </c>
      <c r="C125" s="1" t="s">
        <v>749</v>
      </c>
      <c r="D125" s="1" t="s">
        <v>40</v>
      </c>
      <c r="E125" s="1" t="s">
        <v>708</v>
      </c>
      <c r="F125" s="1" t="s">
        <v>700</v>
      </c>
      <c r="G125" s="1" t="s">
        <v>25</v>
      </c>
      <c r="H125" s="1">
        <v>4310</v>
      </c>
      <c r="I125" s="1"/>
      <c r="J125" s="1"/>
      <c r="K125" s="1" t="s">
        <v>397</v>
      </c>
      <c r="L125" s="1">
        <v>40</v>
      </c>
      <c r="M125" s="1" t="s">
        <v>509</v>
      </c>
      <c r="N125" s="1" t="s">
        <v>492</v>
      </c>
    </row>
    <row r="126" spans="1:14" ht="25.5" x14ac:dyDescent="0.2">
      <c r="A126" s="1">
        <v>255545</v>
      </c>
      <c r="B126" s="1" t="s">
        <v>750</v>
      </c>
      <c r="C126" s="1" t="s">
        <v>751</v>
      </c>
      <c r="D126" s="1" t="s">
        <v>40</v>
      </c>
      <c r="E126" s="1" t="s">
        <v>714</v>
      </c>
      <c r="F126" s="1" t="s">
        <v>752</v>
      </c>
      <c r="G126" s="1" t="s">
        <v>25</v>
      </c>
      <c r="H126" s="1">
        <v>4310</v>
      </c>
      <c r="I126" s="1"/>
      <c r="J126" s="1" t="s">
        <v>11</v>
      </c>
      <c r="K126" s="1" t="s">
        <v>398</v>
      </c>
      <c r="L126" s="1">
        <v>40</v>
      </c>
      <c r="M126" s="1" t="s">
        <v>509</v>
      </c>
      <c r="N126" s="1" t="s">
        <v>492</v>
      </c>
    </row>
    <row r="127" spans="1:14" ht="25.5" x14ac:dyDescent="0.2">
      <c r="A127" s="1">
        <v>261373</v>
      </c>
      <c r="B127" s="1" t="s">
        <v>753</v>
      </c>
      <c r="C127" s="1" t="s">
        <v>754</v>
      </c>
      <c r="D127" s="1" t="s">
        <v>40</v>
      </c>
      <c r="E127" s="1" t="s">
        <v>708</v>
      </c>
      <c r="F127" s="1" t="s">
        <v>700</v>
      </c>
      <c r="G127" s="1" t="s">
        <v>25</v>
      </c>
      <c r="H127" s="1">
        <v>4310</v>
      </c>
      <c r="I127" s="1"/>
      <c r="J127" s="1"/>
      <c r="K127" s="1" t="s">
        <v>397</v>
      </c>
      <c r="L127" s="1">
        <v>40</v>
      </c>
      <c r="M127" s="1" t="s">
        <v>509</v>
      </c>
      <c r="N127" s="1" t="s">
        <v>492</v>
      </c>
    </row>
    <row r="128" spans="1:14" ht="25.5" x14ac:dyDescent="0.2">
      <c r="A128" s="1">
        <v>259571</v>
      </c>
      <c r="B128" s="1" t="s">
        <v>463</v>
      </c>
      <c r="C128" s="1" t="s">
        <v>464</v>
      </c>
      <c r="D128" s="1" t="s">
        <v>40</v>
      </c>
      <c r="E128" s="1" t="s">
        <v>708</v>
      </c>
      <c r="F128" s="1" t="s">
        <v>736</v>
      </c>
      <c r="G128" s="1" t="s">
        <v>25</v>
      </c>
      <c r="H128" s="1">
        <v>4310</v>
      </c>
      <c r="I128" s="1"/>
      <c r="J128" s="1"/>
      <c r="K128" s="1" t="s">
        <v>397</v>
      </c>
      <c r="L128" s="1">
        <v>40</v>
      </c>
      <c r="M128" s="1" t="s">
        <v>509</v>
      </c>
      <c r="N128" s="1" t="s">
        <v>492</v>
      </c>
    </row>
    <row r="129" spans="1:14" ht="25.5" x14ac:dyDescent="0.2">
      <c r="A129" s="1">
        <v>258331</v>
      </c>
      <c r="B129" s="1" t="s">
        <v>755</v>
      </c>
      <c r="C129" s="1" t="s">
        <v>756</v>
      </c>
      <c r="D129" s="1" t="s">
        <v>757</v>
      </c>
      <c r="E129" s="1" t="s">
        <v>758</v>
      </c>
      <c r="F129" s="1" t="s">
        <v>759</v>
      </c>
      <c r="G129" s="1" t="s">
        <v>25</v>
      </c>
      <c r="H129" s="1">
        <v>4310</v>
      </c>
      <c r="I129" s="1" t="s">
        <v>11</v>
      </c>
      <c r="J129" s="1"/>
      <c r="K129" s="1" t="s">
        <v>760</v>
      </c>
      <c r="L129" s="1">
        <v>40</v>
      </c>
      <c r="M129" s="1" t="s">
        <v>509</v>
      </c>
      <c r="N129" s="1" t="s">
        <v>212</v>
      </c>
    </row>
    <row r="130" spans="1:14" ht="25.5" x14ac:dyDescent="0.2">
      <c r="A130" s="1">
        <v>232313</v>
      </c>
      <c r="B130" s="1" t="s">
        <v>27</v>
      </c>
      <c r="C130" s="1" t="s">
        <v>21</v>
      </c>
      <c r="D130" s="1" t="s">
        <v>757</v>
      </c>
      <c r="E130" s="1" t="s">
        <v>758</v>
      </c>
      <c r="F130" s="1" t="s">
        <v>568</v>
      </c>
      <c r="G130" s="1" t="s">
        <v>25</v>
      </c>
      <c r="H130" s="1">
        <v>4310</v>
      </c>
      <c r="I130" s="1" t="s">
        <v>11</v>
      </c>
      <c r="J130" s="1"/>
      <c r="K130" s="1" t="s">
        <v>760</v>
      </c>
      <c r="L130" s="1">
        <v>40</v>
      </c>
      <c r="M130" s="1" t="s">
        <v>509</v>
      </c>
      <c r="N130" s="1" t="s">
        <v>212</v>
      </c>
    </row>
    <row r="131" spans="1:14" ht="25.5" x14ac:dyDescent="0.2">
      <c r="A131" s="1">
        <v>262771</v>
      </c>
      <c r="B131" s="1" t="s">
        <v>27</v>
      </c>
      <c r="C131" s="1" t="s">
        <v>2891</v>
      </c>
      <c r="D131" s="1" t="s">
        <v>757</v>
      </c>
      <c r="E131" s="1" t="s">
        <v>758</v>
      </c>
      <c r="F131" s="1" t="s">
        <v>2796</v>
      </c>
      <c r="G131" s="1" t="s">
        <v>25</v>
      </c>
      <c r="H131" s="1">
        <v>4310</v>
      </c>
      <c r="I131" s="1" t="s">
        <v>11</v>
      </c>
      <c r="J131" s="1"/>
      <c r="K131" s="1" t="s">
        <v>760</v>
      </c>
      <c r="L131" s="1">
        <v>40</v>
      </c>
      <c r="M131" s="1" t="s">
        <v>509</v>
      </c>
      <c r="N131" s="1" t="s">
        <v>212</v>
      </c>
    </row>
    <row r="132" spans="1:14" ht="25.5" x14ac:dyDescent="0.2">
      <c r="A132" s="1">
        <v>179983</v>
      </c>
      <c r="B132" s="1" t="s">
        <v>186</v>
      </c>
      <c r="C132" s="1" t="s">
        <v>187</v>
      </c>
      <c r="D132" s="1" t="s">
        <v>757</v>
      </c>
      <c r="E132" s="1" t="s">
        <v>512</v>
      </c>
      <c r="F132" s="1" t="s">
        <v>761</v>
      </c>
      <c r="G132" s="1" t="s">
        <v>25</v>
      </c>
      <c r="H132" s="1">
        <v>4310</v>
      </c>
      <c r="I132" s="1" t="s">
        <v>11</v>
      </c>
      <c r="J132" s="1"/>
      <c r="K132" s="1" t="s">
        <v>514</v>
      </c>
      <c r="L132" s="1">
        <v>40</v>
      </c>
      <c r="M132" s="1" t="s">
        <v>515</v>
      </c>
      <c r="N132" s="1" t="s">
        <v>12</v>
      </c>
    </row>
    <row r="133" spans="1:14" ht="25.5" x14ac:dyDescent="0.2">
      <c r="A133" s="1">
        <v>258757</v>
      </c>
      <c r="B133" s="1" t="s">
        <v>762</v>
      </c>
      <c r="C133" s="1" t="s">
        <v>763</v>
      </c>
      <c r="D133" s="1" t="s">
        <v>757</v>
      </c>
      <c r="E133" s="1" t="s">
        <v>758</v>
      </c>
      <c r="F133" s="1" t="s">
        <v>718</v>
      </c>
      <c r="G133" s="1" t="s">
        <v>25</v>
      </c>
      <c r="H133" s="1">
        <v>4310</v>
      </c>
      <c r="I133" s="1"/>
      <c r="J133" s="1"/>
      <c r="K133" s="1" t="s">
        <v>760</v>
      </c>
      <c r="L133" s="1">
        <v>40</v>
      </c>
      <c r="M133" s="1" t="s">
        <v>509</v>
      </c>
      <c r="N133" s="1" t="s">
        <v>212</v>
      </c>
    </row>
    <row r="134" spans="1:14" ht="25.5" x14ac:dyDescent="0.2">
      <c r="A134" s="1">
        <v>105021</v>
      </c>
      <c r="B134" s="1" t="s">
        <v>192</v>
      </c>
      <c r="C134" s="1" t="s">
        <v>31</v>
      </c>
      <c r="D134" s="1" t="s">
        <v>757</v>
      </c>
      <c r="E134" s="1" t="s">
        <v>518</v>
      </c>
      <c r="F134" s="1" t="s">
        <v>766</v>
      </c>
      <c r="G134" s="1" t="s">
        <v>25</v>
      </c>
      <c r="H134" s="1">
        <v>4310</v>
      </c>
      <c r="I134" s="1"/>
      <c r="J134" s="1"/>
      <c r="K134" s="1" t="s">
        <v>514</v>
      </c>
      <c r="L134" s="1" t="s">
        <v>11</v>
      </c>
      <c r="M134" s="1" t="s">
        <v>515</v>
      </c>
      <c r="N134" s="1" t="s">
        <v>8</v>
      </c>
    </row>
    <row r="135" spans="1:14" ht="25.5" x14ac:dyDescent="0.2">
      <c r="A135" s="1">
        <v>262802</v>
      </c>
      <c r="B135" s="1" t="s">
        <v>520</v>
      </c>
      <c r="C135" s="1" t="s">
        <v>2892</v>
      </c>
      <c r="D135" s="1" t="s">
        <v>757</v>
      </c>
      <c r="E135" s="1" t="s">
        <v>758</v>
      </c>
      <c r="F135" s="1" t="s">
        <v>2796</v>
      </c>
      <c r="G135" s="1" t="s">
        <v>25</v>
      </c>
      <c r="H135" s="1">
        <v>4310</v>
      </c>
      <c r="I135" s="1"/>
      <c r="J135" s="1"/>
      <c r="K135" s="1" t="s">
        <v>760</v>
      </c>
      <c r="L135" s="1">
        <v>40</v>
      </c>
      <c r="M135" s="1" t="s">
        <v>509</v>
      </c>
      <c r="N135" s="1" t="s">
        <v>212</v>
      </c>
    </row>
    <row r="136" spans="1:14" ht="25.5" x14ac:dyDescent="0.2">
      <c r="A136" s="1">
        <v>262768</v>
      </c>
      <c r="B136" s="1" t="s">
        <v>526</v>
      </c>
      <c r="C136" s="1" t="s">
        <v>2893</v>
      </c>
      <c r="D136" s="1" t="s">
        <v>757</v>
      </c>
      <c r="E136" s="1" t="s">
        <v>758</v>
      </c>
      <c r="F136" s="1" t="s">
        <v>2796</v>
      </c>
      <c r="G136" s="1" t="s">
        <v>25</v>
      </c>
      <c r="H136" s="1">
        <v>4310</v>
      </c>
      <c r="I136" s="1"/>
      <c r="J136" s="1"/>
      <c r="K136" s="1" t="s">
        <v>760</v>
      </c>
      <c r="L136" s="1">
        <v>40</v>
      </c>
      <c r="M136" s="1" t="s">
        <v>509</v>
      </c>
      <c r="N136" s="1" t="s">
        <v>212</v>
      </c>
    </row>
    <row r="137" spans="1:14" ht="25.5" x14ac:dyDescent="0.2">
      <c r="A137" s="1">
        <v>260458</v>
      </c>
      <c r="B137" s="1" t="s">
        <v>618</v>
      </c>
      <c r="C137" s="1" t="s">
        <v>767</v>
      </c>
      <c r="D137" s="1" t="s">
        <v>757</v>
      </c>
      <c r="E137" s="1" t="s">
        <v>758</v>
      </c>
      <c r="F137" s="1" t="s">
        <v>543</v>
      </c>
      <c r="G137" s="1" t="s">
        <v>25</v>
      </c>
      <c r="H137" s="1">
        <v>4310</v>
      </c>
      <c r="I137" s="1" t="s">
        <v>11</v>
      </c>
      <c r="J137" s="1"/>
      <c r="K137" s="1" t="s">
        <v>760</v>
      </c>
      <c r="L137" s="1">
        <v>40</v>
      </c>
      <c r="M137" s="1" t="s">
        <v>509</v>
      </c>
      <c r="N137" s="1" t="s">
        <v>212</v>
      </c>
    </row>
    <row r="138" spans="1:14" ht="25.5" x14ac:dyDescent="0.2">
      <c r="A138" s="1">
        <v>259399</v>
      </c>
      <c r="B138" s="1" t="s">
        <v>768</v>
      </c>
      <c r="C138" s="1" t="s">
        <v>769</v>
      </c>
      <c r="D138" s="1" t="s">
        <v>757</v>
      </c>
      <c r="E138" s="1" t="s">
        <v>758</v>
      </c>
      <c r="F138" s="1" t="s">
        <v>530</v>
      </c>
      <c r="G138" s="1" t="s">
        <v>25</v>
      </c>
      <c r="H138" s="1">
        <v>4310</v>
      </c>
      <c r="I138" s="1" t="s">
        <v>11</v>
      </c>
      <c r="J138" s="1"/>
      <c r="K138" s="1" t="s">
        <v>760</v>
      </c>
      <c r="L138" s="1">
        <v>40</v>
      </c>
      <c r="M138" s="1" t="s">
        <v>509</v>
      </c>
      <c r="N138" s="1" t="s">
        <v>212</v>
      </c>
    </row>
    <row r="139" spans="1:14" ht="25.5" x14ac:dyDescent="0.2">
      <c r="A139" s="1">
        <v>262788</v>
      </c>
      <c r="B139" s="1" t="s">
        <v>2894</v>
      </c>
      <c r="C139" s="1" t="s">
        <v>2895</v>
      </c>
      <c r="D139" s="1" t="s">
        <v>757</v>
      </c>
      <c r="E139" s="1" t="s">
        <v>705</v>
      </c>
      <c r="F139" s="1" t="s">
        <v>2796</v>
      </c>
      <c r="G139" s="1" t="s">
        <v>25</v>
      </c>
      <c r="H139" s="1">
        <v>4310</v>
      </c>
      <c r="I139" s="1"/>
      <c r="J139" s="1"/>
      <c r="K139" s="1" t="s">
        <v>514</v>
      </c>
      <c r="L139" s="1">
        <v>40</v>
      </c>
      <c r="M139" s="1" t="s">
        <v>3775</v>
      </c>
      <c r="N139" s="1" t="s">
        <v>10</v>
      </c>
    </row>
    <row r="140" spans="1:14" ht="25.5" x14ac:dyDescent="0.2">
      <c r="A140" s="1">
        <v>252764</v>
      </c>
      <c r="B140" s="1" t="s">
        <v>43</v>
      </c>
      <c r="C140" s="1" t="s">
        <v>53</v>
      </c>
      <c r="D140" s="1" t="s">
        <v>757</v>
      </c>
      <c r="E140" s="1" t="s">
        <v>758</v>
      </c>
      <c r="F140" s="1" t="s">
        <v>771</v>
      </c>
      <c r="G140" s="1" t="s">
        <v>25</v>
      </c>
      <c r="H140" s="1">
        <v>4310</v>
      </c>
      <c r="I140" s="1" t="s">
        <v>11</v>
      </c>
      <c r="J140" s="1"/>
      <c r="K140" s="1" t="s">
        <v>760</v>
      </c>
      <c r="L140" s="1">
        <v>40</v>
      </c>
      <c r="M140" s="1" t="s">
        <v>509</v>
      </c>
      <c r="N140" s="1" t="s">
        <v>212</v>
      </c>
    </row>
    <row r="141" spans="1:14" ht="25.5" x14ac:dyDescent="0.2">
      <c r="A141" s="1">
        <v>262789</v>
      </c>
      <c r="B141" s="1" t="s">
        <v>2896</v>
      </c>
      <c r="C141" s="1" t="s">
        <v>2897</v>
      </c>
      <c r="D141" s="1" t="s">
        <v>757</v>
      </c>
      <c r="E141" s="1" t="s">
        <v>758</v>
      </c>
      <c r="F141" s="1" t="s">
        <v>2796</v>
      </c>
      <c r="G141" s="1" t="s">
        <v>25</v>
      </c>
      <c r="H141" s="1">
        <v>4310</v>
      </c>
      <c r="I141" s="1"/>
      <c r="J141" s="1"/>
      <c r="K141" s="1" t="s">
        <v>760</v>
      </c>
      <c r="L141" s="1">
        <v>32</v>
      </c>
      <c r="M141" s="1" t="s">
        <v>509</v>
      </c>
      <c r="N141" s="1" t="s">
        <v>212</v>
      </c>
    </row>
    <row r="142" spans="1:14" ht="25.5" x14ac:dyDescent="0.2">
      <c r="A142" s="1">
        <v>261002</v>
      </c>
      <c r="B142" s="1" t="s">
        <v>772</v>
      </c>
      <c r="C142" s="1" t="s">
        <v>773</v>
      </c>
      <c r="D142" s="1" t="s">
        <v>757</v>
      </c>
      <c r="E142" s="1" t="s">
        <v>758</v>
      </c>
      <c r="F142" s="1" t="s">
        <v>770</v>
      </c>
      <c r="G142" s="1" t="s">
        <v>25</v>
      </c>
      <c r="H142" s="1">
        <v>4310</v>
      </c>
      <c r="I142" s="1" t="s">
        <v>11</v>
      </c>
      <c r="J142" s="1"/>
      <c r="K142" s="1" t="s">
        <v>760</v>
      </c>
      <c r="L142" s="1">
        <v>40</v>
      </c>
      <c r="M142" s="1" t="s">
        <v>509</v>
      </c>
      <c r="N142" s="1" t="s">
        <v>212</v>
      </c>
    </row>
    <row r="143" spans="1:14" ht="25.5" x14ac:dyDescent="0.2">
      <c r="A143" s="1">
        <v>254228</v>
      </c>
      <c r="B143" s="1" t="s">
        <v>36</v>
      </c>
      <c r="C143" s="1" t="s">
        <v>54</v>
      </c>
      <c r="D143" s="1" t="s">
        <v>757</v>
      </c>
      <c r="E143" s="1" t="s">
        <v>758</v>
      </c>
      <c r="F143" s="1" t="s">
        <v>774</v>
      </c>
      <c r="G143" s="1" t="s">
        <v>25</v>
      </c>
      <c r="H143" s="1">
        <v>4310</v>
      </c>
      <c r="I143" s="1"/>
      <c r="J143" s="1"/>
      <c r="K143" s="1" t="s">
        <v>760</v>
      </c>
      <c r="L143" s="1">
        <v>40</v>
      </c>
      <c r="M143" s="1" t="s">
        <v>509</v>
      </c>
      <c r="N143" s="1" t="s">
        <v>212</v>
      </c>
    </row>
    <row r="144" spans="1:14" ht="25.5" x14ac:dyDescent="0.2">
      <c r="A144" s="1">
        <v>262786</v>
      </c>
      <c r="B144" s="1" t="s">
        <v>36</v>
      </c>
      <c r="C144" s="1" t="s">
        <v>2899</v>
      </c>
      <c r="D144" s="1" t="s">
        <v>757</v>
      </c>
      <c r="E144" s="1" t="s">
        <v>758</v>
      </c>
      <c r="F144" s="1" t="s">
        <v>2796</v>
      </c>
      <c r="G144" s="1" t="s">
        <v>25</v>
      </c>
      <c r="H144" s="1">
        <v>4310</v>
      </c>
      <c r="I144" s="1"/>
      <c r="J144" s="1"/>
      <c r="K144" s="1" t="s">
        <v>760</v>
      </c>
      <c r="L144" s="1">
        <v>40</v>
      </c>
      <c r="M144" s="1" t="s">
        <v>509</v>
      </c>
      <c r="N144" s="1" t="s">
        <v>212</v>
      </c>
    </row>
    <row r="145" spans="1:14" ht="25.5" x14ac:dyDescent="0.2">
      <c r="A145" s="1">
        <v>258756</v>
      </c>
      <c r="B145" s="1" t="s">
        <v>775</v>
      </c>
      <c r="C145" s="1" t="s">
        <v>776</v>
      </c>
      <c r="D145" s="1" t="s">
        <v>757</v>
      </c>
      <c r="E145" s="1" t="s">
        <v>758</v>
      </c>
      <c r="F145" s="1" t="s">
        <v>718</v>
      </c>
      <c r="G145" s="1" t="s">
        <v>25</v>
      </c>
      <c r="H145" s="1">
        <v>4310</v>
      </c>
      <c r="I145" s="1" t="s">
        <v>11</v>
      </c>
      <c r="J145" s="1"/>
      <c r="K145" s="1" t="s">
        <v>760</v>
      </c>
      <c r="L145" s="1">
        <v>40</v>
      </c>
      <c r="M145" s="1" t="s">
        <v>509</v>
      </c>
      <c r="N145" s="1" t="s">
        <v>212</v>
      </c>
    </row>
    <row r="146" spans="1:14" ht="25.5" x14ac:dyDescent="0.2">
      <c r="A146" s="1">
        <v>231889</v>
      </c>
      <c r="B146" s="1" t="s">
        <v>777</v>
      </c>
      <c r="C146" s="1" t="s">
        <v>19</v>
      </c>
      <c r="D146" s="1" t="s">
        <v>757</v>
      </c>
      <c r="E146" s="1" t="s">
        <v>758</v>
      </c>
      <c r="F146" s="1" t="s">
        <v>778</v>
      </c>
      <c r="G146" s="1" t="s">
        <v>25</v>
      </c>
      <c r="H146" s="1">
        <v>4310</v>
      </c>
      <c r="I146" s="1" t="s">
        <v>11</v>
      </c>
      <c r="J146" s="1"/>
      <c r="K146" s="1" t="s">
        <v>760</v>
      </c>
      <c r="L146" s="1">
        <v>40</v>
      </c>
      <c r="M146" s="1" t="s">
        <v>509</v>
      </c>
      <c r="N146" s="1" t="s">
        <v>212</v>
      </c>
    </row>
    <row r="147" spans="1:14" ht="25.5" x14ac:dyDescent="0.2">
      <c r="A147" s="1">
        <v>261001</v>
      </c>
      <c r="B147" s="1" t="s">
        <v>779</v>
      </c>
      <c r="C147" s="1" t="s">
        <v>780</v>
      </c>
      <c r="D147" s="1" t="s">
        <v>757</v>
      </c>
      <c r="E147" s="1" t="s">
        <v>758</v>
      </c>
      <c r="F147" s="1" t="s">
        <v>770</v>
      </c>
      <c r="G147" s="1" t="s">
        <v>25</v>
      </c>
      <c r="H147" s="1">
        <v>4310</v>
      </c>
      <c r="I147" s="1"/>
      <c r="J147" s="1"/>
      <c r="K147" s="1" t="s">
        <v>760</v>
      </c>
      <c r="L147" s="1">
        <v>40</v>
      </c>
      <c r="M147" s="1" t="s">
        <v>509</v>
      </c>
      <c r="N147" s="1" t="s">
        <v>212</v>
      </c>
    </row>
    <row r="148" spans="1:14" ht="25.5" x14ac:dyDescent="0.2">
      <c r="A148" s="1">
        <v>254333</v>
      </c>
      <c r="B148" s="1" t="s">
        <v>58</v>
      </c>
      <c r="C148" s="1" t="s">
        <v>59</v>
      </c>
      <c r="D148" s="1" t="s">
        <v>757</v>
      </c>
      <c r="E148" s="1" t="s">
        <v>758</v>
      </c>
      <c r="F148" s="1" t="s">
        <v>781</v>
      </c>
      <c r="G148" s="1" t="s">
        <v>25</v>
      </c>
      <c r="H148" s="1">
        <v>4310</v>
      </c>
      <c r="I148" s="1" t="s">
        <v>11</v>
      </c>
      <c r="J148" s="1"/>
      <c r="K148" s="1" t="s">
        <v>760</v>
      </c>
      <c r="L148" s="1">
        <v>40</v>
      </c>
      <c r="M148" s="1" t="s">
        <v>509</v>
      </c>
      <c r="N148" s="1" t="s">
        <v>212</v>
      </c>
    </row>
    <row r="149" spans="1:14" x14ac:dyDescent="0.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</row>
    <row r="150" spans="1:14" x14ac:dyDescent="0.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</row>
    <row r="151" spans="1:14" x14ac:dyDescent="0.2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</row>
    <row r="152" spans="1:14" x14ac:dyDescent="0.2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</row>
    <row r="153" spans="1:14" x14ac:dyDescent="0.2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</row>
    <row r="154" spans="1:14" x14ac:dyDescent="0.2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</row>
    <row r="155" spans="1:14" x14ac:dyDescent="0.2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</row>
    <row r="156" spans="1:14" x14ac:dyDescent="0.2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</row>
    <row r="157" spans="1:14" x14ac:dyDescent="0.2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</row>
    <row r="158" spans="1:14" x14ac:dyDescent="0.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</row>
    <row r="159" spans="1:14" x14ac:dyDescent="0.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</row>
    <row r="160" spans="1:14" x14ac:dyDescent="0.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</row>
    <row r="161" spans="1:14" x14ac:dyDescent="0.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</row>
    <row r="162" spans="1:14" x14ac:dyDescent="0.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</row>
    <row r="163" spans="1:14" x14ac:dyDescent="0.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</row>
    <row r="164" spans="1:14" x14ac:dyDescent="0.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</row>
    <row r="165" spans="1:14" x14ac:dyDescent="0.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</row>
    <row r="166" spans="1:14" x14ac:dyDescent="0.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</row>
    <row r="167" spans="1:14" x14ac:dyDescent="0.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</row>
    <row r="168" spans="1:14" x14ac:dyDescent="0.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</row>
    <row r="169" spans="1:14" x14ac:dyDescent="0.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</row>
    <row r="170" spans="1:14" x14ac:dyDescent="0.2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</row>
    <row r="171" spans="1:14" x14ac:dyDescent="0.2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</row>
    <row r="172" spans="1:14" x14ac:dyDescent="0.2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</row>
    <row r="173" spans="1:14" x14ac:dyDescent="0.2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</row>
    <row r="174" spans="1:14" x14ac:dyDescent="0.2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</row>
    <row r="175" spans="1:14" x14ac:dyDescent="0.2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</row>
    <row r="176" spans="1:14" x14ac:dyDescent="0.2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</row>
    <row r="177" spans="1:14" x14ac:dyDescent="0.2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</row>
    <row r="178" spans="1:14" x14ac:dyDescent="0.2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</row>
    <row r="179" spans="1:14" x14ac:dyDescent="0.2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</row>
    <row r="180" spans="1:14" x14ac:dyDescent="0.2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</row>
    <row r="181" spans="1:14" x14ac:dyDescent="0.2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</row>
    <row r="182" spans="1:14" x14ac:dyDescent="0.2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</row>
    <row r="183" spans="1:14" x14ac:dyDescent="0.2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</row>
    <row r="184" spans="1:14" x14ac:dyDescent="0.2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</row>
    <row r="185" spans="1:14" x14ac:dyDescent="0.2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</row>
    <row r="186" spans="1:14" x14ac:dyDescent="0.2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</row>
    <row r="187" spans="1:14" x14ac:dyDescent="0.2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</row>
    <row r="188" spans="1:14" x14ac:dyDescent="0.2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</row>
    <row r="189" spans="1:14" x14ac:dyDescent="0.2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</row>
    <row r="190" spans="1:14" x14ac:dyDescent="0.2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</row>
    <row r="191" spans="1:14" x14ac:dyDescent="0.2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</row>
    <row r="192" spans="1:14" x14ac:dyDescent="0.2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</row>
    <row r="193" spans="1:14" x14ac:dyDescent="0.2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</row>
    <row r="194" spans="1:14" x14ac:dyDescent="0.2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</row>
    <row r="195" spans="1:14" x14ac:dyDescent="0.2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</row>
    <row r="196" spans="1:14" x14ac:dyDescent="0.2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</row>
    <row r="197" spans="1:14" x14ac:dyDescent="0.2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</row>
    <row r="198" spans="1:14" x14ac:dyDescent="0.2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</row>
    <row r="199" spans="1:14" x14ac:dyDescent="0.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</row>
    <row r="200" spans="1:14" x14ac:dyDescent="0.2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</row>
    <row r="201" spans="1:14" x14ac:dyDescent="0.2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</row>
    <row r="202" spans="1:14" x14ac:dyDescent="0.2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</row>
    <row r="203" spans="1:14" x14ac:dyDescent="0.2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</row>
    <row r="204" spans="1:14" x14ac:dyDescent="0.2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</row>
    <row r="205" spans="1:14" x14ac:dyDescent="0.2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</row>
    <row r="206" spans="1:14" x14ac:dyDescent="0.2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</row>
    <row r="207" spans="1:14" x14ac:dyDescent="0.2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</row>
    <row r="208" spans="1:14" x14ac:dyDescent="0.2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</row>
    <row r="209" spans="1:14" x14ac:dyDescent="0.2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</row>
    <row r="210" spans="1:14" x14ac:dyDescent="0.2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</row>
    <row r="211" spans="1:14" x14ac:dyDescent="0.2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</row>
    <row r="212" spans="1:14" x14ac:dyDescent="0.2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</row>
    <row r="213" spans="1:14" x14ac:dyDescent="0.2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</row>
    <row r="214" spans="1:14" x14ac:dyDescent="0.2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</row>
    <row r="215" spans="1:14" x14ac:dyDescent="0.2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</row>
    <row r="216" spans="1:14" x14ac:dyDescent="0.2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</row>
    <row r="217" spans="1:14" x14ac:dyDescent="0.2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</row>
    <row r="218" spans="1:14" x14ac:dyDescent="0.2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</row>
    <row r="219" spans="1:14" x14ac:dyDescent="0.2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</row>
    <row r="220" spans="1:14" x14ac:dyDescent="0.2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</row>
    <row r="221" spans="1:14" x14ac:dyDescent="0.2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</row>
    <row r="222" spans="1:14" x14ac:dyDescent="0.2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</row>
    <row r="223" spans="1:14" x14ac:dyDescent="0.2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</row>
    <row r="224" spans="1:14" x14ac:dyDescent="0.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</row>
    <row r="225" spans="1:14" x14ac:dyDescent="0.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</row>
    <row r="226" spans="1:14" x14ac:dyDescent="0.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</row>
    <row r="227" spans="1:14" x14ac:dyDescent="0.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</row>
    <row r="228" spans="1:14" x14ac:dyDescent="0.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</row>
    <row r="229" spans="1:14" x14ac:dyDescent="0.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</row>
    <row r="230" spans="1:14" x14ac:dyDescent="0.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</row>
    <row r="231" spans="1:14" x14ac:dyDescent="0.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</row>
    <row r="232" spans="1:14" x14ac:dyDescent="0.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</row>
    <row r="233" spans="1:14" x14ac:dyDescent="0.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</row>
    <row r="234" spans="1:14" x14ac:dyDescent="0.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</row>
    <row r="235" spans="1:14" x14ac:dyDescent="0.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</row>
    <row r="236" spans="1:14" x14ac:dyDescent="0.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</row>
    <row r="237" spans="1:14" x14ac:dyDescent="0.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</row>
    <row r="238" spans="1:14" x14ac:dyDescent="0.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</row>
    <row r="239" spans="1:14" x14ac:dyDescent="0.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</row>
    <row r="240" spans="1:14" x14ac:dyDescent="0.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</row>
    <row r="241" spans="1:14" x14ac:dyDescent="0.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</row>
    <row r="242" spans="1:14" x14ac:dyDescent="0.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</row>
    <row r="243" spans="1:14" x14ac:dyDescent="0.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</row>
    <row r="244" spans="1:14" x14ac:dyDescent="0.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</row>
    <row r="245" spans="1:14" x14ac:dyDescent="0.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</row>
    <row r="246" spans="1:14" x14ac:dyDescent="0.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</row>
    <row r="247" spans="1:14" x14ac:dyDescent="0.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</row>
    <row r="248" spans="1:14" x14ac:dyDescent="0.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</row>
    <row r="249" spans="1:14" x14ac:dyDescent="0.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</row>
    <row r="250" spans="1:14" x14ac:dyDescent="0.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</row>
    <row r="251" spans="1:14" x14ac:dyDescent="0.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</row>
    <row r="252" spans="1:14" x14ac:dyDescent="0.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</row>
    <row r="253" spans="1:14" x14ac:dyDescent="0.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</row>
    <row r="254" spans="1:14" x14ac:dyDescent="0.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</row>
    <row r="255" spans="1:14" x14ac:dyDescent="0.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</row>
    <row r="256" spans="1:14" x14ac:dyDescent="0.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</row>
    <row r="257" spans="1:14" x14ac:dyDescent="0.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</row>
    <row r="258" spans="1:14" x14ac:dyDescent="0.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</row>
    <row r="259" spans="1:14" x14ac:dyDescent="0.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</row>
    <row r="260" spans="1:14" x14ac:dyDescent="0.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</row>
    <row r="261" spans="1:14" x14ac:dyDescent="0.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</row>
    <row r="262" spans="1:14" x14ac:dyDescent="0.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</row>
    <row r="263" spans="1:14" x14ac:dyDescent="0.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</row>
    <row r="264" spans="1:14" x14ac:dyDescent="0.2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</row>
    <row r="265" spans="1:14" x14ac:dyDescent="0.2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</row>
    <row r="266" spans="1:14" x14ac:dyDescent="0.2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</row>
    <row r="267" spans="1:14" x14ac:dyDescent="0.2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</row>
    <row r="268" spans="1:14" x14ac:dyDescent="0.2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</row>
    <row r="269" spans="1:14" x14ac:dyDescent="0.2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</row>
    <row r="270" spans="1:14" x14ac:dyDescent="0.2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</row>
    <row r="271" spans="1:14" x14ac:dyDescent="0.2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</row>
    <row r="272" spans="1:14" x14ac:dyDescent="0.2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</row>
    <row r="273" spans="1:14" x14ac:dyDescent="0.2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</row>
    <row r="274" spans="1:14" x14ac:dyDescent="0.2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</row>
    <row r="275" spans="1:14" x14ac:dyDescent="0.2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</row>
    <row r="276" spans="1:14" x14ac:dyDescent="0.2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</row>
    <row r="277" spans="1:14" x14ac:dyDescent="0.2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</row>
    <row r="278" spans="1:14" x14ac:dyDescent="0.2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</row>
    <row r="279" spans="1:14" x14ac:dyDescent="0.2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</row>
    <row r="280" spans="1:14" x14ac:dyDescent="0.2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</row>
    <row r="281" spans="1:14" x14ac:dyDescent="0.2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</row>
    <row r="282" spans="1:14" x14ac:dyDescent="0.2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</row>
    <row r="283" spans="1:14" x14ac:dyDescent="0.2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</row>
    <row r="284" spans="1:14" x14ac:dyDescent="0.2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</row>
    <row r="285" spans="1:14" x14ac:dyDescent="0.2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</row>
    <row r="286" spans="1:14" x14ac:dyDescent="0.2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</row>
    <row r="287" spans="1:14" x14ac:dyDescent="0.2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</row>
    <row r="288" spans="1:14" x14ac:dyDescent="0.2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</row>
    <row r="289" spans="1:14" x14ac:dyDescent="0.2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</row>
    <row r="290" spans="1:14" x14ac:dyDescent="0.2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</row>
    <row r="291" spans="1:14" x14ac:dyDescent="0.2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</row>
    <row r="292" spans="1:14" x14ac:dyDescent="0.2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</row>
    <row r="293" spans="1:14" x14ac:dyDescent="0.2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</row>
    <row r="294" spans="1:14" x14ac:dyDescent="0.2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</row>
    <row r="295" spans="1:14" x14ac:dyDescent="0.2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</row>
    <row r="296" spans="1:14" x14ac:dyDescent="0.2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</row>
    <row r="297" spans="1:14" x14ac:dyDescent="0.2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</row>
    <row r="298" spans="1:14" x14ac:dyDescent="0.2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</row>
    <row r="299" spans="1:14" x14ac:dyDescent="0.2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</row>
    <row r="300" spans="1:14" x14ac:dyDescent="0.2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</row>
    <row r="301" spans="1:14" x14ac:dyDescent="0.2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</row>
    <row r="302" spans="1:14" x14ac:dyDescent="0.2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</row>
    <row r="303" spans="1:14" x14ac:dyDescent="0.2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</row>
    <row r="304" spans="1:14" x14ac:dyDescent="0.2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</row>
    <row r="305" spans="1:14" x14ac:dyDescent="0.2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</row>
    <row r="306" spans="1:14" x14ac:dyDescent="0.2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</row>
    <row r="307" spans="1:14" x14ac:dyDescent="0.2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</row>
    <row r="308" spans="1:14" x14ac:dyDescent="0.2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</row>
    <row r="309" spans="1:14" x14ac:dyDescent="0.2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</row>
    <row r="310" spans="1:14" x14ac:dyDescent="0.2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</row>
    <row r="311" spans="1:14" x14ac:dyDescent="0.2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</row>
    <row r="312" spans="1:14" x14ac:dyDescent="0.2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</row>
    <row r="313" spans="1:14" x14ac:dyDescent="0.2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</row>
    <row r="314" spans="1:14" x14ac:dyDescent="0.2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</row>
    <row r="315" spans="1:14" x14ac:dyDescent="0.2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</row>
    <row r="316" spans="1:14" x14ac:dyDescent="0.2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</row>
    <row r="317" spans="1:14" x14ac:dyDescent="0.2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</row>
    <row r="318" spans="1:14" x14ac:dyDescent="0.2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</row>
    <row r="319" spans="1:14" x14ac:dyDescent="0.2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</row>
    <row r="320" spans="1:14" x14ac:dyDescent="0.2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</row>
    <row r="321" spans="1:14" x14ac:dyDescent="0.2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</row>
    <row r="322" spans="1:14" x14ac:dyDescent="0.2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</row>
    <row r="323" spans="1:14" x14ac:dyDescent="0.2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</row>
    <row r="324" spans="1:14" x14ac:dyDescent="0.2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</row>
    <row r="325" spans="1:14" x14ac:dyDescent="0.2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</row>
    <row r="326" spans="1:14" x14ac:dyDescent="0.2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</row>
    <row r="327" spans="1:14" x14ac:dyDescent="0.2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</row>
    <row r="328" spans="1:14" x14ac:dyDescent="0.2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</row>
    <row r="329" spans="1:14" x14ac:dyDescent="0.2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</row>
    <row r="330" spans="1:14" x14ac:dyDescent="0.2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</row>
    <row r="331" spans="1:14" x14ac:dyDescent="0.2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</row>
    <row r="332" spans="1:14" x14ac:dyDescent="0.2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</row>
    <row r="333" spans="1:14" x14ac:dyDescent="0.2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</row>
    <row r="334" spans="1:14" x14ac:dyDescent="0.2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</row>
    <row r="335" spans="1:14" x14ac:dyDescent="0.2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</row>
    <row r="336" spans="1:14" x14ac:dyDescent="0.2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</row>
    <row r="337" spans="1:14" x14ac:dyDescent="0.2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</row>
    <row r="338" spans="1:14" x14ac:dyDescent="0.2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</row>
    <row r="339" spans="1:14" x14ac:dyDescent="0.2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</row>
    <row r="340" spans="1:14" x14ac:dyDescent="0.2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</row>
    <row r="341" spans="1:14" x14ac:dyDescent="0.2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</row>
    <row r="342" spans="1:14" x14ac:dyDescent="0.2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</row>
    <row r="343" spans="1:14" x14ac:dyDescent="0.2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</row>
    <row r="344" spans="1:14" x14ac:dyDescent="0.2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</row>
    <row r="345" spans="1:14" x14ac:dyDescent="0.2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</row>
    <row r="346" spans="1:14" x14ac:dyDescent="0.2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</row>
    <row r="347" spans="1:14" x14ac:dyDescent="0.2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</row>
    <row r="348" spans="1:14" x14ac:dyDescent="0.2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</row>
    <row r="349" spans="1:14" x14ac:dyDescent="0.2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</row>
    <row r="350" spans="1:14" x14ac:dyDescent="0.2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</row>
    <row r="351" spans="1:14" x14ac:dyDescent="0.2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</row>
    <row r="352" spans="1:14" x14ac:dyDescent="0.2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</row>
    <row r="353" spans="1:14" x14ac:dyDescent="0.2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</row>
    <row r="354" spans="1:14" x14ac:dyDescent="0.2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</row>
    <row r="355" spans="1:14" x14ac:dyDescent="0.2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</row>
    <row r="356" spans="1:14" x14ac:dyDescent="0.2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</row>
    <row r="357" spans="1:14" x14ac:dyDescent="0.2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</row>
    <row r="358" spans="1:14" x14ac:dyDescent="0.2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</row>
    <row r="359" spans="1:14" x14ac:dyDescent="0.2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</row>
    <row r="360" spans="1:14" x14ac:dyDescent="0.2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</row>
    <row r="361" spans="1:14" x14ac:dyDescent="0.2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</row>
    <row r="362" spans="1:14" x14ac:dyDescent="0.2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</row>
    <row r="363" spans="1:14" x14ac:dyDescent="0.2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</row>
    <row r="364" spans="1:14" x14ac:dyDescent="0.2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</row>
    <row r="365" spans="1:14" x14ac:dyDescent="0.2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</row>
    <row r="366" spans="1:14" x14ac:dyDescent="0.2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</row>
    <row r="367" spans="1:14" x14ac:dyDescent="0.2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</row>
    <row r="368" spans="1:14" x14ac:dyDescent="0.2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</row>
    <row r="369" spans="1:14" x14ac:dyDescent="0.2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</row>
    <row r="370" spans="1:14" x14ac:dyDescent="0.2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</row>
    <row r="371" spans="1:14" x14ac:dyDescent="0.2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</row>
    <row r="372" spans="1:14" x14ac:dyDescent="0.2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</row>
    <row r="373" spans="1:14" x14ac:dyDescent="0.2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</row>
    <row r="374" spans="1:14" x14ac:dyDescent="0.2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</row>
    <row r="375" spans="1:14" x14ac:dyDescent="0.2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</row>
    <row r="376" spans="1:14" x14ac:dyDescent="0.2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</row>
    <row r="377" spans="1:14" x14ac:dyDescent="0.2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</row>
    <row r="378" spans="1:14" x14ac:dyDescent="0.2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</row>
    <row r="379" spans="1:14" x14ac:dyDescent="0.2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</row>
    <row r="380" spans="1:14" x14ac:dyDescent="0.2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</row>
    <row r="381" spans="1:14" x14ac:dyDescent="0.2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</row>
    <row r="382" spans="1:14" x14ac:dyDescent="0.2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</row>
    <row r="383" spans="1:14" x14ac:dyDescent="0.2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</row>
    <row r="384" spans="1:14" x14ac:dyDescent="0.2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</row>
    <row r="385" spans="1:14" x14ac:dyDescent="0.2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</row>
    <row r="386" spans="1:14" x14ac:dyDescent="0.2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</row>
    <row r="387" spans="1:14" x14ac:dyDescent="0.2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</row>
    <row r="388" spans="1:14" x14ac:dyDescent="0.2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</row>
    <row r="389" spans="1:14" x14ac:dyDescent="0.2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</row>
    <row r="390" spans="1:14" x14ac:dyDescent="0.2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</row>
    <row r="391" spans="1:14" x14ac:dyDescent="0.2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</row>
    <row r="392" spans="1:14" x14ac:dyDescent="0.2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</row>
    <row r="393" spans="1:14" x14ac:dyDescent="0.2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</row>
    <row r="394" spans="1:14" x14ac:dyDescent="0.2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</row>
    <row r="395" spans="1:14" x14ac:dyDescent="0.2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</row>
    <row r="396" spans="1:14" x14ac:dyDescent="0.2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</row>
    <row r="397" spans="1:14" x14ac:dyDescent="0.2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</row>
    <row r="398" spans="1:14" x14ac:dyDescent="0.2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</row>
    <row r="399" spans="1:14" x14ac:dyDescent="0.2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</row>
    <row r="400" spans="1:14" x14ac:dyDescent="0.2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</row>
    <row r="401" spans="1:14" x14ac:dyDescent="0.2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</row>
    <row r="402" spans="1:14" x14ac:dyDescent="0.2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</row>
    <row r="403" spans="1:14" x14ac:dyDescent="0.2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</row>
    <row r="404" spans="1:14" x14ac:dyDescent="0.2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</row>
    <row r="405" spans="1:14" x14ac:dyDescent="0.2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</row>
    <row r="406" spans="1:14" x14ac:dyDescent="0.2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</row>
    <row r="407" spans="1:14" x14ac:dyDescent="0.2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</row>
    <row r="408" spans="1:14" x14ac:dyDescent="0.2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</row>
    <row r="409" spans="1:14" x14ac:dyDescent="0.2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</row>
    <row r="410" spans="1:14" x14ac:dyDescent="0.2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</row>
    <row r="411" spans="1:14" x14ac:dyDescent="0.2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</row>
    <row r="412" spans="1:14" x14ac:dyDescent="0.2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</row>
    <row r="413" spans="1:14" x14ac:dyDescent="0.2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</row>
    <row r="414" spans="1:14" x14ac:dyDescent="0.2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</row>
    <row r="415" spans="1:14" x14ac:dyDescent="0.2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</row>
    <row r="416" spans="1:14" x14ac:dyDescent="0.2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</row>
    <row r="417" spans="1:14" x14ac:dyDescent="0.2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</row>
    <row r="418" spans="1:14" x14ac:dyDescent="0.2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</row>
    <row r="419" spans="1:14" x14ac:dyDescent="0.2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</row>
    <row r="420" spans="1:14" x14ac:dyDescent="0.2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</row>
    <row r="421" spans="1:14" x14ac:dyDescent="0.2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</row>
    <row r="422" spans="1:14" x14ac:dyDescent="0.2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</row>
    <row r="423" spans="1:14" x14ac:dyDescent="0.2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</row>
    <row r="424" spans="1:14" x14ac:dyDescent="0.2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</row>
    <row r="425" spans="1:14" x14ac:dyDescent="0.2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</row>
    <row r="426" spans="1:14" x14ac:dyDescent="0.2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</row>
    <row r="427" spans="1:14" x14ac:dyDescent="0.2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</row>
    <row r="428" spans="1:14" x14ac:dyDescent="0.2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</row>
    <row r="429" spans="1:14" x14ac:dyDescent="0.2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</row>
    <row r="430" spans="1:14" x14ac:dyDescent="0.2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</row>
    <row r="431" spans="1:14" x14ac:dyDescent="0.2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</row>
    <row r="432" spans="1:14" x14ac:dyDescent="0.2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</row>
    <row r="433" spans="1:14" x14ac:dyDescent="0.2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</row>
    <row r="434" spans="1:14" x14ac:dyDescent="0.2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</row>
    <row r="435" spans="1:14" x14ac:dyDescent="0.2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</row>
    <row r="436" spans="1:14" x14ac:dyDescent="0.2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</row>
    <row r="437" spans="1:14" x14ac:dyDescent="0.2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</row>
    <row r="438" spans="1:14" x14ac:dyDescent="0.2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</row>
    <row r="439" spans="1:14" x14ac:dyDescent="0.2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</row>
    <row r="440" spans="1:14" x14ac:dyDescent="0.2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</row>
    <row r="441" spans="1:14" x14ac:dyDescent="0.2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</row>
    <row r="442" spans="1:14" x14ac:dyDescent="0.2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</row>
    <row r="443" spans="1:14" x14ac:dyDescent="0.2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</row>
    <row r="444" spans="1:14" x14ac:dyDescent="0.2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</row>
    <row r="445" spans="1:14" x14ac:dyDescent="0.2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</row>
    <row r="446" spans="1:14" x14ac:dyDescent="0.2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</row>
    <row r="447" spans="1:14" x14ac:dyDescent="0.2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</row>
    <row r="448" spans="1:14" x14ac:dyDescent="0.2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</row>
    <row r="449" spans="1:14" x14ac:dyDescent="0.2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</row>
    <row r="450" spans="1:14" x14ac:dyDescent="0.2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</row>
    <row r="451" spans="1:14" x14ac:dyDescent="0.2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</row>
    <row r="452" spans="1:14" x14ac:dyDescent="0.2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</row>
    <row r="453" spans="1:14" x14ac:dyDescent="0.2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</row>
    <row r="454" spans="1:14" x14ac:dyDescent="0.2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</row>
    <row r="455" spans="1:14" x14ac:dyDescent="0.2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</row>
    <row r="456" spans="1:14" x14ac:dyDescent="0.2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</row>
    <row r="457" spans="1:14" x14ac:dyDescent="0.2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</row>
    <row r="458" spans="1:14" x14ac:dyDescent="0.2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</row>
    <row r="459" spans="1:14" x14ac:dyDescent="0.2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</row>
    <row r="460" spans="1:14" x14ac:dyDescent="0.2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</row>
    <row r="461" spans="1:14" x14ac:dyDescent="0.2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</row>
    <row r="462" spans="1:14" x14ac:dyDescent="0.2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</row>
    <row r="463" spans="1:14" x14ac:dyDescent="0.2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</row>
    <row r="464" spans="1:14" x14ac:dyDescent="0.2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</row>
    <row r="465" spans="1:14" x14ac:dyDescent="0.2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</row>
    <row r="466" spans="1:14" x14ac:dyDescent="0.2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</row>
    <row r="467" spans="1:14" x14ac:dyDescent="0.2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</row>
    <row r="468" spans="1:14" x14ac:dyDescent="0.2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</row>
    <row r="469" spans="1:14" x14ac:dyDescent="0.2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</row>
    <row r="470" spans="1:14" x14ac:dyDescent="0.2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</row>
    <row r="471" spans="1:14" x14ac:dyDescent="0.2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</row>
    <row r="472" spans="1:14" x14ac:dyDescent="0.2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</row>
    <row r="473" spans="1:14" x14ac:dyDescent="0.2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</row>
    <row r="474" spans="1:14" x14ac:dyDescent="0.2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</row>
    <row r="475" spans="1:14" x14ac:dyDescent="0.2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</row>
    <row r="476" spans="1:14" x14ac:dyDescent="0.2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</row>
    <row r="477" spans="1:14" x14ac:dyDescent="0.2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</row>
    <row r="478" spans="1:14" x14ac:dyDescent="0.2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</row>
    <row r="479" spans="1:14" x14ac:dyDescent="0.2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</row>
    <row r="480" spans="1:14" x14ac:dyDescent="0.2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</row>
    <row r="481" spans="1:14" x14ac:dyDescent="0.2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</row>
    <row r="482" spans="1:14" x14ac:dyDescent="0.2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</row>
    <row r="483" spans="1:14" x14ac:dyDescent="0.2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</row>
    <row r="484" spans="1:14" x14ac:dyDescent="0.2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</row>
    <row r="485" spans="1:14" x14ac:dyDescent="0.2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</row>
    <row r="486" spans="1:14" x14ac:dyDescent="0.2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</row>
    <row r="487" spans="1:14" x14ac:dyDescent="0.2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</row>
    <row r="488" spans="1:14" x14ac:dyDescent="0.2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</row>
    <row r="489" spans="1:14" x14ac:dyDescent="0.2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</row>
    <row r="490" spans="1:14" x14ac:dyDescent="0.2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</row>
    <row r="491" spans="1:14" x14ac:dyDescent="0.2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</row>
    <row r="492" spans="1:14" x14ac:dyDescent="0.2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</row>
    <row r="493" spans="1:14" x14ac:dyDescent="0.2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</row>
    <row r="494" spans="1:14" x14ac:dyDescent="0.2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</row>
    <row r="495" spans="1:14" x14ac:dyDescent="0.2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</row>
    <row r="496" spans="1:14" x14ac:dyDescent="0.2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</row>
    <row r="497" spans="1:14" x14ac:dyDescent="0.2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</row>
    <row r="498" spans="1:14" x14ac:dyDescent="0.2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</row>
    <row r="499" spans="1:14" x14ac:dyDescent="0.2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</row>
    <row r="500" spans="1:14" x14ac:dyDescent="0.2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</row>
    <row r="501" spans="1:14" x14ac:dyDescent="0.2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</row>
    <row r="502" spans="1:14" x14ac:dyDescent="0.2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</row>
    <row r="503" spans="1:14" x14ac:dyDescent="0.2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</row>
    <row r="504" spans="1:14" x14ac:dyDescent="0.2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</row>
    <row r="505" spans="1:14" x14ac:dyDescent="0.2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</row>
    <row r="506" spans="1:14" x14ac:dyDescent="0.2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</row>
    <row r="507" spans="1:14" x14ac:dyDescent="0.2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</row>
    <row r="508" spans="1:14" x14ac:dyDescent="0.2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</row>
    <row r="509" spans="1:14" x14ac:dyDescent="0.2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</row>
    <row r="510" spans="1:14" x14ac:dyDescent="0.2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</row>
    <row r="511" spans="1:14" x14ac:dyDescent="0.2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</row>
    <row r="512" spans="1:14" x14ac:dyDescent="0.2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</row>
    <row r="513" spans="1:14" x14ac:dyDescent="0.2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</row>
    <row r="514" spans="1:14" x14ac:dyDescent="0.2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</row>
    <row r="515" spans="1:14" x14ac:dyDescent="0.2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</row>
    <row r="516" spans="1:14" x14ac:dyDescent="0.2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</row>
    <row r="517" spans="1:14" x14ac:dyDescent="0.2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</row>
    <row r="518" spans="1:14" x14ac:dyDescent="0.2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</row>
    <row r="519" spans="1:14" x14ac:dyDescent="0.2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</row>
    <row r="520" spans="1:14" x14ac:dyDescent="0.2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</row>
    <row r="521" spans="1:14" x14ac:dyDescent="0.2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</row>
    <row r="522" spans="1:14" x14ac:dyDescent="0.2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</row>
    <row r="523" spans="1:14" x14ac:dyDescent="0.2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</row>
    <row r="524" spans="1:14" x14ac:dyDescent="0.2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</row>
    <row r="525" spans="1:14" x14ac:dyDescent="0.2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</row>
    <row r="526" spans="1:14" x14ac:dyDescent="0.2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</row>
    <row r="527" spans="1:14" x14ac:dyDescent="0.2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</row>
    <row r="528" spans="1:14" x14ac:dyDescent="0.2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</row>
    <row r="529" spans="1:14" x14ac:dyDescent="0.2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</row>
    <row r="530" spans="1:14" x14ac:dyDescent="0.2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</row>
    <row r="531" spans="1:14" x14ac:dyDescent="0.2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</row>
    <row r="532" spans="1:14" x14ac:dyDescent="0.2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</row>
    <row r="533" spans="1:14" x14ac:dyDescent="0.2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</row>
    <row r="534" spans="1:14" x14ac:dyDescent="0.2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</row>
    <row r="535" spans="1:14" x14ac:dyDescent="0.2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</row>
    <row r="536" spans="1:14" x14ac:dyDescent="0.2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</row>
    <row r="537" spans="1:14" x14ac:dyDescent="0.2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</row>
    <row r="538" spans="1:14" x14ac:dyDescent="0.2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</row>
    <row r="539" spans="1:14" x14ac:dyDescent="0.2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</row>
    <row r="540" spans="1:14" x14ac:dyDescent="0.2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</row>
    <row r="541" spans="1:14" x14ac:dyDescent="0.2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</row>
    <row r="542" spans="1:14" x14ac:dyDescent="0.2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</row>
    <row r="543" spans="1:14" x14ac:dyDescent="0.2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</row>
    <row r="544" spans="1:14" x14ac:dyDescent="0.2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</row>
    <row r="545" spans="1:14" x14ac:dyDescent="0.2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</row>
    <row r="546" spans="1:14" x14ac:dyDescent="0.2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</row>
    <row r="547" spans="1:14" x14ac:dyDescent="0.2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</row>
    <row r="548" spans="1:14" x14ac:dyDescent="0.2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</row>
    <row r="549" spans="1:14" x14ac:dyDescent="0.2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</row>
    <row r="550" spans="1:14" x14ac:dyDescent="0.2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</row>
    <row r="551" spans="1:14" x14ac:dyDescent="0.2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</row>
    <row r="552" spans="1:14" x14ac:dyDescent="0.2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</row>
    <row r="553" spans="1:14" x14ac:dyDescent="0.2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</row>
    <row r="554" spans="1:14" x14ac:dyDescent="0.2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</row>
    <row r="555" spans="1:14" x14ac:dyDescent="0.2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</row>
    <row r="556" spans="1:14" x14ac:dyDescent="0.2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</row>
    <row r="557" spans="1:14" x14ac:dyDescent="0.2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</row>
    <row r="558" spans="1:14" x14ac:dyDescent="0.2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</row>
    <row r="559" spans="1:14" x14ac:dyDescent="0.2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</row>
    <row r="560" spans="1:14" x14ac:dyDescent="0.2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</row>
    <row r="561" spans="1:14" x14ac:dyDescent="0.2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</row>
    <row r="562" spans="1:14" x14ac:dyDescent="0.2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</row>
    <row r="563" spans="1:14" x14ac:dyDescent="0.2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</row>
    <row r="564" spans="1:14" x14ac:dyDescent="0.2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</row>
    <row r="565" spans="1:14" x14ac:dyDescent="0.2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</row>
    <row r="566" spans="1:14" x14ac:dyDescent="0.2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</row>
    <row r="567" spans="1:14" x14ac:dyDescent="0.2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</row>
    <row r="568" spans="1:14" x14ac:dyDescent="0.2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</row>
    <row r="569" spans="1:14" x14ac:dyDescent="0.2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</row>
    <row r="570" spans="1:14" x14ac:dyDescent="0.2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</row>
    <row r="571" spans="1:14" x14ac:dyDescent="0.2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</row>
    <row r="572" spans="1:14" x14ac:dyDescent="0.2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</row>
    <row r="573" spans="1:14" x14ac:dyDescent="0.2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</row>
    <row r="574" spans="1:14" x14ac:dyDescent="0.2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</row>
    <row r="575" spans="1:14" x14ac:dyDescent="0.2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</row>
    <row r="576" spans="1:14" x14ac:dyDescent="0.2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</row>
    <row r="577" spans="1:14" x14ac:dyDescent="0.2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</row>
    <row r="578" spans="1:14" x14ac:dyDescent="0.2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</row>
    <row r="579" spans="1:14" x14ac:dyDescent="0.2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</row>
    <row r="580" spans="1:14" x14ac:dyDescent="0.2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</row>
    <row r="581" spans="1:14" x14ac:dyDescent="0.2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</row>
    <row r="582" spans="1:14" x14ac:dyDescent="0.2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</row>
    <row r="583" spans="1:14" x14ac:dyDescent="0.2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</row>
    <row r="584" spans="1:14" x14ac:dyDescent="0.2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</row>
    <row r="585" spans="1:14" x14ac:dyDescent="0.2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</row>
    <row r="586" spans="1:14" x14ac:dyDescent="0.2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</row>
    <row r="587" spans="1:14" x14ac:dyDescent="0.2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</row>
    <row r="588" spans="1:14" x14ac:dyDescent="0.2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</row>
    <row r="589" spans="1:14" x14ac:dyDescent="0.2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</row>
    <row r="590" spans="1:14" x14ac:dyDescent="0.2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</row>
    <row r="591" spans="1:14" x14ac:dyDescent="0.2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</row>
    <row r="592" spans="1:14" x14ac:dyDescent="0.2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</row>
    <row r="593" spans="1:14" x14ac:dyDescent="0.2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</row>
    <row r="594" spans="1:14" x14ac:dyDescent="0.2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</row>
    <row r="595" spans="1:14" x14ac:dyDescent="0.2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</row>
    <row r="596" spans="1:14" x14ac:dyDescent="0.2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</row>
    <row r="597" spans="1:14" x14ac:dyDescent="0.2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</row>
    <row r="598" spans="1:14" x14ac:dyDescent="0.2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</row>
    <row r="599" spans="1:14" x14ac:dyDescent="0.2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</row>
    <row r="600" spans="1:14" x14ac:dyDescent="0.2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</row>
    <row r="601" spans="1:14" x14ac:dyDescent="0.2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</row>
    <row r="602" spans="1:14" x14ac:dyDescent="0.2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</row>
    <row r="603" spans="1:14" x14ac:dyDescent="0.2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</row>
    <row r="604" spans="1:14" x14ac:dyDescent="0.2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</row>
    <row r="605" spans="1:14" x14ac:dyDescent="0.2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</row>
    <row r="606" spans="1:14" x14ac:dyDescent="0.2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</row>
    <row r="607" spans="1:14" x14ac:dyDescent="0.2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</row>
    <row r="608" spans="1:14" x14ac:dyDescent="0.2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</row>
    <row r="609" spans="1:14" x14ac:dyDescent="0.2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</row>
    <row r="610" spans="1:14" x14ac:dyDescent="0.2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</row>
    <row r="611" spans="1:14" x14ac:dyDescent="0.2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</row>
    <row r="612" spans="1:14" x14ac:dyDescent="0.2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</row>
    <row r="613" spans="1:14" x14ac:dyDescent="0.2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</row>
    <row r="614" spans="1:14" x14ac:dyDescent="0.2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</row>
    <row r="615" spans="1:14" x14ac:dyDescent="0.2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</row>
    <row r="616" spans="1:14" x14ac:dyDescent="0.2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</row>
    <row r="617" spans="1:14" x14ac:dyDescent="0.2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</row>
    <row r="618" spans="1:14" x14ac:dyDescent="0.2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</row>
    <row r="619" spans="1:14" x14ac:dyDescent="0.2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</row>
    <row r="620" spans="1:14" x14ac:dyDescent="0.2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</row>
    <row r="621" spans="1:14" x14ac:dyDescent="0.2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</row>
    <row r="622" spans="1:14" x14ac:dyDescent="0.2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</row>
    <row r="623" spans="1:14" x14ac:dyDescent="0.2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</row>
    <row r="624" spans="1:14" x14ac:dyDescent="0.2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</row>
    <row r="625" spans="1:14" x14ac:dyDescent="0.2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</row>
    <row r="626" spans="1:14" x14ac:dyDescent="0.2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</row>
    <row r="627" spans="1:14" x14ac:dyDescent="0.2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</row>
    <row r="628" spans="1:14" x14ac:dyDescent="0.2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</row>
    <row r="629" spans="1:14" x14ac:dyDescent="0.2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</row>
    <row r="630" spans="1:14" x14ac:dyDescent="0.2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</row>
    <row r="631" spans="1:14" x14ac:dyDescent="0.2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</row>
    <row r="632" spans="1:14" x14ac:dyDescent="0.2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</row>
    <row r="633" spans="1:14" x14ac:dyDescent="0.2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</row>
    <row r="634" spans="1:14" x14ac:dyDescent="0.2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</row>
    <row r="635" spans="1:14" x14ac:dyDescent="0.2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</row>
    <row r="636" spans="1:14" x14ac:dyDescent="0.2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</row>
    <row r="637" spans="1:14" x14ac:dyDescent="0.2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</row>
    <row r="638" spans="1:14" x14ac:dyDescent="0.2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</row>
    <row r="639" spans="1:14" x14ac:dyDescent="0.2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</row>
    <row r="640" spans="1:14" x14ac:dyDescent="0.2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</row>
    <row r="641" spans="1:14" x14ac:dyDescent="0.2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</row>
    <row r="642" spans="1:14" x14ac:dyDescent="0.2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</row>
    <row r="643" spans="1:14" x14ac:dyDescent="0.2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</row>
    <row r="644" spans="1:14" x14ac:dyDescent="0.2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</row>
    <row r="645" spans="1:14" x14ac:dyDescent="0.2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</row>
    <row r="646" spans="1:14" x14ac:dyDescent="0.2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</row>
    <row r="647" spans="1:14" x14ac:dyDescent="0.2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</row>
    <row r="648" spans="1:14" x14ac:dyDescent="0.2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</row>
    <row r="649" spans="1:14" x14ac:dyDescent="0.2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</row>
    <row r="650" spans="1:14" x14ac:dyDescent="0.2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</row>
    <row r="651" spans="1:14" x14ac:dyDescent="0.2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</row>
    <row r="652" spans="1:14" x14ac:dyDescent="0.2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</row>
    <row r="653" spans="1:14" x14ac:dyDescent="0.2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</row>
    <row r="654" spans="1:14" x14ac:dyDescent="0.2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</row>
    <row r="655" spans="1:14" x14ac:dyDescent="0.2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</row>
    <row r="656" spans="1:14" x14ac:dyDescent="0.2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</row>
    <row r="657" spans="1:14" x14ac:dyDescent="0.2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</row>
    <row r="658" spans="1:14" x14ac:dyDescent="0.2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</row>
    <row r="659" spans="1:14" x14ac:dyDescent="0.2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</row>
    <row r="660" spans="1:14" x14ac:dyDescent="0.2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</row>
    <row r="661" spans="1:14" x14ac:dyDescent="0.2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</row>
    <row r="662" spans="1:14" x14ac:dyDescent="0.2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</row>
    <row r="663" spans="1:14" x14ac:dyDescent="0.2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</row>
    <row r="664" spans="1:14" x14ac:dyDescent="0.2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</row>
    <row r="665" spans="1:14" x14ac:dyDescent="0.2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</row>
    <row r="666" spans="1:14" x14ac:dyDescent="0.2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</row>
    <row r="667" spans="1:14" x14ac:dyDescent="0.2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</row>
    <row r="668" spans="1:14" x14ac:dyDescent="0.2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</row>
    <row r="669" spans="1:14" x14ac:dyDescent="0.2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</row>
    <row r="670" spans="1:14" x14ac:dyDescent="0.2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</row>
    <row r="671" spans="1:14" x14ac:dyDescent="0.2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</row>
    <row r="672" spans="1:14" x14ac:dyDescent="0.2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</row>
    <row r="673" spans="1:14" x14ac:dyDescent="0.2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</row>
    <row r="674" spans="1:14" x14ac:dyDescent="0.2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</row>
    <row r="675" spans="1:14" x14ac:dyDescent="0.2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</row>
    <row r="676" spans="1:14" x14ac:dyDescent="0.2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</row>
    <row r="677" spans="1:14" x14ac:dyDescent="0.2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</row>
    <row r="678" spans="1:14" x14ac:dyDescent="0.2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</row>
    <row r="679" spans="1:14" x14ac:dyDescent="0.2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</row>
    <row r="680" spans="1:14" x14ac:dyDescent="0.2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</row>
    <row r="681" spans="1:14" x14ac:dyDescent="0.2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</row>
    <row r="682" spans="1:14" x14ac:dyDescent="0.2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</row>
    <row r="683" spans="1:14" x14ac:dyDescent="0.2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</row>
    <row r="684" spans="1:14" x14ac:dyDescent="0.2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</row>
    <row r="685" spans="1:14" x14ac:dyDescent="0.2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</row>
    <row r="686" spans="1:14" x14ac:dyDescent="0.2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</row>
    <row r="687" spans="1:14" x14ac:dyDescent="0.2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</row>
    <row r="688" spans="1:14" x14ac:dyDescent="0.2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</row>
    <row r="689" spans="1:14" x14ac:dyDescent="0.2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</row>
    <row r="690" spans="1:14" x14ac:dyDescent="0.2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</row>
    <row r="691" spans="1:14" x14ac:dyDescent="0.2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</row>
    <row r="692" spans="1:14" x14ac:dyDescent="0.2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</row>
    <row r="693" spans="1:14" x14ac:dyDescent="0.2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</row>
    <row r="694" spans="1:14" x14ac:dyDescent="0.2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</row>
    <row r="695" spans="1:14" x14ac:dyDescent="0.2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</row>
    <row r="696" spans="1:14" x14ac:dyDescent="0.2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</row>
    <row r="697" spans="1:14" x14ac:dyDescent="0.2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</row>
    <row r="698" spans="1:14" x14ac:dyDescent="0.2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</row>
    <row r="699" spans="1:14" x14ac:dyDescent="0.2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</row>
    <row r="700" spans="1:14" x14ac:dyDescent="0.2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</row>
    <row r="701" spans="1:14" x14ac:dyDescent="0.2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</row>
    <row r="702" spans="1:14" x14ac:dyDescent="0.2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</row>
    <row r="703" spans="1:14" x14ac:dyDescent="0.2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</row>
    <row r="704" spans="1:14" x14ac:dyDescent="0.2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</row>
    <row r="705" spans="1:14" x14ac:dyDescent="0.2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</row>
    <row r="706" spans="1:14" x14ac:dyDescent="0.2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</row>
    <row r="707" spans="1:14" x14ac:dyDescent="0.2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</row>
    <row r="708" spans="1:14" x14ac:dyDescent="0.2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</row>
    <row r="709" spans="1:14" x14ac:dyDescent="0.2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</row>
    <row r="710" spans="1:14" x14ac:dyDescent="0.2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</row>
    <row r="711" spans="1:14" x14ac:dyDescent="0.2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</row>
    <row r="712" spans="1:14" x14ac:dyDescent="0.2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</row>
    <row r="713" spans="1:14" x14ac:dyDescent="0.2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</row>
    <row r="714" spans="1:14" x14ac:dyDescent="0.2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</row>
    <row r="715" spans="1:14" x14ac:dyDescent="0.2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</row>
    <row r="716" spans="1:14" x14ac:dyDescent="0.2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</row>
    <row r="717" spans="1:14" x14ac:dyDescent="0.2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</row>
    <row r="718" spans="1:14" x14ac:dyDescent="0.2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</row>
    <row r="719" spans="1:14" x14ac:dyDescent="0.2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</row>
    <row r="720" spans="1:14" x14ac:dyDescent="0.2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</row>
    <row r="721" spans="1:14" x14ac:dyDescent="0.2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</row>
    <row r="722" spans="1:14" x14ac:dyDescent="0.2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</row>
    <row r="723" spans="1:14" x14ac:dyDescent="0.2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</row>
    <row r="724" spans="1:14" x14ac:dyDescent="0.2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</row>
    <row r="725" spans="1:14" x14ac:dyDescent="0.2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</row>
    <row r="726" spans="1:14" x14ac:dyDescent="0.2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</row>
    <row r="727" spans="1:14" x14ac:dyDescent="0.2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</row>
    <row r="728" spans="1:14" x14ac:dyDescent="0.2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</row>
    <row r="729" spans="1:14" x14ac:dyDescent="0.2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</row>
    <row r="730" spans="1:14" x14ac:dyDescent="0.2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</row>
    <row r="731" spans="1:14" x14ac:dyDescent="0.2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</row>
    <row r="732" spans="1:14" x14ac:dyDescent="0.2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</row>
    <row r="733" spans="1:14" x14ac:dyDescent="0.2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</row>
    <row r="734" spans="1:14" x14ac:dyDescent="0.2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</row>
    <row r="735" spans="1:14" x14ac:dyDescent="0.2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</row>
    <row r="736" spans="1:14" x14ac:dyDescent="0.2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</row>
    <row r="737" spans="1:14" x14ac:dyDescent="0.2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</row>
    <row r="738" spans="1:14" x14ac:dyDescent="0.2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</row>
    <row r="739" spans="1:14" x14ac:dyDescent="0.2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</row>
    <row r="740" spans="1:14" x14ac:dyDescent="0.2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</row>
    <row r="741" spans="1:14" x14ac:dyDescent="0.2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</row>
    <row r="742" spans="1:14" x14ac:dyDescent="0.2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</row>
    <row r="743" spans="1:14" x14ac:dyDescent="0.2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</row>
    <row r="744" spans="1:14" x14ac:dyDescent="0.2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</row>
    <row r="745" spans="1:14" x14ac:dyDescent="0.2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</row>
    <row r="746" spans="1:14" x14ac:dyDescent="0.2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</row>
    <row r="747" spans="1:14" x14ac:dyDescent="0.2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</row>
    <row r="748" spans="1:14" x14ac:dyDescent="0.2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</row>
    <row r="749" spans="1:14" x14ac:dyDescent="0.2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</row>
    <row r="750" spans="1:14" x14ac:dyDescent="0.2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</row>
    <row r="751" spans="1:14" x14ac:dyDescent="0.2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</row>
    <row r="752" spans="1:14" x14ac:dyDescent="0.2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</row>
    <row r="753" spans="1:14" x14ac:dyDescent="0.2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</row>
    <row r="754" spans="1:14" x14ac:dyDescent="0.2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</row>
    <row r="755" spans="1:14" x14ac:dyDescent="0.2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</row>
    <row r="756" spans="1:14" x14ac:dyDescent="0.2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</row>
    <row r="757" spans="1:14" x14ac:dyDescent="0.2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</row>
    <row r="758" spans="1:14" x14ac:dyDescent="0.2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</row>
    <row r="759" spans="1:14" x14ac:dyDescent="0.2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</row>
    <row r="760" spans="1:14" x14ac:dyDescent="0.2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</row>
    <row r="761" spans="1:14" x14ac:dyDescent="0.2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</row>
    <row r="762" spans="1:14" x14ac:dyDescent="0.2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</row>
    <row r="763" spans="1:14" x14ac:dyDescent="0.2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</row>
    <row r="764" spans="1:14" x14ac:dyDescent="0.2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</row>
    <row r="765" spans="1:14" x14ac:dyDescent="0.2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</row>
    <row r="766" spans="1:14" x14ac:dyDescent="0.2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</row>
    <row r="767" spans="1:14" x14ac:dyDescent="0.2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</row>
    <row r="768" spans="1:14" x14ac:dyDescent="0.2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</row>
    <row r="769" spans="1:14" x14ac:dyDescent="0.2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</row>
    <row r="770" spans="1:14" x14ac:dyDescent="0.2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</row>
    <row r="771" spans="1:14" x14ac:dyDescent="0.2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</row>
    <row r="772" spans="1:14" x14ac:dyDescent="0.2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</row>
    <row r="773" spans="1:14" x14ac:dyDescent="0.2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</row>
    <row r="774" spans="1:14" x14ac:dyDescent="0.2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</row>
    <row r="775" spans="1:14" x14ac:dyDescent="0.2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</row>
    <row r="776" spans="1:14" x14ac:dyDescent="0.2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</row>
    <row r="777" spans="1:14" x14ac:dyDescent="0.2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</row>
    <row r="778" spans="1:14" x14ac:dyDescent="0.2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</row>
    <row r="779" spans="1:14" x14ac:dyDescent="0.2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</row>
    <row r="780" spans="1:14" x14ac:dyDescent="0.2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</row>
    <row r="781" spans="1:14" x14ac:dyDescent="0.2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</row>
    <row r="782" spans="1:14" x14ac:dyDescent="0.2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</row>
    <row r="783" spans="1:14" x14ac:dyDescent="0.2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</row>
    <row r="784" spans="1:14" x14ac:dyDescent="0.2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</row>
    <row r="785" spans="1:14" x14ac:dyDescent="0.2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</row>
    <row r="786" spans="1:14" x14ac:dyDescent="0.2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</row>
    <row r="787" spans="1:14" x14ac:dyDescent="0.2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</row>
    <row r="788" spans="1:14" x14ac:dyDescent="0.2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</row>
    <row r="789" spans="1:14" x14ac:dyDescent="0.2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</row>
    <row r="790" spans="1:14" x14ac:dyDescent="0.2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</row>
    <row r="791" spans="1:14" x14ac:dyDescent="0.2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</row>
    <row r="792" spans="1:14" x14ac:dyDescent="0.2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</row>
    <row r="793" spans="1:14" x14ac:dyDescent="0.2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</row>
    <row r="794" spans="1:14" x14ac:dyDescent="0.2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</row>
    <row r="795" spans="1:14" x14ac:dyDescent="0.2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</row>
    <row r="796" spans="1:14" x14ac:dyDescent="0.2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</row>
    <row r="797" spans="1:14" x14ac:dyDescent="0.2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</row>
    <row r="798" spans="1:14" x14ac:dyDescent="0.2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</row>
    <row r="799" spans="1:14" x14ac:dyDescent="0.2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</row>
    <row r="800" spans="1:14" x14ac:dyDescent="0.2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</row>
    <row r="801" spans="1:14" x14ac:dyDescent="0.2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</row>
    <row r="802" spans="1:14" x14ac:dyDescent="0.2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</row>
    <row r="803" spans="1:14" x14ac:dyDescent="0.2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</row>
    <row r="804" spans="1:14" x14ac:dyDescent="0.2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</row>
    <row r="805" spans="1:14" x14ac:dyDescent="0.2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</row>
    <row r="806" spans="1:14" x14ac:dyDescent="0.2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</row>
    <row r="807" spans="1:14" x14ac:dyDescent="0.2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</row>
    <row r="808" spans="1:14" x14ac:dyDescent="0.2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</row>
    <row r="809" spans="1:14" x14ac:dyDescent="0.2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</row>
    <row r="810" spans="1:14" x14ac:dyDescent="0.2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</row>
    <row r="811" spans="1:14" x14ac:dyDescent="0.2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</row>
    <row r="812" spans="1:14" x14ac:dyDescent="0.2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</row>
    <row r="813" spans="1:14" x14ac:dyDescent="0.2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</row>
    <row r="814" spans="1:14" x14ac:dyDescent="0.2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</row>
    <row r="815" spans="1:14" x14ac:dyDescent="0.2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</row>
    <row r="816" spans="1:14" x14ac:dyDescent="0.2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</row>
    <row r="817" spans="1:14" x14ac:dyDescent="0.2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</row>
    <row r="818" spans="1:14" x14ac:dyDescent="0.2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</row>
    <row r="819" spans="1:14" x14ac:dyDescent="0.2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</row>
    <row r="820" spans="1:14" x14ac:dyDescent="0.2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</row>
    <row r="821" spans="1:14" x14ac:dyDescent="0.2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</row>
    <row r="822" spans="1:14" x14ac:dyDescent="0.2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</row>
    <row r="823" spans="1:14" x14ac:dyDescent="0.2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</row>
    <row r="824" spans="1:14" x14ac:dyDescent="0.2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</row>
    <row r="825" spans="1:14" x14ac:dyDescent="0.2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</row>
    <row r="826" spans="1:14" x14ac:dyDescent="0.2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</row>
    <row r="827" spans="1:14" x14ac:dyDescent="0.2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</row>
    <row r="828" spans="1:14" x14ac:dyDescent="0.2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</row>
    <row r="829" spans="1:14" x14ac:dyDescent="0.2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</row>
    <row r="830" spans="1:14" x14ac:dyDescent="0.2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</row>
    <row r="831" spans="1:14" x14ac:dyDescent="0.2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</row>
    <row r="832" spans="1:14" x14ac:dyDescent="0.2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</row>
    <row r="833" spans="1:14" x14ac:dyDescent="0.2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</row>
    <row r="834" spans="1:14" x14ac:dyDescent="0.2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</row>
    <row r="835" spans="1:14" x14ac:dyDescent="0.2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</row>
    <row r="836" spans="1:14" x14ac:dyDescent="0.2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</row>
    <row r="837" spans="1:14" x14ac:dyDescent="0.2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</row>
    <row r="838" spans="1:14" x14ac:dyDescent="0.2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</row>
    <row r="839" spans="1:14" x14ac:dyDescent="0.2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</row>
    <row r="840" spans="1:14" x14ac:dyDescent="0.2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</row>
    <row r="841" spans="1:14" x14ac:dyDescent="0.2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</row>
    <row r="842" spans="1:14" x14ac:dyDescent="0.2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</row>
    <row r="843" spans="1:14" x14ac:dyDescent="0.2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</row>
    <row r="844" spans="1:14" x14ac:dyDescent="0.2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</row>
    <row r="845" spans="1:14" x14ac:dyDescent="0.2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</row>
    <row r="846" spans="1:14" x14ac:dyDescent="0.2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</row>
    <row r="847" spans="1:14" x14ac:dyDescent="0.2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</row>
    <row r="848" spans="1:14" x14ac:dyDescent="0.2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</row>
    <row r="849" spans="1:14" x14ac:dyDescent="0.2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</row>
    <row r="850" spans="1:14" x14ac:dyDescent="0.2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</row>
    <row r="851" spans="1:14" x14ac:dyDescent="0.2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</row>
    <row r="852" spans="1:14" x14ac:dyDescent="0.2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</row>
    <row r="853" spans="1:14" x14ac:dyDescent="0.2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</row>
    <row r="854" spans="1:14" x14ac:dyDescent="0.2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</row>
    <row r="855" spans="1:14" x14ac:dyDescent="0.2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</row>
    <row r="856" spans="1:14" x14ac:dyDescent="0.2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</row>
    <row r="857" spans="1:14" x14ac:dyDescent="0.2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</row>
    <row r="858" spans="1:14" x14ac:dyDescent="0.2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</row>
    <row r="859" spans="1:14" x14ac:dyDescent="0.2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</row>
    <row r="860" spans="1:14" x14ac:dyDescent="0.2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</row>
    <row r="861" spans="1:14" x14ac:dyDescent="0.2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</row>
    <row r="862" spans="1:14" x14ac:dyDescent="0.2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</row>
    <row r="863" spans="1:14" x14ac:dyDescent="0.2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</row>
    <row r="864" spans="1:14" x14ac:dyDescent="0.2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</row>
    <row r="865" spans="1:14" x14ac:dyDescent="0.2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</row>
    <row r="866" spans="1:14" x14ac:dyDescent="0.2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</row>
    <row r="867" spans="1:14" x14ac:dyDescent="0.2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</row>
    <row r="868" spans="1:14" x14ac:dyDescent="0.2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</row>
    <row r="869" spans="1:14" x14ac:dyDescent="0.2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</row>
    <row r="870" spans="1:14" x14ac:dyDescent="0.2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</row>
    <row r="871" spans="1:14" x14ac:dyDescent="0.2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</row>
    <row r="872" spans="1:14" x14ac:dyDescent="0.2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</row>
    <row r="873" spans="1:14" x14ac:dyDescent="0.2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</row>
    <row r="874" spans="1:14" x14ac:dyDescent="0.2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</row>
    <row r="875" spans="1:14" x14ac:dyDescent="0.2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</row>
    <row r="876" spans="1:14" x14ac:dyDescent="0.2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</row>
    <row r="877" spans="1:14" x14ac:dyDescent="0.2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</row>
    <row r="878" spans="1:14" x14ac:dyDescent="0.2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</row>
    <row r="879" spans="1:14" x14ac:dyDescent="0.2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</row>
    <row r="880" spans="1:14" x14ac:dyDescent="0.2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</row>
    <row r="881" spans="1:14" x14ac:dyDescent="0.2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</row>
    <row r="882" spans="1:14" x14ac:dyDescent="0.2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</row>
    <row r="883" spans="1:14" x14ac:dyDescent="0.2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</row>
    <row r="884" spans="1:14" x14ac:dyDescent="0.2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</row>
    <row r="885" spans="1:14" x14ac:dyDescent="0.2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</row>
    <row r="886" spans="1:14" x14ac:dyDescent="0.2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</row>
    <row r="887" spans="1:14" x14ac:dyDescent="0.2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</row>
    <row r="888" spans="1:14" x14ac:dyDescent="0.2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</row>
    <row r="889" spans="1:14" x14ac:dyDescent="0.2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</row>
    <row r="890" spans="1:14" x14ac:dyDescent="0.2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</row>
    <row r="891" spans="1:14" x14ac:dyDescent="0.2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</row>
    <row r="892" spans="1:14" x14ac:dyDescent="0.2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</row>
    <row r="893" spans="1:14" x14ac:dyDescent="0.2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</row>
    <row r="894" spans="1:14" x14ac:dyDescent="0.2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</row>
    <row r="895" spans="1:14" x14ac:dyDescent="0.2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</row>
    <row r="896" spans="1:14" x14ac:dyDescent="0.2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</row>
    <row r="897" spans="1:14" x14ac:dyDescent="0.2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</row>
    <row r="898" spans="1:14" x14ac:dyDescent="0.2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</row>
    <row r="899" spans="1:14" x14ac:dyDescent="0.2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</row>
    <row r="900" spans="1:14" x14ac:dyDescent="0.2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</row>
    <row r="901" spans="1:14" x14ac:dyDescent="0.2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</row>
    <row r="902" spans="1:14" x14ac:dyDescent="0.2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</row>
    <row r="903" spans="1:14" x14ac:dyDescent="0.2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</row>
    <row r="904" spans="1:14" x14ac:dyDescent="0.2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</row>
    <row r="905" spans="1:14" x14ac:dyDescent="0.2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</row>
    <row r="906" spans="1:14" x14ac:dyDescent="0.2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</row>
    <row r="907" spans="1:14" x14ac:dyDescent="0.2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</row>
    <row r="908" spans="1:14" x14ac:dyDescent="0.2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</row>
    <row r="909" spans="1:14" x14ac:dyDescent="0.2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</row>
    <row r="910" spans="1:14" x14ac:dyDescent="0.2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</row>
    <row r="911" spans="1:14" x14ac:dyDescent="0.2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</row>
    <row r="912" spans="1:14" x14ac:dyDescent="0.2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</row>
    <row r="913" spans="1:14" x14ac:dyDescent="0.2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</row>
    <row r="914" spans="1:14" x14ac:dyDescent="0.2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</row>
    <row r="915" spans="1:14" x14ac:dyDescent="0.2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</row>
    <row r="916" spans="1:14" x14ac:dyDescent="0.2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</row>
    <row r="917" spans="1:14" x14ac:dyDescent="0.2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</row>
    <row r="918" spans="1:14" x14ac:dyDescent="0.2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</row>
    <row r="919" spans="1:14" x14ac:dyDescent="0.2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</row>
    <row r="920" spans="1:14" x14ac:dyDescent="0.2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</row>
    <row r="921" spans="1:14" x14ac:dyDescent="0.2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</row>
    <row r="922" spans="1:14" x14ac:dyDescent="0.2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</row>
    <row r="923" spans="1:14" x14ac:dyDescent="0.2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</row>
    <row r="924" spans="1:14" x14ac:dyDescent="0.2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</row>
    <row r="925" spans="1:14" x14ac:dyDescent="0.2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</row>
    <row r="926" spans="1:14" x14ac:dyDescent="0.2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</row>
    <row r="927" spans="1:14" x14ac:dyDescent="0.2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</row>
    <row r="928" spans="1:14" x14ac:dyDescent="0.2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</row>
    <row r="929" spans="1:14" x14ac:dyDescent="0.2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</row>
    <row r="930" spans="1:14" x14ac:dyDescent="0.2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</row>
    <row r="931" spans="1:14" x14ac:dyDescent="0.2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</row>
    <row r="932" spans="1:14" x14ac:dyDescent="0.2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</row>
    <row r="933" spans="1:14" x14ac:dyDescent="0.2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</row>
    <row r="934" spans="1:14" x14ac:dyDescent="0.2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</row>
    <row r="935" spans="1:14" x14ac:dyDescent="0.2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</row>
    <row r="936" spans="1:14" x14ac:dyDescent="0.2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</row>
    <row r="937" spans="1:14" x14ac:dyDescent="0.2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</row>
    <row r="938" spans="1:14" x14ac:dyDescent="0.2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</row>
    <row r="939" spans="1:14" x14ac:dyDescent="0.2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</row>
    <row r="940" spans="1:14" x14ac:dyDescent="0.2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</row>
    <row r="941" spans="1:14" x14ac:dyDescent="0.2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</row>
    <row r="942" spans="1:14" x14ac:dyDescent="0.2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</row>
    <row r="943" spans="1:14" x14ac:dyDescent="0.2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</row>
    <row r="944" spans="1:14" x14ac:dyDescent="0.2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</row>
    <row r="945" spans="1:14" x14ac:dyDescent="0.2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</row>
    <row r="946" spans="1:14" x14ac:dyDescent="0.2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</row>
    <row r="947" spans="1:14" x14ac:dyDescent="0.2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</row>
    <row r="948" spans="1:14" x14ac:dyDescent="0.2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</row>
    <row r="949" spans="1:14" x14ac:dyDescent="0.2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</row>
    <row r="950" spans="1:14" x14ac:dyDescent="0.2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</row>
    <row r="951" spans="1:14" x14ac:dyDescent="0.2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</row>
    <row r="952" spans="1:14" x14ac:dyDescent="0.2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</row>
    <row r="953" spans="1:14" x14ac:dyDescent="0.2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</row>
    <row r="954" spans="1:14" x14ac:dyDescent="0.2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</row>
    <row r="955" spans="1:14" x14ac:dyDescent="0.2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</row>
    <row r="956" spans="1:14" x14ac:dyDescent="0.2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</row>
    <row r="957" spans="1:14" x14ac:dyDescent="0.2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</row>
    <row r="958" spans="1:14" x14ac:dyDescent="0.2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</row>
    <row r="959" spans="1:14" x14ac:dyDescent="0.2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</row>
    <row r="960" spans="1:14" x14ac:dyDescent="0.2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</row>
    <row r="961" spans="1:14" x14ac:dyDescent="0.2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</row>
    <row r="962" spans="1:14" x14ac:dyDescent="0.2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</row>
    <row r="963" spans="1:14" x14ac:dyDescent="0.2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</row>
    <row r="964" spans="1:14" x14ac:dyDescent="0.2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</row>
    <row r="965" spans="1:14" x14ac:dyDescent="0.2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</row>
    <row r="966" spans="1:14" x14ac:dyDescent="0.2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</row>
    <row r="967" spans="1:14" x14ac:dyDescent="0.2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</row>
    <row r="968" spans="1:14" x14ac:dyDescent="0.2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</row>
    <row r="969" spans="1:14" x14ac:dyDescent="0.2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</row>
    <row r="970" spans="1:14" x14ac:dyDescent="0.2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</row>
    <row r="971" spans="1:14" x14ac:dyDescent="0.2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</row>
    <row r="972" spans="1:14" x14ac:dyDescent="0.2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</row>
    <row r="973" spans="1:14" x14ac:dyDescent="0.2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</row>
    <row r="974" spans="1:14" x14ac:dyDescent="0.2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</row>
    <row r="975" spans="1:14" x14ac:dyDescent="0.2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</row>
    <row r="976" spans="1:14" x14ac:dyDescent="0.2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</row>
    <row r="977" spans="1:14" x14ac:dyDescent="0.2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</row>
    <row r="978" spans="1:14" x14ac:dyDescent="0.2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</row>
    <row r="979" spans="1:14" x14ac:dyDescent="0.2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</row>
    <row r="980" spans="1:14" x14ac:dyDescent="0.2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</row>
    <row r="981" spans="1:14" x14ac:dyDescent="0.2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</row>
    <row r="982" spans="1:14" x14ac:dyDescent="0.2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</row>
    <row r="983" spans="1:14" x14ac:dyDescent="0.2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</row>
    <row r="984" spans="1:14" x14ac:dyDescent="0.2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</row>
    <row r="985" spans="1:14" x14ac:dyDescent="0.2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</row>
    <row r="986" spans="1:14" x14ac:dyDescent="0.2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</row>
    <row r="987" spans="1:14" x14ac:dyDescent="0.2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</row>
    <row r="988" spans="1:14" x14ac:dyDescent="0.2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</row>
    <row r="989" spans="1:14" x14ac:dyDescent="0.2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</row>
    <row r="990" spans="1:14" x14ac:dyDescent="0.2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</row>
    <row r="991" spans="1:14" x14ac:dyDescent="0.2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</row>
    <row r="992" spans="1:14" x14ac:dyDescent="0.2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</row>
    <row r="993" spans="1:14" x14ac:dyDescent="0.2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</row>
    <row r="994" spans="1:14" x14ac:dyDescent="0.2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</row>
    <row r="995" spans="1:14" x14ac:dyDescent="0.2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</row>
    <row r="996" spans="1:14" x14ac:dyDescent="0.2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</row>
    <row r="997" spans="1:14" x14ac:dyDescent="0.2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</row>
    <row r="998" spans="1:14" x14ac:dyDescent="0.2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</row>
    <row r="999" spans="1:14" x14ac:dyDescent="0.2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</row>
    <row r="1000" spans="1:14" x14ac:dyDescent="0.2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</row>
    <row r="1001" spans="1:14" x14ac:dyDescent="0.2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</row>
    <row r="1002" spans="1:14" x14ac:dyDescent="0.2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</row>
    <row r="1003" spans="1:14" x14ac:dyDescent="0.2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</row>
    <row r="1004" spans="1:14" x14ac:dyDescent="0.2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</row>
    <row r="1005" spans="1:14" x14ac:dyDescent="0.2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</row>
    <row r="1006" spans="1:14" x14ac:dyDescent="0.2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</row>
    <row r="1007" spans="1:14" x14ac:dyDescent="0.2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</row>
    <row r="1008" spans="1:14" x14ac:dyDescent="0.2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</row>
    <row r="1009" spans="1:14" x14ac:dyDescent="0.2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</row>
    <row r="1010" spans="1:14" x14ac:dyDescent="0.2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</row>
    <row r="1011" spans="1:14" x14ac:dyDescent="0.2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</row>
    <row r="1012" spans="1:14" x14ac:dyDescent="0.2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</row>
    <row r="1013" spans="1:14" x14ac:dyDescent="0.2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</row>
    <row r="1014" spans="1:14" x14ac:dyDescent="0.2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</row>
    <row r="1015" spans="1:14" x14ac:dyDescent="0.2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</row>
    <row r="1016" spans="1:14" x14ac:dyDescent="0.2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</row>
    <row r="1017" spans="1:14" x14ac:dyDescent="0.2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</row>
    <row r="1018" spans="1:14" x14ac:dyDescent="0.2">
      <c r="A1018" s="1"/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</row>
    <row r="1019" spans="1:14" x14ac:dyDescent="0.2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</row>
    <row r="1020" spans="1:14" x14ac:dyDescent="0.2">
      <c r="A1020" s="1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</row>
    <row r="1021" spans="1:14" x14ac:dyDescent="0.2">
      <c r="A1021" s="1"/>
      <c r="B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</row>
    <row r="1022" spans="1:14" x14ac:dyDescent="0.2">
      <c r="A1022" s="1"/>
      <c r="B1022" s="1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</row>
    <row r="1023" spans="1:14" x14ac:dyDescent="0.2">
      <c r="A1023" s="1"/>
      <c r="B1023" s="1"/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</row>
    <row r="1024" spans="1:14" x14ac:dyDescent="0.2">
      <c r="A1024" s="1"/>
      <c r="B1024" s="1"/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</row>
    <row r="1025" spans="1:14" x14ac:dyDescent="0.2">
      <c r="A1025" s="1"/>
      <c r="B1025" s="1"/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</row>
    <row r="1026" spans="1:14" x14ac:dyDescent="0.2">
      <c r="A1026" s="1"/>
      <c r="B1026" s="1"/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</row>
    <row r="1027" spans="1:14" x14ac:dyDescent="0.2">
      <c r="A1027" s="1"/>
      <c r="B1027" s="1"/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</row>
    <row r="1028" spans="1:14" x14ac:dyDescent="0.2">
      <c r="A1028" s="1"/>
      <c r="B1028" s="1"/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</row>
    <row r="1029" spans="1:14" x14ac:dyDescent="0.2">
      <c r="A1029" s="1"/>
      <c r="B1029" s="1"/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</row>
    <row r="1030" spans="1:14" x14ac:dyDescent="0.2">
      <c r="A1030" s="1"/>
      <c r="B1030" s="1"/>
      <c r="C1030" s="1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</row>
    <row r="1031" spans="1:14" x14ac:dyDescent="0.2">
      <c r="A1031" s="1"/>
      <c r="B1031" s="1"/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</row>
    <row r="1032" spans="1:14" x14ac:dyDescent="0.2">
      <c r="A1032" s="1"/>
      <c r="B1032" s="1"/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</row>
    <row r="1033" spans="1:14" x14ac:dyDescent="0.2">
      <c r="A1033" s="1"/>
      <c r="B1033" s="1"/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</row>
    <row r="1034" spans="1:14" x14ac:dyDescent="0.2">
      <c r="A1034" s="1"/>
      <c r="B1034" s="1"/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</row>
    <row r="1035" spans="1:14" x14ac:dyDescent="0.2">
      <c r="A1035" s="1"/>
      <c r="B1035" s="1"/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</row>
    <row r="1036" spans="1:14" x14ac:dyDescent="0.2">
      <c r="A1036" s="1"/>
      <c r="B1036" s="1"/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</row>
    <row r="1037" spans="1:14" x14ac:dyDescent="0.2">
      <c r="A1037" s="1"/>
      <c r="B1037" s="1"/>
      <c r="C1037" s="1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</row>
    <row r="1038" spans="1:14" x14ac:dyDescent="0.2">
      <c r="A1038" s="1"/>
      <c r="B1038" s="1"/>
      <c r="C1038" s="1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</row>
    <row r="1039" spans="1:14" x14ac:dyDescent="0.2">
      <c r="A1039" s="1"/>
      <c r="B1039" s="1"/>
      <c r="C1039" s="1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</row>
    <row r="1040" spans="1:14" x14ac:dyDescent="0.2">
      <c r="A1040" s="1"/>
      <c r="B1040" s="1"/>
      <c r="C1040" s="1"/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</row>
    <row r="1041" spans="1:14" x14ac:dyDescent="0.2">
      <c r="A1041" s="1"/>
      <c r="B1041" s="1"/>
      <c r="C1041" s="1"/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</row>
    <row r="1042" spans="1:14" x14ac:dyDescent="0.2">
      <c r="A1042" s="1"/>
      <c r="B1042" s="1"/>
      <c r="C1042" s="1"/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</row>
    <row r="1043" spans="1:14" x14ac:dyDescent="0.2">
      <c r="A1043" s="1"/>
      <c r="B1043" s="1"/>
      <c r="C1043" s="1"/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</row>
    <row r="1044" spans="1:14" x14ac:dyDescent="0.2">
      <c r="A1044" s="1"/>
      <c r="B1044" s="1"/>
      <c r="C1044" s="1"/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</row>
    <row r="1045" spans="1:14" x14ac:dyDescent="0.2">
      <c r="A1045" s="1"/>
      <c r="B1045" s="1"/>
      <c r="C1045" s="1"/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</row>
    <row r="1046" spans="1:14" x14ac:dyDescent="0.2">
      <c r="A1046" s="1"/>
      <c r="B1046" s="1"/>
      <c r="C1046" s="1"/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</row>
    <row r="1047" spans="1:14" x14ac:dyDescent="0.2">
      <c r="A1047" s="1"/>
      <c r="B1047" s="1"/>
      <c r="C1047" s="1"/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</row>
    <row r="1048" spans="1:14" x14ac:dyDescent="0.2">
      <c r="A1048" s="1"/>
      <c r="B1048" s="1"/>
      <c r="C1048" s="1"/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</row>
    <row r="1049" spans="1:14" x14ac:dyDescent="0.2">
      <c r="A1049" s="1"/>
      <c r="B1049" s="1"/>
      <c r="C1049" s="1"/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</row>
    <row r="1050" spans="1:14" x14ac:dyDescent="0.2">
      <c r="A1050" s="1"/>
      <c r="B1050" s="1"/>
      <c r="C1050" s="1"/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</row>
    <row r="1051" spans="1:14" x14ac:dyDescent="0.2">
      <c r="A1051" s="1"/>
      <c r="B1051" s="1"/>
      <c r="C1051" s="1"/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</row>
    <row r="1052" spans="1:14" x14ac:dyDescent="0.2">
      <c r="A1052" s="1"/>
      <c r="B1052" s="1"/>
      <c r="C1052" s="1"/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</row>
    <row r="1053" spans="1:14" x14ac:dyDescent="0.2">
      <c r="A1053" s="1"/>
      <c r="B1053" s="1"/>
      <c r="C1053" s="1"/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</row>
    <row r="1054" spans="1:14" x14ac:dyDescent="0.2">
      <c r="A1054" s="1"/>
      <c r="B1054" s="1"/>
      <c r="C1054" s="1"/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</row>
    <row r="1055" spans="1:14" x14ac:dyDescent="0.2">
      <c r="A1055" s="1"/>
      <c r="B1055" s="1"/>
      <c r="C1055" s="1"/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</row>
    <row r="1056" spans="1:14" x14ac:dyDescent="0.2">
      <c r="A1056" s="1"/>
      <c r="B1056" s="1"/>
      <c r="C1056" s="1"/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</row>
    <row r="1057" spans="1:14" x14ac:dyDescent="0.2">
      <c r="A1057" s="1"/>
      <c r="B1057" s="1"/>
      <c r="C1057" s="1"/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</row>
    <row r="1058" spans="1:14" x14ac:dyDescent="0.2">
      <c r="A1058" s="1"/>
      <c r="B1058" s="1"/>
      <c r="C1058" s="1"/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</row>
    <row r="1059" spans="1:14" x14ac:dyDescent="0.2">
      <c r="A1059" s="1"/>
      <c r="B1059" s="1"/>
      <c r="C1059" s="1"/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1"/>
    </row>
    <row r="1060" spans="1:14" x14ac:dyDescent="0.2">
      <c r="A1060" s="1"/>
      <c r="B1060" s="1"/>
      <c r="C1060" s="1"/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N1060" s="1"/>
    </row>
    <row r="1061" spans="1:14" x14ac:dyDescent="0.2">
      <c r="A1061" s="1"/>
      <c r="B1061" s="1"/>
      <c r="C1061" s="1"/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N1061" s="1"/>
    </row>
    <row r="1062" spans="1:14" x14ac:dyDescent="0.2">
      <c r="A1062" s="1"/>
      <c r="B1062" s="1"/>
      <c r="C1062" s="1"/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N1062" s="1"/>
    </row>
    <row r="1063" spans="1:14" x14ac:dyDescent="0.2">
      <c r="A1063" s="1"/>
      <c r="B1063" s="1"/>
      <c r="C1063" s="1"/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N1063" s="1"/>
    </row>
    <row r="1064" spans="1:14" x14ac:dyDescent="0.2">
      <c r="A1064" s="1"/>
      <c r="B1064" s="1"/>
      <c r="C1064" s="1"/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N1064" s="1"/>
    </row>
    <row r="1065" spans="1:14" x14ac:dyDescent="0.2">
      <c r="A1065" s="1"/>
      <c r="B1065" s="1"/>
      <c r="C1065" s="1"/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N1065" s="1"/>
    </row>
    <row r="1066" spans="1:14" x14ac:dyDescent="0.2">
      <c r="A1066" s="1"/>
      <c r="B1066" s="1"/>
      <c r="C1066" s="1"/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N1066" s="1"/>
    </row>
    <row r="1067" spans="1:14" x14ac:dyDescent="0.2">
      <c r="A1067" s="1"/>
      <c r="B1067" s="1"/>
      <c r="C1067" s="1"/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N1067" s="1"/>
    </row>
    <row r="1068" spans="1:14" x14ac:dyDescent="0.2">
      <c r="A1068" s="1"/>
      <c r="B1068" s="1"/>
      <c r="C1068" s="1"/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N1068" s="1"/>
    </row>
    <row r="1069" spans="1:14" x14ac:dyDescent="0.2">
      <c r="A1069" s="1"/>
      <c r="B1069" s="1"/>
      <c r="C1069" s="1"/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N1069" s="1"/>
    </row>
    <row r="1070" spans="1:14" x14ac:dyDescent="0.2">
      <c r="A1070" s="1"/>
      <c r="B1070" s="1"/>
      <c r="C1070" s="1"/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N1070" s="1"/>
    </row>
    <row r="1071" spans="1:14" x14ac:dyDescent="0.2">
      <c r="A1071" s="1"/>
      <c r="B1071" s="1"/>
      <c r="C1071" s="1"/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N1071" s="1"/>
    </row>
    <row r="1072" spans="1:14" x14ac:dyDescent="0.2">
      <c r="A1072" s="1"/>
      <c r="B1072" s="1"/>
      <c r="C1072" s="1"/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N1072" s="1"/>
    </row>
    <row r="1073" spans="1:14" x14ac:dyDescent="0.2">
      <c r="A1073" s="1"/>
      <c r="B1073" s="1"/>
      <c r="C1073" s="1"/>
      <c r="D1073" s="1"/>
      <c r="E1073" s="1"/>
      <c r="F1073" s="1"/>
      <c r="G1073" s="1"/>
      <c r="H1073" s="1"/>
      <c r="I1073" s="1"/>
      <c r="J1073" s="1"/>
      <c r="K1073" s="1"/>
      <c r="L1073" s="1"/>
      <c r="M1073" s="1"/>
      <c r="N1073" s="1"/>
    </row>
    <row r="1074" spans="1:14" x14ac:dyDescent="0.2">
      <c r="A1074" s="1"/>
      <c r="B1074" s="1"/>
      <c r="C1074" s="1"/>
      <c r="D1074" s="1"/>
      <c r="E1074" s="1"/>
      <c r="F1074" s="1"/>
      <c r="G1074" s="1"/>
      <c r="H1074" s="1"/>
      <c r="I1074" s="1"/>
      <c r="J1074" s="1"/>
      <c r="K1074" s="1"/>
      <c r="L1074" s="1"/>
      <c r="M1074" s="1"/>
      <c r="N1074" s="1"/>
    </row>
    <row r="1075" spans="1:14" x14ac:dyDescent="0.2">
      <c r="A1075" s="1"/>
      <c r="B1075" s="1"/>
      <c r="C1075" s="1"/>
      <c r="D1075" s="1"/>
      <c r="E1075" s="1"/>
      <c r="F1075" s="1"/>
      <c r="G1075" s="1"/>
      <c r="H1075" s="1"/>
      <c r="I1075" s="1"/>
      <c r="J1075" s="1"/>
      <c r="K1075" s="1"/>
      <c r="L1075" s="1"/>
      <c r="M1075" s="1"/>
      <c r="N1075" s="1"/>
    </row>
    <row r="1076" spans="1:14" x14ac:dyDescent="0.2">
      <c r="A1076" s="1"/>
      <c r="B1076" s="1"/>
      <c r="C1076" s="1"/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N1076" s="1"/>
    </row>
    <row r="1077" spans="1:14" x14ac:dyDescent="0.2">
      <c r="A1077" s="1"/>
      <c r="B1077" s="1"/>
      <c r="C1077" s="1"/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N1077" s="1"/>
    </row>
    <row r="1078" spans="1:14" x14ac:dyDescent="0.2">
      <c r="A1078" s="1"/>
      <c r="B1078" s="1"/>
      <c r="C1078" s="1"/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N1078" s="1"/>
    </row>
    <row r="1079" spans="1:14" x14ac:dyDescent="0.2">
      <c r="A1079" s="1"/>
      <c r="B1079" s="1"/>
      <c r="C1079" s="1"/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N1079" s="1"/>
    </row>
    <row r="1080" spans="1:14" x14ac:dyDescent="0.2">
      <c r="A1080" s="1"/>
      <c r="B1080" s="1"/>
      <c r="C1080" s="1"/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N1080" s="1"/>
    </row>
    <row r="1081" spans="1:14" x14ac:dyDescent="0.2">
      <c r="A1081" s="1"/>
      <c r="B1081" s="1"/>
      <c r="C1081" s="1"/>
      <c r="D1081" s="1"/>
      <c r="E1081" s="1"/>
      <c r="F1081" s="1"/>
      <c r="G1081" s="1"/>
      <c r="H1081" s="1"/>
      <c r="I1081" s="1"/>
      <c r="J1081" s="1"/>
      <c r="K1081" s="1"/>
      <c r="L1081" s="1"/>
      <c r="M1081" s="1"/>
      <c r="N1081" s="1"/>
    </row>
    <row r="1082" spans="1:14" x14ac:dyDescent="0.2">
      <c r="A1082" s="1"/>
      <c r="B1082" s="1"/>
      <c r="C1082" s="1"/>
      <c r="D1082" s="1"/>
      <c r="E1082" s="1"/>
      <c r="F1082" s="1"/>
      <c r="G1082" s="1"/>
      <c r="H1082" s="1"/>
      <c r="I1082" s="1"/>
      <c r="J1082" s="1"/>
      <c r="K1082" s="1"/>
      <c r="L1082" s="1"/>
      <c r="M1082" s="1"/>
      <c r="N1082" s="1"/>
    </row>
    <row r="1083" spans="1:14" x14ac:dyDescent="0.2">
      <c r="A1083" s="1"/>
      <c r="B1083" s="1"/>
      <c r="C1083" s="1"/>
      <c r="D1083" s="1"/>
      <c r="E1083" s="1"/>
      <c r="F1083" s="1"/>
      <c r="G1083" s="1"/>
      <c r="H1083" s="1"/>
      <c r="I1083" s="1"/>
      <c r="J1083" s="1"/>
      <c r="K1083" s="1"/>
      <c r="L1083" s="1"/>
      <c r="M1083" s="1"/>
      <c r="N1083" s="1"/>
    </row>
    <row r="1084" spans="1:14" x14ac:dyDescent="0.2">
      <c r="A1084" s="1"/>
      <c r="B1084" s="1"/>
      <c r="C1084" s="1"/>
      <c r="D1084" s="1"/>
      <c r="E1084" s="1"/>
      <c r="F1084" s="1"/>
      <c r="G1084" s="1"/>
      <c r="H1084" s="1"/>
      <c r="I1084" s="1"/>
      <c r="J1084" s="1"/>
      <c r="K1084" s="1"/>
      <c r="L1084" s="1"/>
      <c r="M1084" s="1"/>
      <c r="N1084" s="1"/>
    </row>
    <row r="1085" spans="1:14" x14ac:dyDescent="0.2">
      <c r="A1085" s="1"/>
      <c r="B1085" s="1"/>
      <c r="C1085" s="1"/>
      <c r="D1085" s="1"/>
      <c r="E1085" s="1"/>
      <c r="F1085" s="1"/>
      <c r="G1085" s="1"/>
      <c r="H1085" s="1"/>
      <c r="I1085" s="1"/>
      <c r="J1085" s="1"/>
      <c r="K1085" s="1"/>
      <c r="L1085" s="1"/>
      <c r="M1085" s="1"/>
      <c r="N1085" s="1"/>
    </row>
    <row r="1086" spans="1:14" x14ac:dyDescent="0.2">
      <c r="A1086" s="1"/>
      <c r="B1086" s="1"/>
      <c r="C1086" s="1"/>
      <c r="D1086" s="1"/>
      <c r="E1086" s="1"/>
      <c r="F1086" s="1"/>
      <c r="G1086" s="1"/>
      <c r="H1086" s="1"/>
      <c r="I1086" s="1"/>
      <c r="J1086" s="1"/>
      <c r="K1086" s="1"/>
      <c r="L1086" s="1"/>
      <c r="M1086" s="1"/>
      <c r="N1086" s="1"/>
    </row>
    <row r="1087" spans="1:14" x14ac:dyDescent="0.2">
      <c r="A1087" s="1"/>
      <c r="B1087" s="1"/>
      <c r="C1087" s="1"/>
      <c r="D1087" s="1"/>
      <c r="E1087" s="1"/>
      <c r="F1087" s="1"/>
      <c r="G1087" s="1"/>
      <c r="H1087" s="1"/>
      <c r="I1087" s="1"/>
      <c r="J1087" s="1"/>
      <c r="K1087" s="1"/>
      <c r="L1087" s="1"/>
      <c r="M1087" s="1"/>
      <c r="N1087" s="1"/>
    </row>
    <row r="1088" spans="1:14" x14ac:dyDescent="0.2">
      <c r="A1088" s="1"/>
      <c r="B1088" s="1"/>
      <c r="C1088" s="1"/>
      <c r="D1088" s="1"/>
      <c r="E1088" s="1"/>
      <c r="F1088" s="1"/>
      <c r="G1088" s="1"/>
      <c r="H1088" s="1"/>
      <c r="I1088" s="1"/>
      <c r="J1088" s="1"/>
      <c r="K1088" s="1"/>
      <c r="L1088" s="1"/>
      <c r="M1088" s="1"/>
      <c r="N1088" s="1"/>
    </row>
    <row r="1089" spans="1:14" x14ac:dyDescent="0.2">
      <c r="A1089" s="1"/>
      <c r="B1089" s="1"/>
      <c r="C1089" s="1"/>
      <c r="D1089" s="1"/>
      <c r="E1089" s="1"/>
      <c r="F1089" s="1"/>
      <c r="G1089" s="1"/>
      <c r="H1089" s="1"/>
      <c r="I1089" s="1"/>
      <c r="J1089" s="1"/>
      <c r="K1089" s="1"/>
      <c r="L1089" s="1"/>
      <c r="M1089" s="1"/>
      <c r="N1089" s="1"/>
    </row>
    <row r="1090" spans="1:14" x14ac:dyDescent="0.2">
      <c r="A1090" s="1"/>
      <c r="B1090" s="1"/>
      <c r="C1090" s="1"/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N1090" s="1"/>
    </row>
    <row r="1091" spans="1:14" x14ac:dyDescent="0.2">
      <c r="A1091" s="1"/>
      <c r="B1091" s="1"/>
      <c r="C1091" s="1"/>
      <c r="D1091" s="1"/>
      <c r="E1091" s="1"/>
      <c r="F1091" s="1"/>
      <c r="G1091" s="1"/>
      <c r="H1091" s="1"/>
      <c r="I1091" s="1"/>
      <c r="J1091" s="1"/>
      <c r="K1091" s="1"/>
      <c r="L1091" s="1"/>
      <c r="M1091" s="1"/>
      <c r="N1091" s="1"/>
    </row>
    <row r="1092" spans="1:14" x14ac:dyDescent="0.2">
      <c r="A1092" s="1"/>
      <c r="B1092" s="1"/>
      <c r="C1092" s="1"/>
      <c r="D1092" s="1"/>
      <c r="E1092" s="1"/>
      <c r="F1092" s="1"/>
      <c r="G1092" s="1"/>
      <c r="H1092" s="1"/>
      <c r="I1092" s="1"/>
      <c r="J1092" s="1"/>
      <c r="K1092" s="1"/>
      <c r="L1092" s="1"/>
      <c r="M1092" s="1"/>
      <c r="N1092" s="1"/>
    </row>
    <row r="1093" spans="1:14" x14ac:dyDescent="0.2">
      <c r="A1093" s="1"/>
      <c r="B1093" s="1"/>
      <c r="C1093" s="1"/>
      <c r="D1093" s="1"/>
      <c r="E1093" s="1"/>
      <c r="F1093" s="1"/>
      <c r="G1093" s="1"/>
      <c r="H1093" s="1"/>
      <c r="I1093" s="1"/>
      <c r="J1093" s="1"/>
      <c r="K1093" s="1"/>
      <c r="L1093" s="1"/>
      <c r="M1093" s="1"/>
      <c r="N1093" s="1"/>
    </row>
    <row r="1094" spans="1:14" x14ac:dyDescent="0.2">
      <c r="A1094" s="1"/>
      <c r="B1094" s="1"/>
      <c r="C1094" s="1"/>
      <c r="D1094" s="1"/>
      <c r="E1094" s="1"/>
      <c r="F1094" s="1"/>
      <c r="G1094" s="1"/>
      <c r="H1094" s="1"/>
      <c r="I1094" s="1"/>
      <c r="J1094" s="1"/>
      <c r="K1094" s="1"/>
      <c r="L1094" s="1"/>
      <c r="M1094" s="1"/>
      <c r="N1094" s="1"/>
    </row>
    <row r="1095" spans="1:14" x14ac:dyDescent="0.2">
      <c r="A1095" s="1"/>
      <c r="B1095" s="1"/>
      <c r="C1095" s="1"/>
      <c r="D1095" s="1"/>
      <c r="E1095" s="1"/>
      <c r="F1095" s="1"/>
      <c r="G1095" s="1"/>
      <c r="H1095" s="1"/>
      <c r="I1095" s="1"/>
      <c r="J1095" s="1"/>
      <c r="K1095" s="1"/>
      <c r="L1095" s="1"/>
      <c r="M1095" s="1"/>
      <c r="N1095" s="1"/>
    </row>
    <row r="1096" spans="1:14" x14ac:dyDescent="0.2">
      <c r="A1096" s="1"/>
      <c r="B1096" s="1"/>
      <c r="C1096" s="1"/>
      <c r="D1096" s="1"/>
      <c r="E1096" s="1"/>
      <c r="F1096" s="1"/>
      <c r="G1096" s="1"/>
      <c r="H1096" s="1"/>
      <c r="I1096" s="1"/>
      <c r="J1096" s="1"/>
      <c r="K1096" s="1"/>
      <c r="L1096" s="1"/>
      <c r="M1096" s="1"/>
      <c r="N1096" s="1"/>
    </row>
    <row r="1097" spans="1:14" x14ac:dyDescent="0.2">
      <c r="A1097" s="1"/>
      <c r="B1097" s="1"/>
      <c r="C1097" s="1"/>
      <c r="D1097" s="1"/>
      <c r="E1097" s="1"/>
      <c r="F1097" s="1"/>
      <c r="G1097" s="1"/>
      <c r="H1097" s="1"/>
      <c r="I1097" s="1"/>
      <c r="J1097" s="1"/>
      <c r="K1097" s="1"/>
      <c r="L1097" s="1"/>
      <c r="M1097" s="1"/>
      <c r="N1097" s="1"/>
    </row>
    <row r="1098" spans="1:14" x14ac:dyDescent="0.2">
      <c r="A1098" s="1"/>
      <c r="B1098" s="1"/>
      <c r="C1098" s="1"/>
      <c r="D1098" s="1"/>
      <c r="E1098" s="1"/>
      <c r="F1098" s="1"/>
      <c r="G1098" s="1"/>
      <c r="H1098" s="1"/>
      <c r="I1098" s="1"/>
      <c r="J1098" s="1"/>
      <c r="K1098" s="1"/>
      <c r="L1098" s="1"/>
      <c r="M1098" s="1"/>
      <c r="N1098" s="1"/>
    </row>
    <row r="1099" spans="1:14" x14ac:dyDescent="0.2">
      <c r="A1099" s="1"/>
      <c r="B1099" s="1"/>
      <c r="C1099" s="1"/>
      <c r="D1099" s="1"/>
      <c r="E1099" s="1"/>
      <c r="F1099" s="1"/>
      <c r="G1099" s="1"/>
      <c r="H1099" s="1"/>
      <c r="I1099" s="1"/>
      <c r="J1099" s="1"/>
      <c r="K1099" s="1"/>
      <c r="L1099" s="1"/>
      <c r="M1099" s="1"/>
      <c r="N1099" s="1"/>
    </row>
    <row r="1100" spans="1:14" x14ac:dyDescent="0.2">
      <c r="A1100" s="1"/>
      <c r="B1100" s="1"/>
      <c r="C1100" s="1"/>
      <c r="D1100" s="1"/>
      <c r="E1100" s="1"/>
      <c r="F1100" s="1"/>
      <c r="G1100" s="1"/>
      <c r="H1100" s="1"/>
      <c r="I1100" s="1"/>
      <c r="J1100" s="1"/>
      <c r="K1100" s="1"/>
      <c r="L1100" s="1"/>
      <c r="M1100" s="1"/>
      <c r="N1100" s="1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L76"/>
  <sheetViews>
    <sheetView zoomScaleNormal="100" workbookViewId="0">
      <selection activeCell="C15" sqref="A1:I56"/>
    </sheetView>
  </sheetViews>
  <sheetFormatPr defaultRowHeight="12.75" x14ac:dyDescent="0.2"/>
  <cols>
    <col min="3" max="3" width="17.85546875" bestFit="1" customWidth="1"/>
  </cols>
  <sheetData>
    <row r="1" spans="1:12" x14ac:dyDescent="0.2">
      <c r="A1" s="132" t="s">
        <v>2589</v>
      </c>
      <c r="B1" s="132" t="s">
        <v>2714</v>
      </c>
      <c r="C1" s="132" t="s">
        <v>63</v>
      </c>
      <c r="D1" s="132" t="s">
        <v>3</v>
      </c>
      <c r="E1" s="132" t="s">
        <v>4</v>
      </c>
      <c r="F1" s="132" t="s">
        <v>6</v>
      </c>
      <c r="G1" s="132" t="s">
        <v>794</v>
      </c>
      <c r="H1" s="132" t="s">
        <v>499</v>
      </c>
      <c r="I1" s="132" t="s">
        <v>2715</v>
      </c>
    </row>
    <row r="2" spans="1:12" x14ac:dyDescent="0.2">
      <c r="A2" s="7">
        <v>240090</v>
      </c>
      <c r="B2" s="7">
        <v>240090</v>
      </c>
      <c r="C2" s="7" t="s">
        <v>2759</v>
      </c>
      <c r="D2" s="7" t="s">
        <v>26</v>
      </c>
      <c r="E2" s="7" t="s">
        <v>556</v>
      </c>
      <c r="F2" s="7">
        <v>6</v>
      </c>
      <c r="G2" s="7" t="s">
        <v>2717</v>
      </c>
      <c r="H2" s="7"/>
      <c r="I2" s="7" t="s">
        <v>4372</v>
      </c>
      <c r="L2" s="9" t="str">
        <f>G2&amp;" "&amp;I2</f>
        <v>PTOS Applied</v>
      </c>
    </row>
    <row r="3" spans="1:12" x14ac:dyDescent="0.2">
      <c r="A3" s="7">
        <v>259980</v>
      </c>
      <c r="B3" s="7">
        <v>259980</v>
      </c>
      <c r="C3" s="7" t="s">
        <v>1134</v>
      </c>
      <c r="D3" s="7" t="s">
        <v>396</v>
      </c>
      <c r="E3" s="7" t="s">
        <v>506</v>
      </c>
      <c r="F3" s="7">
        <v>8</v>
      </c>
      <c r="G3" s="7" t="s">
        <v>2717</v>
      </c>
      <c r="H3" s="7"/>
      <c r="I3" s="7" t="s">
        <v>4372</v>
      </c>
      <c r="L3" s="9" t="str">
        <f t="shared" ref="L3:L64" si="0">G3&amp;" "&amp;I3</f>
        <v>PTOS Applied</v>
      </c>
    </row>
    <row r="4" spans="1:12" x14ac:dyDescent="0.2">
      <c r="A4" s="7">
        <v>259571</v>
      </c>
      <c r="B4" s="7">
        <v>259571</v>
      </c>
      <c r="C4" s="7" t="s">
        <v>2459</v>
      </c>
      <c r="D4" s="7" t="s">
        <v>40</v>
      </c>
      <c r="E4" s="7" t="s">
        <v>708</v>
      </c>
      <c r="F4" s="7">
        <v>1.5</v>
      </c>
      <c r="G4" s="7" t="s">
        <v>2717</v>
      </c>
      <c r="H4" s="7"/>
      <c r="I4" s="7" t="s">
        <v>3930</v>
      </c>
      <c r="L4" s="9" t="str">
        <f t="shared" si="0"/>
        <v>PTOS Delete Req</v>
      </c>
    </row>
    <row r="5" spans="1:12" x14ac:dyDescent="0.2">
      <c r="A5" s="7">
        <v>261552</v>
      </c>
      <c r="B5" s="7">
        <v>261552</v>
      </c>
      <c r="C5" s="7" t="s">
        <v>1764</v>
      </c>
      <c r="D5" s="7" t="s">
        <v>396</v>
      </c>
      <c r="E5" s="7" t="s">
        <v>506</v>
      </c>
      <c r="F5" s="7">
        <v>8</v>
      </c>
      <c r="G5" s="7" t="s">
        <v>3208</v>
      </c>
      <c r="H5" s="7"/>
      <c r="I5" s="7" t="s">
        <v>4372</v>
      </c>
      <c r="L5" s="9" t="str">
        <f t="shared" si="0"/>
        <v>PTOU Applied</v>
      </c>
    </row>
    <row r="6" spans="1:12" x14ac:dyDescent="0.2">
      <c r="A6" s="7">
        <v>261567</v>
      </c>
      <c r="B6" s="7">
        <v>261567</v>
      </c>
      <c r="C6" s="7" t="s">
        <v>1765</v>
      </c>
      <c r="D6" s="7" t="s">
        <v>396</v>
      </c>
      <c r="E6" s="7" t="s">
        <v>506</v>
      </c>
      <c r="F6" s="7">
        <v>6</v>
      </c>
      <c r="G6" s="7" t="s">
        <v>3208</v>
      </c>
      <c r="H6" s="7"/>
      <c r="I6" s="7" t="s">
        <v>4372</v>
      </c>
      <c r="L6" s="9" t="str">
        <f t="shared" si="0"/>
        <v>PTOU Applied</v>
      </c>
    </row>
    <row r="7" spans="1:12" x14ac:dyDescent="0.2">
      <c r="A7" s="7">
        <v>259361</v>
      </c>
      <c r="B7" s="7">
        <v>259361</v>
      </c>
      <c r="C7" s="7" t="s">
        <v>1193</v>
      </c>
      <c r="D7" s="7" t="s">
        <v>396</v>
      </c>
      <c r="E7" s="7" t="s">
        <v>506</v>
      </c>
      <c r="F7" s="7">
        <v>8</v>
      </c>
      <c r="G7" s="7" t="s">
        <v>2717</v>
      </c>
      <c r="H7" s="7"/>
      <c r="I7" s="7" t="s">
        <v>4372</v>
      </c>
      <c r="L7" s="9" t="str">
        <f t="shared" si="0"/>
        <v>PTOS Applied</v>
      </c>
    </row>
    <row r="8" spans="1:12" x14ac:dyDescent="0.2">
      <c r="A8" s="7">
        <v>261576</v>
      </c>
      <c r="B8" s="7">
        <v>261576</v>
      </c>
      <c r="C8" s="7" t="s">
        <v>1302</v>
      </c>
      <c r="D8" s="7" t="s">
        <v>396</v>
      </c>
      <c r="E8" s="7" t="s">
        <v>506</v>
      </c>
      <c r="F8" s="7">
        <v>8</v>
      </c>
      <c r="G8" s="7" t="s">
        <v>3208</v>
      </c>
      <c r="H8" s="7"/>
      <c r="I8" s="7" t="s">
        <v>4372</v>
      </c>
      <c r="L8" s="9" t="str">
        <f t="shared" si="0"/>
        <v>PTOU Applied</v>
      </c>
    </row>
    <row r="9" spans="1:12" x14ac:dyDescent="0.2">
      <c r="A9" s="7">
        <v>256818</v>
      </c>
      <c r="B9" s="7">
        <v>256818</v>
      </c>
      <c r="C9" s="7" t="s">
        <v>1094</v>
      </c>
      <c r="D9" s="7" t="s">
        <v>26</v>
      </c>
      <c r="E9" s="7" t="s">
        <v>562</v>
      </c>
      <c r="F9" s="7">
        <v>8</v>
      </c>
      <c r="G9" s="7" t="s">
        <v>2717</v>
      </c>
      <c r="H9" s="7"/>
      <c r="I9" s="7" t="s">
        <v>4372</v>
      </c>
      <c r="L9" s="9" t="str">
        <f t="shared" si="0"/>
        <v>PTOS Applied</v>
      </c>
    </row>
    <row r="10" spans="1:12" x14ac:dyDescent="0.2">
      <c r="A10" s="7">
        <v>260690</v>
      </c>
      <c r="B10" s="7">
        <v>260690</v>
      </c>
      <c r="C10" s="7" t="s">
        <v>1165</v>
      </c>
      <c r="D10" s="7" t="s">
        <v>26</v>
      </c>
      <c r="E10" s="7" t="s">
        <v>562</v>
      </c>
      <c r="F10" s="7">
        <v>6</v>
      </c>
      <c r="G10" s="7" t="s">
        <v>3931</v>
      </c>
      <c r="H10" s="7"/>
      <c r="I10" s="7" t="s">
        <v>4372</v>
      </c>
      <c r="L10" s="9" t="str">
        <f t="shared" si="0"/>
        <v>ppt Applied</v>
      </c>
    </row>
    <row r="11" spans="1:12" x14ac:dyDescent="0.2">
      <c r="A11" s="7" t="s">
        <v>3932</v>
      </c>
      <c r="B11" s="7">
        <v>247886</v>
      </c>
      <c r="C11" s="7" t="s">
        <v>2740</v>
      </c>
      <c r="D11" s="7" t="s">
        <v>40</v>
      </c>
      <c r="E11" s="7" t="s">
        <v>708</v>
      </c>
      <c r="F11" s="7">
        <v>8</v>
      </c>
      <c r="G11" s="7" t="s">
        <v>3208</v>
      </c>
      <c r="H11" s="7"/>
      <c r="I11" s="7" t="s">
        <v>4372</v>
      </c>
      <c r="L11" s="9" t="str">
        <f t="shared" si="0"/>
        <v>PTOU Applied</v>
      </c>
    </row>
    <row r="12" spans="1:12" x14ac:dyDescent="0.2">
      <c r="A12" s="7">
        <v>243870</v>
      </c>
      <c r="B12" s="7">
        <v>243870</v>
      </c>
      <c r="C12" s="7" t="s">
        <v>1328</v>
      </c>
      <c r="D12" s="7" t="s">
        <v>40</v>
      </c>
      <c r="E12" s="7" t="s">
        <v>708</v>
      </c>
      <c r="F12" s="7">
        <v>6</v>
      </c>
      <c r="G12" s="7" t="s">
        <v>3208</v>
      </c>
      <c r="H12" s="7"/>
      <c r="I12" s="7" t="s">
        <v>4372</v>
      </c>
      <c r="L12" s="9" t="str">
        <f t="shared" si="0"/>
        <v>PTOU Applied</v>
      </c>
    </row>
    <row r="13" spans="1:12" x14ac:dyDescent="0.2">
      <c r="A13" s="7">
        <v>257544</v>
      </c>
      <c r="B13" s="7">
        <v>257544</v>
      </c>
      <c r="C13" s="7" t="s">
        <v>1332</v>
      </c>
      <c r="D13" s="7" t="s">
        <v>26</v>
      </c>
      <c r="E13" s="7" t="s">
        <v>556</v>
      </c>
      <c r="F13" s="7">
        <v>2</v>
      </c>
      <c r="G13" s="7" t="s">
        <v>3931</v>
      </c>
      <c r="H13" s="7"/>
      <c r="I13" s="7" t="s">
        <v>4372</v>
      </c>
      <c r="L13" s="9" t="str">
        <f t="shared" si="0"/>
        <v>ppt Applied</v>
      </c>
    </row>
    <row r="14" spans="1:12" x14ac:dyDescent="0.2">
      <c r="A14" s="7">
        <v>240090</v>
      </c>
      <c r="B14" s="7">
        <v>240090</v>
      </c>
      <c r="C14" s="7" t="s">
        <v>2759</v>
      </c>
      <c r="D14" s="7" t="s">
        <v>26</v>
      </c>
      <c r="E14" s="7" t="s">
        <v>556</v>
      </c>
      <c r="F14" s="7">
        <v>6</v>
      </c>
      <c r="G14" s="7" t="s">
        <v>2717</v>
      </c>
      <c r="H14" s="7"/>
      <c r="I14" s="7" t="s">
        <v>4372</v>
      </c>
      <c r="L14" s="9" t="str">
        <f t="shared" si="0"/>
        <v>PTOS Applied</v>
      </c>
    </row>
    <row r="15" spans="1:12" x14ac:dyDescent="0.2">
      <c r="A15" s="7">
        <v>247899</v>
      </c>
      <c r="B15" s="7">
        <v>247899</v>
      </c>
      <c r="C15" s="7" t="s">
        <v>1217</v>
      </c>
      <c r="D15" s="7" t="s">
        <v>40</v>
      </c>
      <c r="E15" s="7" t="s">
        <v>714</v>
      </c>
      <c r="F15" s="7">
        <v>2</v>
      </c>
      <c r="G15" s="7" t="s">
        <v>2717</v>
      </c>
      <c r="H15" s="7"/>
      <c r="I15" s="7" t="s">
        <v>4372</v>
      </c>
      <c r="L15" s="9" t="str">
        <f t="shared" si="0"/>
        <v>PTOS Applied</v>
      </c>
    </row>
    <row r="16" spans="1:12" x14ac:dyDescent="0.2">
      <c r="A16" s="7">
        <v>261038</v>
      </c>
      <c r="B16" s="7">
        <v>261038</v>
      </c>
      <c r="C16" s="7" t="s">
        <v>1314</v>
      </c>
      <c r="D16" s="7" t="s">
        <v>396</v>
      </c>
      <c r="E16" s="7" t="s">
        <v>506</v>
      </c>
      <c r="F16" s="7">
        <v>6</v>
      </c>
      <c r="G16" s="7" t="s">
        <v>2716</v>
      </c>
      <c r="H16" s="7"/>
      <c r="I16" s="7" t="s">
        <v>4372</v>
      </c>
      <c r="L16" s="9" t="str">
        <f t="shared" si="0"/>
        <v>ptou Applied</v>
      </c>
    </row>
    <row r="17" spans="1:12" x14ac:dyDescent="0.2">
      <c r="A17" s="7">
        <v>261360</v>
      </c>
      <c r="B17" s="7">
        <v>261360</v>
      </c>
      <c r="C17" s="7" t="s">
        <v>3237</v>
      </c>
      <c r="D17" s="7" t="s">
        <v>40</v>
      </c>
      <c r="E17" s="7" t="s">
        <v>708</v>
      </c>
      <c r="F17" s="7">
        <v>2.5</v>
      </c>
      <c r="G17" s="7" t="s">
        <v>3208</v>
      </c>
      <c r="H17" s="7"/>
      <c r="I17" s="7" t="s">
        <v>4372</v>
      </c>
      <c r="L17" s="9" t="str">
        <f t="shared" si="0"/>
        <v>PTOU Applied</v>
      </c>
    </row>
    <row r="18" spans="1:12" x14ac:dyDescent="0.2">
      <c r="A18" s="7">
        <v>261373</v>
      </c>
      <c r="B18" s="7">
        <v>261373</v>
      </c>
      <c r="C18" s="7" t="s">
        <v>1396</v>
      </c>
      <c r="D18" s="7" t="s">
        <v>40</v>
      </c>
      <c r="E18" s="7" t="s">
        <v>708</v>
      </c>
      <c r="F18" s="7">
        <v>6</v>
      </c>
      <c r="G18" s="7" t="s">
        <v>3208</v>
      </c>
      <c r="H18" s="7"/>
      <c r="I18" s="7" t="s">
        <v>4372</v>
      </c>
      <c r="L18" s="9" t="str">
        <f t="shared" si="0"/>
        <v>PTOU Applied</v>
      </c>
    </row>
    <row r="19" spans="1:12" x14ac:dyDescent="0.2">
      <c r="A19" s="7">
        <v>259571</v>
      </c>
      <c r="B19" s="7">
        <v>259571</v>
      </c>
      <c r="C19" s="7" t="s">
        <v>2459</v>
      </c>
      <c r="D19" s="7" t="s">
        <v>40</v>
      </c>
      <c r="E19" s="7" t="s">
        <v>708</v>
      </c>
      <c r="F19" s="7">
        <v>1.5</v>
      </c>
      <c r="G19" s="7" t="s">
        <v>2717</v>
      </c>
      <c r="H19" s="7"/>
      <c r="I19" s="7" t="s">
        <v>4372</v>
      </c>
      <c r="L19" s="9" t="str">
        <f t="shared" si="0"/>
        <v>PTOS Applied</v>
      </c>
    </row>
    <row r="20" spans="1:12" x14ac:dyDescent="0.2">
      <c r="A20" s="7">
        <v>261564</v>
      </c>
      <c r="B20" s="7">
        <v>261564</v>
      </c>
      <c r="C20" s="7" t="s">
        <v>1766</v>
      </c>
      <c r="D20" s="7" t="s">
        <v>396</v>
      </c>
      <c r="E20" s="7" t="s">
        <v>506</v>
      </c>
      <c r="F20" s="7">
        <v>8</v>
      </c>
      <c r="G20" s="7" t="s">
        <v>2716</v>
      </c>
      <c r="H20" s="7"/>
      <c r="I20" s="7" t="s">
        <v>4372</v>
      </c>
      <c r="L20" s="9" t="str">
        <f t="shared" si="0"/>
        <v>ptou Applied</v>
      </c>
    </row>
    <row r="21" spans="1:12" x14ac:dyDescent="0.2">
      <c r="A21" s="7">
        <v>261576</v>
      </c>
      <c r="B21" s="7">
        <v>261576</v>
      </c>
      <c r="C21" s="7" t="s">
        <v>1302</v>
      </c>
      <c r="D21" s="7" t="s">
        <v>396</v>
      </c>
      <c r="E21" s="7" t="s">
        <v>506</v>
      </c>
      <c r="F21" s="7">
        <v>8</v>
      </c>
      <c r="G21" s="7" t="s">
        <v>3208</v>
      </c>
      <c r="H21" s="7"/>
      <c r="I21" s="7" t="s">
        <v>4372</v>
      </c>
      <c r="L21" s="9" t="str">
        <f t="shared" si="0"/>
        <v>PTOU Applied</v>
      </c>
    </row>
    <row r="22" spans="1:12" x14ac:dyDescent="0.2">
      <c r="A22" s="7">
        <v>261001</v>
      </c>
      <c r="B22" s="7">
        <v>261001</v>
      </c>
      <c r="C22" s="7" t="s">
        <v>2545</v>
      </c>
      <c r="D22" s="7" t="s">
        <v>757</v>
      </c>
      <c r="E22" s="7" t="s">
        <v>758</v>
      </c>
      <c r="F22" s="7">
        <v>0.25</v>
      </c>
      <c r="G22" s="7" t="s">
        <v>3208</v>
      </c>
      <c r="H22" s="7"/>
      <c r="I22" s="7" t="s">
        <v>4372</v>
      </c>
      <c r="L22" s="9" t="str">
        <f t="shared" si="0"/>
        <v>PTOU Applied</v>
      </c>
    </row>
    <row r="23" spans="1:12" x14ac:dyDescent="0.2">
      <c r="A23" s="7">
        <v>94347</v>
      </c>
      <c r="B23" s="7">
        <v>94347</v>
      </c>
      <c r="C23" s="7" t="s">
        <v>2059</v>
      </c>
      <c r="D23" s="7" t="s">
        <v>26</v>
      </c>
      <c r="E23" s="7" t="s">
        <v>597</v>
      </c>
      <c r="F23" s="7">
        <v>4.5</v>
      </c>
      <c r="G23" s="7" t="s">
        <v>2717</v>
      </c>
      <c r="H23" s="7"/>
      <c r="I23" s="7" t="s">
        <v>4372</v>
      </c>
      <c r="L23" s="9" t="str">
        <f t="shared" si="0"/>
        <v>PTOS Applied</v>
      </c>
    </row>
    <row r="24" spans="1:12" x14ac:dyDescent="0.2">
      <c r="A24" s="7">
        <v>261569</v>
      </c>
      <c r="B24" s="7">
        <v>261569</v>
      </c>
      <c r="C24" s="7" t="s">
        <v>1767</v>
      </c>
      <c r="D24" s="7" t="s">
        <v>396</v>
      </c>
      <c r="E24" s="7" t="s">
        <v>506</v>
      </c>
      <c r="F24" s="7">
        <v>1</v>
      </c>
      <c r="G24" s="7" t="s">
        <v>3208</v>
      </c>
      <c r="H24" s="7"/>
      <c r="I24" s="7" t="s">
        <v>4372</v>
      </c>
      <c r="L24" s="9" t="str">
        <f t="shared" si="0"/>
        <v>PTOU Applied</v>
      </c>
    </row>
    <row r="25" spans="1:12" x14ac:dyDescent="0.2">
      <c r="A25" s="7">
        <v>234856</v>
      </c>
      <c r="B25" s="7">
        <v>234856</v>
      </c>
      <c r="C25" s="7" t="s">
        <v>397</v>
      </c>
      <c r="D25" s="7" t="s">
        <v>40</v>
      </c>
      <c r="E25" s="7" t="s">
        <v>512</v>
      </c>
      <c r="F25" s="7">
        <v>4</v>
      </c>
      <c r="G25" s="7" t="s">
        <v>4042</v>
      </c>
      <c r="H25" s="7"/>
      <c r="I25" s="7" t="s">
        <v>4372</v>
      </c>
      <c r="L25" s="9" t="str">
        <f t="shared" si="0"/>
        <v>vac Applied</v>
      </c>
    </row>
    <row r="26" spans="1:12" x14ac:dyDescent="0.2">
      <c r="A26" s="7">
        <v>258756</v>
      </c>
      <c r="B26" s="7">
        <v>258756</v>
      </c>
      <c r="C26" s="7" t="s">
        <v>3497</v>
      </c>
      <c r="D26" s="7" t="s">
        <v>757</v>
      </c>
      <c r="E26" s="7" t="s">
        <v>758</v>
      </c>
      <c r="F26" s="7">
        <v>0.25</v>
      </c>
      <c r="G26" s="7" t="s">
        <v>3208</v>
      </c>
      <c r="H26" s="7"/>
      <c r="I26" s="7" t="s">
        <v>4372</v>
      </c>
      <c r="L26" s="9" t="str">
        <f t="shared" si="0"/>
        <v>PTOU Applied</v>
      </c>
    </row>
    <row r="27" spans="1:12" x14ac:dyDescent="0.2">
      <c r="A27" s="7">
        <v>254333</v>
      </c>
      <c r="B27" s="7">
        <v>254333</v>
      </c>
      <c r="C27" s="7" t="s">
        <v>2863</v>
      </c>
      <c r="D27" s="7" t="s">
        <v>757</v>
      </c>
      <c r="E27" s="7" t="s">
        <v>758</v>
      </c>
      <c r="F27" s="7">
        <v>4.5</v>
      </c>
      <c r="G27" s="7" t="s">
        <v>3208</v>
      </c>
      <c r="H27" s="7"/>
      <c r="I27" s="7" t="s">
        <v>4372</v>
      </c>
      <c r="L27" s="9" t="str">
        <f t="shared" si="0"/>
        <v>PTOU Applied</v>
      </c>
    </row>
    <row r="28" spans="1:12" x14ac:dyDescent="0.2">
      <c r="A28" s="7">
        <v>261569</v>
      </c>
      <c r="B28" s="7">
        <v>261569</v>
      </c>
      <c r="C28" s="7" t="s">
        <v>1767</v>
      </c>
      <c r="D28" s="7" t="s">
        <v>396</v>
      </c>
      <c r="E28" s="7" t="s">
        <v>506</v>
      </c>
      <c r="F28" s="7">
        <v>1</v>
      </c>
      <c r="G28" s="7" t="s">
        <v>3208</v>
      </c>
      <c r="H28" s="7"/>
      <c r="I28" s="7" t="s">
        <v>4372</v>
      </c>
      <c r="L28" s="9" t="str">
        <f t="shared" si="0"/>
        <v>PTOU Applied</v>
      </c>
    </row>
    <row r="29" spans="1:12" x14ac:dyDescent="0.2">
      <c r="A29" s="7">
        <v>259571</v>
      </c>
      <c r="B29" s="7">
        <v>259571</v>
      </c>
      <c r="C29" s="7" t="s">
        <v>2459</v>
      </c>
      <c r="D29" s="7" t="s">
        <v>40</v>
      </c>
      <c r="E29" s="7" t="s">
        <v>708</v>
      </c>
      <c r="F29" s="7">
        <v>2.5</v>
      </c>
      <c r="G29" s="7" t="s">
        <v>2717</v>
      </c>
      <c r="H29" s="7"/>
      <c r="I29" s="7" t="s">
        <v>4372</v>
      </c>
      <c r="L29" s="9" t="str">
        <f t="shared" si="0"/>
        <v>PTOS Applied</v>
      </c>
    </row>
    <row r="30" spans="1:12" x14ac:dyDescent="0.2">
      <c r="A30" s="7">
        <v>261576</v>
      </c>
      <c r="B30" s="7">
        <v>261576</v>
      </c>
      <c r="C30" s="7" t="s">
        <v>1302</v>
      </c>
      <c r="D30" s="7" t="s">
        <v>396</v>
      </c>
      <c r="E30" s="7" t="s">
        <v>506</v>
      </c>
      <c r="F30" s="7">
        <v>1</v>
      </c>
      <c r="G30" s="7" t="s">
        <v>2716</v>
      </c>
      <c r="H30" s="7"/>
      <c r="I30" s="7" t="s">
        <v>4372</v>
      </c>
      <c r="L30" s="9" t="str">
        <f t="shared" si="0"/>
        <v>ptou Applied</v>
      </c>
    </row>
    <row r="31" spans="1:12" x14ac:dyDescent="0.2">
      <c r="A31" s="7">
        <v>259077</v>
      </c>
      <c r="B31" s="7">
        <v>259077</v>
      </c>
      <c r="C31" s="7" t="s">
        <v>1064</v>
      </c>
      <c r="D31" s="7" t="s">
        <v>26</v>
      </c>
      <c r="E31" s="7" t="s">
        <v>562</v>
      </c>
      <c r="F31" s="7">
        <v>3.5</v>
      </c>
      <c r="G31" s="7" t="s">
        <v>2716</v>
      </c>
      <c r="H31" s="7"/>
      <c r="I31" s="7" t="s">
        <v>4372</v>
      </c>
      <c r="L31" s="9" t="str">
        <f t="shared" si="0"/>
        <v>ptou Applied</v>
      </c>
    </row>
    <row r="32" spans="1:12" x14ac:dyDescent="0.2">
      <c r="A32" s="7">
        <v>259026</v>
      </c>
      <c r="B32" s="7">
        <v>259026</v>
      </c>
      <c r="C32" s="7" t="s">
        <v>2458</v>
      </c>
      <c r="D32" s="7" t="s">
        <v>40</v>
      </c>
      <c r="E32" s="7" t="s">
        <v>708</v>
      </c>
      <c r="F32" s="7">
        <v>5.3</v>
      </c>
      <c r="G32" s="7" t="s">
        <v>3208</v>
      </c>
      <c r="H32" s="7"/>
      <c r="I32" s="7" t="s">
        <v>4372</v>
      </c>
      <c r="L32" s="9" t="str">
        <f t="shared" si="0"/>
        <v>PTOU Applied</v>
      </c>
    </row>
    <row r="33" spans="1:12" x14ac:dyDescent="0.2">
      <c r="A33" s="7">
        <v>258756</v>
      </c>
      <c r="B33" s="7">
        <v>258756</v>
      </c>
      <c r="C33" s="7" t="s">
        <v>3497</v>
      </c>
      <c r="D33" s="7" t="s">
        <v>757</v>
      </c>
      <c r="E33" s="7" t="s">
        <v>758</v>
      </c>
      <c r="F33" s="7">
        <v>1</v>
      </c>
      <c r="G33" s="7" t="s">
        <v>3208</v>
      </c>
      <c r="H33" s="7"/>
      <c r="I33" s="7" t="s">
        <v>4372</v>
      </c>
      <c r="L33" s="9" t="str">
        <f t="shared" si="0"/>
        <v>PTOU Applied</v>
      </c>
    </row>
    <row r="34" spans="1:12" x14ac:dyDescent="0.2">
      <c r="A34" s="7">
        <v>254333</v>
      </c>
      <c r="B34" s="7">
        <v>254333</v>
      </c>
      <c r="C34" s="7" t="s">
        <v>2863</v>
      </c>
      <c r="D34" s="7" t="s">
        <v>757</v>
      </c>
      <c r="E34" s="7" t="s">
        <v>758</v>
      </c>
      <c r="F34" s="7">
        <v>1.75</v>
      </c>
      <c r="G34" s="7" t="s">
        <v>3208</v>
      </c>
      <c r="H34" s="7"/>
      <c r="I34" s="7" t="s">
        <v>4373</v>
      </c>
      <c r="L34" s="9" t="str">
        <f t="shared" si="0"/>
        <v>PTOU Modified:  Time Not Available</v>
      </c>
    </row>
    <row r="35" spans="1:12" x14ac:dyDescent="0.2">
      <c r="A35" s="7">
        <v>247899</v>
      </c>
      <c r="B35" s="7">
        <v>247899</v>
      </c>
      <c r="C35" s="7" t="s">
        <v>1217</v>
      </c>
      <c r="D35" s="7" t="s">
        <v>40</v>
      </c>
      <c r="E35" s="7" t="s">
        <v>714</v>
      </c>
      <c r="F35" s="7">
        <v>5</v>
      </c>
      <c r="G35" s="7" t="s">
        <v>2717</v>
      </c>
      <c r="H35" s="7"/>
      <c r="I35" s="7" t="s">
        <v>4372</v>
      </c>
      <c r="L35" s="9" t="str">
        <f t="shared" si="0"/>
        <v>PTOS Applied</v>
      </c>
    </row>
    <row r="36" spans="1:12" x14ac:dyDescent="0.2">
      <c r="A36" s="7">
        <v>261569</v>
      </c>
      <c r="B36" s="7">
        <v>261569</v>
      </c>
      <c r="C36" s="7" t="s">
        <v>1767</v>
      </c>
      <c r="D36" s="7" t="s">
        <v>396</v>
      </c>
      <c r="E36" s="7" t="s">
        <v>506</v>
      </c>
      <c r="F36" s="7">
        <v>1</v>
      </c>
      <c r="G36" s="7" t="s">
        <v>3208</v>
      </c>
      <c r="H36" s="7"/>
      <c r="I36" s="7" t="s">
        <v>4372</v>
      </c>
      <c r="L36" s="9" t="str">
        <f t="shared" si="0"/>
        <v>PTOU Applied</v>
      </c>
    </row>
    <row r="37" spans="1:12" x14ac:dyDescent="0.2">
      <c r="A37" s="7">
        <v>260861</v>
      </c>
      <c r="B37" s="7">
        <v>260861</v>
      </c>
      <c r="C37" s="7" t="s">
        <v>1260</v>
      </c>
      <c r="D37" s="7" t="s">
        <v>40</v>
      </c>
      <c r="E37" s="7" t="s">
        <v>708</v>
      </c>
      <c r="F37" s="7">
        <v>2</v>
      </c>
      <c r="G37" s="7" t="s">
        <v>3208</v>
      </c>
      <c r="H37" s="7"/>
      <c r="I37" s="7" t="s">
        <v>4372</v>
      </c>
      <c r="L37" s="9" t="str">
        <f t="shared" si="0"/>
        <v>PTOU Applied</v>
      </c>
    </row>
    <row r="38" spans="1:12" x14ac:dyDescent="0.2">
      <c r="A38" s="7">
        <v>261360</v>
      </c>
      <c r="B38" s="7">
        <v>261360</v>
      </c>
      <c r="C38" s="7" t="s">
        <v>3237</v>
      </c>
      <c r="D38" s="7" t="s">
        <v>40</v>
      </c>
      <c r="E38" s="7" t="s">
        <v>708</v>
      </c>
      <c r="F38" s="7">
        <v>1</v>
      </c>
      <c r="G38" s="7" t="s">
        <v>3208</v>
      </c>
      <c r="H38" s="7"/>
      <c r="I38" s="7" t="s">
        <v>4372</v>
      </c>
      <c r="L38" s="9" t="str">
        <f t="shared" si="0"/>
        <v>PTOU Applied</v>
      </c>
    </row>
    <row r="39" spans="1:12" x14ac:dyDescent="0.2">
      <c r="A39" s="7">
        <v>261564</v>
      </c>
      <c r="B39" s="7">
        <v>261564</v>
      </c>
      <c r="C39" s="7" t="s">
        <v>1766</v>
      </c>
      <c r="D39" s="7" t="s">
        <v>396</v>
      </c>
      <c r="E39" s="7" t="s">
        <v>506</v>
      </c>
      <c r="F39" s="7">
        <v>6.5</v>
      </c>
      <c r="G39" s="7" t="s">
        <v>3208</v>
      </c>
      <c r="H39" s="7"/>
      <c r="I39" s="7" t="s">
        <v>4372</v>
      </c>
      <c r="L39" s="9" t="str">
        <f t="shared" si="0"/>
        <v>PTOU Applied</v>
      </c>
    </row>
    <row r="40" spans="1:12" x14ac:dyDescent="0.2">
      <c r="A40" s="7">
        <v>259077</v>
      </c>
      <c r="B40" s="7">
        <v>259077</v>
      </c>
      <c r="C40" s="7" t="s">
        <v>1064</v>
      </c>
      <c r="D40" s="7" t="s">
        <v>26</v>
      </c>
      <c r="E40" s="7" t="s">
        <v>562</v>
      </c>
      <c r="F40" s="7">
        <v>5.5</v>
      </c>
      <c r="G40" s="7" t="s">
        <v>2716</v>
      </c>
      <c r="H40" s="7"/>
      <c r="I40" s="7" t="s">
        <v>4372</v>
      </c>
      <c r="L40" s="9" t="str">
        <f t="shared" si="0"/>
        <v>ptou Applied</v>
      </c>
    </row>
    <row r="41" spans="1:12" x14ac:dyDescent="0.2">
      <c r="A41" s="7">
        <v>262028</v>
      </c>
      <c r="B41" s="7">
        <v>262028</v>
      </c>
      <c r="C41" s="7" t="s">
        <v>1179</v>
      </c>
      <c r="D41" s="7" t="s">
        <v>26</v>
      </c>
      <c r="E41" s="7" t="s">
        <v>550</v>
      </c>
      <c r="F41" s="7">
        <v>8</v>
      </c>
      <c r="G41" s="7" t="s">
        <v>2716</v>
      </c>
      <c r="H41" s="7"/>
      <c r="I41" s="7" t="s">
        <v>4372</v>
      </c>
      <c r="L41" s="9" t="str">
        <f t="shared" si="0"/>
        <v>ptou Applied</v>
      </c>
    </row>
    <row r="42" spans="1:12" x14ac:dyDescent="0.2">
      <c r="A42" s="7">
        <v>252191</v>
      </c>
      <c r="B42" s="7">
        <v>252191</v>
      </c>
      <c r="C42" s="7" t="s">
        <v>968</v>
      </c>
      <c r="D42" s="7" t="s">
        <v>40</v>
      </c>
      <c r="E42" s="7" t="s">
        <v>708</v>
      </c>
      <c r="F42" s="7">
        <v>6</v>
      </c>
      <c r="G42" s="7" t="s">
        <v>3208</v>
      </c>
      <c r="H42" s="7"/>
      <c r="I42" s="7" t="s">
        <v>4372</v>
      </c>
      <c r="L42" s="9" t="str">
        <f t="shared" si="0"/>
        <v>PTOU Applied</v>
      </c>
    </row>
    <row r="43" spans="1:12" x14ac:dyDescent="0.2">
      <c r="A43" s="7">
        <v>243870</v>
      </c>
      <c r="B43" s="7">
        <v>243870</v>
      </c>
      <c r="C43" s="7" t="s">
        <v>1328</v>
      </c>
      <c r="D43" s="7" t="s">
        <v>40</v>
      </c>
      <c r="E43" s="7" t="s">
        <v>708</v>
      </c>
      <c r="F43" s="7">
        <v>2</v>
      </c>
      <c r="G43" s="7" t="s">
        <v>2717</v>
      </c>
      <c r="H43" s="7"/>
      <c r="I43" s="7" t="s">
        <v>4372</v>
      </c>
      <c r="L43" s="9" t="str">
        <f t="shared" si="0"/>
        <v>PTOS Applied</v>
      </c>
    </row>
    <row r="44" spans="1:12" x14ac:dyDescent="0.2">
      <c r="A44" s="7">
        <v>258756</v>
      </c>
      <c r="B44" s="7">
        <v>258756</v>
      </c>
      <c r="C44" s="7" t="s">
        <v>3497</v>
      </c>
      <c r="D44" s="7" t="s">
        <v>757</v>
      </c>
      <c r="E44" s="7" t="s">
        <v>758</v>
      </c>
      <c r="F44" s="7">
        <v>0.75</v>
      </c>
      <c r="G44" s="7" t="s">
        <v>3208</v>
      </c>
      <c r="H44" s="7"/>
      <c r="I44" s="7" t="s">
        <v>4372</v>
      </c>
      <c r="L44" s="9" t="str">
        <f t="shared" si="0"/>
        <v>PTOU Applied</v>
      </c>
    </row>
    <row r="45" spans="1:12" x14ac:dyDescent="0.2">
      <c r="A45" s="7">
        <v>261001</v>
      </c>
      <c r="B45" s="7">
        <v>261001</v>
      </c>
      <c r="C45" s="7" t="s">
        <v>2545</v>
      </c>
      <c r="D45" s="7" t="s">
        <v>757</v>
      </c>
      <c r="E45" s="7" t="s">
        <v>758</v>
      </c>
      <c r="F45" s="7">
        <v>7.25</v>
      </c>
      <c r="G45" s="7" t="s">
        <v>3208</v>
      </c>
      <c r="H45" s="7"/>
      <c r="I45" s="7" t="s">
        <v>4372</v>
      </c>
      <c r="L45" s="9" t="str">
        <f t="shared" si="0"/>
        <v>PTOU Applied</v>
      </c>
    </row>
    <row r="46" spans="1:12" x14ac:dyDescent="0.2">
      <c r="A46" s="7">
        <v>253493</v>
      </c>
      <c r="B46" s="7">
        <v>253493</v>
      </c>
      <c r="C46" s="7" t="s">
        <v>1380</v>
      </c>
      <c r="D46" s="7" t="s">
        <v>26</v>
      </c>
      <c r="E46" s="7" t="s">
        <v>556</v>
      </c>
      <c r="F46" s="7">
        <v>4</v>
      </c>
      <c r="G46" s="7" t="s">
        <v>2716</v>
      </c>
      <c r="H46" s="7"/>
      <c r="I46" s="7" t="s">
        <v>4372</v>
      </c>
      <c r="L46" s="9" t="str">
        <f t="shared" si="0"/>
        <v>ptou Applied</v>
      </c>
    </row>
    <row r="47" spans="1:12" x14ac:dyDescent="0.2">
      <c r="A47" s="7">
        <v>261569</v>
      </c>
      <c r="B47" s="7">
        <v>261569</v>
      </c>
      <c r="C47" s="7" t="s">
        <v>1767</v>
      </c>
      <c r="D47" s="7" t="s">
        <v>396</v>
      </c>
      <c r="E47" s="7" t="s">
        <v>506</v>
      </c>
      <c r="F47" s="7">
        <v>1</v>
      </c>
      <c r="G47" s="7" t="s">
        <v>3208</v>
      </c>
      <c r="H47" s="7"/>
      <c r="I47" s="7" t="s">
        <v>4372</v>
      </c>
      <c r="L47" s="9" t="str">
        <f t="shared" si="0"/>
        <v>PTOU Applied</v>
      </c>
    </row>
    <row r="48" spans="1:12" x14ac:dyDescent="0.2">
      <c r="A48" s="7">
        <v>261528</v>
      </c>
      <c r="B48" s="7">
        <v>261528</v>
      </c>
      <c r="C48" s="7" t="s">
        <v>1142</v>
      </c>
      <c r="D48" s="7" t="s">
        <v>26</v>
      </c>
      <c r="E48" s="7" t="s">
        <v>562</v>
      </c>
      <c r="F48" s="7">
        <v>3.75</v>
      </c>
      <c r="G48" s="7" t="s">
        <v>2716</v>
      </c>
      <c r="H48" s="7"/>
      <c r="I48" s="7" t="s">
        <v>4372</v>
      </c>
      <c r="L48" s="9" t="str">
        <f t="shared" si="0"/>
        <v>ptou Applied</v>
      </c>
    </row>
    <row r="49" spans="1:12" x14ac:dyDescent="0.2">
      <c r="A49" s="7">
        <v>261560</v>
      </c>
      <c r="B49" s="7">
        <v>261560</v>
      </c>
      <c r="C49" s="7" t="s">
        <v>2146</v>
      </c>
      <c r="D49" s="7" t="s">
        <v>26</v>
      </c>
      <c r="E49" s="7" t="s">
        <v>556</v>
      </c>
      <c r="F49" s="7">
        <v>1.5</v>
      </c>
      <c r="G49" s="7" t="s">
        <v>2716</v>
      </c>
      <c r="H49" s="7"/>
      <c r="I49" s="7" t="s">
        <v>4372</v>
      </c>
      <c r="L49" s="9" t="str">
        <f t="shared" si="0"/>
        <v>ptou Applied</v>
      </c>
    </row>
    <row r="50" spans="1:12" x14ac:dyDescent="0.2">
      <c r="A50" s="7">
        <v>252806</v>
      </c>
      <c r="B50" s="7">
        <v>252806</v>
      </c>
      <c r="C50" s="7" t="s">
        <v>2253</v>
      </c>
      <c r="D50" s="7" t="s">
        <v>26</v>
      </c>
      <c r="E50" s="7" t="s">
        <v>562</v>
      </c>
      <c r="F50" s="7">
        <v>1.5</v>
      </c>
      <c r="G50" s="7" t="s">
        <v>2716</v>
      </c>
      <c r="H50" s="7"/>
      <c r="I50" s="7" t="s">
        <v>4372</v>
      </c>
      <c r="L50" s="9" t="str">
        <f t="shared" si="0"/>
        <v>ptou Applied</v>
      </c>
    </row>
    <row r="51" spans="1:12" x14ac:dyDescent="0.2">
      <c r="A51" s="7">
        <v>245486</v>
      </c>
      <c r="B51" s="7">
        <v>245486</v>
      </c>
      <c r="C51" s="7" t="s">
        <v>969</v>
      </c>
      <c r="D51" s="7" t="s">
        <v>26</v>
      </c>
      <c r="E51" s="7" t="s">
        <v>556</v>
      </c>
      <c r="F51" s="7">
        <v>8</v>
      </c>
      <c r="G51" s="7" t="s">
        <v>2717</v>
      </c>
      <c r="H51" s="7"/>
      <c r="I51" s="7" t="s">
        <v>4372</v>
      </c>
      <c r="L51" s="9" t="str">
        <f t="shared" si="0"/>
        <v>PTOS Applied</v>
      </c>
    </row>
    <row r="52" spans="1:12" x14ac:dyDescent="0.2">
      <c r="A52" s="7">
        <v>251635</v>
      </c>
      <c r="B52" s="7">
        <v>251635</v>
      </c>
      <c r="C52" s="7" t="s">
        <v>2718</v>
      </c>
      <c r="D52" s="7" t="s">
        <v>26</v>
      </c>
      <c r="E52" s="7" t="s">
        <v>556</v>
      </c>
      <c r="F52" s="7">
        <v>3</v>
      </c>
      <c r="G52" s="7" t="s">
        <v>3208</v>
      </c>
      <c r="H52" s="7"/>
      <c r="I52" s="7" t="s">
        <v>4372</v>
      </c>
      <c r="L52" s="9" t="str">
        <f t="shared" si="0"/>
        <v>PTOU Applied</v>
      </c>
    </row>
    <row r="53" spans="1:12" x14ac:dyDescent="0.2">
      <c r="A53" s="7">
        <v>246756</v>
      </c>
      <c r="B53" s="7">
        <v>246756</v>
      </c>
      <c r="C53" s="7" t="s">
        <v>966</v>
      </c>
      <c r="D53" s="7" t="s">
        <v>26</v>
      </c>
      <c r="E53" s="7" t="s">
        <v>562</v>
      </c>
      <c r="F53" s="7">
        <v>2</v>
      </c>
      <c r="G53" s="7" t="s">
        <v>2716</v>
      </c>
      <c r="H53" s="7"/>
      <c r="I53" s="7" t="s">
        <v>4372</v>
      </c>
      <c r="L53" s="9" t="str">
        <f t="shared" si="0"/>
        <v>ptou Applied</v>
      </c>
    </row>
    <row r="54" spans="1:12" x14ac:dyDescent="0.2">
      <c r="A54" s="7">
        <v>252806</v>
      </c>
      <c r="B54" s="7">
        <v>252806</v>
      </c>
      <c r="C54" s="7" t="s">
        <v>2253</v>
      </c>
      <c r="D54" s="7" t="s">
        <v>26</v>
      </c>
      <c r="E54" s="7" t="s">
        <v>562</v>
      </c>
      <c r="F54" s="7">
        <v>3</v>
      </c>
      <c r="G54" s="7" t="s">
        <v>2717</v>
      </c>
      <c r="H54" s="7"/>
      <c r="I54" s="7" t="s">
        <v>4372</v>
      </c>
      <c r="L54" s="9" t="str">
        <f t="shared" si="0"/>
        <v>PTOS Applied</v>
      </c>
    </row>
    <row r="55" spans="1:12" x14ac:dyDescent="0.2">
      <c r="A55" s="7">
        <v>259300</v>
      </c>
      <c r="B55" s="7">
        <v>259300</v>
      </c>
      <c r="C55" s="7" t="s">
        <v>1320</v>
      </c>
      <c r="D55" s="7" t="s">
        <v>26</v>
      </c>
      <c r="E55" s="7" t="s">
        <v>550</v>
      </c>
      <c r="F55" s="7">
        <v>8</v>
      </c>
      <c r="G55" s="7" t="s">
        <v>2716</v>
      </c>
      <c r="H55" s="7"/>
      <c r="I55" s="7" t="s">
        <v>4372</v>
      </c>
      <c r="L55" s="9" t="str">
        <f t="shared" si="0"/>
        <v>ptou Applied</v>
      </c>
    </row>
    <row r="56" spans="1:12" x14ac:dyDescent="0.2">
      <c r="A56" s="7">
        <v>229882</v>
      </c>
      <c r="B56" s="7">
        <v>229882</v>
      </c>
      <c r="C56" s="7" t="s">
        <v>985</v>
      </c>
      <c r="D56" s="7" t="s">
        <v>26</v>
      </c>
      <c r="E56" s="7" t="s">
        <v>550</v>
      </c>
      <c r="F56" s="7">
        <v>3</v>
      </c>
      <c r="G56" s="7" t="s">
        <v>2716</v>
      </c>
      <c r="H56" s="7"/>
      <c r="I56" s="7" t="s">
        <v>4372</v>
      </c>
      <c r="L56" s="9" t="str">
        <f t="shared" si="0"/>
        <v>ptou Applied</v>
      </c>
    </row>
    <row r="57" spans="1:12" x14ac:dyDescent="0.2">
      <c r="A57" s="7"/>
      <c r="B57" s="7"/>
      <c r="C57" s="7"/>
      <c r="D57" s="7"/>
      <c r="E57" s="7"/>
      <c r="F57" s="7"/>
      <c r="G57" s="7"/>
      <c r="H57" s="7"/>
      <c r="I57" s="7"/>
      <c r="L57" s="9" t="str">
        <f t="shared" si="0"/>
        <v xml:space="preserve"> </v>
      </c>
    </row>
    <row r="58" spans="1:12" x14ac:dyDescent="0.2">
      <c r="A58" s="7"/>
      <c r="B58" s="7"/>
      <c r="C58" s="7"/>
      <c r="D58" s="7"/>
      <c r="E58" s="7"/>
      <c r="F58" s="7"/>
      <c r="G58" s="7"/>
      <c r="H58" s="7"/>
      <c r="I58" s="7"/>
      <c r="L58" s="9" t="str">
        <f t="shared" si="0"/>
        <v xml:space="preserve"> </v>
      </c>
    </row>
    <row r="59" spans="1:12" x14ac:dyDescent="0.2">
      <c r="A59" s="7"/>
      <c r="B59" s="7"/>
      <c r="C59" s="7"/>
      <c r="D59" s="7"/>
      <c r="E59" s="7"/>
      <c r="F59" s="7"/>
      <c r="G59" s="7"/>
      <c r="H59" s="7"/>
      <c r="I59" s="7"/>
      <c r="L59" s="9" t="str">
        <f t="shared" si="0"/>
        <v xml:space="preserve"> </v>
      </c>
    </row>
    <row r="60" spans="1:12" x14ac:dyDescent="0.2">
      <c r="A60" s="7"/>
      <c r="B60" s="7"/>
      <c r="C60" s="7"/>
      <c r="D60" s="7"/>
      <c r="E60" s="7"/>
      <c r="F60" s="7"/>
      <c r="G60" s="7"/>
      <c r="H60" s="7"/>
      <c r="I60" s="7"/>
      <c r="L60" s="9" t="str">
        <f t="shared" si="0"/>
        <v xml:space="preserve"> </v>
      </c>
    </row>
    <row r="61" spans="1:12" x14ac:dyDescent="0.2">
      <c r="A61" s="7"/>
      <c r="B61" s="7"/>
      <c r="C61" s="7"/>
      <c r="D61" s="7"/>
      <c r="E61" s="7"/>
      <c r="F61" s="7"/>
      <c r="G61" s="7"/>
      <c r="H61" s="7"/>
      <c r="I61" s="7"/>
      <c r="L61" s="9" t="str">
        <f t="shared" si="0"/>
        <v xml:space="preserve"> </v>
      </c>
    </row>
    <row r="62" spans="1:12" x14ac:dyDescent="0.2">
      <c r="A62" s="7"/>
      <c r="B62" s="7"/>
      <c r="C62" s="7"/>
      <c r="D62" s="7"/>
      <c r="E62" s="7"/>
      <c r="F62" s="7"/>
      <c r="G62" s="7"/>
      <c r="H62" s="7"/>
      <c r="I62" s="7"/>
      <c r="L62" s="9" t="str">
        <f t="shared" si="0"/>
        <v xml:space="preserve"> </v>
      </c>
    </row>
    <row r="63" spans="1:12" x14ac:dyDescent="0.2">
      <c r="A63" s="7"/>
      <c r="B63" s="7"/>
      <c r="C63" s="7"/>
      <c r="D63" s="7"/>
      <c r="E63" s="7"/>
      <c r="F63" s="7"/>
      <c r="G63" s="7"/>
      <c r="H63" s="7"/>
      <c r="I63" s="7"/>
      <c r="L63" s="9" t="str">
        <f t="shared" si="0"/>
        <v xml:space="preserve"> </v>
      </c>
    </row>
    <row r="64" spans="1:12" x14ac:dyDescent="0.2">
      <c r="A64" s="7"/>
      <c r="B64" s="7"/>
      <c r="C64" s="7"/>
      <c r="D64" s="7"/>
      <c r="E64" s="7"/>
      <c r="F64" s="7"/>
      <c r="G64" s="7"/>
      <c r="H64" s="7"/>
      <c r="I64" s="7"/>
      <c r="L64" s="9" t="str">
        <f t="shared" si="0"/>
        <v xml:space="preserve"> </v>
      </c>
    </row>
    <row r="65" spans="1:9" x14ac:dyDescent="0.2">
      <c r="A65" s="7"/>
      <c r="B65" s="7"/>
      <c r="C65" s="7"/>
      <c r="D65" s="7"/>
      <c r="E65" s="7"/>
      <c r="F65" s="7"/>
      <c r="G65" s="7"/>
      <c r="H65" s="7"/>
      <c r="I65" s="7"/>
    </row>
    <row r="66" spans="1:9" x14ac:dyDescent="0.2">
      <c r="A66" s="7"/>
      <c r="B66" s="7"/>
      <c r="C66" s="7"/>
      <c r="D66" s="7"/>
      <c r="E66" s="7"/>
      <c r="F66" s="7"/>
      <c r="G66" s="7"/>
      <c r="H66" s="7"/>
      <c r="I66" s="7"/>
    </row>
    <row r="67" spans="1:9" x14ac:dyDescent="0.2">
      <c r="A67" s="7"/>
      <c r="B67" s="7"/>
      <c r="C67" s="7"/>
      <c r="D67" s="7"/>
      <c r="E67" s="7"/>
      <c r="F67" s="7"/>
      <c r="G67" s="7"/>
      <c r="H67" s="7"/>
      <c r="I67" s="7"/>
    </row>
    <row r="68" spans="1:9" x14ac:dyDescent="0.2">
      <c r="A68" s="7"/>
      <c r="B68" s="7"/>
      <c r="C68" s="7"/>
      <c r="D68" s="7"/>
      <c r="E68" s="7"/>
      <c r="F68" s="7"/>
      <c r="G68" s="7"/>
      <c r="H68" s="7"/>
      <c r="I68" s="7"/>
    </row>
    <row r="69" spans="1:9" x14ac:dyDescent="0.2">
      <c r="A69" s="7"/>
      <c r="B69" s="7"/>
      <c r="C69" s="7"/>
      <c r="D69" s="7"/>
      <c r="E69" s="7"/>
      <c r="F69" s="7"/>
      <c r="G69" s="7"/>
      <c r="H69" s="7"/>
      <c r="I69" s="7"/>
    </row>
    <row r="70" spans="1:9" x14ac:dyDescent="0.2">
      <c r="A70" s="7"/>
      <c r="B70" s="7"/>
      <c r="C70" s="7"/>
      <c r="D70" s="7"/>
      <c r="E70" s="7"/>
      <c r="F70" s="7"/>
      <c r="G70" s="7"/>
      <c r="H70" s="7"/>
      <c r="I70" s="7"/>
    </row>
    <row r="71" spans="1:9" x14ac:dyDescent="0.2">
      <c r="A71" s="7"/>
      <c r="B71" s="7"/>
      <c r="C71" s="7"/>
      <c r="D71" s="7"/>
      <c r="E71" s="7"/>
      <c r="F71" s="7"/>
      <c r="G71" s="7"/>
      <c r="H71" s="7"/>
      <c r="I71" s="7"/>
    </row>
    <row r="72" spans="1:9" x14ac:dyDescent="0.2">
      <c r="A72" s="7"/>
      <c r="B72" s="7"/>
      <c r="C72" s="7"/>
      <c r="D72" s="7"/>
      <c r="E72" s="7"/>
      <c r="F72" s="7"/>
      <c r="G72" s="7"/>
      <c r="H72" s="7"/>
      <c r="I72" s="7"/>
    </row>
    <row r="73" spans="1:9" x14ac:dyDescent="0.2">
      <c r="A73" s="7"/>
      <c r="B73" s="7"/>
      <c r="C73" s="7"/>
      <c r="D73" s="7"/>
      <c r="E73" s="7"/>
      <c r="F73" s="7"/>
      <c r="G73" s="7"/>
      <c r="H73" s="7"/>
      <c r="I73" s="7"/>
    </row>
    <row r="74" spans="1:9" x14ac:dyDescent="0.2">
      <c r="A74" s="7"/>
      <c r="B74" s="7"/>
      <c r="C74" s="7"/>
      <c r="D74" s="7"/>
      <c r="E74" s="7"/>
      <c r="F74" s="7"/>
      <c r="G74" s="7"/>
      <c r="H74" s="7"/>
      <c r="I74" s="7"/>
    </row>
    <row r="75" spans="1:9" x14ac:dyDescent="0.2">
      <c r="A75" s="7"/>
      <c r="B75" s="7"/>
      <c r="C75" s="7"/>
      <c r="D75" s="7"/>
      <c r="E75" s="7"/>
      <c r="F75" s="7"/>
      <c r="G75" s="7"/>
      <c r="H75" s="7"/>
      <c r="I75" s="7"/>
    </row>
    <row r="76" spans="1:9" x14ac:dyDescent="0.2">
      <c r="A76" s="7"/>
      <c r="B76" s="7"/>
      <c r="C76" s="7"/>
      <c r="D76" s="7"/>
      <c r="E76" s="7"/>
      <c r="F76" s="7"/>
      <c r="G76" s="7"/>
      <c r="H76" s="7"/>
      <c r="I76" s="7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S1500"/>
  <sheetViews>
    <sheetView workbookViewId="0">
      <selection sqref="A1:Q744"/>
    </sheetView>
  </sheetViews>
  <sheetFormatPr defaultColWidth="10.28515625" defaultRowHeight="12.75" x14ac:dyDescent="0.2"/>
  <cols>
    <col min="1" max="1" width="25.28515625" style="2" customWidth="1"/>
    <col min="2" max="2" width="71.28515625" style="2" customWidth="1"/>
    <col min="3" max="3" width="27.5703125" style="2" customWidth="1"/>
    <col min="4" max="4" width="92" style="2" customWidth="1"/>
    <col min="5" max="5" width="25.28515625" style="4" customWidth="1"/>
    <col min="6" max="6" width="13.85546875" style="2" customWidth="1"/>
    <col min="7" max="7" width="48.28515625" style="5" customWidth="1"/>
    <col min="8" max="8" width="13.85546875" style="2" customWidth="1"/>
    <col min="9" max="9" width="27.5703125" style="2" customWidth="1"/>
    <col min="10" max="10" width="92" style="2" customWidth="1"/>
    <col min="11" max="11" width="11.42578125" style="2" customWidth="1"/>
    <col min="12" max="12" width="20.7109375" style="2" customWidth="1"/>
    <col min="13" max="13" width="23" style="2" customWidth="1"/>
    <col min="14" max="14" width="9.140625" style="2" customWidth="1"/>
    <col min="15" max="15" width="18.42578125" style="2" customWidth="1"/>
    <col min="16" max="16" width="20.7109375" style="2" customWidth="1"/>
    <col min="17" max="16384" width="10.28515625" style="2"/>
  </cols>
  <sheetData>
    <row r="1" spans="1:19" ht="14.25" thickTop="1" thickBot="1" x14ac:dyDescent="0.25">
      <c r="A1" s="130" t="s">
        <v>782</v>
      </c>
      <c r="B1" s="2" t="s">
        <v>4374</v>
      </c>
    </row>
    <row r="2" spans="1:19" ht="14.25" thickTop="1" thickBot="1" x14ac:dyDescent="0.25">
      <c r="A2" s="130" t="s">
        <v>783</v>
      </c>
      <c r="B2" s="130" t="s">
        <v>784</v>
      </c>
      <c r="C2" s="130" t="s">
        <v>395</v>
      </c>
      <c r="D2" s="130" t="s">
        <v>63</v>
      </c>
      <c r="E2" s="130" t="s">
        <v>785</v>
      </c>
      <c r="F2" s="130" t="s">
        <v>786</v>
      </c>
      <c r="G2" s="130" t="s">
        <v>787</v>
      </c>
      <c r="H2" s="130" t="s">
        <v>788</v>
      </c>
      <c r="I2" s="130" t="s">
        <v>789</v>
      </c>
      <c r="J2" s="130" t="s">
        <v>790</v>
      </c>
      <c r="K2" s="130" t="s">
        <v>791</v>
      </c>
      <c r="L2" s="130" t="s">
        <v>792</v>
      </c>
      <c r="M2" s="130" t="s">
        <v>793</v>
      </c>
      <c r="N2" s="130" t="s">
        <v>794</v>
      </c>
      <c r="O2" s="130" t="s">
        <v>795</v>
      </c>
      <c r="P2" s="130" t="s">
        <v>796</v>
      </c>
      <c r="Q2" s="130" t="s">
        <v>797</v>
      </c>
      <c r="S2" s="2" t="str">
        <f>IF(F2="PTO",IF(INDEX(PTO!F:F,MATCH(HRS!C2,PTO!A:A,0),1)=HRS!G2,INDEX(PTO!G:G,MATCH(HRS!C2,PTO!A:A,0),1),""),"")</f>
        <v/>
      </c>
    </row>
    <row r="3" spans="1:19" ht="13.5" thickTop="1" x14ac:dyDescent="0.2">
      <c r="A3" s="2" t="s">
        <v>798</v>
      </c>
      <c r="B3" s="2" t="s">
        <v>799</v>
      </c>
      <c r="C3" s="2" t="s">
        <v>3153</v>
      </c>
      <c r="D3" s="2" t="s">
        <v>3154</v>
      </c>
      <c r="E3" s="4">
        <v>44809</v>
      </c>
      <c r="F3" s="2" t="s">
        <v>3784</v>
      </c>
      <c r="G3" s="5">
        <v>8</v>
      </c>
      <c r="H3" s="2" t="s">
        <v>803</v>
      </c>
      <c r="I3" s="2" t="s">
        <v>815</v>
      </c>
      <c r="J3" s="2" t="s">
        <v>816</v>
      </c>
      <c r="K3" s="2" t="s">
        <v>805</v>
      </c>
      <c r="L3" s="2" t="s">
        <v>806</v>
      </c>
      <c r="M3" s="2" t="s">
        <v>806</v>
      </c>
      <c r="N3" s="2" t="s">
        <v>807</v>
      </c>
      <c r="O3" s="2" t="s">
        <v>817</v>
      </c>
      <c r="Q3" s="2" t="s">
        <v>818</v>
      </c>
      <c r="S3" s="2" t="str">
        <f>IF(F3="PTO",IF(INDEX(PTO!F:F,MATCH(_xlfn.NUMBERVALUE(HRS!C3),PTO!A:A,0),1)=HRS!G3,INDEX(PTO!G:G,MATCH(_xlfn.NUMBERVALUE(HRS!C3),PTO!A:A,0),1)),"")</f>
        <v/>
      </c>
    </row>
    <row r="4" spans="1:19" x14ac:dyDescent="0.2">
      <c r="A4" s="2" t="s">
        <v>798</v>
      </c>
      <c r="B4" s="2" t="s">
        <v>799</v>
      </c>
      <c r="C4" s="2" t="s">
        <v>3153</v>
      </c>
      <c r="D4" s="2" t="s">
        <v>3154</v>
      </c>
      <c r="E4" s="4">
        <v>44810</v>
      </c>
      <c r="F4" s="2" t="s">
        <v>802</v>
      </c>
      <c r="G4" s="5">
        <v>8.25</v>
      </c>
      <c r="H4" s="2" t="s">
        <v>803</v>
      </c>
      <c r="I4" s="2" t="s">
        <v>815</v>
      </c>
      <c r="J4" s="2" t="s">
        <v>816</v>
      </c>
      <c r="K4" s="2" t="s">
        <v>805</v>
      </c>
      <c r="L4" s="2" t="s">
        <v>806</v>
      </c>
      <c r="M4" s="2" t="s">
        <v>806</v>
      </c>
      <c r="N4" s="2" t="s">
        <v>807</v>
      </c>
      <c r="O4" s="2" t="s">
        <v>817</v>
      </c>
      <c r="Q4" s="2" t="s">
        <v>818</v>
      </c>
      <c r="S4" s="2" t="str">
        <f>IF(F4="PTO",IF(INDEX(PTO!F:F,MATCH(_xlfn.NUMBERVALUE(HRS!C4),PTO!A:A,0),1)=HRS!G4,INDEX(PTO!G:G,MATCH(_xlfn.NUMBERVALUE(HRS!C4),PTO!A:A,0),1)),"")</f>
        <v/>
      </c>
    </row>
    <row r="5" spans="1:19" x14ac:dyDescent="0.2">
      <c r="A5" s="2" t="s">
        <v>798</v>
      </c>
      <c r="B5" s="2" t="s">
        <v>799</v>
      </c>
      <c r="C5" s="2" t="s">
        <v>3153</v>
      </c>
      <c r="D5" s="2" t="s">
        <v>3154</v>
      </c>
      <c r="E5" s="4">
        <v>44811</v>
      </c>
      <c r="F5" s="2" t="s">
        <v>802</v>
      </c>
      <c r="G5" s="5">
        <v>8</v>
      </c>
      <c r="H5" s="2" t="s">
        <v>803</v>
      </c>
      <c r="I5" s="2" t="s">
        <v>815</v>
      </c>
      <c r="J5" s="2" t="s">
        <v>816</v>
      </c>
      <c r="K5" s="2" t="s">
        <v>805</v>
      </c>
      <c r="L5" s="2" t="s">
        <v>806</v>
      </c>
      <c r="M5" s="2" t="s">
        <v>806</v>
      </c>
      <c r="N5" s="2" t="s">
        <v>807</v>
      </c>
      <c r="O5" s="2" t="s">
        <v>817</v>
      </c>
      <c r="Q5" s="2" t="s">
        <v>818</v>
      </c>
      <c r="S5" s="2" t="str">
        <f>IF(F5="PTO",IF(INDEX(PTO!F:F,MATCH(_xlfn.NUMBERVALUE(HRS!C5),PTO!A:A,0),1)=HRS!G5,INDEX(PTO!G:G,MATCH(_xlfn.NUMBERVALUE(HRS!C5),PTO!A:A,0),1)),"")</f>
        <v/>
      </c>
    </row>
    <row r="6" spans="1:19" x14ac:dyDescent="0.2">
      <c r="A6" s="2" t="s">
        <v>798</v>
      </c>
      <c r="B6" s="2" t="s">
        <v>799</v>
      </c>
      <c r="C6" s="2" t="s">
        <v>3153</v>
      </c>
      <c r="D6" s="2" t="s">
        <v>3154</v>
      </c>
      <c r="E6" s="4">
        <v>44812</v>
      </c>
      <c r="F6" s="2" t="s">
        <v>802</v>
      </c>
      <c r="G6" s="5">
        <v>7.75</v>
      </c>
      <c r="H6" s="2" t="s">
        <v>803</v>
      </c>
      <c r="I6" s="2" t="s">
        <v>815</v>
      </c>
      <c r="J6" s="2" t="s">
        <v>816</v>
      </c>
      <c r="K6" s="2" t="s">
        <v>805</v>
      </c>
      <c r="L6" s="2" t="s">
        <v>806</v>
      </c>
      <c r="M6" s="2" t="s">
        <v>806</v>
      </c>
      <c r="N6" s="2" t="s">
        <v>807</v>
      </c>
      <c r="O6" s="2" t="s">
        <v>817</v>
      </c>
      <c r="Q6" s="2" t="s">
        <v>818</v>
      </c>
      <c r="S6" s="2" t="str">
        <f>IF(F6="PTO",IF(INDEX(PTO!F:F,MATCH(_xlfn.NUMBERVALUE(HRS!C6),PTO!A:A,0),1)=HRS!G6,INDEX(PTO!G:G,MATCH(_xlfn.NUMBERVALUE(HRS!C6),PTO!A:A,0),1)),"")</f>
        <v/>
      </c>
    </row>
    <row r="7" spans="1:19" x14ac:dyDescent="0.2">
      <c r="A7" s="2" t="s">
        <v>798</v>
      </c>
      <c r="B7" s="2" t="s">
        <v>799</v>
      </c>
      <c r="C7" s="2" t="s">
        <v>3153</v>
      </c>
      <c r="D7" s="2" t="s">
        <v>3154</v>
      </c>
      <c r="E7" s="4">
        <v>44813</v>
      </c>
      <c r="F7" s="2" t="s">
        <v>802</v>
      </c>
      <c r="G7" s="5">
        <v>8</v>
      </c>
      <c r="H7" s="2" t="s">
        <v>803</v>
      </c>
      <c r="I7" s="2" t="s">
        <v>815</v>
      </c>
      <c r="J7" s="2" t="s">
        <v>816</v>
      </c>
      <c r="K7" s="2" t="s">
        <v>805</v>
      </c>
      <c r="L7" s="2" t="s">
        <v>806</v>
      </c>
      <c r="M7" s="2" t="s">
        <v>806</v>
      </c>
      <c r="N7" s="2" t="s">
        <v>807</v>
      </c>
      <c r="O7" s="2" t="s">
        <v>817</v>
      </c>
      <c r="Q7" s="2" t="s">
        <v>818</v>
      </c>
      <c r="S7" s="2" t="str">
        <f>IF(F7="PTO",IF(INDEX(PTO!F:F,MATCH(_xlfn.NUMBERVALUE(HRS!C7),PTO!A:A,0),1)=HRS!G7,INDEX(PTO!G:G,MATCH(_xlfn.NUMBERVALUE(HRS!C7),PTO!A:A,0),1)),"")</f>
        <v/>
      </c>
    </row>
    <row r="8" spans="1:19" x14ac:dyDescent="0.2">
      <c r="A8" s="2" t="s">
        <v>798</v>
      </c>
      <c r="B8" s="2" t="s">
        <v>799</v>
      </c>
      <c r="C8" s="2" t="s">
        <v>3153</v>
      </c>
      <c r="D8" s="2" t="s">
        <v>3154</v>
      </c>
      <c r="E8" s="4">
        <v>44814</v>
      </c>
      <c r="F8" s="2" t="s">
        <v>802</v>
      </c>
      <c r="G8" s="5">
        <v>8</v>
      </c>
      <c r="H8" s="2" t="s">
        <v>803</v>
      </c>
      <c r="I8" s="2" t="s">
        <v>815</v>
      </c>
      <c r="J8" s="2" t="s">
        <v>816</v>
      </c>
      <c r="K8" s="2" t="s">
        <v>805</v>
      </c>
      <c r="L8" s="2" t="s">
        <v>806</v>
      </c>
      <c r="M8" s="2" t="s">
        <v>806</v>
      </c>
      <c r="N8" s="2" t="s">
        <v>807</v>
      </c>
      <c r="O8" s="2" t="s">
        <v>817</v>
      </c>
      <c r="Q8" s="2" t="s">
        <v>818</v>
      </c>
      <c r="S8" s="2" t="str">
        <f>IF(F8="PTO",IF(INDEX(PTO!F:F,MATCH(_xlfn.NUMBERVALUE(HRS!C8),PTO!A:A,0),1)=HRS!G8,INDEX(PTO!G:G,MATCH(_xlfn.NUMBERVALUE(HRS!C8),PTO!A:A,0),1)),"")</f>
        <v/>
      </c>
    </row>
    <row r="9" spans="1:19" x14ac:dyDescent="0.2">
      <c r="A9" s="2" t="s">
        <v>798</v>
      </c>
      <c r="B9" s="2" t="s">
        <v>799</v>
      </c>
      <c r="C9" s="2" t="s">
        <v>800</v>
      </c>
      <c r="D9" s="2" t="s">
        <v>801</v>
      </c>
      <c r="E9" s="4">
        <v>44810</v>
      </c>
      <c r="F9" s="2" t="s">
        <v>802</v>
      </c>
      <c r="G9" s="5">
        <v>10</v>
      </c>
      <c r="H9" s="2" t="s">
        <v>803</v>
      </c>
      <c r="I9" s="2" t="s">
        <v>804</v>
      </c>
      <c r="J9" s="2" t="s">
        <v>64</v>
      </c>
      <c r="K9" s="2" t="s">
        <v>805</v>
      </c>
      <c r="L9" s="2" t="s">
        <v>806</v>
      </c>
      <c r="M9" s="2" t="s">
        <v>806</v>
      </c>
      <c r="N9" s="2" t="s">
        <v>807</v>
      </c>
      <c r="O9" s="2" t="s">
        <v>808</v>
      </c>
      <c r="Q9" s="2" t="s">
        <v>809</v>
      </c>
      <c r="S9" s="2" t="str">
        <f>IF(F9="PTO",IF(INDEX(PTO!F:F,MATCH(_xlfn.NUMBERVALUE(HRS!C9),PTO!A:A,0),1)=HRS!G9,INDEX(PTO!G:G,MATCH(_xlfn.NUMBERVALUE(HRS!C9),PTO!A:A,0),1)),"")</f>
        <v/>
      </c>
    </row>
    <row r="10" spans="1:19" x14ac:dyDescent="0.2">
      <c r="A10" s="2" t="s">
        <v>798</v>
      </c>
      <c r="B10" s="2" t="s">
        <v>799</v>
      </c>
      <c r="C10" s="2" t="s">
        <v>800</v>
      </c>
      <c r="D10" s="2" t="s">
        <v>801</v>
      </c>
      <c r="E10" s="4">
        <v>44811</v>
      </c>
      <c r="F10" s="2" t="s">
        <v>66</v>
      </c>
      <c r="G10" s="5">
        <v>4.5</v>
      </c>
      <c r="H10" s="2" t="s">
        <v>803</v>
      </c>
      <c r="I10" s="2" t="s">
        <v>804</v>
      </c>
      <c r="J10" s="2" t="s">
        <v>64</v>
      </c>
      <c r="K10" s="2" t="s">
        <v>805</v>
      </c>
      <c r="L10" s="2" t="s">
        <v>806</v>
      </c>
      <c r="M10" s="2" t="s">
        <v>806</v>
      </c>
      <c r="N10" s="2" t="s">
        <v>807</v>
      </c>
      <c r="O10" s="2" t="s">
        <v>808</v>
      </c>
      <c r="Q10" s="2" t="s">
        <v>809</v>
      </c>
      <c r="S10" s="2" t="str">
        <f>IF(F10="PTO",IF(INDEX(PTO!F:F,MATCH(_xlfn.NUMBERVALUE(HRS!C10),PTO!A:A,0),1)=HRS!G10,INDEX(PTO!G:G,MATCH(_xlfn.NUMBERVALUE(HRS!C10),PTO!A:A,0),1)),"")</f>
        <v>PTOS</v>
      </c>
    </row>
    <row r="11" spans="1:19" x14ac:dyDescent="0.2">
      <c r="A11" s="2" t="s">
        <v>798</v>
      </c>
      <c r="B11" s="2" t="s">
        <v>799</v>
      </c>
      <c r="C11" s="2" t="s">
        <v>800</v>
      </c>
      <c r="D11" s="2" t="s">
        <v>801</v>
      </c>
      <c r="E11" s="4">
        <v>44813</v>
      </c>
      <c r="F11" s="2" t="s">
        <v>802</v>
      </c>
      <c r="G11" s="5">
        <v>10.149990000000001</v>
      </c>
      <c r="H11" s="2" t="s">
        <v>803</v>
      </c>
      <c r="I11" s="2" t="s">
        <v>804</v>
      </c>
      <c r="J11" s="2" t="s">
        <v>64</v>
      </c>
      <c r="K11" s="2" t="s">
        <v>805</v>
      </c>
      <c r="L11" s="2" t="s">
        <v>806</v>
      </c>
      <c r="M11" s="2" t="s">
        <v>806</v>
      </c>
      <c r="N11" s="2" t="s">
        <v>807</v>
      </c>
      <c r="O11" s="2" t="s">
        <v>808</v>
      </c>
      <c r="Q11" s="2" t="s">
        <v>809</v>
      </c>
      <c r="S11" s="2" t="str">
        <f>IF(F11="PTO",IF(INDEX(PTO!F:F,MATCH(_xlfn.NUMBERVALUE(HRS!C11),PTO!A:A,0),1)=HRS!G11,INDEX(PTO!G:G,MATCH(_xlfn.NUMBERVALUE(HRS!C11),PTO!A:A,0),1)),"")</f>
        <v/>
      </c>
    </row>
    <row r="12" spans="1:19" x14ac:dyDescent="0.2">
      <c r="A12" s="2" t="s">
        <v>798</v>
      </c>
      <c r="B12" s="2" t="s">
        <v>799</v>
      </c>
      <c r="C12" s="2" t="s">
        <v>810</v>
      </c>
      <c r="D12" s="2" t="s">
        <v>191</v>
      </c>
      <c r="E12" s="4">
        <v>44809</v>
      </c>
      <c r="F12" s="2" t="s">
        <v>3784</v>
      </c>
      <c r="G12" s="5">
        <v>8</v>
      </c>
      <c r="H12" s="2" t="s">
        <v>803</v>
      </c>
      <c r="I12" s="2" t="s">
        <v>886</v>
      </c>
      <c r="J12" s="2" t="s">
        <v>887</v>
      </c>
      <c r="K12" s="2" t="s">
        <v>805</v>
      </c>
      <c r="L12" s="2" t="s">
        <v>3155</v>
      </c>
      <c r="M12" s="2" t="s">
        <v>3156</v>
      </c>
      <c r="N12" s="2" t="s">
        <v>811</v>
      </c>
      <c r="O12" s="2" t="s">
        <v>812</v>
      </c>
      <c r="Q12" s="2" t="s">
        <v>201</v>
      </c>
      <c r="S12" s="2" t="str">
        <f>IF(F12="PTO",IF(INDEX(PTO!F:F,MATCH(_xlfn.NUMBERVALUE(HRS!C12),PTO!A:A,0),1)=HRS!G12,INDEX(PTO!G:G,MATCH(_xlfn.NUMBERVALUE(HRS!C12),PTO!A:A,0),1)),"")</f>
        <v/>
      </c>
    </row>
    <row r="13" spans="1:19" x14ac:dyDescent="0.2">
      <c r="A13" s="2" t="s">
        <v>798</v>
      </c>
      <c r="B13" s="2" t="s">
        <v>799</v>
      </c>
      <c r="C13" s="2" t="s">
        <v>813</v>
      </c>
      <c r="D13" s="2" t="s">
        <v>814</v>
      </c>
      <c r="E13" s="4">
        <v>44809</v>
      </c>
      <c r="F13" s="2" t="s">
        <v>3784</v>
      </c>
      <c r="G13" s="5">
        <v>8</v>
      </c>
      <c r="H13" s="2" t="s">
        <v>803</v>
      </c>
      <c r="I13" s="2" t="s">
        <v>815</v>
      </c>
      <c r="J13" s="2" t="s">
        <v>816</v>
      </c>
      <c r="K13" s="2" t="s">
        <v>805</v>
      </c>
      <c r="L13" s="2" t="s">
        <v>806</v>
      </c>
      <c r="M13" s="2" t="s">
        <v>806</v>
      </c>
      <c r="N13" s="2" t="s">
        <v>807</v>
      </c>
      <c r="O13" s="2" t="s">
        <v>817</v>
      </c>
      <c r="Q13" s="2" t="s">
        <v>818</v>
      </c>
      <c r="S13" s="2" t="str">
        <f>IF(F13="PTO",IF(INDEX(PTO!F:F,MATCH(_xlfn.NUMBERVALUE(HRS!C13),PTO!A:A,0),1)=HRS!G13,INDEX(PTO!G:G,MATCH(_xlfn.NUMBERVALUE(HRS!C13),PTO!A:A,0),1)),"")</f>
        <v/>
      </c>
    </row>
    <row r="14" spans="1:19" x14ac:dyDescent="0.2">
      <c r="A14" s="2" t="s">
        <v>798</v>
      </c>
      <c r="B14" s="2" t="s">
        <v>799</v>
      </c>
      <c r="C14" s="2" t="s">
        <v>813</v>
      </c>
      <c r="D14" s="2" t="s">
        <v>814</v>
      </c>
      <c r="E14" s="4">
        <v>44810</v>
      </c>
      <c r="F14" s="2" t="s">
        <v>802</v>
      </c>
      <c r="G14" s="5">
        <v>9.5000099999999996</v>
      </c>
      <c r="H14" s="2" t="s">
        <v>803</v>
      </c>
      <c r="I14" s="2" t="s">
        <v>815</v>
      </c>
      <c r="J14" s="2" t="s">
        <v>816</v>
      </c>
      <c r="K14" s="2" t="s">
        <v>805</v>
      </c>
      <c r="L14" s="2" t="s">
        <v>806</v>
      </c>
      <c r="M14" s="2" t="s">
        <v>806</v>
      </c>
      <c r="N14" s="2" t="s">
        <v>807</v>
      </c>
      <c r="O14" s="2" t="s">
        <v>817</v>
      </c>
      <c r="Q14" s="2" t="s">
        <v>818</v>
      </c>
      <c r="S14" s="2" t="str">
        <f>IF(F14="PTO",IF(INDEX(PTO!F:F,MATCH(_xlfn.NUMBERVALUE(HRS!C14),PTO!A:A,0),1)=HRS!G14,INDEX(PTO!G:G,MATCH(_xlfn.NUMBERVALUE(HRS!C14),PTO!A:A,0),1)),"")</f>
        <v/>
      </c>
    </row>
    <row r="15" spans="1:19" x14ac:dyDescent="0.2">
      <c r="A15" s="2" t="s">
        <v>798</v>
      </c>
      <c r="B15" s="2" t="s">
        <v>799</v>
      </c>
      <c r="C15" s="2" t="s">
        <v>813</v>
      </c>
      <c r="D15" s="2" t="s">
        <v>814</v>
      </c>
      <c r="E15" s="4">
        <v>44811</v>
      </c>
      <c r="F15" s="2" t="s">
        <v>802</v>
      </c>
      <c r="G15" s="5">
        <v>9.7833199999999998</v>
      </c>
      <c r="H15" s="2" t="s">
        <v>803</v>
      </c>
      <c r="I15" s="2" t="s">
        <v>815</v>
      </c>
      <c r="J15" s="2" t="s">
        <v>816</v>
      </c>
      <c r="K15" s="2" t="s">
        <v>805</v>
      </c>
      <c r="L15" s="2" t="s">
        <v>806</v>
      </c>
      <c r="M15" s="2" t="s">
        <v>806</v>
      </c>
      <c r="N15" s="2" t="s">
        <v>807</v>
      </c>
      <c r="O15" s="2" t="s">
        <v>817</v>
      </c>
      <c r="Q15" s="2" t="s">
        <v>818</v>
      </c>
      <c r="S15" s="2" t="str">
        <f>IF(F15="PTO",IF(INDEX(PTO!F:F,MATCH(_xlfn.NUMBERVALUE(HRS!C15),PTO!A:A,0),1)=HRS!G15,INDEX(PTO!G:G,MATCH(_xlfn.NUMBERVALUE(HRS!C15),PTO!A:A,0),1)),"")</f>
        <v/>
      </c>
    </row>
    <row r="16" spans="1:19" x14ac:dyDescent="0.2">
      <c r="A16" s="2" t="s">
        <v>798</v>
      </c>
      <c r="B16" s="2" t="s">
        <v>799</v>
      </c>
      <c r="C16" s="2" t="s">
        <v>813</v>
      </c>
      <c r="D16" s="2" t="s">
        <v>814</v>
      </c>
      <c r="E16" s="4">
        <v>44812</v>
      </c>
      <c r="F16" s="2" t="s">
        <v>802</v>
      </c>
      <c r="G16" s="5">
        <v>9.8500099999999993</v>
      </c>
      <c r="H16" s="2" t="s">
        <v>803</v>
      </c>
      <c r="I16" s="2" t="s">
        <v>815</v>
      </c>
      <c r="J16" s="2" t="s">
        <v>816</v>
      </c>
      <c r="K16" s="2" t="s">
        <v>805</v>
      </c>
      <c r="L16" s="2" t="s">
        <v>806</v>
      </c>
      <c r="M16" s="2" t="s">
        <v>806</v>
      </c>
      <c r="N16" s="2" t="s">
        <v>807</v>
      </c>
      <c r="O16" s="2" t="s">
        <v>817</v>
      </c>
      <c r="Q16" s="2" t="s">
        <v>818</v>
      </c>
      <c r="S16" s="2" t="str">
        <f>IF(F16="PTO",IF(INDEX(PTO!F:F,MATCH(_xlfn.NUMBERVALUE(HRS!C16),PTO!A:A,0),1)=HRS!G16,INDEX(PTO!G:G,MATCH(_xlfn.NUMBERVALUE(HRS!C16),PTO!A:A,0),1)),"")</f>
        <v/>
      </c>
    </row>
    <row r="17" spans="1:19" x14ac:dyDescent="0.2">
      <c r="A17" s="2" t="s">
        <v>798</v>
      </c>
      <c r="B17" s="2" t="s">
        <v>799</v>
      </c>
      <c r="C17" s="2" t="s">
        <v>813</v>
      </c>
      <c r="D17" s="2" t="s">
        <v>814</v>
      </c>
      <c r="E17" s="4">
        <v>44813</v>
      </c>
      <c r="F17" s="2" t="s">
        <v>802</v>
      </c>
      <c r="G17" s="5">
        <v>10.86666</v>
      </c>
      <c r="H17" s="2" t="s">
        <v>803</v>
      </c>
      <c r="I17" s="2" t="s">
        <v>815</v>
      </c>
      <c r="J17" s="2" t="s">
        <v>816</v>
      </c>
      <c r="K17" s="2" t="s">
        <v>805</v>
      </c>
      <c r="L17" s="2" t="s">
        <v>806</v>
      </c>
      <c r="M17" s="2" t="s">
        <v>806</v>
      </c>
      <c r="N17" s="2" t="s">
        <v>807</v>
      </c>
      <c r="O17" s="2" t="s">
        <v>817</v>
      </c>
      <c r="Q17" s="2" t="s">
        <v>818</v>
      </c>
      <c r="S17" s="2" t="str">
        <f>IF(F17="PTO",IF(INDEX(PTO!F:F,MATCH(_xlfn.NUMBERVALUE(HRS!C17),PTO!A:A,0),1)=HRS!G17,INDEX(PTO!G:G,MATCH(_xlfn.NUMBERVALUE(HRS!C17),PTO!A:A,0),1)),"")</f>
        <v/>
      </c>
    </row>
    <row r="18" spans="1:19" x14ac:dyDescent="0.2">
      <c r="A18" s="2" t="s">
        <v>798</v>
      </c>
      <c r="B18" s="2" t="s">
        <v>799</v>
      </c>
      <c r="C18" s="2" t="s">
        <v>813</v>
      </c>
      <c r="D18" s="2" t="s">
        <v>814</v>
      </c>
      <c r="E18" s="4">
        <v>44813</v>
      </c>
      <c r="F18" s="2" t="s">
        <v>3980</v>
      </c>
      <c r="G18" s="5">
        <v>0.23333999999999999</v>
      </c>
      <c r="H18" s="2" t="s">
        <v>803</v>
      </c>
      <c r="I18" s="2" t="s">
        <v>815</v>
      </c>
      <c r="J18" s="2" t="s">
        <v>816</v>
      </c>
      <c r="K18" s="2" t="s">
        <v>805</v>
      </c>
      <c r="L18" s="2" t="s">
        <v>806</v>
      </c>
      <c r="M18" s="2" t="s">
        <v>806</v>
      </c>
      <c r="N18" s="2" t="s">
        <v>807</v>
      </c>
      <c r="O18" s="2" t="s">
        <v>817</v>
      </c>
      <c r="Q18" s="2" t="s">
        <v>818</v>
      </c>
      <c r="S18" s="2" t="str">
        <f>IF(F18="PTO",IF(INDEX(PTO!F:F,MATCH(_xlfn.NUMBERVALUE(HRS!C18),PTO!A:A,0),1)=HRS!G18,INDEX(PTO!G:G,MATCH(_xlfn.NUMBERVALUE(HRS!C18),PTO!A:A,0),1)),"")</f>
        <v/>
      </c>
    </row>
    <row r="19" spans="1:19" x14ac:dyDescent="0.2">
      <c r="A19" s="2" t="s">
        <v>798</v>
      </c>
      <c r="B19" s="2" t="s">
        <v>799</v>
      </c>
      <c r="C19" s="2" t="s">
        <v>819</v>
      </c>
      <c r="D19" s="2" t="s">
        <v>70</v>
      </c>
      <c r="E19" s="4">
        <v>44809</v>
      </c>
      <c r="F19" s="2" t="s">
        <v>3784</v>
      </c>
      <c r="G19" s="5">
        <v>8</v>
      </c>
      <c r="H19" s="2" t="s">
        <v>803</v>
      </c>
      <c r="I19" s="2" t="s">
        <v>810</v>
      </c>
      <c r="J19" s="2" t="s">
        <v>191</v>
      </c>
      <c r="K19" s="2" t="s">
        <v>805</v>
      </c>
      <c r="L19" s="2" t="s">
        <v>806</v>
      </c>
      <c r="M19" s="2" t="s">
        <v>806</v>
      </c>
      <c r="N19" s="2" t="s">
        <v>807</v>
      </c>
      <c r="O19" s="2" t="s">
        <v>817</v>
      </c>
      <c r="Q19" s="2" t="s">
        <v>201</v>
      </c>
      <c r="S19" s="2" t="str">
        <f>IF(F19="PTO",IF(INDEX(PTO!F:F,MATCH(_xlfn.NUMBERVALUE(HRS!C19),PTO!A:A,0),1)=HRS!G19,INDEX(PTO!G:G,MATCH(_xlfn.NUMBERVALUE(HRS!C19),PTO!A:A,0),1)),"")</f>
        <v/>
      </c>
    </row>
    <row r="20" spans="1:19" x14ac:dyDescent="0.2">
      <c r="A20" s="2" t="s">
        <v>798</v>
      </c>
      <c r="B20" s="2" t="s">
        <v>799</v>
      </c>
      <c r="C20" s="2" t="s">
        <v>819</v>
      </c>
      <c r="D20" s="2" t="s">
        <v>70</v>
      </c>
      <c r="E20" s="4">
        <v>44810</v>
      </c>
      <c r="F20" s="2" t="s">
        <v>802</v>
      </c>
      <c r="G20" s="5">
        <v>8.4166699999999999</v>
      </c>
      <c r="H20" s="2" t="s">
        <v>803</v>
      </c>
      <c r="I20" s="2" t="s">
        <v>810</v>
      </c>
      <c r="J20" s="2" t="s">
        <v>191</v>
      </c>
      <c r="K20" s="2" t="s">
        <v>805</v>
      </c>
      <c r="L20" s="2" t="s">
        <v>806</v>
      </c>
      <c r="M20" s="2" t="s">
        <v>806</v>
      </c>
      <c r="N20" s="2" t="s">
        <v>807</v>
      </c>
      <c r="O20" s="2" t="s">
        <v>817</v>
      </c>
      <c r="Q20" s="2" t="s">
        <v>201</v>
      </c>
      <c r="S20" s="2" t="str">
        <f>IF(F20="PTO",IF(INDEX(PTO!F:F,MATCH(_xlfn.NUMBERVALUE(HRS!C20),PTO!A:A,0),1)=HRS!G20,INDEX(PTO!G:G,MATCH(_xlfn.NUMBERVALUE(HRS!C20),PTO!A:A,0),1)),"")</f>
        <v/>
      </c>
    </row>
    <row r="21" spans="1:19" x14ac:dyDescent="0.2">
      <c r="A21" s="2" t="s">
        <v>798</v>
      </c>
      <c r="B21" s="2" t="s">
        <v>799</v>
      </c>
      <c r="C21" s="2" t="s">
        <v>819</v>
      </c>
      <c r="D21" s="2" t="s">
        <v>70</v>
      </c>
      <c r="E21" s="4">
        <v>44811</v>
      </c>
      <c r="F21" s="2" t="s">
        <v>802</v>
      </c>
      <c r="G21" s="5">
        <v>8.1666699999999999</v>
      </c>
      <c r="H21" s="2" t="s">
        <v>803</v>
      </c>
      <c r="I21" s="2" t="s">
        <v>810</v>
      </c>
      <c r="J21" s="2" t="s">
        <v>191</v>
      </c>
      <c r="K21" s="2" t="s">
        <v>805</v>
      </c>
      <c r="L21" s="2" t="s">
        <v>806</v>
      </c>
      <c r="M21" s="2" t="s">
        <v>806</v>
      </c>
      <c r="N21" s="2" t="s">
        <v>807</v>
      </c>
      <c r="O21" s="2" t="s">
        <v>817</v>
      </c>
      <c r="Q21" s="2" t="s">
        <v>201</v>
      </c>
      <c r="S21" s="2" t="str">
        <f>IF(F21="PTO",IF(INDEX(PTO!F:F,MATCH(_xlfn.NUMBERVALUE(HRS!C21),PTO!A:A,0),1)=HRS!G21,INDEX(PTO!G:G,MATCH(_xlfn.NUMBERVALUE(HRS!C21),PTO!A:A,0),1)),"")</f>
        <v/>
      </c>
    </row>
    <row r="22" spans="1:19" x14ac:dyDescent="0.2">
      <c r="A22" s="2" t="s">
        <v>798</v>
      </c>
      <c r="B22" s="2" t="s">
        <v>799</v>
      </c>
      <c r="C22" s="2" t="s">
        <v>819</v>
      </c>
      <c r="D22" s="2" t="s">
        <v>70</v>
      </c>
      <c r="E22" s="4">
        <v>44812</v>
      </c>
      <c r="F22" s="2" t="s">
        <v>802</v>
      </c>
      <c r="G22" s="5">
        <v>8.1666600000000003</v>
      </c>
      <c r="H22" s="2" t="s">
        <v>803</v>
      </c>
      <c r="I22" s="2" t="s">
        <v>810</v>
      </c>
      <c r="J22" s="2" t="s">
        <v>191</v>
      </c>
      <c r="K22" s="2" t="s">
        <v>805</v>
      </c>
      <c r="L22" s="2" t="s">
        <v>806</v>
      </c>
      <c r="M22" s="2" t="s">
        <v>806</v>
      </c>
      <c r="N22" s="2" t="s">
        <v>807</v>
      </c>
      <c r="O22" s="2" t="s">
        <v>817</v>
      </c>
      <c r="Q22" s="2" t="s">
        <v>201</v>
      </c>
      <c r="S22" s="2" t="str">
        <f>IF(F22="PTO",IF(INDEX(PTO!F:F,MATCH(_xlfn.NUMBERVALUE(HRS!C22),PTO!A:A,0),1)=HRS!G22,INDEX(PTO!G:G,MATCH(_xlfn.NUMBERVALUE(HRS!C22),PTO!A:A,0),1)),"")</f>
        <v/>
      </c>
    </row>
    <row r="23" spans="1:19" x14ac:dyDescent="0.2">
      <c r="A23" s="2" t="s">
        <v>798</v>
      </c>
      <c r="B23" s="2" t="s">
        <v>799</v>
      </c>
      <c r="C23" s="2" t="s">
        <v>819</v>
      </c>
      <c r="D23" s="2" t="s">
        <v>70</v>
      </c>
      <c r="E23" s="4">
        <v>44813</v>
      </c>
      <c r="F23" s="2" t="s">
        <v>802</v>
      </c>
      <c r="G23" s="5">
        <v>8.15</v>
      </c>
      <c r="H23" s="2" t="s">
        <v>803</v>
      </c>
      <c r="I23" s="2" t="s">
        <v>810</v>
      </c>
      <c r="J23" s="2" t="s">
        <v>191</v>
      </c>
      <c r="K23" s="2" t="s">
        <v>805</v>
      </c>
      <c r="L23" s="2" t="s">
        <v>806</v>
      </c>
      <c r="M23" s="2" t="s">
        <v>806</v>
      </c>
      <c r="N23" s="2" t="s">
        <v>807</v>
      </c>
      <c r="O23" s="2" t="s">
        <v>817</v>
      </c>
      <c r="Q23" s="2" t="s">
        <v>201</v>
      </c>
      <c r="S23" s="2" t="str">
        <f>IF(F23="PTO",IF(INDEX(PTO!F:F,MATCH(_xlfn.NUMBERVALUE(HRS!C23),PTO!A:A,0),1)=HRS!G23,INDEX(PTO!G:G,MATCH(_xlfn.NUMBERVALUE(HRS!C23),PTO!A:A,0),1)),"")</f>
        <v/>
      </c>
    </row>
    <row r="24" spans="1:19" x14ac:dyDescent="0.2">
      <c r="A24" s="2" t="s">
        <v>798</v>
      </c>
      <c r="B24" s="2" t="s">
        <v>799</v>
      </c>
      <c r="C24" s="2" t="s">
        <v>815</v>
      </c>
      <c r="D24" s="2" t="s">
        <v>816</v>
      </c>
      <c r="E24" s="4">
        <v>44809</v>
      </c>
      <c r="F24" s="2" t="s">
        <v>3784</v>
      </c>
      <c r="G24" s="5">
        <v>8</v>
      </c>
      <c r="H24" s="2" t="s">
        <v>803</v>
      </c>
      <c r="I24" s="2" t="s">
        <v>886</v>
      </c>
      <c r="J24" s="2" t="s">
        <v>887</v>
      </c>
      <c r="K24" s="2" t="s">
        <v>805</v>
      </c>
      <c r="L24" s="2" t="s">
        <v>806</v>
      </c>
      <c r="M24" s="2" t="s">
        <v>806</v>
      </c>
      <c r="N24" s="2" t="s">
        <v>811</v>
      </c>
      <c r="O24" s="2" t="s">
        <v>812</v>
      </c>
      <c r="Q24" s="2" t="s">
        <v>818</v>
      </c>
      <c r="S24" s="2" t="str">
        <f>IF(F24="PTO",IF(INDEX(PTO!F:F,MATCH(_xlfn.NUMBERVALUE(HRS!C24),PTO!A:A,0),1)=HRS!G24,INDEX(PTO!G:G,MATCH(_xlfn.NUMBERVALUE(HRS!C24),PTO!A:A,0),1)),"")</f>
        <v/>
      </c>
    </row>
    <row r="25" spans="1:19" x14ac:dyDescent="0.2">
      <c r="A25" s="2" t="s">
        <v>798</v>
      </c>
      <c r="B25" s="2" t="s">
        <v>799</v>
      </c>
      <c r="C25" s="2" t="s">
        <v>815</v>
      </c>
      <c r="D25" s="2" t="s">
        <v>816</v>
      </c>
      <c r="E25" s="4">
        <v>44810</v>
      </c>
      <c r="F25" s="2" t="s">
        <v>802</v>
      </c>
      <c r="G25" s="5">
        <v>8</v>
      </c>
      <c r="H25" s="2" t="s">
        <v>803</v>
      </c>
      <c r="I25" s="2" t="s">
        <v>886</v>
      </c>
      <c r="J25" s="2" t="s">
        <v>887</v>
      </c>
      <c r="K25" s="2" t="s">
        <v>805</v>
      </c>
      <c r="L25" s="2" t="s">
        <v>806</v>
      </c>
      <c r="M25" s="2" t="s">
        <v>806</v>
      </c>
      <c r="N25" s="2" t="s">
        <v>811</v>
      </c>
      <c r="O25" s="2" t="s">
        <v>812</v>
      </c>
      <c r="Q25" s="2" t="s">
        <v>818</v>
      </c>
      <c r="S25" s="2" t="str">
        <f>IF(F25="PTO",IF(INDEX(PTO!F:F,MATCH(_xlfn.NUMBERVALUE(HRS!C25),PTO!A:A,0),1)=HRS!G25,INDEX(PTO!G:G,MATCH(_xlfn.NUMBERVALUE(HRS!C25),PTO!A:A,0),1)),"")</f>
        <v/>
      </c>
    </row>
    <row r="26" spans="1:19" x14ac:dyDescent="0.2">
      <c r="A26" s="2" t="s">
        <v>798</v>
      </c>
      <c r="B26" s="2" t="s">
        <v>799</v>
      </c>
      <c r="C26" s="2" t="s">
        <v>815</v>
      </c>
      <c r="D26" s="2" t="s">
        <v>816</v>
      </c>
      <c r="E26" s="4">
        <v>44811</v>
      </c>
      <c r="F26" s="2" t="s">
        <v>802</v>
      </c>
      <c r="G26" s="5">
        <v>8</v>
      </c>
      <c r="H26" s="2" t="s">
        <v>803</v>
      </c>
      <c r="I26" s="2" t="s">
        <v>886</v>
      </c>
      <c r="J26" s="2" t="s">
        <v>887</v>
      </c>
      <c r="K26" s="2" t="s">
        <v>805</v>
      </c>
      <c r="L26" s="2" t="s">
        <v>806</v>
      </c>
      <c r="M26" s="2" t="s">
        <v>806</v>
      </c>
      <c r="N26" s="2" t="s">
        <v>811</v>
      </c>
      <c r="O26" s="2" t="s">
        <v>812</v>
      </c>
      <c r="Q26" s="2" t="s">
        <v>818</v>
      </c>
      <c r="S26" s="2" t="str">
        <f>IF(F26="PTO",IF(INDEX(PTO!F:F,MATCH(_xlfn.NUMBERVALUE(HRS!C26),PTO!A:A,0),1)=HRS!G26,INDEX(PTO!G:G,MATCH(_xlfn.NUMBERVALUE(HRS!C26),PTO!A:A,0),1)),"")</f>
        <v/>
      </c>
    </row>
    <row r="27" spans="1:19" x14ac:dyDescent="0.2">
      <c r="A27" s="2" t="s">
        <v>798</v>
      </c>
      <c r="B27" s="2" t="s">
        <v>799</v>
      </c>
      <c r="C27" s="2" t="s">
        <v>815</v>
      </c>
      <c r="D27" s="2" t="s">
        <v>816</v>
      </c>
      <c r="E27" s="4">
        <v>44812</v>
      </c>
      <c r="F27" s="2" t="s">
        <v>802</v>
      </c>
      <c r="G27" s="5">
        <v>8</v>
      </c>
      <c r="H27" s="2" t="s">
        <v>803</v>
      </c>
      <c r="I27" s="2" t="s">
        <v>886</v>
      </c>
      <c r="J27" s="2" t="s">
        <v>887</v>
      </c>
      <c r="K27" s="2" t="s">
        <v>805</v>
      </c>
      <c r="L27" s="2" t="s">
        <v>806</v>
      </c>
      <c r="M27" s="2" t="s">
        <v>806</v>
      </c>
      <c r="N27" s="2" t="s">
        <v>811</v>
      </c>
      <c r="O27" s="2" t="s">
        <v>812</v>
      </c>
      <c r="Q27" s="2" t="s">
        <v>818</v>
      </c>
      <c r="S27" s="2" t="str">
        <f>IF(F27="PTO",IF(INDEX(PTO!F:F,MATCH(_xlfn.NUMBERVALUE(HRS!C27),PTO!A:A,0),1)=HRS!G27,INDEX(PTO!G:G,MATCH(_xlfn.NUMBERVALUE(HRS!C27),PTO!A:A,0),1)),"")</f>
        <v/>
      </c>
    </row>
    <row r="28" spans="1:19" x14ac:dyDescent="0.2">
      <c r="A28" s="2" t="s">
        <v>798</v>
      </c>
      <c r="B28" s="2" t="s">
        <v>799</v>
      </c>
      <c r="C28" s="2" t="s">
        <v>815</v>
      </c>
      <c r="D28" s="2" t="s">
        <v>816</v>
      </c>
      <c r="E28" s="4">
        <v>44813</v>
      </c>
      <c r="F28" s="2" t="s">
        <v>802</v>
      </c>
      <c r="G28" s="5">
        <v>8</v>
      </c>
      <c r="H28" s="2" t="s">
        <v>803</v>
      </c>
      <c r="I28" s="2" t="s">
        <v>886</v>
      </c>
      <c r="J28" s="2" t="s">
        <v>887</v>
      </c>
      <c r="K28" s="2" t="s">
        <v>805</v>
      </c>
      <c r="L28" s="2" t="s">
        <v>806</v>
      </c>
      <c r="M28" s="2" t="s">
        <v>806</v>
      </c>
      <c r="N28" s="2" t="s">
        <v>811</v>
      </c>
      <c r="O28" s="2" t="s">
        <v>812</v>
      </c>
      <c r="Q28" s="2" t="s">
        <v>818</v>
      </c>
      <c r="S28" s="2" t="str">
        <f>IF(F28="PTO",IF(INDEX(PTO!F:F,MATCH(_xlfn.NUMBERVALUE(HRS!C28),PTO!A:A,0),1)=HRS!G28,INDEX(PTO!G:G,MATCH(_xlfn.NUMBERVALUE(HRS!C28),PTO!A:A,0),1)),"")</f>
        <v/>
      </c>
    </row>
    <row r="29" spans="1:19" x14ac:dyDescent="0.2">
      <c r="A29" s="2" t="s">
        <v>798</v>
      </c>
      <c r="B29" s="2" t="s">
        <v>799</v>
      </c>
      <c r="C29" s="2" t="s">
        <v>820</v>
      </c>
      <c r="D29" s="2" t="s">
        <v>821</v>
      </c>
      <c r="E29" s="4">
        <v>44809</v>
      </c>
      <c r="F29" s="2" t="s">
        <v>802</v>
      </c>
      <c r="G29" s="5">
        <v>7.45</v>
      </c>
      <c r="H29" s="2" t="s">
        <v>803</v>
      </c>
      <c r="I29" s="2" t="s">
        <v>815</v>
      </c>
      <c r="J29" s="2" t="s">
        <v>816</v>
      </c>
      <c r="K29" s="2" t="s">
        <v>805</v>
      </c>
      <c r="L29" s="2" t="s">
        <v>806</v>
      </c>
      <c r="M29" s="2" t="s">
        <v>806</v>
      </c>
      <c r="N29" s="2" t="s">
        <v>807</v>
      </c>
      <c r="O29" s="2" t="s">
        <v>822</v>
      </c>
      <c r="Q29" s="2" t="s">
        <v>818</v>
      </c>
      <c r="S29" s="2" t="str">
        <f>IF(F29="PTO",IF(INDEX(PTO!F:F,MATCH(_xlfn.NUMBERVALUE(HRS!C29),PTO!A:A,0),1)=HRS!G29,INDEX(PTO!G:G,MATCH(_xlfn.NUMBERVALUE(HRS!C29),PTO!A:A,0),1)),"")</f>
        <v/>
      </c>
    </row>
    <row r="30" spans="1:19" x14ac:dyDescent="0.2">
      <c r="A30" s="2" t="s">
        <v>798</v>
      </c>
      <c r="B30" s="2" t="s">
        <v>799</v>
      </c>
      <c r="C30" s="2" t="s">
        <v>820</v>
      </c>
      <c r="D30" s="2" t="s">
        <v>821</v>
      </c>
      <c r="E30" s="4">
        <v>44809</v>
      </c>
      <c r="F30" s="2" t="s">
        <v>3784</v>
      </c>
      <c r="G30" s="5">
        <v>8</v>
      </c>
      <c r="H30" s="2" t="s">
        <v>803</v>
      </c>
      <c r="I30" s="2" t="s">
        <v>815</v>
      </c>
      <c r="J30" s="2" t="s">
        <v>816</v>
      </c>
      <c r="K30" s="2" t="s">
        <v>805</v>
      </c>
      <c r="L30" s="2" t="s">
        <v>806</v>
      </c>
      <c r="M30" s="2" t="s">
        <v>806</v>
      </c>
      <c r="N30" s="2" t="s">
        <v>807</v>
      </c>
      <c r="O30" s="2" t="s">
        <v>822</v>
      </c>
      <c r="Q30" s="2" t="s">
        <v>818</v>
      </c>
      <c r="S30" s="2" t="str">
        <f>IF(F30="PTO",IF(INDEX(PTO!F:F,MATCH(_xlfn.NUMBERVALUE(HRS!C30),PTO!A:A,0),1)=HRS!G30,INDEX(PTO!G:G,MATCH(_xlfn.NUMBERVALUE(HRS!C30),PTO!A:A,0),1)),"")</f>
        <v/>
      </c>
    </row>
    <row r="31" spans="1:19" x14ac:dyDescent="0.2">
      <c r="A31" s="2" t="s">
        <v>798</v>
      </c>
      <c r="B31" s="2" t="s">
        <v>799</v>
      </c>
      <c r="C31" s="2" t="s">
        <v>820</v>
      </c>
      <c r="D31" s="2" t="s">
        <v>821</v>
      </c>
      <c r="E31" s="4">
        <v>44810</v>
      </c>
      <c r="F31" s="2" t="s">
        <v>802</v>
      </c>
      <c r="G31" s="5">
        <v>8.6833399999999994</v>
      </c>
      <c r="H31" s="2" t="s">
        <v>803</v>
      </c>
      <c r="I31" s="2" t="s">
        <v>815</v>
      </c>
      <c r="J31" s="2" t="s">
        <v>816</v>
      </c>
      <c r="K31" s="2" t="s">
        <v>805</v>
      </c>
      <c r="L31" s="2" t="s">
        <v>806</v>
      </c>
      <c r="M31" s="2" t="s">
        <v>806</v>
      </c>
      <c r="N31" s="2" t="s">
        <v>807</v>
      </c>
      <c r="O31" s="2" t="s">
        <v>822</v>
      </c>
      <c r="Q31" s="2" t="s">
        <v>818</v>
      </c>
      <c r="S31" s="2" t="str">
        <f>IF(F31="PTO",IF(INDEX(PTO!F:F,MATCH(_xlfn.NUMBERVALUE(HRS!C31),PTO!A:A,0),1)=HRS!G31,INDEX(PTO!G:G,MATCH(_xlfn.NUMBERVALUE(HRS!C31),PTO!A:A,0),1)),"")</f>
        <v/>
      </c>
    </row>
    <row r="32" spans="1:19" x14ac:dyDescent="0.2">
      <c r="A32" s="2" t="s">
        <v>798</v>
      </c>
      <c r="B32" s="2" t="s">
        <v>799</v>
      </c>
      <c r="C32" s="2" t="s">
        <v>820</v>
      </c>
      <c r="D32" s="2" t="s">
        <v>821</v>
      </c>
      <c r="E32" s="4">
        <v>44811</v>
      </c>
      <c r="F32" s="2" t="s">
        <v>802</v>
      </c>
      <c r="G32" s="5">
        <v>7.7166699999999997</v>
      </c>
      <c r="H32" s="2" t="s">
        <v>803</v>
      </c>
      <c r="I32" s="2" t="s">
        <v>815</v>
      </c>
      <c r="J32" s="2" t="s">
        <v>816</v>
      </c>
      <c r="K32" s="2" t="s">
        <v>805</v>
      </c>
      <c r="L32" s="2" t="s">
        <v>806</v>
      </c>
      <c r="M32" s="2" t="s">
        <v>806</v>
      </c>
      <c r="N32" s="2" t="s">
        <v>807</v>
      </c>
      <c r="O32" s="2" t="s">
        <v>822</v>
      </c>
      <c r="Q32" s="2" t="s">
        <v>818</v>
      </c>
      <c r="S32" s="2" t="str">
        <f>IF(F32="PTO",IF(INDEX(PTO!F:F,MATCH(_xlfn.NUMBERVALUE(HRS!C32),PTO!A:A,0),1)=HRS!G32,INDEX(PTO!G:G,MATCH(_xlfn.NUMBERVALUE(HRS!C32),PTO!A:A,0),1)),"")</f>
        <v/>
      </c>
    </row>
    <row r="33" spans="1:19" x14ac:dyDescent="0.2">
      <c r="A33" s="2" t="s">
        <v>798</v>
      </c>
      <c r="B33" s="2" t="s">
        <v>799</v>
      </c>
      <c r="C33" s="2" t="s">
        <v>820</v>
      </c>
      <c r="D33" s="2" t="s">
        <v>821</v>
      </c>
      <c r="E33" s="4">
        <v>44812</v>
      </c>
      <c r="F33" s="2" t="s">
        <v>802</v>
      </c>
      <c r="G33" s="5">
        <v>8.4833400000000001</v>
      </c>
      <c r="H33" s="2" t="s">
        <v>803</v>
      </c>
      <c r="I33" s="2" t="s">
        <v>815</v>
      </c>
      <c r="J33" s="2" t="s">
        <v>816</v>
      </c>
      <c r="K33" s="2" t="s">
        <v>805</v>
      </c>
      <c r="L33" s="2" t="s">
        <v>806</v>
      </c>
      <c r="M33" s="2" t="s">
        <v>806</v>
      </c>
      <c r="N33" s="2" t="s">
        <v>807</v>
      </c>
      <c r="O33" s="2" t="s">
        <v>822</v>
      </c>
      <c r="Q33" s="2" t="s">
        <v>818</v>
      </c>
      <c r="S33" s="2" t="str">
        <f>IF(F33="PTO",IF(INDEX(PTO!F:F,MATCH(_xlfn.NUMBERVALUE(HRS!C33),PTO!A:A,0),1)=HRS!G33,INDEX(PTO!G:G,MATCH(_xlfn.NUMBERVALUE(HRS!C33),PTO!A:A,0),1)),"")</f>
        <v/>
      </c>
    </row>
    <row r="34" spans="1:19" x14ac:dyDescent="0.2">
      <c r="A34" s="2" t="s">
        <v>798</v>
      </c>
      <c r="B34" s="2" t="s">
        <v>799</v>
      </c>
      <c r="C34" s="2" t="s">
        <v>820</v>
      </c>
      <c r="D34" s="2" t="s">
        <v>821</v>
      </c>
      <c r="E34" s="4">
        <v>44815</v>
      </c>
      <c r="F34" s="2" t="s">
        <v>802</v>
      </c>
      <c r="G34" s="5">
        <v>7.6666499999999997</v>
      </c>
      <c r="H34" s="2" t="s">
        <v>803</v>
      </c>
      <c r="I34" s="2" t="s">
        <v>815</v>
      </c>
      <c r="J34" s="2" t="s">
        <v>816</v>
      </c>
      <c r="K34" s="2" t="s">
        <v>805</v>
      </c>
      <c r="L34" s="2" t="s">
        <v>806</v>
      </c>
      <c r="M34" s="2" t="s">
        <v>806</v>
      </c>
      <c r="N34" s="2" t="s">
        <v>807</v>
      </c>
      <c r="O34" s="2" t="s">
        <v>822</v>
      </c>
      <c r="Q34" s="2" t="s">
        <v>818</v>
      </c>
      <c r="S34" s="2" t="str">
        <f>IF(F34="PTO",IF(INDEX(PTO!F:F,MATCH(_xlfn.NUMBERVALUE(HRS!C34),PTO!A:A,0),1)=HRS!G34,INDEX(PTO!G:G,MATCH(_xlfn.NUMBERVALUE(HRS!C34),PTO!A:A,0),1)),"")</f>
        <v/>
      </c>
    </row>
    <row r="35" spans="1:19" x14ac:dyDescent="0.2">
      <c r="A35" s="2" t="s">
        <v>798</v>
      </c>
      <c r="B35" s="2" t="s">
        <v>799</v>
      </c>
      <c r="C35" s="2" t="s">
        <v>820</v>
      </c>
      <c r="D35" s="2" t="s">
        <v>821</v>
      </c>
      <c r="E35" s="4">
        <v>44815</v>
      </c>
      <c r="F35" s="2" t="s">
        <v>3980</v>
      </c>
      <c r="G35" s="5">
        <v>0.48335</v>
      </c>
      <c r="H35" s="2" t="s">
        <v>803</v>
      </c>
      <c r="I35" s="2" t="s">
        <v>815</v>
      </c>
      <c r="J35" s="2" t="s">
        <v>816</v>
      </c>
      <c r="K35" s="2" t="s">
        <v>805</v>
      </c>
      <c r="L35" s="2" t="s">
        <v>806</v>
      </c>
      <c r="M35" s="2" t="s">
        <v>806</v>
      </c>
      <c r="N35" s="2" t="s">
        <v>807</v>
      </c>
      <c r="O35" s="2" t="s">
        <v>822</v>
      </c>
      <c r="Q35" s="2" t="s">
        <v>818</v>
      </c>
      <c r="S35" s="2" t="str">
        <f>IF(F35="PTO",IF(INDEX(PTO!F:F,MATCH(_xlfn.NUMBERVALUE(HRS!C35),PTO!A:A,0),1)=HRS!G35,INDEX(PTO!G:G,MATCH(_xlfn.NUMBERVALUE(HRS!C35),PTO!A:A,0),1)),"")</f>
        <v/>
      </c>
    </row>
    <row r="36" spans="1:19" x14ac:dyDescent="0.2">
      <c r="A36" s="2" t="s">
        <v>798</v>
      </c>
      <c r="B36" s="2" t="s">
        <v>799</v>
      </c>
      <c r="C36" s="2" t="s">
        <v>823</v>
      </c>
      <c r="D36" s="2" t="s">
        <v>824</v>
      </c>
      <c r="E36" s="4">
        <v>44809</v>
      </c>
      <c r="F36" s="2" t="s">
        <v>802</v>
      </c>
      <c r="G36" s="5">
        <v>8.0333299999999994</v>
      </c>
      <c r="H36" s="2" t="s">
        <v>803</v>
      </c>
      <c r="I36" s="2" t="s">
        <v>815</v>
      </c>
      <c r="J36" s="2" t="s">
        <v>816</v>
      </c>
      <c r="K36" s="2" t="s">
        <v>805</v>
      </c>
      <c r="L36" s="2" t="s">
        <v>806</v>
      </c>
      <c r="M36" s="2" t="s">
        <v>806</v>
      </c>
      <c r="N36" s="2" t="s">
        <v>807</v>
      </c>
      <c r="O36" s="2" t="s">
        <v>822</v>
      </c>
      <c r="Q36" s="2" t="s">
        <v>818</v>
      </c>
      <c r="S36" s="2" t="str">
        <f>IF(F36="PTO",IF(INDEX(PTO!F:F,MATCH(_xlfn.NUMBERVALUE(HRS!C36),PTO!A:A,0),1)=HRS!G36,INDEX(PTO!G:G,MATCH(_xlfn.NUMBERVALUE(HRS!C36),PTO!A:A,0),1)),"")</f>
        <v/>
      </c>
    </row>
    <row r="37" spans="1:19" x14ac:dyDescent="0.2">
      <c r="A37" s="2" t="s">
        <v>798</v>
      </c>
      <c r="B37" s="2" t="s">
        <v>799</v>
      </c>
      <c r="C37" s="2" t="s">
        <v>823</v>
      </c>
      <c r="D37" s="2" t="s">
        <v>824</v>
      </c>
      <c r="E37" s="4">
        <v>44809</v>
      </c>
      <c r="F37" s="2" t="s">
        <v>3784</v>
      </c>
      <c r="G37" s="5">
        <v>8</v>
      </c>
      <c r="H37" s="2" t="s">
        <v>803</v>
      </c>
      <c r="I37" s="2" t="s">
        <v>815</v>
      </c>
      <c r="J37" s="2" t="s">
        <v>816</v>
      </c>
      <c r="K37" s="2" t="s">
        <v>805</v>
      </c>
      <c r="L37" s="2" t="s">
        <v>806</v>
      </c>
      <c r="M37" s="2" t="s">
        <v>806</v>
      </c>
      <c r="N37" s="2" t="s">
        <v>807</v>
      </c>
      <c r="O37" s="2" t="s">
        <v>822</v>
      </c>
      <c r="Q37" s="2" t="s">
        <v>818</v>
      </c>
      <c r="S37" s="2" t="str">
        <f>IF(F37="PTO",IF(INDEX(PTO!F:F,MATCH(_xlfn.NUMBERVALUE(HRS!C37),PTO!A:A,0),1)=HRS!G37,INDEX(PTO!G:G,MATCH(_xlfn.NUMBERVALUE(HRS!C37),PTO!A:A,0),1)),"")</f>
        <v/>
      </c>
    </row>
    <row r="38" spans="1:19" x14ac:dyDescent="0.2">
      <c r="A38" s="2" t="s">
        <v>798</v>
      </c>
      <c r="B38" s="2" t="s">
        <v>799</v>
      </c>
      <c r="C38" s="2" t="s">
        <v>823</v>
      </c>
      <c r="D38" s="2" t="s">
        <v>824</v>
      </c>
      <c r="E38" s="4">
        <v>44810</v>
      </c>
      <c r="F38" s="2" t="s">
        <v>802</v>
      </c>
      <c r="G38" s="5">
        <v>8.3166700000000002</v>
      </c>
      <c r="H38" s="2" t="s">
        <v>803</v>
      </c>
      <c r="I38" s="2" t="s">
        <v>815</v>
      </c>
      <c r="J38" s="2" t="s">
        <v>816</v>
      </c>
      <c r="K38" s="2" t="s">
        <v>805</v>
      </c>
      <c r="L38" s="2" t="s">
        <v>806</v>
      </c>
      <c r="M38" s="2" t="s">
        <v>806</v>
      </c>
      <c r="N38" s="2" t="s">
        <v>807</v>
      </c>
      <c r="O38" s="2" t="s">
        <v>822</v>
      </c>
      <c r="Q38" s="2" t="s">
        <v>818</v>
      </c>
      <c r="S38" s="2" t="str">
        <f>IF(F38="PTO",IF(INDEX(PTO!F:F,MATCH(_xlfn.NUMBERVALUE(HRS!C38),PTO!A:A,0),1)=HRS!G38,INDEX(PTO!G:G,MATCH(_xlfn.NUMBERVALUE(HRS!C38),PTO!A:A,0),1)),"")</f>
        <v/>
      </c>
    </row>
    <row r="39" spans="1:19" x14ac:dyDescent="0.2">
      <c r="A39" s="2" t="s">
        <v>798</v>
      </c>
      <c r="B39" s="2" t="s">
        <v>799</v>
      </c>
      <c r="C39" s="2" t="s">
        <v>823</v>
      </c>
      <c r="D39" s="2" t="s">
        <v>824</v>
      </c>
      <c r="E39" s="4">
        <v>44811</v>
      </c>
      <c r="F39" s="2" t="s">
        <v>802</v>
      </c>
      <c r="G39" s="5">
        <v>8.1999999999999993</v>
      </c>
      <c r="H39" s="2" t="s">
        <v>803</v>
      </c>
      <c r="I39" s="2" t="s">
        <v>815</v>
      </c>
      <c r="J39" s="2" t="s">
        <v>816</v>
      </c>
      <c r="K39" s="2" t="s">
        <v>805</v>
      </c>
      <c r="L39" s="2" t="s">
        <v>806</v>
      </c>
      <c r="M39" s="2" t="s">
        <v>806</v>
      </c>
      <c r="N39" s="2" t="s">
        <v>807</v>
      </c>
      <c r="O39" s="2" t="s">
        <v>822</v>
      </c>
      <c r="Q39" s="2" t="s">
        <v>818</v>
      </c>
      <c r="S39" s="2" t="str">
        <f>IF(F39="PTO",IF(INDEX(PTO!F:F,MATCH(_xlfn.NUMBERVALUE(HRS!C39),PTO!A:A,0),1)=HRS!G39,INDEX(PTO!G:G,MATCH(_xlfn.NUMBERVALUE(HRS!C39),PTO!A:A,0),1)),"")</f>
        <v/>
      </c>
    </row>
    <row r="40" spans="1:19" x14ac:dyDescent="0.2">
      <c r="A40" s="2" t="s">
        <v>798</v>
      </c>
      <c r="B40" s="2" t="s">
        <v>799</v>
      </c>
      <c r="C40" s="2" t="s">
        <v>823</v>
      </c>
      <c r="D40" s="2" t="s">
        <v>824</v>
      </c>
      <c r="E40" s="4">
        <v>44812</v>
      </c>
      <c r="F40" s="2" t="s">
        <v>802</v>
      </c>
      <c r="G40" s="5">
        <v>8.0333299999999994</v>
      </c>
      <c r="H40" s="2" t="s">
        <v>803</v>
      </c>
      <c r="I40" s="2" t="s">
        <v>815</v>
      </c>
      <c r="J40" s="2" t="s">
        <v>816</v>
      </c>
      <c r="K40" s="2" t="s">
        <v>805</v>
      </c>
      <c r="L40" s="2" t="s">
        <v>806</v>
      </c>
      <c r="M40" s="2" t="s">
        <v>806</v>
      </c>
      <c r="N40" s="2" t="s">
        <v>807</v>
      </c>
      <c r="O40" s="2" t="s">
        <v>822</v>
      </c>
      <c r="Q40" s="2" t="s">
        <v>818</v>
      </c>
      <c r="S40" s="2" t="str">
        <f>IF(F40="PTO",IF(INDEX(PTO!F:F,MATCH(_xlfn.NUMBERVALUE(HRS!C40),PTO!A:A,0),1)=HRS!G40,INDEX(PTO!G:G,MATCH(_xlfn.NUMBERVALUE(HRS!C40),PTO!A:A,0),1)),"")</f>
        <v/>
      </c>
    </row>
    <row r="41" spans="1:19" x14ac:dyDescent="0.2">
      <c r="A41" s="2" t="s">
        <v>798</v>
      </c>
      <c r="B41" s="2" t="s">
        <v>799</v>
      </c>
      <c r="C41" s="2" t="s">
        <v>823</v>
      </c>
      <c r="D41" s="2" t="s">
        <v>824</v>
      </c>
      <c r="E41" s="4">
        <v>44813</v>
      </c>
      <c r="F41" s="2" t="s">
        <v>802</v>
      </c>
      <c r="G41" s="5">
        <v>7.4166699999999999</v>
      </c>
      <c r="H41" s="2" t="s">
        <v>803</v>
      </c>
      <c r="I41" s="2" t="s">
        <v>815</v>
      </c>
      <c r="J41" s="2" t="s">
        <v>816</v>
      </c>
      <c r="K41" s="2" t="s">
        <v>805</v>
      </c>
      <c r="L41" s="2" t="s">
        <v>806</v>
      </c>
      <c r="M41" s="2" t="s">
        <v>806</v>
      </c>
      <c r="N41" s="2" t="s">
        <v>807</v>
      </c>
      <c r="O41" s="2" t="s">
        <v>822</v>
      </c>
      <c r="Q41" s="2" t="s">
        <v>818</v>
      </c>
      <c r="S41" s="2" t="str">
        <f>IF(F41="PTO",IF(INDEX(PTO!F:F,MATCH(_xlfn.NUMBERVALUE(HRS!C41),PTO!A:A,0),1)=HRS!G41,INDEX(PTO!G:G,MATCH(_xlfn.NUMBERVALUE(HRS!C41),PTO!A:A,0),1)),"")</f>
        <v/>
      </c>
    </row>
    <row r="42" spans="1:19" x14ac:dyDescent="0.2">
      <c r="A42" s="2" t="s">
        <v>798</v>
      </c>
      <c r="B42" s="2" t="s">
        <v>799</v>
      </c>
      <c r="C42" s="2" t="s">
        <v>823</v>
      </c>
      <c r="D42" s="2" t="s">
        <v>824</v>
      </c>
      <c r="E42" s="4">
        <v>44813</v>
      </c>
      <c r="F42" s="2" t="s">
        <v>3980</v>
      </c>
      <c r="G42" s="5">
        <v>0.7</v>
      </c>
      <c r="H42" s="2" t="s">
        <v>803</v>
      </c>
      <c r="I42" s="2" t="s">
        <v>815</v>
      </c>
      <c r="J42" s="2" t="s">
        <v>816</v>
      </c>
      <c r="K42" s="2" t="s">
        <v>805</v>
      </c>
      <c r="L42" s="2" t="s">
        <v>806</v>
      </c>
      <c r="M42" s="2" t="s">
        <v>806</v>
      </c>
      <c r="N42" s="2" t="s">
        <v>807</v>
      </c>
      <c r="O42" s="2" t="s">
        <v>822</v>
      </c>
      <c r="Q42" s="2" t="s">
        <v>818</v>
      </c>
      <c r="S42" s="2" t="str">
        <f>IF(F42="PTO",IF(INDEX(PTO!F:F,MATCH(_xlfn.NUMBERVALUE(HRS!C42),PTO!A:A,0),1)=HRS!G42,INDEX(PTO!G:G,MATCH(_xlfn.NUMBERVALUE(HRS!C42),PTO!A:A,0),1)),"")</f>
        <v/>
      </c>
    </row>
    <row r="43" spans="1:19" x14ac:dyDescent="0.2">
      <c r="A43" s="2" t="s">
        <v>798</v>
      </c>
      <c r="B43" s="2" t="s">
        <v>799</v>
      </c>
      <c r="C43" s="2" t="s">
        <v>825</v>
      </c>
      <c r="D43" s="2" t="s">
        <v>826</v>
      </c>
      <c r="E43" s="4">
        <v>44809</v>
      </c>
      <c r="F43" s="2" t="s">
        <v>802</v>
      </c>
      <c r="G43" s="5">
        <v>10.01667</v>
      </c>
      <c r="H43" s="2" t="s">
        <v>803</v>
      </c>
      <c r="I43" s="2" t="s">
        <v>820</v>
      </c>
      <c r="J43" s="2" t="s">
        <v>821</v>
      </c>
      <c r="K43" s="2" t="s">
        <v>805</v>
      </c>
      <c r="L43" s="2" t="s">
        <v>806</v>
      </c>
      <c r="M43" s="2" t="s">
        <v>806</v>
      </c>
      <c r="N43" s="2" t="s">
        <v>807</v>
      </c>
      <c r="O43" s="2" t="s">
        <v>827</v>
      </c>
      <c r="Q43" s="2" t="s">
        <v>818</v>
      </c>
      <c r="S43" s="2" t="str">
        <f>IF(F43="PTO",IF(INDEX(PTO!F:F,MATCH(_xlfn.NUMBERVALUE(HRS!C43),PTO!A:A,0),1)=HRS!G43,INDEX(PTO!G:G,MATCH(_xlfn.NUMBERVALUE(HRS!C43),PTO!A:A,0),1)),"")</f>
        <v/>
      </c>
    </row>
    <row r="44" spans="1:19" x14ac:dyDescent="0.2">
      <c r="A44" s="2" t="s">
        <v>798</v>
      </c>
      <c r="B44" s="2" t="s">
        <v>799</v>
      </c>
      <c r="C44" s="2" t="s">
        <v>825</v>
      </c>
      <c r="D44" s="2" t="s">
        <v>826</v>
      </c>
      <c r="E44" s="4">
        <v>44810</v>
      </c>
      <c r="F44" s="2" t="s">
        <v>802</v>
      </c>
      <c r="G44" s="5">
        <v>9.9833300000000005</v>
      </c>
      <c r="H44" s="2" t="s">
        <v>803</v>
      </c>
      <c r="I44" s="2" t="s">
        <v>820</v>
      </c>
      <c r="J44" s="2" t="s">
        <v>821</v>
      </c>
      <c r="K44" s="2" t="s">
        <v>805</v>
      </c>
      <c r="L44" s="2" t="s">
        <v>806</v>
      </c>
      <c r="M44" s="2" t="s">
        <v>806</v>
      </c>
      <c r="N44" s="2" t="s">
        <v>807</v>
      </c>
      <c r="O44" s="2" t="s">
        <v>827</v>
      </c>
      <c r="Q44" s="2" t="s">
        <v>818</v>
      </c>
      <c r="S44" s="2" t="str">
        <f>IF(F44="PTO",IF(INDEX(PTO!F:F,MATCH(_xlfn.NUMBERVALUE(HRS!C44),PTO!A:A,0),1)=HRS!G44,INDEX(PTO!G:G,MATCH(_xlfn.NUMBERVALUE(HRS!C44),PTO!A:A,0),1)),"")</f>
        <v/>
      </c>
    </row>
    <row r="45" spans="1:19" x14ac:dyDescent="0.2">
      <c r="A45" s="2" t="s">
        <v>798</v>
      </c>
      <c r="B45" s="2" t="s">
        <v>799</v>
      </c>
      <c r="C45" s="2" t="s">
        <v>825</v>
      </c>
      <c r="D45" s="2" t="s">
        <v>826</v>
      </c>
      <c r="E45" s="4">
        <v>44811</v>
      </c>
      <c r="F45" s="2" t="s">
        <v>802</v>
      </c>
      <c r="G45" s="5">
        <v>10.1</v>
      </c>
      <c r="H45" s="2" t="s">
        <v>803</v>
      </c>
      <c r="I45" s="2" t="s">
        <v>820</v>
      </c>
      <c r="J45" s="2" t="s">
        <v>821</v>
      </c>
      <c r="K45" s="2" t="s">
        <v>805</v>
      </c>
      <c r="L45" s="2" t="s">
        <v>806</v>
      </c>
      <c r="M45" s="2" t="s">
        <v>806</v>
      </c>
      <c r="N45" s="2" t="s">
        <v>807</v>
      </c>
      <c r="O45" s="2" t="s">
        <v>827</v>
      </c>
      <c r="Q45" s="2" t="s">
        <v>818</v>
      </c>
      <c r="S45" s="2" t="str">
        <f>IF(F45="PTO",IF(INDEX(PTO!F:F,MATCH(_xlfn.NUMBERVALUE(HRS!C45),PTO!A:A,0),1)=HRS!G45,INDEX(PTO!G:G,MATCH(_xlfn.NUMBERVALUE(HRS!C45),PTO!A:A,0),1)),"")</f>
        <v/>
      </c>
    </row>
    <row r="46" spans="1:19" x14ac:dyDescent="0.2">
      <c r="A46" s="2" t="s">
        <v>798</v>
      </c>
      <c r="B46" s="2" t="s">
        <v>799</v>
      </c>
      <c r="C46" s="2" t="s">
        <v>825</v>
      </c>
      <c r="D46" s="2" t="s">
        <v>826</v>
      </c>
      <c r="E46" s="4">
        <v>44812</v>
      </c>
      <c r="F46" s="2" t="s">
        <v>802</v>
      </c>
      <c r="G46" s="5">
        <v>9.9</v>
      </c>
      <c r="H46" s="2" t="s">
        <v>803</v>
      </c>
      <c r="I46" s="2" t="s">
        <v>820</v>
      </c>
      <c r="J46" s="2" t="s">
        <v>821</v>
      </c>
      <c r="K46" s="2" t="s">
        <v>805</v>
      </c>
      <c r="L46" s="2" t="s">
        <v>806</v>
      </c>
      <c r="M46" s="2" t="s">
        <v>806</v>
      </c>
      <c r="N46" s="2" t="s">
        <v>807</v>
      </c>
      <c r="O46" s="2" t="s">
        <v>827</v>
      </c>
      <c r="Q46" s="2" t="s">
        <v>818</v>
      </c>
      <c r="S46" s="2" t="str">
        <f>IF(F46="PTO",IF(INDEX(PTO!F:F,MATCH(_xlfn.NUMBERVALUE(HRS!C46),PTO!A:A,0),1)=HRS!G46,INDEX(PTO!G:G,MATCH(_xlfn.NUMBERVALUE(HRS!C46),PTO!A:A,0),1)),"")</f>
        <v/>
      </c>
    </row>
    <row r="47" spans="1:19" x14ac:dyDescent="0.2">
      <c r="A47" s="2" t="s">
        <v>798</v>
      </c>
      <c r="B47" s="2" t="s">
        <v>799</v>
      </c>
      <c r="C47" s="2" t="s">
        <v>825</v>
      </c>
      <c r="D47" s="2" t="s">
        <v>826</v>
      </c>
      <c r="E47" s="4">
        <v>44812</v>
      </c>
      <c r="F47" s="2" t="s">
        <v>3980</v>
      </c>
      <c r="G47" s="5">
        <v>6.6669999999999993E-2</v>
      </c>
      <c r="H47" s="2" t="s">
        <v>803</v>
      </c>
      <c r="I47" s="2" t="s">
        <v>820</v>
      </c>
      <c r="J47" s="2" t="s">
        <v>821</v>
      </c>
      <c r="K47" s="2" t="s">
        <v>805</v>
      </c>
      <c r="L47" s="2" t="s">
        <v>806</v>
      </c>
      <c r="M47" s="2" t="s">
        <v>806</v>
      </c>
      <c r="N47" s="2" t="s">
        <v>807</v>
      </c>
      <c r="O47" s="2" t="s">
        <v>827</v>
      </c>
      <c r="Q47" s="2" t="s">
        <v>818</v>
      </c>
      <c r="S47" s="2" t="str">
        <f>IF(F47="PTO",IF(INDEX(PTO!F:F,MATCH(_xlfn.NUMBERVALUE(HRS!C47),PTO!A:A,0),1)=HRS!G47,INDEX(PTO!G:G,MATCH(_xlfn.NUMBERVALUE(HRS!C47),PTO!A:A,0),1)),"")</f>
        <v/>
      </c>
    </row>
    <row r="48" spans="1:19" x14ac:dyDescent="0.2">
      <c r="A48" s="2" t="s">
        <v>798</v>
      </c>
      <c r="B48" s="2" t="s">
        <v>799</v>
      </c>
      <c r="C48" s="2" t="s">
        <v>828</v>
      </c>
      <c r="D48" s="2" t="s">
        <v>829</v>
      </c>
      <c r="E48" s="4">
        <v>44809</v>
      </c>
      <c r="F48" s="2" t="s">
        <v>802</v>
      </c>
      <c r="G48" s="5">
        <v>8.15</v>
      </c>
      <c r="H48" s="2" t="s">
        <v>803</v>
      </c>
      <c r="I48" s="2" t="s">
        <v>813</v>
      </c>
      <c r="J48" s="2" t="s">
        <v>814</v>
      </c>
      <c r="K48" s="2" t="s">
        <v>805</v>
      </c>
      <c r="L48" s="2" t="s">
        <v>806</v>
      </c>
      <c r="M48" s="2" t="s">
        <v>806</v>
      </c>
      <c r="N48" s="2" t="s">
        <v>807</v>
      </c>
      <c r="O48" s="2" t="s">
        <v>827</v>
      </c>
      <c r="Q48" s="2" t="s">
        <v>818</v>
      </c>
      <c r="S48" s="2" t="str">
        <f>IF(F48="PTO",IF(INDEX(PTO!F:F,MATCH(_xlfn.NUMBERVALUE(HRS!C48),PTO!A:A,0),1)=HRS!G48,INDEX(PTO!G:G,MATCH(_xlfn.NUMBERVALUE(HRS!C48),PTO!A:A,0),1)),"")</f>
        <v/>
      </c>
    </row>
    <row r="49" spans="1:19" x14ac:dyDescent="0.2">
      <c r="A49" s="2" t="s">
        <v>798</v>
      </c>
      <c r="B49" s="2" t="s">
        <v>799</v>
      </c>
      <c r="C49" s="2" t="s">
        <v>828</v>
      </c>
      <c r="D49" s="2" t="s">
        <v>829</v>
      </c>
      <c r="E49" s="4">
        <v>44810</v>
      </c>
      <c r="F49" s="2" t="s">
        <v>802</v>
      </c>
      <c r="G49" s="5">
        <v>4.4500099999999998</v>
      </c>
      <c r="H49" s="2" t="s">
        <v>803</v>
      </c>
      <c r="I49" s="2" t="s">
        <v>813</v>
      </c>
      <c r="J49" s="2" t="s">
        <v>814</v>
      </c>
      <c r="K49" s="2" t="s">
        <v>805</v>
      </c>
      <c r="L49" s="2" t="s">
        <v>806</v>
      </c>
      <c r="M49" s="2" t="s">
        <v>806</v>
      </c>
      <c r="N49" s="2" t="s">
        <v>807</v>
      </c>
      <c r="O49" s="2" t="s">
        <v>827</v>
      </c>
      <c r="Q49" s="2" t="s">
        <v>818</v>
      </c>
      <c r="S49" s="2" t="str">
        <f>IF(F49="PTO",IF(INDEX(PTO!F:F,MATCH(_xlfn.NUMBERVALUE(HRS!C49),PTO!A:A,0),1)=HRS!G49,INDEX(PTO!G:G,MATCH(_xlfn.NUMBERVALUE(HRS!C49),PTO!A:A,0),1)),"")</f>
        <v/>
      </c>
    </row>
    <row r="50" spans="1:19" x14ac:dyDescent="0.2">
      <c r="A50" s="2" t="s">
        <v>798</v>
      </c>
      <c r="B50" s="2" t="s">
        <v>799</v>
      </c>
      <c r="C50" s="2" t="s">
        <v>828</v>
      </c>
      <c r="D50" s="2" t="s">
        <v>829</v>
      </c>
      <c r="E50" s="4">
        <v>44811</v>
      </c>
      <c r="F50" s="2" t="s">
        <v>802</v>
      </c>
      <c r="G50" s="5">
        <v>8.1999899999999997</v>
      </c>
      <c r="H50" s="2" t="s">
        <v>803</v>
      </c>
      <c r="I50" s="2" t="s">
        <v>813</v>
      </c>
      <c r="J50" s="2" t="s">
        <v>814</v>
      </c>
      <c r="K50" s="2" t="s">
        <v>805</v>
      </c>
      <c r="L50" s="2" t="s">
        <v>806</v>
      </c>
      <c r="M50" s="2" t="s">
        <v>806</v>
      </c>
      <c r="N50" s="2" t="s">
        <v>807</v>
      </c>
      <c r="O50" s="2" t="s">
        <v>827</v>
      </c>
      <c r="Q50" s="2" t="s">
        <v>818</v>
      </c>
      <c r="S50" s="2" t="str">
        <f>IF(F50="PTO",IF(INDEX(PTO!F:F,MATCH(_xlfn.NUMBERVALUE(HRS!C50),PTO!A:A,0),1)=HRS!G50,INDEX(PTO!G:G,MATCH(_xlfn.NUMBERVALUE(HRS!C50),PTO!A:A,0),1)),"")</f>
        <v/>
      </c>
    </row>
    <row r="51" spans="1:19" x14ac:dyDescent="0.2">
      <c r="A51" s="2" t="s">
        <v>798</v>
      </c>
      <c r="B51" s="2" t="s">
        <v>799</v>
      </c>
      <c r="C51" s="2" t="s">
        <v>828</v>
      </c>
      <c r="D51" s="2" t="s">
        <v>829</v>
      </c>
      <c r="E51" s="4">
        <v>44813</v>
      </c>
      <c r="F51" s="2" t="s">
        <v>802</v>
      </c>
      <c r="G51" s="5">
        <v>2.6333299999999999</v>
      </c>
      <c r="H51" s="2" t="s">
        <v>803</v>
      </c>
      <c r="I51" s="2" t="s">
        <v>813</v>
      </c>
      <c r="J51" s="2" t="s">
        <v>814</v>
      </c>
      <c r="K51" s="2" t="s">
        <v>805</v>
      </c>
      <c r="L51" s="2" t="s">
        <v>806</v>
      </c>
      <c r="M51" s="2" t="s">
        <v>806</v>
      </c>
      <c r="N51" s="2" t="s">
        <v>807</v>
      </c>
      <c r="O51" s="2" t="s">
        <v>827</v>
      </c>
      <c r="Q51" s="2" t="s">
        <v>818</v>
      </c>
      <c r="S51" s="2" t="str">
        <f>IF(F51="PTO",IF(INDEX(PTO!F:F,MATCH(_xlfn.NUMBERVALUE(HRS!C51),PTO!A:A,0),1)=HRS!G51,INDEX(PTO!G:G,MATCH(_xlfn.NUMBERVALUE(HRS!C51),PTO!A:A,0),1)),"")</f>
        <v/>
      </c>
    </row>
    <row r="52" spans="1:19" x14ac:dyDescent="0.2">
      <c r="A52" s="2" t="s">
        <v>798</v>
      </c>
      <c r="B52" s="2" t="s">
        <v>799</v>
      </c>
      <c r="C52" s="2" t="s">
        <v>828</v>
      </c>
      <c r="D52" s="2" t="s">
        <v>829</v>
      </c>
      <c r="E52" s="4">
        <v>44814</v>
      </c>
      <c r="F52" s="2" t="s">
        <v>802</v>
      </c>
      <c r="G52" s="5">
        <v>3.8833299999999999</v>
      </c>
      <c r="H52" s="2" t="s">
        <v>803</v>
      </c>
      <c r="I52" s="2" t="s">
        <v>813</v>
      </c>
      <c r="J52" s="2" t="s">
        <v>814</v>
      </c>
      <c r="K52" s="2" t="s">
        <v>805</v>
      </c>
      <c r="L52" s="2" t="s">
        <v>806</v>
      </c>
      <c r="M52" s="2" t="s">
        <v>806</v>
      </c>
      <c r="N52" s="2" t="s">
        <v>807</v>
      </c>
      <c r="O52" s="2" t="s">
        <v>827</v>
      </c>
      <c r="Q52" s="2" t="s">
        <v>818</v>
      </c>
      <c r="S52" s="2" t="str">
        <f>IF(F52="PTO",IF(INDEX(PTO!F:F,MATCH(_xlfn.NUMBERVALUE(HRS!C52),PTO!A:A,0),1)=HRS!G52,INDEX(PTO!G:G,MATCH(_xlfn.NUMBERVALUE(HRS!C52),PTO!A:A,0),1)),"")</f>
        <v/>
      </c>
    </row>
    <row r="53" spans="1:19" x14ac:dyDescent="0.2">
      <c r="A53" s="2" t="s">
        <v>798</v>
      </c>
      <c r="B53" s="2" t="s">
        <v>799</v>
      </c>
      <c r="C53" s="2" t="s">
        <v>828</v>
      </c>
      <c r="D53" s="2" t="s">
        <v>829</v>
      </c>
      <c r="E53" s="4">
        <v>44815</v>
      </c>
      <c r="F53" s="2" t="s">
        <v>66</v>
      </c>
      <c r="G53" s="5">
        <v>3</v>
      </c>
      <c r="H53" s="2" t="s">
        <v>803</v>
      </c>
      <c r="I53" s="2" t="s">
        <v>813</v>
      </c>
      <c r="J53" s="2" t="s">
        <v>814</v>
      </c>
      <c r="K53" s="2" t="s">
        <v>805</v>
      </c>
      <c r="L53" s="2" t="s">
        <v>806</v>
      </c>
      <c r="M53" s="2" t="s">
        <v>806</v>
      </c>
      <c r="N53" s="2" t="s">
        <v>807</v>
      </c>
      <c r="O53" s="2" t="s">
        <v>827</v>
      </c>
      <c r="Q53" s="2" t="s">
        <v>818</v>
      </c>
      <c r="S53" s="2" t="str">
        <f>IF(F53="PTO",IF(INDEX(PTO!F:F,MATCH(_xlfn.NUMBERVALUE(HRS!C53),PTO!A:A,0),1)=HRS!G53,INDEX(PTO!G:G,MATCH(_xlfn.NUMBERVALUE(HRS!C53),PTO!A:A,0),1)),"")</f>
        <v>ptou</v>
      </c>
    </row>
    <row r="54" spans="1:19" x14ac:dyDescent="0.2">
      <c r="A54" s="2" t="s">
        <v>798</v>
      </c>
      <c r="B54" s="2" t="s">
        <v>799</v>
      </c>
      <c r="C54" s="2" t="s">
        <v>828</v>
      </c>
      <c r="D54" s="2" t="s">
        <v>829</v>
      </c>
      <c r="E54" s="4">
        <v>44815</v>
      </c>
      <c r="F54" s="2" t="s">
        <v>802</v>
      </c>
      <c r="G54" s="5">
        <v>4.6499899999999998</v>
      </c>
      <c r="H54" s="2" t="s">
        <v>803</v>
      </c>
      <c r="I54" s="2" t="s">
        <v>813</v>
      </c>
      <c r="J54" s="2" t="s">
        <v>814</v>
      </c>
      <c r="K54" s="2" t="s">
        <v>805</v>
      </c>
      <c r="L54" s="2" t="s">
        <v>806</v>
      </c>
      <c r="M54" s="2" t="s">
        <v>806</v>
      </c>
      <c r="N54" s="2" t="s">
        <v>807</v>
      </c>
      <c r="O54" s="2" t="s">
        <v>827</v>
      </c>
      <c r="Q54" s="2" t="s">
        <v>818</v>
      </c>
      <c r="S54" s="2" t="str">
        <f>IF(F54="PTO",IF(INDEX(PTO!F:F,MATCH(_xlfn.NUMBERVALUE(HRS!C54),PTO!A:A,0),1)=HRS!G54,INDEX(PTO!G:G,MATCH(_xlfn.NUMBERVALUE(HRS!C54),PTO!A:A,0),1)),"")</f>
        <v/>
      </c>
    </row>
    <row r="55" spans="1:19" x14ac:dyDescent="0.2">
      <c r="A55" s="2" t="s">
        <v>798</v>
      </c>
      <c r="B55" s="2" t="s">
        <v>799</v>
      </c>
      <c r="C55" s="2" t="s">
        <v>830</v>
      </c>
      <c r="D55" s="2" t="s">
        <v>831</v>
      </c>
      <c r="E55" s="4">
        <v>44810</v>
      </c>
      <c r="F55" s="2" t="s">
        <v>802</v>
      </c>
      <c r="G55" s="5">
        <v>10.15</v>
      </c>
      <c r="H55" s="2" t="s">
        <v>803</v>
      </c>
      <c r="I55" s="2" t="s">
        <v>819</v>
      </c>
      <c r="J55" s="2" t="s">
        <v>70</v>
      </c>
      <c r="K55" s="2" t="s">
        <v>805</v>
      </c>
      <c r="L55" s="2" t="s">
        <v>806</v>
      </c>
      <c r="M55" s="2" t="s">
        <v>806</v>
      </c>
      <c r="N55" s="2" t="s">
        <v>807</v>
      </c>
      <c r="O55" s="2" t="s">
        <v>832</v>
      </c>
      <c r="Q55" s="2" t="s">
        <v>201</v>
      </c>
      <c r="S55" s="2" t="str">
        <f>IF(F55="PTO",IF(INDEX(PTO!F:F,MATCH(_xlfn.NUMBERVALUE(HRS!C55),PTO!A:A,0),1)=HRS!G55,INDEX(PTO!G:G,MATCH(_xlfn.NUMBERVALUE(HRS!C55),PTO!A:A,0),1)),"")</f>
        <v/>
      </c>
    </row>
    <row r="56" spans="1:19" x14ac:dyDescent="0.2">
      <c r="A56" s="2" t="s">
        <v>798</v>
      </c>
      <c r="B56" s="2" t="s">
        <v>799</v>
      </c>
      <c r="C56" s="2" t="s">
        <v>830</v>
      </c>
      <c r="D56" s="2" t="s">
        <v>831</v>
      </c>
      <c r="E56" s="4">
        <v>44811</v>
      </c>
      <c r="F56" s="2" t="s">
        <v>802</v>
      </c>
      <c r="G56" s="5">
        <v>10.466670000000001</v>
      </c>
      <c r="H56" s="2" t="s">
        <v>803</v>
      </c>
      <c r="I56" s="2" t="s">
        <v>819</v>
      </c>
      <c r="J56" s="2" t="s">
        <v>70</v>
      </c>
      <c r="K56" s="2" t="s">
        <v>805</v>
      </c>
      <c r="L56" s="2" t="s">
        <v>806</v>
      </c>
      <c r="M56" s="2" t="s">
        <v>806</v>
      </c>
      <c r="N56" s="2" t="s">
        <v>807</v>
      </c>
      <c r="O56" s="2" t="s">
        <v>832</v>
      </c>
      <c r="Q56" s="2" t="s">
        <v>201</v>
      </c>
      <c r="S56" s="2" t="str">
        <f>IF(F56="PTO",IF(INDEX(PTO!F:F,MATCH(_xlfn.NUMBERVALUE(HRS!C56),PTO!A:A,0),1)=HRS!G56,INDEX(PTO!G:G,MATCH(_xlfn.NUMBERVALUE(HRS!C56),PTO!A:A,0),1)),"")</f>
        <v/>
      </c>
    </row>
    <row r="57" spans="1:19" x14ac:dyDescent="0.2">
      <c r="A57" s="2" t="s">
        <v>798</v>
      </c>
      <c r="B57" s="2" t="s">
        <v>799</v>
      </c>
      <c r="C57" s="2" t="s">
        <v>830</v>
      </c>
      <c r="D57" s="2" t="s">
        <v>831</v>
      </c>
      <c r="E57" s="4">
        <v>44812</v>
      </c>
      <c r="F57" s="2" t="s">
        <v>802</v>
      </c>
      <c r="G57" s="5">
        <v>10.08334</v>
      </c>
      <c r="H57" s="2" t="s">
        <v>803</v>
      </c>
      <c r="I57" s="2" t="s">
        <v>819</v>
      </c>
      <c r="J57" s="2" t="s">
        <v>70</v>
      </c>
      <c r="K57" s="2" t="s">
        <v>805</v>
      </c>
      <c r="L57" s="2" t="s">
        <v>806</v>
      </c>
      <c r="M57" s="2" t="s">
        <v>806</v>
      </c>
      <c r="N57" s="2" t="s">
        <v>807</v>
      </c>
      <c r="O57" s="2" t="s">
        <v>832</v>
      </c>
      <c r="Q57" s="2" t="s">
        <v>201</v>
      </c>
      <c r="S57" s="2" t="str">
        <f>IF(F57="PTO",IF(INDEX(PTO!F:F,MATCH(_xlfn.NUMBERVALUE(HRS!C57),PTO!A:A,0),1)=HRS!G57,INDEX(PTO!G:G,MATCH(_xlfn.NUMBERVALUE(HRS!C57),PTO!A:A,0),1)),"")</f>
        <v/>
      </c>
    </row>
    <row r="58" spans="1:19" x14ac:dyDescent="0.2">
      <c r="A58" s="2" t="s">
        <v>798</v>
      </c>
      <c r="B58" s="2" t="s">
        <v>799</v>
      </c>
      <c r="C58" s="2" t="s">
        <v>830</v>
      </c>
      <c r="D58" s="2" t="s">
        <v>831</v>
      </c>
      <c r="E58" s="4">
        <v>44813</v>
      </c>
      <c r="F58" s="2" t="s">
        <v>802</v>
      </c>
      <c r="G58" s="5">
        <v>9.2999899999999993</v>
      </c>
      <c r="H58" s="2" t="s">
        <v>803</v>
      </c>
      <c r="I58" s="2" t="s">
        <v>819</v>
      </c>
      <c r="J58" s="2" t="s">
        <v>70</v>
      </c>
      <c r="K58" s="2" t="s">
        <v>805</v>
      </c>
      <c r="L58" s="2" t="s">
        <v>806</v>
      </c>
      <c r="M58" s="2" t="s">
        <v>806</v>
      </c>
      <c r="N58" s="2" t="s">
        <v>807</v>
      </c>
      <c r="O58" s="2" t="s">
        <v>832</v>
      </c>
      <c r="Q58" s="2" t="s">
        <v>201</v>
      </c>
      <c r="S58" s="2" t="str">
        <f>IF(F58="PTO",IF(INDEX(PTO!F:F,MATCH(_xlfn.NUMBERVALUE(HRS!C58),PTO!A:A,0),1)=HRS!G58,INDEX(PTO!G:G,MATCH(_xlfn.NUMBERVALUE(HRS!C58),PTO!A:A,0),1)),"")</f>
        <v/>
      </c>
    </row>
    <row r="59" spans="1:19" x14ac:dyDescent="0.2">
      <c r="A59" s="2" t="s">
        <v>798</v>
      </c>
      <c r="B59" s="2" t="s">
        <v>799</v>
      </c>
      <c r="C59" s="2" t="s">
        <v>830</v>
      </c>
      <c r="D59" s="2" t="s">
        <v>831</v>
      </c>
      <c r="E59" s="4">
        <v>44813</v>
      </c>
      <c r="F59" s="2" t="s">
        <v>3980</v>
      </c>
      <c r="G59" s="5">
        <v>0.78334000000000004</v>
      </c>
      <c r="H59" s="2" t="s">
        <v>803</v>
      </c>
      <c r="I59" s="2" t="s">
        <v>819</v>
      </c>
      <c r="J59" s="2" t="s">
        <v>70</v>
      </c>
      <c r="K59" s="2" t="s">
        <v>805</v>
      </c>
      <c r="L59" s="2" t="s">
        <v>806</v>
      </c>
      <c r="M59" s="2" t="s">
        <v>806</v>
      </c>
      <c r="N59" s="2" t="s">
        <v>807</v>
      </c>
      <c r="O59" s="2" t="s">
        <v>832</v>
      </c>
      <c r="Q59" s="2" t="s">
        <v>201</v>
      </c>
      <c r="S59" s="2" t="str">
        <f>IF(F59="PTO",IF(INDEX(PTO!F:F,MATCH(_xlfn.NUMBERVALUE(HRS!C59),PTO!A:A,0),1)=HRS!G59,INDEX(PTO!G:G,MATCH(_xlfn.NUMBERVALUE(HRS!C59),PTO!A:A,0),1)),"")</f>
        <v/>
      </c>
    </row>
    <row r="60" spans="1:19" x14ac:dyDescent="0.2">
      <c r="A60" s="2" t="s">
        <v>798</v>
      </c>
      <c r="B60" s="2" t="s">
        <v>799</v>
      </c>
      <c r="C60" s="2" t="s">
        <v>833</v>
      </c>
      <c r="D60" s="2" t="s">
        <v>834</v>
      </c>
      <c r="E60" s="4">
        <v>44810</v>
      </c>
      <c r="F60" s="2" t="s">
        <v>802</v>
      </c>
      <c r="G60" s="5">
        <v>10.16667</v>
      </c>
      <c r="H60" s="2" t="s">
        <v>803</v>
      </c>
      <c r="I60" s="2" t="s">
        <v>820</v>
      </c>
      <c r="J60" s="2" t="s">
        <v>821</v>
      </c>
      <c r="K60" s="2" t="s">
        <v>805</v>
      </c>
      <c r="L60" s="2" t="s">
        <v>806</v>
      </c>
      <c r="M60" s="2" t="s">
        <v>806</v>
      </c>
      <c r="N60" s="2" t="s">
        <v>807</v>
      </c>
      <c r="O60" s="2" t="s">
        <v>827</v>
      </c>
      <c r="Q60" s="2" t="s">
        <v>818</v>
      </c>
      <c r="S60" s="2" t="str">
        <f>IF(F60="PTO",IF(INDEX(PTO!F:F,MATCH(_xlfn.NUMBERVALUE(HRS!C60),PTO!A:A,0),1)=HRS!G60,INDEX(PTO!G:G,MATCH(_xlfn.NUMBERVALUE(HRS!C60),PTO!A:A,0),1)),"")</f>
        <v/>
      </c>
    </row>
    <row r="61" spans="1:19" x14ac:dyDescent="0.2">
      <c r="A61" s="2" t="s">
        <v>798</v>
      </c>
      <c r="B61" s="2" t="s">
        <v>799</v>
      </c>
      <c r="C61" s="2" t="s">
        <v>833</v>
      </c>
      <c r="D61" s="2" t="s">
        <v>834</v>
      </c>
      <c r="E61" s="4">
        <v>44811</v>
      </c>
      <c r="F61" s="2" t="s">
        <v>802</v>
      </c>
      <c r="G61" s="5">
        <v>10.183339999999999</v>
      </c>
      <c r="H61" s="2" t="s">
        <v>803</v>
      </c>
      <c r="I61" s="2" t="s">
        <v>820</v>
      </c>
      <c r="J61" s="2" t="s">
        <v>821</v>
      </c>
      <c r="K61" s="2" t="s">
        <v>805</v>
      </c>
      <c r="L61" s="2" t="s">
        <v>806</v>
      </c>
      <c r="M61" s="2" t="s">
        <v>806</v>
      </c>
      <c r="N61" s="2" t="s">
        <v>807</v>
      </c>
      <c r="O61" s="2" t="s">
        <v>827</v>
      </c>
      <c r="Q61" s="2" t="s">
        <v>818</v>
      </c>
      <c r="S61" s="2" t="str">
        <f>IF(F61="PTO",IF(INDEX(PTO!F:F,MATCH(_xlfn.NUMBERVALUE(HRS!C61),PTO!A:A,0),1)=HRS!G61,INDEX(PTO!G:G,MATCH(_xlfn.NUMBERVALUE(HRS!C61),PTO!A:A,0),1)),"")</f>
        <v/>
      </c>
    </row>
    <row r="62" spans="1:19" x14ac:dyDescent="0.2">
      <c r="A62" s="2" t="s">
        <v>798</v>
      </c>
      <c r="B62" s="2" t="s">
        <v>799</v>
      </c>
      <c r="C62" s="2" t="s">
        <v>833</v>
      </c>
      <c r="D62" s="2" t="s">
        <v>834</v>
      </c>
      <c r="E62" s="4">
        <v>44812</v>
      </c>
      <c r="F62" s="2" t="s">
        <v>802</v>
      </c>
      <c r="G62" s="5">
        <v>10.1</v>
      </c>
      <c r="H62" s="2" t="s">
        <v>803</v>
      </c>
      <c r="I62" s="2" t="s">
        <v>820</v>
      </c>
      <c r="J62" s="2" t="s">
        <v>821</v>
      </c>
      <c r="K62" s="2" t="s">
        <v>805</v>
      </c>
      <c r="L62" s="2" t="s">
        <v>806</v>
      </c>
      <c r="M62" s="2" t="s">
        <v>806</v>
      </c>
      <c r="N62" s="2" t="s">
        <v>807</v>
      </c>
      <c r="O62" s="2" t="s">
        <v>827</v>
      </c>
      <c r="Q62" s="2" t="s">
        <v>818</v>
      </c>
      <c r="S62" s="2" t="str">
        <f>IF(F62="PTO",IF(INDEX(PTO!F:F,MATCH(_xlfn.NUMBERVALUE(HRS!C62),PTO!A:A,0),1)=HRS!G62,INDEX(PTO!G:G,MATCH(_xlfn.NUMBERVALUE(HRS!C62),PTO!A:A,0),1)),"")</f>
        <v/>
      </c>
    </row>
    <row r="63" spans="1:19" x14ac:dyDescent="0.2">
      <c r="A63" s="2" t="s">
        <v>798</v>
      </c>
      <c r="B63" s="2" t="s">
        <v>799</v>
      </c>
      <c r="C63" s="2" t="s">
        <v>833</v>
      </c>
      <c r="D63" s="2" t="s">
        <v>834</v>
      </c>
      <c r="E63" s="4">
        <v>44813</v>
      </c>
      <c r="F63" s="2" t="s">
        <v>802</v>
      </c>
      <c r="G63" s="5">
        <v>9.5499899999999993</v>
      </c>
      <c r="H63" s="2" t="s">
        <v>803</v>
      </c>
      <c r="I63" s="2" t="s">
        <v>820</v>
      </c>
      <c r="J63" s="2" t="s">
        <v>821</v>
      </c>
      <c r="K63" s="2" t="s">
        <v>805</v>
      </c>
      <c r="L63" s="2" t="s">
        <v>806</v>
      </c>
      <c r="M63" s="2" t="s">
        <v>806</v>
      </c>
      <c r="N63" s="2" t="s">
        <v>807</v>
      </c>
      <c r="O63" s="2" t="s">
        <v>827</v>
      </c>
      <c r="Q63" s="2" t="s">
        <v>818</v>
      </c>
      <c r="S63" s="2" t="str">
        <f>IF(F63="PTO",IF(INDEX(PTO!F:F,MATCH(_xlfn.NUMBERVALUE(HRS!C63),PTO!A:A,0),1)=HRS!G63,INDEX(PTO!G:G,MATCH(_xlfn.NUMBERVALUE(HRS!C63),PTO!A:A,0),1)),"")</f>
        <v/>
      </c>
    </row>
    <row r="64" spans="1:19" x14ac:dyDescent="0.2">
      <c r="A64" s="2" t="s">
        <v>798</v>
      </c>
      <c r="B64" s="2" t="s">
        <v>799</v>
      </c>
      <c r="C64" s="2" t="s">
        <v>833</v>
      </c>
      <c r="D64" s="2" t="s">
        <v>834</v>
      </c>
      <c r="E64" s="4">
        <v>44813</v>
      </c>
      <c r="F64" s="2" t="s">
        <v>3980</v>
      </c>
      <c r="G64" s="5">
        <v>0.61668000000000001</v>
      </c>
      <c r="H64" s="2" t="s">
        <v>803</v>
      </c>
      <c r="I64" s="2" t="s">
        <v>820</v>
      </c>
      <c r="J64" s="2" t="s">
        <v>821</v>
      </c>
      <c r="K64" s="2" t="s">
        <v>805</v>
      </c>
      <c r="L64" s="2" t="s">
        <v>806</v>
      </c>
      <c r="M64" s="2" t="s">
        <v>806</v>
      </c>
      <c r="N64" s="2" t="s">
        <v>807</v>
      </c>
      <c r="O64" s="2" t="s">
        <v>827</v>
      </c>
      <c r="Q64" s="2" t="s">
        <v>818</v>
      </c>
      <c r="S64" s="2" t="str">
        <f>IF(F64="PTO",IF(INDEX(PTO!F:F,MATCH(_xlfn.NUMBERVALUE(HRS!C64),PTO!A:A,0),1)=HRS!G64,INDEX(PTO!G:G,MATCH(_xlfn.NUMBERVALUE(HRS!C64),PTO!A:A,0),1)),"")</f>
        <v/>
      </c>
    </row>
    <row r="65" spans="1:19" x14ac:dyDescent="0.2">
      <c r="A65" s="2" t="s">
        <v>798</v>
      </c>
      <c r="B65" s="2" t="s">
        <v>799</v>
      </c>
      <c r="C65" s="2" t="s">
        <v>835</v>
      </c>
      <c r="D65" s="2" t="s">
        <v>67</v>
      </c>
      <c r="E65" s="4">
        <v>44810</v>
      </c>
      <c r="F65" s="2" t="s">
        <v>802</v>
      </c>
      <c r="G65" s="5">
        <v>9.9166799999999995</v>
      </c>
      <c r="H65" s="2" t="s">
        <v>803</v>
      </c>
      <c r="I65" s="2" t="s">
        <v>819</v>
      </c>
      <c r="J65" s="2" t="s">
        <v>70</v>
      </c>
      <c r="K65" s="2" t="s">
        <v>805</v>
      </c>
      <c r="L65" s="2" t="s">
        <v>806</v>
      </c>
      <c r="M65" s="2" t="s">
        <v>806</v>
      </c>
      <c r="N65" s="2" t="s">
        <v>807</v>
      </c>
      <c r="O65" s="2" t="s">
        <v>827</v>
      </c>
      <c r="Q65" s="2" t="s">
        <v>201</v>
      </c>
      <c r="S65" s="2" t="str">
        <f>IF(F65="PTO",IF(INDEX(PTO!F:F,MATCH(_xlfn.NUMBERVALUE(HRS!C65),PTO!A:A,0),1)=HRS!G65,INDEX(PTO!G:G,MATCH(_xlfn.NUMBERVALUE(HRS!C65),PTO!A:A,0),1)),"")</f>
        <v/>
      </c>
    </row>
    <row r="66" spans="1:19" x14ac:dyDescent="0.2">
      <c r="A66" s="2" t="s">
        <v>798</v>
      </c>
      <c r="B66" s="2" t="s">
        <v>799</v>
      </c>
      <c r="C66" s="2" t="s">
        <v>835</v>
      </c>
      <c r="D66" s="2" t="s">
        <v>67</v>
      </c>
      <c r="E66" s="4">
        <v>44811</v>
      </c>
      <c r="F66" s="2" t="s">
        <v>802</v>
      </c>
      <c r="G66" s="5">
        <v>10.01667</v>
      </c>
      <c r="H66" s="2" t="s">
        <v>803</v>
      </c>
      <c r="I66" s="2" t="s">
        <v>819</v>
      </c>
      <c r="J66" s="2" t="s">
        <v>70</v>
      </c>
      <c r="K66" s="2" t="s">
        <v>805</v>
      </c>
      <c r="L66" s="2" t="s">
        <v>806</v>
      </c>
      <c r="M66" s="2" t="s">
        <v>806</v>
      </c>
      <c r="N66" s="2" t="s">
        <v>807</v>
      </c>
      <c r="O66" s="2" t="s">
        <v>827</v>
      </c>
      <c r="Q66" s="2" t="s">
        <v>201</v>
      </c>
      <c r="S66" s="2" t="str">
        <f>IF(F66="PTO",IF(INDEX(PTO!F:F,MATCH(_xlfn.NUMBERVALUE(HRS!C66),PTO!A:A,0),1)=HRS!G66,INDEX(PTO!G:G,MATCH(_xlfn.NUMBERVALUE(HRS!C66),PTO!A:A,0),1)),"")</f>
        <v/>
      </c>
    </row>
    <row r="67" spans="1:19" x14ac:dyDescent="0.2">
      <c r="A67" s="2" t="s">
        <v>798</v>
      </c>
      <c r="B67" s="2" t="s">
        <v>799</v>
      </c>
      <c r="C67" s="2" t="s">
        <v>835</v>
      </c>
      <c r="D67" s="2" t="s">
        <v>67</v>
      </c>
      <c r="E67" s="4">
        <v>44812</v>
      </c>
      <c r="F67" s="2" t="s">
        <v>802</v>
      </c>
      <c r="G67" s="5">
        <v>10.016679999999999</v>
      </c>
      <c r="H67" s="2" t="s">
        <v>803</v>
      </c>
      <c r="I67" s="2" t="s">
        <v>819</v>
      </c>
      <c r="J67" s="2" t="s">
        <v>70</v>
      </c>
      <c r="K67" s="2" t="s">
        <v>805</v>
      </c>
      <c r="L67" s="2" t="s">
        <v>806</v>
      </c>
      <c r="M67" s="2" t="s">
        <v>806</v>
      </c>
      <c r="N67" s="2" t="s">
        <v>807</v>
      </c>
      <c r="O67" s="2" t="s">
        <v>827</v>
      </c>
      <c r="Q67" s="2" t="s">
        <v>201</v>
      </c>
      <c r="S67" s="2" t="str">
        <f>IF(F67="PTO",IF(INDEX(PTO!F:F,MATCH(_xlfn.NUMBERVALUE(HRS!C67),PTO!A:A,0),1)=HRS!G67,INDEX(PTO!G:G,MATCH(_xlfn.NUMBERVALUE(HRS!C67),PTO!A:A,0),1)),"")</f>
        <v/>
      </c>
    </row>
    <row r="68" spans="1:19" x14ac:dyDescent="0.2">
      <c r="A68" s="2" t="s">
        <v>798</v>
      </c>
      <c r="B68" s="2" t="s">
        <v>799</v>
      </c>
      <c r="C68" s="2" t="s">
        <v>835</v>
      </c>
      <c r="D68" s="2" t="s">
        <v>67</v>
      </c>
      <c r="E68" s="4">
        <v>44813</v>
      </c>
      <c r="F68" s="2" t="s">
        <v>802</v>
      </c>
      <c r="G68" s="5">
        <v>10.04997</v>
      </c>
      <c r="H68" s="2" t="s">
        <v>803</v>
      </c>
      <c r="I68" s="2" t="s">
        <v>819</v>
      </c>
      <c r="J68" s="2" t="s">
        <v>70</v>
      </c>
      <c r="K68" s="2" t="s">
        <v>805</v>
      </c>
      <c r="L68" s="2" t="s">
        <v>806</v>
      </c>
      <c r="M68" s="2" t="s">
        <v>806</v>
      </c>
      <c r="N68" s="2" t="s">
        <v>807</v>
      </c>
      <c r="O68" s="2" t="s">
        <v>827</v>
      </c>
      <c r="Q68" s="2" t="s">
        <v>201</v>
      </c>
      <c r="S68" s="2" t="str">
        <f>IF(F68="PTO",IF(INDEX(PTO!F:F,MATCH(_xlfn.NUMBERVALUE(HRS!C68),PTO!A:A,0),1)=HRS!G68,INDEX(PTO!G:G,MATCH(_xlfn.NUMBERVALUE(HRS!C68),PTO!A:A,0),1)),"")</f>
        <v/>
      </c>
    </row>
    <row r="69" spans="1:19" x14ac:dyDescent="0.2">
      <c r="A69" s="2" t="s">
        <v>798</v>
      </c>
      <c r="B69" s="2" t="s">
        <v>799</v>
      </c>
      <c r="C69" s="2" t="s">
        <v>835</v>
      </c>
      <c r="D69" s="2" t="s">
        <v>67</v>
      </c>
      <c r="E69" s="4">
        <v>44813</v>
      </c>
      <c r="F69" s="2" t="s">
        <v>3980</v>
      </c>
      <c r="G69" s="5">
        <v>5.0020000000000002E-2</v>
      </c>
      <c r="H69" s="2" t="s">
        <v>803</v>
      </c>
      <c r="I69" s="2" t="s">
        <v>819</v>
      </c>
      <c r="J69" s="2" t="s">
        <v>70</v>
      </c>
      <c r="K69" s="2" t="s">
        <v>805</v>
      </c>
      <c r="L69" s="2" t="s">
        <v>806</v>
      </c>
      <c r="M69" s="2" t="s">
        <v>806</v>
      </c>
      <c r="N69" s="2" t="s">
        <v>807</v>
      </c>
      <c r="O69" s="2" t="s">
        <v>827</v>
      </c>
      <c r="Q69" s="2" t="s">
        <v>201</v>
      </c>
      <c r="S69" s="2" t="str">
        <f>IF(F69="PTO",IF(INDEX(PTO!F:F,MATCH(_xlfn.NUMBERVALUE(HRS!C69),PTO!A:A,0),1)=HRS!G69,INDEX(PTO!G:G,MATCH(_xlfn.NUMBERVALUE(HRS!C69),PTO!A:A,0),1)),"")</f>
        <v/>
      </c>
    </row>
    <row r="70" spans="1:19" x14ac:dyDescent="0.2">
      <c r="A70" s="2" t="s">
        <v>798</v>
      </c>
      <c r="B70" s="2" t="s">
        <v>799</v>
      </c>
      <c r="C70" s="2" t="s">
        <v>836</v>
      </c>
      <c r="D70" s="2" t="s">
        <v>837</v>
      </c>
      <c r="E70" s="4">
        <v>44809</v>
      </c>
      <c r="F70" s="2" t="s">
        <v>3784</v>
      </c>
      <c r="G70" s="5">
        <v>8</v>
      </c>
      <c r="H70" s="2" t="s">
        <v>803</v>
      </c>
      <c r="I70" s="2" t="s">
        <v>886</v>
      </c>
      <c r="J70" s="2" t="s">
        <v>887</v>
      </c>
      <c r="K70" s="2" t="s">
        <v>805</v>
      </c>
      <c r="L70" s="2" t="s">
        <v>806</v>
      </c>
      <c r="M70" s="2" t="s">
        <v>806</v>
      </c>
      <c r="N70" s="2" t="s">
        <v>807</v>
      </c>
      <c r="O70" s="2" t="s">
        <v>822</v>
      </c>
      <c r="Q70" s="2" t="s">
        <v>465</v>
      </c>
      <c r="S70" s="2" t="str">
        <f>IF(F70="PTO",IF(INDEX(PTO!F:F,MATCH(_xlfn.NUMBERVALUE(HRS!C70),PTO!A:A,0),1)=HRS!G70,INDEX(PTO!G:G,MATCH(_xlfn.NUMBERVALUE(HRS!C70),PTO!A:A,0),1)),"")</f>
        <v/>
      </c>
    </row>
    <row r="71" spans="1:19" x14ac:dyDescent="0.2">
      <c r="A71" s="2" t="s">
        <v>798</v>
      </c>
      <c r="B71" s="2" t="s">
        <v>799</v>
      </c>
      <c r="C71" s="2" t="s">
        <v>836</v>
      </c>
      <c r="D71" s="2" t="s">
        <v>837</v>
      </c>
      <c r="E71" s="4">
        <v>44810</v>
      </c>
      <c r="F71" s="2" t="s">
        <v>802</v>
      </c>
      <c r="G71" s="5">
        <v>8.2166700000000006</v>
      </c>
      <c r="H71" s="2" t="s">
        <v>803</v>
      </c>
      <c r="I71" s="2" t="s">
        <v>886</v>
      </c>
      <c r="J71" s="2" t="s">
        <v>887</v>
      </c>
      <c r="K71" s="2" t="s">
        <v>805</v>
      </c>
      <c r="L71" s="2" t="s">
        <v>806</v>
      </c>
      <c r="M71" s="2" t="s">
        <v>806</v>
      </c>
      <c r="N71" s="2" t="s">
        <v>807</v>
      </c>
      <c r="O71" s="2" t="s">
        <v>822</v>
      </c>
      <c r="Q71" s="2" t="s">
        <v>465</v>
      </c>
      <c r="S71" s="2" t="str">
        <f>IF(F71="PTO",IF(INDEX(PTO!F:F,MATCH(_xlfn.NUMBERVALUE(HRS!C71),PTO!A:A,0),1)=HRS!G71,INDEX(PTO!G:G,MATCH(_xlfn.NUMBERVALUE(HRS!C71),PTO!A:A,0),1)),"")</f>
        <v/>
      </c>
    </row>
    <row r="72" spans="1:19" x14ac:dyDescent="0.2">
      <c r="A72" s="2" t="s">
        <v>798</v>
      </c>
      <c r="B72" s="2" t="s">
        <v>799</v>
      </c>
      <c r="C72" s="2" t="s">
        <v>836</v>
      </c>
      <c r="D72" s="2" t="s">
        <v>837</v>
      </c>
      <c r="E72" s="4">
        <v>44811</v>
      </c>
      <c r="F72" s="2" t="s">
        <v>4375</v>
      </c>
      <c r="G72" s="5">
        <v>4</v>
      </c>
      <c r="H72" s="2" t="s">
        <v>803</v>
      </c>
      <c r="I72" s="2" t="s">
        <v>886</v>
      </c>
      <c r="J72" s="2" t="s">
        <v>887</v>
      </c>
      <c r="K72" s="2" t="s">
        <v>805</v>
      </c>
      <c r="L72" s="2" t="s">
        <v>806</v>
      </c>
      <c r="M72" s="2" t="s">
        <v>806</v>
      </c>
      <c r="N72" s="2" t="s">
        <v>807</v>
      </c>
      <c r="O72" s="2" t="s">
        <v>822</v>
      </c>
      <c r="Q72" s="2" t="s">
        <v>465</v>
      </c>
      <c r="S72" s="2" t="str">
        <f>IF(F72="PTO",IF(INDEX(PTO!F:F,MATCH(_xlfn.NUMBERVALUE(HRS!C72),PTO!A:A,0),1)=HRS!G72,INDEX(PTO!G:G,MATCH(_xlfn.NUMBERVALUE(HRS!C72),PTO!A:A,0),1)),"")</f>
        <v/>
      </c>
    </row>
    <row r="73" spans="1:19" x14ac:dyDescent="0.2">
      <c r="A73" s="2" t="s">
        <v>798</v>
      </c>
      <c r="B73" s="2" t="s">
        <v>799</v>
      </c>
      <c r="C73" s="2" t="s">
        <v>836</v>
      </c>
      <c r="D73" s="2" t="s">
        <v>837</v>
      </c>
      <c r="E73" s="4">
        <v>44811</v>
      </c>
      <c r="F73" s="2" t="s">
        <v>802</v>
      </c>
      <c r="G73" s="5">
        <v>8.35</v>
      </c>
      <c r="H73" s="2" t="s">
        <v>803</v>
      </c>
      <c r="I73" s="2" t="s">
        <v>886</v>
      </c>
      <c r="J73" s="2" t="s">
        <v>887</v>
      </c>
      <c r="K73" s="2" t="s">
        <v>805</v>
      </c>
      <c r="L73" s="2" t="s">
        <v>806</v>
      </c>
      <c r="M73" s="2" t="s">
        <v>806</v>
      </c>
      <c r="N73" s="2" t="s">
        <v>807</v>
      </c>
      <c r="O73" s="2" t="s">
        <v>822</v>
      </c>
      <c r="Q73" s="2" t="s">
        <v>465</v>
      </c>
      <c r="S73" s="2" t="str">
        <f>IF(F73="PTO",IF(INDEX(PTO!F:F,MATCH(_xlfn.NUMBERVALUE(HRS!C73),PTO!A:A,0),1)=HRS!G73,INDEX(PTO!G:G,MATCH(_xlfn.NUMBERVALUE(HRS!C73),PTO!A:A,0),1)),"")</f>
        <v/>
      </c>
    </row>
    <row r="74" spans="1:19" x14ac:dyDescent="0.2">
      <c r="A74" s="2" t="s">
        <v>798</v>
      </c>
      <c r="B74" s="2" t="s">
        <v>799</v>
      </c>
      <c r="C74" s="2" t="s">
        <v>836</v>
      </c>
      <c r="D74" s="2" t="s">
        <v>837</v>
      </c>
      <c r="E74" s="4">
        <v>44812</v>
      </c>
      <c r="F74" s="2" t="s">
        <v>802</v>
      </c>
      <c r="G74" s="5">
        <v>2.73333</v>
      </c>
      <c r="H74" s="2" t="s">
        <v>803</v>
      </c>
      <c r="I74" s="2" t="s">
        <v>886</v>
      </c>
      <c r="J74" s="2" t="s">
        <v>887</v>
      </c>
      <c r="K74" s="2" t="s">
        <v>805</v>
      </c>
      <c r="L74" s="2" t="s">
        <v>806</v>
      </c>
      <c r="M74" s="2" t="s">
        <v>806</v>
      </c>
      <c r="N74" s="2" t="s">
        <v>807</v>
      </c>
      <c r="O74" s="2" t="s">
        <v>822</v>
      </c>
      <c r="Q74" s="2" t="s">
        <v>465</v>
      </c>
      <c r="S74" s="2" t="str">
        <f>IF(F74="PTO",IF(INDEX(PTO!F:F,MATCH(_xlfn.NUMBERVALUE(HRS!C74),PTO!A:A,0),1)=HRS!G74,INDEX(PTO!G:G,MATCH(_xlfn.NUMBERVALUE(HRS!C74),PTO!A:A,0),1)),"")</f>
        <v/>
      </c>
    </row>
    <row r="75" spans="1:19" x14ac:dyDescent="0.2">
      <c r="A75" s="2" t="s">
        <v>798</v>
      </c>
      <c r="B75" s="2" t="s">
        <v>799</v>
      </c>
      <c r="C75" s="2" t="s">
        <v>836</v>
      </c>
      <c r="D75" s="2" t="s">
        <v>837</v>
      </c>
      <c r="E75" s="4">
        <v>44813</v>
      </c>
      <c r="F75" s="2" t="s">
        <v>802</v>
      </c>
      <c r="G75" s="5">
        <v>8.5</v>
      </c>
      <c r="H75" s="2" t="s">
        <v>803</v>
      </c>
      <c r="I75" s="2" t="s">
        <v>886</v>
      </c>
      <c r="J75" s="2" t="s">
        <v>887</v>
      </c>
      <c r="K75" s="2" t="s">
        <v>805</v>
      </c>
      <c r="L75" s="2" t="s">
        <v>806</v>
      </c>
      <c r="M75" s="2" t="s">
        <v>806</v>
      </c>
      <c r="N75" s="2" t="s">
        <v>807</v>
      </c>
      <c r="O75" s="2" t="s">
        <v>822</v>
      </c>
      <c r="Q75" s="2" t="s">
        <v>465</v>
      </c>
      <c r="S75" s="2" t="str">
        <f>IF(F75="PTO",IF(INDEX(PTO!F:F,MATCH(_xlfn.NUMBERVALUE(HRS!C75),PTO!A:A,0),1)=HRS!G75,INDEX(PTO!G:G,MATCH(_xlfn.NUMBERVALUE(HRS!C75),PTO!A:A,0),1)),"")</f>
        <v/>
      </c>
    </row>
    <row r="76" spans="1:19" x14ac:dyDescent="0.2">
      <c r="A76" s="2" t="s">
        <v>798</v>
      </c>
      <c r="B76" s="2" t="s">
        <v>799</v>
      </c>
      <c r="C76" s="2" t="s">
        <v>838</v>
      </c>
      <c r="D76" s="2" t="s">
        <v>839</v>
      </c>
      <c r="E76" s="4">
        <v>44810</v>
      </c>
      <c r="F76" s="2" t="s">
        <v>802</v>
      </c>
      <c r="G76" s="5">
        <v>10.01667</v>
      </c>
      <c r="H76" s="2" t="s">
        <v>803</v>
      </c>
      <c r="I76" s="2" t="s">
        <v>815</v>
      </c>
      <c r="J76" s="2" t="s">
        <v>816</v>
      </c>
      <c r="K76" s="2" t="s">
        <v>805</v>
      </c>
      <c r="L76" s="2" t="s">
        <v>806</v>
      </c>
      <c r="M76" s="2" t="s">
        <v>806</v>
      </c>
      <c r="N76" s="2" t="s">
        <v>807</v>
      </c>
      <c r="O76" s="2" t="s">
        <v>840</v>
      </c>
      <c r="Q76" s="2" t="s">
        <v>818</v>
      </c>
      <c r="S76" s="2" t="str">
        <f>IF(F76="PTO",IF(INDEX(PTO!F:F,MATCH(_xlfn.NUMBERVALUE(HRS!C76),PTO!A:A,0),1)=HRS!G76,INDEX(PTO!G:G,MATCH(_xlfn.NUMBERVALUE(HRS!C76),PTO!A:A,0),1)),"")</f>
        <v/>
      </c>
    </row>
    <row r="77" spans="1:19" x14ac:dyDescent="0.2">
      <c r="A77" s="2" t="s">
        <v>798</v>
      </c>
      <c r="B77" s="2" t="s">
        <v>799</v>
      </c>
      <c r="C77" s="2" t="s">
        <v>838</v>
      </c>
      <c r="D77" s="2" t="s">
        <v>839</v>
      </c>
      <c r="E77" s="4">
        <v>44811</v>
      </c>
      <c r="F77" s="2" t="s">
        <v>802</v>
      </c>
      <c r="G77" s="5">
        <v>10</v>
      </c>
      <c r="H77" s="2" t="s">
        <v>803</v>
      </c>
      <c r="I77" s="2" t="s">
        <v>815</v>
      </c>
      <c r="J77" s="2" t="s">
        <v>816</v>
      </c>
      <c r="K77" s="2" t="s">
        <v>805</v>
      </c>
      <c r="L77" s="2" t="s">
        <v>806</v>
      </c>
      <c r="M77" s="2" t="s">
        <v>806</v>
      </c>
      <c r="N77" s="2" t="s">
        <v>807</v>
      </c>
      <c r="O77" s="2" t="s">
        <v>840</v>
      </c>
      <c r="Q77" s="2" t="s">
        <v>818</v>
      </c>
      <c r="S77" s="2" t="str">
        <f>IF(F77="PTO",IF(INDEX(PTO!F:F,MATCH(_xlfn.NUMBERVALUE(HRS!C77),PTO!A:A,0),1)=HRS!G77,INDEX(PTO!G:G,MATCH(_xlfn.NUMBERVALUE(HRS!C77),PTO!A:A,0),1)),"")</f>
        <v/>
      </c>
    </row>
    <row r="78" spans="1:19" x14ac:dyDescent="0.2">
      <c r="A78" s="2" t="s">
        <v>798</v>
      </c>
      <c r="B78" s="2" t="s">
        <v>799</v>
      </c>
      <c r="C78" s="2" t="s">
        <v>838</v>
      </c>
      <c r="D78" s="2" t="s">
        <v>839</v>
      </c>
      <c r="E78" s="4">
        <v>44812</v>
      </c>
      <c r="F78" s="2" t="s">
        <v>802</v>
      </c>
      <c r="G78" s="5">
        <v>10</v>
      </c>
      <c r="H78" s="2" t="s">
        <v>803</v>
      </c>
      <c r="I78" s="2" t="s">
        <v>815</v>
      </c>
      <c r="J78" s="2" t="s">
        <v>816</v>
      </c>
      <c r="K78" s="2" t="s">
        <v>805</v>
      </c>
      <c r="L78" s="2" t="s">
        <v>806</v>
      </c>
      <c r="M78" s="2" t="s">
        <v>806</v>
      </c>
      <c r="N78" s="2" t="s">
        <v>807</v>
      </c>
      <c r="O78" s="2" t="s">
        <v>840</v>
      </c>
      <c r="Q78" s="2" t="s">
        <v>818</v>
      </c>
      <c r="S78" s="2" t="str">
        <f>IF(F78="PTO",IF(INDEX(PTO!F:F,MATCH(_xlfn.NUMBERVALUE(HRS!C78),PTO!A:A,0),1)=HRS!G78,INDEX(PTO!G:G,MATCH(_xlfn.NUMBERVALUE(HRS!C78),PTO!A:A,0),1)),"")</f>
        <v/>
      </c>
    </row>
    <row r="79" spans="1:19" x14ac:dyDescent="0.2">
      <c r="A79" s="2" t="s">
        <v>798</v>
      </c>
      <c r="B79" s="2" t="s">
        <v>799</v>
      </c>
      <c r="C79" s="2" t="s">
        <v>838</v>
      </c>
      <c r="D79" s="2" t="s">
        <v>839</v>
      </c>
      <c r="E79" s="4">
        <v>44813</v>
      </c>
      <c r="F79" s="2" t="s">
        <v>802</v>
      </c>
      <c r="G79" s="5">
        <v>9.9833300000000005</v>
      </c>
      <c r="H79" s="2" t="s">
        <v>803</v>
      </c>
      <c r="I79" s="2" t="s">
        <v>815</v>
      </c>
      <c r="J79" s="2" t="s">
        <v>816</v>
      </c>
      <c r="K79" s="2" t="s">
        <v>805</v>
      </c>
      <c r="L79" s="2" t="s">
        <v>806</v>
      </c>
      <c r="M79" s="2" t="s">
        <v>806</v>
      </c>
      <c r="N79" s="2" t="s">
        <v>807</v>
      </c>
      <c r="O79" s="2" t="s">
        <v>840</v>
      </c>
      <c r="Q79" s="2" t="s">
        <v>818</v>
      </c>
      <c r="S79" s="2" t="str">
        <f>IF(F79="PTO",IF(INDEX(PTO!F:F,MATCH(_xlfn.NUMBERVALUE(HRS!C79),PTO!A:A,0),1)=HRS!G79,INDEX(PTO!G:G,MATCH(_xlfn.NUMBERVALUE(HRS!C79),PTO!A:A,0),1)),"")</f>
        <v/>
      </c>
    </row>
    <row r="80" spans="1:19" x14ac:dyDescent="0.2">
      <c r="A80" s="2" t="s">
        <v>798</v>
      </c>
      <c r="B80" s="2" t="s">
        <v>799</v>
      </c>
      <c r="C80" s="2" t="s">
        <v>838</v>
      </c>
      <c r="D80" s="2" t="s">
        <v>839</v>
      </c>
      <c r="E80" s="4">
        <v>44813</v>
      </c>
      <c r="F80" s="2" t="s">
        <v>3980</v>
      </c>
      <c r="G80" s="5">
        <v>3.3340000000000002E-2</v>
      </c>
      <c r="H80" s="2" t="s">
        <v>803</v>
      </c>
      <c r="I80" s="2" t="s">
        <v>815</v>
      </c>
      <c r="J80" s="2" t="s">
        <v>816</v>
      </c>
      <c r="K80" s="2" t="s">
        <v>805</v>
      </c>
      <c r="L80" s="2" t="s">
        <v>806</v>
      </c>
      <c r="M80" s="2" t="s">
        <v>806</v>
      </c>
      <c r="N80" s="2" t="s">
        <v>807</v>
      </c>
      <c r="O80" s="2" t="s">
        <v>840</v>
      </c>
      <c r="Q80" s="2" t="s">
        <v>818</v>
      </c>
      <c r="S80" s="2" t="str">
        <f>IF(F80="PTO",IF(INDEX(PTO!F:F,MATCH(_xlfn.NUMBERVALUE(HRS!C80),PTO!A:A,0),1)=HRS!G80,INDEX(PTO!G:G,MATCH(_xlfn.NUMBERVALUE(HRS!C80),PTO!A:A,0),1)),"")</f>
        <v/>
      </c>
    </row>
    <row r="81" spans="1:19" x14ac:dyDescent="0.2">
      <c r="A81" s="2" t="s">
        <v>798</v>
      </c>
      <c r="B81" s="2" t="s">
        <v>799</v>
      </c>
      <c r="C81" s="2" t="s">
        <v>841</v>
      </c>
      <c r="D81" s="2" t="s">
        <v>842</v>
      </c>
      <c r="E81" s="4">
        <v>44810</v>
      </c>
      <c r="F81" s="2" t="s">
        <v>802</v>
      </c>
      <c r="G81" s="5">
        <v>10</v>
      </c>
      <c r="H81" s="2" t="s">
        <v>803</v>
      </c>
      <c r="I81" s="2" t="s">
        <v>836</v>
      </c>
      <c r="J81" s="2" t="s">
        <v>837</v>
      </c>
      <c r="K81" s="2" t="s">
        <v>805</v>
      </c>
      <c r="L81" s="2" t="s">
        <v>806</v>
      </c>
      <c r="M81" s="2" t="s">
        <v>806</v>
      </c>
      <c r="N81" s="2" t="s">
        <v>807</v>
      </c>
      <c r="O81" s="2" t="s">
        <v>808</v>
      </c>
      <c r="Q81" s="2" t="s">
        <v>465</v>
      </c>
      <c r="S81" s="2" t="str">
        <f>IF(F81="PTO",IF(INDEX(PTO!F:F,MATCH(_xlfn.NUMBERVALUE(HRS!C81),PTO!A:A,0),1)=HRS!G81,INDEX(PTO!G:G,MATCH(_xlfn.NUMBERVALUE(HRS!C81),PTO!A:A,0),1)),"")</f>
        <v/>
      </c>
    </row>
    <row r="82" spans="1:19" x14ac:dyDescent="0.2">
      <c r="A82" s="2" t="s">
        <v>798</v>
      </c>
      <c r="B82" s="2" t="s">
        <v>799</v>
      </c>
      <c r="C82" s="2" t="s">
        <v>841</v>
      </c>
      <c r="D82" s="2" t="s">
        <v>842</v>
      </c>
      <c r="E82" s="4">
        <v>44811</v>
      </c>
      <c r="F82" s="2" t="s">
        <v>802</v>
      </c>
      <c r="G82" s="5">
        <v>8.0333299999999994</v>
      </c>
      <c r="H82" s="2" t="s">
        <v>803</v>
      </c>
      <c r="I82" s="2" t="s">
        <v>836</v>
      </c>
      <c r="J82" s="2" t="s">
        <v>837</v>
      </c>
      <c r="K82" s="2" t="s">
        <v>805</v>
      </c>
      <c r="L82" s="2" t="s">
        <v>806</v>
      </c>
      <c r="M82" s="2" t="s">
        <v>806</v>
      </c>
      <c r="N82" s="2" t="s">
        <v>807</v>
      </c>
      <c r="O82" s="2" t="s">
        <v>808</v>
      </c>
      <c r="Q82" s="2" t="s">
        <v>465</v>
      </c>
      <c r="S82" s="2" t="str">
        <f>IF(F82="PTO",IF(INDEX(PTO!F:F,MATCH(_xlfn.NUMBERVALUE(HRS!C82),PTO!A:A,0),1)=HRS!G82,INDEX(PTO!G:G,MATCH(_xlfn.NUMBERVALUE(HRS!C82),PTO!A:A,0),1)),"")</f>
        <v/>
      </c>
    </row>
    <row r="83" spans="1:19" x14ac:dyDescent="0.2">
      <c r="A83" s="2" t="s">
        <v>798</v>
      </c>
      <c r="B83" s="2" t="s">
        <v>799</v>
      </c>
      <c r="C83" s="2" t="s">
        <v>841</v>
      </c>
      <c r="D83" s="2" t="s">
        <v>842</v>
      </c>
      <c r="E83" s="4">
        <v>44812</v>
      </c>
      <c r="F83" s="2" t="s">
        <v>802</v>
      </c>
      <c r="G83" s="5">
        <v>8.1166699999999992</v>
      </c>
      <c r="H83" s="2" t="s">
        <v>803</v>
      </c>
      <c r="I83" s="2" t="s">
        <v>836</v>
      </c>
      <c r="J83" s="2" t="s">
        <v>837</v>
      </c>
      <c r="K83" s="2" t="s">
        <v>805</v>
      </c>
      <c r="L83" s="2" t="s">
        <v>806</v>
      </c>
      <c r="M83" s="2" t="s">
        <v>806</v>
      </c>
      <c r="N83" s="2" t="s">
        <v>807</v>
      </c>
      <c r="O83" s="2" t="s">
        <v>808</v>
      </c>
      <c r="Q83" s="2" t="s">
        <v>465</v>
      </c>
      <c r="S83" s="2" t="str">
        <f>IF(F83="PTO",IF(INDEX(PTO!F:F,MATCH(_xlfn.NUMBERVALUE(HRS!C83),PTO!A:A,0),1)=HRS!G83,INDEX(PTO!G:G,MATCH(_xlfn.NUMBERVALUE(HRS!C83),PTO!A:A,0),1)),"")</f>
        <v/>
      </c>
    </row>
    <row r="84" spans="1:19" x14ac:dyDescent="0.2">
      <c r="A84" s="2" t="s">
        <v>798</v>
      </c>
      <c r="B84" s="2" t="s">
        <v>799</v>
      </c>
      <c r="C84" s="2" t="s">
        <v>841</v>
      </c>
      <c r="D84" s="2" t="s">
        <v>842</v>
      </c>
      <c r="E84" s="4">
        <v>44813</v>
      </c>
      <c r="F84" s="2" t="s">
        <v>802</v>
      </c>
      <c r="G84" s="5">
        <v>8.0833300000000001</v>
      </c>
      <c r="H84" s="2" t="s">
        <v>803</v>
      </c>
      <c r="I84" s="2" t="s">
        <v>836</v>
      </c>
      <c r="J84" s="2" t="s">
        <v>837</v>
      </c>
      <c r="K84" s="2" t="s">
        <v>805</v>
      </c>
      <c r="L84" s="2" t="s">
        <v>806</v>
      </c>
      <c r="M84" s="2" t="s">
        <v>806</v>
      </c>
      <c r="N84" s="2" t="s">
        <v>807</v>
      </c>
      <c r="O84" s="2" t="s">
        <v>808</v>
      </c>
      <c r="Q84" s="2" t="s">
        <v>465</v>
      </c>
      <c r="S84" s="2" t="str">
        <f>IF(F84="PTO",IF(INDEX(PTO!F:F,MATCH(_xlfn.NUMBERVALUE(HRS!C84),PTO!A:A,0),1)=HRS!G84,INDEX(PTO!G:G,MATCH(_xlfn.NUMBERVALUE(HRS!C84),PTO!A:A,0),1)),"")</f>
        <v/>
      </c>
    </row>
    <row r="85" spans="1:19" x14ac:dyDescent="0.2">
      <c r="A85" s="2" t="s">
        <v>798</v>
      </c>
      <c r="B85" s="2" t="s">
        <v>799</v>
      </c>
      <c r="C85" s="2" t="s">
        <v>3965</v>
      </c>
      <c r="D85" s="2" t="s">
        <v>3966</v>
      </c>
      <c r="E85" s="4">
        <v>44809</v>
      </c>
      <c r="F85" s="2" t="s">
        <v>66</v>
      </c>
      <c r="G85" s="5">
        <v>6</v>
      </c>
      <c r="H85" s="2" t="s">
        <v>803</v>
      </c>
      <c r="I85" s="2" t="s">
        <v>820</v>
      </c>
      <c r="J85" s="2" t="s">
        <v>821</v>
      </c>
      <c r="K85" s="2" t="s">
        <v>805</v>
      </c>
      <c r="L85" s="2" t="s">
        <v>806</v>
      </c>
      <c r="M85" s="2" t="s">
        <v>806</v>
      </c>
      <c r="N85" s="2" t="s">
        <v>807</v>
      </c>
      <c r="O85" s="2" t="s">
        <v>827</v>
      </c>
      <c r="Q85" s="2" t="s">
        <v>818</v>
      </c>
      <c r="S85" s="2" t="str">
        <f>IF(F85="PTO",IF(INDEX(PTO!F:F,MATCH(_xlfn.NUMBERVALUE(HRS!C85),PTO!A:A,0),1)=HRS!G85,INDEX(PTO!G:G,MATCH(_xlfn.NUMBERVALUE(HRS!C85),PTO!A:A,0),1)),"")</f>
        <v>PTOS</v>
      </c>
    </row>
    <row r="86" spans="1:19" x14ac:dyDescent="0.2">
      <c r="A86" s="2" t="s">
        <v>798</v>
      </c>
      <c r="B86" s="2" t="s">
        <v>799</v>
      </c>
      <c r="C86" s="2" t="s">
        <v>3965</v>
      </c>
      <c r="D86" s="2" t="s">
        <v>3966</v>
      </c>
      <c r="E86" s="4">
        <v>44810</v>
      </c>
      <c r="F86" s="2" t="s">
        <v>66</v>
      </c>
      <c r="G86" s="5">
        <v>6</v>
      </c>
      <c r="H86" s="2" t="s">
        <v>803</v>
      </c>
      <c r="I86" s="2" t="s">
        <v>820</v>
      </c>
      <c r="J86" s="2" t="s">
        <v>821</v>
      </c>
      <c r="K86" s="2" t="s">
        <v>805</v>
      </c>
      <c r="L86" s="2" t="s">
        <v>806</v>
      </c>
      <c r="M86" s="2" t="s">
        <v>806</v>
      </c>
      <c r="N86" s="2" t="s">
        <v>807</v>
      </c>
      <c r="O86" s="2" t="s">
        <v>827</v>
      </c>
      <c r="Q86" s="2" t="s">
        <v>818</v>
      </c>
      <c r="S86" s="2" t="str">
        <f>IF(F86="PTO",IF(INDEX(PTO!F:F,MATCH(_xlfn.NUMBERVALUE(HRS!C86),PTO!A:A,0),1)=HRS!G86,INDEX(PTO!G:G,MATCH(_xlfn.NUMBERVALUE(HRS!C86),PTO!A:A,0),1)),"")</f>
        <v>PTOS</v>
      </c>
    </row>
    <row r="87" spans="1:19" x14ac:dyDescent="0.2">
      <c r="A87" s="2" t="s">
        <v>798</v>
      </c>
      <c r="B87" s="2" t="s">
        <v>799</v>
      </c>
      <c r="C87" s="2" t="s">
        <v>3965</v>
      </c>
      <c r="D87" s="2" t="s">
        <v>3966</v>
      </c>
      <c r="E87" s="4">
        <v>44811</v>
      </c>
      <c r="F87" s="2" t="s">
        <v>802</v>
      </c>
      <c r="G87" s="5">
        <v>6.05</v>
      </c>
      <c r="H87" s="2" t="s">
        <v>803</v>
      </c>
      <c r="I87" s="2" t="s">
        <v>820</v>
      </c>
      <c r="J87" s="2" t="s">
        <v>821</v>
      </c>
      <c r="K87" s="2" t="s">
        <v>805</v>
      </c>
      <c r="L87" s="2" t="s">
        <v>806</v>
      </c>
      <c r="M87" s="2" t="s">
        <v>806</v>
      </c>
      <c r="N87" s="2" t="s">
        <v>807</v>
      </c>
      <c r="O87" s="2" t="s">
        <v>827</v>
      </c>
      <c r="Q87" s="2" t="s">
        <v>818</v>
      </c>
      <c r="S87" s="2" t="str">
        <f>IF(F87="PTO",IF(INDEX(PTO!F:F,MATCH(_xlfn.NUMBERVALUE(HRS!C87),PTO!A:A,0),1)=HRS!G87,INDEX(PTO!G:G,MATCH(_xlfn.NUMBERVALUE(HRS!C87),PTO!A:A,0),1)),"")</f>
        <v/>
      </c>
    </row>
    <row r="88" spans="1:19" x14ac:dyDescent="0.2">
      <c r="A88" s="2" t="s">
        <v>798</v>
      </c>
      <c r="B88" s="2" t="s">
        <v>799</v>
      </c>
      <c r="C88" s="2" t="s">
        <v>3965</v>
      </c>
      <c r="D88" s="2" t="s">
        <v>3966</v>
      </c>
      <c r="E88" s="4">
        <v>44812</v>
      </c>
      <c r="F88" s="2" t="s">
        <v>802</v>
      </c>
      <c r="G88" s="5">
        <v>6.0666700000000002</v>
      </c>
      <c r="H88" s="2" t="s">
        <v>803</v>
      </c>
      <c r="I88" s="2" t="s">
        <v>820</v>
      </c>
      <c r="J88" s="2" t="s">
        <v>821</v>
      </c>
      <c r="K88" s="2" t="s">
        <v>805</v>
      </c>
      <c r="L88" s="2" t="s">
        <v>806</v>
      </c>
      <c r="M88" s="2" t="s">
        <v>806</v>
      </c>
      <c r="N88" s="2" t="s">
        <v>807</v>
      </c>
      <c r="O88" s="2" t="s">
        <v>827</v>
      </c>
      <c r="Q88" s="2" t="s">
        <v>818</v>
      </c>
      <c r="S88" s="2" t="str">
        <f>IF(F88="PTO",IF(INDEX(PTO!F:F,MATCH(_xlfn.NUMBERVALUE(HRS!C88),PTO!A:A,0),1)=HRS!G88,INDEX(PTO!G:G,MATCH(_xlfn.NUMBERVALUE(HRS!C88),PTO!A:A,0),1)),"")</f>
        <v/>
      </c>
    </row>
    <row r="89" spans="1:19" x14ac:dyDescent="0.2">
      <c r="A89" s="2" t="s">
        <v>798</v>
      </c>
      <c r="B89" s="2" t="s">
        <v>799</v>
      </c>
      <c r="C89" s="2" t="s">
        <v>3965</v>
      </c>
      <c r="D89" s="2" t="s">
        <v>3966</v>
      </c>
      <c r="E89" s="4">
        <v>44813</v>
      </c>
      <c r="F89" s="2" t="s">
        <v>802</v>
      </c>
      <c r="G89" s="5">
        <v>5.9333400000000003</v>
      </c>
      <c r="H89" s="2" t="s">
        <v>803</v>
      </c>
      <c r="I89" s="2" t="s">
        <v>820</v>
      </c>
      <c r="J89" s="2" t="s">
        <v>821</v>
      </c>
      <c r="K89" s="2" t="s">
        <v>805</v>
      </c>
      <c r="L89" s="2" t="s">
        <v>806</v>
      </c>
      <c r="M89" s="2" t="s">
        <v>806</v>
      </c>
      <c r="N89" s="2" t="s">
        <v>807</v>
      </c>
      <c r="O89" s="2" t="s">
        <v>827</v>
      </c>
      <c r="Q89" s="2" t="s">
        <v>818</v>
      </c>
      <c r="S89" s="2" t="str">
        <f>IF(F89="PTO",IF(INDEX(PTO!F:F,MATCH(_xlfn.NUMBERVALUE(HRS!C89),PTO!A:A,0),1)=HRS!G89,INDEX(PTO!G:G,MATCH(_xlfn.NUMBERVALUE(HRS!C89),PTO!A:A,0),1)),"")</f>
        <v/>
      </c>
    </row>
    <row r="90" spans="1:19" x14ac:dyDescent="0.2">
      <c r="A90" s="2" t="s">
        <v>798</v>
      </c>
      <c r="B90" s="2" t="s">
        <v>799</v>
      </c>
      <c r="C90" s="2" t="s">
        <v>971</v>
      </c>
      <c r="D90" s="2" t="s">
        <v>972</v>
      </c>
      <c r="E90" s="4">
        <v>44810</v>
      </c>
      <c r="F90" s="2" t="s">
        <v>802</v>
      </c>
      <c r="G90" s="5">
        <v>8</v>
      </c>
      <c r="H90" s="2" t="s">
        <v>803</v>
      </c>
      <c r="I90" s="2" t="s">
        <v>815</v>
      </c>
      <c r="J90" s="2" t="s">
        <v>816</v>
      </c>
      <c r="K90" s="2" t="s">
        <v>805</v>
      </c>
      <c r="L90" s="2" t="s">
        <v>806</v>
      </c>
      <c r="M90" s="2" t="s">
        <v>806</v>
      </c>
      <c r="N90" s="2" t="s">
        <v>807</v>
      </c>
      <c r="O90" s="2" t="s">
        <v>973</v>
      </c>
      <c r="Q90" s="2" t="s">
        <v>818</v>
      </c>
      <c r="S90" s="2" t="str">
        <f>IF(F90="PTO",IF(INDEX(PTO!F:F,MATCH(_xlfn.NUMBERVALUE(HRS!C90),PTO!A:A,0),1)=HRS!G90,INDEX(PTO!G:G,MATCH(_xlfn.NUMBERVALUE(HRS!C90),PTO!A:A,0),1)),"")</f>
        <v/>
      </c>
    </row>
    <row r="91" spans="1:19" x14ac:dyDescent="0.2">
      <c r="A91" s="2" t="s">
        <v>798</v>
      </c>
      <c r="B91" s="2" t="s">
        <v>799</v>
      </c>
      <c r="C91" s="2" t="s">
        <v>971</v>
      </c>
      <c r="D91" s="2" t="s">
        <v>972</v>
      </c>
      <c r="E91" s="4">
        <v>44811</v>
      </c>
      <c r="F91" s="2" t="s">
        <v>802</v>
      </c>
      <c r="G91" s="5">
        <v>8</v>
      </c>
      <c r="H91" s="2" t="s">
        <v>803</v>
      </c>
      <c r="I91" s="2" t="s">
        <v>815</v>
      </c>
      <c r="J91" s="2" t="s">
        <v>816</v>
      </c>
      <c r="K91" s="2" t="s">
        <v>805</v>
      </c>
      <c r="L91" s="2" t="s">
        <v>806</v>
      </c>
      <c r="M91" s="2" t="s">
        <v>806</v>
      </c>
      <c r="N91" s="2" t="s">
        <v>807</v>
      </c>
      <c r="O91" s="2" t="s">
        <v>973</v>
      </c>
      <c r="Q91" s="2" t="s">
        <v>818</v>
      </c>
      <c r="S91" s="2" t="str">
        <f>IF(F91="PTO",IF(INDEX(PTO!F:F,MATCH(_xlfn.NUMBERVALUE(HRS!C91),PTO!A:A,0),1)=HRS!G91,INDEX(PTO!G:G,MATCH(_xlfn.NUMBERVALUE(HRS!C91),PTO!A:A,0),1)),"")</f>
        <v/>
      </c>
    </row>
    <row r="92" spans="1:19" x14ac:dyDescent="0.2">
      <c r="A92" s="2" t="s">
        <v>798</v>
      </c>
      <c r="B92" s="2" t="s">
        <v>799</v>
      </c>
      <c r="C92" s="2" t="s">
        <v>971</v>
      </c>
      <c r="D92" s="2" t="s">
        <v>972</v>
      </c>
      <c r="E92" s="4">
        <v>44812</v>
      </c>
      <c r="F92" s="2" t="s">
        <v>802</v>
      </c>
      <c r="G92" s="5">
        <v>8.0166699999999995</v>
      </c>
      <c r="H92" s="2" t="s">
        <v>803</v>
      </c>
      <c r="I92" s="2" t="s">
        <v>815</v>
      </c>
      <c r="J92" s="2" t="s">
        <v>816</v>
      </c>
      <c r="K92" s="2" t="s">
        <v>805</v>
      </c>
      <c r="L92" s="2" t="s">
        <v>806</v>
      </c>
      <c r="M92" s="2" t="s">
        <v>806</v>
      </c>
      <c r="N92" s="2" t="s">
        <v>807</v>
      </c>
      <c r="O92" s="2" t="s">
        <v>973</v>
      </c>
      <c r="Q92" s="2" t="s">
        <v>818</v>
      </c>
      <c r="S92" s="2" t="str">
        <f>IF(F92="PTO",IF(INDEX(PTO!F:F,MATCH(_xlfn.NUMBERVALUE(HRS!C92),PTO!A:A,0),1)=HRS!G92,INDEX(PTO!G:G,MATCH(_xlfn.NUMBERVALUE(HRS!C92),PTO!A:A,0),1)),"")</f>
        <v/>
      </c>
    </row>
    <row r="93" spans="1:19" x14ac:dyDescent="0.2">
      <c r="A93" s="2" t="s">
        <v>798</v>
      </c>
      <c r="B93" s="2" t="s">
        <v>799</v>
      </c>
      <c r="C93" s="2" t="s">
        <v>971</v>
      </c>
      <c r="D93" s="2" t="s">
        <v>972</v>
      </c>
      <c r="E93" s="4">
        <v>44813</v>
      </c>
      <c r="F93" s="2" t="s">
        <v>802</v>
      </c>
      <c r="G93" s="5">
        <v>8</v>
      </c>
      <c r="H93" s="2" t="s">
        <v>803</v>
      </c>
      <c r="I93" s="2" t="s">
        <v>815</v>
      </c>
      <c r="J93" s="2" t="s">
        <v>816</v>
      </c>
      <c r="K93" s="2" t="s">
        <v>805</v>
      </c>
      <c r="L93" s="2" t="s">
        <v>806</v>
      </c>
      <c r="M93" s="2" t="s">
        <v>806</v>
      </c>
      <c r="N93" s="2" t="s">
        <v>807</v>
      </c>
      <c r="O93" s="2" t="s">
        <v>973</v>
      </c>
      <c r="Q93" s="2" t="s">
        <v>818</v>
      </c>
      <c r="S93" s="2" t="str">
        <f>IF(F93="PTO",IF(INDEX(PTO!F:F,MATCH(_xlfn.NUMBERVALUE(HRS!C93),PTO!A:A,0),1)=HRS!G93,INDEX(PTO!G:G,MATCH(_xlfn.NUMBERVALUE(HRS!C93),PTO!A:A,0),1)),"")</f>
        <v/>
      </c>
    </row>
    <row r="94" spans="1:19" x14ac:dyDescent="0.2">
      <c r="A94" s="2" t="s">
        <v>798</v>
      </c>
      <c r="B94" s="2" t="s">
        <v>799</v>
      </c>
      <c r="C94" s="2" t="s">
        <v>971</v>
      </c>
      <c r="D94" s="2" t="s">
        <v>972</v>
      </c>
      <c r="E94" s="4">
        <v>44814</v>
      </c>
      <c r="F94" s="2" t="s">
        <v>802</v>
      </c>
      <c r="G94" s="5">
        <v>7.9833299999999996</v>
      </c>
      <c r="H94" s="2" t="s">
        <v>803</v>
      </c>
      <c r="I94" s="2" t="s">
        <v>815</v>
      </c>
      <c r="J94" s="2" t="s">
        <v>816</v>
      </c>
      <c r="K94" s="2" t="s">
        <v>805</v>
      </c>
      <c r="L94" s="2" t="s">
        <v>806</v>
      </c>
      <c r="M94" s="2" t="s">
        <v>806</v>
      </c>
      <c r="N94" s="2" t="s">
        <v>807</v>
      </c>
      <c r="O94" s="2" t="s">
        <v>973</v>
      </c>
      <c r="Q94" s="2" t="s">
        <v>818</v>
      </c>
      <c r="S94" s="2" t="str">
        <f>IF(F94="PTO",IF(INDEX(PTO!F:F,MATCH(_xlfn.NUMBERVALUE(HRS!C94),PTO!A:A,0),1)=HRS!G94,INDEX(PTO!G:G,MATCH(_xlfn.NUMBERVALUE(HRS!C94),PTO!A:A,0),1)),"")</f>
        <v/>
      </c>
    </row>
    <row r="95" spans="1:19" x14ac:dyDescent="0.2">
      <c r="A95" s="2" t="s">
        <v>798</v>
      </c>
      <c r="B95" s="2" t="s">
        <v>799</v>
      </c>
      <c r="C95" s="2" t="s">
        <v>971</v>
      </c>
      <c r="D95" s="2" t="s">
        <v>972</v>
      </c>
      <c r="E95" s="4">
        <v>44814</v>
      </c>
      <c r="F95" s="2" t="s">
        <v>3980</v>
      </c>
      <c r="G95" s="5">
        <v>1.668E-2</v>
      </c>
      <c r="H95" s="2" t="s">
        <v>803</v>
      </c>
      <c r="I95" s="2" t="s">
        <v>815</v>
      </c>
      <c r="J95" s="2" t="s">
        <v>816</v>
      </c>
      <c r="K95" s="2" t="s">
        <v>805</v>
      </c>
      <c r="L95" s="2" t="s">
        <v>806</v>
      </c>
      <c r="M95" s="2" t="s">
        <v>806</v>
      </c>
      <c r="N95" s="2" t="s">
        <v>807</v>
      </c>
      <c r="O95" s="2" t="s">
        <v>973</v>
      </c>
      <c r="Q95" s="2" t="s">
        <v>818</v>
      </c>
      <c r="S95" s="2" t="str">
        <f>IF(F95="PTO",IF(INDEX(PTO!F:F,MATCH(_xlfn.NUMBERVALUE(HRS!C95),PTO!A:A,0),1)=HRS!G95,INDEX(PTO!G:G,MATCH(_xlfn.NUMBERVALUE(HRS!C95),PTO!A:A,0),1)),"")</f>
        <v/>
      </c>
    </row>
    <row r="96" spans="1:19" x14ac:dyDescent="0.2">
      <c r="A96" s="2" t="s">
        <v>798</v>
      </c>
      <c r="B96" s="2" t="s">
        <v>799</v>
      </c>
      <c r="C96" s="2" t="s">
        <v>843</v>
      </c>
      <c r="D96" s="2" t="s">
        <v>844</v>
      </c>
      <c r="E96" s="4">
        <v>44810</v>
      </c>
      <c r="F96" s="2" t="s">
        <v>802</v>
      </c>
      <c r="G96" s="5">
        <v>10.01667</v>
      </c>
      <c r="H96" s="2" t="s">
        <v>803</v>
      </c>
      <c r="I96" s="2" t="s">
        <v>845</v>
      </c>
      <c r="J96" s="2" t="s">
        <v>846</v>
      </c>
      <c r="K96" s="2" t="s">
        <v>805</v>
      </c>
      <c r="L96" s="2" t="s">
        <v>806</v>
      </c>
      <c r="M96" s="2" t="s">
        <v>806</v>
      </c>
      <c r="N96" s="2" t="s">
        <v>807</v>
      </c>
      <c r="O96" s="2" t="s">
        <v>808</v>
      </c>
      <c r="Q96" s="2" t="s">
        <v>465</v>
      </c>
      <c r="S96" s="2" t="str">
        <f>IF(F96="PTO",IF(INDEX(PTO!F:F,MATCH(_xlfn.NUMBERVALUE(HRS!C96),PTO!A:A,0),1)=HRS!G96,INDEX(PTO!G:G,MATCH(_xlfn.NUMBERVALUE(HRS!C96),PTO!A:A,0),1)),"")</f>
        <v/>
      </c>
    </row>
    <row r="97" spans="1:19" x14ac:dyDescent="0.2">
      <c r="A97" s="2" t="s">
        <v>798</v>
      </c>
      <c r="B97" s="2" t="s">
        <v>799</v>
      </c>
      <c r="C97" s="2" t="s">
        <v>843</v>
      </c>
      <c r="D97" s="2" t="s">
        <v>844</v>
      </c>
      <c r="E97" s="4">
        <v>44811</v>
      </c>
      <c r="F97" s="2" t="s">
        <v>802</v>
      </c>
      <c r="G97" s="5">
        <v>7.95</v>
      </c>
      <c r="H97" s="2" t="s">
        <v>803</v>
      </c>
      <c r="I97" s="2" t="s">
        <v>845</v>
      </c>
      <c r="J97" s="2" t="s">
        <v>846</v>
      </c>
      <c r="K97" s="2" t="s">
        <v>805</v>
      </c>
      <c r="L97" s="2" t="s">
        <v>806</v>
      </c>
      <c r="M97" s="2" t="s">
        <v>806</v>
      </c>
      <c r="N97" s="2" t="s">
        <v>807</v>
      </c>
      <c r="O97" s="2" t="s">
        <v>808</v>
      </c>
      <c r="Q97" s="2" t="s">
        <v>465</v>
      </c>
      <c r="S97" s="2" t="str">
        <f>IF(F97="PTO",IF(INDEX(PTO!F:F,MATCH(_xlfn.NUMBERVALUE(HRS!C97),PTO!A:A,0),1)=HRS!G97,INDEX(PTO!G:G,MATCH(_xlfn.NUMBERVALUE(HRS!C97),PTO!A:A,0),1)),"")</f>
        <v/>
      </c>
    </row>
    <row r="98" spans="1:19" x14ac:dyDescent="0.2">
      <c r="A98" s="2" t="s">
        <v>798</v>
      </c>
      <c r="B98" s="2" t="s">
        <v>799</v>
      </c>
      <c r="C98" s="2" t="s">
        <v>843</v>
      </c>
      <c r="D98" s="2" t="s">
        <v>844</v>
      </c>
      <c r="E98" s="4">
        <v>44812</v>
      </c>
      <c r="F98" s="2" t="s">
        <v>802</v>
      </c>
      <c r="G98" s="5">
        <v>8.0000099999999996</v>
      </c>
      <c r="H98" s="2" t="s">
        <v>803</v>
      </c>
      <c r="I98" s="2" t="s">
        <v>845</v>
      </c>
      <c r="J98" s="2" t="s">
        <v>846</v>
      </c>
      <c r="K98" s="2" t="s">
        <v>805</v>
      </c>
      <c r="L98" s="2" t="s">
        <v>806</v>
      </c>
      <c r="M98" s="2" t="s">
        <v>806</v>
      </c>
      <c r="N98" s="2" t="s">
        <v>807</v>
      </c>
      <c r="O98" s="2" t="s">
        <v>808</v>
      </c>
      <c r="Q98" s="2" t="s">
        <v>465</v>
      </c>
      <c r="S98" s="2" t="str">
        <f>IF(F98="PTO",IF(INDEX(PTO!F:F,MATCH(_xlfn.NUMBERVALUE(HRS!C98),PTO!A:A,0),1)=HRS!G98,INDEX(PTO!G:G,MATCH(_xlfn.NUMBERVALUE(HRS!C98),PTO!A:A,0),1)),"")</f>
        <v/>
      </c>
    </row>
    <row r="99" spans="1:19" x14ac:dyDescent="0.2">
      <c r="A99" s="2" t="s">
        <v>798</v>
      </c>
      <c r="B99" s="2" t="s">
        <v>799</v>
      </c>
      <c r="C99" s="2" t="s">
        <v>843</v>
      </c>
      <c r="D99" s="2" t="s">
        <v>844</v>
      </c>
      <c r="E99" s="4">
        <v>44813</v>
      </c>
      <c r="F99" s="2" t="s">
        <v>802</v>
      </c>
      <c r="G99" s="5">
        <v>8</v>
      </c>
      <c r="H99" s="2" t="s">
        <v>803</v>
      </c>
      <c r="I99" s="2" t="s">
        <v>845</v>
      </c>
      <c r="J99" s="2" t="s">
        <v>846</v>
      </c>
      <c r="K99" s="2" t="s">
        <v>805</v>
      </c>
      <c r="L99" s="2" t="s">
        <v>806</v>
      </c>
      <c r="M99" s="2" t="s">
        <v>806</v>
      </c>
      <c r="N99" s="2" t="s">
        <v>807</v>
      </c>
      <c r="O99" s="2" t="s">
        <v>808</v>
      </c>
      <c r="Q99" s="2" t="s">
        <v>465</v>
      </c>
      <c r="S99" s="2" t="str">
        <f>IF(F99="PTO",IF(INDEX(PTO!F:F,MATCH(_xlfn.NUMBERVALUE(HRS!C99),PTO!A:A,0),1)=HRS!G99,INDEX(PTO!G:G,MATCH(_xlfn.NUMBERVALUE(HRS!C99),PTO!A:A,0),1)),"")</f>
        <v/>
      </c>
    </row>
    <row r="100" spans="1:19" x14ac:dyDescent="0.2">
      <c r="A100" s="2" t="s">
        <v>798</v>
      </c>
      <c r="B100" s="2" t="s">
        <v>799</v>
      </c>
      <c r="C100" s="2" t="s">
        <v>847</v>
      </c>
      <c r="D100" s="2" t="s">
        <v>848</v>
      </c>
      <c r="E100" s="4">
        <v>44809</v>
      </c>
      <c r="F100" s="2" t="s">
        <v>66</v>
      </c>
      <c r="G100" s="5">
        <v>6</v>
      </c>
      <c r="H100" s="2" t="s">
        <v>803</v>
      </c>
      <c r="I100" s="2" t="s">
        <v>836</v>
      </c>
      <c r="J100" s="2" t="s">
        <v>837</v>
      </c>
      <c r="K100" s="2" t="s">
        <v>805</v>
      </c>
      <c r="L100" s="2" t="s">
        <v>806</v>
      </c>
      <c r="M100" s="2" t="s">
        <v>806</v>
      </c>
      <c r="N100" s="2" t="s">
        <v>807</v>
      </c>
      <c r="O100" s="2" t="s">
        <v>808</v>
      </c>
      <c r="Q100" s="2" t="s">
        <v>465</v>
      </c>
      <c r="S100" s="2" t="str">
        <f>IF(F100="PTO",IF(INDEX(PTO!F:F,MATCH(_xlfn.NUMBERVALUE(HRS!C100),PTO!A:A,0),1)=HRS!G100,INDEX(PTO!G:G,MATCH(_xlfn.NUMBERVALUE(HRS!C100),PTO!A:A,0),1)),"")</f>
        <v>PTOU</v>
      </c>
    </row>
    <row r="101" spans="1:19" x14ac:dyDescent="0.2">
      <c r="A101" s="2" t="s">
        <v>798</v>
      </c>
      <c r="B101" s="2" t="s">
        <v>799</v>
      </c>
      <c r="C101" s="2" t="s">
        <v>847</v>
      </c>
      <c r="D101" s="2" t="s">
        <v>848</v>
      </c>
      <c r="E101" s="4">
        <v>44810</v>
      </c>
      <c r="F101" s="2" t="s">
        <v>802</v>
      </c>
      <c r="G101" s="5">
        <v>10.06667</v>
      </c>
      <c r="H101" s="2" t="s">
        <v>803</v>
      </c>
      <c r="I101" s="2" t="s">
        <v>836</v>
      </c>
      <c r="J101" s="2" t="s">
        <v>837</v>
      </c>
      <c r="K101" s="2" t="s">
        <v>805</v>
      </c>
      <c r="L101" s="2" t="s">
        <v>806</v>
      </c>
      <c r="M101" s="2" t="s">
        <v>806</v>
      </c>
      <c r="N101" s="2" t="s">
        <v>807</v>
      </c>
      <c r="O101" s="2" t="s">
        <v>808</v>
      </c>
      <c r="Q101" s="2" t="s">
        <v>465</v>
      </c>
      <c r="S101" s="2" t="str">
        <f>IF(F101="PTO",IF(INDEX(PTO!F:F,MATCH(_xlfn.NUMBERVALUE(HRS!C101),PTO!A:A,0),1)=HRS!G101,INDEX(PTO!G:G,MATCH(_xlfn.NUMBERVALUE(HRS!C101),PTO!A:A,0),1)),"")</f>
        <v/>
      </c>
    </row>
    <row r="102" spans="1:19" x14ac:dyDescent="0.2">
      <c r="A102" s="2" t="s">
        <v>798</v>
      </c>
      <c r="B102" s="2" t="s">
        <v>799</v>
      </c>
      <c r="C102" s="2" t="s">
        <v>847</v>
      </c>
      <c r="D102" s="2" t="s">
        <v>848</v>
      </c>
      <c r="E102" s="4">
        <v>44811</v>
      </c>
      <c r="F102" s="2" t="s">
        <v>802</v>
      </c>
      <c r="G102" s="5">
        <v>8.0666600000000006</v>
      </c>
      <c r="H102" s="2" t="s">
        <v>803</v>
      </c>
      <c r="I102" s="2" t="s">
        <v>836</v>
      </c>
      <c r="J102" s="2" t="s">
        <v>837</v>
      </c>
      <c r="K102" s="2" t="s">
        <v>805</v>
      </c>
      <c r="L102" s="2" t="s">
        <v>806</v>
      </c>
      <c r="M102" s="2" t="s">
        <v>806</v>
      </c>
      <c r="N102" s="2" t="s">
        <v>807</v>
      </c>
      <c r="O102" s="2" t="s">
        <v>808</v>
      </c>
      <c r="Q102" s="2" t="s">
        <v>465</v>
      </c>
      <c r="S102" s="2" t="str">
        <f>IF(F102="PTO",IF(INDEX(PTO!F:F,MATCH(_xlfn.NUMBERVALUE(HRS!C102),PTO!A:A,0),1)=HRS!G102,INDEX(PTO!G:G,MATCH(_xlfn.NUMBERVALUE(HRS!C102),PTO!A:A,0),1)),"")</f>
        <v/>
      </c>
    </row>
    <row r="103" spans="1:19" x14ac:dyDescent="0.2">
      <c r="A103" s="2" t="s">
        <v>798</v>
      </c>
      <c r="B103" s="2" t="s">
        <v>799</v>
      </c>
      <c r="C103" s="2" t="s">
        <v>847</v>
      </c>
      <c r="D103" s="2" t="s">
        <v>848</v>
      </c>
      <c r="E103" s="4">
        <v>44812</v>
      </c>
      <c r="F103" s="2" t="s">
        <v>802</v>
      </c>
      <c r="G103" s="5">
        <v>8.0333400000000008</v>
      </c>
      <c r="H103" s="2" t="s">
        <v>803</v>
      </c>
      <c r="I103" s="2" t="s">
        <v>836</v>
      </c>
      <c r="J103" s="2" t="s">
        <v>837</v>
      </c>
      <c r="K103" s="2" t="s">
        <v>805</v>
      </c>
      <c r="L103" s="2" t="s">
        <v>806</v>
      </c>
      <c r="M103" s="2" t="s">
        <v>806</v>
      </c>
      <c r="N103" s="2" t="s">
        <v>807</v>
      </c>
      <c r="O103" s="2" t="s">
        <v>808</v>
      </c>
      <c r="Q103" s="2" t="s">
        <v>465</v>
      </c>
      <c r="S103" s="2" t="str">
        <f>IF(F103="PTO",IF(INDEX(PTO!F:F,MATCH(_xlfn.NUMBERVALUE(HRS!C103),PTO!A:A,0),1)=HRS!G103,INDEX(PTO!G:G,MATCH(_xlfn.NUMBERVALUE(HRS!C103),PTO!A:A,0),1)),"")</f>
        <v/>
      </c>
    </row>
    <row r="104" spans="1:19" x14ac:dyDescent="0.2">
      <c r="A104" s="2" t="s">
        <v>798</v>
      </c>
      <c r="B104" s="2" t="s">
        <v>799</v>
      </c>
      <c r="C104" s="2" t="s">
        <v>847</v>
      </c>
      <c r="D104" s="2" t="s">
        <v>848</v>
      </c>
      <c r="E104" s="4">
        <v>44813</v>
      </c>
      <c r="F104" s="2" t="s">
        <v>66</v>
      </c>
      <c r="G104" s="5">
        <v>2</v>
      </c>
      <c r="H104" s="2" t="s">
        <v>803</v>
      </c>
      <c r="I104" s="2" t="s">
        <v>836</v>
      </c>
      <c r="J104" s="2" t="s">
        <v>837</v>
      </c>
      <c r="K104" s="2" t="s">
        <v>805</v>
      </c>
      <c r="L104" s="2" t="s">
        <v>806</v>
      </c>
      <c r="M104" s="2" t="s">
        <v>806</v>
      </c>
      <c r="N104" s="2" t="s">
        <v>807</v>
      </c>
      <c r="O104" s="2" t="s">
        <v>808</v>
      </c>
      <c r="Q104" s="2" t="s">
        <v>465</v>
      </c>
      <c r="S104" s="2" t="b">
        <f>IF(F104="PTO",IF(INDEX(PTO!F:F,MATCH(_xlfn.NUMBERVALUE(HRS!C104),PTO!A:A,0),1)=HRS!G104,INDEX(PTO!G:G,MATCH(_xlfn.NUMBERVALUE(HRS!C104),PTO!A:A,0),1)),"")</f>
        <v>0</v>
      </c>
    </row>
    <row r="105" spans="1:19" x14ac:dyDescent="0.2">
      <c r="A105" s="2" t="s">
        <v>798</v>
      </c>
      <c r="B105" s="2" t="s">
        <v>799</v>
      </c>
      <c r="C105" s="2" t="s">
        <v>847</v>
      </c>
      <c r="D105" s="2" t="s">
        <v>848</v>
      </c>
      <c r="E105" s="4">
        <v>44813</v>
      </c>
      <c r="F105" s="2" t="s">
        <v>802</v>
      </c>
      <c r="G105" s="5">
        <v>6.1666800000000004</v>
      </c>
      <c r="H105" s="2" t="s">
        <v>803</v>
      </c>
      <c r="I105" s="2" t="s">
        <v>836</v>
      </c>
      <c r="J105" s="2" t="s">
        <v>837</v>
      </c>
      <c r="K105" s="2" t="s">
        <v>805</v>
      </c>
      <c r="L105" s="2" t="s">
        <v>806</v>
      </c>
      <c r="M105" s="2" t="s">
        <v>806</v>
      </c>
      <c r="N105" s="2" t="s">
        <v>807</v>
      </c>
      <c r="O105" s="2" t="s">
        <v>808</v>
      </c>
      <c r="Q105" s="2" t="s">
        <v>465</v>
      </c>
      <c r="S105" s="2" t="str">
        <f>IF(F105="PTO",IF(INDEX(PTO!F:F,MATCH(_xlfn.NUMBERVALUE(HRS!C105),PTO!A:A,0),1)=HRS!G105,INDEX(PTO!G:G,MATCH(_xlfn.NUMBERVALUE(HRS!C105),PTO!A:A,0),1)),"")</f>
        <v/>
      </c>
    </row>
    <row r="106" spans="1:19" x14ac:dyDescent="0.2">
      <c r="A106" s="2" t="s">
        <v>798</v>
      </c>
      <c r="B106" s="2" t="s">
        <v>799</v>
      </c>
      <c r="C106" s="2" t="s">
        <v>849</v>
      </c>
      <c r="D106" s="2" t="s">
        <v>850</v>
      </c>
      <c r="E106" s="4">
        <v>44809</v>
      </c>
      <c r="F106" s="2" t="s">
        <v>802</v>
      </c>
      <c r="G106" s="5">
        <v>8.6000099999999993</v>
      </c>
      <c r="H106" s="2" t="s">
        <v>803</v>
      </c>
      <c r="I106" s="2" t="s">
        <v>820</v>
      </c>
      <c r="J106" s="2" t="s">
        <v>821</v>
      </c>
      <c r="K106" s="2" t="s">
        <v>805</v>
      </c>
      <c r="L106" s="2" t="s">
        <v>806</v>
      </c>
      <c r="M106" s="2" t="s">
        <v>806</v>
      </c>
      <c r="N106" s="2" t="s">
        <v>807</v>
      </c>
      <c r="O106" s="2" t="s">
        <v>827</v>
      </c>
      <c r="Q106" s="2" t="s">
        <v>818</v>
      </c>
      <c r="S106" s="2" t="str">
        <f>IF(F106="PTO",IF(INDEX(PTO!F:F,MATCH(_xlfn.NUMBERVALUE(HRS!C106),PTO!A:A,0),1)=HRS!G106,INDEX(PTO!G:G,MATCH(_xlfn.NUMBERVALUE(HRS!C106),PTO!A:A,0),1)),"")</f>
        <v/>
      </c>
    </row>
    <row r="107" spans="1:19" x14ac:dyDescent="0.2">
      <c r="A107" s="2" t="s">
        <v>798</v>
      </c>
      <c r="B107" s="2" t="s">
        <v>799</v>
      </c>
      <c r="C107" s="2" t="s">
        <v>849</v>
      </c>
      <c r="D107" s="2" t="s">
        <v>850</v>
      </c>
      <c r="E107" s="4">
        <v>44810</v>
      </c>
      <c r="F107" s="2" t="s">
        <v>802</v>
      </c>
      <c r="G107" s="5">
        <v>8.0499899999999993</v>
      </c>
      <c r="H107" s="2" t="s">
        <v>803</v>
      </c>
      <c r="I107" s="2" t="s">
        <v>820</v>
      </c>
      <c r="J107" s="2" t="s">
        <v>821</v>
      </c>
      <c r="K107" s="2" t="s">
        <v>805</v>
      </c>
      <c r="L107" s="2" t="s">
        <v>806</v>
      </c>
      <c r="M107" s="2" t="s">
        <v>806</v>
      </c>
      <c r="N107" s="2" t="s">
        <v>807</v>
      </c>
      <c r="O107" s="2" t="s">
        <v>827</v>
      </c>
      <c r="Q107" s="2" t="s">
        <v>818</v>
      </c>
      <c r="S107" s="2" t="str">
        <f>IF(F107="PTO",IF(INDEX(PTO!F:F,MATCH(_xlfn.NUMBERVALUE(HRS!C107),PTO!A:A,0),1)=HRS!G107,INDEX(PTO!G:G,MATCH(_xlfn.NUMBERVALUE(HRS!C107),PTO!A:A,0),1)),"")</f>
        <v/>
      </c>
    </row>
    <row r="108" spans="1:19" x14ac:dyDescent="0.2">
      <c r="A108" s="2" t="s">
        <v>798</v>
      </c>
      <c r="B108" s="2" t="s">
        <v>799</v>
      </c>
      <c r="C108" s="2" t="s">
        <v>849</v>
      </c>
      <c r="D108" s="2" t="s">
        <v>850</v>
      </c>
      <c r="E108" s="4">
        <v>44811</v>
      </c>
      <c r="F108" s="2" t="s">
        <v>802</v>
      </c>
      <c r="G108" s="5">
        <v>7.23332</v>
      </c>
      <c r="H108" s="2" t="s">
        <v>803</v>
      </c>
      <c r="I108" s="2" t="s">
        <v>820</v>
      </c>
      <c r="J108" s="2" t="s">
        <v>821</v>
      </c>
      <c r="K108" s="2" t="s">
        <v>805</v>
      </c>
      <c r="L108" s="2" t="s">
        <v>806</v>
      </c>
      <c r="M108" s="2" t="s">
        <v>806</v>
      </c>
      <c r="N108" s="2" t="s">
        <v>807</v>
      </c>
      <c r="O108" s="2" t="s">
        <v>827</v>
      </c>
      <c r="Q108" s="2" t="s">
        <v>818</v>
      </c>
      <c r="S108" s="2" t="str">
        <f>IF(F108="PTO",IF(INDEX(PTO!F:F,MATCH(_xlfn.NUMBERVALUE(HRS!C108),PTO!A:A,0),1)=HRS!G108,INDEX(PTO!G:G,MATCH(_xlfn.NUMBERVALUE(HRS!C108),PTO!A:A,0),1)),"")</f>
        <v/>
      </c>
    </row>
    <row r="109" spans="1:19" x14ac:dyDescent="0.2">
      <c r="A109" s="2" t="s">
        <v>798</v>
      </c>
      <c r="B109" s="2" t="s">
        <v>799</v>
      </c>
      <c r="C109" s="2" t="s">
        <v>849</v>
      </c>
      <c r="D109" s="2" t="s">
        <v>850</v>
      </c>
      <c r="E109" s="4">
        <v>44813</v>
      </c>
      <c r="F109" s="2" t="s">
        <v>802</v>
      </c>
      <c r="G109" s="5">
        <v>7</v>
      </c>
      <c r="H109" s="2" t="s">
        <v>803</v>
      </c>
      <c r="I109" s="2" t="s">
        <v>820</v>
      </c>
      <c r="J109" s="2" t="s">
        <v>821</v>
      </c>
      <c r="K109" s="2" t="s">
        <v>805</v>
      </c>
      <c r="L109" s="2" t="s">
        <v>806</v>
      </c>
      <c r="M109" s="2" t="s">
        <v>806</v>
      </c>
      <c r="N109" s="2" t="s">
        <v>807</v>
      </c>
      <c r="O109" s="2" t="s">
        <v>827</v>
      </c>
      <c r="Q109" s="2" t="s">
        <v>818</v>
      </c>
      <c r="S109" s="2" t="str">
        <f>IF(F109="PTO",IF(INDEX(PTO!F:F,MATCH(_xlfn.NUMBERVALUE(HRS!C109),PTO!A:A,0),1)=HRS!G109,INDEX(PTO!G:G,MATCH(_xlfn.NUMBERVALUE(HRS!C109),PTO!A:A,0),1)),"")</f>
        <v/>
      </c>
    </row>
    <row r="110" spans="1:19" x14ac:dyDescent="0.2">
      <c r="A110" s="2" t="s">
        <v>798</v>
      </c>
      <c r="B110" s="2" t="s">
        <v>799</v>
      </c>
      <c r="C110" s="2" t="s">
        <v>849</v>
      </c>
      <c r="D110" s="2" t="s">
        <v>850</v>
      </c>
      <c r="E110" s="4">
        <v>44814</v>
      </c>
      <c r="F110" s="2" t="s">
        <v>802</v>
      </c>
      <c r="G110" s="5">
        <v>6.0833399999999997</v>
      </c>
      <c r="H110" s="2" t="s">
        <v>803</v>
      </c>
      <c r="I110" s="2" t="s">
        <v>820</v>
      </c>
      <c r="J110" s="2" t="s">
        <v>821</v>
      </c>
      <c r="K110" s="2" t="s">
        <v>805</v>
      </c>
      <c r="L110" s="2" t="s">
        <v>806</v>
      </c>
      <c r="M110" s="2" t="s">
        <v>806</v>
      </c>
      <c r="N110" s="2" t="s">
        <v>807</v>
      </c>
      <c r="O110" s="2" t="s">
        <v>827</v>
      </c>
      <c r="Q110" s="2" t="s">
        <v>818</v>
      </c>
      <c r="S110" s="2" t="str">
        <f>IF(F110="PTO",IF(INDEX(PTO!F:F,MATCH(_xlfn.NUMBERVALUE(HRS!C110),PTO!A:A,0),1)=HRS!G110,INDEX(PTO!G:G,MATCH(_xlfn.NUMBERVALUE(HRS!C110),PTO!A:A,0),1)),"")</f>
        <v/>
      </c>
    </row>
    <row r="111" spans="1:19" x14ac:dyDescent="0.2">
      <c r="A111" s="2" t="s">
        <v>798</v>
      </c>
      <c r="B111" s="2" t="s">
        <v>799</v>
      </c>
      <c r="C111" s="2" t="s">
        <v>849</v>
      </c>
      <c r="D111" s="2" t="s">
        <v>850</v>
      </c>
      <c r="E111" s="4">
        <v>44815</v>
      </c>
      <c r="F111" s="2" t="s">
        <v>802</v>
      </c>
      <c r="G111" s="5">
        <v>3.0333399999999999</v>
      </c>
      <c r="H111" s="2" t="s">
        <v>803</v>
      </c>
      <c r="I111" s="2" t="s">
        <v>820</v>
      </c>
      <c r="J111" s="2" t="s">
        <v>821</v>
      </c>
      <c r="K111" s="2" t="s">
        <v>805</v>
      </c>
      <c r="L111" s="2" t="s">
        <v>806</v>
      </c>
      <c r="M111" s="2" t="s">
        <v>806</v>
      </c>
      <c r="N111" s="2" t="s">
        <v>807</v>
      </c>
      <c r="O111" s="2" t="s">
        <v>827</v>
      </c>
      <c r="Q111" s="2" t="s">
        <v>818</v>
      </c>
      <c r="S111" s="2" t="str">
        <f>IF(F111="PTO",IF(INDEX(PTO!F:F,MATCH(_xlfn.NUMBERVALUE(HRS!C111),PTO!A:A,0),1)=HRS!G111,INDEX(PTO!G:G,MATCH(_xlfn.NUMBERVALUE(HRS!C111),PTO!A:A,0),1)),"")</f>
        <v/>
      </c>
    </row>
    <row r="112" spans="1:19" x14ac:dyDescent="0.2">
      <c r="A112" s="2" t="s">
        <v>798</v>
      </c>
      <c r="B112" s="2" t="s">
        <v>799</v>
      </c>
      <c r="C112" s="2" t="s">
        <v>849</v>
      </c>
      <c r="D112" s="2" t="s">
        <v>850</v>
      </c>
      <c r="E112" s="4">
        <v>44815</v>
      </c>
      <c r="F112" s="2" t="s">
        <v>3980</v>
      </c>
      <c r="G112" s="5">
        <v>1.0166599999999999</v>
      </c>
      <c r="H112" s="2" t="s">
        <v>803</v>
      </c>
      <c r="I112" s="2" t="s">
        <v>820</v>
      </c>
      <c r="J112" s="2" t="s">
        <v>821</v>
      </c>
      <c r="K112" s="2" t="s">
        <v>805</v>
      </c>
      <c r="L112" s="2" t="s">
        <v>806</v>
      </c>
      <c r="M112" s="2" t="s">
        <v>806</v>
      </c>
      <c r="N112" s="2" t="s">
        <v>807</v>
      </c>
      <c r="O112" s="2" t="s">
        <v>827</v>
      </c>
      <c r="Q112" s="2" t="s">
        <v>818</v>
      </c>
      <c r="S112" s="2" t="str">
        <f>IF(F112="PTO",IF(INDEX(PTO!F:F,MATCH(_xlfn.NUMBERVALUE(HRS!C112),PTO!A:A,0),1)=HRS!G112,INDEX(PTO!G:G,MATCH(_xlfn.NUMBERVALUE(HRS!C112),PTO!A:A,0),1)),"")</f>
        <v/>
      </c>
    </row>
    <row r="113" spans="1:19" x14ac:dyDescent="0.2">
      <c r="A113" s="2" t="s">
        <v>798</v>
      </c>
      <c r="B113" s="2" t="s">
        <v>799</v>
      </c>
      <c r="C113" s="2" t="s">
        <v>851</v>
      </c>
      <c r="D113" s="2" t="s">
        <v>852</v>
      </c>
      <c r="E113" s="4">
        <v>44809</v>
      </c>
      <c r="F113" s="2" t="s">
        <v>802</v>
      </c>
      <c r="G113" s="5">
        <v>8.0833300000000001</v>
      </c>
      <c r="H113" s="2" t="s">
        <v>803</v>
      </c>
      <c r="I113" s="2" t="s">
        <v>815</v>
      </c>
      <c r="J113" s="2" t="s">
        <v>816</v>
      </c>
      <c r="K113" s="2" t="s">
        <v>805</v>
      </c>
      <c r="L113" s="2" t="s">
        <v>806</v>
      </c>
      <c r="M113" s="2" t="s">
        <v>806</v>
      </c>
      <c r="N113" s="2" t="s">
        <v>807</v>
      </c>
      <c r="O113" s="2" t="s">
        <v>817</v>
      </c>
      <c r="Q113" s="2" t="s">
        <v>818</v>
      </c>
      <c r="S113" s="2" t="str">
        <f>IF(F113="PTO",IF(INDEX(PTO!F:F,MATCH(_xlfn.NUMBERVALUE(HRS!C113),PTO!A:A,0),1)=HRS!G113,INDEX(PTO!G:G,MATCH(_xlfn.NUMBERVALUE(HRS!C113),PTO!A:A,0),1)),"")</f>
        <v/>
      </c>
    </row>
    <row r="114" spans="1:19" x14ac:dyDescent="0.2">
      <c r="A114" s="2" t="s">
        <v>798</v>
      </c>
      <c r="B114" s="2" t="s">
        <v>799</v>
      </c>
      <c r="C114" s="2" t="s">
        <v>851</v>
      </c>
      <c r="D114" s="2" t="s">
        <v>852</v>
      </c>
      <c r="E114" s="4">
        <v>44809</v>
      </c>
      <c r="F114" s="2" t="s">
        <v>3784</v>
      </c>
      <c r="G114" s="5">
        <v>8</v>
      </c>
      <c r="H114" s="2" t="s">
        <v>803</v>
      </c>
      <c r="I114" s="2" t="s">
        <v>815</v>
      </c>
      <c r="J114" s="2" t="s">
        <v>816</v>
      </c>
      <c r="K114" s="2" t="s">
        <v>805</v>
      </c>
      <c r="L114" s="2" t="s">
        <v>806</v>
      </c>
      <c r="M114" s="2" t="s">
        <v>806</v>
      </c>
      <c r="N114" s="2" t="s">
        <v>807</v>
      </c>
      <c r="O114" s="2" t="s">
        <v>817</v>
      </c>
      <c r="Q114" s="2" t="s">
        <v>818</v>
      </c>
      <c r="S114" s="2" t="str">
        <f>IF(F114="PTO",IF(INDEX(PTO!F:F,MATCH(_xlfn.NUMBERVALUE(HRS!C114),PTO!A:A,0),1)=HRS!G114,INDEX(PTO!G:G,MATCH(_xlfn.NUMBERVALUE(HRS!C114),PTO!A:A,0),1)),"")</f>
        <v/>
      </c>
    </row>
    <row r="115" spans="1:19" x14ac:dyDescent="0.2">
      <c r="A115" s="2" t="s">
        <v>798</v>
      </c>
      <c r="B115" s="2" t="s">
        <v>799</v>
      </c>
      <c r="C115" s="2" t="s">
        <v>851</v>
      </c>
      <c r="D115" s="2" t="s">
        <v>852</v>
      </c>
      <c r="E115" s="4">
        <v>44810</v>
      </c>
      <c r="F115" s="2" t="s">
        <v>802</v>
      </c>
      <c r="G115" s="5">
        <v>8.4333399999999994</v>
      </c>
      <c r="H115" s="2" t="s">
        <v>803</v>
      </c>
      <c r="I115" s="2" t="s">
        <v>815</v>
      </c>
      <c r="J115" s="2" t="s">
        <v>816</v>
      </c>
      <c r="K115" s="2" t="s">
        <v>805</v>
      </c>
      <c r="L115" s="2" t="s">
        <v>806</v>
      </c>
      <c r="M115" s="2" t="s">
        <v>806</v>
      </c>
      <c r="N115" s="2" t="s">
        <v>807</v>
      </c>
      <c r="O115" s="2" t="s">
        <v>817</v>
      </c>
      <c r="Q115" s="2" t="s">
        <v>818</v>
      </c>
      <c r="S115" s="2" t="str">
        <f>IF(F115="PTO",IF(INDEX(PTO!F:F,MATCH(_xlfn.NUMBERVALUE(HRS!C115),PTO!A:A,0),1)=HRS!G115,INDEX(PTO!G:G,MATCH(_xlfn.NUMBERVALUE(HRS!C115),PTO!A:A,0),1)),"")</f>
        <v/>
      </c>
    </row>
    <row r="116" spans="1:19" x14ac:dyDescent="0.2">
      <c r="A116" s="2" t="s">
        <v>798</v>
      </c>
      <c r="B116" s="2" t="s">
        <v>799</v>
      </c>
      <c r="C116" s="2" t="s">
        <v>851</v>
      </c>
      <c r="D116" s="2" t="s">
        <v>852</v>
      </c>
      <c r="E116" s="4">
        <v>44811</v>
      </c>
      <c r="F116" s="2" t="s">
        <v>802</v>
      </c>
      <c r="G116" s="5">
        <v>8.2166599999999992</v>
      </c>
      <c r="H116" s="2" t="s">
        <v>803</v>
      </c>
      <c r="I116" s="2" t="s">
        <v>815</v>
      </c>
      <c r="J116" s="2" t="s">
        <v>816</v>
      </c>
      <c r="K116" s="2" t="s">
        <v>805</v>
      </c>
      <c r="L116" s="2" t="s">
        <v>806</v>
      </c>
      <c r="M116" s="2" t="s">
        <v>806</v>
      </c>
      <c r="N116" s="2" t="s">
        <v>807</v>
      </c>
      <c r="O116" s="2" t="s">
        <v>817</v>
      </c>
      <c r="Q116" s="2" t="s">
        <v>818</v>
      </c>
      <c r="S116" s="2" t="str">
        <f>IF(F116="PTO",IF(INDEX(PTO!F:F,MATCH(_xlfn.NUMBERVALUE(HRS!C116),PTO!A:A,0),1)=HRS!G116,INDEX(PTO!G:G,MATCH(_xlfn.NUMBERVALUE(HRS!C116),PTO!A:A,0),1)),"")</f>
        <v/>
      </c>
    </row>
    <row r="117" spans="1:19" x14ac:dyDescent="0.2">
      <c r="A117" s="2" t="s">
        <v>798</v>
      </c>
      <c r="B117" s="2" t="s">
        <v>799</v>
      </c>
      <c r="C117" s="2" t="s">
        <v>851</v>
      </c>
      <c r="D117" s="2" t="s">
        <v>852</v>
      </c>
      <c r="E117" s="4">
        <v>44812</v>
      </c>
      <c r="F117" s="2" t="s">
        <v>802</v>
      </c>
      <c r="G117" s="5">
        <v>8.0666700000000002</v>
      </c>
      <c r="H117" s="2" t="s">
        <v>803</v>
      </c>
      <c r="I117" s="2" t="s">
        <v>815</v>
      </c>
      <c r="J117" s="2" t="s">
        <v>816</v>
      </c>
      <c r="K117" s="2" t="s">
        <v>805</v>
      </c>
      <c r="L117" s="2" t="s">
        <v>806</v>
      </c>
      <c r="M117" s="2" t="s">
        <v>806</v>
      </c>
      <c r="N117" s="2" t="s">
        <v>807</v>
      </c>
      <c r="O117" s="2" t="s">
        <v>817</v>
      </c>
      <c r="Q117" s="2" t="s">
        <v>818</v>
      </c>
      <c r="S117" s="2" t="str">
        <f>IF(F117="PTO",IF(INDEX(PTO!F:F,MATCH(_xlfn.NUMBERVALUE(HRS!C117),PTO!A:A,0),1)=HRS!G117,INDEX(PTO!G:G,MATCH(_xlfn.NUMBERVALUE(HRS!C117),PTO!A:A,0),1)),"")</f>
        <v/>
      </c>
    </row>
    <row r="118" spans="1:19" x14ac:dyDescent="0.2">
      <c r="A118" s="2" t="s">
        <v>798</v>
      </c>
      <c r="B118" s="2" t="s">
        <v>799</v>
      </c>
      <c r="C118" s="2" t="s">
        <v>851</v>
      </c>
      <c r="D118" s="2" t="s">
        <v>852</v>
      </c>
      <c r="E118" s="4">
        <v>44813</v>
      </c>
      <c r="F118" s="2" t="s">
        <v>802</v>
      </c>
      <c r="G118" s="5">
        <v>7.2</v>
      </c>
      <c r="H118" s="2" t="s">
        <v>803</v>
      </c>
      <c r="I118" s="2" t="s">
        <v>815</v>
      </c>
      <c r="J118" s="2" t="s">
        <v>816</v>
      </c>
      <c r="K118" s="2" t="s">
        <v>805</v>
      </c>
      <c r="L118" s="2" t="s">
        <v>806</v>
      </c>
      <c r="M118" s="2" t="s">
        <v>806</v>
      </c>
      <c r="N118" s="2" t="s">
        <v>807</v>
      </c>
      <c r="O118" s="2" t="s">
        <v>817</v>
      </c>
      <c r="Q118" s="2" t="s">
        <v>818</v>
      </c>
      <c r="S118" s="2" t="str">
        <f>IF(F118="PTO",IF(INDEX(PTO!F:F,MATCH(_xlfn.NUMBERVALUE(HRS!C118),PTO!A:A,0),1)=HRS!G118,INDEX(PTO!G:G,MATCH(_xlfn.NUMBERVALUE(HRS!C118),PTO!A:A,0),1)),"")</f>
        <v/>
      </c>
    </row>
    <row r="119" spans="1:19" x14ac:dyDescent="0.2">
      <c r="A119" s="2" t="s">
        <v>798</v>
      </c>
      <c r="B119" s="2" t="s">
        <v>799</v>
      </c>
      <c r="C119" s="2" t="s">
        <v>851</v>
      </c>
      <c r="D119" s="2" t="s">
        <v>852</v>
      </c>
      <c r="E119" s="4">
        <v>44813</v>
      </c>
      <c r="F119" s="2" t="s">
        <v>3980</v>
      </c>
      <c r="G119" s="5">
        <v>0.11666</v>
      </c>
      <c r="H119" s="2" t="s">
        <v>803</v>
      </c>
      <c r="I119" s="2" t="s">
        <v>815</v>
      </c>
      <c r="J119" s="2" t="s">
        <v>816</v>
      </c>
      <c r="K119" s="2" t="s">
        <v>805</v>
      </c>
      <c r="L119" s="2" t="s">
        <v>806</v>
      </c>
      <c r="M119" s="2" t="s">
        <v>806</v>
      </c>
      <c r="N119" s="2" t="s">
        <v>807</v>
      </c>
      <c r="O119" s="2" t="s">
        <v>817</v>
      </c>
      <c r="Q119" s="2" t="s">
        <v>818</v>
      </c>
      <c r="S119" s="2" t="str">
        <f>IF(F119="PTO",IF(INDEX(PTO!F:F,MATCH(_xlfn.NUMBERVALUE(HRS!C119),PTO!A:A,0),1)=HRS!G119,INDEX(PTO!G:G,MATCH(_xlfn.NUMBERVALUE(HRS!C119),PTO!A:A,0),1)),"")</f>
        <v/>
      </c>
    </row>
    <row r="120" spans="1:19" x14ac:dyDescent="0.2">
      <c r="A120" s="2" t="s">
        <v>798</v>
      </c>
      <c r="B120" s="2" t="s">
        <v>799</v>
      </c>
      <c r="C120" s="2" t="s">
        <v>853</v>
      </c>
      <c r="D120" s="2" t="s">
        <v>854</v>
      </c>
      <c r="E120" s="4">
        <v>44810</v>
      </c>
      <c r="F120" s="2" t="s">
        <v>802</v>
      </c>
      <c r="G120" s="5">
        <v>8.3166700000000002</v>
      </c>
      <c r="H120" s="2" t="s">
        <v>803</v>
      </c>
      <c r="I120" s="2" t="s">
        <v>820</v>
      </c>
      <c r="J120" s="2" t="s">
        <v>821</v>
      </c>
      <c r="K120" s="2" t="s">
        <v>805</v>
      </c>
      <c r="L120" s="2" t="s">
        <v>806</v>
      </c>
      <c r="M120" s="2" t="s">
        <v>806</v>
      </c>
      <c r="N120" s="2" t="s">
        <v>807</v>
      </c>
      <c r="O120" s="2" t="s">
        <v>827</v>
      </c>
      <c r="Q120" s="2" t="s">
        <v>818</v>
      </c>
      <c r="S120" s="2" t="str">
        <f>IF(F120="PTO",IF(INDEX(PTO!F:F,MATCH(_xlfn.NUMBERVALUE(HRS!C120),PTO!A:A,0),1)=HRS!G120,INDEX(PTO!G:G,MATCH(_xlfn.NUMBERVALUE(HRS!C120),PTO!A:A,0),1)),"")</f>
        <v/>
      </c>
    </row>
    <row r="121" spans="1:19" x14ac:dyDescent="0.2">
      <c r="A121" s="2" t="s">
        <v>798</v>
      </c>
      <c r="B121" s="2" t="s">
        <v>799</v>
      </c>
      <c r="C121" s="2" t="s">
        <v>853</v>
      </c>
      <c r="D121" s="2" t="s">
        <v>854</v>
      </c>
      <c r="E121" s="4">
        <v>44811</v>
      </c>
      <c r="F121" s="2" t="s">
        <v>802</v>
      </c>
      <c r="G121" s="5">
        <v>8.3833300000000008</v>
      </c>
      <c r="H121" s="2" t="s">
        <v>803</v>
      </c>
      <c r="I121" s="2" t="s">
        <v>820</v>
      </c>
      <c r="J121" s="2" t="s">
        <v>821</v>
      </c>
      <c r="K121" s="2" t="s">
        <v>805</v>
      </c>
      <c r="L121" s="2" t="s">
        <v>806</v>
      </c>
      <c r="M121" s="2" t="s">
        <v>806</v>
      </c>
      <c r="N121" s="2" t="s">
        <v>807</v>
      </c>
      <c r="O121" s="2" t="s">
        <v>827</v>
      </c>
      <c r="Q121" s="2" t="s">
        <v>818</v>
      </c>
      <c r="S121" s="2" t="str">
        <f>IF(F121="PTO",IF(INDEX(PTO!F:F,MATCH(_xlfn.NUMBERVALUE(HRS!C121),PTO!A:A,0),1)=HRS!G121,INDEX(PTO!G:G,MATCH(_xlfn.NUMBERVALUE(HRS!C121),PTO!A:A,0),1)),"")</f>
        <v/>
      </c>
    </row>
    <row r="122" spans="1:19" x14ac:dyDescent="0.2">
      <c r="A122" s="2" t="s">
        <v>798</v>
      </c>
      <c r="B122" s="2" t="s">
        <v>799</v>
      </c>
      <c r="C122" s="2" t="s">
        <v>853</v>
      </c>
      <c r="D122" s="2" t="s">
        <v>854</v>
      </c>
      <c r="E122" s="4">
        <v>44812</v>
      </c>
      <c r="F122" s="2" t="s">
        <v>802</v>
      </c>
      <c r="G122" s="5">
        <v>8.1833200000000001</v>
      </c>
      <c r="H122" s="2" t="s">
        <v>803</v>
      </c>
      <c r="I122" s="2" t="s">
        <v>820</v>
      </c>
      <c r="J122" s="2" t="s">
        <v>821</v>
      </c>
      <c r="K122" s="2" t="s">
        <v>805</v>
      </c>
      <c r="L122" s="2" t="s">
        <v>806</v>
      </c>
      <c r="M122" s="2" t="s">
        <v>806</v>
      </c>
      <c r="N122" s="2" t="s">
        <v>807</v>
      </c>
      <c r="O122" s="2" t="s">
        <v>827</v>
      </c>
      <c r="Q122" s="2" t="s">
        <v>818</v>
      </c>
      <c r="S122" s="2" t="str">
        <f>IF(F122="PTO",IF(INDEX(PTO!F:F,MATCH(_xlfn.NUMBERVALUE(HRS!C122),PTO!A:A,0),1)=HRS!G122,INDEX(PTO!G:G,MATCH(_xlfn.NUMBERVALUE(HRS!C122),PTO!A:A,0),1)),"")</f>
        <v/>
      </c>
    </row>
    <row r="123" spans="1:19" x14ac:dyDescent="0.2">
      <c r="A123" s="2" t="s">
        <v>798</v>
      </c>
      <c r="B123" s="2" t="s">
        <v>799</v>
      </c>
      <c r="C123" s="2" t="s">
        <v>853</v>
      </c>
      <c r="D123" s="2" t="s">
        <v>854</v>
      </c>
      <c r="E123" s="4">
        <v>44813</v>
      </c>
      <c r="F123" s="2" t="s">
        <v>802</v>
      </c>
      <c r="G123" s="5">
        <v>8.1166599999999995</v>
      </c>
      <c r="H123" s="2" t="s">
        <v>803</v>
      </c>
      <c r="I123" s="2" t="s">
        <v>820</v>
      </c>
      <c r="J123" s="2" t="s">
        <v>821</v>
      </c>
      <c r="K123" s="2" t="s">
        <v>805</v>
      </c>
      <c r="L123" s="2" t="s">
        <v>806</v>
      </c>
      <c r="M123" s="2" t="s">
        <v>806</v>
      </c>
      <c r="N123" s="2" t="s">
        <v>807</v>
      </c>
      <c r="O123" s="2" t="s">
        <v>827</v>
      </c>
      <c r="Q123" s="2" t="s">
        <v>818</v>
      </c>
      <c r="S123" s="2" t="str">
        <f>IF(F123="PTO",IF(INDEX(PTO!F:F,MATCH(_xlfn.NUMBERVALUE(HRS!C123),PTO!A:A,0),1)=HRS!G123,INDEX(PTO!G:G,MATCH(_xlfn.NUMBERVALUE(HRS!C123),PTO!A:A,0),1)),"")</f>
        <v/>
      </c>
    </row>
    <row r="124" spans="1:19" x14ac:dyDescent="0.2">
      <c r="A124" s="2" t="s">
        <v>798</v>
      </c>
      <c r="B124" s="2" t="s">
        <v>799</v>
      </c>
      <c r="C124" s="2" t="s">
        <v>853</v>
      </c>
      <c r="D124" s="2" t="s">
        <v>854</v>
      </c>
      <c r="E124" s="4">
        <v>44814</v>
      </c>
      <c r="F124" s="2" t="s">
        <v>802</v>
      </c>
      <c r="G124" s="5">
        <v>6.1333299999999999</v>
      </c>
      <c r="H124" s="2" t="s">
        <v>803</v>
      </c>
      <c r="I124" s="2" t="s">
        <v>820</v>
      </c>
      <c r="J124" s="2" t="s">
        <v>821</v>
      </c>
      <c r="K124" s="2" t="s">
        <v>805</v>
      </c>
      <c r="L124" s="2" t="s">
        <v>806</v>
      </c>
      <c r="M124" s="2" t="s">
        <v>806</v>
      </c>
      <c r="N124" s="2" t="s">
        <v>807</v>
      </c>
      <c r="O124" s="2" t="s">
        <v>827</v>
      </c>
      <c r="Q124" s="2" t="s">
        <v>818</v>
      </c>
      <c r="S124" s="2" t="str">
        <f>IF(F124="PTO",IF(INDEX(PTO!F:F,MATCH(_xlfn.NUMBERVALUE(HRS!C124),PTO!A:A,0),1)=HRS!G124,INDEX(PTO!G:G,MATCH(_xlfn.NUMBERVALUE(HRS!C124),PTO!A:A,0),1)),"")</f>
        <v/>
      </c>
    </row>
    <row r="125" spans="1:19" x14ac:dyDescent="0.2">
      <c r="A125" s="2" t="s">
        <v>798</v>
      </c>
      <c r="B125" s="2" t="s">
        <v>799</v>
      </c>
      <c r="C125" s="2" t="s">
        <v>853</v>
      </c>
      <c r="D125" s="2" t="s">
        <v>854</v>
      </c>
      <c r="E125" s="4">
        <v>44815</v>
      </c>
      <c r="F125" s="2" t="s">
        <v>802</v>
      </c>
      <c r="G125" s="5">
        <v>0.86668999999999996</v>
      </c>
      <c r="H125" s="2" t="s">
        <v>803</v>
      </c>
      <c r="I125" s="2" t="s">
        <v>820</v>
      </c>
      <c r="J125" s="2" t="s">
        <v>821</v>
      </c>
      <c r="K125" s="2" t="s">
        <v>805</v>
      </c>
      <c r="L125" s="2" t="s">
        <v>806</v>
      </c>
      <c r="M125" s="2" t="s">
        <v>806</v>
      </c>
      <c r="N125" s="2" t="s">
        <v>807</v>
      </c>
      <c r="O125" s="2" t="s">
        <v>827</v>
      </c>
      <c r="Q125" s="2" t="s">
        <v>818</v>
      </c>
      <c r="S125" s="2" t="str">
        <f>IF(F125="PTO",IF(INDEX(PTO!F:F,MATCH(_xlfn.NUMBERVALUE(HRS!C125),PTO!A:A,0),1)=HRS!G125,INDEX(PTO!G:G,MATCH(_xlfn.NUMBERVALUE(HRS!C125),PTO!A:A,0),1)),"")</f>
        <v/>
      </c>
    </row>
    <row r="126" spans="1:19" x14ac:dyDescent="0.2">
      <c r="A126" s="2" t="s">
        <v>798</v>
      </c>
      <c r="B126" s="2" t="s">
        <v>799</v>
      </c>
      <c r="C126" s="2" t="s">
        <v>853</v>
      </c>
      <c r="D126" s="2" t="s">
        <v>854</v>
      </c>
      <c r="E126" s="4">
        <v>44815</v>
      </c>
      <c r="F126" s="2" t="s">
        <v>3980</v>
      </c>
      <c r="G126" s="5">
        <v>1.4333100000000001</v>
      </c>
      <c r="H126" s="2" t="s">
        <v>803</v>
      </c>
      <c r="I126" s="2" t="s">
        <v>820</v>
      </c>
      <c r="J126" s="2" t="s">
        <v>821</v>
      </c>
      <c r="K126" s="2" t="s">
        <v>805</v>
      </c>
      <c r="L126" s="2" t="s">
        <v>806</v>
      </c>
      <c r="M126" s="2" t="s">
        <v>806</v>
      </c>
      <c r="N126" s="2" t="s">
        <v>807</v>
      </c>
      <c r="O126" s="2" t="s">
        <v>827</v>
      </c>
      <c r="Q126" s="2" t="s">
        <v>818</v>
      </c>
      <c r="S126" s="2" t="str">
        <f>IF(F126="PTO",IF(INDEX(PTO!F:F,MATCH(_xlfn.NUMBERVALUE(HRS!C126),PTO!A:A,0),1)=HRS!G126,INDEX(PTO!G:G,MATCH(_xlfn.NUMBERVALUE(HRS!C126),PTO!A:A,0),1)),"")</f>
        <v/>
      </c>
    </row>
    <row r="127" spans="1:19" x14ac:dyDescent="0.2">
      <c r="A127" s="2" t="s">
        <v>798</v>
      </c>
      <c r="B127" s="2" t="s">
        <v>799</v>
      </c>
      <c r="C127" s="2" t="s">
        <v>855</v>
      </c>
      <c r="D127" s="2" t="s">
        <v>856</v>
      </c>
      <c r="E127" s="4">
        <v>44810</v>
      </c>
      <c r="F127" s="2" t="s">
        <v>802</v>
      </c>
      <c r="G127" s="5">
        <v>8.5166699999999995</v>
      </c>
      <c r="H127" s="2" t="s">
        <v>803</v>
      </c>
      <c r="I127" s="2" t="s">
        <v>820</v>
      </c>
      <c r="J127" s="2" t="s">
        <v>821</v>
      </c>
      <c r="K127" s="2" t="s">
        <v>805</v>
      </c>
      <c r="L127" s="2" t="s">
        <v>806</v>
      </c>
      <c r="M127" s="2" t="s">
        <v>806</v>
      </c>
      <c r="N127" s="2" t="s">
        <v>807</v>
      </c>
      <c r="O127" s="2" t="s">
        <v>827</v>
      </c>
      <c r="Q127" s="2" t="s">
        <v>818</v>
      </c>
      <c r="S127" s="2" t="str">
        <f>IF(F127="PTO",IF(INDEX(PTO!F:F,MATCH(_xlfn.NUMBERVALUE(HRS!C127),PTO!A:A,0),1)=HRS!G127,INDEX(PTO!G:G,MATCH(_xlfn.NUMBERVALUE(HRS!C127),PTO!A:A,0),1)),"")</f>
        <v/>
      </c>
    </row>
    <row r="128" spans="1:19" x14ac:dyDescent="0.2">
      <c r="A128" s="2" t="s">
        <v>798</v>
      </c>
      <c r="B128" s="2" t="s">
        <v>799</v>
      </c>
      <c r="C128" s="2" t="s">
        <v>855</v>
      </c>
      <c r="D128" s="2" t="s">
        <v>856</v>
      </c>
      <c r="E128" s="4">
        <v>44811</v>
      </c>
      <c r="F128" s="2" t="s">
        <v>802</v>
      </c>
      <c r="G128" s="5">
        <v>8.6</v>
      </c>
      <c r="H128" s="2" t="s">
        <v>803</v>
      </c>
      <c r="I128" s="2" t="s">
        <v>820</v>
      </c>
      <c r="J128" s="2" t="s">
        <v>821</v>
      </c>
      <c r="K128" s="2" t="s">
        <v>805</v>
      </c>
      <c r="L128" s="2" t="s">
        <v>806</v>
      </c>
      <c r="M128" s="2" t="s">
        <v>806</v>
      </c>
      <c r="N128" s="2" t="s">
        <v>807</v>
      </c>
      <c r="O128" s="2" t="s">
        <v>827</v>
      </c>
      <c r="Q128" s="2" t="s">
        <v>818</v>
      </c>
      <c r="S128" s="2" t="str">
        <f>IF(F128="PTO",IF(INDEX(PTO!F:F,MATCH(_xlfn.NUMBERVALUE(HRS!C128),PTO!A:A,0),1)=HRS!G128,INDEX(PTO!G:G,MATCH(_xlfn.NUMBERVALUE(HRS!C128),PTO!A:A,0),1)),"")</f>
        <v/>
      </c>
    </row>
    <row r="129" spans="1:19" x14ac:dyDescent="0.2">
      <c r="A129" s="2" t="s">
        <v>798</v>
      </c>
      <c r="B129" s="2" t="s">
        <v>799</v>
      </c>
      <c r="C129" s="2" t="s">
        <v>855</v>
      </c>
      <c r="D129" s="2" t="s">
        <v>856</v>
      </c>
      <c r="E129" s="4">
        <v>44812</v>
      </c>
      <c r="F129" s="2" t="s">
        <v>802</v>
      </c>
      <c r="G129" s="5">
        <v>8.5833499999999994</v>
      </c>
      <c r="H129" s="2" t="s">
        <v>803</v>
      </c>
      <c r="I129" s="2" t="s">
        <v>820</v>
      </c>
      <c r="J129" s="2" t="s">
        <v>821</v>
      </c>
      <c r="K129" s="2" t="s">
        <v>805</v>
      </c>
      <c r="L129" s="2" t="s">
        <v>806</v>
      </c>
      <c r="M129" s="2" t="s">
        <v>806</v>
      </c>
      <c r="N129" s="2" t="s">
        <v>807</v>
      </c>
      <c r="O129" s="2" t="s">
        <v>827</v>
      </c>
      <c r="Q129" s="2" t="s">
        <v>818</v>
      </c>
      <c r="S129" s="2" t="str">
        <f>IF(F129="PTO",IF(INDEX(PTO!F:F,MATCH(_xlfn.NUMBERVALUE(HRS!C129),PTO!A:A,0),1)=HRS!G129,INDEX(PTO!G:G,MATCH(_xlfn.NUMBERVALUE(HRS!C129),PTO!A:A,0),1)),"")</f>
        <v/>
      </c>
    </row>
    <row r="130" spans="1:19" x14ac:dyDescent="0.2">
      <c r="A130" s="2" t="s">
        <v>798</v>
      </c>
      <c r="B130" s="2" t="s">
        <v>799</v>
      </c>
      <c r="C130" s="2" t="s">
        <v>855</v>
      </c>
      <c r="D130" s="2" t="s">
        <v>856</v>
      </c>
      <c r="E130" s="4">
        <v>44813</v>
      </c>
      <c r="F130" s="2" t="s">
        <v>802</v>
      </c>
      <c r="G130" s="5">
        <v>6.5333300000000003</v>
      </c>
      <c r="H130" s="2" t="s">
        <v>803</v>
      </c>
      <c r="I130" s="2" t="s">
        <v>820</v>
      </c>
      <c r="J130" s="2" t="s">
        <v>821</v>
      </c>
      <c r="K130" s="2" t="s">
        <v>805</v>
      </c>
      <c r="L130" s="2" t="s">
        <v>806</v>
      </c>
      <c r="M130" s="2" t="s">
        <v>806</v>
      </c>
      <c r="N130" s="2" t="s">
        <v>807</v>
      </c>
      <c r="O130" s="2" t="s">
        <v>827</v>
      </c>
      <c r="Q130" s="2" t="s">
        <v>818</v>
      </c>
      <c r="S130" s="2" t="str">
        <f>IF(F130="PTO",IF(INDEX(PTO!F:F,MATCH(_xlfn.NUMBERVALUE(HRS!C130),PTO!A:A,0),1)=HRS!G130,INDEX(PTO!G:G,MATCH(_xlfn.NUMBERVALUE(HRS!C130),PTO!A:A,0),1)),"")</f>
        <v/>
      </c>
    </row>
    <row r="131" spans="1:19" x14ac:dyDescent="0.2">
      <c r="A131" s="2" t="s">
        <v>798</v>
      </c>
      <c r="B131" s="2" t="s">
        <v>799</v>
      </c>
      <c r="C131" s="2" t="s">
        <v>855</v>
      </c>
      <c r="D131" s="2" t="s">
        <v>856</v>
      </c>
      <c r="E131" s="4">
        <v>44814</v>
      </c>
      <c r="F131" s="2" t="s">
        <v>66</v>
      </c>
      <c r="G131" s="5">
        <v>8</v>
      </c>
      <c r="H131" s="2" t="s">
        <v>803</v>
      </c>
      <c r="I131" s="2" t="s">
        <v>820</v>
      </c>
      <c r="J131" s="2" t="s">
        <v>821</v>
      </c>
      <c r="K131" s="2" t="s">
        <v>805</v>
      </c>
      <c r="L131" s="2" t="s">
        <v>806</v>
      </c>
      <c r="M131" s="2" t="s">
        <v>806</v>
      </c>
      <c r="N131" s="2" t="s">
        <v>807</v>
      </c>
      <c r="O131" s="2" t="s">
        <v>827</v>
      </c>
      <c r="Q131" s="2" t="s">
        <v>818</v>
      </c>
      <c r="S131" s="2" t="str">
        <f>IF(F131="PTO",IF(INDEX(PTO!F:F,MATCH(_xlfn.NUMBERVALUE(HRS!C131),PTO!A:A,0),1)=HRS!G131,INDEX(PTO!G:G,MATCH(_xlfn.NUMBERVALUE(HRS!C131),PTO!A:A,0),1)),"")</f>
        <v>PTOS</v>
      </c>
    </row>
    <row r="132" spans="1:19" x14ac:dyDescent="0.2">
      <c r="A132" s="2" t="s">
        <v>798</v>
      </c>
      <c r="B132" s="2" t="s">
        <v>799</v>
      </c>
      <c r="C132" s="2" t="s">
        <v>976</v>
      </c>
      <c r="D132" s="2" t="s">
        <v>977</v>
      </c>
      <c r="E132" s="4">
        <v>44810</v>
      </c>
      <c r="F132" s="2" t="s">
        <v>802</v>
      </c>
      <c r="G132" s="5">
        <v>7.8333300000000001</v>
      </c>
      <c r="H132" s="2" t="s">
        <v>803</v>
      </c>
      <c r="I132" s="2" t="s">
        <v>820</v>
      </c>
      <c r="J132" s="2" t="s">
        <v>821</v>
      </c>
      <c r="K132" s="2" t="s">
        <v>805</v>
      </c>
      <c r="L132" s="2" t="s">
        <v>806</v>
      </c>
      <c r="M132" s="2" t="s">
        <v>806</v>
      </c>
      <c r="N132" s="2" t="s">
        <v>807</v>
      </c>
      <c r="O132" s="2" t="s">
        <v>827</v>
      </c>
      <c r="Q132" s="2" t="s">
        <v>818</v>
      </c>
      <c r="S132" s="2" t="str">
        <f>IF(F132="PTO",IF(INDEX(PTO!F:F,MATCH(_xlfn.NUMBERVALUE(HRS!C132),PTO!A:A,0),1)=HRS!G132,INDEX(PTO!G:G,MATCH(_xlfn.NUMBERVALUE(HRS!C132),PTO!A:A,0),1)),"")</f>
        <v/>
      </c>
    </row>
    <row r="133" spans="1:19" x14ac:dyDescent="0.2">
      <c r="A133" s="2" t="s">
        <v>798</v>
      </c>
      <c r="B133" s="2" t="s">
        <v>799</v>
      </c>
      <c r="C133" s="2" t="s">
        <v>976</v>
      </c>
      <c r="D133" s="2" t="s">
        <v>977</v>
      </c>
      <c r="E133" s="4">
        <v>44811</v>
      </c>
      <c r="F133" s="2" t="s">
        <v>802</v>
      </c>
      <c r="G133" s="5">
        <v>7.9666699999999997</v>
      </c>
      <c r="H133" s="2" t="s">
        <v>803</v>
      </c>
      <c r="I133" s="2" t="s">
        <v>820</v>
      </c>
      <c r="J133" s="2" t="s">
        <v>821</v>
      </c>
      <c r="K133" s="2" t="s">
        <v>805</v>
      </c>
      <c r="L133" s="2" t="s">
        <v>806</v>
      </c>
      <c r="M133" s="2" t="s">
        <v>806</v>
      </c>
      <c r="N133" s="2" t="s">
        <v>807</v>
      </c>
      <c r="O133" s="2" t="s">
        <v>827</v>
      </c>
      <c r="Q133" s="2" t="s">
        <v>818</v>
      </c>
      <c r="S133" s="2" t="str">
        <f>IF(F133="PTO",IF(INDEX(PTO!F:F,MATCH(_xlfn.NUMBERVALUE(HRS!C133),PTO!A:A,0),1)=HRS!G133,INDEX(PTO!G:G,MATCH(_xlfn.NUMBERVALUE(HRS!C133),PTO!A:A,0),1)),"")</f>
        <v/>
      </c>
    </row>
    <row r="134" spans="1:19" x14ac:dyDescent="0.2">
      <c r="A134" s="2" t="s">
        <v>798</v>
      </c>
      <c r="B134" s="2" t="s">
        <v>799</v>
      </c>
      <c r="C134" s="2" t="s">
        <v>976</v>
      </c>
      <c r="D134" s="2" t="s">
        <v>977</v>
      </c>
      <c r="E134" s="4">
        <v>44812</v>
      </c>
      <c r="F134" s="2" t="s">
        <v>802</v>
      </c>
      <c r="G134" s="5">
        <v>8.0666700000000002</v>
      </c>
      <c r="H134" s="2" t="s">
        <v>803</v>
      </c>
      <c r="I134" s="2" t="s">
        <v>820</v>
      </c>
      <c r="J134" s="2" t="s">
        <v>821</v>
      </c>
      <c r="K134" s="2" t="s">
        <v>805</v>
      </c>
      <c r="L134" s="2" t="s">
        <v>806</v>
      </c>
      <c r="M134" s="2" t="s">
        <v>806</v>
      </c>
      <c r="N134" s="2" t="s">
        <v>807</v>
      </c>
      <c r="O134" s="2" t="s">
        <v>827</v>
      </c>
      <c r="Q134" s="2" t="s">
        <v>818</v>
      </c>
      <c r="S134" s="2" t="str">
        <f>IF(F134="PTO",IF(INDEX(PTO!F:F,MATCH(_xlfn.NUMBERVALUE(HRS!C134),PTO!A:A,0),1)=HRS!G134,INDEX(PTO!G:G,MATCH(_xlfn.NUMBERVALUE(HRS!C134),PTO!A:A,0),1)),"")</f>
        <v/>
      </c>
    </row>
    <row r="135" spans="1:19" x14ac:dyDescent="0.2">
      <c r="A135" s="2" t="s">
        <v>798</v>
      </c>
      <c r="B135" s="2" t="s">
        <v>799</v>
      </c>
      <c r="C135" s="2" t="s">
        <v>976</v>
      </c>
      <c r="D135" s="2" t="s">
        <v>977</v>
      </c>
      <c r="E135" s="4">
        <v>44813</v>
      </c>
      <c r="F135" s="2" t="s">
        <v>802</v>
      </c>
      <c r="G135" s="5">
        <v>8.0833300000000001</v>
      </c>
      <c r="H135" s="2" t="s">
        <v>803</v>
      </c>
      <c r="I135" s="2" t="s">
        <v>820</v>
      </c>
      <c r="J135" s="2" t="s">
        <v>821</v>
      </c>
      <c r="K135" s="2" t="s">
        <v>805</v>
      </c>
      <c r="L135" s="2" t="s">
        <v>806</v>
      </c>
      <c r="M135" s="2" t="s">
        <v>806</v>
      </c>
      <c r="N135" s="2" t="s">
        <v>807</v>
      </c>
      <c r="O135" s="2" t="s">
        <v>827</v>
      </c>
      <c r="Q135" s="2" t="s">
        <v>818</v>
      </c>
      <c r="S135" s="2" t="str">
        <f>IF(F135="PTO",IF(INDEX(PTO!F:F,MATCH(_xlfn.NUMBERVALUE(HRS!C135),PTO!A:A,0),1)=HRS!G135,INDEX(PTO!G:G,MATCH(_xlfn.NUMBERVALUE(HRS!C135),PTO!A:A,0),1)),"")</f>
        <v/>
      </c>
    </row>
    <row r="136" spans="1:19" x14ac:dyDescent="0.2">
      <c r="A136" s="2" t="s">
        <v>798</v>
      </c>
      <c r="B136" s="2" t="s">
        <v>799</v>
      </c>
      <c r="C136" s="2" t="s">
        <v>976</v>
      </c>
      <c r="D136" s="2" t="s">
        <v>977</v>
      </c>
      <c r="E136" s="4">
        <v>44814</v>
      </c>
      <c r="F136" s="2" t="s">
        <v>802</v>
      </c>
      <c r="G136" s="5">
        <v>8.0500000000000007</v>
      </c>
      <c r="H136" s="2" t="s">
        <v>803</v>
      </c>
      <c r="I136" s="2" t="s">
        <v>820</v>
      </c>
      <c r="J136" s="2" t="s">
        <v>821</v>
      </c>
      <c r="K136" s="2" t="s">
        <v>805</v>
      </c>
      <c r="L136" s="2" t="s">
        <v>806</v>
      </c>
      <c r="M136" s="2" t="s">
        <v>806</v>
      </c>
      <c r="N136" s="2" t="s">
        <v>807</v>
      </c>
      <c r="O136" s="2" t="s">
        <v>827</v>
      </c>
      <c r="Q136" s="2" t="s">
        <v>818</v>
      </c>
      <c r="S136" s="2" t="str">
        <f>IF(F136="PTO",IF(INDEX(PTO!F:F,MATCH(_xlfn.NUMBERVALUE(HRS!C136),PTO!A:A,0),1)=HRS!G136,INDEX(PTO!G:G,MATCH(_xlfn.NUMBERVALUE(HRS!C136),PTO!A:A,0),1)),"")</f>
        <v/>
      </c>
    </row>
    <row r="137" spans="1:19" x14ac:dyDescent="0.2">
      <c r="A137" s="2" t="s">
        <v>798</v>
      </c>
      <c r="B137" s="2" t="s">
        <v>799</v>
      </c>
      <c r="C137" s="2" t="s">
        <v>976</v>
      </c>
      <c r="D137" s="2" t="s">
        <v>977</v>
      </c>
      <c r="E137" s="4">
        <v>44814</v>
      </c>
      <c r="F137" s="2" t="s">
        <v>3980</v>
      </c>
      <c r="G137" s="5">
        <v>1.6660000000000001E-2</v>
      </c>
      <c r="H137" s="2" t="s">
        <v>803</v>
      </c>
      <c r="I137" s="2" t="s">
        <v>820</v>
      </c>
      <c r="J137" s="2" t="s">
        <v>821</v>
      </c>
      <c r="K137" s="2" t="s">
        <v>805</v>
      </c>
      <c r="L137" s="2" t="s">
        <v>806</v>
      </c>
      <c r="M137" s="2" t="s">
        <v>806</v>
      </c>
      <c r="N137" s="2" t="s">
        <v>807</v>
      </c>
      <c r="O137" s="2" t="s">
        <v>827</v>
      </c>
      <c r="Q137" s="2" t="s">
        <v>818</v>
      </c>
      <c r="S137" s="2" t="str">
        <f>IF(F137="PTO",IF(INDEX(PTO!F:F,MATCH(_xlfn.NUMBERVALUE(HRS!C137),PTO!A:A,0),1)=HRS!G137,INDEX(PTO!G:G,MATCH(_xlfn.NUMBERVALUE(HRS!C137),PTO!A:A,0),1)),"")</f>
        <v/>
      </c>
    </row>
    <row r="138" spans="1:19" x14ac:dyDescent="0.2">
      <c r="A138" s="2" t="s">
        <v>798</v>
      </c>
      <c r="B138" s="2" t="s">
        <v>799</v>
      </c>
      <c r="C138" s="2" t="s">
        <v>857</v>
      </c>
      <c r="D138" s="2" t="s">
        <v>858</v>
      </c>
      <c r="E138" s="4">
        <v>44809</v>
      </c>
      <c r="F138" s="2" t="s">
        <v>802</v>
      </c>
      <c r="G138" s="5">
        <v>8.0000099999999996</v>
      </c>
      <c r="H138" s="2" t="s">
        <v>803</v>
      </c>
      <c r="I138" s="2" t="s">
        <v>813</v>
      </c>
      <c r="J138" s="2" t="s">
        <v>814</v>
      </c>
      <c r="K138" s="2" t="s">
        <v>805</v>
      </c>
      <c r="L138" s="2" t="s">
        <v>806</v>
      </c>
      <c r="M138" s="2" t="s">
        <v>806</v>
      </c>
      <c r="N138" s="2" t="s">
        <v>807</v>
      </c>
      <c r="O138" s="2" t="s">
        <v>827</v>
      </c>
      <c r="Q138" s="2" t="s">
        <v>818</v>
      </c>
      <c r="S138" s="2" t="str">
        <f>IF(F138="PTO",IF(INDEX(PTO!F:F,MATCH(_xlfn.NUMBERVALUE(HRS!C138),PTO!A:A,0),1)=HRS!G138,INDEX(PTO!G:G,MATCH(_xlfn.NUMBERVALUE(HRS!C138),PTO!A:A,0),1)),"")</f>
        <v/>
      </c>
    </row>
    <row r="139" spans="1:19" x14ac:dyDescent="0.2">
      <c r="A139" s="2" t="s">
        <v>798</v>
      </c>
      <c r="B139" s="2" t="s">
        <v>799</v>
      </c>
      <c r="C139" s="2" t="s">
        <v>857</v>
      </c>
      <c r="D139" s="2" t="s">
        <v>858</v>
      </c>
      <c r="E139" s="4">
        <v>44810</v>
      </c>
      <c r="F139" s="2" t="s">
        <v>802</v>
      </c>
      <c r="G139" s="5">
        <v>8.1166599999999995</v>
      </c>
      <c r="H139" s="2" t="s">
        <v>803</v>
      </c>
      <c r="I139" s="2" t="s">
        <v>813</v>
      </c>
      <c r="J139" s="2" t="s">
        <v>814</v>
      </c>
      <c r="K139" s="2" t="s">
        <v>805</v>
      </c>
      <c r="L139" s="2" t="s">
        <v>806</v>
      </c>
      <c r="M139" s="2" t="s">
        <v>806</v>
      </c>
      <c r="N139" s="2" t="s">
        <v>807</v>
      </c>
      <c r="O139" s="2" t="s">
        <v>827</v>
      </c>
      <c r="Q139" s="2" t="s">
        <v>818</v>
      </c>
      <c r="S139" s="2" t="str">
        <f>IF(F139="PTO",IF(INDEX(PTO!F:F,MATCH(_xlfn.NUMBERVALUE(HRS!C139),PTO!A:A,0),1)=HRS!G139,INDEX(PTO!G:G,MATCH(_xlfn.NUMBERVALUE(HRS!C139),PTO!A:A,0),1)),"")</f>
        <v/>
      </c>
    </row>
    <row r="140" spans="1:19" x14ac:dyDescent="0.2">
      <c r="A140" s="2" t="s">
        <v>798</v>
      </c>
      <c r="B140" s="2" t="s">
        <v>799</v>
      </c>
      <c r="C140" s="2" t="s">
        <v>857</v>
      </c>
      <c r="D140" s="2" t="s">
        <v>858</v>
      </c>
      <c r="E140" s="4">
        <v>44811</v>
      </c>
      <c r="F140" s="2" t="s">
        <v>802</v>
      </c>
      <c r="G140" s="5">
        <v>8.0333400000000008</v>
      </c>
      <c r="H140" s="2" t="s">
        <v>803</v>
      </c>
      <c r="I140" s="2" t="s">
        <v>813</v>
      </c>
      <c r="J140" s="2" t="s">
        <v>814</v>
      </c>
      <c r="K140" s="2" t="s">
        <v>805</v>
      </c>
      <c r="L140" s="2" t="s">
        <v>806</v>
      </c>
      <c r="M140" s="2" t="s">
        <v>806</v>
      </c>
      <c r="N140" s="2" t="s">
        <v>807</v>
      </c>
      <c r="O140" s="2" t="s">
        <v>827</v>
      </c>
      <c r="Q140" s="2" t="s">
        <v>818</v>
      </c>
      <c r="S140" s="2" t="str">
        <f>IF(F140="PTO",IF(INDEX(PTO!F:F,MATCH(_xlfn.NUMBERVALUE(HRS!C140),PTO!A:A,0),1)=HRS!G140,INDEX(PTO!G:G,MATCH(_xlfn.NUMBERVALUE(HRS!C140),PTO!A:A,0),1)),"")</f>
        <v/>
      </c>
    </row>
    <row r="141" spans="1:19" x14ac:dyDescent="0.2">
      <c r="A141" s="2" t="s">
        <v>798</v>
      </c>
      <c r="B141" s="2" t="s">
        <v>799</v>
      </c>
      <c r="C141" s="2" t="s">
        <v>857</v>
      </c>
      <c r="D141" s="2" t="s">
        <v>858</v>
      </c>
      <c r="E141" s="4">
        <v>44812</v>
      </c>
      <c r="F141" s="2" t="s">
        <v>802</v>
      </c>
      <c r="G141" s="5">
        <v>8.0166699999999995</v>
      </c>
      <c r="H141" s="2" t="s">
        <v>803</v>
      </c>
      <c r="I141" s="2" t="s">
        <v>813</v>
      </c>
      <c r="J141" s="2" t="s">
        <v>814</v>
      </c>
      <c r="K141" s="2" t="s">
        <v>805</v>
      </c>
      <c r="L141" s="2" t="s">
        <v>806</v>
      </c>
      <c r="M141" s="2" t="s">
        <v>806</v>
      </c>
      <c r="N141" s="2" t="s">
        <v>807</v>
      </c>
      <c r="O141" s="2" t="s">
        <v>827</v>
      </c>
      <c r="Q141" s="2" t="s">
        <v>818</v>
      </c>
      <c r="S141" s="2" t="str">
        <f>IF(F141="PTO",IF(INDEX(PTO!F:F,MATCH(_xlfn.NUMBERVALUE(HRS!C141),PTO!A:A,0),1)=HRS!G141,INDEX(PTO!G:G,MATCH(_xlfn.NUMBERVALUE(HRS!C141),PTO!A:A,0),1)),"")</f>
        <v/>
      </c>
    </row>
    <row r="142" spans="1:19" x14ac:dyDescent="0.2">
      <c r="A142" s="2" t="s">
        <v>798</v>
      </c>
      <c r="B142" s="2" t="s">
        <v>799</v>
      </c>
      <c r="C142" s="2" t="s">
        <v>857</v>
      </c>
      <c r="D142" s="2" t="s">
        <v>858</v>
      </c>
      <c r="E142" s="4">
        <v>44815</v>
      </c>
      <c r="F142" s="2" t="s">
        <v>802</v>
      </c>
      <c r="G142" s="5">
        <v>7.8333199999999996</v>
      </c>
      <c r="H142" s="2" t="s">
        <v>803</v>
      </c>
      <c r="I142" s="2" t="s">
        <v>813</v>
      </c>
      <c r="J142" s="2" t="s">
        <v>814</v>
      </c>
      <c r="K142" s="2" t="s">
        <v>805</v>
      </c>
      <c r="L142" s="2" t="s">
        <v>806</v>
      </c>
      <c r="M142" s="2" t="s">
        <v>806</v>
      </c>
      <c r="N142" s="2" t="s">
        <v>807</v>
      </c>
      <c r="O142" s="2" t="s">
        <v>827</v>
      </c>
      <c r="Q142" s="2" t="s">
        <v>818</v>
      </c>
      <c r="S142" s="2" t="str">
        <f>IF(F142="PTO",IF(INDEX(PTO!F:F,MATCH(_xlfn.NUMBERVALUE(HRS!C142),PTO!A:A,0),1)=HRS!G142,INDEX(PTO!G:G,MATCH(_xlfn.NUMBERVALUE(HRS!C142),PTO!A:A,0),1)),"")</f>
        <v/>
      </c>
    </row>
    <row r="143" spans="1:19" x14ac:dyDescent="0.2">
      <c r="A143" s="2" t="s">
        <v>798</v>
      </c>
      <c r="B143" s="2" t="s">
        <v>799</v>
      </c>
      <c r="C143" s="2" t="s">
        <v>857</v>
      </c>
      <c r="D143" s="2" t="s">
        <v>858</v>
      </c>
      <c r="E143" s="4">
        <v>44815</v>
      </c>
      <c r="F143" s="2" t="s">
        <v>3980</v>
      </c>
      <c r="G143" s="5">
        <v>0.15001</v>
      </c>
      <c r="H143" s="2" t="s">
        <v>803</v>
      </c>
      <c r="I143" s="2" t="s">
        <v>813</v>
      </c>
      <c r="J143" s="2" t="s">
        <v>814</v>
      </c>
      <c r="K143" s="2" t="s">
        <v>805</v>
      </c>
      <c r="L143" s="2" t="s">
        <v>806</v>
      </c>
      <c r="M143" s="2" t="s">
        <v>806</v>
      </c>
      <c r="N143" s="2" t="s">
        <v>807</v>
      </c>
      <c r="O143" s="2" t="s">
        <v>827</v>
      </c>
      <c r="Q143" s="2" t="s">
        <v>818</v>
      </c>
      <c r="S143" s="2" t="str">
        <f>IF(F143="PTO",IF(INDEX(PTO!F:F,MATCH(_xlfn.NUMBERVALUE(HRS!C143),PTO!A:A,0),1)=HRS!G143,INDEX(PTO!G:G,MATCH(_xlfn.NUMBERVALUE(HRS!C143),PTO!A:A,0),1)),"")</f>
        <v/>
      </c>
    </row>
    <row r="144" spans="1:19" x14ac:dyDescent="0.2">
      <c r="A144" s="2" t="s">
        <v>798</v>
      </c>
      <c r="B144" s="2" t="s">
        <v>799</v>
      </c>
      <c r="C144" s="2" t="s">
        <v>3967</v>
      </c>
      <c r="D144" s="2" t="s">
        <v>3968</v>
      </c>
      <c r="E144" s="4">
        <v>44811</v>
      </c>
      <c r="F144" s="2" t="s">
        <v>802</v>
      </c>
      <c r="G144" s="5">
        <v>8.6666600000000003</v>
      </c>
      <c r="H144" s="2" t="s">
        <v>803</v>
      </c>
      <c r="I144" s="2" t="s">
        <v>823</v>
      </c>
      <c r="J144" s="2" t="s">
        <v>824</v>
      </c>
      <c r="K144" s="2" t="s">
        <v>805</v>
      </c>
      <c r="L144" s="2" t="s">
        <v>806</v>
      </c>
      <c r="M144" s="2" t="s">
        <v>806</v>
      </c>
      <c r="N144" s="2" t="s">
        <v>807</v>
      </c>
      <c r="O144" s="2" t="s">
        <v>827</v>
      </c>
      <c r="Q144" s="2" t="s">
        <v>818</v>
      </c>
      <c r="S144" s="2" t="str">
        <f>IF(F144="PTO",IF(INDEX(PTO!F:F,MATCH(_xlfn.NUMBERVALUE(HRS!C144),PTO!A:A,0),1)=HRS!G144,INDEX(PTO!G:G,MATCH(_xlfn.NUMBERVALUE(HRS!C144),PTO!A:A,0),1)),"")</f>
        <v/>
      </c>
    </row>
    <row r="145" spans="1:19" x14ac:dyDescent="0.2">
      <c r="A145" s="2" t="s">
        <v>798</v>
      </c>
      <c r="B145" s="2" t="s">
        <v>799</v>
      </c>
      <c r="C145" s="2" t="s">
        <v>3967</v>
      </c>
      <c r="D145" s="2" t="s">
        <v>3968</v>
      </c>
      <c r="E145" s="4">
        <v>44812</v>
      </c>
      <c r="F145" s="2" t="s">
        <v>802</v>
      </c>
      <c r="G145" s="5">
        <v>8.0500000000000007</v>
      </c>
      <c r="H145" s="2" t="s">
        <v>803</v>
      </c>
      <c r="I145" s="2" t="s">
        <v>823</v>
      </c>
      <c r="J145" s="2" t="s">
        <v>824</v>
      </c>
      <c r="K145" s="2" t="s">
        <v>805</v>
      </c>
      <c r="L145" s="2" t="s">
        <v>806</v>
      </c>
      <c r="M145" s="2" t="s">
        <v>806</v>
      </c>
      <c r="N145" s="2" t="s">
        <v>807</v>
      </c>
      <c r="O145" s="2" t="s">
        <v>827</v>
      </c>
      <c r="Q145" s="2" t="s">
        <v>818</v>
      </c>
      <c r="S145" s="2" t="str">
        <f>IF(F145="PTO",IF(INDEX(PTO!F:F,MATCH(_xlfn.NUMBERVALUE(HRS!C145),PTO!A:A,0),1)=HRS!G145,INDEX(PTO!G:G,MATCH(_xlfn.NUMBERVALUE(HRS!C145),PTO!A:A,0),1)),"")</f>
        <v/>
      </c>
    </row>
    <row r="146" spans="1:19" x14ac:dyDescent="0.2">
      <c r="A146" s="2" t="s">
        <v>798</v>
      </c>
      <c r="B146" s="2" t="s">
        <v>799</v>
      </c>
      <c r="C146" s="2" t="s">
        <v>3967</v>
      </c>
      <c r="D146" s="2" t="s">
        <v>3968</v>
      </c>
      <c r="E146" s="4">
        <v>44813</v>
      </c>
      <c r="F146" s="2" t="s">
        <v>802</v>
      </c>
      <c r="G146" s="5">
        <v>8.3000000000000007</v>
      </c>
      <c r="H146" s="2" t="s">
        <v>803</v>
      </c>
      <c r="I146" s="2" t="s">
        <v>823</v>
      </c>
      <c r="J146" s="2" t="s">
        <v>824</v>
      </c>
      <c r="K146" s="2" t="s">
        <v>805</v>
      </c>
      <c r="L146" s="2" t="s">
        <v>806</v>
      </c>
      <c r="M146" s="2" t="s">
        <v>806</v>
      </c>
      <c r="N146" s="2" t="s">
        <v>807</v>
      </c>
      <c r="O146" s="2" t="s">
        <v>827</v>
      </c>
      <c r="Q146" s="2" t="s">
        <v>818</v>
      </c>
      <c r="S146" s="2" t="str">
        <f>IF(F146="PTO",IF(INDEX(PTO!F:F,MATCH(_xlfn.NUMBERVALUE(HRS!C146),PTO!A:A,0),1)=HRS!G146,INDEX(PTO!G:G,MATCH(_xlfn.NUMBERVALUE(HRS!C146),PTO!A:A,0),1)),"")</f>
        <v/>
      </c>
    </row>
    <row r="147" spans="1:19" x14ac:dyDescent="0.2">
      <c r="A147" s="2" t="s">
        <v>798</v>
      </c>
      <c r="B147" s="2" t="s">
        <v>799</v>
      </c>
      <c r="C147" s="2" t="s">
        <v>3967</v>
      </c>
      <c r="D147" s="2" t="s">
        <v>3968</v>
      </c>
      <c r="E147" s="4">
        <v>44814</v>
      </c>
      <c r="F147" s="2" t="s">
        <v>802</v>
      </c>
      <c r="G147" s="5">
        <v>8.3333399999999997</v>
      </c>
      <c r="H147" s="2" t="s">
        <v>803</v>
      </c>
      <c r="I147" s="2" t="s">
        <v>823</v>
      </c>
      <c r="J147" s="2" t="s">
        <v>824</v>
      </c>
      <c r="K147" s="2" t="s">
        <v>805</v>
      </c>
      <c r="L147" s="2" t="s">
        <v>806</v>
      </c>
      <c r="M147" s="2" t="s">
        <v>806</v>
      </c>
      <c r="N147" s="2" t="s">
        <v>807</v>
      </c>
      <c r="O147" s="2" t="s">
        <v>827</v>
      </c>
      <c r="Q147" s="2" t="s">
        <v>818</v>
      </c>
      <c r="S147" s="2" t="str">
        <f>IF(F147="PTO",IF(INDEX(PTO!F:F,MATCH(_xlfn.NUMBERVALUE(HRS!C147),PTO!A:A,0),1)=HRS!G147,INDEX(PTO!G:G,MATCH(_xlfn.NUMBERVALUE(HRS!C147),PTO!A:A,0),1)),"")</f>
        <v/>
      </c>
    </row>
    <row r="148" spans="1:19" x14ac:dyDescent="0.2">
      <c r="A148" s="2" t="s">
        <v>798</v>
      </c>
      <c r="B148" s="2" t="s">
        <v>799</v>
      </c>
      <c r="C148" s="2" t="s">
        <v>3967</v>
      </c>
      <c r="D148" s="2" t="s">
        <v>3968</v>
      </c>
      <c r="E148" s="4">
        <v>44815</v>
      </c>
      <c r="F148" s="2" t="s">
        <v>66</v>
      </c>
      <c r="G148" s="5">
        <v>2</v>
      </c>
      <c r="H148" s="2" t="s">
        <v>803</v>
      </c>
      <c r="I148" s="2" t="s">
        <v>823</v>
      </c>
      <c r="J148" s="2" t="s">
        <v>824</v>
      </c>
      <c r="K148" s="2" t="s">
        <v>805</v>
      </c>
      <c r="L148" s="2" t="s">
        <v>806</v>
      </c>
      <c r="M148" s="2" t="s">
        <v>806</v>
      </c>
      <c r="N148" s="2" t="s">
        <v>807</v>
      </c>
      <c r="O148" s="2" t="s">
        <v>827</v>
      </c>
      <c r="Q148" s="2" t="s">
        <v>818</v>
      </c>
      <c r="S148" s="2" t="str">
        <f>IF(F148="PTO",IF(INDEX(PTO!F:F,MATCH(_xlfn.NUMBERVALUE(HRS!C148),PTO!A:A,0),1)=HRS!G148,INDEX(PTO!G:G,MATCH(_xlfn.NUMBERVALUE(HRS!C148),PTO!A:A,0),1)),"")</f>
        <v>ptou</v>
      </c>
    </row>
    <row r="149" spans="1:19" x14ac:dyDescent="0.2">
      <c r="A149" s="2" t="s">
        <v>798</v>
      </c>
      <c r="B149" s="2" t="s">
        <v>799</v>
      </c>
      <c r="C149" s="2" t="s">
        <v>3967</v>
      </c>
      <c r="D149" s="2" t="s">
        <v>3968</v>
      </c>
      <c r="E149" s="4">
        <v>44815</v>
      </c>
      <c r="F149" s="2" t="s">
        <v>802</v>
      </c>
      <c r="G149" s="5">
        <v>6.3833399999999996</v>
      </c>
      <c r="H149" s="2" t="s">
        <v>803</v>
      </c>
      <c r="I149" s="2" t="s">
        <v>823</v>
      </c>
      <c r="J149" s="2" t="s">
        <v>824</v>
      </c>
      <c r="K149" s="2" t="s">
        <v>805</v>
      </c>
      <c r="L149" s="2" t="s">
        <v>806</v>
      </c>
      <c r="M149" s="2" t="s">
        <v>806</v>
      </c>
      <c r="N149" s="2" t="s">
        <v>807</v>
      </c>
      <c r="O149" s="2" t="s">
        <v>827</v>
      </c>
      <c r="Q149" s="2" t="s">
        <v>818</v>
      </c>
      <c r="S149" s="2" t="str">
        <f>IF(F149="PTO",IF(INDEX(PTO!F:F,MATCH(_xlfn.NUMBERVALUE(HRS!C149),PTO!A:A,0),1)=HRS!G149,INDEX(PTO!G:G,MATCH(_xlfn.NUMBERVALUE(HRS!C149),PTO!A:A,0),1)),"")</f>
        <v/>
      </c>
    </row>
    <row r="150" spans="1:19" x14ac:dyDescent="0.2">
      <c r="A150" s="2" t="s">
        <v>798</v>
      </c>
      <c r="B150" s="2" t="s">
        <v>799</v>
      </c>
      <c r="C150" s="2" t="s">
        <v>859</v>
      </c>
      <c r="D150" s="2" t="s">
        <v>68</v>
      </c>
      <c r="E150" s="4">
        <v>44809</v>
      </c>
      <c r="F150" s="2" t="s">
        <v>802</v>
      </c>
      <c r="G150" s="5">
        <v>8</v>
      </c>
      <c r="H150" s="2" t="s">
        <v>803</v>
      </c>
      <c r="I150" s="2" t="s">
        <v>886</v>
      </c>
      <c r="J150" s="2" t="s">
        <v>887</v>
      </c>
      <c r="K150" s="2" t="s">
        <v>805</v>
      </c>
      <c r="L150" s="2" t="s">
        <v>806</v>
      </c>
      <c r="M150" s="2" t="s">
        <v>806</v>
      </c>
      <c r="N150" s="2" t="s">
        <v>807</v>
      </c>
      <c r="O150" s="2" t="s">
        <v>860</v>
      </c>
      <c r="Q150" s="2" t="s">
        <v>861</v>
      </c>
      <c r="S150" s="2" t="str">
        <f>IF(F150="PTO",IF(INDEX(PTO!F:F,MATCH(_xlfn.NUMBERVALUE(HRS!C150),PTO!A:A,0),1)=HRS!G150,INDEX(PTO!G:G,MATCH(_xlfn.NUMBERVALUE(HRS!C150),PTO!A:A,0),1)),"")</f>
        <v/>
      </c>
    </row>
    <row r="151" spans="1:19" x14ac:dyDescent="0.2">
      <c r="A151" s="2" t="s">
        <v>798</v>
      </c>
      <c r="B151" s="2" t="s">
        <v>799</v>
      </c>
      <c r="C151" s="2" t="s">
        <v>859</v>
      </c>
      <c r="D151" s="2" t="s">
        <v>68</v>
      </c>
      <c r="E151" s="4">
        <v>44810</v>
      </c>
      <c r="F151" s="2" t="s">
        <v>802</v>
      </c>
      <c r="G151" s="5">
        <v>8.6166599999999995</v>
      </c>
      <c r="H151" s="2" t="s">
        <v>803</v>
      </c>
      <c r="I151" s="2" t="s">
        <v>886</v>
      </c>
      <c r="J151" s="2" t="s">
        <v>887</v>
      </c>
      <c r="K151" s="2" t="s">
        <v>805</v>
      </c>
      <c r="L151" s="2" t="s">
        <v>806</v>
      </c>
      <c r="M151" s="2" t="s">
        <v>806</v>
      </c>
      <c r="N151" s="2" t="s">
        <v>807</v>
      </c>
      <c r="O151" s="2" t="s">
        <v>860</v>
      </c>
      <c r="Q151" s="2" t="s">
        <v>861</v>
      </c>
      <c r="S151" s="2" t="str">
        <f>IF(F151="PTO",IF(INDEX(PTO!F:F,MATCH(_xlfn.NUMBERVALUE(HRS!C151),PTO!A:A,0),1)=HRS!G151,INDEX(PTO!G:G,MATCH(_xlfn.NUMBERVALUE(HRS!C151),PTO!A:A,0),1)),"")</f>
        <v/>
      </c>
    </row>
    <row r="152" spans="1:19" x14ac:dyDescent="0.2">
      <c r="A152" s="2" t="s">
        <v>798</v>
      </c>
      <c r="B152" s="2" t="s">
        <v>799</v>
      </c>
      <c r="C152" s="2" t="s">
        <v>859</v>
      </c>
      <c r="D152" s="2" t="s">
        <v>68</v>
      </c>
      <c r="E152" s="4">
        <v>44811</v>
      </c>
      <c r="F152" s="2" t="s">
        <v>802</v>
      </c>
      <c r="G152" s="5">
        <v>8.0333400000000008</v>
      </c>
      <c r="H152" s="2" t="s">
        <v>803</v>
      </c>
      <c r="I152" s="2" t="s">
        <v>886</v>
      </c>
      <c r="J152" s="2" t="s">
        <v>887</v>
      </c>
      <c r="K152" s="2" t="s">
        <v>805</v>
      </c>
      <c r="L152" s="2" t="s">
        <v>806</v>
      </c>
      <c r="M152" s="2" t="s">
        <v>806</v>
      </c>
      <c r="N152" s="2" t="s">
        <v>807</v>
      </c>
      <c r="O152" s="2" t="s">
        <v>860</v>
      </c>
      <c r="Q152" s="2" t="s">
        <v>861</v>
      </c>
      <c r="S152" s="2" t="str">
        <f>IF(F152="PTO",IF(INDEX(PTO!F:F,MATCH(_xlfn.NUMBERVALUE(HRS!C152),PTO!A:A,0),1)=HRS!G152,INDEX(PTO!G:G,MATCH(_xlfn.NUMBERVALUE(HRS!C152),PTO!A:A,0),1)),"")</f>
        <v/>
      </c>
    </row>
    <row r="153" spans="1:19" x14ac:dyDescent="0.2">
      <c r="A153" s="2" t="s">
        <v>798</v>
      </c>
      <c r="B153" s="2" t="s">
        <v>799</v>
      </c>
      <c r="C153" s="2" t="s">
        <v>859</v>
      </c>
      <c r="D153" s="2" t="s">
        <v>68</v>
      </c>
      <c r="E153" s="4">
        <v>44812</v>
      </c>
      <c r="F153" s="2" t="s">
        <v>802</v>
      </c>
      <c r="G153" s="5">
        <v>7.7833300000000003</v>
      </c>
      <c r="H153" s="2" t="s">
        <v>803</v>
      </c>
      <c r="I153" s="2" t="s">
        <v>886</v>
      </c>
      <c r="J153" s="2" t="s">
        <v>887</v>
      </c>
      <c r="K153" s="2" t="s">
        <v>805</v>
      </c>
      <c r="L153" s="2" t="s">
        <v>806</v>
      </c>
      <c r="M153" s="2" t="s">
        <v>806</v>
      </c>
      <c r="N153" s="2" t="s">
        <v>807</v>
      </c>
      <c r="O153" s="2" t="s">
        <v>860</v>
      </c>
      <c r="Q153" s="2" t="s">
        <v>861</v>
      </c>
      <c r="S153" s="2" t="str">
        <f>IF(F153="PTO",IF(INDEX(PTO!F:F,MATCH(_xlfn.NUMBERVALUE(HRS!C153),PTO!A:A,0),1)=HRS!G153,INDEX(PTO!G:G,MATCH(_xlfn.NUMBERVALUE(HRS!C153),PTO!A:A,0),1)),"")</f>
        <v/>
      </c>
    </row>
    <row r="154" spans="1:19" x14ac:dyDescent="0.2">
      <c r="A154" s="2" t="s">
        <v>798</v>
      </c>
      <c r="B154" s="2" t="s">
        <v>799</v>
      </c>
      <c r="C154" s="2" t="s">
        <v>859</v>
      </c>
      <c r="D154" s="2" t="s">
        <v>68</v>
      </c>
      <c r="E154" s="4">
        <v>44813</v>
      </c>
      <c r="F154" s="2" t="s">
        <v>802</v>
      </c>
      <c r="G154" s="5">
        <v>7.5666700000000002</v>
      </c>
      <c r="H154" s="2" t="s">
        <v>803</v>
      </c>
      <c r="I154" s="2" t="s">
        <v>886</v>
      </c>
      <c r="J154" s="2" t="s">
        <v>887</v>
      </c>
      <c r="K154" s="2" t="s">
        <v>805</v>
      </c>
      <c r="L154" s="2" t="s">
        <v>806</v>
      </c>
      <c r="M154" s="2" t="s">
        <v>806</v>
      </c>
      <c r="N154" s="2" t="s">
        <v>807</v>
      </c>
      <c r="O154" s="2" t="s">
        <v>860</v>
      </c>
      <c r="Q154" s="2" t="s">
        <v>861</v>
      </c>
      <c r="S154" s="2" t="str">
        <f>IF(F154="PTO",IF(INDEX(PTO!F:F,MATCH(_xlfn.NUMBERVALUE(HRS!C154),PTO!A:A,0),1)=HRS!G154,INDEX(PTO!G:G,MATCH(_xlfn.NUMBERVALUE(HRS!C154),PTO!A:A,0),1)),"")</f>
        <v/>
      </c>
    </row>
    <row r="155" spans="1:19" x14ac:dyDescent="0.2">
      <c r="A155" s="2" t="s">
        <v>798</v>
      </c>
      <c r="B155" s="2" t="s">
        <v>799</v>
      </c>
      <c r="C155" s="2" t="s">
        <v>859</v>
      </c>
      <c r="D155" s="2" t="s">
        <v>68</v>
      </c>
      <c r="E155" s="4">
        <v>44813</v>
      </c>
      <c r="F155" s="2" t="s">
        <v>3980</v>
      </c>
      <c r="G155" s="5">
        <v>0.68332999999999999</v>
      </c>
      <c r="H155" s="2" t="s">
        <v>803</v>
      </c>
      <c r="I155" s="2" t="s">
        <v>886</v>
      </c>
      <c r="J155" s="2" t="s">
        <v>887</v>
      </c>
      <c r="K155" s="2" t="s">
        <v>805</v>
      </c>
      <c r="L155" s="2" t="s">
        <v>806</v>
      </c>
      <c r="M155" s="2" t="s">
        <v>806</v>
      </c>
      <c r="N155" s="2" t="s">
        <v>807</v>
      </c>
      <c r="O155" s="2" t="s">
        <v>860</v>
      </c>
      <c r="Q155" s="2" t="s">
        <v>861</v>
      </c>
      <c r="S155" s="2" t="str">
        <f>IF(F155="PTO",IF(INDEX(PTO!F:F,MATCH(_xlfn.NUMBERVALUE(HRS!C155),PTO!A:A,0),1)=HRS!G155,INDEX(PTO!G:G,MATCH(_xlfn.NUMBERVALUE(HRS!C155),PTO!A:A,0),1)),"")</f>
        <v/>
      </c>
    </row>
    <row r="156" spans="1:19" x14ac:dyDescent="0.2">
      <c r="A156" s="2" t="s">
        <v>798</v>
      </c>
      <c r="B156" s="2" t="s">
        <v>799</v>
      </c>
      <c r="C156" s="2" t="s">
        <v>3969</v>
      </c>
      <c r="D156" s="2" t="s">
        <v>862</v>
      </c>
      <c r="E156" s="4">
        <v>44811</v>
      </c>
      <c r="F156" s="2" t="s">
        <v>802</v>
      </c>
      <c r="G156" s="5">
        <v>0.6</v>
      </c>
      <c r="H156" s="2" t="s">
        <v>803</v>
      </c>
      <c r="I156" s="2" t="s">
        <v>813</v>
      </c>
      <c r="J156" s="2" t="s">
        <v>814</v>
      </c>
      <c r="K156" s="2" t="s">
        <v>805</v>
      </c>
      <c r="L156" s="2" t="s">
        <v>806</v>
      </c>
      <c r="M156" s="2" t="s">
        <v>806</v>
      </c>
      <c r="N156" s="2" t="s">
        <v>807</v>
      </c>
      <c r="O156" s="2" t="s">
        <v>827</v>
      </c>
      <c r="Q156" s="2" t="s">
        <v>818</v>
      </c>
      <c r="S156" s="2" t="str">
        <f>IF(F156="PTO",IF(INDEX(PTO!F:F,MATCH(_xlfn.NUMBERVALUE(HRS!C156),PTO!A:A,0),1)=HRS!G156,INDEX(PTO!G:G,MATCH(_xlfn.NUMBERVALUE(HRS!C156),PTO!A:A,0),1)),"")</f>
        <v/>
      </c>
    </row>
    <row r="157" spans="1:19" x14ac:dyDescent="0.2">
      <c r="A157" s="2" t="s">
        <v>798</v>
      </c>
      <c r="B157" s="2" t="s">
        <v>799</v>
      </c>
      <c r="C157" s="2" t="s">
        <v>3969</v>
      </c>
      <c r="D157" s="2" t="s">
        <v>862</v>
      </c>
      <c r="E157" s="4">
        <v>44812</v>
      </c>
      <c r="F157" s="2" t="s">
        <v>802</v>
      </c>
      <c r="G157" s="5">
        <v>10.716659999999999</v>
      </c>
      <c r="H157" s="2" t="s">
        <v>803</v>
      </c>
      <c r="I157" s="2" t="s">
        <v>813</v>
      </c>
      <c r="J157" s="2" t="s">
        <v>814</v>
      </c>
      <c r="K157" s="2" t="s">
        <v>805</v>
      </c>
      <c r="L157" s="2" t="s">
        <v>806</v>
      </c>
      <c r="M157" s="2" t="s">
        <v>806</v>
      </c>
      <c r="N157" s="2" t="s">
        <v>807</v>
      </c>
      <c r="O157" s="2" t="s">
        <v>827</v>
      </c>
      <c r="Q157" s="2" t="s">
        <v>818</v>
      </c>
      <c r="S157" s="2" t="str">
        <f>IF(F157="PTO",IF(INDEX(PTO!F:F,MATCH(_xlfn.NUMBERVALUE(HRS!C157),PTO!A:A,0),1)=HRS!G157,INDEX(PTO!G:G,MATCH(_xlfn.NUMBERVALUE(HRS!C157),PTO!A:A,0),1)),"")</f>
        <v/>
      </c>
    </row>
    <row r="158" spans="1:19" x14ac:dyDescent="0.2">
      <c r="A158" s="2" t="s">
        <v>798</v>
      </c>
      <c r="B158" s="2" t="s">
        <v>799</v>
      </c>
      <c r="C158" s="2" t="s">
        <v>3969</v>
      </c>
      <c r="D158" s="2" t="s">
        <v>862</v>
      </c>
      <c r="E158" s="4">
        <v>44813</v>
      </c>
      <c r="F158" s="2" t="s">
        <v>802</v>
      </c>
      <c r="G158" s="5">
        <v>9.5499899999999993</v>
      </c>
      <c r="H158" s="2" t="s">
        <v>803</v>
      </c>
      <c r="I158" s="2" t="s">
        <v>813</v>
      </c>
      <c r="J158" s="2" t="s">
        <v>814</v>
      </c>
      <c r="K158" s="2" t="s">
        <v>805</v>
      </c>
      <c r="L158" s="2" t="s">
        <v>806</v>
      </c>
      <c r="M158" s="2" t="s">
        <v>806</v>
      </c>
      <c r="N158" s="2" t="s">
        <v>807</v>
      </c>
      <c r="O158" s="2" t="s">
        <v>827</v>
      </c>
      <c r="Q158" s="2" t="s">
        <v>818</v>
      </c>
      <c r="S158" s="2" t="str">
        <f>IF(F158="PTO",IF(INDEX(PTO!F:F,MATCH(_xlfn.NUMBERVALUE(HRS!C158),PTO!A:A,0),1)=HRS!G158,INDEX(PTO!G:G,MATCH(_xlfn.NUMBERVALUE(HRS!C158),PTO!A:A,0),1)),"")</f>
        <v/>
      </c>
    </row>
    <row r="159" spans="1:19" x14ac:dyDescent="0.2">
      <c r="A159" s="2" t="s">
        <v>798</v>
      </c>
      <c r="B159" s="2" t="s">
        <v>799</v>
      </c>
      <c r="C159" s="2" t="s">
        <v>3969</v>
      </c>
      <c r="D159" s="2" t="s">
        <v>862</v>
      </c>
      <c r="E159" s="4">
        <v>44814</v>
      </c>
      <c r="F159" s="2" t="s">
        <v>802</v>
      </c>
      <c r="G159" s="5">
        <v>10.18333</v>
      </c>
      <c r="H159" s="2" t="s">
        <v>803</v>
      </c>
      <c r="I159" s="2" t="s">
        <v>813</v>
      </c>
      <c r="J159" s="2" t="s">
        <v>814</v>
      </c>
      <c r="K159" s="2" t="s">
        <v>805</v>
      </c>
      <c r="L159" s="2" t="s">
        <v>806</v>
      </c>
      <c r="M159" s="2" t="s">
        <v>806</v>
      </c>
      <c r="N159" s="2" t="s">
        <v>807</v>
      </c>
      <c r="O159" s="2" t="s">
        <v>827</v>
      </c>
      <c r="Q159" s="2" t="s">
        <v>818</v>
      </c>
      <c r="S159" s="2" t="str">
        <f>IF(F159="PTO",IF(INDEX(PTO!F:F,MATCH(_xlfn.NUMBERVALUE(HRS!C159),PTO!A:A,0),1)=HRS!G159,INDEX(PTO!G:G,MATCH(_xlfn.NUMBERVALUE(HRS!C159),PTO!A:A,0),1)),"")</f>
        <v/>
      </c>
    </row>
    <row r="160" spans="1:19" x14ac:dyDescent="0.2">
      <c r="A160" s="2" t="s">
        <v>798</v>
      </c>
      <c r="B160" s="2" t="s">
        <v>799</v>
      </c>
      <c r="C160" s="2" t="s">
        <v>3969</v>
      </c>
      <c r="D160" s="2" t="s">
        <v>862</v>
      </c>
      <c r="E160" s="4">
        <v>44815</v>
      </c>
      <c r="F160" s="2" t="s">
        <v>802</v>
      </c>
      <c r="G160" s="5">
        <v>8.9500200000000003</v>
      </c>
      <c r="H160" s="2" t="s">
        <v>803</v>
      </c>
      <c r="I160" s="2" t="s">
        <v>813</v>
      </c>
      <c r="J160" s="2" t="s">
        <v>814</v>
      </c>
      <c r="K160" s="2" t="s">
        <v>805</v>
      </c>
      <c r="L160" s="2" t="s">
        <v>806</v>
      </c>
      <c r="M160" s="2" t="s">
        <v>806</v>
      </c>
      <c r="N160" s="2" t="s">
        <v>807</v>
      </c>
      <c r="O160" s="2" t="s">
        <v>827</v>
      </c>
      <c r="Q160" s="2" t="s">
        <v>818</v>
      </c>
      <c r="S160" s="2" t="str">
        <f>IF(F160="PTO",IF(INDEX(PTO!F:F,MATCH(_xlfn.NUMBERVALUE(HRS!C160),PTO!A:A,0),1)=HRS!G160,INDEX(PTO!G:G,MATCH(_xlfn.NUMBERVALUE(HRS!C160),PTO!A:A,0),1)),"")</f>
        <v/>
      </c>
    </row>
    <row r="161" spans="1:19" x14ac:dyDescent="0.2">
      <c r="A161" s="2" t="s">
        <v>798</v>
      </c>
      <c r="B161" s="2" t="s">
        <v>799</v>
      </c>
      <c r="C161" s="2" t="s">
        <v>3969</v>
      </c>
      <c r="D161" s="2" t="s">
        <v>862</v>
      </c>
      <c r="E161" s="4">
        <v>44815</v>
      </c>
      <c r="F161" s="2" t="s">
        <v>3980</v>
      </c>
      <c r="G161" s="5">
        <v>1.36663</v>
      </c>
      <c r="H161" s="2" t="s">
        <v>803</v>
      </c>
      <c r="I161" s="2" t="s">
        <v>813</v>
      </c>
      <c r="J161" s="2" t="s">
        <v>814</v>
      </c>
      <c r="K161" s="2" t="s">
        <v>805</v>
      </c>
      <c r="L161" s="2" t="s">
        <v>806</v>
      </c>
      <c r="M161" s="2" t="s">
        <v>806</v>
      </c>
      <c r="N161" s="2" t="s">
        <v>807</v>
      </c>
      <c r="O161" s="2" t="s">
        <v>827</v>
      </c>
      <c r="Q161" s="2" t="s">
        <v>818</v>
      </c>
      <c r="S161" s="2" t="str">
        <f>IF(F161="PTO",IF(INDEX(PTO!F:F,MATCH(_xlfn.NUMBERVALUE(HRS!C161),PTO!A:A,0),1)=HRS!G161,INDEX(PTO!G:G,MATCH(_xlfn.NUMBERVALUE(HRS!C161),PTO!A:A,0),1)),"")</f>
        <v/>
      </c>
    </row>
    <row r="162" spans="1:19" x14ac:dyDescent="0.2">
      <c r="A162" s="2" t="s">
        <v>798</v>
      </c>
      <c r="B162" s="2" t="s">
        <v>799</v>
      </c>
      <c r="C162" s="2" t="s">
        <v>3785</v>
      </c>
      <c r="D162" s="2" t="s">
        <v>3786</v>
      </c>
      <c r="E162" s="4">
        <v>44809</v>
      </c>
      <c r="F162" s="2" t="s">
        <v>66</v>
      </c>
      <c r="G162" s="5">
        <v>8</v>
      </c>
      <c r="H162" s="2" t="s">
        <v>803</v>
      </c>
      <c r="I162" s="2" t="s">
        <v>836</v>
      </c>
      <c r="J162" s="2" t="s">
        <v>837</v>
      </c>
      <c r="K162" s="2" t="s">
        <v>805</v>
      </c>
      <c r="L162" s="2" t="s">
        <v>806</v>
      </c>
      <c r="M162" s="2" t="s">
        <v>806</v>
      </c>
      <c r="N162" s="2" t="s">
        <v>807</v>
      </c>
      <c r="O162" s="2" t="s">
        <v>808</v>
      </c>
      <c r="Q162" s="2" t="s">
        <v>465</v>
      </c>
      <c r="S162" s="2" t="e">
        <f>IF(F162="PTO",IF(INDEX(PTO!F:F,MATCH(_xlfn.NUMBERVALUE(HRS!C162),PTO!A:A,0),1)=HRS!G162,INDEX(PTO!G:G,MATCH(_xlfn.NUMBERVALUE(HRS!C162),PTO!A:A,0),1)),"")</f>
        <v>#N/A</v>
      </c>
    </row>
    <row r="163" spans="1:19" x14ac:dyDescent="0.2">
      <c r="A163" s="2" t="s">
        <v>798</v>
      </c>
      <c r="B163" s="2" t="s">
        <v>799</v>
      </c>
      <c r="C163" s="2" t="s">
        <v>3785</v>
      </c>
      <c r="D163" s="2" t="s">
        <v>3786</v>
      </c>
      <c r="E163" s="4">
        <v>44810</v>
      </c>
      <c r="F163" s="2" t="s">
        <v>802</v>
      </c>
      <c r="G163" s="5">
        <v>8.0666700000000002</v>
      </c>
      <c r="H163" s="2" t="s">
        <v>803</v>
      </c>
      <c r="I163" s="2" t="s">
        <v>836</v>
      </c>
      <c r="J163" s="2" t="s">
        <v>837</v>
      </c>
      <c r="K163" s="2" t="s">
        <v>805</v>
      </c>
      <c r="L163" s="2" t="s">
        <v>806</v>
      </c>
      <c r="M163" s="2" t="s">
        <v>806</v>
      </c>
      <c r="N163" s="2" t="s">
        <v>807</v>
      </c>
      <c r="O163" s="2" t="s">
        <v>808</v>
      </c>
      <c r="Q163" s="2" t="s">
        <v>465</v>
      </c>
      <c r="S163" s="2" t="str">
        <f>IF(F163="PTO",IF(INDEX(PTO!F:F,MATCH(_xlfn.NUMBERVALUE(HRS!C163),PTO!A:A,0),1)=HRS!G163,INDEX(PTO!G:G,MATCH(_xlfn.NUMBERVALUE(HRS!C163),PTO!A:A,0),1)),"")</f>
        <v/>
      </c>
    </row>
    <row r="164" spans="1:19" x14ac:dyDescent="0.2">
      <c r="A164" s="2" t="s">
        <v>798</v>
      </c>
      <c r="B164" s="2" t="s">
        <v>799</v>
      </c>
      <c r="C164" s="2" t="s">
        <v>3785</v>
      </c>
      <c r="D164" s="2" t="s">
        <v>3786</v>
      </c>
      <c r="E164" s="4">
        <v>44811</v>
      </c>
      <c r="F164" s="2" t="s">
        <v>802</v>
      </c>
      <c r="G164" s="5">
        <v>8.0333299999999994</v>
      </c>
      <c r="H164" s="2" t="s">
        <v>803</v>
      </c>
      <c r="I164" s="2" t="s">
        <v>836</v>
      </c>
      <c r="J164" s="2" t="s">
        <v>837</v>
      </c>
      <c r="K164" s="2" t="s">
        <v>805</v>
      </c>
      <c r="L164" s="2" t="s">
        <v>806</v>
      </c>
      <c r="M164" s="2" t="s">
        <v>806</v>
      </c>
      <c r="N164" s="2" t="s">
        <v>807</v>
      </c>
      <c r="O164" s="2" t="s">
        <v>808</v>
      </c>
      <c r="Q164" s="2" t="s">
        <v>465</v>
      </c>
      <c r="S164" s="2" t="str">
        <f>IF(F164="PTO",IF(INDEX(PTO!F:F,MATCH(_xlfn.NUMBERVALUE(HRS!C164),PTO!A:A,0),1)=HRS!G164,INDEX(PTO!G:G,MATCH(_xlfn.NUMBERVALUE(HRS!C164),PTO!A:A,0),1)),"")</f>
        <v/>
      </c>
    </row>
    <row r="165" spans="1:19" x14ac:dyDescent="0.2">
      <c r="A165" s="2" t="s">
        <v>798</v>
      </c>
      <c r="B165" s="2" t="s">
        <v>799</v>
      </c>
      <c r="C165" s="2" t="s">
        <v>3785</v>
      </c>
      <c r="D165" s="2" t="s">
        <v>3786</v>
      </c>
      <c r="E165" s="4">
        <v>44812</v>
      </c>
      <c r="F165" s="2" t="s">
        <v>802</v>
      </c>
      <c r="G165" s="5">
        <v>8.5166699999999995</v>
      </c>
      <c r="H165" s="2" t="s">
        <v>803</v>
      </c>
      <c r="I165" s="2" t="s">
        <v>836</v>
      </c>
      <c r="J165" s="2" t="s">
        <v>837</v>
      </c>
      <c r="K165" s="2" t="s">
        <v>805</v>
      </c>
      <c r="L165" s="2" t="s">
        <v>806</v>
      </c>
      <c r="M165" s="2" t="s">
        <v>806</v>
      </c>
      <c r="N165" s="2" t="s">
        <v>807</v>
      </c>
      <c r="O165" s="2" t="s">
        <v>808</v>
      </c>
      <c r="Q165" s="2" t="s">
        <v>465</v>
      </c>
      <c r="S165" s="2" t="str">
        <f>IF(F165="PTO",IF(INDEX(PTO!F:F,MATCH(_xlfn.NUMBERVALUE(HRS!C165),PTO!A:A,0),1)=HRS!G165,INDEX(PTO!G:G,MATCH(_xlfn.NUMBERVALUE(HRS!C165),PTO!A:A,0),1)),"")</f>
        <v/>
      </c>
    </row>
    <row r="166" spans="1:19" x14ac:dyDescent="0.2">
      <c r="A166" s="2" t="s">
        <v>798</v>
      </c>
      <c r="B166" s="2" t="s">
        <v>799</v>
      </c>
      <c r="C166" s="2" t="s">
        <v>3785</v>
      </c>
      <c r="D166" s="2" t="s">
        <v>3786</v>
      </c>
      <c r="E166" s="4">
        <v>44813</v>
      </c>
      <c r="F166" s="2" t="s">
        <v>802</v>
      </c>
      <c r="G166" s="5">
        <v>8.1</v>
      </c>
      <c r="H166" s="2" t="s">
        <v>803</v>
      </c>
      <c r="I166" s="2" t="s">
        <v>836</v>
      </c>
      <c r="J166" s="2" t="s">
        <v>837</v>
      </c>
      <c r="K166" s="2" t="s">
        <v>805</v>
      </c>
      <c r="L166" s="2" t="s">
        <v>806</v>
      </c>
      <c r="M166" s="2" t="s">
        <v>806</v>
      </c>
      <c r="N166" s="2" t="s">
        <v>807</v>
      </c>
      <c r="O166" s="2" t="s">
        <v>808</v>
      </c>
      <c r="Q166" s="2" t="s">
        <v>465</v>
      </c>
      <c r="S166" s="2" t="str">
        <f>IF(F166="PTO",IF(INDEX(PTO!F:F,MATCH(_xlfn.NUMBERVALUE(HRS!C166),PTO!A:A,0),1)=HRS!G166,INDEX(PTO!G:G,MATCH(_xlfn.NUMBERVALUE(HRS!C166),PTO!A:A,0),1)),"")</f>
        <v/>
      </c>
    </row>
    <row r="167" spans="1:19" x14ac:dyDescent="0.2">
      <c r="A167" s="2" t="s">
        <v>798</v>
      </c>
      <c r="B167" s="2" t="s">
        <v>799</v>
      </c>
      <c r="C167" s="2" t="s">
        <v>3205</v>
      </c>
      <c r="D167" s="2" t="s">
        <v>3206</v>
      </c>
      <c r="E167" s="4">
        <v>44810</v>
      </c>
      <c r="F167" s="2" t="s">
        <v>66</v>
      </c>
      <c r="G167" s="5">
        <v>2</v>
      </c>
      <c r="H167" s="2" t="s">
        <v>803</v>
      </c>
      <c r="I167" s="2" t="s">
        <v>845</v>
      </c>
      <c r="J167" s="2" t="s">
        <v>846</v>
      </c>
      <c r="K167" s="2" t="s">
        <v>805</v>
      </c>
      <c r="L167" s="2" t="s">
        <v>806</v>
      </c>
      <c r="M167" s="2" t="s">
        <v>806</v>
      </c>
      <c r="N167" s="2" t="s">
        <v>807</v>
      </c>
      <c r="O167" s="2" t="s">
        <v>808</v>
      </c>
      <c r="Q167" s="2" t="s">
        <v>465</v>
      </c>
      <c r="S167" s="2" t="str">
        <f>IF(F167="PTO",IF(INDEX(PTO!F:F,MATCH(_xlfn.NUMBERVALUE(HRS!C167),PTO!A:A,0),1)=HRS!G167,INDEX(PTO!G:G,MATCH(_xlfn.NUMBERVALUE(HRS!C167),PTO!A:A,0),1)),"")</f>
        <v>PTOS</v>
      </c>
    </row>
    <row r="168" spans="1:19" x14ac:dyDescent="0.2">
      <c r="A168" s="2" t="s">
        <v>798</v>
      </c>
      <c r="B168" s="2" t="s">
        <v>799</v>
      </c>
      <c r="C168" s="2" t="s">
        <v>3205</v>
      </c>
      <c r="D168" s="2" t="s">
        <v>3206</v>
      </c>
      <c r="E168" s="4">
        <v>44810</v>
      </c>
      <c r="F168" s="2" t="s">
        <v>802</v>
      </c>
      <c r="G168" s="5">
        <v>8.0500000000000007</v>
      </c>
      <c r="H168" s="2" t="s">
        <v>803</v>
      </c>
      <c r="I168" s="2" t="s">
        <v>845</v>
      </c>
      <c r="J168" s="2" t="s">
        <v>846</v>
      </c>
      <c r="K168" s="2" t="s">
        <v>805</v>
      </c>
      <c r="L168" s="2" t="s">
        <v>806</v>
      </c>
      <c r="M168" s="2" t="s">
        <v>806</v>
      </c>
      <c r="N168" s="2" t="s">
        <v>807</v>
      </c>
      <c r="O168" s="2" t="s">
        <v>808</v>
      </c>
      <c r="Q168" s="2" t="s">
        <v>465</v>
      </c>
      <c r="S168" s="2" t="str">
        <f>IF(F168="PTO",IF(INDEX(PTO!F:F,MATCH(_xlfn.NUMBERVALUE(HRS!C168),PTO!A:A,0),1)=HRS!G168,INDEX(PTO!G:G,MATCH(_xlfn.NUMBERVALUE(HRS!C168),PTO!A:A,0),1)),"")</f>
        <v/>
      </c>
    </row>
    <row r="169" spans="1:19" x14ac:dyDescent="0.2">
      <c r="A169" s="2" t="s">
        <v>798</v>
      </c>
      <c r="B169" s="2" t="s">
        <v>799</v>
      </c>
      <c r="C169" s="2" t="s">
        <v>3205</v>
      </c>
      <c r="D169" s="2" t="s">
        <v>3206</v>
      </c>
      <c r="E169" s="4">
        <v>44811</v>
      </c>
      <c r="F169" s="2" t="s">
        <v>802</v>
      </c>
      <c r="G169" s="5">
        <v>7.9833299999999996</v>
      </c>
      <c r="H169" s="2" t="s">
        <v>803</v>
      </c>
      <c r="I169" s="2" t="s">
        <v>845</v>
      </c>
      <c r="J169" s="2" t="s">
        <v>846</v>
      </c>
      <c r="K169" s="2" t="s">
        <v>805</v>
      </c>
      <c r="L169" s="2" t="s">
        <v>806</v>
      </c>
      <c r="M169" s="2" t="s">
        <v>806</v>
      </c>
      <c r="N169" s="2" t="s">
        <v>807</v>
      </c>
      <c r="O169" s="2" t="s">
        <v>808</v>
      </c>
      <c r="Q169" s="2" t="s">
        <v>465</v>
      </c>
      <c r="S169" s="2" t="str">
        <f>IF(F169="PTO",IF(INDEX(PTO!F:F,MATCH(_xlfn.NUMBERVALUE(HRS!C169),PTO!A:A,0),1)=HRS!G169,INDEX(PTO!G:G,MATCH(_xlfn.NUMBERVALUE(HRS!C169),PTO!A:A,0),1)),"")</f>
        <v/>
      </c>
    </row>
    <row r="170" spans="1:19" x14ac:dyDescent="0.2">
      <c r="A170" s="2" t="s">
        <v>798</v>
      </c>
      <c r="B170" s="2" t="s">
        <v>799</v>
      </c>
      <c r="C170" s="2" t="s">
        <v>3205</v>
      </c>
      <c r="D170" s="2" t="s">
        <v>3206</v>
      </c>
      <c r="E170" s="4">
        <v>44812</v>
      </c>
      <c r="F170" s="2" t="s">
        <v>802</v>
      </c>
      <c r="G170" s="5">
        <v>8.0333500000000004</v>
      </c>
      <c r="H170" s="2" t="s">
        <v>803</v>
      </c>
      <c r="I170" s="2" t="s">
        <v>845</v>
      </c>
      <c r="J170" s="2" t="s">
        <v>846</v>
      </c>
      <c r="K170" s="2" t="s">
        <v>805</v>
      </c>
      <c r="L170" s="2" t="s">
        <v>806</v>
      </c>
      <c r="M170" s="2" t="s">
        <v>806</v>
      </c>
      <c r="N170" s="2" t="s">
        <v>807</v>
      </c>
      <c r="O170" s="2" t="s">
        <v>808</v>
      </c>
      <c r="Q170" s="2" t="s">
        <v>465</v>
      </c>
      <c r="S170" s="2" t="str">
        <f>IF(F170="PTO",IF(INDEX(PTO!F:F,MATCH(_xlfn.NUMBERVALUE(HRS!C170),PTO!A:A,0),1)=HRS!G170,INDEX(PTO!G:G,MATCH(_xlfn.NUMBERVALUE(HRS!C170),PTO!A:A,0),1)),"")</f>
        <v/>
      </c>
    </row>
    <row r="171" spans="1:19" x14ac:dyDescent="0.2">
      <c r="A171" s="2" t="s">
        <v>798</v>
      </c>
      <c r="B171" s="2" t="s">
        <v>799</v>
      </c>
      <c r="C171" s="2" t="s">
        <v>3205</v>
      </c>
      <c r="D171" s="2" t="s">
        <v>3206</v>
      </c>
      <c r="E171" s="4">
        <v>44813</v>
      </c>
      <c r="F171" s="2" t="s">
        <v>66</v>
      </c>
      <c r="G171" s="5">
        <v>5</v>
      </c>
      <c r="H171" s="2" t="s">
        <v>803</v>
      </c>
      <c r="I171" s="2" t="s">
        <v>845</v>
      </c>
      <c r="J171" s="2" t="s">
        <v>846</v>
      </c>
      <c r="K171" s="2" t="s">
        <v>805</v>
      </c>
      <c r="L171" s="2" t="s">
        <v>806</v>
      </c>
      <c r="M171" s="2" t="s">
        <v>806</v>
      </c>
      <c r="N171" s="2" t="s">
        <v>807</v>
      </c>
      <c r="O171" s="2" t="s">
        <v>808</v>
      </c>
      <c r="Q171" s="2" t="s">
        <v>465</v>
      </c>
      <c r="S171" s="2" t="b">
        <f>IF(F171="PTO",IF(INDEX(PTO!F:F,MATCH(_xlfn.NUMBERVALUE(HRS!C171),PTO!A:A,0),1)=HRS!G171,INDEX(PTO!G:G,MATCH(_xlfn.NUMBERVALUE(HRS!C171),PTO!A:A,0),1)),"")</f>
        <v>0</v>
      </c>
    </row>
    <row r="172" spans="1:19" x14ac:dyDescent="0.2">
      <c r="A172" s="2" t="s">
        <v>798</v>
      </c>
      <c r="B172" s="2" t="s">
        <v>799</v>
      </c>
      <c r="C172" s="2" t="s">
        <v>3205</v>
      </c>
      <c r="D172" s="2" t="s">
        <v>3206</v>
      </c>
      <c r="E172" s="4">
        <v>44813</v>
      </c>
      <c r="F172" s="2" t="s">
        <v>802</v>
      </c>
      <c r="G172" s="5">
        <v>3.0333399999999999</v>
      </c>
      <c r="H172" s="2" t="s">
        <v>803</v>
      </c>
      <c r="I172" s="2" t="s">
        <v>845</v>
      </c>
      <c r="J172" s="2" t="s">
        <v>846</v>
      </c>
      <c r="K172" s="2" t="s">
        <v>805</v>
      </c>
      <c r="L172" s="2" t="s">
        <v>806</v>
      </c>
      <c r="M172" s="2" t="s">
        <v>806</v>
      </c>
      <c r="N172" s="2" t="s">
        <v>807</v>
      </c>
      <c r="O172" s="2" t="s">
        <v>808</v>
      </c>
      <c r="Q172" s="2" t="s">
        <v>465</v>
      </c>
      <c r="S172" s="2" t="str">
        <f>IF(F172="PTO",IF(INDEX(PTO!F:F,MATCH(_xlfn.NUMBERVALUE(HRS!C172),PTO!A:A,0),1)=HRS!G172,INDEX(PTO!G:G,MATCH(_xlfn.NUMBERVALUE(HRS!C172),PTO!A:A,0),1)),"")</f>
        <v/>
      </c>
    </row>
    <row r="173" spans="1:19" x14ac:dyDescent="0.2">
      <c r="A173" s="2" t="s">
        <v>798</v>
      </c>
      <c r="B173" s="2" t="s">
        <v>799</v>
      </c>
      <c r="C173" s="2" t="s">
        <v>863</v>
      </c>
      <c r="D173" s="2" t="s">
        <v>864</v>
      </c>
      <c r="E173" s="4">
        <v>44810</v>
      </c>
      <c r="F173" s="2" t="s">
        <v>802</v>
      </c>
      <c r="G173" s="5">
        <v>8.0333299999999994</v>
      </c>
      <c r="H173" s="2" t="s">
        <v>803</v>
      </c>
      <c r="I173" s="2" t="s">
        <v>820</v>
      </c>
      <c r="J173" s="2" t="s">
        <v>821</v>
      </c>
      <c r="K173" s="2" t="s">
        <v>805</v>
      </c>
      <c r="L173" s="2" t="s">
        <v>806</v>
      </c>
      <c r="M173" s="2" t="s">
        <v>806</v>
      </c>
      <c r="N173" s="2" t="s">
        <v>807</v>
      </c>
      <c r="O173" s="2" t="s">
        <v>827</v>
      </c>
      <c r="Q173" s="2" t="s">
        <v>818</v>
      </c>
      <c r="S173" s="2" t="str">
        <f>IF(F173="PTO",IF(INDEX(PTO!F:F,MATCH(_xlfn.NUMBERVALUE(HRS!C173),PTO!A:A,0),1)=HRS!G173,INDEX(PTO!G:G,MATCH(_xlfn.NUMBERVALUE(HRS!C173),PTO!A:A,0),1)),"")</f>
        <v/>
      </c>
    </row>
    <row r="174" spans="1:19" x14ac:dyDescent="0.2">
      <c r="A174" s="2" t="s">
        <v>798</v>
      </c>
      <c r="B174" s="2" t="s">
        <v>799</v>
      </c>
      <c r="C174" s="2" t="s">
        <v>863</v>
      </c>
      <c r="D174" s="2" t="s">
        <v>864</v>
      </c>
      <c r="E174" s="4">
        <v>44811</v>
      </c>
      <c r="F174" s="2" t="s">
        <v>802</v>
      </c>
      <c r="G174" s="5">
        <v>8.0166599999999999</v>
      </c>
      <c r="H174" s="2" t="s">
        <v>803</v>
      </c>
      <c r="I174" s="2" t="s">
        <v>820</v>
      </c>
      <c r="J174" s="2" t="s">
        <v>821</v>
      </c>
      <c r="K174" s="2" t="s">
        <v>805</v>
      </c>
      <c r="L174" s="2" t="s">
        <v>806</v>
      </c>
      <c r="M174" s="2" t="s">
        <v>806</v>
      </c>
      <c r="N174" s="2" t="s">
        <v>807</v>
      </c>
      <c r="O174" s="2" t="s">
        <v>827</v>
      </c>
      <c r="Q174" s="2" t="s">
        <v>818</v>
      </c>
      <c r="S174" s="2" t="str">
        <f>IF(F174="PTO",IF(INDEX(PTO!F:F,MATCH(_xlfn.NUMBERVALUE(HRS!C174),PTO!A:A,0),1)=HRS!G174,INDEX(PTO!G:G,MATCH(_xlfn.NUMBERVALUE(HRS!C174),PTO!A:A,0),1)),"")</f>
        <v/>
      </c>
    </row>
    <row r="175" spans="1:19" x14ac:dyDescent="0.2">
      <c r="A175" s="2" t="s">
        <v>798</v>
      </c>
      <c r="B175" s="2" t="s">
        <v>799</v>
      </c>
      <c r="C175" s="2" t="s">
        <v>863</v>
      </c>
      <c r="D175" s="2" t="s">
        <v>864</v>
      </c>
      <c r="E175" s="4">
        <v>44812</v>
      </c>
      <c r="F175" s="2" t="s">
        <v>802</v>
      </c>
      <c r="G175" s="5">
        <v>8.0666600000000006</v>
      </c>
      <c r="H175" s="2" t="s">
        <v>803</v>
      </c>
      <c r="I175" s="2" t="s">
        <v>820</v>
      </c>
      <c r="J175" s="2" t="s">
        <v>821</v>
      </c>
      <c r="K175" s="2" t="s">
        <v>805</v>
      </c>
      <c r="L175" s="2" t="s">
        <v>806</v>
      </c>
      <c r="M175" s="2" t="s">
        <v>806</v>
      </c>
      <c r="N175" s="2" t="s">
        <v>807</v>
      </c>
      <c r="O175" s="2" t="s">
        <v>827</v>
      </c>
      <c r="Q175" s="2" t="s">
        <v>818</v>
      </c>
      <c r="S175" s="2" t="str">
        <f>IF(F175="PTO",IF(INDEX(PTO!F:F,MATCH(_xlfn.NUMBERVALUE(HRS!C175),PTO!A:A,0),1)=HRS!G175,INDEX(PTO!G:G,MATCH(_xlfn.NUMBERVALUE(HRS!C175),PTO!A:A,0),1)),"")</f>
        <v/>
      </c>
    </row>
    <row r="176" spans="1:19" x14ac:dyDescent="0.2">
      <c r="A176" s="2" t="s">
        <v>798</v>
      </c>
      <c r="B176" s="2" t="s">
        <v>799</v>
      </c>
      <c r="C176" s="2" t="s">
        <v>863</v>
      </c>
      <c r="D176" s="2" t="s">
        <v>864</v>
      </c>
      <c r="E176" s="4">
        <v>44813</v>
      </c>
      <c r="F176" s="2" t="s">
        <v>802</v>
      </c>
      <c r="G176" s="5">
        <v>8.0499899999999993</v>
      </c>
      <c r="H176" s="2" t="s">
        <v>803</v>
      </c>
      <c r="I176" s="2" t="s">
        <v>820</v>
      </c>
      <c r="J176" s="2" t="s">
        <v>821</v>
      </c>
      <c r="K176" s="2" t="s">
        <v>805</v>
      </c>
      <c r="L176" s="2" t="s">
        <v>806</v>
      </c>
      <c r="M176" s="2" t="s">
        <v>806</v>
      </c>
      <c r="N176" s="2" t="s">
        <v>807</v>
      </c>
      <c r="O176" s="2" t="s">
        <v>827</v>
      </c>
      <c r="Q176" s="2" t="s">
        <v>818</v>
      </c>
      <c r="S176" s="2" t="str">
        <f>IF(F176="PTO",IF(INDEX(PTO!F:F,MATCH(_xlfn.NUMBERVALUE(HRS!C176),PTO!A:A,0),1)=HRS!G176,INDEX(PTO!G:G,MATCH(_xlfn.NUMBERVALUE(HRS!C176),PTO!A:A,0),1)),"")</f>
        <v/>
      </c>
    </row>
    <row r="177" spans="1:19" x14ac:dyDescent="0.2">
      <c r="A177" s="2" t="s">
        <v>798</v>
      </c>
      <c r="B177" s="2" t="s">
        <v>799</v>
      </c>
      <c r="C177" s="2" t="s">
        <v>863</v>
      </c>
      <c r="D177" s="2" t="s">
        <v>864</v>
      </c>
      <c r="E177" s="4">
        <v>44814</v>
      </c>
      <c r="F177" s="2" t="s">
        <v>802</v>
      </c>
      <c r="G177" s="5">
        <v>7.8333599999999999</v>
      </c>
      <c r="H177" s="2" t="s">
        <v>803</v>
      </c>
      <c r="I177" s="2" t="s">
        <v>820</v>
      </c>
      <c r="J177" s="2" t="s">
        <v>821</v>
      </c>
      <c r="K177" s="2" t="s">
        <v>805</v>
      </c>
      <c r="L177" s="2" t="s">
        <v>806</v>
      </c>
      <c r="M177" s="2" t="s">
        <v>806</v>
      </c>
      <c r="N177" s="2" t="s">
        <v>807</v>
      </c>
      <c r="O177" s="2" t="s">
        <v>827</v>
      </c>
      <c r="Q177" s="2" t="s">
        <v>818</v>
      </c>
      <c r="S177" s="2" t="str">
        <f>IF(F177="PTO",IF(INDEX(PTO!F:F,MATCH(_xlfn.NUMBERVALUE(HRS!C177),PTO!A:A,0),1)=HRS!G177,INDEX(PTO!G:G,MATCH(_xlfn.NUMBERVALUE(HRS!C177),PTO!A:A,0),1)),"")</f>
        <v/>
      </c>
    </row>
    <row r="178" spans="1:19" x14ac:dyDescent="0.2">
      <c r="A178" s="2" t="s">
        <v>798</v>
      </c>
      <c r="B178" s="2" t="s">
        <v>799</v>
      </c>
      <c r="C178" s="2" t="s">
        <v>863</v>
      </c>
      <c r="D178" s="2" t="s">
        <v>864</v>
      </c>
      <c r="E178" s="4">
        <v>44814</v>
      </c>
      <c r="F178" s="2" t="s">
        <v>3980</v>
      </c>
      <c r="G178" s="5">
        <v>0.19997999999999999</v>
      </c>
      <c r="H178" s="2" t="s">
        <v>803</v>
      </c>
      <c r="I178" s="2" t="s">
        <v>820</v>
      </c>
      <c r="J178" s="2" t="s">
        <v>821</v>
      </c>
      <c r="K178" s="2" t="s">
        <v>805</v>
      </c>
      <c r="L178" s="2" t="s">
        <v>806</v>
      </c>
      <c r="M178" s="2" t="s">
        <v>806</v>
      </c>
      <c r="N178" s="2" t="s">
        <v>807</v>
      </c>
      <c r="O178" s="2" t="s">
        <v>827</v>
      </c>
      <c r="Q178" s="2" t="s">
        <v>818</v>
      </c>
      <c r="S178" s="2" t="str">
        <f>IF(F178="PTO",IF(INDEX(PTO!F:F,MATCH(_xlfn.NUMBERVALUE(HRS!C178),PTO!A:A,0),1)=HRS!G178,INDEX(PTO!G:G,MATCH(_xlfn.NUMBERVALUE(HRS!C178),PTO!A:A,0),1)),"")</f>
        <v/>
      </c>
    </row>
    <row r="179" spans="1:19" x14ac:dyDescent="0.2">
      <c r="A179" s="2" t="s">
        <v>798</v>
      </c>
      <c r="B179" s="2" t="s">
        <v>799</v>
      </c>
      <c r="C179" s="2" t="s">
        <v>865</v>
      </c>
      <c r="D179" s="2" t="s">
        <v>866</v>
      </c>
      <c r="E179" s="4">
        <v>44810</v>
      </c>
      <c r="F179" s="2" t="s">
        <v>802</v>
      </c>
      <c r="G179" s="5">
        <v>8.0333299999999994</v>
      </c>
      <c r="H179" s="2" t="s">
        <v>803</v>
      </c>
      <c r="I179" s="2" t="s">
        <v>820</v>
      </c>
      <c r="J179" s="2" t="s">
        <v>821</v>
      </c>
      <c r="K179" s="2" t="s">
        <v>805</v>
      </c>
      <c r="L179" s="2" t="s">
        <v>806</v>
      </c>
      <c r="M179" s="2" t="s">
        <v>806</v>
      </c>
      <c r="N179" s="2" t="s">
        <v>807</v>
      </c>
      <c r="O179" s="2" t="s">
        <v>827</v>
      </c>
      <c r="Q179" s="2" t="s">
        <v>818</v>
      </c>
      <c r="S179" s="2" t="str">
        <f>IF(F179="PTO",IF(INDEX(PTO!F:F,MATCH(_xlfn.NUMBERVALUE(HRS!C179),PTO!A:A,0),1)=HRS!G179,INDEX(PTO!G:G,MATCH(_xlfn.NUMBERVALUE(HRS!C179),PTO!A:A,0),1)),"")</f>
        <v/>
      </c>
    </row>
    <row r="180" spans="1:19" x14ac:dyDescent="0.2">
      <c r="A180" s="2" t="s">
        <v>798</v>
      </c>
      <c r="B180" s="2" t="s">
        <v>799</v>
      </c>
      <c r="C180" s="2" t="s">
        <v>865</v>
      </c>
      <c r="D180" s="2" t="s">
        <v>866</v>
      </c>
      <c r="E180" s="4">
        <v>44811</v>
      </c>
      <c r="F180" s="2" t="s">
        <v>802</v>
      </c>
      <c r="G180" s="5">
        <v>7.9333200000000001</v>
      </c>
      <c r="H180" s="2" t="s">
        <v>803</v>
      </c>
      <c r="I180" s="2" t="s">
        <v>820</v>
      </c>
      <c r="J180" s="2" t="s">
        <v>821</v>
      </c>
      <c r="K180" s="2" t="s">
        <v>805</v>
      </c>
      <c r="L180" s="2" t="s">
        <v>806</v>
      </c>
      <c r="M180" s="2" t="s">
        <v>806</v>
      </c>
      <c r="N180" s="2" t="s">
        <v>807</v>
      </c>
      <c r="O180" s="2" t="s">
        <v>827</v>
      </c>
      <c r="Q180" s="2" t="s">
        <v>818</v>
      </c>
      <c r="S180" s="2" t="str">
        <f>IF(F180="PTO",IF(INDEX(PTO!F:F,MATCH(_xlfn.NUMBERVALUE(HRS!C180),PTO!A:A,0),1)=HRS!G180,INDEX(PTO!G:G,MATCH(_xlfn.NUMBERVALUE(HRS!C180),PTO!A:A,0),1)),"")</f>
        <v/>
      </c>
    </row>
    <row r="181" spans="1:19" x14ac:dyDescent="0.2">
      <c r="A181" s="2" t="s">
        <v>798</v>
      </c>
      <c r="B181" s="2" t="s">
        <v>799</v>
      </c>
      <c r="C181" s="2" t="s">
        <v>865</v>
      </c>
      <c r="D181" s="2" t="s">
        <v>866</v>
      </c>
      <c r="E181" s="4">
        <v>44812</v>
      </c>
      <c r="F181" s="2" t="s">
        <v>802</v>
      </c>
      <c r="G181" s="5">
        <v>8.4500100000000007</v>
      </c>
      <c r="H181" s="2" t="s">
        <v>803</v>
      </c>
      <c r="I181" s="2" t="s">
        <v>820</v>
      </c>
      <c r="J181" s="2" t="s">
        <v>821</v>
      </c>
      <c r="K181" s="2" t="s">
        <v>805</v>
      </c>
      <c r="L181" s="2" t="s">
        <v>806</v>
      </c>
      <c r="M181" s="2" t="s">
        <v>806</v>
      </c>
      <c r="N181" s="2" t="s">
        <v>807</v>
      </c>
      <c r="O181" s="2" t="s">
        <v>827</v>
      </c>
      <c r="Q181" s="2" t="s">
        <v>818</v>
      </c>
      <c r="S181" s="2" t="str">
        <f>IF(F181="PTO",IF(INDEX(PTO!F:F,MATCH(_xlfn.NUMBERVALUE(HRS!C181),PTO!A:A,0),1)=HRS!G181,INDEX(PTO!G:G,MATCH(_xlfn.NUMBERVALUE(HRS!C181),PTO!A:A,0),1)),"")</f>
        <v/>
      </c>
    </row>
    <row r="182" spans="1:19" x14ac:dyDescent="0.2">
      <c r="A182" s="2" t="s">
        <v>798</v>
      </c>
      <c r="B182" s="2" t="s">
        <v>799</v>
      </c>
      <c r="C182" s="2" t="s">
        <v>865</v>
      </c>
      <c r="D182" s="2" t="s">
        <v>866</v>
      </c>
      <c r="E182" s="4">
        <v>44813</v>
      </c>
      <c r="F182" s="2" t="s">
        <v>802</v>
      </c>
      <c r="G182" s="5">
        <v>8.4</v>
      </c>
      <c r="H182" s="2" t="s">
        <v>803</v>
      </c>
      <c r="I182" s="2" t="s">
        <v>820</v>
      </c>
      <c r="J182" s="2" t="s">
        <v>821</v>
      </c>
      <c r="K182" s="2" t="s">
        <v>805</v>
      </c>
      <c r="L182" s="2" t="s">
        <v>806</v>
      </c>
      <c r="M182" s="2" t="s">
        <v>806</v>
      </c>
      <c r="N182" s="2" t="s">
        <v>807</v>
      </c>
      <c r="O182" s="2" t="s">
        <v>827</v>
      </c>
      <c r="Q182" s="2" t="s">
        <v>818</v>
      </c>
      <c r="S182" s="2" t="str">
        <f>IF(F182="PTO",IF(INDEX(PTO!F:F,MATCH(_xlfn.NUMBERVALUE(HRS!C182),PTO!A:A,0),1)=HRS!G182,INDEX(PTO!G:G,MATCH(_xlfn.NUMBERVALUE(HRS!C182),PTO!A:A,0),1)),"")</f>
        <v/>
      </c>
    </row>
    <row r="183" spans="1:19" x14ac:dyDescent="0.2">
      <c r="A183" s="2" t="s">
        <v>798</v>
      </c>
      <c r="B183" s="2" t="s">
        <v>799</v>
      </c>
      <c r="C183" s="2" t="s">
        <v>865</v>
      </c>
      <c r="D183" s="2" t="s">
        <v>866</v>
      </c>
      <c r="E183" s="4">
        <v>44814</v>
      </c>
      <c r="F183" s="2" t="s">
        <v>802</v>
      </c>
      <c r="G183" s="5">
        <v>7.1833400000000003</v>
      </c>
      <c r="H183" s="2" t="s">
        <v>803</v>
      </c>
      <c r="I183" s="2" t="s">
        <v>820</v>
      </c>
      <c r="J183" s="2" t="s">
        <v>821</v>
      </c>
      <c r="K183" s="2" t="s">
        <v>805</v>
      </c>
      <c r="L183" s="2" t="s">
        <v>806</v>
      </c>
      <c r="M183" s="2" t="s">
        <v>806</v>
      </c>
      <c r="N183" s="2" t="s">
        <v>807</v>
      </c>
      <c r="O183" s="2" t="s">
        <v>827</v>
      </c>
      <c r="Q183" s="2" t="s">
        <v>818</v>
      </c>
      <c r="S183" s="2" t="str">
        <f>IF(F183="PTO",IF(INDEX(PTO!F:F,MATCH(_xlfn.NUMBERVALUE(HRS!C183),PTO!A:A,0),1)=HRS!G183,INDEX(PTO!G:G,MATCH(_xlfn.NUMBERVALUE(HRS!C183),PTO!A:A,0),1)),"")</f>
        <v/>
      </c>
    </row>
    <row r="184" spans="1:19" x14ac:dyDescent="0.2">
      <c r="A184" s="2" t="s">
        <v>798</v>
      </c>
      <c r="B184" s="2" t="s">
        <v>799</v>
      </c>
      <c r="C184" s="2" t="s">
        <v>865</v>
      </c>
      <c r="D184" s="2" t="s">
        <v>866</v>
      </c>
      <c r="E184" s="4">
        <v>44814</v>
      </c>
      <c r="F184" s="2" t="s">
        <v>3980</v>
      </c>
      <c r="G184" s="5">
        <v>0.94999</v>
      </c>
      <c r="H184" s="2" t="s">
        <v>803</v>
      </c>
      <c r="I184" s="2" t="s">
        <v>820</v>
      </c>
      <c r="J184" s="2" t="s">
        <v>821</v>
      </c>
      <c r="K184" s="2" t="s">
        <v>805</v>
      </c>
      <c r="L184" s="2" t="s">
        <v>806</v>
      </c>
      <c r="M184" s="2" t="s">
        <v>806</v>
      </c>
      <c r="N184" s="2" t="s">
        <v>807</v>
      </c>
      <c r="O184" s="2" t="s">
        <v>827</v>
      </c>
      <c r="Q184" s="2" t="s">
        <v>818</v>
      </c>
      <c r="S184" s="2" t="str">
        <f>IF(F184="PTO",IF(INDEX(PTO!F:F,MATCH(_xlfn.NUMBERVALUE(HRS!C184),PTO!A:A,0),1)=HRS!G184,INDEX(PTO!G:G,MATCH(_xlfn.NUMBERVALUE(HRS!C184),PTO!A:A,0),1)),"")</f>
        <v/>
      </c>
    </row>
    <row r="185" spans="1:19" x14ac:dyDescent="0.2">
      <c r="A185" s="2" t="s">
        <v>798</v>
      </c>
      <c r="B185" s="2" t="s">
        <v>799</v>
      </c>
      <c r="C185" s="2" t="s">
        <v>3970</v>
      </c>
      <c r="D185" s="2" t="s">
        <v>3971</v>
      </c>
      <c r="E185" s="4">
        <v>44811</v>
      </c>
      <c r="F185" s="2" t="s">
        <v>802</v>
      </c>
      <c r="G185" s="5">
        <v>7.2333400000000001</v>
      </c>
      <c r="H185" s="2" t="s">
        <v>803</v>
      </c>
      <c r="I185" s="2" t="s">
        <v>820</v>
      </c>
      <c r="J185" s="2" t="s">
        <v>821</v>
      </c>
      <c r="K185" s="2" t="s">
        <v>805</v>
      </c>
      <c r="L185" s="2" t="s">
        <v>806</v>
      </c>
      <c r="M185" s="2" t="s">
        <v>806</v>
      </c>
      <c r="N185" s="2" t="s">
        <v>807</v>
      </c>
      <c r="O185" s="2" t="s">
        <v>827</v>
      </c>
      <c r="Q185" s="2" t="s">
        <v>818</v>
      </c>
      <c r="S185" s="2" t="str">
        <f>IF(F185="PTO",IF(INDEX(PTO!F:F,MATCH(_xlfn.NUMBERVALUE(HRS!C185),PTO!A:A,0),1)=HRS!G185,INDEX(PTO!G:G,MATCH(_xlfn.NUMBERVALUE(HRS!C185),PTO!A:A,0),1)),"")</f>
        <v/>
      </c>
    </row>
    <row r="186" spans="1:19" x14ac:dyDescent="0.2">
      <c r="A186" s="2" t="s">
        <v>798</v>
      </c>
      <c r="B186" s="2" t="s">
        <v>799</v>
      </c>
      <c r="C186" s="2" t="s">
        <v>3970</v>
      </c>
      <c r="D186" s="2" t="s">
        <v>3971</v>
      </c>
      <c r="E186" s="4">
        <v>44812</v>
      </c>
      <c r="F186" s="2" t="s">
        <v>802</v>
      </c>
      <c r="G186" s="5">
        <v>10.43333</v>
      </c>
      <c r="H186" s="2" t="s">
        <v>803</v>
      </c>
      <c r="I186" s="2" t="s">
        <v>820</v>
      </c>
      <c r="J186" s="2" t="s">
        <v>821</v>
      </c>
      <c r="K186" s="2" t="s">
        <v>805</v>
      </c>
      <c r="L186" s="2" t="s">
        <v>806</v>
      </c>
      <c r="M186" s="2" t="s">
        <v>806</v>
      </c>
      <c r="N186" s="2" t="s">
        <v>807</v>
      </c>
      <c r="O186" s="2" t="s">
        <v>827</v>
      </c>
      <c r="Q186" s="2" t="s">
        <v>818</v>
      </c>
      <c r="S186" s="2" t="str">
        <f>IF(F186="PTO",IF(INDEX(PTO!F:F,MATCH(_xlfn.NUMBERVALUE(HRS!C186),PTO!A:A,0),1)=HRS!G186,INDEX(PTO!G:G,MATCH(_xlfn.NUMBERVALUE(HRS!C186),PTO!A:A,0),1)),"")</f>
        <v/>
      </c>
    </row>
    <row r="187" spans="1:19" x14ac:dyDescent="0.2">
      <c r="A187" s="2" t="s">
        <v>798</v>
      </c>
      <c r="B187" s="2" t="s">
        <v>799</v>
      </c>
      <c r="C187" s="2" t="s">
        <v>3970</v>
      </c>
      <c r="D187" s="2" t="s">
        <v>3971</v>
      </c>
      <c r="E187" s="4">
        <v>44813</v>
      </c>
      <c r="F187" s="2" t="s">
        <v>802</v>
      </c>
      <c r="G187" s="5">
        <v>5.1166700000000001</v>
      </c>
      <c r="H187" s="2" t="s">
        <v>803</v>
      </c>
      <c r="I187" s="2" t="s">
        <v>820</v>
      </c>
      <c r="J187" s="2" t="s">
        <v>821</v>
      </c>
      <c r="K187" s="2" t="s">
        <v>805</v>
      </c>
      <c r="L187" s="2" t="s">
        <v>806</v>
      </c>
      <c r="M187" s="2" t="s">
        <v>806</v>
      </c>
      <c r="N187" s="2" t="s">
        <v>807</v>
      </c>
      <c r="O187" s="2" t="s">
        <v>827</v>
      </c>
      <c r="Q187" s="2" t="s">
        <v>818</v>
      </c>
      <c r="S187" s="2" t="str">
        <f>IF(F187="PTO",IF(INDEX(PTO!F:F,MATCH(_xlfn.NUMBERVALUE(HRS!C187),PTO!A:A,0),1)=HRS!G187,INDEX(PTO!G:G,MATCH(_xlfn.NUMBERVALUE(HRS!C187),PTO!A:A,0),1)),"")</f>
        <v/>
      </c>
    </row>
    <row r="188" spans="1:19" x14ac:dyDescent="0.2">
      <c r="A188" s="2" t="s">
        <v>798</v>
      </c>
      <c r="B188" s="2" t="s">
        <v>799</v>
      </c>
      <c r="C188" s="2" t="s">
        <v>3970</v>
      </c>
      <c r="D188" s="2" t="s">
        <v>3971</v>
      </c>
      <c r="E188" s="4">
        <v>44814</v>
      </c>
      <c r="F188" s="2" t="s">
        <v>802</v>
      </c>
      <c r="G188" s="5">
        <v>5.1666699999999999</v>
      </c>
      <c r="H188" s="2" t="s">
        <v>803</v>
      </c>
      <c r="I188" s="2" t="s">
        <v>820</v>
      </c>
      <c r="J188" s="2" t="s">
        <v>821</v>
      </c>
      <c r="K188" s="2" t="s">
        <v>805</v>
      </c>
      <c r="L188" s="2" t="s">
        <v>806</v>
      </c>
      <c r="M188" s="2" t="s">
        <v>806</v>
      </c>
      <c r="N188" s="2" t="s">
        <v>807</v>
      </c>
      <c r="O188" s="2" t="s">
        <v>827</v>
      </c>
      <c r="Q188" s="2" t="s">
        <v>818</v>
      </c>
      <c r="S188" s="2" t="str">
        <f>IF(F188="PTO",IF(INDEX(PTO!F:F,MATCH(_xlfn.NUMBERVALUE(HRS!C188),PTO!A:A,0),1)=HRS!G188,INDEX(PTO!G:G,MATCH(_xlfn.NUMBERVALUE(HRS!C188),PTO!A:A,0),1)),"")</f>
        <v/>
      </c>
    </row>
    <row r="189" spans="1:19" x14ac:dyDescent="0.2">
      <c r="A189" s="2" t="s">
        <v>798</v>
      </c>
      <c r="B189" s="2" t="s">
        <v>799</v>
      </c>
      <c r="C189" s="2" t="s">
        <v>867</v>
      </c>
      <c r="D189" s="2" t="s">
        <v>868</v>
      </c>
      <c r="E189" s="4">
        <v>44809</v>
      </c>
      <c r="F189" s="2" t="s">
        <v>802</v>
      </c>
      <c r="G189" s="5">
        <v>8.0166699999999995</v>
      </c>
      <c r="H189" s="2" t="s">
        <v>803</v>
      </c>
      <c r="I189" s="2" t="s">
        <v>820</v>
      </c>
      <c r="J189" s="2" t="s">
        <v>821</v>
      </c>
      <c r="K189" s="2" t="s">
        <v>805</v>
      </c>
      <c r="L189" s="2" t="s">
        <v>806</v>
      </c>
      <c r="M189" s="2" t="s">
        <v>806</v>
      </c>
      <c r="N189" s="2" t="s">
        <v>807</v>
      </c>
      <c r="O189" s="2" t="s">
        <v>827</v>
      </c>
      <c r="Q189" s="2" t="s">
        <v>818</v>
      </c>
      <c r="S189" s="2" t="str">
        <f>IF(F189="PTO",IF(INDEX(PTO!F:F,MATCH(_xlfn.NUMBERVALUE(HRS!C189),PTO!A:A,0),1)=HRS!G189,INDEX(PTO!G:G,MATCH(_xlfn.NUMBERVALUE(HRS!C189),PTO!A:A,0),1)),"")</f>
        <v/>
      </c>
    </row>
    <row r="190" spans="1:19" x14ac:dyDescent="0.2">
      <c r="A190" s="2" t="s">
        <v>798</v>
      </c>
      <c r="B190" s="2" t="s">
        <v>799</v>
      </c>
      <c r="C190" s="2" t="s">
        <v>867</v>
      </c>
      <c r="D190" s="2" t="s">
        <v>868</v>
      </c>
      <c r="E190" s="4">
        <v>44810</v>
      </c>
      <c r="F190" s="2" t="s">
        <v>802</v>
      </c>
      <c r="G190" s="5">
        <v>8.1333300000000008</v>
      </c>
      <c r="H190" s="2" t="s">
        <v>803</v>
      </c>
      <c r="I190" s="2" t="s">
        <v>820</v>
      </c>
      <c r="J190" s="2" t="s">
        <v>821</v>
      </c>
      <c r="K190" s="2" t="s">
        <v>805</v>
      </c>
      <c r="L190" s="2" t="s">
        <v>806</v>
      </c>
      <c r="M190" s="2" t="s">
        <v>806</v>
      </c>
      <c r="N190" s="2" t="s">
        <v>807</v>
      </c>
      <c r="O190" s="2" t="s">
        <v>827</v>
      </c>
      <c r="Q190" s="2" t="s">
        <v>818</v>
      </c>
      <c r="S190" s="2" t="str">
        <f>IF(F190="PTO",IF(INDEX(PTO!F:F,MATCH(_xlfn.NUMBERVALUE(HRS!C190),PTO!A:A,0),1)=HRS!G190,INDEX(PTO!G:G,MATCH(_xlfn.NUMBERVALUE(HRS!C190),PTO!A:A,0),1)),"")</f>
        <v/>
      </c>
    </row>
    <row r="191" spans="1:19" x14ac:dyDescent="0.2">
      <c r="A191" s="2" t="s">
        <v>798</v>
      </c>
      <c r="B191" s="2" t="s">
        <v>799</v>
      </c>
      <c r="C191" s="2" t="s">
        <v>867</v>
      </c>
      <c r="D191" s="2" t="s">
        <v>868</v>
      </c>
      <c r="E191" s="4">
        <v>44811</v>
      </c>
      <c r="F191" s="2" t="s">
        <v>802</v>
      </c>
      <c r="G191" s="5">
        <v>5.0166700000000004</v>
      </c>
      <c r="H191" s="2" t="s">
        <v>803</v>
      </c>
      <c r="I191" s="2" t="s">
        <v>820</v>
      </c>
      <c r="J191" s="2" t="s">
        <v>821</v>
      </c>
      <c r="K191" s="2" t="s">
        <v>805</v>
      </c>
      <c r="L191" s="2" t="s">
        <v>806</v>
      </c>
      <c r="M191" s="2" t="s">
        <v>806</v>
      </c>
      <c r="N191" s="2" t="s">
        <v>807</v>
      </c>
      <c r="O191" s="2" t="s">
        <v>827</v>
      </c>
      <c r="Q191" s="2" t="s">
        <v>818</v>
      </c>
      <c r="S191" s="2" t="str">
        <f>IF(F191="PTO",IF(INDEX(PTO!F:F,MATCH(_xlfn.NUMBERVALUE(HRS!C191),PTO!A:A,0),1)=HRS!G191,INDEX(PTO!G:G,MATCH(_xlfn.NUMBERVALUE(HRS!C191),PTO!A:A,0),1)),"")</f>
        <v/>
      </c>
    </row>
    <row r="192" spans="1:19" x14ac:dyDescent="0.2">
      <c r="A192" s="2" t="s">
        <v>798</v>
      </c>
      <c r="B192" s="2" t="s">
        <v>799</v>
      </c>
      <c r="C192" s="2" t="s">
        <v>867</v>
      </c>
      <c r="D192" s="2" t="s">
        <v>868</v>
      </c>
      <c r="E192" s="4">
        <v>44812</v>
      </c>
      <c r="F192" s="2" t="s">
        <v>802</v>
      </c>
      <c r="G192" s="5">
        <v>8.1833399999999994</v>
      </c>
      <c r="H192" s="2" t="s">
        <v>803</v>
      </c>
      <c r="I192" s="2" t="s">
        <v>820</v>
      </c>
      <c r="J192" s="2" t="s">
        <v>821</v>
      </c>
      <c r="K192" s="2" t="s">
        <v>805</v>
      </c>
      <c r="L192" s="2" t="s">
        <v>806</v>
      </c>
      <c r="M192" s="2" t="s">
        <v>806</v>
      </c>
      <c r="N192" s="2" t="s">
        <v>807</v>
      </c>
      <c r="O192" s="2" t="s">
        <v>827</v>
      </c>
      <c r="Q192" s="2" t="s">
        <v>818</v>
      </c>
      <c r="S192" s="2" t="str">
        <f>IF(F192="PTO",IF(INDEX(PTO!F:F,MATCH(_xlfn.NUMBERVALUE(HRS!C192),PTO!A:A,0),1)=HRS!G192,INDEX(PTO!G:G,MATCH(_xlfn.NUMBERVALUE(HRS!C192),PTO!A:A,0),1)),"")</f>
        <v/>
      </c>
    </row>
    <row r="193" spans="1:19" x14ac:dyDescent="0.2">
      <c r="A193" s="2" t="s">
        <v>798</v>
      </c>
      <c r="B193" s="2" t="s">
        <v>799</v>
      </c>
      <c r="C193" s="2" t="s">
        <v>867</v>
      </c>
      <c r="D193" s="2" t="s">
        <v>868</v>
      </c>
      <c r="E193" s="4">
        <v>44813</v>
      </c>
      <c r="F193" s="2" t="s">
        <v>802</v>
      </c>
      <c r="G193" s="5">
        <v>3.0333299999999999</v>
      </c>
      <c r="H193" s="2" t="s">
        <v>803</v>
      </c>
      <c r="I193" s="2" t="s">
        <v>820</v>
      </c>
      <c r="J193" s="2" t="s">
        <v>821</v>
      </c>
      <c r="K193" s="2" t="s">
        <v>805</v>
      </c>
      <c r="L193" s="2" t="s">
        <v>806</v>
      </c>
      <c r="M193" s="2" t="s">
        <v>806</v>
      </c>
      <c r="N193" s="2" t="s">
        <v>807</v>
      </c>
      <c r="O193" s="2" t="s">
        <v>827</v>
      </c>
      <c r="Q193" s="2" t="s">
        <v>818</v>
      </c>
      <c r="S193" s="2" t="str">
        <f>IF(F193="PTO",IF(INDEX(PTO!F:F,MATCH(_xlfn.NUMBERVALUE(HRS!C193),PTO!A:A,0),1)=HRS!G193,INDEX(PTO!G:G,MATCH(_xlfn.NUMBERVALUE(HRS!C193),PTO!A:A,0),1)),"")</f>
        <v/>
      </c>
    </row>
    <row r="194" spans="1:19" x14ac:dyDescent="0.2">
      <c r="A194" s="2" t="s">
        <v>798</v>
      </c>
      <c r="B194" s="2" t="s">
        <v>799</v>
      </c>
      <c r="C194" s="2" t="s">
        <v>867</v>
      </c>
      <c r="D194" s="2" t="s">
        <v>868</v>
      </c>
      <c r="E194" s="4">
        <v>44815</v>
      </c>
      <c r="F194" s="2" t="s">
        <v>802</v>
      </c>
      <c r="G194" s="5">
        <v>7.6166600000000004</v>
      </c>
      <c r="H194" s="2" t="s">
        <v>803</v>
      </c>
      <c r="I194" s="2" t="s">
        <v>820</v>
      </c>
      <c r="J194" s="2" t="s">
        <v>821</v>
      </c>
      <c r="K194" s="2" t="s">
        <v>805</v>
      </c>
      <c r="L194" s="2" t="s">
        <v>806</v>
      </c>
      <c r="M194" s="2" t="s">
        <v>806</v>
      </c>
      <c r="N194" s="2" t="s">
        <v>807</v>
      </c>
      <c r="O194" s="2" t="s">
        <v>827</v>
      </c>
      <c r="Q194" s="2" t="s">
        <v>818</v>
      </c>
      <c r="S194" s="2" t="str">
        <f>IF(F194="PTO",IF(INDEX(PTO!F:F,MATCH(_xlfn.NUMBERVALUE(HRS!C194),PTO!A:A,0),1)=HRS!G194,INDEX(PTO!G:G,MATCH(_xlfn.NUMBERVALUE(HRS!C194),PTO!A:A,0),1)),"")</f>
        <v/>
      </c>
    </row>
    <row r="195" spans="1:19" x14ac:dyDescent="0.2">
      <c r="A195" s="2" t="s">
        <v>798</v>
      </c>
      <c r="B195" s="2" t="s">
        <v>799</v>
      </c>
      <c r="C195" s="2" t="s">
        <v>867</v>
      </c>
      <c r="D195" s="2" t="s">
        <v>868</v>
      </c>
      <c r="E195" s="4">
        <v>44815</v>
      </c>
      <c r="F195" s="2" t="s">
        <v>3980</v>
      </c>
      <c r="G195" s="5">
        <v>0.40000999999999998</v>
      </c>
      <c r="H195" s="2" t="s">
        <v>803</v>
      </c>
      <c r="I195" s="2" t="s">
        <v>820</v>
      </c>
      <c r="J195" s="2" t="s">
        <v>821</v>
      </c>
      <c r="K195" s="2" t="s">
        <v>805</v>
      </c>
      <c r="L195" s="2" t="s">
        <v>806</v>
      </c>
      <c r="M195" s="2" t="s">
        <v>806</v>
      </c>
      <c r="N195" s="2" t="s">
        <v>807</v>
      </c>
      <c r="O195" s="2" t="s">
        <v>827</v>
      </c>
      <c r="Q195" s="2" t="s">
        <v>818</v>
      </c>
      <c r="S195" s="2" t="str">
        <f>IF(F195="PTO",IF(INDEX(PTO!F:F,MATCH(_xlfn.NUMBERVALUE(HRS!C195),PTO!A:A,0),1)=HRS!G195,INDEX(PTO!G:G,MATCH(_xlfn.NUMBERVALUE(HRS!C195),PTO!A:A,0),1)),"")</f>
        <v/>
      </c>
    </row>
    <row r="196" spans="1:19" x14ac:dyDescent="0.2">
      <c r="A196" s="2" t="s">
        <v>798</v>
      </c>
      <c r="B196" s="2" t="s">
        <v>799</v>
      </c>
      <c r="C196" s="2" t="s">
        <v>869</v>
      </c>
      <c r="D196" s="2" t="s">
        <v>870</v>
      </c>
      <c r="E196" s="4">
        <v>44810</v>
      </c>
      <c r="F196" s="2" t="s">
        <v>802</v>
      </c>
      <c r="G196" s="5">
        <v>10.06667</v>
      </c>
      <c r="H196" s="2" t="s">
        <v>803</v>
      </c>
      <c r="I196" s="2" t="s">
        <v>836</v>
      </c>
      <c r="J196" s="2" t="s">
        <v>837</v>
      </c>
      <c r="K196" s="2" t="s">
        <v>805</v>
      </c>
      <c r="L196" s="2" t="s">
        <v>806</v>
      </c>
      <c r="M196" s="2" t="s">
        <v>806</v>
      </c>
      <c r="N196" s="2" t="s">
        <v>807</v>
      </c>
      <c r="O196" s="2" t="s">
        <v>808</v>
      </c>
      <c r="Q196" s="2" t="s">
        <v>465</v>
      </c>
      <c r="S196" s="2" t="str">
        <f>IF(F196="PTO",IF(INDEX(PTO!F:F,MATCH(_xlfn.NUMBERVALUE(HRS!C196),PTO!A:A,0),1)=HRS!G196,INDEX(PTO!G:G,MATCH(_xlfn.NUMBERVALUE(HRS!C196),PTO!A:A,0),1)),"")</f>
        <v/>
      </c>
    </row>
    <row r="197" spans="1:19" x14ac:dyDescent="0.2">
      <c r="A197" s="2" t="s">
        <v>798</v>
      </c>
      <c r="B197" s="2" t="s">
        <v>799</v>
      </c>
      <c r="C197" s="2" t="s">
        <v>869</v>
      </c>
      <c r="D197" s="2" t="s">
        <v>870</v>
      </c>
      <c r="E197" s="4">
        <v>44811</v>
      </c>
      <c r="F197" s="2" t="s">
        <v>802</v>
      </c>
      <c r="G197" s="5">
        <v>7.9666699999999997</v>
      </c>
      <c r="H197" s="2" t="s">
        <v>803</v>
      </c>
      <c r="I197" s="2" t="s">
        <v>836</v>
      </c>
      <c r="J197" s="2" t="s">
        <v>837</v>
      </c>
      <c r="K197" s="2" t="s">
        <v>805</v>
      </c>
      <c r="L197" s="2" t="s">
        <v>806</v>
      </c>
      <c r="M197" s="2" t="s">
        <v>806</v>
      </c>
      <c r="N197" s="2" t="s">
        <v>807</v>
      </c>
      <c r="O197" s="2" t="s">
        <v>808</v>
      </c>
      <c r="Q197" s="2" t="s">
        <v>465</v>
      </c>
      <c r="S197" s="2" t="str">
        <f>IF(F197="PTO",IF(INDEX(PTO!F:F,MATCH(_xlfn.NUMBERVALUE(HRS!C197),PTO!A:A,0),1)=HRS!G197,INDEX(PTO!G:G,MATCH(_xlfn.NUMBERVALUE(HRS!C197),PTO!A:A,0),1)),"")</f>
        <v/>
      </c>
    </row>
    <row r="198" spans="1:19" x14ac:dyDescent="0.2">
      <c r="A198" s="2" t="s">
        <v>798</v>
      </c>
      <c r="B198" s="2" t="s">
        <v>799</v>
      </c>
      <c r="C198" s="2" t="s">
        <v>869</v>
      </c>
      <c r="D198" s="2" t="s">
        <v>870</v>
      </c>
      <c r="E198" s="4">
        <v>44812</v>
      </c>
      <c r="F198" s="2" t="s">
        <v>802</v>
      </c>
      <c r="G198" s="5">
        <v>8.0833300000000001</v>
      </c>
      <c r="H198" s="2" t="s">
        <v>803</v>
      </c>
      <c r="I198" s="2" t="s">
        <v>836</v>
      </c>
      <c r="J198" s="2" t="s">
        <v>837</v>
      </c>
      <c r="K198" s="2" t="s">
        <v>805</v>
      </c>
      <c r="L198" s="2" t="s">
        <v>806</v>
      </c>
      <c r="M198" s="2" t="s">
        <v>806</v>
      </c>
      <c r="N198" s="2" t="s">
        <v>807</v>
      </c>
      <c r="O198" s="2" t="s">
        <v>808</v>
      </c>
      <c r="Q198" s="2" t="s">
        <v>465</v>
      </c>
      <c r="S198" s="2" t="str">
        <f>IF(F198="PTO",IF(INDEX(PTO!F:F,MATCH(_xlfn.NUMBERVALUE(HRS!C198),PTO!A:A,0),1)=HRS!G198,INDEX(PTO!G:G,MATCH(_xlfn.NUMBERVALUE(HRS!C198),PTO!A:A,0),1)),"")</f>
        <v/>
      </c>
    </row>
    <row r="199" spans="1:19" x14ac:dyDescent="0.2">
      <c r="A199" s="2" t="s">
        <v>798</v>
      </c>
      <c r="B199" s="2" t="s">
        <v>799</v>
      </c>
      <c r="C199" s="2" t="s">
        <v>869</v>
      </c>
      <c r="D199" s="2" t="s">
        <v>870</v>
      </c>
      <c r="E199" s="4">
        <v>44813</v>
      </c>
      <c r="F199" s="2" t="s">
        <v>802</v>
      </c>
      <c r="G199" s="5">
        <v>8.15</v>
      </c>
      <c r="H199" s="2" t="s">
        <v>803</v>
      </c>
      <c r="I199" s="2" t="s">
        <v>836</v>
      </c>
      <c r="J199" s="2" t="s">
        <v>837</v>
      </c>
      <c r="K199" s="2" t="s">
        <v>805</v>
      </c>
      <c r="L199" s="2" t="s">
        <v>806</v>
      </c>
      <c r="M199" s="2" t="s">
        <v>806</v>
      </c>
      <c r="N199" s="2" t="s">
        <v>807</v>
      </c>
      <c r="O199" s="2" t="s">
        <v>808</v>
      </c>
      <c r="Q199" s="2" t="s">
        <v>465</v>
      </c>
      <c r="S199" s="2" t="str">
        <f>IF(F199="PTO",IF(INDEX(PTO!F:F,MATCH(_xlfn.NUMBERVALUE(HRS!C199),PTO!A:A,0),1)=HRS!G199,INDEX(PTO!G:G,MATCH(_xlfn.NUMBERVALUE(HRS!C199),PTO!A:A,0),1)),"")</f>
        <v/>
      </c>
    </row>
    <row r="200" spans="1:19" x14ac:dyDescent="0.2">
      <c r="A200" s="2" t="s">
        <v>798</v>
      </c>
      <c r="B200" s="2" t="s">
        <v>799</v>
      </c>
      <c r="C200" s="2" t="s">
        <v>2547</v>
      </c>
      <c r="D200" s="2" t="s">
        <v>2546</v>
      </c>
      <c r="E200" s="4">
        <v>44810</v>
      </c>
      <c r="F200" s="2" t="s">
        <v>802</v>
      </c>
      <c r="G200" s="5">
        <v>8.0666700000000002</v>
      </c>
      <c r="H200" s="2" t="s">
        <v>803</v>
      </c>
      <c r="I200" s="2" t="s">
        <v>820</v>
      </c>
      <c r="J200" s="2" t="s">
        <v>821</v>
      </c>
      <c r="K200" s="2" t="s">
        <v>805</v>
      </c>
      <c r="L200" s="2" t="s">
        <v>806</v>
      </c>
      <c r="M200" s="2" t="s">
        <v>806</v>
      </c>
      <c r="N200" s="2" t="s">
        <v>807</v>
      </c>
      <c r="O200" s="2" t="s">
        <v>827</v>
      </c>
      <c r="Q200" s="2" t="s">
        <v>818</v>
      </c>
      <c r="S200" s="2" t="str">
        <f>IF(F200="PTO",IF(INDEX(PTO!F:F,MATCH(_xlfn.NUMBERVALUE(HRS!C200),PTO!A:A,0),1)=HRS!G200,INDEX(PTO!G:G,MATCH(_xlfn.NUMBERVALUE(HRS!C200),PTO!A:A,0),1)),"")</f>
        <v/>
      </c>
    </row>
    <row r="201" spans="1:19" x14ac:dyDescent="0.2">
      <c r="A201" s="2" t="s">
        <v>798</v>
      </c>
      <c r="B201" s="2" t="s">
        <v>799</v>
      </c>
      <c r="C201" s="2" t="s">
        <v>2547</v>
      </c>
      <c r="D201" s="2" t="s">
        <v>2546</v>
      </c>
      <c r="E201" s="4">
        <v>44811</v>
      </c>
      <c r="F201" s="2" t="s">
        <v>802</v>
      </c>
      <c r="G201" s="5">
        <v>8.0333400000000008</v>
      </c>
      <c r="H201" s="2" t="s">
        <v>803</v>
      </c>
      <c r="I201" s="2" t="s">
        <v>820</v>
      </c>
      <c r="J201" s="2" t="s">
        <v>821</v>
      </c>
      <c r="K201" s="2" t="s">
        <v>805</v>
      </c>
      <c r="L201" s="2" t="s">
        <v>806</v>
      </c>
      <c r="M201" s="2" t="s">
        <v>806</v>
      </c>
      <c r="N201" s="2" t="s">
        <v>807</v>
      </c>
      <c r="O201" s="2" t="s">
        <v>827</v>
      </c>
      <c r="Q201" s="2" t="s">
        <v>818</v>
      </c>
      <c r="S201" s="2" t="str">
        <f>IF(F201="PTO",IF(INDEX(PTO!F:F,MATCH(_xlfn.NUMBERVALUE(HRS!C201),PTO!A:A,0),1)=HRS!G201,INDEX(PTO!G:G,MATCH(_xlfn.NUMBERVALUE(HRS!C201),PTO!A:A,0),1)),"")</f>
        <v/>
      </c>
    </row>
    <row r="202" spans="1:19" x14ac:dyDescent="0.2">
      <c r="A202" s="2" t="s">
        <v>798</v>
      </c>
      <c r="B202" s="2" t="s">
        <v>799</v>
      </c>
      <c r="C202" s="2" t="s">
        <v>2547</v>
      </c>
      <c r="D202" s="2" t="s">
        <v>2546</v>
      </c>
      <c r="E202" s="4">
        <v>44812</v>
      </c>
      <c r="F202" s="2" t="s">
        <v>802</v>
      </c>
      <c r="G202" s="5">
        <v>8.0166599999999999</v>
      </c>
      <c r="H202" s="2" t="s">
        <v>803</v>
      </c>
      <c r="I202" s="2" t="s">
        <v>820</v>
      </c>
      <c r="J202" s="2" t="s">
        <v>821</v>
      </c>
      <c r="K202" s="2" t="s">
        <v>805</v>
      </c>
      <c r="L202" s="2" t="s">
        <v>806</v>
      </c>
      <c r="M202" s="2" t="s">
        <v>806</v>
      </c>
      <c r="N202" s="2" t="s">
        <v>807</v>
      </c>
      <c r="O202" s="2" t="s">
        <v>827</v>
      </c>
      <c r="Q202" s="2" t="s">
        <v>818</v>
      </c>
      <c r="S202" s="2" t="str">
        <f>IF(F202="PTO",IF(INDEX(PTO!F:F,MATCH(_xlfn.NUMBERVALUE(HRS!C202),PTO!A:A,0),1)=HRS!G202,INDEX(PTO!G:G,MATCH(_xlfn.NUMBERVALUE(HRS!C202),PTO!A:A,0),1)),"")</f>
        <v/>
      </c>
    </row>
    <row r="203" spans="1:19" x14ac:dyDescent="0.2">
      <c r="A203" s="2" t="s">
        <v>798</v>
      </c>
      <c r="B203" s="2" t="s">
        <v>799</v>
      </c>
      <c r="C203" s="2" t="s">
        <v>2547</v>
      </c>
      <c r="D203" s="2" t="s">
        <v>2546</v>
      </c>
      <c r="E203" s="4">
        <v>44813</v>
      </c>
      <c r="F203" s="2" t="s">
        <v>802</v>
      </c>
      <c r="G203" s="5">
        <v>8.0333299999999994</v>
      </c>
      <c r="H203" s="2" t="s">
        <v>803</v>
      </c>
      <c r="I203" s="2" t="s">
        <v>820</v>
      </c>
      <c r="J203" s="2" t="s">
        <v>821</v>
      </c>
      <c r="K203" s="2" t="s">
        <v>805</v>
      </c>
      <c r="L203" s="2" t="s">
        <v>806</v>
      </c>
      <c r="M203" s="2" t="s">
        <v>806</v>
      </c>
      <c r="N203" s="2" t="s">
        <v>807</v>
      </c>
      <c r="O203" s="2" t="s">
        <v>827</v>
      </c>
      <c r="Q203" s="2" t="s">
        <v>818</v>
      </c>
      <c r="S203" s="2" t="str">
        <f>IF(F203="PTO",IF(INDEX(PTO!F:F,MATCH(_xlfn.NUMBERVALUE(HRS!C203),PTO!A:A,0),1)=HRS!G203,INDEX(PTO!G:G,MATCH(_xlfn.NUMBERVALUE(HRS!C203),PTO!A:A,0),1)),"")</f>
        <v/>
      </c>
    </row>
    <row r="204" spans="1:19" x14ac:dyDescent="0.2">
      <c r="A204" s="2" t="s">
        <v>798</v>
      </c>
      <c r="B204" s="2" t="s">
        <v>799</v>
      </c>
      <c r="C204" s="2" t="s">
        <v>2547</v>
      </c>
      <c r="D204" s="2" t="s">
        <v>2546</v>
      </c>
      <c r="E204" s="4">
        <v>44815</v>
      </c>
      <c r="F204" s="2" t="s">
        <v>66</v>
      </c>
      <c r="G204" s="5">
        <v>3</v>
      </c>
      <c r="H204" s="2" t="s">
        <v>803</v>
      </c>
      <c r="I204" s="2" t="s">
        <v>820</v>
      </c>
      <c r="J204" s="2" t="s">
        <v>821</v>
      </c>
      <c r="K204" s="2" t="s">
        <v>805</v>
      </c>
      <c r="L204" s="2" t="s">
        <v>806</v>
      </c>
      <c r="M204" s="2" t="s">
        <v>806</v>
      </c>
      <c r="N204" s="2" t="s">
        <v>807</v>
      </c>
      <c r="O204" s="2" t="s">
        <v>827</v>
      </c>
      <c r="Q204" s="2" t="s">
        <v>818</v>
      </c>
      <c r="S204" s="2" t="str">
        <f>IF(F204="PTO",IF(INDEX(PTO!F:F,MATCH(_xlfn.NUMBERVALUE(HRS!C204),PTO!A:A,0),1)=HRS!G204,INDEX(PTO!G:G,MATCH(_xlfn.NUMBERVALUE(HRS!C204),PTO!A:A,0),1)),"")</f>
        <v>PTOU</v>
      </c>
    </row>
    <row r="205" spans="1:19" x14ac:dyDescent="0.2">
      <c r="A205" s="2" t="s">
        <v>798</v>
      </c>
      <c r="B205" s="2" t="s">
        <v>799</v>
      </c>
      <c r="C205" s="2" t="s">
        <v>2547</v>
      </c>
      <c r="D205" s="2" t="s">
        <v>2546</v>
      </c>
      <c r="E205" s="4">
        <v>44815</v>
      </c>
      <c r="F205" s="2" t="s">
        <v>802</v>
      </c>
      <c r="G205" s="5">
        <v>5.0833300000000001</v>
      </c>
      <c r="H205" s="2" t="s">
        <v>803</v>
      </c>
      <c r="I205" s="2" t="s">
        <v>820</v>
      </c>
      <c r="J205" s="2" t="s">
        <v>821</v>
      </c>
      <c r="K205" s="2" t="s">
        <v>805</v>
      </c>
      <c r="L205" s="2" t="s">
        <v>806</v>
      </c>
      <c r="M205" s="2" t="s">
        <v>806</v>
      </c>
      <c r="N205" s="2" t="s">
        <v>807</v>
      </c>
      <c r="O205" s="2" t="s">
        <v>827</v>
      </c>
      <c r="Q205" s="2" t="s">
        <v>818</v>
      </c>
      <c r="S205" s="2" t="str">
        <f>IF(F205="PTO",IF(INDEX(PTO!F:F,MATCH(_xlfn.NUMBERVALUE(HRS!C205),PTO!A:A,0),1)=HRS!G205,INDEX(PTO!G:G,MATCH(_xlfn.NUMBERVALUE(HRS!C205),PTO!A:A,0),1)),"")</f>
        <v/>
      </c>
    </row>
    <row r="206" spans="1:19" x14ac:dyDescent="0.2">
      <c r="A206" s="2" t="s">
        <v>798</v>
      </c>
      <c r="B206" s="2" t="s">
        <v>799</v>
      </c>
      <c r="C206" s="2" t="s">
        <v>871</v>
      </c>
      <c r="D206" s="2" t="s">
        <v>872</v>
      </c>
      <c r="E206" s="4">
        <v>44809</v>
      </c>
      <c r="F206" s="2" t="s">
        <v>802</v>
      </c>
      <c r="G206" s="5">
        <v>8.0833300000000001</v>
      </c>
      <c r="H206" s="2" t="s">
        <v>803</v>
      </c>
      <c r="I206" s="2" t="s">
        <v>3153</v>
      </c>
      <c r="J206" s="2" t="s">
        <v>3154</v>
      </c>
      <c r="K206" s="2" t="s">
        <v>805</v>
      </c>
      <c r="L206" s="2" t="s">
        <v>806</v>
      </c>
      <c r="M206" s="2" t="s">
        <v>806</v>
      </c>
      <c r="N206" s="2" t="s">
        <v>807</v>
      </c>
      <c r="O206" s="2" t="s">
        <v>827</v>
      </c>
      <c r="Q206" s="2" t="s">
        <v>818</v>
      </c>
      <c r="S206" s="2" t="str">
        <f>IF(F206="PTO",IF(INDEX(PTO!F:F,MATCH(_xlfn.NUMBERVALUE(HRS!C206),PTO!A:A,0),1)=HRS!G206,INDEX(PTO!G:G,MATCH(_xlfn.NUMBERVALUE(HRS!C206),PTO!A:A,0),1)),"")</f>
        <v/>
      </c>
    </row>
    <row r="207" spans="1:19" x14ac:dyDescent="0.2">
      <c r="A207" s="2" t="s">
        <v>798</v>
      </c>
      <c r="B207" s="2" t="s">
        <v>799</v>
      </c>
      <c r="C207" s="2" t="s">
        <v>871</v>
      </c>
      <c r="D207" s="2" t="s">
        <v>872</v>
      </c>
      <c r="E207" s="4">
        <v>44810</v>
      </c>
      <c r="F207" s="2" t="s">
        <v>802</v>
      </c>
      <c r="G207" s="5">
        <v>8.1</v>
      </c>
      <c r="H207" s="2" t="s">
        <v>803</v>
      </c>
      <c r="I207" s="2" t="s">
        <v>3153</v>
      </c>
      <c r="J207" s="2" t="s">
        <v>3154</v>
      </c>
      <c r="K207" s="2" t="s">
        <v>805</v>
      </c>
      <c r="L207" s="2" t="s">
        <v>806</v>
      </c>
      <c r="M207" s="2" t="s">
        <v>806</v>
      </c>
      <c r="N207" s="2" t="s">
        <v>807</v>
      </c>
      <c r="O207" s="2" t="s">
        <v>827</v>
      </c>
      <c r="Q207" s="2" t="s">
        <v>818</v>
      </c>
      <c r="S207" s="2" t="str">
        <f>IF(F207="PTO",IF(INDEX(PTO!F:F,MATCH(_xlfn.NUMBERVALUE(HRS!C207),PTO!A:A,0),1)=HRS!G207,INDEX(PTO!G:G,MATCH(_xlfn.NUMBERVALUE(HRS!C207),PTO!A:A,0),1)),"")</f>
        <v/>
      </c>
    </row>
    <row r="208" spans="1:19" x14ac:dyDescent="0.2">
      <c r="A208" s="2" t="s">
        <v>798</v>
      </c>
      <c r="B208" s="2" t="s">
        <v>799</v>
      </c>
      <c r="C208" s="2" t="s">
        <v>871</v>
      </c>
      <c r="D208" s="2" t="s">
        <v>872</v>
      </c>
      <c r="E208" s="4">
        <v>44811</v>
      </c>
      <c r="F208" s="2" t="s">
        <v>802</v>
      </c>
      <c r="G208" s="5">
        <v>8.0500100000000003</v>
      </c>
      <c r="H208" s="2" t="s">
        <v>803</v>
      </c>
      <c r="I208" s="2" t="s">
        <v>3153</v>
      </c>
      <c r="J208" s="2" t="s">
        <v>3154</v>
      </c>
      <c r="K208" s="2" t="s">
        <v>805</v>
      </c>
      <c r="L208" s="2" t="s">
        <v>806</v>
      </c>
      <c r="M208" s="2" t="s">
        <v>806</v>
      </c>
      <c r="N208" s="2" t="s">
        <v>807</v>
      </c>
      <c r="O208" s="2" t="s">
        <v>827</v>
      </c>
      <c r="Q208" s="2" t="s">
        <v>818</v>
      </c>
      <c r="S208" s="2" t="str">
        <f>IF(F208="PTO",IF(INDEX(PTO!F:F,MATCH(_xlfn.NUMBERVALUE(HRS!C208),PTO!A:A,0),1)=HRS!G208,INDEX(PTO!G:G,MATCH(_xlfn.NUMBERVALUE(HRS!C208),PTO!A:A,0),1)),"")</f>
        <v/>
      </c>
    </row>
    <row r="209" spans="1:19" x14ac:dyDescent="0.2">
      <c r="A209" s="2" t="s">
        <v>798</v>
      </c>
      <c r="B209" s="2" t="s">
        <v>799</v>
      </c>
      <c r="C209" s="2" t="s">
        <v>871</v>
      </c>
      <c r="D209" s="2" t="s">
        <v>872</v>
      </c>
      <c r="E209" s="4">
        <v>44812</v>
      </c>
      <c r="F209" s="2" t="s">
        <v>802</v>
      </c>
      <c r="G209" s="5">
        <v>8.0833300000000001</v>
      </c>
      <c r="H209" s="2" t="s">
        <v>803</v>
      </c>
      <c r="I209" s="2" t="s">
        <v>3153</v>
      </c>
      <c r="J209" s="2" t="s">
        <v>3154</v>
      </c>
      <c r="K209" s="2" t="s">
        <v>805</v>
      </c>
      <c r="L209" s="2" t="s">
        <v>806</v>
      </c>
      <c r="M209" s="2" t="s">
        <v>806</v>
      </c>
      <c r="N209" s="2" t="s">
        <v>807</v>
      </c>
      <c r="O209" s="2" t="s">
        <v>827</v>
      </c>
      <c r="Q209" s="2" t="s">
        <v>818</v>
      </c>
      <c r="S209" s="2" t="str">
        <f>IF(F209="PTO",IF(INDEX(PTO!F:F,MATCH(_xlfn.NUMBERVALUE(HRS!C209),PTO!A:A,0),1)=HRS!G209,INDEX(PTO!G:G,MATCH(_xlfn.NUMBERVALUE(HRS!C209),PTO!A:A,0),1)),"")</f>
        <v/>
      </c>
    </row>
    <row r="210" spans="1:19" x14ac:dyDescent="0.2">
      <c r="A210" s="2" t="s">
        <v>798</v>
      </c>
      <c r="B210" s="2" t="s">
        <v>799</v>
      </c>
      <c r="C210" s="2" t="s">
        <v>871</v>
      </c>
      <c r="D210" s="2" t="s">
        <v>872</v>
      </c>
      <c r="E210" s="4">
        <v>44813</v>
      </c>
      <c r="F210" s="2" t="s">
        <v>802</v>
      </c>
      <c r="G210" s="5">
        <v>7.6833299999999998</v>
      </c>
      <c r="H210" s="2" t="s">
        <v>803</v>
      </c>
      <c r="I210" s="2" t="s">
        <v>3153</v>
      </c>
      <c r="J210" s="2" t="s">
        <v>3154</v>
      </c>
      <c r="K210" s="2" t="s">
        <v>805</v>
      </c>
      <c r="L210" s="2" t="s">
        <v>806</v>
      </c>
      <c r="M210" s="2" t="s">
        <v>806</v>
      </c>
      <c r="N210" s="2" t="s">
        <v>807</v>
      </c>
      <c r="O210" s="2" t="s">
        <v>827</v>
      </c>
      <c r="Q210" s="2" t="s">
        <v>818</v>
      </c>
      <c r="S210" s="2" t="str">
        <f>IF(F210="PTO",IF(INDEX(PTO!F:F,MATCH(_xlfn.NUMBERVALUE(HRS!C210),PTO!A:A,0),1)=HRS!G210,INDEX(PTO!G:G,MATCH(_xlfn.NUMBERVALUE(HRS!C210),PTO!A:A,0),1)),"")</f>
        <v/>
      </c>
    </row>
    <row r="211" spans="1:19" x14ac:dyDescent="0.2">
      <c r="A211" s="2" t="s">
        <v>798</v>
      </c>
      <c r="B211" s="2" t="s">
        <v>799</v>
      </c>
      <c r="C211" s="2" t="s">
        <v>871</v>
      </c>
      <c r="D211" s="2" t="s">
        <v>872</v>
      </c>
      <c r="E211" s="4">
        <v>44813</v>
      </c>
      <c r="F211" s="2" t="s">
        <v>3980</v>
      </c>
      <c r="G211" s="5">
        <v>0.28332000000000002</v>
      </c>
      <c r="H211" s="2" t="s">
        <v>803</v>
      </c>
      <c r="I211" s="2" t="s">
        <v>3153</v>
      </c>
      <c r="J211" s="2" t="s">
        <v>3154</v>
      </c>
      <c r="K211" s="2" t="s">
        <v>805</v>
      </c>
      <c r="L211" s="2" t="s">
        <v>806</v>
      </c>
      <c r="M211" s="2" t="s">
        <v>806</v>
      </c>
      <c r="N211" s="2" t="s">
        <v>807</v>
      </c>
      <c r="O211" s="2" t="s">
        <v>827</v>
      </c>
      <c r="Q211" s="2" t="s">
        <v>818</v>
      </c>
      <c r="S211" s="2" t="str">
        <f>IF(F211="PTO",IF(INDEX(PTO!F:F,MATCH(_xlfn.NUMBERVALUE(HRS!C211),PTO!A:A,0),1)=HRS!G211,INDEX(PTO!G:G,MATCH(_xlfn.NUMBERVALUE(HRS!C211),PTO!A:A,0),1)),"")</f>
        <v/>
      </c>
    </row>
    <row r="212" spans="1:19" x14ac:dyDescent="0.2">
      <c r="A212" s="2" t="s">
        <v>798</v>
      </c>
      <c r="B212" s="2" t="s">
        <v>799</v>
      </c>
      <c r="C212" s="2" t="s">
        <v>873</v>
      </c>
      <c r="D212" s="2" t="s">
        <v>874</v>
      </c>
      <c r="E212" s="4">
        <v>44810</v>
      </c>
      <c r="F212" s="2" t="s">
        <v>802</v>
      </c>
      <c r="G212" s="5">
        <v>3.0333399999999999</v>
      </c>
      <c r="H212" s="2" t="s">
        <v>803</v>
      </c>
      <c r="I212" s="2" t="s">
        <v>836</v>
      </c>
      <c r="J212" s="2" t="s">
        <v>837</v>
      </c>
      <c r="K212" s="2" t="s">
        <v>805</v>
      </c>
      <c r="L212" s="2" t="s">
        <v>806</v>
      </c>
      <c r="M212" s="2" t="s">
        <v>806</v>
      </c>
      <c r="N212" s="2" t="s">
        <v>807</v>
      </c>
      <c r="O212" s="2" t="s">
        <v>827</v>
      </c>
      <c r="Q212" s="2" t="s">
        <v>465</v>
      </c>
      <c r="S212" s="2" t="str">
        <f>IF(F212="PTO",IF(INDEX(PTO!F:F,MATCH(_xlfn.NUMBERVALUE(HRS!C212),PTO!A:A,0),1)=HRS!G212,INDEX(PTO!G:G,MATCH(_xlfn.NUMBERVALUE(HRS!C212),PTO!A:A,0),1)),"")</f>
        <v/>
      </c>
    </row>
    <row r="213" spans="1:19" x14ac:dyDescent="0.2">
      <c r="A213" s="2" t="s">
        <v>798</v>
      </c>
      <c r="B213" s="2" t="s">
        <v>799</v>
      </c>
      <c r="C213" s="2" t="s">
        <v>873</v>
      </c>
      <c r="D213" s="2" t="s">
        <v>874</v>
      </c>
      <c r="E213" s="4">
        <v>44812</v>
      </c>
      <c r="F213" s="2" t="s">
        <v>802</v>
      </c>
      <c r="G213" s="5">
        <v>8</v>
      </c>
      <c r="H213" s="2" t="s">
        <v>803</v>
      </c>
      <c r="I213" s="2" t="s">
        <v>836</v>
      </c>
      <c r="J213" s="2" t="s">
        <v>837</v>
      </c>
      <c r="K213" s="2" t="s">
        <v>805</v>
      </c>
      <c r="L213" s="2" t="s">
        <v>806</v>
      </c>
      <c r="M213" s="2" t="s">
        <v>806</v>
      </c>
      <c r="N213" s="2" t="s">
        <v>807</v>
      </c>
      <c r="O213" s="2" t="s">
        <v>827</v>
      </c>
      <c r="Q213" s="2" t="s">
        <v>465</v>
      </c>
      <c r="S213" s="2" t="str">
        <f>IF(F213="PTO",IF(INDEX(PTO!F:F,MATCH(_xlfn.NUMBERVALUE(HRS!C213),PTO!A:A,0),1)=HRS!G213,INDEX(PTO!G:G,MATCH(_xlfn.NUMBERVALUE(HRS!C213),PTO!A:A,0),1)),"")</f>
        <v/>
      </c>
    </row>
    <row r="214" spans="1:19" x14ac:dyDescent="0.2">
      <c r="A214" s="2" t="s">
        <v>798</v>
      </c>
      <c r="B214" s="2" t="s">
        <v>799</v>
      </c>
      <c r="C214" s="2" t="s">
        <v>873</v>
      </c>
      <c r="D214" s="2" t="s">
        <v>874</v>
      </c>
      <c r="E214" s="4">
        <v>44813</v>
      </c>
      <c r="F214" s="2" t="s">
        <v>66</v>
      </c>
      <c r="G214" s="5">
        <v>6</v>
      </c>
      <c r="H214" s="2" t="s">
        <v>803</v>
      </c>
      <c r="I214" s="2" t="s">
        <v>836</v>
      </c>
      <c r="J214" s="2" t="s">
        <v>837</v>
      </c>
      <c r="K214" s="2" t="s">
        <v>805</v>
      </c>
      <c r="L214" s="2" t="s">
        <v>806</v>
      </c>
      <c r="M214" s="2" t="s">
        <v>806</v>
      </c>
      <c r="N214" s="2" t="s">
        <v>807</v>
      </c>
      <c r="O214" s="2" t="s">
        <v>827</v>
      </c>
      <c r="Q214" s="2" t="s">
        <v>465</v>
      </c>
      <c r="S214" s="2" t="str">
        <f>IF(F214="PTO",IF(INDEX(PTO!F:F,MATCH(_xlfn.NUMBERVALUE(HRS!C214),PTO!A:A,0),1)=HRS!G214,INDEX(PTO!G:G,MATCH(_xlfn.NUMBERVALUE(HRS!C214),PTO!A:A,0),1)),"")</f>
        <v>PTOU</v>
      </c>
    </row>
    <row r="215" spans="1:19" x14ac:dyDescent="0.2">
      <c r="A215" s="2" t="s">
        <v>798</v>
      </c>
      <c r="B215" s="2" t="s">
        <v>799</v>
      </c>
      <c r="C215" s="2" t="s">
        <v>875</v>
      </c>
      <c r="D215" s="2" t="s">
        <v>876</v>
      </c>
      <c r="E215" s="4">
        <v>44809</v>
      </c>
      <c r="F215" s="2" t="s">
        <v>802</v>
      </c>
      <c r="G215" s="5">
        <v>8.0833300000000001</v>
      </c>
      <c r="H215" s="2" t="s">
        <v>803</v>
      </c>
      <c r="I215" s="2" t="s">
        <v>823</v>
      </c>
      <c r="J215" s="2" t="s">
        <v>824</v>
      </c>
      <c r="K215" s="2" t="s">
        <v>805</v>
      </c>
      <c r="L215" s="2" t="s">
        <v>806</v>
      </c>
      <c r="M215" s="2" t="s">
        <v>806</v>
      </c>
      <c r="N215" s="2" t="s">
        <v>807</v>
      </c>
      <c r="O215" s="2" t="s">
        <v>827</v>
      </c>
      <c r="Q215" s="2" t="s">
        <v>818</v>
      </c>
      <c r="S215" s="2" t="str">
        <f>IF(F215="PTO",IF(INDEX(PTO!F:F,MATCH(_xlfn.NUMBERVALUE(HRS!C215),PTO!A:A,0),1)=HRS!G215,INDEX(PTO!G:G,MATCH(_xlfn.NUMBERVALUE(HRS!C215),PTO!A:A,0),1)),"")</f>
        <v/>
      </c>
    </row>
    <row r="216" spans="1:19" x14ac:dyDescent="0.2">
      <c r="A216" s="2" t="s">
        <v>798</v>
      </c>
      <c r="B216" s="2" t="s">
        <v>799</v>
      </c>
      <c r="C216" s="2" t="s">
        <v>875</v>
      </c>
      <c r="D216" s="2" t="s">
        <v>876</v>
      </c>
      <c r="E216" s="4">
        <v>44810</v>
      </c>
      <c r="F216" s="2" t="s">
        <v>802</v>
      </c>
      <c r="G216" s="5">
        <v>8.0833300000000001</v>
      </c>
      <c r="H216" s="2" t="s">
        <v>803</v>
      </c>
      <c r="I216" s="2" t="s">
        <v>823</v>
      </c>
      <c r="J216" s="2" t="s">
        <v>824</v>
      </c>
      <c r="K216" s="2" t="s">
        <v>805</v>
      </c>
      <c r="L216" s="2" t="s">
        <v>806</v>
      </c>
      <c r="M216" s="2" t="s">
        <v>806</v>
      </c>
      <c r="N216" s="2" t="s">
        <v>807</v>
      </c>
      <c r="O216" s="2" t="s">
        <v>827</v>
      </c>
      <c r="Q216" s="2" t="s">
        <v>818</v>
      </c>
      <c r="S216" s="2" t="str">
        <f>IF(F216="PTO",IF(INDEX(PTO!F:F,MATCH(_xlfn.NUMBERVALUE(HRS!C216),PTO!A:A,0),1)=HRS!G216,INDEX(PTO!G:G,MATCH(_xlfn.NUMBERVALUE(HRS!C216),PTO!A:A,0),1)),"")</f>
        <v/>
      </c>
    </row>
    <row r="217" spans="1:19" x14ac:dyDescent="0.2">
      <c r="A217" s="2" t="s">
        <v>798</v>
      </c>
      <c r="B217" s="2" t="s">
        <v>799</v>
      </c>
      <c r="C217" s="2" t="s">
        <v>875</v>
      </c>
      <c r="D217" s="2" t="s">
        <v>876</v>
      </c>
      <c r="E217" s="4">
        <v>44811</v>
      </c>
      <c r="F217" s="2" t="s">
        <v>802</v>
      </c>
      <c r="G217" s="5">
        <v>8.0666700000000002</v>
      </c>
      <c r="H217" s="2" t="s">
        <v>803</v>
      </c>
      <c r="I217" s="2" t="s">
        <v>823</v>
      </c>
      <c r="J217" s="2" t="s">
        <v>824</v>
      </c>
      <c r="K217" s="2" t="s">
        <v>805</v>
      </c>
      <c r="L217" s="2" t="s">
        <v>806</v>
      </c>
      <c r="M217" s="2" t="s">
        <v>806</v>
      </c>
      <c r="N217" s="2" t="s">
        <v>807</v>
      </c>
      <c r="O217" s="2" t="s">
        <v>827</v>
      </c>
      <c r="Q217" s="2" t="s">
        <v>818</v>
      </c>
      <c r="S217" s="2" t="str">
        <f>IF(F217="PTO",IF(INDEX(PTO!F:F,MATCH(_xlfn.NUMBERVALUE(HRS!C217),PTO!A:A,0),1)=HRS!G217,INDEX(PTO!G:G,MATCH(_xlfn.NUMBERVALUE(HRS!C217),PTO!A:A,0),1)),"")</f>
        <v/>
      </c>
    </row>
    <row r="218" spans="1:19" x14ac:dyDescent="0.2">
      <c r="A218" s="2" t="s">
        <v>798</v>
      </c>
      <c r="B218" s="2" t="s">
        <v>799</v>
      </c>
      <c r="C218" s="2" t="s">
        <v>875</v>
      </c>
      <c r="D218" s="2" t="s">
        <v>876</v>
      </c>
      <c r="E218" s="4">
        <v>44812</v>
      </c>
      <c r="F218" s="2" t="s">
        <v>802</v>
      </c>
      <c r="G218" s="5">
        <v>8.0833399999999997</v>
      </c>
      <c r="H218" s="2" t="s">
        <v>803</v>
      </c>
      <c r="I218" s="2" t="s">
        <v>823</v>
      </c>
      <c r="J218" s="2" t="s">
        <v>824</v>
      </c>
      <c r="K218" s="2" t="s">
        <v>805</v>
      </c>
      <c r="L218" s="2" t="s">
        <v>806</v>
      </c>
      <c r="M218" s="2" t="s">
        <v>806</v>
      </c>
      <c r="N218" s="2" t="s">
        <v>807</v>
      </c>
      <c r="O218" s="2" t="s">
        <v>827</v>
      </c>
      <c r="Q218" s="2" t="s">
        <v>818</v>
      </c>
      <c r="S218" s="2" t="str">
        <f>IF(F218="PTO",IF(INDEX(PTO!F:F,MATCH(_xlfn.NUMBERVALUE(HRS!C218),PTO!A:A,0),1)=HRS!G218,INDEX(PTO!G:G,MATCH(_xlfn.NUMBERVALUE(HRS!C218),PTO!A:A,0),1)),"")</f>
        <v/>
      </c>
    </row>
    <row r="219" spans="1:19" x14ac:dyDescent="0.2">
      <c r="A219" s="2" t="s">
        <v>798</v>
      </c>
      <c r="B219" s="2" t="s">
        <v>799</v>
      </c>
      <c r="C219" s="2" t="s">
        <v>875</v>
      </c>
      <c r="D219" s="2" t="s">
        <v>876</v>
      </c>
      <c r="E219" s="4">
        <v>44813</v>
      </c>
      <c r="F219" s="2" t="s">
        <v>802</v>
      </c>
      <c r="G219" s="5">
        <v>7.6833299999999998</v>
      </c>
      <c r="H219" s="2" t="s">
        <v>803</v>
      </c>
      <c r="I219" s="2" t="s">
        <v>823</v>
      </c>
      <c r="J219" s="2" t="s">
        <v>824</v>
      </c>
      <c r="K219" s="2" t="s">
        <v>805</v>
      </c>
      <c r="L219" s="2" t="s">
        <v>806</v>
      </c>
      <c r="M219" s="2" t="s">
        <v>806</v>
      </c>
      <c r="N219" s="2" t="s">
        <v>807</v>
      </c>
      <c r="O219" s="2" t="s">
        <v>827</v>
      </c>
      <c r="Q219" s="2" t="s">
        <v>818</v>
      </c>
      <c r="S219" s="2" t="str">
        <f>IF(F219="PTO",IF(INDEX(PTO!F:F,MATCH(_xlfn.NUMBERVALUE(HRS!C219),PTO!A:A,0),1)=HRS!G219,INDEX(PTO!G:G,MATCH(_xlfn.NUMBERVALUE(HRS!C219),PTO!A:A,0),1)),"")</f>
        <v/>
      </c>
    </row>
    <row r="220" spans="1:19" x14ac:dyDescent="0.2">
      <c r="A220" s="2" t="s">
        <v>798</v>
      </c>
      <c r="B220" s="2" t="s">
        <v>799</v>
      </c>
      <c r="C220" s="2" t="s">
        <v>875</v>
      </c>
      <c r="D220" s="2" t="s">
        <v>876</v>
      </c>
      <c r="E220" s="4">
        <v>44813</v>
      </c>
      <c r="F220" s="2" t="s">
        <v>3980</v>
      </c>
      <c r="G220" s="5">
        <v>0.88334000000000001</v>
      </c>
      <c r="H220" s="2" t="s">
        <v>803</v>
      </c>
      <c r="I220" s="2" t="s">
        <v>823</v>
      </c>
      <c r="J220" s="2" t="s">
        <v>824</v>
      </c>
      <c r="K220" s="2" t="s">
        <v>805</v>
      </c>
      <c r="L220" s="2" t="s">
        <v>806</v>
      </c>
      <c r="M220" s="2" t="s">
        <v>806</v>
      </c>
      <c r="N220" s="2" t="s">
        <v>807</v>
      </c>
      <c r="O220" s="2" t="s">
        <v>827</v>
      </c>
      <c r="Q220" s="2" t="s">
        <v>818</v>
      </c>
      <c r="S220" s="2" t="str">
        <f>IF(F220="PTO",IF(INDEX(PTO!F:F,MATCH(_xlfn.NUMBERVALUE(HRS!C220),PTO!A:A,0),1)=HRS!G220,INDEX(PTO!G:G,MATCH(_xlfn.NUMBERVALUE(HRS!C220),PTO!A:A,0),1)),"")</f>
        <v/>
      </c>
    </row>
    <row r="221" spans="1:19" x14ac:dyDescent="0.2">
      <c r="A221" s="2" t="s">
        <v>798</v>
      </c>
      <c r="B221" s="2" t="s">
        <v>799</v>
      </c>
      <c r="C221" s="2" t="s">
        <v>877</v>
      </c>
      <c r="D221" s="2" t="s">
        <v>71</v>
      </c>
      <c r="E221" s="4">
        <v>44810</v>
      </c>
      <c r="F221" s="2" t="s">
        <v>802</v>
      </c>
      <c r="G221" s="5">
        <v>10.033329999999999</v>
      </c>
      <c r="H221" s="2" t="s">
        <v>803</v>
      </c>
      <c r="I221" s="2" t="s">
        <v>819</v>
      </c>
      <c r="J221" s="2" t="s">
        <v>70</v>
      </c>
      <c r="K221" s="2" t="s">
        <v>805</v>
      </c>
      <c r="L221" s="2" t="s">
        <v>806</v>
      </c>
      <c r="M221" s="2" t="s">
        <v>806</v>
      </c>
      <c r="N221" s="2" t="s">
        <v>807</v>
      </c>
      <c r="O221" s="2" t="s">
        <v>827</v>
      </c>
      <c r="Q221" s="2" t="s">
        <v>201</v>
      </c>
      <c r="S221" s="2" t="str">
        <f>IF(F221="PTO",IF(INDEX(PTO!F:F,MATCH(_xlfn.NUMBERVALUE(HRS!C221),PTO!A:A,0),1)=HRS!G221,INDEX(PTO!G:G,MATCH(_xlfn.NUMBERVALUE(HRS!C221),PTO!A:A,0),1)),"")</f>
        <v/>
      </c>
    </row>
    <row r="222" spans="1:19" x14ac:dyDescent="0.2">
      <c r="A222" s="2" t="s">
        <v>798</v>
      </c>
      <c r="B222" s="2" t="s">
        <v>799</v>
      </c>
      <c r="C222" s="2" t="s">
        <v>877</v>
      </c>
      <c r="D222" s="2" t="s">
        <v>71</v>
      </c>
      <c r="E222" s="4">
        <v>44811</v>
      </c>
      <c r="F222" s="2" t="s">
        <v>802</v>
      </c>
      <c r="G222" s="5">
        <v>10.016679999999999</v>
      </c>
      <c r="H222" s="2" t="s">
        <v>803</v>
      </c>
      <c r="I222" s="2" t="s">
        <v>819</v>
      </c>
      <c r="J222" s="2" t="s">
        <v>70</v>
      </c>
      <c r="K222" s="2" t="s">
        <v>805</v>
      </c>
      <c r="L222" s="2" t="s">
        <v>806</v>
      </c>
      <c r="M222" s="2" t="s">
        <v>806</v>
      </c>
      <c r="N222" s="2" t="s">
        <v>807</v>
      </c>
      <c r="O222" s="2" t="s">
        <v>827</v>
      </c>
      <c r="Q222" s="2" t="s">
        <v>201</v>
      </c>
      <c r="S222" s="2" t="str">
        <f>IF(F222="PTO",IF(INDEX(PTO!F:F,MATCH(_xlfn.NUMBERVALUE(HRS!C222),PTO!A:A,0),1)=HRS!G222,INDEX(PTO!G:G,MATCH(_xlfn.NUMBERVALUE(HRS!C222),PTO!A:A,0),1)),"")</f>
        <v/>
      </c>
    </row>
    <row r="223" spans="1:19" x14ac:dyDescent="0.2">
      <c r="A223" s="2" t="s">
        <v>798</v>
      </c>
      <c r="B223" s="2" t="s">
        <v>799</v>
      </c>
      <c r="C223" s="2" t="s">
        <v>877</v>
      </c>
      <c r="D223" s="2" t="s">
        <v>71</v>
      </c>
      <c r="E223" s="4">
        <v>44812</v>
      </c>
      <c r="F223" s="2" t="s">
        <v>802</v>
      </c>
      <c r="G223" s="5">
        <v>10.06668</v>
      </c>
      <c r="H223" s="2" t="s">
        <v>803</v>
      </c>
      <c r="I223" s="2" t="s">
        <v>819</v>
      </c>
      <c r="J223" s="2" t="s">
        <v>70</v>
      </c>
      <c r="K223" s="2" t="s">
        <v>805</v>
      </c>
      <c r="L223" s="2" t="s">
        <v>806</v>
      </c>
      <c r="M223" s="2" t="s">
        <v>806</v>
      </c>
      <c r="N223" s="2" t="s">
        <v>807</v>
      </c>
      <c r="O223" s="2" t="s">
        <v>827</v>
      </c>
      <c r="Q223" s="2" t="s">
        <v>201</v>
      </c>
      <c r="S223" s="2" t="str">
        <f>IF(F223="PTO",IF(INDEX(PTO!F:F,MATCH(_xlfn.NUMBERVALUE(HRS!C223),PTO!A:A,0),1)=HRS!G223,INDEX(PTO!G:G,MATCH(_xlfn.NUMBERVALUE(HRS!C223),PTO!A:A,0),1)),"")</f>
        <v/>
      </c>
    </row>
    <row r="224" spans="1:19" x14ac:dyDescent="0.2">
      <c r="A224" s="2" t="s">
        <v>798</v>
      </c>
      <c r="B224" s="2" t="s">
        <v>799</v>
      </c>
      <c r="C224" s="2" t="s">
        <v>877</v>
      </c>
      <c r="D224" s="2" t="s">
        <v>71</v>
      </c>
      <c r="E224" s="4">
        <v>44813</v>
      </c>
      <c r="F224" s="2" t="s">
        <v>802</v>
      </c>
      <c r="G224" s="5">
        <v>9.8833099999999998</v>
      </c>
      <c r="H224" s="2" t="s">
        <v>803</v>
      </c>
      <c r="I224" s="2" t="s">
        <v>819</v>
      </c>
      <c r="J224" s="2" t="s">
        <v>70</v>
      </c>
      <c r="K224" s="2" t="s">
        <v>805</v>
      </c>
      <c r="L224" s="2" t="s">
        <v>806</v>
      </c>
      <c r="M224" s="2" t="s">
        <v>806</v>
      </c>
      <c r="N224" s="2" t="s">
        <v>807</v>
      </c>
      <c r="O224" s="2" t="s">
        <v>827</v>
      </c>
      <c r="Q224" s="2" t="s">
        <v>201</v>
      </c>
      <c r="S224" s="2" t="str">
        <f>IF(F224="PTO",IF(INDEX(PTO!F:F,MATCH(_xlfn.NUMBERVALUE(HRS!C224),PTO!A:A,0),1)=HRS!G224,INDEX(PTO!G:G,MATCH(_xlfn.NUMBERVALUE(HRS!C224),PTO!A:A,0),1)),"")</f>
        <v/>
      </c>
    </row>
    <row r="225" spans="1:19" x14ac:dyDescent="0.2">
      <c r="A225" s="2" t="s">
        <v>798</v>
      </c>
      <c r="B225" s="2" t="s">
        <v>799</v>
      </c>
      <c r="C225" s="2" t="s">
        <v>877</v>
      </c>
      <c r="D225" s="2" t="s">
        <v>71</v>
      </c>
      <c r="E225" s="4">
        <v>44813</v>
      </c>
      <c r="F225" s="2" t="s">
        <v>3980</v>
      </c>
      <c r="G225" s="5">
        <v>0.15001999999999999</v>
      </c>
      <c r="H225" s="2" t="s">
        <v>803</v>
      </c>
      <c r="I225" s="2" t="s">
        <v>819</v>
      </c>
      <c r="J225" s="2" t="s">
        <v>70</v>
      </c>
      <c r="K225" s="2" t="s">
        <v>805</v>
      </c>
      <c r="L225" s="2" t="s">
        <v>806</v>
      </c>
      <c r="M225" s="2" t="s">
        <v>806</v>
      </c>
      <c r="N225" s="2" t="s">
        <v>807</v>
      </c>
      <c r="O225" s="2" t="s">
        <v>827</v>
      </c>
      <c r="Q225" s="2" t="s">
        <v>201</v>
      </c>
      <c r="S225" s="2" t="str">
        <f>IF(F225="PTO",IF(INDEX(PTO!F:F,MATCH(_xlfn.NUMBERVALUE(HRS!C225),PTO!A:A,0),1)=HRS!G225,INDEX(PTO!G:G,MATCH(_xlfn.NUMBERVALUE(HRS!C225),PTO!A:A,0),1)),"")</f>
        <v/>
      </c>
    </row>
    <row r="226" spans="1:19" x14ac:dyDescent="0.2">
      <c r="A226" s="2" t="s">
        <v>798</v>
      </c>
      <c r="B226" s="2" t="s">
        <v>799</v>
      </c>
      <c r="C226" s="2" t="s">
        <v>878</v>
      </c>
      <c r="D226" s="2" t="s">
        <v>879</v>
      </c>
      <c r="E226" s="4">
        <v>44809</v>
      </c>
      <c r="F226" s="2" t="s">
        <v>802</v>
      </c>
      <c r="G226" s="5">
        <v>8.1666699999999999</v>
      </c>
      <c r="H226" s="2" t="s">
        <v>803</v>
      </c>
      <c r="I226" s="2" t="s">
        <v>823</v>
      </c>
      <c r="J226" s="2" t="s">
        <v>824</v>
      </c>
      <c r="K226" s="2" t="s">
        <v>805</v>
      </c>
      <c r="L226" s="2" t="s">
        <v>806</v>
      </c>
      <c r="M226" s="2" t="s">
        <v>806</v>
      </c>
      <c r="N226" s="2" t="s">
        <v>807</v>
      </c>
      <c r="O226" s="2" t="s">
        <v>827</v>
      </c>
      <c r="Q226" s="2" t="s">
        <v>818</v>
      </c>
      <c r="S226" s="2" t="str">
        <f>IF(F226="PTO",IF(INDEX(PTO!F:F,MATCH(_xlfn.NUMBERVALUE(HRS!C226),PTO!A:A,0),1)=HRS!G226,INDEX(PTO!G:G,MATCH(_xlfn.NUMBERVALUE(HRS!C226),PTO!A:A,0),1)),"")</f>
        <v/>
      </c>
    </row>
    <row r="227" spans="1:19" x14ac:dyDescent="0.2">
      <c r="A227" s="2" t="s">
        <v>798</v>
      </c>
      <c r="B227" s="2" t="s">
        <v>799</v>
      </c>
      <c r="C227" s="2" t="s">
        <v>878</v>
      </c>
      <c r="D227" s="2" t="s">
        <v>879</v>
      </c>
      <c r="E227" s="4">
        <v>44810</v>
      </c>
      <c r="F227" s="2" t="s">
        <v>802</v>
      </c>
      <c r="G227" s="5">
        <v>8.3000000000000007</v>
      </c>
      <c r="H227" s="2" t="s">
        <v>803</v>
      </c>
      <c r="I227" s="2" t="s">
        <v>823</v>
      </c>
      <c r="J227" s="2" t="s">
        <v>824</v>
      </c>
      <c r="K227" s="2" t="s">
        <v>805</v>
      </c>
      <c r="L227" s="2" t="s">
        <v>806</v>
      </c>
      <c r="M227" s="2" t="s">
        <v>806</v>
      </c>
      <c r="N227" s="2" t="s">
        <v>807</v>
      </c>
      <c r="O227" s="2" t="s">
        <v>827</v>
      </c>
      <c r="Q227" s="2" t="s">
        <v>818</v>
      </c>
      <c r="S227" s="2" t="str">
        <f>IF(F227="PTO",IF(INDEX(PTO!F:F,MATCH(_xlfn.NUMBERVALUE(HRS!C227),PTO!A:A,0),1)=HRS!G227,INDEX(PTO!G:G,MATCH(_xlfn.NUMBERVALUE(HRS!C227),PTO!A:A,0),1)),"")</f>
        <v/>
      </c>
    </row>
    <row r="228" spans="1:19" x14ac:dyDescent="0.2">
      <c r="A228" s="2" t="s">
        <v>798</v>
      </c>
      <c r="B228" s="2" t="s">
        <v>799</v>
      </c>
      <c r="C228" s="2" t="s">
        <v>878</v>
      </c>
      <c r="D228" s="2" t="s">
        <v>879</v>
      </c>
      <c r="E228" s="4">
        <v>44813</v>
      </c>
      <c r="F228" s="2" t="s">
        <v>802</v>
      </c>
      <c r="G228" s="5">
        <v>7.9999900000000004</v>
      </c>
      <c r="H228" s="2" t="s">
        <v>803</v>
      </c>
      <c r="I228" s="2" t="s">
        <v>823</v>
      </c>
      <c r="J228" s="2" t="s">
        <v>824</v>
      </c>
      <c r="K228" s="2" t="s">
        <v>805</v>
      </c>
      <c r="L228" s="2" t="s">
        <v>806</v>
      </c>
      <c r="M228" s="2" t="s">
        <v>806</v>
      </c>
      <c r="N228" s="2" t="s">
        <v>807</v>
      </c>
      <c r="O228" s="2" t="s">
        <v>827</v>
      </c>
      <c r="Q228" s="2" t="s">
        <v>818</v>
      </c>
      <c r="S228" s="2" t="str">
        <f>IF(F228="PTO",IF(INDEX(PTO!F:F,MATCH(_xlfn.NUMBERVALUE(HRS!C228),PTO!A:A,0),1)=HRS!G228,INDEX(PTO!G:G,MATCH(_xlfn.NUMBERVALUE(HRS!C228),PTO!A:A,0),1)),"")</f>
        <v/>
      </c>
    </row>
    <row r="229" spans="1:19" x14ac:dyDescent="0.2">
      <c r="A229" s="2" t="s">
        <v>798</v>
      </c>
      <c r="B229" s="2" t="s">
        <v>799</v>
      </c>
      <c r="C229" s="2" t="s">
        <v>878</v>
      </c>
      <c r="D229" s="2" t="s">
        <v>879</v>
      </c>
      <c r="E229" s="4">
        <v>44814</v>
      </c>
      <c r="F229" s="2" t="s">
        <v>66</v>
      </c>
      <c r="G229" s="5">
        <v>1.5</v>
      </c>
      <c r="H229" s="2" t="s">
        <v>803</v>
      </c>
      <c r="I229" s="2" t="s">
        <v>823</v>
      </c>
      <c r="J229" s="2" t="s">
        <v>824</v>
      </c>
      <c r="K229" s="2" t="s">
        <v>805</v>
      </c>
      <c r="L229" s="2" t="s">
        <v>806</v>
      </c>
      <c r="M229" s="2" t="s">
        <v>806</v>
      </c>
      <c r="N229" s="2" t="s">
        <v>807</v>
      </c>
      <c r="O229" s="2" t="s">
        <v>827</v>
      </c>
      <c r="Q229" s="2" t="s">
        <v>818</v>
      </c>
      <c r="S229" s="2" t="str">
        <f>IF(F229="PTO",IF(INDEX(PTO!F:F,MATCH(_xlfn.NUMBERVALUE(HRS!C229),PTO!A:A,0),1)=HRS!G229,INDEX(PTO!G:G,MATCH(_xlfn.NUMBERVALUE(HRS!C229),PTO!A:A,0),1)),"")</f>
        <v>ptou</v>
      </c>
    </row>
    <row r="230" spans="1:19" x14ac:dyDescent="0.2">
      <c r="A230" s="2" t="s">
        <v>798</v>
      </c>
      <c r="B230" s="2" t="s">
        <v>799</v>
      </c>
      <c r="C230" s="2" t="s">
        <v>878</v>
      </c>
      <c r="D230" s="2" t="s">
        <v>879</v>
      </c>
      <c r="E230" s="4">
        <v>44814</v>
      </c>
      <c r="F230" s="2" t="s">
        <v>802</v>
      </c>
      <c r="G230" s="5">
        <v>6.1666600000000003</v>
      </c>
      <c r="H230" s="2" t="s">
        <v>803</v>
      </c>
      <c r="I230" s="2" t="s">
        <v>823</v>
      </c>
      <c r="J230" s="2" t="s">
        <v>824</v>
      </c>
      <c r="K230" s="2" t="s">
        <v>805</v>
      </c>
      <c r="L230" s="2" t="s">
        <v>806</v>
      </c>
      <c r="M230" s="2" t="s">
        <v>806</v>
      </c>
      <c r="N230" s="2" t="s">
        <v>807</v>
      </c>
      <c r="O230" s="2" t="s">
        <v>827</v>
      </c>
      <c r="Q230" s="2" t="s">
        <v>818</v>
      </c>
      <c r="S230" s="2" t="str">
        <f>IF(F230="PTO",IF(INDEX(PTO!F:F,MATCH(_xlfn.NUMBERVALUE(HRS!C230),PTO!A:A,0),1)=HRS!G230,INDEX(PTO!G:G,MATCH(_xlfn.NUMBERVALUE(HRS!C230),PTO!A:A,0),1)),"")</f>
        <v/>
      </c>
    </row>
    <row r="231" spans="1:19" x14ac:dyDescent="0.2">
      <c r="A231" s="2" t="s">
        <v>798</v>
      </c>
      <c r="B231" s="2" t="s">
        <v>799</v>
      </c>
      <c r="C231" s="2" t="s">
        <v>878</v>
      </c>
      <c r="D231" s="2" t="s">
        <v>879</v>
      </c>
      <c r="E231" s="4">
        <v>44815</v>
      </c>
      <c r="F231" s="2" t="s">
        <v>66</v>
      </c>
      <c r="G231" s="5">
        <v>3</v>
      </c>
      <c r="H231" s="2" t="s">
        <v>803</v>
      </c>
      <c r="I231" s="2" t="s">
        <v>823</v>
      </c>
      <c r="J231" s="2" t="s">
        <v>824</v>
      </c>
      <c r="K231" s="2" t="s">
        <v>805</v>
      </c>
      <c r="L231" s="2" t="s">
        <v>806</v>
      </c>
      <c r="M231" s="2" t="s">
        <v>806</v>
      </c>
      <c r="N231" s="2" t="s">
        <v>807</v>
      </c>
      <c r="O231" s="2" t="s">
        <v>827</v>
      </c>
      <c r="Q231" s="2" t="s">
        <v>818</v>
      </c>
      <c r="S231" s="2" t="b">
        <f>IF(F231="PTO",IF(INDEX(PTO!F:F,MATCH(_xlfn.NUMBERVALUE(HRS!C231),PTO!A:A,0),1)=HRS!G231,INDEX(PTO!G:G,MATCH(_xlfn.NUMBERVALUE(HRS!C231),PTO!A:A,0),1)),"")</f>
        <v>0</v>
      </c>
    </row>
    <row r="232" spans="1:19" x14ac:dyDescent="0.2">
      <c r="A232" s="2" t="s">
        <v>798</v>
      </c>
      <c r="B232" s="2" t="s">
        <v>799</v>
      </c>
      <c r="C232" s="2" t="s">
        <v>878</v>
      </c>
      <c r="D232" s="2" t="s">
        <v>879</v>
      </c>
      <c r="E232" s="4">
        <v>44815</v>
      </c>
      <c r="F232" s="2" t="s">
        <v>802</v>
      </c>
      <c r="G232" s="5">
        <v>5.05</v>
      </c>
      <c r="H232" s="2" t="s">
        <v>803</v>
      </c>
      <c r="I232" s="2" t="s">
        <v>823</v>
      </c>
      <c r="J232" s="2" t="s">
        <v>824</v>
      </c>
      <c r="K232" s="2" t="s">
        <v>805</v>
      </c>
      <c r="L232" s="2" t="s">
        <v>806</v>
      </c>
      <c r="M232" s="2" t="s">
        <v>806</v>
      </c>
      <c r="N232" s="2" t="s">
        <v>807</v>
      </c>
      <c r="O232" s="2" t="s">
        <v>827</v>
      </c>
      <c r="Q232" s="2" t="s">
        <v>818</v>
      </c>
      <c r="S232" s="2" t="str">
        <f>IF(F232="PTO",IF(INDEX(PTO!F:F,MATCH(_xlfn.NUMBERVALUE(HRS!C232),PTO!A:A,0),1)=HRS!G232,INDEX(PTO!G:G,MATCH(_xlfn.NUMBERVALUE(HRS!C232),PTO!A:A,0),1)),"")</f>
        <v/>
      </c>
    </row>
    <row r="233" spans="1:19" x14ac:dyDescent="0.2">
      <c r="A233" s="2" t="s">
        <v>798</v>
      </c>
      <c r="B233" s="2" t="s">
        <v>799</v>
      </c>
      <c r="C233" s="2" t="s">
        <v>880</v>
      </c>
      <c r="D233" s="2" t="s">
        <v>881</v>
      </c>
      <c r="E233" s="4">
        <v>44809</v>
      </c>
      <c r="F233" s="2" t="s">
        <v>802</v>
      </c>
      <c r="G233" s="5">
        <v>8</v>
      </c>
      <c r="H233" s="2" t="s">
        <v>803</v>
      </c>
      <c r="I233" s="2" t="s">
        <v>820</v>
      </c>
      <c r="J233" s="2" t="s">
        <v>821</v>
      </c>
      <c r="K233" s="2" t="s">
        <v>805</v>
      </c>
      <c r="L233" s="2" t="s">
        <v>806</v>
      </c>
      <c r="M233" s="2" t="s">
        <v>806</v>
      </c>
      <c r="N233" s="2" t="s">
        <v>807</v>
      </c>
      <c r="O233" s="2" t="s">
        <v>827</v>
      </c>
      <c r="Q233" s="2" t="s">
        <v>818</v>
      </c>
      <c r="S233" s="2" t="str">
        <f>IF(F233="PTO",IF(INDEX(PTO!F:F,MATCH(_xlfn.NUMBERVALUE(HRS!C233),PTO!A:A,0),1)=HRS!G233,INDEX(PTO!G:G,MATCH(_xlfn.NUMBERVALUE(HRS!C233),PTO!A:A,0),1)),"")</f>
        <v/>
      </c>
    </row>
    <row r="234" spans="1:19" x14ac:dyDescent="0.2">
      <c r="A234" s="2" t="s">
        <v>798</v>
      </c>
      <c r="B234" s="2" t="s">
        <v>799</v>
      </c>
      <c r="C234" s="2" t="s">
        <v>880</v>
      </c>
      <c r="D234" s="2" t="s">
        <v>881</v>
      </c>
      <c r="E234" s="4">
        <v>44811</v>
      </c>
      <c r="F234" s="2" t="s">
        <v>802</v>
      </c>
      <c r="G234" s="5">
        <v>8</v>
      </c>
      <c r="H234" s="2" t="s">
        <v>803</v>
      </c>
      <c r="I234" s="2" t="s">
        <v>820</v>
      </c>
      <c r="J234" s="2" t="s">
        <v>821</v>
      </c>
      <c r="K234" s="2" t="s">
        <v>805</v>
      </c>
      <c r="L234" s="2" t="s">
        <v>806</v>
      </c>
      <c r="M234" s="2" t="s">
        <v>806</v>
      </c>
      <c r="N234" s="2" t="s">
        <v>807</v>
      </c>
      <c r="O234" s="2" t="s">
        <v>827</v>
      </c>
      <c r="Q234" s="2" t="s">
        <v>818</v>
      </c>
      <c r="S234" s="2" t="str">
        <f>IF(F234="PTO",IF(INDEX(PTO!F:F,MATCH(_xlfn.NUMBERVALUE(HRS!C234),PTO!A:A,0),1)=HRS!G234,INDEX(PTO!G:G,MATCH(_xlfn.NUMBERVALUE(HRS!C234),PTO!A:A,0),1)),"")</f>
        <v/>
      </c>
    </row>
    <row r="235" spans="1:19" x14ac:dyDescent="0.2">
      <c r="A235" s="2" t="s">
        <v>798</v>
      </c>
      <c r="B235" s="2" t="s">
        <v>799</v>
      </c>
      <c r="C235" s="2" t="s">
        <v>880</v>
      </c>
      <c r="D235" s="2" t="s">
        <v>881</v>
      </c>
      <c r="E235" s="4">
        <v>44812</v>
      </c>
      <c r="F235" s="2" t="s">
        <v>802</v>
      </c>
      <c r="G235" s="5">
        <v>8.0500000000000007</v>
      </c>
      <c r="H235" s="2" t="s">
        <v>803</v>
      </c>
      <c r="I235" s="2" t="s">
        <v>820</v>
      </c>
      <c r="J235" s="2" t="s">
        <v>821</v>
      </c>
      <c r="K235" s="2" t="s">
        <v>805</v>
      </c>
      <c r="L235" s="2" t="s">
        <v>806</v>
      </c>
      <c r="M235" s="2" t="s">
        <v>806</v>
      </c>
      <c r="N235" s="2" t="s">
        <v>807</v>
      </c>
      <c r="O235" s="2" t="s">
        <v>827</v>
      </c>
      <c r="Q235" s="2" t="s">
        <v>818</v>
      </c>
      <c r="S235" s="2" t="str">
        <f>IF(F235="PTO",IF(INDEX(PTO!F:F,MATCH(_xlfn.NUMBERVALUE(HRS!C235),PTO!A:A,0),1)=HRS!G235,INDEX(PTO!G:G,MATCH(_xlfn.NUMBERVALUE(HRS!C235),PTO!A:A,0),1)),"")</f>
        <v/>
      </c>
    </row>
    <row r="236" spans="1:19" x14ac:dyDescent="0.2">
      <c r="A236" s="2" t="s">
        <v>798</v>
      </c>
      <c r="B236" s="2" t="s">
        <v>799</v>
      </c>
      <c r="C236" s="2" t="s">
        <v>880</v>
      </c>
      <c r="D236" s="2" t="s">
        <v>881</v>
      </c>
      <c r="E236" s="4">
        <v>44813</v>
      </c>
      <c r="F236" s="2" t="s">
        <v>802</v>
      </c>
      <c r="G236" s="5">
        <v>8.0500000000000007</v>
      </c>
      <c r="H236" s="2" t="s">
        <v>803</v>
      </c>
      <c r="I236" s="2" t="s">
        <v>820</v>
      </c>
      <c r="J236" s="2" t="s">
        <v>821</v>
      </c>
      <c r="K236" s="2" t="s">
        <v>805</v>
      </c>
      <c r="L236" s="2" t="s">
        <v>806</v>
      </c>
      <c r="M236" s="2" t="s">
        <v>806</v>
      </c>
      <c r="N236" s="2" t="s">
        <v>807</v>
      </c>
      <c r="O236" s="2" t="s">
        <v>827</v>
      </c>
      <c r="Q236" s="2" t="s">
        <v>818</v>
      </c>
      <c r="S236" s="2" t="str">
        <f>IF(F236="PTO",IF(INDEX(PTO!F:F,MATCH(_xlfn.NUMBERVALUE(HRS!C236),PTO!A:A,0),1)=HRS!G236,INDEX(PTO!G:G,MATCH(_xlfn.NUMBERVALUE(HRS!C236),PTO!A:A,0),1)),"")</f>
        <v/>
      </c>
    </row>
    <row r="237" spans="1:19" x14ac:dyDescent="0.2">
      <c r="A237" s="2" t="s">
        <v>798</v>
      </c>
      <c r="B237" s="2" t="s">
        <v>799</v>
      </c>
      <c r="C237" s="2" t="s">
        <v>880</v>
      </c>
      <c r="D237" s="2" t="s">
        <v>881</v>
      </c>
      <c r="E237" s="4">
        <v>44815</v>
      </c>
      <c r="F237" s="2" t="s">
        <v>802</v>
      </c>
      <c r="G237" s="5">
        <v>7.9</v>
      </c>
      <c r="H237" s="2" t="s">
        <v>803</v>
      </c>
      <c r="I237" s="2" t="s">
        <v>820</v>
      </c>
      <c r="J237" s="2" t="s">
        <v>821</v>
      </c>
      <c r="K237" s="2" t="s">
        <v>805</v>
      </c>
      <c r="L237" s="2" t="s">
        <v>806</v>
      </c>
      <c r="M237" s="2" t="s">
        <v>806</v>
      </c>
      <c r="N237" s="2" t="s">
        <v>807</v>
      </c>
      <c r="O237" s="2" t="s">
        <v>827</v>
      </c>
      <c r="Q237" s="2" t="s">
        <v>818</v>
      </c>
      <c r="S237" s="2" t="str">
        <f>IF(F237="PTO",IF(INDEX(PTO!F:F,MATCH(_xlfn.NUMBERVALUE(HRS!C237),PTO!A:A,0),1)=HRS!G237,INDEX(PTO!G:G,MATCH(_xlfn.NUMBERVALUE(HRS!C237),PTO!A:A,0),1)),"")</f>
        <v/>
      </c>
    </row>
    <row r="238" spans="1:19" x14ac:dyDescent="0.2">
      <c r="A238" s="2" t="s">
        <v>798</v>
      </c>
      <c r="B238" s="2" t="s">
        <v>799</v>
      </c>
      <c r="C238" s="2" t="s">
        <v>880</v>
      </c>
      <c r="D238" s="2" t="s">
        <v>881</v>
      </c>
      <c r="E238" s="4">
        <v>44815</v>
      </c>
      <c r="F238" s="2" t="s">
        <v>3980</v>
      </c>
      <c r="G238" s="5">
        <v>0.11667</v>
      </c>
      <c r="H238" s="2" t="s">
        <v>803</v>
      </c>
      <c r="I238" s="2" t="s">
        <v>820</v>
      </c>
      <c r="J238" s="2" t="s">
        <v>821</v>
      </c>
      <c r="K238" s="2" t="s">
        <v>805</v>
      </c>
      <c r="L238" s="2" t="s">
        <v>806</v>
      </c>
      <c r="M238" s="2" t="s">
        <v>806</v>
      </c>
      <c r="N238" s="2" t="s">
        <v>807</v>
      </c>
      <c r="O238" s="2" t="s">
        <v>827</v>
      </c>
      <c r="Q238" s="2" t="s">
        <v>818</v>
      </c>
      <c r="S238" s="2" t="str">
        <f>IF(F238="PTO",IF(INDEX(PTO!F:F,MATCH(_xlfn.NUMBERVALUE(HRS!C238),PTO!A:A,0),1)=HRS!G238,INDEX(PTO!G:G,MATCH(_xlfn.NUMBERVALUE(HRS!C238),PTO!A:A,0),1)),"")</f>
        <v/>
      </c>
    </row>
    <row r="239" spans="1:19" x14ac:dyDescent="0.2">
      <c r="A239" s="2" t="s">
        <v>798</v>
      </c>
      <c r="B239" s="2" t="s">
        <v>799</v>
      </c>
      <c r="C239" s="2" t="s">
        <v>882</v>
      </c>
      <c r="D239" s="2" t="s">
        <v>883</v>
      </c>
      <c r="E239" s="4">
        <v>44809</v>
      </c>
      <c r="F239" s="2" t="s">
        <v>802</v>
      </c>
      <c r="G239" s="5">
        <v>8.0000099999999996</v>
      </c>
      <c r="H239" s="2" t="s">
        <v>803</v>
      </c>
      <c r="I239" s="2" t="s">
        <v>813</v>
      </c>
      <c r="J239" s="2" t="s">
        <v>814</v>
      </c>
      <c r="K239" s="2" t="s">
        <v>805</v>
      </c>
      <c r="L239" s="2" t="s">
        <v>806</v>
      </c>
      <c r="M239" s="2" t="s">
        <v>806</v>
      </c>
      <c r="N239" s="2" t="s">
        <v>807</v>
      </c>
      <c r="O239" s="2" t="s">
        <v>827</v>
      </c>
      <c r="Q239" s="2" t="s">
        <v>818</v>
      </c>
      <c r="S239" s="2" t="str">
        <f>IF(F239="PTO",IF(INDEX(PTO!F:F,MATCH(_xlfn.NUMBERVALUE(HRS!C239),PTO!A:A,0),1)=HRS!G239,INDEX(PTO!G:G,MATCH(_xlfn.NUMBERVALUE(HRS!C239),PTO!A:A,0),1)),"")</f>
        <v/>
      </c>
    </row>
    <row r="240" spans="1:19" x14ac:dyDescent="0.2">
      <c r="A240" s="2" t="s">
        <v>798</v>
      </c>
      <c r="B240" s="2" t="s">
        <v>799</v>
      </c>
      <c r="C240" s="2" t="s">
        <v>882</v>
      </c>
      <c r="D240" s="2" t="s">
        <v>883</v>
      </c>
      <c r="E240" s="4">
        <v>44810</v>
      </c>
      <c r="F240" s="2" t="s">
        <v>802</v>
      </c>
      <c r="G240" s="5">
        <v>8.0666600000000006</v>
      </c>
      <c r="H240" s="2" t="s">
        <v>803</v>
      </c>
      <c r="I240" s="2" t="s">
        <v>813</v>
      </c>
      <c r="J240" s="2" t="s">
        <v>814</v>
      </c>
      <c r="K240" s="2" t="s">
        <v>805</v>
      </c>
      <c r="L240" s="2" t="s">
        <v>806</v>
      </c>
      <c r="M240" s="2" t="s">
        <v>806</v>
      </c>
      <c r="N240" s="2" t="s">
        <v>807</v>
      </c>
      <c r="O240" s="2" t="s">
        <v>827</v>
      </c>
      <c r="Q240" s="2" t="s">
        <v>818</v>
      </c>
      <c r="S240" s="2" t="str">
        <f>IF(F240="PTO",IF(INDEX(PTO!F:F,MATCH(_xlfn.NUMBERVALUE(HRS!C240),PTO!A:A,0),1)=HRS!G240,INDEX(PTO!G:G,MATCH(_xlfn.NUMBERVALUE(HRS!C240),PTO!A:A,0),1)),"")</f>
        <v/>
      </c>
    </row>
    <row r="241" spans="1:19" x14ac:dyDescent="0.2">
      <c r="A241" s="2" t="s">
        <v>798</v>
      </c>
      <c r="B241" s="2" t="s">
        <v>799</v>
      </c>
      <c r="C241" s="2" t="s">
        <v>882</v>
      </c>
      <c r="D241" s="2" t="s">
        <v>883</v>
      </c>
      <c r="E241" s="4">
        <v>44813</v>
      </c>
      <c r="F241" s="2" t="s">
        <v>802</v>
      </c>
      <c r="G241" s="5">
        <v>7.8833299999999999</v>
      </c>
      <c r="H241" s="2" t="s">
        <v>803</v>
      </c>
      <c r="I241" s="2" t="s">
        <v>813</v>
      </c>
      <c r="J241" s="2" t="s">
        <v>814</v>
      </c>
      <c r="K241" s="2" t="s">
        <v>805</v>
      </c>
      <c r="L241" s="2" t="s">
        <v>806</v>
      </c>
      <c r="M241" s="2" t="s">
        <v>806</v>
      </c>
      <c r="N241" s="2" t="s">
        <v>807</v>
      </c>
      <c r="O241" s="2" t="s">
        <v>827</v>
      </c>
      <c r="Q241" s="2" t="s">
        <v>818</v>
      </c>
      <c r="S241" s="2" t="str">
        <f>IF(F241="PTO",IF(INDEX(PTO!F:F,MATCH(_xlfn.NUMBERVALUE(HRS!C241),PTO!A:A,0),1)=HRS!G241,INDEX(PTO!G:G,MATCH(_xlfn.NUMBERVALUE(HRS!C241),PTO!A:A,0),1)),"")</f>
        <v/>
      </c>
    </row>
    <row r="242" spans="1:19" x14ac:dyDescent="0.2">
      <c r="A242" s="2" t="s">
        <v>798</v>
      </c>
      <c r="B242" s="2" t="s">
        <v>799</v>
      </c>
      <c r="C242" s="2" t="s">
        <v>882</v>
      </c>
      <c r="D242" s="2" t="s">
        <v>883</v>
      </c>
      <c r="E242" s="4">
        <v>44814</v>
      </c>
      <c r="F242" s="2" t="s">
        <v>802</v>
      </c>
      <c r="G242" s="5">
        <v>8.3666699999999992</v>
      </c>
      <c r="H242" s="2" t="s">
        <v>803</v>
      </c>
      <c r="I242" s="2" t="s">
        <v>813</v>
      </c>
      <c r="J242" s="2" t="s">
        <v>814</v>
      </c>
      <c r="K242" s="2" t="s">
        <v>805</v>
      </c>
      <c r="L242" s="2" t="s">
        <v>806</v>
      </c>
      <c r="M242" s="2" t="s">
        <v>806</v>
      </c>
      <c r="N242" s="2" t="s">
        <v>807</v>
      </c>
      <c r="O242" s="2" t="s">
        <v>827</v>
      </c>
      <c r="Q242" s="2" t="s">
        <v>818</v>
      </c>
      <c r="S242" s="2" t="str">
        <f>IF(F242="PTO",IF(INDEX(PTO!F:F,MATCH(_xlfn.NUMBERVALUE(HRS!C242),PTO!A:A,0),1)=HRS!G242,INDEX(PTO!G:G,MATCH(_xlfn.NUMBERVALUE(HRS!C242),PTO!A:A,0),1)),"")</f>
        <v/>
      </c>
    </row>
    <row r="243" spans="1:19" x14ac:dyDescent="0.2">
      <c r="A243" s="2" t="s">
        <v>798</v>
      </c>
      <c r="B243" s="2" t="s">
        <v>799</v>
      </c>
      <c r="C243" s="2" t="s">
        <v>882</v>
      </c>
      <c r="D243" s="2" t="s">
        <v>883</v>
      </c>
      <c r="E243" s="4">
        <v>44815</v>
      </c>
      <c r="F243" s="2" t="s">
        <v>802</v>
      </c>
      <c r="G243" s="5">
        <v>7.6833299999999998</v>
      </c>
      <c r="H243" s="2" t="s">
        <v>803</v>
      </c>
      <c r="I243" s="2" t="s">
        <v>813</v>
      </c>
      <c r="J243" s="2" t="s">
        <v>814</v>
      </c>
      <c r="K243" s="2" t="s">
        <v>805</v>
      </c>
      <c r="L243" s="2" t="s">
        <v>806</v>
      </c>
      <c r="M243" s="2" t="s">
        <v>806</v>
      </c>
      <c r="N243" s="2" t="s">
        <v>807</v>
      </c>
      <c r="O243" s="2" t="s">
        <v>827</v>
      </c>
      <c r="Q243" s="2" t="s">
        <v>818</v>
      </c>
      <c r="S243" s="2" t="str">
        <f>IF(F243="PTO",IF(INDEX(PTO!F:F,MATCH(_xlfn.NUMBERVALUE(HRS!C243),PTO!A:A,0),1)=HRS!G243,INDEX(PTO!G:G,MATCH(_xlfn.NUMBERVALUE(HRS!C243),PTO!A:A,0),1)),"")</f>
        <v/>
      </c>
    </row>
    <row r="244" spans="1:19" x14ac:dyDescent="0.2">
      <c r="A244" s="2" t="s">
        <v>798</v>
      </c>
      <c r="B244" s="2" t="s">
        <v>799</v>
      </c>
      <c r="C244" s="2" t="s">
        <v>882</v>
      </c>
      <c r="D244" s="2" t="s">
        <v>883</v>
      </c>
      <c r="E244" s="4">
        <v>44815</v>
      </c>
      <c r="F244" s="2" t="s">
        <v>3980</v>
      </c>
      <c r="G244" s="5">
        <v>0.61667000000000005</v>
      </c>
      <c r="H244" s="2" t="s">
        <v>803</v>
      </c>
      <c r="I244" s="2" t="s">
        <v>813</v>
      </c>
      <c r="J244" s="2" t="s">
        <v>814</v>
      </c>
      <c r="K244" s="2" t="s">
        <v>805</v>
      </c>
      <c r="L244" s="2" t="s">
        <v>806</v>
      </c>
      <c r="M244" s="2" t="s">
        <v>806</v>
      </c>
      <c r="N244" s="2" t="s">
        <v>807</v>
      </c>
      <c r="O244" s="2" t="s">
        <v>827</v>
      </c>
      <c r="Q244" s="2" t="s">
        <v>818</v>
      </c>
      <c r="S244" s="2" t="str">
        <f>IF(F244="PTO",IF(INDEX(PTO!F:F,MATCH(_xlfn.NUMBERVALUE(HRS!C244),PTO!A:A,0),1)=HRS!G244,INDEX(PTO!G:G,MATCH(_xlfn.NUMBERVALUE(HRS!C244),PTO!A:A,0),1)),"")</f>
        <v/>
      </c>
    </row>
    <row r="245" spans="1:19" x14ac:dyDescent="0.2">
      <c r="A245" s="2" t="s">
        <v>798</v>
      </c>
      <c r="B245" s="2" t="s">
        <v>799</v>
      </c>
      <c r="C245" s="2" t="s">
        <v>3972</v>
      </c>
      <c r="D245" s="2" t="s">
        <v>3973</v>
      </c>
      <c r="E245" s="4">
        <v>44811</v>
      </c>
      <c r="F245" s="2" t="s">
        <v>802</v>
      </c>
      <c r="G245" s="5">
        <v>8.5</v>
      </c>
      <c r="H245" s="2" t="s">
        <v>803</v>
      </c>
      <c r="I245" s="2" t="s">
        <v>820</v>
      </c>
      <c r="J245" s="2" t="s">
        <v>821</v>
      </c>
      <c r="K245" s="2" t="s">
        <v>805</v>
      </c>
      <c r="L245" s="2" t="s">
        <v>806</v>
      </c>
      <c r="M245" s="2" t="s">
        <v>806</v>
      </c>
      <c r="N245" s="2" t="s">
        <v>807</v>
      </c>
      <c r="O245" s="2" t="s">
        <v>827</v>
      </c>
      <c r="Q245" s="2" t="s">
        <v>818</v>
      </c>
      <c r="S245" s="2" t="str">
        <f>IF(F245="PTO",IF(INDEX(PTO!F:F,MATCH(_xlfn.NUMBERVALUE(HRS!C245),PTO!A:A,0),1)=HRS!G245,INDEX(PTO!G:G,MATCH(_xlfn.NUMBERVALUE(HRS!C245),PTO!A:A,0),1)),"")</f>
        <v/>
      </c>
    </row>
    <row r="246" spans="1:19" x14ac:dyDescent="0.2">
      <c r="A246" s="2" t="s">
        <v>798</v>
      </c>
      <c r="B246" s="2" t="s">
        <v>799</v>
      </c>
      <c r="C246" s="2" t="s">
        <v>3972</v>
      </c>
      <c r="D246" s="2" t="s">
        <v>3973</v>
      </c>
      <c r="E246" s="4">
        <v>44812</v>
      </c>
      <c r="F246" s="2" t="s">
        <v>802</v>
      </c>
      <c r="G246" s="5">
        <v>8.1333400000000005</v>
      </c>
      <c r="H246" s="2" t="s">
        <v>803</v>
      </c>
      <c r="I246" s="2" t="s">
        <v>820</v>
      </c>
      <c r="J246" s="2" t="s">
        <v>821</v>
      </c>
      <c r="K246" s="2" t="s">
        <v>805</v>
      </c>
      <c r="L246" s="2" t="s">
        <v>806</v>
      </c>
      <c r="M246" s="2" t="s">
        <v>806</v>
      </c>
      <c r="N246" s="2" t="s">
        <v>807</v>
      </c>
      <c r="O246" s="2" t="s">
        <v>827</v>
      </c>
      <c r="Q246" s="2" t="s">
        <v>818</v>
      </c>
      <c r="S246" s="2" t="str">
        <f>IF(F246="PTO",IF(INDEX(PTO!F:F,MATCH(_xlfn.NUMBERVALUE(HRS!C246),PTO!A:A,0),1)=HRS!G246,INDEX(PTO!G:G,MATCH(_xlfn.NUMBERVALUE(HRS!C246),PTO!A:A,0),1)),"")</f>
        <v/>
      </c>
    </row>
    <row r="247" spans="1:19" x14ac:dyDescent="0.2">
      <c r="A247" s="2" t="s">
        <v>798</v>
      </c>
      <c r="B247" s="2" t="s">
        <v>799</v>
      </c>
      <c r="C247" s="2" t="s">
        <v>3972</v>
      </c>
      <c r="D247" s="2" t="s">
        <v>3973</v>
      </c>
      <c r="E247" s="4">
        <v>44813</v>
      </c>
      <c r="F247" s="2" t="s">
        <v>802</v>
      </c>
      <c r="G247" s="5">
        <v>8.1666699999999999</v>
      </c>
      <c r="H247" s="2" t="s">
        <v>803</v>
      </c>
      <c r="I247" s="2" t="s">
        <v>820</v>
      </c>
      <c r="J247" s="2" t="s">
        <v>821</v>
      </c>
      <c r="K247" s="2" t="s">
        <v>805</v>
      </c>
      <c r="L247" s="2" t="s">
        <v>806</v>
      </c>
      <c r="M247" s="2" t="s">
        <v>806</v>
      </c>
      <c r="N247" s="2" t="s">
        <v>807</v>
      </c>
      <c r="O247" s="2" t="s">
        <v>827</v>
      </c>
      <c r="Q247" s="2" t="s">
        <v>818</v>
      </c>
      <c r="S247" s="2" t="str">
        <f>IF(F247="PTO",IF(INDEX(PTO!F:F,MATCH(_xlfn.NUMBERVALUE(HRS!C247),PTO!A:A,0),1)=HRS!G247,INDEX(PTO!G:G,MATCH(_xlfn.NUMBERVALUE(HRS!C247),PTO!A:A,0),1)),"")</f>
        <v/>
      </c>
    </row>
    <row r="248" spans="1:19" x14ac:dyDescent="0.2">
      <c r="A248" s="2" t="s">
        <v>798</v>
      </c>
      <c r="B248" s="2" t="s">
        <v>799</v>
      </c>
      <c r="C248" s="2" t="s">
        <v>3972</v>
      </c>
      <c r="D248" s="2" t="s">
        <v>3973</v>
      </c>
      <c r="E248" s="4">
        <v>44814</v>
      </c>
      <c r="F248" s="2" t="s">
        <v>66</v>
      </c>
      <c r="G248" s="5">
        <v>4</v>
      </c>
      <c r="H248" s="2" t="s">
        <v>803</v>
      </c>
      <c r="I248" s="2" t="s">
        <v>820</v>
      </c>
      <c r="J248" s="2" t="s">
        <v>821</v>
      </c>
      <c r="K248" s="2" t="s">
        <v>805</v>
      </c>
      <c r="L248" s="2" t="s">
        <v>806</v>
      </c>
      <c r="M248" s="2" t="s">
        <v>806</v>
      </c>
      <c r="N248" s="2" t="s">
        <v>807</v>
      </c>
      <c r="O248" s="2" t="s">
        <v>827</v>
      </c>
      <c r="Q248" s="2" t="s">
        <v>818</v>
      </c>
      <c r="S248" s="2" t="str">
        <f>IF(F248="PTO",IF(INDEX(PTO!F:F,MATCH(_xlfn.NUMBERVALUE(HRS!C248),PTO!A:A,0),1)=HRS!G248,INDEX(PTO!G:G,MATCH(_xlfn.NUMBERVALUE(HRS!C248),PTO!A:A,0),1)),"")</f>
        <v>ptou</v>
      </c>
    </row>
    <row r="249" spans="1:19" x14ac:dyDescent="0.2">
      <c r="A249" s="2" t="s">
        <v>798</v>
      </c>
      <c r="B249" s="2" t="s">
        <v>799</v>
      </c>
      <c r="C249" s="2" t="s">
        <v>3972</v>
      </c>
      <c r="D249" s="2" t="s">
        <v>3973</v>
      </c>
      <c r="E249" s="4">
        <v>44814</v>
      </c>
      <c r="F249" s="2" t="s">
        <v>802</v>
      </c>
      <c r="G249" s="5">
        <v>3.01667</v>
      </c>
      <c r="H249" s="2" t="s">
        <v>803</v>
      </c>
      <c r="I249" s="2" t="s">
        <v>820</v>
      </c>
      <c r="J249" s="2" t="s">
        <v>821</v>
      </c>
      <c r="K249" s="2" t="s">
        <v>805</v>
      </c>
      <c r="L249" s="2" t="s">
        <v>806</v>
      </c>
      <c r="M249" s="2" t="s">
        <v>806</v>
      </c>
      <c r="N249" s="2" t="s">
        <v>807</v>
      </c>
      <c r="O249" s="2" t="s">
        <v>827</v>
      </c>
      <c r="Q249" s="2" t="s">
        <v>818</v>
      </c>
      <c r="S249" s="2" t="str">
        <f>IF(F249="PTO",IF(INDEX(PTO!F:F,MATCH(_xlfn.NUMBERVALUE(HRS!C249),PTO!A:A,0),1)=HRS!G249,INDEX(PTO!G:G,MATCH(_xlfn.NUMBERVALUE(HRS!C249),PTO!A:A,0),1)),"")</f>
        <v/>
      </c>
    </row>
    <row r="250" spans="1:19" x14ac:dyDescent="0.2">
      <c r="A250" s="2" t="s">
        <v>798</v>
      </c>
      <c r="B250" s="2" t="s">
        <v>799</v>
      </c>
      <c r="C250" s="2" t="s">
        <v>3972</v>
      </c>
      <c r="D250" s="2" t="s">
        <v>3973</v>
      </c>
      <c r="E250" s="4">
        <v>44815</v>
      </c>
      <c r="F250" s="2" t="s">
        <v>802</v>
      </c>
      <c r="G250" s="5">
        <v>9.2166700000000006</v>
      </c>
      <c r="H250" s="2" t="s">
        <v>803</v>
      </c>
      <c r="I250" s="2" t="s">
        <v>820</v>
      </c>
      <c r="J250" s="2" t="s">
        <v>821</v>
      </c>
      <c r="K250" s="2" t="s">
        <v>805</v>
      </c>
      <c r="L250" s="2" t="s">
        <v>806</v>
      </c>
      <c r="M250" s="2" t="s">
        <v>806</v>
      </c>
      <c r="N250" s="2" t="s">
        <v>807</v>
      </c>
      <c r="O250" s="2" t="s">
        <v>827</v>
      </c>
      <c r="Q250" s="2" t="s">
        <v>818</v>
      </c>
      <c r="S250" s="2" t="str">
        <f>IF(F250="PTO",IF(INDEX(PTO!F:F,MATCH(_xlfn.NUMBERVALUE(HRS!C250),PTO!A:A,0),1)=HRS!G250,INDEX(PTO!G:G,MATCH(_xlfn.NUMBERVALUE(HRS!C250),PTO!A:A,0),1)),"")</f>
        <v/>
      </c>
    </row>
    <row r="251" spans="1:19" x14ac:dyDescent="0.2">
      <c r="A251" s="2" t="s">
        <v>798</v>
      </c>
      <c r="B251" s="2" t="s">
        <v>799</v>
      </c>
      <c r="C251" s="2" t="s">
        <v>884</v>
      </c>
      <c r="D251" s="2" t="s">
        <v>885</v>
      </c>
      <c r="E251" s="4">
        <v>44809</v>
      </c>
      <c r="F251" s="2" t="s">
        <v>802</v>
      </c>
      <c r="G251" s="5">
        <v>8.3333300000000001</v>
      </c>
      <c r="H251" s="2" t="s">
        <v>803</v>
      </c>
      <c r="I251" s="2" t="s">
        <v>886</v>
      </c>
      <c r="J251" s="2" t="s">
        <v>887</v>
      </c>
      <c r="K251" s="2" t="s">
        <v>805</v>
      </c>
      <c r="L251" s="2" t="s">
        <v>806</v>
      </c>
      <c r="M251" s="2" t="s">
        <v>806</v>
      </c>
      <c r="N251" s="2" t="s">
        <v>807</v>
      </c>
      <c r="O251" s="2" t="s">
        <v>822</v>
      </c>
      <c r="Q251" s="2" t="s">
        <v>818</v>
      </c>
      <c r="S251" s="2" t="str">
        <f>IF(F251="PTO",IF(INDEX(PTO!F:F,MATCH(_xlfn.NUMBERVALUE(HRS!C251),PTO!A:A,0),1)=HRS!G251,INDEX(PTO!G:G,MATCH(_xlfn.NUMBERVALUE(HRS!C251),PTO!A:A,0),1)),"")</f>
        <v/>
      </c>
    </row>
    <row r="252" spans="1:19" x14ac:dyDescent="0.2">
      <c r="A252" s="2" t="s">
        <v>798</v>
      </c>
      <c r="B252" s="2" t="s">
        <v>799</v>
      </c>
      <c r="C252" s="2" t="s">
        <v>884</v>
      </c>
      <c r="D252" s="2" t="s">
        <v>885</v>
      </c>
      <c r="E252" s="4">
        <v>44809</v>
      </c>
      <c r="F252" s="2" t="s">
        <v>3784</v>
      </c>
      <c r="G252" s="5">
        <v>8</v>
      </c>
      <c r="H252" s="2" t="s">
        <v>803</v>
      </c>
      <c r="I252" s="2" t="s">
        <v>886</v>
      </c>
      <c r="J252" s="2" t="s">
        <v>887</v>
      </c>
      <c r="K252" s="2" t="s">
        <v>805</v>
      </c>
      <c r="L252" s="2" t="s">
        <v>806</v>
      </c>
      <c r="M252" s="2" t="s">
        <v>806</v>
      </c>
      <c r="N252" s="2" t="s">
        <v>807</v>
      </c>
      <c r="O252" s="2" t="s">
        <v>822</v>
      </c>
      <c r="Q252" s="2" t="s">
        <v>818</v>
      </c>
      <c r="S252" s="2" t="str">
        <f>IF(F252="PTO",IF(INDEX(PTO!F:F,MATCH(_xlfn.NUMBERVALUE(HRS!C252),PTO!A:A,0),1)=HRS!G252,INDEX(PTO!G:G,MATCH(_xlfn.NUMBERVALUE(HRS!C252),PTO!A:A,0),1)),"")</f>
        <v/>
      </c>
    </row>
    <row r="253" spans="1:19" x14ac:dyDescent="0.2">
      <c r="A253" s="2" t="s">
        <v>798</v>
      </c>
      <c r="B253" s="2" t="s">
        <v>799</v>
      </c>
      <c r="C253" s="2" t="s">
        <v>884</v>
      </c>
      <c r="D253" s="2" t="s">
        <v>885</v>
      </c>
      <c r="E253" s="4">
        <v>44810</v>
      </c>
      <c r="F253" s="2" t="s">
        <v>802</v>
      </c>
      <c r="G253" s="5">
        <v>7.9833299999999996</v>
      </c>
      <c r="H253" s="2" t="s">
        <v>803</v>
      </c>
      <c r="I253" s="2" t="s">
        <v>886</v>
      </c>
      <c r="J253" s="2" t="s">
        <v>887</v>
      </c>
      <c r="K253" s="2" t="s">
        <v>805</v>
      </c>
      <c r="L253" s="2" t="s">
        <v>806</v>
      </c>
      <c r="M253" s="2" t="s">
        <v>806</v>
      </c>
      <c r="N253" s="2" t="s">
        <v>807</v>
      </c>
      <c r="O253" s="2" t="s">
        <v>822</v>
      </c>
      <c r="Q253" s="2" t="s">
        <v>818</v>
      </c>
      <c r="S253" s="2" t="str">
        <f>IF(F253="PTO",IF(INDEX(PTO!F:F,MATCH(_xlfn.NUMBERVALUE(HRS!C253),PTO!A:A,0),1)=HRS!G253,INDEX(PTO!G:G,MATCH(_xlfn.NUMBERVALUE(HRS!C253),PTO!A:A,0),1)),"")</f>
        <v/>
      </c>
    </row>
    <row r="254" spans="1:19" x14ac:dyDescent="0.2">
      <c r="A254" s="2" t="s">
        <v>798</v>
      </c>
      <c r="B254" s="2" t="s">
        <v>799</v>
      </c>
      <c r="C254" s="2" t="s">
        <v>884</v>
      </c>
      <c r="D254" s="2" t="s">
        <v>885</v>
      </c>
      <c r="E254" s="4">
        <v>44811</v>
      </c>
      <c r="F254" s="2" t="s">
        <v>802</v>
      </c>
      <c r="G254" s="5">
        <v>8.3333300000000001</v>
      </c>
      <c r="H254" s="2" t="s">
        <v>803</v>
      </c>
      <c r="I254" s="2" t="s">
        <v>886</v>
      </c>
      <c r="J254" s="2" t="s">
        <v>887</v>
      </c>
      <c r="K254" s="2" t="s">
        <v>805</v>
      </c>
      <c r="L254" s="2" t="s">
        <v>806</v>
      </c>
      <c r="M254" s="2" t="s">
        <v>806</v>
      </c>
      <c r="N254" s="2" t="s">
        <v>807</v>
      </c>
      <c r="O254" s="2" t="s">
        <v>822</v>
      </c>
      <c r="Q254" s="2" t="s">
        <v>818</v>
      </c>
      <c r="S254" s="2" t="str">
        <f>IF(F254="PTO",IF(INDEX(PTO!F:F,MATCH(_xlfn.NUMBERVALUE(HRS!C254),PTO!A:A,0),1)=HRS!G254,INDEX(PTO!G:G,MATCH(_xlfn.NUMBERVALUE(HRS!C254),PTO!A:A,0),1)),"")</f>
        <v/>
      </c>
    </row>
    <row r="255" spans="1:19" x14ac:dyDescent="0.2">
      <c r="A255" s="2" t="s">
        <v>798</v>
      </c>
      <c r="B255" s="2" t="s">
        <v>799</v>
      </c>
      <c r="C255" s="2" t="s">
        <v>884</v>
      </c>
      <c r="D255" s="2" t="s">
        <v>885</v>
      </c>
      <c r="E255" s="4">
        <v>44812</v>
      </c>
      <c r="F255" s="2" t="s">
        <v>802</v>
      </c>
      <c r="G255" s="5">
        <v>8.15</v>
      </c>
      <c r="H255" s="2" t="s">
        <v>803</v>
      </c>
      <c r="I255" s="2" t="s">
        <v>886</v>
      </c>
      <c r="J255" s="2" t="s">
        <v>887</v>
      </c>
      <c r="K255" s="2" t="s">
        <v>805</v>
      </c>
      <c r="L255" s="2" t="s">
        <v>806</v>
      </c>
      <c r="M255" s="2" t="s">
        <v>806</v>
      </c>
      <c r="N255" s="2" t="s">
        <v>807</v>
      </c>
      <c r="O255" s="2" t="s">
        <v>822</v>
      </c>
      <c r="Q255" s="2" t="s">
        <v>818</v>
      </c>
      <c r="S255" s="2" t="str">
        <f>IF(F255="PTO",IF(INDEX(PTO!F:F,MATCH(_xlfn.NUMBERVALUE(HRS!C255),PTO!A:A,0),1)=HRS!G255,INDEX(PTO!G:G,MATCH(_xlfn.NUMBERVALUE(HRS!C255),PTO!A:A,0),1)),"")</f>
        <v/>
      </c>
    </row>
    <row r="256" spans="1:19" x14ac:dyDescent="0.2">
      <c r="A256" s="2" t="s">
        <v>798</v>
      </c>
      <c r="B256" s="2" t="s">
        <v>799</v>
      </c>
      <c r="C256" s="2" t="s">
        <v>884</v>
      </c>
      <c r="D256" s="2" t="s">
        <v>885</v>
      </c>
      <c r="E256" s="4">
        <v>44813</v>
      </c>
      <c r="F256" s="2" t="s">
        <v>802</v>
      </c>
      <c r="G256" s="5">
        <v>7.2000099999999998</v>
      </c>
      <c r="H256" s="2" t="s">
        <v>803</v>
      </c>
      <c r="I256" s="2" t="s">
        <v>886</v>
      </c>
      <c r="J256" s="2" t="s">
        <v>887</v>
      </c>
      <c r="K256" s="2" t="s">
        <v>805</v>
      </c>
      <c r="L256" s="2" t="s">
        <v>806</v>
      </c>
      <c r="M256" s="2" t="s">
        <v>806</v>
      </c>
      <c r="N256" s="2" t="s">
        <v>807</v>
      </c>
      <c r="O256" s="2" t="s">
        <v>822</v>
      </c>
      <c r="Q256" s="2" t="s">
        <v>818</v>
      </c>
      <c r="S256" s="2" t="str">
        <f>IF(F256="PTO",IF(INDEX(PTO!F:F,MATCH(_xlfn.NUMBERVALUE(HRS!C256),PTO!A:A,0),1)=HRS!G256,INDEX(PTO!G:G,MATCH(_xlfn.NUMBERVALUE(HRS!C256),PTO!A:A,0),1)),"")</f>
        <v/>
      </c>
    </row>
    <row r="257" spans="1:19" x14ac:dyDescent="0.2">
      <c r="A257" s="2" t="s">
        <v>798</v>
      </c>
      <c r="B257" s="2" t="s">
        <v>799</v>
      </c>
      <c r="C257" s="2" t="s">
        <v>884</v>
      </c>
      <c r="D257" s="2" t="s">
        <v>885</v>
      </c>
      <c r="E257" s="4">
        <v>44813</v>
      </c>
      <c r="F257" s="2" t="s">
        <v>3980</v>
      </c>
      <c r="G257" s="5">
        <v>1.34999</v>
      </c>
      <c r="H257" s="2" t="s">
        <v>803</v>
      </c>
      <c r="I257" s="2" t="s">
        <v>886</v>
      </c>
      <c r="J257" s="2" t="s">
        <v>887</v>
      </c>
      <c r="K257" s="2" t="s">
        <v>805</v>
      </c>
      <c r="L257" s="2" t="s">
        <v>806</v>
      </c>
      <c r="M257" s="2" t="s">
        <v>806</v>
      </c>
      <c r="N257" s="2" t="s">
        <v>807</v>
      </c>
      <c r="O257" s="2" t="s">
        <v>822</v>
      </c>
      <c r="Q257" s="2" t="s">
        <v>818</v>
      </c>
      <c r="S257" s="2" t="str">
        <f>IF(F257="PTO",IF(INDEX(PTO!F:F,MATCH(_xlfn.NUMBERVALUE(HRS!C257),PTO!A:A,0),1)=HRS!G257,INDEX(PTO!G:G,MATCH(_xlfn.NUMBERVALUE(HRS!C257),PTO!A:A,0),1)),"")</f>
        <v/>
      </c>
    </row>
    <row r="258" spans="1:19" x14ac:dyDescent="0.2">
      <c r="A258" s="2" t="s">
        <v>798</v>
      </c>
      <c r="B258" s="2" t="s">
        <v>799</v>
      </c>
      <c r="C258" s="2" t="s">
        <v>888</v>
      </c>
      <c r="D258" s="2" t="s">
        <v>889</v>
      </c>
      <c r="E258" s="4">
        <v>44809</v>
      </c>
      <c r="F258" s="2" t="s">
        <v>802</v>
      </c>
      <c r="G258" s="5">
        <v>8.0833399999999997</v>
      </c>
      <c r="H258" s="2" t="s">
        <v>803</v>
      </c>
      <c r="I258" s="2" t="s">
        <v>3153</v>
      </c>
      <c r="J258" s="2" t="s">
        <v>3154</v>
      </c>
      <c r="K258" s="2" t="s">
        <v>805</v>
      </c>
      <c r="L258" s="2" t="s">
        <v>806</v>
      </c>
      <c r="M258" s="2" t="s">
        <v>806</v>
      </c>
      <c r="N258" s="2" t="s">
        <v>807</v>
      </c>
      <c r="O258" s="2" t="s">
        <v>827</v>
      </c>
      <c r="Q258" s="2" t="s">
        <v>818</v>
      </c>
      <c r="S258" s="2" t="str">
        <f>IF(F258="PTO",IF(INDEX(PTO!F:F,MATCH(_xlfn.NUMBERVALUE(HRS!C258),PTO!A:A,0),1)=HRS!G258,INDEX(PTO!G:G,MATCH(_xlfn.NUMBERVALUE(HRS!C258),PTO!A:A,0),1)),"")</f>
        <v/>
      </c>
    </row>
    <row r="259" spans="1:19" x14ac:dyDescent="0.2">
      <c r="A259" s="2" t="s">
        <v>798</v>
      </c>
      <c r="B259" s="2" t="s">
        <v>799</v>
      </c>
      <c r="C259" s="2" t="s">
        <v>888</v>
      </c>
      <c r="D259" s="2" t="s">
        <v>889</v>
      </c>
      <c r="E259" s="4">
        <v>44810</v>
      </c>
      <c r="F259" s="2" t="s">
        <v>802</v>
      </c>
      <c r="G259" s="5">
        <v>8.0833300000000001</v>
      </c>
      <c r="H259" s="2" t="s">
        <v>803</v>
      </c>
      <c r="I259" s="2" t="s">
        <v>3153</v>
      </c>
      <c r="J259" s="2" t="s">
        <v>3154</v>
      </c>
      <c r="K259" s="2" t="s">
        <v>805</v>
      </c>
      <c r="L259" s="2" t="s">
        <v>806</v>
      </c>
      <c r="M259" s="2" t="s">
        <v>806</v>
      </c>
      <c r="N259" s="2" t="s">
        <v>807</v>
      </c>
      <c r="O259" s="2" t="s">
        <v>827</v>
      </c>
      <c r="Q259" s="2" t="s">
        <v>818</v>
      </c>
      <c r="S259" s="2" t="str">
        <f>IF(F259="PTO",IF(INDEX(PTO!F:F,MATCH(_xlfn.NUMBERVALUE(HRS!C259),PTO!A:A,0),1)=HRS!G259,INDEX(PTO!G:G,MATCH(_xlfn.NUMBERVALUE(HRS!C259),PTO!A:A,0),1)),"")</f>
        <v/>
      </c>
    </row>
    <row r="260" spans="1:19" x14ac:dyDescent="0.2">
      <c r="A260" s="2" t="s">
        <v>798</v>
      </c>
      <c r="B260" s="2" t="s">
        <v>799</v>
      </c>
      <c r="C260" s="2" t="s">
        <v>888</v>
      </c>
      <c r="D260" s="2" t="s">
        <v>889</v>
      </c>
      <c r="E260" s="4">
        <v>44811</v>
      </c>
      <c r="F260" s="2" t="s">
        <v>802</v>
      </c>
      <c r="G260" s="5">
        <v>8.0166699999999995</v>
      </c>
      <c r="H260" s="2" t="s">
        <v>803</v>
      </c>
      <c r="I260" s="2" t="s">
        <v>3153</v>
      </c>
      <c r="J260" s="2" t="s">
        <v>3154</v>
      </c>
      <c r="K260" s="2" t="s">
        <v>805</v>
      </c>
      <c r="L260" s="2" t="s">
        <v>806</v>
      </c>
      <c r="M260" s="2" t="s">
        <v>806</v>
      </c>
      <c r="N260" s="2" t="s">
        <v>807</v>
      </c>
      <c r="O260" s="2" t="s">
        <v>827</v>
      </c>
      <c r="Q260" s="2" t="s">
        <v>818</v>
      </c>
      <c r="S260" s="2" t="str">
        <f>IF(F260="PTO",IF(INDEX(PTO!F:F,MATCH(_xlfn.NUMBERVALUE(HRS!C260),PTO!A:A,0),1)=HRS!G260,INDEX(PTO!G:G,MATCH(_xlfn.NUMBERVALUE(HRS!C260),PTO!A:A,0),1)),"")</f>
        <v/>
      </c>
    </row>
    <row r="261" spans="1:19" x14ac:dyDescent="0.2">
      <c r="A261" s="2" t="s">
        <v>798</v>
      </c>
      <c r="B261" s="2" t="s">
        <v>799</v>
      </c>
      <c r="C261" s="2" t="s">
        <v>888</v>
      </c>
      <c r="D261" s="2" t="s">
        <v>889</v>
      </c>
      <c r="E261" s="4">
        <v>44812</v>
      </c>
      <c r="F261" s="2" t="s">
        <v>802</v>
      </c>
      <c r="G261" s="5">
        <v>8.0333400000000008</v>
      </c>
      <c r="H261" s="2" t="s">
        <v>803</v>
      </c>
      <c r="I261" s="2" t="s">
        <v>3153</v>
      </c>
      <c r="J261" s="2" t="s">
        <v>3154</v>
      </c>
      <c r="K261" s="2" t="s">
        <v>805</v>
      </c>
      <c r="L261" s="2" t="s">
        <v>806</v>
      </c>
      <c r="M261" s="2" t="s">
        <v>806</v>
      </c>
      <c r="N261" s="2" t="s">
        <v>807</v>
      </c>
      <c r="O261" s="2" t="s">
        <v>827</v>
      </c>
      <c r="Q261" s="2" t="s">
        <v>818</v>
      </c>
      <c r="S261" s="2" t="str">
        <f>IF(F261="PTO",IF(INDEX(PTO!F:F,MATCH(_xlfn.NUMBERVALUE(HRS!C261),PTO!A:A,0),1)=HRS!G261,INDEX(PTO!G:G,MATCH(_xlfn.NUMBERVALUE(HRS!C261),PTO!A:A,0),1)),"")</f>
        <v/>
      </c>
    </row>
    <row r="262" spans="1:19" x14ac:dyDescent="0.2">
      <c r="A262" s="2" t="s">
        <v>798</v>
      </c>
      <c r="B262" s="2" t="s">
        <v>799</v>
      </c>
      <c r="C262" s="2" t="s">
        <v>888</v>
      </c>
      <c r="D262" s="2" t="s">
        <v>889</v>
      </c>
      <c r="E262" s="4">
        <v>44813</v>
      </c>
      <c r="F262" s="2" t="s">
        <v>802</v>
      </c>
      <c r="G262" s="5">
        <v>7.7833199999999998</v>
      </c>
      <c r="H262" s="2" t="s">
        <v>803</v>
      </c>
      <c r="I262" s="2" t="s">
        <v>3153</v>
      </c>
      <c r="J262" s="2" t="s">
        <v>3154</v>
      </c>
      <c r="K262" s="2" t="s">
        <v>805</v>
      </c>
      <c r="L262" s="2" t="s">
        <v>806</v>
      </c>
      <c r="M262" s="2" t="s">
        <v>806</v>
      </c>
      <c r="N262" s="2" t="s">
        <v>807</v>
      </c>
      <c r="O262" s="2" t="s">
        <v>827</v>
      </c>
      <c r="Q262" s="2" t="s">
        <v>818</v>
      </c>
      <c r="S262" s="2" t="str">
        <f>IF(F262="PTO",IF(INDEX(PTO!F:F,MATCH(_xlfn.NUMBERVALUE(HRS!C262),PTO!A:A,0),1)=HRS!G262,INDEX(PTO!G:G,MATCH(_xlfn.NUMBERVALUE(HRS!C262),PTO!A:A,0),1)),"")</f>
        <v/>
      </c>
    </row>
    <row r="263" spans="1:19" x14ac:dyDescent="0.2">
      <c r="A263" s="2" t="s">
        <v>798</v>
      </c>
      <c r="B263" s="2" t="s">
        <v>799</v>
      </c>
      <c r="C263" s="2" t="s">
        <v>888</v>
      </c>
      <c r="D263" s="2" t="s">
        <v>889</v>
      </c>
      <c r="E263" s="4">
        <v>44813</v>
      </c>
      <c r="F263" s="2" t="s">
        <v>3980</v>
      </c>
      <c r="G263" s="5">
        <v>0.25001000000000001</v>
      </c>
      <c r="H263" s="2" t="s">
        <v>803</v>
      </c>
      <c r="I263" s="2" t="s">
        <v>3153</v>
      </c>
      <c r="J263" s="2" t="s">
        <v>3154</v>
      </c>
      <c r="K263" s="2" t="s">
        <v>805</v>
      </c>
      <c r="L263" s="2" t="s">
        <v>806</v>
      </c>
      <c r="M263" s="2" t="s">
        <v>806</v>
      </c>
      <c r="N263" s="2" t="s">
        <v>807</v>
      </c>
      <c r="O263" s="2" t="s">
        <v>827</v>
      </c>
      <c r="Q263" s="2" t="s">
        <v>818</v>
      </c>
      <c r="S263" s="2" t="str">
        <f>IF(F263="PTO",IF(INDEX(PTO!F:F,MATCH(_xlfn.NUMBERVALUE(HRS!C263),PTO!A:A,0),1)=HRS!G263,INDEX(PTO!G:G,MATCH(_xlfn.NUMBERVALUE(HRS!C263),PTO!A:A,0),1)),"")</f>
        <v/>
      </c>
    </row>
    <row r="264" spans="1:19" x14ac:dyDescent="0.2">
      <c r="A264" s="2" t="s">
        <v>798</v>
      </c>
      <c r="B264" s="2" t="s">
        <v>799</v>
      </c>
      <c r="C264" s="2" t="s">
        <v>890</v>
      </c>
      <c r="D264" s="2" t="s">
        <v>891</v>
      </c>
      <c r="E264" s="4">
        <v>44810</v>
      </c>
      <c r="F264" s="2" t="s">
        <v>802</v>
      </c>
      <c r="G264" s="5">
        <v>10.050000000000001</v>
      </c>
      <c r="H264" s="2" t="s">
        <v>803</v>
      </c>
      <c r="I264" s="2" t="s">
        <v>819</v>
      </c>
      <c r="J264" s="2" t="s">
        <v>70</v>
      </c>
      <c r="K264" s="2" t="s">
        <v>805</v>
      </c>
      <c r="L264" s="2" t="s">
        <v>806</v>
      </c>
      <c r="M264" s="2" t="s">
        <v>806</v>
      </c>
      <c r="N264" s="2" t="s">
        <v>807</v>
      </c>
      <c r="O264" s="2" t="s">
        <v>827</v>
      </c>
      <c r="Q264" s="2" t="s">
        <v>201</v>
      </c>
      <c r="S264" s="2" t="str">
        <f>IF(F264="PTO",IF(INDEX(PTO!F:F,MATCH(_xlfn.NUMBERVALUE(HRS!C264),PTO!A:A,0),1)=HRS!G264,INDEX(PTO!G:G,MATCH(_xlfn.NUMBERVALUE(HRS!C264),PTO!A:A,0),1)),"")</f>
        <v/>
      </c>
    </row>
    <row r="265" spans="1:19" x14ac:dyDescent="0.2">
      <c r="A265" s="2" t="s">
        <v>798</v>
      </c>
      <c r="B265" s="2" t="s">
        <v>799</v>
      </c>
      <c r="C265" s="2" t="s">
        <v>890</v>
      </c>
      <c r="D265" s="2" t="s">
        <v>891</v>
      </c>
      <c r="E265" s="4">
        <v>44811</v>
      </c>
      <c r="F265" s="2" t="s">
        <v>802</v>
      </c>
      <c r="G265" s="5">
        <v>10.74999</v>
      </c>
      <c r="H265" s="2" t="s">
        <v>803</v>
      </c>
      <c r="I265" s="2" t="s">
        <v>819</v>
      </c>
      <c r="J265" s="2" t="s">
        <v>70</v>
      </c>
      <c r="K265" s="2" t="s">
        <v>805</v>
      </c>
      <c r="L265" s="2" t="s">
        <v>806</v>
      </c>
      <c r="M265" s="2" t="s">
        <v>806</v>
      </c>
      <c r="N265" s="2" t="s">
        <v>807</v>
      </c>
      <c r="O265" s="2" t="s">
        <v>827</v>
      </c>
      <c r="Q265" s="2" t="s">
        <v>201</v>
      </c>
      <c r="S265" s="2" t="str">
        <f>IF(F265="PTO",IF(INDEX(PTO!F:F,MATCH(_xlfn.NUMBERVALUE(HRS!C265),PTO!A:A,0),1)=HRS!G265,INDEX(PTO!G:G,MATCH(_xlfn.NUMBERVALUE(HRS!C265),PTO!A:A,0),1)),"")</f>
        <v/>
      </c>
    </row>
    <row r="266" spans="1:19" x14ac:dyDescent="0.2">
      <c r="A266" s="2" t="s">
        <v>798</v>
      </c>
      <c r="B266" s="2" t="s">
        <v>799</v>
      </c>
      <c r="C266" s="2" t="s">
        <v>890</v>
      </c>
      <c r="D266" s="2" t="s">
        <v>891</v>
      </c>
      <c r="E266" s="4">
        <v>44812</v>
      </c>
      <c r="F266" s="2" t="s">
        <v>802</v>
      </c>
      <c r="G266" s="5">
        <v>10</v>
      </c>
      <c r="H266" s="2" t="s">
        <v>803</v>
      </c>
      <c r="I266" s="2" t="s">
        <v>819</v>
      </c>
      <c r="J266" s="2" t="s">
        <v>70</v>
      </c>
      <c r="K266" s="2" t="s">
        <v>805</v>
      </c>
      <c r="L266" s="2" t="s">
        <v>806</v>
      </c>
      <c r="M266" s="2" t="s">
        <v>806</v>
      </c>
      <c r="N266" s="2" t="s">
        <v>807</v>
      </c>
      <c r="O266" s="2" t="s">
        <v>827</v>
      </c>
      <c r="Q266" s="2" t="s">
        <v>201</v>
      </c>
      <c r="S266" s="2" t="str">
        <f>IF(F266="PTO",IF(INDEX(PTO!F:F,MATCH(_xlfn.NUMBERVALUE(HRS!C266),PTO!A:A,0),1)=HRS!G266,INDEX(PTO!G:G,MATCH(_xlfn.NUMBERVALUE(HRS!C266),PTO!A:A,0),1)),"")</f>
        <v/>
      </c>
    </row>
    <row r="267" spans="1:19" x14ac:dyDescent="0.2">
      <c r="A267" s="2" t="s">
        <v>798</v>
      </c>
      <c r="B267" s="2" t="s">
        <v>799</v>
      </c>
      <c r="C267" s="2" t="s">
        <v>890</v>
      </c>
      <c r="D267" s="2" t="s">
        <v>891</v>
      </c>
      <c r="E267" s="4">
        <v>44813</v>
      </c>
      <c r="F267" s="2" t="s">
        <v>802</v>
      </c>
      <c r="G267" s="5">
        <v>9.2000100000000007</v>
      </c>
      <c r="H267" s="2" t="s">
        <v>803</v>
      </c>
      <c r="I267" s="2" t="s">
        <v>819</v>
      </c>
      <c r="J267" s="2" t="s">
        <v>70</v>
      </c>
      <c r="K267" s="2" t="s">
        <v>805</v>
      </c>
      <c r="L267" s="2" t="s">
        <v>806</v>
      </c>
      <c r="M267" s="2" t="s">
        <v>806</v>
      </c>
      <c r="N267" s="2" t="s">
        <v>807</v>
      </c>
      <c r="O267" s="2" t="s">
        <v>827</v>
      </c>
      <c r="Q267" s="2" t="s">
        <v>201</v>
      </c>
      <c r="S267" s="2" t="str">
        <f>IF(F267="PTO",IF(INDEX(PTO!F:F,MATCH(_xlfn.NUMBERVALUE(HRS!C267),PTO!A:A,0),1)=HRS!G267,INDEX(PTO!G:G,MATCH(_xlfn.NUMBERVALUE(HRS!C267),PTO!A:A,0),1)),"")</f>
        <v/>
      </c>
    </row>
    <row r="268" spans="1:19" x14ac:dyDescent="0.2">
      <c r="A268" s="2" t="s">
        <v>798</v>
      </c>
      <c r="B268" s="2" t="s">
        <v>799</v>
      </c>
      <c r="C268" s="2" t="s">
        <v>890</v>
      </c>
      <c r="D268" s="2" t="s">
        <v>891</v>
      </c>
      <c r="E268" s="4">
        <v>44813</v>
      </c>
      <c r="F268" s="2" t="s">
        <v>3980</v>
      </c>
      <c r="G268" s="5">
        <v>0.93332999999999999</v>
      </c>
      <c r="H268" s="2" t="s">
        <v>803</v>
      </c>
      <c r="I268" s="2" t="s">
        <v>819</v>
      </c>
      <c r="J268" s="2" t="s">
        <v>70</v>
      </c>
      <c r="K268" s="2" t="s">
        <v>805</v>
      </c>
      <c r="L268" s="2" t="s">
        <v>806</v>
      </c>
      <c r="M268" s="2" t="s">
        <v>806</v>
      </c>
      <c r="N268" s="2" t="s">
        <v>807</v>
      </c>
      <c r="O268" s="2" t="s">
        <v>827</v>
      </c>
      <c r="Q268" s="2" t="s">
        <v>201</v>
      </c>
      <c r="S268" s="2" t="str">
        <f>IF(F268="PTO",IF(INDEX(PTO!F:F,MATCH(_xlfn.NUMBERVALUE(HRS!C268),PTO!A:A,0),1)=HRS!G268,INDEX(PTO!G:G,MATCH(_xlfn.NUMBERVALUE(HRS!C268),PTO!A:A,0),1)),"")</f>
        <v/>
      </c>
    </row>
    <row r="269" spans="1:19" x14ac:dyDescent="0.2">
      <c r="A269" s="2" t="s">
        <v>798</v>
      </c>
      <c r="B269" s="2" t="s">
        <v>799</v>
      </c>
      <c r="C269" s="2" t="s">
        <v>3157</v>
      </c>
      <c r="D269" s="2" t="s">
        <v>324</v>
      </c>
      <c r="E269" s="4">
        <v>44810</v>
      </c>
      <c r="F269" s="2" t="s">
        <v>802</v>
      </c>
      <c r="G269" s="5">
        <v>10.06667</v>
      </c>
      <c r="H269" s="2" t="s">
        <v>803</v>
      </c>
      <c r="I269" s="2" t="s">
        <v>819</v>
      </c>
      <c r="J269" s="2" t="s">
        <v>70</v>
      </c>
      <c r="K269" s="2" t="s">
        <v>805</v>
      </c>
      <c r="L269" s="2" t="s">
        <v>806</v>
      </c>
      <c r="M269" s="2" t="s">
        <v>806</v>
      </c>
      <c r="N269" s="2" t="s">
        <v>807</v>
      </c>
      <c r="O269" s="2" t="s">
        <v>827</v>
      </c>
      <c r="Q269" s="2" t="s">
        <v>201</v>
      </c>
      <c r="S269" s="2" t="str">
        <f>IF(F269="PTO",IF(INDEX(PTO!F:F,MATCH(_xlfn.NUMBERVALUE(HRS!C269),PTO!A:A,0),1)=HRS!G269,INDEX(PTO!G:G,MATCH(_xlfn.NUMBERVALUE(HRS!C269),PTO!A:A,0),1)),"")</f>
        <v/>
      </c>
    </row>
    <row r="270" spans="1:19" x14ac:dyDescent="0.2">
      <c r="A270" s="2" t="s">
        <v>798</v>
      </c>
      <c r="B270" s="2" t="s">
        <v>799</v>
      </c>
      <c r="C270" s="2" t="s">
        <v>3157</v>
      </c>
      <c r="D270" s="2" t="s">
        <v>324</v>
      </c>
      <c r="E270" s="4">
        <v>44811</v>
      </c>
      <c r="F270" s="2" t="s">
        <v>66</v>
      </c>
      <c r="G270" s="5">
        <v>4.5</v>
      </c>
      <c r="H270" s="2" t="s">
        <v>803</v>
      </c>
      <c r="I270" s="2" t="s">
        <v>819</v>
      </c>
      <c r="J270" s="2" t="s">
        <v>70</v>
      </c>
      <c r="K270" s="2" t="s">
        <v>805</v>
      </c>
      <c r="L270" s="2" t="s">
        <v>806</v>
      </c>
      <c r="M270" s="2" t="s">
        <v>806</v>
      </c>
      <c r="N270" s="2" t="s">
        <v>807</v>
      </c>
      <c r="O270" s="2" t="s">
        <v>827</v>
      </c>
      <c r="Q270" s="2" t="s">
        <v>201</v>
      </c>
      <c r="S270" s="2" t="str">
        <f>IF(F270="PTO",IF(INDEX(PTO!F:F,MATCH(_xlfn.NUMBERVALUE(HRS!C270),PTO!A:A,0),1)=HRS!G270,INDEX(PTO!G:G,MATCH(_xlfn.NUMBERVALUE(HRS!C270),PTO!A:A,0),1)),"")</f>
        <v>PTOU</v>
      </c>
    </row>
    <row r="271" spans="1:19" x14ac:dyDescent="0.2">
      <c r="A271" s="2" t="s">
        <v>798</v>
      </c>
      <c r="B271" s="2" t="s">
        <v>799</v>
      </c>
      <c r="C271" s="2" t="s">
        <v>3157</v>
      </c>
      <c r="D271" s="2" t="s">
        <v>324</v>
      </c>
      <c r="E271" s="4">
        <v>44811</v>
      </c>
      <c r="F271" s="2" t="s">
        <v>802</v>
      </c>
      <c r="G271" s="5">
        <v>5.6333399999999996</v>
      </c>
      <c r="H271" s="2" t="s">
        <v>803</v>
      </c>
      <c r="I271" s="2" t="s">
        <v>819</v>
      </c>
      <c r="J271" s="2" t="s">
        <v>70</v>
      </c>
      <c r="K271" s="2" t="s">
        <v>805</v>
      </c>
      <c r="L271" s="2" t="s">
        <v>806</v>
      </c>
      <c r="M271" s="2" t="s">
        <v>806</v>
      </c>
      <c r="N271" s="2" t="s">
        <v>807</v>
      </c>
      <c r="O271" s="2" t="s">
        <v>827</v>
      </c>
      <c r="Q271" s="2" t="s">
        <v>201</v>
      </c>
      <c r="S271" s="2" t="str">
        <f>IF(F271="PTO",IF(INDEX(PTO!F:F,MATCH(_xlfn.NUMBERVALUE(HRS!C271),PTO!A:A,0),1)=HRS!G271,INDEX(PTO!G:G,MATCH(_xlfn.NUMBERVALUE(HRS!C271),PTO!A:A,0),1)),"")</f>
        <v/>
      </c>
    </row>
    <row r="272" spans="1:19" x14ac:dyDescent="0.2">
      <c r="A272" s="2" t="s">
        <v>798</v>
      </c>
      <c r="B272" s="2" t="s">
        <v>799</v>
      </c>
      <c r="C272" s="2" t="s">
        <v>3157</v>
      </c>
      <c r="D272" s="2" t="s">
        <v>324</v>
      </c>
      <c r="E272" s="4">
        <v>44812</v>
      </c>
      <c r="F272" s="2" t="s">
        <v>66</v>
      </c>
      <c r="G272" s="5">
        <v>1.41</v>
      </c>
      <c r="H272" s="2" t="s">
        <v>803</v>
      </c>
      <c r="I272" s="2" t="s">
        <v>819</v>
      </c>
      <c r="J272" s="2" t="s">
        <v>70</v>
      </c>
      <c r="K272" s="2" t="s">
        <v>805</v>
      </c>
      <c r="L272" s="2" t="s">
        <v>806</v>
      </c>
      <c r="M272" s="2" t="s">
        <v>806</v>
      </c>
      <c r="N272" s="2" t="s">
        <v>807</v>
      </c>
      <c r="O272" s="2" t="s">
        <v>827</v>
      </c>
      <c r="Q272" s="2" t="s">
        <v>201</v>
      </c>
      <c r="S272" s="2" t="b">
        <f>IF(F272="PTO",IF(INDEX(PTO!F:F,MATCH(_xlfn.NUMBERVALUE(HRS!C272),PTO!A:A,0),1)=HRS!G272,INDEX(PTO!G:G,MATCH(_xlfn.NUMBERVALUE(HRS!C272),PTO!A:A,0),1)),"")</f>
        <v>0</v>
      </c>
    </row>
    <row r="273" spans="1:19" x14ac:dyDescent="0.2">
      <c r="A273" s="2" t="s">
        <v>798</v>
      </c>
      <c r="B273" s="2" t="s">
        <v>799</v>
      </c>
      <c r="C273" s="2" t="s">
        <v>3157</v>
      </c>
      <c r="D273" s="2" t="s">
        <v>324</v>
      </c>
      <c r="E273" s="4">
        <v>44812</v>
      </c>
      <c r="F273" s="2" t="s">
        <v>802</v>
      </c>
      <c r="G273" s="5">
        <v>8.2499900000000004</v>
      </c>
      <c r="H273" s="2" t="s">
        <v>803</v>
      </c>
      <c r="I273" s="2" t="s">
        <v>819</v>
      </c>
      <c r="J273" s="2" t="s">
        <v>70</v>
      </c>
      <c r="K273" s="2" t="s">
        <v>805</v>
      </c>
      <c r="L273" s="2" t="s">
        <v>806</v>
      </c>
      <c r="M273" s="2" t="s">
        <v>806</v>
      </c>
      <c r="N273" s="2" t="s">
        <v>807</v>
      </c>
      <c r="O273" s="2" t="s">
        <v>827</v>
      </c>
      <c r="Q273" s="2" t="s">
        <v>201</v>
      </c>
      <c r="S273" s="2" t="str">
        <f>IF(F273="PTO",IF(INDEX(PTO!F:F,MATCH(_xlfn.NUMBERVALUE(HRS!C273),PTO!A:A,0),1)=HRS!G273,INDEX(PTO!G:G,MATCH(_xlfn.NUMBERVALUE(HRS!C273),PTO!A:A,0),1)),"")</f>
        <v/>
      </c>
    </row>
    <row r="274" spans="1:19" x14ac:dyDescent="0.2">
      <c r="A274" s="2" t="s">
        <v>798</v>
      </c>
      <c r="B274" s="2" t="s">
        <v>799</v>
      </c>
      <c r="C274" s="2" t="s">
        <v>3157</v>
      </c>
      <c r="D274" s="2" t="s">
        <v>324</v>
      </c>
      <c r="E274" s="4">
        <v>44813</v>
      </c>
      <c r="F274" s="2" t="s">
        <v>802</v>
      </c>
      <c r="G274" s="5">
        <v>10.01666</v>
      </c>
      <c r="H274" s="2" t="s">
        <v>803</v>
      </c>
      <c r="I274" s="2" t="s">
        <v>819</v>
      </c>
      <c r="J274" s="2" t="s">
        <v>70</v>
      </c>
      <c r="K274" s="2" t="s">
        <v>805</v>
      </c>
      <c r="L274" s="2" t="s">
        <v>806</v>
      </c>
      <c r="M274" s="2" t="s">
        <v>806</v>
      </c>
      <c r="N274" s="2" t="s">
        <v>807</v>
      </c>
      <c r="O274" s="2" t="s">
        <v>827</v>
      </c>
      <c r="Q274" s="2" t="s">
        <v>201</v>
      </c>
      <c r="S274" s="2" t="str">
        <f>IF(F274="PTO",IF(INDEX(PTO!F:F,MATCH(_xlfn.NUMBERVALUE(HRS!C274),PTO!A:A,0),1)=HRS!G274,INDEX(PTO!G:G,MATCH(_xlfn.NUMBERVALUE(HRS!C274),PTO!A:A,0),1)),"")</f>
        <v/>
      </c>
    </row>
    <row r="275" spans="1:19" x14ac:dyDescent="0.2">
      <c r="A275" s="2" t="s">
        <v>798</v>
      </c>
      <c r="B275" s="2" t="s">
        <v>799</v>
      </c>
      <c r="C275" s="2" t="s">
        <v>845</v>
      </c>
      <c r="D275" s="2" t="s">
        <v>846</v>
      </c>
      <c r="E275" s="4">
        <v>44809</v>
      </c>
      <c r="F275" s="2" t="s">
        <v>3784</v>
      </c>
      <c r="G275" s="5">
        <v>8</v>
      </c>
      <c r="H275" s="2" t="s">
        <v>803</v>
      </c>
      <c r="I275" s="2" t="s">
        <v>886</v>
      </c>
      <c r="J275" s="2" t="s">
        <v>887</v>
      </c>
      <c r="K275" s="2" t="s">
        <v>805</v>
      </c>
      <c r="L275" s="2" t="s">
        <v>806</v>
      </c>
      <c r="M275" s="2" t="s">
        <v>806</v>
      </c>
      <c r="N275" s="2" t="s">
        <v>807</v>
      </c>
      <c r="O275" s="2" t="s">
        <v>822</v>
      </c>
      <c r="Q275" s="2" t="s">
        <v>465</v>
      </c>
      <c r="S275" s="2" t="str">
        <f>IF(F275="PTO",IF(INDEX(PTO!F:F,MATCH(_xlfn.NUMBERVALUE(HRS!C275),PTO!A:A,0),1)=HRS!G275,INDEX(PTO!G:G,MATCH(_xlfn.NUMBERVALUE(HRS!C275),PTO!A:A,0),1)),"")</f>
        <v/>
      </c>
    </row>
    <row r="276" spans="1:19" x14ac:dyDescent="0.2">
      <c r="A276" s="2" t="s">
        <v>798</v>
      </c>
      <c r="B276" s="2" t="s">
        <v>799</v>
      </c>
      <c r="C276" s="2" t="s">
        <v>845</v>
      </c>
      <c r="D276" s="2" t="s">
        <v>846</v>
      </c>
      <c r="E276" s="4">
        <v>44810</v>
      </c>
      <c r="F276" s="2" t="s">
        <v>802</v>
      </c>
      <c r="G276" s="5">
        <v>8.1</v>
      </c>
      <c r="H276" s="2" t="s">
        <v>803</v>
      </c>
      <c r="I276" s="2" t="s">
        <v>886</v>
      </c>
      <c r="J276" s="2" t="s">
        <v>887</v>
      </c>
      <c r="K276" s="2" t="s">
        <v>805</v>
      </c>
      <c r="L276" s="2" t="s">
        <v>806</v>
      </c>
      <c r="M276" s="2" t="s">
        <v>806</v>
      </c>
      <c r="N276" s="2" t="s">
        <v>807</v>
      </c>
      <c r="O276" s="2" t="s">
        <v>822</v>
      </c>
      <c r="Q276" s="2" t="s">
        <v>465</v>
      </c>
      <c r="S276" s="2" t="str">
        <f>IF(F276="PTO",IF(INDEX(PTO!F:F,MATCH(_xlfn.NUMBERVALUE(HRS!C276),PTO!A:A,0),1)=HRS!G276,INDEX(PTO!G:G,MATCH(_xlfn.NUMBERVALUE(HRS!C276),PTO!A:A,0),1)),"")</f>
        <v/>
      </c>
    </row>
    <row r="277" spans="1:19" x14ac:dyDescent="0.2">
      <c r="A277" s="2" t="s">
        <v>798</v>
      </c>
      <c r="B277" s="2" t="s">
        <v>799</v>
      </c>
      <c r="C277" s="2" t="s">
        <v>845</v>
      </c>
      <c r="D277" s="2" t="s">
        <v>846</v>
      </c>
      <c r="E277" s="4">
        <v>44811</v>
      </c>
      <c r="F277" s="2" t="s">
        <v>802</v>
      </c>
      <c r="G277" s="5">
        <v>8.1999999999999993</v>
      </c>
      <c r="H277" s="2" t="s">
        <v>803</v>
      </c>
      <c r="I277" s="2" t="s">
        <v>886</v>
      </c>
      <c r="J277" s="2" t="s">
        <v>887</v>
      </c>
      <c r="K277" s="2" t="s">
        <v>805</v>
      </c>
      <c r="L277" s="2" t="s">
        <v>806</v>
      </c>
      <c r="M277" s="2" t="s">
        <v>806</v>
      </c>
      <c r="N277" s="2" t="s">
        <v>807</v>
      </c>
      <c r="O277" s="2" t="s">
        <v>822</v>
      </c>
      <c r="Q277" s="2" t="s">
        <v>465</v>
      </c>
      <c r="S277" s="2" t="str">
        <f>IF(F277="PTO",IF(INDEX(PTO!F:F,MATCH(_xlfn.NUMBERVALUE(HRS!C277),PTO!A:A,0),1)=HRS!G277,INDEX(PTO!G:G,MATCH(_xlfn.NUMBERVALUE(HRS!C277),PTO!A:A,0),1)),"")</f>
        <v/>
      </c>
    </row>
    <row r="278" spans="1:19" x14ac:dyDescent="0.2">
      <c r="A278" s="2" t="s">
        <v>798</v>
      </c>
      <c r="B278" s="2" t="s">
        <v>799</v>
      </c>
      <c r="C278" s="2" t="s">
        <v>845</v>
      </c>
      <c r="D278" s="2" t="s">
        <v>846</v>
      </c>
      <c r="E278" s="4">
        <v>44812</v>
      </c>
      <c r="F278" s="2" t="s">
        <v>802</v>
      </c>
      <c r="G278" s="5">
        <v>8.4333399999999994</v>
      </c>
      <c r="H278" s="2" t="s">
        <v>803</v>
      </c>
      <c r="I278" s="2" t="s">
        <v>886</v>
      </c>
      <c r="J278" s="2" t="s">
        <v>887</v>
      </c>
      <c r="K278" s="2" t="s">
        <v>805</v>
      </c>
      <c r="L278" s="2" t="s">
        <v>806</v>
      </c>
      <c r="M278" s="2" t="s">
        <v>806</v>
      </c>
      <c r="N278" s="2" t="s">
        <v>807</v>
      </c>
      <c r="O278" s="2" t="s">
        <v>822</v>
      </c>
      <c r="Q278" s="2" t="s">
        <v>465</v>
      </c>
      <c r="S278" s="2" t="str">
        <f>IF(F278="PTO",IF(INDEX(PTO!F:F,MATCH(_xlfn.NUMBERVALUE(HRS!C278),PTO!A:A,0),1)=HRS!G278,INDEX(PTO!G:G,MATCH(_xlfn.NUMBERVALUE(HRS!C278),PTO!A:A,0),1)),"")</f>
        <v/>
      </c>
    </row>
    <row r="279" spans="1:19" x14ac:dyDescent="0.2">
      <c r="A279" s="2" t="s">
        <v>798</v>
      </c>
      <c r="B279" s="2" t="s">
        <v>799</v>
      </c>
      <c r="C279" s="2" t="s">
        <v>845</v>
      </c>
      <c r="D279" s="2" t="s">
        <v>846</v>
      </c>
      <c r="E279" s="4">
        <v>44813</v>
      </c>
      <c r="F279" s="2" t="s">
        <v>802</v>
      </c>
      <c r="G279" s="5">
        <v>8.15</v>
      </c>
      <c r="H279" s="2" t="s">
        <v>803</v>
      </c>
      <c r="I279" s="2" t="s">
        <v>886</v>
      </c>
      <c r="J279" s="2" t="s">
        <v>887</v>
      </c>
      <c r="K279" s="2" t="s">
        <v>805</v>
      </c>
      <c r="L279" s="2" t="s">
        <v>806</v>
      </c>
      <c r="M279" s="2" t="s">
        <v>806</v>
      </c>
      <c r="N279" s="2" t="s">
        <v>807</v>
      </c>
      <c r="O279" s="2" t="s">
        <v>822</v>
      </c>
      <c r="Q279" s="2" t="s">
        <v>465</v>
      </c>
      <c r="S279" s="2" t="str">
        <f>IF(F279="PTO",IF(INDEX(PTO!F:F,MATCH(_xlfn.NUMBERVALUE(HRS!C279),PTO!A:A,0),1)=HRS!G279,INDEX(PTO!G:G,MATCH(_xlfn.NUMBERVALUE(HRS!C279),PTO!A:A,0),1)),"")</f>
        <v/>
      </c>
    </row>
    <row r="280" spans="1:19" x14ac:dyDescent="0.2">
      <c r="A280" s="2" t="s">
        <v>798</v>
      </c>
      <c r="B280" s="2" t="s">
        <v>799</v>
      </c>
      <c r="C280" s="2" t="s">
        <v>892</v>
      </c>
      <c r="D280" s="2" t="s">
        <v>893</v>
      </c>
      <c r="E280" s="4">
        <v>44810</v>
      </c>
      <c r="F280" s="2" t="s">
        <v>802</v>
      </c>
      <c r="G280" s="5">
        <v>10.05001</v>
      </c>
      <c r="H280" s="2" t="s">
        <v>803</v>
      </c>
      <c r="I280" s="2" t="s">
        <v>845</v>
      </c>
      <c r="J280" s="2" t="s">
        <v>846</v>
      </c>
      <c r="K280" s="2" t="s">
        <v>805</v>
      </c>
      <c r="L280" s="2" t="s">
        <v>806</v>
      </c>
      <c r="M280" s="2" t="s">
        <v>806</v>
      </c>
      <c r="N280" s="2" t="s">
        <v>807</v>
      </c>
      <c r="O280" s="2" t="s">
        <v>808</v>
      </c>
      <c r="Q280" s="2" t="s">
        <v>465</v>
      </c>
      <c r="S280" s="2" t="str">
        <f>IF(F280="PTO",IF(INDEX(PTO!F:F,MATCH(_xlfn.NUMBERVALUE(HRS!C280),PTO!A:A,0),1)=HRS!G280,INDEX(PTO!G:G,MATCH(_xlfn.NUMBERVALUE(HRS!C280),PTO!A:A,0),1)),"")</f>
        <v/>
      </c>
    </row>
    <row r="281" spans="1:19" x14ac:dyDescent="0.2">
      <c r="A281" s="2" t="s">
        <v>798</v>
      </c>
      <c r="B281" s="2" t="s">
        <v>799</v>
      </c>
      <c r="C281" s="2" t="s">
        <v>892</v>
      </c>
      <c r="D281" s="2" t="s">
        <v>893</v>
      </c>
      <c r="E281" s="4">
        <v>44811</v>
      </c>
      <c r="F281" s="2" t="s">
        <v>802</v>
      </c>
      <c r="G281" s="5">
        <v>8.0333400000000008</v>
      </c>
      <c r="H281" s="2" t="s">
        <v>803</v>
      </c>
      <c r="I281" s="2" t="s">
        <v>845</v>
      </c>
      <c r="J281" s="2" t="s">
        <v>846</v>
      </c>
      <c r="K281" s="2" t="s">
        <v>805</v>
      </c>
      <c r="L281" s="2" t="s">
        <v>806</v>
      </c>
      <c r="M281" s="2" t="s">
        <v>806</v>
      </c>
      <c r="N281" s="2" t="s">
        <v>807</v>
      </c>
      <c r="O281" s="2" t="s">
        <v>808</v>
      </c>
      <c r="Q281" s="2" t="s">
        <v>465</v>
      </c>
      <c r="S281" s="2" t="str">
        <f>IF(F281="PTO",IF(INDEX(PTO!F:F,MATCH(_xlfn.NUMBERVALUE(HRS!C281),PTO!A:A,0),1)=HRS!G281,INDEX(PTO!G:G,MATCH(_xlfn.NUMBERVALUE(HRS!C281),PTO!A:A,0),1)),"")</f>
        <v/>
      </c>
    </row>
    <row r="282" spans="1:19" x14ac:dyDescent="0.2">
      <c r="A282" s="2" t="s">
        <v>798</v>
      </c>
      <c r="B282" s="2" t="s">
        <v>799</v>
      </c>
      <c r="C282" s="2" t="s">
        <v>892</v>
      </c>
      <c r="D282" s="2" t="s">
        <v>893</v>
      </c>
      <c r="E282" s="4">
        <v>44812</v>
      </c>
      <c r="F282" s="2" t="s">
        <v>802</v>
      </c>
      <c r="G282" s="5">
        <v>8.0333299999999994</v>
      </c>
      <c r="H282" s="2" t="s">
        <v>803</v>
      </c>
      <c r="I282" s="2" t="s">
        <v>845</v>
      </c>
      <c r="J282" s="2" t="s">
        <v>846</v>
      </c>
      <c r="K282" s="2" t="s">
        <v>805</v>
      </c>
      <c r="L282" s="2" t="s">
        <v>806</v>
      </c>
      <c r="M282" s="2" t="s">
        <v>806</v>
      </c>
      <c r="N282" s="2" t="s">
        <v>807</v>
      </c>
      <c r="O282" s="2" t="s">
        <v>808</v>
      </c>
      <c r="Q282" s="2" t="s">
        <v>465</v>
      </c>
      <c r="S282" s="2" t="str">
        <f>IF(F282="PTO",IF(INDEX(PTO!F:F,MATCH(_xlfn.NUMBERVALUE(HRS!C282),PTO!A:A,0),1)=HRS!G282,INDEX(PTO!G:G,MATCH(_xlfn.NUMBERVALUE(HRS!C282),PTO!A:A,0),1)),"")</f>
        <v/>
      </c>
    </row>
    <row r="283" spans="1:19" x14ac:dyDescent="0.2">
      <c r="A283" s="2" t="s">
        <v>798</v>
      </c>
      <c r="B283" s="2" t="s">
        <v>799</v>
      </c>
      <c r="C283" s="2" t="s">
        <v>892</v>
      </c>
      <c r="D283" s="2" t="s">
        <v>893</v>
      </c>
      <c r="E283" s="4">
        <v>44813</v>
      </c>
      <c r="F283" s="2" t="s">
        <v>802</v>
      </c>
      <c r="G283" s="5">
        <v>7.9999900000000004</v>
      </c>
      <c r="H283" s="2" t="s">
        <v>803</v>
      </c>
      <c r="I283" s="2" t="s">
        <v>845</v>
      </c>
      <c r="J283" s="2" t="s">
        <v>846</v>
      </c>
      <c r="K283" s="2" t="s">
        <v>805</v>
      </c>
      <c r="L283" s="2" t="s">
        <v>806</v>
      </c>
      <c r="M283" s="2" t="s">
        <v>806</v>
      </c>
      <c r="N283" s="2" t="s">
        <v>807</v>
      </c>
      <c r="O283" s="2" t="s">
        <v>808</v>
      </c>
      <c r="Q283" s="2" t="s">
        <v>465</v>
      </c>
      <c r="S283" s="2" t="str">
        <f>IF(F283="PTO",IF(INDEX(PTO!F:F,MATCH(_xlfn.NUMBERVALUE(HRS!C283),PTO!A:A,0),1)=HRS!G283,INDEX(PTO!G:G,MATCH(_xlfn.NUMBERVALUE(HRS!C283),PTO!A:A,0),1)),"")</f>
        <v/>
      </c>
    </row>
    <row r="284" spans="1:19" x14ac:dyDescent="0.2">
      <c r="A284" s="2" t="s">
        <v>798</v>
      </c>
      <c r="B284" s="2" t="s">
        <v>799</v>
      </c>
      <c r="C284" s="2" t="s">
        <v>894</v>
      </c>
      <c r="D284" s="2" t="s">
        <v>895</v>
      </c>
      <c r="E284" s="4">
        <v>44809</v>
      </c>
      <c r="F284" s="2" t="s">
        <v>3784</v>
      </c>
      <c r="G284" s="5">
        <v>8</v>
      </c>
      <c r="H284" s="2" t="s">
        <v>803</v>
      </c>
      <c r="I284" s="2" t="s">
        <v>886</v>
      </c>
      <c r="J284" s="2" t="s">
        <v>887</v>
      </c>
      <c r="K284" s="2" t="s">
        <v>805</v>
      </c>
      <c r="L284" s="2" t="s">
        <v>806</v>
      </c>
      <c r="M284" s="2" t="s">
        <v>806</v>
      </c>
      <c r="N284" s="2" t="s">
        <v>807</v>
      </c>
      <c r="O284" s="2" t="s">
        <v>822</v>
      </c>
      <c r="Q284" s="2" t="s">
        <v>396</v>
      </c>
      <c r="S284" s="2" t="str">
        <f>IF(F284="PTO",IF(INDEX(PTO!F:F,MATCH(_xlfn.NUMBERVALUE(HRS!C284),PTO!A:A,0),1)=HRS!G284,INDEX(PTO!G:G,MATCH(_xlfn.NUMBERVALUE(HRS!C284),PTO!A:A,0),1)),"")</f>
        <v/>
      </c>
    </row>
    <row r="285" spans="1:19" x14ac:dyDescent="0.2">
      <c r="A285" s="2" t="s">
        <v>798</v>
      </c>
      <c r="B285" s="2" t="s">
        <v>799</v>
      </c>
      <c r="C285" s="2" t="s">
        <v>894</v>
      </c>
      <c r="D285" s="2" t="s">
        <v>895</v>
      </c>
      <c r="E285" s="4">
        <v>44810</v>
      </c>
      <c r="F285" s="2" t="s">
        <v>802</v>
      </c>
      <c r="G285" s="5">
        <v>8.1166699999999992</v>
      </c>
      <c r="H285" s="2" t="s">
        <v>803</v>
      </c>
      <c r="I285" s="2" t="s">
        <v>886</v>
      </c>
      <c r="J285" s="2" t="s">
        <v>887</v>
      </c>
      <c r="K285" s="2" t="s">
        <v>805</v>
      </c>
      <c r="L285" s="2" t="s">
        <v>806</v>
      </c>
      <c r="M285" s="2" t="s">
        <v>806</v>
      </c>
      <c r="N285" s="2" t="s">
        <v>807</v>
      </c>
      <c r="O285" s="2" t="s">
        <v>822</v>
      </c>
      <c r="Q285" s="2" t="s">
        <v>396</v>
      </c>
      <c r="S285" s="2" t="str">
        <f>IF(F285="PTO",IF(INDEX(PTO!F:F,MATCH(_xlfn.NUMBERVALUE(HRS!C285),PTO!A:A,0),1)=HRS!G285,INDEX(PTO!G:G,MATCH(_xlfn.NUMBERVALUE(HRS!C285),PTO!A:A,0),1)),"")</f>
        <v/>
      </c>
    </row>
    <row r="286" spans="1:19" x14ac:dyDescent="0.2">
      <c r="A286" s="2" t="s">
        <v>798</v>
      </c>
      <c r="B286" s="2" t="s">
        <v>799</v>
      </c>
      <c r="C286" s="2" t="s">
        <v>894</v>
      </c>
      <c r="D286" s="2" t="s">
        <v>895</v>
      </c>
      <c r="E286" s="4">
        <v>44811</v>
      </c>
      <c r="F286" s="2" t="s">
        <v>802</v>
      </c>
      <c r="G286" s="5">
        <v>7.9833299999999996</v>
      </c>
      <c r="H286" s="2" t="s">
        <v>803</v>
      </c>
      <c r="I286" s="2" t="s">
        <v>886</v>
      </c>
      <c r="J286" s="2" t="s">
        <v>887</v>
      </c>
      <c r="K286" s="2" t="s">
        <v>805</v>
      </c>
      <c r="L286" s="2" t="s">
        <v>806</v>
      </c>
      <c r="M286" s="2" t="s">
        <v>806</v>
      </c>
      <c r="N286" s="2" t="s">
        <v>807</v>
      </c>
      <c r="O286" s="2" t="s">
        <v>822</v>
      </c>
      <c r="Q286" s="2" t="s">
        <v>396</v>
      </c>
      <c r="S286" s="2" t="str">
        <f>IF(F286="PTO",IF(INDEX(PTO!F:F,MATCH(_xlfn.NUMBERVALUE(HRS!C286),PTO!A:A,0),1)=HRS!G286,INDEX(PTO!G:G,MATCH(_xlfn.NUMBERVALUE(HRS!C286),PTO!A:A,0),1)),"")</f>
        <v/>
      </c>
    </row>
    <row r="287" spans="1:19" x14ac:dyDescent="0.2">
      <c r="A287" s="2" t="s">
        <v>798</v>
      </c>
      <c r="B287" s="2" t="s">
        <v>799</v>
      </c>
      <c r="C287" s="2" t="s">
        <v>894</v>
      </c>
      <c r="D287" s="2" t="s">
        <v>895</v>
      </c>
      <c r="E287" s="4">
        <v>44812</v>
      </c>
      <c r="F287" s="2" t="s">
        <v>802</v>
      </c>
      <c r="G287" s="5">
        <v>8.1</v>
      </c>
      <c r="H287" s="2" t="s">
        <v>803</v>
      </c>
      <c r="I287" s="2" t="s">
        <v>886</v>
      </c>
      <c r="J287" s="2" t="s">
        <v>887</v>
      </c>
      <c r="K287" s="2" t="s">
        <v>805</v>
      </c>
      <c r="L287" s="2" t="s">
        <v>806</v>
      </c>
      <c r="M287" s="2" t="s">
        <v>806</v>
      </c>
      <c r="N287" s="2" t="s">
        <v>807</v>
      </c>
      <c r="O287" s="2" t="s">
        <v>822</v>
      </c>
      <c r="Q287" s="2" t="s">
        <v>396</v>
      </c>
      <c r="S287" s="2" t="str">
        <f>IF(F287="PTO",IF(INDEX(PTO!F:F,MATCH(_xlfn.NUMBERVALUE(HRS!C287),PTO!A:A,0),1)=HRS!G287,INDEX(PTO!G:G,MATCH(_xlfn.NUMBERVALUE(HRS!C287),PTO!A:A,0),1)),"")</f>
        <v/>
      </c>
    </row>
    <row r="288" spans="1:19" x14ac:dyDescent="0.2">
      <c r="A288" s="2" t="s">
        <v>798</v>
      </c>
      <c r="B288" s="2" t="s">
        <v>799</v>
      </c>
      <c r="C288" s="2" t="s">
        <v>894</v>
      </c>
      <c r="D288" s="2" t="s">
        <v>895</v>
      </c>
      <c r="E288" s="4">
        <v>44813</v>
      </c>
      <c r="F288" s="2" t="s">
        <v>802</v>
      </c>
      <c r="G288" s="5">
        <v>8.0833300000000001</v>
      </c>
      <c r="H288" s="2" t="s">
        <v>803</v>
      </c>
      <c r="I288" s="2" t="s">
        <v>886</v>
      </c>
      <c r="J288" s="2" t="s">
        <v>887</v>
      </c>
      <c r="K288" s="2" t="s">
        <v>805</v>
      </c>
      <c r="L288" s="2" t="s">
        <v>806</v>
      </c>
      <c r="M288" s="2" t="s">
        <v>806</v>
      </c>
      <c r="N288" s="2" t="s">
        <v>807</v>
      </c>
      <c r="O288" s="2" t="s">
        <v>822</v>
      </c>
      <c r="Q288" s="2" t="s">
        <v>396</v>
      </c>
      <c r="S288" s="2" t="str">
        <f>IF(F288="PTO",IF(INDEX(PTO!F:F,MATCH(_xlfn.NUMBERVALUE(HRS!C288),PTO!A:A,0),1)=HRS!G288,INDEX(PTO!G:G,MATCH(_xlfn.NUMBERVALUE(HRS!C288),PTO!A:A,0),1)),"")</f>
        <v/>
      </c>
    </row>
    <row r="289" spans="1:19" x14ac:dyDescent="0.2">
      <c r="A289" s="2" t="s">
        <v>798</v>
      </c>
      <c r="B289" s="2" t="s">
        <v>799</v>
      </c>
      <c r="C289" s="2" t="s">
        <v>896</v>
      </c>
      <c r="D289" s="2" t="s">
        <v>897</v>
      </c>
      <c r="E289" s="4">
        <v>44809</v>
      </c>
      <c r="F289" s="2" t="s">
        <v>802</v>
      </c>
      <c r="G289" s="5">
        <v>8.1000099999999993</v>
      </c>
      <c r="H289" s="2" t="s">
        <v>803</v>
      </c>
      <c r="I289" s="2" t="s">
        <v>823</v>
      </c>
      <c r="J289" s="2" t="s">
        <v>824</v>
      </c>
      <c r="K289" s="2" t="s">
        <v>805</v>
      </c>
      <c r="L289" s="2" t="s">
        <v>806</v>
      </c>
      <c r="M289" s="2" t="s">
        <v>806</v>
      </c>
      <c r="N289" s="2" t="s">
        <v>807</v>
      </c>
      <c r="O289" s="2" t="s">
        <v>827</v>
      </c>
      <c r="Q289" s="2" t="s">
        <v>818</v>
      </c>
      <c r="S289" s="2" t="str">
        <f>IF(F289="PTO",IF(INDEX(PTO!F:F,MATCH(_xlfn.NUMBERVALUE(HRS!C289),PTO!A:A,0),1)=HRS!G289,INDEX(PTO!G:G,MATCH(_xlfn.NUMBERVALUE(HRS!C289),PTO!A:A,0),1)),"")</f>
        <v/>
      </c>
    </row>
    <row r="290" spans="1:19" x14ac:dyDescent="0.2">
      <c r="A290" s="2" t="s">
        <v>798</v>
      </c>
      <c r="B290" s="2" t="s">
        <v>799</v>
      </c>
      <c r="C290" s="2" t="s">
        <v>896</v>
      </c>
      <c r="D290" s="2" t="s">
        <v>897</v>
      </c>
      <c r="E290" s="4">
        <v>44810</v>
      </c>
      <c r="F290" s="2" t="s">
        <v>802</v>
      </c>
      <c r="G290" s="5">
        <v>8.0666700000000002</v>
      </c>
      <c r="H290" s="2" t="s">
        <v>803</v>
      </c>
      <c r="I290" s="2" t="s">
        <v>823</v>
      </c>
      <c r="J290" s="2" t="s">
        <v>824</v>
      </c>
      <c r="K290" s="2" t="s">
        <v>805</v>
      </c>
      <c r="L290" s="2" t="s">
        <v>806</v>
      </c>
      <c r="M290" s="2" t="s">
        <v>806</v>
      </c>
      <c r="N290" s="2" t="s">
        <v>807</v>
      </c>
      <c r="O290" s="2" t="s">
        <v>827</v>
      </c>
      <c r="Q290" s="2" t="s">
        <v>818</v>
      </c>
      <c r="S290" s="2" t="str">
        <f>IF(F290="PTO",IF(INDEX(PTO!F:F,MATCH(_xlfn.NUMBERVALUE(HRS!C290),PTO!A:A,0),1)=HRS!G290,INDEX(PTO!G:G,MATCH(_xlfn.NUMBERVALUE(HRS!C290),PTO!A:A,0),1)),"")</f>
        <v/>
      </c>
    </row>
    <row r="291" spans="1:19" x14ac:dyDescent="0.2">
      <c r="A291" s="2" t="s">
        <v>798</v>
      </c>
      <c r="B291" s="2" t="s">
        <v>799</v>
      </c>
      <c r="C291" s="2" t="s">
        <v>896</v>
      </c>
      <c r="D291" s="2" t="s">
        <v>897</v>
      </c>
      <c r="E291" s="4">
        <v>44811</v>
      </c>
      <c r="F291" s="2" t="s">
        <v>802</v>
      </c>
      <c r="G291" s="5">
        <v>9.1666699999999999</v>
      </c>
      <c r="H291" s="2" t="s">
        <v>803</v>
      </c>
      <c r="I291" s="2" t="s">
        <v>823</v>
      </c>
      <c r="J291" s="2" t="s">
        <v>824</v>
      </c>
      <c r="K291" s="2" t="s">
        <v>805</v>
      </c>
      <c r="L291" s="2" t="s">
        <v>806</v>
      </c>
      <c r="M291" s="2" t="s">
        <v>806</v>
      </c>
      <c r="N291" s="2" t="s">
        <v>807</v>
      </c>
      <c r="O291" s="2" t="s">
        <v>827</v>
      </c>
      <c r="Q291" s="2" t="s">
        <v>818</v>
      </c>
      <c r="S291" s="2" t="str">
        <f>IF(F291="PTO",IF(INDEX(PTO!F:F,MATCH(_xlfn.NUMBERVALUE(HRS!C291),PTO!A:A,0),1)=HRS!G291,INDEX(PTO!G:G,MATCH(_xlfn.NUMBERVALUE(HRS!C291),PTO!A:A,0),1)),"")</f>
        <v/>
      </c>
    </row>
    <row r="292" spans="1:19" x14ac:dyDescent="0.2">
      <c r="A292" s="2" t="s">
        <v>798</v>
      </c>
      <c r="B292" s="2" t="s">
        <v>799</v>
      </c>
      <c r="C292" s="2" t="s">
        <v>896</v>
      </c>
      <c r="D292" s="2" t="s">
        <v>897</v>
      </c>
      <c r="E292" s="4">
        <v>44812</v>
      </c>
      <c r="F292" s="2" t="s">
        <v>802</v>
      </c>
      <c r="G292" s="5">
        <v>3.05</v>
      </c>
      <c r="H292" s="2" t="s">
        <v>803</v>
      </c>
      <c r="I292" s="2" t="s">
        <v>823</v>
      </c>
      <c r="J292" s="2" t="s">
        <v>824</v>
      </c>
      <c r="K292" s="2" t="s">
        <v>805</v>
      </c>
      <c r="L292" s="2" t="s">
        <v>806</v>
      </c>
      <c r="M292" s="2" t="s">
        <v>806</v>
      </c>
      <c r="N292" s="2" t="s">
        <v>807</v>
      </c>
      <c r="O292" s="2" t="s">
        <v>827</v>
      </c>
      <c r="Q292" s="2" t="s">
        <v>818</v>
      </c>
      <c r="S292" s="2" t="str">
        <f>IF(F292="PTO",IF(INDEX(PTO!F:F,MATCH(_xlfn.NUMBERVALUE(HRS!C292),PTO!A:A,0),1)=HRS!G292,INDEX(PTO!G:G,MATCH(_xlfn.NUMBERVALUE(HRS!C292),PTO!A:A,0),1)),"")</f>
        <v/>
      </c>
    </row>
    <row r="293" spans="1:19" x14ac:dyDescent="0.2">
      <c r="A293" s="2" t="s">
        <v>798</v>
      </c>
      <c r="B293" s="2" t="s">
        <v>799</v>
      </c>
      <c r="C293" s="2" t="s">
        <v>896</v>
      </c>
      <c r="D293" s="2" t="s">
        <v>897</v>
      </c>
      <c r="E293" s="4">
        <v>44813</v>
      </c>
      <c r="F293" s="2" t="s">
        <v>802</v>
      </c>
      <c r="G293" s="5">
        <v>8.2500099999999996</v>
      </c>
      <c r="H293" s="2" t="s">
        <v>803</v>
      </c>
      <c r="I293" s="2" t="s">
        <v>823</v>
      </c>
      <c r="J293" s="2" t="s">
        <v>824</v>
      </c>
      <c r="K293" s="2" t="s">
        <v>805</v>
      </c>
      <c r="L293" s="2" t="s">
        <v>806</v>
      </c>
      <c r="M293" s="2" t="s">
        <v>806</v>
      </c>
      <c r="N293" s="2" t="s">
        <v>807</v>
      </c>
      <c r="O293" s="2" t="s">
        <v>827</v>
      </c>
      <c r="Q293" s="2" t="s">
        <v>818</v>
      </c>
      <c r="S293" s="2" t="str">
        <f>IF(F293="PTO",IF(INDEX(PTO!F:F,MATCH(_xlfn.NUMBERVALUE(HRS!C293),PTO!A:A,0),1)=HRS!G293,INDEX(PTO!G:G,MATCH(_xlfn.NUMBERVALUE(HRS!C293),PTO!A:A,0),1)),"")</f>
        <v/>
      </c>
    </row>
    <row r="294" spans="1:19" x14ac:dyDescent="0.2">
      <c r="A294" s="2" t="s">
        <v>798</v>
      </c>
      <c r="B294" s="2" t="s">
        <v>799</v>
      </c>
      <c r="C294" s="2" t="s">
        <v>896</v>
      </c>
      <c r="D294" s="2" t="s">
        <v>897</v>
      </c>
      <c r="E294" s="4">
        <v>44815</v>
      </c>
      <c r="F294" s="2" t="s">
        <v>802</v>
      </c>
      <c r="G294" s="5">
        <v>3.3666399999999999</v>
      </c>
      <c r="H294" s="2" t="s">
        <v>803</v>
      </c>
      <c r="I294" s="2" t="s">
        <v>823</v>
      </c>
      <c r="J294" s="2" t="s">
        <v>824</v>
      </c>
      <c r="K294" s="2" t="s">
        <v>805</v>
      </c>
      <c r="L294" s="2" t="s">
        <v>806</v>
      </c>
      <c r="M294" s="2" t="s">
        <v>806</v>
      </c>
      <c r="N294" s="2" t="s">
        <v>807</v>
      </c>
      <c r="O294" s="2" t="s">
        <v>827</v>
      </c>
      <c r="Q294" s="2" t="s">
        <v>818</v>
      </c>
      <c r="S294" s="2" t="str">
        <f>IF(F294="PTO",IF(INDEX(PTO!F:F,MATCH(_xlfn.NUMBERVALUE(HRS!C294),PTO!A:A,0),1)=HRS!G294,INDEX(PTO!G:G,MATCH(_xlfn.NUMBERVALUE(HRS!C294),PTO!A:A,0),1)),"")</f>
        <v/>
      </c>
    </row>
    <row r="295" spans="1:19" x14ac:dyDescent="0.2">
      <c r="A295" s="2" t="s">
        <v>798</v>
      </c>
      <c r="B295" s="2" t="s">
        <v>799</v>
      </c>
      <c r="C295" s="2" t="s">
        <v>896</v>
      </c>
      <c r="D295" s="2" t="s">
        <v>897</v>
      </c>
      <c r="E295" s="4">
        <v>44815</v>
      </c>
      <c r="F295" s="2" t="s">
        <v>3980</v>
      </c>
      <c r="G295" s="5">
        <v>1.75003</v>
      </c>
      <c r="H295" s="2" t="s">
        <v>803</v>
      </c>
      <c r="I295" s="2" t="s">
        <v>823</v>
      </c>
      <c r="J295" s="2" t="s">
        <v>824</v>
      </c>
      <c r="K295" s="2" t="s">
        <v>805</v>
      </c>
      <c r="L295" s="2" t="s">
        <v>806</v>
      </c>
      <c r="M295" s="2" t="s">
        <v>806</v>
      </c>
      <c r="N295" s="2" t="s">
        <v>807</v>
      </c>
      <c r="O295" s="2" t="s">
        <v>827</v>
      </c>
      <c r="Q295" s="2" t="s">
        <v>818</v>
      </c>
      <c r="S295" s="2" t="str">
        <f>IF(F295="PTO",IF(INDEX(PTO!F:F,MATCH(_xlfn.NUMBERVALUE(HRS!C295),PTO!A:A,0),1)=HRS!G295,INDEX(PTO!G:G,MATCH(_xlfn.NUMBERVALUE(HRS!C295),PTO!A:A,0),1)),"")</f>
        <v/>
      </c>
    </row>
    <row r="296" spans="1:19" x14ac:dyDescent="0.2">
      <c r="A296" s="2" t="s">
        <v>798</v>
      </c>
      <c r="B296" s="2" t="s">
        <v>799</v>
      </c>
      <c r="C296" s="2" t="s">
        <v>898</v>
      </c>
      <c r="D296" s="2" t="s">
        <v>899</v>
      </c>
      <c r="E296" s="4">
        <v>44810</v>
      </c>
      <c r="F296" s="2" t="s">
        <v>802</v>
      </c>
      <c r="G296" s="5">
        <v>9.9666700000000006</v>
      </c>
      <c r="H296" s="2" t="s">
        <v>803</v>
      </c>
      <c r="I296" s="2" t="s">
        <v>845</v>
      </c>
      <c r="J296" s="2" t="s">
        <v>846</v>
      </c>
      <c r="K296" s="2" t="s">
        <v>805</v>
      </c>
      <c r="L296" s="2" t="s">
        <v>806</v>
      </c>
      <c r="M296" s="2" t="s">
        <v>806</v>
      </c>
      <c r="N296" s="2" t="s">
        <v>807</v>
      </c>
      <c r="O296" s="2" t="s">
        <v>808</v>
      </c>
      <c r="Q296" s="2" t="s">
        <v>465</v>
      </c>
      <c r="S296" s="2" t="str">
        <f>IF(F296="PTO",IF(INDEX(PTO!F:F,MATCH(_xlfn.NUMBERVALUE(HRS!C296),PTO!A:A,0),1)=HRS!G296,INDEX(PTO!G:G,MATCH(_xlfn.NUMBERVALUE(HRS!C296),PTO!A:A,0),1)),"")</f>
        <v/>
      </c>
    </row>
    <row r="297" spans="1:19" x14ac:dyDescent="0.2">
      <c r="A297" s="2" t="s">
        <v>798</v>
      </c>
      <c r="B297" s="2" t="s">
        <v>799</v>
      </c>
      <c r="C297" s="2" t="s">
        <v>898</v>
      </c>
      <c r="D297" s="2" t="s">
        <v>899</v>
      </c>
      <c r="E297" s="4">
        <v>44811</v>
      </c>
      <c r="F297" s="2" t="s">
        <v>802</v>
      </c>
      <c r="G297" s="5">
        <v>7.9833400000000001</v>
      </c>
      <c r="H297" s="2" t="s">
        <v>803</v>
      </c>
      <c r="I297" s="2" t="s">
        <v>845</v>
      </c>
      <c r="J297" s="2" t="s">
        <v>846</v>
      </c>
      <c r="K297" s="2" t="s">
        <v>805</v>
      </c>
      <c r="L297" s="2" t="s">
        <v>806</v>
      </c>
      <c r="M297" s="2" t="s">
        <v>806</v>
      </c>
      <c r="N297" s="2" t="s">
        <v>807</v>
      </c>
      <c r="O297" s="2" t="s">
        <v>808</v>
      </c>
      <c r="Q297" s="2" t="s">
        <v>465</v>
      </c>
      <c r="S297" s="2" t="str">
        <f>IF(F297="PTO",IF(INDEX(PTO!F:F,MATCH(_xlfn.NUMBERVALUE(HRS!C297),PTO!A:A,0),1)=HRS!G297,INDEX(PTO!G:G,MATCH(_xlfn.NUMBERVALUE(HRS!C297),PTO!A:A,0),1)),"")</f>
        <v/>
      </c>
    </row>
    <row r="298" spans="1:19" x14ac:dyDescent="0.2">
      <c r="A298" s="2" t="s">
        <v>798</v>
      </c>
      <c r="B298" s="2" t="s">
        <v>799</v>
      </c>
      <c r="C298" s="2" t="s">
        <v>898</v>
      </c>
      <c r="D298" s="2" t="s">
        <v>899</v>
      </c>
      <c r="E298" s="4">
        <v>44812</v>
      </c>
      <c r="F298" s="2" t="s">
        <v>802</v>
      </c>
      <c r="G298" s="5">
        <v>7.8333300000000001</v>
      </c>
      <c r="H298" s="2" t="s">
        <v>803</v>
      </c>
      <c r="I298" s="2" t="s">
        <v>845</v>
      </c>
      <c r="J298" s="2" t="s">
        <v>846</v>
      </c>
      <c r="K298" s="2" t="s">
        <v>805</v>
      </c>
      <c r="L298" s="2" t="s">
        <v>806</v>
      </c>
      <c r="M298" s="2" t="s">
        <v>806</v>
      </c>
      <c r="N298" s="2" t="s">
        <v>807</v>
      </c>
      <c r="O298" s="2" t="s">
        <v>808</v>
      </c>
      <c r="Q298" s="2" t="s">
        <v>465</v>
      </c>
      <c r="S298" s="2" t="str">
        <f>IF(F298="PTO",IF(INDEX(PTO!F:F,MATCH(_xlfn.NUMBERVALUE(HRS!C298),PTO!A:A,0),1)=HRS!G298,INDEX(PTO!G:G,MATCH(_xlfn.NUMBERVALUE(HRS!C298),PTO!A:A,0),1)),"")</f>
        <v/>
      </c>
    </row>
    <row r="299" spans="1:19" x14ac:dyDescent="0.2">
      <c r="A299" s="2" t="s">
        <v>798</v>
      </c>
      <c r="B299" s="2" t="s">
        <v>799</v>
      </c>
      <c r="C299" s="2" t="s">
        <v>898</v>
      </c>
      <c r="D299" s="2" t="s">
        <v>899</v>
      </c>
      <c r="E299" s="4">
        <v>44813</v>
      </c>
      <c r="F299" s="2" t="s">
        <v>802</v>
      </c>
      <c r="G299" s="5">
        <v>8.0666700000000002</v>
      </c>
      <c r="H299" s="2" t="s">
        <v>803</v>
      </c>
      <c r="I299" s="2" t="s">
        <v>845</v>
      </c>
      <c r="J299" s="2" t="s">
        <v>846</v>
      </c>
      <c r="K299" s="2" t="s">
        <v>805</v>
      </c>
      <c r="L299" s="2" t="s">
        <v>806</v>
      </c>
      <c r="M299" s="2" t="s">
        <v>806</v>
      </c>
      <c r="N299" s="2" t="s">
        <v>807</v>
      </c>
      <c r="O299" s="2" t="s">
        <v>808</v>
      </c>
      <c r="Q299" s="2" t="s">
        <v>465</v>
      </c>
      <c r="S299" s="2" t="str">
        <f>IF(F299="PTO",IF(INDEX(PTO!F:F,MATCH(_xlfn.NUMBERVALUE(HRS!C299),PTO!A:A,0),1)=HRS!G299,INDEX(PTO!G:G,MATCH(_xlfn.NUMBERVALUE(HRS!C299),PTO!A:A,0),1)),"")</f>
        <v/>
      </c>
    </row>
    <row r="300" spans="1:19" x14ac:dyDescent="0.2">
      <c r="A300" s="2" t="s">
        <v>798</v>
      </c>
      <c r="B300" s="2" t="s">
        <v>799</v>
      </c>
      <c r="C300" s="2" t="s">
        <v>900</v>
      </c>
      <c r="D300" s="2" t="s">
        <v>901</v>
      </c>
      <c r="E300" s="4">
        <v>44810</v>
      </c>
      <c r="F300" s="2" t="s">
        <v>802</v>
      </c>
      <c r="G300" s="5">
        <v>10.083349999999999</v>
      </c>
      <c r="H300" s="2" t="s">
        <v>803</v>
      </c>
      <c r="I300" s="2" t="s">
        <v>836</v>
      </c>
      <c r="J300" s="2" t="s">
        <v>837</v>
      </c>
      <c r="K300" s="2" t="s">
        <v>805</v>
      </c>
      <c r="L300" s="2" t="s">
        <v>806</v>
      </c>
      <c r="M300" s="2" t="s">
        <v>806</v>
      </c>
      <c r="N300" s="2" t="s">
        <v>807</v>
      </c>
      <c r="O300" s="2" t="s">
        <v>808</v>
      </c>
      <c r="Q300" s="2" t="s">
        <v>465</v>
      </c>
      <c r="S300" s="2" t="str">
        <f>IF(F300="PTO",IF(INDEX(PTO!F:F,MATCH(_xlfn.NUMBERVALUE(HRS!C300),PTO!A:A,0),1)=HRS!G300,INDEX(PTO!G:G,MATCH(_xlfn.NUMBERVALUE(HRS!C300),PTO!A:A,0),1)),"")</f>
        <v/>
      </c>
    </row>
    <row r="301" spans="1:19" x14ac:dyDescent="0.2">
      <c r="A301" s="2" t="s">
        <v>798</v>
      </c>
      <c r="B301" s="2" t="s">
        <v>799</v>
      </c>
      <c r="C301" s="2" t="s">
        <v>900</v>
      </c>
      <c r="D301" s="2" t="s">
        <v>901</v>
      </c>
      <c r="E301" s="4">
        <v>44811</v>
      </c>
      <c r="F301" s="2" t="s">
        <v>802</v>
      </c>
      <c r="G301" s="5">
        <v>7.9999900000000004</v>
      </c>
      <c r="H301" s="2" t="s">
        <v>803</v>
      </c>
      <c r="I301" s="2" t="s">
        <v>836</v>
      </c>
      <c r="J301" s="2" t="s">
        <v>837</v>
      </c>
      <c r="K301" s="2" t="s">
        <v>805</v>
      </c>
      <c r="L301" s="2" t="s">
        <v>806</v>
      </c>
      <c r="M301" s="2" t="s">
        <v>806</v>
      </c>
      <c r="N301" s="2" t="s">
        <v>807</v>
      </c>
      <c r="O301" s="2" t="s">
        <v>808</v>
      </c>
      <c r="Q301" s="2" t="s">
        <v>465</v>
      </c>
      <c r="S301" s="2" t="str">
        <f>IF(F301="PTO",IF(INDEX(PTO!F:F,MATCH(_xlfn.NUMBERVALUE(HRS!C301),PTO!A:A,0),1)=HRS!G301,INDEX(PTO!G:G,MATCH(_xlfn.NUMBERVALUE(HRS!C301),PTO!A:A,0),1)),"")</f>
        <v/>
      </c>
    </row>
    <row r="302" spans="1:19" x14ac:dyDescent="0.2">
      <c r="A302" s="2" t="s">
        <v>798</v>
      </c>
      <c r="B302" s="2" t="s">
        <v>799</v>
      </c>
      <c r="C302" s="2" t="s">
        <v>900</v>
      </c>
      <c r="D302" s="2" t="s">
        <v>901</v>
      </c>
      <c r="E302" s="4">
        <v>44812</v>
      </c>
      <c r="F302" s="2" t="s">
        <v>802</v>
      </c>
      <c r="G302" s="5">
        <v>8.15001</v>
      </c>
      <c r="H302" s="2" t="s">
        <v>803</v>
      </c>
      <c r="I302" s="2" t="s">
        <v>836</v>
      </c>
      <c r="J302" s="2" t="s">
        <v>837</v>
      </c>
      <c r="K302" s="2" t="s">
        <v>805</v>
      </c>
      <c r="L302" s="2" t="s">
        <v>806</v>
      </c>
      <c r="M302" s="2" t="s">
        <v>806</v>
      </c>
      <c r="N302" s="2" t="s">
        <v>807</v>
      </c>
      <c r="O302" s="2" t="s">
        <v>808</v>
      </c>
      <c r="Q302" s="2" t="s">
        <v>465</v>
      </c>
      <c r="S302" s="2" t="str">
        <f>IF(F302="PTO",IF(INDEX(PTO!F:F,MATCH(_xlfn.NUMBERVALUE(HRS!C302),PTO!A:A,0),1)=HRS!G302,INDEX(PTO!G:G,MATCH(_xlfn.NUMBERVALUE(HRS!C302),PTO!A:A,0),1)),"")</f>
        <v/>
      </c>
    </row>
    <row r="303" spans="1:19" x14ac:dyDescent="0.2">
      <c r="A303" s="2" t="s">
        <v>798</v>
      </c>
      <c r="B303" s="2" t="s">
        <v>799</v>
      </c>
      <c r="C303" s="2" t="s">
        <v>900</v>
      </c>
      <c r="D303" s="2" t="s">
        <v>901</v>
      </c>
      <c r="E303" s="4">
        <v>44813</v>
      </c>
      <c r="F303" s="2" t="s">
        <v>802</v>
      </c>
      <c r="G303" s="5">
        <v>8.1166599999999995</v>
      </c>
      <c r="H303" s="2" t="s">
        <v>803</v>
      </c>
      <c r="I303" s="2" t="s">
        <v>836</v>
      </c>
      <c r="J303" s="2" t="s">
        <v>837</v>
      </c>
      <c r="K303" s="2" t="s">
        <v>805</v>
      </c>
      <c r="L303" s="2" t="s">
        <v>806</v>
      </c>
      <c r="M303" s="2" t="s">
        <v>806</v>
      </c>
      <c r="N303" s="2" t="s">
        <v>807</v>
      </c>
      <c r="O303" s="2" t="s">
        <v>808</v>
      </c>
      <c r="Q303" s="2" t="s">
        <v>465</v>
      </c>
      <c r="S303" s="2" t="str">
        <f>IF(F303="PTO",IF(INDEX(PTO!F:F,MATCH(_xlfn.NUMBERVALUE(HRS!C303),PTO!A:A,0),1)=HRS!G303,INDEX(PTO!G:G,MATCH(_xlfn.NUMBERVALUE(HRS!C303),PTO!A:A,0),1)),"")</f>
        <v/>
      </c>
    </row>
    <row r="304" spans="1:19" x14ac:dyDescent="0.2">
      <c r="A304" s="2" t="s">
        <v>798</v>
      </c>
      <c r="B304" s="2" t="s">
        <v>799</v>
      </c>
      <c r="C304" s="2" t="s">
        <v>902</v>
      </c>
      <c r="D304" s="2" t="s">
        <v>903</v>
      </c>
      <c r="E304" s="4">
        <v>44809</v>
      </c>
      <c r="F304" s="2" t="s">
        <v>802</v>
      </c>
      <c r="G304" s="5">
        <v>8.1999999999999993</v>
      </c>
      <c r="H304" s="2" t="s">
        <v>803</v>
      </c>
      <c r="I304" s="2" t="s">
        <v>823</v>
      </c>
      <c r="J304" s="2" t="s">
        <v>824</v>
      </c>
      <c r="K304" s="2" t="s">
        <v>805</v>
      </c>
      <c r="L304" s="2" t="s">
        <v>806</v>
      </c>
      <c r="M304" s="2" t="s">
        <v>806</v>
      </c>
      <c r="N304" s="2" t="s">
        <v>807</v>
      </c>
      <c r="O304" s="2" t="s">
        <v>827</v>
      </c>
      <c r="Q304" s="2" t="s">
        <v>818</v>
      </c>
      <c r="S304" s="2" t="str">
        <f>IF(F304="PTO",IF(INDEX(PTO!F:F,MATCH(_xlfn.NUMBERVALUE(HRS!C304),PTO!A:A,0),1)=HRS!G304,INDEX(PTO!G:G,MATCH(_xlfn.NUMBERVALUE(HRS!C304),PTO!A:A,0),1)),"")</f>
        <v/>
      </c>
    </row>
    <row r="305" spans="1:19" x14ac:dyDescent="0.2">
      <c r="A305" s="2" t="s">
        <v>798</v>
      </c>
      <c r="B305" s="2" t="s">
        <v>799</v>
      </c>
      <c r="C305" s="2" t="s">
        <v>902</v>
      </c>
      <c r="D305" s="2" t="s">
        <v>903</v>
      </c>
      <c r="E305" s="4">
        <v>44810</v>
      </c>
      <c r="F305" s="2" t="s">
        <v>802</v>
      </c>
      <c r="G305" s="5">
        <v>8.1999999999999993</v>
      </c>
      <c r="H305" s="2" t="s">
        <v>803</v>
      </c>
      <c r="I305" s="2" t="s">
        <v>823</v>
      </c>
      <c r="J305" s="2" t="s">
        <v>824</v>
      </c>
      <c r="K305" s="2" t="s">
        <v>805</v>
      </c>
      <c r="L305" s="2" t="s">
        <v>806</v>
      </c>
      <c r="M305" s="2" t="s">
        <v>806</v>
      </c>
      <c r="N305" s="2" t="s">
        <v>807</v>
      </c>
      <c r="O305" s="2" t="s">
        <v>827</v>
      </c>
      <c r="Q305" s="2" t="s">
        <v>818</v>
      </c>
      <c r="S305" s="2" t="str">
        <f>IF(F305="PTO",IF(INDEX(PTO!F:F,MATCH(_xlfn.NUMBERVALUE(HRS!C305),PTO!A:A,0),1)=HRS!G305,INDEX(PTO!G:G,MATCH(_xlfn.NUMBERVALUE(HRS!C305),PTO!A:A,0),1)),"")</f>
        <v/>
      </c>
    </row>
    <row r="306" spans="1:19" x14ac:dyDescent="0.2">
      <c r="A306" s="2" t="s">
        <v>798</v>
      </c>
      <c r="B306" s="2" t="s">
        <v>799</v>
      </c>
      <c r="C306" s="2" t="s">
        <v>902</v>
      </c>
      <c r="D306" s="2" t="s">
        <v>903</v>
      </c>
      <c r="E306" s="4">
        <v>44811</v>
      </c>
      <c r="F306" s="2" t="s">
        <v>802</v>
      </c>
      <c r="G306" s="5">
        <v>8</v>
      </c>
      <c r="H306" s="2" t="s">
        <v>803</v>
      </c>
      <c r="I306" s="2" t="s">
        <v>823</v>
      </c>
      <c r="J306" s="2" t="s">
        <v>824</v>
      </c>
      <c r="K306" s="2" t="s">
        <v>805</v>
      </c>
      <c r="L306" s="2" t="s">
        <v>806</v>
      </c>
      <c r="M306" s="2" t="s">
        <v>806</v>
      </c>
      <c r="N306" s="2" t="s">
        <v>807</v>
      </c>
      <c r="O306" s="2" t="s">
        <v>827</v>
      </c>
      <c r="Q306" s="2" t="s">
        <v>818</v>
      </c>
      <c r="S306" s="2" t="str">
        <f>IF(F306="PTO",IF(INDEX(PTO!F:F,MATCH(_xlfn.NUMBERVALUE(HRS!C306),PTO!A:A,0),1)=HRS!G306,INDEX(PTO!G:G,MATCH(_xlfn.NUMBERVALUE(HRS!C306),PTO!A:A,0),1)),"")</f>
        <v/>
      </c>
    </row>
    <row r="307" spans="1:19" x14ac:dyDescent="0.2">
      <c r="A307" s="2" t="s">
        <v>798</v>
      </c>
      <c r="B307" s="2" t="s">
        <v>799</v>
      </c>
      <c r="C307" s="2" t="s">
        <v>902</v>
      </c>
      <c r="D307" s="2" t="s">
        <v>903</v>
      </c>
      <c r="E307" s="4">
        <v>44812</v>
      </c>
      <c r="F307" s="2" t="s">
        <v>802</v>
      </c>
      <c r="G307" s="5">
        <v>8.1333300000000008</v>
      </c>
      <c r="H307" s="2" t="s">
        <v>803</v>
      </c>
      <c r="I307" s="2" t="s">
        <v>823</v>
      </c>
      <c r="J307" s="2" t="s">
        <v>824</v>
      </c>
      <c r="K307" s="2" t="s">
        <v>805</v>
      </c>
      <c r="L307" s="2" t="s">
        <v>806</v>
      </c>
      <c r="M307" s="2" t="s">
        <v>806</v>
      </c>
      <c r="N307" s="2" t="s">
        <v>807</v>
      </c>
      <c r="O307" s="2" t="s">
        <v>827</v>
      </c>
      <c r="Q307" s="2" t="s">
        <v>818</v>
      </c>
      <c r="S307" s="2" t="str">
        <f>IF(F307="PTO",IF(INDEX(PTO!F:F,MATCH(_xlfn.NUMBERVALUE(HRS!C307),PTO!A:A,0),1)=HRS!G307,INDEX(PTO!G:G,MATCH(_xlfn.NUMBERVALUE(HRS!C307),PTO!A:A,0),1)),"")</f>
        <v/>
      </c>
    </row>
    <row r="308" spans="1:19" x14ac:dyDescent="0.2">
      <c r="A308" s="2" t="s">
        <v>798</v>
      </c>
      <c r="B308" s="2" t="s">
        <v>799</v>
      </c>
      <c r="C308" s="2" t="s">
        <v>902</v>
      </c>
      <c r="D308" s="2" t="s">
        <v>903</v>
      </c>
      <c r="E308" s="4">
        <v>44813</v>
      </c>
      <c r="F308" s="2" t="s">
        <v>802</v>
      </c>
      <c r="G308" s="5">
        <v>7.4666699999999997</v>
      </c>
      <c r="H308" s="2" t="s">
        <v>803</v>
      </c>
      <c r="I308" s="2" t="s">
        <v>823</v>
      </c>
      <c r="J308" s="2" t="s">
        <v>824</v>
      </c>
      <c r="K308" s="2" t="s">
        <v>805</v>
      </c>
      <c r="L308" s="2" t="s">
        <v>806</v>
      </c>
      <c r="M308" s="2" t="s">
        <v>806</v>
      </c>
      <c r="N308" s="2" t="s">
        <v>807</v>
      </c>
      <c r="O308" s="2" t="s">
        <v>827</v>
      </c>
      <c r="Q308" s="2" t="s">
        <v>818</v>
      </c>
      <c r="S308" s="2" t="str">
        <f>IF(F308="PTO",IF(INDEX(PTO!F:F,MATCH(_xlfn.NUMBERVALUE(HRS!C308),PTO!A:A,0),1)=HRS!G308,INDEX(PTO!G:G,MATCH(_xlfn.NUMBERVALUE(HRS!C308),PTO!A:A,0),1)),"")</f>
        <v/>
      </c>
    </row>
    <row r="309" spans="1:19" x14ac:dyDescent="0.2">
      <c r="A309" s="2" t="s">
        <v>798</v>
      </c>
      <c r="B309" s="2" t="s">
        <v>799</v>
      </c>
      <c r="C309" s="2" t="s">
        <v>902</v>
      </c>
      <c r="D309" s="2" t="s">
        <v>903</v>
      </c>
      <c r="E309" s="4">
        <v>44813</v>
      </c>
      <c r="F309" s="2" t="s">
        <v>3980</v>
      </c>
      <c r="G309" s="5">
        <v>0.63332999999999995</v>
      </c>
      <c r="H309" s="2" t="s">
        <v>803</v>
      </c>
      <c r="I309" s="2" t="s">
        <v>823</v>
      </c>
      <c r="J309" s="2" t="s">
        <v>824</v>
      </c>
      <c r="K309" s="2" t="s">
        <v>805</v>
      </c>
      <c r="L309" s="2" t="s">
        <v>806</v>
      </c>
      <c r="M309" s="2" t="s">
        <v>806</v>
      </c>
      <c r="N309" s="2" t="s">
        <v>807</v>
      </c>
      <c r="O309" s="2" t="s">
        <v>827</v>
      </c>
      <c r="Q309" s="2" t="s">
        <v>818</v>
      </c>
      <c r="S309" s="2" t="str">
        <f>IF(F309="PTO",IF(INDEX(PTO!F:F,MATCH(_xlfn.NUMBERVALUE(HRS!C309),PTO!A:A,0),1)=HRS!G309,INDEX(PTO!G:G,MATCH(_xlfn.NUMBERVALUE(HRS!C309),PTO!A:A,0),1)),"")</f>
        <v/>
      </c>
    </row>
    <row r="310" spans="1:19" x14ac:dyDescent="0.2">
      <c r="A310" s="2" t="s">
        <v>798</v>
      </c>
      <c r="B310" s="2" t="s">
        <v>799</v>
      </c>
      <c r="C310" s="2" t="s">
        <v>3299</v>
      </c>
      <c r="D310" s="2" t="s">
        <v>3300</v>
      </c>
      <c r="E310" s="4">
        <v>44809</v>
      </c>
      <c r="F310" s="2" t="s">
        <v>66</v>
      </c>
      <c r="G310" s="5">
        <v>8</v>
      </c>
      <c r="H310" s="2" t="s">
        <v>803</v>
      </c>
      <c r="I310" s="2" t="s">
        <v>823</v>
      </c>
      <c r="J310" s="2" t="s">
        <v>824</v>
      </c>
      <c r="K310" s="2" t="s">
        <v>805</v>
      </c>
      <c r="L310" s="2" t="s">
        <v>806</v>
      </c>
      <c r="M310" s="2" t="s">
        <v>806</v>
      </c>
      <c r="N310" s="2" t="s">
        <v>807</v>
      </c>
      <c r="O310" s="2" t="s">
        <v>827</v>
      </c>
      <c r="Q310" s="2" t="s">
        <v>818</v>
      </c>
      <c r="S310" s="2" t="str">
        <f>IF(F310="PTO",IF(INDEX(PTO!F:F,MATCH(_xlfn.NUMBERVALUE(HRS!C310),PTO!A:A,0),1)=HRS!G310,INDEX(PTO!G:G,MATCH(_xlfn.NUMBERVALUE(HRS!C310),PTO!A:A,0),1)),"")</f>
        <v>PTOS</v>
      </c>
    </row>
    <row r="311" spans="1:19" x14ac:dyDescent="0.2">
      <c r="A311" s="2" t="s">
        <v>798</v>
      </c>
      <c r="B311" s="2" t="s">
        <v>799</v>
      </c>
      <c r="C311" s="2" t="s">
        <v>3299</v>
      </c>
      <c r="D311" s="2" t="s">
        <v>3300</v>
      </c>
      <c r="E311" s="4">
        <v>44810</v>
      </c>
      <c r="F311" s="2" t="s">
        <v>802</v>
      </c>
      <c r="G311" s="5">
        <v>7.9833299999999996</v>
      </c>
      <c r="H311" s="2" t="s">
        <v>803</v>
      </c>
      <c r="I311" s="2" t="s">
        <v>823</v>
      </c>
      <c r="J311" s="2" t="s">
        <v>824</v>
      </c>
      <c r="K311" s="2" t="s">
        <v>805</v>
      </c>
      <c r="L311" s="2" t="s">
        <v>806</v>
      </c>
      <c r="M311" s="2" t="s">
        <v>806</v>
      </c>
      <c r="N311" s="2" t="s">
        <v>807</v>
      </c>
      <c r="O311" s="2" t="s">
        <v>827</v>
      </c>
      <c r="Q311" s="2" t="s">
        <v>818</v>
      </c>
      <c r="S311" s="2" t="str">
        <f>IF(F311="PTO",IF(INDEX(PTO!F:F,MATCH(_xlfn.NUMBERVALUE(HRS!C311),PTO!A:A,0),1)=HRS!G311,INDEX(PTO!G:G,MATCH(_xlfn.NUMBERVALUE(HRS!C311),PTO!A:A,0),1)),"")</f>
        <v/>
      </c>
    </row>
    <row r="312" spans="1:19" x14ac:dyDescent="0.2">
      <c r="A312" s="2" t="s">
        <v>798</v>
      </c>
      <c r="B312" s="2" t="s">
        <v>799</v>
      </c>
      <c r="C312" s="2" t="s">
        <v>3299</v>
      </c>
      <c r="D312" s="2" t="s">
        <v>3300</v>
      </c>
      <c r="E312" s="4">
        <v>44811</v>
      </c>
      <c r="F312" s="2" t="s">
        <v>802</v>
      </c>
      <c r="G312" s="5">
        <v>8.3000000000000007</v>
      </c>
      <c r="H312" s="2" t="s">
        <v>803</v>
      </c>
      <c r="I312" s="2" t="s">
        <v>823</v>
      </c>
      <c r="J312" s="2" t="s">
        <v>824</v>
      </c>
      <c r="K312" s="2" t="s">
        <v>805</v>
      </c>
      <c r="L312" s="2" t="s">
        <v>806</v>
      </c>
      <c r="M312" s="2" t="s">
        <v>806</v>
      </c>
      <c r="N312" s="2" t="s">
        <v>807</v>
      </c>
      <c r="O312" s="2" t="s">
        <v>827</v>
      </c>
      <c r="Q312" s="2" t="s">
        <v>818</v>
      </c>
      <c r="S312" s="2" t="str">
        <f>IF(F312="PTO",IF(INDEX(PTO!F:F,MATCH(_xlfn.NUMBERVALUE(HRS!C312),PTO!A:A,0),1)=HRS!G312,INDEX(PTO!G:G,MATCH(_xlfn.NUMBERVALUE(HRS!C312),PTO!A:A,0),1)),"")</f>
        <v/>
      </c>
    </row>
    <row r="313" spans="1:19" x14ac:dyDescent="0.2">
      <c r="A313" s="2" t="s">
        <v>798</v>
      </c>
      <c r="B313" s="2" t="s">
        <v>799</v>
      </c>
      <c r="C313" s="2" t="s">
        <v>3299</v>
      </c>
      <c r="D313" s="2" t="s">
        <v>3300</v>
      </c>
      <c r="E313" s="4">
        <v>44812</v>
      </c>
      <c r="F313" s="2" t="s">
        <v>802</v>
      </c>
      <c r="G313" s="5">
        <v>8.0333400000000008</v>
      </c>
      <c r="H313" s="2" t="s">
        <v>803</v>
      </c>
      <c r="I313" s="2" t="s">
        <v>823</v>
      </c>
      <c r="J313" s="2" t="s">
        <v>824</v>
      </c>
      <c r="K313" s="2" t="s">
        <v>805</v>
      </c>
      <c r="L313" s="2" t="s">
        <v>806</v>
      </c>
      <c r="M313" s="2" t="s">
        <v>806</v>
      </c>
      <c r="N313" s="2" t="s">
        <v>807</v>
      </c>
      <c r="O313" s="2" t="s">
        <v>827</v>
      </c>
      <c r="Q313" s="2" t="s">
        <v>818</v>
      </c>
      <c r="S313" s="2" t="str">
        <f>IF(F313="PTO",IF(INDEX(PTO!F:F,MATCH(_xlfn.NUMBERVALUE(HRS!C313),PTO!A:A,0),1)=HRS!G313,INDEX(PTO!G:G,MATCH(_xlfn.NUMBERVALUE(HRS!C313),PTO!A:A,0),1)),"")</f>
        <v/>
      </c>
    </row>
    <row r="314" spans="1:19" x14ac:dyDescent="0.2">
      <c r="A314" s="2" t="s">
        <v>798</v>
      </c>
      <c r="B314" s="2" t="s">
        <v>799</v>
      </c>
      <c r="C314" s="2" t="s">
        <v>3299</v>
      </c>
      <c r="D314" s="2" t="s">
        <v>3300</v>
      </c>
      <c r="E314" s="4">
        <v>44813</v>
      </c>
      <c r="F314" s="2" t="s">
        <v>802</v>
      </c>
      <c r="G314" s="5">
        <v>8.0166799999999991</v>
      </c>
      <c r="H314" s="2" t="s">
        <v>803</v>
      </c>
      <c r="I314" s="2" t="s">
        <v>823</v>
      </c>
      <c r="J314" s="2" t="s">
        <v>824</v>
      </c>
      <c r="K314" s="2" t="s">
        <v>805</v>
      </c>
      <c r="L314" s="2" t="s">
        <v>806</v>
      </c>
      <c r="M314" s="2" t="s">
        <v>806</v>
      </c>
      <c r="N314" s="2" t="s">
        <v>807</v>
      </c>
      <c r="O314" s="2" t="s">
        <v>827</v>
      </c>
      <c r="Q314" s="2" t="s">
        <v>818</v>
      </c>
      <c r="S314" s="2" t="str">
        <f>IF(F314="PTO",IF(INDEX(PTO!F:F,MATCH(_xlfn.NUMBERVALUE(HRS!C314),PTO!A:A,0),1)=HRS!G314,INDEX(PTO!G:G,MATCH(_xlfn.NUMBERVALUE(HRS!C314),PTO!A:A,0),1)),"")</f>
        <v/>
      </c>
    </row>
    <row r="315" spans="1:19" x14ac:dyDescent="0.2">
      <c r="A315" s="2" t="s">
        <v>798</v>
      </c>
      <c r="B315" s="2" t="s">
        <v>799</v>
      </c>
      <c r="C315" s="2" t="s">
        <v>904</v>
      </c>
      <c r="D315" s="2" t="s">
        <v>905</v>
      </c>
      <c r="E315" s="4">
        <v>44810</v>
      </c>
      <c r="F315" s="2" t="s">
        <v>802</v>
      </c>
      <c r="G315" s="5">
        <v>8.1833299999999998</v>
      </c>
      <c r="H315" s="2" t="s">
        <v>803</v>
      </c>
      <c r="I315" s="2" t="s">
        <v>823</v>
      </c>
      <c r="J315" s="2" t="s">
        <v>824</v>
      </c>
      <c r="K315" s="2" t="s">
        <v>805</v>
      </c>
      <c r="L315" s="2" t="s">
        <v>806</v>
      </c>
      <c r="M315" s="2" t="s">
        <v>806</v>
      </c>
      <c r="N315" s="2" t="s">
        <v>807</v>
      </c>
      <c r="O315" s="2" t="s">
        <v>827</v>
      </c>
      <c r="Q315" s="2" t="s">
        <v>818</v>
      </c>
      <c r="S315" s="2" t="str">
        <f>IF(F315="PTO",IF(INDEX(PTO!F:F,MATCH(_xlfn.NUMBERVALUE(HRS!C315),PTO!A:A,0),1)=HRS!G315,INDEX(PTO!G:G,MATCH(_xlfn.NUMBERVALUE(HRS!C315),PTO!A:A,0),1)),"")</f>
        <v/>
      </c>
    </row>
    <row r="316" spans="1:19" x14ac:dyDescent="0.2">
      <c r="A316" s="2" t="s">
        <v>798</v>
      </c>
      <c r="B316" s="2" t="s">
        <v>799</v>
      </c>
      <c r="C316" s="2" t="s">
        <v>904</v>
      </c>
      <c r="D316" s="2" t="s">
        <v>905</v>
      </c>
      <c r="E316" s="4">
        <v>44811</v>
      </c>
      <c r="F316" s="2" t="s">
        <v>802</v>
      </c>
      <c r="G316" s="5">
        <v>8.0333400000000008</v>
      </c>
      <c r="H316" s="2" t="s">
        <v>803</v>
      </c>
      <c r="I316" s="2" t="s">
        <v>823</v>
      </c>
      <c r="J316" s="2" t="s">
        <v>824</v>
      </c>
      <c r="K316" s="2" t="s">
        <v>805</v>
      </c>
      <c r="L316" s="2" t="s">
        <v>806</v>
      </c>
      <c r="M316" s="2" t="s">
        <v>806</v>
      </c>
      <c r="N316" s="2" t="s">
        <v>807</v>
      </c>
      <c r="O316" s="2" t="s">
        <v>827</v>
      </c>
      <c r="Q316" s="2" t="s">
        <v>818</v>
      </c>
      <c r="S316" s="2" t="str">
        <f>IF(F316="PTO",IF(INDEX(PTO!F:F,MATCH(_xlfn.NUMBERVALUE(HRS!C316),PTO!A:A,0),1)=HRS!G316,INDEX(PTO!G:G,MATCH(_xlfn.NUMBERVALUE(HRS!C316),PTO!A:A,0),1)),"")</f>
        <v/>
      </c>
    </row>
    <row r="317" spans="1:19" x14ac:dyDescent="0.2">
      <c r="A317" s="2" t="s">
        <v>798</v>
      </c>
      <c r="B317" s="2" t="s">
        <v>799</v>
      </c>
      <c r="C317" s="2" t="s">
        <v>904</v>
      </c>
      <c r="D317" s="2" t="s">
        <v>905</v>
      </c>
      <c r="E317" s="4">
        <v>44812</v>
      </c>
      <c r="F317" s="2" t="s">
        <v>802</v>
      </c>
      <c r="G317" s="5">
        <v>7.9666699999999997</v>
      </c>
      <c r="H317" s="2" t="s">
        <v>803</v>
      </c>
      <c r="I317" s="2" t="s">
        <v>823</v>
      </c>
      <c r="J317" s="2" t="s">
        <v>824</v>
      </c>
      <c r="K317" s="2" t="s">
        <v>805</v>
      </c>
      <c r="L317" s="2" t="s">
        <v>806</v>
      </c>
      <c r="M317" s="2" t="s">
        <v>806</v>
      </c>
      <c r="N317" s="2" t="s">
        <v>807</v>
      </c>
      <c r="O317" s="2" t="s">
        <v>827</v>
      </c>
      <c r="Q317" s="2" t="s">
        <v>818</v>
      </c>
      <c r="S317" s="2" t="str">
        <f>IF(F317="PTO",IF(INDEX(PTO!F:F,MATCH(_xlfn.NUMBERVALUE(HRS!C317),PTO!A:A,0),1)=HRS!G317,INDEX(PTO!G:G,MATCH(_xlfn.NUMBERVALUE(HRS!C317),PTO!A:A,0),1)),"")</f>
        <v/>
      </c>
    </row>
    <row r="318" spans="1:19" x14ac:dyDescent="0.2">
      <c r="A318" s="2" t="s">
        <v>798</v>
      </c>
      <c r="B318" s="2" t="s">
        <v>799</v>
      </c>
      <c r="C318" s="2" t="s">
        <v>904</v>
      </c>
      <c r="D318" s="2" t="s">
        <v>905</v>
      </c>
      <c r="E318" s="4">
        <v>44813</v>
      </c>
      <c r="F318" s="2" t="s">
        <v>802</v>
      </c>
      <c r="G318" s="5">
        <v>8.0833300000000001</v>
      </c>
      <c r="H318" s="2" t="s">
        <v>803</v>
      </c>
      <c r="I318" s="2" t="s">
        <v>823</v>
      </c>
      <c r="J318" s="2" t="s">
        <v>824</v>
      </c>
      <c r="K318" s="2" t="s">
        <v>805</v>
      </c>
      <c r="L318" s="2" t="s">
        <v>806</v>
      </c>
      <c r="M318" s="2" t="s">
        <v>806</v>
      </c>
      <c r="N318" s="2" t="s">
        <v>807</v>
      </c>
      <c r="O318" s="2" t="s">
        <v>827</v>
      </c>
      <c r="Q318" s="2" t="s">
        <v>818</v>
      </c>
      <c r="S318" s="2" t="str">
        <f>IF(F318="PTO",IF(INDEX(PTO!F:F,MATCH(_xlfn.NUMBERVALUE(HRS!C318),PTO!A:A,0),1)=HRS!G318,INDEX(PTO!G:G,MATCH(_xlfn.NUMBERVALUE(HRS!C318),PTO!A:A,0),1)),"")</f>
        <v/>
      </c>
    </row>
    <row r="319" spans="1:19" x14ac:dyDescent="0.2">
      <c r="A319" s="2" t="s">
        <v>798</v>
      </c>
      <c r="B319" s="2" t="s">
        <v>799</v>
      </c>
      <c r="C319" s="2" t="s">
        <v>904</v>
      </c>
      <c r="D319" s="2" t="s">
        <v>905</v>
      </c>
      <c r="E319" s="4">
        <v>44814</v>
      </c>
      <c r="F319" s="2" t="s">
        <v>802</v>
      </c>
      <c r="G319" s="5">
        <v>7.7333299999999996</v>
      </c>
      <c r="H319" s="2" t="s">
        <v>803</v>
      </c>
      <c r="I319" s="2" t="s">
        <v>823</v>
      </c>
      <c r="J319" s="2" t="s">
        <v>824</v>
      </c>
      <c r="K319" s="2" t="s">
        <v>805</v>
      </c>
      <c r="L319" s="2" t="s">
        <v>806</v>
      </c>
      <c r="M319" s="2" t="s">
        <v>806</v>
      </c>
      <c r="N319" s="2" t="s">
        <v>807</v>
      </c>
      <c r="O319" s="2" t="s">
        <v>827</v>
      </c>
      <c r="Q319" s="2" t="s">
        <v>818</v>
      </c>
      <c r="S319" s="2" t="str">
        <f>IF(F319="PTO",IF(INDEX(PTO!F:F,MATCH(_xlfn.NUMBERVALUE(HRS!C319),PTO!A:A,0),1)=HRS!G319,INDEX(PTO!G:G,MATCH(_xlfn.NUMBERVALUE(HRS!C319),PTO!A:A,0),1)),"")</f>
        <v/>
      </c>
    </row>
    <row r="320" spans="1:19" x14ac:dyDescent="0.2">
      <c r="A320" s="2" t="s">
        <v>798</v>
      </c>
      <c r="B320" s="2" t="s">
        <v>799</v>
      </c>
      <c r="C320" s="2" t="s">
        <v>904</v>
      </c>
      <c r="D320" s="2" t="s">
        <v>905</v>
      </c>
      <c r="E320" s="4">
        <v>44814</v>
      </c>
      <c r="F320" s="2" t="s">
        <v>3980</v>
      </c>
      <c r="G320" s="5">
        <v>0.71667000000000003</v>
      </c>
      <c r="H320" s="2" t="s">
        <v>803</v>
      </c>
      <c r="I320" s="2" t="s">
        <v>823</v>
      </c>
      <c r="J320" s="2" t="s">
        <v>824</v>
      </c>
      <c r="K320" s="2" t="s">
        <v>805</v>
      </c>
      <c r="L320" s="2" t="s">
        <v>806</v>
      </c>
      <c r="M320" s="2" t="s">
        <v>806</v>
      </c>
      <c r="N320" s="2" t="s">
        <v>807</v>
      </c>
      <c r="O320" s="2" t="s">
        <v>827</v>
      </c>
      <c r="Q320" s="2" t="s">
        <v>818</v>
      </c>
      <c r="S320" s="2" t="str">
        <f>IF(F320="PTO",IF(INDEX(PTO!F:F,MATCH(_xlfn.NUMBERVALUE(HRS!C320),PTO!A:A,0),1)=HRS!G320,INDEX(PTO!G:G,MATCH(_xlfn.NUMBERVALUE(HRS!C320),PTO!A:A,0),1)),"")</f>
        <v/>
      </c>
    </row>
    <row r="321" spans="1:19" x14ac:dyDescent="0.2">
      <c r="A321" s="2" t="s">
        <v>798</v>
      </c>
      <c r="B321" s="2" t="s">
        <v>799</v>
      </c>
      <c r="C321" s="2" t="s">
        <v>906</v>
      </c>
      <c r="D321" s="2" t="s">
        <v>907</v>
      </c>
      <c r="E321" s="4">
        <v>44809</v>
      </c>
      <c r="F321" s="2" t="s">
        <v>66</v>
      </c>
      <c r="G321" s="5">
        <v>2</v>
      </c>
      <c r="H321" s="2" t="s">
        <v>803</v>
      </c>
      <c r="I321" s="2" t="s">
        <v>820</v>
      </c>
      <c r="J321" s="2" t="s">
        <v>821</v>
      </c>
      <c r="K321" s="2" t="s">
        <v>805</v>
      </c>
      <c r="L321" s="2" t="s">
        <v>806</v>
      </c>
      <c r="M321" s="2" t="s">
        <v>806</v>
      </c>
      <c r="N321" s="2" t="s">
        <v>807</v>
      </c>
      <c r="O321" s="2" t="s">
        <v>827</v>
      </c>
      <c r="Q321" s="2" t="s">
        <v>818</v>
      </c>
      <c r="S321" s="2" t="str">
        <f>IF(F321="PTO",IF(INDEX(PTO!F:F,MATCH(_xlfn.NUMBERVALUE(HRS!C321),PTO!A:A,0),1)=HRS!G321,INDEX(PTO!G:G,MATCH(_xlfn.NUMBERVALUE(HRS!C321),PTO!A:A,0),1)),"")</f>
        <v>ppt</v>
      </c>
    </row>
    <row r="322" spans="1:19" x14ac:dyDescent="0.2">
      <c r="A322" s="2" t="s">
        <v>798</v>
      </c>
      <c r="B322" s="2" t="s">
        <v>799</v>
      </c>
      <c r="C322" s="2" t="s">
        <v>906</v>
      </c>
      <c r="D322" s="2" t="s">
        <v>907</v>
      </c>
      <c r="E322" s="4">
        <v>44809</v>
      </c>
      <c r="F322" s="2" t="s">
        <v>802</v>
      </c>
      <c r="G322" s="5">
        <v>6.1333399999999996</v>
      </c>
      <c r="H322" s="2" t="s">
        <v>803</v>
      </c>
      <c r="I322" s="2" t="s">
        <v>820</v>
      </c>
      <c r="J322" s="2" t="s">
        <v>821</v>
      </c>
      <c r="K322" s="2" t="s">
        <v>805</v>
      </c>
      <c r="L322" s="2" t="s">
        <v>806</v>
      </c>
      <c r="M322" s="2" t="s">
        <v>806</v>
      </c>
      <c r="N322" s="2" t="s">
        <v>807</v>
      </c>
      <c r="O322" s="2" t="s">
        <v>827</v>
      </c>
      <c r="Q322" s="2" t="s">
        <v>818</v>
      </c>
      <c r="S322" s="2" t="str">
        <f>IF(F322="PTO",IF(INDEX(PTO!F:F,MATCH(_xlfn.NUMBERVALUE(HRS!C322),PTO!A:A,0),1)=HRS!G322,INDEX(PTO!G:G,MATCH(_xlfn.NUMBERVALUE(HRS!C322),PTO!A:A,0),1)),"")</f>
        <v/>
      </c>
    </row>
    <row r="323" spans="1:19" x14ac:dyDescent="0.2">
      <c r="A323" s="2" t="s">
        <v>798</v>
      </c>
      <c r="B323" s="2" t="s">
        <v>799</v>
      </c>
      <c r="C323" s="2" t="s">
        <v>906</v>
      </c>
      <c r="D323" s="2" t="s">
        <v>907</v>
      </c>
      <c r="E323" s="4">
        <v>44812</v>
      </c>
      <c r="F323" s="2" t="s">
        <v>802</v>
      </c>
      <c r="G323" s="5">
        <v>8.1</v>
      </c>
      <c r="H323" s="2" t="s">
        <v>803</v>
      </c>
      <c r="I323" s="2" t="s">
        <v>820</v>
      </c>
      <c r="J323" s="2" t="s">
        <v>821</v>
      </c>
      <c r="K323" s="2" t="s">
        <v>805</v>
      </c>
      <c r="L323" s="2" t="s">
        <v>806</v>
      </c>
      <c r="M323" s="2" t="s">
        <v>806</v>
      </c>
      <c r="N323" s="2" t="s">
        <v>807</v>
      </c>
      <c r="O323" s="2" t="s">
        <v>827</v>
      </c>
      <c r="Q323" s="2" t="s">
        <v>818</v>
      </c>
      <c r="S323" s="2" t="str">
        <f>IF(F323="PTO",IF(INDEX(PTO!F:F,MATCH(_xlfn.NUMBERVALUE(HRS!C323),PTO!A:A,0),1)=HRS!G323,INDEX(PTO!G:G,MATCH(_xlfn.NUMBERVALUE(HRS!C323),PTO!A:A,0),1)),"")</f>
        <v/>
      </c>
    </row>
    <row r="324" spans="1:19" x14ac:dyDescent="0.2">
      <c r="A324" s="2" t="s">
        <v>798</v>
      </c>
      <c r="B324" s="2" t="s">
        <v>799</v>
      </c>
      <c r="C324" s="2" t="s">
        <v>906</v>
      </c>
      <c r="D324" s="2" t="s">
        <v>907</v>
      </c>
      <c r="E324" s="4">
        <v>44814</v>
      </c>
      <c r="F324" s="2" t="s">
        <v>802</v>
      </c>
      <c r="G324" s="5">
        <v>8.1000099999999993</v>
      </c>
      <c r="H324" s="2" t="s">
        <v>803</v>
      </c>
      <c r="I324" s="2" t="s">
        <v>820</v>
      </c>
      <c r="J324" s="2" t="s">
        <v>821</v>
      </c>
      <c r="K324" s="2" t="s">
        <v>805</v>
      </c>
      <c r="L324" s="2" t="s">
        <v>806</v>
      </c>
      <c r="M324" s="2" t="s">
        <v>806</v>
      </c>
      <c r="N324" s="2" t="s">
        <v>807</v>
      </c>
      <c r="O324" s="2" t="s">
        <v>827</v>
      </c>
      <c r="Q324" s="2" t="s">
        <v>818</v>
      </c>
      <c r="S324" s="2" t="str">
        <f>IF(F324="PTO",IF(INDEX(PTO!F:F,MATCH(_xlfn.NUMBERVALUE(HRS!C324),PTO!A:A,0),1)=HRS!G324,INDEX(PTO!G:G,MATCH(_xlfn.NUMBERVALUE(HRS!C324),PTO!A:A,0),1)),"")</f>
        <v/>
      </c>
    </row>
    <row r="325" spans="1:19" x14ac:dyDescent="0.2">
      <c r="A325" s="2" t="s">
        <v>798</v>
      </c>
      <c r="B325" s="2" t="s">
        <v>799</v>
      </c>
      <c r="C325" s="2" t="s">
        <v>906</v>
      </c>
      <c r="D325" s="2" t="s">
        <v>907</v>
      </c>
      <c r="E325" s="4">
        <v>44815</v>
      </c>
      <c r="F325" s="2" t="s">
        <v>802</v>
      </c>
      <c r="G325" s="5">
        <v>8.25</v>
      </c>
      <c r="H325" s="2" t="s">
        <v>803</v>
      </c>
      <c r="I325" s="2" t="s">
        <v>820</v>
      </c>
      <c r="J325" s="2" t="s">
        <v>821</v>
      </c>
      <c r="K325" s="2" t="s">
        <v>805</v>
      </c>
      <c r="L325" s="2" t="s">
        <v>806</v>
      </c>
      <c r="M325" s="2" t="s">
        <v>806</v>
      </c>
      <c r="N325" s="2" t="s">
        <v>807</v>
      </c>
      <c r="O325" s="2" t="s">
        <v>827</v>
      </c>
      <c r="Q325" s="2" t="s">
        <v>818</v>
      </c>
      <c r="S325" s="2" t="str">
        <f>IF(F325="PTO",IF(INDEX(PTO!F:F,MATCH(_xlfn.NUMBERVALUE(HRS!C325),PTO!A:A,0),1)=HRS!G325,INDEX(PTO!G:G,MATCH(_xlfn.NUMBERVALUE(HRS!C325),PTO!A:A,0),1)),"")</f>
        <v/>
      </c>
    </row>
    <row r="326" spans="1:19" x14ac:dyDescent="0.2">
      <c r="A326" s="2" t="s">
        <v>798</v>
      </c>
      <c r="B326" s="2" t="s">
        <v>799</v>
      </c>
      <c r="C326" s="2" t="s">
        <v>908</v>
      </c>
      <c r="D326" s="2" t="s">
        <v>909</v>
      </c>
      <c r="E326" s="4">
        <v>44810</v>
      </c>
      <c r="F326" s="2" t="s">
        <v>802</v>
      </c>
      <c r="G326" s="5">
        <v>10.066660000000001</v>
      </c>
      <c r="H326" s="2" t="s">
        <v>803</v>
      </c>
      <c r="I326" s="2" t="s">
        <v>836</v>
      </c>
      <c r="J326" s="2" t="s">
        <v>837</v>
      </c>
      <c r="K326" s="2" t="s">
        <v>805</v>
      </c>
      <c r="L326" s="2" t="s">
        <v>806</v>
      </c>
      <c r="M326" s="2" t="s">
        <v>806</v>
      </c>
      <c r="N326" s="2" t="s">
        <v>807</v>
      </c>
      <c r="O326" s="2" t="s">
        <v>808</v>
      </c>
      <c r="Q326" s="2" t="s">
        <v>465</v>
      </c>
      <c r="S326" s="2" t="str">
        <f>IF(F326="PTO",IF(INDEX(PTO!F:F,MATCH(_xlfn.NUMBERVALUE(HRS!C326),PTO!A:A,0),1)=HRS!G326,INDEX(PTO!G:G,MATCH(_xlfn.NUMBERVALUE(HRS!C326),PTO!A:A,0),1)),"")</f>
        <v/>
      </c>
    </row>
    <row r="327" spans="1:19" x14ac:dyDescent="0.2">
      <c r="A327" s="2" t="s">
        <v>798</v>
      </c>
      <c r="B327" s="2" t="s">
        <v>799</v>
      </c>
      <c r="C327" s="2" t="s">
        <v>908</v>
      </c>
      <c r="D327" s="2" t="s">
        <v>909</v>
      </c>
      <c r="E327" s="4">
        <v>44811</v>
      </c>
      <c r="F327" s="2" t="s">
        <v>802</v>
      </c>
      <c r="G327" s="5">
        <v>8.0166699999999995</v>
      </c>
      <c r="H327" s="2" t="s">
        <v>803</v>
      </c>
      <c r="I327" s="2" t="s">
        <v>836</v>
      </c>
      <c r="J327" s="2" t="s">
        <v>837</v>
      </c>
      <c r="K327" s="2" t="s">
        <v>805</v>
      </c>
      <c r="L327" s="2" t="s">
        <v>806</v>
      </c>
      <c r="M327" s="2" t="s">
        <v>806</v>
      </c>
      <c r="N327" s="2" t="s">
        <v>807</v>
      </c>
      <c r="O327" s="2" t="s">
        <v>808</v>
      </c>
      <c r="Q327" s="2" t="s">
        <v>465</v>
      </c>
      <c r="S327" s="2" t="str">
        <f>IF(F327="PTO",IF(INDEX(PTO!F:F,MATCH(_xlfn.NUMBERVALUE(HRS!C327),PTO!A:A,0),1)=HRS!G327,INDEX(PTO!G:G,MATCH(_xlfn.NUMBERVALUE(HRS!C327),PTO!A:A,0),1)),"")</f>
        <v/>
      </c>
    </row>
    <row r="328" spans="1:19" x14ac:dyDescent="0.2">
      <c r="A328" s="2" t="s">
        <v>798</v>
      </c>
      <c r="B328" s="2" t="s">
        <v>799</v>
      </c>
      <c r="C328" s="2" t="s">
        <v>908</v>
      </c>
      <c r="D328" s="2" t="s">
        <v>909</v>
      </c>
      <c r="E328" s="4">
        <v>44812</v>
      </c>
      <c r="F328" s="2" t="s">
        <v>802</v>
      </c>
      <c r="G328" s="5">
        <v>8.0166599999999999</v>
      </c>
      <c r="H328" s="2" t="s">
        <v>803</v>
      </c>
      <c r="I328" s="2" t="s">
        <v>836</v>
      </c>
      <c r="J328" s="2" t="s">
        <v>837</v>
      </c>
      <c r="K328" s="2" t="s">
        <v>805</v>
      </c>
      <c r="L328" s="2" t="s">
        <v>806</v>
      </c>
      <c r="M328" s="2" t="s">
        <v>806</v>
      </c>
      <c r="N328" s="2" t="s">
        <v>807</v>
      </c>
      <c r="O328" s="2" t="s">
        <v>808</v>
      </c>
      <c r="Q328" s="2" t="s">
        <v>465</v>
      </c>
      <c r="S328" s="2" t="str">
        <f>IF(F328="PTO",IF(INDEX(PTO!F:F,MATCH(_xlfn.NUMBERVALUE(HRS!C328),PTO!A:A,0),1)=HRS!G328,INDEX(PTO!G:G,MATCH(_xlfn.NUMBERVALUE(HRS!C328),PTO!A:A,0),1)),"")</f>
        <v/>
      </c>
    </row>
    <row r="329" spans="1:19" x14ac:dyDescent="0.2">
      <c r="A329" s="2" t="s">
        <v>798</v>
      </c>
      <c r="B329" s="2" t="s">
        <v>799</v>
      </c>
      <c r="C329" s="2" t="s">
        <v>908</v>
      </c>
      <c r="D329" s="2" t="s">
        <v>909</v>
      </c>
      <c r="E329" s="4">
        <v>44813</v>
      </c>
      <c r="F329" s="2" t="s">
        <v>802</v>
      </c>
      <c r="G329" s="5">
        <v>8.0499899999999993</v>
      </c>
      <c r="H329" s="2" t="s">
        <v>803</v>
      </c>
      <c r="I329" s="2" t="s">
        <v>836</v>
      </c>
      <c r="J329" s="2" t="s">
        <v>837</v>
      </c>
      <c r="K329" s="2" t="s">
        <v>805</v>
      </c>
      <c r="L329" s="2" t="s">
        <v>806</v>
      </c>
      <c r="M329" s="2" t="s">
        <v>806</v>
      </c>
      <c r="N329" s="2" t="s">
        <v>807</v>
      </c>
      <c r="O329" s="2" t="s">
        <v>808</v>
      </c>
      <c r="Q329" s="2" t="s">
        <v>465</v>
      </c>
      <c r="S329" s="2" t="str">
        <f>IF(F329="PTO",IF(INDEX(PTO!F:F,MATCH(_xlfn.NUMBERVALUE(HRS!C329),PTO!A:A,0),1)=HRS!G329,INDEX(PTO!G:G,MATCH(_xlfn.NUMBERVALUE(HRS!C329),PTO!A:A,0),1)),"")</f>
        <v/>
      </c>
    </row>
    <row r="330" spans="1:19" x14ac:dyDescent="0.2">
      <c r="A330" s="2" t="s">
        <v>798</v>
      </c>
      <c r="B330" s="2" t="s">
        <v>799</v>
      </c>
      <c r="C330" s="2" t="s">
        <v>980</v>
      </c>
      <c r="D330" s="2" t="s">
        <v>981</v>
      </c>
      <c r="E330" s="4">
        <v>44810</v>
      </c>
      <c r="F330" s="2" t="s">
        <v>802</v>
      </c>
      <c r="G330" s="5">
        <v>9.9833400000000001</v>
      </c>
      <c r="H330" s="2" t="s">
        <v>803</v>
      </c>
      <c r="I330" s="2" t="s">
        <v>819</v>
      </c>
      <c r="J330" s="2" t="s">
        <v>70</v>
      </c>
      <c r="K330" s="2" t="s">
        <v>805</v>
      </c>
      <c r="L330" s="2" t="s">
        <v>806</v>
      </c>
      <c r="M330" s="2" t="s">
        <v>806</v>
      </c>
      <c r="N330" s="2" t="s">
        <v>807</v>
      </c>
      <c r="O330" s="2" t="s">
        <v>827</v>
      </c>
      <c r="Q330" s="2" t="s">
        <v>201</v>
      </c>
      <c r="S330" s="2" t="str">
        <f>IF(F330="PTO",IF(INDEX(PTO!F:F,MATCH(_xlfn.NUMBERVALUE(HRS!C330),PTO!A:A,0),1)=HRS!G330,INDEX(PTO!G:G,MATCH(_xlfn.NUMBERVALUE(HRS!C330),PTO!A:A,0),1)),"")</f>
        <v/>
      </c>
    </row>
    <row r="331" spans="1:19" x14ac:dyDescent="0.2">
      <c r="A331" s="2" t="s">
        <v>798</v>
      </c>
      <c r="B331" s="2" t="s">
        <v>799</v>
      </c>
      <c r="C331" s="2" t="s">
        <v>980</v>
      </c>
      <c r="D331" s="2" t="s">
        <v>981</v>
      </c>
      <c r="E331" s="4">
        <v>44811</v>
      </c>
      <c r="F331" s="2" t="s">
        <v>802</v>
      </c>
      <c r="G331" s="5">
        <v>9.9833300000000005</v>
      </c>
      <c r="H331" s="2" t="s">
        <v>803</v>
      </c>
      <c r="I331" s="2" t="s">
        <v>819</v>
      </c>
      <c r="J331" s="2" t="s">
        <v>70</v>
      </c>
      <c r="K331" s="2" t="s">
        <v>805</v>
      </c>
      <c r="L331" s="2" t="s">
        <v>806</v>
      </c>
      <c r="M331" s="2" t="s">
        <v>806</v>
      </c>
      <c r="N331" s="2" t="s">
        <v>807</v>
      </c>
      <c r="O331" s="2" t="s">
        <v>827</v>
      </c>
      <c r="Q331" s="2" t="s">
        <v>201</v>
      </c>
      <c r="S331" s="2" t="str">
        <f>IF(F331="PTO",IF(INDEX(PTO!F:F,MATCH(_xlfn.NUMBERVALUE(HRS!C331),PTO!A:A,0),1)=HRS!G331,INDEX(PTO!G:G,MATCH(_xlfn.NUMBERVALUE(HRS!C331),PTO!A:A,0),1)),"")</f>
        <v/>
      </c>
    </row>
    <row r="332" spans="1:19" x14ac:dyDescent="0.2">
      <c r="A332" s="2" t="s">
        <v>798</v>
      </c>
      <c r="B332" s="2" t="s">
        <v>799</v>
      </c>
      <c r="C332" s="2" t="s">
        <v>980</v>
      </c>
      <c r="D332" s="2" t="s">
        <v>981</v>
      </c>
      <c r="E332" s="4">
        <v>44812</v>
      </c>
      <c r="F332" s="2" t="s">
        <v>802</v>
      </c>
      <c r="G332" s="5">
        <v>10.00001</v>
      </c>
      <c r="H332" s="2" t="s">
        <v>803</v>
      </c>
      <c r="I332" s="2" t="s">
        <v>819</v>
      </c>
      <c r="J332" s="2" t="s">
        <v>70</v>
      </c>
      <c r="K332" s="2" t="s">
        <v>805</v>
      </c>
      <c r="L332" s="2" t="s">
        <v>806</v>
      </c>
      <c r="M332" s="2" t="s">
        <v>806</v>
      </c>
      <c r="N332" s="2" t="s">
        <v>807</v>
      </c>
      <c r="O332" s="2" t="s">
        <v>827</v>
      </c>
      <c r="Q332" s="2" t="s">
        <v>201</v>
      </c>
      <c r="S332" s="2" t="str">
        <f>IF(F332="PTO",IF(INDEX(PTO!F:F,MATCH(_xlfn.NUMBERVALUE(HRS!C332),PTO!A:A,0),1)=HRS!G332,INDEX(PTO!G:G,MATCH(_xlfn.NUMBERVALUE(HRS!C332),PTO!A:A,0),1)),"")</f>
        <v/>
      </c>
    </row>
    <row r="333" spans="1:19" x14ac:dyDescent="0.2">
      <c r="A333" s="2" t="s">
        <v>798</v>
      </c>
      <c r="B333" s="2" t="s">
        <v>799</v>
      </c>
      <c r="C333" s="2" t="s">
        <v>980</v>
      </c>
      <c r="D333" s="2" t="s">
        <v>981</v>
      </c>
      <c r="E333" s="4">
        <v>44813</v>
      </c>
      <c r="F333" s="2" t="s">
        <v>802</v>
      </c>
      <c r="G333" s="5">
        <v>10.00001</v>
      </c>
      <c r="H333" s="2" t="s">
        <v>803</v>
      </c>
      <c r="I333" s="2" t="s">
        <v>819</v>
      </c>
      <c r="J333" s="2" t="s">
        <v>70</v>
      </c>
      <c r="K333" s="2" t="s">
        <v>805</v>
      </c>
      <c r="L333" s="2" t="s">
        <v>806</v>
      </c>
      <c r="M333" s="2" t="s">
        <v>806</v>
      </c>
      <c r="N333" s="2" t="s">
        <v>807</v>
      </c>
      <c r="O333" s="2" t="s">
        <v>827</v>
      </c>
      <c r="Q333" s="2" t="s">
        <v>201</v>
      </c>
      <c r="S333" s="2" t="str">
        <f>IF(F333="PTO",IF(INDEX(PTO!F:F,MATCH(_xlfn.NUMBERVALUE(HRS!C333),PTO!A:A,0),1)=HRS!G333,INDEX(PTO!G:G,MATCH(_xlfn.NUMBERVALUE(HRS!C333),PTO!A:A,0),1)),"")</f>
        <v/>
      </c>
    </row>
    <row r="334" spans="1:19" x14ac:dyDescent="0.2">
      <c r="A334" s="2" t="s">
        <v>798</v>
      </c>
      <c r="B334" s="2" t="s">
        <v>799</v>
      </c>
      <c r="C334" s="2" t="s">
        <v>978</v>
      </c>
      <c r="D334" s="2" t="s">
        <v>979</v>
      </c>
      <c r="E334" s="4">
        <v>44810</v>
      </c>
      <c r="F334" s="2" t="s">
        <v>802</v>
      </c>
      <c r="G334" s="5">
        <v>9.9166699999999999</v>
      </c>
      <c r="H334" s="2" t="s">
        <v>803</v>
      </c>
      <c r="I334" s="2" t="s">
        <v>836</v>
      </c>
      <c r="J334" s="2" t="s">
        <v>837</v>
      </c>
      <c r="K334" s="2" t="s">
        <v>805</v>
      </c>
      <c r="L334" s="2" t="s">
        <v>806</v>
      </c>
      <c r="M334" s="2" t="s">
        <v>806</v>
      </c>
      <c r="N334" s="2" t="s">
        <v>807</v>
      </c>
      <c r="O334" s="2" t="s">
        <v>808</v>
      </c>
      <c r="Q334" s="2" t="s">
        <v>465</v>
      </c>
      <c r="S334" s="2" t="str">
        <f>IF(F334="PTO",IF(INDEX(PTO!F:F,MATCH(_xlfn.NUMBERVALUE(HRS!C334),PTO!A:A,0),1)=HRS!G334,INDEX(PTO!G:G,MATCH(_xlfn.NUMBERVALUE(HRS!C334),PTO!A:A,0),1)),"")</f>
        <v/>
      </c>
    </row>
    <row r="335" spans="1:19" x14ac:dyDescent="0.2">
      <c r="A335" s="2" t="s">
        <v>798</v>
      </c>
      <c r="B335" s="2" t="s">
        <v>799</v>
      </c>
      <c r="C335" s="2" t="s">
        <v>978</v>
      </c>
      <c r="D335" s="2" t="s">
        <v>979</v>
      </c>
      <c r="E335" s="4">
        <v>44811</v>
      </c>
      <c r="F335" s="2" t="s">
        <v>802</v>
      </c>
      <c r="G335" s="5">
        <v>8.0166699999999995</v>
      </c>
      <c r="H335" s="2" t="s">
        <v>803</v>
      </c>
      <c r="I335" s="2" t="s">
        <v>836</v>
      </c>
      <c r="J335" s="2" t="s">
        <v>837</v>
      </c>
      <c r="K335" s="2" t="s">
        <v>805</v>
      </c>
      <c r="L335" s="2" t="s">
        <v>806</v>
      </c>
      <c r="M335" s="2" t="s">
        <v>806</v>
      </c>
      <c r="N335" s="2" t="s">
        <v>807</v>
      </c>
      <c r="O335" s="2" t="s">
        <v>808</v>
      </c>
      <c r="Q335" s="2" t="s">
        <v>465</v>
      </c>
      <c r="S335" s="2" t="str">
        <f>IF(F335="PTO",IF(INDEX(PTO!F:F,MATCH(_xlfn.NUMBERVALUE(HRS!C335),PTO!A:A,0),1)=HRS!G335,INDEX(PTO!G:G,MATCH(_xlfn.NUMBERVALUE(HRS!C335),PTO!A:A,0),1)),"")</f>
        <v/>
      </c>
    </row>
    <row r="336" spans="1:19" x14ac:dyDescent="0.2">
      <c r="A336" s="2" t="s">
        <v>798</v>
      </c>
      <c r="B336" s="2" t="s">
        <v>799</v>
      </c>
      <c r="C336" s="2" t="s">
        <v>978</v>
      </c>
      <c r="D336" s="2" t="s">
        <v>979</v>
      </c>
      <c r="E336" s="4">
        <v>44812</v>
      </c>
      <c r="F336" s="2" t="s">
        <v>802</v>
      </c>
      <c r="G336" s="5">
        <v>8.0333299999999994</v>
      </c>
      <c r="H336" s="2" t="s">
        <v>803</v>
      </c>
      <c r="I336" s="2" t="s">
        <v>836</v>
      </c>
      <c r="J336" s="2" t="s">
        <v>837</v>
      </c>
      <c r="K336" s="2" t="s">
        <v>805</v>
      </c>
      <c r="L336" s="2" t="s">
        <v>806</v>
      </c>
      <c r="M336" s="2" t="s">
        <v>806</v>
      </c>
      <c r="N336" s="2" t="s">
        <v>807</v>
      </c>
      <c r="O336" s="2" t="s">
        <v>808</v>
      </c>
      <c r="Q336" s="2" t="s">
        <v>465</v>
      </c>
      <c r="S336" s="2" t="str">
        <f>IF(F336="PTO",IF(INDEX(PTO!F:F,MATCH(_xlfn.NUMBERVALUE(HRS!C336),PTO!A:A,0),1)=HRS!G336,INDEX(PTO!G:G,MATCH(_xlfn.NUMBERVALUE(HRS!C336),PTO!A:A,0),1)),"")</f>
        <v/>
      </c>
    </row>
    <row r="337" spans="1:19" x14ac:dyDescent="0.2">
      <c r="A337" s="2" t="s">
        <v>798</v>
      </c>
      <c r="B337" s="2" t="s">
        <v>799</v>
      </c>
      <c r="C337" s="2" t="s">
        <v>978</v>
      </c>
      <c r="D337" s="2" t="s">
        <v>979</v>
      </c>
      <c r="E337" s="4">
        <v>44813</v>
      </c>
      <c r="F337" s="2" t="s">
        <v>802</v>
      </c>
      <c r="G337" s="5">
        <v>8.0333500000000004</v>
      </c>
      <c r="H337" s="2" t="s">
        <v>803</v>
      </c>
      <c r="I337" s="2" t="s">
        <v>836</v>
      </c>
      <c r="J337" s="2" t="s">
        <v>837</v>
      </c>
      <c r="K337" s="2" t="s">
        <v>805</v>
      </c>
      <c r="L337" s="2" t="s">
        <v>806</v>
      </c>
      <c r="M337" s="2" t="s">
        <v>806</v>
      </c>
      <c r="N337" s="2" t="s">
        <v>807</v>
      </c>
      <c r="O337" s="2" t="s">
        <v>808</v>
      </c>
      <c r="Q337" s="2" t="s">
        <v>465</v>
      </c>
      <c r="S337" s="2" t="str">
        <f>IF(F337="PTO",IF(INDEX(PTO!F:F,MATCH(_xlfn.NUMBERVALUE(HRS!C337),PTO!A:A,0),1)=HRS!G337,INDEX(PTO!G:G,MATCH(_xlfn.NUMBERVALUE(HRS!C337),PTO!A:A,0),1)),"")</f>
        <v/>
      </c>
    </row>
    <row r="338" spans="1:19" x14ac:dyDescent="0.2">
      <c r="A338" s="2" t="s">
        <v>798</v>
      </c>
      <c r="B338" s="2" t="s">
        <v>799</v>
      </c>
      <c r="C338" s="2" t="s">
        <v>910</v>
      </c>
      <c r="D338" s="2" t="s">
        <v>375</v>
      </c>
      <c r="E338" s="4">
        <v>44810</v>
      </c>
      <c r="F338" s="2" t="s">
        <v>802</v>
      </c>
      <c r="G338" s="5">
        <v>10.00001</v>
      </c>
      <c r="H338" s="2" t="s">
        <v>803</v>
      </c>
      <c r="I338" s="2" t="s">
        <v>819</v>
      </c>
      <c r="J338" s="2" t="s">
        <v>70</v>
      </c>
      <c r="K338" s="2" t="s">
        <v>805</v>
      </c>
      <c r="L338" s="2" t="s">
        <v>806</v>
      </c>
      <c r="M338" s="2" t="s">
        <v>806</v>
      </c>
      <c r="N338" s="2" t="s">
        <v>807</v>
      </c>
      <c r="O338" s="2" t="s">
        <v>827</v>
      </c>
      <c r="Q338" s="2" t="s">
        <v>201</v>
      </c>
      <c r="S338" s="2" t="str">
        <f>IF(F338="PTO",IF(INDEX(PTO!F:F,MATCH(_xlfn.NUMBERVALUE(HRS!C338),PTO!A:A,0),1)=HRS!G338,INDEX(PTO!G:G,MATCH(_xlfn.NUMBERVALUE(HRS!C338),PTO!A:A,0),1)),"")</f>
        <v/>
      </c>
    </row>
    <row r="339" spans="1:19" x14ac:dyDescent="0.2">
      <c r="A339" s="2" t="s">
        <v>798</v>
      </c>
      <c r="B339" s="2" t="s">
        <v>799</v>
      </c>
      <c r="C339" s="2" t="s">
        <v>910</v>
      </c>
      <c r="D339" s="2" t="s">
        <v>375</v>
      </c>
      <c r="E339" s="4">
        <v>44811</v>
      </c>
      <c r="F339" s="2" t="s">
        <v>66</v>
      </c>
      <c r="G339" s="5">
        <v>0.25</v>
      </c>
      <c r="H339" s="2" t="s">
        <v>803</v>
      </c>
      <c r="I339" s="2" t="s">
        <v>819</v>
      </c>
      <c r="J339" s="2" t="s">
        <v>70</v>
      </c>
      <c r="K339" s="2" t="s">
        <v>805</v>
      </c>
      <c r="L339" s="2" t="s">
        <v>806</v>
      </c>
      <c r="M339" s="2" t="s">
        <v>806</v>
      </c>
      <c r="N339" s="2" t="s">
        <v>807</v>
      </c>
      <c r="O339" s="2" t="s">
        <v>827</v>
      </c>
      <c r="Q339" s="2" t="s">
        <v>201</v>
      </c>
      <c r="S339" s="2" t="str">
        <f>IF(F339="PTO",IF(INDEX(PTO!F:F,MATCH(_xlfn.NUMBERVALUE(HRS!C339),PTO!A:A,0),1)=HRS!G339,INDEX(PTO!G:G,MATCH(_xlfn.NUMBERVALUE(HRS!C339),PTO!A:A,0),1)),"")</f>
        <v>PTOU</v>
      </c>
    </row>
    <row r="340" spans="1:19" x14ac:dyDescent="0.2">
      <c r="A340" s="2" t="s">
        <v>798</v>
      </c>
      <c r="B340" s="2" t="s">
        <v>799</v>
      </c>
      <c r="C340" s="2" t="s">
        <v>910</v>
      </c>
      <c r="D340" s="2" t="s">
        <v>375</v>
      </c>
      <c r="E340" s="4">
        <v>44811</v>
      </c>
      <c r="F340" s="2" t="s">
        <v>802</v>
      </c>
      <c r="G340" s="5">
        <v>9.7666799999999991</v>
      </c>
      <c r="H340" s="2" t="s">
        <v>803</v>
      </c>
      <c r="I340" s="2" t="s">
        <v>819</v>
      </c>
      <c r="J340" s="2" t="s">
        <v>70</v>
      </c>
      <c r="K340" s="2" t="s">
        <v>805</v>
      </c>
      <c r="L340" s="2" t="s">
        <v>806</v>
      </c>
      <c r="M340" s="2" t="s">
        <v>806</v>
      </c>
      <c r="N340" s="2" t="s">
        <v>807</v>
      </c>
      <c r="O340" s="2" t="s">
        <v>827</v>
      </c>
      <c r="Q340" s="2" t="s">
        <v>201</v>
      </c>
      <c r="S340" s="2" t="str">
        <f>IF(F340="PTO",IF(INDEX(PTO!F:F,MATCH(_xlfn.NUMBERVALUE(HRS!C340),PTO!A:A,0),1)=HRS!G340,INDEX(PTO!G:G,MATCH(_xlfn.NUMBERVALUE(HRS!C340),PTO!A:A,0),1)),"")</f>
        <v/>
      </c>
    </row>
    <row r="341" spans="1:19" x14ac:dyDescent="0.2">
      <c r="A341" s="2" t="s">
        <v>798</v>
      </c>
      <c r="B341" s="2" t="s">
        <v>799</v>
      </c>
      <c r="C341" s="2" t="s">
        <v>910</v>
      </c>
      <c r="D341" s="2" t="s">
        <v>375</v>
      </c>
      <c r="E341" s="4">
        <v>44812</v>
      </c>
      <c r="F341" s="2" t="s">
        <v>66</v>
      </c>
      <c r="G341" s="5">
        <v>1</v>
      </c>
      <c r="H341" s="2" t="s">
        <v>803</v>
      </c>
      <c r="I341" s="2" t="s">
        <v>819</v>
      </c>
      <c r="J341" s="2" t="s">
        <v>70</v>
      </c>
      <c r="K341" s="2" t="s">
        <v>805</v>
      </c>
      <c r="L341" s="2" t="s">
        <v>806</v>
      </c>
      <c r="M341" s="2" t="s">
        <v>806</v>
      </c>
      <c r="N341" s="2" t="s">
        <v>807</v>
      </c>
      <c r="O341" s="2" t="s">
        <v>827</v>
      </c>
      <c r="Q341" s="2" t="s">
        <v>201</v>
      </c>
      <c r="S341" s="2" t="b">
        <f>IF(F341="PTO",IF(INDEX(PTO!F:F,MATCH(_xlfn.NUMBERVALUE(HRS!C341),PTO!A:A,0),1)=HRS!G341,INDEX(PTO!G:G,MATCH(_xlfn.NUMBERVALUE(HRS!C341),PTO!A:A,0),1)),"")</f>
        <v>0</v>
      </c>
    </row>
    <row r="342" spans="1:19" x14ac:dyDescent="0.2">
      <c r="A342" s="2" t="s">
        <v>798</v>
      </c>
      <c r="B342" s="2" t="s">
        <v>799</v>
      </c>
      <c r="C342" s="2" t="s">
        <v>910</v>
      </c>
      <c r="D342" s="2" t="s">
        <v>375</v>
      </c>
      <c r="E342" s="4">
        <v>44812</v>
      </c>
      <c r="F342" s="2" t="s">
        <v>802</v>
      </c>
      <c r="G342" s="5">
        <v>9.15</v>
      </c>
      <c r="H342" s="2" t="s">
        <v>803</v>
      </c>
      <c r="I342" s="2" t="s">
        <v>819</v>
      </c>
      <c r="J342" s="2" t="s">
        <v>70</v>
      </c>
      <c r="K342" s="2" t="s">
        <v>805</v>
      </c>
      <c r="L342" s="2" t="s">
        <v>806</v>
      </c>
      <c r="M342" s="2" t="s">
        <v>806</v>
      </c>
      <c r="N342" s="2" t="s">
        <v>807</v>
      </c>
      <c r="O342" s="2" t="s">
        <v>827</v>
      </c>
      <c r="Q342" s="2" t="s">
        <v>201</v>
      </c>
      <c r="S342" s="2" t="str">
        <f>IF(F342="PTO",IF(INDEX(PTO!F:F,MATCH(_xlfn.NUMBERVALUE(HRS!C342),PTO!A:A,0),1)=HRS!G342,INDEX(PTO!G:G,MATCH(_xlfn.NUMBERVALUE(HRS!C342),PTO!A:A,0),1)),"")</f>
        <v/>
      </c>
    </row>
    <row r="343" spans="1:19" x14ac:dyDescent="0.2">
      <c r="A343" s="2" t="s">
        <v>798</v>
      </c>
      <c r="B343" s="2" t="s">
        <v>799</v>
      </c>
      <c r="C343" s="2" t="s">
        <v>910</v>
      </c>
      <c r="D343" s="2" t="s">
        <v>375</v>
      </c>
      <c r="E343" s="4">
        <v>44813</v>
      </c>
      <c r="F343" s="2" t="s">
        <v>66</v>
      </c>
      <c r="G343" s="5">
        <v>0.75</v>
      </c>
      <c r="H343" s="2" t="s">
        <v>803</v>
      </c>
      <c r="I343" s="2" t="s">
        <v>819</v>
      </c>
      <c r="J343" s="2" t="s">
        <v>70</v>
      </c>
      <c r="K343" s="2" t="s">
        <v>805</v>
      </c>
      <c r="L343" s="2" t="s">
        <v>806</v>
      </c>
      <c r="M343" s="2" t="s">
        <v>806</v>
      </c>
      <c r="N343" s="2" t="s">
        <v>807</v>
      </c>
      <c r="O343" s="2" t="s">
        <v>827</v>
      </c>
      <c r="Q343" s="2" t="s">
        <v>201</v>
      </c>
      <c r="S343" s="2" t="b">
        <f>IF(F343="PTO",IF(INDEX(PTO!F:F,MATCH(_xlfn.NUMBERVALUE(HRS!C343),PTO!A:A,0),1)=HRS!G343,INDEX(PTO!G:G,MATCH(_xlfn.NUMBERVALUE(HRS!C343),PTO!A:A,0),1)),"")</f>
        <v>0</v>
      </c>
    </row>
    <row r="344" spans="1:19" x14ac:dyDescent="0.2">
      <c r="A344" s="2" t="s">
        <v>798</v>
      </c>
      <c r="B344" s="2" t="s">
        <v>799</v>
      </c>
      <c r="C344" s="2" t="s">
        <v>910</v>
      </c>
      <c r="D344" s="2" t="s">
        <v>375</v>
      </c>
      <c r="E344" s="4">
        <v>44813</v>
      </c>
      <c r="F344" s="2" t="s">
        <v>802</v>
      </c>
      <c r="G344" s="5">
        <v>9.2833299999999994</v>
      </c>
      <c r="H344" s="2" t="s">
        <v>803</v>
      </c>
      <c r="I344" s="2" t="s">
        <v>819</v>
      </c>
      <c r="J344" s="2" t="s">
        <v>70</v>
      </c>
      <c r="K344" s="2" t="s">
        <v>805</v>
      </c>
      <c r="L344" s="2" t="s">
        <v>806</v>
      </c>
      <c r="M344" s="2" t="s">
        <v>806</v>
      </c>
      <c r="N344" s="2" t="s">
        <v>807</v>
      </c>
      <c r="O344" s="2" t="s">
        <v>827</v>
      </c>
      <c r="Q344" s="2" t="s">
        <v>201</v>
      </c>
      <c r="S344" s="2" t="str">
        <f>IF(F344="PTO",IF(INDEX(PTO!F:F,MATCH(_xlfn.NUMBERVALUE(HRS!C344),PTO!A:A,0),1)=HRS!G344,INDEX(PTO!G:G,MATCH(_xlfn.NUMBERVALUE(HRS!C344),PTO!A:A,0),1)),"")</f>
        <v/>
      </c>
    </row>
    <row r="345" spans="1:19" x14ac:dyDescent="0.2">
      <c r="A345" s="2" t="s">
        <v>798</v>
      </c>
      <c r="B345" s="2" t="s">
        <v>799</v>
      </c>
      <c r="C345" s="2" t="s">
        <v>911</v>
      </c>
      <c r="D345" s="2" t="s">
        <v>376</v>
      </c>
      <c r="E345" s="4">
        <v>44810</v>
      </c>
      <c r="F345" s="2" t="s">
        <v>802</v>
      </c>
      <c r="G345" s="5">
        <v>10.050000000000001</v>
      </c>
      <c r="H345" s="2" t="s">
        <v>803</v>
      </c>
      <c r="I345" s="2" t="s">
        <v>819</v>
      </c>
      <c r="J345" s="2" t="s">
        <v>70</v>
      </c>
      <c r="K345" s="2" t="s">
        <v>805</v>
      </c>
      <c r="L345" s="2" t="s">
        <v>806</v>
      </c>
      <c r="M345" s="2" t="s">
        <v>806</v>
      </c>
      <c r="N345" s="2" t="s">
        <v>807</v>
      </c>
      <c r="O345" s="2" t="s">
        <v>827</v>
      </c>
      <c r="Q345" s="2" t="s">
        <v>201</v>
      </c>
      <c r="S345" s="2" t="str">
        <f>IF(F345="PTO",IF(INDEX(PTO!F:F,MATCH(_xlfn.NUMBERVALUE(HRS!C345),PTO!A:A,0),1)=HRS!G345,INDEX(PTO!G:G,MATCH(_xlfn.NUMBERVALUE(HRS!C345),PTO!A:A,0),1)),"")</f>
        <v/>
      </c>
    </row>
    <row r="346" spans="1:19" x14ac:dyDescent="0.2">
      <c r="A346" s="2" t="s">
        <v>798</v>
      </c>
      <c r="B346" s="2" t="s">
        <v>799</v>
      </c>
      <c r="C346" s="2" t="s">
        <v>911</v>
      </c>
      <c r="D346" s="2" t="s">
        <v>376</v>
      </c>
      <c r="E346" s="4">
        <v>44811</v>
      </c>
      <c r="F346" s="2" t="s">
        <v>802</v>
      </c>
      <c r="G346" s="5">
        <v>10.050000000000001</v>
      </c>
      <c r="H346" s="2" t="s">
        <v>803</v>
      </c>
      <c r="I346" s="2" t="s">
        <v>819</v>
      </c>
      <c r="J346" s="2" t="s">
        <v>70</v>
      </c>
      <c r="K346" s="2" t="s">
        <v>805</v>
      </c>
      <c r="L346" s="2" t="s">
        <v>806</v>
      </c>
      <c r="M346" s="2" t="s">
        <v>806</v>
      </c>
      <c r="N346" s="2" t="s">
        <v>807</v>
      </c>
      <c r="O346" s="2" t="s">
        <v>827</v>
      </c>
      <c r="Q346" s="2" t="s">
        <v>201</v>
      </c>
      <c r="S346" s="2" t="str">
        <f>IF(F346="PTO",IF(INDEX(PTO!F:F,MATCH(_xlfn.NUMBERVALUE(HRS!C346),PTO!A:A,0),1)=HRS!G346,INDEX(PTO!G:G,MATCH(_xlfn.NUMBERVALUE(HRS!C346),PTO!A:A,0),1)),"")</f>
        <v/>
      </c>
    </row>
    <row r="347" spans="1:19" x14ac:dyDescent="0.2">
      <c r="A347" s="2" t="s">
        <v>798</v>
      </c>
      <c r="B347" s="2" t="s">
        <v>799</v>
      </c>
      <c r="C347" s="2" t="s">
        <v>911</v>
      </c>
      <c r="D347" s="2" t="s">
        <v>376</v>
      </c>
      <c r="E347" s="4">
        <v>44812</v>
      </c>
      <c r="F347" s="2" t="s">
        <v>802</v>
      </c>
      <c r="G347" s="5">
        <v>9.8333399999999997</v>
      </c>
      <c r="H347" s="2" t="s">
        <v>803</v>
      </c>
      <c r="I347" s="2" t="s">
        <v>819</v>
      </c>
      <c r="J347" s="2" t="s">
        <v>70</v>
      </c>
      <c r="K347" s="2" t="s">
        <v>805</v>
      </c>
      <c r="L347" s="2" t="s">
        <v>806</v>
      </c>
      <c r="M347" s="2" t="s">
        <v>806</v>
      </c>
      <c r="N347" s="2" t="s">
        <v>807</v>
      </c>
      <c r="O347" s="2" t="s">
        <v>827</v>
      </c>
      <c r="Q347" s="2" t="s">
        <v>201</v>
      </c>
      <c r="S347" s="2" t="str">
        <f>IF(F347="PTO",IF(INDEX(PTO!F:F,MATCH(_xlfn.NUMBERVALUE(HRS!C347),PTO!A:A,0),1)=HRS!G347,INDEX(PTO!G:G,MATCH(_xlfn.NUMBERVALUE(HRS!C347),PTO!A:A,0),1)),"")</f>
        <v/>
      </c>
    </row>
    <row r="348" spans="1:19" x14ac:dyDescent="0.2">
      <c r="A348" s="2" t="s">
        <v>798</v>
      </c>
      <c r="B348" s="2" t="s">
        <v>799</v>
      </c>
      <c r="C348" s="2" t="s">
        <v>911</v>
      </c>
      <c r="D348" s="2" t="s">
        <v>376</v>
      </c>
      <c r="E348" s="4">
        <v>44813</v>
      </c>
      <c r="F348" s="2" t="s">
        <v>802</v>
      </c>
      <c r="G348" s="5">
        <v>10.066660000000001</v>
      </c>
      <c r="H348" s="2" t="s">
        <v>803</v>
      </c>
      <c r="I348" s="2" t="s">
        <v>819</v>
      </c>
      <c r="J348" s="2" t="s">
        <v>70</v>
      </c>
      <c r="K348" s="2" t="s">
        <v>805</v>
      </c>
      <c r="L348" s="2" t="s">
        <v>806</v>
      </c>
      <c r="M348" s="2" t="s">
        <v>806</v>
      </c>
      <c r="N348" s="2" t="s">
        <v>807</v>
      </c>
      <c r="O348" s="2" t="s">
        <v>827</v>
      </c>
      <c r="Q348" s="2" t="s">
        <v>201</v>
      </c>
      <c r="S348" s="2" t="str">
        <f>IF(F348="PTO",IF(INDEX(PTO!F:F,MATCH(_xlfn.NUMBERVALUE(HRS!C348),PTO!A:A,0),1)=HRS!G348,INDEX(PTO!G:G,MATCH(_xlfn.NUMBERVALUE(HRS!C348),PTO!A:A,0),1)),"")</f>
        <v/>
      </c>
    </row>
    <row r="349" spans="1:19" x14ac:dyDescent="0.2">
      <c r="A349" s="2" t="s">
        <v>798</v>
      </c>
      <c r="B349" s="2" t="s">
        <v>799</v>
      </c>
      <c r="C349" s="2" t="s">
        <v>911</v>
      </c>
      <c r="D349" s="2" t="s">
        <v>376</v>
      </c>
      <c r="E349" s="4">
        <v>44813</v>
      </c>
      <c r="F349" s="2" t="s">
        <v>3980</v>
      </c>
      <c r="G349" s="5">
        <v>1.668E-2</v>
      </c>
      <c r="H349" s="2" t="s">
        <v>803</v>
      </c>
      <c r="I349" s="2" t="s">
        <v>819</v>
      </c>
      <c r="J349" s="2" t="s">
        <v>70</v>
      </c>
      <c r="K349" s="2" t="s">
        <v>805</v>
      </c>
      <c r="L349" s="2" t="s">
        <v>806</v>
      </c>
      <c r="M349" s="2" t="s">
        <v>806</v>
      </c>
      <c r="N349" s="2" t="s">
        <v>807</v>
      </c>
      <c r="O349" s="2" t="s">
        <v>827</v>
      </c>
      <c r="Q349" s="2" t="s">
        <v>201</v>
      </c>
      <c r="S349" s="2" t="str">
        <f>IF(F349="PTO",IF(INDEX(PTO!F:F,MATCH(_xlfn.NUMBERVALUE(HRS!C349),PTO!A:A,0),1)=HRS!G349,INDEX(PTO!G:G,MATCH(_xlfn.NUMBERVALUE(HRS!C349),PTO!A:A,0),1)),"")</f>
        <v/>
      </c>
    </row>
    <row r="350" spans="1:19" x14ac:dyDescent="0.2">
      <c r="A350" s="2" t="s">
        <v>798</v>
      </c>
      <c r="B350" s="2" t="s">
        <v>799</v>
      </c>
      <c r="C350" s="2" t="s">
        <v>912</v>
      </c>
      <c r="D350" s="2" t="s">
        <v>913</v>
      </c>
      <c r="E350" s="4">
        <v>44810</v>
      </c>
      <c r="F350" s="2" t="s">
        <v>802</v>
      </c>
      <c r="G350" s="5">
        <v>10</v>
      </c>
      <c r="H350" s="2" t="s">
        <v>803</v>
      </c>
      <c r="I350" s="2" t="s">
        <v>836</v>
      </c>
      <c r="J350" s="2" t="s">
        <v>837</v>
      </c>
      <c r="K350" s="2" t="s">
        <v>805</v>
      </c>
      <c r="L350" s="2" t="s">
        <v>806</v>
      </c>
      <c r="M350" s="2" t="s">
        <v>806</v>
      </c>
      <c r="N350" s="2" t="s">
        <v>807</v>
      </c>
      <c r="O350" s="2" t="s">
        <v>808</v>
      </c>
      <c r="Q350" s="2" t="s">
        <v>465</v>
      </c>
      <c r="S350" s="2" t="str">
        <f>IF(F350="PTO",IF(INDEX(PTO!F:F,MATCH(_xlfn.NUMBERVALUE(HRS!C350),PTO!A:A,0),1)=HRS!G350,INDEX(PTO!G:G,MATCH(_xlfn.NUMBERVALUE(HRS!C350),PTO!A:A,0),1)),"")</f>
        <v/>
      </c>
    </row>
    <row r="351" spans="1:19" x14ac:dyDescent="0.2">
      <c r="A351" s="2" t="s">
        <v>798</v>
      </c>
      <c r="B351" s="2" t="s">
        <v>799</v>
      </c>
      <c r="C351" s="2" t="s">
        <v>912</v>
      </c>
      <c r="D351" s="2" t="s">
        <v>913</v>
      </c>
      <c r="E351" s="4">
        <v>44811</v>
      </c>
      <c r="F351" s="2" t="s">
        <v>802</v>
      </c>
      <c r="G351" s="5">
        <v>8.0333400000000008</v>
      </c>
      <c r="H351" s="2" t="s">
        <v>803</v>
      </c>
      <c r="I351" s="2" t="s">
        <v>836</v>
      </c>
      <c r="J351" s="2" t="s">
        <v>837</v>
      </c>
      <c r="K351" s="2" t="s">
        <v>805</v>
      </c>
      <c r="L351" s="2" t="s">
        <v>806</v>
      </c>
      <c r="M351" s="2" t="s">
        <v>806</v>
      </c>
      <c r="N351" s="2" t="s">
        <v>807</v>
      </c>
      <c r="O351" s="2" t="s">
        <v>808</v>
      </c>
      <c r="Q351" s="2" t="s">
        <v>465</v>
      </c>
      <c r="S351" s="2" t="str">
        <f>IF(F351="PTO",IF(INDEX(PTO!F:F,MATCH(_xlfn.NUMBERVALUE(HRS!C351),PTO!A:A,0),1)=HRS!G351,INDEX(PTO!G:G,MATCH(_xlfn.NUMBERVALUE(HRS!C351),PTO!A:A,0),1)),"")</f>
        <v/>
      </c>
    </row>
    <row r="352" spans="1:19" x14ac:dyDescent="0.2">
      <c r="A352" s="2" t="s">
        <v>798</v>
      </c>
      <c r="B352" s="2" t="s">
        <v>799</v>
      </c>
      <c r="C352" s="2" t="s">
        <v>912</v>
      </c>
      <c r="D352" s="2" t="s">
        <v>913</v>
      </c>
      <c r="E352" s="4">
        <v>44812</v>
      </c>
      <c r="F352" s="2" t="s">
        <v>66</v>
      </c>
      <c r="G352" s="5">
        <v>5.3</v>
      </c>
      <c r="H352" s="2" t="s">
        <v>803</v>
      </c>
      <c r="I352" s="2" t="s">
        <v>836</v>
      </c>
      <c r="J352" s="2" t="s">
        <v>837</v>
      </c>
      <c r="K352" s="2" t="s">
        <v>805</v>
      </c>
      <c r="L352" s="2" t="s">
        <v>806</v>
      </c>
      <c r="M352" s="2" t="s">
        <v>806</v>
      </c>
      <c r="N352" s="2" t="s">
        <v>807</v>
      </c>
      <c r="O352" s="2" t="s">
        <v>808</v>
      </c>
      <c r="Q352" s="2" t="s">
        <v>465</v>
      </c>
      <c r="S352" s="2" t="str">
        <f>IF(F352="PTO",IF(INDEX(PTO!F:F,MATCH(_xlfn.NUMBERVALUE(HRS!C352),PTO!A:A,0),1)=HRS!G352,INDEX(PTO!G:G,MATCH(_xlfn.NUMBERVALUE(HRS!C352),PTO!A:A,0),1)),"")</f>
        <v>PTOU</v>
      </c>
    </row>
    <row r="353" spans="1:19" x14ac:dyDescent="0.2">
      <c r="A353" s="2" t="s">
        <v>798</v>
      </c>
      <c r="B353" s="2" t="s">
        <v>799</v>
      </c>
      <c r="C353" s="2" t="s">
        <v>912</v>
      </c>
      <c r="D353" s="2" t="s">
        <v>913</v>
      </c>
      <c r="E353" s="4">
        <v>44812</v>
      </c>
      <c r="F353" s="2" t="s">
        <v>802</v>
      </c>
      <c r="G353" s="5">
        <v>3.0333299999999999</v>
      </c>
      <c r="H353" s="2" t="s">
        <v>803</v>
      </c>
      <c r="I353" s="2" t="s">
        <v>836</v>
      </c>
      <c r="J353" s="2" t="s">
        <v>837</v>
      </c>
      <c r="K353" s="2" t="s">
        <v>805</v>
      </c>
      <c r="L353" s="2" t="s">
        <v>806</v>
      </c>
      <c r="M353" s="2" t="s">
        <v>806</v>
      </c>
      <c r="N353" s="2" t="s">
        <v>807</v>
      </c>
      <c r="O353" s="2" t="s">
        <v>808</v>
      </c>
      <c r="Q353" s="2" t="s">
        <v>465</v>
      </c>
      <c r="S353" s="2" t="str">
        <f>IF(F353="PTO",IF(INDEX(PTO!F:F,MATCH(_xlfn.NUMBERVALUE(HRS!C353),PTO!A:A,0),1)=HRS!G353,INDEX(PTO!G:G,MATCH(_xlfn.NUMBERVALUE(HRS!C353),PTO!A:A,0),1)),"")</f>
        <v/>
      </c>
    </row>
    <row r="354" spans="1:19" x14ac:dyDescent="0.2">
      <c r="A354" s="2" t="s">
        <v>798</v>
      </c>
      <c r="B354" s="2" t="s">
        <v>799</v>
      </c>
      <c r="C354" s="2" t="s">
        <v>912</v>
      </c>
      <c r="D354" s="2" t="s">
        <v>913</v>
      </c>
      <c r="E354" s="4">
        <v>44813</v>
      </c>
      <c r="F354" s="2" t="s">
        <v>802</v>
      </c>
      <c r="G354" s="5">
        <v>5.5333399999999999</v>
      </c>
      <c r="H354" s="2" t="s">
        <v>803</v>
      </c>
      <c r="I354" s="2" t="s">
        <v>836</v>
      </c>
      <c r="J354" s="2" t="s">
        <v>837</v>
      </c>
      <c r="K354" s="2" t="s">
        <v>805</v>
      </c>
      <c r="L354" s="2" t="s">
        <v>806</v>
      </c>
      <c r="M354" s="2" t="s">
        <v>806</v>
      </c>
      <c r="N354" s="2" t="s">
        <v>807</v>
      </c>
      <c r="O354" s="2" t="s">
        <v>808</v>
      </c>
      <c r="Q354" s="2" t="s">
        <v>465</v>
      </c>
      <c r="S354" s="2" t="str">
        <f>IF(F354="PTO",IF(INDEX(PTO!F:F,MATCH(_xlfn.NUMBERVALUE(HRS!C354),PTO!A:A,0),1)=HRS!G354,INDEX(PTO!G:G,MATCH(_xlfn.NUMBERVALUE(HRS!C354),PTO!A:A,0),1)),"")</f>
        <v/>
      </c>
    </row>
    <row r="355" spans="1:19" x14ac:dyDescent="0.2">
      <c r="A355" s="2" t="s">
        <v>798</v>
      </c>
      <c r="B355" s="2" t="s">
        <v>799</v>
      </c>
      <c r="C355" s="2" t="s">
        <v>2825</v>
      </c>
      <c r="D355" s="2" t="s">
        <v>2826</v>
      </c>
      <c r="E355" s="4">
        <v>44810</v>
      </c>
      <c r="F355" s="2" t="s">
        <v>802</v>
      </c>
      <c r="G355" s="5">
        <v>8.0333400000000008</v>
      </c>
      <c r="H355" s="2" t="s">
        <v>803</v>
      </c>
      <c r="I355" s="2" t="s">
        <v>823</v>
      </c>
      <c r="J355" s="2" t="s">
        <v>824</v>
      </c>
      <c r="K355" s="2" t="s">
        <v>805</v>
      </c>
      <c r="L355" s="2" t="s">
        <v>806</v>
      </c>
      <c r="M355" s="2" t="s">
        <v>806</v>
      </c>
      <c r="N355" s="2" t="s">
        <v>807</v>
      </c>
      <c r="O355" s="2" t="s">
        <v>827</v>
      </c>
      <c r="Q355" s="2" t="s">
        <v>818</v>
      </c>
      <c r="S355" s="2" t="str">
        <f>IF(F355="PTO",IF(INDEX(PTO!F:F,MATCH(_xlfn.NUMBERVALUE(HRS!C355),PTO!A:A,0),1)=HRS!G355,INDEX(PTO!G:G,MATCH(_xlfn.NUMBERVALUE(HRS!C355),PTO!A:A,0),1)),"")</f>
        <v/>
      </c>
    </row>
    <row r="356" spans="1:19" x14ac:dyDescent="0.2">
      <c r="A356" s="2" t="s">
        <v>798</v>
      </c>
      <c r="B356" s="2" t="s">
        <v>799</v>
      </c>
      <c r="C356" s="2" t="s">
        <v>2825</v>
      </c>
      <c r="D356" s="2" t="s">
        <v>2826</v>
      </c>
      <c r="E356" s="4">
        <v>44812</v>
      </c>
      <c r="F356" s="2" t="s">
        <v>802</v>
      </c>
      <c r="G356" s="5">
        <v>8.1499900000000007</v>
      </c>
      <c r="H356" s="2" t="s">
        <v>803</v>
      </c>
      <c r="I356" s="2" t="s">
        <v>823</v>
      </c>
      <c r="J356" s="2" t="s">
        <v>824</v>
      </c>
      <c r="K356" s="2" t="s">
        <v>805</v>
      </c>
      <c r="L356" s="2" t="s">
        <v>806</v>
      </c>
      <c r="M356" s="2" t="s">
        <v>806</v>
      </c>
      <c r="N356" s="2" t="s">
        <v>807</v>
      </c>
      <c r="O356" s="2" t="s">
        <v>827</v>
      </c>
      <c r="Q356" s="2" t="s">
        <v>818</v>
      </c>
      <c r="S356" s="2" t="str">
        <f>IF(F356="PTO",IF(INDEX(PTO!F:F,MATCH(_xlfn.NUMBERVALUE(HRS!C356),PTO!A:A,0),1)=HRS!G356,INDEX(PTO!G:G,MATCH(_xlfn.NUMBERVALUE(HRS!C356),PTO!A:A,0),1)),"")</f>
        <v/>
      </c>
    </row>
    <row r="357" spans="1:19" x14ac:dyDescent="0.2">
      <c r="A357" s="2" t="s">
        <v>798</v>
      </c>
      <c r="B357" s="2" t="s">
        <v>799</v>
      </c>
      <c r="C357" s="2" t="s">
        <v>2825</v>
      </c>
      <c r="D357" s="2" t="s">
        <v>2826</v>
      </c>
      <c r="E357" s="4">
        <v>44813</v>
      </c>
      <c r="F357" s="2" t="s">
        <v>802</v>
      </c>
      <c r="G357" s="5">
        <v>8.2833199999999998</v>
      </c>
      <c r="H357" s="2" t="s">
        <v>803</v>
      </c>
      <c r="I357" s="2" t="s">
        <v>823</v>
      </c>
      <c r="J357" s="2" t="s">
        <v>824</v>
      </c>
      <c r="K357" s="2" t="s">
        <v>805</v>
      </c>
      <c r="L357" s="2" t="s">
        <v>806</v>
      </c>
      <c r="M357" s="2" t="s">
        <v>806</v>
      </c>
      <c r="N357" s="2" t="s">
        <v>807</v>
      </c>
      <c r="O357" s="2" t="s">
        <v>827</v>
      </c>
      <c r="Q357" s="2" t="s">
        <v>818</v>
      </c>
      <c r="S357" s="2" t="str">
        <f>IF(F357="PTO",IF(INDEX(PTO!F:F,MATCH(_xlfn.NUMBERVALUE(HRS!C357),PTO!A:A,0),1)=HRS!G357,INDEX(PTO!G:G,MATCH(_xlfn.NUMBERVALUE(HRS!C357),PTO!A:A,0),1)),"")</f>
        <v/>
      </c>
    </row>
    <row r="358" spans="1:19" x14ac:dyDescent="0.2">
      <c r="A358" s="2" t="s">
        <v>798</v>
      </c>
      <c r="B358" s="2" t="s">
        <v>799</v>
      </c>
      <c r="C358" s="2" t="s">
        <v>2825</v>
      </c>
      <c r="D358" s="2" t="s">
        <v>2826</v>
      </c>
      <c r="E358" s="4">
        <v>44814</v>
      </c>
      <c r="F358" s="2" t="s">
        <v>802</v>
      </c>
      <c r="G358" s="5">
        <v>8.0666600000000006</v>
      </c>
      <c r="H358" s="2" t="s">
        <v>803</v>
      </c>
      <c r="I358" s="2" t="s">
        <v>823</v>
      </c>
      <c r="J358" s="2" t="s">
        <v>824</v>
      </c>
      <c r="K358" s="2" t="s">
        <v>805</v>
      </c>
      <c r="L358" s="2" t="s">
        <v>806</v>
      </c>
      <c r="M358" s="2" t="s">
        <v>806</v>
      </c>
      <c r="N358" s="2" t="s">
        <v>807</v>
      </c>
      <c r="O358" s="2" t="s">
        <v>827</v>
      </c>
      <c r="Q358" s="2" t="s">
        <v>818</v>
      </c>
      <c r="S358" s="2" t="str">
        <f>IF(F358="PTO",IF(INDEX(PTO!F:F,MATCH(_xlfn.NUMBERVALUE(HRS!C358),PTO!A:A,0),1)=HRS!G358,INDEX(PTO!G:G,MATCH(_xlfn.NUMBERVALUE(HRS!C358),PTO!A:A,0),1)),"")</f>
        <v/>
      </c>
    </row>
    <row r="359" spans="1:19" x14ac:dyDescent="0.2">
      <c r="A359" s="2" t="s">
        <v>798</v>
      </c>
      <c r="B359" s="2" t="s">
        <v>799</v>
      </c>
      <c r="C359" s="2" t="s">
        <v>2825</v>
      </c>
      <c r="D359" s="2" t="s">
        <v>2826</v>
      </c>
      <c r="E359" s="4">
        <v>44815</v>
      </c>
      <c r="F359" s="2" t="s">
        <v>802</v>
      </c>
      <c r="G359" s="5">
        <v>7.4666899999999998</v>
      </c>
      <c r="H359" s="2" t="s">
        <v>803</v>
      </c>
      <c r="I359" s="2" t="s">
        <v>823</v>
      </c>
      <c r="J359" s="2" t="s">
        <v>824</v>
      </c>
      <c r="K359" s="2" t="s">
        <v>805</v>
      </c>
      <c r="L359" s="2" t="s">
        <v>806</v>
      </c>
      <c r="M359" s="2" t="s">
        <v>806</v>
      </c>
      <c r="N359" s="2" t="s">
        <v>807</v>
      </c>
      <c r="O359" s="2" t="s">
        <v>827</v>
      </c>
      <c r="Q359" s="2" t="s">
        <v>818</v>
      </c>
      <c r="S359" s="2" t="str">
        <f>IF(F359="PTO",IF(INDEX(PTO!F:F,MATCH(_xlfn.NUMBERVALUE(HRS!C359),PTO!A:A,0),1)=HRS!G359,INDEX(PTO!G:G,MATCH(_xlfn.NUMBERVALUE(HRS!C359),PTO!A:A,0),1)),"")</f>
        <v/>
      </c>
    </row>
    <row r="360" spans="1:19" x14ac:dyDescent="0.2">
      <c r="A360" s="2" t="s">
        <v>798</v>
      </c>
      <c r="B360" s="2" t="s">
        <v>799</v>
      </c>
      <c r="C360" s="2" t="s">
        <v>2825</v>
      </c>
      <c r="D360" s="2" t="s">
        <v>2826</v>
      </c>
      <c r="E360" s="4">
        <v>44815</v>
      </c>
      <c r="F360" s="2" t="s">
        <v>3980</v>
      </c>
      <c r="G360" s="5">
        <v>0.63331000000000004</v>
      </c>
      <c r="H360" s="2" t="s">
        <v>803</v>
      </c>
      <c r="I360" s="2" t="s">
        <v>823</v>
      </c>
      <c r="J360" s="2" t="s">
        <v>824</v>
      </c>
      <c r="K360" s="2" t="s">
        <v>805</v>
      </c>
      <c r="L360" s="2" t="s">
        <v>806</v>
      </c>
      <c r="M360" s="2" t="s">
        <v>806</v>
      </c>
      <c r="N360" s="2" t="s">
        <v>807</v>
      </c>
      <c r="O360" s="2" t="s">
        <v>827</v>
      </c>
      <c r="Q360" s="2" t="s">
        <v>818</v>
      </c>
      <c r="S360" s="2" t="str">
        <f>IF(F360="PTO",IF(INDEX(PTO!F:F,MATCH(_xlfn.NUMBERVALUE(HRS!C360),PTO!A:A,0),1)=HRS!G360,INDEX(PTO!G:G,MATCH(_xlfn.NUMBERVALUE(HRS!C360),PTO!A:A,0),1)),"")</f>
        <v/>
      </c>
    </row>
    <row r="361" spans="1:19" x14ac:dyDescent="0.2">
      <c r="A361" s="2" t="s">
        <v>798</v>
      </c>
      <c r="B361" s="2" t="s">
        <v>799</v>
      </c>
      <c r="C361" s="2" t="s">
        <v>914</v>
      </c>
      <c r="D361" s="2" t="s">
        <v>915</v>
      </c>
      <c r="E361" s="4">
        <v>44810</v>
      </c>
      <c r="F361" s="2" t="s">
        <v>802</v>
      </c>
      <c r="G361" s="5">
        <v>5.76668</v>
      </c>
      <c r="H361" s="2" t="s">
        <v>803</v>
      </c>
      <c r="I361" s="2" t="s">
        <v>823</v>
      </c>
      <c r="J361" s="2" t="s">
        <v>824</v>
      </c>
      <c r="K361" s="2" t="s">
        <v>805</v>
      </c>
      <c r="L361" s="2" t="s">
        <v>806</v>
      </c>
      <c r="M361" s="2" t="s">
        <v>806</v>
      </c>
      <c r="N361" s="2" t="s">
        <v>807</v>
      </c>
      <c r="O361" s="2" t="s">
        <v>827</v>
      </c>
      <c r="Q361" s="2" t="s">
        <v>818</v>
      </c>
      <c r="S361" s="2" t="str">
        <f>IF(F361="PTO",IF(INDEX(PTO!F:F,MATCH(_xlfn.NUMBERVALUE(HRS!C361),PTO!A:A,0),1)=HRS!G361,INDEX(PTO!G:G,MATCH(_xlfn.NUMBERVALUE(HRS!C361),PTO!A:A,0),1)),"")</f>
        <v/>
      </c>
    </row>
    <row r="362" spans="1:19" x14ac:dyDescent="0.2">
      <c r="A362" s="2" t="s">
        <v>798</v>
      </c>
      <c r="B362" s="2" t="s">
        <v>799</v>
      </c>
      <c r="C362" s="2" t="s">
        <v>914</v>
      </c>
      <c r="D362" s="2" t="s">
        <v>915</v>
      </c>
      <c r="E362" s="4">
        <v>44812</v>
      </c>
      <c r="F362" s="2" t="s">
        <v>66</v>
      </c>
      <c r="G362" s="5">
        <v>3.5</v>
      </c>
      <c r="H362" s="2" t="s">
        <v>803</v>
      </c>
      <c r="I362" s="2" t="s">
        <v>823</v>
      </c>
      <c r="J362" s="2" t="s">
        <v>824</v>
      </c>
      <c r="K362" s="2" t="s">
        <v>805</v>
      </c>
      <c r="L362" s="2" t="s">
        <v>806</v>
      </c>
      <c r="M362" s="2" t="s">
        <v>806</v>
      </c>
      <c r="N362" s="2" t="s">
        <v>807</v>
      </c>
      <c r="O362" s="2" t="s">
        <v>827</v>
      </c>
      <c r="Q362" s="2" t="s">
        <v>818</v>
      </c>
      <c r="S362" s="2" t="str">
        <f>IF(F362="PTO",IF(INDEX(PTO!F:F,MATCH(_xlfn.NUMBERVALUE(HRS!C362),PTO!A:A,0),1)=HRS!G362,INDEX(PTO!G:G,MATCH(_xlfn.NUMBERVALUE(HRS!C362),PTO!A:A,0),1)),"")</f>
        <v>ptou</v>
      </c>
    </row>
    <row r="363" spans="1:19" x14ac:dyDescent="0.2">
      <c r="A363" s="2" t="s">
        <v>798</v>
      </c>
      <c r="B363" s="2" t="s">
        <v>799</v>
      </c>
      <c r="C363" s="2" t="s">
        <v>914</v>
      </c>
      <c r="D363" s="2" t="s">
        <v>915</v>
      </c>
      <c r="E363" s="4">
        <v>44812</v>
      </c>
      <c r="F363" s="2" t="s">
        <v>802</v>
      </c>
      <c r="G363" s="5">
        <v>2.2000000000000002</v>
      </c>
      <c r="H363" s="2" t="s">
        <v>803</v>
      </c>
      <c r="I363" s="2" t="s">
        <v>823</v>
      </c>
      <c r="J363" s="2" t="s">
        <v>824</v>
      </c>
      <c r="K363" s="2" t="s">
        <v>805</v>
      </c>
      <c r="L363" s="2" t="s">
        <v>806</v>
      </c>
      <c r="M363" s="2" t="s">
        <v>806</v>
      </c>
      <c r="N363" s="2" t="s">
        <v>807</v>
      </c>
      <c r="O363" s="2" t="s">
        <v>827</v>
      </c>
      <c r="Q363" s="2" t="s">
        <v>818</v>
      </c>
      <c r="S363" s="2" t="str">
        <f>IF(F363="PTO",IF(INDEX(PTO!F:F,MATCH(_xlfn.NUMBERVALUE(HRS!C363),PTO!A:A,0),1)=HRS!G363,INDEX(PTO!G:G,MATCH(_xlfn.NUMBERVALUE(HRS!C363),PTO!A:A,0),1)),"")</f>
        <v/>
      </c>
    </row>
    <row r="364" spans="1:19" x14ac:dyDescent="0.2">
      <c r="A364" s="2" t="s">
        <v>798</v>
      </c>
      <c r="B364" s="2" t="s">
        <v>799</v>
      </c>
      <c r="C364" s="2" t="s">
        <v>914</v>
      </c>
      <c r="D364" s="2" t="s">
        <v>915</v>
      </c>
      <c r="E364" s="4">
        <v>44813</v>
      </c>
      <c r="F364" s="2" t="s">
        <v>66</v>
      </c>
      <c r="G364" s="5">
        <v>5.5</v>
      </c>
      <c r="H364" s="2" t="s">
        <v>803</v>
      </c>
      <c r="I364" s="2" t="s">
        <v>823</v>
      </c>
      <c r="J364" s="2" t="s">
        <v>824</v>
      </c>
      <c r="K364" s="2" t="s">
        <v>805</v>
      </c>
      <c r="L364" s="2" t="s">
        <v>806</v>
      </c>
      <c r="M364" s="2" t="s">
        <v>806</v>
      </c>
      <c r="N364" s="2" t="s">
        <v>807</v>
      </c>
      <c r="O364" s="2" t="s">
        <v>827</v>
      </c>
      <c r="Q364" s="2" t="s">
        <v>818</v>
      </c>
      <c r="S364" s="2" t="b">
        <f>IF(F364="PTO",IF(INDEX(PTO!F:F,MATCH(_xlfn.NUMBERVALUE(HRS!C364),PTO!A:A,0),1)=HRS!G364,INDEX(PTO!G:G,MATCH(_xlfn.NUMBERVALUE(HRS!C364),PTO!A:A,0),1)),"")</f>
        <v>0</v>
      </c>
    </row>
    <row r="365" spans="1:19" x14ac:dyDescent="0.2">
      <c r="A365" s="2" t="s">
        <v>798</v>
      </c>
      <c r="B365" s="2" t="s">
        <v>799</v>
      </c>
      <c r="C365" s="2" t="s">
        <v>914</v>
      </c>
      <c r="D365" s="2" t="s">
        <v>915</v>
      </c>
      <c r="E365" s="4">
        <v>44814</v>
      </c>
      <c r="F365" s="2" t="s">
        <v>802</v>
      </c>
      <c r="G365" s="5">
        <v>10.049989999999999</v>
      </c>
      <c r="H365" s="2" t="s">
        <v>803</v>
      </c>
      <c r="I365" s="2" t="s">
        <v>823</v>
      </c>
      <c r="J365" s="2" t="s">
        <v>824</v>
      </c>
      <c r="K365" s="2" t="s">
        <v>805</v>
      </c>
      <c r="L365" s="2" t="s">
        <v>806</v>
      </c>
      <c r="M365" s="2" t="s">
        <v>806</v>
      </c>
      <c r="N365" s="2" t="s">
        <v>807</v>
      </c>
      <c r="O365" s="2" t="s">
        <v>827</v>
      </c>
      <c r="Q365" s="2" t="s">
        <v>818</v>
      </c>
      <c r="S365" s="2" t="str">
        <f>IF(F365="PTO",IF(INDEX(PTO!F:F,MATCH(_xlfn.NUMBERVALUE(HRS!C365),PTO!A:A,0),1)=HRS!G365,INDEX(PTO!G:G,MATCH(_xlfn.NUMBERVALUE(HRS!C365),PTO!A:A,0),1)),"")</f>
        <v/>
      </c>
    </row>
    <row r="366" spans="1:19" x14ac:dyDescent="0.2">
      <c r="A366" s="2" t="s">
        <v>798</v>
      </c>
      <c r="B366" s="2" t="s">
        <v>799</v>
      </c>
      <c r="C366" s="2" t="s">
        <v>914</v>
      </c>
      <c r="D366" s="2" t="s">
        <v>915</v>
      </c>
      <c r="E366" s="4">
        <v>44815</v>
      </c>
      <c r="F366" s="2" t="s">
        <v>802</v>
      </c>
      <c r="G366" s="5">
        <v>9.1666600000000003</v>
      </c>
      <c r="H366" s="2" t="s">
        <v>803</v>
      </c>
      <c r="I366" s="2" t="s">
        <v>823</v>
      </c>
      <c r="J366" s="2" t="s">
        <v>824</v>
      </c>
      <c r="K366" s="2" t="s">
        <v>805</v>
      </c>
      <c r="L366" s="2" t="s">
        <v>806</v>
      </c>
      <c r="M366" s="2" t="s">
        <v>806</v>
      </c>
      <c r="N366" s="2" t="s">
        <v>807</v>
      </c>
      <c r="O366" s="2" t="s">
        <v>827</v>
      </c>
      <c r="Q366" s="2" t="s">
        <v>818</v>
      </c>
      <c r="S366" s="2" t="str">
        <f>IF(F366="PTO",IF(INDEX(PTO!F:F,MATCH(_xlfn.NUMBERVALUE(HRS!C366),PTO!A:A,0),1)=HRS!G366,INDEX(PTO!G:G,MATCH(_xlfn.NUMBERVALUE(HRS!C366),PTO!A:A,0),1)),"")</f>
        <v/>
      </c>
    </row>
    <row r="367" spans="1:19" x14ac:dyDescent="0.2">
      <c r="A367" s="2" t="s">
        <v>798</v>
      </c>
      <c r="B367" s="2" t="s">
        <v>799</v>
      </c>
      <c r="C367" s="2" t="s">
        <v>916</v>
      </c>
      <c r="D367" s="2" t="s">
        <v>917</v>
      </c>
      <c r="E367" s="4">
        <v>44810</v>
      </c>
      <c r="F367" s="2" t="s">
        <v>802</v>
      </c>
      <c r="G367" s="5">
        <v>8.0500100000000003</v>
      </c>
      <c r="H367" s="2" t="s">
        <v>803</v>
      </c>
      <c r="I367" s="2" t="s">
        <v>813</v>
      </c>
      <c r="J367" s="2" t="s">
        <v>814</v>
      </c>
      <c r="K367" s="2" t="s">
        <v>805</v>
      </c>
      <c r="L367" s="2" t="s">
        <v>806</v>
      </c>
      <c r="M367" s="2" t="s">
        <v>806</v>
      </c>
      <c r="N367" s="2" t="s">
        <v>807</v>
      </c>
      <c r="O367" s="2" t="s">
        <v>827</v>
      </c>
      <c r="Q367" s="2" t="s">
        <v>818</v>
      </c>
      <c r="S367" s="2" t="str">
        <f>IF(F367="PTO",IF(INDEX(PTO!F:F,MATCH(_xlfn.NUMBERVALUE(HRS!C367),PTO!A:A,0),1)=HRS!G367,INDEX(PTO!G:G,MATCH(_xlfn.NUMBERVALUE(HRS!C367),PTO!A:A,0),1)),"")</f>
        <v/>
      </c>
    </row>
    <row r="368" spans="1:19" x14ac:dyDescent="0.2">
      <c r="A368" s="2" t="s">
        <v>798</v>
      </c>
      <c r="B368" s="2" t="s">
        <v>799</v>
      </c>
      <c r="C368" s="2" t="s">
        <v>916</v>
      </c>
      <c r="D368" s="2" t="s">
        <v>917</v>
      </c>
      <c r="E368" s="4">
        <v>44811</v>
      </c>
      <c r="F368" s="2" t="s">
        <v>802</v>
      </c>
      <c r="G368" s="5">
        <v>8.0666700000000002</v>
      </c>
      <c r="H368" s="2" t="s">
        <v>803</v>
      </c>
      <c r="I368" s="2" t="s">
        <v>813</v>
      </c>
      <c r="J368" s="2" t="s">
        <v>814</v>
      </c>
      <c r="K368" s="2" t="s">
        <v>805</v>
      </c>
      <c r="L368" s="2" t="s">
        <v>806</v>
      </c>
      <c r="M368" s="2" t="s">
        <v>806</v>
      </c>
      <c r="N368" s="2" t="s">
        <v>807</v>
      </c>
      <c r="O368" s="2" t="s">
        <v>827</v>
      </c>
      <c r="Q368" s="2" t="s">
        <v>818</v>
      </c>
      <c r="S368" s="2" t="str">
        <f>IF(F368="PTO",IF(INDEX(PTO!F:F,MATCH(_xlfn.NUMBERVALUE(HRS!C368),PTO!A:A,0),1)=HRS!G368,INDEX(PTO!G:G,MATCH(_xlfn.NUMBERVALUE(HRS!C368),PTO!A:A,0),1)),"")</f>
        <v/>
      </c>
    </row>
    <row r="369" spans="1:19" x14ac:dyDescent="0.2">
      <c r="A369" s="2" t="s">
        <v>798</v>
      </c>
      <c r="B369" s="2" t="s">
        <v>799</v>
      </c>
      <c r="C369" s="2" t="s">
        <v>916</v>
      </c>
      <c r="D369" s="2" t="s">
        <v>917</v>
      </c>
      <c r="E369" s="4">
        <v>44812</v>
      </c>
      <c r="F369" s="2" t="s">
        <v>802</v>
      </c>
      <c r="G369" s="5">
        <v>8</v>
      </c>
      <c r="H369" s="2" t="s">
        <v>803</v>
      </c>
      <c r="I369" s="2" t="s">
        <v>813</v>
      </c>
      <c r="J369" s="2" t="s">
        <v>814</v>
      </c>
      <c r="K369" s="2" t="s">
        <v>805</v>
      </c>
      <c r="L369" s="2" t="s">
        <v>806</v>
      </c>
      <c r="M369" s="2" t="s">
        <v>806</v>
      </c>
      <c r="N369" s="2" t="s">
        <v>807</v>
      </c>
      <c r="O369" s="2" t="s">
        <v>827</v>
      </c>
      <c r="Q369" s="2" t="s">
        <v>818</v>
      </c>
      <c r="S369" s="2" t="str">
        <f>IF(F369="PTO",IF(INDEX(PTO!F:F,MATCH(_xlfn.NUMBERVALUE(HRS!C369),PTO!A:A,0),1)=HRS!G369,INDEX(PTO!G:G,MATCH(_xlfn.NUMBERVALUE(HRS!C369),PTO!A:A,0),1)),"")</f>
        <v/>
      </c>
    </row>
    <row r="370" spans="1:19" x14ac:dyDescent="0.2">
      <c r="A370" s="2" t="s">
        <v>798</v>
      </c>
      <c r="B370" s="2" t="s">
        <v>799</v>
      </c>
      <c r="C370" s="2" t="s">
        <v>916</v>
      </c>
      <c r="D370" s="2" t="s">
        <v>917</v>
      </c>
      <c r="E370" s="4">
        <v>44814</v>
      </c>
      <c r="F370" s="2" t="s">
        <v>802</v>
      </c>
      <c r="G370" s="5">
        <v>8.0666700000000002</v>
      </c>
      <c r="H370" s="2" t="s">
        <v>803</v>
      </c>
      <c r="I370" s="2" t="s">
        <v>813</v>
      </c>
      <c r="J370" s="2" t="s">
        <v>814</v>
      </c>
      <c r="K370" s="2" t="s">
        <v>805</v>
      </c>
      <c r="L370" s="2" t="s">
        <v>806</v>
      </c>
      <c r="M370" s="2" t="s">
        <v>806</v>
      </c>
      <c r="N370" s="2" t="s">
        <v>807</v>
      </c>
      <c r="O370" s="2" t="s">
        <v>827</v>
      </c>
      <c r="Q370" s="2" t="s">
        <v>818</v>
      </c>
      <c r="S370" s="2" t="str">
        <f>IF(F370="PTO",IF(INDEX(PTO!F:F,MATCH(_xlfn.NUMBERVALUE(HRS!C370),PTO!A:A,0),1)=HRS!G370,INDEX(PTO!G:G,MATCH(_xlfn.NUMBERVALUE(HRS!C370),PTO!A:A,0),1)),"")</f>
        <v/>
      </c>
    </row>
    <row r="371" spans="1:19" x14ac:dyDescent="0.2">
      <c r="A371" s="2" t="s">
        <v>798</v>
      </c>
      <c r="B371" s="2" t="s">
        <v>799</v>
      </c>
      <c r="C371" s="2" t="s">
        <v>916</v>
      </c>
      <c r="D371" s="2" t="s">
        <v>917</v>
      </c>
      <c r="E371" s="4">
        <v>44815</v>
      </c>
      <c r="F371" s="2" t="s">
        <v>66</v>
      </c>
      <c r="G371" s="5">
        <v>8</v>
      </c>
      <c r="H371" s="2" t="s">
        <v>803</v>
      </c>
      <c r="I371" s="2" t="s">
        <v>813</v>
      </c>
      <c r="J371" s="2" t="s">
        <v>814</v>
      </c>
      <c r="K371" s="2" t="s">
        <v>805</v>
      </c>
      <c r="L371" s="2" t="s">
        <v>806</v>
      </c>
      <c r="M371" s="2" t="s">
        <v>806</v>
      </c>
      <c r="N371" s="2" t="s">
        <v>807</v>
      </c>
      <c r="O371" s="2" t="s">
        <v>827</v>
      </c>
      <c r="Q371" s="2" t="s">
        <v>818</v>
      </c>
      <c r="S371" s="2" t="str">
        <f>IF(F371="PTO",IF(INDEX(PTO!F:F,MATCH(_xlfn.NUMBERVALUE(HRS!C371),PTO!A:A,0),1)=HRS!G371,INDEX(PTO!G:G,MATCH(_xlfn.NUMBERVALUE(HRS!C371),PTO!A:A,0),1)),"")</f>
        <v>ptou</v>
      </c>
    </row>
    <row r="372" spans="1:19" x14ac:dyDescent="0.2">
      <c r="A372" s="2" t="s">
        <v>798</v>
      </c>
      <c r="B372" s="2" t="s">
        <v>799</v>
      </c>
      <c r="C372" s="2" t="s">
        <v>2938</v>
      </c>
      <c r="D372" s="2" t="s">
        <v>2939</v>
      </c>
      <c r="E372" s="4">
        <v>44809</v>
      </c>
      <c r="F372" s="2" t="s">
        <v>66</v>
      </c>
      <c r="G372" s="5">
        <v>8</v>
      </c>
      <c r="H372" s="2" t="s">
        <v>803</v>
      </c>
      <c r="I372" s="2" t="s">
        <v>894</v>
      </c>
      <c r="J372" s="2" t="s">
        <v>895</v>
      </c>
      <c r="K372" s="2" t="s">
        <v>805</v>
      </c>
      <c r="L372" s="2" t="s">
        <v>806</v>
      </c>
      <c r="M372" s="2" t="s">
        <v>806</v>
      </c>
      <c r="N372" s="2" t="s">
        <v>807</v>
      </c>
      <c r="O372" s="2" t="s">
        <v>808</v>
      </c>
      <c r="Q372" s="2" t="s">
        <v>396</v>
      </c>
      <c r="S372" s="2" t="str">
        <f>IF(F372="PTO",IF(INDEX(PTO!F:F,MATCH(_xlfn.NUMBERVALUE(HRS!C372),PTO!A:A,0),1)=HRS!G372,INDEX(PTO!G:G,MATCH(_xlfn.NUMBERVALUE(HRS!C372),PTO!A:A,0),1)),"")</f>
        <v>PTOS</v>
      </c>
    </row>
    <row r="373" spans="1:19" x14ac:dyDescent="0.2">
      <c r="A373" s="2" t="s">
        <v>798</v>
      </c>
      <c r="B373" s="2" t="s">
        <v>799</v>
      </c>
      <c r="C373" s="2" t="s">
        <v>2938</v>
      </c>
      <c r="D373" s="2" t="s">
        <v>2939</v>
      </c>
      <c r="E373" s="4">
        <v>44810</v>
      </c>
      <c r="F373" s="2" t="s">
        <v>802</v>
      </c>
      <c r="G373" s="5">
        <v>8.0000099999999996</v>
      </c>
      <c r="H373" s="2" t="s">
        <v>803</v>
      </c>
      <c r="I373" s="2" t="s">
        <v>894</v>
      </c>
      <c r="J373" s="2" t="s">
        <v>895</v>
      </c>
      <c r="K373" s="2" t="s">
        <v>805</v>
      </c>
      <c r="L373" s="2" t="s">
        <v>806</v>
      </c>
      <c r="M373" s="2" t="s">
        <v>806</v>
      </c>
      <c r="N373" s="2" t="s">
        <v>807</v>
      </c>
      <c r="O373" s="2" t="s">
        <v>808</v>
      </c>
      <c r="Q373" s="2" t="s">
        <v>396</v>
      </c>
      <c r="S373" s="2" t="str">
        <f>IF(F373="PTO",IF(INDEX(PTO!F:F,MATCH(_xlfn.NUMBERVALUE(HRS!C373),PTO!A:A,0),1)=HRS!G373,INDEX(PTO!G:G,MATCH(_xlfn.NUMBERVALUE(HRS!C373),PTO!A:A,0),1)),"")</f>
        <v/>
      </c>
    </row>
    <row r="374" spans="1:19" x14ac:dyDescent="0.2">
      <c r="A374" s="2" t="s">
        <v>798</v>
      </c>
      <c r="B374" s="2" t="s">
        <v>799</v>
      </c>
      <c r="C374" s="2" t="s">
        <v>2938</v>
      </c>
      <c r="D374" s="2" t="s">
        <v>2939</v>
      </c>
      <c r="E374" s="4">
        <v>44811</v>
      </c>
      <c r="F374" s="2" t="s">
        <v>802</v>
      </c>
      <c r="G374" s="5">
        <v>8.0500100000000003</v>
      </c>
      <c r="H374" s="2" t="s">
        <v>803</v>
      </c>
      <c r="I374" s="2" t="s">
        <v>894</v>
      </c>
      <c r="J374" s="2" t="s">
        <v>895</v>
      </c>
      <c r="K374" s="2" t="s">
        <v>805</v>
      </c>
      <c r="L374" s="2" t="s">
        <v>806</v>
      </c>
      <c r="M374" s="2" t="s">
        <v>806</v>
      </c>
      <c r="N374" s="2" t="s">
        <v>807</v>
      </c>
      <c r="O374" s="2" t="s">
        <v>808</v>
      </c>
      <c r="Q374" s="2" t="s">
        <v>396</v>
      </c>
      <c r="S374" s="2" t="str">
        <f>IF(F374="PTO",IF(INDEX(PTO!F:F,MATCH(_xlfn.NUMBERVALUE(HRS!C374),PTO!A:A,0),1)=HRS!G374,INDEX(PTO!G:G,MATCH(_xlfn.NUMBERVALUE(HRS!C374),PTO!A:A,0),1)),"")</f>
        <v/>
      </c>
    </row>
    <row r="375" spans="1:19" x14ac:dyDescent="0.2">
      <c r="A375" s="2" t="s">
        <v>798</v>
      </c>
      <c r="B375" s="2" t="s">
        <v>799</v>
      </c>
      <c r="C375" s="2" t="s">
        <v>2938</v>
      </c>
      <c r="D375" s="2" t="s">
        <v>2939</v>
      </c>
      <c r="E375" s="4">
        <v>44812</v>
      </c>
      <c r="F375" s="2" t="s">
        <v>802</v>
      </c>
      <c r="G375" s="5">
        <v>8.0166699999999995</v>
      </c>
      <c r="H375" s="2" t="s">
        <v>803</v>
      </c>
      <c r="I375" s="2" t="s">
        <v>894</v>
      </c>
      <c r="J375" s="2" t="s">
        <v>895</v>
      </c>
      <c r="K375" s="2" t="s">
        <v>805</v>
      </c>
      <c r="L375" s="2" t="s">
        <v>806</v>
      </c>
      <c r="M375" s="2" t="s">
        <v>806</v>
      </c>
      <c r="N375" s="2" t="s">
        <v>807</v>
      </c>
      <c r="O375" s="2" t="s">
        <v>808</v>
      </c>
      <c r="Q375" s="2" t="s">
        <v>396</v>
      </c>
      <c r="S375" s="2" t="str">
        <f>IF(F375="PTO",IF(INDEX(PTO!F:F,MATCH(_xlfn.NUMBERVALUE(HRS!C375),PTO!A:A,0),1)=HRS!G375,INDEX(PTO!G:G,MATCH(_xlfn.NUMBERVALUE(HRS!C375),PTO!A:A,0),1)),"")</f>
        <v/>
      </c>
    </row>
    <row r="376" spans="1:19" x14ac:dyDescent="0.2">
      <c r="A376" s="2" t="s">
        <v>798</v>
      </c>
      <c r="B376" s="2" t="s">
        <v>799</v>
      </c>
      <c r="C376" s="2" t="s">
        <v>2938</v>
      </c>
      <c r="D376" s="2" t="s">
        <v>2939</v>
      </c>
      <c r="E376" s="4">
        <v>44813</v>
      </c>
      <c r="F376" s="2" t="s">
        <v>802</v>
      </c>
      <c r="G376" s="5">
        <v>3</v>
      </c>
      <c r="H376" s="2" t="s">
        <v>803</v>
      </c>
      <c r="I376" s="2" t="s">
        <v>894</v>
      </c>
      <c r="J376" s="2" t="s">
        <v>895</v>
      </c>
      <c r="K376" s="2" t="s">
        <v>805</v>
      </c>
      <c r="L376" s="2" t="s">
        <v>806</v>
      </c>
      <c r="M376" s="2" t="s">
        <v>806</v>
      </c>
      <c r="N376" s="2" t="s">
        <v>807</v>
      </c>
      <c r="O376" s="2" t="s">
        <v>808</v>
      </c>
      <c r="Q376" s="2" t="s">
        <v>396</v>
      </c>
      <c r="S376" s="2" t="str">
        <f>IF(F376="PTO",IF(INDEX(PTO!F:F,MATCH(_xlfn.NUMBERVALUE(HRS!C376),PTO!A:A,0),1)=HRS!G376,INDEX(PTO!G:G,MATCH(_xlfn.NUMBERVALUE(HRS!C376),PTO!A:A,0),1)),"")</f>
        <v/>
      </c>
    </row>
    <row r="377" spans="1:19" x14ac:dyDescent="0.2">
      <c r="A377" s="2" t="s">
        <v>798</v>
      </c>
      <c r="B377" s="2" t="s">
        <v>799</v>
      </c>
      <c r="C377" s="2" t="s">
        <v>918</v>
      </c>
      <c r="D377" s="2" t="s">
        <v>919</v>
      </c>
      <c r="E377" s="4">
        <v>44810</v>
      </c>
      <c r="F377" s="2" t="s">
        <v>802</v>
      </c>
      <c r="G377" s="5">
        <v>9.9833400000000001</v>
      </c>
      <c r="H377" s="2" t="s">
        <v>803</v>
      </c>
      <c r="I377" s="2" t="s">
        <v>819</v>
      </c>
      <c r="J377" s="2" t="s">
        <v>70</v>
      </c>
      <c r="K377" s="2" t="s">
        <v>805</v>
      </c>
      <c r="L377" s="2" t="s">
        <v>806</v>
      </c>
      <c r="M377" s="2" t="s">
        <v>806</v>
      </c>
      <c r="N377" s="2" t="s">
        <v>807</v>
      </c>
      <c r="O377" s="2" t="s">
        <v>827</v>
      </c>
      <c r="Q377" s="2" t="s">
        <v>201</v>
      </c>
      <c r="S377" s="2" t="str">
        <f>IF(F377="PTO",IF(INDEX(PTO!F:F,MATCH(_xlfn.NUMBERVALUE(HRS!C377),PTO!A:A,0),1)=HRS!G377,INDEX(PTO!G:G,MATCH(_xlfn.NUMBERVALUE(HRS!C377),PTO!A:A,0),1)),"")</f>
        <v/>
      </c>
    </row>
    <row r="378" spans="1:19" x14ac:dyDescent="0.2">
      <c r="A378" s="2" t="s">
        <v>798</v>
      </c>
      <c r="B378" s="2" t="s">
        <v>799</v>
      </c>
      <c r="C378" s="2" t="s">
        <v>918</v>
      </c>
      <c r="D378" s="2" t="s">
        <v>919</v>
      </c>
      <c r="E378" s="4">
        <v>44811</v>
      </c>
      <c r="F378" s="2" t="s">
        <v>802</v>
      </c>
      <c r="G378" s="5">
        <v>10.01667</v>
      </c>
      <c r="H378" s="2" t="s">
        <v>803</v>
      </c>
      <c r="I378" s="2" t="s">
        <v>819</v>
      </c>
      <c r="J378" s="2" t="s">
        <v>70</v>
      </c>
      <c r="K378" s="2" t="s">
        <v>805</v>
      </c>
      <c r="L378" s="2" t="s">
        <v>806</v>
      </c>
      <c r="M378" s="2" t="s">
        <v>806</v>
      </c>
      <c r="N378" s="2" t="s">
        <v>807</v>
      </c>
      <c r="O378" s="2" t="s">
        <v>827</v>
      </c>
      <c r="Q378" s="2" t="s">
        <v>201</v>
      </c>
      <c r="S378" s="2" t="str">
        <f>IF(F378="PTO",IF(INDEX(PTO!F:F,MATCH(_xlfn.NUMBERVALUE(HRS!C378),PTO!A:A,0),1)=HRS!G378,INDEX(PTO!G:G,MATCH(_xlfn.NUMBERVALUE(HRS!C378),PTO!A:A,0),1)),"")</f>
        <v/>
      </c>
    </row>
    <row r="379" spans="1:19" x14ac:dyDescent="0.2">
      <c r="A379" s="2" t="s">
        <v>798</v>
      </c>
      <c r="B379" s="2" t="s">
        <v>799</v>
      </c>
      <c r="C379" s="2" t="s">
        <v>918</v>
      </c>
      <c r="D379" s="2" t="s">
        <v>919</v>
      </c>
      <c r="E379" s="4">
        <v>44812</v>
      </c>
      <c r="F379" s="2" t="s">
        <v>802</v>
      </c>
      <c r="G379" s="5">
        <v>9.9333399999999994</v>
      </c>
      <c r="H379" s="2" t="s">
        <v>803</v>
      </c>
      <c r="I379" s="2" t="s">
        <v>819</v>
      </c>
      <c r="J379" s="2" t="s">
        <v>70</v>
      </c>
      <c r="K379" s="2" t="s">
        <v>805</v>
      </c>
      <c r="L379" s="2" t="s">
        <v>806</v>
      </c>
      <c r="M379" s="2" t="s">
        <v>806</v>
      </c>
      <c r="N379" s="2" t="s">
        <v>807</v>
      </c>
      <c r="O379" s="2" t="s">
        <v>827</v>
      </c>
      <c r="Q379" s="2" t="s">
        <v>201</v>
      </c>
      <c r="S379" s="2" t="str">
        <f>IF(F379="PTO",IF(INDEX(PTO!F:F,MATCH(_xlfn.NUMBERVALUE(HRS!C379),PTO!A:A,0),1)=HRS!G379,INDEX(PTO!G:G,MATCH(_xlfn.NUMBERVALUE(HRS!C379),PTO!A:A,0),1)),"")</f>
        <v/>
      </c>
    </row>
    <row r="380" spans="1:19" x14ac:dyDescent="0.2">
      <c r="A380" s="2" t="s">
        <v>798</v>
      </c>
      <c r="B380" s="2" t="s">
        <v>799</v>
      </c>
      <c r="C380" s="2" t="s">
        <v>918</v>
      </c>
      <c r="D380" s="2" t="s">
        <v>919</v>
      </c>
      <c r="E380" s="4">
        <v>44813</v>
      </c>
      <c r="F380" s="2" t="s">
        <v>802</v>
      </c>
      <c r="G380" s="5">
        <v>10.033329999999999</v>
      </c>
      <c r="H380" s="2" t="s">
        <v>803</v>
      </c>
      <c r="I380" s="2" t="s">
        <v>819</v>
      </c>
      <c r="J380" s="2" t="s">
        <v>70</v>
      </c>
      <c r="K380" s="2" t="s">
        <v>805</v>
      </c>
      <c r="L380" s="2" t="s">
        <v>806</v>
      </c>
      <c r="M380" s="2" t="s">
        <v>806</v>
      </c>
      <c r="N380" s="2" t="s">
        <v>807</v>
      </c>
      <c r="O380" s="2" t="s">
        <v>827</v>
      </c>
      <c r="Q380" s="2" t="s">
        <v>201</v>
      </c>
      <c r="S380" s="2" t="str">
        <f>IF(F380="PTO",IF(INDEX(PTO!F:F,MATCH(_xlfn.NUMBERVALUE(HRS!C380),PTO!A:A,0),1)=HRS!G380,INDEX(PTO!G:G,MATCH(_xlfn.NUMBERVALUE(HRS!C380),PTO!A:A,0),1)),"")</f>
        <v/>
      </c>
    </row>
    <row r="381" spans="1:19" x14ac:dyDescent="0.2">
      <c r="A381" s="2" t="s">
        <v>798</v>
      </c>
      <c r="B381" s="2" t="s">
        <v>799</v>
      </c>
      <c r="C381" s="2" t="s">
        <v>920</v>
      </c>
      <c r="D381" s="2" t="s">
        <v>921</v>
      </c>
      <c r="E381" s="4">
        <v>44810</v>
      </c>
      <c r="F381" s="2" t="s">
        <v>66</v>
      </c>
      <c r="G381" s="5">
        <v>1.5</v>
      </c>
      <c r="H381" s="2" t="s">
        <v>803</v>
      </c>
      <c r="I381" s="2" t="s">
        <v>836</v>
      </c>
      <c r="J381" s="2" t="s">
        <v>837</v>
      </c>
      <c r="K381" s="2" t="s">
        <v>805</v>
      </c>
      <c r="L381" s="2" t="s">
        <v>806</v>
      </c>
      <c r="M381" s="2" t="s">
        <v>806</v>
      </c>
      <c r="N381" s="2" t="s">
        <v>807</v>
      </c>
      <c r="O381" s="2" t="s">
        <v>808</v>
      </c>
      <c r="Q381" s="2" t="s">
        <v>465</v>
      </c>
      <c r="S381" s="2" t="str">
        <f>IF(F381="PTO",IF(INDEX(PTO!F:F,MATCH(_xlfn.NUMBERVALUE(HRS!C381),PTO!A:A,0),1)=HRS!G381,INDEX(PTO!G:G,MATCH(_xlfn.NUMBERVALUE(HRS!C381),PTO!A:A,0),1)),"")</f>
        <v>PTOS</v>
      </c>
    </row>
    <row r="382" spans="1:19" x14ac:dyDescent="0.2">
      <c r="A382" s="2" t="s">
        <v>798</v>
      </c>
      <c r="B382" s="2" t="s">
        <v>799</v>
      </c>
      <c r="C382" s="2" t="s">
        <v>920</v>
      </c>
      <c r="D382" s="2" t="s">
        <v>921</v>
      </c>
      <c r="E382" s="4">
        <v>44810</v>
      </c>
      <c r="F382" s="2" t="s">
        <v>802</v>
      </c>
      <c r="G382" s="5">
        <v>8.6</v>
      </c>
      <c r="H382" s="2" t="s">
        <v>803</v>
      </c>
      <c r="I382" s="2" t="s">
        <v>836</v>
      </c>
      <c r="J382" s="2" t="s">
        <v>837</v>
      </c>
      <c r="K382" s="2" t="s">
        <v>805</v>
      </c>
      <c r="L382" s="2" t="s">
        <v>806</v>
      </c>
      <c r="M382" s="2" t="s">
        <v>806</v>
      </c>
      <c r="N382" s="2" t="s">
        <v>807</v>
      </c>
      <c r="O382" s="2" t="s">
        <v>808</v>
      </c>
      <c r="Q382" s="2" t="s">
        <v>465</v>
      </c>
      <c r="S382" s="2" t="str">
        <f>IF(F382="PTO",IF(INDEX(PTO!F:F,MATCH(_xlfn.NUMBERVALUE(HRS!C382),PTO!A:A,0),1)=HRS!G382,INDEX(PTO!G:G,MATCH(_xlfn.NUMBERVALUE(HRS!C382),PTO!A:A,0),1)),"")</f>
        <v/>
      </c>
    </row>
    <row r="383" spans="1:19" x14ac:dyDescent="0.2">
      <c r="A383" s="2" t="s">
        <v>798</v>
      </c>
      <c r="B383" s="2" t="s">
        <v>799</v>
      </c>
      <c r="C383" s="2" t="s">
        <v>920</v>
      </c>
      <c r="D383" s="2" t="s">
        <v>921</v>
      </c>
      <c r="E383" s="4">
        <v>44811</v>
      </c>
      <c r="F383" s="2" t="s">
        <v>802</v>
      </c>
      <c r="G383" s="5">
        <v>8.0333299999999994</v>
      </c>
      <c r="H383" s="2" t="s">
        <v>803</v>
      </c>
      <c r="I383" s="2" t="s">
        <v>836</v>
      </c>
      <c r="J383" s="2" t="s">
        <v>837</v>
      </c>
      <c r="K383" s="2" t="s">
        <v>805</v>
      </c>
      <c r="L383" s="2" t="s">
        <v>806</v>
      </c>
      <c r="M383" s="2" t="s">
        <v>806</v>
      </c>
      <c r="N383" s="2" t="s">
        <v>807</v>
      </c>
      <c r="O383" s="2" t="s">
        <v>808</v>
      </c>
      <c r="Q383" s="2" t="s">
        <v>465</v>
      </c>
      <c r="S383" s="2" t="str">
        <f>IF(F383="PTO",IF(INDEX(PTO!F:F,MATCH(_xlfn.NUMBERVALUE(HRS!C383),PTO!A:A,0),1)=HRS!G383,INDEX(PTO!G:G,MATCH(_xlfn.NUMBERVALUE(HRS!C383),PTO!A:A,0),1)),"")</f>
        <v/>
      </c>
    </row>
    <row r="384" spans="1:19" x14ac:dyDescent="0.2">
      <c r="A384" s="2" t="s">
        <v>798</v>
      </c>
      <c r="B384" s="2" t="s">
        <v>799</v>
      </c>
      <c r="C384" s="2" t="s">
        <v>920</v>
      </c>
      <c r="D384" s="2" t="s">
        <v>921</v>
      </c>
      <c r="E384" s="4">
        <v>44812</v>
      </c>
      <c r="F384" s="2" t="s">
        <v>66</v>
      </c>
      <c r="G384" s="5">
        <v>2.5</v>
      </c>
      <c r="H384" s="2" t="s">
        <v>803</v>
      </c>
      <c r="I384" s="2" t="s">
        <v>836</v>
      </c>
      <c r="J384" s="2" t="s">
        <v>837</v>
      </c>
      <c r="K384" s="2" t="s">
        <v>805</v>
      </c>
      <c r="L384" s="2" t="s">
        <v>806</v>
      </c>
      <c r="M384" s="2" t="s">
        <v>806</v>
      </c>
      <c r="N384" s="2" t="s">
        <v>807</v>
      </c>
      <c r="O384" s="2" t="s">
        <v>808</v>
      </c>
      <c r="Q384" s="2" t="s">
        <v>465</v>
      </c>
      <c r="S384" s="2" t="b">
        <f>IF(F384="PTO",IF(INDEX(PTO!F:F,MATCH(_xlfn.NUMBERVALUE(HRS!C384),PTO!A:A,0),1)=HRS!G384,INDEX(PTO!G:G,MATCH(_xlfn.NUMBERVALUE(HRS!C384),PTO!A:A,0),1)),"")</f>
        <v>0</v>
      </c>
    </row>
    <row r="385" spans="1:19" x14ac:dyDescent="0.2">
      <c r="A385" s="2" t="s">
        <v>798</v>
      </c>
      <c r="B385" s="2" t="s">
        <v>799</v>
      </c>
      <c r="C385" s="2" t="s">
        <v>920</v>
      </c>
      <c r="D385" s="2" t="s">
        <v>921</v>
      </c>
      <c r="E385" s="4">
        <v>44812</v>
      </c>
      <c r="F385" s="2" t="s">
        <v>802</v>
      </c>
      <c r="G385" s="5">
        <v>6.0333300000000003</v>
      </c>
      <c r="H385" s="2" t="s">
        <v>803</v>
      </c>
      <c r="I385" s="2" t="s">
        <v>836</v>
      </c>
      <c r="J385" s="2" t="s">
        <v>837</v>
      </c>
      <c r="K385" s="2" t="s">
        <v>805</v>
      </c>
      <c r="L385" s="2" t="s">
        <v>806</v>
      </c>
      <c r="M385" s="2" t="s">
        <v>806</v>
      </c>
      <c r="N385" s="2" t="s">
        <v>807</v>
      </c>
      <c r="O385" s="2" t="s">
        <v>808</v>
      </c>
      <c r="Q385" s="2" t="s">
        <v>465</v>
      </c>
      <c r="S385" s="2" t="str">
        <f>IF(F385="PTO",IF(INDEX(PTO!F:F,MATCH(_xlfn.NUMBERVALUE(HRS!C385),PTO!A:A,0),1)=HRS!G385,INDEX(PTO!G:G,MATCH(_xlfn.NUMBERVALUE(HRS!C385),PTO!A:A,0),1)),"")</f>
        <v/>
      </c>
    </row>
    <row r="386" spans="1:19" x14ac:dyDescent="0.2">
      <c r="A386" s="2" t="s">
        <v>798</v>
      </c>
      <c r="B386" s="2" t="s">
        <v>799</v>
      </c>
      <c r="C386" s="2" t="s">
        <v>920</v>
      </c>
      <c r="D386" s="2" t="s">
        <v>921</v>
      </c>
      <c r="E386" s="4">
        <v>44813</v>
      </c>
      <c r="F386" s="2" t="s">
        <v>802</v>
      </c>
      <c r="G386" s="5">
        <v>8.0166699999999995</v>
      </c>
      <c r="H386" s="2" t="s">
        <v>803</v>
      </c>
      <c r="I386" s="2" t="s">
        <v>836</v>
      </c>
      <c r="J386" s="2" t="s">
        <v>837</v>
      </c>
      <c r="K386" s="2" t="s">
        <v>805</v>
      </c>
      <c r="L386" s="2" t="s">
        <v>806</v>
      </c>
      <c r="M386" s="2" t="s">
        <v>806</v>
      </c>
      <c r="N386" s="2" t="s">
        <v>807</v>
      </c>
      <c r="O386" s="2" t="s">
        <v>808</v>
      </c>
      <c r="Q386" s="2" t="s">
        <v>465</v>
      </c>
      <c r="S386" s="2" t="str">
        <f>IF(F386="PTO",IF(INDEX(PTO!F:F,MATCH(_xlfn.NUMBERVALUE(HRS!C386),PTO!A:A,0),1)=HRS!G386,INDEX(PTO!G:G,MATCH(_xlfn.NUMBERVALUE(HRS!C386),PTO!A:A,0),1)),"")</f>
        <v/>
      </c>
    </row>
    <row r="387" spans="1:19" x14ac:dyDescent="0.2">
      <c r="A387" s="2" t="s">
        <v>798</v>
      </c>
      <c r="B387" s="2" t="s">
        <v>799</v>
      </c>
      <c r="C387" s="2" t="s">
        <v>922</v>
      </c>
      <c r="D387" s="2" t="s">
        <v>923</v>
      </c>
      <c r="E387" s="4">
        <v>44810</v>
      </c>
      <c r="F387" s="2" t="s">
        <v>802</v>
      </c>
      <c r="G387" s="5">
        <v>8.9333399999999994</v>
      </c>
      <c r="H387" s="2" t="s">
        <v>803</v>
      </c>
      <c r="I387" s="2" t="s">
        <v>836</v>
      </c>
      <c r="J387" s="2" t="s">
        <v>837</v>
      </c>
      <c r="K387" s="2" t="s">
        <v>805</v>
      </c>
      <c r="L387" s="2" t="s">
        <v>3155</v>
      </c>
      <c r="M387" s="2" t="s">
        <v>3156</v>
      </c>
      <c r="N387" s="2" t="s">
        <v>807</v>
      </c>
      <c r="O387" s="2" t="s">
        <v>808</v>
      </c>
      <c r="Q387" s="2" t="s">
        <v>465</v>
      </c>
      <c r="S387" s="2" t="str">
        <f>IF(F387="PTO",IF(INDEX(PTO!F:F,MATCH(_xlfn.NUMBERVALUE(HRS!C387),PTO!A:A,0),1)=HRS!G387,INDEX(PTO!G:G,MATCH(_xlfn.NUMBERVALUE(HRS!C387),PTO!A:A,0),1)),"")</f>
        <v/>
      </c>
    </row>
    <row r="388" spans="1:19" x14ac:dyDescent="0.2">
      <c r="A388" s="2" t="s">
        <v>798</v>
      </c>
      <c r="B388" s="2" t="s">
        <v>799</v>
      </c>
      <c r="C388" s="2" t="s">
        <v>922</v>
      </c>
      <c r="D388" s="2" t="s">
        <v>923</v>
      </c>
      <c r="E388" s="4">
        <v>44811</v>
      </c>
      <c r="F388" s="2" t="s">
        <v>802</v>
      </c>
      <c r="G388" s="5">
        <v>7.9833299999999996</v>
      </c>
      <c r="H388" s="2" t="s">
        <v>803</v>
      </c>
      <c r="I388" s="2" t="s">
        <v>836</v>
      </c>
      <c r="J388" s="2" t="s">
        <v>837</v>
      </c>
      <c r="K388" s="2" t="s">
        <v>805</v>
      </c>
      <c r="L388" s="2" t="s">
        <v>3155</v>
      </c>
      <c r="M388" s="2" t="s">
        <v>3156</v>
      </c>
      <c r="N388" s="2" t="s">
        <v>807</v>
      </c>
      <c r="O388" s="2" t="s">
        <v>808</v>
      </c>
      <c r="Q388" s="2" t="s">
        <v>465</v>
      </c>
      <c r="S388" s="2" t="str">
        <f>IF(F388="PTO",IF(INDEX(PTO!F:F,MATCH(_xlfn.NUMBERVALUE(HRS!C388),PTO!A:A,0),1)=HRS!G388,INDEX(PTO!G:G,MATCH(_xlfn.NUMBERVALUE(HRS!C388),PTO!A:A,0),1)),"")</f>
        <v/>
      </c>
    </row>
    <row r="389" spans="1:19" x14ac:dyDescent="0.2">
      <c r="A389" s="2" t="s">
        <v>798</v>
      </c>
      <c r="B389" s="2" t="s">
        <v>799</v>
      </c>
      <c r="C389" s="2" t="s">
        <v>922</v>
      </c>
      <c r="D389" s="2" t="s">
        <v>923</v>
      </c>
      <c r="E389" s="4">
        <v>44812</v>
      </c>
      <c r="F389" s="2" t="s">
        <v>802</v>
      </c>
      <c r="G389" s="5">
        <v>7.6833200000000001</v>
      </c>
      <c r="H389" s="2" t="s">
        <v>803</v>
      </c>
      <c r="I389" s="2" t="s">
        <v>836</v>
      </c>
      <c r="J389" s="2" t="s">
        <v>837</v>
      </c>
      <c r="K389" s="2" t="s">
        <v>805</v>
      </c>
      <c r="L389" s="2" t="s">
        <v>3155</v>
      </c>
      <c r="M389" s="2" t="s">
        <v>3156</v>
      </c>
      <c r="N389" s="2" t="s">
        <v>807</v>
      </c>
      <c r="O389" s="2" t="s">
        <v>808</v>
      </c>
      <c r="Q389" s="2" t="s">
        <v>465</v>
      </c>
      <c r="S389" s="2" t="str">
        <f>IF(F389="PTO",IF(INDEX(PTO!F:F,MATCH(_xlfn.NUMBERVALUE(HRS!C389),PTO!A:A,0),1)=HRS!G389,INDEX(PTO!G:G,MATCH(_xlfn.NUMBERVALUE(HRS!C389),PTO!A:A,0),1)),"")</f>
        <v/>
      </c>
    </row>
    <row r="390" spans="1:19" x14ac:dyDescent="0.2">
      <c r="A390" s="2" t="s">
        <v>798</v>
      </c>
      <c r="B390" s="2" t="s">
        <v>799</v>
      </c>
      <c r="C390" s="2" t="s">
        <v>922</v>
      </c>
      <c r="D390" s="2" t="s">
        <v>923</v>
      </c>
      <c r="E390" s="4">
        <v>44813</v>
      </c>
      <c r="F390" s="2" t="s">
        <v>66</v>
      </c>
      <c r="G390" s="5">
        <v>2</v>
      </c>
      <c r="H390" s="2" t="s">
        <v>803</v>
      </c>
      <c r="I390" s="2" t="s">
        <v>836</v>
      </c>
      <c r="J390" s="2" t="s">
        <v>837</v>
      </c>
      <c r="K390" s="2" t="s">
        <v>805</v>
      </c>
      <c r="L390" s="2" t="s">
        <v>3155</v>
      </c>
      <c r="M390" s="2" t="s">
        <v>3156</v>
      </c>
      <c r="N390" s="2" t="s">
        <v>807</v>
      </c>
      <c r="O390" s="2" t="s">
        <v>808</v>
      </c>
      <c r="Q390" s="2" t="s">
        <v>465</v>
      </c>
      <c r="S390" s="2" t="e">
        <f>IF(F390="PTO",IF(INDEX(PTO!F:F,MATCH(_xlfn.NUMBERVALUE(HRS!C390),PTO!A:A,0),1)=HRS!G390,INDEX(PTO!G:G,MATCH(_xlfn.NUMBERVALUE(HRS!C390),PTO!A:A,0),1)),"")</f>
        <v>#N/A</v>
      </c>
    </row>
    <row r="391" spans="1:19" x14ac:dyDescent="0.2">
      <c r="A391" s="2" t="s">
        <v>798</v>
      </c>
      <c r="B391" s="2" t="s">
        <v>799</v>
      </c>
      <c r="C391" s="2" t="s">
        <v>922</v>
      </c>
      <c r="D391" s="2" t="s">
        <v>923</v>
      </c>
      <c r="E391" s="4">
        <v>44813</v>
      </c>
      <c r="F391" s="2" t="s">
        <v>802</v>
      </c>
      <c r="G391" s="5">
        <v>6.0333399999999999</v>
      </c>
      <c r="H391" s="2" t="s">
        <v>803</v>
      </c>
      <c r="I391" s="2" t="s">
        <v>836</v>
      </c>
      <c r="J391" s="2" t="s">
        <v>837</v>
      </c>
      <c r="K391" s="2" t="s">
        <v>805</v>
      </c>
      <c r="L391" s="2" t="s">
        <v>3155</v>
      </c>
      <c r="M391" s="2" t="s">
        <v>3156</v>
      </c>
      <c r="N391" s="2" t="s">
        <v>807</v>
      </c>
      <c r="O391" s="2" t="s">
        <v>808</v>
      </c>
      <c r="Q391" s="2" t="s">
        <v>465</v>
      </c>
      <c r="S391" s="2" t="str">
        <f>IF(F391="PTO",IF(INDEX(PTO!F:F,MATCH(_xlfn.NUMBERVALUE(HRS!C391),PTO!A:A,0),1)=HRS!G391,INDEX(PTO!G:G,MATCH(_xlfn.NUMBERVALUE(HRS!C391),PTO!A:A,0),1)),"")</f>
        <v/>
      </c>
    </row>
    <row r="392" spans="1:19" x14ac:dyDescent="0.2">
      <c r="A392" s="2" t="s">
        <v>798</v>
      </c>
      <c r="B392" s="2" t="s">
        <v>799</v>
      </c>
      <c r="C392" s="2" t="s">
        <v>3314</v>
      </c>
      <c r="D392" s="2" t="s">
        <v>3315</v>
      </c>
      <c r="E392" s="4">
        <v>44809</v>
      </c>
      <c r="F392" s="2" t="s">
        <v>802</v>
      </c>
      <c r="G392" s="5">
        <v>8.1666600000000003</v>
      </c>
      <c r="H392" s="2" t="s">
        <v>803</v>
      </c>
      <c r="I392" s="2" t="s">
        <v>813</v>
      </c>
      <c r="J392" s="2" t="s">
        <v>814</v>
      </c>
      <c r="K392" s="2" t="s">
        <v>805</v>
      </c>
      <c r="L392" s="2" t="s">
        <v>806</v>
      </c>
      <c r="M392" s="2" t="s">
        <v>806</v>
      </c>
      <c r="N392" s="2" t="s">
        <v>807</v>
      </c>
      <c r="O392" s="2" t="s">
        <v>827</v>
      </c>
      <c r="Q392" s="2" t="s">
        <v>818</v>
      </c>
      <c r="S392" s="2" t="str">
        <f>IF(F392="PTO",IF(INDEX(PTO!F:F,MATCH(_xlfn.NUMBERVALUE(HRS!C392),PTO!A:A,0),1)=HRS!G392,INDEX(PTO!G:G,MATCH(_xlfn.NUMBERVALUE(HRS!C392),PTO!A:A,0),1)),"")</f>
        <v/>
      </c>
    </row>
    <row r="393" spans="1:19" x14ac:dyDescent="0.2">
      <c r="A393" s="2" t="s">
        <v>798</v>
      </c>
      <c r="B393" s="2" t="s">
        <v>799</v>
      </c>
      <c r="C393" s="2" t="s">
        <v>3314</v>
      </c>
      <c r="D393" s="2" t="s">
        <v>3315</v>
      </c>
      <c r="E393" s="4">
        <v>44810</v>
      </c>
      <c r="F393" s="2" t="s">
        <v>802</v>
      </c>
      <c r="G393" s="5">
        <v>8.1</v>
      </c>
      <c r="H393" s="2" t="s">
        <v>803</v>
      </c>
      <c r="I393" s="2" t="s">
        <v>813</v>
      </c>
      <c r="J393" s="2" t="s">
        <v>814</v>
      </c>
      <c r="K393" s="2" t="s">
        <v>805</v>
      </c>
      <c r="L393" s="2" t="s">
        <v>806</v>
      </c>
      <c r="M393" s="2" t="s">
        <v>806</v>
      </c>
      <c r="N393" s="2" t="s">
        <v>807</v>
      </c>
      <c r="O393" s="2" t="s">
        <v>827</v>
      </c>
      <c r="Q393" s="2" t="s">
        <v>818</v>
      </c>
      <c r="S393" s="2" t="str">
        <f>IF(F393="PTO",IF(INDEX(PTO!F:F,MATCH(_xlfn.NUMBERVALUE(HRS!C393),PTO!A:A,0),1)=HRS!G393,INDEX(PTO!G:G,MATCH(_xlfn.NUMBERVALUE(HRS!C393),PTO!A:A,0),1)),"")</f>
        <v/>
      </c>
    </row>
    <row r="394" spans="1:19" x14ac:dyDescent="0.2">
      <c r="A394" s="2" t="s">
        <v>798</v>
      </c>
      <c r="B394" s="2" t="s">
        <v>799</v>
      </c>
      <c r="C394" s="2" t="s">
        <v>3314</v>
      </c>
      <c r="D394" s="2" t="s">
        <v>3315</v>
      </c>
      <c r="E394" s="4">
        <v>44811</v>
      </c>
      <c r="F394" s="2" t="s">
        <v>802</v>
      </c>
      <c r="G394" s="5">
        <v>8.25</v>
      </c>
      <c r="H394" s="2" t="s">
        <v>803</v>
      </c>
      <c r="I394" s="2" t="s">
        <v>813</v>
      </c>
      <c r="J394" s="2" t="s">
        <v>814</v>
      </c>
      <c r="K394" s="2" t="s">
        <v>805</v>
      </c>
      <c r="L394" s="2" t="s">
        <v>806</v>
      </c>
      <c r="M394" s="2" t="s">
        <v>806</v>
      </c>
      <c r="N394" s="2" t="s">
        <v>807</v>
      </c>
      <c r="O394" s="2" t="s">
        <v>827</v>
      </c>
      <c r="Q394" s="2" t="s">
        <v>818</v>
      </c>
      <c r="S394" s="2" t="str">
        <f>IF(F394="PTO",IF(INDEX(PTO!F:F,MATCH(_xlfn.NUMBERVALUE(HRS!C394),PTO!A:A,0),1)=HRS!G394,INDEX(PTO!G:G,MATCH(_xlfn.NUMBERVALUE(HRS!C394),PTO!A:A,0),1)),"")</f>
        <v/>
      </c>
    </row>
    <row r="395" spans="1:19" x14ac:dyDescent="0.2">
      <c r="A395" s="2" t="s">
        <v>798</v>
      </c>
      <c r="B395" s="2" t="s">
        <v>799</v>
      </c>
      <c r="C395" s="2" t="s">
        <v>3314</v>
      </c>
      <c r="D395" s="2" t="s">
        <v>3315</v>
      </c>
      <c r="E395" s="4">
        <v>44812</v>
      </c>
      <c r="F395" s="2" t="s">
        <v>802</v>
      </c>
      <c r="G395" s="5">
        <v>7.5166700000000004</v>
      </c>
      <c r="H395" s="2" t="s">
        <v>803</v>
      </c>
      <c r="I395" s="2" t="s">
        <v>813</v>
      </c>
      <c r="J395" s="2" t="s">
        <v>814</v>
      </c>
      <c r="K395" s="2" t="s">
        <v>805</v>
      </c>
      <c r="L395" s="2" t="s">
        <v>806</v>
      </c>
      <c r="M395" s="2" t="s">
        <v>806</v>
      </c>
      <c r="N395" s="2" t="s">
        <v>807</v>
      </c>
      <c r="O395" s="2" t="s">
        <v>827</v>
      </c>
      <c r="Q395" s="2" t="s">
        <v>818</v>
      </c>
      <c r="S395" s="2" t="str">
        <f>IF(F395="PTO",IF(INDEX(PTO!F:F,MATCH(_xlfn.NUMBERVALUE(HRS!C395),PTO!A:A,0),1)=HRS!G395,INDEX(PTO!G:G,MATCH(_xlfn.NUMBERVALUE(HRS!C395),PTO!A:A,0),1)),"")</f>
        <v/>
      </c>
    </row>
    <row r="396" spans="1:19" x14ac:dyDescent="0.2">
      <c r="A396" s="2" t="s">
        <v>798</v>
      </c>
      <c r="B396" s="2" t="s">
        <v>799</v>
      </c>
      <c r="C396" s="2" t="s">
        <v>3314</v>
      </c>
      <c r="D396" s="2" t="s">
        <v>3315</v>
      </c>
      <c r="E396" s="4">
        <v>44813</v>
      </c>
      <c r="F396" s="2" t="s">
        <v>802</v>
      </c>
      <c r="G396" s="5">
        <v>7.9666699999999997</v>
      </c>
      <c r="H396" s="2" t="s">
        <v>803</v>
      </c>
      <c r="I396" s="2" t="s">
        <v>813</v>
      </c>
      <c r="J396" s="2" t="s">
        <v>814</v>
      </c>
      <c r="K396" s="2" t="s">
        <v>805</v>
      </c>
      <c r="L396" s="2" t="s">
        <v>806</v>
      </c>
      <c r="M396" s="2" t="s">
        <v>806</v>
      </c>
      <c r="N396" s="2" t="s">
        <v>807</v>
      </c>
      <c r="O396" s="2" t="s">
        <v>827</v>
      </c>
      <c r="Q396" s="2" t="s">
        <v>818</v>
      </c>
      <c r="S396" s="2" t="str">
        <f>IF(F396="PTO",IF(INDEX(PTO!F:F,MATCH(_xlfn.NUMBERVALUE(HRS!C396),PTO!A:A,0),1)=HRS!G396,INDEX(PTO!G:G,MATCH(_xlfn.NUMBERVALUE(HRS!C396),PTO!A:A,0),1)),"")</f>
        <v/>
      </c>
    </row>
    <row r="397" spans="1:19" x14ac:dyDescent="0.2">
      <c r="A397" s="2" t="s">
        <v>798</v>
      </c>
      <c r="B397" s="2" t="s">
        <v>799</v>
      </c>
      <c r="C397" s="2" t="s">
        <v>3314</v>
      </c>
      <c r="D397" s="2" t="s">
        <v>3315</v>
      </c>
      <c r="E397" s="4">
        <v>44813</v>
      </c>
      <c r="F397" s="2" t="s">
        <v>3980</v>
      </c>
      <c r="G397" s="5">
        <v>0.25</v>
      </c>
      <c r="H397" s="2" t="s">
        <v>803</v>
      </c>
      <c r="I397" s="2" t="s">
        <v>813</v>
      </c>
      <c r="J397" s="2" t="s">
        <v>814</v>
      </c>
      <c r="K397" s="2" t="s">
        <v>805</v>
      </c>
      <c r="L397" s="2" t="s">
        <v>806</v>
      </c>
      <c r="M397" s="2" t="s">
        <v>806</v>
      </c>
      <c r="N397" s="2" t="s">
        <v>807</v>
      </c>
      <c r="O397" s="2" t="s">
        <v>827</v>
      </c>
      <c r="Q397" s="2" t="s">
        <v>818</v>
      </c>
      <c r="S397" s="2" t="str">
        <f>IF(F397="PTO",IF(INDEX(PTO!F:F,MATCH(_xlfn.NUMBERVALUE(HRS!C397),PTO!A:A,0),1)=HRS!G397,INDEX(PTO!G:G,MATCH(_xlfn.NUMBERVALUE(HRS!C397),PTO!A:A,0),1)),"")</f>
        <v/>
      </c>
    </row>
    <row r="398" spans="1:19" x14ac:dyDescent="0.2">
      <c r="A398" s="2" t="s">
        <v>798</v>
      </c>
      <c r="B398" s="2" t="s">
        <v>799</v>
      </c>
      <c r="C398" s="2" t="s">
        <v>924</v>
      </c>
      <c r="D398" s="2" t="s">
        <v>925</v>
      </c>
      <c r="E398" s="4">
        <v>44809</v>
      </c>
      <c r="F398" s="2" t="s">
        <v>66</v>
      </c>
      <c r="G398" s="5">
        <v>8</v>
      </c>
      <c r="H398" s="2" t="s">
        <v>803</v>
      </c>
      <c r="I398" s="2" t="s">
        <v>894</v>
      </c>
      <c r="J398" s="2" t="s">
        <v>895</v>
      </c>
      <c r="K398" s="2" t="s">
        <v>805</v>
      </c>
      <c r="L398" s="2" t="s">
        <v>806</v>
      </c>
      <c r="M398" s="2" t="s">
        <v>806</v>
      </c>
      <c r="N398" s="2" t="s">
        <v>807</v>
      </c>
      <c r="O398" s="2" t="s">
        <v>808</v>
      </c>
      <c r="Q398" s="2" t="s">
        <v>396</v>
      </c>
      <c r="S398" s="2" t="str">
        <f>IF(F398="PTO",IF(INDEX(PTO!F:F,MATCH(_xlfn.NUMBERVALUE(HRS!C398),PTO!A:A,0),1)=HRS!G398,INDEX(PTO!G:G,MATCH(_xlfn.NUMBERVALUE(HRS!C398),PTO!A:A,0),1)),"")</f>
        <v>PTOS</v>
      </c>
    </row>
    <row r="399" spans="1:19" x14ac:dyDescent="0.2">
      <c r="A399" s="2" t="s">
        <v>798</v>
      </c>
      <c r="B399" s="2" t="s">
        <v>799</v>
      </c>
      <c r="C399" s="2" t="s">
        <v>924</v>
      </c>
      <c r="D399" s="2" t="s">
        <v>925</v>
      </c>
      <c r="E399" s="4">
        <v>44810</v>
      </c>
      <c r="F399" s="2" t="s">
        <v>802</v>
      </c>
      <c r="G399" s="5">
        <v>8.0333299999999994</v>
      </c>
      <c r="H399" s="2" t="s">
        <v>803</v>
      </c>
      <c r="I399" s="2" t="s">
        <v>894</v>
      </c>
      <c r="J399" s="2" t="s">
        <v>895</v>
      </c>
      <c r="K399" s="2" t="s">
        <v>805</v>
      </c>
      <c r="L399" s="2" t="s">
        <v>806</v>
      </c>
      <c r="M399" s="2" t="s">
        <v>806</v>
      </c>
      <c r="N399" s="2" t="s">
        <v>807</v>
      </c>
      <c r="O399" s="2" t="s">
        <v>808</v>
      </c>
      <c r="Q399" s="2" t="s">
        <v>396</v>
      </c>
      <c r="S399" s="2" t="str">
        <f>IF(F399="PTO",IF(INDEX(PTO!F:F,MATCH(_xlfn.NUMBERVALUE(HRS!C399),PTO!A:A,0),1)=HRS!G399,INDEX(PTO!G:G,MATCH(_xlfn.NUMBERVALUE(HRS!C399),PTO!A:A,0),1)),"")</f>
        <v/>
      </c>
    </row>
    <row r="400" spans="1:19" x14ac:dyDescent="0.2">
      <c r="A400" s="2" t="s">
        <v>798</v>
      </c>
      <c r="B400" s="2" t="s">
        <v>799</v>
      </c>
      <c r="C400" s="2" t="s">
        <v>924</v>
      </c>
      <c r="D400" s="2" t="s">
        <v>925</v>
      </c>
      <c r="E400" s="4">
        <v>44811</v>
      </c>
      <c r="F400" s="2" t="s">
        <v>802</v>
      </c>
      <c r="G400" s="5">
        <v>8.0166599999999999</v>
      </c>
      <c r="H400" s="2" t="s">
        <v>803</v>
      </c>
      <c r="I400" s="2" t="s">
        <v>894</v>
      </c>
      <c r="J400" s="2" t="s">
        <v>895</v>
      </c>
      <c r="K400" s="2" t="s">
        <v>805</v>
      </c>
      <c r="L400" s="2" t="s">
        <v>806</v>
      </c>
      <c r="M400" s="2" t="s">
        <v>806</v>
      </c>
      <c r="N400" s="2" t="s">
        <v>807</v>
      </c>
      <c r="O400" s="2" t="s">
        <v>808</v>
      </c>
      <c r="Q400" s="2" t="s">
        <v>396</v>
      </c>
      <c r="S400" s="2" t="str">
        <f>IF(F400="PTO",IF(INDEX(PTO!F:F,MATCH(_xlfn.NUMBERVALUE(HRS!C400),PTO!A:A,0),1)=HRS!G400,INDEX(PTO!G:G,MATCH(_xlfn.NUMBERVALUE(HRS!C400),PTO!A:A,0),1)),"")</f>
        <v/>
      </c>
    </row>
    <row r="401" spans="1:19" x14ac:dyDescent="0.2">
      <c r="A401" s="2" t="s">
        <v>798</v>
      </c>
      <c r="B401" s="2" t="s">
        <v>799</v>
      </c>
      <c r="C401" s="2" t="s">
        <v>924</v>
      </c>
      <c r="D401" s="2" t="s">
        <v>925</v>
      </c>
      <c r="E401" s="4">
        <v>44812</v>
      </c>
      <c r="F401" s="2" t="s">
        <v>802</v>
      </c>
      <c r="G401" s="5">
        <v>7.8166700000000002</v>
      </c>
      <c r="H401" s="2" t="s">
        <v>803</v>
      </c>
      <c r="I401" s="2" t="s">
        <v>894</v>
      </c>
      <c r="J401" s="2" t="s">
        <v>895</v>
      </c>
      <c r="K401" s="2" t="s">
        <v>805</v>
      </c>
      <c r="L401" s="2" t="s">
        <v>806</v>
      </c>
      <c r="M401" s="2" t="s">
        <v>806</v>
      </c>
      <c r="N401" s="2" t="s">
        <v>807</v>
      </c>
      <c r="O401" s="2" t="s">
        <v>808</v>
      </c>
      <c r="Q401" s="2" t="s">
        <v>396</v>
      </c>
      <c r="S401" s="2" t="str">
        <f>IF(F401="PTO",IF(INDEX(PTO!F:F,MATCH(_xlfn.NUMBERVALUE(HRS!C401),PTO!A:A,0),1)=HRS!G401,INDEX(PTO!G:G,MATCH(_xlfn.NUMBERVALUE(HRS!C401),PTO!A:A,0),1)),"")</f>
        <v/>
      </c>
    </row>
    <row r="402" spans="1:19" x14ac:dyDescent="0.2">
      <c r="A402" s="2" t="s">
        <v>798</v>
      </c>
      <c r="B402" s="2" t="s">
        <v>799</v>
      </c>
      <c r="C402" s="2" t="s">
        <v>924</v>
      </c>
      <c r="D402" s="2" t="s">
        <v>925</v>
      </c>
      <c r="E402" s="4">
        <v>44813</v>
      </c>
      <c r="F402" s="2" t="s">
        <v>802</v>
      </c>
      <c r="G402" s="5">
        <v>8</v>
      </c>
      <c r="H402" s="2" t="s">
        <v>803</v>
      </c>
      <c r="I402" s="2" t="s">
        <v>894</v>
      </c>
      <c r="J402" s="2" t="s">
        <v>895</v>
      </c>
      <c r="K402" s="2" t="s">
        <v>805</v>
      </c>
      <c r="L402" s="2" t="s">
        <v>806</v>
      </c>
      <c r="M402" s="2" t="s">
        <v>806</v>
      </c>
      <c r="N402" s="2" t="s">
        <v>807</v>
      </c>
      <c r="O402" s="2" t="s">
        <v>808</v>
      </c>
      <c r="Q402" s="2" t="s">
        <v>396</v>
      </c>
      <c r="S402" s="2" t="str">
        <f>IF(F402="PTO",IF(INDEX(PTO!F:F,MATCH(_xlfn.NUMBERVALUE(HRS!C402),PTO!A:A,0),1)=HRS!G402,INDEX(PTO!G:G,MATCH(_xlfn.NUMBERVALUE(HRS!C402),PTO!A:A,0),1)),"")</f>
        <v/>
      </c>
    </row>
    <row r="403" spans="1:19" x14ac:dyDescent="0.2">
      <c r="A403" s="2" t="s">
        <v>798</v>
      </c>
      <c r="B403" s="2" t="s">
        <v>799</v>
      </c>
      <c r="C403" s="2" t="s">
        <v>926</v>
      </c>
      <c r="D403" s="2" t="s">
        <v>927</v>
      </c>
      <c r="E403" s="4">
        <v>44810</v>
      </c>
      <c r="F403" s="2" t="s">
        <v>802</v>
      </c>
      <c r="G403" s="5">
        <v>10.08333</v>
      </c>
      <c r="H403" s="2" t="s">
        <v>803</v>
      </c>
      <c r="I403" s="2" t="s">
        <v>845</v>
      </c>
      <c r="J403" s="2" t="s">
        <v>846</v>
      </c>
      <c r="K403" s="2" t="s">
        <v>805</v>
      </c>
      <c r="L403" s="2" t="s">
        <v>806</v>
      </c>
      <c r="M403" s="2" t="s">
        <v>806</v>
      </c>
      <c r="N403" s="2" t="s">
        <v>807</v>
      </c>
      <c r="O403" s="2" t="s">
        <v>808</v>
      </c>
      <c r="Q403" s="2" t="s">
        <v>465</v>
      </c>
      <c r="S403" s="2" t="str">
        <f>IF(F403="PTO",IF(INDEX(PTO!F:F,MATCH(_xlfn.NUMBERVALUE(HRS!C403),PTO!A:A,0),1)=HRS!G403,INDEX(PTO!G:G,MATCH(_xlfn.NUMBERVALUE(HRS!C403),PTO!A:A,0),1)),"")</f>
        <v/>
      </c>
    </row>
    <row r="404" spans="1:19" x14ac:dyDescent="0.2">
      <c r="A404" s="2" t="s">
        <v>798</v>
      </c>
      <c r="B404" s="2" t="s">
        <v>799</v>
      </c>
      <c r="C404" s="2" t="s">
        <v>926</v>
      </c>
      <c r="D404" s="2" t="s">
        <v>927</v>
      </c>
      <c r="E404" s="4">
        <v>44811</v>
      </c>
      <c r="F404" s="2" t="s">
        <v>802</v>
      </c>
      <c r="G404" s="5">
        <v>4.3499999999999996</v>
      </c>
      <c r="H404" s="2" t="s">
        <v>803</v>
      </c>
      <c r="I404" s="2" t="s">
        <v>845</v>
      </c>
      <c r="J404" s="2" t="s">
        <v>846</v>
      </c>
      <c r="K404" s="2" t="s">
        <v>805</v>
      </c>
      <c r="L404" s="2" t="s">
        <v>806</v>
      </c>
      <c r="M404" s="2" t="s">
        <v>806</v>
      </c>
      <c r="N404" s="2" t="s">
        <v>807</v>
      </c>
      <c r="O404" s="2" t="s">
        <v>808</v>
      </c>
      <c r="Q404" s="2" t="s">
        <v>465</v>
      </c>
      <c r="S404" s="2" t="str">
        <f>IF(F404="PTO",IF(INDEX(PTO!F:F,MATCH(_xlfn.NUMBERVALUE(HRS!C404),PTO!A:A,0),1)=HRS!G404,INDEX(PTO!G:G,MATCH(_xlfn.NUMBERVALUE(HRS!C404),PTO!A:A,0),1)),"")</f>
        <v/>
      </c>
    </row>
    <row r="405" spans="1:19" x14ac:dyDescent="0.2">
      <c r="A405" s="2" t="s">
        <v>798</v>
      </c>
      <c r="B405" s="2" t="s">
        <v>799</v>
      </c>
      <c r="C405" s="2" t="s">
        <v>926</v>
      </c>
      <c r="D405" s="2" t="s">
        <v>927</v>
      </c>
      <c r="E405" s="4">
        <v>44812</v>
      </c>
      <c r="F405" s="2" t="s">
        <v>802</v>
      </c>
      <c r="G405" s="5">
        <v>8.09999</v>
      </c>
      <c r="H405" s="2" t="s">
        <v>803</v>
      </c>
      <c r="I405" s="2" t="s">
        <v>845</v>
      </c>
      <c r="J405" s="2" t="s">
        <v>846</v>
      </c>
      <c r="K405" s="2" t="s">
        <v>805</v>
      </c>
      <c r="L405" s="2" t="s">
        <v>806</v>
      </c>
      <c r="M405" s="2" t="s">
        <v>806</v>
      </c>
      <c r="N405" s="2" t="s">
        <v>807</v>
      </c>
      <c r="O405" s="2" t="s">
        <v>808</v>
      </c>
      <c r="Q405" s="2" t="s">
        <v>465</v>
      </c>
      <c r="S405" s="2" t="str">
        <f>IF(F405="PTO",IF(INDEX(PTO!F:F,MATCH(_xlfn.NUMBERVALUE(HRS!C405),PTO!A:A,0),1)=HRS!G405,INDEX(PTO!G:G,MATCH(_xlfn.NUMBERVALUE(HRS!C405),PTO!A:A,0),1)),"")</f>
        <v/>
      </c>
    </row>
    <row r="406" spans="1:19" x14ac:dyDescent="0.2">
      <c r="A406" s="2" t="s">
        <v>798</v>
      </c>
      <c r="B406" s="2" t="s">
        <v>799</v>
      </c>
      <c r="C406" s="2" t="s">
        <v>926</v>
      </c>
      <c r="D406" s="2" t="s">
        <v>927</v>
      </c>
      <c r="E406" s="4">
        <v>44813</v>
      </c>
      <c r="F406" s="2" t="s">
        <v>802</v>
      </c>
      <c r="G406" s="5">
        <v>8.0833300000000001</v>
      </c>
      <c r="H406" s="2" t="s">
        <v>803</v>
      </c>
      <c r="I406" s="2" t="s">
        <v>845</v>
      </c>
      <c r="J406" s="2" t="s">
        <v>846</v>
      </c>
      <c r="K406" s="2" t="s">
        <v>805</v>
      </c>
      <c r="L406" s="2" t="s">
        <v>806</v>
      </c>
      <c r="M406" s="2" t="s">
        <v>806</v>
      </c>
      <c r="N406" s="2" t="s">
        <v>807</v>
      </c>
      <c r="O406" s="2" t="s">
        <v>808</v>
      </c>
      <c r="Q406" s="2" t="s">
        <v>465</v>
      </c>
      <c r="S406" s="2" t="str">
        <f>IF(F406="PTO",IF(INDEX(PTO!F:F,MATCH(_xlfn.NUMBERVALUE(HRS!C406),PTO!A:A,0),1)=HRS!G406,INDEX(PTO!G:G,MATCH(_xlfn.NUMBERVALUE(HRS!C406),PTO!A:A,0),1)),"")</f>
        <v/>
      </c>
    </row>
    <row r="407" spans="1:19" x14ac:dyDescent="0.2">
      <c r="A407" s="2" t="s">
        <v>798</v>
      </c>
      <c r="B407" s="2" t="s">
        <v>799</v>
      </c>
      <c r="C407" s="2" t="s">
        <v>928</v>
      </c>
      <c r="D407" s="2" t="s">
        <v>929</v>
      </c>
      <c r="E407" s="4">
        <v>44810</v>
      </c>
      <c r="F407" s="2" t="s">
        <v>802</v>
      </c>
      <c r="G407" s="5">
        <v>10.016679999999999</v>
      </c>
      <c r="H407" s="2" t="s">
        <v>803</v>
      </c>
      <c r="I407" s="2" t="s">
        <v>819</v>
      </c>
      <c r="J407" s="2" t="s">
        <v>70</v>
      </c>
      <c r="K407" s="2" t="s">
        <v>805</v>
      </c>
      <c r="L407" s="2" t="s">
        <v>806</v>
      </c>
      <c r="M407" s="2" t="s">
        <v>806</v>
      </c>
      <c r="N407" s="2" t="s">
        <v>807</v>
      </c>
      <c r="O407" s="2" t="s">
        <v>827</v>
      </c>
      <c r="Q407" s="2" t="s">
        <v>201</v>
      </c>
      <c r="S407" s="2" t="str">
        <f>IF(F407="PTO",IF(INDEX(PTO!F:F,MATCH(_xlfn.NUMBERVALUE(HRS!C407),PTO!A:A,0),1)=HRS!G407,INDEX(PTO!G:G,MATCH(_xlfn.NUMBERVALUE(HRS!C407),PTO!A:A,0),1)),"")</f>
        <v/>
      </c>
    </row>
    <row r="408" spans="1:19" x14ac:dyDescent="0.2">
      <c r="A408" s="2" t="s">
        <v>798</v>
      </c>
      <c r="B408" s="2" t="s">
        <v>799</v>
      </c>
      <c r="C408" s="2" t="s">
        <v>928</v>
      </c>
      <c r="D408" s="2" t="s">
        <v>929</v>
      </c>
      <c r="E408" s="4">
        <v>44811</v>
      </c>
      <c r="F408" s="2" t="s">
        <v>802</v>
      </c>
      <c r="G408" s="5">
        <v>10.049989999999999</v>
      </c>
      <c r="H408" s="2" t="s">
        <v>803</v>
      </c>
      <c r="I408" s="2" t="s">
        <v>819</v>
      </c>
      <c r="J408" s="2" t="s">
        <v>70</v>
      </c>
      <c r="K408" s="2" t="s">
        <v>805</v>
      </c>
      <c r="L408" s="2" t="s">
        <v>806</v>
      </c>
      <c r="M408" s="2" t="s">
        <v>806</v>
      </c>
      <c r="N408" s="2" t="s">
        <v>807</v>
      </c>
      <c r="O408" s="2" t="s">
        <v>827</v>
      </c>
      <c r="Q408" s="2" t="s">
        <v>201</v>
      </c>
      <c r="S408" s="2" t="str">
        <f>IF(F408="PTO",IF(INDEX(PTO!F:F,MATCH(_xlfn.NUMBERVALUE(HRS!C408),PTO!A:A,0),1)=HRS!G408,INDEX(PTO!G:G,MATCH(_xlfn.NUMBERVALUE(HRS!C408),PTO!A:A,0),1)),"")</f>
        <v/>
      </c>
    </row>
    <row r="409" spans="1:19" x14ac:dyDescent="0.2">
      <c r="A409" s="2" t="s">
        <v>798</v>
      </c>
      <c r="B409" s="2" t="s">
        <v>799</v>
      </c>
      <c r="C409" s="2" t="s">
        <v>928</v>
      </c>
      <c r="D409" s="2" t="s">
        <v>929</v>
      </c>
      <c r="E409" s="4">
        <v>44812</v>
      </c>
      <c r="F409" s="2" t="s">
        <v>802</v>
      </c>
      <c r="G409" s="5">
        <v>10.01666</v>
      </c>
      <c r="H409" s="2" t="s">
        <v>803</v>
      </c>
      <c r="I409" s="2" t="s">
        <v>819</v>
      </c>
      <c r="J409" s="2" t="s">
        <v>70</v>
      </c>
      <c r="K409" s="2" t="s">
        <v>805</v>
      </c>
      <c r="L409" s="2" t="s">
        <v>806</v>
      </c>
      <c r="M409" s="2" t="s">
        <v>806</v>
      </c>
      <c r="N409" s="2" t="s">
        <v>807</v>
      </c>
      <c r="O409" s="2" t="s">
        <v>827</v>
      </c>
      <c r="Q409" s="2" t="s">
        <v>201</v>
      </c>
      <c r="S409" s="2" t="str">
        <f>IF(F409="PTO",IF(INDEX(PTO!F:F,MATCH(_xlfn.NUMBERVALUE(HRS!C409),PTO!A:A,0),1)=HRS!G409,INDEX(PTO!G:G,MATCH(_xlfn.NUMBERVALUE(HRS!C409),PTO!A:A,0),1)),"")</f>
        <v/>
      </c>
    </row>
    <row r="410" spans="1:19" x14ac:dyDescent="0.2">
      <c r="A410" s="2" t="s">
        <v>798</v>
      </c>
      <c r="B410" s="2" t="s">
        <v>799</v>
      </c>
      <c r="C410" s="2" t="s">
        <v>928</v>
      </c>
      <c r="D410" s="2" t="s">
        <v>929</v>
      </c>
      <c r="E410" s="4">
        <v>44813</v>
      </c>
      <c r="F410" s="2" t="s">
        <v>802</v>
      </c>
      <c r="G410" s="5">
        <v>9.9166699999999999</v>
      </c>
      <c r="H410" s="2" t="s">
        <v>803</v>
      </c>
      <c r="I410" s="2" t="s">
        <v>819</v>
      </c>
      <c r="J410" s="2" t="s">
        <v>70</v>
      </c>
      <c r="K410" s="2" t="s">
        <v>805</v>
      </c>
      <c r="L410" s="2" t="s">
        <v>806</v>
      </c>
      <c r="M410" s="2" t="s">
        <v>806</v>
      </c>
      <c r="N410" s="2" t="s">
        <v>807</v>
      </c>
      <c r="O410" s="2" t="s">
        <v>827</v>
      </c>
      <c r="Q410" s="2" t="s">
        <v>201</v>
      </c>
      <c r="S410" s="2" t="str">
        <f>IF(F410="PTO",IF(INDEX(PTO!F:F,MATCH(_xlfn.NUMBERVALUE(HRS!C410),PTO!A:A,0),1)=HRS!G410,INDEX(PTO!G:G,MATCH(_xlfn.NUMBERVALUE(HRS!C410),PTO!A:A,0),1)),"")</f>
        <v/>
      </c>
    </row>
    <row r="411" spans="1:19" x14ac:dyDescent="0.2">
      <c r="A411" s="2" t="s">
        <v>798</v>
      </c>
      <c r="B411" s="2" t="s">
        <v>799</v>
      </c>
      <c r="C411" s="2" t="s">
        <v>928</v>
      </c>
      <c r="D411" s="2" t="s">
        <v>929</v>
      </c>
      <c r="E411" s="4">
        <v>44813</v>
      </c>
      <c r="F411" s="2" t="s">
        <v>3980</v>
      </c>
      <c r="G411" s="5">
        <v>0.16666</v>
      </c>
      <c r="H411" s="2" t="s">
        <v>803</v>
      </c>
      <c r="I411" s="2" t="s">
        <v>819</v>
      </c>
      <c r="J411" s="2" t="s">
        <v>70</v>
      </c>
      <c r="K411" s="2" t="s">
        <v>805</v>
      </c>
      <c r="L411" s="2" t="s">
        <v>806</v>
      </c>
      <c r="M411" s="2" t="s">
        <v>806</v>
      </c>
      <c r="N411" s="2" t="s">
        <v>807</v>
      </c>
      <c r="O411" s="2" t="s">
        <v>827</v>
      </c>
      <c r="Q411" s="2" t="s">
        <v>201</v>
      </c>
      <c r="S411" s="2" t="str">
        <f>IF(F411="PTO",IF(INDEX(PTO!F:F,MATCH(_xlfn.NUMBERVALUE(HRS!C411),PTO!A:A,0),1)=HRS!G411,INDEX(PTO!G:G,MATCH(_xlfn.NUMBERVALUE(HRS!C411),PTO!A:A,0),1)),"")</f>
        <v/>
      </c>
    </row>
    <row r="412" spans="1:19" x14ac:dyDescent="0.2">
      <c r="A412" s="2" t="s">
        <v>798</v>
      </c>
      <c r="B412" s="2" t="s">
        <v>799</v>
      </c>
      <c r="C412" s="2" t="s">
        <v>930</v>
      </c>
      <c r="D412" s="2" t="s">
        <v>931</v>
      </c>
      <c r="E412" s="4">
        <v>44809</v>
      </c>
      <c r="F412" s="2" t="s">
        <v>802</v>
      </c>
      <c r="G412" s="5">
        <v>8.1833299999999998</v>
      </c>
      <c r="H412" s="2" t="s">
        <v>803</v>
      </c>
      <c r="I412" s="2" t="s">
        <v>823</v>
      </c>
      <c r="J412" s="2" t="s">
        <v>824</v>
      </c>
      <c r="K412" s="2" t="s">
        <v>805</v>
      </c>
      <c r="L412" s="2" t="s">
        <v>806</v>
      </c>
      <c r="M412" s="2" t="s">
        <v>806</v>
      </c>
      <c r="N412" s="2" t="s">
        <v>807</v>
      </c>
      <c r="O412" s="2" t="s">
        <v>827</v>
      </c>
      <c r="Q412" s="2" t="s">
        <v>818</v>
      </c>
      <c r="S412" s="2" t="str">
        <f>IF(F412="PTO",IF(INDEX(PTO!F:F,MATCH(_xlfn.NUMBERVALUE(HRS!C412),PTO!A:A,0),1)=HRS!G412,INDEX(PTO!G:G,MATCH(_xlfn.NUMBERVALUE(HRS!C412),PTO!A:A,0),1)),"")</f>
        <v/>
      </c>
    </row>
    <row r="413" spans="1:19" x14ac:dyDescent="0.2">
      <c r="A413" s="2" t="s">
        <v>798</v>
      </c>
      <c r="B413" s="2" t="s">
        <v>799</v>
      </c>
      <c r="C413" s="2" t="s">
        <v>930</v>
      </c>
      <c r="D413" s="2" t="s">
        <v>931</v>
      </c>
      <c r="E413" s="4">
        <v>44811</v>
      </c>
      <c r="F413" s="2" t="s">
        <v>802</v>
      </c>
      <c r="G413" s="5">
        <v>2.9666700000000001</v>
      </c>
      <c r="H413" s="2" t="s">
        <v>803</v>
      </c>
      <c r="I413" s="2" t="s">
        <v>823</v>
      </c>
      <c r="J413" s="2" t="s">
        <v>824</v>
      </c>
      <c r="K413" s="2" t="s">
        <v>805</v>
      </c>
      <c r="L413" s="2" t="s">
        <v>806</v>
      </c>
      <c r="M413" s="2" t="s">
        <v>806</v>
      </c>
      <c r="N413" s="2" t="s">
        <v>807</v>
      </c>
      <c r="O413" s="2" t="s">
        <v>827</v>
      </c>
      <c r="Q413" s="2" t="s">
        <v>818</v>
      </c>
      <c r="S413" s="2" t="str">
        <f>IF(F413="PTO",IF(INDEX(PTO!F:F,MATCH(_xlfn.NUMBERVALUE(HRS!C413),PTO!A:A,0),1)=HRS!G413,INDEX(PTO!G:G,MATCH(_xlfn.NUMBERVALUE(HRS!C413),PTO!A:A,0),1)),"")</f>
        <v/>
      </c>
    </row>
    <row r="414" spans="1:19" x14ac:dyDescent="0.2">
      <c r="A414" s="2" t="s">
        <v>798</v>
      </c>
      <c r="B414" s="2" t="s">
        <v>799</v>
      </c>
      <c r="C414" s="2" t="s">
        <v>930</v>
      </c>
      <c r="D414" s="2" t="s">
        <v>931</v>
      </c>
      <c r="E414" s="4">
        <v>44812</v>
      </c>
      <c r="F414" s="2" t="s">
        <v>802</v>
      </c>
      <c r="G414" s="5">
        <v>10.216670000000001</v>
      </c>
      <c r="H414" s="2" t="s">
        <v>803</v>
      </c>
      <c r="I414" s="2" t="s">
        <v>823</v>
      </c>
      <c r="J414" s="2" t="s">
        <v>824</v>
      </c>
      <c r="K414" s="2" t="s">
        <v>805</v>
      </c>
      <c r="L414" s="2" t="s">
        <v>806</v>
      </c>
      <c r="M414" s="2" t="s">
        <v>806</v>
      </c>
      <c r="N414" s="2" t="s">
        <v>807</v>
      </c>
      <c r="O414" s="2" t="s">
        <v>827</v>
      </c>
      <c r="Q414" s="2" t="s">
        <v>818</v>
      </c>
      <c r="S414" s="2" t="str">
        <f>IF(F414="PTO",IF(INDEX(PTO!F:F,MATCH(_xlfn.NUMBERVALUE(HRS!C414),PTO!A:A,0),1)=HRS!G414,INDEX(PTO!G:G,MATCH(_xlfn.NUMBERVALUE(HRS!C414),PTO!A:A,0),1)),"")</f>
        <v/>
      </c>
    </row>
    <row r="415" spans="1:19" x14ac:dyDescent="0.2">
      <c r="A415" s="2" t="s">
        <v>798</v>
      </c>
      <c r="B415" s="2" t="s">
        <v>799</v>
      </c>
      <c r="C415" s="2" t="s">
        <v>930</v>
      </c>
      <c r="D415" s="2" t="s">
        <v>931</v>
      </c>
      <c r="E415" s="4">
        <v>44813</v>
      </c>
      <c r="F415" s="2" t="s">
        <v>802</v>
      </c>
      <c r="G415" s="5">
        <v>4.2666700000000004</v>
      </c>
      <c r="H415" s="2" t="s">
        <v>803</v>
      </c>
      <c r="I415" s="2" t="s">
        <v>823</v>
      </c>
      <c r="J415" s="2" t="s">
        <v>824</v>
      </c>
      <c r="K415" s="2" t="s">
        <v>805</v>
      </c>
      <c r="L415" s="2" t="s">
        <v>806</v>
      </c>
      <c r="M415" s="2" t="s">
        <v>806</v>
      </c>
      <c r="N415" s="2" t="s">
        <v>807</v>
      </c>
      <c r="O415" s="2" t="s">
        <v>827</v>
      </c>
      <c r="Q415" s="2" t="s">
        <v>818</v>
      </c>
      <c r="S415" s="2" t="str">
        <f>IF(F415="PTO",IF(INDEX(PTO!F:F,MATCH(_xlfn.NUMBERVALUE(HRS!C415),PTO!A:A,0),1)=HRS!G415,INDEX(PTO!G:G,MATCH(_xlfn.NUMBERVALUE(HRS!C415),PTO!A:A,0),1)),"")</f>
        <v/>
      </c>
    </row>
    <row r="416" spans="1:19" x14ac:dyDescent="0.2">
      <c r="A416" s="2" t="s">
        <v>798</v>
      </c>
      <c r="B416" s="2" t="s">
        <v>799</v>
      </c>
      <c r="C416" s="2" t="s">
        <v>930</v>
      </c>
      <c r="D416" s="2" t="s">
        <v>931</v>
      </c>
      <c r="E416" s="4">
        <v>44814</v>
      </c>
      <c r="F416" s="2" t="s">
        <v>802</v>
      </c>
      <c r="G416" s="5">
        <v>5.3333300000000001</v>
      </c>
      <c r="H416" s="2" t="s">
        <v>803</v>
      </c>
      <c r="I416" s="2" t="s">
        <v>823</v>
      </c>
      <c r="J416" s="2" t="s">
        <v>824</v>
      </c>
      <c r="K416" s="2" t="s">
        <v>805</v>
      </c>
      <c r="L416" s="2" t="s">
        <v>806</v>
      </c>
      <c r="M416" s="2" t="s">
        <v>806</v>
      </c>
      <c r="N416" s="2" t="s">
        <v>807</v>
      </c>
      <c r="O416" s="2" t="s">
        <v>827</v>
      </c>
      <c r="Q416" s="2" t="s">
        <v>818</v>
      </c>
      <c r="S416" s="2" t="str">
        <f>IF(F416="PTO",IF(INDEX(PTO!F:F,MATCH(_xlfn.NUMBERVALUE(HRS!C416),PTO!A:A,0),1)=HRS!G416,INDEX(PTO!G:G,MATCH(_xlfn.NUMBERVALUE(HRS!C416),PTO!A:A,0),1)),"")</f>
        <v/>
      </c>
    </row>
    <row r="417" spans="1:19" x14ac:dyDescent="0.2">
      <c r="A417" s="2" t="s">
        <v>798</v>
      </c>
      <c r="B417" s="2" t="s">
        <v>799</v>
      </c>
      <c r="C417" s="2" t="s">
        <v>930</v>
      </c>
      <c r="D417" s="2" t="s">
        <v>931</v>
      </c>
      <c r="E417" s="4">
        <v>44815</v>
      </c>
      <c r="F417" s="2" t="s">
        <v>802</v>
      </c>
      <c r="G417" s="5">
        <v>0.9</v>
      </c>
      <c r="H417" s="2" t="s">
        <v>803</v>
      </c>
      <c r="I417" s="2" t="s">
        <v>823</v>
      </c>
      <c r="J417" s="2" t="s">
        <v>824</v>
      </c>
      <c r="K417" s="2" t="s">
        <v>805</v>
      </c>
      <c r="L417" s="2" t="s">
        <v>806</v>
      </c>
      <c r="M417" s="2" t="s">
        <v>806</v>
      </c>
      <c r="N417" s="2" t="s">
        <v>807</v>
      </c>
      <c r="O417" s="2" t="s">
        <v>827</v>
      </c>
      <c r="Q417" s="2" t="s">
        <v>818</v>
      </c>
      <c r="S417" s="2" t="str">
        <f>IF(F417="PTO",IF(INDEX(PTO!F:F,MATCH(_xlfn.NUMBERVALUE(HRS!C417),PTO!A:A,0),1)=HRS!G417,INDEX(PTO!G:G,MATCH(_xlfn.NUMBERVALUE(HRS!C417),PTO!A:A,0),1)),"")</f>
        <v/>
      </c>
    </row>
    <row r="418" spans="1:19" x14ac:dyDescent="0.2">
      <c r="A418" s="2" t="s">
        <v>798</v>
      </c>
      <c r="B418" s="2" t="s">
        <v>799</v>
      </c>
      <c r="C418" s="2" t="s">
        <v>932</v>
      </c>
      <c r="D418" s="2" t="s">
        <v>933</v>
      </c>
      <c r="E418" s="4">
        <v>44809</v>
      </c>
      <c r="F418" s="2" t="s">
        <v>802</v>
      </c>
      <c r="G418" s="5">
        <v>8.1666600000000003</v>
      </c>
      <c r="H418" s="2" t="s">
        <v>803</v>
      </c>
      <c r="I418" s="2" t="s">
        <v>823</v>
      </c>
      <c r="J418" s="2" t="s">
        <v>824</v>
      </c>
      <c r="K418" s="2" t="s">
        <v>805</v>
      </c>
      <c r="L418" s="2" t="s">
        <v>806</v>
      </c>
      <c r="M418" s="2" t="s">
        <v>806</v>
      </c>
      <c r="N418" s="2" t="s">
        <v>807</v>
      </c>
      <c r="O418" s="2" t="s">
        <v>827</v>
      </c>
      <c r="Q418" s="2" t="s">
        <v>818</v>
      </c>
      <c r="S418" s="2" t="str">
        <f>IF(F418="PTO",IF(INDEX(PTO!F:F,MATCH(_xlfn.NUMBERVALUE(HRS!C418),PTO!A:A,0),1)=HRS!G418,INDEX(PTO!G:G,MATCH(_xlfn.NUMBERVALUE(HRS!C418),PTO!A:A,0),1)),"")</f>
        <v/>
      </c>
    </row>
    <row r="419" spans="1:19" x14ac:dyDescent="0.2">
      <c r="A419" s="2" t="s">
        <v>798</v>
      </c>
      <c r="B419" s="2" t="s">
        <v>799</v>
      </c>
      <c r="C419" s="2" t="s">
        <v>932</v>
      </c>
      <c r="D419" s="2" t="s">
        <v>933</v>
      </c>
      <c r="E419" s="4">
        <v>44810</v>
      </c>
      <c r="F419" s="2" t="s">
        <v>802</v>
      </c>
      <c r="G419" s="5">
        <v>8.2833199999999998</v>
      </c>
      <c r="H419" s="2" t="s">
        <v>803</v>
      </c>
      <c r="I419" s="2" t="s">
        <v>823</v>
      </c>
      <c r="J419" s="2" t="s">
        <v>824</v>
      </c>
      <c r="K419" s="2" t="s">
        <v>805</v>
      </c>
      <c r="L419" s="2" t="s">
        <v>806</v>
      </c>
      <c r="M419" s="2" t="s">
        <v>806</v>
      </c>
      <c r="N419" s="2" t="s">
        <v>807</v>
      </c>
      <c r="O419" s="2" t="s">
        <v>827</v>
      </c>
      <c r="Q419" s="2" t="s">
        <v>818</v>
      </c>
      <c r="S419" s="2" t="str">
        <f>IF(F419="PTO",IF(INDEX(PTO!F:F,MATCH(_xlfn.NUMBERVALUE(HRS!C419),PTO!A:A,0),1)=HRS!G419,INDEX(PTO!G:G,MATCH(_xlfn.NUMBERVALUE(HRS!C419),PTO!A:A,0),1)),"")</f>
        <v/>
      </c>
    </row>
    <row r="420" spans="1:19" x14ac:dyDescent="0.2">
      <c r="A420" s="2" t="s">
        <v>798</v>
      </c>
      <c r="B420" s="2" t="s">
        <v>799</v>
      </c>
      <c r="C420" s="2" t="s">
        <v>932</v>
      </c>
      <c r="D420" s="2" t="s">
        <v>933</v>
      </c>
      <c r="E420" s="4">
        <v>44811</v>
      </c>
      <c r="F420" s="2" t="s">
        <v>802</v>
      </c>
      <c r="G420" s="5">
        <v>8.2333300000000005</v>
      </c>
      <c r="H420" s="2" t="s">
        <v>803</v>
      </c>
      <c r="I420" s="2" t="s">
        <v>823</v>
      </c>
      <c r="J420" s="2" t="s">
        <v>824</v>
      </c>
      <c r="K420" s="2" t="s">
        <v>805</v>
      </c>
      <c r="L420" s="2" t="s">
        <v>806</v>
      </c>
      <c r="M420" s="2" t="s">
        <v>806</v>
      </c>
      <c r="N420" s="2" t="s">
        <v>807</v>
      </c>
      <c r="O420" s="2" t="s">
        <v>827</v>
      </c>
      <c r="Q420" s="2" t="s">
        <v>818</v>
      </c>
      <c r="S420" s="2" t="str">
        <f>IF(F420="PTO",IF(INDEX(PTO!F:F,MATCH(_xlfn.NUMBERVALUE(HRS!C420),PTO!A:A,0),1)=HRS!G420,INDEX(PTO!G:G,MATCH(_xlfn.NUMBERVALUE(HRS!C420),PTO!A:A,0),1)),"")</f>
        <v/>
      </c>
    </row>
    <row r="421" spans="1:19" x14ac:dyDescent="0.2">
      <c r="A421" s="2" t="s">
        <v>798</v>
      </c>
      <c r="B421" s="2" t="s">
        <v>799</v>
      </c>
      <c r="C421" s="2" t="s">
        <v>932</v>
      </c>
      <c r="D421" s="2" t="s">
        <v>933</v>
      </c>
      <c r="E421" s="4">
        <v>44812</v>
      </c>
      <c r="F421" s="2" t="s">
        <v>802</v>
      </c>
      <c r="G421" s="5">
        <v>8.1999999999999993</v>
      </c>
      <c r="H421" s="2" t="s">
        <v>803</v>
      </c>
      <c r="I421" s="2" t="s">
        <v>823</v>
      </c>
      <c r="J421" s="2" t="s">
        <v>824</v>
      </c>
      <c r="K421" s="2" t="s">
        <v>805</v>
      </c>
      <c r="L421" s="2" t="s">
        <v>806</v>
      </c>
      <c r="M421" s="2" t="s">
        <v>806</v>
      </c>
      <c r="N421" s="2" t="s">
        <v>807</v>
      </c>
      <c r="O421" s="2" t="s">
        <v>827</v>
      </c>
      <c r="Q421" s="2" t="s">
        <v>818</v>
      </c>
      <c r="S421" s="2" t="str">
        <f>IF(F421="PTO",IF(INDEX(PTO!F:F,MATCH(_xlfn.NUMBERVALUE(HRS!C421),PTO!A:A,0),1)=HRS!G421,INDEX(PTO!G:G,MATCH(_xlfn.NUMBERVALUE(HRS!C421),PTO!A:A,0),1)),"")</f>
        <v/>
      </c>
    </row>
    <row r="422" spans="1:19" x14ac:dyDescent="0.2">
      <c r="A422" s="2" t="s">
        <v>798</v>
      </c>
      <c r="B422" s="2" t="s">
        <v>799</v>
      </c>
      <c r="C422" s="2" t="s">
        <v>932</v>
      </c>
      <c r="D422" s="2" t="s">
        <v>933</v>
      </c>
      <c r="E422" s="4">
        <v>44813</v>
      </c>
      <c r="F422" s="2" t="s">
        <v>802</v>
      </c>
      <c r="G422" s="5">
        <v>7.1166900000000002</v>
      </c>
      <c r="H422" s="2" t="s">
        <v>803</v>
      </c>
      <c r="I422" s="2" t="s">
        <v>823</v>
      </c>
      <c r="J422" s="2" t="s">
        <v>824</v>
      </c>
      <c r="K422" s="2" t="s">
        <v>805</v>
      </c>
      <c r="L422" s="2" t="s">
        <v>806</v>
      </c>
      <c r="M422" s="2" t="s">
        <v>806</v>
      </c>
      <c r="N422" s="2" t="s">
        <v>807</v>
      </c>
      <c r="O422" s="2" t="s">
        <v>827</v>
      </c>
      <c r="Q422" s="2" t="s">
        <v>818</v>
      </c>
      <c r="S422" s="2" t="str">
        <f>IF(F422="PTO",IF(INDEX(PTO!F:F,MATCH(_xlfn.NUMBERVALUE(HRS!C422),PTO!A:A,0),1)=HRS!G422,INDEX(PTO!G:G,MATCH(_xlfn.NUMBERVALUE(HRS!C422),PTO!A:A,0),1)),"")</f>
        <v/>
      </c>
    </row>
    <row r="423" spans="1:19" x14ac:dyDescent="0.2">
      <c r="A423" s="2" t="s">
        <v>798</v>
      </c>
      <c r="B423" s="2" t="s">
        <v>799</v>
      </c>
      <c r="C423" s="2" t="s">
        <v>932</v>
      </c>
      <c r="D423" s="2" t="s">
        <v>933</v>
      </c>
      <c r="E423" s="4">
        <v>44813</v>
      </c>
      <c r="F423" s="2" t="s">
        <v>3980</v>
      </c>
      <c r="G423" s="5">
        <v>0.28331000000000001</v>
      </c>
      <c r="H423" s="2" t="s">
        <v>803</v>
      </c>
      <c r="I423" s="2" t="s">
        <v>823</v>
      </c>
      <c r="J423" s="2" t="s">
        <v>824</v>
      </c>
      <c r="K423" s="2" t="s">
        <v>805</v>
      </c>
      <c r="L423" s="2" t="s">
        <v>806</v>
      </c>
      <c r="M423" s="2" t="s">
        <v>806</v>
      </c>
      <c r="N423" s="2" t="s">
        <v>807</v>
      </c>
      <c r="O423" s="2" t="s">
        <v>827</v>
      </c>
      <c r="Q423" s="2" t="s">
        <v>818</v>
      </c>
      <c r="S423" s="2" t="str">
        <f>IF(F423="PTO",IF(INDEX(PTO!F:F,MATCH(_xlfn.NUMBERVALUE(HRS!C423),PTO!A:A,0),1)=HRS!G423,INDEX(PTO!G:G,MATCH(_xlfn.NUMBERVALUE(HRS!C423),PTO!A:A,0),1)),"")</f>
        <v/>
      </c>
    </row>
    <row r="424" spans="1:19" x14ac:dyDescent="0.2">
      <c r="A424" s="2" t="s">
        <v>798</v>
      </c>
      <c r="B424" s="2" t="s">
        <v>799</v>
      </c>
      <c r="C424" s="2" t="s">
        <v>934</v>
      </c>
      <c r="D424" s="2" t="s">
        <v>935</v>
      </c>
      <c r="E424" s="4">
        <v>44809</v>
      </c>
      <c r="F424" s="2" t="s">
        <v>802</v>
      </c>
      <c r="G424" s="5">
        <v>8.15001</v>
      </c>
      <c r="H424" s="2" t="s">
        <v>803</v>
      </c>
      <c r="I424" s="2" t="s">
        <v>823</v>
      </c>
      <c r="J424" s="2" t="s">
        <v>824</v>
      </c>
      <c r="K424" s="2" t="s">
        <v>805</v>
      </c>
      <c r="L424" s="2" t="s">
        <v>806</v>
      </c>
      <c r="M424" s="2" t="s">
        <v>806</v>
      </c>
      <c r="N424" s="2" t="s">
        <v>807</v>
      </c>
      <c r="O424" s="2" t="s">
        <v>827</v>
      </c>
      <c r="Q424" s="2" t="s">
        <v>818</v>
      </c>
      <c r="S424" s="2" t="str">
        <f>IF(F424="PTO",IF(INDEX(PTO!F:F,MATCH(_xlfn.NUMBERVALUE(HRS!C424),PTO!A:A,0),1)=HRS!G424,INDEX(PTO!G:G,MATCH(_xlfn.NUMBERVALUE(HRS!C424),PTO!A:A,0),1)),"")</f>
        <v/>
      </c>
    </row>
    <row r="425" spans="1:19" x14ac:dyDescent="0.2">
      <c r="A425" s="2" t="s">
        <v>798</v>
      </c>
      <c r="B425" s="2" t="s">
        <v>799</v>
      </c>
      <c r="C425" s="2" t="s">
        <v>934</v>
      </c>
      <c r="D425" s="2" t="s">
        <v>935</v>
      </c>
      <c r="E425" s="4">
        <v>44810</v>
      </c>
      <c r="F425" s="2" t="s">
        <v>802</v>
      </c>
      <c r="G425" s="5">
        <v>8.3333300000000001</v>
      </c>
      <c r="H425" s="2" t="s">
        <v>803</v>
      </c>
      <c r="I425" s="2" t="s">
        <v>823</v>
      </c>
      <c r="J425" s="2" t="s">
        <v>824</v>
      </c>
      <c r="K425" s="2" t="s">
        <v>805</v>
      </c>
      <c r="L425" s="2" t="s">
        <v>806</v>
      </c>
      <c r="M425" s="2" t="s">
        <v>806</v>
      </c>
      <c r="N425" s="2" t="s">
        <v>807</v>
      </c>
      <c r="O425" s="2" t="s">
        <v>827</v>
      </c>
      <c r="Q425" s="2" t="s">
        <v>818</v>
      </c>
      <c r="S425" s="2" t="str">
        <f>IF(F425="PTO",IF(INDEX(PTO!F:F,MATCH(_xlfn.NUMBERVALUE(HRS!C425),PTO!A:A,0),1)=HRS!G425,INDEX(PTO!G:G,MATCH(_xlfn.NUMBERVALUE(HRS!C425),PTO!A:A,0),1)),"")</f>
        <v/>
      </c>
    </row>
    <row r="426" spans="1:19" x14ac:dyDescent="0.2">
      <c r="A426" s="2" t="s">
        <v>798</v>
      </c>
      <c r="B426" s="2" t="s">
        <v>799</v>
      </c>
      <c r="C426" s="2" t="s">
        <v>934</v>
      </c>
      <c r="D426" s="2" t="s">
        <v>935</v>
      </c>
      <c r="E426" s="4">
        <v>44811</v>
      </c>
      <c r="F426" s="2" t="s">
        <v>802</v>
      </c>
      <c r="G426" s="5">
        <v>8.4666800000000002</v>
      </c>
      <c r="H426" s="2" t="s">
        <v>803</v>
      </c>
      <c r="I426" s="2" t="s">
        <v>823</v>
      </c>
      <c r="J426" s="2" t="s">
        <v>824</v>
      </c>
      <c r="K426" s="2" t="s">
        <v>805</v>
      </c>
      <c r="L426" s="2" t="s">
        <v>806</v>
      </c>
      <c r="M426" s="2" t="s">
        <v>806</v>
      </c>
      <c r="N426" s="2" t="s">
        <v>807</v>
      </c>
      <c r="O426" s="2" t="s">
        <v>827</v>
      </c>
      <c r="Q426" s="2" t="s">
        <v>818</v>
      </c>
      <c r="S426" s="2" t="str">
        <f>IF(F426="PTO",IF(INDEX(PTO!F:F,MATCH(_xlfn.NUMBERVALUE(HRS!C426),PTO!A:A,0),1)=HRS!G426,INDEX(PTO!G:G,MATCH(_xlfn.NUMBERVALUE(HRS!C426),PTO!A:A,0),1)),"")</f>
        <v/>
      </c>
    </row>
    <row r="427" spans="1:19" x14ac:dyDescent="0.2">
      <c r="A427" s="2" t="s">
        <v>798</v>
      </c>
      <c r="B427" s="2" t="s">
        <v>799</v>
      </c>
      <c r="C427" s="2" t="s">
        <v>934</v>
      </c>
      <c r="D427" s="2" t="s">
        <v>935</v>
      </c>
      <c r="E427" s="4">
        <v>44812</v>
      </c>
      <c r="F427" s="2" t="s">
        <v>802</v>
      </c>
      <c r="G427" s="5">
        <v>8.0833300000000001</v>
      </c>
      <c r="H427" s="2" t="s">
        <v>803</v>
      </c>
      <c r="I427" s="2" t="s">
        <v>823</v>
      </c>
      <c r="J427" s="2" t="s">
        <v>824</v>
      </c>
      <c r="K427" s="2" t="s">
        <v>805</v>
      </c>
      <c r="L427" s="2" t="s">
        <v>806</v>
      </c>
      <c r="M427" s="2" t="s">
        <v>806</v>
      </c>
      <c r="N427" s="2" t="s">
        <v>807</v>
      </c>
      <c r="O427" s="2" t="s">
        <v>827</v>
      </c>
      <c r="Q427" s="2" t="s">
        <v>818</v>
      </c>
      <c r="S427" s="2" t="str">
        <f>IF(F427="PTO",IF(INDEX(PTO!F:F,MATCH(_xlfn.NUMBERVALUE(HRS!C427),PTO!A:A,0),1)=HRS!G427,INDEX(PTO!G:G,MATCH(_xlfn.NUMBERVALUE(HRS!C427),PTO!A:A,0),1)),"")</f>
        <v/>
      </c>
    </row>
    <row r="428" spans="1:19" x14ac:dyDescent="0.2">
      <c r="A428" s="2" t="s">
        <v>798</v>
      </c>
      <c r="B428" s="2" t="s">
        <v>799</v>
      </c>
      <c r="C428" s="2" t="s">
        <v>934</v>
      </c>
      <c r="D428" s="2" t="s">
        <v>935</v>
      </c>
      <c r="E428" s="4">
        <v>44813</v>
      </c>
      <c r="F428" s="2" t="s">
        <v>802</v>
      </c>
      <c r="G428" s="5">
        <v>6.9666499999999996</v>
      </c>
      <c r="H428" s="2" t="s">
        <v>803</v>
      </c>
      <c r="I428" s="2" t="s">
        <v>823</v>
      </c>
      <c r="J428" s="2" t="s">
        <v>824</v>
      </c>
      <c r="K428" s="2" t="s">
        <v>805</v>
      </c>
      <c r="L428" s="2" t="s">
        <v>806</v>
      </c>
      <c r="M428" s="2" t="s">
        <v>806</v>
      </c>
      <c r="N428" s="2" t="s">
        <v>807</v>
      </c>
      <c r="O428" s="2" t="s">
        <v>827</v>
      </c>
      <c r="Q428" s="2" t="s">
        <v>818</v>
      </c>
      <c r="S428" s="2" t="str">
        <f>IF(F428="PTO",IF(INDEX(PTO!F:F,MATCH(_xlfn.NUMBERVALUE(HRS!C428),PTO!A:A,0),1)=HRS!G428,INDEX(PTO!G:G,MATCH(_xlfn.NUMBERVALUE(HRS!C428),PTO!A:A,0),1)),"")</f>
        <v/>
      </c>
    </row>
    <row r="429" spans="1:19" x14ac:dyDescent="0.2">
      <c r="A429" s="2" t="s">
        <v>798</v>
      </c>
      <c r="B429" s="2" t="s">
        <v>799</v>
      </c>
      <c r="C429" s="2" t="s">
        <v>934</v>
      </c>
      <c r="D429" s="2" t="s">
        <v>935</v>
      </c>
      <c r="E429" s="4">
        <v>44813</v>
      </c>
      <c r="F429" s="2" t="s">
        <v>3980</v>
      </c>
      <c r="G429" s="5">
        <v>0.13335</v>
      </c>
      <c r="H429" s="2" t="s">
        <v>803</v>
      </c>
      <c r="I429" s="2" t="s">
        <v>823</v>
      </c>
      <c r="J429" s="2" t="s">
        <v>824</v>
      </c>
      <c r="K429" s="2" t="s">
        <v>805</v>
      </c>
      <c r="L429" s="2" t="s">
        <v>806</v>
      </c>
      <c r="M429" s="2" t="s">
        <v>806</v>
      </c>
      <c r="N429" s="2" t="s">
        <v>807</v>
      </c>
      <c r="O429" s="2" t="s">
        <v>827</v>
      </c>
      <c r="Q429" s="2" t="s">
        <v>818</v>
      </c>
      <c r="S429" s="2" t="str">
        <f>IF(F429="PTO",IF(INDEX(PTO!F:F,MATCH(_xlfn.NUMBERVALUE(HRS!C429),PTO!A:A,0),1)=HRS!G429,INDEX(PTO!G:G,MATCH(_xlfn.NUMBERVALUE(HRS!C429),PTO!A:A,0),1)),"")</f>
        <v/>
      </c>
    </row>
    <row r="430" spans="1:19" x14ac:dyDescent="0.2">
      <c r="A430" s="2" t="s">
        <v>798</v>
      </c>
      <c r="B430" s="2" t="s">
        <v>799</v>
      </c>
      <c r="C430" s="2" t="s">
        <v>936</v>
      </c>
      <c r="D430" s="2" t="s">
        <v>937</v>
      </c>
      <c r="E430" s="4">
        <v>44810</v>
      </c>
      <c r="F430" s="2" t="s">
        <v>802</v>
      </c>
      <c r="G430" s="5">
        <v>10</v>
      </c>
      <c r="H430" s="2" t="s">
        <v>803</v>
      </c>
      <c r="I430" s="2" t="s">
        <v>845</v>
      </c>
      <c r="J430" s="2" t="s">
        <v>846</v>
      </c>
      <c r="K430" s="2" t="s">
        <v>805</v>
      </c>
      <c r="L430" s="2" t="s">
        <v>3155</v>
      </c>
      <c r="M430" s="2" t="s">
        <v>3156</v>
      </c>
      <c r="N430" s="2" t="s">
        <v>807</v>
      </c>
      <c r="O430" s="2" t="s">
        <v>808</v>
      </c>
      <c r="Q430" s="2" t="s">
        <v>465</v>
      </c>
      <c r="S430" s="2" t="str">
        <f>IF(F430="PTO",IF(INDEX(PTO!F:F,MATCH(_xlfn.NUMBERVALUE(HRS!C430),PTO!A:A,0),1)=HRS!G430,INDEX(PTO!G:G,MATCH(_xlfn.NUMBERVALUE(HRS!C430),PTO!A:A,0),1)),"")</f>
        <v/>
      </c>
    </row>
    <row r="431" spans="1:19" x14ac:dyDescent="0.2">
      <c r="A431" s="2" t="s">
        <v>798</v>
      </c>
      <c r="B431" s="2" t="s">
        <v>799</v>
      </c>
      <c r="C431" s="2" t="s">
        <v>936</v>
      </c>
      <c r="D431" s="2" t="s">
        <v>937</v>
      </c>
      <c r="E431" s="4">
        <v>44811</v>
      </c>
      <c r="F431" s="2" t="s">
        <v>802</v>
      </c>
      <c r="G431" s="5">
        <v>6.6666600000000003</v>
      </c>
      <c r="H431" s="2" t="s">
        <v>803</v>
      </c>
      <c r="I431" s="2" t="s">
        <v>845</v>
      </c>
      <c r="J431" s="2" t="s">
        <v>846</v>
      </c>
      <c r="K431" s="2" t="s">
        <v>805</v>
      </c>
      <c r="L431" s="2" t="s">
        <v>3155</v>
      </c>
      <c r="M431" s="2" t="s">
        <v>3156</v>
      </c>
      <c r="N431" s="2" t="s">
        <v>807</v>
      </c>
      <c r="O431" s="2" t="s">
        <v>808</v>
      </c>
      <c r="Q431" s="2" t="s">
        <v>465</v>
      </c>
      <c r="S431" s="2" t="str">
        <f>IF(F431="PTO",IF(INDEX(PTO!F:F,MATCH(_xlfn.NUMBERVALUE(HRS!C431),PTO!A:A,0),1)=HRS!G431,INDEX(PTO!G:G,MATCH(_xlfn.NUMBERVALUE(HRS!C431),PTO!A:A,0),1)),"")</f>
        <v/>
      </c>
    </row>
    <row r="432" spans="1:19" x14ac:dyDescent="0.2">
      <c r="A432" s="2" t="s">
        <v>798</v>
      </c>
      <c r="B432" s="2" t="s">
        <v>799</v>
      </c>
      <c r="C432" s="2" t="s">
        <v>938</v>
      </c>
      <c r="D432" s="2" t="s">
        <v>939</v>
      </c>
      <c r="E432" s="4">
        <v>44809</v>
      </c>
      <c r="F432" s="2" t="s">
        <v>66</v>
      </c>
      <c r="G432" s="5">
        <v>6</v>
      </c>
      <c r="H432" s="2" t="s">
        <v>803</v>
      </c>
      <c r="I432" s="2" t="s">
        <v>823</v>
      </c>
      <c r="J432" s="2" t="s">
        <v>824</v>
      </c>
      <c r="K432" s="2" t="s">
        <v>805</v>
      </c>
      <c r="L432" s="2" t="s">
        <v>806</v>
      </c>
      <c r="M432" s="2" t="s">
        <v>806</v>
      </c>
      <c r="N432" s="2" t="s">
        <v>807</v>
      </c>
      <c r="O432" s="2" t="s">
        <v>827</v>
      </c>
      <c r="Q432" s="2" t="s">
        <v>818</v>
      </c>
      <c r="S432" s="2" t="str">
        <f>IF(F432="PTO",IF(INDEX(PTO!F:F,MATCH(_xlfn.NUMBERVALUE(HRS!C432),PTO!A:A,0),1)=HRS!G432,INDEX(PTO!G:G,MATCH(_xlfn.NUMBERVALUE(HRS!C432),PTO!A:A,0),1)),"")</f>
        <v>ppt</v>
      </c>
    </row>
    <row r="433" spans="1:19" x14ac:dyDescent="0.2">
      <c r="A433" s="2" t="s">
        <v>798</v>
      </c>
      <c r="B433" s="2" t="s">
        <v>799</v>
      </c>
      <c r="C433" s="2" t="s">
        <v>938</v>
      </c>
      <c r="D433" s="2" t="s">
        <v>939</v>
      </c>
      <c r="E433" s="4">
        <v>44810</v>
      </c>
      <c r="F433" s="2" t="s">
        <v>802</v>
      </c>
      <c r="G433" s="5">
        <v>8.8000000000000007</v>
      </c>
      <c r="H433" s="2" t="s">
        <v>803</v>
      </c>
      <c r="I433" s="2" t="s">
        <v>823</v>
      </c>
      <c r="J433" s="2" t="s">
        <v>824</v>
      </c>
      <c r="K433" s="2" t="s">
        <v>805</v>
      </c>
      <c r="L433" s="2" t="s">
        <v>806</v>
      </c>
      <c r="M433" s="2" t="s">
        <v>806</v>
      </c>
      <c r="N433" s="2" t="s">
        <v>807</v>
      </c>
      <c r="O433" s="2" t="s">
        <v>827</v>
      </c>
      <c r="Q433" s="2" t="s">
        <v>818</v>
      </c>
      <c r="S433" s="2" t="str">
        <f>IF(F433="PTO",IF(INDEX(PTO!F:F,MATCH(_xlfn.NUMBERVALUE(HRS!C433),PTO!A:A,0),1)=HRS!G433,INDEX(PTO!G:G,MATCH(_xlfn.NUMBERVALUE(HRS!C433),PTO!A:A,0),1)),"")</f>
        <v/>
      </c>
    </row>
    <row r="434" spans="1:19" x14ac:dyDescent="0.2">
      <c r="A434" s="2" t="s">
        <v>798</v>
      </c>
      <c r="B434" s="2" t="s">
        <v>799</v>
      </c>
      <c r="C434" s="2" t="s">
        <v>938</v>
      </c>
      <c r="D434" s="2" t="s">
        <v>939</v>
      </c>
      <c r="E434" s="4">
        <v>44811</v>
      </c>
      <c r="F434" s="2" t="s">
        <v>802</v>
      </c>
      <c r="G434" s="5">
        <v>9.35</v>
      </c>
      <c r="H434" s="2" t="s">
        <v>803</v>
      </c>
      <c r="I434" s="2" t="s">
        <v>823</v>
      </c>
      <c r="J434" s="2" t="s">
        <v>824</v>
      </c>
      <c r="K434" s="2" t="s">
        <v>805</v>
      </c>
      <c r="L434" s="2" t="s">
        <v>806</v>
      </c>
      <c r="M434" s="2" t="s">
        <v>806</v>
      </c>
      <c r="N434" s="2" t="s">
        <v>807</v>
      </c>
      <c r="O434" s="2" t="s">
        <v>827</v>
      </c>
      <c r="Q434" s="2" t="s">
        <v>818</v>
      </c>
      <c r="S434" s="2" t="str">
        <f>IF(F434="PTO",IF(INDEX(PTO!F:F,MATCH(_xlfn.NUMBERVALUE(HRS!C434),PTO!A:A,0),1)=HRS!G434,INDEX(PTO!G:G,MATCH(_xlfn.NUMBERVALUE(HRS!C434),PTO!A:A,0),1)),"")</f>
        <v/>
      </c>
    </row>
    <row r="435" spans="1:19" x14ac:dyDescent="0.2">
      <c r="A435" s="2" t="s">
        <v>798</v>
      </c>
      <c r="B435" s="2" t="s">
        <v>799</v>
      </c>
      <c r="C435" s="2" t="s">
        <v>938</v>
      </c>
      <c r="D435" s="2" t="s">
        <v>939</v>
      </c>
      <c r="E435" s="4">
        <v>44812</v>
      </c>
      <c r="F435" s="2" t="s">
        <v>802</v>
      </c>
      <c r="G435" s="5">
        <v>8.9666700000000006</v>
      </c>
      <c r="H435" s="2" t="s">
        <v>803</v>
      </c>
      <c r="I435" s="2" t="s">
        <v>823</v>
      </c>
      <c r="J435" s="2" t="s">
        <v>824</v>
      </c>
      <c r="K435" s="2" t="s">
        <v>805</v>
      </c>
      <c r="L435" s="2" t="s">
        <v>806</v>
      </c>
      <c r="M435" s="2" t="s">
        <v>806</v>
      </c>
      <c r="N435" s="2" t="s">
        <v>807</v>
      </c>
      <c r="O435" s="2" t="s">
        <v>827</v>
      </c>
      <c r="Q435" s="2" t="s">
        <v>818</v>
      </c>
      <c r="S435" s="2" t="str">
        <f>IF(F435="PTO",IF(INDEX(PTO!F:F,MATCH(_xlfn.NUMBERVALUE(HRS!C435),PTO!A:A,0),1)=HRS!G435,INDEX(PTO!G:G,MATCH(_xlfn.NUMBERVALUE(HRS!C435),PTO!A:A,0),1)),"")</f>
        <v/>
      </c>
    </row>
    <row r="436" spans="1:19" x14ac:dyDescent="0.2">
      <c r="A436" s="2" t="s">
        <v>798</v>
      </c>
      <c r="B436" s="2" t="s">
        <v>799</v>
      </c>
      <c r="C436" s="2" t="s">
        <v>938</v>
      </c>
      <c r="D436" s="2" t="s">
        <v>939</v>
      </c>
      <c r="E436" s="4">
        <v>44813</v>
      </c>
      <c r="F436" s="2" t="s">
        <v>802</v>
      </c>
      <c r="G436" s="5">
        <v>8.3000100000000003</v>
      </c>
      <c r="H436" s="2" t="s">
        <v>803</v>
      </c>
      <c r="I436" s="2" t="s">
        <v>823</v>
      </c>
      <c r="J436" s="2" t="s">
        <v>824</v>
      </c>
      <c r="K436" s="2" t="s">
        <v>805</v>
      </c>
      <c r="L436" s="2" t="s">
        <v>806</v>
      </c>
      <c r="M436" s="2" t="s">
        <v>806</v>
      </c>
      <c r="N436" s="2" t="s">
        <v>807</v>
      </c>
      <c r="O436" s="2" t="s">
        <v>827</v>
      </c>
      <c r="Q436" s="2" t="s">
        <v>818</v>
      </c>
      <c r="S436" s="2" t="str">
        <f>IF(F436="PTO",IF(INDEX(PTO!F:F,MATCH(_xlfn.NUMBERVALUE(HRS!C436),PTO!A:A,0),1)=HRS!G436,INDEX(PTO!G:G,MATCH(_xlfn.NUMBERVALUE(HRS!C436),PTO!A:A,0),1)),"")</f>
        <v/>
      </c>
    </row>
    <row r="437" spans="1:19" x14ac:dyDescent="0.2">
      <c r="A437" s="2" t="s">
        <v>798</v>
      </c>
      <c r="B437" s="2" t="s">
        <v>799</v>
      </c>
      <c r="C437" s="2" t="s">
        <v>940</v>
      </c>
      <c r="D437" s="2" t="s">
        <v>941</v>
      </c>
      <c r="E437" s="4">
        <v>44809</v>
      </c>
      <c r="F437" s="2" t="s">
        <v>802</v>
      </c>
      <c r="G437" s="5">
        <v>3</v>
      </c>
      <c r="H437" s="2" t="s">
        <v>803</v>
      </c>
      <c r="I437" s="2" t="s">
        <v>813</v>
      </c>
      <c r="J437" s="2" t="s">
        <v>814</v>
      </c>
      <c r="K437" s="2" t="s">
        <v>805</v>
      </c>
      <c r="L437" s="2" t="s">
        <v>806</v>
      </c>
      <c r="M437" s="2" t="s">
        <v>806</v>
      </c>
      <c r="N437" s="2" t="s">
        <v>807</v>
      </c>
      <c r="O437" s="2" t="s">
        <v>827</v>
      </c>
      <c r="Q437" s="2" t="s">
        <v>818</v>
      </c>
      <c r="S437" s="2" t="str">
        <f>IF(F437="PTO",IF(INDEX(PTO!F:F,MATCH(_xlfn.NUMBERVALUE(HRS!C437),PTO!A:A,0),1)=HRS!G437,INDEX(PTO!G:G,MATCH(_xlfn.NUMBERVALUE(HRS!C437),PTO!A:A,0),1)),"")</f>
        <v/>
      </c>
    </row>
    <row r="438" spans="1:19" x14ac:dyDescent="0.2">
      <c r="A438" s="2" t="s">
        <v>798</v>
      </c>
      <c r="B438" s="2" t="s">
        <v>799</v>
      </c>
      <c r="C438" s="2" t="s">
        <v>940</v>
      </c>
      <c r="D438" s="2" t="s">
        <v>941</v>
      </c>
      <c r="E438" s="4">
        <v>44810</v>
      </c>
      <c r="F438" s="2" t="s">
        <v>802</v>
      </c>
      <c r="G438" s="5">
        <v>8.1666600000000003</v>
      </c>
      <c r="H438" s="2" t="s">
        <v>803</v>
      </c>
      <c r="I438" s="2" t="s">
        <v>813</v>
      </c>
      <c r="J438" s="2" t="s">
        <v>814</v>
      </c>
      <c r="K438" s="2" t="s">
        <v>805</v>
      </c>
      <c r="L438" s="2" t="s">
        <v>806</v>
      </c>
      <c r="M438" s="2" t="s">
        <v>806</v>
      </c>
      <c r="N438" s="2" t="s">
        <v>807</v>
      </c>
      <c r="O438" s="2" t="s">
        <v>827</v>
      </c>
      <c r="Q438" s="2" t="s">
        <v>818</v>
      </c>
      <c r="S438" s="2" t="str">
        <f>IF(F438="PTO",IF(INDEX(PTO!F:F,MATCH(_xlfn.NUMBERVALUE(HRS!C438),PTO!A:A,0),1)=HRS!G438,INDEX(PTO!G:G,MATCH(_xlfn.NUMBERVALUE(HRS!C438),PTO!A:A,0),1)),"")</f>
        <v/>
      </c>
    </row>
    <row r="439" spans="1:19" x14ac:dyDescent="0.2">
      <c r="A439" s="2" t="s">
        <v>798</v>
      </c>
      <c r="B439" s="2" t="s">
        <v>799</v>
      </c>
      <c r="C439" s="2" t="s">
        <v>940</v>
      </c>
      <c r="D439" s="2" t="s">
        <v>941</v>
      </c>
      <c r="E439" s="4">
        <v>44811</v>
      </c>
      <c r="F439" s="2" t="s">
        <v>802</v>
      </c>
      <c r="G439" s="5">
        <v>8.0833399999999997</v>
      </c>
      <c r="H439" s="2" t="s">
        <v>803</v>
      </c>
      <c r="I439" s="2" t="s">
        <v>813</v>
      </c>
      <c r="J439" s="2" t="s">
        <v>814</v>
      </c>
      <c r="K439" s="2" t="s">
        <v>805</v>
      </c>
      <c r="L439" s="2" t="s">
        <v>806</v>
      </c>
      <c r="M439" s="2" t="s">
        <v>806</v>
      </c>
      <c r="N439" s="2" t="s">
        <v>807</v>
      </c>
      <c r="O439" s="2" t="s">
        <v>827</v>
      </c>
      <c r="Q439" s="2" t="s">
        <v>818</v>
      </c>
      <c r="S439" s="2" t="str">
        <f>IF(F439="PTO",IF(INDEX(PTO!F:F,MATCH(_xlfn.NUMBERVALUE(HRS!C439),PTO!A:A,0),1)=HRS!G439,INDEX(PTO!G:G,MATCH(_xlfn.NUMBERVALUE(HRS!C439),PTO!A:A,0),1)),"")</f>
        <v/>
      </c>
    </row>
    <row r="440" spans="1:19" x14ac:dyDescent="0.2">
      <c r="A440" s="2" t="s">
        <v>798</v>
      </c>
      <c r="B440" s="2" t="s">
        <v>799</v>
      </c>
      <c r="C440" s="2" t="s">
        <v>940</v>
      </c>
      <c r="D440" s="2" t="s">
        <v>941</v>
      </c>
      <c r="E440" s="4">
        <v>44812</v>
      </c>
      <c r="F440" s="2" t="s">
        <v>802</v>
      </c>
      <c r="G440" s="5">
        <v>8.2166599999999992</v>
      </c>
      <c r="H440" s="2" t="s">
        <v>803</v>
      </c>
      <c r="I440" s="2" t="s">
        <v>813</v>
      </c>
      <c r="J440" s="2" t="s">
        <v>814</v>
      </c>
      <c r="K440" s="2" t="s">
        <v>805</v>
      </c>
      <c r="L440" s="2" t="s">
        <v>806</v>
      </c>
      <c r="M440" s="2" t="s">
        <v>806</v>
      </c>
      <c r="N440" s="2" t="s">
        <v>807</v>
      </c>
      <c r="O440" s="2" t="s">
        <v>827</v>
      </c>
      <c r="Q440" s="2" t="s">
        <v>818</v>
      </c>
      <c r="S440" s="2" t="str">
        <f>IF(F440="PTO",IF(INDEX(PTO!F:F,MATCH(_xlfn.NUMBERVALUE(HRS!C440),PTO!A:A,0),1)=HRS!G440,INDEX(PTO!G:G,MATCH(_xlfn.NUMBERVALUE(HRS!C440),PTO!A:A,0),1)),"")</f>
        <v/>
      </c>
    </row>
    <row r="441" spans="1:19" x14ac:dyDescent="0.2">
      <c r="A441" s="2" t="s">
        <v>798</v>
      </c>
      <c r="B441" s="2" t="s">
        <v>799</v>
      </c>
      <c r="C441" s="2" t="s">
        <v>940</v>
      </c>
      <c r="D441" s="2" t="s">
        <v>941</v>
      </c>
      <c r="E441" s="4">
        <v>44813</v>
      </c>
      <c r="F441" s="2" t="s">
        <v>802</v>
      </c>
      <c r="G441" s="5">
        <v>9.5833399999999997</v>
      </c>
      <c r="H441" s="2" t="s">
        <v>803</v>
      </c>
      <c r="I441" s="2" t="s">
        <v>813</v>
      </c>
      <c r="J441" s="2" t="s">
        <v>814</v>
      </c>
      <c r="K441" s="2" t="s">
        <v>805</v>
      </c>
      <c r="L441" s="2" t="s">
        <v>806</v>
      </c>
      <c r="M441" s="2" t="s">
        <v>806</v>
      </c>
      <c r="N441" s="2" t="s">
        <v>807</v>
      </c>
      <c r="O441" s="2" t="s">
        <v>827</v>
      </c>
      <c r="Q441" s="2" t="s">
        <v>818</v>
      </c>
      <c r="S441" s="2" t="str">
        <f>IF(F441="PTO",IF(INDEX(PTO!F:F,MATCH(_xlfn.NUMBERVALUE(HRS!C441),PTO!A:A,0),1)=HRS!G441,INDEX(PTO!G:G,MATCH(_xlfn.NUMBERVALUE(HRS!C441),PTO!A:A,0),1)),"")</f>
        <v/>
      </c>
    </row>
    <row r="442" spans="1:19" x14ac:dyDescent="0.2">
      <c r="A442" s="2" t="s">
        <v>798</v>
      </c>
      <c r="B442" s="2" t="s">
        <v>799</v>
      </c>
      <c r="C442" s="2" t="s">
        <v>940</v>
      </c>
      <c r="D442" s="2" t="s">
        <v>941</v>
      </c>
      <c r="E442" s="4">
        <v>44814</v>
      </c>
      <c r="F442" s="2" t="s">
        <v>802</v>
      </c>
      <c r="G442" s="5">
        <v>2.95</v>
      </c>
      <c r="H442" s="2" t="s">
        <v>803</v>
      </c>
      <c r="I442" s="2" t="s">
        <v>813</v>
      </c>
      <c r="J442" s="2" t="s">
        <v>814</v>
      </c>
      <c r="K442" s="2" t="s">
        <v>805</v>
      </c>
      <c r="L442" s="2" t="s">
        <v>806</v>
      </c>
      <c r="M442" s="2" t="s">
        <v>806</v>
      </c>
      <c r="N442" s="2" t="s">
        <v>807</v>
      </c>
      <c r="O442" s="2" t="s">
        <v>827</v>
      </c>
      <c r="Q442" s="2" t="s">
        <v>818</v>
      </c>
      <c r="S442" s="2" t="str">
        <f>IF(F442="PTO",IF(INDEX(PTO!F:F,MATCH(_xlfn.NUMBERVALUE(HRS!C442),PTO!A:A,0),1)=HRS!G442,INDEX(PTO!G:G,MATCH(_xlfn.NUMBERVALUE(HRS!C442),PTO!A:A,0),1)),"")</f>
        <v/>
      </c>
    </row>
    <row r="443" spans="1:19" x14ac:dyDescent="0.2">
      <c r="A443" s="2" t="s">
        <v>798</v>
      </c>
      <c r="B443" s="2" t="s">
        <v>799</v>
      </c>
      <c r="C443" s="2" t="s">
        <v>940</v>
      </c>
      <c r="D443" s="2" t="s">
        <v>941</v>
      </c>
      <c r="E443" s="4">
        <v>44814</v>
      </c>
      <c r="F443" s="2" t="s">
        <v>3980</v>
      </c>
      <c r="G443" s="5">
        <v>0.65</v>
      </c>
      <c r="H443" s="2" t="s">
        <v>803</v>
      </c>
      <c r="I443" s="2" t="s">
        <v>813</v>
      </c>
      <c r="J443" s="2" t="s">
        <v>814</v>
      </c>
      <c r="K443" s="2" t="s">
        <v>805</v>
      </c>
      <c r="L443" s="2" t="s">
        <v>806</v>
      </c>
      <c r="M443" s="2" t="s">
        <v>806</v>
      </c>
      <c r="N443" s="2" t="s">
        <v>807</v>
      </c>
      <c r="O443" s="2" t="s">
        <v>827</v>
      </c>
      <c r="Q443" s="2" t="s">
        <v>818</v>
      </c>
      <c r="S443" s="2" t="str">
        <f>IF(F443="PTO",IF(INDEX(PTO!F:F,MATCH(_xlfn.NUMBERVALUE(HRS!C443),PTO!A:A,0),1)=HRS!G443,INDEX(PTO!G:G,MATCH(_xlfn.NUMBERVALUE(HRS!C443),PTO!A:A,0),1)),"")</f>
        <v/>
      </c>
    </row>
    <row r="444" spans="1:19" x14ac:dyDescent="0.2">
      <c r="A444" s="2" t="s">
        <v>798</v>
      </c>
      <c r="B444" s="2" t="s">
        <v>799</v>
      </c>
      <c r="C444" s="2" t="s">
        <v>942</v>
      </c>
      <c r="D444" s="2" t="s">
        <v>943</v>
      </c>
      <c r="E444" s="4">
        <v>44810</v>
      </c>
      <c r="F444" s="2" t="s">
        <v>802</v>
      </c>
      <c r="G444" s="5">
        <v>10.01666</v>
      </c>
      <c r="H444" s="2" t="s">
        <v>803</v>
      </c>
      <c r="I444" s="2" t="s">
        <v>836</v>
      </c>
      <c r="J444" s="2" t="s">
        <v>837</v>
      </c>
      <c r="K444" s="2" t="s">
        <v>805</v>
      </c>
      <c r="L444" s="2" t="s">
        <v>806</v>
      </c>
      <c r="M444" s="2" t="s">
        <v>806</v>
      </c>
      <c r="N444" s="2" t="s">
        <v>807</v>
      </c>
      <c r="O444" s="2" t="s">
        <v>808</v>
      </c>
      <c r="Q444" s="2" t="s">
        <v>465</v>
      </c>
      <c r="S444" s="2" t="str">
        <f>IF(F444="PTO",IF(INDEX(PTO!F:F,MATCH(_xlfn.NUMBERVALUE(HRS!C444),PTO!A:A,0),1)=HRS!G444,INDEX(PTO!G:G,MATCH(_xlfn.NUMBERVALUE(HRS!C444),PTO!A:A,0),1)),"")</f>
        <v/>
      </c>
    </row>
    <row r="445" spans="1:19" x14ac:dyDescent="0.2">
      <c r="A445" s="2" t="s">
        <v>798</v>
      </c>
      <c r="B445" s="2" t="s">
        <v>799</v>
      </c>
      <c r="C445" s="2" t="s">
        <v>942</v>
      </c>
      <c r="D445" s="2" t="s">
        <v>943</v>
      </c>
      <c r="E445" s="4">
        <v>44811</v>
      </c>
      <c r="F445" s="2" t="s">
        <v>802</v>
      </c>
      <c r="G445" s="5">
        <v>8.0166500000000003</v>
      </c>
      <c r="H445" s="2" t="s">
        <v>803</v>
      </c>
      <c r="I445" s="2" t="s">
        <v>836</v>
      </c>
      <c r="J445" s="2" t="s">
        <v>837</v>
      </c>
      <c r="K445" s="2" t="s">
        <v>805</v>
      </c>
      <c r="L445" s="2" t="s">
        <v>806</v>
      </c>
      <c r="M445" s="2" t="s">
        <v>806</v>
      </c>
      <c r="N445" s="2" t="s">
        <v>807</v>
      </c>
      <c r="O445" s="2" t="s">
        <v>808</v>
      </c>
      <c r="Q445" s="2" t="s">
        <v>465</v>
      </c>
      <c r="S445" s="2" t="str">
        <f>IF(F445="PTO",IF(INDEX(PTO!F:F,MATCH(_xlfn.NUMBERVALUE(HRS!C445),PTO!A:A,0),1)=HRS!G445,INDEX(PTO!G:G,MATCH(_xlfn.NUMBERVALUE(HRS!C445),PTO!A:A,0),1)),"")</f>
        <v/>
      </c>
    </row>
    <row r="446" spans="1:19" x14ac:dyDescent="0.2">
      <c r="A446" s="2" t="s">
        <v>798</v>
      </c>
      <c r="B446" s="2" t="s">
        <v>799</v>
      </c>
      <c r="C446" s="2" t="s">
        <v>942</v>
      </c>
      <c r="D446" s="2" t="s">
        <v>943</v>
      </c>
      <c r="E446" s="4">
        <v>44812</v>
      </c>
      <c r="F446" s="2" t="s">
        <v>802</v>
      </c>
      <c r="G446" s="5">
        <v>8.0333199999999998</v>
      </c>
      <c r="H446" s="2" t="s">
        <v>803</v>
      </c>
      <c r="I446" s="2" t="s">
        <v>836</v>
      </c>
      <c r="J446" s="2" t="s">
        <v>837</v>
      </c>
      <c r="K446" s="2" t="s">
        <v>805</v>
      </c>
      <c r="L446" s="2" t="s">
        <v>806</v>
      </c>
      <c r="M446" s="2" t="s">
        <v>806</v>
      </c>
      <c r="N446" s="2" t="s">
        <v>807</v>
      </c>
      <c r="O446" s="2" t="s">
        <v>808</v>
      </c>
      <c r="Q446" s="2" t="s">
        <v>465</v>
      </c>
      <c r="S446" s="2" t="str">
        <f>IF(F446="PTO",IF(INDEX(PTO!F:F,MATCH(_xlfn.NUMBERVALUE(HRS!C446),PTO!A:A,0),1)=HRS!G446,INDEX(PTO!G:G,MATCH(_xlfn.NUMBERVALUE(HRS!C446),PTO!A:A,0),1)),"")</f>
        <v/>
      </c>
    </row>
    <row r="447" spans="1:19" x14ac:dyDescent="0.2">
      <c r="A447" s="2" t="s">
        <v>798</v>
      </c>
      <c r="B447" s="2" t="s">
        <v>799</v>
      </c>
      <c r="C447" s="2" t="s">
        <v>942</v>
      </c>
      <c r="D447" s="2" t="s">
        <v>943</v>
      </c>
      <c r="E447" s="4">
        <v>44813</v>
      </c>
      <c r="F447" s="2" t="s">
        <v>66</v>
      </c>
      <c r="G447" s="5">
        <v>2</v>
      </c>
      <c r="H447" s="2" t="s">
        <v>803</v>
      </c>
      <c r="I447" s="2" t="s">
        <v>836</v>
      </c>
      <c r="J447" s="2" t="s">
        <v>837</v>
      </c>
      <c r="K447" s="2" t="s">
        <v>805</v>
      </c>
      <c r="L447" s="2" t="s">
        <v>806</v>
      </c>
      <c r="M447" s="2" t="s">
        <v>806</v>
      </c>
      <c r="N447" s="2" t="s">
        <v>807</v>
      </c>
      <c r="O447" s="2" t="s">
        <v>808</v>
      </c>
      <c r="Q447" s="2" t="s">
        <v>465</v>
      </c>
      <c r="S447" s="2" t="str">
        <f>IF(F447="PTO",IF(INDEX(PTO!F:F,MATCH(_xlfn.NUMBERVALUE(HRS!C447),PTO!A:A,0),1)=HRS!G447,INDEX(PTO!G:G,MATCH(_xlfn.NUMBERVALUE(HRS!C447),PTO!A:A,0),1)),"")</f>
        <v>PTOU</v>
      </c>
    </row>
    <row r="448" spans="1:19" x14ac:dyDescent="0.2">
      <c r="A448" s="2" t="s">
        <v>798</v>
      </c>
      <c r="B448" s="2" t="s">
        <v>799</v>
      </c>
      <c r="C448" s="2" t="s">
        <v>942</v>
      </c>
      <c r="D448" s="2" t="s">
        <v>943</v>
      </c>
      <c r="E448" s="4">
        <v>44813</v>
      </c>
      <c r="F448" s="2" t="s">
        <v>802</v>
      </c>
      <c r="G448" s="5">
        <v>6.5</v>
      </c>
      <c r="H448" s="2" t="s">
        <v>803</v>
      </c>
      <c r="I448" s="2" t="s">
        <v>836</v>
      </c>
      <c r="J448" s="2" t="s">
        <v>837</v>
      </c>
      <c r="K448" s="2" t="s">
        <v>805</v>
      </c>
      <c r="L448" s="2" t="s">
        <v>806</v>
      </c>
      <c r="M448" s="2" t="s">
        <v>806</v>
      </c>
      <c r="N448" s="2" t="s">
        <v>807</v>
      </c>
      <c r="O448" s="2" t="s">
        <v>808</v>
      </c>
      <c r="Q448" s="2" t="s">
        <v>465</v>
      </c>
      <c r="S448" s="2" t="str">
        <f>IF(F448="PTO",IF(INDEX(PTO!F:F,MATCH(_xlfn.NUMBERVALUE(HRS!C448),PTO!A:A,0),1)=HRS!G448,INDEX(PTO!G:G,MATCH(_xlfn.NUMBERVALUE(HRS!C448),PTO!A:A,0),1)),"")</f>
        <v/>
      </c>
    </row>
    <row r="449" spans="1:19" x14ac:dyDescent="0.2">
      <c r="A449" s="2" t="s">
        <v>798</v>
      </c>
      <c r="B449" s="2" t="s">
        <v>799</v>
      </c>
      <c r="C449" s="2" t="s">
        <v>944</v>
      </c>
      <c r="D449" s="2" t="s">
        <v>945</v>
      </c>
      <c r="E449" s="4">
        <v>44810</v>
      </c>
      <c r="F449" s="2" t="s">
        <v>66</v>
      </c>
      <c r="G449" s="5">
        <v>0.25</v>
      </c>
      <c r="H449" s="2" t="s">
        <v>803</v>
      </c>
      <c r="I449" s="2" t="s">
        <v>819</v>
      </c>
      <c r="J449" s="2" t="s">
        <v>70</v>
      </c>
      <c r="K449" s="2" t="s">
        <v>805</v>
      </c>
      <c r="L449" s="2" t="s">
        <v>806</v>
      </c>
      <c r="M449" s="2" t="s">
        <v>806</v>
      </c>
      <c r="N449" s="2" t="s">
        <v>807</v>
      </c>
      <c r="O449" s="2" t="s">
        <v>827</v>
      </c>
      <c r="Q449" s="2" t="s">
        <v>201</v>
      </c>
      <c r="S449" s="2" t="str">
        <f>IF(F449="PTO",IF(INDEX(PTO!F:F,MATCH(_xlfn.NUMBERVALUE(HRS!C449),PTO!A:A,0),1)=HRS!G449,INDEX(PTO!G:G,MATCH(_xlfn.NUMBERVALUE(HRS!C449),PTO!A:A,0),1)),"")</f>
        <v>PTOU</v>
      </c>
    </row>
    <row r="450" spans="1:19" x14ac:dyDescent="0.2">
      <c r="A450" s="2" t="s">
        <v>798</v>
      </c>
      <c r="B450" s="2" t="s">
        <v>799</v>
      </c>
      <c r="C450" s="2" t="s">
        <v>944</v>
      </c>
      <c r="D450" s="2" t="s">
        <v>945</v>
      </c>
      <c r="E450" s="4">
        <v>44810</v>
      </c>
      <c r="F450" s="2" t="s">
        <v>802</v>
      </c>
      <c r="G450" s="5">
        <v>9.7666599999999999</v>
      </c>
      <c r="H450" s="2" t="s">
        <v>803</v>
      </c>
      <c r="I450" s="2" t="s">
        <v>819</v>
      </c>
      <c r="J450" s="2" t="s">
        <v>70</v>
      </c>
      <c r="K450" s="2" t="s">
        <v>805</v>
      </c>
      <c r="L450" s="2" t="s">
        <v>806</v>
      </c>
      <c r="M450" s="2" t="s">
        <v>806</v>
      </c>
      <c r="N450" s="2" t="s">
        <v>807</v>
      </c>
      <c r="O450" s="2" t="s">
        <v>827</v>
      </c>
      <c r="Q450" s="2" t="s">
        <v>201</v>
      </c>
      <c r="S450" s="2" t="str">
        <f>IF(F450="PTO",IF(INDEX(PTO!F:F,MATCH(_xlfn.NUMBERVALUE(HRS!C450),PTO!A:A,0),1)=HRS!G450,INDEX(PTO!G:G,MATCH(_xlfn.NUMBERVALUE(HRS!C450),PTO!A:A,0),1)),"")</f>
        <v/>
      </c>
    </row>
    <row r="451" spans="1:19" x14ac:dyDescent="0.2">
      <c r="A451" s="2" t="s">
        <v>798</v>
      </c>
      <c r="B451" s="2" t="s">
        <v>799</v>
      </c>
      <c r="C451" s="2" t="s">
        <v>944</v>
      </c>
      <c r="D451" s="2" t="s">
        <v>945</v>
      </c>
      <c r="E451" s="4">
        <v>44811</v>
      </c>
      <c r="F451" s="2" t="s">
        <v>802</v>
      </c>
      <c r="G451" s="5">
        <v>10.050000000000001</v>
      </c>
      <c r="H451" s="2" t="s">
        <v>803</v>
      </c>
      <c r="I451" s="2" t="s">
        <v>819</v>
      </c>
      <c r="J451" s="2" t="s">
        <v>70</v>
      </c>
      <c r="K451" s="2" t="s">
        <v>805</v>
      </c>
      <c r="L451" s="2" t="s">
        <v>806</v>
      </c>
      <c r="M451" s="2" t="s">
        <v>806</v>
      </c>
      <c r="N451" s="2" t="s">
        <v>807</v>
      </c>
      <c r="O451" s="2" t="s">
        <v>827</v>
      </c>
      <c r="Q451" s="2" t="s">
        <v>201</v>
      </c>
      <c r="S451" s="2" t="str">
        <f>IF(F451="PTO",IF(INDEX(PTO!F:F,MATCH(_xlfn.NUMBERVALUE(HRS!C451),PTO!A:A,0),1)=HRS!G451,INDEX(PTO!G:G,MATCH(_xlfn.NUMBERVALUE(HRS!C451),PTO!A:A,0),1)),"")</f>
        <v/>
      </c>
    </row>
    <row r="452" spans="1:19" x14ac:dyDescent="0.2">
      <c r="A452" s="2" t="s">
        <v>798</v>
      </c>
      <c r="B452" s="2" t="s">
        <v>799</v>
      </c>
      <c r="C452" s="2" t="s">
        <v>944</v>
      </c>
      <c r="D452" s="2" t="s">
        <v>945</v>
      </c>
      <c r="E452" s="4">
        <v>44812</v>
      </c>
      <c r="F452" s="2" t="s">
        <v>802</v>
      </c>
      <c r="G452" s="5">
        <v>10.08334</v>
      </c>
      <c r="H452" s="2" t="s">
        <v>803</v>
      </c>
      <c r="I452" s="2" t="s">
        <v>819</v>
      </c>
      <c r="J452" s="2" t="s">
        <v>70</v>
      </c>
      <c r="K452" s="2" t="s">
        <v>805</v>
      </c>
      <c r="L452" s="2" t="s">
        <v>806</v>
      </c>
      <c r="M452" s="2" t="s">
        <v>806</v>
      </c>
      <c r="N452" s="2" t="s">
        <v>807</v>
      </c>
      <c r="O452" s="2" t="s">
        <v>827</v>
      </c>
      <c r="Q452" s="2" t="s">
        <v>201</v>
      </c>
      <c r="S452" s="2" t="str">
        <f>IF(F452="PTO",IF(INDEX(PTO!F:F,MATCH(_xlfn.NUMBERVALUE(HRS!C452),PTO!A:A,0),1)=HRS!G452,INDEX(PTO!G:G,MATCH(_xlfn.NUMBERVALUE(HRS!C452),PTO!A:A,0),1)),"")</f>
        <v/>
      </c>
    </row>
    <row r="453" spans="1:19" x14ac:dyDescent="0.2">
      <c r="A453" s="2" t="s">
        <v>798</v>
      </c>
      <c r="B453" s="2" t="s">
        <v>799</v>
      </c>
      <c r="C453" s="2" t="s">
        <v>944</v>
      </c>
      <c r="D453" s="2" t="s">
        <v>945</v>
      </c>
      <c r="E453" s="4">
        <v>44813</v>
      </c>
      <c r="F453" s="2" t="s">
        <v>66</v>
      </c>
      <c r="G453" s="5">
        <v>7.25</v>
      </c>
      <c r="H453" s="2" t="s">
        <v>803</v>
      </c>
      <c r="I453" s="2" t="s">
        <v>819</v>
      </c>
      <c r="J453" s="2" t="s">
        <v>70</v>
      </c>
      <c r="K453" s="2" t="s">
        <v>805</v>
      </c>
      <c r="L453" s="2" t="s">
        <v>806</v>
      </c>
      <c r="M453" s="2" t="s">
        <v>806</v>
      </c>
      <c r="N453" s="2" t="s">
        <v>807</v>
      </c>
      <c r="O453" s="2" t="s">
        <v>827</v>
      </c>
      <c r="Q453" s="2" t="s">
        <v>201</v>
      </c>
      <c r="S453" s="2" t="b">
        <f>IF(F453="PTO",IF(INDEX(PTO!F:F,MATCH(_xlfn.NUMBERVALUE(HRS!C453),PTO!A:A,0),1)=HRS!G453,INDEX(PTO!G:G,MATCH(_xlfn.NUMBERVALUE(HRS!C453),PTO!A:A,0),1)),"")</f>
        <v>0</v>
      </c>
    </row>
    <row r="454" spans="1:19" x14ac:dyDescent="0.2">
      <c r="A454" s="2" t="s">
        <v>798</v>
      </c>
      <c r="B454" s="2" t="s">
        <v>799</v>
      </c>
      <c r="C454" s="2" t="s">
        <v>944</v>
      </c>
      <c r="D454" s="2" t="s">
        <v>945</v>
      </c>
      <c r="E454" s="4">
        <v>44813</v>
      </c>
      <c r="F454" s="2" t="s">
        <v>802</v>
      </c>
      <c r="G454" s="5">
        <v>2.7833299999999999</v>
      </c>
      <c r="H454" s="2" t="s">
        <v>803</v>
      </c>
      <c r="I454" s="2" t="s">
        <v>819</v>
      </c>
      <c r="J454" s="2" t="s">
        <v>70</v>
      </c>
      <c r="K454" s="2" t="s">
        <v>805</v>
      </c>
      <c r="L454" s="2" t="s">
        <v>806</v>
      </c>
      <c r="M454" s="2" t="s">
        <v>806</v>
      </c>
      <c r="N454" s="2" t="s">
        <v>807</v>
      </c>
      <c r="O454" s="2" t="s">
        <v>827</v>
      </c>
      <c r="Q454" s="2" t="s">
        <v>201</v>
      </c>
      <c r="S454" s="2" t="str">
        <f>IF(F454="PTO",IF(INDEX(PTO!F:F,MATCH(_xlfn.NUMBERVALUE(HRS!C454),PTO!A:A,0),1)=HRS!G454,INDEX(PTO!G:G,MATCH(_xlfn.NUMBERVALUE(HRS!C454),PTO!A:A,0),1)),"")</f>
        <v/>
      </c>
    </row>
    <row r="455" spans="1:19" x14ac:dyDescent="0.2">
      <c r="A455" s="2" t="s">
        <v>798</v>
      </c>
      <c r="B455" s="2" t="s">
        <v>799</v>
      </c>
      <c r="C455" s="2" t="s">
        <v>982</v>
      </c>
      <c r="D455" s="2" t="s">
        <v>983</v>
      </c>
      <c r="E455" s="4">
        <v>44810</v>
      </c>
      <c r="F455" s="2" t="s">
        <v>802</v>
      </c>
      <c r="G455" s="5">
        <v>10.149990000000001</v>
      </c>
      <c r="H455" s="2" t="s">
        <v>803</v>
      </c>
      <c r="I455" s="2" t="s">
        <v>819</v>
      </c>
      <c r="J455" s="2" t="s">
        <v>70</v>
      </c>
      <c r="K455" s="2" t="s">
        <v>805</v>
      </c>
      <c r="L455" s="2" t="s">
        <v>806</v>
      </c>
      <c r="M455" s="2" t="s">
        <v>806</v>
      </c>
      <c r="N455" s="2" t="s">
        <v>807</v>
      </c>
      <c r="O455" s="2" t="s">
        <v>827</v>
      </c>
      <c r="Q455" s="2" t="s">
        <v>201</v>
      </c>
      <c r="S455" s="2" t="str">
        <f>IF(F455="PTO",IF(INDEX(PTO!F:F,MATCH(_xlfn.NUMBERVALUE(HRS!C455),PTO!A:A,0),1)=HRS!G455,INDEX(PTO!G:G,MATCH(_xlfn.NUMBERVALUE(HRS!C455),PTO!A:A,0),1)),"")</f>
        <v/>
      </c>
    </row>
    <row r="456" spans="1:19" x14ac:dyDescent="0.2">
      <c r="A456" s="2" t="s">
        <v>798</v>
      </c>
      <c r="B456" s="2" t="s">
        <v>799</v>
      </c>
      <c r="C456" s="2" t="s">
        <v>982</v>
      </c>
      <c r="D456" s="2" t="s">
        <v>983</v>
      </c>
      <c r="E456" s="4">
        <v>44811</v>
      </c>
      <c r="F456" s="2" t="s">
        <v>802</v>
      </c>
      <c r="G456" s="5">
        <v>10.26667</v>
      </c>
      <c r="H456" s="2" t="s">
        <v>803</v>
      </c>
      <c r="I456" s="2" t="s">
        <v>819</v>
      </c>
      <c r="J456" s="2" t="s">
        <v>70</v>
      </c>
      <c r="K456" s="2" t="s">
        <v>805</v>
      </c>
      <c r="L456" s="2" t="s">
        <v>806</v>
      </c>
      <c r="M456" s="2" t="s">
        <v>806</v>
      </c>
      <c r="N456" s="2" t="s">
        <v>807</v>
      </c>
      <c r="O456" s="2" t="s">
        <v>827</v>
      </c>
      <c r="Q456" s="2" t="s">
        <v>201</v>
      </c>
      <c r="S456" s="2" t="str">
        <f>IF(F456="PTO",IF(INDEX(PTO!F:F,MATCH(_xlfn.NUMBERVALUE(HRS!C456),PTO!A:A,0),1)=HRS!G456,INDEX(PTO!G:G,MATCH(_xlfn.NUMBERVALUE(HRS!C456),PTO!A:A,0),1)),"")</f>
        <v/>
      </c>
    </row>
    <row r="457" spans="1:19" x14ac:dyDescent="0.2">
      <c r="A457" s="2" t="s">
        <v>798</v>
      </c>
      <c r="B457" s="2" t="s">
        <v>799</v>
      </c>
      <c r="C457" s="2" t="s">
        <v>982</v>
      </c>
      <c r="D457" s="2" t="s">
        <v>983</v>
      </c>
      <c r="E457" s="4">
        <v>44812</v>
      </c>
      <c r="F457" s="2" t="s">
        <v>802</v>
      </c>
      <c r="G457" s="5">
        <v>10.116669999999999</v>
      </c>
      <c r="H457" s="2" t="s">
        <v>803</v>
      </c>
      <c r="I457" s="2" t="s">
        <v>819</v>
      </c>
      <c r="J457" s="2" t="s">
        <v>70</v>
      </c>
      <c r="K457" s="2" t="s">
        <v>805</v>
      </c>
      <c r="L457" s="2" t="s">
        <v>806</v>
      </c>
      <c r="M457" s="2" t="s">
        <v>806</v>
      </c>
      <c r="N457" s="2" t="s">
        <v>807</v>
      </c>
      <c r="O457" s="2" t="s">
        <v>827</v>
      </c>
      <c r="Q457" s="2" t="s">
        <v>201</v>
      </c>
      <c r="S457" s="2" t="str">
        <f>IF(F457="PTO",IF(INDEX(PTO!F:F,MATCH(_xlfn.NUMBERVALUE(HRS!C457),PTO!A:A,0),1)=HRS!G457,INDEX(PTO!G:G,MATCH(_xlfn.NUMBERVALUE(HRS!C457),PTO!A:A,0),1)),"")</f>
        <v/>
      </c>
    </row>
    <row r="458" spans="1:19" x14ac:dyDescent="0.2">
      <c r="A458" s="2" t="s">
        <v>798</v>
      </c>
      <c r="B458" s="2" t="s">
        <v>799</v>
      </c>
      <c r="C458" s="2" t="s">
        <v>982</v>
      </c>
      <c r="D458" s="2" t="s">
        <v>983</v>
      </c>
      <c r="E458" s="4">
        <v>44813</v>
      </c>
      <c r="F458" s="2" t="s">
        <v>802</v>
      </c>
      <c r="G458" s="5">
        <v>9.4666700000000006</v>
      </c>
      <c r="H458" s="2" t="s">
        <v>803</v>
      </c>
      <c r="I458" s="2" t="s">
        <v>819</v>
      </c>
      <c r="J458" s="2" t="s">
        <v>70</v>
      </c>
      <c r="K458" s="2" t="s">
        <v>805</v>
      </c>
      <c r="L458" s="2" t="s">
        <v>806</v>
      </c>
      <c r="M458" s="2" t="s">
        <v>806</v>
      </c>
      <c r="N458" s="2" t="s">
        <v>807</v>
      </c>
      <c r="O458" s="2" t="s">
        <v>827</v>
      </c>
      <c r="Q458" s="2" t="s">
        <v>201</v>
      </c>
      <c r="S458" s="2" t="str">
        <f>IF(F458="PTO",IF(INDEX(PTO!F:F,MATCH(_xlfn.NUMBERVALUE(HRS!C458),PTO!A:A,0),1)=HRS!G458,INDEX(PTO!G:G,MATCH(_xlfn.NUMBERVALUE(HRS!C458),PTO!A:A,0),1)),"")</f>
        <v/>
      </c>
    </row>
    <row r="459" spans="1:19" x14ac:dyDescent="0.2">
      <c r="A459" s="2" t="s">
        <v>798</v>
      </c>
      <c r="B459" s="2" t="s">
        <v>799</v>
      </c>
      <c r="C459" s="2" t="s">
        <v>982</v>
      </c>
      <c r="D459" s="2" t="s">
        <v>983</v>
      </c>
      <c r="E459" s="4">
        <v>44813</v>
      </c>
      <c r="F459" s="2" t="s">
        <v>3980</v>
      </c>
      <c r="G459" s="5">
        <v>0.46666999999999997</v>
      </c>
      <c r="H459" s="2" t="s">
        <v>803</v>
      </c>
      <c r="I459" s="2" t="s">
        <v>819</v>
      </c>
      <c r="J459" s="2" t="s">
        <v>70</v>
      </c>
      <c r="K459" s="2" t="s">
        <v>805</v>
      </c>
      <c r="L459" s="2" t="s">
        <v>806</v>
      </c>
      <c r="M459" s="2" t="s">
        <v>806</v>
      </c>
      <c r="N459" s="2" t="s">
        <v>807</v>
      </c>
      <c r="O459" s="2" t="s">
        <v>827</v>
      </c>
      <c r="Q459" s="2" t="s">
        <v>201</v>
      </c>
      <c r="S459" s="2" t="str">
        <f>IF(F459="PTO",IF(INDEX(PTO!F:F,MATCH(_xlfn.NUMBERVALUE(HRS!C459),PTO!A:A,0),1)=HRS!G459,INDEX(PTO!G:G,MATCH(_xlfn.NUMBERVALUE(HRS!C459),PTO!A:A,0),1)),"")</f>
        <v/>
      </c>
    </row>
    <row r="460" spans="1:19" x14ac:dyDescent="0.2">
      <c r="A460" s="2" t="s">
        <v>798</v>
      </c>
      <c r="B460" s="2" t="s">
        <v>799</v>
      </c>
      <c r="C460" s="2" t="s">
        <v>3974</v>
      </c>
      <c r="D460" s="2" t="s">
        <v>3975</v>
      </c>
      <c r="E460" s="4">
        <v>44810</v>
      </c>
      <c r="F460" s="2" t="s">
        <v>66</v>
      </c>
      <c r="G460" s="5">
        <v>6</v>
      </c>
      <c r="H460" s="2" t="s">
        <v>803</v>
      </c>
      <c r="I460" s="2" t="s">
        <v>884</v>
      </c>
      <c r="J460" s="2" t="s">
        <v>885</v>
      </c>
      <c r="K460" s="2" t="s">
        <v>805</v>
      </c>
      <c r="L460" s="2" t="s">
        <v>806</v>
      </c>
      <c r="M460" s="2" t="s">
        <v>806</v>
      </c>
      <c r="N460" s="2" t="s">
        <v>807</v>
      </c>
      <c r="O460" s="2" t="s">
        <v>808</v>
      </c>
      <c r="Q460" s="2" t="s">
        <v>396</v>
      </c>
      <c r="S460" s="2" t="str">
        <f>IF(F460="PTO",IF(INDEX(PTO!F:F,MATCH(_xlfn.NUMBERVALUE(HRS!C460),PTO!A:A,0),1)=HRS!G460,INDEX(PTO!G:G,MATCH(_xlfn.NUMBERVALUE(HRS!C460),PTO!A:A,0),1)),"")</f>
        <v>ptou</v>
      </c>
    </row>
    <row r="461" spans="1:19" x14ac:dyDescent="0.2">
      <c r="A461" s="2" t="s">
        <v>798</v>
      </c>
      <c r="B461" s="2" t="s">
        <v>799</v>
      </c>
      <c r="C461" s="2" t="s">
        <v>3974</v>
      </c>
      <c r="D461" s="2" t="s">
        <v>3975</v>
      </c>
      <c r="E461" s="4">
        <v>44811</v>
      </c>
      <c r="F461" s="2" t="s">
        <v>802</v>
      </c>
      <c r="G461" s="5">
        <v>10.083320000000001</v>
      </c>
      <c r="H461" s="2" t="s">
        <v>803</v>
      </c>
      <c r="I461" s="2" t="s">
        <v>884</v>
      </c>
      <c r="J461" s="2" t="s">
        <v>885</v>
      </c>
      <c r="K461" s="2" t="s">
        <v>805</v>
      </c>
      <c r="L461" s="2" t="s">
        <v>806</v>
      </c>
      <c r="M461" s="2" t="s">
        <v>806</v>
      </c>
      <c r="N461" s="2" t="s">
        <v>807</v>
      </c>
      <c r="O461" s="2" t="s">
        <v>808</v>
      </c>
      <c r="Q461" s="2" t="s">
        <v>396</v>
      </c>
      <c r="S461" s="2" t="str">
        <f>IF(F461="PTO",IF(INDEX(PTO!F:F,MATCH(_xlfn.NUMBERVALUE(HRS!C461),PTO!A:A,0),1)=HRS!G461,INDEX(PTO!G:G,MATCH(_xlfn.NUMBERVALUE(HRS!C461),PTO!A:A,0),1)),"")</f>
        <v/>
      </c>
    </row>
    <row r="462" spans="1:19" x14ac:dyDescent="0.2">
      <c r="A462" s="2" t="s">
        <v>798</v>
      </c>
      <c r="B462" s="2" t="s">
        <v>799</v>
      </c>
      <c r="C462" s="2" t="s">
        <v>3974</v>
      </c>
      <c r="D462" s="2" t="s">
        <v>3975</v>
      </c>
      <c r="E462" s="4">
        <v>44812</v>
      </c>
      <c r="F462" s="2" t="s">
        <v>802</v>
      </c>
      <c r="G462" s="5">
        <v>10.066660000000001</v>
      </c>
      <c r="H462" s="2" t="s">
        <v>803</v>
      </c>
      <c r="I462" s="2" t="s">
        <v>884</v>
      </c>
      <c r="J462" s="2" t="s">
        <v>885</v>
      </c>
      <c r="K462" s="2" t="s">
        <v>805</v>
      </c>
      <c r="L462" s="2" t="s">
        <v>806</v>
      </c>
      <c r="M462" s="2" t="s">
        <v>806</v>
      </c>
      <c r="N462" s="2" t="s">
        <v>807</v>
      </c>
      <c r="O462" s="2" t="s">
        <v>808</v>
      </c>
      <c r="Q462" s="2" t="s">
        <v>396</v>
      </c>
      <c r="S462" s="2" t="str">
        <f>IF(F462="PTO",IF(INDEX(PTO!F:F,MATCH(_xlfn.NUMBERVALUE(HRS!C462),PTO!A:A,0),1)=HRS!G462,INDEX(PTO!G:G,MATCH(_xlfn.NUMBERVALUE(HRS!C462),PTO!A:A,0),1)),"")</f>
        <v/>
      </c>
    </row>
    <row r="463" spans="1:19" x14ac:dyDescent="0.2">
      <c r="A463" s="2" t="s">
        <v>798</v>
      </c>
      <c r="B463" s="2" t="s">
        <v>799</v>
      </c>
      <c r="C463" s="2" t="s">
        <v>3974</v>
      </c>
      <c r="D463" s="2" t="s">
        <v>3975</v>
      </c>
      <c r="E463" s="4">
        <v>44813</v>
      </c>
      <c r="F463" s="2" t="s">
        <v>802</v>
      </c>
      <c r="G463" s="5">
        <v>10.050000000000001</v>
      </c>
      <c r="H463" s="2" t="s">
        <v>803</v>
      </c>
      <c r="I463" s="2" t="s">
        <v>884</v>
      </c>
      <c r="J463" s="2" t="s">
        <v>885</v>
      </c>
      <c r="K463" s="2" t="s">
        <v>805</v>
      </c>
      <c r="L463" s="2" t="s">
        <v>806</v>
      </c>
      <c r="M463" s="2" t="s">
        <v>806</v>
      </c>
      <c r="N463" s="2" t="s">
        <v>807</v>
      </c>
      <c r="O463" s="2" t="s">
        <v>808</v>
      </c>
      <c r="Q463" s="2" t="s">
        <v>396</v>
      </c>
      <c r="S463" s="2" t="str">
        <f>IF(F463="PTO",IF(INDEX(PTO!F:F,MATCH(_xlfn.NUMBERVALUE(HRS!C463),PTO!A:A,0),1)=HRS!G463,INDEX(PTO!G:G,MATCH(_xlfn.NUMBERVALUE(HRS!C463),PTO!A:A,0),1)),"")</f>
        <v/>
      </c>
    </row>
    <row r="464" spans="1:19" x14ac:dyDescent="0.2">
      <c r="A464" s="2" t="s">
        <v>798</v>
      </c>
      <c r="B464" s="2" t="s">
        <v>799</v>
      </c>
      <c r="C464" s="2" t="s">
        <v>946</v>
      </c>
      <c r="D464" s="2" t="s">
        <v>947</v>
      </c>
      <c r="E464" s="4">
        <v>44810</v>
      </c>
      <c r="F464" s="2" t="s">
        <v>66</v>
      </c>
      <c r="G464" s="5">
        <v>2.5</v>
      </c>
      <c r="H464" s="2" t="s">
        <v>803</v>
      </c>
      <c r="I464" s="2" t="s">
        <v>836</v>
      </c>
      <c r="J464" s="2" t="s">
        <v>837</v>
      </c>
      <c r="K464" s="2" t="s">
        <v>805</v>
      </c>
      <c r="L464" s="2" t="s">
        <v>806</v>
      </c>
      <c r="M464" s="2" t="s">
        <v>806</v>
      </c>
      <c r="N464" s="2" t="s">
        <v>807</v>
      </c>
      <c r="O464" s="2" t="s">
        <v>808</v>
      </c>
      <c r="Q464" s="2" t="s">
        <v>465</v>
      </c>
      <c r="S464" s="2" t="str">
        <f>IF(F464="PTO",IF(INDEX(PTO!F:F,MATCH(_xlfn.NUMBERVALUE(HRS!C464),PTO!A:A,0),1)=HRS!G464,INDEX(PTO!G:G,MATCH(_xlfn.NUMBERVALUE(HRS!C464),PTO!A:A,0),1)),"")</f>
        <v>PTOU</v>
      </c>
    </row>
    <row r="465" spans="1:19" x14ac:dyDescent="0.2">
      <c r="A465" s="2" t="s">
        <v>798</v>
      </c>
      <c r="B465" s="2" t="s">
        <v>799</v>
      </c>
      <c r="C465" s="2" t="s">
        <v>946</v>
      </c>
      <c r="D465" s="2" t="s">
        <v>947</v>
      </c>
      <c r="E465" s="4">
        <v>44810</v>
      </c>
      <c r="F465" s="2" t="s">
        <v>802</v>
      </c>
      <c r="G465" s="5">
        <v>7.5833300000000001</v>
      </c>
      <c r="H465" s="2" t="s">
        <v>803</v>
      </c>
      <c r="I465" s="2" t="s">
        <v>836</v>
      </c>
      <c r="J465" s="2" t="s">
        <v>837</v>
      </c>
      <c r="K465" s="2" t="s">
        <v>805</v>
      </c>
      <c r="L465" s="2" t="s">
        <v>806</v>
      </c>
      <c r="M465" s="2" t="s">
        <v>806</v>
      </c>
      <c r="N465" s="2" t="s">
        <v>807</v>
      </c>
      <c r="O465" s="2" t="s">
        <v>808</v>
      </c>
      <c r="Q465" s="2" t="s">
        <v>465</v>
      </c>
      <c r="S465" s="2" t="str">
        <f>IF(F465="PTO",IF(INDEX(PTO!F:F,MATCH(_xlfn.NUMBERVALUE(HRS!C465),PTO!A:A,0),1)=HRS!G465,INDEX(PTO!G:G,MATCH(_xlfn.NUMBERVALUE(HRS!C465),PTO!A:A,0),1)),"")</f>
        <v/>
      </c>
    </row>
    <row r="466" spans="1:19" x14ac:dyDescent="0.2">
      <c r="A466" s="2" t="s">
        <v>798</v>
      </c>
      <c r="B466" s="2" t="s">
        <v>799</v>
      </c>
      <c r="C466" s="2" t="s">
        <v>946</v>
      </c>
      <c r="D466" s="2" t="s">
        <v>947</v>
      </c>
      <c r="E466" s="4">
        <v>44811</v>
      </c>
      <c r="F466" s="2" t="s">
        <v>802</v>
      </c>
      <c r="G466" s="5">
        <v>8.1166599999999995</v>
      </c>
      <c r="H466" s="2" t="s">
        <v>803</v>
      </c>
      <c r="I466" s="2" t="s">
        <v>836</v>
      </c>
      <c r="J466" s="2" t="s">
        <v>837</v>
      </c>
      <c r="K466" s="2" t="s">
        <v>805</v>
      </c>
      <c r="L466" s="2" t="s">
        <v>806</v>
      </c>
      <c r="M466" s="2" t="s">
        <v>806</v>
      </c>
      <c r="N466" s="2" t="s">
        <v>807</v>
      </c>
      <c r="O466" s="2" t="s">
        <v>808</v>
      </c>
      <c r="Q466" s="2" t="s">
        <v>465</v>
      </c>
      <c r="S466" s="2" t="str">
        <f>IF(F466="PTO",IF(INDEX(PTO!F:F,MATCH(_xlfn.NUMBERVALUE(HRS!C466),PTO!A:A,0),1)=HRS!G466,INDEX(PTO!G:G,MATCH(_xlfn.NUMBERVALUE(HRS!C466),PTO!A:A,0),1)),"")</f>
        <v/>
      </c>
    </row>
    <row r="467" spans="1:19" x14ac:dyDescent="0.2">
      <c r="A467" s="2" t="s">
        <v>798</v>
      </c>
      <c r="B467" s="2" t="s">
        <v>799</v>
      </c>
      <c r="C467" s="2" t="s">
        <v>946</v>
      </c>
      <c r="D467" s="2" t="s">
        <v>947</v>
      </c>
      <c r="E467" s="4">
        <v>44812</v>
      </c>
      <c r="F467" s="2" t="s">
        <v>802</v>
      </c>
      <c r="G467" s="5">
        <v>7.9999900000000004</v>
      </c>
      <c r="H467" s="2" t="s">
        <v>803</v>
      </c>
      <c r="I467" s="2" t="s">
        <v>836</v>
      </c>
      <c r="J467" s="2" t="s">
        <v>837</v>
      </c>
      <c r="K467" s="2" t="s">
        <v>805</v>
      </c>
      <c r="L467" s="2" t="s">
        <v>806</v>
      </c>
      <c r="M467" s="2" t="s">
        <v>806</v>
      </c>
      <c r="N467" s="2" t="s">
        <v>807</v>
      </c>
      <c r="O467" s="2" t="s">
        <v>808</v>
      </c>
      <c r="Q467" s="2" t="s">
        <v>465</v>
      </c>
      <c r="S467" s="2" t="str">
        <f>IF(F467="PTO",IF(INDEX(PTO!F:F,MATCH(_xlfn.NUMBERVALUE(HRS!C467),PTO!A:A,0),1)=HRS!G467,INDEX(PTO!G:G,MATCH(_xlfn.NUMBERVALUE(HRS!C467),PTO!A:A,0),1)),"")</f>
        <v/>
      </c>
    </row>
    <row r="468" spans="1:19" x14ac:dyDescent="0.2">
      <c r="A468" s="2" t="s">
        <v>798</v>
      </c>
      <c r="B468" s="2" t="s">
        <v>799</v>
      </c>
      <c r="C468" s="2" t="s">
        <v>946</v>
      </c>
      <c r="D468" s="2" t="s">
        <v>947</v>
      </c>
      <c r="E468" s="4">
        <v>44813</v>
      </c>
      <c r="F468" s="2" t="s">
        <v>66</v>
      </c>
      <c r="G468" s="5">
        <v>1</v>
      </c>
      <c r="H468" s="2" t="s">
        <v>803</v>
      </c>
      <c r="I468" s="2" t="s">
        <v>836</v>
      </c>
      <c r="J468" s="2" t="s">
        <v>837</v>
      </c>
      <c r="K468" s="2" t="s">
        <v>805</v>
      </c>
      <c r="L468" s="2" t="s">
        <v>806</v>
      </c>
      <c r="M468" s="2" t="s">
        <v>806</v>
      </c>
      <c r="N468" s="2" t="s">
        <v>807</v>
      </c>
      <c r="O468" s="2" t="s">
        <v>808</v>
      </c>
      <c r="Q468" s="2" t="s">
        <v>465</v>
      </c>
      <c r="S468" s="2" t="b">
        <f>IF(F468="PTO",IF(INDEX(PTO!F:F,MATCH(_xlfn.NUMBERVALUE(HRS!C468),PTO!A:A,0),1)=HRS!G468,INDEX(PTO!G:G,MATCH(_xlfn.NUMBERVALUE(HRS!C468),PTO!A:A,0),1)),"")</f>
        <v>0</v>
      </c>
    </row>
    <row r="469" spans="1:19" x14ac:dyDescent="0.2">
      <c r="A469" s="2" t="s">
        <v>798</v>
      </c>
      <c r="B469" s="2" t="s">
        <v>799</v>
      </c>
      <c r="C469" s="2" t="s">
        <v>946</v>
      </c>
      <c r="D469" s="2" t="s">
        <v>947</v>
      </c>
      <c r="E469" s="4">
        <v>44813</v>
      </c>
      <c r="F469" s="2" t="s">
        <v>802</v>
      </c>
      <c r="G469" s="5">
        <v>7.0666599999999997</v>
      </c>
      <c r="H469" s="2" t="s">
        <v>803</v>
      </c>
      <c r="I469" s="2" t="s">
        <v>836</v>
      </c>
      <c r="J469" s="2" t="s">
        <v>837</v>
      </c>
      <c r="K469" s="2" t="s">
        <v>805</v>
      </c>
      <c r="L469" s="2" t="s">
        <v>806</v>
      </c>
      <c r="M469" s="2" t="s">
        <v>806</v>
      </c>
      <c r="N469" s="2" t="s">
        <v>807</v>
      </c>
      <c r="O469" s="2" t="s">
        <v>808</v>
      </c>
      <c r="Q469" s="2" t="s">
        <v>465</v>
      </c>
      <c r="S469" s="2" t="str">
        <f>IF(F469="PTO",IF(INDEX(PTO!F:F,MATCH(_xlfn.NUMBERVALUE(HRS!C469),PTO!A:A,0),1)=HRS!G469,INDEX(PTO!G:G,MATCH(_xlfn.NUMBERVALUE(HRS!C469),PTO!A:A,0),1)),"")</f>
        <v/>
      </c>
    </row>
    <row r="470" spans="1:19" x14ac:dyDescent="0.2">
      <c r="A470" s="2" t="s">
        <v>798</v>
      </c>
      <c r="B470" s="2" t="s">
        <v>799</v>
      </c>
      <c r="C470" s="2" t="s">
        <v>948</v>
      </c>
      <c r="D470" s="2" t="s">
        <v>949</v>
      </c>
      <c r="E470" s="4">
        <v>44810</v>
      </c>
      <c r="F470" s="2" t="s">
        <v>66</v>
      </c>
      <c r="G470" s="5">
        <v>6</v>
      </c>
      <c r="H470" s="2" t="s">
        <v>803</v>
      </c>
      <c r="I470" s="2" t="s">
        <v>836</v>
      </c>
      <c r="J470" s="2" t="s">
        <v>837</v>
      </c>
      <c r="K470" s="2" t="s">
        <v>805</v>
      </c>
      <c r="L470" s="2" t="s">
        <v>806</v>
      </c>
      <c r="M470" s="2" t="s">
        <v>806</v>
      </c>
      <c r="N470" s="2" t="s">
        <v>807</v>
      </c>
      <c r="O470" s="2" t="s">
        <v>808</v>
      </c>
      <c r="Q470" s="2" t="s">
        <v>465</v>
      </c>
      <c r="S470" s="2" t="str">
        <f>IF(F470="PTO",IF(INDEX(PTO!F:F,MATCH(_xlfn.NUMBERVALUE(HRS!C470),PTO!A:A,0),1)=HRS!G470,INDEX(PTO!G:G,MATCH(_xlfn.NUMBERVALUE(HRS!C470),PTO!A:A,0),1)),"")</f>
        <v>PTOU</v>
      </c>
    </row>
    <row r="471" spans="1:19" x14ac:dyDescent="0.2">
      <c r="A471" s="2" t="s">
        <v>798</v>
      </c>
      <c r="B471" s="2" t="s">
        <v>799</v>
      </c>
      <c r="C471" s="2" t="s">
        <v>948</v>
      </c>
      <c r="D471" s="2" t="s">
        <v>949</v>
      </c>
      <c r="E471" s="4">
        <v>44810</v>
      </c>
      <c r="F471" s="2" t="s">
        <v>802</v>
      </c>
      <c r="G471" s="5">
        <v>10.183350000000001</v>
      </c>
      <c r="H471" s="2" t="s">
        <v>803</v>
      </c>
      <c r="I471" s="2" t="s">
        <v>836</v>
      </c>
      <c r="J471" s="2" t="s">
        <v>837</v>
      </c>
      <c r="K471" s="2" t="s">
        <v>805</v>
      </c>
      <c r="L471" s="2" t="s">
        <v>806</v>
      </c>
      <c r="M471" s="2" t="s">
        <v>806</v>
      </c>
      <c r="N471" s="2" t="s">
        <v>807</v>
      </c>
      <c r="O471" s="2" t="s">
        <v>808</v>
      </c>
      <c r="Q471" s="2" t="s">
        <v>465</v>
      </c>
      <c r="S471" s="2" t="str">
        <f>IF(F471="PTO",IF(INDEX(PTO!F:F,MATCH(_xlfn.NUMBERVALUE(HRS!C471),PTO!A:A,0),1)=HRS!G471,INDEX(PTO!G:G,MATCH(_xlfn.NUMBERVALUE(HRS!C471),PTO!A:A,0),1)),"")</f>
        <v/>
      </c>
    </row>
    <row r="472" spans="1:19" x14ac:dyDescent="0.2">
      <c r="A472" s="2" t="s">
        <v>798</v>
      </c>
      <c r="B472" s="2" t="s">
        <v>799</v>
      </c>
      <c r="C472" s="2" t="s">
        <v>948</v>
      </c>
      <c r="D472" s="2" t="s">
        <v>949</v>
      </c>
      <c r="E472" s="4">
        <v>44811</v>
      </c>
      <c r="F472" s="2" t="s">
        <v>802</v>
      </c>
      <c r="G472" s="5">
        <v>8.1</v>
      </c>
      <c r="H472" s="2" t="s">
        <v>803</v>
      </c>
      <c r="I472" s="2" t="s">
        <v>836</v>
      </c>
      <c r="J472" s="2" t="s">
        <v>837</v>
      </c>
      <c r="K472" s="2" t="s">
        <v>805</v>
      </c>
      <c r="L472" s="2" t="s">
        <v>806</v>
      </c>
      <c r="M472" s="2" t="s">
        <v>806</v>
      </c>
      <c r="N472" s="2" t="s">
        <v>807</v>
      </c>
      <c r="O472" s="2" t="s">
        <v>808</v>
      </c>
      <c r="Q472" s="2" t="s">
        <v>465</v>
      </c>
      <c r="S472" s="2" t="str">
        <f>IF(F472="PTO",IF(INDEX(PTO!F:F,MATCH(_xlfn.NUMBERVALUE(HRS!C472),PTO!A:A,0),1)=HRS!G472,INDEX(PTO!G:G,MATCH(_xlfn.NUMBERVALUE(HRS!C472),PTO!A:A,0),1)),"")</f>
        <v/>
      </c>
    </row>
    <row r="473" spans="1:19" x14ac:dyDescent="0.2">
      <c r="A473" s="2" t="s">
        <v>798</v>
      </c>
      <c r="B473" s="2" t="s">
        <v>799</v>
      </c>
      <c r="C473" s="2" t="s">
        <v>948</v>
      </c>
      <c r="D473" s="2" t="s">
        <v>949</v>
      </c>
      <c r="E473" s="4">
        <v>44812</v>
      </c>
      <c r="F473" s="2" t="s">
        <v>802</v>
      </c>
      <c r="G473" s="5">
        <v>8.0333400000000008</v>
      </c>
      <c r="H473" s="2" t="s">
        <v>803</v>
      </c>
      <c r="I473" s="2" t="s">
        <v>836</v>
      </c>
      <c r="J473" s="2" t="s">
        <v>837</v>
      </c>
      <c r="K473" s="2" t="s">
        <v>805</v>
      </c>
      <c r="L473" s="2" t="s">
        <v>806</v>
      </c>
      <c r="M473" s="2" t="s">
        <v>806</v>
      </c>
      <c r="N473" s="2" t="s">
        <v>807</v>
      </c>
      <c r="O473" s="2" t="s">
        <v>808</v>
      </c>
      <c r="Q473" s="2" t="s">
        <v>465</v>
      </c>
      <c r="S473" s="2" t="str">
        <f>IF(F473="PTO",IF(INDEX(PTO!F:F,MATCH(_xlfn.NUMBERVALUE(HRS!C473),PTO!A:A,0),1)=HRS!G473,INDEX(PTO!G:G,MATCH(_xlfn.NUMBERVALUE(HRS!C473),PTO!A:A,0),1)),"")</f>
        <v/>
      </c>
    </row>
    <row r="474" spans="1:19" x14ac:dyDescent="0.2">
      <c r="A474" s="2" t="s">
        <v>798</v>
      </c>
      <c r="B474" s="2" t="s">
        <v>799</v>
      </c>
      <c r="C474" s="2" t="s">
        <v>948</v>
      </c>
      <c r="D474" s="2" t="s">
        <v>949</v>
      </c>
      <c r="E474" s="4">
        <v>44813</v>
      </c>
      <c r="F474" s="2" t="s">
        <v>802</v>
      </c>
      <c r="G474" s="5">
        <v>8.1333300000000008</v>
      </c>
      <c r="H474" s="2" t="s">
        <v>803</v>
      </c>
      <c r="I474" s="2" t="s">
        <v>836</v>
      </c>
      <c r="J474" s="2" t="s">
        <v>837</v>
      </c>
      <c r="K474" s="2" t="s">
        <v>805</v>
      </c>
      <c r="L474" s="2" t="s">
        <v>806</v>
      </c>
      <c r="M474" s="2" t="s">
        <v>806</v>
      </c>
      <c r="N474" s="2" t="s">
        <v>807</v>
      </c>
      <c r="O474" s="2" t="s">
        <v>808</v>
      </c>
      <c r="Q474" s="2" t="s">
        <v>465</v>
      </c>
      <c r="S474" s="2" t="str">
        <f>IF(F474="PTO",IF(INDEX(PTO!F:F,MATCH(_xlfn.NUMBERVALUE(HRS!C474),PTO!A:A,0),1)=HRS!G474,INDEX(PTO!G:G,MATCH(_xlfn.NUMBERVALUE(HRS!C474),PTO!A:A,0),1)),"")</f>
        <v/>
      </c>
    </row>
    <row r="475" spans="1:19" x14ac:dyDescent="0.2">
      <c r="A475" s="2" t="s">
        <v>798</v>
      </c>
      <c r="B475" s="2" t="s">
        <v>799</v>
      </c>
      <c r="C475" s="2" t="s">
        <v>974</v>
      </c>
      <c r="D475" s="2" t="s">
        <v>975</v>
      </c>
      <c r="E475" s="4">
        <v>44809</v>
      </c>
      <c r="F475" s="2" t="s">
        <v>802</v>
      </c>
      <c r="G475" s="5">
        <v>8</v>
      </c>
      <c r="H475" s="2" t="s">
        <v>803</v>
      </c>
      <c r="I475" s="2" t="s">
        <v>823</v>
      </c>
      <c r="J475" s="2" t="s">
        <v>824</v>
      </c>
      <c r="K475" s="2" t="s">
        <v>805</v>
      </c>
      <c r="L475" s="2" t="s">
        <v>806</v>
      </c>
      <c r="M475" s="2" t="s">
        <v>806</v>
      </c>
      <c r="N475" s="2" t="s">
        <v>807</v>
      </c>
      <c r="O475" s="2" t="s">
        <v>950</v>
      </c>
      <c r="Q475" s="2" t="s">
        <v>818</v>
      </c>
      <c r="S475" s="2" t="str">
        <f>IF(F475="PTO",IF(INDEX(PTO!F:F,MATCH(_xlfn.NUMBERVALUE(HRS!C475),PTO!A:A,0),1)=HRS!G475,INDEX(PTO!G:G,MATCH(_xlfn.NUMBERVALUE(HRS!C475),PTO!A:A,0),1)),"")</f>
        <v/>
      </c>
    </row>
    <row r="476" spans="1:19" x14ac:dyDescent="0.2">
      <c r="A476" s="2" t="s">
        <v>798</v>
      </c>
      <c r="B476" s="2" t="s">
        <v>799</v>
      </c>
      <c r="C476" s="2" t="s">
        <v>974</v>
      </c>
      <c r="D476" s="2" t="s">
        <v>975</v>
      </c>
      <c r="E476" s="4">
        <v>44810</v>
      </c>
      <c r="F476" s="2" t="s">
        <v>802</v>
      </c>
      <c r="G476" s="5">
        <v>8.0166599999999999</v>
      </c>
      <c r="H476" s="2" t="s">
        <v>803</v>
      </c>
      <c r="I476" s="2" t="s">
        <v>823</v>
      </c>
      <c r="J476" s="2" t="s">
        <v>824</v>
      </c>
      <c r="K476" s="2" t="s">
        <v>805</v>
      </c>
      <c r="L476" s="2" t="s">
        <v>806</v>
      </c>
      <c r="M476" s="2" t="s">
        <v>806</v>
      </c>
      <c r="N476" s="2" t="s">
        <v>807</v>
      </c>
      <c r="O476" s="2" t="s">
        <v>950</v>
      </c>
      <c r="Q476" s="2" t="s">
        <v>818</v>
      </c>
      <c r="S476" s="2" t="str">
        <f>IF(F476="PTO",IF(INDEX(PTO!F:F,MATCH(_xlfn.NUMBERVALUE(HRS!C476),PTO!A:A,0),1)=HRS!G476,INDEX(PTO!G:G,MATCH(_xlfn.NUMBERVALUE(HRS!C476),PTO!A:A,0),1)),"")</f>
        <v/>
      </c>
    </row>
    <row r="477" spans="1:19" x14ac:dyDescent="0.2">
      <c r="A477" s="2" t="s">
        <v>798</v>
      </c>
      <c r="B477" s="2" t="s">
        <v>799</v>
      </c>
      <c r="C477" s="2" t="s">
        <v>974</v>
      </c>
      <c r="D477" s="2" t="s">
        <v>975</v>
      </c>
      <c r="E477" s="4">
        <v>44811</v>
      </c>
      <c r="F477" s="2" t="s">
        <v>802</v>
      </c>
      <c r="G477" s="5">
        <v>8.0666700000000002</v>
      </c>
      <c r="H477" s="2" t="s">
        <v>803</v>
      </c>
      <c r="I477" s="2" t="s">
        <v>823</v>
      </c>
      <c r="J477" s="2" t="s">
        <v>824</v>
      </c>
      <c r="K477" s="2" t="s">
        <v>805</v>
      </c>
      <c r="L477" s="2" t="s">
        <v>806</v>
      </c>
      <c r="M477" s="2" t="s">
        <v>806</v>
      </c>
      <c r="N477" s="2" t="s">
        <v>807</v>
      </c>
      <c r="O477" s="2" t="s">
        <v>950</v>
      </c>
      <c r="Q477" s="2" t="s">
        <v>818</v>
      </c>
      <c r="S477" s="2" t="str">
        <f>IF(F477="PTO",IF(INDEX(PTO!F:F,MATCH(_xlfn.NUMBERVALUE(HRS!C477),PTO!A:A,0),1)=HRS!G477,INDEX(PTO!G:G,MATCH(_xlfn.NUMBERVALUE(HRS!C477),PTO!A:A,0),1)),"")</f>
        <v/>
      </c>
    </row>
    <row r="478" spans="1:19" x14ac:dyDescent="0.2">
      <c r="A478" s="2" t="s">
        <v>798</v>
      </c>
      <c r="B478" s="2" t="s">
        <v>799</v>
      </c>
      <c r="C478" s="2" t="s">
        <v>974</v>
      </c>
      <c r="D478" s="2" t="s">
        <v>975</v>
      </c>
      <c r="E478" s="4">
        <v>44813</v>
      </c>
      <c r="F478" s="2" t="s">
        <v>802</v>
      </c>
      <c r="G478" s="5">
        <v>8.0333299999999994</v>
      </c>
      <c r="H478" s="2" t="s">
        <v>803</v>
      </c>
      <c r="I478" s="2" t="s">
        <v>823</v>
      </c>
      <c r="J478" s="2" t="s">
        <v>824</v>
      </c>
      <c r="K478" s="2" t="s">
        <v>805</v>
      </c>
      <c r="L478" s="2" t="s">
        <v>806</v>
      </c>
      <c r="M478" s="2" t="s">
        <v>806</v>
      </c>
      <c r="N478" s="2" t="s">
        <v>807</v>
      </c>
      <c r="O478" s="2" t="s">
        <v>950</v>
      </c>
      <c r="Q478" s="2" t="s">
        <v>818</v>
      </c>
      <c r="S478" s="2" t="str">
        <f>IF(F478="PTO",IF(INDEX(PTO!F:F,MATCH(_xlfn.NUMBERVALUE(HRS!C478),PTO!A:A,0),1)=HRS!G478,INDEX(PTO!G:G,MATCH(_xlfn.NUMBERVALUE(HRS!C478),PTO!A:A,0),1)),"")</f>
        <v/>
      </c>
    </row>
    <row r="479" spans="1:19" x14ac:dyDescent="0.2">
      <c r="A479" s="2" t="s">
        <v>798</v>
      </c>
      <c r="B479" s="2" t="s">
        <v>799</v>
      </c>
      <c r="C479" s="2" t="s">
        <v>974</v>
      </c>
      <c r="D479" s="2" t="s">
        <v>975</v>
      </c>
      <c r="E479" s="4">
        <v>44814</v>
      </c>
      <c r="F479" s="2" t="s">
        <v>66</v>
      </c>
      <c r="G479" s="5">
        <v>3.75</v>
      </c>
      <c r="H479" s="2" t="s">
        <v>803</v>
      </c>
      <c r="I479" s="2" t="s">
        <v>823</v>
      </c>
      <c r="J479" s="2" t="s">
        <v>824</v>
      </c>
      <c r="K479" s="2" t="s">
        <v>805</v>
      </c>
      <c r="L479" s="2" t="s">
        <v>806</v>
      </c>
      <c r="M479" s="2" t="s">
        <v>806</v>
      </c>
      <c r="N479" s="2" t="s">
        <v>807</v>
      </c>
      <c r="O479" s="2" t="s">
        <v>950</v>
      </c>
      <c r="Q479" s="2" t="s">
        <v>818</v>
      </c>
      <c r="S479" s="2" t="str">
        <f>IF(F479="PTO",IF(INDEX(PTO!F:F,MATCH(_xlfn.NUMBERVALUE(HRS!C479),PTO!A:A,0),1)=HRS!G479,INDEX(PTO!G:G,MATCH(_xlfn.NUMBERVALUE(HRS!C479),PTO!A:A,0),1)),"")</f>
        <v>ptou</v>
      </c>
    </row>
    <row r="480" spans="1:19" x14ac:dyDescent="0.2">
      <c r="A480" s="2" t="s">
        <v>798</v>
      </c>
      <c r="B480" s="2" t="s">
        <v>799</v>
      </c>
      <c r="C480" s="2" t="s">
        <v>974</v>
      </c>
      <c r="D480" s="2" t="s">
        <v>975</v>
      </c>
      <c r="E480" s="4">
        <v>44814</v>
      </c>
      <c r="F480" s="2" t="s">
        <v>802</v>
      </c>
      <c r="G480" s="5">
        <v>4.2666700000000004</v>
      </c>
      <c r="H480" s="2" t="s">
        <v>803</v>
      </c>
      <c r="I480" s="2" t="s">
        <v>823</v>
      </c>
      <c r="J480" s="2" t="s">
        <v>824</v>
      </c>
      <c r="K480" s="2" t="s">
        <v>805</v>
      </c>
      <c r="L480" s="2" t="s">
        <v>806</v>
      </c>
      <c r="M480" s="2" t="s">
        <v>806</v>
      </c>
      <c r="N480" s="2" t="s">
        <v>807</v>
      </c>
      <c r="O480" s="2" t="s">
        <v>950</v>
      </c>
      <c r="Q480" s="2" t="s">
        <v>818</v>
      </c>
      <c r="S480" s="2" t="str">
        <f>IF(F480="PTO",IF(INDEX(PTO!F:F,MATCH(_xlfn.NUMBERVALUE(HRS!C480),PTO!A:A,0),1)=HRS!G480,INDEX(PTO!G:G,MATCH(_xlfn.NUMBERVALUE(HRS!C480),PTO!A:A,0),1)),"")</f>
        <v/>
      </c>
    </row>
    <row r="481" spans="1:19" x14ac:dyDescent="0.2">
      <c r="A481" s="2" t="s">
        <v>798</v>
      </c>
      <c r="B481" s="2" t="s">
        <v>799</v>
      </c>
      <c r="C481" s="2" t="s">
        <v>3482</v>
      </c>
      <c r="D481" s="2" t="s">
        <v>3483</v>
      </c>
      <c r="E481" s="4">
        <v>44810</v>
      </c>
      <c r="F481" s="2" t="s">
        <v>802</v>
      </c>
      <c r="G481" s="5">
        <v>7.5333300000000003</v>
      </c>
      <c r="H481" s="2" t="s">
        <v>803</v>
      </c>
      <c r="I481" s="2" t="s">
        <v>820</v>
      </c>
      <c r="J481" s="2" t="s">
        <v>821</v>
      </c>
      <c r="K481" s="2" t="s">
        <v>805</v>
      </c>
      <c r="L481" s="2" t="s">
        <v>806</v>
      </c>
      <c r="M481" s="2" t="s">
        <v>806</v>
      </c>
      <c r="N481" s="2" t="s">
        <v>807</v>
      </c>
      <c r="O481" s="2" t="s">
        <v>950</v>
      </c>
      <c r="Q481" s="2" t="s">
        <v>818</v>
      </c>
      <c r="S481" s="2" t="str">
        <f>IF(F481="PTO",IF(INDEX(PTO!F:F,MATCH(_xlfn.NUMBERVALUE(HRS!C481),PTO!A:A,0),1)=HRS!G481,INDEX(PTO!G:G,MATCH(_xlfn.NUMBERVALUE(HRS!C481),PTO!A:A,0),1)),"")</f>
        <v/>
      </c>
    </row>
    <row r="482" spans="1:19" x14ac:dyDescent="0.2">
      <c r="A482" s="2" t="s">
        <v>798</v>
      </c>
      <c r="B482" s="2" t="s">
        <v>799</v>
      </c>
      <c r="C482" s="2" t="s">
        <v>3482</v>
      </c>
      <c r="D482" s="2" t="s">
        <v>3483</v>
      </c>
      <c r="E482" s="4">
        <v>44811</v>
      </c>
      <c r="F482" s="2" t="s">
        <v>802</v>
      </c>
      <c r="G482" s="5">
        <v>8.1000099999999993</v>
      </c>
      <c r="H482" s="2" t="s">
        <v>803</v>
      </c>
      <c r="I482" s="2" t="s">
        <v>820</v>
      </c>
      <c r="J482" s="2" t="s">
        <v>821</v>
      </c>
      <c r="K482" s="2" t="s">
        <v>805</v>
      </c>
      <c r="L482" s="2" t="s">
        <v>806</v>
      </c>
      <c r="M482" s="2" t="s">
        <v>806</v>
      </c>
      <c r="N482" s="2" t="s">
        <v>807</v>
      </c>
      <c r="O482" s="2" t="s">
        <v>950</v>
      </c>
      <c r="Q482" s="2" t="s">
        <v>818</v>
      </c>
      <c r="S482" s="2" t="str">
        <f>IF(F482="PTO",IF(INDEX(PTO!F:F,MATCH(_xlfn.NUMBERVALUE(HRS!C482),PTO!A:A,0),1)=HRS!G482,INDEX(PTO!G:G,MATCH(_xlfn.NUMBERVALUE(HRS!C482),PTO!A:A,0),1)),"")</f>
        <v/>
      </c>
    </row>
    <row r="483" spans="1:19" x14ac:dyDescent="0.2">
      <c r="A483" s="2" t="s">
        <v>798</v>
      </c>
      <c r="B483" s="2" t="s">
        <v>799</v>
      </c>
      <c r="C483" s="2" t="s">
        <v>3482</v>
      </c>
      <c r="D483" s="2" t="s">
        <v>3483</v>
      </c>
      <c r="E483" s="4">
        <v>44812</v>
      </c>
      <c r="F483" s="2" t="s">
        <v>802</v>
      </c>
      <c r="G483" s="5">
        <v>8.0500000000000007</v>
      </c>
      <c r="H483" s="2" t="s">
        <v>803</v>
      </c>
      <c r="I483" s="2" t="s">
        <v>820</v>
      </c>
      <c r="J483" s="2" t="s">
        <v>821</v>
      </c>
      <c r="K483" s="2" t="s">
        <v>805</v>
      </c>
      <c r="L483" s="2" t="s">
        <v>806</v>
      </c>
      <c r="M483" s="2" t="s">
        <v>806</v>
      </c>
      <c r="N483" s="2" t="s">
        <v>807</v>
      </c>
      <c r="O483" s="2" t="s">
        <v>950</v>
      </c>
      <c r="Q483" s="2" t="s">
        <v>818</v>
      </c>
      <c r="S483" s="2" t="str">
        <f>IF(F483="PTO",IF(INDEX(PTO!F:F,MATCH(_xlfn.NUMBERVALUE(HRS!C483),PTO!A:A,0),1)=HRS!G483,INDEX(PTO!G:G,MATCH(_xlfn.NUMBERVALUE(HRS!C483),PTO!A:A,0),1)),"")</f>
        <v/>
      </c>
    </row>
    <row r="484" spans="1:19" x14ac:dyDescent="0.2">
      <c r="A484" s="2" t="s">
        <v>798</v>
      </c>
      <c r="B484" s="2" t="s">
        <v>799</v>
      </c>
      <c r="C484" s="2" t="s">
        <v>3482</v>
      </c>
      <c r="D484" s="2" t="s">
        <v>3483</v>
      </c>
      <c r="E484" s="4">
        <v>44813</v>
      </c>
      <c r="F484" s="2" t="s">
        <v>802</v>
      </c>
      <c r="G484" s="5">
        <v>8.1166699999999992</v>
      </c>
      <c r="H484" s="2" t="s">
        <v>803</v>
      </c>
      <c r="I484" s="2" t="s">
        <v>820</v>
      </c>
      <c r="J484" s="2" t="s">
        <v>821</v>
      </c>
      <c r="K484" s="2" t="s">
        <v>805</v>
      </c>
      <c r="L484" s="2" t="s">
        <v>806</v>
      </c>
      <c r="M484" s="2" t="s">
        <v>806</v>
      </c>
      <c r="N484" s="2" t="s">
        <v>807</v>
      </c>
      <c r="O484" s="2" t="s">
        <v>950</v>
      </c>
      <c r="Q484" s="2" t="s">
        <v>818</v>
      </c>
      <c r="S484" s="2" t="str">
        <f>IF(F484="PTO",IF(INDEX(PTO!F:F,MATCH(_xlfn.NUMBERVALUE(HRS!C484),PTO!A:A,0),1)=HRS!G484,INDEX(PTO!G:G,MATCH(_xlfn.NUMBERVALUE(HRS!C484),PTO!A:A,0),1)),"")</f>
        <v/>
      </c>
    </row>
    <row r="485" spans="1:19" x14ac:dyDescent="0.2">
      <c r="A485" s="2" t="s">
        <v>798</v>
      </c>
      <c r="B485" s="2" t="s">
        <v>799</v>
      </c>
      <c r="C485" s="2" t="s">
        <v>3482</v>
      </c>
      <c r="D485" s="2" t="s">
        <v>3483</v>
      </c>
      <c r="E485" s="4">
        <v>44814</v>
      </c>
      <c r="F485" s="2" t="s">
        <v>802</v>
      </c>
      <c r="G485" s="5">
        <v>8.1999899999999997</v>
      </c>
      <c r="H485" s="2" t="s">
        <v>803</v>
      </c>
      <c r="I485" s="2" t="s">
        <v>820</v>
      </c>
      <c r="J485" s="2" t="s">
        <v>821</v>
      </c>
      <c r="K485" s="2" t="s">
        <v>805</v>
      </c>
      <c r="L485" s="2" t="s">
        <v>806</v>
      </c>
      <c r="M485" s="2" t="s">
        <v>806</v>
      </c>
      <c r="N485" s="2" t="s">
        <v>807</v>
      </c>
      <c r="O485" s="2" t="s">
        <v>950</v>
      </c>
      <c r="Q485" s="2" t="s">
        <v>818</v>
      </c>
      <c r="S485" s="2" t="str">
        <f>IF(F485="PTO",IF(INDEX(PTO!F:F,MATCH(_xlfn.NUMBERVALUE(HRS!C485),PTO!A:A,0),1)=HRS!G485,INDEX(PTO!G:G,MATCH(_xlfn.NUMBERVALUE(HRS!C485),PTO!A:A,0),1)),"")</f>
        <v/>
      </c>
    </row>
    <row r="486" spans="1:19" x14ac:dyDescent="0.2">
      <c r="A486" s="2" t="s">
        <v>798</v>
      </c>
      <c r="B486" s="2" t="s">
        <v>799</v>
      </c>
      <c r="C486" s="2" t="s">
        <v>3482</v>
      </c>
      <c r="D486" s="2" t="s">
        <v>3483</v>
      </c>
      <c r="E486" s="4">
        <v>44814</v>
      </c>
      <c r="F486" s="2" t="s">
        <v>3980</v>
      </c>
      <c r="G486" s="5">
        <v>5.0009999999999999E-2</v>
      </c>
      <c r="H486" s="2" t="s">
        <v>803</v>
      </c>
      <c r="I486" s="2" t="s">
        <v>820</v>
      </c>
      <c r="J486" s="2" t="s">
        <v>821</v>
      </c>
      <c r="K486" s="2" t="s">
        <v>805</v>
      </c>
      <c r="L486" s="2" t="s">
        <v>806</v>
      </c>
      <c r="M486" s="2" t="s">
        <v>806</v>
      </c>
      <c r="N486" s="2" t="s">
        <v>807</v>
      </c>
      <c r="O486" s="2" t="s">
        <v>950</v>
      </c>
      <c r="Q486" s="2" t="s">
        <v>818</v>
      </c>
      <c r="S486" s="2" t="str">
        <f>IF(F486="PTO",IF(INDEX(PTO!F:F,MATCH(_xlfn.NUMBERVALUE(HRS!C486),PTO!A:A,0),1)=HRS!G486,INDEX(PTO!G:G,MATCH(_xlfn.NUMBERVALUE(HRS!C486),PTO!A:A,0),1)),"")</f>
        <v/>
      </c>
    </row>
    <row r="487" spans="1:19" x14ac:dyDescent="0.2">
      <c r="A487" s="2" t="s">
        <v>798</v>
      </c>
      <c r="B487" s="2" t="s">
        <v>799</v>
      </c>
      <c r="C487" s="2" t="s">
        <v>951</v>
      </c>
      <c r="D487" s="2" t="s">
        <v>952</v>
      </c>
      <c r="E487" s="4">
        <v>44809</v>
      </c>
      <c r="F487" s="2" t="s">
        <v>66</v>
      </c>
      <c r="G487" s="5">
        <v>8</v>
      </c>
      <c r="H487" s="2" t="s">
        <v>803</v>
      </c>
      <c r="I487" s="2" t="s">
        <v>894</v>
      </c>
      <c r="J487" s="2" t="s">
        <v>895</v>
      </c>
      <c r="K487" s="2" t="s">
        <v>805</v>
      </c>
      <c r="L487" s="2" t="s">
        <v>806</v>
      </c>
      <c r="M487" s="2" t="s">
        <v>806</v>
      </c>
      <c r="N487" s="2" t="s">
        <v>807</v>
      </c>
      <c r="O487" s="2" t="s">
        <v>808</v>
      </c>
      <c r="Q487" s="2" t="s">
        <v>396</v>
      </c>
      <c r="S487" s="2" t="str">
        <f>IF(F487="PTO",IF(INDEX(PTO!F:F,MATCH(_xlfn.NUMBERVALUE(HRS!C487),PTO!A:A,0),1)=HRS!G487,INDEX(PTO!G:G,MATCH(_xlfn.NUMBERVALUE(HRS!C487),PTO!A:A,0),1)),"")</f>
        <v>PTOU</v>
      </c>
    </row>
    <row r="488" spans="1:19" x14ac:dyDescent="0.2">
      <c r="A488" s="2" t="s">
        <v>798</v>
      </c>
      <c r="B488" s="2" t="s">
        <v>799</v>
      </c>
      <c r="C488" s="2" t="s">
        <v>951</v>
      </c>
      <c r="D488" s="2" t="s">
        <v>952</v>
      </c>
      <c r="E488" s="4">
        <v>44810</v>
      </c>
      <c r="F488" s="2" t="s">
        <v>802</v>
      </c>
      <c r="G488" s="5">
        <v>7.9999900000000004</v>
      </c>
      <c r="H488" s="2" t="s">
        <v>803</v>
      </c>
      <c r="I488" s="2" t="s">
        <v>894</v>
      </c>
      <c r="J488" s="2" t="s">
        <v>895</v>
      </c>
      <c r="K488" s="2" t="s">
        <v>805</v>
      </c>
      <c r="L488" s="2" t="s">
        <v>806</v>
      </c>
      <c r="M488" s="2" t="s">
        <v>806</v>
      </c>
      <c r="N488" s="2" t="s">
        <v>807</v>
      </c>
      <c r="O488" s="2" t="s">
        <v>808</v>
      </c>
      <c r="Q488" s="2" t="s">
        <v>396</v>
      </c>
      <c r="S488" s="2" t="str">
        <f>IF(F488="PTO",IF(INDEX(PTO!F:F,MATCH(_xlfn.NUMBERVALUE(HRS!C488),PTO!A:A,0),1)=HRS!G488,INDEX(PTO!G:G,MATCH(_xlfn.NUMBERVALUE(HRS!C488),PTO!A:A,0),1)),"")</f>
        <v/>
      </c>
    </row>
    <row r="489" spans="1:19" x14ac:dyDescent="0.2">
      <c r="A489" s="2" t="s">
        <v>798</v>
      </c>
      <c r="B489" s="2" t="s">
        <v>799</v>
      </c>
      <c r="C489" s="2" t="s">
        <v>951</v>
      </c>
      <c r="D489" s="2" t="s">
        <v>952</v>
      </c>
      <c r="E489" s="4">
        <v>44811</v>
      </c>
      <c r="F489" s="2" t="s">
        <v>802</v>
      </c>
      <c r="G489" s="5">
        <v>7.7666599999999999</v>
      </c>
      <c r="H489" s="2" t="s">
        <v>803</v>
      </c>
      <c r="I489" s="2" t="s">
        <v>894</v>
      </c>
      <c r="J489" s="2" t="s">
        <v>895</v>
      </c>
      <c r="K489" s="2" t="s">
        <v>805</v>
      </c>
      <c r="L489" s="2" t="s">
        <v>806</v>
      </c>
      <c r="M489" s="2" t="s">
        <v>806</v>
      </c>
      <c r="N489" s="2" t="s">
        <v>807</v>
      </c>
      <c r="O489" s="2" t="s">
        <v>808</v>
      </c>
      <c r="Q489" s="2" t="s">
        <v>396</v>
      </c>
      <c r="S489" s="2" t="str">
        <f>IF(F489="PTO",IF(INDEX(PTO!F:F,MATCH(_xlfn.NUMBERVALUE(HRS!C489),PTO!A:A,0),1)=HRS!G489,INDEX(PTO!G:G,MATCH(_xlfn.NUMBERVALUE(HRS!C489),PTO!A:A,0),1)),"")</f>
        <v/>
      </c>
    </row>
    <row r="490" spans="1:19" x14ac:dyDescent="0.2">
      <c r="A490" s="2" t="s">
        <v>798</v>
      </c>
      <c r="B490" s="2" t="s">
        <v>799</v>
      </c>
      <c r="C490" s="2" t="s">
        <v>951</v>
      </c>
      <c r="D490" s="2" t="s">
        <v>952</v>
      </c>
      <c r="E490" s="4">
        <v>44812</v>
      </c>
      <c r="F490" s="2" t="s">
        <v>802</v>
      </c>
      <c r="G490" s="5">
        <v>8.0166799999999991</v>
      </c>
      <c r="H490" s="2" t="s">
        <v>803</v>
      </c>
      <c r="I490" s="2" t="s">
        <v>894</v>
      </c>
      <c r="J490" s="2" t="s">
        <v>895</v>
      </c>
      <c r="K490" s="2" t="s">
        <v>805</v>
      </c>
      <c r="L490" s="2" t="s">
        <v>806</v>
      </c>
      <c r="M490" s="2" t="s">
        <v>806</v>
      </c>
      <c r="N490" s="2" t="s">
        <v>807</v>
      </c>
      <c r="O490" s="2" t="s">
        <v>808</v>
      </c>
      <c r="Q490" s="2" t="s">
        <v>396</v>
      </c>
      <c r="S490" s="2" t="str">
        <f>IF(F490="PTO",IF(INDEX(PTO!F:F,MATCH(_xlfn.NUMBERVALUE(HRS!C490),PTO!A:A,0),1)=HRS!G490,INDEX(PTO!G:G,MATCH(_xlfn.NUMBERVALUE(HRS!C490),PTO!A:A,0),1)),"")</f>
        <v/>
      </c>
    </row>
    <row r="491" spans="1:19" x14ac:dyDescent="0.2">
      <c r="A491" s="2" t="s">
        <v>798</v>
      </c>
      <c r="B491" s="2" t="s">
        <v>799</v>
      </c>
      <c r="C491" s="2" t="s">
        <v>951</v>
      </c>
      <c r="D491" s="2" t="s">
        <v>952</v>
      </c>
      <c r="E491" s="4">
        <v>44813</v>
      </c>
      <c r="F491" s="2" t="s">
        <v>802</v>
      </c>
      <c r="G491" s="5">
        <v>7.8999899999999998</v>
      </c>
      <c r="H491" s="2" t="s">
        <v>803</v>
      </c>
      <c r="I491" s="2" t="s">
        <v>894</v>
      </c>
      <c r="J491" s="2" t="s">
        <v>895</v>
      </c>
      <c r="K491" s="2" t="s">
        <v>805</v>
      </c>
      <c r="L491" s="2" t="s">
        <v>806</v>
      </c>
      <c r="M491" s="2" t="s">
        <v>806</v>
      </c>
      <c r="N491" s="2" t="s">
        <v>807</v>
      </c>
      <c r="O491" s="2" t="s">
        <v>808</v>
      </c>
      <c r="Q491" s="2" t="s">
        <v>396</v>
      </c>
      <c r="S491" s="2" t="str">
        <f>IF(F491="PTO",IF(INDEX(PTO!F:F,MATCH(_xlfn.NUMBERVALUE(HRS!C491),PTO!A:A,0),1)=HRS!G491,INDEX(PTO!G:G,MATCH(_xlfn.NUMBERVALUE(HRS!C491),PTO!A:A,0),1)),"")</f>
        <v/>
      </c>
    </row>
    <row r="492" spans="1:19" x14ac:dyDescent="0.2">
      <c r="A492" s="2" t="s">
        <v>798</v>
      </c>
      <c r="B492" s="2" t="s">
        <v>799</v>
      </c>
      <c r="C492" s="2" t="s">
        <v>953</v>
      </c>
      <c r="D492" s="2" t="s">
        <v>954</v>
      </c>
      <c r="E492" s="4">
        <v>44810</v>
      </c>
      <c r="F492" s="2" t="s">
        <v>802</v>
      </c>
      <c r="G492" s="5">
        <v>8.0166799999999991</v>
      </c>
      <c r="H492" s="2" t="s">
        <v>803</v>
      </c>
      <c r="I492" s="2" t="s">
        <v>820</v>
      </c>
      <c r="J492" s="2" t="s">
        <v>821</v>
      </c>
      <c r="K492" s="2" t="s">
        <v>805</v>
      </c>
      <c r="L492" s="2" t="s">
        <v>806</v>
      </c>
      <c r="M492" s="2" t="s">
        <v>806</v>
      </c>
      <c r="N492" s="2" t="s">
        <v>807</v>
      </c>
      <c r="O492" s="2" t="s">
        <v>950</v>
      </c>
      <c r="Q492" s="2" t="s">
        <v>818</v>
      </c>
      <c r="S492" s="2" t="str">
        <f>IF(F492="PTO",IF(INDEX(PTO!F:F,MATCH(_xlfn.NUMBERVALUE(HRS!C492),PTO!A:A,0),1)=HRS!G492,INDEX(PTO!G:G,MATCH(_xlfn.NUMBERVALUE(HRS!C492),PTO!A:A,0),1)),"")</f>
        <v/>
      </c>
    </row>
    <row r="493" spans="1:19" x14ac:dyDescent="0.2">
      <c r="A493" s="2" t="s">
        <v>798</v>
      </c>
      <c r="B493" s="2" t="s">
        <v>799</v>
      </c>
      <c r="C493" s="2" t="s">
        <v>953</v>
      </c>
      <c r="D493" s="2" t="s">
        <v>954</v>
      </c>
      <c r="E493" s="4">
        <v>44811</v>
      </c>
      <c r="F493" s="2" t="s">
        <v>802</v>
      </c>
      <c r="G493" s="5">
        <v>8.7833400000000008</v>
      </c>
      <c r="H493" s="2" t="s">
        <v>803</v>
      </c>
      <c r="I493" s="2" t="s">
        <v>820</v>
      </c>
      <c r="J493" s="2" t="s">
        <v>821</v>
      </c>
      <c r="K493" s="2" t="s">
        <v>805</v>
      </c>
      <c r="L493" s="2" t="s">
        <v>806</v>
      </c>
      <c r="M493" s="2" t="s">
        <v>806</v>
      </c>
      <c r="N493" s="2" t="s">
        <v>807</v>
      </c>
      <c r="O493" s="2" t="s">
        <v>950</v>
      </c>
      <c r="Q493" s="2" t="s">
        <v>818</v>
      </c>
      <c r="S493" s="2" t="str">
        <f>IF(F493="PTO",IF(INDEX(PTO!F:F,MATCH(_xlfn.NUMBERVALUE(HRS!C493),PTO!A:A,0),1)=HRS!G493,INDEX(PTO!G:G,MATCH(_xlfn.NUMBERVALUE(HRS!C493),PTO!A:A,0),1)),"")</f>
        <v/>
      </c>
    </row>
    <row r="494" spans="1:19" x14ac:dyDescent="0.2">
      <c r="A494" s="2" t="s">
        <v>798</v>
      </c>
      <c r="B494" s="2" t="s">
        <v>799</v>
      </c>
      <c r="C494" s="2" t="s">
        <v>953</v>
      </c>
      <c r="D494" s="2" t="s">
        <v>954</v>
      </c>
      <c r="E494" s="4">
        <v>44812</v>
      </c>
      <c r="F494" s="2" t="s">
        <v>802</v>
      </c>
      <c r="G494" s="5">
        <v>8.1</v>
      </c>
      <c r="H494" s="2" t="s">
        <v>803</v>
      </c>
      <c r="I494" s="2" t="s">
        <v>820</v>
      </c>
      <c r="J494" s="2" t="s">
        <v>821</v>
      </c>
      <c r="K494" s="2" t="s">
        <v>805</v>
      </c>
      <c r="L494" s="2" t="s">
        <v>806</v>
      </c>
      <c r="M494" s="2" t="s">
        <v>806</v>
      </c>
      <c r="N494" s="2" t="s">
        <v>807</v>
      </c>
      <c r="O494" s="2" t="s">
        <v>950</v>
      </c>
      <c r="Q494" s="2" t="s">
        <v>818</v>
      </c>
      <c r="S494" s="2" t="str">
        <f>IF(F494="PTO",IF(INDEX(PTO!F:F,MATCH(_xlfn.NUMBERVALUE(HRS!C494),PTO!A:A,0),1)=HRS!G494,INDEX(PTO!G:G,MATCH(_xlfn.NUMBERVALUE(HRS!C494),PTO!A:A,0),1)),"")</f>
        <v/>
      </c>
    </row>
    <row r="495" spans="1:19" x14ac:dyDescent="0.2">
      <c r="A495" s="2" t="s">
        <v>798</v>
      </c>
      <c r="B495" s="2" t="s">
        <v>799</v>
      </c>
      <c r="C495" s="2" t="s">
        <v>953</v>
      </c>
      <c r="D495" s="2" t="s">
        <v>954</v>
      </c>
      <c r="E495" s="4">
        <v>44813</v>
      </c>
      <c r="F495" s="2" t="s">
        <v>802</v>
      </c>
      <c r="G495" s="5">
        <v>7.6833299999999998</v>
      </c>
      <c r="H495" s="2" t="s">
        <v>803</v>
      </c>
      <c r="I495" s="2" t="s">
        <v>820</v>
      </c>
      <c r="J495" s="2" t="s">
        <v>821</v>
      </c>
      <c r="K495" s="2" t="s">
        <v>805</v>
      </c>
      <c r="L495" s="2" t="s">
        <v>806</v>
      </c>
      <c r="M495" s="2" t="s">
        <v>806</v>
      </c>
      <c r="N495" s="2" t="s">
        <v>807</v>
      </c>
      <c r="O495" s="2" t="s">
        <v>950</v>
      </c>
      <c r="Q495" s="2" t="s">
        <v>818</v>
      </c>
      <c r="S495" s="2" t="str">
        <f>IF(F495="PTO",IF(INDEX(PTO!F:F,MATCH(_xlfn.NUMBERVALUE(HRS!C495),PTO!A:A,0),1)=HRS!G495,INDEX(PTO!G:G,MATCH(_xlfn.NUMBERVALUE(HRS!C495),PTO!A:A,0),1)),"")</f>
        <v/>
      </c>
    </row>
    <row r="496" spans="1:19" x14ac:dyDescent="0.2">
      <c r="A496" s="2" t="s">
        <v>798</v>
      </c>
      <c r="B496" s="2" t="s">
        <v>799</v>
      </c>
      <c r="C496" s="2" t="s">
        <v>953</v>
      </c>
      <c r="D496" s="2" t="s">
        <v>954</v>
      </c>
      <c r="E496" s="4">
        <v>44814</v>
      </c>
      <c r="F496" s="2" t="s">
        <v>66</v>
      </c>
      <c r="G496" s="5">
        <v>1.5</v>
      </c>
      <c r="H496" s="2" t="s">
        <v>803</v>
      </c>
      <c r="I496" s="2" t="s">
        <v>820</v>
      </c>
      <c r="J496" s="2" t="s">
        <v>821</v>
      </c>
      <c r="K496" s="2" t="s">
        <v>805</v>
      </c>
      <c r="L496" s="2" t="s">
        <v>806</v>
      </c>
      <c r="M496" s="2" t="s">
        <v>806</v>
      </c>
      <c r="N496" s="2" t="s">
        <v>807</v>
      </c>
      <c r="O496" s="2" t="s">
        <v>950</v>
      </c>
      <c r="Q496" s="2" t="s">
        <v>818</v>
      </c>
      <c r="S496" s="2" t="str">
        <f>IF(F496="PTO",IF(INDEX(PTO!F:F,MATCH(_xlfn.NUMBERVALUE(HRS!C496),PTO!A:A,0),1)=HRS!G496,INDEX(PTO!G:G,MATCH(_xlfn.NUMBERVALUE(HRS!C496),PTO!A:A,0),1)),"")</f>
        <v>ptou</v>
      </c>
    </row>
    <row r="497" spans="1:19" x14ac:dyDescent="0.2">
      <c r="A497" s="2" t="s">
        <v>798</v>
      </c>
      <c r="B497" s="2" t="s">
        <v>799</v>
      </c>
      <c r="C497" s="2" t="s">
        <v>953</v>
      </c>
      <c r="D497" s="2" t="s">
        <v>954</v>
      </c>
      <c r="E497" s="4">
        <v>44814</v>
      </c>
      <c r="F497" s="2" t="s">
        <v>802</v>
      </c>
      <c r="G497" s="5">
        <v>6.5000099999999996</v>
      </c>
      <c r="H497" s="2" t="s">
        <v>803</v>
      </c>
      <c r="I497" s="2" t="s">
        <v>820</v>
      </c>
      <c r="J497" s="2" t="s">
        <v>821</v>
      </c>
      <c r="K497" s="2" t="s">
        <v>805</v>
      </c>
      <c r="L497" s="2" t="s">
        <v>806</v>
      </c>
      <c r="M497" s="2" t="s">
        <v>806</v>
      </c>
      <c r="N497" s="2" t="s">
        <v>807</v>
      </c>
      <c r="O497" s="2" t="s">
        <v>950</v>
      </c>
      <c r="Q497" s="2" t="s">
        <v>818</v>
      </c>
      <c r="S497" s="2" t="str">
        <f>IF(F497="PTO",IF(INDEX(PTO!F:F,MATCH(_xlfn.NUMBERVALUE(HRS!C497),PTO!A:A,0),1)=HRS!G497,INDEX(PTO!G:G,MATCH(_xlfn.NUMBERVALUE(HRS!C497),PTO!A:A,0),1)),"")</f>
        <v/>
      </c>
    </row>
    <row r="498" spans="1:19" x14ac:dyDescent="0.2">
      <c r="A498" s="2" t="s">
        <v>798</v>
      </c>
      <c r="B498" s="2" t="s">
        <v>799</v>
      </c>
      <c r="C498" s="2" t="s">
        <v>3976</v>
      </c>
      <c r="D498" s="2" t="s">
        <v>3977</v>
      </c>
      <c r="E498" s="4">
        <v>44810</v>
      </c>
      <c r="F498" s="2" t="s">
        <v>66</v>
      </c>
      <c r="G498" s="5">
        <v>8</v>
      </c>
      <c r="H498" s="2" t="s">
        <v>803</v>
      </c>
      <c r="I498" s="2" t="s">
        <v>894</v>
      </c>
      <c r="J498" s="2" t="s">
        <v>895</v>
      </c>
      <c r="K498" s="2" t="s">
        <v>805</v>
      </c>
      <c r="L498" s="2" t="s">
        <v>806</v>
      </c>
      <c r="M498" s="2" t="s">
        <v>806</v>
      </c>
      <c r="N498" s="2" t="s">
        <v>807</v>
      </c>
      <c r="O498" s="2" t="s">
        <v>808</v>
      </c>
      <c r="Q498" s="2" t="s">
        <v>396</v>
      </c>
      <c r="S498" s="2" t="str">
        <f>IF(F498="PTO",IF(INDEX(PTO!F:F,MATCH(_xlfn.NUMBERVALUE(HRS!C498),PTO!A:A,0),1)=HRS!G498,INDEX(PTO!G:G,MATCH(_xlfn.NUMBERVALUE(HRS!C498),PTO!A:A,0),1)),"")</f>
        <v>ptou</v>
      </c>
    </row>
    <row r="499" spans="1:19" x14ac:dyDescent="0.2">
      <c r="A499" s="2" t="s">
        <v>798</v>
      </c>
      <c r="B499" s="2" t="s">
        <v>799</v>
      </c>
      <c r="C499" s="2" t="s">
        <v>3976</v>
      </c>
      <c r="D499" s="2" t="s">
        <v>3977</v>
      </c>
      <c r="E499" s="4">
        <v>44811</v>
      </c>
      <c r="F499" s="2" t="s">
        <v>802</v>
      </c>
      <c r="G499" s="5">
        <v>8.0166699999999995</v>
      </c>
      <c r="H499" s="2" t="s">
        <v>803</v>
      </c>
      <c r="I499" s="2" t="s">
        <v>894</v>
      </c>
      <c r="J499" s="2" t="s">
        <v>895</v>
      </c>
      <c r="K499" s="2" t="s">
        <v>805</v>
      </c>
      <c r="L499" s="2" t="s">
        <v>806</v>
      </c>
      <c r="M499" s="2" t="s">
        <v>806</v>
      </c>
      <c r="N499" s="2" t="s">
        <v>807</v>
      </c>
      <c r="O499" s="2" t="s">
        <v>808</v>
      </c>
      <c r="Q499" s="2" t="s">
        <v>396</v>
      </c>
      <c r="S499" s="2" t="str">
        <f>IF(F499="PTO",IF(INDEX(PTO!F:F,MATCH(_xlfn.NUMBERVALUE(HRS!C499),PTO!A:A,0),1)=HRS!G499,INDEX(PTO!G:G,MATCH(_xlfn.NUMBERVALUE(HRS!C499),PTO!A:A,0),1)),"")</f>
        <v/>
      </c>
    </row>
    <row r="500" spans="1:19" x14ac:dyDescent="0.2">
      <c r="A500" s="2" t="s">
        <v>798</v>
      </c>
      <c r="B500" s="2" t="s">
        <v>799</v>
      </c>
      <c r="C500" s="2" t="s">
        <v>3976</v>
      </c>
      <c r="D500" s="2" t="s">
        <v>3977</v>
      </c>
      <c r="E500" s="4">
        <v>44812</v>
      </c>
      <c r="F500" s="2" t="s">
        <v>802</v>
      </c>
      <c r="G500" s="5">
        <v>8.1166699999999992</v>
      </c>
      <c r="H500" s="2" t="s">
        <v>803</v>
      </c>
      <c r="I500" s="2" t="s">
        <v>894</v>
      </c>
      <c r="J500" s="2" t="s">
        <v>895</v>
      </c>
      <c r="K500" s="2" t="s">
        <v>805</v>
      </c>
      <c r="L500" s="2" t="s">
        <v>806</v>
      </c>
      <c r="M500" s="2" t="s">
        <v>806</v>
      </c>
      <c r="N500" s="2" t="s">
        <v>807</v>
      </c>
      <c r="O500" s="2" t="s">
        <v>808</v>
      </c>
      <c r="Q500" s="2" t="s">
        <v>396</v>
      </c>
      <c r="S500" s="2" t="str">
        <f>IF(F500="PTO",IF(INDEX(PTO!F:F,MATCH(_xlfn.NUMBERVALUE(HRS!C500),PTO!A:A,0),1)=HRS!G500,INDEX(PTO!G:G,MATCH(_xlfn.NUMBERVALUE(HRS!C500),PTO!A:A,0),1)),"")</f>
        <v/>
      </c>
    </row>
    <row r="501" spans="1:19" x14ac:dyDescent="0.2">
      <c r="A501" s="2" t="s">
        <v>798</v>
      </c>
      <c r="B501" s="2" t="s">
        <v>799</v>
      </c>
      <c r="C501" s="2" t="s">
        <v>3976</v>
      </c>
      <c r="D501" s="2" t="s">
        <v>3977</v>
      </c>
      <c r="E501" s="4">
        <v>44813</v>
      </c>
      <c r="F501" s="2" t="s">
        <v>66</v>
      </c>
      <c r="G501" s="5">
        <v>6.5</v>
      </c>
      <c r="H501" s="2" t="s">
        <v>803</v>
      </c>
      <c r="I501" s="2" t="s">
        <v>894</v>
      </c>
      <c r="J501" s="2" t="s">
        <v>895</v>
      </c>
      <c r="K501" s="2" t="s">
        <v>805</v>
      </c>
      <c r="L501" s="2" t="s">
        <v>806</v>
      </c>
      <c r="M501" s="2" t="s">
        <v>806</v>
      </c>
      <c r="N501" s="2" t="s">
        <v>807</v>
      </c>
      <c r="O501" s="2" t="s">
        <v>808</v>
      </c>
      <c r="Q501" s="2" t="s">
        <v>396</v>
      </c>
      <c r="S501" s="2" t="b">
        <f>IF(F501="PTO",IF(INDEX(PTO!F:F,MATCH(_xlfn.NUMBERVALUE(HRS!C501),PTO!A:A,0),1)=HRS!G501,INDEX(PTO!G:G,MATCH(_xlfn.NUMBERVALUE(HRS!C501),PTO!A:A,0),1)),"")</f>
        <v>0</v>
      </c>
    </row>
    <row r="502" spans="1:19" x14ac:dyDescent="0.2">
      <c r="A502" s="2" t="s">
        <v>798</v>
      </c>
      <c r="B502" s="2" t="s">
        <v>799</v>
      </c>
      <c r="C502" s="2" t="s">
        <v>3976</v>
      </c>
      <c r="D502" s="2" t="s">
        <v>3977</v>
      </c>
      <c r="E502" s="4">
        <v>44813</v>
      </c>
      <c r="F502" s="2" t="s">
        <v>802</v>
      </c>
      <c r="G502" s="5">
        <v>1.5666599999999999</v>
      </c>
      <c r="H502" s="2" t="s">
        <v>803</v>
      </c>
      <c r="I502" s="2" t="s">
        <v>894</v>
      </c>
      <c r="J502" s="2" t="s">
        <v>895</v>
      </c>
      <c r="K502" s="2" t="s">
        <v>805</v>
      </c>
      <c r="L502" s="2" t="s">
        <v>806</v>
      </c>
      <c r="M502" s="2" t="s">
        <v>806</v>
      </c>
      <c r="N502" s="2" t="s">
        <v>807</v>
      </c>
      <c r="O502" s="2" t="s">
        <v>808</v>
      </c>
      <c r="Q502" s="2" t="s">
        <v>396</v>
      </c>
      <c r="S502" s="2" t="str">
        <f>IF(F502="PTO",IF(INDEX(PTO!F:F,MATCH(_xlfn.NUMBERVALUE(HRS!C502),PTO!A:A,0),1)=HRS!G502,INDEX(PTO!G:G,MATCH(_xlfn.NUMBERVALUE(HRS!C502),PTO!A:A,0),1)),"")</f>
        <v/>
      </c>
    </row>
    <row r="503" spans="1:19" x14ac:dyDescent="0.2">
      <c r="A503" s="2" t="s">
        <v>798</v>
      </c>
      <c r="B503" s="2" t="s">
        <v>799</v>
      </c>
      <c r="C503" s="2" t="s">
        <v>955</v>
      </c>
      <c r="D503" s="2" t="s">
        <v>956</v>
      </c>
      <c r="E503" s="4">
        <v>44809</v>
      </c>
      <c r="F503" s="2" t="s">
        <v>66</v>
      </c>
      <c r="G503" s="5">
        <v>6</v>
      </c>
      <c r="H503" s="2" t="s">
        <v>803</v>
      </c>
      <c r="I503" s="2" t="s">
        <v>894</v>
      </c>
      <c r="J503" s="2" t="s">
        <v>895</v>
      </c>
      <c r="K503" s="2" t="s">
        <v>805</v>
      </c>
      <c r="L503" s="2" t="s">
        <v>806</v>
      </c>
      <c r="M503" s="2" t="s">
        <v>806</v>
      </c>
      <c r="N503" s="2" t="s">
        <v>807</v>
      </c>
      <c r="O503" s="2" t="s">
        <v>808</v>
      </c>
      <c r="Q503" s="2" t="s">
        <v>396</v>
      </c>
      <c r="S503" s="2" t="str">
        <f>IF(F503="PTO",IF(INDEX(PTO!F:F,MATCH(_xlfn.NUMBERVALUE(HRS!C503),PTO!A:A,0),1)=HRS!G503,INDEX(PTO!G:G,MATCH(_xlfn.NUMBERVALUE(HRS!C503),PTO!A:A,0),1)),"")</f>
        <v>PTOU</v>
      </c>
    </row>
    <row r="504" spans="1:19" x14ac:dyDescent="0.2">
      <c r="A504" s="2" t="s">
        <v>798</v>
      </c>
      <c r="B504" s="2" t="s">
        <v>799</v>
      </c>
      <c r="C504" s="2" t="s">
        <v>955</v>
      </c>
      <c r="D504" s="2" t="s">
        <v>956</v>
      </c>
      <c r="E504" s="4">
        <v>44810</v>
      </c>
      <c r="F504" s="2" t="s">
        <v>802</v>
      </c>
      <c r="G504" s="5">
        <v>8.0666600000000006</v>
      </c>
      <c r="H504" s="2" t="s">
        <v>803</v>
      </c>
      <c r="I504" s="2" t="s">
        <v>894</v>
      </c>
      <c r="J504" s="2" t="s">
        <v>895</v>
      </c>
      <c r="K504" s="2" t="s">
        <v>805</v>
      </c>
      <c r="L504" s="2" t="s">
        <v>806</v>
      </c>
      <c r="M504" s="2" t="s">
        <v>806</v>
      </c>
      <c r="N504" s="2" t="s">
        <v>807</v>
      </c>
      <c r="O504" s="2" t="s">
        <v>808</v>
      </c>
      <c r="Q504" s="2" t="s">
        <v>396</v>
      </c>
      <c r="S504" s="2" t="str">
        <f>IF(F504="PTO",IF(INDEX(PTO!F:F,MATCH(_xlfn.NUMBERVALUE(HRS!C504),PTO!A:A,0),1)=HRS!G504,INDEX(PTO!G:G,MATCH(_xlfn.NUMBERVALUE(HRS!C504),PTO!A:A,0),1)),"")</f>
        <v/>
      </c>
    </row>
    <row r="505" spans="1:19" x14ac:dyDescent="0.2">
      <c r="A505" s="2" t="s">
        <v>798</v>
      </c>
      <c r="B505" s="2" t="s">
        <v>799</v>
      </c>
      <c r="C505" s="2" t="s">
        <v>955</v>
      </c>
      <c r="D505" s="2" t="s">
        <v>956</v>
      </c>
      <c r="E505" s="4">
        <v>44811</v>
      </c>
      <c r="F505" s="2" t="s">
        <v>802</v>
      </c>
      <c r="G505" s="5">
        <v>8.2333300000000005</v>
      </c>
      <c r="H505" s="2" t="s">
        <v>803</v>
      </c>
      <c r="I505" s="2" t="s">
        <v>894</v>
      </c>
      <c r="J505" s="2" t="s">
        <v>895</v>
      </c>
      <c r="K505" s="2" t="s">
        <v>805</v>
      </c>
      <c r="L505" s="2" t="s">
        <v>806</v>
      </c>
      <c r="M505" s="2" t="s">
        <v>806</v>
      </c>
      <c r="N505" s="2" t="s">
        <v>807</v>
      </c>
      <c r="O505" s="2" t="s">
        <v>808</v>
      </c>
      <c r="Q505" s="2" t="s">
        <v>396</v>
      </c>
      <c r="S505" s="2" t="str">
        <f>IF(F505="PTO",IF(INDEX(PTO!F:F,MATCH(_xlfn.NUMBERVALUE(HRS!C505),PTO!A:A,0),1)=HRS!G505,INDEX(PTO!G:G,MATCH(_xlfn.NUMBERVALUE(HRS!C505),PTO!A:A,0),1)),"")</f>
        <v/>
      </c>
    </row>
    <row r="506" spans="1:19" x14ac:dyDescent="0.2">
      <c r="A506" s="2" t="s">
        <v>798</v>
      </c>
      <c r="B506" s="2" t="s">
        <v>799</v>
      </c>
      <c r="C506" s="2" t="s">
        <v>955</v>
      </c>
      <c r="D506" s="2" t="s">
        <v>956</v>
      </c>
      <c r="E506" s="4">
        <v>44812</v>
      </c>
      <c r="F506" s="2" t="s">
        <v>802</v>
      </c>
      <c r="G506" s="5">
        <v>8.5666700000000002</v>
      </c>
      <c r="H506" s="2" t="s">
        <v>803</v>
      </c>
      <c r="I506" s="2" t="s">
        <v>894</v>
      </c>
      <c r="J506" s="2" t="s">
        <v>895</v>
      </c>
      <c r="K506" s="2" t="s">
        <v>805</v>
      </c>
      <c r="L506" s="2" t="s">
        <v>806</v>
      </c>
      <c r="M506" s="2" t="s">
        <v>806</v>
      </c>
      <c r="N506" s="2" t="s">
        <v>807</v>
      </c>
      <c r="O506" s="2" t="s">
        <v>808</v>
      </c>
      <c r="Q506" s="2" t="s">
        <v>396</v>
      </c>
      <c r="S506" s="2" t="str">
        <f>IF(F506="PTO",IF(INDEX(PTO!F:F,MATCH(_xlfn.NUMBERVALUE(HRS!C506),PTO!A:A,0),1)=HRS!G506,INDEX(PTO!G:G,MATCH(_xlfn.NUMBERVALUE(HRS!C506),PTO!A:A,0),1)),"")</f>
        <v/>
      </c>
    </row>
    <row r="507" spans="1:19" x14ac:dyDescent="0.2">
      <c r="A507" s="2" t="s">
        <v>798</v>
      </c>
      <c r="B507" s="2" t="s">
        <v>799</v>
      </c>
      <c r="C507" s="2" t="s">
        <v>955</v>
      </c>
      <c r="D507" s="2" t="s">
        <v>956</v>
      </c>
      <c r="E507" s="4">
        <v>44813</v>
      </c>
      <c r="F507" s="2" t="s">
        <v>802</v>
      </c>
      <c r="G507" s="5">
        <v>8.1833399999999994</v>
      </c>
      <c r="H507" s="2" t="s">
        <v>803</v>
      </c>
      <c r="I507" s="2" t="s">
        <v>894</v>
      </c>
      <c r="J507" s="2" t="s">
        <v>895</v>
      </c>
      <c r="K507" s="2" t="s">
        <v>805</v>
      </c>
      <c r="L507" s="2" t="s">
        <v>806</v>
      </c>
      <c r="M507" s="2" t="s">
        <v>806</v>
      </c>
      <c r="N507" s="2" t="s">
        <v>807</v>
      </c>
      <c r="O507" s="2" t="s">
        <v>808</v>
      </c>
      <c r="Q507" s="2" t="s">
        <v>396</v>
      </c>
      <c r="S507" s="2" t="str">
        <f>IF(F507="PTO",IF(INDEX(PTO!F:F,MATCH(_xlfn.NUMBERVALUE(HRS!C507),PTO!A:A,0),1)=HRS!G507,INDEX(PTO!G:G,MATCH(_xlfn.NUMBERVALUE(HRS!C507),PTO!A:A,0),1)),"")</f>
        <v/>
      </c>
    </row>
    <row r="508" spans="1:19" x14ac:dyDescent="0.2">
      <c r="A508" s="2" t="s">
        <v>798</v>
      </c>
      <c r="B508" s="2" t="s">
        <v>799</v>
      </c>
      <c r="C508" s="2" t="s">
        <v>957</v>
      </c>
      <c r="D508" s="2" t="s">
        <v>958</v>
      </c>
      <c r="E508" s="4">
        <v>44810</v>
      </c>
      <c r="F508" s="2" t="s">
        <v>802</v>
      </c>
      <c r="G508" s="5">
        <v>10.26667</v>
      </c>
      <c r="H508" s="2" t="s">
        <v>803</v>
      </c>
      <c r="I508" s="2" t="s">
        <v>894</v>
      </c>
      <c r="J508" s="2" t="s">
        <v>895</v>
      </c>
      <c r="K508" s="2" t="s">
        <v>805</v>
      </c>
      <c r="L508" s="2" t="s">
        <v>806</v>
      </c>
      <c r="M508" s="2" t="s">
        <v>806</v>
      </c>
      <c r="N508" s="2" t="s">
        <v>807</v>
      </c>
      <c r="O508" s="2" t="s">
        <v>808</v>
      </c>
      <c r="Q508" s="2" t="s">
        <v>396</v>
      </c>
      <c r="S508" s="2" t="str">
        <f>IF(F508="PTO",IF(INDEX(PTO!F:F,MATCH(_xlfn.NUMBERVALUE(HRS!C508),PTO!A:A,0),1)=HRS!G508,INDEX(PTO!G:G,MATCH(_xlfn.NUMBERVALUE(HRS!C508),PTO!A:A,0),1)),"")</f>
        <v/>
      </c>
    </row>
    <row r="509" spans="1:19" x14ac:dyDescent="0.2">
      <c r="A509" s="2" t="s">
        <v>798</v>
      </c>
      <c r="B509" s="2" t="s">
        <v>799</v>
      </c>
      <c r="C509" s="2" t="s">
        <v>957</v>
      </c>
      <c r="D509" s="2" t="s">
        <v>958</v>
      </c>
      <c r="E509" s="4">
        <v>44811</v>
      </c>
      <c r="F509" s="2" t="s">
        <v>66</v>
      </c>
      <c r="G509" s="5">
        <v>1</v>
      </c>
      <c r="H509" s="2" t="s">
        <v>803</v>
      </c>
      <c r="I509" s="2" t="s">
        <v>894</v>
      </c>
      <c r="J509" s="2" t="s">
        <v>895</v>
      </c>
      <c r="K509" s="2" t="s">
        <v>805</v>
      </c>
      <c r="L509" s="2" t="s">
        <v>806</v>
      </c>
      <c r="M509" s="2" t="s">
        <v>806</v>
      </c>
      <c r="N509" s="2" t="s">
        <v>807</v>
      </c>
      <c r="O509" s="2" t="s">
        <v>808</v>
      </c>
      <c r="Q509" s="2" t="s">
        <v>396</v>
      </c>
      <c r="S509" s="2" t="str">
        <f>IF(F509="PTO",IF(INDEX(PTO!F:F,MATCH(_xlfn.NUMBERVALUE(HRS!C509),PTO!A:A,0),1)=HRS!G509,INDEX(PTO!G:G,MATCH(_xlfn.NUMBERVALUE(HRS!C509),PTO!A:A,0),1)),"")</f>
        <v>PTOU</v>
      </c>
    </row>
    <row r="510" spans="1:19" x14ac:dyDescent="0.2">
      <c r="A510" s="2" t="s">
        <v>798</v>
      </c>
      <c r="B510" s="2" t="s">
        <v>799</v>
      </c>
      <c r="C510" s="2" t="s">
        <v>957</v>
      </c>
      <c r="D510" s="2" t="s">
        <v>958</v>
      </c>
      <c r="E510" s="4">
        <v>44812</v>
      </c>
      <c r="F510" s="2" t="s">
        <v>66</v>
      </c>
      <c r="G510" s="5">
        <v>1</v>
      </c>
      <c r="H510" s="2" t="s">
        <v>803</v>
      </c>
      <c r="I510" s="2" t="s">
        <v>894</v>
      </c>
      <c r="J510" s="2" t="s">
        <v>895</v>
      </c>
      <c r="K510" s="2" t="s">
        <v>805</v>
      </c>
      <c r="L510" s="2" t="s">
        <v>806</v>
      </c>
      <c r="M510" s="2" t="s">
        <v>806</v>
      </c>
      <c r="N510" s="2" t="s">
        <v>807</v>
      </c>
      <c r="O510" s="2" t="s">
        <v>808</v>
      </c>
      <c r="Q510" s="2" t="s">
        <v>396</v>
      </c>
      <c r="S510" s="2" t="str">
        <f>IF(F510="PTO",IF(INDEX(PTO!F:F,MATCH(_xlfn.NUMBERVALUE(HRS!C510),PTO!A:A,0),1)=HRS!G510,INDEX(PTO!G:G,MATCH(_xlfn.NUMBERVALUE(HRS!C510),PTO!A:A,0),1)),"")</f>
        <v>PTOU</v>
      </c>
    </row>
    <row r="511" spans="1:19" x14ac:dyDescent="0.2">
      <c r="A511" s="2" t="s">
        <v>798</v>
      </c>
      <c r="B511" s="2" t="s">
        <v>799</v>
      </c>
      <c r="C511" s="2" t="s">
        <v>957</v>
      </c>
      <c r="D511" s="2" t="s">
        <v>958</v>
      </c>
      <c r="E511" s="4">
        <v>44812</v>
      </c>
      <c r="F511" s="2" t="s">
        <v>802</v>
      </c>
      <c r="G511" s="5">
        <v>9.0666600000000006</v>
      </c>
      <c r="H511" s="2" t="s">
        <v>803</v>
      </c>
      <c r="I511" s="2" t="s">
        <v>894</v>
      </c>
      <c r="J511" s="2" t="s">
        <v>895</v>
      </c>
      <c r="K511" s="2" t="s">
        <v>805</v>
      </c>
      <c r="L511" s="2" t="s">
        <v>806</v>
      </c>
      <c r="M511" s="2" t="s">
        <v>806</v>
      </c>
      <c r="N511" s="2" t="s">
        <v>807</v>
      </c>
      <c r="O511" s="2" t="s">
        <v>808</v>
      </c>
      <c r="Q511" s="2" t="s">
        <v>396</v>
      </c>
      <c r="S511" s="2" t="str">
        <f>IF(F511="PTO",IF(INDEX(PTO!F:F,MATCH(_xlfn.NUMBERVALUE(HRS!C511),PTO!A:A,0),1)=HRS!G511,INDEX(PTO!G:G,MATCH(_xlfn.NUMBERVALUE(HRS!C511),PTO!A:A,0),1)),"")</f>
        <v/>
      </c>
    </row>
    <row r="512" spans="1:19" x14ac:dyDescent="0.2">
      <c r="A512" s="2" t="s">
        <v>798</v>
      </c>
      <c r="B512" s="2" t="s">
        <v>799</v>
      </c>
      <c r="C512" s="2" t="s">
        <v>957</v>
      </c>
      <c r="D512" s="2" t="s">
        <v>958</v>
      </c>
      <c r="E512" s="4">
        <v>44813</v>
      </c>
      <c r="F512" s="2" t="s">
        <v>66</v>
      </c>
      <c r="G512" s="5">
        <v>1</v>
      </c>
      <c r="H512" s="2" t="s">
        <v>803</v>
      </c>
      <c r="I512" s="2" t="s">
        <v>894</v>
      </c>
      <c r="J512" s="2" t="s">
        <v>895</v>
      </c>
      <c r="K512" s="2" t="s">
        <v>805</v>
      </c>
      <c r="L512" s="2" t="s">
        <v>806</v>
      </c>
      <c r="M512" s="2" t="s">
        <v>806</v>
      </c>
      <c r="N512" s="2" t="s">
        <v>807</v>
      </c>
      <c r="O512" s="2" t="s">
        <v>808</v>
      </c>
      <c r="Q512" s="2" t="s">
        <v>396</v>
      </c>
      <c r="S512" s="2" t="str">
        <f>IF(F512="PTO",IF(INDEX(PTO!F:F,MATCH(_xlfn.NUMBERVALUE(HRS!C512),PTO!A:A,0),1)=HRS!G512,INDEX(PTO!G:G,MATCH(_xlfn.NUMBERVALUE(HRS!C512),PTO!A:A,0),1)),"")</f>
        <v>PTOU</v>
      </c>
    </row>
    <row r="513" spans="1:19" x14ac:dyDescent="0.2">
      <c r="A513" s="2" t="s">
        <v>798</v>
      </c>
      <c r="B513" s="2" t="s">
        <v>799</v>
      </c>
      <c r="C513" s="2" t="s">
        <v>957</v>
      </c>
      <c r="D513" s="2" t="s">
        <v>958</v>
      </c>
      <c r="E513" s="4">
        <v>44813</v>
      </c>
      <c r="F513" s="2" t="s">
        <v>802</v>
      </c>
      <c r="G513" s="5">
        <v>5.2666700000000004</v>
      </c>
      <c r="H513" s="2" t="s">
        <v>803</v>
      </c>
      <c r="I513" s="2" t="s">
        <v>894</v>
      </c>
      <c r="J513" s="2" t="s">
        <v>895</v>
      </c>
      <c r="K513" s="2" t="s">
        <v>805</v>
      </c>
      <c r="L513" s="2" t="s">
        <v>806</v>
      </c>
      <c r="M513" s="2" t="s">
        <v>806</v>
      </c>
      <c r="N513" s="2" t="s">
        <v>807</v>
      </c>
      <c r="O513" s="2" t="s">
        <v>808</v>
      </c>
      <c r="Q513" s="2" t="s">
        <v>396</v>
      </c>
      <c r="S513" s="2" t="str">
        <f>IF(F513="PTO",IF(INDEX(PTO!F:F,MATCH(_xlfn.NUMBERVALUE(HRS!C513),PTO!A:A,0),1)=HRS!G513,INDEX(PTO!G:G,MATCH(_xlfn.NUMBERVALUE(HRS!C513),PTO!A:A,0),1)),"")</f>
        <v/>
      </c>
    </row>
    <row r="514" spans="1:19" x14ac:dyDescent="0.2">
      <c r="A514" s="2" t="s">
        <v>798</v>
      </c>
      <c r="B514" s="2" t="s">
        <v>799</v>
      </c>
      <c r="C514" s="2" t="s">
        <v>957</v>
      </c>
      <c r="D514" s="2" t="s">
        <v>958</v>
      </c>
      <c r="E514" s="4">
        <v>44814</v>
      </c>
      <c r="F514" s="2" t="s">
        <v>66</v>
      </c>
      <c r="G514" s="5">
        <v>1</v>
      </c>
      <c r="H514" s="2" t="s">
        <v>803</v>
      </c>
      <c r="I514" s="2" t="s">
        <v>894</v>
      </c>
      <c r="J514" s="2" t="s">
        <v>895</v>
      </c>
      <c r="K514" s="2" t="s">
        <v>805</v>
      </c>
      <c r="L514" s="2" t="s">
        <v>806</v>
      </c>
      <c r="M514" s="2" t="s">
        <v>806</v>
      </c>
      <c r="N514" s="2" t="s">
        <v>807</v>
      </c>
      <c r="O514" s="2" t="s">
        <v>808</v>
      </c>
      <c r="Q514" s="2" t="s">
        <v>396</v>
      </c>
      <c r="S514" s="2" t="str">
        <f>IF(F514="PTO",IF(INDEX(PTO!F:F,MATCH(_xlfn.NUMBERVALUE(HRS!C514),PTO!A:A,0),1)=HRS!G514,INDEX(PTO!G:G,MATCH(_xlfn.NUMBERVALUE(HRS!C514),PTO!A:A,0),1)),"")</f>
        <v>PTOU</v>
      </c>
    </row>
    <row r="515" spans="1:19" x14ac:dyDescent="0.2">
      <c r="A515" s="2" t="s">
        <v>798</v>
      </c>
      <c r="B515" s="2" t="s">
        <v>799</v>
      </c>
      <c r="C515" s="2" t="s">
        <v>959</v>
      </c>
      <c r="D515" s="2" t="s">
        <v>960</v>
      </c>
      <c r="E515" s="4">
        <v>44809</v>
      </c>
      <c r="F515" s="2" t="s">
        <v>802</v>
      </c>
      <c r="G515" s="5">
        <v>8.0166699999999995</v>
      </c>
      <c r="H515" s="2" t="s">
        <v>803</v>
      </c>
      <c r="I515" s="2" t="s">
        <v>820</v>
      </c>
      <c r="J515" s="2" t="s">
        <v>821</v>
      </c>
      <c r="K515" s="2" t="s">
        <v>805</v>
      </c>
      <c r="L515" s="2" t="s">
        <v>806</v>
      </c>
      <c r="M515" s="2" t="s">
        <v>806</v>
      </c>
      <c r="N515" s="2" t="s">
        <v>807</v>
      </c>
      <c r="O515" s="2" t="s">
        <v>950</v>
      </c>
      <c r="Q515" s="2" t="s">
        <v>818</v>
      </c>
      <c r="S515" s="2" t="str">
        <f>IF(F515="PTO",IF(INDEX(PTO!F:F,MATCH(_xlfn.NUMBERVALUE(HRS!C515),PTO!A:A,0),1)=HRS!G515,INDEX(PTO!G:G,MATCH(_xlfn.NUMBERVALUE(HRS!C515),PTO!A:A,0),1)),"")</f>
        <v/>
      </c>
    </row>
    <row r="516" spans="1:19" x14ac:dyDescent="0.2">
      <c r="A516" s="2" t="s">
        <v>798</v>
      </c>
      <c r="B516" s="2" t="s">
        <v>799</v>
      </c>
      <c r="C516" s="2" t="s">
        <v>959</v>
      </c>
      <c r="D516" s="2" t="s">
        <v>960</v>
      </c>
      <c r="E516" s="4">
        <v>44810</v>
      </c>
      <c r="F516" s="2" t="s">
        <v>802</v>
      </c>
      <c r="G516" s="5">
        <v>8.0499899999999993</v>
      </c>
      <c r="H516" s="2" t="s">
        <v>803</v>
      </c>
      <c r="I516" s="2" t="s">
        <v>820</v>
      </c>
      <c r="J516" s="2" t="s">
        <v>821</v>
      </c>
      <c r="K516" s="2" t="s">
        <v>805</v>
      </c>
      <c r="L516" s="2" t="s">
        <v>806</v>
      </c>
      <c r="M516" s="2" t="s">
        <v>806</v>
      </c>
      <c r="N516" s="2" t="s">
        <v>807</v>
      </c>
      <c r="O516" s="2" t="s">
        <v>950</v>
      </c>
      <c r="Q516" s="2" t="s">
        <v>818</v>
      </c>
      <c r="S516" s="2" t="str">
        <f>IF(F516="PTO",IF(INDEX(PTO!F:F,MATCH(_xlfn.NUMBERVALUE(HRS!C516),PTO!A:A,0),1)=HRS!G516,INDEX(PTO!G:G,MATCH(_xlfn.NUMBERVALUE(HRS!C516),PTO!A:A,0),1)),"")</f>
        <v/>
      </c>
    </row>
    <row r="517" spans="1:19" x14ac:dyDescent="0.2">
      <c r="A517" s="2" t="s">
        <v>798</v>
      </c>
      <c r="B517" s="2" t="s">
        <v>799</v>
      </c>
      <c r="C517" s="2" t="s">
        <v>959</v>
      </c>
      <c r="D517" s="2" t="s">
        <v>960</v>
      </c>
      <c r="E517" s="4">
        <v>44811</v>
      </c>
      <c r="F517" s="2" t="s">
        <v>802</v>
      </c>
      <c r="G517" s="5">
        <v>8.1333400000000005</v>
      </c>
      <c r="H517" s="2" t="s">
        <v>803</v>
      </c>
      <c r="I517" s="2" t="s">
        <v>820</v>
      </c>
      <c r="J517" s="2" t="s">
        <v>821</v>
      </c>
      <c r="K517" s="2" t="s">
        <v>805</v>
      </c>
      <c r="L517" s="2" t="s">
        <v>806</v>
      </c>
      <c r="M517" s="2" t="s">
        <v>806</v>
      </c>
      <c r="N517" s="2" t="s">
        <v>807</v>
      </c>
      <c r="O517" s="2" t="s">
        <v>950</v>
      </c>
      <c r="Q517" s="2" t="s">
        <v>818</v>
      </c>
      <c r="S517" s="2" t="str">
        <f>IF(F517="PTO",IF(INDEX(PTO!F:F,MATCH(_xlfn.NUMBERVALUE(HRS!C517),PTO!A:A,0),1)=HRS!G517,INDEX(PTO!G:G,MATCH(_xlfn.NUMBERVALUE(HRS!C517),PTO!A:A,0),1)),"")</f>
        <v/>
      </c>
    </row>
    <row r="518" spans="1:19" x14ac:dyDescent="0.2">
      <c r="A518" s="2" t="s">
        <v>798</v>
      </c>
      <c r="B518" s="2" t="s">
        <v>799</v>
      </c>
      <c r="C518" s="2" t="s">
        <v>959</v>
      </c>
      <c r="D518" s="2" t="s">
        <v>960</v>
      </c>
      <c r="E518" s="4">
        <v>44812</v>
      </c>
      <c r="F518" s="2" t="s">
        <v>802</v>
      </c>
      <c r="G518" s="5">
        <v>8.0666600000000006</v>
      </c>
      <c r="H518" s="2" t="s">
        <v>803</v>
      </c>
      <c r="I518" s="2" t="s">
        <v>820</v>
      </c>
      <c r="J518" s="2" t="s">
        <v>821</v>
      </c>
      <c r="K518" s="2" t="s">
        <v>805</v>
      </c>
      <c r="L518" s="2" t="s">
        <v>806</v>
      </c>
      <c r="M518" s="2" t="s">
        <v>806</v>
      </c>
      <c r="N518" s="2" t="s">
        <v>807</v>
      </c>
      <c r="O518" s="2" t="s">
        <v>950</v>
      </c>
      <c r="Q518" s="2" t="s">
        <v>818</v>
      </c>
      <c r="S518" s="2" t="str">
        <f>IF(F518="PTO",IF(INDEX(PTO!F:F,MATCH(_xlfn.NUMBERVALUE(HRS!C518),PTO!A:A,0),1)=HRS!G518,INDEX(PTO!G:G,MATCH(_xlfn.NUMBERVALUE(HRS!C518),PTO!A:A,0),1)),"")</f>
        <v/>
      </c>
    </row>
    <row r="519" spans="1:19" x14ac:dyDescent="0.2">
      <c r="A519" s="2" t="s">
        <v>798</v>
      </c>
      <c r="B519" s="2" t="s">
        <v>799</v>
      </c>
      <c r="C519" s="2" t="s">
        <v>959</v>
      </c>
      <c r="D519" s="2" t="s">
        <v>960</v>
      </c>
      <c r="E519" s="4">
        <v>44815</v>
      </c>
      <c r="F519" s="2" t="s">
        <v>802</v>
      </c>
      <c r="G519" s="5">
        <v>7.7333400000000001</v>
      </c>
      <c r="H519" s="2" t="s">
        <v>803</v>
      </c>
      <c r="I519" s="2" t="s">
        <v>820</v>
      </c>
      <c r="J519" s="2" t="s">
        <v>821</v>
      </c>
      <c r="K519" s="2" t="s">
        <v>805</v>
      </c>
      <c r="L519" s="2" t="s">
        <v>806</v>
      </c>
      <c r="M519" s="2" t="s">
        <v>806</v>
      </c>
      <c r="N519" s="2" t="s">
        <v>807</v>
      </c>
      <c r="O519" s="2" t="s">
        <v>950</v>
      </c>
      <c r="Q519" s="2" t="s">
        <v>818</v>
      </c>
      <c r="S519" s="2" t="str">
        <f>IF(F519="PTO",IF(INDEX(PTO!F:F,MATCH(_xlfn.NUMBERVALUE(HRS!C519),PTO!A:A,0),1)=HRS!G519,INDEX(PTO!G:G,MATCH(_xlfn.NUMBERVALUE(HRS!C519),PTO!A:A,0),1)),"")</f>
        <v/>
      </c>
    </row>
    <row r="520" spans="1:19" x14ac:dyDescent="0.2">
      <c r="A520" s="2" t="s">
        <v>798</v>
      </c>
      <c r="B520" s="2" t="s">
        <v>799</v>
      </c>
      <c r="C520" s="2" t="s">
        <v>959</v>
      </c>
      <c r="D520" s="2" t="s">
        <v>960</v>
      </c>
      <c r="E520" s="4">
        <v>44815</v>
      </c>
      <c r="F520" s="2" t="s">
        <v>3980</v>
      </c>
      <c r="G520" s="5">
        <v>0.28332000000000002</v>
      </c>
      <c r="H520" s="2" t="s">
        <v>803</v>
      </c>
      <c r="I520" s="2" t="s">
        <v>820</v>
      </c>
      <c r="J520" s="2" t="s">
        <v>821</v>
      </c>
      <c r="K520" s="2" t="s">
        <v>805</v>
      </c>
      <c r="L520" s="2" t="s">
        <v>806</v>
      </c>
      <c r="M520" s="2" t="s">
        <v>806</v>
      </c>
      <c r="N520" s="2" t="s">
        <v>807</v>
      </c>
      <c r="O520" s="2" t="s">
        <v>950</v>
      </c>
      <c r="Q520" s="2" t="s">
        <v>818</v>
      </c>
      <c r="S520" s="2" t="str">
        <f>IF(F520="PTO",IF(INDEX(PTO!F:F,MATCH(_xlfn.NUMBERVALUE(HRS!C520),PTO!A:A,0),1)=HRS!G520,INDEX(PTO!G:G,MATCH(_xlfn.NUMBERVALUE(HRS!C520),PTO!A:A,0),1)),"")</f>
        <v/>
      </c>
    </row>
    <row r="521" spans="1:19" x14ac:dyDescent="0.2">
      <c r="A521" s="2" t="s">
        <v>798</v>
      </c>
      <c r="B521" s="2" t="s">
        <v>799</v>
      </c>
      <c r="C521" s="2" t="s">
        <v>3978</v>
      </c>
      <c r="D521" s="2" t="s">
        <v>3979</v>
      </c>
      <c r="E521" s="4">
        <v>44809</v>
      </c>
      <c r="F521" s="2" t="s">
        <v>66</v>
      </c>
      <c r="G521" s="5">
        <v>8</v>
      </c>
      <c r="H521" s="2" t="s">
        <v>803</v>
      </c>
      <c r="I521" s="2" t="s">
        <v>894</v>
      </c>
      <c r="J521" s="2" t="s">
        <v>895</v>
      </c>
      <c r="K521" s="2" t="s">
        <v>805</v>
      </c>
      <c r="L521" s="2" t="s">
        <v>806</v>
      </c>
      <c r="M521" s="2" t="s">
        <v>806</v>
      </c>
      <c r="N521" s="2" t="s">
        <v>807</v>
      </c>
      <c r="O521" s="2" t="s">
        <v>808</v>
      </c>
      <c r="Q521" s="2" t="s">
        <v>396</v>
      </c>
      <c r="S521" s="2" t="str">
        <f>IF(F521="PTO",IF(INDEX(PTO!F:F,MATCH(_xlfn.NUMBERVALUE(HRS!C521),PTO!A:A,0),1)=HRS!G521,INDEX(PTO!G:G,MATCH(_xlfn.NUMBERVALUE(HRS!C521),PTO!A:A,0),1)),"")</f>
        <v>PTOU</v>
      </c>
    </row>
    <row r="522" spans="1:19" x14ac:dyDescent="0.2">
      <c r="A522" s="2" t="s">
        <v>798</v>
      </c>
      <c r="B522" s="2" t="s">
        <v>799</v>
      </c>
      <c r="C522" s="2" t="s">
        <v>3978</v>
      </c>
      <c r="D522" s="2" t="s">
        <v>3979</v>
      </c>
      <c r="E522" s="4">
        <v>44810</v>
      </c>
      <c r="F522" s="2" t="s">
        <v>66</v>
      </c>
      <c r="G522" s="5">
        <v>8</v>
      </c>
      <c r="H522" s="2" t="s">
        <v>803</v>
      </c>
      <c r="I522" s="2" t="s">
        <v>894</v>
      </c>
      <c r="J522" s="2" t="s">
        <v>895</v>
      </c>
      <c r="K522" s="2" t="s">
        <v>805</v>
      </c>
      <c r="L522" s="2" t="s">
        <v>806</v>
      </c>
      <c r="M522" s="2" t="s">
        <v>806</v>
      </c>
      <c r="N522" s="2" t="s">
        <v>807</v>
      </c>
      <c r="O522" s="2" t="s">
        <v>808</v>
      </c>
      <c r="Q522" s="2" t="s">
        <v>396</v>
      </c>
      <c r="S522" s="2" t="str">
        <f>IF(F522="PTO",IF(INDEX(PTO!F:F,MATCH(_xlfn.NUMBERVALUE(HRS!C522),PTO!A:A,0),1)=HRS!G522,INDEX(PTO!G:G,MATCH(_xlfn.NUMBERVALUE(HRS!C522),PTO!A:A,0),1)),"")</f>
        <v>PTOU</v>
      </c>
    </row>
    <row r="523" spans="1:19" x14ac:dyDescent="0.2">
      <c r="A523" s="2" t="s">
        <v>798</v>
      </c>
      <c r="B523" s="2" t="s">
        <v>799</v>
      </c>
      <c r="C523" s="2" t="s">
        <v>3978</v>
      </c>
      <c r="D523" s="2" t="s">
        <v>3979</v>
      </c>
      <c r="E523" s="4">
        <v>44811</v>
      </c>
      <c r="F523" s="2" t="s">
        <v>802</v>
      </c>
      <c r="G523" s="5">
        <v>8.1</v>
      </c>
      <c r="H523" s="2" t="s">
        <v>803</v>
      </c>
      <c r="I523" s="2" t="s">
        <v>894</v>
      </c>
      <c r="J523" s="2" t="s">
        <v>895</v>
      </c>
      <c r="K523" s="2" t="s">
        <v>805</v>
      </c>
      <c r="L523" s="2" t="s">
        <v>806</v>
      </c>
      <c r="M523" s="2" t="s">
        <v>806</v>
      </c>
      <c r="N523" s="2" t="s">
        <v>807</v>
      </c>
      <c r="O523" s="2" t="s">
        <v>808</v>
      </c>
      <c r="Q523" s="2" t="s">
        <v>396</v>
      </c>
      <c r="S523" s="2" t="str">
        <f>IF(F523="PTO",IF(INDEX(PTO!F:F,MATCH(_xlfn.NUMBERVALUE(HRS!C523),PTO!A:A,0),1)=HRS!G523,INDEX(PTO!G:G,MATCH(_xlfn.NUMBERVALUE(HRS!C523),PTO!A:A,0),1)),"")</f>
        <v/>
      </c>
    </row>
    <row r="524" spans="1:19" x14ac:dyDescent="0.2">
      <c r="A524" s="2" t="s">
        <v>798</v>
      </c>
      <c r="B524" s="2" t="s">
        <v>799</v>
      </c>
      <c r="C524" s="2" t="s">
        <v>3978</v>
      </c>
      <c r="D524" s="2" t="s">
        <v>3979</v>
      </c>
      <c r="E524" s="4">
        <v>44812</v>
      </c>
      <c r="F524" s="2" t="s">
        <v>66</v>
      </c>
      <c r="G524" s="5">
        <v>1</v>
      </c>
      <c r="H524" s="2" t="s">
        <v>803</v>
      </c>
      <c r="I524" s="2" t="s">
        <v>894</v>
      </c>
      <c r="J524" s="2" t="s">
        <v>895</v>
      </c>
      <c r="K524" s="2" t="s">
        <v>805</v>
      </c>
      <c r="L524" s="2" t="s">
        <v>806</v>
      </c>
      <c r="M524" s="2" t="s">
        <v>806</v>
      </c>
      <c r="N524" s="2" t="s">
        <v>807</v>
      </c>
      <c r="O524" s="2" t="s">
        <v>808</v>
      </c>
      <c r="Q524" s="2" t="s">
        <v>396</v>
      </c>
      <c r="S524" s="2" t="b">
        <f>IF(F524="PTO",IF(INDEX(PTO!F:F,MATCH(_xlfn.NUMBERVALUE(HRS!C524),PTO!A:A,0),1)=HRS!G524,INDEX(PTO!G:G,MATCH(_xlfn.NUMBERVALUE(HRS!C524),PTO!A:A,0),1)),"")</f>
        <v>0</v>
      </c>
    </row>
    <row r="525" spans="1:19" x14ac:dyDescent="0.2">
      <c r="A525" s="2" t="s">
        <v>798</v>
      </c>
      <c r="B525" s="2" t="s">
        <v>799</v>
      </c>
      <c r="C525" s="2" t="s">
        <v>3978</v>
      </c>
      <c r="D525" s="2" t="s">
        <v>3979</v>
      </c>
      <c r="E525" s="4">
        <v>44812</v>
      </c>
      <c r="F525" s="2" t="s">
        <v>802</v>
      </c>
      <c r="G525" s="5">
        <v>7.0833300000000001</v>
      </c>
      <c r="H525" s="2" t="s">
        <v>803</v>
      </c>
      <c r="I525" s="2" t="s">
        <v>894</v>
      </c>
      <c r="J525" s="2" t="s">
        <v>895</v>
      </c>
      <c r="K525" s="2" t="s">
        <v>805</v>
      </c>
      <c r="L525" s="2" t="s">
        <v>806</v>
      </c>
      <c r="M525" s="2" t="s">
        <v>806</v>
      </c>
      <c r="N525" s="2" t="s">
        <v>807</v>
      </c>
      <c r="O525" s="2" t="s">
        <v>808</v>
      </c>
      <c r="Q525" s="2" t="s">
        <v>396</v>
      </c>
      <c r="S525" s="2" t="str">
        <f>IF(F525="PTO",IF(INDEX(PTO!F:F,MATCH(_xlfn.NUMBERVALUE(HRS!C525),PTO!A:A,0),1)=HRS!G525,INDEX(PTO!G:G,MATCH(_xlfn.NUMBERVALUE(HRS!C525),PTO!A:A,0),1)),"")</f>
        <v/>
      </c>
    </row>
    <row r="526" spans="1:19" x14ac:dyDescent="0.2">
      <c r="A526" s="2" t="s">
        <v>798</v>
      </c>
      <c r="B526" s="2" t="s">
        <v>799</v>
      </c>
      <c r="C526" s="2" t="s">
        <v>3978</v>
      </c>
      <c r="D526" s="2" t="s">
        <v>3979</v>
      </c>
      <c r="E526" s="4">
        <v>44813</v>
      </c>
      <c r="F526" s="2" t="s">
        <v>802</v>
      </c>
      <c r="G526" s="5">
        <v>8.0166699999999995</v>
      </c>
      <c r="H526" s="2" t="s">
        <v>803</v>
      </c>
      <c r="I526" s="2" t="s">
        <v>894</v>
      </c>
      <c r="J526" s="2" t="s">
        <v>895</v>
      </c>
      <c r="K526" s="2" t="s">
        <v>805</v>
      </c>
      <c r="L526" s="2" t="s">
        <v>806</v>
      </c>
      <c r="M526" s="2" t="s">
        <v>806</v>
      </c>
      <c r="N526" s="2" t="s">
        <v>807</v>
      </c>
      <c r="O526" s="2" t="s">
        <v>808</v>
      </c>
      <c r="Q526" s="2" t="s">
        <v>396</v>
      </c>
      <c r="S526" s="2" t="str">
        <f>IF(F526="PTO",IF(INDEX(PTO!F:F,MATCH(_xlfn.NUMBERVALUE(HRS!C526),PTO!A:A,0),1)=HRS!G526,INDEX(PTO!G:G,MATCH(_xlfn.NUMBERVALUE(HRS!C526),PTO!A:A,0),1)),"")</f>
        <v/>
      </c>
    </row>
    <row r="527" spans="1:19" x14ac:dyDescent="0.2">
      <c r="A527" s="2" t="s">
        <v>798</v>
      </c>
      <c r="B527" s="2" t="s">
        <v>799</v>
      </c>
      <c r="C527" s="2" t="s">
        <v>2870</v>
      </c>
      <c r="D527" s="2" t="s">
        <v>2871</v>
      </c>
      <c r="E527" s="4">
        <v>44810</v>
      </c>
      <c r="F527" s="2" t="s">
        <v>802</v>
      </c>
      <c r="G527" s="5">
        <v>8.0333400000000008</v>
      </c>
      <c r="H527" s="2" t="s">
        <v>803</v>
      </c>
      <c r="I527" s="2" t="s">
        <v>823</v>
      </c>
      <c r="J527" s="2" t="s">
        <v>824</v>
      </c>
      <c r="K527" s="2" t="s">
        <v>805</v>
      </c>
      <c r="L527" s="2" t="s">
        <v>806</v>
      </c>
      <c r="M527" s="2" t="s">
        <v>806</v>
      </c>
      <c r="N527" s="2" t="s">
        <v>807</v>
      </c>
      <c r="O527" s="2" t="s">
        <v>950</v>
      </c>
      <c r="Q527" s="2" t="s">
        <v>818</v>
      </c>
      <c r="S527" s="2" t="str">
        <f>IF(F527="PTO",IF(INDEX(PTO!F:F,MATCH(_xlfn.NUMBERVALUE(HRS!C527),PTO!A:A,0),1)=HRS!G527,INDEX(PTO!G:G,MATCH(_xlfn.NUMBERVALUE(HRS!C527),PTO!A:A,0),1)),"")</f>
        <v/>
      </c>
    </row>
    <row r="528" spans="1:19" x14ac:dyDescent="0.2">
      <c r="A528" s="2" t="s">
        <v>798</v>
      </c>
      <c r="B528" s="2" t="s">
        <v>799</v>
      </c>
      <c r="C528" s="2" t="s">
        <v>2870</v>
      </c>
      <c r="D528" s="2" t="s">
        <v>2871</v>
      </c>
      <c r="E528" s="4">
        <v>44811</v>
      </c>
      <c r="F528" s="2" t="s">
        <v>802</v>
      </c>
      <c r="G528" s="5">
        <v>8.0166699999999995</v>
      </c>
      <c r="H528" s="2" t="s">
        <v>803</v>
      </c>
      <c r="I528" s="2" t="s">
        <v>823</v>
      </c>
      <c r="J528" s="2" t="s">
        <v>824</v>
      </c>
      <c r="K528" s="2" t="s">
        <v>805</v>
      </c>
      <c r="L528" s="2" t="s">
        <v>806</v>
      </c>
      <c r="M528" s="2" t="s">
        <v>806</v>
      </c>
      <c r="N528" s="2" t="s">
        <v>807</v>
      </c>
      <c r="O528" s="2" t="s">
        <v>950</v>
      </c>
      <c r="Q528" s="2" t="s">
        <v>818</v>
      </c>
      <c r="S528" s="2" t="str">
        <f>IF(F528="PTO",IF(INDEX(PTO!F:F,MATCH(_xlfn.NUMBERVALUE(HRS!C528),PTO!A:A,0),1)=HRS!G528,INDEX(PTO!G:G,MATCH(_xlfn.NUMBERVALUE(HRS!C528),PTO!A:A,0),1)),"")</f>
        <v/>
      </c>
    </row>
    <row r="529" spans="1:19" x14ac:dyDescent="0.2">
      <c r="A529" s="2" t="s">
        <v>798</v>
      </c>
      <c r="B529" s="2" t="s">
        <v>799</v>
      </c>
      <c r="C529" s="2" t="s">
        <v>2870</v>
      </c>
      <c r="D529" s="2" t="s">
        <v>2871</v>
      </c>
      <c r="E529" s="4">
        <v>44812</v>
      </c>
      <c r="F529" s="2" t="s">
        <v>802</v>
      </c>
      <c r="G529" s="5">
        <v>7.9333400000000003</v>
      </c>
      <c r="H529" s="2" t="s">
        <v>803</v>
      </c>
      <c r="I529" s="2" t="s">
        <v>823</v>
      </c>
      <c r="J529" s="2" t="s">
        <v>824</v>
      </c>
      <c r="K529" s="2" t="s">
        <v>805</v>
      </c>
      <c r="L529" s="2" t="s">
        <v>806</v>
      </c>
      <c r="M529" s="2" t="s">
        <v>806</v>
      </c>
      <c r="N529" s="2" t="s">
        <v>807</v>
      </c>
      <c r="O529" s="2" t="s">
        <v>950</v>
      </c>
      <c r="Q529" s="2" t="s">
        <v>818</v>
      </c>
      <c r="S529" s="2" t="str">
        <f>IF(F529="PTO",IF(INDEX(PTO!F:F,MATCH(_xlfn.NUMBERVALUE(HRS!C529),PTO!A:A,0),1)=HRS!G529,INDEX(PTO!G:G,MATCH(_xlfn.NUMBERVALUE(HRS!C529),PTO!A:A,0),1)),"")</f>
        <v/>
      </c>
    </row>
    <row r="530" spans="1:19" x14ac:dyDescent="0.2">
      <c r="A530" s="2" t="s">
        <v>798</v>
      </c>
      <c r="B530" s="2" t="s">
        <v>799</v>
      </c>
      <c r="C530" s="2" t="s">
        <v>2870</v>
      </c>
      <c r="D530" s="2" t="s">
        <v>2871</v>
      </c>
      <c r="E530" s="4">
        <v>44813</v>
      </c>
      <c r="F530" s="2" t="s">
        <v>802</v>
      </c>
      <c r="G530" s="5">
        <v>7.8833399999999996</v>
      </c>
      <c r="H530" s="2" t="s">
        <v>803</v>
      </c>
      <c r="I530" s="2" t="s">
        <v>823</v>
      </c>
      <c r="J530" s="2" t="s">
        <v>824</v>
      </c>
      <c r="K530" s="2" t="s">
        <v>805</v>
      </c>
      <c r="L530" s="2" t="s">
        <v>806</v>
      </c>
      <c r="M530" s="2" t="s">
        <v>806</v>
      </c>
      <c r="N530" s="2" t="s">
        <v>807</v>
      </c>
      <c r="O530" s="2" t="s">
        <v>950</v>
      </c>
      <c r="Q530" s="2" t="s">
        <v>818</v>
      </c>
      <c r="S530" s="2" t="str">
        <f>IF(F530="PTO",IF(INDEX(PTO!F:F,MATCH(_xlfn.NUMBERVALUE(HRS!C530),PTO!A:A,0),1)=HRS!G530,INDEX(PTO!G:G,MATCH(_xlfn.NUMBERVALUE(HRS!C530),PTO!A:A,0),1)),"")</f>
        <v/>
      </c>
    </row>
    <row r="531" spans="1:19" x14ac:dyDescent="0.2">
      <c r="A531" s="2" t="s">
        <v>798</v>
      </c>
      <c r="B531" s="2" t="s">
        <v>799</v>
      </c>
      <c r="C531" s="2" t="s">
        <v>2870</v>
      </c>
      <c r="D531" s="2" t="s">
        <v>2871</v>
      </c>
      <c r="E531" s="4">
        <v>44814</v>
      </c>
      <c r="F531" s="2" t="s">
        <v>802</v>
      </c>
      <c r="G531" s="5">
        <v>7.85</v>
      </c>
      <c r="H531" s="2" t="s">
        <v>803</v>
      </c>
      <c r="I531" s="2" t="s">
        <v>823</v>
      </c>
      <c r="J531" s="2" t="s">
        <v>824</v>
      </c>
      <c r="K531" s="2" t="s">
        <v>805</v>
      </c>
      <c r="L531" s="2" t="s">
        <v>806</v>
      </c>
      <c r="M531" s="2" t="s">
        <v>806</v>
      </c>
      <c r="N531" s="2" t="s">
        <v>807</v>
      </c>
      <c r="O531" s="2" t="s">
        <v>950</v>
      </c>
      <c r="Q531" s="2" t="s">
        <v>818</v>
      </c>
      <c r="S531" s="2" t="str">
        <f>IF(F531="PTO",IF(INDEX(PTO!F:F,MATCH(_xlfn.NUMBERVALUE(HRS!C531),PTO!A:A,0),1)=HRS!G531,INDEX(PTO!G:G,MATCH(_xlfn.NUMBERVALUE(HRS!C531),PTO!A:A,0),1)),"")</f>
        <v/>
      </c>
    </row>
    <row r="532" spans="1:19" x14ac:dyDescent="0.2">
      <c r="A532" s="2" t="s">
        <v>798</v>
      </c>
      <c r="B532" s="2" t="s">
        <v>799</v>
      </c>
      <c r="C532" s="2" t="s">
        <v>961</v>
      </c>
      <c r="D532" s="2" t="s">
        <v>962</v>
      </c>
      <c r="E532" s="4">
        <v>44809</v>
      </c>
      <c r="F532" s="2" t="s">
        <v>802</v>
      </c>
      <c r="G532" s="5">
        <v>8.1166699999999992</v>
      </c>
      <c r="H532" s="2" t="s">
        <v>803</v>
      </c>
      <c r="I532" s="2" t="s">
        <v>823</v>
      </c>
      <c r="J532" s="2" t="s">
        <v>824</v>
      </c>
      <c r="K532" s="2" t="s">
        <v>805</v>
      </c>
      <c r="L532" s="2" t="s">
        <v>806</v>
      </c>
      <c r="M532" s="2" t="s">
        <v>806</v>
      </c>
      <c r="N532" s="2" t="s">
        <v>807</v>
      </c>
      <c r="O532" s="2" t="s">
        <v>827</v>
      </c>
      <c r="Q532" s="2" t="s">
        <v>818</v>
      </c>
      <c r="S532" s="2" t="str">
        <f>IF(F532="PTO",IF(INDEX(PTO!F:F,MATCH(_xlfn.NUMBERVALUE(HRS!C532),PTO!A:A,0),1)=HRS!G532,INDEX(PTO!G:G,MATCH(_xlfn.NUMBERVALUE(HRS!C532),PTO!A:A,0),1)),"")</f>
        <v/>
      </c>
    </row>
    <row r="533" spans="1:19" x14ac:dyDescent="0.2">
      <c r="A533" s="2" t="s">
        <v>798</v>
      </c>
      <c r="B533" s="2" t="s">
        <v>799</v>
      </c>
      <c r="C533" s="2" t="s">
        <v>961</v>
      </c>
      <c r="D533" s="2" t="s">
        <v>962</v>
      </c>
      <c r="E533" s="4">
        <v>44810</v>
      </c>
      <c r="F533" s="2" t="s">
        <v>802</v>
      </c>
      <c r="G533" s="5">
        <v>5.1833299999999998</v>
      </c>
      <c r="H533" s="2" t="s">
        <v>803</v>
      </c>
      <c r="I533" s="2" t="s">
        <v>823</v>
      </c>
      <c r="J533" s="2" t="s">
        <v>824</v>
      </c>
      <c r="K533" s="2" t="s">
        <v>805</v>
      </c>
      <c r="L533" s="2" t="s">
        <v>806</v>
      </c>
      <c r="M533" s="2" t="s">
        <v>806</v>
      </c>
      <c r="N533" s="2" t="s">
        <v>807</v>
      </c>
      <c r="O533" s="2" t="s">
        <v>827</v>
      </c>
      <c r="Q533" s="2" t="s">
        <v>818</v>
      </c>
      <c r="S533" s="2" t="str">
        <f>IF(F533="PTO",IF(INDEX(PTO!F:F,MATCH(_xlfn.NUMBERVALUE(HRS!C533),PTO!A:A,0),1)=HRS!G533,INDEX(PTO!G:G,MATCH(_xlfn.NUMBERVALUE(HRS!C533),PTO!A:A,0),1)),"")</f>
        <v/>
      </c>
    </row>
    <row r="534" spans="1:19" x14ac:dyDescent="0.2">
      <c r="A534" s="2" t="s">
        <v>798</v>
      </c>
      <c r="B534" s="2" t="s">
        <v>799</v>
      </c>
      <c r="C534" s="2" t="s">
        <v>961</v>
      </c>
      <c r="D534" s="2" t="s">
        <v>962</v>
      </c>
      <c r="E534" s="4">
        <v>44811</v>
      </c>
      <c r="F534" s="2" t="s">
        <v>802</v>
      </c>
      <c r="G534" s="5">
        <v>9.6</v>
      </c>
      <c r="H534" s="2" t="s">
        <v>803</v>
      </c>
      <c r="I534" s="2" t="s">
        <v>823</v>
      </c>
      <c r="J534" s="2" t="s">
        <v>824</v>
      </c>
      <c r="K534" s="2" t="s">
        <v>805</v>
      </c>
      <c r="L534" s="2" t="s">
        <v>806</v>
      </c>
      <c r="M534" s="2" t="s">
        <v>806</v>
      </c>
      <c r="N534" s="2" t="s">
        <v>807</v>
      </c>
      <c r="O534" s="2" t="s">
        <v>827</v>
      </c>
      <c r="Q534" s="2" t="s">
        <v>818</v>
      </c>
      <c r="S534" s="2" t="str">
        <f>IF(F534="PTO",IF(INDEX(PTO!F:F,MATCH(_xlfn.NUMBERVALUE(HRS!C534),PTO!A:A,0),1)=HRS!G534,INDEX(PTO!G:G,MATCH(_xlfn.NUMBERVALUE(HRS!C534),PTO!A:A,0),1)),"")</f>
        <v/>
      </c>
    </row>
    <row r="535" spans="1:19" x14ac:dyDescent="0.2">
      <c r="A535" s="2" t="s">
        <v>798</v>
      </c>
      <c r="B535" s="2" t="s">
        <v>799</v>
      </c>
      <c r="C535" s="2" t="s">
        <v>961</v>
      </c>
      <c r="D535" s="2" t="s">
        <v>962</v>
      </c>
      <c r="E535" s="4">
        <v>44812</v>
      </c>
      <c r="F535" s="2" t="s">
        <v>802</v>
      </c>
      <c r="G535" s="5">
        <v>9.25</v>
      </c>
      <c r="H535" s="2" t="s">
        <v>803</v>
      </c>
      <c r="I535" s="2" t="s">
        <v>823</v>
      </c>
      <c r="J535" s="2" t="s">
        <v>824</v>
      </c>
      <c r="K535" s="2" t="s">
        <v>805</v>
      </c>
      <c r="L535" s="2" t="s">
        <v>806</v>
      </c>
      <c r="M535" s="2" t="s">
        <v>806</v>
      </c>
      <c r="N535" s="2" t="s">
        <v>807</v>
      </c>
      <c r="O535" s="2" t="s">
        <v>827</v>
      </c>
      <c r="Q535" s="2" t="s">
        <v>818</v>
      </c>
      <c r="S535" s="2" t="str">
        <f>IF(F535="PTO",IF(INDEX(PTO!F:F,MATCH(_xlfn.NUMBERVALUE(HRS!C535),PTO!A:A,0),1)=HRS!G535,INDEX(PTO!G:G,MATCH(_xlfn.NUMBERVALUE(HRS!C535),PTO!A:A,0),1)),"")</f>
        <v/>
      </c>
    </row>
    <row r="536" spans="1:19" x14ac:dyDescent="0.2">
      <c r="A536" s="2" t="s">
        <v>798</v>
      </c>
      <c r="B536" s="2" t="s">
        <v>799</v>
      </c>
      <c r="C536" s="2" t="s">
        <v>961</v>
      </c>
      <c r="D536" s="2" t="s">
        <v>962</v>
      </c>
      <c r="E536" s="4">
        <v>44813</v>
      </c>
      <c r="F536" s="2" t="s">
        <v>802</v>
      </c>
      <c r="G536" s="5">
        <v>7.85</v>
      </c>
      <c r="H536" s="2" t="s">
        <v>803</v>
      </c>
      <c r="I536" s="2" t="s">
        <v>823</v>
      </c>
      <c r="J536" s="2" t="s">
        <v>824</v>
      </c>
      <c r="K536" s="2" t="s">
        <v>805</v>
      </c>
      <c r="L536" s="2" t="s">
        <v>806</v>
      </c>
      <c r="M536" s="2" t="s">
        <v>806</v>
      </c>
      <c r="N536" s="2" t="s">
        <v>807</v>
      </c>
      <c r="O536" s="2" t="s">
        <v>827</v>
      </c>
      <c r="Q536" s="2" t="s">
        <v>818</v>
      </c>
      <c r="S536" s="2" t="str">
        <f>IF(F536="PTO",IF(INDEX(PTO!F:F,MATCH(_xlfn.NUMBERVALUE(HRS!C536),PTO!A:A,0),1)=HRS!G536,INDEX(PTO!G:G,MATCH(_xlfn.NUMBERVALUE(HRS!C536),PTO!A:A,0),1)),"")</f>
        <v/>
      </c>
    </row>
    <row r="537" spans="1:19" x14ac:dyDescent="0.2">
      <c r="A537" s="2" t="s">
        <v>798</v>
      </c>
      <c r="B537" s="2" t="s">
        <v>799</v>
      </c>
      <c r="C537" s="2" t="s">
        <v>961</v>
      </c>
      <c r="D537" s="2" t="s">
        <v>962</v>
      </c>
      <c r="E537" s="4">
        <v>44813</v>
      </c>
      <c r="F537" s="2" t="s">
        <v>3980</v>
      </c>
      <c r="G537" s="5">
        <v>0.26667000000000002</v>
      </c>
      <c r="H537" s="2" t="s">
        <v>803</v>
      </c>
      <c r="I537" s="2" t="s">
        <v>823</v>
      </c>
      <c r="J537" s="2" t="s">
        <v>824</v>
      </c>
      <c r="K537" s="2" t="s">
        <v>805</v>
      </c>
      <c r="L537" s="2" t="s">
        <v>806</v>
      </c>
      <c r="M537" s="2" t="s">
        <v>806</v>
      </c>
      <c r="N537" s="2" t="s">
        <v>807</v>
      </c>
      <c r="O537" s="2" t="s">
        <v>827</v>
      </c>
      <c r="Q537" s="2" t="s">
        <v>818</v>
      </c>
      <c r="S537" s="2" t="str">
        <f>IF(F537="PTO",IF(INDEX(PTO!F:F,MATCH(_xlfn.NUMBERVALUE(HRS!C537),PTO!A:A,0),1)=HRS!G537,INDEX(PTO!G:G,MATCH(_xlfn.NUMBERVALUE(HRS!C537),PTO!A:A,0),1)),"")</f>
        <v/>
      </c>
    </row>
    <row r="538" spans="1:19" x14ac:dyDescent="0.2">
      <c r="A538" s="2" t="s">
        <v>798</v>
      </c>
      <c r="B538" s="2" t="s">
        <v>799</v>
      </c>
      <c r="C538" s="2" t="s">
        <v>963</v>
      </c>
      <c r="D538" s="2" t="s">
        <v>964</v>
      </c>
      <c r="E538" s="4">
        <v>44809</v>
      </c>
      <c r="F538" s="2" t="s">
        <v>802</v>
      </c>
      <c r="G538" s="5">
        <v>8.0333400000000008</v>
      </c>
      <c r="H538" s="2" t="s">
        <v>803</v>
      </c>
      <c r="I538" s="2" t="s">
        <v>813</v>
      </c>
      <c r="J538" s="2" t="s">
        <v>814</v>
      </c>
      <c r="K538" s="2" t="s">
        <v>805</v>
      </c>
      <c r="L538" s="2" t="s">
        <v>806</v>
      </c>
      <c r="M538" s="2" t="s">
        <v>806</v>
      </c>
      <c r="N538" s="2" t="s">
        <v>807</v>
      </c>
      <c r="O538" s="2" t="s">
        <v>827</v>
      </c>
      <c r="Q538" s="2" t="s">
        <v>818</v>
      </c>
      <c r="S538" s="2" t="str">
        <f>IF(F538="PTO",IF(INDEX(PTO!F:F,MATCH(_xlfn.NUMBERVALUE(HRS!C538),PTO!A:A,0),1)=HRS!G538,INDEX(PTO!G:G,MATCH(_xlfn.NUMBERVALUE(HRS!C538),PTO!A:A,0),1)),"")</f>
        <v/>
      </c>
    </row>
    <row r="539" spans="1:19" x14ac:dyDescent="0.2">
      <c r="A539" s="2" t="s">
        <v>798</v>
      </c>
      <c r="B539" s="2" t="s">
        <v>799</v>
      </c>
      <c r="C539" s="2" t="s">
        <v>963</v>
      </c>
      <c r="D539" s="2" t="s">
        <v>964</v>
      </c>
      <c r="E539" s="4">
        <v>44810</v>
      </c>
      <c r="F539" s="2" t="s">
        <v>802</v>
      </c>
      <c r="G539" s="5">
        <v>8.0166699999999995</v>
      </c>
      <c r="H539" s="2" t="s">
        <v>803</v>
      </c>
      <c r="I539" s="2" t="s">
        <v>813</v>
      </c>
      <c r="J539" s="2" t="s">
        <v>814</v>
      </c>
      <c r="K539" s="2" t="s">
        <v>805</v>
      </c>
      <c r="L539" s="2" t="s">
        <v>806</v>
      </c>
      <c r="M539" s="2" t="s">
        <v>806</v>
      </c>
      <c r="N539" s="2" t="s">
        <v>807</v>
      </c>
      <c r="O539" s="2" t="s">
        <v>827</v>
      </c>
      <c r="Q539" s="2" t="s">
        <v>818</v>
      </c>
      <c r="S539" s="2" t="str">
        <f>IF(F539="PTO",IF(INDEX(PTO!F:F,MATCH(_xlfn.NUMBERVALUE(HRS!C539),PTO!A:A,0),1)=HRS!G539,INDEX(PTO!G:G,MATCH(_xlfn.NUMBERVALUE(HRS!C539),PTO!A:A,0),1)),"")</f>
        <v/>
      </c>
    </row>
    <row r="540" spans="1:19" x14ac:dyDescent="0.2">
      <c r="A540" s="2" t="s">
        <v>798</v>
      </c>
      <c r="B540" s="2" t="s">
        <v>799</v>
      </c>
      <c r="C540" s="2" t="s">
        <v>963</v>
      </c>
      <c r="D540" s="2" t="s">
        <v>964</v>
      </c>
      <c r="E540" s="4">
        <v>44811</v>
      </c>
      <c r="F540" s="2" t="s">
        <v>802</v>
      </c>
      <c r="G540" s="5">
        <v>8.0166699999999995</v>
      </c>
      <c r="H540" s="2" t="s">
        <v>803</v>
      </c>
      <c r="I540" s="2" t="s">
        <v>813</v>
      </c>
      <c r="J540" s="2" t="s">
        <v>814</v>
      </c>
      <c r="K540" s="2" t="s">
        <v>805</v>
      </c>
      <c r="L540" s="2" t="s">
        <v>806</v>
      </c>
      <c r="M540" s="2" t="s">
        <v>806</v>
      </c>
      <c r="N540" s="2" t="s">
        <v>807</v>
      </c>
      <c r="O540" s="2" t="s">
        <v>827</v>
      </c>
      <c r="Q540" s="2" t="s">
        <v>818</v>
      </c>
      <c r="S540" s="2" t="str">
        <f>IF(F540="PTO",IF(INDEX(PTO!F:F,MATCH(_xlfn.NUMBERVALUE(HRS!C540),PTO!A:A,0),1)=HRS!G540,INDEX(PTO!G:G,MATCH(_xlfn.NUMBERVALUE(HRS!C540),PTO!A:A,0),1)),"")</f>
        <v/>
      </c>
    </row>
    <row r="541" spans="1:19" x14ac:dyDescent="0.2">
      <c r="A541" s="2" t="s">
        <v>798</v>
      </c>
      <c r="B541" s="2" t="s">
        <v>799</v>
      </c>
      <c r="C541" s="2" t="s">
        <v>963</v>
      </c>
      <c r="D541" s="2" t="s">
        <v>964</v>
      </c>
      <c r="E541" s="4">
        <v>44813</v>
      </c>
      <c r="F541" s="2" t="s">
        <v>66</v>
      </c>
      <c r="G541" s="5">
        <v>8</v>
      </c>
      <c r="H541" s="2" t="s">
        <v>803</v>
      </c>
      <c r="I541" s="2" t="s">
        <v>813</v>
      </c>
      <c r="J541" s="2" t="s">
        <v>814</v>
      </c>
      <c r="K541" s="2" t="s">
        <v>805</v>
      </c>
      <c r="L541" s="2" t="s">
        <v>806</v>
      </c>
      <c r="M541" s="2" t="s">
        <v>806</v>
      </c>
      <c r="N541" s="2" t="s">
        <v>807</v>
      </c>
      <c r="O541" s="2" t="s">
        <v>827</v>
      </c>
      <c r="Q541" s="2" t="s">
        <v>818</v>
      </c>
      <c r="S541" s="2" t="str">
        <f>IF(F541="PTO",IF(INDEX(PTO!F:F,MATCH(_xlfn.NUMBERVALUE(HRS!C541),PTO!A:A,0),1)=HRS!G541,INDEX(PTO!G:G,MATCH(_xlfn.NUMBERVALUE(HRS!C541),PTO!A:A,0),1)),"")</f>
        <v>ptou</v>
      </c>
    </row>
    <row r="542" spans="1:19" x14ac:dyDescent="0.2">
      <c r="A542" s="2" t="s">
        <v>798</v>
      </c>
      <c r="B542" s="2" t="s">
        <v>799</v>
      </c>
      <c r="C542" s="2" t="s">
        <v>963</v>
      </c>
      <c r="D542" s="2" t="s">
        <v>964</v>
      </c>
      <c r="E542" s="4">
        <v>44814</v>
      </c>
      <c r="F542" s="2" t="s">
        <v>802</v>
      </c>
      <c r="G542" s="5">
        <v>8.2833400000000008</v>
      </c>
      <c r="H542" s="2" t="s">
        <v>803</v>
      </c>
      <c r="I542" s="2" t="s">
        <v>813</v>
      </c>
      <c r="J542" s="2" t="s">
        <v>814</v>
      </c>
      <c r="K542" s="2" t="s">
        <v>805</v>
      </c>
      <c r="L542" s="2" t="s">
        <v>806</v>
      </c>
      <c r="M542" s="2" t="s">
        <v>806</v>
      </c>
      <c r="N542" s="2" t="s">
        <v>807</v>
      </c>
      <c r="O542" s="2" t="s">
        <v>827</v>
      </c>
      <c r="Q542" s="2" t="s">
        <v>818</v>
      </c>
      <c r="S542" s="2" t="str">
        <f>IF(F542="PTO",IF(INDEX(PTO!F:F,MATCH(_xlfn.NUMBERVALUE(HRS!C542),PTO!A:A,0),1)=HRS!G542,INDEX(PTO!G:G,MATCH(_xlfn.NUMBERVALUE(HRS!C542),PTO!A:A,0),1)),"")</f>
        <v/>
      </c>
    </row>
    <row r="543" spans="1:19" x14ac:dyDescent="0.2">
      <c r="A543" s="2" t="s">
        <v>798</v>
      </c>
      <c r="B543" s="2" t="s">
        <v>799</v>
      </c>
      <c r="C543" s="2" t="s">
        <v>2548</v>
      </c>
      <c r="D543" s="2" t="s">
        <v>2549</v>
      </c>
      <c r="E543" s="4">
        <v>44809</v>
      </c>
      <c r="F543" s="2" t="s">
        <v>802</v>
      </c>
      <c r="G543" s="5">
        <v>8.1166599999999995</v>
      </c>
      <c r="H543" s="2" t="s">
        <v>803</v>
      </c>
      <c r="I543" s="2" t="s">
        <v>813</v>
      </c>
      <c r="J543" s="2" t="s">
        <v>814</v>
      </c>
      <c r="K543" s="2" t="s">
        <v>805</v>
      </c>
      <c r="L543" s="2" t="s">
        <v>806</v>
      </c>
      <c r="M543" s="2" t="s">
        <v>806</v>
      </c>
      <c r="N543" s="2" t="s">
        <v>807</v>
      </c>
      <c r="O543" s="2" t="s">
        <v>827</v>
      </c>
      <c r="Q543" s="2" t="s">
        <v>818</v>
      </c>
      <c r="S543" s="2" t="str">
        <f>IF(F543="PTO",IF(INDEX(PTO!F:F,MATCH(_xlfn.NUMBERVALUE(HRS!C543),PTO!A:A,0),1)=HRS!G543,INDEX(PTO!G:G,MATCH(_xlfn.NUMBERVALUE(HRS!C543),PTO!A:A,0),1)),"")</f>
        <v/>
      </c>
    </row>
    <row r="544" spans="1:19" x14ac:dyDescent="0.2">
      <c r="A544" s="2" t="s">
        <v>798</v>
      </c>
      <c r="B544" s="2" t="s">
        <v>799</v>
      </c>
      <c r="C544" s="2" t="s">
        <v>2548</v>
      </c>
      <c r="D544" s="2" t="s">
        <v>2549</v>
      </c>
      <c r="E544" s="4">
        <v>44810</v>
      </c>
      <c r="F544" s="2" t="s">
        <v>802</v>
      </c>
      <c r="G544" s="5">
        <v>10.11666</v>
      </c>
      <c r="H544" s="2" t="s">
        <v>803</v>
      </c>
      <c r="I544" s="2" t="s">
        <v>813</v>
      </c>
      <c r="J544" s="2" t="s">
        <v>814</v>
      </c>
      <c r="K544" s="2" t="s">
        <v>805</v>
      </c>
      <c r="L544" s="2" t="s">
        <v>806</v>
      </c>
      <c r="M544" s="2" t="s">
        <v>806</v>
      </c>
      <c r="N544" s="2" t="s">
        <v>807</v>
      </c>
      <c r="O544" s="2" t="s">
        <v>827</v>
      </c>
      <c r="Q544" s="2" t="s">
        <v>818</v>
      </c>
      <c r="S544" s="2" t="str">
        <f>IF(F544="PTO",IF(INDEX(PTO!F:F,MATCH(_xlfn.NUMBERVALUE(HRS!C544),PTO!A:A,0),1)=HRS!G544,INDEX(PTO!G:G,MATCH(_xlfn.NUMBERVALUE(HRS!C544),PTO!A:A,0),1)),"")</f>
        <v/>
      </c>
    </row>
    <row r="545" spans="1:19" x14ac:dyDescent="0.2">
      <c r="A545" s="2" t="s">
        <v>798</v>
      </c>
      <c r="B545" s="2" t="s">
        <v>799</v>
      </c>
      <c r="C545" s="2" t="s">
        <v>2548</v>
      </c>
      <c r="D545" s="2" t="s">
        <v>2549</v>
      </c>
      <c r="E545" s="4">
        <v>44811</v>
      </c>
      <c r="F545" s="2" t="s">
        <v>802</v>
      </c>
      <c r="G545" s="5">
        <v>10.11666</v>
      </c>
      <c r="H545" s="2" t="s">
        <v>803</v>
      </c>
      <c r="I545" s="2" t="s">
        <v>813</v>
      </c>
      <c r="J545" s="2" t="s">
        <v>814</v>
      </c>
      <c r="K545" s="2" t="s">
        <v>805</v>
      </c>
      <c r="L545" s="2" t="s">
        <v>806</v>
      </c>
      <c r="M545" s="2" t="s">
        <v>806</v>
      </c>
      <c r="N545" s="2" t="s">
        <v>807</v>
      </c>
      <c r="O545" s="2" t="s">
        <v>827</v>
      </c>
      <c r="Q545" s="2" t="s">
        <v>818</v>
      </c>
      <c r="S545" s="2" t="str">
        <f>IF(F545="PTO",IF(INDEX(PTO!F:F,MATCH(_xlfn.NUMBERVALUE(HRS!C545),PTO!A:A,0),1)=HRS!G545,INDEX(PTO!G:G,MATCH(_xlfn.NUMBERVALUE(HRS!C545),PTO!A:A,0),1)),"")</f>
        <v/>
      </c>
    </row>
    <row r="546" spans="1:19" x14ac:dyDescent="0.2">
      <c r="A546" s="2" t="s">
        <v>798</v>
      </c>
      <c r="B546" s="2" t="s">
        <v>799</v>
      </c>
      <c r="C546" s="2" t="s">
        <v>2548</v>
      </c>
      <c r="D546" s="2" t="s">
        <v>2549</v>
      </c>
      <c r="E546" s="4">
        <v>44812</v>
      </c>
      <c r="F546" s="2" t="s">
        <v>802</v>
      </c>
      <c r="G546" s="5">
        <v>4.1666699999999999</v>
      </c>
      <c r="H546" s="2" t="s">
        <v>803</v>
      </c>
      <c r="I546" s="2" t="s">
        <v>813</v>
      </c>
      <c r="J546" s="2" t="s">
        <v>814</v>
      </c>
      <c r="K546" s="2" t="s">
        <v>805</v>
      </c>
      <c r="L546" s="2" t="s">
        <v>806</v>
      </c>
      <c r="M546" s="2" t="s">
        <v>806</v>
      </c>
      <c r="N546" s="2" t="s">
        <v>807</v>
      </c>
      <c r="O546" s="2" t="s">
        <v>827</v>
      </c>
      <c r="Q546" s="2" t="s">
        <v>818</v>
      </c>
      <c r="S546" s="2" t="str">
        <f>IF(F546="PTO",IF(INDEX(PTO!F:F,MATCH(_xlfn.NUMBERVALUE(HRS!C546),PTO!A:A,0),1)=HRS!G546,INDEX(PTO!G:G,MATCH(_xlfn.NUMBERVALUE(HRS!C546),PTO!A:A,0),1)),"")</f>
        <v/>
      </c>
    </row>
    <row r="547" spans="1:19" x14ac:dyDescent="0.2">
      <c r="A547" s="2" t="s">
        <v>798</v>
      </c>
      <c r="B547" s="2" t="s">
        <v>799</v>
      </c>
      <c r="C547" s="2" t="s">
        <v>2548</v>
      </c>
      <c r="D547" s="2" t="s">
        <v>2549</v>
      </c>
      <c r="E547" s="4">
        <v>44813</v>
      </c>
      <c r="F547" s="2" t="s">
        <v>802</v>
      </c>
      <c r="G547" s="5">
        <v>3.3666700000000001</v>
      </c>
      <c r="H547" s="2" t="s">
        <v>803</v>
      </c>
      <c r="I547" s="2" t="s">
        <v>813</v>
      </c>
      <c r="J547" s="2" t="s">
        <v>814</v>
      </c>
      <c r="K547" s="2" t="s">
        <v>805</v>
      </c>
      <c r="L547" s="2" t="s">
        <v>806</v>
      </c>
      <c r="M547" s="2" t="s">
        <v>806</v>
      </c>
      <c r="N547" s="2" t="s">
        <v>807</v>
      </c>
      <c r="O547" s="2" t="s">
        <v>827</v>
      </c>
      <c r="Q547" s="2" t="s">
        <v>818</v>
      </c>
      <c r="S547" s="2" t="str">
        <f>IF(F547="PTO",IF(INDEX(PTO!F:F,MATCH(_xlfn.NUMBERVALUE(HRS!C547),PTO!A:A,0),1)=HRS!G547,INDEX(PTO!G:G,MATCH(_xlfn.NUMBERVALUE(HRS!C547),PTO!A:A,0),1)),"")</f>
        <v/>
      </c>
    </row>
    <row r="548" spans="1:19" x14ac:dyDescent="0.2">
      <c r="A548" s="2" t="s">
        <v>798</v>
      </c>
      <c r="B548" s="2" t="s">
        <v>799</v>
      </c>
      <c r="C548" s="2" t="s">
        <v>2548</v>
      </c>
      <c r="D548" s="2" t="s">
        <v>2549</v>
      </c>
      <c r="E548" s="4">
        <v>44814</v>
      </c>
      <c r="F548" s="2" t="s">
        <v>802</v>
      </c>
      <c r="G548" s="5">
        <v>4.1166799999999997</v>
      </c>
      <c r="H548" s="2" t="s">
        <v>803</v>
      </c>
      <c r="I548" s="2" t="s">
        <v>813</v>
      </c>
      <c r="J548" s="2" t="s">
        <v>814</v>
      </c>
      <c r="K548" s="2" t="s">
        <v>805</v>
      </c>
      <c r="L548" s="2" t="s">
        <v>806</v>
      </c>
      <c r="M548" s="2" t="s">
        <v>806</v>
      </c>
      <c r="N548" s="2" t="s">
        <v>807</v>
      </c>
      <c r="O548" s="2" t="s">
        <v>827</v>
      </c>
      <c r="Q548" s="2" t="s">
        <v>818</v>
      </c>
      <c r="S548" s="2" t="str">
        <f>IF(F548="PTO",IF(INDEX(PTO!F:F,MATCH(_xlfn.NUMBERVALUE(HRS!C548),PTO!A:A,0),1)=HRS!G548,INDEX(PTO!G:G,MATCH(_xlfn.NUMBERVALUE(HRS!C548),PTO!A:A,0),1)),"")</f>
        <v/>
      </c>
    </row>
    <row r="549" spans="1:19" x14ac:dyDescent="0.2">
      <c r="A549" s="2" t="s">
        <v>798</v>
      </c>
      <c r="B549" s="2" t="s">
        <v>799</v>
      </c>
      <c r="C549" s="2" t="s">
        <v>2548</v>
      </c>
      <c r="D549" s="2" t="s">
        <v>2549</v>
      </c>
      <c r="E549" s="4">
        <v>44814</v>
      </c>
      <c r="F549" s="2" t="s">
        <v>3980</v>
      </c>
      <c r="G549" s="5">
        <v>0.29998000000000002</v>
      </c>
      <c r="H549" s="2" t="s">
        <v>803</v>
      </c>
      <c r="I549" s="2" t="s">
        <v>813</v>
      </c>
      <c r="J549" s="2" t="s">
        <v>814</v>
      </c>
      <c r="K549" s="2" t="s">
        <v>805</v>
      </c>
      <c r="L549" s="2" t="s">
        <v>806</v>
      </c>
      <c r="M549" s="2" t="s">
        <v>806</v>
      </c>
      <c r="N549" s="2" t="s">
        <v>807</v>
      </c>
      <c r="O549" s="2" t="s">
        <v>827</v>
      </c>
      <c r="Q549" s="2" t="s">
        <v>818</v>
      </c>
      <c r="S549" s="2" t="str">
        <f>IF(F549="PTO",IF(INDEX(PTO!F:F,MATCH(_xlfn.NUMBERVALUE(HRS!C549),PTO!A:A,0),1)=HRS!G549,INDEX(PTO!G:G,MATCH(_xlfn.NUMBERVALUE(HRS!C549),PTO!A:A,0),1)),"")</f>
        <v/>
      </c>
    </row>
    <row r="550" spans="1:19" x14ac:dyDescent="0.2">
      <c r="A550" s="2" t="s">
        <v>798</v>
      </c>
      <c r="B550" s="2" t="s">
        <v>799</v>
      </c>
      <c r="C550" s="2" t="s">
        <v>2550</v>
      </c>
      <c r="D550" s="2" t="s">
        <v>2551</v>
      </c>
      <c r="E550" s="4">
        <v>44809</v>
      </c>
      <c r="F550" s="2" t="s">
        <v>802</v>
      </c>
      <c r="G550" s="5">
        <v>7.9666600000000001</v>
      </c>
      <c r="H550" s="2" t="s">
        <v>803</v>
      </c>
      <c r="I550" s="2" t="s">
        <v>813</v>
      </c>
      <c r="J550" s="2" t="s">
        <v>814</v>
      </c>
      <c r="K550" s="2" t="s">
        <v>805</v>
      </c>
      <c r="L550" s="2" t="s">
        <v>3155</v>
      </c>
      <c r="M550" s="2" t="s">
        <v>3156</v>
      </c>
      <c r="N550" s="2" t="s">
        <v>807</v>
      </c>
      <c r="O550" s="2" t="s">
        <v>827</v>
      </c>
      <c r="Q550" s="2" t="s">
        <v>818</v>
      </c>
      <c r="S550" s="2" t="str">
        <f>IF(F550="PTO",IF(INDEX(PTO!F:F,MATCH(_xlfn.NUMBERVALUE(HRS!C550),PTO!A:A,0),1)=HRS!G550,INDEX(PTO!G:G,MATCH(_xlfn.NUMBERVALUE(HRS!C550),PTO!A:A,0),1)),"")</f>
        <v/>
      </c>
    </row>
    <row r="551" spans="1:19" x14ac:dyDescent="0.2">
      <c r="A551" s="2" t="s">
        <v>798</v>
      </c>
      <c r="B551" s="2" t="s">
        <v>799</v>
      </c>
      <c r="C551" s="2" t="s">
        <v>2550</v>
      </c>
      <c r="D551" s="2" t="s">
        <v>2551</v>
      </c>
      <c r="E551" s="4">
        <v>44810</v>
      </c>
      <c r="F551" s="2" t="s">
        <v>802</v>
      </c>
      <c r="G551" s="5">
        <v>0.6</v>
      </c>
      <c r="H551" s="2" t="s">
        <v>803</v>
      </c>
      <c r="I551" s="2" t="s">
        <v>813</v>
      </c>
      <c r="J551" s="2" t="s">
        <v>814</v>
      </c>
      <c r="K551" s="2" t="s">
        <v>805</v>
      </c>
      <c r="L551" s="2" t="s">
        <v>3155</v>
      </c>
      <c r="M551" s="2" t="s">
        <v>3156</v>
      </c>
      <c r="N551" s="2" t="s">
        <v>807</v>
      </c>
      <c r="O551" s="2" t="s">
        <v>827</v>
      </c>
      <c r="Q551" s="2" t="s">
        <v>818</v>
      </c>
      <c r="S551" s="2" t="str">
        <f>IF(F551="PTO",IF(INDEX(PTO!F:F,MATCH(_xlfn.NUMBERVALUE(HRS!C551),PTO!A:A,0),1)=HRS!G551,INDEX(PTO!G:G,MATCH(_xlfn.NUMBERVALUE(HRS!C551),PTO!A:A,0),1)),"")</f>
        <v/>
      </c>
    </row>
    <row r="552" spans="1:19" x14ac:dyDescent="0.2">
      <c r="A552" s="2" t="s">
        <v>798</v>
      </c>
      <c r="B552" s="2" t="s">
        <v>799</v>
      </c>
      <c r="C552" s="2" t="s">
        <v>2550</v>
      </c>
      <c r="D552" s="2" t="s">
        <v>2551</v>
      </c>
      <c r="E552" s="4">
        <v>44812</v>
      </c>
      <c r="F552" s="2" t="s">
        <v>802</v>
      </c>
      <c r="G552" s="5">
        <v>3.95</v>
      </c>
      <c r="H552" s="2" t="s">
        <v>803</v>
      </c>
      <c r="I552" s="2" t="s">
        <v>813</v>
      </c>
      <c r="J552" s="2" t="s">
        <v>814</v>
      </c>
      <c r="K552" s="2" t="s">
        <v>805</v>
      </c>
      <c r="L552" s="2" t="s">
        <v>3155</v>
      </c>
      <c r="M552" s="2" t="s">
        <v>3156</v>
      </c>
      <c r="N552" s="2" t="s">
        <v>807</v>
      </c>
      <c r="O552" s="2" t="s">
        <v>827</v>
      </c>
      <c r="Q552" s="2" t="s">
        <v>818</v>
      </c>
      <c r="S552" s="2" t="str">
        <f>IF(F552="PTO",IF(INDEX(PTO!F:F,MATCH(_xlfn.NUMBERVALUE(HRS!C552),PTO!A:A,0),1)=HRS!G552,INDEX(PTO!G:G,MATCH(_xlfn.NUMBERVALUE(HRS!C552),PTO!A:A,0),1)),"")</f>
        <v/>
      </c>
    </row>
    <row r="553" spans="1:19" x14ac:dyDescent="0.2">
      <c r="A553" s="2" t="s">
        <v>798</v>
      </c>
      <c r="B553" s="2" t="s">
        <v>799</v>
      </c>
      <c r="C553" s="2" t="s">
        <v>2550</v>
      </c>
      <c r="D553" s="2" t="s">
        <v>2551</v>
      </c>
      <c r="E553" s="4">
        <v>44813</v>
      </c>
      <c r="F553" s="2" t="s">
        <v>802</v>
      </c>
      <c r="G553" s="5">
        <v>3.0333299999999999</v>
      </c>
      <c r="H553" s="2" t="s">
        <v>803</v>
      </c>
      <c r="I553" s="2" t="s">
        <v>813</v>
      </c>
      <c r="J553" s="2" t="s">
        <v>814</v>
      </c>
      <c r="K553" s="2" t="s">
        <v>805</v>
      </c>
      <c r="L553" s="2" t="s">
        <v>3155</v>
      </c>
      <c r="M553" s="2" t="s">
        <v>3156</v>
      </c>
      <c r="N553" s="2" t="s">
        <v>807</v>
      </c>
      <c r="O553" s="2" t="s">
        <v>827</v>
      </c>
      <c r="Q553" s="2" t="s">
        <v>818</v>
      </c>
      <c r="S553" s="2" t="str">
        <f>IF(F553="PTO",IF(INDEX(PTO!F:F,MATCH(_xlfn.NUMBERVALUE(HRS!C553),PTO!A:A,0),1)=HRS!G553,INDEX(PTO!G:G,MATCH(_xlfn.NUMBERVALUE(HRS!C553),PTO!A:A,0),1)),"")</f>
        <v/>
      </c>
    </row>
    <row r="554" spans="1:19" x14ac:dyDescent="0.2">
      <c r="A554" s="2" t="s">
        <v>798</v>
      </c>
      <c r="B554" s="2" t="s">
        <v>799</v>
      </c>
      <c r="C554" s="2" t="s">
        <v>2550</v>
      </c>
      <c r="D554" s="2" t="s">
        <v>2551</v>
      </c>
      <c r="E554" s="4">
        <v>44814</v>
      </c>
      <c r="F554" s="2" t="s">
        <v>802</v>
      </c>
      <c r="G554" s="5">
        <v>0.66666999999999998</v>
      </c>
      <c r="H554" s="2" t="s">
        <v>803</v>
      </c>
      <c r="I554" s="2" t="s">
        <v>813</v>
      </c>
      <c r="J554" s="2" t="s">
        <v>814</v>
      </c>
      <c r="K554" s="2" t="s">
        <v>805</v>
      </c>
      <c r="L554" s="2" t="s">
        <v>3155</v>
      </c>
      <c r="M554" s="2" t="s">
        <v>3156</v>
      </c>
      <c r="N554" s="2" t="s">
        <v>807</v>
      </c>
      <c r="O554" s="2" t="s">
        <v>827</v>
      </c>
      <c r="Q554" s="2" t="s">
        <v>818</v>
      </c>
      <c r="S554" s="2" t="str">
        <f>IF(F554="PTO",IF(INDEX(PTO!F:F,MATCH(_xlfn.NUMBERVALUE(HRS!C554),PTO!A:A,0),1)=HRS!G554,INDEX(PTO!G:G,MATCH(_xlfn.NUMBERVALUE(HRS!C554),PTO!A:A,0),1)),"")</f>
        <v/>
      </c>
    </row>
    <row r="555" spans="1:19" x14ac:dyDescent="0.2">
      <c r="A555" s="2" t="s">
        <v>798</v>
      </c>
      <c r="B555" s="2" t="s">
        <v>799</v>
      </c>
      <c r="C555" s="2" t="s">
        <v>2552</v>
      </c>
      <c r="D555" s="2" t="s">
        <v>2553</v>
      </c>
      <c r="E555" s="4">
        <v>44809</v>
      </c>
      <c r="F555" s="2" t="s">
        <v>802</v>
      </c>
      <c r="G555" s="5">
        <v>8.0666600000000006</v>
      </c>
      <c r="H555" s="2" t="s">
        <v>803</v>
      </c>
      <c r="I555" s="2" t="s">
        <v>813</v>
      </c>
      <c r="J555" s="2" t="s">
        <v>814</v>
      </c>
      <c r="K555" s="2" t="s">
        <v>805</v>
      </c>
      <c r="L555" s="2" t="s">
        <v>806</v>
      </c>
      <c r="M555" s="2" t="s">
        <v>806</v>
      </c>
      <c r="N555" s="2" t="s">
        <v>807</v>
      </c>
      <c r="O555" s="2" t="s">
        <v>827</v>
      </c>
      <c r="Q555" s="2" t="s">
        <v>818</v>
      </c>
      <c r="S555" s="2" t="str">
        <f>IF(F555="PTO",IF(INDEX(PTO!F:F,MATCH(_xlfn.NUMBERVALUE(HRS!C555),PTO!A:A,0),1)=HRS!G555,INDEX(PTO!G:G,MATCH(_xlfn.NUMBERVALUE(HRS!C555),PTO!A:A,0),1)),"")</f>
        <v/>
      </c>
    </row>
    <row r="556" spans="1:19" x14ac:dyDescent="0.2">
      <c r="A556" s="2" t="s">
        <v>798</v>
      </c>
      <c r="B556" s="2" t="s">
        <v>799</v>
      </c>
      <c r="C556" s="2" t="s">
        <v>2552</v>
      </c>
      <c r="D556" s="2" t="s">
        <v>2553</v>
      </c>
      <c r="E556" s="4">
        <v>44810</v>
      </c>
      <c r="F556" s="2" t="s">
        <v>802</v>
      </c>
      <c r="G556" s="5">
        <v>7.9833400000000001</v>
      </c>
      <c r="H556" s="2" t="s">
        <v>803</v>
      </c>
      <c r="I556" s="2" t="s">
        <v>813</v>
      </c>
      <c r="J556" s="2" t="s">
        <v>814</v>
      </c>
      <c r="K556" s="2" t="s">
        <v>805</v>
      </c>
      <c r="L556" s="2" t="s">
        <v>806</v>
      </c>
      <c r="M556" s="2" t="s">
        <v>806</v>
      </c>
      <c r="N556" s="2" t="s">
        <v>807</v>
      </c>
      <c r="O556" s="2" t="s">
        <v>827</v>
      </c>
      <c r="Q556" s="2" t="s">
        <v>818</v>
      </c>
      <c r="S556" s="2" t="str">
        <f>IF(F556="PTO",IF(INDEX(PTO!F:F,MATCH(_xlfn.NUMBERVALUE(HRS!C556),PTO!A:A,0),1)=HRS!G556,INDEX(PTO!G:G,MATCH(_xlfn.NUMBERVALUE(HRS!C556),PTO!A:A,0),1)),"")</f>
        <v/>
      </c>
    </row>
    <row r="557" spans="1:19" x14ac:dyDescent="0.2">
      <c r="A557" s="2" t="s">
        <v>798</v>
      </c>
      <c r="B557" s="2" t="s">
        <v>799</v>
      </c>
      <c r="C557" s="2" t="s">
        <v>2552</v>
      </c>
      <c r="D557" s="2" t="s">
        <v>2553</v>
      </c>
      <c r="E557" s="4">
        <v>44812</v>
      </c>
      <c r="F557" s="2" t="s">
        <v>802</v>
      </c>
      <c r="G557" s="5">
        <v>8</v>
      </c>
      <c r="H557" s="2" t="s">
        <v>803</v>
      </c>
      <c r="I557" s="2" t="s">
        <v>813</v>
      </c>
      <c r="J557" s="2" t="s">
        <v>814</v>
      </c>
      <c r="K557" s="2" t="s">
        <v>805</v>
      </c>
      <c r="L557" s="2" t="s">
        <v>806</v>
      </c>
      <c r="M557" s="2" t="s">
        <v>806</v>
      </c>
      <c r="N557" s="2" t="s">
        <v>807</v>
      </c>
      <c r="O557" s="2" t="s">
        <v>827</v>
      </c>
      <c r="Q557" s="2" t="s">
        <v>818</v>
      </c>
      <c r="S557" s="2" t="str">
        <f>IF(F557="PTO",IF(INDEX(PTO!F:F,MATCH(_xlfn.NUMBERVALUE(HRS!C557),PTO!A:A,0),1)=HRS!G557,INDEX(PTO!G:G,MATCH(_xlfn.NUMBERVALUE(HRS!C557),PTO!A:A,0),1)),"")</f>
        <v/>
      </c>
    </row>
    <row r="558" spans="1:19" x14ac:dyDescent="0.2">
      <c r="A558" s="2" t="s">
        <v>798</v>
      </c>
      <c r="B558" s="2" t="s">
        <v>799</v>
      </c>
      <c r="C558" s="2" t="s">
        <v>2552</v>
      </c>
      <c r="D558" s="2" t="s">
        <v>2553</v>
      </c>
      <c r="E558" s="4">
        <v>44813</v>
      </c>
      <c r="F558" s="2" t="s">
        <v>802</v>
      </c>
      <c r="G558" s="5">
        <v>8.0333299999999994</v>
      </c>
      <c r="H558" s="2" t="s">
        <v>803</v>
      </c>
      <c r="I558" s="2" t="s">
        <v>813</v>
      </c>
      <c r="J558" s="2" t="s">
        <v>814</v>
      </c>
      <c r="K558" s="2" t="s">
        <v>805</v>
      </c>
      <c r="L558" s="2" t="s">
        <v>806</v>
      </c>
      <c r="M558" s="2" t="s">
        <v>806</v>
      </c>
      <c r="N558" s="2" t="s">
        <v>807</v>
      </c>
      <c r="O558" s="2" t="s">
        <v>827</v>
      </c>
      <c r="Q558" s="2" t="s">
        <v>818</v>
      </c>
      <c r="S558" s="2" t="str">
        <f>IF(F558="PTO",IF(INDEX(PTO!F:F,MATCH(_xlfn.NUMBERVALUE(HRS!C558),PTO!A:A,0),1)=HRS!G558,INDEX(PTO!G:G,MATCH(_xlfn.NUMBERVALUE(HRS!C558),PTO!A:A,0),1)),"")</f>
        <v/>
      </c>
    </row>
    <row r="559" spans="1:19" x14ac:dyDescent="0.2">
      <c r="A559" s="2" t="s">
        <v>798</v>
      </c>
      <c r="B559" s="2" t="s">
        <v>799</v>
      </c>
      <c r="C559" s="2" t="s">
        <v>2552</v>
      </c>
      <c r="D559" s="2" t="s">
        <v>2553</v>
      </c>
      <c r="E559" s="4">
        <v>44814</v>
      </c>
      <c r="F559" s="2" t="s">
        <v>802</v>
      </c>
      <c r="G559" s="5">
        <v>7.8166700000000002</v>
      </c>
      <c r="H559" s="2" t="s">
        <v>803</v>
      </c>
      <c r="I559" s="2" t="s">
        <v>813</v>
      </c>
      <c r="J559" s="2" t="s">
        <v>814</v>
      </c>
      <c r="K559" s="2" t="s">
        <v>805</v>
      </c>
      <c r="L559" s="2" t="s">
        <v>806</v>
      </c>
      <c r="M559" s="2" t="s">
        <v>806</v>
      </c>
      <c r="N559" s="2" t="s">
        <v>807</v>
      </c>
      <c r="O559" s="2" t="s">
        <v>827</v>
      </c>
      <c r="Q559" s="2" t="s">
        <v>818</v>
      </c>
      <c r="S559" s="2" t="str">
        <f>IF(F559="PTO",IF(INDEX(PTO!F:F,MATCH(_xlfn.NUMBERVALUE(HRS!C559),PTO!A:A,0),1)=HRS!G559,INDEX(PTO!G:G,MATCH(_xlfn.NUMBERVALUE(HRS!C559),PTO!A:A,0),1)),"")</f>
        <v/>
      </c>
    </row>
    <row r="560" spans="1:19" x14ac:dyDescent="0.2">
      <c r="A560" s="2" t="s">
        <v>798</v>
      </c>
      <c r="B560" s="2" t="s">
        <v>799</v>
      </c>
      <c r="C560" s="2" t="s">
        <v>2554</v>
      </c>
      <c r="D560" s="2" t="s">
        <v>2555</v>
      </c>
      <c r="E560" s="4">
        <v>44809</v>
      </c>
      <c r="F560" s="2" t="s">
        <v>802</v>
      </c>
      <c r="G560" s="5">
        <v>8.1499900000000007</v>
      </c>
      <c r="H560" s="2" t="s">
        <v>803</v>
      </c>
      <c r="I560" s="2" t="s">
        <v>813</v>
      </c>
      <c r="J560" s="2" t="s">
        <v>814</v>
      </c>
      <c r="K560" s="2" t="s">
        <v>805</v>
      </c>
      <c r="L560" s="2" t="s">
        <v>806</v>
      </c>
      <c r="M560" s="2" t="s">
        <v>806</v>
      </c>
      <c r="N560" s="2" t="s">
        <v>807</v>
      </c>
      <c r="O560" s="2" t="s">
        <v>827</v>
      </c>
      <c r="Q560" s="2" t="s">
        <v>818</v>
      </c>
      <c r="S560" s="2" t="str">
        <f>IF(F560="PTO",IF(INDEX(PTO!F:F,MATCH(_xlfn.NUMBERVALUE(HRS!C560),PTO!A:A,0),1)=HRS!G560,INDEX(PTO!G:G,MATCH(_xlfn.NUMBERVALUE(HRS!C560),PTO!A:A,0),1)),"")</f>
        <v/>
      </c>
    </row>
    <row r="561" spans="1:19" x14ac:dyDescent="0.2">
      <c r="A561" s="2" t="s">
        <v>798</v>
      </c>
      <c r="B561" s="2" t="s">
        <v>799</v>
      </c>
      <c r="C561" s="2" t="s">
        <v>2554</v>
      </c>
      <c r="D561" s="2" t="s">
        <v>2555</v>
      </c>
      <c r="E561" s="4">
        <v>44810</v>
      </c>
      <c r="F561" s="2" t="s">
        <v>802</v>
      </c>
      <c r="G561" s="5">
        <v>8.15</v>
      </c>
      <c r="H561" s="2" t="s">
        <v>803</v>
      </c>
      <c r="I561" s="2" t="s">
        <v>813</v>
      </c>
      <c r="J561" s="2" t="s">
        <v>814</v>
      </c>
      <c r="K561" s="2" t="s">
        <v>805</v>
      </c>
      <c r="L561" s="2" t="s">
        <v>806</v>
      </c>
      <c r="M561" s="2" t="s">
        <v>806</v>
      </c>
      <c r="N561" s="2" t="s">
        <v>807</v>
      </c>
      <c r="O561" s="2" t="s">
        <v>827</v>
      </c>
      <c r="Q561" s="2" t="s">
        <v>818</v>
      </c>
      <c r="S561" s="2" t="str">
        <f>IF(F561="PTO",IF(INDEX(PTO!F:F,MATCH(_xlfn.NUMBERVALUE(HRS!C561),PTO!A:A,0),1)=HRS!G561,INDEX(PTO!G:G,MATCH(_xlfn.NUMBERVALUE(HRS!C561),PTO!A:A,0),1)),"")</f>
        <v/>
      </c>
    </row>
    <row r="562" spans="1:19" x14ac:dyDescent="0.2">
      <c r="A562" s="2" t="s">
        <v>798</v>
      </c>
      <c r="B562" s="2" t="s">
        <v>799</v>
      </c>
      <c r="C562" s="2" t="s">
        <v>2554</v>
      </c>
      <c r="D562" s="2" t="s">
        <v>2555</v>
      </c>
      <c r="E562" s="4">
        <v>44811</v>
      </c>
      <c r="F562" s="2" t="s">
        <v>802</v>
      </c>
      <c r="G562" s="5">
        <v>7.9166699999999999</v>
      </c>
      <c r="H562" s="2" t="s">
        <v>803</v>
      </c>
      <c r="I562" s="2" t="s">
        <v>813</v>
      </c>
      <c r="J562" s="2" t="s">
        <v>814</v>
      </c>
      <c r="K562" s="2" t="s">
        <v>805</v>
      </c>
      <c r="L562" s="2" t="s">
        <v>806</v>
      </c>
      <c r="M562" s="2" t="s">
        <v>806</v>
      </c>
      <c r="N562" s="2" t="s">
        <v>807</v>
      </c>
      <c r="O562" s="2" t="s">
        <v>827</v>
      </c>
      <c r="Q562" s="2" t="s">
        <v>818</v>
      </c>
      <c r="S562" s="2" t="str">
        <f>IF(F562="PTO",IF(INDEX(PTO!F:F,MATCH(_xlfn.NUMBERVALUE(HRS!C562),PTO!A:A,0),1)=HRS!G562,INDEX(PTO!G:G,MATCH(_xlfn.NUMBERVALUE(HRS!C562),PTO!A:A,0),1)),"")</f>
        <v/>
      </c>
    </row>
    <row r="563" spans="1:19" x14ac:dyDescent="0.2">
      <c r="A563" s="2" t="s">
        <v>798</v>
      </c>
      <c r="B563" s="2" t="s">
        <v>799</v>
      </c>
      <c r="C563" s="2" t="s">
        <v>2554</v>
      </c>
      <c r="D563" s="2" t="s">
        <v>2555</v>
      </c>
      <c r="E563" s="4">
        <v>44812</v>
      </c>
      <c r="F563" s="2" t="s">
        <v>802</v>
      </c>
      <c r="G563" s="5">
        <v>8.0166799999999991</v>
      </c>
      <c r="H563" s="2" t="s">
        <v>803</v>
      </c>
      <c r="I563" s="2" t="s">
        <v>813</v>
      </c>
      <c r="J563" s="2" t="s">
        <v>814</v>
      </c>
      <c r="K563" s="2" t="s">
        <v>805</v>
      </c>
      <c r="L563" s="2" t="s">
        <v>806</v>
      </c>
      <c r="M563" s="2" t="s">
        <v>806</v>
      </c>
      <c r="N563" s="2" t="s">
        <v>807</v>
      </c>
      <c r="O563" s="2" t="s">
        <v>827</v>
      </c>
      <c r="Q563" s="2" t="s">
        <v>818</v>
      </c>
      <c r="S563" s="2" t="str">
        <f>IF(F563="PTO",IF(INDEX(PTO!F:F,MATCH(_xlfn.NUMBERVALUE(HRS!C563),PTO!A:A,0),1)=HRS!G563,INDEX(PTO!G:G,MATCH(_xlfn.NUMBERVALUE(HRS!C563),PTO!A:A,0),1)),"")</f>
        <v/>
      </c>
    </row>
    <row r="564" spans="1:19" x14ac:dyDescent="0.2">
      <c r="A564" s="2" t="s">
        <v>798</v>
      </c>
      <c r="B564" s="2" t="s">
        <v>799</v>
      </c>
      <c r="C564" s="2" t="s">
        <v>2554</v>
      </c>
      <c r="D564" s="2" t="s">
        <v>2555</v>
      </c>
      <c r="E564" s="4">
        <v>44813</v>
      </c>
      <c r="F564" s="2" t="s">
        <v>802</v>
      </c>
      <c r="G564" s="5">
        <v>7.7666599999999999</v>
      </c>
      <c r="H564" s="2" t="s">
        <v>803</v>
      </c>
      <c r="I564" s="2" t="s">
        <v>813</v>
      </c>
      <c r="J564" s="2" t="s">
        <v>814</v>
      </c>
      <c r="K564" s="2" t="s">
        <v>805</v>
      </c>
      <c r="L564" s="2" t="s">
        <v>806</v>
      </c>
      <c r="M564" s="2" t="s">
        <v>806</v>
      </c>
      <c r="N564" s="2" t="s">
        <v>807</v>
      </c>
      <c r="O564" s="2" t="s">
        <v>827</v>
      </c>
      <c r="Q564" s="2" t="s">
        <v>818</v>
      </c>
      <c r="S564" s="2" t="str">
        <f>IF(F564="PTO",IF(INDEX(PTO!F:F,MATCH(_xlfn.NUMBERVALUE(HRS!C564),PTO!A:A,0),1)=HRS!G564,INDEX(PTO!G:G,MATCH(_xlfn.NUMBERVALUE(HRS!C564),PTO!A:A,0),1)),"")</f>
        <v/>
      </c>
    </row>
    <row r="565" spans="1:19" x14ac:dyDescent="0.2">
      <c r="A565" s="2" t="s">
        <v>798</v>
      </c>
      <c r="B565" s="2" t="s">
        <v>799</v>
      </c>
      <c r="C565" s="2" t="s">
        <v>2554</v>
      </c>
      <c r="D565" s="2" t="s">
        <v>2555</v>
      </c>
      <c r="E565" s="4">
        <v>44813</v>
      </c>
      <c r="F565" s="2" t="s">
        <v>3980</v>
      </c>
      <c r="G565" s="5">
        <v>0.43334</v>
      </c>
      <c r="H565" s="2" t="s">
        <v>803</v>
      </c>
      <c r="I565" s="2" t="s">
        <v>813</v>
      </c>
      <c r="J565" s="2" t="s">
        <v>814</v>
      </c>
      <c r="K565" s="2" t="s">
        <v>805</v>
      </c>
      <c r="L565" s="2" t="s">
        <v>806</v>
      </c>
      <c r="M565" s="2" t="s">
        <v>806</v>
      </c>
      <c r="N565" s="2" t="s">
        <v>807</v>
      </c>
      <c r="O565" s="2" t="s">
        <v>827</v>
      </c>
      <c r="Q565" s="2" t="s">
        <v>818</v>
      </c>
      <c r="S565" s="2" t="str">
        <f>IF(F565="PTO",IF(INDEX(PTO!F:F,MATCH(_xlfn.NUMBERVALUE(HRS!C565),PTO!A:A,0),1)=HRS!G565,INDEX(PTO!G:G,MATCH(_xlfn.NUMBERVALUE(HRS!C565),PTO!A:A,0),1)),"")</f>
        <v/>
      </c>
    </row>
    <row r="566" spans="1:19" x14ac:dyDescent="0.2">
      <c r="A566" s="2" t="s">
        <v>798</v>
      </c>
      <c r="B566" s="2" t="s">
        <v>799</v>
      </c>
      <c r="C566" s="2" t="s">
        <v>2556</v>
      </c>
      <c r="D566" s="2" t="s">
        <v>2557</v>
      </c>
      <c r="E566" s="4">
        <v>44810</v>
      </c>
      <c r="F566" s="2" t="s">
        <v>802</v>
      </c>
      <c r="G566" s="5">
        <v>8.2333300000000005</v>
      </c>
      <c r="H566" s="2" t="s">
        <v>803</v>
      </c>
      <c r="I566" s="2" t="s">
        <v>813</v>
      </c>
      <c r="J566" s="2" t="s">
        <v>814</v>
      </c>
      <c r="K566" s="2" t="s">
        <v>805</v>
      </c>
      <c r="L566" s="2" t="s">
        <v>806</v>
      </c>
      <c r="M566" s="2" t="s">
        <v>806</v>
      </c>
      <c r="N566" s="2" t="s">
        <v>807</v>
      </c>
      <c r="O566" s="2" t="s">
        <v>827</v>
      </c>
      <c r="Q566" s="2" t="s">
        <v>818</v>
      </c>
      <c r="S566" s="2" t="str">
        <f>IF(F566="PTO",IF(INDEX(PTO!F:F,MATCH(_xlfn.NUMBERVALUE(HRS!C566),PTO!A:A,0),1)=HRS!G566,INDEX(PTO!G:G,MATCH(_xlfn.NUMBERVALUE(HRS!C566),PTO!A:A,0),1)),"")</f>
        <v/>
      </c>
    </row>
    <row r="567" spans="1:19" x14ac:dyDescent="0.2">
      <c r="A567" s="2" t="s">
        <v>798</v>
      </c>
      <c r="B567" s="2" t="s">
        <v>799</v>
      </c>
      <c r="C567" s="2" t="s">
        <v>2556</v>
      </c>
      <c r="D567" s="2" t="s">
        <v>2557</v>
      </c>
      <c r="E567" s="4">
        <v>44811</v>
      </c>
      <c r="F567" s="2" t="s">
        <v>802</v>
      </c>
      <c r="G567" s="5">
        <v>8.1</v>
      </c>
      <c r="H567" s="2" t="s">
        <v>803</v>
      </c>
      <c r="I567" s="2" t="s">
        <v>813</v>
      </c>
      <c r="J567" s="2" t="s">
        <v>814</v>
      </c>
      <c r="K567" s="2" t="s">
        <v>805</v>
      </c>
      <c r="L567" s="2" t="s">
        <v>806</v>
      </c>
      <c r="M567" s="2" t="s">
        <v>806</v>
      </c>
      <c r="N567" s="2" t="s">
        <v>807</v>
      </c>
      <c r="O567" s="2" t="s">
        <v>827</v>
      </c>
      <c r="Q567" s="2" t="s">
        <v>818</v>
      </c>
      <c r="S567" s="2" t="str">
        <f>IF(F567="PTO",IF(INDEX(PTO!F:F,MATCH(_xlfn.NUMBERVALUE(HRS!C567),PTO!A:A,0),1)=HRS!G567,INDEX(PTO!G:G,MATCH(_xlfn.NUMBERVALUE(HRS!C567),PTO!A:A,0),1)),"")</f>
        <v/>
      </c>
    </row>
    <row r="568" spans="1:19" x14ac:dyDescent="0.2">
      <c r="A568" s="2" t="s">
        <v>798</v>
      </c>
      <c r="B568" s="2" t="s">
        <v>799</v>
      </c>
      <c r="C568" s="2" t="s">
        <v>2556</v>
      </c>
      <c r="D568" s="2" t="s">
        <v>2557</v>
      </c>
      <c r="E568" s="4">
        <v>44812</v>
      </c>
      <c r="F568" s="2" t="s">
        <v>802</v>
      </c>
      <c r="G568" s="5">
        <v>8.0833399999999997</v>
      </c>
      <c r="H568" s="2" t="s">
        <v>803</v>
      </c>
      <c r="I568" s="2" t="s">
        <v>813</v>
      </c>
      <c r="J568" s="2" t="s">
        <v>814</v>
      </c>
      <c r="K568" s="2" t="s">
        <v>805</v>
      </c>
      <c r="L568" s="2" t="s">
        <v>806</v>
      </c>
      <c r="M568" s="2" t="s">
        <v>806</v>
      </c>
      <c r="N568" s="2" t="s">
        <v>807</v>
      </c>
      <c r="O568" s="2" t="s">
        <v>827</v>
      </c>
      <c r="Q568" s="2" t="s">
        <v>818</v>
      </c>
      <c r="S568" s="2" t="str">
        <f>IF(F568="PTO",IF(INDEX(PTO!F:F,MATCH(_xlfn.NUMBERVALUE(HRS!C568),PTO!A:A,0),1)=HRS!G568,INDEX(PTO!G:G,MATCH(_xlfn.NUMBERVALUE(HRS!C568),PTO!A:A,0),1)),"")</f>
        <v/>
      </c>
    </row>
    <row r="569" spans="1:19" x14ac:dyDescent="0.2">
      <c r="A569" s="2" t="s">
        <v>798</v>
      </c>
      <c r="B569" s="2" t="s">
        <v>799</v>
      </c>
      <c r="C569" s="2" t="s">
        <v>2556</v>
      </c>
      <c r="D569" s="2" t="s">
        <v>2557</v>
      </c>
      <c r="E569" s="4">
        <v>44813</v>
      </c>
      <c r="F569" s="2" t="s">
        <v>802</v>
      </c>
      <c r="G569" s="5">
        <v>8.15</v>
      </c>
      <c r="H569" s="2" t="s">
        <v>803</v>
      </c>
      <c r="I569" s="2" t="s">
        <v>813</v>
      </c>
      <c r="J569" s="2" t="s">
        <v>814</v>
      </c>
      <c r="K569" s="2" t="s">
        <v>805</v>
      </c>
      <c r="L569" s="2" t="s">
        <v>806</v>
      </c>
      <c r="M569" s="2" t="s">
        <v>806</v>
      </c>
      <c r="N569" s="2" t="s">
        <v>807</v>
      </c>
      <c r="O569" s="2" t="s">
        <v>827</v>
      </c>
      <c r="Q569" s="2" t="s">
        <v>818</v>
      </c>
      <c r="S569" s="2" t="str">
        <f>IF(F569="PTO",IF(INDEX(PTO!F:F,MATCH(_xlfn.NUMBERVALUE(HRS!C569),PTO!A:A,0),1)=HRS!G569,INDEX(PTO!G:G,MATCH(_xlfn.NUMBERVALUE(HRS!C569),PTO!A:A,0),1)),"")</f>
        <v/>
      </c>
    </row>
    <row r="570" spans="1:19" x14ac:dyDescent="0.2">
      <c r="A570" s="2" t="s">
        <v>798</v>
      </c>
      <c r="B570" s="2" t="s">
        <v>799</v>
      </c>
      <c r="C570" s="2" t="s">
        <v>2782</v>
      </c>
      <c r="D570" s="2" t="s">
        <v>2783</v>
      </c>
      <c r="E570" s="4">
        <v>44809</v>
      </c>
      <c r="F570" s="2" t="s">
        <v>802</v>
      </c>
      <c r="G570" s="5">
        <v>8.2000100000000007</v>
      </c>
      <c r="H570" s="2" t="s">
        <v>803</v>
      </c>
      <c r="I570" s="2" t="s">
        <v>851</v>
      </c>
      <c r="J570" s="2" t="s">
        <v>852</v>
      </c>
      <c r="K570" s="2" t="s">
        <v>805</v>
      </c>
      <c r="L570" s="2" t="s">
        <v>806</v>
      </c>
      <c r="M570" s="2" t="s">
        <v>806</v>
      </c>
      <c r="N570" s="2" t="s">
        <v>807</v>
      </c>
      <c r="O570" s="2" t="s">
        <v>827</v>
      </c>
      <c r="Q570" s="2" t="s">
        <v>818</v>
      </c>
      <c r="S570" s="2" t="str">
        <f>IF(F570="PTO",IF(INDEX(PTO!F:F,MATCH(_xlfn.NUMBERVALUE(HRS!C570),PTO!A:A,0),1)=HRS!G570,INDEX(PTO!G:G,MATCH(_xlfn.NUMBERVALUE(HRS!C570),PTO!A:A,0),1)),"")</f>
        <v/>
      </c>
    </row>
    <row r="571" spans="1:19" x14ac:dyDescent="0.2">
      <c r="A571" s="2" t="s">
        <v>798</v>
      </c>
      <c r="B571" s="2" t="s">
        <v>799</v>
      </c>
      <c r="C571" s="2" t="s">
        <v>2782</v>
      </c>
      <c r="D571" s="2" t="s">
        <v>2783</v>
      </c>
      <c r="E571" s="4">
        <v>44810</v>
      </c>
      <c r="F571" s="2" t="s">
        <v>802</v>
      </c>
      <c r="G571" s="5">
        <v>7.8500100000000002</v>
      </c>
      <c r="H571" s="2" t="s">
        <v>803</v>
      </c>
      <c r="I571" s="2" t="s">
        <v>851</v>
      </c>
      <c r="J571" s="2" t="s">
        <v>852</v>
      </c>
      <c r="K571" s="2" t="s">
        <v>805</v>
      </c>
      <c r="L571" s="2" t="s">
        <v>806</v>
      </c>
      <c r="M571" s="2" t="s">
        <v>806</v>
      </c>
      <c r="N571" s="2" t="s">
        <v>807</v>
      </c>
      <c r="O571" s="2" t="s">
        <v>827</v>
      </c>
      <c r="Q571" s="2" t="s">
        <v>818</v>
      </c>
      <c r="S571" s="2" t="str">
        <f>IF(F571="PTO",IF(INDEX(PTO!F:F,MATCH(_xlfn.NUMBERVALUE(HRS!C571),PTO!A:A,0),1)=HRS!G571,INDEX(PTO!G:G,MATCH(_xlfn.NUMBERVALUE(HRS!C571),PTO!A:A,0),1)),"")</f>
        <v/>
      </c>
    </row>
    <row r="572" spans="1:19" x14ac:dyDescent="0.2">
      <c r="A572" s="2" t="s">
        <v>798</v>
      </c>
      <c r="B572" s="2" t="s">
        <v>799</v>
      </c>
      <c r="C572" s="2" t="s">
        <v>2782</v>
      </c>
      <c r="D572" s="2" t="s">
        <v>2783</v>
      </c>
      <c r="E572" s="4">
        <v>44811</v>
      </c>
      <c r="F572" s="2" t="s">
        <v>802</v>
      </c>
      <c r="G572" s="5">
        <v>10.199999999999999</v>
      </c>
      <c r="H572" s="2" t="s">
        <v>803</v>
      </c>
      <c r="I572" s="2" t="s">
        <v>851</v>
      </c>
      <c r="J572" s="2" t="s">
        <v>852</v>
      </c>
      <c r="K572" s="2" t="s">
        <v>805</v>
      </c>
      <c r="L572" s="2" t="s">
        <v>806</v>
      </c>
      <c r="M572" s="2" t="s">
        <v>806</v>
      </c>
      <c r="N572" s="2" t="s">
        <v>807</v>
      </c>
      <c r="O572" s="2" t="s">
        <v>827</v>
      </c>
      <c r="Q572" s="2" t="s">
        <v>818</v>
      </c>
      <c r="S572" s="2" t="str">
        <f>IF(F572="PTO",IF(INDEX(PTO!F:F,MATCH(_xlfn.NUMBERVALUE(HRS!C572),PTO!A:A,0),1)=HRS!G572,INDEX(PTO!G:G,MATCH(_xlfn.NUMBERVALUE(HRS!C572),PTO!A:A,0),1)),"")</f>
        <v/>
      </c>
    </row>
    <row r="573" spans="1:19" x14ac:dyDescent="0.2">
      <c r="A573" s="2" t="s">
        <v>798</v>
      </c>
      <c r="B573" s="2" t="s">
        <v>799</v>
      </c>
      <c r="C573" s="2" t="s">
        <v>2782</v>
      </c>
      <c r="D573" s="2" t="s">
        <v>2783</v>
      </c>
      <c r="E573" s="4">
        <v>44812</v>
      </c>
      <c r="F573" s="2" t="s">
        <v>802</v>
      </c>
      <c r="G573" s="5">
        <v>10.116669999999999</v>
      </c>
      <c r="H573" s="2" t="s">
        <v>803</v>
      </c>
      <c r="I573" s="2" t="s">
        <v>851</v>
      </c>
      <c r="J573" s="2" t="s">
        <v>852</v>
      </c>
      <c r="K573" s="2" t="s">
        <v>805</v>
      </c>
      <c r="L573" s="2" t="s">
        <v>806</v>
      </c>
      <c r="M573" s="2" t="s">
        <v>806</v>
      </c>
      <c r="N573" s="2" t="s">
        <v>807</v>
      </c>
      <c r="O573" s="2" t="s">
        <v>827</v>
      </c>
      <c r="Q573" s="2" t="s">
        <v>818</v>
      </c>
      <c r="S573" s="2" t="str">
        <f>IF(F573="PTO",IF(INDEX(PTO!F:F,MATCH(_xlfn.NUMBERVALUE(HRS!C573),PTO!A:A,0),1)=HRS!G573,INDEX(PTO!G:G,MATCH(_xlfn.NUMBERVALUE(HRS!C573),PTO!A:A,0),1)),"")</f>
        <v/>
      </c>
    </row>
    <row r="574" spans="1:19" x14ac:dyDescent="0.2">
      <c r="A574" s="2" t="s">
        <v>798</v>
      </c>
      <c r="B574" s="2" t="s">
        <v>799</v>
      </c>
      <c r="C574" s="2" t="s">
        <v>2782</v>
      </c>
      <c r="D574" s="2" t="s">
        <v>2783</v>
      </c>
      <c r="E574" s="4">
        <v>44813</v>
      </c>
      <c r="F574" s="2" t="s">
        <v>802</v>
      </c>
      <c r="G574" s="5">
        <v>3.6333099999999998</v>
      </c>
      <c r="H574" s="2" t="s">
        <v>803</v>
      </c>
      <c r="I574" s="2" t="s">
        <v>851</v>
      </c>
      <c r="J574" s="2" t="s">
        <v>852</v>
      </c>
      <c r="K574" s="2" t="s">
        <v>805</v>
      </c>
      <c r="L574" s="2" t="s">
        <v>806</v>
      </c>
      <c r="M574" s="2" t="s">
        <v>806</v>
      </c>
      <c r="N574" s="2" t="s">
        <v>807</v>
      </c>
      <c r="O574" s="2" t="s">
        <v>827</v>
      </c>
      <c r="Q574" s="2" t="s">
        <v>818</v>
      </c>
      <c r="S574" s="2" t="str">
        <f>IF(F574="PTO",IF(INDEX(PTO!F:F,MATCH(_xlfn.NUMBERVALUE(HRS!C574),PTO!A:A,0),1)=HRS!G574,INDEX(PTO!G:G,MATCH(_xlfn.NUMBERVALUE(HRS!C574),PTO!A:A,0),1)),"")</f>
        <v/>
      </c>
    </row>
    <row r="575" spans="1:19" x14ac:dyDescent="0.2">
      <c r="A575" s="2" t="s">
        <v>798</v>
      </c>
      <c r="B575" s="2" t="s">
        <v>799</v>
      </c>
      <c r="C575" s="2" t="s">
        <v>2782</v>
      </c>
      <c r="D575" s="2" t="s">
        <v>2783</v>
      </c>
      <c r="E575" s="4">
        <v>44813</v>
      </c>
      <c r="F575" s="2" t="s">
        <v>3980</v>
      </c>
      <c r="G575" s="5">
        <v>0.45002999999999999</v>
      </c>
      <c r="H575" s="2" t="s">
        <v>803</v>
      </c>
      <c r="I575" s="2" t="s">
        <v>851</v>
      </c>
      <c r="J575" s="2" t="s">
        <v>852</v>
      </c>
      <c r="K575" s="2" t="s">
        <v>805</v>
      </c>
      <c r="L575" s="2" t="s">
        <v>806</v>
      </c>
      <c r="M575" s="2" t="s">
        <v>806</v>
      </c>
      <c r="N575" s="2" t="s">
        <v>807</v>
      </c>
      <c r="O575" s="2" t="s">
        <v>827</v>
      </c>
      <c r="Q575" s="2" t="s">
        <v>818</v>
      </c>
      <c r="S575" s="2" t="str">
        <f>IF(F575="PTO",IF(INDEX(PTO!F:F,MATCH(_xlfn.NUMBERVALUE(HRS!C575),PTO!A:A,0),1)=HRS!G575,INDEX(PTO!G:G,MATCH(_xlfn.NUMBERVALUE(HRS!C575),PTO!A:A,0),1)),"")</f>
        <v/>
      </c>
    </row>
    <row r="576" spans="1:19" x14ac:dyDescent="0.2">
      <c r="A576" s="2" t="s">
        <v>798</v>
      </c>
      <c r="B576" s="2" t="s">
        <v>799</v>
      </c>
      <c r="C576" s="2" t="s">
        <v>2784</v>
      </c>
      <c r="D576" s="2" t="s">
        <v>2785</v>
      </c>
      <c r="E576" s="4">
        <v>44809</v>
      </c>
      <c r="F576" s="2" t="s">
        <v>802</v>
      </c>
      <c r="G576" s="5">
        <v>8.3333300000000001</v>
      </c>
      <c r="H576" s="2" t="s">
        <v>803</v>
      </c>
      <c r="I576" s="2" t="s">
        <v>851</v>
      </c>
      <c r="J576" s="2" t="s">
        <v>852</v>
      </c>
      <c r="K576" s="2" t="s">
        <v>805</v>
      </c>
      <c r="L576" s="2" t="s">
        <v>806</v>
      </c>
      <c r="M576" s="2" t="s">
        <v>806</v>
      </c>
      <c r="N576" s="2" t="s">
        <v>807</v>
      </c>
      <c r="O576" s="2" t="s">
        <v>827</v>
      </c>
      <c r="Q576" s="2" t="s">
        <v>818</v>
      </c>
      <c r="S576" s="2" t="str">
        <f>IF(F576="PTO",IF(INDEX(PTO!F:F,MATCH(_xlfn.NUMBERVALUE(HRS!C576),PTO!A:A,0),1)=HRS!G576,INDEX(PTO!G:G,MATCH(_xlfn.NUMBERVALUE(HRS!C576),PTO!A:A,0),1)),"")</f>
        <v/>
      </c>
    </row>
    <row r="577" spans="1:19" x14ac:dyDescent="0.2">
      <c r="A577" s="2" t="s">
        <v>798</v>
      </c>
      <c r="B577" s="2" t="s">
        <v>799</v>
      </c>
      <c r="C577" s="2" t="s">
        <v>2784</v>
      </c>
      <c r="D577" s="2" t="s">
        <v>2785</v>
      </c>
      <c r="E577" s="4">
        <v>44810</v>
      </c>
      <c r="F577" s="2" t="s">
        <v>802</v>
      </c>
      <c r="G577" s="5">
        <v>8.40001</v>
      </c>
      <c r="H577" s="2" t="s">
        <v>803</v>
      </c>
      <c r="I577" s="2" t="s">
        <v>851</v>
      </c>
      <c r="J577" s="2" t="s">
        <v>852</v>
      </c>
      <c r="K577" s="2" t="s">
        <v>805</v>
      </c>
      <c r="L577" s="2" t="s">
        <v>806</v>
      </c>
      <c r="M577" s="2" t="s">
        <v>806</v>
      </c>
      <c r="N577" s="2" t="s">
        <v>807</v>
      </c>
      <c r="O577" s="2" t="s">
        <v>827</v>
      </c>
      <c r="Q577" s="2" t="s">
        <v>818</v>
      </c>
      <c r="S577" s="2" t="str">
        <f>IF(F577="PTO",IF(INDEX(PTO!F:F,MATCH(_xlfn.NUMBERVALUE(HRS!C577),PTO!A:A,0),1)=HRS!G577,INDEX(PTO!G:G,MATCH(_xlfn.NUMBERVALUE(HRS!C577),PTO!A:A,0),1)),"")</f>
        <v/>
      </c>
    </row>
    <row r="578" spans="1:19" x14ac:dyDescent="0.2">
      <c r="A578" s="2" t="s">
        <v>798</v>
      </c>
      <c r="B578" s="2" t="s">
        <v>799</v>
      </c>
      <c r="C578" s="2" t="s">
        <v>2784</v>
      </c>
      <c r="D578" s="2" t="s">
        <v>2785</v>
      </c>
      <c r="E578" s="4">
        <v>44811</v>
      </c>
      <c r="F578" s="2" t="s">
        <v>802</v>
      </c>
      <c r="G578" s="5">
        <v>9.1</v>
      </c>
      <c r="H578" s="2" t="s">
        <v>803</v>
      </c>
      <c r="I578" s="2" t="s">
        <v>851</v>
      </c>
      <c r="J578" s="2" t="s">
        <v>852</v>
      </c>
      <c r="K578" s="2" t="s">
        <v>805</v>
      </c>
      <c r="L578" s="2" t="s">
        <v>806</v>
      </c>
      <c r="M578" s="2" t="s">
        <v>806</v>
      </c>
      <c r="N578" s="2" t="s">
        <v>807</v>
      </c>
      <c r="O578" s="2" t="s">
        <v>827</v>
      </c>
      <c r="Q578" s="2" t="s">
        <v>818</v>
      </c>
      <c r="S578" s="2" t="str">
        <f>IF(F578="PTO",IF(INDEX(PTO!F:F,MATCH(_xlfn.NUMBERVALUE(HRS!C578),PTO!A:A,0),1)=HRS!G578,INDEX(PTO!G:G,MATCH(_xlfn.NUMBERVALUE(HRS!C578),PTO!A:A,0),1)),"")</f>
        <v/>
      </c>
    </row>
    <row r="579" spans="1:19" x14ac:dyDescent="0.2">
      <c r="A579" s="2" t="s">
        <v>798</v>
      </c>
      <c r="B579" s="2" t="s">
        <v>799</v>
      </c>
      <c r="C579" s="2" t="s">
        <v>2784</v>
      </c>
      <c r="D579" s="2" t="s">
        <v>2785</v>
      </c>
      <c r="E579" s="4">
        <v>44812</v>
      </c>
      <c r="F579" s="2" t="s">
        <v>802</v>
      </c>
      <c r="G579" s="5">
        <v>5.9666600000000001</v>
      </c>
      <c r="H579" s="2" t="s">
        <v>803</v>
      </c>
      <c r="I579" s="2" t="s">
        <v>851</v>
      </c>
      <c r="J579" s="2" t="s">
        <v>852</v>
      </c>
      <c r="K579" s="2" t="s">
        <v>805</v>
      </c>
      <c r="L579" s="2" t="s">
        <v>806</v>
      </c>
      <c r="M579" s="2" t="s">
        <v>806</v>
      </c>
      <c r="N579" s="2" t="s">
        <v>807</v>
      </c>
      <c r="O579" s="2" t="s">
        <v>827</v>
      </c>
      <c r="Q579" s="2" t="s">
        <v>818</v>
      </c>
      <c r="S579" s="2" t="str">
        <f>IF(F579="PTO",IF(INDEX(PTO!F:F,MATCH(_xlfn.NUMBERVALUE(HRS!C579),PTO!A:A,0),1)=HRS!G579,INDEX(PTO!G:G,MATCH(_xlfn.NUMBERVALUE(HRS!C579),PTO!A:A,0),1)),"")</f>
        <v/>
      </c>
    </row>
    <row r="580" spans="1:19" x14ac:dyDescent="0.2">
      <c r="A580" s="2" t="s">
        <v>798</v>
      </c>
      <c r="B580" s="2" t="s">
        <v>799</v>
      </c>
      <c r="C580" s="2" t="s">
        <v>2784</v>
      </c>
      <c r="D580" s="2" t="s">
        <v>2785</v>
      </c>
      <c r="E580" s="4">
        <v>44813</v>
      </c>
      <c r="F580" s="2" t="s">
        <v>802</v>
      </c>
      <c r="G580" s="5">
        <v>8.1999999999999993</v>
      </c>
      <c r="H580" s="2" t="s">
        <v>803</v>
      </c>
      <c r="I580" s="2" t="s">
        <v>851</v>
      </c>
      <c r="J580" s="2" t="s">
        <v>852</v>
      </c>
      <c r="K580" s="2" t="s">
        <v>805</v>
      </c>
      <c r="L580" s="2" t="s">
        <v>806</v>
      </c>
      <c r="M580" s="2" t="s">
        <v>806</v>
      </c>
      <c r="N580" s="2" t="s">
        <v>807</v>
      </c>
      <c r="O580" s="2" t="s">
        <v>827</v>
      </c>
      <c r="Q580" s="2" t="s">
        <v>818</v>
      </c>
      <c r="S580" s="2" t="str">
        <f>IF(F580="PTO",IF(INDEX(PTO!F:F,MATCH(_xlfn.NUMBERVALUE(HRS!C580),PTO!A:A,0),1)=HRS!G580,INDEX(PTO!G:G,MATCH(_xlfn.NUMBERVALUE(HRS!C580),PTO!A:A,0),1)),"")</f>
        <v/>
      </c>
    </row>
    <row r="581" spans="1:19" x14ac:dyDescent="0.2">
      <c r="A581" s="2" t="s">
        <v>798</v>
      </c>
      <c r="B581" s="2" t="s">
        <v>799</v>
      </c>
      <c r="C581" s="2" t="s">
        <v>2784</v>
      </c>
      <c r="D581" s="2" t="s">
        <v>2785</v>
      </c>
      <c r="E581" s="4">
        <v>44813</v>
      </c>
      <c r="F581" s="2" t="s">
        <v>3980</v>
      </c>
      <c r="G581" s="5">
        <v>0.31666</v>
      </c>
      <c r="H581" s="2" t="s">
        <v>803</v>
      </c>
      <c r="I581" s="2" t="s">
        <v>851</v>
      </c>
      <c r="J581" s="2" t="s">
        <v>852</v>
      </c>
      <c r="K581" s="2" t="s">
        <v>805</v>
      </c>
      <c r="L581" s="2" t="s">
        <v>806</v>
      </c>
      <c r="M581" s="2" t="s">
        <v>806</v>
      </c>
      <c r="N581" s="2" t="s">
        <v>807</v>
      </c>
      <c r="O581" s="2" t="s">
        <v>827</v>
      </c>
      <c r="Q581" s="2" t="s">
        <v>818</v>
      </c>
      <c r="S581" s="2" t="str">
        <f>IF(F581="PTO",IF(INDEX(PTO!F:F,MATCH(_xlfn.NUMBERVALUE(HRS!C581),PTO!A:A,0),1)=HRS!G581,INDEX(PTO!G:G,MATCH(_xlfn.NUMBERVALUE(HRS!C581),PTO!A:A,0),1)),"")</f>
        <v/>
      </c>
    </row>
    <row r="582" spans="1:19" x14ac:dyDescent="0.2">
      <c r="A582" s="2" t="s">
        <v>798</v>
      </c>
      <c r="B582" s="2" t="s">
        <v>799</v>
      </c>
      <c r="C582" s="2" t="s">
        <v>2827</v>
      </c>
      <c r="D582" s="2" t="s">
        <v>2828</v>
      </c>
      <c r="E582" s="4">
        <v>44810</v>
      </c>
      <c r="F582" s="2" t="s">
        <v>802</v>
      </c>
      <c r="G582" s="5">
        <v>10.033329999999999</v>
      </c>
      <c r="H582" s="2" t="s">
        <v>803</v>
      </c>
      <c r="I582" s="2" t="s">
        <v>810</v>
      </c>
      <c r="J582" s="2" t="s">
        <v>191</v>
      </c>
      <c r="K582" s="2" t="s">
        <v>805</v>
      </c>
      <c r="L582" s="2" t="s">
        <v>806</v>
      </c>
      <c r="M582" s="2" t="s">
        <v>806</v>
      </c>
      <c r="N582" s="2" t="s">
        <v>807</v>
      </c>
      <c r="O582" s="2" t="s">
        <v>827</v>
      </c>
      <c r="Q582" s="2" t="s">
        <v>201</v>
      </c>
      <c r="S582" s="2" t="str">
        <f>IF(F582="PTO",IF(INDEX(PTO!F:F,MATCH(_xlfn.NUMBERVALUE(HRS!C582),PTO!A:A,0),1)=HRS!G582,INDEX(PTO!G:G,MATCH(_xlfn.NUMBERVALUE(HRS!C582),PTO!A:A,0),1)),"")</f>
        <v/>
      </c>
    </row>
    <row r="583" spans="1:19" x14ac:dyDescent="0.2">
      <c r="A583" s="2" t="s">
        <v>798</v>
      </c>
      <c r="B583" s="2" t="s">
        <v>799</v>
      </c>
      <c r="C583" s="2" t="s">
        <v>2827</v>
      </c>
      <c r="D583" s="2" t="s">
        <v>2828</v>
      </c>
      <c r="E583" s="4">
        <v>44811</v>
      </c>
      <c r="F583" s="2" t="s">
        <v>802</v>
      </c>
      <c r="G583" s="5">
        <v>10.050000000000001</v>
      </c>
      <c r="H583" s="2" t="s">
        <v>803</v>
      </c>
      <c r="I583" s="2" t="s">
        <v>810</v>
      </c>
      <c r="J583" s="2" t="s">
        <v>191</v>
      </c>
      <c r="K583" s="2" t="s">
        <v>805</v>
      </c>
      <c r="L583" s="2" t="s">
        <v>806</v>
      </c>
      <c r="M583" s="2" t="s">
        <v>806</v>
      </c>
      <c r="N583" s="2" t="s">
        <v>807</v>
      </c>
      <c r="O583" s="2" t="s">
        <v>827</v>
      </c>
      <c r="Q583" s="2" t="s">
        <v>201</v>
      </c>
      <c r="S583" s="2" t="str">
        <f>IF(F583="PTO",IF(INDEX(PTO!F:F,MATCH(_xlfn.NUMBERVALUE(HRS!C583),PTO!A:A,0),1)=HRS!G583,INDEX(PTO!G:G,MATCH(_xlfn.NUMBERVALUE(HRS!C583),PTO!A:A,0),1)),"")</f>
        <v/>
      </c>
    </row>
    <row r="584" spans="1:19" x14ac:dyDescent="0.2">
      <c r="A584" s="2" t="s">
        <v>798</v>
      </c>
      <c r="B584" s="2" t="s">
        <v>799</v>
      </c>
      <c r="C584" s="2" t="s">
        <v>2827</v>
      </c>
      <c r="D584" s="2" t="s">
        <v>2828</v>
      </c>
      <c r="E584" s="4">
        <v>44812</v>
      </c>
      <c r="F584" s="2" t="s">
        <v>802</v>
      </c>
      <c r="G584" s="5">
        <v>9.9833400000000001</v>
      </c>
      <c r="H584" s="2" t="s">
        <v>803</v>
      </c>
      <c r="I584" s="2" t="s">
        <v>810</v>
      </c>
      <c r="J584" s="2" t="s">
        <v>191</v>
      </c>
      <c r="K584" s="2" t="s">
        <v>805</v>
      </c>
      <c r="L584" s="2" t="s">
        <v>806</v>
      </c>
      <c r="M584" s="2" t="s">
        <v>806</v>
      </c>
      <c r="N584" s="2" t="s">
        <v>807</v>
      </c>
      <c r="O584" s="2" t="s">
        <v>827</v>
      </c>
      <c r="Q584" s="2" t="s">
        <v>201</v>
      </c>
      <c r="S584" s="2" t="str">
        <f>IF(F584="PTO",IF(INDEX(PTO!F:F,MATCH(_xlfn.NUMBERVALUE(HRS!C584),PTO!A:A,0),1)=HRS!G584,INDEX(PTO!G:G,MATCH(_xlfn.NUMBERVALUE(HRS!C584),PTO!A:A,0),1)),"")</f>
        <v/>
      </c>
    </row>
    <row r="585" spans="1:19" x14ac:dyDescent="0.2">
      <c r="A585" s="2" t="s">
        <v>798</v>
      </c>
      <c r="B585" s="2" t="s">
        <v>799</v>
      </c>
      <c r="C585" s="2" t="s">
        <v>2827</v>
      </c>
      <c r="D585" s="2" t="s">
        <v>2828</v>
      </c>
      <c r="E585" s="4">
        <v>44813</v>
      </c>
      <c r="F585" s="2" t="s">
        <v>802</v>
      </c>
      <c r="G585" s="5">
        <v>9.9333299999999998</v>
      </c>
      <c r="H585" s="2" t="s">
        <v>803</v>
      </c>
      <c r="I585" s="2" t="s">
        <v>810</v>
      </c>
      <c r="J585" s="2" t="s">
        <v>191</v>
      </c>
      <c r="K585" s="2" t="s">
        <v>805</v>
      </c>
      <c r="L585" s="2" t="s">
        <v>806</v>
      </c>
      <c r="M585" s="2" t="s">
        <v>806</v>
      </c>
      <c r="N585" s="2" t="s">
        <v>807</v>
      </c>
      <c r="O585" s="2" t="s">
        <v>827</v>
      </c>
      <c r="Q585" s="2" t="s">
        <v>201</v>
      </c>
      <c r="S585" s="2" t="str">
        <f>IF(F585="PTO",IF(INDEX(PTO!F:F,MATCH(_xlfn.NUMBERVALUE(HRS!C585),PTO!A:A,0),1)=HRS!G585,INDEX(PTO!G:G,MATCH(_xlfn.NUMBERVALUE(HRS!C585),PTO!A:A,0),1)),"")</f>
        <v/>
      </c>
    </row>
    <row r="586" spans="1:19" x14ac:dyDescent="0.2">
      <c r="A586" s="2" t="s">
        <v>798</v>
      </c>
      <c r="B586" s="2" t="s">
        <v>799</v>
      </c>
      <c r="C586" s="2" t="s">
        <v>2827</v>
      </c>
      <c r="D586" s="2" t="s">
        <v>2828</v>
      </c>
      <c r="E586" s="4">
        <v>44813</v>
      </c>
      <c r="F586" s="2" t="s">
        <v>3980</v>
      </c>
      <c r="G586" s="5">
        <v>0.11667</v>
      </c>
      <c r="H586" s="2" t="s">
        <v>803</v>
      </c>
      <c r="I586" s="2" t="s">
        <v>810</v>
      </c>
      <c r="J586" s="2" t="s">
        <v>191</v>
      </c>
      <c r="K586" s="2" t="s">
        <v>805</v>
      </c>
      <c r="L586" s="2" t="s">
        <v>806</v>
      </c>
      <c r="M586" s="2" t="s">
        <v>806</v>
      </c>
      <c r="N586" s="2" t="s">
        <v>807</v>
      </c>
      <c r="O586" s="2" t="s">
        <v>827</v>
      </c>
      <c r="Q586" s="2" t="s">
        <v>201</v>
      </c>
      <c r="S586" s="2" t="str">
        <f>IF(F586="PTO",IF(INDEX(PTO!F:F,MATCH(_xlfn.NUMBERVALUE(HRS!C586),PTO!A:A,0),1)=HRS!G586,INDEX(PTO!G:G,MATCH(_xlfn.NUMBERVALUE(HRS!C586),PTO!A:A,0),1)),"")</f>
        <v/>
      </c>
    </row>
    <row r="587" spans="1:19" x14ac:dyDescent="0.2">
      <c r="A587" s="2" t="s">
        <v>798</v>
      </c>
      <c r="B587" s="2" t="s">
        <v>799</v>
      </c>
      <c r="C587" s="2" t="s">
        <v>3981</v>
      </c>
      <c r="D587" s="2" t="s">
        <v>3982</v>
      </c>
      <c r="E587" s="4">
        <v>44812</v>
      </c>
      <c r="F587" s="2" t="s">
        <v>802</v>
      </c>
      <c r="G587" s="5">
        <v>0.1</v>
      </c>
      <c r="H587" s="2" t="s">
        <v>803</v>
      </c>
      <c r="I587" s="2" t="s">
        <v>810</v>
      </c>
      <c r="J587" s="2" t="s">
        <v>191</v>
      </c>
      <c r="K587" s="2" t="s">
        <v>805</v>
      </c>
      <c r="L587" s="2" t="s">
        <v>806</v>
      </c>
      <c r="M587" s="2" t="s">
        <v>806</v>
      </c>
      <c r="N587" s="2" t="s">
        <v>807</v>
      </c>
      <c r="O587" s="2" t="s">
        <v>827</v>
      </c>
      <c r="Q587" s="2" t="s">
        <v>201</v>
      </c>
      <c r="S587" s="2" t="str">
        <f>IF(F587="PTO",IF(INDEX(PTO!F:F,MATCH(_xlfn.NUMBERVALUE(HRS!C587),PTO!A:A,0),1)=HRS!G587,INDEX(PTO!G:G,MATCH(_xlfn.NUMBERVALUE(HRS!C587),PTO!A:A,0),1)),"")</f>
        <v/>
      </c>
    </row>
    <row r="588" spans="1:19" x14ac:dyDescent="0.2">
      <c r="A588" s="2" t="s">
        <v>798</v>
      </c>
      <c r="B588" s="2" t="s">
        <v>799</v>
      </c>
      <c r="C588" s="2" t="s">
        <v>3981</v>
      </c>
      <c r="D588" s="2" t="s">
        <v>3982</v>
      </c>
      <c r="E588" s="4">
        <v>44813</v>
      </c>
      <c r="F588" s="2" t="s">
        <v>802</v>
      </c>
      <c r="G588" s="5">
        <v>6.3666600000000004</v>
      </c>
      <c r="H588" s="2" t="s">
        <v>803</v>
      </c>
      <c r="I588" s="2" t="s">
        <v>810</v>
      </c>
      <c r="J588" s="2" t="s">
        <v>191</v>
      </c>
      <c r="K588" s="2" t="s">
        <v>805</v>
      </c>
      <c r="L588" s="2" t="s">
        <v>806</v>
      </c>
      <c r="M588" s="2" t="s">
        <v>806</v>
      </c>
      <c r="N588" s="2" t="s">
        <v>807</v>
      </c>
      <c r="O588" s="2" t="s">
        <v>827</v>
      </c>
      <c r="Q588" s="2" t="s">
        <v>201</v>
      </c>
      <c r="S588" s="2" t="str">
        <f>IF(F588="PTO",IF(INDEX(PTO!F:F,MATCH(_xlfn.NUMBERVALUE(HRS!C588),PTO!A:A,0),1)=HRS!G588,INDEX(PTO!G:G,MATCH(_xlfn.NUMBERVALUE(HRS!C588),PTO!A:A,0),1)),"")</f>
        <v/>
      </c>
    </row>
    <row r="589" spans="1:19" x14ac:dyDescent="0.2">
      <c r="A589" s="2" t="s">
        <v>798</v>
      </c>
      <c r="B589" s="2" t="s">
        <v>799</v>
      </c>
      <c r="C589" s="2" t="s">
        <v>2786</v>
      </c>
      <c r="D589" s="2" t="s">
        <v>2787</v>
      </c>
      <c r="E589" s="4">
        <v>44809</v>
      </c>
      <c r="F589" s="2" t="s">
        <v>802</v>
      </c>
      <c r="G589" s="5">
        <v>8.1333300000000008</v>
      </c>
      <c r="H589" s="2" t="s">
        <v>803</v>
      </c>
      <c r="I589" s="2" t="s">
        <v>851</v>
      </c>
      <c r="J589" s="2" t="s">
        <v>852</v>
      </c>
      <c r="K589" s="2" t="s">
        <v>805</v>
      </c>
      <c r="L589" s="2" t="s">
        <v>806</v>
      </c>
      <c r="M589" s="2" t="s">
        <v>806</v>
      </c>
      <c r="N589" s="2" t="s">
        <v>807</v>
      </c>
      <c r="O589" s="2" t="s">
        <v>827</v>
      </c>
      <c r="Q589" s="2" t="s">
        <v>818</v>
      </c>
      <c r="S589" s="2" t="str">
        <f>IF(F589="PTO",IF(INDEX(PTO!F:F,MATCH(_xlfn.NUMBERVALUE(HRS!C589),PTO!A:A,0),1)=HRS!G589,INDEX(PTO!G:G,MATCH(_xlfn.NUMBERVALUE(HRS!C589),PTO!A:A,0),1)),"")</f>
        <v/>
      </c>
    </row>
    <row r="590" spans="1:19" x14ac:dyDescent="0.2">
      <c r="A590" s="2" t="s">
        <v>798</v>
      </c>
      <c r="B590" s="2" t="s">
        <v>799</v>
      </c>
      <c r="C590" s="2" t="s">
        <v>2786</v>
      </c>
      <c r="D590" s="2" t="s">
        <v>2787</v>
      </c>
      <c r="E590" s="4">
        <v>44810</v>
      </c>
      <c r="F590" s="2" t="s">
        <v>802</v>
      </c>
      <c r="G590" s="5">
        <v>8.1166699999999992</v>
      </c>
      <c r="H590" s="2" t="s">
        <v>803</v>
      </c>
      <c r="I590" s="2" t="s">
        <v>851</v>
      </c>
      <c r="J590" s="2" t="s">
        <v>852</v>
      </c>
      <c r="K590" s="2" t="s">
        <v>805</v>
      </c>
      <c r="L590" s="2" t="s">
        <v>806</v>
      </c>
      <c r="M590" s="2" t="s">
        <v>806</v>
      </c>
      <c r="N590" s="2" t="s">
        <v>807</v>
      </c>
      <c r="O590" s="2" t="s">
        <v>827</v>
      </c>
      <c r="Q590" s="2" t="s">
        <v>818</v>
      </c>
      <c r="S590" s="2" t="str">
        <f>IF(F590="PTO",IF(INDEX(PTO!F:F,MATCH(_xlfn.NUMBERVALUE(HRS!C590),PTO!A:A,0),1)=HRS!G590,INDEX(PTO!G:G,MATCH(_xlfn.NUMBERVALUE(HRS!C590),PTO!A:A,0),1)),"")</f>
        <v/>
      </c>
    </row>
    <row r="591" spans="1:19" x14ac:dyDescent="0.2">
      <c r="A591" s="2" t="s">
        <v>798</v>
      </c>
      <c r="B591" s="2" t="s">
        <v>799</v>
      </c>
      <c r="C591" s="2" t="s">
        <v>2786</v>
      </c>
      <c r="D591" s="2" t="s">
        <v>2787</v>
      </c>
      <c r="E591" s="4">
        <v>44811</v>
      </c>
      <c r="F591" s="2" t="s">
        <v>802</v>
      </c>
      <c r="G591" s="5">
        <v>6.7</v>
      </c>
      <c r="H591" s="2" t="s">
        <v>803</v>
      </c>
      <c r="I591" s="2" t="s">
        <v>851</v>
      </c>
      <c r="J591" s="2" t="s">
        <v>852</v>
      </c>
      <c r="K591" s="2" t="s">
        <v>805</v>
      </c>
      <c r="L591" s="2" t="s">
        <v>806</v>
      </c>
      <c r="M591" s="2" t="s">
        <v>806</v>
      </c>
      <c r="N591" s="2" t="s">
        <v>807</v>
      </c>
      <c r="O591" s="2" t="s">
        <v>827</v>
      </c>
      <c r="Q591" s="2" t="s">
        <v>818</v>
      </c>
      <c r="S591" s="2" t="str">
        <f>IF(F591="PTO",IF(INDEX(PTO!F:F,MATCH(_xlfn.NUMBERVALUE(HRS!C591),PTO!A:A,0),1)=HRS!G591,INDEX(PTO!G:G,MATCH(_xlfn.NUMBERVALUE(HRS!C591),PTO!A:A,0),1)),"")</f>
        <v/>
      </c>
    </row>
    <row r="592" spans="1:19" x14ac:dyDescent="0.2">
      <c r="A592" s="2" t="s">
        <v>798</v>
      </c>
      <c r="B592" s="2" t="s">
        <v>799</v>
      </c>
      <c r="C592" s="2" t="s">
        <v>2786</v>
      </c>
      <c r="D592" s="2" t="s">
        <v>2787</v>
      </c>
      <c r="E592" s="4">
        <v>44812</v>
      </c>
      <c r="F592" s="2" t="s">
        <v>802</v>
      </c>
      <c r="G592" s="5">
        <v>4.4833299999999996</v>
      </c>
      <c r="H592" s="2" t="s">
        <v>803</v>
      </c>
      <c r="I592" s="2" t="s">
        <v>851</v>
      </c>
      <c r="J592" s="2" t="s">
        <v>852</v>
      </c>
      <c r="K592" s="2" t="s">
        <v>805</v>
      </c>
      <c r="L592" s="2" t="s">
        <v>806</v>
      </c>
      <c r="M592" s="2" t="s">
        <v>806</v>
      </c>
      <c r="N592" s="2" t="s">
        <v>807</v>
      </c>
      <c r="O592" s="2" t="s">
        <v>827</v>
      </c>
      <c r="Q592" s="2" t="s">
        <v>818</v>
      </c>
      <c r="S592" s="2" t="str">
        <f>IF(F592="PTO",IF(INDEX(PTO!F:F,MATCH(_xlfn.NUMBERVALUE(HRS!C592),PTO!A:A,0),1)=HRS!G592,INDEX(PTO!G:G,MATCH(_xlfn.NUMBERVALUE(HRS!C592),PTO!A:A,0),1)),"")</f>
        <v/>
      </c>
    </row>
    <row r="593" spans="1:19" x14ac:dyDescent="0.2">
      <c r="A593" s="2" t="s">
        <v>798</v>
      </c>
      <c r="B593" s="2" t="s">
        <v>799</v>
      </c>
      <c r="C593" s="2" t="s">
        <v>2786</v>
      </c>
      <c r="D593" s="2" t="s">
        <v>2787</v>
      </c>
      <c r="E593" s="4">
        <v>44813</v>
      </c>
      <c r="F593" s="2" t="s">
        <v>802</v>
      </c>
      <c r="G593" s="5">
        <v>7.95</v>
      </c>
      <c r="H593" s="2" t="s">
        <v>803</v>
      </c>
      <c r="I593" s="2" t="s">
        <v>851</v>
      </c>
      <c r="J593" s="2" t="s">
        <v>852</v>
      </c>
      <c r="K593" s="2" t="s">
        <v>805</v>
      </c>
      <c r="L593" s="2" t="s">
        <v>806</v>
      </c>
      <c r="M593" s="2" t="s">
        <v>806</v>
      </c>
      <c r="N593" s="2" t="s">
        <v>807</v>
      </c>
      <c r="O593" s="2" t="s">
        <v>827</v>
      </c>
      <c r="Q593" s="2" t="s">
        <v>818</v>
      </c>
      <c r="S593" s="2" t="str">
        <f>IF(F593="PTO",IF(INDEX(PTO!F:F,MATCH(_xlfn.NUMBERVALUE(HRS!C593),PTO!A:A,0),1)=HRS!G593,INDEX(PTO!G:G,MATCH(_xlfn.NUMBERVALUE(HRS!C593),PTO!A:A,0),1)),"")</f>
        <v/>
      </c>
    </row>
    <row r="594" spans="1:19" x14ac:dyDescent="0.2">
      <c r="A594" s="2" t="s">
        <v>798</v>
      </c>
      <c r="B594" s="2" t="s">
        <v>799</v>
      </c>
      <c r="C594" s="2" t="s">
        <v>2786</v>
      </c>
      <c r="D594" s="2" t="s">
        <v>2787</v>
      </c>
      <c r="E594" s="4">
        <v>44814</v>
      </c>
      <c r="F594" s="2" t="s">
        <v>802</v>
      </c>
      <c r="G594" s="5">
        <v>3.5</v>
      </c>
      <c r="H594" s="2" t="s">
        <v>803</v>
      </c>
      <c r="I594" s="2" t="s">
        <v>851</v>
      </c>
      <c r="J594" s="2" t="s">
        <v>852</v>
      </c>
      <c r="K594" s="2" t="s">
        <v>805</v>
      </c>
      <c r="L594" s="2" t="s">
        <v>806</v>
      </c>
      <c r="M594" s="2" t="s">
        <v>806</v>
      </c>
      <c r="N594" s="2" t="s">
        <v>807</v>
      </c>
      <c r="O594" s="2" t="s">
        <v>827</v>
      </c>
      <c r="Q594" s="2" t="s">
        <v>818</v>
      </c>
      <c r="S594" s="2" t="str">
        <f>IF(F594="PTO",IF(INDEX(PTO!F:F,MATCH(_xlfn.NUMBERVALUE(HRS!C594),PTO!A:A,0),1)=HRS!G594,INDEX(PTO!G:G,MATCH(_xlfn.NUMBERVALUE(HRS!C594),PTO!A:A,0),1)),"")</f>
        <v/>
      </c>
    </row>
    <row r="595" spans="1:19" x14ac:dyDescent="0.2">
      <c r="A595" s="2" t="s">
        <v>798</v>
      </c>
      <c r="B595" s="2" t="s">
        <v>799</v>
      </c>
      <c r="C595" s="2" t="s">
        <v>2788</v>
      </c>
      <c r="D595" s="2" t="s">
        <v>2789</v>
      </c>
      <c r="E595" s="4">
        <v>44809</v>
      </c>
      <c r="F595" s="2" t="s">
        <v>802</v>
      </c>
      <c r="G595" s="5">
        <v>8.0500000000000007</v>
      </c>
      <c r="H595" s="2" t="s">
        <v>803</v>
      </c>
      <c r="I595" s="2" t="s">
        <v>851</v>
      </c>
      <c r="J595" s="2" t="s">
        <v>852</v>
      </c>
      <c r="K595" s="2" t="s">
        <v>805</v>
      </c>
      <c r="L595" s="2" t="s">
        <v>806</v>
      </c>
      <c r="M595" s="2" t="s">
        <v>806</v>
      </c>
      <c r="N595" s="2" t="s">
        <v>807</v>
      </c>
      <c r="O595" s="2" t="s">
        <v>827</v>
      </c>
      <c r="Q595" s="2" t="s">
        <v>818</v>
      </c>
      <c r="S595" s="2" t="str">
        <f>IF(F595="PTO",IF(INDEX(PTO!F:F,MATCH(_xlfn.NUMBERVALUE(HRS!C595),PTO!A:A,0),1)=HRS!G595,INDEX(PTO!G:G,MATCH(_xlfn.NUMBERVALUE(HRS!C595),PTO!A:A,0),1)),"")</f>
        <v/>
      </c>
    </row>
    <row r="596" spans="1:19" x14ac:dyDescent="0.2">
      <c r="A596" s="2" t="s">
        <v>798</v>
      </c>
      <c r="B596" s="2" t="s">
        <v>799</v>
      </c>
      <c r="C596" s="2" t="s">
        <v>2788</v>
      </c>
      <c r="D596" s="2" t="s">
        <v>2789</v>
      </c>
      <c r="E596" s="4">
        <v>44810</v>
      </c>
      <c r="F596" s="2" t="s">
        <v>802</v>
      </c>
      <c r="G596" s="5">
        <v>7.95</v>
      </c>
      <c r="H596" s="2" t="s">
        <v>803</v>
      </c>
      <c r="I596" s="2" t="s">
        <v>851</v>
      </c>
      <c r="J596" s="2" t="s">
        <v>852</v>
      </c>
      <c r="K596" s="2" t="s">
        <v>805</v>
      </c>
      <c r="L596" s="2" t="s">
        <v>806</v>
      </c>
      <c r="M596" s="2" t="s">
        <v>806</v>
      </c>
      <c r="N596" s="2" t="s">
        <v>807</v>
      </c>
      <c r="O596" s="2" t="s">
        <v>827</v>
      </c>
      <c r="Q596" s="2" t="s">
        <v>818</v>
      </c>
      <c r="S596" s="2" t="str">
        <f>IF(F596="PTO",IF(INDEX(PTO!F:F,MATCH(_xlfn.NUMBERVALUE(HRS!C596),PTO!A:A,0),1)=HRS!G596,INDEX(PTO!G:G,MATCH(_xlfn.NUMBERVALUE(HRS!C596),PTO!A:A,0),1)),"")</f>
        <v/>
      </c>
    </row>
    <row r="597" spans="1:19" x14ac:dyDescent="0.2">
      <c r="A597" s="2" t="s">
        <v>798</v>
      </c>
      <c r="B597" s="2" t="s">
        <v>799</v>
      </c>
      <c r="C597" s="2" t="s">
        <v>2788</v>
      </c>
      <c r="D597" s="2" t="s">
        <v>2789</v>
      </c>
      <c r="E597" s="4">
        <v>44811</v>
      </c>
      <c r="F597" s="2" t="s">
        <v>802</v>
      </c>
      <c r="G597" s="5">
        <v>8.2833400000000008</v>
      </c>
      <c r="H597" s="2" t="s">
        <v>803</v>
      </c>
      <c r="I597" s="2" t="s">
        <v>851</v>
      </c>
      <c r="J597" s="2" t="s">
        <v>852</v>
      </c>
      <c r="K597" s="2" t="s">
        <v>805</v>
      </c>
      <c r="L597" s="2" t="s">
        <v>806</v>
      </c>
      <c r="M597" s="2" t="s">
        <v>806</v>
      </c>
      <c r="N597" s="2" t="s">
        <v>807</v>
      </c>
      <c r="O597" s="2" t="s">
        <v>827</v>
      </c>
      <c r="Q597" s="2" t="s">
        <v>818</v>
      </c>
      <c r="S597" s="2" t="str">
        <f>IF(F597="PTO",IF(INDEX(PTO!F:F,MATCH(_xlfn.NUMBERVALUE(HRS!C597),PTO!A:A,0),1)=HRS!G597,INDEX(PTO!G:G,MATCH(_xlfn.NUMBERVALUE(HRS!C597),PTO!A:A,0),1)),"")</f>
        <v/>
      </c>
    </row>
    <row r="598" spans="1:19" x14ac:dyDescent="0.2">
      <c r="A598" s="2" t="s">
        <v>798</v>
      </c>
      <c r="B598" s="2" t="s">
        <v>799</v>
      </c>
      <c r="C598" s="2" t="s">
        <v>2788</v>
      </c>
      <c r="D598" s="2" t="s">
        <v>2789</v>
      </c>
      <c r="E598" s="4">
        <v>44812</v>
      </c>
      <c r="F598" s="2" t="s">
        <v>802</v>
      </c>
      <c r="G598" s="5">
        <v>8.0666600000000006</v>
      </c>
      <c r="H598" s="2" t="s">
        <v>803</v>
      </c>
      <c r="I598" s="2" t="s">
        <v>851</v>
      </c>
      <c r="J598" s="2" t="s">
        <v>852</v>
      </c>
      <c r="K598" s="2" t="s">
        <v>805</v>
      </c>
      <c r="L598" s="2" t="s">
        <v>806</v>
      </c>
      <c r="M598" s="2" t="s">
        <v>806</v>
      </c>
      <c r="N598" s="2" t="s">
        <v>807</v>
      </c>
      <c r="O598" s="2" t="s">
        <v>827</v>
      </c>
      <c r="Q598" s="2" t="s">
        <v>818</v>
      </c>
      <c r="S598" s="2" t="str">
        <f>IF(F598="PTO",IF(INDEX(PTO!F:F,MATCH(_xlfn.NUMBERVALUE(HRS!C598),PTO!A:A,0),1)=HRS!G598,INDEX(PTO!G:G,MATCH(_xlfn.NUMBERVALUE(HRS!C598),PTO!A:A,0),1)),"")</f>
        <v/>
      </c>
    </row>
    <row r="599" spans="1:19" x14ac:dyDescent="0.2">
      <c r="A599" s="2" t="s">
        <v>798</v>
      </c>
      <c r="B599" s="2" t="s">
        <v>799</v>
      </c>
      <c r="C599" s="2" t="s">
        <v>2788</v>
      </c>
      <c r="D599" s="2" t="s">
        <v>2789</v>
      </c>
      <c r="E599" s="4">
        <v>44813</v>
      </c>
      <c r="F599" s="2" t="s">
        <v>802</v>
      </c>
      <c r="G599" s="5">
        <v>7.65</v>
      </c>
      <c r="H599" s="2" t="s">
        <v>803</v>
      </c>
      <c r="I599" s="2" t="s">
        <v>851</v>
      </c>
      <c r="J599" s="2" t="s">
        <v>852</v>
      </c>
      <c r="K599" s="2" t="s">
        <v>805</v>
      </c>
      <c r="L599" s="2" t="s">
        <v>806</v>
      </c>
      <c r="M599" s="2" t="s">
        <v>806</v>
      </c>
      <c r="N599" s="2" t="s">
        <v>807</v>
      </c>
      <c r="O599" s="2" t="s">
        <v>827</v>
      </c>
      <c r="Q599" s="2" t="s">
        <v>818</v>
      </c>
      <c r="S599" s="2" t="str">
        <f>IF(F599="PTO",IF(INDEX(PTO!F:F,MATCH(_xlfn.NUMBERVALUE(HRS!C599),PTO!A:A,0),1)=HRS!G599,INDEX(PTO!G:G,MATCH(_xlfn.NUMBERVALUE(HRS!C599),PTO!A:A,0),1)),"")</f>
        <v/>
      </c>
    </row>
    <row r="600" spans="1:19" x14ac:dyDescent="0.2">
      <c r="A600" s="2" t="s">
        <v>798</v>
      </c>
      <c r="B600" s="2" t="s">
        <v>799</v>
      </c>
      <c r="C600" s="2" t="s">
        <v>2788</v>
      </c>
      <c r="D600" s="2" t="s">
        <v>2789</v>
      </c>
      <c r="E600" s="4">
        <v>44813</v>
      </c>
      <c r="F600" s="2" t="s">
        <v>3980</v>
      </c>
      <c r="G600" s="5">
        <v>0.13333999999999999</v>
      </c>
      <c r="H600" s="2" t="s">
        <v>803</v>
      </c>
      <c r="I600" s="2" t="s">
        <v>851</v>
      </c>
      <c r="J600" s="2" t="s">
        <v>852</v>
      </c>
      <c r="K600" s="2" t="s">
        <v>805</v>
      </c>
      <c r="L600" s="2" t="s">
        <v>806</v>
      </c>
      <c r="M600" s="2" t="s">
        <v>806</v>
      </c>
      <c r="N600" s="2" t="s">
        <v>807</v>
      </c>
      <c r="O600" s="2" t="s">
        <v>827</v>
      </c>
      <c r="Q600" s="2" t="s">
        <v>818</v>
      </c>
      <c r="S600" s="2" t="str">
        <f>IF(F600="PTO",IF(INDEX(PTO!F:F,MATCH(_xlfn.NUMBERVALUE(HRS!C600),PTO!A:A,0),1)=HRS!G600,INDEX(PTO!G:G,MATCH(_xlfn.NUMBERVALUE(HRS!C600),PTO!A:A,0),1)),"")</f>
        <v/>
      </c>
    </row>
    <row r="601" spans="1:19" x14ac:dyDescent="0.2">
      <c r="A601" s="2" t="s">
        <v>798</v>
      </c>
      <c r="B601" s="2" t="s">
        <v>799</v>
      </c>
      <c r="C601" s="2" t="s">
        <v>2790</v>
      </c>
      <c r="D601" s="2" t="s">
        <v>2791</v>
      </c>
      <c r="E601" s="4">
        <v>44809</v>
      </c>
      <c r="F601" s="2" t="s">
        <v>802</v>
      </c>
      <c r="G601" s="5">
        <v>8.6999999999999993</v>
      </c>
      <c r="H601" s="2" t="s">
        <v>803</v>
      </c>
      <c r="I601" s="2" t="s">
        <v>851</v>
      </c>
      <c r="J601" s="2" t="s">
        <v>852</v>
      </c>
      <c r="K601" s="2" t="s">
        <v>805</v>
      </c>
      <c r="L601" s="2" t="s">
        <v>806</v>
      </c>
      <c r="M601" s="2" t="s">
        <v>806</v>
      </c>
      <c r="N601" s="2" t="s">
        <v>807</v>
      </c>
      <c r="O601" s="2" t="s">
        <v>827</v>
      </c>
      <c r="Q601" s="2" t="s">
        <v>818</v>
      </c>
      <c r="S601" s="2" t="str">
        <f>IF(F601="PTO",IF(INDEX(PTO!F:F,MATCH(_xlfn.NUMBERVALUE(HRS!C601),PTO!A:A,0),1)=HRS!G601,INDEX(PTO!G:G,MATCH(_xlfn.NUMBERVALUE(HRS!C601),PTO!A:A,0),1)),"")</f>
        <v/>
      </c>
    </row>
    <row r="602" spans="1:19" x14ac:dyDescent="0.2">
      <c r="A602" s="2" t="s">
        <v>798</v>
      </c>
      <c r="B602" s="2" t="s">
        <v>799</v>
      </c>
      <c r="C602" s="2" t="s">
        <v>2790</v>
      </c>
      <c r="D602" s="2" t="s">
        <v>2791</v>
      </c>
      <c r="E602" s="4">
        <v>44810</v>
      </c>
      <c r="F602" s="2" t="s">
        <v>802</v>
      </c>
      <c r="G602" s="5">
        <v>8.1333300000000008</v>
      </c>
      <c r="H602" s="2" t="s">
        <v>803</v>
      </c>
      <c r="I602" s="2" t="s">
        <v>851</v>
      </c>
      <c r="J602" s="2" t="s">
        <v>852</v>
      </c>
      <c r="K602" s="2" t="s">
        <v>805</v>
      </c>
      <c r="L602" s="2" t="s">
        <v>806</v>
      </c>
      <c r="M602" s="2" t="s">
        <v>806</v>
      </c>
      <c r="N602" s="2" t="s">
        <v>807</v>
      </c>
      <c r="O602" s="2" t="s">
        <v>827</v>
      </c>
      <c r="Q602" s="2" t="s">
        <v>818</v>
      </c>
      <c r="S602" s="2" t="str">
        <f>IF(F602="PTO",IF(INDEX(PTO!F:F,MATCH(_xlfn.NUMBERVALUE(HRS!C602),PTO!A:A,0),1)=HRS!G602,INDEX(PTO!G:G,MATCH(_xlfn.NUMBERVALUE(HRS!C602),PTO!A:A,0),1)),"")</f>
        <v/>
      </c>
    </row>
    <row r="603" spans="1:19" x14ac:dyDescent="0.2">
      <c r="A603" s="2" t="s">
        <v>798</v>
      </c>
      <c r="B603" s="2" t="s">
        <v>799</v>
      </c>
      <c r="C603" s="2" t="s">
        <v>2790</v>
      </c>
      <c r="D603" s="2" t="s">
        <v>2791</v>
      </c>
      <c r="E603" s="4">
        <v>44811</v>
      </c>
      <c r="F603" s="2" t="s">
        <v>802</v>
      </c>
      <c r="G603" s="5">
        <v>8.1666699999999999</v>
      </c>
      <c r="H603" s="2" t="s">
        <v>803</v>
      </c>
      <c r="I603" s="2" t="s">
        <v>851</v>
      </c>
      <c r="J603" s="2" t="s">
        <v>852</v>
      </c>
      <c r="K603" s="2" t="s">
        <v>805</v>
      </c>
      <c r="L603" s="2" t="s">
        <v>806</v>
      </c>
      <c r="M603" s="2" t="s">
        <v>806</v>
      </c>
      <c r="N603" s="2" t="s">
        <v>807</v>
      </c>
      <c r="O603" s="2" t="s">
        <v>827</v>
      </c>
      <c r="Q603" s="2" t="s">
        <v>818</v>
      </c>
      <c r="S603" s="2" t="str">
        <f>IF(F603="PTO",IF(INDEX(PTO!F:F,MATCH(_xlfn.NUMBERVALUE(HRS!C603),PTO!A:A,0),1)=HRS!G603,INDEX(PTO!G:G,MATCH(_xlfn.NUMBERVALUE(HRS!C603),PTO!A:A,0),1)),"")</f>
        <v/>
      </c>
    </row>
    <row r="604" spans="1:19" x14ac:dyDescent="0.2">
      <c r="A604" s="2" t="s">
        <v>798</v>
      </c>
      <c r="B604" s="2" t="s">
        <v>799</v>
      </c>
      <c r="C604" s="2" t="s">
        <v>2790</v>
      </c>
      <c r="D604" s="2" t="s">
        <v>2791</v>
      </c>
      <c r="E604" s="4">
        <v>44812</v>
      </c>
      <c r="F604" s="2" t="s">
        <v>802</v>
      </c>
      <c r="G604" s="5">
        <v>8.1333300000000008</v>
      </c>
      <c r="H604" s="2" t="s">
        <v>803</v>
      </c>
      <c r="I604" s="2" t="s">
        <v>851</v>
      </c>
      <c r="J604" s="2" t="s">
        <v>852</v>
      </c>
      <c r="K604" s="2" t="s">
        <v>805</v>
      </c>
      <c r="L604" s="2" t="s">
        <v>806</v>
      </c>
      <c r="M604" s="2" t="s">
        <v>806</v>
      </c>
      <c r="N604" s="2" t="s">
        <v>807</v>
      </c>
      <c r="O604" s="2" t="s">
        <v>827</v>
      </c>
      <c r="Q604" s="2" t="s">
        <v>818</v>
      </c>
      <c r="S604" s="2" t="str">
        <f>IF(F604="PTO",IF(INDEX(PTO!F:F,MATCH(_xlfn.NUMBERVALUE(HRS!C604),PTO!A:A,0),1)=HRS!G604,INDEX(PTO!G:G,MATCH(_xlfn.NUMBERVALUE(HRS!C604),PTO!A:A,0),1)),"")</f>
        <v/>
      </c>
    </row>
    <row r="605" spans="1:19" x14ac:dyDescent="0.2">
      <c r="A605" s="2" t="s">
        <v>798</v>
      </c>
      <c r="B605" s="2" t="s">
        <v>799</v>
      </c>
      <c r="C605" s="2" t="s">
        <v>2790</v>
      </c>
      <c r="D605" s="2" t="s">
        <v>2791</v>
      </c>
      <c r="E605" s="4">
        <v>44813</v>
      </c>
      <c r="F605" s="2" t="s">
        <v>802</v>
      </c>
      <c r="G605" s="5">
        <v>6.8666700000000001</v>
      </c>
      <c r="H605" s="2" t="s">
        <v>803</v>
      </c>
      <c r="I605" s="2" t="s">
        <v>851</v>
      </c>
      <c r="J605" s="2" t="s">
        <v>852</v>
      </c>
      <c r="K605" s="2" t="s">
        <v>805</v>
      </c>
      <c r="L605" s="2" t="s">
        <v>806</v>
      </c>
      <c r="M605" s="2" t="s">
        <v>806</v>
      </c>
      <c r="N605" s="2" t="s">
        <v>807</v>
      </c>
      <c r="O605" s="2" t="s">
        <v>827</v>
      </c>
      <c r="Q605" s="2" t="s">
        <v>818</v>
      </c>
      <c r="S605" s="2" t="str">
        <f>IF(F605="PTO",IF(INDEX(PTO!F:F,MATCH(_xlfn.NUMBERVALUE(HRS!C605),PTO!A:A,0),1)=HRS!G605,INDEX(PTO!G:G,MATCH(_xlfn.NUMBERVALUE(HRS!C605),PTO!A:A,0),1)),"")</f>
        <v/>
      </c>
    </row>
    <row r="606" spans="1:19" x14ac:dyDescent="0.2">
      <c r="A606" s="2" t="s">
        <v>798</v>
      </c>
      <c r="B606" s="2" t="s">
        <v>799</v>
      </c>
      <c r="C606" s="2" t="s">
        <v>2790</v>
      </c>
      <c r="D606" s="2" t="s">
        <v>2791</v>
      </c>
      <c r="E606" s="4">
        <v>44813</v>
      </c>
      <c r="F606" s="2" t="s">
        <v>3980</v>
      </c>
      <c r="G606" s="5">
        <v>0.70001000000000002</v>
      </c>
      <c r="H606" s="2" t="s">
        <v>803</v>
      </c>
      <c r="I606" s="2" t="s">
        <v>851</v>
      </c>
      <c r="J606" s="2" t="s">
        <v>852</v>
      </c>
      <c r="K606" s="2" t="s">
        <v>805</v>
      </c>
      <c r="L606" s="2" t="s">
        <v>806</v>
      </c>
      <c r="M606" s="2" t="s">
        <v>806</v>
      </c>
      <c r="N606" s="2" t="s">
        <v>807</v>
      </c>
      <c r="O606" s="2" t="s">
        <v>827</v>
      </c>
      <c r="Q606" s="2" t="s">
        <v>818</v>
      </c>
      <c r="S606" s="2" t="str">
        <f>IF(F606="PTO",IF(INDEX(PTO!F:F,MATCH(_xlfn.NUMBERVALUE(HRS!C606),PTO!A:A,0),1)=HRS!G606,INDEX(PTO!G:G,MATCH(_xlfn.NUMBERVALUE(HRS!C606),PTO!A:A,0),1)),"")</f>
        <v/>
      </c>
    </row>
    <row r="607" spans="1:19" x14ac:dyDescent="0.2">
      <c r="A607" s="2" t="s">
        <v>798</v>
      </c>
      <c r="B607" s="2" t="s">
        <v>799</v>
      </c>
      <c r="C607" s="2" t="s">
        <v>2829</v>
      </c>
      <c r="D607" s="2" t="s">
        <v>2830</v>
      </c>
      <c r="E607" s="4">
        <v>44810</v>
      </c>
      <c r="F607" s="2" t="s">
        <v>802</v>
      </c>
      <c r="G607" s="5">
        <v>7.9833299999999996</v>
      </c>
      <c r="H607" s="2" t="s">
        <v>803</v>
      </c>
      <c r="I607" s="2" t="s">
        <v>810</v>
      </c>
      <c r="J607" s="2" t="s">
        <v>191</v>
      </c>
      <c r="K607" s="2" t="s">
        <v>805</v>
      </c>
      <c r="L607" s="2" t="s">
        <v>806</v>
      </c>
      <c r="M607" s="2" t="s">
        <v>806</v>
      </c>
      <c r="N607" s="2" t="s">
        <v>807</v>
      </c>
      <c r="O607" s="2" t="s">
        <v>827</v>
      </c>
      <c r="Q607" s="2" t="s">
        <v>201</v>
      </c>
      <c r="S607" s="2" t="str">
        <f>IF(F607="PTO",IF(INDEX(PTO!F:F,MATCH(_xlfn.NUMBERVALUE(HRS!C607),PTO!A:A,0),1)=HRS!G607,INDEX(PTO!G:G,MATCH(_xlfn.NUMBERVALUE(HRS!C607),PTO!A:A,0),1)),"")</f>
        <v/>
      </c>
    </row>
    <row r="608" spans="1:19" x14ac:dyDescent="0.2">
      <c r="A608" s="2" t="s">
        <v>798</v>
      </c>
      <c r="B608" s="2" t="s">
        <v>799</v>
      </c>
      <c r="C608" s="2" t="s">
        <v>2829</v>
      </c>
      <c r="D608" s="2" t="s">
        <v>2830</v>
      </c>
      <c r="E608" s="4">
        <v>44811</v>
      </c>
      <c r="F608" s="2" t="s">
        <v>802</v>
      </c>
      <c r="G608" s="5">
        <v>4.7333299999999996</v>
      </c>
      <c r="H608" s="2" t="s">
        <v>803</v>
      </c>
      <c r="I608" s="2" t="s">
        <v>810</v>
      </c>
      <c r="J608" s="2" t="s">
        <v>191</v>
      </c>
      <c r="K608" s="2" t="s">
        <v>805</v>
      </c>
      <c r="L608" s="2" t="s">
        <v>806</v>
      </c>
      <c r="M608" s="2" t="s">
        <v>806</v>
      </c>
      <c r="N608" s="2" t="s">
        <v>807</v>
      </c>
      <c r="O608" s="2" t="s">
        <v>827</v>
      </c>
      <c r="Q608" s="2" t="s">
        <v>201</v>
      </c>
      <c r="S608" s="2" t="str">
        <f>IF(F608="PTO",IF(INDEX(PTO!F:F,MATCH(_xlfn.NUMBERVALUE(HRS!C608),PTO!A:A,0),1)=HRS!G608,INDEX(PTO!G:G,MATCH(_xlfn.NUMBERVALUE(HRS!C608),PTO!A:A,0),1)),"")</f>
        <v/>
      </c>
    </row>
    <row r="609" spans="1:19" x14ac:dyDescent="0.2">
      <c r="A609" s="2" t="s">
        <v>798</v>
      </c>
      <c r="B609" s="2" t="s">
        <v>799</v>
      </c>
      <c r="C609" s="2" t="s">
        <v>2792</v>
      </c>
      <c r="D609" s="2" t="s">
        <v>2793</v>
      </c>
      <c r="E609" s="4">
        <v>44809</v>
      </c>
      <c r="F609" s="2" t="s">
        <v>802</v>
      </c>
      <c r="G609" s="5">
        <v>8.0499899999999993</v>
      </c>
      <c r="H609" s="2" t="s">
        <v>803</v>
      </c>
      <c r="I609" s="2" t="s">
        <v>851</v>
      </c>
      <c r="J609" s="2" t="s">
        <v>852</v>
      </c>
      <c r="K609" s="2" t="s">
        <v>805</v>
      </c>
      <c r="L609" s="2" t="s">
        <v>806</v>
      </c>
      <c r="M609" s="2" t="s">
        <v>806</v>
      </c>
      <c r="N609" s="2" t="s">
        <v>807</v>
      </c>
      <c r="O609" s="2" t="s">
        <v>827</v>
      </c>
      <c r="Q609" s="2" t="s">
        <v>818</v>
      </c>
      <c r="S609" s="2" t="str">
        <f>IF(F609="PTO",IF(INDEX(PTO!F:F,MATCH(_xlfn.NUMBERVALUE(HRS!C609),PTO!A:A,0),1)=HRS!G609,INDEX(PTO!G:G,MATCH(_xlfn.NUMBERVALUE(HRS!C609),PTO!A:A,0),1)),"")</f>
        <v/>
      </c>
    </row>
    <row r="610" spans="1:19" x14ac:dyDescent="0.2">
      <c r="A610" s="2" t="s">
        <v>798</v>
      </c>
      <c r="B610" s="2" t="s">
        <v>799</v>
      </c>
      <c r="C610" s="2" t="s">
        <v>2792</v>
      </c>
      <c r="D610" s="2" t="s">
        <v>2793</v>
      </c>
      <c r="E610" s="4">
        <v>44810</v>
      </c>
      <c r="F610" s="2" t="s">
        <v>802</v>
      </c>
      <c r="G610" s="5">
        <v>8.2833199999999998</v>
      </c>
      <c r="H610" s="2" t="s">
        <v>803</v>
      </c>
      <c r="I610" s="2" t="s">
        <v>851</v>
      </c>
      <c r="J610" s="2" t="s">
        <v>852</v>
      </c>
      <c r="K610" s="2" t="s">
        <v>805</v>
      </c>
      <c r="L610" s="2" t="s">
        <v>806</v>
      </c>
      <c r="M610" s="2" t="s">
        <v>806</v>
      </c>
      <c r="N610" s="2" t="s">
        <v>807</v>
      </c>
      <c r="O610" s="2" t="s">
        <v>827</v>
      </c>
      <c r="Q610" s="2" t="s">
        <v>818</v>
      </c>
      <c r="S610" s="2" t="str">
        <f>IF(F610="PTO",IF(INDEX(PTO!F:F,MATCH(_xlfn.NUMBERVALUE(HRS!C610),PTO!A:A,0),1)=HRS!G610,INDEX(PTO!G:G,MATCH(_xlfn.NUMBERVALUE(HRS!C610),PTO!A:A,0),1)),"")</f>
        <v/>
      </c>
    </row>
    <row r="611" spans="1:19" x14ac:dyDescent="0.2">
      <c r="A611" s="2" t="s">
        <v>798</v>
      </c>
      <c r="B611" s="2" t="s">
        <v>799</v>
      </c>
      <c r="C611" s="2" t="s">
        <v>2792</v>
      </c>
      <c r="D611" s="2" t="s">
        <v>2793</v>
      </c>
      <c r="E611" s="4">
        <v>44811</v>
      </c>
      <c r="F611" s="2" t="s">
        <v>802</v>
      </c>
      <c r="G611" s="5">
        <v>9.15</v>
      </c>
      <c r="H611" s="2" t="s">
        <v>803</v>
      </c>
      <c r="I611" s="2" t="s">
        <v>851</v>
      </c>
      <c r="J611" s="2" t="s">
        <v>852</v>
      </c>
      <c r="K611" s="2" t="s">
        <v>805</v>
      </c>
      <c r="L611" s="2" t="s">
        <v>806</v>
      </c>
      <c r="M611" s="2" t="s">
        <v>806</v>
      </c>
      <c r="N611" s="2" t="s">
        <v>807</v>
      </c>
      <c r="O611" s="2" t="s">
        <v>827</v>
      </c>
      <c r="Q611" s="2" t="s">
        <v>818</v>
      </c>
      <c r="S611" s="2" t="str">
        <f>IF(F611="PTO",IF(INDEX(PTO!F:F,MATCH(_xlfn.NUMBERVALUE(HRS!C611),PTO!A:A,0),1)=HRS!G611,INDEX(PTO!G:G,MATCH(_xlfn.NUMBERVALUE(HRS!C611),PTO!A:A,0),1)),"")</f>
        <v/>
      </c>
    </row>
    <row r="612" spans="1:19" x14ac:dyDescent="0.2">
      <c r="A612" s="2" t="s">
        <v>798</v>
      </c>
      <c r="B612" s="2" t="s">
        <v>799</v>
      </c>
      <c r="C612" s="2" t="s">
        <v>2792</v>
      </c>
      <c r="D612" s="2" t="s">
        <v>2793</v>
      </c>
      <c r="E612" s="4">
        <v>44814</v>
      </c>
      <c r="F612" s="2" t="s">
        <v>802</v>
      </c>
      <c r="G612" s="5">
        <v>8.5166500000000003</v>
      </c>
      <c r="H612" s="2" t="s">
        <v>803</v>
      </c>
      <c r="I612" s="2" t="s">
        <v>851</v>
      </c>
      <c r="J612" s="2" t="s">
        <v>852</v>
      </c>
      <c r="K612" s="2" t="s">
        <v>805</v>
      </c>
      <c r="L612" s="2" t="s">
        <v>806</v>
      </c>
      <c r="M612" s="2" t="s">
        <v>806</v>
      </c>
      <c r="N612" s="2" t="s">
        <v>807</v>
      </c>
      <c r="O612" s="2" t="s">
        <v>827</v>
      </c>
      <c r="Q612" s="2" t="s">
        <v>818</v>
      </c>
      <c r="S612" s="2" t="str">
        <f>IF(F612="PTO",IF(INDEX(PTO!F:F,MATCH(_xlfn.NUMBERVALUE(HRS!C612),PTO!A:A,0),1)=HRS!G612,INDEX(PTO!G:G,MATCH(_xlfn.NUMBERVALUE(HRS!C612),PTO!A:A,0),1)),"")</f>
        <v/>
      </c>
    </row>
    <row r="613" spans="1:19" x14ac:dyDescent="0.2">
      <c r="A613" s="2" t="s">
        <v>798</v>
      </c>
      <c r="B613" s="2" t="s">
        <v>799</v>
      </c>
      <c r="C613" s="2" t="s">
        <v>2792</v>
      </c>
      <c r="D613" s="2" t="s">
        <v>2793</v>
      </c>
      <c r="E613" s="4">
        <v>44815</v>
      </c>
      <c r="F613" s="2" t="s">
        <v>802</v>
      </c>
      <c r="G613" s="5">
        <v>6.0000400000000003</v>
      </c>
      <c r="H613" s="2" t="s">
        <v>803</v>
      </c>
      <c r="I613" s="2" t="s">
        <v>851</v>
      </c>
      <c r="J613" s="2" t="s">
        <v>852</v>
      </c>
      <c r="K613" s="2" t="s">
        <v>805</v>
      </c>
      <c r="L613" s="2" t="s">
        <v>806</v>
      </c>
      <c r="M613" s="2" t="s">
        <v>806</v>
      </c>
      <c r="N613" s="2" t="s">
        <v>807</v>
      </c>
      <c r="O613" s="2" t="s">
        <v>827</v>
      </c>
      <c r="Q613" s="2" t="s">
        <v>818</v>
      </c>
      <c r="S613" s="2" t="str">
        <f>IF(F613="PTO",IF(INDEX(PTO!F:F,MATCH(_xlfn.NUMBERVALUE(HRS!C613),PTO!A:A,0),1)=HRS!G613,INDEX(PTO!G:G,MATCH(_xlfn.NUMBERVALUE(HRS!C613),PTO!A:A,0),1)),"")</f>
        <v/>
      </c>
    </row>
    <row r="614" spans="1:19" x14ac:dyDescent="0.2">
      <c r="A614" s="2" t="s">
        <v>798</v>
      </c>
      <c r="B614" s="2" t="s">
        <v>799</v>
      </c>
      <c r="C614" s="2" t="s">
        <v>2792</v>
      </c>
      <c r="D614" s="2" t="s">
        <v>2793</v>
      </c>
      <c r="E614" s="4">
        <v>44815</v>
      </c>
      <c r="F614" s="2" t="s">
        <v>3980</v>
      </c>
      <c r="G614" s="5">
        <v>1.6499600000000001</v>
      </c>
      <c r="H614" s="2" t="s">
        <v>803</v>
      </c>
      <c r="I614" s="2" t="s">
        <v>851</v>
      </c>
      <c r="J614" s="2" t="s">
        <v>852</v>
      </c>
      <c r="K614" s="2" t="s">
        <v>805</v>
      </c>
      <c r="L614" s="2" t="s">
        <v>806</v>
      </c>
      <c r="M614" s="2" t="s">
        <v>806</v>
      </c>
      <c r="N614" s="2" t="s">
        <v>807</v>
      </c>
      <c r="O614" s="2" t="s">
        <v>827</v>
      </c>
      <c r="Q614" s="2" t="s">
        <v>818</v>
      </c>
      <c r="S614" s="2" t="str">
        <f>IF(F614="PTO",IF(INDEX(PTO!F:F,MATCH(_xlfn.NUMBERVALUE(HRS!C614),PTO!A:A,0),1)=HRS!G614,INDEX(PTO!G:G,MATCH(_xlfn.NUMBERVALUE(HRS!C614),PTO!A:A,0),1)),"")</f>
        <v/>
      </c>
    </row>
    <row r="615" spans="1:19" x14ac:dyDescent="0.2">
      <c r="A615" s="2" t="s">
        <v>798</v>
      </c>
      <c r="B615" s="2" t="s">
        <v>799</v>
      </c>
      <c r="C615" s="2" t="s">
        <v>2794</v>
      </c>
      <c r="D615" s="2" t="s">
        <v>2795</v>
      </c>
      <c r="E615" s="4">
        <v>44810</v>
      </c>
      <c r="F615" s="2" t="s">
        <v>802</v>
      </c>
      <c r="G615" s="5">
        <v>10.116669999999999</v>
      </c>
      <c r="H615" s="2" t="s">
        <v>803</v>
      </c>
      <c r="I615" s="2" t="s">
        <v>810</v>
      </c>
      <c r="J615" s="2" t="s">
        <v>191</v>
      </c>
      <c r="K615" s="2" t="s">
        <v>805</v>
      </c>
      <c r="L615" s="2" t="s">
        <v>806</v>
      </c>
      <c r="M615" s="2" t="s">
        <v>806</v>
      </c>
      <c r="N615" s="2" t="s">
        <v>807</v>
      </c>
      <c r="O615" s="2" t="s">
        <v>827</v>
      </c>
      <c r="Q615" s="2" t="s">
        <v>201</v>
      </c>
      <c r="S615" s="2" t="str">
        <f>IF(F615="PTO",IF(INDEX(PTO!F:F,MATCH(_xlfn.NUMBERVALUE(HRS!C615),PTO!A:A,0),1)=HRS!G615,INDEX(PTO!G:G,MATCH(_xlfn.NUMBERVALUE(HRS!C615),PTO!A:A,0),1)),"")</f>
        <v/>
      </c>
    </row>
    <row r="616" spans="1:19" x14ac:dyDescent="0.2">
      <c r="A616" s="2" t="s">
        <v>798</v>
      </c>
      <c r="B616" s="2" t="s">
        <v>799</v>
      </c>
      <c r="C616" s="2" t="s">
        <v>2794</v>
      </c>
      <c r="D616" s="2" t="s">
        <v>2795</v>
      </c>
      <c r="E616" s="4">
        <v>44811</v>
      </c>
      <c r="F616" s="2" t="s">
        <v>802</v>
      </c>
      <c r="G616" s="5">
        <v>8.2833400000000008</v>
      </c>
      <c r="H616" s="2" t="s">
        <v>803</v>
      </c>
      <c r="I616" s="2" t="s">
        <v>810</v>
      </c>
      <c r="J616" s="2" t="s">
        <v>191</v>
      </c>
      <c r="K616" s="2" t="s">
        <v>805</v>
      </c>
      <c r="L616" s="2" t="s">
        <v>806</v>
      </c>
      <c r="M616" s="2" t="s">
        <v>806</v>
      </c>
      <c r="N616" s="2" t="s">
        <v>807</v>
      </c>
      <c r="O616" s="2" t="s">
        <v>827</v>
      </c>
      <c r="Q616" s="2" t="s">
        <v>201</v>
      </c>
      <c r="S616" s="2" t="str">
        <f>IF(F616="PTO",IF(INDEX(PTO!F:F,MATCH(_xlfn.NUMBERVALUE(HRS!C616),PTO!A:A,0),1)=HRS!G616,INDEX(PTO!G:G,MATCH(_xlfn.NUMBERVALUE(HRS!C616),PTO!A:A,0),1)),"")</f>
        <v/>
      </c>
    </row>
    <row r="617" spans="1:19" x14ac:dyDescent="0.2">
      <c r="A617" s="2" t="s">
        <v>798</v>
      </c>
      <c r="B617" s="2" t="s">
        <v>799</v>
      </c>
      <c r="C617" s="2" t="s">
        <v>2794</v>
      </c>
      <c r="D617" s="2" t="s">
        <v>2795</v>
      </c>
      <c r="E617" s="4">
        <v>44812</v>
      </c>
      <c r="F617" s="2" t="s">
        <v>802</v>
      </c>
      <c r="G617" s="5">
        <v>9.5666700000000002</v>
      </c>
      <c r="H617" s="2" t="s">
        <v>803</v>
      </c>
      <c r="I617" s="2" t="s">
        <v>810</v>
      </c>
      <c r="J617" s="2" t="s">
        <v>191</v>
      </c>
      <c r="K617" s="2" t="s">
        <v>805</v>
      </c>
      <c r="L617" s="2" t="s">
        <v>806</v>
      </c>
      <c r="M617" s="2" t="s">
        <v>806</v>
      </c>
      <c r="N617" s="2" t="s">
        <v>807</v>
      </c>
      <c r="O617" s="2" t="s">
        <v>827</v>
      </c>
      <c r="Q617" s="2" t="s">
        <v>201</v>
      </c>
      <c r="S617" s="2" t="str">
        <f>IF(F617="PTO",IF(INDEX(PTO!F:F,MATCH(_xlfn.NUMBERVALUE(HRS!C617),PTO!A:A,0),1)=HRS!G617,INDEX(PTO!G:G,MATCH(_xlfn.NUMBERVALUE(HRS!C617),PTO!A:A,0),1)),"")</f>
        <v/>
      </c>
    </row>
    <row r="618" spans="1:19" x14ac:dyDescent="0.2">
      <c r="A618" s="2" t="s">
        <v>798</v>
      </c>
      <c r="B618" s="2" t="s">
        <v>799</v>
      </c>
      <c r="C618" s="2" t="s">
        <v>2794</v>
      </c>
      <c r="D618" s="2" t="s">
        <v>2795</v>
      </c>
      <c r="E618" s="4">
        <v>44813</v>
      </c>
      <c r="F618" s="2" t="s">
        <v>802</v>
      </c>
      <c r="G618" s="5">
        <v>9.0333299999999994</v>
      </c>
      <c r="H618" s="2" t="s">
        <v>803</v>
      </c>
      <c r="I618" s="2" t="s">
        <v>810</v>
      </c>
      <c r="J618" s="2" t="s">
        <v>191</v>
      </c>
      <c r="K618" s="2" t="s">
        <v>805</v>
      </c>
      <c r="L618" s="2" t="s">
        <v>806</v>
      </c>
      <c r="M618" s="2" t="s">
        <v>806</v>
      </c>
      <c r="N618" s="2" t="s">
        <v>807</v>
      </c>
      <c r="O618" s="2" t="s">
        <v>827</v>
      </c>
      <c r="Q618" s="2" t="s">
        <v>201</v>
      </c>
      <c r="S618" s="2" t="str">
        <f>IF(F618="PTO",IF(INDEX(PTO!F:F,MATCH(_xlfn.NUMBERVALUE(HRS!C618),PTO!A:A,0),1)=HRS!G618,INDEX(PTO!G:G,MATCH(_xlfn.NUMBERVALUE(HRS!C618),PTO!A:A,0),1)),"")</f>
        <v/>
      </c>
    </row>
    <row r="619" spans="1:19" x14ac:dyDescent="0.2">
      <c r="A619" s="2" t="s">
        <v>798</v>
      </c>
      <c r="B619" s="2" t="s">
        <v>799</v>
      </c>
      <c r="C619" s="2" t="s">
        <v>2983</v>
      </c>
      <c r="D619" s="2" t="s">
        <v>2984</v>
      </c>
      <c r="E619" s="4">
        <v>44809</v>
      </c>
      <c r="F619" s="2" t="s">
        <v>802</v>
      </c>
      <c r="G619" s="5">
        <v>8.0833200000000005</v>
      </c>
      <c r="H619" s="2" t="s">
        <v>803</v>
      </c>
      <c r="I619" s="2" t="s">
        <v>815</v>
      </c>
      <c r="J619" s="2" t="s">
        <v>816</v>
      </c>
      <c r="K619" s="2" t="s">
        <v>805</v>
      </c>
      <c r="L619" s="2" t="s">
        <v>806</v>
      </c>
      <c r="M619" s="2" t="s">
        <v>806</v>
      </c>
      <c r="N619" s="2" t="s">
        <v>807</v>
      </c>
      <c r="O619" s="2" t="s">
        <v>827</v>
      </c>
      <c r="Q619" s="2" t="s">
        <v>818</v>
      </c>
      <c r="S619" s="2" t="str">
        <f>IF(F619="PTO",IF(INDEX(PTO!F:F,MATCH(_xlfn.NUMBERVALUE(HRS!C619),PTO!A:A,0),1)=HRS!G619,INDEX(PTO!G:G,MATCH(_xlfn.NUMBERVALUE(HRS!C619),PTO!A:A,0),1)),"")</f>
        <v/>
      </c>
    </row>
    <row r="620" spans="1:19" x14ac:dyDescent="0.2">
      <c r="A620" s="2" t="s">
        <v>798</v>
      </c>
      <c r="B620" s="2" t="s">
        <v>799</v>
      </c>
      <c r="C620" s="2" t="s">
        <v>2983</v>
      </c>
      <c r="D620" s="2" t="s">
        <v>2984</v>
      </c>
      <c r="E620" s="4">
        <v>44810</v>
      </c>
      <c r="F620" s="2" t="s">
        <v>802</v>
      </c>
      <c r="G620" s="5">
        <v>7.8666600000000004</v>
      </c>
      <c r="H620" s="2" t="s">
        <v>803</v>
      </c>
      <c r="I620" s="2" t="s">
        <v>815</v>
      </c>
      <c r="J620" s="2" t="s">
        <v>816</v>
      </c>
      <c r="K620" s="2" t="s">
        <v>805</v>
      </c>
      <c r="L620" s="2" t="s">
        <v>806</v>
      </c>
      <c r="M620" s="2" t="s">
        <v>806</v>
      </c>
      <c r="N620" s="2" t="s">
        <v>807</v>
      </c>
      <c r="O620" s="2" t="s">
        <v>827</v>
      </c>
      <c r="Q620" s="2" t="s">
        <v>818</v>
      </c>
      <c r="S620" s="2" t="str">
        <f>IF(F620="PTO",IF(INDEX(PTO!F:F,MATCH(_xlfn.NUMBERVALUE(HRS!C620),PTO!A:A,0),1)=HRS!G620,INDEX(PTO!G:G,MATCH(_xlfn.NUMBERVALUE(HRS!C620),PTO!A:A,0),1)),"")</f>
        <v/>
      </c>
    </row>
    <row r="621" spans="1:19" x14ac:dyDescent="0.2">
      <c r="A621" s="2" t="s">
        <v>798</v>
      </c>
      <c r="B621" s="2" t="s">
        <v>799</v>
      </c>
      <c r="C621" s="2" t="s">
        <v>2983</v>
      </c>
      <c r="D621" s="2" t="s">
        <v>2984</v>
      </c>
      <c r="E621" s="4">
        <v>44811</v>
      </c>
      <c r="F621" s="2" t="s">
        <v>802</v>
      </c>
      <c r="G621" s="5">
        <v>8.0333299999999994</v>
      </c>
      <c r="H621" s="2" t="s">
        <v>803</v>
      </c>
      <c r="I621" s="2" t="s">
        <v>815</v>
      </c>
      <c r="J621" s="2" t="s">
        <v>816</v>
      </c>
      <c r="K621" s="2" t="s">
        <v>805</v>
      </c>
      <c r="L621" s="2" t="s">
        <v>806</v>
      </c>
      <c r="M621" s="2" t="s">
        <v>806</v>
      </c>
      <c r="N621" s="2" t="s">
        <v>807</v>
      </c>
      <c r="O621" s="2" t="s">
        <v>827</v>
      </c>
      <c r="Q621" s="2" t="s">
        <v>818</v>
      </c>
      <c r="S621" s="2" t="str">
        <f>IF(F621="PTO",IF(INDEX(PTO!F:F,MATCH(_xlfn.NUMBERVALUE(HRS!C621),PTO!A:A,0),1)=HRS!G621,INDEX(PTO!G:G,MATCH(_xlfn.NUMBERVALUE(HRS!C621),PTO!A:A,0),1)),"")</f>
        <v/>
      </c>
    </row>
    <row r="622" spans="1:19" x14ac:dyDescent="0.2">
      <c r="A622" s="2" t="s">
        <v>798</v>
      </c>
      <c r="B622" s="2" t="s">
        <v>799</v>
      </c>
      <c r="C622" s="2" t="s">
        <v>2983</v>
      </c>
      <c r="D622" s="2" t="s">
        <v>2984</v>
      </c>
      <c r="E622" s="4">
        <v>44812</v>
      </c>
      <c r="F622" s="2" t="s">
        <v>802</v>
      </c>
      <c r="G622" s="5">
        <v>5.1000100000000002</v>
      </c>
      <c r="H622" s="2" t="s">
        <v>803</v>
      </c>
      <c r="I622" s="2" t="s">
        <v>815</v>
      </c>
      <c r="J622" s="2" t="s">
        <v>816</v>
      </c>
      <c r="K622" s="2" t="s">
        <v>805</v>
      </c>
      <c r="L622" s="2" t="s">
        <v>806</v>
      </c>
      <c r="M622" s="2" t="s">
        <v>806</v>
      </c>
      <c r="N622" s="2" t="s">
        <v>807</v>
      </c>
      <c r="O622" s="2" t="s">
        <v>827</v>
      </c>
      <c r="Q622" s="2" t="s">
        <v>818</v>
      </c>
      <c r="S622" s="2" t="str">
        <f>IF(F622="PTO",IF(INDEX(PTO!F:F,MATCH(_xlfn.NUMBERVALUE(HRS!C622),PTO!A:A,0),1)=HRS!G622,INDEX(PTO!G:G,MATCH(_xlfn.NUMBERVALUE(HRS!C622),PTO!A:A,0),1)),"")</f>
        <v/>
      </c>
    </row>
    <row r="623" spans="1:19" x14ac:dyDescent="0.2">
      <c r="A623" s="2" t="s">
        <v>798</v>
      </c>
      <c r="B623" s="2" t="s">
        <v>799</v>
      </c>
      <c r="C623" s="2" t="s">
        <v>2983</v>
      </c>
      <c r="D623" s="2" t="s">
        <v>2984</v>
      </c>
      <c r="E623" s="4">
        <v>44814</v>
      </c>
      <c r="F623" s="2" t="s">
        <v>802</v>
      </c>
      <c r="G623" s="5">
        <v>2.73333</v>
      </c>
      <c r="H623" s="2" t="s">
        <v>803</v>
      </c>
      <c r="I623" s="2" t="s">
        <v>815</v>
      </c>
      <c r="J623" s="2" t="s">
        <v>816</v>
      </c>
      <c r="K623" s="2" t="s">
        <v>805</v>
      </c>
      <c r="L623" s="2" t="s">
        <v>806</v>
      </c>
      <c r="M623" s="2" t="s">
        <v>806</v>
      </c>
      <c r="N623" s="2" t="s">
        <v>807</v>
      </c>
      <c r="O623" s="2" t="s">
        <v>827</v>
      </c>
      <c r="Q623" s="2" t="s">
        <v>818</v>
      </c>
      <c r="S623" s="2" t="str">
        <f>IF(F623="PTO",IF(INDEX(PTO!F:F,MATCH(_xlfn.NUMBERVALUE(HRS!C623),PTO!A:A,0),1)=HRS!G623,INDEX(PTO!G:G,MATCH(_xlfn.NUMBERVALUE(HRS!C623),PTO!A:A,0),1)),"")</f>
        <v/>
      </c>
    </row>
    <row r="624" spans="1:19" x14ac:dyDescent="0.2">
      <c r="A624" s="2" t="s">
        <v>798</v>
      </c>
      <c r="B624" s="2" t="s">
        <v>799</v>
      </c>
      <c r="C624" s="2" t="s">
        <v>2983</v>
      </c>
      <c r="D624" s="2" t="s">
        <v>2984</v>
      </c>
      <c r="E624" s="4">
        <v>44815</v>
      </c>
      <c r="F624" s="2" t="s">
        <v>802</v>
      </c>
      <c r="G624" s="5">
        <v>8.1666600000000003</v>
      </c>
      <c r="H624" s="2" t="s">
        <v>803</v>
      </c>
      <c r="I624" s="2" t="s">
        <v>815</v>
      </c>
      <c r="J624" s="2" t="s">
        <v>816</v>
      </c>
      <c r="K624" s="2" t="s">
        <v>805</v>
      </c>
      <c r="L624" s="2" t="s">
        <v>806</v>
      </c>
      <c r="M624" s="2" t="s">
        <v>806</v>
      </c>
      <c r="N624" s="2" t="s">
        <v>807</v>
      </c>
      <c r="O624" s="2" t="s">
        <v>827</v>
      </c>
      <c r="Q624" s="2" t="s">
        <v>818</v>
      </c>
      <c r="S624" s="2" t="str">
        <f>IF(F624="PTO",IF(INDEX(PTO!F:F,MATCH(_xlfn.NUMBERVALUE(HRS!C624),PTO!A:A,0),1)=HRS!G624,INDEX(PTO!G:G,MATCH(_xlfn.NUMBERVALUE(HRS!C624),PTO!A:A,0),1)),"")</f>
        <v/>
      </c>
    </row>
    <row r="625" spans="1:19" x14ac:dyDescent="0.2">
      <c r="A625" s="2" t="s">
        <v>798</v>
      </c>
      <c r="B625" s="2" t="s">
        <v>799</v>
      </c>
      <c r="C625" s="2" t="s">
        <v>3557</v>
      </c>
      <c r="D625" s="2" t="s">
        <v>2940</v>
      </c>
      <c r="E625" s="4">
        <v>44810</v>
      </c>
      <c r="F625" s="2" t="s">
        <v>802</v>
      </c>
      <c r="G625" s="5">
        <v>6.9166699999999999</v>
      </c>
      <c r="H625" s="2" t="s">
        <v>803</v>
      </c>
      <c r="I625" s="2" t="s">
        <v>815</v>
      </c>
      <c r="J625" s="2" t="s">
        <v>816</v>
      </c>
      <c r="K625" s="2" t="s">
        <v>805</v>
      </c>
      <c r="L625" s="2" t="s">
        <v>806</v>
      </c>
      <c r="M625" s="2" t="s">
        <v>806</v>
      </c>
      <c r="N625" s="2" t="s">
        <v>807</v>
      </c>
      <c r="O625" s="2" t="s">
        <v>827</v>
      </c>
      <c r="Q625" s="2" t="s">
        <v>818</v>
      </c>
      <c r="S625" s="2" t="str">
        <f>IF(F625="PTO",IF(INDEX(PTO!F:F,MATCH(_xlfn.NUMBERVALUE(HRS!C625),PTO!A:A,0),1)=HRS!G625,INDEX(PTO!G:G,MATCH(_xlfn.NUMBERVALUE(HRS!C625),PTO!A:A,0),1)),"")</f>
        <v/>
      </c>
    </row>
    <row r="626" spans="1:19" x14ac:dyDescent="0.2">
      <c r="A626" s="2" t="s">
        <v>798</v>
      </c>
      <c r="B626" s="2" t="s">
        <v>799</v>
      </c>
      <c r="C626" s="2" t="s">
        <v>3557</v>
      </c>
      <c r="D626" s="2" t="s">
        <v>2940</v>
      </c>
      <c r="E626" s="4">
        <v>44811</v>
      </c>
      <c r="F626" s="2" t="s">
        <v>802</v>
      </c>
      <c r="G626" s="5">
        <v>8.0333299999999994</v>
      </c>
      <c r="H626" s="2" t="s">
        <v>803</v>
      </c>
      <c r="I626" s="2" t="s">
        <v>815</v>
      </c>
      <c r="J626" s="2" t="s">
        <v>816</v>
      </c>
      <c r="K626" s="2" t="s">
        <v>805</v>
      </c>
      <c r="L626" s="2" t="s">
        <v>806</v>
      </c>
      <c r="M626" s="2" t="s">
        <v>806</v>
      </c>
      <c r="N626" s="2" t="s">
        <v>807</v>
      </c>
      <c r="O626" s="2" t="s">
        <v>827</v>
      </c>
      <c r="Q626" s="2" t="s">
        <v>818</v>
      </c>
      <c r="S626" s="2" t="str">
        <f>IF(F626="PTO",IF(INDEX(PTO!F:F,MATCH(_xlfn.NUMBERVALUE(HRS!C626),PTO!A:A,0),1)=HRS!G626,INDEX(PTO!G:G,MATCH(_xlfn.NUMBERVALUE(HRS!C626),PTO!A:A,0),1)),"")</f>
        <v/>
      </c>
    </row>
    <row r="627" spans="1:19" x14ac:dyDescent="0.2">
      <c r="A627" s="2" t="s">
        <v>798</v>
      </c>
      <c r="B627" s="2" t="s">
        <v>799</v>
      </c>
      <c r="C627" s="2" t="s">
        <v>3557</v>
      </c>
      <c r="D627" s="2" t="s">
        <v>2940</v>
      </c>
      <c r="E627" s="4">
        <v>44812</v>
      </c>
      <c r="F627" s="2" t="s">
        <v>802</v>
      </c>
      <c r="G627" s="5">
        <v>8.2833299999999994</v>
      </c>
      <c r="H627" s="2" t="s">
        <v>803</v>
      </c>
      <c r="I627" s="2" t="s">
        <v>815</v>
      </c>
      <c r="J627" s="2" t="s">
        <v>816</v>
      </c>
      <c r="K627" s="2" t="s">
        <v>805</v>
      </c>
      <c r="L627" s="2" t="s">
        <v>806</v>
      </c>
      <c r="M627" s="2" t="s">
        <v>806</v>
      </c>
      <c r="N627" s="2" t="s">
        <v>807</v>
      </c>
      <c r="O627" s="2" t="s">
        <v>827</v>
      </c>
      <c r="Q627" s="2" t="s">
        <v>818</v>
      </c>
      <c r="S627" s="2" t="str">
        <f>IF(F627="PTO",IF(INDEX(PTO!F:F,MATCH(_xlfn.NUMBERVALUE(HRS!C627),PTO!A:A,0),1)=HRS!G627,INDEX(PTO!G:G,MATCH(_xlfn.NUMBERVALUE(HRS!C627),PTO!A:A,0),1)),"")</f>
        <v/>
      </c>
    </row>
    <row r="628" spans="1:19" x14ac:dyDescent="0.2">
      <c r="A628" s="2" t="s">
        <v>798</v>
      </c>
      <c r="B628" s="2" t="s">
        <v>799</v>
      </c>
      <c r="C628" s="2" t="s">
        <v>3557</v>
      </c>
      <c r="D628" s="2" t="s">
        <v>2940</v>
      </c>
      <c r="E628" s="4">
        <v>44813</v>
      </c>
      <c r="F628" s="2" t="s">
        <v>802</v>
      </c>
      <c r="G628" s="5">
        <v>8.1</v>
      </c>
      <c r="H628" s="2" t="s">
        <v>803</v>
      </c>
      <c r="I628" s="2" t="s">
        <v>815</v>
      </c>
      <c r="J628" s="2" t="s">
        <v>816</v>
      </c>
      <c r="K628" s="2" t="s">
        <v>805</v>
      </c>
      <c r="L628" s="2" t="s">
        <v>806</v>
      </c>
      <c r="M628" s="2" t="s">
        <v>806</v>
      </c>
      <c r="N628" s="2" t="s">
        <v>807</v>
      </c>
      <c r="O628" s="2" t="s">
        <v>827</v>
      </c>
      <c r="Q628" s="2" t="s">
        <v>818</v>
      </c>
      <c r="S628" s="2" t="str">
        <f>IF(F628="PTO",IF(INDEX(PTO!F:F,MATCH(_xlfn.NUMBERVALUE(HRS!C628),PTO!A:A,0),1)=HRS!G628,INDEX(PTO!G:G,MATCH(_xlfn.NUMBERVALUE(HRS!C628),PTO!A:A,0),1)),"")</f>
        <v/>
      </c>
    </row>
    <row r="629" spans="1:19" x14ac:dyDescent="0.2">
      <c r="A629" s="2" t="s">
        <v>798</v>
      </c>
      <c r="B629" s="2" t="s">
        <v>799</v>
      </c>
      <c r="C629" s="2" t="s">
        <v>3557</v>
      </c>
      <c r="D629" s="2" t="s">
        <v>2940</v>
      </c>
      <c r="E629" s="4">
        <v>44814</v>
      </c>
      <c r="F629" s="2" t="s">
        <v>802</v>
      </c>
      <c r="G629" s="5">
        <v>8.0833399999999997</v>
      </c>
      <c r="H629" s="2" t="s">
        <v>803</v>
      </c>
      <c r="I629" s="2" t="s">
        <v>815</v>
      </c>
      <c r="J629" s="2" t="s">
        <v>816</v>
      </c>
      <c r="K629" s="2" t="s">
        <v>805</v>
      </c>
      <c r="L629" s="2" t="s">
        <v>806</v>
      </c>
      <c r="M629" s="2" t="s">
        <v>806</v>
      </c>
      <c r="N629" s="2" t="s">
        <v>807</v>
      </c>
      <c r="O629" s="2" t="s">
        <v>827</v>
      </c>
      <c r="Q629" s="2" t="s">
        <v>818</v>
      </c>
      <c r="S629" s="2" t="str">
        <f>IF(F629="PTO",IF(INDEX(PTO!F:F,MATCH(_xlfn.NUMBERVALUE(HRS!C629),PTO!A:A,0),1)=HRS!G629,INDEX(PTO!G:G,MATCH(_xlfn.NUMBERVALUE(HRS!C629),PTO!A:A,0),1)),"")</f>
        <v/>
      </c>
    </row>
    <row r="630" spans="1:19" x14ac:dyDescent="0.2">
      <c r="A630" s="2" t="s">
        <v>798</v>
      </c>
      <c r="B630" s="2" t="s">
        <v>799</v>
      </c>
      <c r="C630" s="2" t="s">
        <v>3557</v>
      </c>
      <c r="D630" s="2" t="s">
        <v>2940</v>
      </c>
      <c r="E630" s="4">
        <v>44815</v>
      </c>
      <c r="F630" s="2" t="s">
        <v>802</v>
      </c>
      <c r="G630" s="5">
        <v>0.58333000000000002</v>
      </c>
      <c r="H630" s="2" t="s">
        <v>803</v>
      </c>
      <c r="I630" s="2" t="s">
        <v>815</v>
      </c>
      <c r="J630" s="2" t="s">
        <v>816</v>
      </c>
      <c r="K630" s="2" t="s">
        <v>805</v>
      </c>
      <c r="L630" s="2" t="s">
        <v>806</v>
      </c>
      <c r="M630" s="2" t="s">
        <v>806</v>
      </c>
      <c r="N630" s="2" t="s">
        <v>807</v>
      </c>
      <c r="O630" s="2" t="s">
        <v>827</v>
      </c>
      <c r="Q630" s="2" t="s">
        <v>818</v>
      </c>
      <c r="S630" s="2" t="str">
        <f>IF(F630="PTO",IF(INDEX(PTO!F:F,MATCH(_xlfn.NUMBERVALUE(HRS!C630),PTO!A:A,0),1)=HRS!G630,INDEX(PTO!G:G,MATCH(_xlfn.NUMBERVALUE(HRS!C630),PTO!A:A,0),1)),"")</f>
        <v/>
      </c>
    </row>
    <row r="631" spans="1:19" x14ac:dyDescent="0.2">
      <c r="A631" s="2" t="s">
        <v>798</v>
      </c>
      <c r="B631" s="2" t="s">
        <v>799</v>
      </c>
      <c r="C631" s="2" t="s">
        <v>3557</v>
      </c>
      <c r="D631" s="2" t="s">
        <v>2940</v>
      </c>
      <c r="E631" s="4">
        <v>44815</v>
      </c>
      <c r="F631" s="2" t="s">
        <v>3980</v>
      </c>
      <c r="G631" s="5">
        <v>0.43334</v>
      </c>
      <c r="H631" s="2" t="s">
        <v>803</v>
      </c>
      <c r="I631" s="2" t="s">
        <v>815</v>
      </c>
      <c r="J631" s="2" t="s">
        <v>816</v>
      </c>
      <c r="K631" s="2" t="s">
        <v>805</v>
      </c>
      <c r="L631" s="2" t="s">
        <v>806</v>
      </c>
      <c r="M631" s="2" t="s">
        <v>806</v>
      </c>
      <c r="N631" s="2" t="s">
        <v>807</v>
      </c>
      <c r="O631" s="2" t="s">
        <v>827</v>
      </c>
      <c r="Q631" s="2" t="s">
        <v>818</v>
      </c>
      <c r="S631" s="2" t="str">
        <f>IF(F631="PTO",IF(INDEX(PTO!F:F,MATCH(_xlfn.NUMBERVALUE(HRS!C631),PTO!A:A,0),1)=HRS!G631,INDEX(PTO!G:G,MATCH(_xlfn.NUMBERVALUE(HRS!C631),PTO!A:A,0),1)),"")</f>
        <v/>
      </c>
    </row>
    <row r="632" spans="1:19" x14ac:dyDescent="0.2">
      <c r="A632" s="2" t="s">
        <v>798</v>
      </c>
      <c r="B632" s="2" t="s">
        <v>799</v>
      </c>
      <c r="C632" s="2" t="s">
        <v>2941</v>
      </c>
      <c r="D632" s="2" t="s">
        <v>2942</v>
      </c>
      <c r="E632" s="4">
        <v>44809</v>
      </c>
      <c r="F632" s="2" t="s">
        <v>802</v>
      </c>
      <c r="G632" s="5">
        <v>6.1666699999999999</v>
      </c>
      <c r="H632" s="2" t="s">
        <v>803</v>
      </c>
      <c r="I632" s="2" t="s">
        <v>815</v>
      </c>
      <c r="J632" s="2" t="s">
        <v>816</v>
      </c>
      <c r="K632" s="2" t="s">
        <v>805</v>
      </c>
      <c r="L632" s="2" t="s">
        <v>806</v>
      </c>
      <c r="M632" s="2" t="s">
        <v>806</v>
      </c>
      <c r="N632" s="2" t="s">
        <v>807</v>
      </c>
      <c r="O632" s="2" t="s">
        <v>827</v>
      </c>
      <c r="Q632" s="2" t="s">
        <v>818</v>
      </c>
      <c r="S632" s="2" t="str">
        <f>IF(F632="PTO",IF(INDEX(PTO!F:F,MATCH(_xlfn.NUMBERVALUE(HRS!C632),PTO!A:A,0),1)=HRS!G632,INDEX(PTO!G:G,MATCH(_xlfn.NUMBERVALUE(HRS!C632),PTO!A:A,0),1)),"")</f>
        <v/>
      </c>
    </row>
    <row r="633" spans="1:19" x14ac:dyDescent="0.2">
      <c r="A633" s="2" t="s">
        <v>798</v>
      </c>
      <c r="B633" s="2" t="s">
        <v>799</v>
      </c>
      <c r="C633" s="2" t="s">
        <v>2941</v>
      </c>
      <c r="D633" s="2" t="s">
        <v>2942</v>
      </c>
      <c r="E633" s="4">
        <v>44810</v>
      </c>
      <c r="F633" s="2" t="s">
        <v>802</v>
      </c>
      <c r="G633" s="5">
        <v>9.4166699999999999</v>
      </c>
      <c r="H633" s="2" t="s">
        <v>803</v>
      </c>
      <c r="I633" s="2" t="s">
        <v>815</v>
      </c>
      <c r="J633" s="2" t="s">
        <v>816</v>
      </c>
      <c r="K633" s="2" t="s">
        <v>805</v>
      </c>
      <c r="L633" s="2" t="s">
        <v>806</v>
      </c>
      <c r="M633" s="2" t="s">
        <v>806</v>
      </c>
      <c r="N633" s="2" t="s">
        <v>807</v>
      </c>
      <c r="O633" s="2" t="s">
        <v>827</v>
      </c>
      <c r="Q633" s="2" t="s">
        <v>818</v>
      </c>
      <c r="S633" s="2" t="str">
        <f>IF(F633="PTO",IF(INDEX(PTO!F:F,MATCH(_xlfn.NUMBERVALUE(HRS!C633),PTO!A:A,0),1)=HRS!G633,INDEX(PTO!G:G,MATCH(_xlfn.NUMBERVALUE(HRS!C633),PTO!A:A,0),1)),"")</f>
        <v/>
      </c>
    </row>
    <row r="634" spans="1:19" x14ac:dyDescent="0.2">
      <c r="A634" s="2" t="s">
        <v>798</v>
      </c>
      <c r="B634" s="2" t="s">
        <v>799</v>
      </c>
      <c r="C634" s="2" t="s">
        <v>2941</v>
      </c>
      <c r="D634" s="2" t="s">
        <v>2942</v>
      </c>
      <c r="E634" s="4">
        <v>44811</v>
      </c>
      <c r="F634" s="2" t="s">
        <v>802</v>
      </c>
      <c r="G634" s="5">
        <v>8.0666700000000002</v>
      </c>
      <c r="H634" s="2" t="s">
        <v>803</v>
      </c>
      <c r="I634" s="2" t="s">
        <v>815</v>
      </c>
      <c r="J634" s="2" t="s">
        <v>816</v>
      </c>
      <c r="K634" s="2" t="s">
        <v>805</v>
      </c>
      <c r="L634" s="2" t="s">
        <v>806</v>
      </c>
      <c r="M634" s="2" t="s">
        <v>806</v>
      </c>
      <c r="N634" s="2" t="s">
        <v>807</v>
      </c>
      <c r="O634" s="2" t="s">
        <v>827</v>
      </c>
      <c r="Q634" s="2" t="s">
        <v>818</v>
      </c>
      <c r="S634" s="2" t="str">
        <f>IF(F634="PTO",IF(INDEX(PTO!F:F,MATCH(_xlfn.NUMBERVALUE(HRS!C634),PTO!A:A,0),1)=HRS!G634,INDEX(PTO!G:G,MATCH(_xlfn.NUMBERVALUE(HRS!C634),PTO!A:A,0),1)),"")</f>
        <v/>
      </c>
    </row>
    <row r="635" spans="1:19" x14ac:dyDescent="0.2">
      <c r="A635" s="2" t="s">
        <v>798</v>
      </c>
      <c r="B635" s="2" t="s">
        <v>799</v>
      </c>
      <c r="C635" s="2" t="s">
        <v>2941</v>
      </c>
      <c r="D635" s="2" t="s">
        <v>2942</v>
      </c>
      <c r="E635" s="4">
        <v>44812</v>
      </c>
      <c r="F635" s="2" t="s">
        <v>802</v>
      </c>
      <c r="G635" s="5">
        <v>4.9500099999999998</v>
      </c>
      <c r="H635" s="2" t="s">
        <v>803</v>
      </c>
      <c r="I635" s="2" t="s">
        <v>815</v>
      </c>
      <c r="J635" s="2" t="s">
        <v>816</v>
      </c>
      <c r="K635" s="2" t="s">
        <v>805</v>
      </c>
      <c r="L635" s="2" t="s">
        <v>806</v>
      </c>
      <c r="M635" s="2" t="s">
        <v>806</v>
      </c>
      <c r="N635" s="2" t="s">
        <v>807</v>
      </c>
      <c r="O635" s="2" t="s">
        <v>827</v>
      </c>
      <c r="Q635" s="2" t="s">
        <v>818</v>
      </c>
      <c r="S635" s="2" t="str">
        <f>IF(F635="PTO",IF(INDEX(PTO!F:F,MATCH(_xlfn.NUMBERVALUE(HRS!C635),PTO!A:A,0),1)=HRS!G635,INDEX(PTO!G:G,MATCH(_xlfn.NUMBERVALUE(HRS!C635),PTO!A:A,0),1)),"")</f>
        <v/>
      </c>
    </row>
    <row r="636" spans="1:19" x14ac:dyDescent="0.2">
      <c r="A636" s="2" t="s">
        <v>798</v>
      </c>
      <c r="B636" s="2" t="s">
        <v>799</v>
      </c>
      <c r="C636" s="2" t="s">
        <v>2941</v>
      </c>
      <c r="D636" s="2" t="s">
        <v>2942</v>
      </c>
      <c r="E636" s="4">
        <v>44814</v>
      </c>
      <c r="F636" s="2" t="s">
        <v>802</v>
      </c>
      <c r="G636" s="5">
        <v>3.0833300000000001</v>
      </c>
      <c r="H636" s="2" t="s">
        <v>803</v>
      </c>
      <c r="I636" s="2" t="s">
        <v>815</v>
      </c>
      <c r="J636" s="2" t="s">
        <v>816</v>
      </c>
      <c r="K636" s="2" t="s">
        <v>805</v>
      </c>
      <c r="L636" s="2" t="s">
        <v>806</v>
      </c>
      <c r="M636" s="2" t="s">
        <v>806</v>
      </c>
      <c r="N636" s="2" t="s">
        <v>807</v>
      </c>
      <c r="O636" s="2" t="s">
        <v>827</v>
      </c>
      <c r="Q636" s="2" t="s">
        <v>818</v>
      </c>
      <c r="S636" s="2" t="str">
        <f>IF(F636="PTO",IF(INDEX(PTO!F:F,MATCH(_xlfn.NUMBERVALUE(HRS!C636),PTO!A:A,0),1)=HRS!G636,INDEX(PTO!G:G,MATCH(_xlfn.NUMBERVALUE(HRS!C636),PTO!A:A,0),1)),"")</f>
        <v/>
      </c>
    </row>
    <row r="637" spans="1:19" x14ac:dyDescent="0.2">
      <c r="A637" s="2" t="s">
        <v>798</v>
      </c>
      <c r="B637" s="2" t="s">
        <v>799</v>
      </c>
      <c r="C637" s="2" t="s">
        <v>2941</v>
      </c>
      <c r="D637" s="2" t="s">
        <v>2942</v>
      </c>
      <c r="E637" s="4">
        <v>44815</v>
      </c>
      <c r="F637" s="2" t="s">
        <v>802</v>
      </c>
      <c r="G637" s="5">
        <v>7.8333399999999997</v>
      </c>
      <c r="H637" s="2" t="s">
        <v>803</v>
      </c>
      <c r="I637" s="2" t="s">
        <v>815</v>
      </c>
      <c r="J637" s="2" t="s">
        <v>816</v>
      </c>
      <c r="K637" s="2" t="s">
        <v>805</v>
      </c>
      <c r="L637" s="2" t="s">
        <v>806</v>
      </c>
      <c r="M637" s="2" t="s">
        <v>806</v>
      </c>
      <c r="N637" s="2" t="s">
        <v>807</v>
      </c>
      <c r="O637" s="2" t="s">
        <v>827</v>
      </c>
      <c r="Q637" s="2" t="s">
        <v>818</v>
      </c>
      <c r="S637" s="2" t="str">
        <f>IF(F637="PTO",IF(INDEX(PTO!F:F,MATCH(_xlfn.NUMBERVALUE(HRS!C637),PTO!A:A,0),1)=HRS!G637,INDEX(PTO!G:G,MATCH(_xlfn.NUMBERVALUE(HRS!C637),PTO!A:A,0),1)),"")</f>
        <v/>
      </c>
    </row>
    <row r="638" spans="1:19" x14ac:dyDescent="0.2">
      <c r="A638" s="2" t="s">
        <v>798</v>
      </c>
      <c r="B638" s="2" t="s">
        <v>799</v>
      </c>
      <c r="C638" s="2" t="s">
        <v>2985</v>
      </c>
      <c r="D638" s="2" t="s">
        <v>2986</v>
      </c>
      <c r="E638" s="4">
        <v>44810</v>
      </c>
      <c r="F638" s="2" t="s">
        <v>802</v>
      </c>
      <c r="G638" s="5">
        <v>8.5666700000000002</v>
      </c>
      <c r="H638" s="2" t="s">
        <v>803</v>
      </c>
      <c r="I638" s="2" t="s">
        <v>815</v>
      </c>
      <c r="J638" s="2" t="s">
        <v>816</v>
      </c>
      <c r="K638" s="2" t="s">
        <v>805</v>
      </c>
      <c r="L638" s="2" t="s">
        <v>806</v>
      </c>
      <c r="M638" s="2" t="s">
        <v>806</v>
      </c>
      <c r="N638" s="2" t="s">
        <v>807</v>
      </c>
      <c r="O638" s="2" t="s">
        <v>827</v>
      </c>
      <c r="Q638" s="2" t="s">
        <v>818</v>
      </c>
      <c r="S638" s="2" t="str">
        <f>IF(F638="PTO",IF(INDEX(PTO!F:F,MATCH(_xlfn.NUMBERVALUE(HRS!C638),PTO!A:A,0),1)=HRS!G638,INDEX(PTO!G:G,MATCH(_xlfn.NUMBERVALUE(HRS!C638),PTO!A:A,0),1)),"")</f>
        <v/>
      </c>
    </row>
    <row r="639" spans="1:19" x14ac:dyDescent="0.2">
      <c r="A639" s="2" t="s">
        <v>798</v>
      </c>
      <c r="B639" s="2" t="s">
        <v>799</v>
      </c>
      <c r="C639" s="2" t="s">
        <v>2985</v>
      </c>
      <c r="D639" s="2" t="s">
        <v>2986</v>
      </c>
      <c r="E639" s="4">
        <v>44811</v>
      </c>
      <c r="F639" s="2" t="s">
        <v>802</v>
      </c>
      <c r="G639" s="5">
        <v>8.5833300000000001</v>
      </c>
      <c r="H639" s="2" t="s">
        <v>803</v>
      </c>
      <c r="I639" s="2" t="s">
        <v>815</v>
      </c>
      <c r="J639" s="2" t="s">
        <v>816</v>
      </c>
      <c r="K639" s="2" t="s">
        <v>805</v>
      </c>
      <c r="L639" s="2" t="s">
        <v>806</v>
      </c>
      <c r="M639" s="2" t="s">
        <v>806</v>
      </c>
      <c r="N639" s="2" t="s">
        <v>807</v>
      </c>
      <c r="O639" s="2" t="s">
        <v>827</v>
      </c>
      <c r="Q639" s="2" t="s">
        <v>818</v>
      </c>
      <c r="S639" s="2" t="str">
        <f>IF(F639="PTO",IF(INDEX(PTO!F:F,MATCH(_xlfn.NUMBERVALUE(HRS!C639),PTO!A:A,0),1)=HRS!G639,INDEX(PTO!G:G,MATCH(_xlfn.NUMBERVALUE(HRS!C639),PTO!A:A,0),1)),"")</f>
        <v/>
      </c>
    </row>
    <row r="640" spans="1:19" x14ac:dyDescent="0.2">
      <c r="A640" s="2" t="s">
        <v>798</v>
      </c>
      <c r="B640" s="2" t="s">
        <v>799</v>
      </c>
      <c r="C640" s="2" t="s">
        <v>2985</v>
      </c>
      <c r="D640" s="2" t="s">
        <v>2986</v>
      </c>
      <c r="E640" s="4">
        <v>44812</v>
      </c>
      <c r="F640" s="2" t="s">
        <v>802</v>
      </c>
      <c r="G640" s="5">
        <v>8.1333300000000008</v>
      </c>
      <c r="H640" s="2" t="s">
        <v>803</v>
      </c>
      <c r="I640" s="2" t="s">
        <v>815</v>
      </c>
      <c r="J640" s="2" t="s">
        <v>816</v>
      </c>
      <c r="K640" s="2" t="s">
        <v>805</v>
      </c>
      <c r="L640" s="2" t="s">
        <v>806</v>
      </c>
      <c r="M640" s="2" t="s">
        <v>806</v>
      </c>
      <c r="N640" s="2" t="s">
        <v>807</v>
      </c>
      <c r="O640" s="2" t="s">
        <v>827</v>
      </c>
      <c r="Q640" s="2" t="s">
        <v>818</v>
      </c>
      <c r="S640" s="2" t="str">
        <f>IF(F640="PTO",IF(INDEX(PTO!F:F,MATCH(_xlfn.NUMBERVALUE(HRS!C640),PTO!A:A,0),1)=HRS!G640,INDEX(PTO!G:G,MATCH(_xlfn.NUMBERVALUE(HRS!C640),PTO!A:A,0),1)),"")</f>
        <v/>
      </c>
    </row>
    <row r="641" spans="1:19" x14ac:dyDescent="0.2">
      <c r="A641" s="2" t="s">
        <v>798</v>
      </c>
      <c r="B641" s="2" t="s">
        <v>799</v>
      </c>
      <c r="C641" s="2" t="s">
        <v>2985</v>
      </c>
      <c r="D641" s="2" t="s">
        <v>2986</v>
      </c>
      <c r="E641" s="4">
        <v>44813</v>
      </c>
      <c r="F641" s="2" t="s">
        <v>802</v>
      </c>
      <c r="G641" s="5">
        <v>4.05</v>
      </c>
      <c r="H641" s="2" t="s">
        <v>803</v>
      </c>
      <c r="I641" s="2" t="s">
        <v>815</v>
      </c>
      <c r="J641" s="2" t="s">
        <v>816</v>
      </c>
      <c r="K641" s="2" t="s">
        <v>805</v>
      </c>
      <c r="L641" s="2" t="s">
        <v>806</v>
      </c>
      <c r="M641" s="2" t="s">
        <v>806</v>
      </c>
      <c r="N641" s="2" t="s">
        <v>807</v>
      </c>
      <c r="O641" s="2" t="s">
        <v>827</v>
      </c>
      <c r="Q641" s="2" t="s">
        <v>818</v>
      </c>
      <c r="S641" s="2" t="str">
        <f>IF(F641="PTO",IF(INDEX(PTO!F:F,MATCH(_xlfn.NUMBERVALUE(HRS!C641),PTO!A:A,0),1)=HRS!G641,INDEX(PTO!G:G,MATCH(_xlfn.NUMBERVALUE(HRS!C641),PTO!A:A,0),1)),"")</f>
        <v/>
      </c>
    </row>
    <row r="642" spans="1:19" x14ac:dyDescent="0.2">
      <c r="A642" s="2" t="s">
        <v>798</v>
      </c>
      <c r="B642" s="2" t="s">
        <v>799</v>
      </c>
      <c r="C642" s="2" t="s">
        <v>2987</v>
      </c>
      <c r="D642" s="2" t="s">
        <v>2988</v>
      </c>
      <c r="E642" s="4">
        <v>44809</v>
      </c>
      <c r="F642" s="2" t="s">
        <v>802</v>
      </c>
      <c r="G642" s="5">
        <v>8.2999899999999993</v>
      </c>
      <c r="H642" s="2" t="s">
        <v>803</v>
      </c>
      <c r="I642" s="2" t="s">
        <v>815</v>
      </c>
      <c r="J642" s="2" t="s">
        <v>816</v>
      </c>
      <c r="K642" s="2" t="s">
        <v>805</v>
      </c>
      <c r="L642" s="2" t="s">
        <v>806</v>
      </c>
      <c r="M642" s="2" t="s">
        <v>806</v>
      </c>
      <c r="N642" s="2" t="s">
        <v>807</v>
      </c>
      <c r="O642" s="2" t="s">
        <v>827</v>
      </c>
      <c r="Q642" s="2" t="s">
        <v>818</v>
      </c>
      <c r="S642" s="2" t="str">
        <f>IF(F642="PTO",IF(INDEX(PTO!F:F,MATCH(_xlfn.NUMBERVALUE(HRS!C642),PTO!A:A,0),1)=HRS!G642,INDEX(PTO!G:G,MATCH(_xlfn.NUMBERVALUE(HRS!C642),PTO!A:A,0),1)),"")</f>
        <v/>
      </c>
    </row>
    <row r="643" spans="1:19" x14ac:dyDescent="0.2">
      <c r="A643" s="2" t="s">
        <v>798</v>
      </c>
      <c r="B643" s="2" t="s">
        <v>799</v>
      </c>
      <c r="C643" s="2" t="s">
        <v>2987</v>
      </c>
      <c r="D643" s="2" t="s">
        <v>2988</v>
      </c>
      <c r="E643" s="4">
        <v>44810</v>
      </c>
      <c r="F643" s="2" t="s">
        <v>802</v>
      </c>
      <c r="G643" s="5">
        <v>8.25</v>
      </c>
      <c r="H643" s="2" t="s">
        <v>803</v>
      </c>
      <c r="I643" s="2" t="s">
        <v>815</v>
      </c>
      <c r="J643" s="2" t="s">
        <v>816</v>
      </c>
      <c r="K643" s="2" t="s">
        <v>805</v>
      </c>
      <c r="L643" s="2" t="s">
        <v>806</v>
      </c>
      <c r="M643" s="2" t="s">
        <v>806</v>
      </c>
      <c r="N643" s="2" t="s">
        <v>807</v>
      </c>
      <c r="O643" s="2" t="s">
        <v>827</v>
      </c>
      <c r="Q643" s="2" t="s">
        <v>818</v>
      </c>
      <c r="S643" s="2" t="str">
        <f>IF(F643="PTO",IF(INDEX(PTO!F:F,MATCH(_xlfn.NUMBERVALUE(HRS!C643),PTO!A:A,0),1)=HRS!G643,INDEX(PTO!G:G,MATCH(_xlfn.NUMBERVALUE(HRS!C643),PTO!A:A,0),1)),"")</f>
        <v/>
      </c>
    </row>
    <row r="644" spans="1:19" x14ac:dyDescent="0.2">
      <c r="A644" s="2" t="s">
        <v>798</v>
      </c>
      <c r="B644" s="2" t="s">
        <v>799</v>
      </c>
      <c r="C644" s="2" t="s">
        <v>2987</v>
      </c>
      <c r="D644" s="2" t="s">
        <v>2988</v>
      </c>
      <c r="E644" s="4">
        <v>44811</v>
      </c>
      <c r="F644" s="2" t="s">
        <v>802</v>
      </c>
      <c r="G644" s="5">
        <v>8.0499899999999993</v>
      </c>
      <c r="H644" s="2" t="s">
        <v>803</v>
      </c>
      <c r="I644" s="2" t="s">
        <v>815</v>
      </c>
      <c r="J644" s="2" t="s">
        <v>816</v>
      </c>
      <c r="K644" s="2" t="s">
        <v>805</v>
      </c>
      <c r="L644" s="2" t="s">
        <v>806</v>
      </c>
      <c r="M644" s="2" t="s">
        <v>806</v>
      </c>
      <c r="N644" s="2" t="s">
        <v>807</v>
      </c>
      <c r="O644" s="2" t="s">
        <v>827</v>
      </c>
      <c r="Q644" s="2" t="s">
        <v>818</v>
      </c>
      <c r="S644" s="2" t="str">
        <f>IF(F644="PTO",IF(INDEX(PTO!F:F,MATCH(_xlfn.NUMBERVALUE(HRS!C644),PTO!A:A,0),1)=HRS!G644,INDEX(PTO!G:G,MATCH(_xlfn.NUMBERVALUE(HRS!C644),PTO!A:A,0),1)),"")</f>
        <v/>
      </c>
    </row>
    <row r="645" spans="1:19" x14ac:dyDescent="0.2">
      <c r="A645" s="2" t="s">
        <v>798</v>
      </c>
      <c r="B645" s="2" t="s">
        <v>799</v>
      </c>
      <c r="C645" s="2" t="s">
        <v>2987</v>
      </c>
      <c r="D645" s="2" t="s">
        <v>2988</v>
      </c>
      <c r="E645" s="4">
        <v>44812</v>
      </c>
      <c r="F645" s="2" t="s">
        <v>802</v>
      </c>
      <c r="G645" s="5">
        <v>7.65</v>
      </c>
      <c r="H645" s="2" t="s">
        <v>803</v>
      </c>
      <c r="I645" s="2" t="s">
        <v>815</v>
      </c>
      <c r="J645" s="2" t="s">
        <v>816</v>
      </c>
      <c r="K645" s="2" t="s">
        <v>805</v>
      </c>
      <c r="L645" s="2" t="s">
        <v>806</v>
      </c>
      <c r="M645" s="2" t="s">
        <v>806</v>
      </c>
      <c r="N645" s="2" t="s">
        <v>807</v>
      </c>
      <c r="O645" s="2" t="s">
        <v>827</v>
      </c>
      <c r="Q645" s="2" t="s">
        <v>818</v>
      </c>
      <c r="S645" s="2" t="str">
        <f>IF(F645="PTO",IF(INDEX(PTO!F:F,MATCH(_xlfn.NUMBERVALUE(HRS!C645),PTO!A:A,0),1)=HRS!G645,INDEX(PTO!G:G,MATCH(_xlfn.NUMBERVALUE(HRS!C645),PTO!A:A,0),1)),"")</f>
        <v/>
      </c>
    </row>
    <row r="646" spans="1:19" x14ac:dyDescent="0.2">
      <c r="A646" s="2" t="s">
        <v>798</v>
      </c>
      <c r="B646" s="2" t="s">
        <v>799</v>
      </c>
      <c r="C646" s="2" t="s">
        <v>2987</v>
      </c>
      <c r="D646" s="2" t="s">
        <v>2988</v>
      </c>
      <c r="E646" s="4">
        <v>44815</v>
      </c>
      <c r="F646" s="2" t="s">
        <v>802</v>
      </c>
      <c r="G646" s="5">
        <v>7.7500200000000001</v>
      </c>
      <c r="H646" s="2" t="s">
        <v>803</v>
      </c>
      <c r="I646" s="2" t="s">
        <v>815</v>
      </c>
      <c r="J646" s="2" t="s">
        <v>816</v>
      </c>
      <c r="K646" s="2" t="s">
        <v>805</v>
      </c>
      <c r="L646" s="2" t="s">
        <v>806</v>
      </c>
      <c r="M646" s="2" t="s">
        <v>806</v>
      </c>
      <c r="N646" s="2" t="s">
        <v>807</v>
      </c>
      <c r="O646" s="2" t="s">
        <v>827</v>
      </c>
      <c r="Q646" s="2" t="s">
        <v>818</v>
      </c>
      <c r="S646" s="2" t="str">
        <f>IF(F646="PTO",IF(INDEX(PTO!F:F,MATCH(_xlfn.NUMBERVALUE(HRS!C646),PTO!A:A,0),1)=HRS!G646,INDEX(PTO!G:G,MATCH(_xlfn.NUMBERVALUE(HRS!C646),PTO!A:A,0),1)),"")</f>
        <v/>
      </c>
    </row>
    <row r="647" spans="1:19" x14ac:dyDescent="0.2">
      <c r="A647" s="2" t="s">
        <v>798</v>
      </c>
      <c r="B647" s="2" t="s">
        <v>799</v>
      </c>
      <c r="C647" s="2" t="s">
        <v>2987</v>
      </c>
      <c r="D647" s="2" t="s">
        <v>2988</v>
      </c>
      <c r="E647" s="4">
        <v>44815</v>
      </c>
      <c r="F647" s="2" t="s">
        <v>3980</v>
      </c>
      <c r="G647" s="5">
        <v>0.38330999999999998</v>
      </c>
      <c r="H647" s="2" t="s">
        <v>803</v>
      </c>
      <c r="I647" s="2" t="s">
        <v>815</v>
      </c>
      <c r="J647" s="2" t="s">
        <v>816</v>
      </c>
      <c r="K647" s="2" t="s">
        <v>805</v>
      </c>
      <c r="L647" s="2" t="s">
        <v>806</v>
      </c>
      <c r="M647" s="2" t="s">
        <v>806</v>
      </c>
      <c r="N647" s="2" t="s">
        <v>807</v>
      </c>
      <c r="O647" s="2" t="s">
        <v>827</v>
      </c>
      <c r="Q647" s="2" t="s">
        <v>818</v>
      </c>
      <c r="S647" s="2" t="str">
        <f>IF(F647="PTO",IF(INDEX(PTO!F:F,MATCH(_xlfn.NUMBERVALUE(HRS!C647),PTO!A:A,0),1)=HRS!G647,INDEX(PTO!G:G,MATCH(_xlfn.NUMBERVALUE(HRS!C647),PTO!A:A,0),1)),"")</f>
        <v/>
      </c>
    </row>
    <row r="648" spans="1:19" x14ac:dyDescent="0.2">
      <c r="A648" s="2" t="s">
        <v>798</v>
      </c>
      <c r="B648" s="2" t="s">
        <v>799</v>
      </c>
      <c r="C648" s="2" t="s">
        <v>3190</v>
      </c>
      <c r="D648" s="2" t="s">
        <v>3191</v>
      </c>
      <c r="E648" s="4">
        <v>44809</v>
      </c>
      <c r="F648" s="2" t="s">
        <v>802</v>
      </c>
      <c r="G648" s="5">
        <v>8.2166700000000006</v>
      </c>
      <c r="H648" s="2" t="s">
        <v>803</v>
      </c>
      <c r="I648" s="2" t="s">
        <v>815</v>
      </c>
      <c r="J648" s="2" t="s">
        <v>816</v>
      </c>
      <c r="K648" s="2" t="s">
        <v>805</v>
      </c>
      <c r="L648" s="2" t="s">
        <v>806</v>
      </c>
      <c r="M648" s="2" t="s">
        <v>806</v>
      </c>
      <c r="N648" s="2" t="s">
        <v>807</v>
      </c>
      <c r="O648" s="2" t="s">
        <v>827</v>
      </c>
      <c r="Q648" s="2" t="s">
        <v>818</v>
      </c>
      <c r="S648" s="2" t="str">
        <f>IF(F648="PTO",IF(INDEX(PTO!F:F,MATCH(_xlfn.NUMBERVALUE(HRS!C648),PTO!A:A,0),1)=HRS!G648,INDEX(PTO!G:G,MATCH(_xlfn.NUMBERVALUE(HRS!C648),PTO!A:A,0),1)),"")</f>
        <v/>
      </c>
    </row>
    <row r="649" spans="1:19" x14ac:dyDescent="0.2">
      <c r="A649" s="2" t="s">
        <v>798</v>
      </c>
      <c r="B649" s="2" t="s">
        <v>799</v>
      </c>
      <c r="C649" s="2" t="s">
        <v>3190</v>
      </c>
      <c r="D649" s="2" t="s">
        <v>3191</v>
      </c>
      <c r="E649" s="4">
        <v>44810</v>
      </c>
      <c r="F649" s="2" t="s">
        <v>802</v>
      </c>
      <c r="G649" s="5">
        <v>8</v>
      </c>
      <c r="H649" s="2" t="s">
        <v>803</v>
      </c>
      <c r="I649" s="2" t="s">
        <v>815</v>
      </c>
      <c r="J649" s="2" t="s">
        <v>816</v>
      </c>
      <c r="K649" s="2" t="s">
        <v>805</v>
      </c>
      <c r="L649" s="2" t="s">
        <v>806</v>
      </c>
      <c r="M649" s="2" t="s">
        <v>806</v>
      </c>
      <c r="N649" s="2" t="s">
        <v>807</v>
      </c>
      <c r="O649" s="2" t="s">
        <v>827</v>
      </c>
      <c r="Q649" s="2" t="s">
        <v>818</v>
      </c>
      <c r="S649" s="2" t="str">
        <f>IF(F649="PTO",IF(INDEX(PTO!F:F,MATCH(_xlfn.NUMBERVALUE(HRS!C649),PTO!A:A,0),1)=HRS!G649,INDEX(PTO!G:G,MATCH(_xlfn.NUMBERVALUE(HRS!C649),PTO!A:A,0),1)),"")</f>
        <v/>
      </c>
    </row>
    <row r="650" spans="1:19" x14ac:dyDescent="0.2">
      <c r="A650" s="2" t="s">
        <v>798</v>
      </c>
      <c r="B650" s="2" t="s">
        <v>799</v>
      </c>
      <c r="C650" s="2" t="s">
        <v>3190</v>
      </c>
      <c r="D650" s="2" t="s">
        <v>3191</v>
      </c>
      <c r="E650" s="4">
        <v>44811</v>
      </c>
      <c r="F650" s="2" t="s">
        <v>802</v>
      </c>
      <c r="G650" s="5">
        <v>7.90001</v>
      </c>
      <c r="H650" s="2" t="s">
        <v>803</v>
      </c>
      <c r="I650" s="2" t="s">
        <v>815</v>
      </c>
      <c r="J650" s="2" t="s">
        <v>816</v>
      </c>
      <c r="K650" s="2" t="s">
        <v>805</v>
      </c>
      <c r="L650" s="2" t="s">
        <v>806</v>
      </c>
      <c r="M650" s="2" t="s">
        <v>806</v>
      </c>
      <c r="N650" s="2" t="s">
        <v>807</v>
      </c>
      <c r="O650" s="2" t="s">
        <v>827</v>
      </c>
      <c r="Q650" s="2" t="s">
        <v>818</v>
      </c>
      <c r="S650" s="2" t="str">
        <f>IF(F650="PTO",IF(INDEX(PTO!F:F,MATCH(_xlfn.NUMBERVALUE(HRS!C650),PTO!A:A,0),1)=HRS!G650,INDEX(PTO!G:G,MATCH(_xlfn.NUMBERVALUE(HRS!C650),PTO!A:A,0),1)),"")</f>
        <v/>
      </c>
    </row>
    <row r="651" spans="1:19" x14ac:dyDescent="0.2">
      <c r="A651" s="2" t="s">
        <v>798</v>
      </c>
      <c r="B651" s="2" t="s">
        <v>799</v>
      </c>
      <c r="C651" s="2" t="s">
        <v>3190</v>
      </c>
      <c r="D651" s="2" t="s">
        <v>3191</v>
      </c>
      <c r="E651" s="4">
        <v>44812</v>
      </c>
      <c r="F651" s="2" t="s">
        <v>802</v>
      </c>
      <c r="G651" s="5">
        <v>8.3666699999999992</v>
      </c>
      <c r="H651" s="2" t="s">
        <v>803</v>
      </c>
      <c r="I651" s="2" t="s">
        <v>815</v>
      </c>
      <c r="J651" s="2" t="s">
        <v>816</v>
      </c>
      <c r="K651" s="2" t="s">
        <v>805</v>
      </c>
      <c r="L651" s="2" t="s">
        <v>806</v>
      </c>
      <c r="M651" s="2" t="s">
        <v>806</v>
      </c>
      <c r="N651" s="2" t="s">
        <v>807</v>
      </c>
      <c r="O651" s="2" t="s">
        <v>827</v>
      </c>
      <c r="Q651" s="2" t="s">
        <v>818</v>
      </c>
      <c r="S651" s="2" t="str">
        <f>IF(F651="PTO",IF(INDEX(PTO!F:F,MATCH(_xlfn.NUMBERVALUE(HRS!C651),PTO!A:A,0),1)=HRS!G651,INDEX(PTO!G:G,MATCH(_xlfn.NUMBERVALUE(HRS!C651),PTO!A:A,0),1)),"")</f>
        <v/>
      </c>
    </row>
    <row r="652" spans="1:19" x14ac:dyDescent="0.2">
      <c r="A652" s="2" t="s">
        <v>798</v>
      </c>
      <c r="B652" s="2" t="s">
        <v>799</v>
      </c>
      <c r="C652" s="2" t="s">
        <v>3190</v>
      </c>
      <c r="D652" s="2" t="s">
        <v>3191</v>
      </c>
      <c r="E652" s="4">
        <v>44815</v>
      </c>
      <c r="F652" s="2" t="s">
        <v>802</v>
      </c>
      <c r="G652" s="5">
        <v>7.5166500000000003</v>
      </c>
      <c r="H652" s="2" t="s">
        <v>803</v>
      </c>
      <c r="I652" s="2" t="s">
        <v>815</v>
      </c>
      <c r="J652" s="2" t="s">
        <v>816</v>
      </c>
      <c r="K652" s="2" t="s">
        <v>805</v>
      </c>
      <c r="L652" s="2" t="s">
        <v>806</v>
      </c>
      <c r="M652" s="2" t="s">
        <v>806</v>
      </c>
      <c r="N652" s="2" t="s">
        <v>807</v>
      </c>
      <c r="O652" s="2" t="s">
        <v>827</v>
      </c>
      <c r="Q652" s="2" t="s">
        <v>818</v>
      </c>
      <c r="S652" s="2" t="str">
        <f>IF(F652="PTO",IF(INDEX(PTO!F:F,MATCH(_xlfn.NUMBERVALUE(HRS!C652),PTO!A:A,0),1)=HRS!G652,INDEX(PTO!G:G,MATCH(_xlfn.NUMBERVALUE(HRS!C652),PTO!A:A,0),1)),"")</f>
        <v/>
      </c>
    </row>
    <row r="653" spans="1:19" x14ac:dyDescent="0.2">
      <c r="A653" s="2" t="s">
        <v>798</v>
      </c>
      <c r="B653" s="2" t="s">
        <v>799</v>
      </c>
      <c r="C653" s="2" t="s">
        <v>3190</v>
      </c>
      <c r="D653" s="2" t="s">
        <v>3191</v>
      </c>
      <c r="E653" s="4">
        <v>44815</v>
      </c>
      <c r="F653" s="2" t="s">
        <v>3980</v>
      </c>
      <c r="G653" s="5">
        <v>0.35002</v>
      </c>
      <c r="H653" s="2" t="s">
        <v>803</v>
      </c>
      <c r="I653" s="2" t="s">
        <v>815</v>
      </c>
      <c r="J653" s="2" t="s">
        <v>816</v>
      </c>
      <c r="K653" s="2" t="s">
        <v>805</v>
      </c>
      <c r="L653" s="2" t="s">
        <v>806</v>
      </c>
      <c r="M653" s="2" t="s">
        <v>806</v>
      </c>
      <c r="N653" s="2" t="s">
        <v>807</v>
      </c>
      <c r="O653" s="2" t="s">
        <v>827</v>
      </c>
      <c r="Q653" s="2" t="s">
        <v>818</v>
      </c>
      <c r="S653" s="2" t="str">
        <f>IF(F653="PTO",IF(INDEX(PTO!F:F,MATCH(_xlfn.NUMBERVALUE(HRS!C653),PTO!A:A,0),1)=HRS!G653,INDEX(PTO!G:G,MATCH(_xlfn.NUMBERVALUE(HRS!C653),PTO!A:A,0),1)),"")</f>
        <v/>
      </c>
    </row>
    <row r="654" spans="1:19" x14ac:dyDescent="0.2">
      <c r="A654" s="2" t="s">
        <v>798</v>
      </c>
      <c r="B654" s="2" t="s">
        <v>799</v>
      </c>
      <c r="C654" s="2" t="s">
        <v>3192</v>
      </c>
      <c r="D654" s="2" t="s">
        <v>3193</v>
      </c>
      <c r="E654" s="4">
        <v>44810</v>
      </c>
      <c r="F654" s="2" t="s">
        <v>802</v>
      </c>
      <c r="G654" s="5">
        <v>10.366669999999999</v>
      </c>
      <c r="H654" s="2" t="s">
        <v>803</v>
      </c>
      <c r="I654" s="2" t="s">
        <v>815</v>
      </c>
      <c r="J654" s="2" t="s">
        <v>816</v>
      </c>
      <c r="K654" s="2" t="s">
        <v>805</v>
      </c>
      <c r="L654" s="2" t="s">
        <v>806</v>
      </c>
      <c r="M654" s="2" t="s">
        <v>806</v>
      </c>
      <c r="N654" s="2" t="s">
        <v>807</v>
      </c>
      <c r="O654" s="2" t="s">
        <v>827</v>
      </c>
      <c r="Q654" s="2" t="s">
        <v>818</v>
      </c>
      <c r="S654" s="2" t="str">
        <f>IF(F654="PTO",IF(INDEX(PTO!F:F,MATCH(_xlfn.NUMBERVALUE(HRS!C654),PTO!A:A,0),1)=HRS!G654,INDEX(PTO!G:G,MATCH(_xlfn.NUMBERVALUE(HRS!C654),PTO!A:A,0),1)),"")</f>
        <v/>
      </c>
    </row>
    <row r="655" spans="1:19" x14ac:dyDescent="0.2">
      <c r="A655" s="2" t="s">
        <v>798</v>
      </c>
      <c r="B655" s="2" t="s">
        <v>799</v>
      </c>
      <c r="C655" s="2" t="s">
        <v>3192</v>
      </c>
      <c r="D655" s="2" t="s">
        <v>3193</v>
      </c>
      <c r="E655" s="4">
        <v>44811</v>
      </c>
      <c r="F655" s="2" t="s">
        <v>802</v>
      </c>
      <c r="G655" s="5">
        <v>9.9166699999999999</v>
      </c>
      <c r="H655" s="2" t="s">
        <v>803</v>
      </c>
      <c r="I655" s="2" t="s">
        <v>815</v>
      </c>
      <c r="J655" s="2" t="s">
        <v>816</v>
      </c>
      <c r="K655" s="2" t="s">
        <v>805</v>
      </c>
      <c r="L655" s="2" t="s">
        <v>806</v>
      </c>
      <c r="M655" s="2" t="s">
        <v>806</v>
      </c>
      <c r="N655" s="2" t="s">
        <v>807</v>
      </c>
      <c r="O655" s="2" t="s">
        <v>827</v>
      </c>
      <c r="Q655" s="2" t="s">
        <v>818</v>
      </c>
      <c r="S655" s="2" t="str">
        <f>IF(F655="PTO",IF(INDEX(PTO!F:F,MATCH(_xlfn.NUMBERVALUE(HRS!C655),PTO!A:A,0),1)=HRS!G655,INDEX(PTO!G:G,MATCH(_xlfn.NUMBERVALUE(HRS!C655),PTO!A:A,0),1)),"")</f>
        <v/>
      </c>
    </row>
    <row r="656" spans="1:19" x14ac:dyDescent="0.2">
      <c r="A656" s="2" t="s">
        <v>798</v>
      </c>
      <c r="B656" s="2" t="s">
        <v>799</v>
      </c>
      <c r="C656" s="2" t="s">
        <v>3192</v>
      </c>
      <c r="D656" s="2" t="s">
        <v>3193</v>
      </c>
      <c r="E656" s="4">
        <v>44812</v>
      </c>
      <c r="F656" s="2" t="s">
        <v>802</v>
      </c>
      <c r="G656" s="5">
        <v>9.8666800000000006</v>
      </c>
      <c r="H656" s="2" t="s">
        <v>803</v>
      </c>
      <c r="I656" s="2" t="s">
        <v>815</v>
      </c>
      <c r="J656" s="2" t="s">
        <v>816</v>
      </c>
      <c r="K656" s="2" t="s">
        <v>805</v>
      </c>
      <c r="L656" s="2" t="s">
        <v>806</v>
      </c>
      <c r="M656" s="2" t="s">
        <v>806</v>
      </c>
      <c r="N656" s="2" t="s">
        <v>807</v>
      </c>
      <c r="O656" s="2" t="s">
        <v>827</v>
      </c>
      <c r="Q656" s="2" t="s">
        <v>818</v>
      </c>
      <c r="S656" s="2" t="str">
        <f>IF(F656="PTO",IF(INDEX(PTO!F:F,MATCH(_xlfn.NUMBERVALUE(HRS!C656),PTO!A:A,0),1)=HRS!G656,INDEX(PTO!G:G,MATCH(_xlfn.NUMBERVALUE(HRS!C656),PTO!A:A,0),1)),"")</f>
        <v/>
      </c>
    </row>
    <row r="657" spans="1:19" x14ac:dyDescent="0.2">
      <c r="A657" s="2" t="s">
        <v>798</v>
      </c>
      <c r="B657" s="2" t="s">
        <v>799</v>
      </c>
      <c r="C657" s="2" t="s">
        <v>3192</v>
      </c>
      <c r="D657" s="2" t="s">
        <v>3193</v>
      </c>
      <c r="E657" s="4">
        <v>44813</v>
      </c>
      <c r="F657" s="2" t="s">
        <v>802</v>
      </c>
      <c r="G657" s="5">
        <v>2.0833300000000001</v>
      </c>
      <c r="H657" s="2" t="s">
        <v>803</v>
      </c>
      <c r="I657" s="2" t="s">
        <v>815</v>
      </c>
      <c r="J657" s="2" t="s">
        <v>816</v>
      </c>
      <c r="K657" s="2" t="s">
        <v>805</v>
      </c>
      <c r="L657" s="2" t="s">
        <v>806</v>
      </c>
      <c r="M657" s="2" t="s">
        <v>806</v>
      </c>
      <c r="N657" s="2" t="s">
        <v>807</v>
      </c>
      <c r="O657" s="2" t="s">
        <v>827</v>
      </c>
      <c r="Q657" s="2" t="s">
        <v>818</v>
      </c>
      <c r="S657" s="2" t="str">
        <f>IF(F657="PTO",IF(INDEX(PTO!F:F,MATCH(_xlfn.NUMBERVALUE(HRS!C657),PTO!A:A,0),1)=HRS!G657,INDEX(PTO!G:G,MATCH(_xlfn.NUMBERVALUE(HRS!C657),PTO!A:A,0),1)),"")</f>
        <v/>
      </c>
    </row>
    <row r="658" spans="1:19" x14ac:dyDescent="0.2">
      <c r="A658" s="2" t="s">
        <v>798</v>
      </c>
      <c r="B658" s="2" t="s">
        <v>799</v>
      </c>
      <c r="C658" s="2" t="s">
        <v>3192</v>
      </c>
      <c r="D658" s="2" t="s">
        <v>3193</v>
      </c>
      <c r="E658" s="4">
        <v>44815</v>
      </c>
      <c r="F658" s="2" t="s">
        <v>802</v>
      </c>
      <c r="G658" s="5">
        <v>7.7666500000000003</v>
      </c>
      <c r="H658" s="2" t="s">
        <v>803</v>
      </c>
      <c r="I658" s="2" t="s">
        <v>815</v>
      </c>
      <c r="J658" s="2" t="s">
        <v>816</v>
      </c>
      <c r="K658" s="2" t="s">
        <v>805</v>
      </c>
      <c r="L658" s="2" t="s">
        <v>806</v>
      </c>
      <c r="M658" s="2" t="s">
        <v>806</v>
      </c>
      <c r="N658" s="2" t="s">
        <v>807</v>
      </c>
      <c r="O658" s="2" t="s">
        <v>827</v>
      </c>
      <c r="Q658" s="2" t="s">
        <v>818</v>
      </c>
      <c r="S658" s="2" t="str">
        <f>IF(F658="PTO",IF(INDEX(PTO!F:F,MATCH(_xlfn.NUMBERVALUE(HRS!C658),PTO!A:A,0),1)=HRS!G658,INDEX(PTO!G:G,MATCH(_xlfn.NUMBERVALUE(HRS!C658),PTO!A:A,0),1)),"")</f>
        <v/>
      </c>
    </row>
    <row r="659" spans="1:19" x14ac:dyDescent="0.2">
      <c r="A659" s="2" t="s">
        <v>798</v>
      </c>
      <c r="B659" s="2" t="s">
        <v>799</v>
      </c>
      <c r="C659" s="2" t="s">
        <v>3192</v>
      </c>
      <c r="D659" s="2" t="s">
        <v>3193</v>
      </c>
      <c r="E659" s="4">
        <v>44815</v>
      </c>
      <c r="F659" s="2" t="s">
        <v>3980</v>
      </c>
      <c r="G659" s="5">
        <v>0.25001000000000001</v>
      </c>
      <c r="H659" s="2" t="s">
        <v>803</v>
      </c>
      <c r="I659" s="2" t="s">
        <v>815</v>
      </c>
      <c r="J659" s="2" t="s">
        <v>816</v>
      </c>
      <c r="K659" s="2" t="s">
        <v>805</v>
      </c>
      <c r="L659" s="2" t="s">
        <v>806</v>
      </c>
      <c r="M659" s="2" t="s">
        <v>806</v>
      </c>
      <c r="N659" s="2" t="s">
        <v>807</v>
      </c>
      <c r="O659" s="2" t="s">
        <v>827</v>
      </c>
      <c r="Q659" s="2" t="s">
        <v>818</v>
      </c>
      <c r="S659" s="2" t="str">
        <f>IF(F659="PTO",IF(INDEX(PTO!F:F,MATCH(_xlfn.NUMBERVALUE(HRS!C659),PTO!A:A,0),1)=HRS!G659,INDEX(PTO!G:G,MATCH(_xlfn.NUMBERVALUE(HRS!C659),PTO!A:A,0),1)),"")</f>
        <v/>
      </c>
    </row>
    <row r="660" spans="1:19" x14ac:dyDescent="0.2">
      <c r="A660" s="2" t="s">
        <v>798</v>
      </c>
      <c r="B660" s="2" t="s">
        <v>799</v>
      </c>
      <c r="C660" s="2" t="s">
        <v>3194</v>
      </c>
      <c r="D660" s="2" t="s">
        <v>3195</v>
      </c>
      <c r="E660" s="4">
        <v>44810</v>
      </c>
      <c r="F660" s="2" t="s">
        <v>802</v>
      </c>
      <c r="G660" s="5">
        <v>7.8</v>
      </c>
      <c r="H660" s="2" t="s">
        <v>803</v>
      </c>
      <c r="I660" s="2" t="s">
        <v>815</v>
      </c>
      <c r="J660" s="2" t="s">
        <v>816</v>
      </c>
      <c r="K660" s="2" t="s">
        <v>805</v>
      </c>
      <c r="L660" s="2" t="s">
        <v>3155</v>
      </c>
      <c r="M660" s="2" t="s">
        <v>3156</v>
      </c>
      <c r="N660" s="2" t="s">
        <v>807</v>
      </c>
      <c r="O660" s="2" t="s">
        <v>827</v>
      </c>
      <c r="Q660" s="2" t="s">
        <v>818</v>
      </c>
      <c r="S660" s="2" t="str">
        <f>IF(F660="PTO",IF(INDEX(PTO!F:F,MATCH(_xlfn.NUMBERVALUE(HRS!C660),PTO!A:A,0),1)=HRS!G660,INDEX(PTO!G:G,MATCH(_xlfn.NUMBERVALUE(HRS!C660),PTO!A:A,0),1)),"")</f>
        <v/>
      </c>
    </row>
    <row r="661" spans="1:19" x14ac:dyDescent="0.2">
      <c r="A661" s="2" t="s">
        <v>798</v>
      </c>
      <c r="B661" s="2" t="s">
        <v>799</v>
      </c>
      <c r="C661" s="2" t="s">
        <v>3194</v>
      </c>
      <c r="D661" s="2" t="s">
        <v>3195</v>
      </c>
      <c r="E661" s="4">
        <v>44811</v>
      </c>
      <c r="F661" s="2" t="s">
        <v>802</v>
      </c>
      <c r="G661" s="5">
        <v>4.8000100000000003</v>
      </c>
      <c r="H661" s="2" t="s">
        <v>803</v>
      </c>
      <c r="I661" s="2" t="s">
        <v>815</v>
      </c>
      <c r="J661" s="2" t="s">
        <v>816</v>
      </c>
      <c r="K661" s="2" t="s">
        <v>805</v>
      </c>
      <c r="L661" s="2" t="s">
        <v>3155</v>
      </c>
      <c r="M661" s="2" t="s">
        <v>3156</v>
      </c>
      <c r="N661" s="2" t="s">
        <v>807</v>
      </c>
      <c r="O661" s="2" t="s">
        <v>827</v>
      </c>
      <c r="Q661" s="2" t="s">
        <v>818</v>
      </c>
      <c r="S661" s="2" t="str">
        <f>IF(F661="PTO",IF(INDEX(PTO!F:F,MATCH(_xlfn.NUMBERVALUE(HRS!C661),PTO!A:A,0),1)=HRS!G661,INDEX(PTO!G:G,MATCH(_xlfn.NUMBERVALUE(HRS!C661),PTO!A:A,0),1)),"")</f>
        <v/>
      </c>
    </row>
    <row r="662" spans="1:19" x14ac:dyDescent="0.2">
      <c r="A662" s="2" t="s">
        <v>798</v>
      </c>
      <c r="B662" s="2" t="s">
        <v>799</v>
      </c>
      <c r="C662" s="2" t="s">
        <v>3194</v>
      </c>
      <c r="D662" s="2" t="s">
        <v>3195</v>
      </c>
      <c r="E662" s="4">
        <v>44812</v>
      </c>
      <c r="F662" s="2" t="s">
        <v>802</v>
      </c>
      <c r="G662" s="5">
        <v>0.46666999999999997</v>
      </c>
      <c r="H662" s="2" t="s">
        <v>803</v>
      </c>
      <c r="I662" s="2" t="s">
        <v>815</v>
      </c>
      <c r="J662" s="2" t="s">
        <v>816</v>
      </c>
      <c r="K662" s="2" t="s">
        <v>805</v>
      </c>
      <c r="L662" s="2" t="s">
        <v>3155</v>
      </c>
      <c r="M662" s="2" t="s">
        <v>3156</v>
      </c>
      <c r="N662" s="2" t="s">
        <v>807</v>
      </c>
      <c r="O662" s="2" t="s">
        <v>827</v>
      </c>
      <c r="Q662" s="2" t="s">
        <v>818</v>
      </c>
      <c r="S662" s="2" t="str">
        <f>IF(F662="PTO",IF(INDEX(PTO!F:F,MATCH(_xlfn.NUMBERVALUE(HRS!C662),PTO!A:A,0),1)=HRS!G662,INDEX(PTO!G:G,MATCH(_xlfn.NUMBERVALUE(HRS!C662),PTO!A:A,0),1)),"")</f>
        <v/>
      </c>
    </row>
    <row r="663" spans="1:19" x14ac:dyDescent="0.2">
      <c r="A663" s="2" t="s">
        <v>798</v>
      </c>
      <c r="B663" s="2" t="s">
        <v>799</v>
      </c>
      <c r="C663" s="2" t="s">
        <v>3196</v>
      </c>
      <c r="D663" s="2" t="s">
        <v>3197</v>
      </c>
      <c r="E663" s="4">
        <v>44810</v>
      </c>
      <c r="F663" s="2" t="s">
        <v>802</v>
      </c>
      <c r="G663" s="5">
        <v>8.2166800000000002</v>
      </c>
      <c r="H663" s="2" t="s">
        <v>803</v>
      </c>
      <c r="I663" s="2" t="s">
        <v>815</v>
      </c>
      <c r="J663" s="2" t="s">
        <v>816</v>
      </c>
      <c r="K663" s="2" t="s">
        <v>805</v>
      </c>
      <c r="L663" s="2" t="s">
        <v>806</v>
      </c>
      <c r="M663" s="2" t="s">
        <v>806</v>
      </c>
      <c r="N663" s="2" t="s">
        <v>807</v>
      </c>
      <c r="O663" s="2" t="s">
        <v>827</v>
      </c>
      <c r="Q663" s="2" t="s">
        <v>818</v>
      </c>
      <c r="S663" s="2" t="str">
        <f>IF(F663="PTO",IF(INDEX(PTO!F:F,MATCH(_xlfn.NUMBERVALUE(HRS!C663),PTO!A:A,0),1)=HRS!G663,INDEX(PTO!G:G,MATCH(_xlfn.NUMBERVALUE(HRS!C663),PTO!A:A,0),1)),"")</f>
        <v/>
      </c>
    </row>
    <row r="664" spans="1:19" x14ac:dyDescent="0.2">
      <c r="A664" s="2" t="s">
        <v>798</v>
      </c>
      <c r="B664" s="2" t="s">
        <v>799</v>
      </c>
      <c r="C664" s="2" t="s">
        <v>3196</v>
      </c>
      <c r="D664" s="2" t="s">
        <v>3197</v>
      </c>
      <c r="E664" s="4">
        <v>44811</v>
      </c>
      <c r="F664" s="2" t="s">
        <v>802</v>
      </c>
      <c r="G664" s="5">
        <v>2</v>
      </c>
      <c r="H664" s="2" t="s">
        <v>803</v>
      </c>
      <c r="I664" s="2" t="s">
        <v>815</v>
      </c>
      <c r="J664" s="2" t="s">
        <v>816</v>
      </c>
      <c r="K664" s="2" t="s">
        <v>805</v>
      </c>
      <c r="L664" s="2" t="s">
        <v>806</v>
      </c>
      <c r="M664" s="2" t="s">
        <v>806</v>
      </c>
      <c r="N664" s="2" t="s">
        <v>807</v>
      </c>
      <c r="O664" s="2" t="s">
        <v>827</v>
      </c>
      <c r="Q664" s="2" t="s">
        <v>818</v>
      </c>
      <c r="S664" s="2" t="str">
        <f>IF(F664="PTO",IF(INDEX(PTO!F:F,MATCH(_xlfn.NUMBERVALUE(HRS!C664),PTO!A:A,0),1)=HRS!G664,INDEX(PTO!G:G,MATCH(_xlfn.NUMBERVALUE(HRS!C664),PTO!A:A,0),1)),"")</f>
        <v/>
      </c>
    </row>
    <row r="665" spans="1:19" x14ac:dyDescent="0.2">
      <c r="A665" s="2" t="s">
        <v>798</v>
      </c>
      <c r="B665" s="2" t="s">
        <v>799</v>
      </c>
      <c r="C665" s="2" t="s">
        <v>3196</v>
      </c>
      <c r="D665" s="2" t="s">
        <v>3197</v>
      </c>
      <c r="E665" s="4">
        <v>44812</v>
      </c>
      <c r="F665" s="2" t="s">
        <v>802</v>
      </c>
      <c r="G665" s="5">
        <v>8.3666699999999992</v>
      </c>
      <c r="H665" s="2" t="s">
        <v>803</v>
      </c>
      <c r="I665" s="2" t="s">
        <v>815</v>
      </c>
      <c r="J665" s="2" t="s">
        <v>816</v>
      </c>
      <c r="K665" s="2" t="s">
        <v>805</v>
      </c>
      <c r="L665" s="2" t="s">
        <v>806</v>
      </c>
      <c r="M665" s="2" t="s">
        <v>806</v>
      </c>
      <c r="N665" s="2" t="s">
        <v>807</v>
      </c>
      <c r="O665" s="2" t="s">
        <v>827</v>
      </c>
      <c r="Q665" s="2" t="s">
        <v>818</v>
      </c>
      <c r="S665" s="2" t="str">
        <f>IF(F665="PTO",IF(INDEX(PTO!F:F,MATCH(_xlfn.NUMBERVALUE(HRS!C665),PTO!A:A,0),1)=HRS!G665,INDEX(PTO!G:G,MATCH(_xlfn.NUMBERVALUE(HRS!C665),PTO!A:A,0),1)),"")</f>
        <v/>
      </c>
    </row>
    <row r="666" spans="1:19" x14ac:dyDescent="0.2">
      <c r="A666" s="2" t="s">
        <v>798</v>
      </c>
      <c r="B666" s="2" t="s">
        <v>799</v>
      </c>
      <c r="C666" s="2" t="s">
        <v>3196</v>
      </c>
      <c r="D666" s="2" t="s">
        <v>3197</v>
      </c>
      <c r="E666" s="4">
        <v>44813</v>
      </c>
      <c r="F666" s="2" t="s">
        <v>802</v>
      </c>
      <c r="G666" s="5">
        <v>8.6666699999999999</v>
      </c>
      <c r="H666" s="2" t="s">
        <v>803</v>
      </c>
      <c r="I666" s="2" t="s">
        <v>815</v>
      </c>
      <c r="J666" s="2" t="s">
        <v>816</v>
      </c>
      <c r="K666" s="2" t="s">
        <v>805</v>
      </c>
      <c r="L666" s="2" t="s">
        <v>806</v>
      </c>
      <c r="M666" s="2" t="s">
        <v>806</v>
      </c>
      <c r="N666" s="2" t="s">
        <v>807</v>
      </c>
      <c r="O666" s="2" t="s">
        <v>827</v>
      </c>
      <c r="Q666" s="2" t="s">
        <v>818</v>
      </c>
      <c r="S666" s="2" t="str">
        <f>IF(F666="PTO",IF(INDEX(PTO!F:F,MATCH(_xlfn.NUMBERVALUE(HRS!C666),PTO!A:A,0),1)=HRS!G666,INDEX(PTO!G:G,MATCH(_xlfn.NUMBERVALUE(HRS!C666),PTO!A:A,0),1)),"")</f>
        <v/>
      </c>
    </row>
    <row r="667" spans="1:19" x14ac:dyDescent="0.2">
      <c r="A667" s="2" t="s">
        <v>798</v>
      </c>
      <c r="B667" s="2" t="s">
        <v>799</v>
      </c>
      <c r="C667" s="2" t="s">
        <v>3196</v>
      </c>
      <c r="D667" s="2" t="s">
        <v>3197</v>
      </c>
      <c r="E667" s="4">
        <v>44814</v>
      </c>
      <c r="F667" s="2" t="s">
        <v>802</v>
      </c>
      <c r="G667" s="5">
        <v>8.25</v>
      </c>
      <c r="H667" s="2" t="s">
        <v>803</v>
      </c>
      <c r="I667" s="2" t="s">
        <v>815</v>
      </c>
      <c r="J667" s="2" t="s">
        <v>816</v>
      </c>
      <c r="K667" s="2" t="s">
        <v>805</v>
      </c>
      <c r="L667" s="2" t="s">
        <v>806</v>
      </c>
      <c r="M667" s="2" t="s">
        <v>806</v>
      </c>
      <c r="N667" s="2" t="s">
        <v>807</v>
      </c>
      <c r="O667" s="2" t="s">
        <v>827</v>
      </c>
      <c r="Q667" s="2" t="s">
        <v>818</v>
      </c>
      <c r="S667" s="2" t="str">
        <f>IF(F667="PTO",IF(INDEX(PTO!F:F,MATCH(_xlfn.NUMBERVALUE(HRS!C667),PTO!A:A,0),1)=HRS!G667,INDEX(PTO!G:G,MATCH(_xlfn.NUMBERVALUE(HRS!C667),PTO!A:A,0),1)),"")</f>
        <v/>
      </c>
    </row>
    <row r="668" spans="1:19" x14ac:dyDescent="0.2">
      <c r="A668" s="2" t="s">
        <v>798</v>
      </c>
      <c r="B668" s="2" t="s">
        <v>799</v>
      </c>
      <c r="C668" s="2" t="s">
        <v>3196</v>
      </c>
      <c r="D668" s="2" t="s">
        <v>3197</v>
      </c>
      <c r="E668" s="4">
        <v>44815</v>
      </c>
      <c r="F668" s="2" t="s">
        <v>802</v>
      </c>
      <c r="G668" s="5">
        <v>4.4666699999999997</v>
      </c>
      <c r="H668" s="2" t="s">
        <v>803</v>
      </c>
      <c r="I668" s="2" t="s">
        <v>815</v>
      </c>
      <c r="J668" s="2" t="s">
        <v>816</v>
      </c>
      <c r="K668" s="2" t="s">
        <v>805</v>
      </c>
      <c r="L668" s="2" t="s">
        <v>806</v>
      </c>
      <c r="M668" s="2" t="s">
        <v>806</v>
      </c>
      <c r="N668" s="2" t="s">
        <v>807</v>
      </c>
      <c r="O668" s="2" t="s">
        <v>827</v>
      </c>
      <c r="Q668" s="2" t="s">
        <v>818</v>
      </c>
      <c r="S668" s="2" t="str">
        <f>IF(F668="PTO",IF(INDEX(PTO!F:F,MATCH(_xlfn.NUMBERVALUE(HRS!C668),PTO!A:A,0),1)=HRS!G668,INDEX(PTO!G:G,MATCH(_xlfn.NUMBERVALUE(HRS!C668),PTO!A:A,0),1)),"")</f>
        <v/>
      </c>
    </row>
    <row r="669" spans="1:19" x14ac:dyDescent="0.2">
      <c r="A669" s="2" t="s">
        <v>798</v>
      </c>
      <c r="B669" s="2" t="s">
        <v>799</v>
      </c>
      <c r="C669" s="2" t="s">
        <v>3198</v>
      </c>
      <c r="D669" s="2" t="s">
        <v>3199</v>
      </c>
      <c r="E669" s="4">
        <v>44810</v>
      </c>
      <c r="F669" s="2" t="s">
        <v>802</v>
      </c>
      <c r="G669" s="5">
        <v>8.1</v>
      </c>
      <c r="H669" s="2" t="s">
        <v>803</v>
      </c>
      <c r="I669" s="2" t="s">
        <v>815</v>
      </c>
      <c r="J669" s="2" t="s">
        <v>816</v>
      </c>
      <c r="K669" s="2" t="s">
        <v>805</v>
      </c>
      <c r="L669" s="2" t="s">
        <v>806</v>
      </c>
      <c r="M669" s="2" t="s">
        <v>806</v>
      </c>
      <c r="N669" s="2" t="s">
        <v>807</v>
      </c>
      <c r="O669" s="2" t="s">
        <v>827</v>
      </c>
      <c r="Q669" s="2" t="s">
        <v>818</v>
      </c>
      <c r="S669" s="2" t="str">
        <f>IF(F669="PTO",IF(INDEX(PTO!F:F,MATCH(_xlfn.NUMBERVALUE(HRS!C669),PTO!A:A,0),1)=HRS!G669,INDEX(PTO!G:G,MATCH(_xlfn.NUMBERVALUE(HRS!C669),PTO!A:A,0),1)),"")</f>
        <v/>
      </c>
    </row>
    <row r="670" spans="1:19" x14ac:dyDescent="0.2">
      <c r="A670" s="2" t="s">
        <v>798</v>
      </c>
      <c r="B670" s="2" t="s">
        <v>799</v>
      </c>
      <c r="C670" s="2" t="s">
        <v>3198</v>
      </c>
      <c r="D670" s="2" t="s">
        <v>3199</v>
      </c>
      <c r="E670" s="4">
        <v>44811</v>
      </c>
      <c r="F670" s="2" t="s">
        <v>802</v>
      </c>
      <c r="G670" s="5">
        <v>8.1999999999999993</v>
      </c>
      <c r="H670" s="2" t="s">
        <v>803</v>
      </c>
      <c r="I670" s="2" t="s">
        <v>815</v>
      </c>
      <c r="J670" s="2" t="s">
        <v>816</v>
      </c>
      <c r="K670" s="2" t="s">
        <v>805</v>
      </c>
      <c r="L670" s="2" t="s">
        <v>806</v>
      </c>
      <c r="M670" s="2" t="s">
        <v>806</v>
      </c>
      <c r="N670" s="2" t="s">
        <v>807</v>
      </c>
      <c r="O670" s="2" t="s">
        <v>827</v>
      </c>
      <c r="Q670" s="2" t="s">
        <v>818</v>
      </c>
      <c r="S670" s="2" t="str">
        <f>IF(F670="PTO",IF(INDEX(PTO!F:F,MATCH(_xlfn.NUMBERVALUE(HRS!C670),PTO!A:A,0),1)=HRS!G670,INDEX(PTO!G:G,MATCH(_xlfn.NUMBERVALUE(HRS!C670),PTO!A:A,0),1)),"")</f>
        <v/>
      </c>
    </row>
    <row r="671" spans="1:19" x14ac:dyDescent="0.2">
      <c r="A671" s="2" t="s">
        <v>798</v>
      </c>
      <c r="B671" s="2" t="s">
        <v>799</v>
      </c>
      <c r="C671" s="2" t="s">
        <v>3198</v>
      </c>
      <c r="D671" s="2" t="s">
        <v>3199</v>
      </c>
      <c r="E671" s="4">
        <v>44812</v>
      </c>
      <c r="F671" s="2" t="s">
        <v>802</v>
      </c>
      <c r="G671" s="5">
        <v>8.2833400000000008</v>
      </c>
      <c r="H671" s="2" t="s">
        <v>803</v>
      </c>
      <c r="I671" s="2" t="s">
        <v>815</v>
      </c>
      <c r="J671" s="2" t="s">
        <v>816</v>
      </c>
      <c r="K671" s="2" t="s">
        <v>805</v>
      </c>
      <c r="L671" s="2" t="s">
        <v>806</v>
      </c>
      <c r="M671" s="2" t="s">
        <v>806</v>
      </c>
      <c r="N671" s="2" t="s">
        <v>807</v>
      </c>
      <c r="O671" s="2" t="s">
        <v>827</v>
      </c>
      <c r="Q671" s="2" t="s">
        <v>818</v>
      </c>
      <c r="S671" s="2" t="str">
        <f>IF(F671="PTO",IF(INDEX(PTO!F:F,MATCH(_xlfn.NUMBERVALUE(HRS!C671),PTO!A:A,0),1)=HRS!G671,INDEX(PTO!G:G,MATCH(_xlfn.NUMBERVALUE(HRS!C671),PTO!A:A,0),1)),"")</f>
        <v/>
      </c>
    </row>
    <row r="672" spans="1:19" x14ac:dyDescent="0.2">
      <c r="A672" s="2" t="s">
        <v>798</v>
      </c>
      <c r="B672" s="2" t="s">
        <v>799</v>
      </c>
      <c r="C672" s="2" t="s">
        <v>3198</v>
      </c>
      <c r="D672" s="2" t="s">
        <v>3199</v>
      </c>
      <c r="E672" s="4">
        <v>44813</v>
      </c>
      <c r="F672" s="2" t="s">
        <v>802</v>
      </c>
      <c r="G672" s="5">
        <v>8.3333399999999997</v>
      </c>
      <c r="H672" s="2" t="s">
        <v>803</v>
      </c>
      <c r="I672" s="2" t="s">
        <v>815</v>
      </c>
      <c r="J672" s="2" t="s">
        <v>816</v>
      </c>
      <c r="K672" s="2" t="s">
        <v>805</v>
      </c>
      <c r="L672" s="2" t="s">
        <v>806</v>
      </c>
      <c r="M672" s="2" t="s">
        <v>806</v>
      </c>
      <c r="N672" s="2" t="s">
        <v>807</v>
      </c>
      <c r="O672" s="2" t="s">
        <v>827</v>
      </c>
      <c r="Q672" s="2" t="s">
        <v>818</v>
      </c>
      <c r="S672" s="2" t="str">
        <f>IF(F672="PTO",IF(INDEX(PTO!F:F,MATCH(_xlfn.NUMBERVALUE(HRS!C672),PTO!A:A,0),1)=HRS!G672,INDEX(PTO!G:G,MATCH(_xlfn.NUMBERVALUE(HRS!C672),PTO!A:A,0),1)),"")</f>
        <v/>
      </c>
    </row>
    <row r="673" spans="1:19" x14ac:dyDescent="0.2">
      <c r="A673" s="2" t="s">
        <v>798</v>
      </c>
      <c r="B673" s="2" t="s">
        <v>799</v>
      </c>
      <c r="C673" s="2" t="s">
        <v>3198</v>
      </c>
      <c r="D673" s="2" t="s">
        <v>3199</v>
      </c>
      <c r="E673" s="4">
        <v>44814</v>
      </c>
      <c r="F673" s="2" t="s">
        <v>802</v>
      </c>
      <c r="G673" s="5">
        <v>7.0833199999999996</v>
      </c>
      <c r="H673" s="2" t="s">
        <v>803</v>
      </c>
      <c r="I673" s="2" t="s">
        <v>815</v>
      </c>
      <c r="J673" s="2" t="s">
        <v>816</v>
      </c>
      <c r="K673" s="2" t="s">
        <v>805</v>
      </c>
      <c r="L673" s="2" t="s">
        <v>806</v>
      </c>
      <c r="M673" s="2" t="s">
        <v>806</v>
      </c>
      <c r="N673" s="2" t="s">
        <v>807</v>
      </c>
      <c r="O673" s="2" t="s">
        <v>827</v>
      </c>
      <c r="Q673" s="2" t="s">
        <v>818</v>
      </c>
      <c r="S673" s="2" t="str">
        <f>IF(F673="PTO",IF(INDEX(PTO!F:F,MATCH(_xlfn.NUMBERVALUE(HRS!C673),PTO!A:A,0),1)=HRS!G673,INDEX(PTO!G:G,MATCH(_xlfn.NUMBERVALUE(HRS!C673),PTO!A:A,0),1)),"")</f>
        <v/>
      </c>
    </row>
    <row r="674" spans="1:19" x14ac:dyDescent="0.2">
      <c r="A674" s="2" t="s">
        <v>798</v>
      </c>
      <c r="B674" s="2" t="s">
        <v>799</v>
      </c>
      <c r="C674" s="2" t="s">
        <v>3198</v>
      </c>
      <c r="D674" s="2" t="s">
        <v>3199</v>
      </c>
      <c r="E674" s="4">
        <v>44814</v>
      </c>
      <c r="F674" s="2" t="s">
        <v>3980</v>
      </c>
      <c r="G674" s="5">
        <v>0.51668000000000003</v>
      </c>
      <c r="H674" s="2" t="s">
        <v>803</v>
      </c>
      <c r="I674" s="2" t="s">
        <v>815</v>
      </c>
      <c r="J674" s="2" t="s">
        <v>816</v>
      </c>
      <c r="K674" s="2" t="s">
        <v>805</v>
      </c>
      <c r="L674" s="2" t="s">
        <v>806</v>
      </c>
      <c r="M674" s="2" t="s">
        <v>806</v>
      </c>
      <c r="N674" s="2" t="s">
        <v>807</v>
      </c>
      <c r="O674" s="2" t="s">
        <v>827</v>
      </c>
      <c r="Q674" s="2" t="s">
        <v>818</v>
      </c>
      <c r="S674" s="2" t="str">
        <f>IF(F674="PTO",IF(INDEX(PTO!F:F,MATCH(_xlfn.NUMBERVALUE(HRS!C674),PTO!A:A,0),1)=HRS!G674,INDEX(PTO!G:G,MATCH(_xlfn.NUMBERVALUE(HRS!C674),PTO!A:A,0),1)),"")</f>
        <v/>
      </c>
    </row>
    <row r="675" spans="1:19" x14ac:dyDescent="0.2">
      <c r="A675" s="2" t="s">
        <v>798</v>
      </c>
      <c r="B675" s="2" t="s">
        <v>799</v>
      </c>
      <c r="C675" s="2" t="s">
        <v>3200</v>
      </c>
      <c r="D675" s="2" t="s">
        <v>3201</v>
      </c>
      <c r="E675" s="4">
        <v>44810</v>
      </c>
      <c r="F675" s="2" t="s">
        <v>802</v>
      </c>
      <c r="G675" s="5">
        <v>8.1333300000000008</v>
      </c>
      <c r="H675" s="2" t="s">
        <v>803</v>
      </c>
      <c r="I675" s="2" t="s">
        <v>815</v>
      </c>
      <c r="J675" s="2" t="s">
        <v>816</v>
      </c>
      <c r="K675" s="2" t="s">
        <v>805</v>
      </c>
      <c r="L675" s="2" t="s">
        <v>806</v>
      </c>
      <c r="M675" s="2" t="s">
        <v>806</v>
      </c>
      <c r="N675" s="2" t="s">
        <v>807</v>
      </c>
      <c r="O675" s="2" t="s">
        <v>827</v>
      </c>
      <c r="Q675" s="2" t="s">
        <v>818</v>
      </c>
      <c r="S675" s="2" t="str">
        <f>IF(F675="PTO",IF(INDEX(PTO!F:F,MATCH(_xlfn.NUMBERVALUE(HRS!C675),PTO!A:A,0),1)=HRS!G675,INDEX(PTO!G:G,MATCH(_xlfn.NUMBERVALUE(HRS!C675),PTO!A:A,0),1)),"")</f>
        <v/>
      </c>
    </row>
    <row r="676" spans="1:19" x14ac:dyDescent="0.2">
      <c r="A676" s="2" t="s">
        <v>798</v>
      </c>
      <c r="B676" s="2" t="s">
        <v>799</v>
      </c>
      <c r="C676" s="2" t="s">
        <v>3200</v>
      </c>
      <c r="D676" s="2" t="s">
        <v>3201</v>
      </c>
      <c r="E676" s="4">
        <v>44811</v>
      </c>
      <c r="F676" s="2" t="s">
        <v>802</v>
      </c>
      <c r="G676" s="5">
        <v>8.1166599999999995</v>
      </c>
      <c r="H676" s="2" t="s">
        <v>803</v>
      </c>
      <c r="I676" s="2" t="s">
        <v>815</v>
      </c>
      <c r="J676" s="2" t="s">
        <v>816</v>
      </c>
      <c r="K676" s="2" t="s">
        <v>805</v>
      </c>
      <c r="L676" s="2" t="s">
        <v>806</v>
      </c>
      <c r="M676" s="2" t="s">
        <v>806</v>
      </c>
      <c r="N676" s="2" t="s">
        <v>807</v>
      </c>
      <c r="O676" s="2" t="s">
        <v>827</v>
      </c>
      <c r="Q676" s="2" t="s">
        <v>818</v>
      </c>
      <c r="S676" s="2" t="str">
        <f>IF(F676="PTO",IF(INDEX(PTO!F:F,MATCH(_xlfn.NUMBERVALUE(HRS!C676),PTO!A:A,0),1)=HRS!G676,INDEX(PTO!G:G,MATCH(_xlfn.NUMBERVALUE(HRS!C676),PTO!A:A,0),1)),"")</f>
        <v/>
      </c>
    </row>
    <row r="677" spans="1:19" x14ac:dyDescent="0.2">
      <c r="A677" s="2" t="s">
        <v>798</v>
      </c>
      <c r="B677" s="2" t="s">
        <v>799</v>
      </c>
      <c r="C677" s="2" t="s">
        <v>3200</v>
      </c>
      <c r="D677" s="2" t="s">
        <v>3201</v>
      </c>
      <c r="E677" s="4">
        <v>44812</v>
      </c>
      <c r="F677" s="2" t="s">
        <v>802</v>
      </c>
      <c r="G677" s="5">
        <v>8.0500000000000007</v>
      </c>
      <c r="H677" s="2" t="s">
        <v>803</v>
      </c>
      <c r="I677" s="2" t="s">
        <v>815</v>
      </c>
      <c r="J677" s="2" t="s">
        <v>816</v>
      </c>
      <c r="K677" s="2" t="s">
        <v>805</v>
      </c>
      <c r="L677" s="2" t="s">
        <v>806</v>
      </c>
      <c r="M677" s="2" t="s">
        <v>806</v>
      </c>
      <c r="N677" s="2" t="s">
        <v>807</v>
      </c>
      <c r="O677" s="2" t="s">
        <v>827</v>
      </c>
      <c r="Q677" s="2" t="s">
        <v>818</v>
      </c>
      <c r="S677" s="2" t="str">
        <f>IF(F677="PTO",IF(INDEX(PTO!F:F,MATCH(_xlfn.NUMBERVALUE(HRS!C677),PTO!A:A,0),1)=HRS!G677,INDEX(PTO!G:G,MATCH(_xlfn.NUMBERVALUE(HRS!C677),PTO!A:A,0),1)),"")</f>
        <v/>
      </c>
    </row>
    <row r="678" spans="1:19" x14ac:dyDescent="0.2">
      <c r="A678" s="2" t="s">
        <v>798</v>
      </c>
      <c r="B678" s="2" t="s">
        <v>799</v>
      </c>
      <c r="C678" s="2" t="s">
        <v>3200</v>
      </c>
      <c r="D678" s="2" t="s">
        <v>3201</v>
      </c>
      <c r="E678" s="4">
        <v>44813</v>
      </c>
      <c r="F678" s="2" t="s">
        <v>802</v>
      </c>
      <c r="G678" s="5">
        <v>8.0166699999999995</v>
      </c>
      <c r="H678" s="2" t="s">
        <v>803</v>
      </c>
      <c r="I678" s="2" t="s">
        <v>815</v>
      </c>
      <c r="J678" s="2" t="s">
        <v>816</v>
      </c>
      <c r="K678" s="2" t="s">
        <v>805</v>
      </c>
      <c r="L678" s="2" t="s">
        <v>806</v>
      </c>
      <c r="M678" s="2" t="s">
        <v>806</v>
      </c>
      <c r="N678" s="2" t="s">
        <v>807</v>
      </c>
      <c r="O678" s="2" t="s">
        <v>827</v>
      </c>
      <c r="Q678" s="2" t="s">
        <v>818</v>
      </c>
      <c r="S678" s="2" t="str">
        <f>IF(F678="PTO",IF(INDEX(PTO!F:F,MATCH(_xlfn.NUMBERVALUE(HRS!C678),PTO!A:A,0),1)=HRS!G678,INDEX(PTO!G:G,MATCH(_xlfn.NUMBERVALUE(HRS!C678),PTO!A:A,0),1)),"")</f>
        <v/>
      </c>
    </row>
    <row r="679" spans="1:19" x14ac:dyDescent="0.2">
      <c r="A679" s="2" t="s">
        <v>798</v>
      </c>
      <c r="B679" s="2" t="s">
        <v>799</v>
      </c>
      <c r="C679" s="2" t="s">
        <v>3200</v>
      </c>
      <c r="D679" s="2" t="s">
        <v>3201</v>
      </c>
      <c r="E679" s="4">
        <v>44814</v>
      </c>
      <c r="F679" s="2" t="s">
        <v>802</v>
      </c>
      <c r="G679" s="5">
        <v>7.1833400000000003</v>
      </c>
      <c r="H679" s="2" t="s">
        <v>803</v>
      </c>
      <c r="I679" s="2" t="s">
        <v>815</v>
      </c>
      <c r="J679" s="2" t="s">
        <v>816</v>
      </c>
      <c r="K679" s="2" t="s">
        <v>805</v>
      </c>
      <c r="L679" s="2" t="s">
        <v>806</v>
      </c>
      <c r="M679" s="2" t="s">
        <v>806</v>
      </c>
      <c r="N679" s="2" t="s">
        <v>807</v>
      </c>
      <c r="O679" s="2" t="s">
        <v>827</v>
      </c>
      <c r="Q679" s="2" t="s">
        <v>818</v>
      </c>
      <c r="S679" s="2" t="str">
        <f>IF(F679="PTO",IF(INDEX(PTO!F:F,MATCH(_xlfn.NUMBERVALUE(HRS!C679),PTO!A:A,0),1)=HRS!G679,INDEX(PTO!G:G,MATCH(_xlfn.NUMBERVALUE(HRS!C679),PTO!A:A,0),1)),"")</f>
        <v/>
      </c>
    </row>
    <row r="680" spans="1:19" x14ac:dyDescent="0.2">
      <c r="A680" s="2" t="s">
        <v>798</v>
      </c>
      <c r="B680" s="2" t="s">
        <v>799</v>
      </c>
      <c r="C680" s="2" t="s">
        <v>3200</v>
      </c>
      <c r="D680" s="2" t="s">
        <v>3201</v>
      </c>
      <c r="E680" s="4">
        <v>44815</v>
      </c>
      <c r="F680" s="2" t="s">
        <v>802</v>
      </c>
      <c r="G680" s="5">
        <v>0.5</v>
      </c>
      <c r="H680" s="2" t="s">
        <v>803</v>
      </c>
      <c r="I680" s="2" t="s">
        <v>815</v>
      </c>
      <c r="J680" s="2" t="s">
        <v>816</v>
      </c>
      <c r="K680" s="2" t="s">
        <v>805</v>
      </c>
      <c r="L680" s="2" t="s">
        <v>806</v>
      </c>
      <c r="M680" s="2" t="s">
        <v>806</v>
      </c>
      <c r="N680" s="2" t="s">
        <v>807</v>
      </c>
      <c r="O680" s="2" t="s">
        <v>827</v>
      </c>
      <c r="Q680" s="2" t="s">
        <v>818</v>
      </c>
      <c r="S680" s="2" t="str">
        <f>IF(F680="PTO",IF(INDEX(PTO!F:F,MATCH(_xlfn.NUMBERVALUE(HRS!C680),PTO!A:A,0),1)=HRS!G680,INDEX(PTO!G:G,MATCH(_xlfn.NUMBERVALUE(HRS!C680),PTO!A:A,0),1)),"")</f>
        <v/>
      </c>
    </row>
    <row r="681" spans="1:19" x14ac:dyDescent="0.2">
      <c r="A681" s="2" t="s">
        <v>798</v>
      </c>
      <c r="B681" s="2" t="s">
        <v>799</v>
      </c>
      <c r="C681" s="2" t="s">
        <v>3200</v>
      </c>
      <c r="D681" s="2" t="s">
        <v>3201</v>
      </c>
      <c r="E681" s="4">
        <v>44815</v>
      </c>
      <c r="F681" s="2" t="s">
        <v>3980</v>
      </c>
      <c r="G681" s="5">
        <v>0.55000000000000004</v>
      </c>
      <c r="H681" s="2" t="s">
        <v>803</v>
      </c>
      <c r="I681" s="2" t="s">
        <v>815</v>
      </c>
      <c r="J681" s="2" t="s">
        <v>816</v>
      </c>
      <c r="K681" s="2" t="s">
        <v>805</v>
      </c>
      <c r="L681" s="2" t="s">
        <v>806</v>
      </c>
      <c r="M681" s="2" t="s">
        <v>806</v>
      </c>
      <c r="N681" s="2" t="s">
        <v>807</v>
      </c>
      <c r="O681" s="2" t="s">
        <v>827</v>
      </c>
      <c r="Q681" s="2" t="s">
        <v>818</v>
      </c>
      <c r="S681" s="2" t="str">
        <f>IF(F681="PTO",IF(INDEX(PTO!F:F,MATCH(_xlfn.NUMBERVALUE(HRS!C681),PTO!A:A,0),1)=HRS!G681,INDEX(PTO!G:G,MATCH(_xlfn.NUMBERVALUE(HRS!C681),PTO!A:A,0),1)),"")</f>
        <v/>
      </c>
    </row>
    <row r="682" spans="1:19" x14ac:dyDescent="0.2">
      <c r="A682" s="2" t="s">
        <v>798</v>
      </c>
      <c r="B682" s="2" t="s">
        <v>799</v>
      </c>
      <c r="C682" s="2" t="s">
        <v>3202</v>
      </c>
      <c r="D682" s="2" t="s">
        <v>3203</v>
      </c>
      <c r="E682" s="4">
        <v>44809</v>
      </c>
      <c r="F682" s="2" t="s">
        <v>802</v>
      </c>
      <c r="G682" s="5">
        <v>8.0499899999999993</v>
      </c>
      <c r="H682" s="2" t="s">
        <v>803</v>
      </c>
      <c r="I682" s="2" t="s">
        <v>815</v>
      </c>
      <c r="J682" s="2" t="s">
        <v>816</v>
      </c>
      <c r="K682" s="2" t="s">
        <v>805</v>
      </c>
      <c r="L682" s="2" t="s">
        <v>806</v>
      </c>
      <c r="M682" s="2" t="s">
        <v>806</v>
      </c>
      <c r="N682" s="2" t="s">
        <v>807</v>
      </c>
      <c r="O682" s="2" t="s">
        <v>827</v>
      </c>
      <c r="Q682" s="2" t="s">
        <v>818</v>
      </c>
      <c r="S682" s="2" t="str">
        <f>IF(F682="PTO",IF(INDEX(PTO!F:F,MATCH(_xlfn.NUMBERVALUE(HRS!C682),PTO!A:A,0),1)=HRS!G682,INDEX(PTO!G:G,MATCH(_xlfn.NUMBERVALUE(HRS!C682),PTO!A:A,0),1)),"")</f>
        <v/>
      </c>
    </row>
    <row r="683" spans="1:19" x14ac:dyDescent="0.2">
      <c r="A683" s="2" t="s">
        <v>798</v>
      </c>
      <c r="B683" s="2" t="s">
        <v>799</v>
      </c>
      <c r="C683" s="2" t="s">
        <v>3202</v>
      </c>
      <c r="D683" s="2" t="s">
        <v>3203</v>
      </c>
      <c r="E683" s="4">
        <v>44810</v>
      </c>
      <c r="F683" s="2" t="s">
        <v>802</v>
      </c>
      <c r="G683" s="5">
        <v>8.2666599999999999</v>
      </c>
      <c r="H683" s="2" t="s">
        <v>803</v>
      </c>
      <c r="I683" s="2" t="s">
        <v>815</v>
      </c>
      <c r="J683" s="2" t="s">
        <v>816</v>
      </c>
      <c r="K683" s="2" t="s">
        <v>805</v>
      </c>
      <c r="L683" s="2" t="s">
        <v>806</v>
      </c>
      <c r="M683" s="2" t="s">
        <v>806</v>
      </c>
      <c r="N683" s="2" t="s">
        <v>807</v>
      </c>
      <c r="O683" s="2" t="s">
        <v>827</v>
      </c>
      <c r="Q683" s="2" t="s">
        <v>818</v>
      </c>
      <c r="S683" s="2" t="str">
        <f>IF(F683="PTO",IF(INDEX(PTO!F:F,MATCH(_xlfn.NUMBERVALUE(HRS!C683),PTO!A:A,0),1)=HRS!G683,INDEX(PTO!G:G,MATCH(_xlfn.NUMBERVALUE(HRS!C683),PTO!A:A,0),1)),"")</f>
        <v/>
      </c>
    </row>
    <row r="684" spans="1:19" x14ac:dyDescent="0.2">
      <c r="A684" s="2" t="s">
        <v>798</v>
      </c>
      <c r="B684" s="2" t="s">
        <v>799</v>
      </c>
      <c r="C684" s="2" t="s">
        <v>3202</v>
      </c>
      <c r="D684" s="2" t="s">
        <v>3203</v>
      </c>
      <c r="E684" s="4">
        <v>44811</v>
      </c>
      <c r="F684" s="2" t="s">
        <v>802</v>
      </c>
      <c r="G684" s="5">
        <v>4.9833299999999996</v>
      </c>
      <c r="H684" s="2" t="s">
        <v>803</v>
      </c>
      <c r="I684" s="2" t="s">
        <v>815</v>
      </c>
      <c r="J684" s="2" t="s">
        <v>816</v>
      </c>
      <c r="K684" s="2" t="s">
        <v>805</v>
      </c>
      <c r="L684" s="2" t="s">
        <v>806</v>
      </c>
      <c r="M684" s="2" t="s">
        <v>806</v>
      </c>
      <c r="N684" s="2" t="s">
        <v>807</v>
      </c>
      <c r="O684" s="2" t="s">
        <v>827</v>
      </c>
      <c r="Q684" s="2" t="s">
        <v>818</v>
      </c>
      <c r="S684" s="2" t="str">
        <f>IF(F684="PTO",IF(INDEX(PTO!F:F,MATCH(_xlfn.NUMBERVALUE(HRS!C684),PTO!A:A,0),1)=HRS!G684,INDEX(PTO!G:G,MATCH(_xlfn.NUMBERVALUE(HRS!C684),PTO!A:A,0),1)),"")</f>
        <v/>
      </c>
    </row>
    <row r="685" spans="1:19" x14ac:dyDescent="0.2">
      <c r="A685" s="2" t="s">
        <v>798</v>
      </c>
      <c r="B685" s="2" t="s">
        <v>799</v>
      </c>
      <c r="C685" s="2" t="s">
        <v>3202</v>
      </c>
      <c r="D685" s="2" t="s">
        <v>3203</v>
      </c>
      <c r="E685" s="4">
        <v>44812</v>
      </c>
      <c r="F685" s="2" t="s">
        <v>802</v>
      </c>
      <c r="G685" s="5">
        <v>10.05001</v>
      </c>
      <c r="H685" s="2" t="s">
        <v>803</v>
      </c>
      <c r="I685" s="2" t="s">
        <v>815</v>
      </c>
      <c r="J685" s="2" t="s">
        <v>816</v>
      </c>
      <c r="K685" s="2" t="s">
        <v>805</v>
      </c>
      <c r="L685" s="2" t="s">
        <v>806</v>
      </c>
      <c r="M685" s="2" t="s">
        <v>806</v>
      </c>
      <c r="N685" s="2" t="s">
        <v>807</v>
      </c>
      <c r="O685" s="2" t="s">
        <v>827</v>
      </c>
      <c r="Q685" s="2" t="s">
        <v>818</v>
      </c>
      <c r="S685" s="2" t="str">
        <f>IF(F685="PTO",IF(INDEX(PTO!F:F,MATCH(_xlfn.NUMBERVALUE(HRS!C685),PTO!A:A,0),1)=HRS!G685,INDEX(PTO!G:G,MATCH(_xlfn.NUMBERVALUE(HRS!C685),PTO!A:A,0),1)),"")</f>
        <v/>
      </c>
    </row>
    <row r="686" spans="1:19" x14ac:dyDescent="0.2">
      <c r="A686" s="2" t="s">
        <v>798</v>
      </c>
      <c r="B686" s="2" t="s">
        <v>799</v>
      </c>
      <c r="C686" s="2" t="s">
        <v>3202</v>
      </c>
      <c r="D686" s="2" t="s">
        <v>3203</v>
      </c>
      <c r="E686" s="4">
        <v>44815</v>
      </c>
      <c r="F686" s="2" t="s">
        <v>802</v>
      </c>
      <c r="G686" s="5">
        <v>8.65001</v>
      </c>
      <c r="H686" s="2" t="s">
        <v>803</v>
      </c>
      <c r="I686" s="2" t="s">
        <v>815</v>
      </c>
      <c r="J686" s="2" t="s">
        <v>816</v>
      </c>
      <c r="K686" s="2" t="s">
        <v>805</v>
      </c>
      <c r="L686" s="2" t="s">
        <v>806</v>
      </c>
      <c r="M686" s="2" t="s">
        <v>806</v>
      </c>
      <c r="N686" s="2" t="s">
        <v>807</v>
      </c>
      <c r="O686" s="2" t="s">
        <v>827</v>
      </c>
      <c r="Q686" s="2" t="s">
        <v>818</v>
      </c>
      <c r="S686" s="2" t="str">
        <f>IF(F686="PTO",IF(INDEX(PTO!F:F,MATCH(_xlfn.NUMBERVALUE(HRS!C686),PTO!A:A,0),1)=HRS!G686,INDEX(PTO!G:G,MATCH(_xlfn.NUMBERVALUE(HRS!C686),PTO!A:A,0),1)),"")</f>
        <v/>
      </c>
    </row>
    <row r="687" spans="1:19" x14ac:dyDescent="0.2">
      <c r="A687" s="2" t="s">
        <v>798</v>
      </c>
      <c r="B687" s="2" t="s">
        <v>799</v>
      </c>
      <c r="C687" s="2" t="s">
        <v>3202</v>
      </c>
      <c r="D687" s="2" t="s">
        <v>3203</v>
      </c>
      <c r="E687" s="4">
        <v>44815</v>
      </c>
      <c r="F687" s="2" t="s">
        <v>3980</v>
      </c>
      <c r="G687" s="5">
        <v>0.31664999999999999</v>
      </c>
      <c r="H687" s="2" t="s">
        <v>803</v>
      </c>
      <c r="I687" s="2" t="s">
        <v>815</v>
      </c>
      <c r="J687" s="2" t="s">
        <v>816</v>
      </c>
      <c r="K687" s="2" t="s">
        <v>805</v>
      </c>
      <c r="L687" s="2" t="s">
        <v>806</v>
      </c>
      <c r="M687" s="2" t="s">
        <v>806</v>
      </c>
      <c r="N687" s="2" t="s">
        <v>807</v>
      </c>
      <c r="O687" s="2" t="s">
        <v>827</v>
      </c>
      <c r="Q687" s="2" t="s">
        <v>818</v>
      </c>
      <c r="S687" s="2" t="str">
        <f>IF(F687="PTO",IF(INDEX(PTO!F:F,MATCH(_xlfn.NUMBERVALUE(HRS!C687),PTO!A:A,0),1)=HRS!G687,INDEX(PTO!G:G,MATCH(_xlfn.NUMBERVALUE(HRS!C687),PTO!A:A,0),1)),"")</f>
        <v/>
      </c>
    </row>
    <row r="688" spans="1:19" x14ac:dyDescent="0.2">
      <c r="A688" s="2" t="s">
        <v>798</v>
      </c>
      <c r="B688" s="2" t="s">
        <v>799</v>
      </c>
      <c r="C688" s="2" t="s">
        <v>3439</v>
      </c>
      <c r="D688" s="2" t="s">
        <v>3440</v>
      </c>
      <c r="E688" s="4">
        <v>44809</v>
      </c>
      <c r="F688" s="2" t="s">
        <v>802</v>
      </c>
      <c r="G688" s="5">
        <v>8.0166699999999995</v>
      </c>
      <c r="H688" s="2" t="s">
        <v>803</v>
      </c>
      <c r="I688" s="2" t="s">
        <v>815</v>
      </c>
      <c r="J688" s="2" t="s">
        <v>816</v>
      </c>
      <c r="K688" s="2" t="s">
        <v>805</v>
      </c>
      <c r="L688" s="2" t="s">
        <v>806</v>
      </c>
      <c r="M688" s="2" t="s">
        <v>806</v>
      </c>
      <c r="N688" s="2" t="s">
        <v>807</v>
      </c>
      <c r="O688" s="2" t="s">
        <v>827</v>
      </c>
      <c r="Q688" s="2" t="s">
        <v>818</v>
      </c>
      <c r="S688" s="2" t="str">
        <f>IF(F688="PTO",IF(INDEX(PTO!F:F,MATCH(_xlfn.NUMBERVALUE(HRS!C688),PTO!A:A,0),1)=HRS!G688,INDEX(PTO!G:G,MATCH(_xlfn.NUMBERVALUE(HRS!C688),PTO!A:A,0),1)),"")</f>
        <v/>
      </c>
    </row>
    <row r="689" spans="1:19" x14ac:dyDescent="0.2">
      <c r="A689" s="2" t="s">
        <v>798</v>
      </c>
      <c r="B689" s="2" t="s">
        <v>799</v>
      </c>
      <c r="C689" s="2" t="s">
        <v>3439</v>
      </c>
      <c r="D689" s="2" t="s">
        <v>3440</v>
      </c>
      <c r="E689" s="4">
        <v>44810</v>
      </c>
      <c r="F689" s="2" t="s">
        <v>802</v>
      </c>
      <c r="G689" s="5">
        <v>8.25</v>
      </c>
      <c r="H689" s="2" t="s">
        <v>803</v>
      </c>
      <c r="I689" s="2" t="s">
        <v>815</v>
      </c>
      <c r="J689" s="2" t="s">
        <v>816</v>
      </c>
      <c r="K689" s="2" t="s">
        <v>805</v>
      </c>
      <c r="L689" s="2" t="s">
        <v>806</v>
      </c>
      <c r="M689" s="2" t="s">
        <v>806</v>
      </c>
      <c r="N689" s="2" t="s">
        <v>807</v>
      </c>
      <c r="O689" s="2" t="s">
        <v>827</v>
      </c>
      <c r="Q689" s="2" t="s">
        <v>818</v>
      </c>
      <c r="S689" s="2" t="str">
        <f>IF(F689="PTO",IF(INDEX(PTO!F:F,MATCH(_xlfn.NUMBERVALUE(HRS!C689),PTO!A:A,0),1)=HRS!G689,INDEX(PTO!G:G,MATCH(_xlfn.NUMBERVALUE(HRS!C689),PTO!A:A,0),1)),"")</f>
        <v/>
      </c>
    </row>
    <row r="690" spans="1:19" x14ac:dyDescent="0.2">
      <c r="A690" s="2" t="s">
        <v>798</v>
      </c>
      <c r="B690" s="2" t="s">
        <v>799</v>
      </c>
      <c r="C690" s="2" t="s">
        <v>3439</v>
      </c>
      <c r="D690" s="2" t="s">
        <v>3440</v>
      </c>
      <c r="E690" s="4">
        <v>44811</v>
      </c>
      <c r="F690" s="2" t="s">
        <v>802</v>
      </c>
      <c r="G690" s="5">
        <v>8.1666699999999999</v>
      </c>
      <c r="H690" s="2" t="s">
        <v>803</v>
      </c>
      <c r="I690" s="2" t="s">
        <v>815</v>
      </c>
      <c r="J690" s="2" t="s">
        <v>816</v>
      </c>
      <c r="K690" s="2" t="s">
        <v>805</v>
      </c>
      <c r="L690" s="2" t="s">
        <v>806</v>
      </c>
      <c r="M690" s="2" t="s">
        <v>806</v>
      </c>
      <c r="N690" s="2" t="s">
        <v>807</v>
      </c>
      <c r="O690" s="2" t="s">
        <v>827</v>
      </c>
      <c r="Q690" s="2" t="s">
        <v>818</v>
      </c>
      <c r="S690" s="2" t="str">
        <f>IF(F690="PTO",IF(INDEX(PTO!F:F,MATCH(_xlfn.NUMBERVALUE(HRS!C690),PTO!A:A,0),1)=HRS!G690,INDEX(PTO!G:G,MATCH(_xlfn.NUMBERVALUE(HRS!C690),PTO!A:A,0),1)),"")</f>
        <v/>
      </c>
    </row>
    <row r="691" spans="1:19" x14ac:dyDescent="0.2">
      <c r="A691" s="2" t="s">
        <v>798</v>
      </c>
      <c r="B691" s="2" t="s">
        <v>799</v>
      </c>
      <c r="C691" s="2" t="s">
        <v>3439</v>
      </c>
      <c r="D691" s="2" t="s">
        <v>3440</v>
      </c>
      <c r="E691" s="4">
        <v>44812</v>
      </c>
      <c r="F691" s="2" t="s">
        <v>802</v>
      </c>
      <c r="G691" s="5">
        <v>8.1833299999999998</v>
      </c>
      <c r="H691" s="2" t="s">
        <v>803</v>
      </c>
      <c r="I691" s="2" t="s">
        <v>815</v>
      </c>
      <c r="J691" s="2" t="s">
        <v>816</v>
      </c>
      <c r="K691" s="2" t="s">
        <v>805</v>
      </c>
      <c r="L691" s="2" t="s">
        <v>806</v>
      </c>
      <c r="M691" s="2" t="s">
        <v>806</v>
      </c>
      <c r="N691" s="2" t="s">
        <v>807</v>
      </c>
      <c r="O691" s="2" t="s">
        <v>827</v>
      </c>
      <c r="Q691" s="2" t="s">
        <v>818</v>
      </c>
      <c r="S691" s="2" t="str">
        <f>IF(F691="PTO",IF(INDEX(PTO!F:F,MATCH(_xlfn.NUMBERVALUE(HRS!C691),PTO!A:A,0),1)=HRS!G691,INDEX(PTO!G:G,MATCH(_xlfn.NUMBERVALUE(HRS!C691),PTO!A:A,0),1)),"")</f>
        <v/>
      </c>
    </row>
    <row r="692" spans="1:19" x14ac:dyDescent="0.2">
      <c r="A692" s="2" t="s">
        <v>798</v>
      </c>
      <c r="B692" s="2" t="s">
        <v>799</v>
      </c>
      <c r="C692" s="2" t="s">
        <v>3439</v>
      </c>
      <c r="D692" s="2" t="s">
        <v>3440</v>
      </c>
      <c r="E692" s="4">
        <v>44813</v>
      </c>
      <c r="F692" s="2" t="s">
        <v>802</v>
      </c>
      <c r="G692" s="5">
        <v>7.3833299999999999</v>
      </c>
      <c r="H692" s="2" t="s">
        <v>803</v>
      </c>
      <c r="I692" s="2" t="s">
        <v>815</v>
      </c>
      <c r="J692" s="2" t="s">
        <v>816</v>
      </c>
      <c r="K692" s="2" t="s">
        <v>805</v>
      </c>
      <c r="L692" s="2" t="s">
        <v>806</v>
      </c>
      <c r="M692" s="2" t="s">
        <v>806</v>
      </c>
      <c r="N692" s="2" t="s">
        <v>807</v>
      </c>
      <c r="O692" s="2" t="s">
        <v>827</v>
      </c>
      <c r="Q692" s="2" t="s">
        <v>818</v>
      </c>
      <c r="S692" s="2" t="str">
        <f>IF(F692="PTO",IF(INDEX(PTO!F:F,MATCH(_xlfn.NUMBERVALUE(HRS!C692),PTO!A:A,0),1)=HRS!G692,INDEX(PTO!G:G,MATCH(_xlfn.NUMBERVALUE(HRS!C692),PTO!A:A,0),1)),"")</f>
        <v/>
      </c>
    </row>
    <row r="693" spans="1:19" x14ac:dyDescent="0.2">
      <c r="A693" s="2" t="s">
        <v>798</v>
      </c>
      <c r="B693" s="2" t="s">
        <v>799</v>
      </c>
      <c r="C693" s="2" t="s">
        <v>3439</v>
      </c>
      <c r="D693" s="2" t="s">
        <v>3440</v>
      </c>
      <c r="E693" s="4">
        <v>44813</v>
      </c>
      <c r="F693" s="2" t="s">
        <v>3980</v>
      </c>
      <c r="G693" s="5">
        <v>0.63332999999999995</v>
      </c>
      <c r="H693" s="2" t="s">
        <v>803</v>
      </c>
      <c r="I693" s="2" t="s">
        <v>815</v>
      </c>
      <c r="J693" s="2" t="s">
        <v>816</v>
      </c>
      <c r="K693" s="2" t="s">
        <v>805</v>
      </c>
      <c r="L693" s="2" t="s">
        <v>806</v>
      </c>
      <c r="M693" s="2" t="s">
        <v>806</v>
      </c>
      <c r="N693" s="2" t="s">
        <v>807</v>
      </c>
      <c r="O693" s="2" t="s">
        <v>827</v>
      </c>
      <c r="Q693" s="2" t="s">
        <v>818</v>
      </c>
      <c r="S693" s="2" t="str">
        <f>IF(F693="PTO",IF(INDEX(PTO!F:F,MATCH(_xlfn.NUMBERVALUE(HRS!C693),PTO!A:A,0),1)=HRS!G693,INDEX(PTO!G:G,MATCH(_xlfn.NUMBERVALUE(HRS!C693),PTO!A:A,0),1)),"")</f>
        <v/>
      </c>
    </row>
    <row r="694" spans="1:19" x14ac:dyDescent="0.2">
      <c r="A694" s="2" t="s">
        <v>798</v>
      </c>
      <c r="B694" s="2" t="s">
        <v>799</v>
      </c>
      <c r="C694" s="2" t="s">
        <v>3441</v>
      </c>
      <c r="D694" s="2" t="s">
        <v>3442</v>
      </c>
      <c r="E694" s="4">
        <v>44810</v>
      </c>
      <c r="F694" s="2" t="s">
        <v>802</v>
      </c>
      <c r="G694" s="5">
        <v>8.2166599999999992</v>
      </c>
      <c r="H694" s="2" t="s">
        <v>803</v>
      </c>
      <c r="I694" s="2" t="s">
        <v>815</v>
      </c>
      <c r="J694" s="2" t="s">
        <v>816</v>
      </c>
      <c r="K694" s="2" t="s">
        <v>805</v>
      </c>
      <c r="L694" s="2" t="s">
        <v>806</v>
      </c>
      <c r="M694" s="2" t="s">
        <v>806</v>
      </c>
      <c r="N694" s="2" t="s">
        <v>807</v>
      </c>
      <c r="O694" s="2" t="s">
        <v>827</v>
      </c>
      <c r="Q694" s="2" t="s">
        <v>818</v>
      </c>
      <c r="S694" s="2" t="str">
        <f>IF(F694="PTO",IF(INDEX(PTO!F:F,MATCH(_xlfn.NUMBERVALUE(HRS!C694),PTO!A:A,0),1)=HRS!G694,INDEX(PTO!G:G,MATCH(_xlfn.NUMBERVALUE(HRS!C694),PTO!A:A,0),1)),"")</f>
        <v/>
      </c>
    </row>
    <row r="695" spans="1:19" x14ac:dyDescent="0.2">
      <c r="A695" s="2" t="s">
        <v>798</v>
      </c>
      <c r="B695" s="2" t="s">
        <v>799</v>
      </c>
      <c r="C695" s="2" t="s">
        <v>3441</v>
      </c>
      <c r="D695" s="2" t="s">
        <v>3442</v>
      </c>
      <c r="E695" s="4">
        <v>44811</v>
      </c>
      <c r="F695" s="2" t="s">
        <v>802</v>
      </c>
      <c r="G695" s="5">
        <v>8.0666600000000006</v>
      </c>
      <c r="H695" s="2" t="s">
        <v>803</v>
      </c>
      <c r="I695" s="2" t="s">
        <v>815</v>
      </c>
      <c r="J695" s="2" t="s">
        <v>816</v>
      </c>
      <c r="K695" s="2" t="s">
        <v>805</v>
      </c>
      <c r="L695" s="2" t="s">
        <v>806</v>
      </c>
      <c r="M695" s="2" t="s">
        <v>806</v>
      </c>
      <c r="N695" s="2" t="s">
        <v>807</v>
      </c>
      <c r="O695" s="2" t="s">
        <v>827</v>
      </c>
      <c r="Q695" s="2" t="s">
        <v>818</v>
      </c>
      <c r="S695" s="2" t="str">
        <f>IF(F695="PTO",IF(INDEX(PTO!F:F,MATCH(_xlfn.NUMBERVALUE(HRS!C695),PTO!A:A,0),1)=HRS!G695,INDEX(PTO!G:G,MATCH(_xlfn.NUMBERVALUE(HRS!C695),PTO!A:A,0),1)),"")</f>
        <v/>
      </c>
    </row>
    <row r="696" spans="1:19" x14ac:dyDescent="0.2">
      <c r="A696" s="2" t="s">
        <v>798</v>
      </c>
      <c r="B696" s="2" t="s">
        <v>799</v>
      </c>
      <c r="C696" s="2" t="s">
        <v>3441</v>
      </c>
      <c r="D696" s="2" t="s">
        <v>3442</v>
      </c>
      <c r="E696" s="4">
        <v>44812</v>
      </c>
      <c r="F696" s="2" t="s">
        <v>802</v>
      </c>
      <c r="G696" s="5">
        <v>7.9666699999999997</v>
      </c>
      <c r="H696" s="2" t="s">
        <v>803</v>
      </c>
      <c r="I696" s="2" t="s">
        <v>815</v>
      </c>
      <c r="J696" s="2" t="s">
        <v>816</v>
      </c>
      <c r="K696" s="2" t="s">
        <v>805</v>
      </c>
      <c r="L696" s="2" t="s">
        <v>806</v>
      </c>
      <c r="M696" s="2" t="s">
        <v>806</v>
      </c>
      <c r="N696" s="2" t="s">
        <v>807</v>
      </c>
      <c r="O696" s="2" t="s">
        <v>827</v>
      </c>
      <c r="Q696" s="2" t="s">
        <v>818</v>
      </c>
      <c r="S696" s="2" t="str">
        <f>IF(F696="PTO",IF(INDEX(PTO!F:F,MATCH(_xlfn.NUMBERVALUE(HRS!C696),PTO!A:A,0),1)=HRS!G696,INDEX(PTO!G:G,MATCH(_xlfn.NUMBERVALUE(HRS!C696),PTO!A:A,0),1)),"")</f>
        <v/>
      </c>
    </row>
    <row r="697" spans="1:19" x14ac:dyDescent="0.2">
      <c r="A697" s="2" t="s">
        <v>798</v>
      </c>
      <c r="B697" s="2" t="s">
        <v>799</v>
      </c>
      <c r="C697" s="2" t="s">
        <v>3441</v>
      </c>
      <c r="D697" s="2" t="s">
        <v>3442</v>
      </c>
      <c r="E697" s="4">
        <v>44813</v>
      </c>
      <c r="F697" s="2" t="s">
        <v>802</v>
      </c>
      <c r="G697" s="5">
        <v>8.0500000000000007</v>
      </c>
      <c r="H697" s="2" t="s">
        <v>803</v>
      </c>
      <c r="I697" s="2" t="s">
        <v>815</v>
      </c>
      <c r="J697" s="2" t="s">
        <v>816</v>
      </c>
      <c r="K697" s="2" t="s">
        <v>805</v>
      </c>
      <c r="L697" s="2" t="s">
        <v>806</v>
      </c>
      <c r="M697" s="2" t="s">
        <v>806</v>
      </c>
      <c r="N697" s="2" t="s">
        <v>807</v>
      </c>
      <c r="O697" s="2" t="s">
        <v>827</v>
      </c>
      <c r="Q697" s="2" t="s">
        <v>818</v>
      </c>
      <c r="S697" s="2" t="str">
        <f>IF(F697="PTO",IF(INDEX(PTO!F:F,MATCH(_xlfn.NUMBERVALUE(HRS!C697),PTO!A:A,0),1)=HRS!G697,INDEX(PTO!G:G,MATCH(_xlfn.NUMBERVALUE(HRS!C697),PTO!A:A,0),1)),"")</f>
        <v/>
      </c>
    </row>
    <row r="698" spans="1:19" x14ac:dyDescent="0.2">
      <c r="A698" s="2" t="s">
        <v>798</v>
      </c>
      <c r="B698" s="2" t="s">
        <v>799</v>
      </c>
      <c r="C698" s="2" t="s">
        <v>3443</v>
      </c>
      <c r="D698" s="2" t="s">
        <v>3444</v>
      </c>
      <c r="E698" s="4">
        <v>44809</v>
      </c>
      <c r="F698" s="2" t="s">
        <v>802</v>
      </c>
      <c r="G698" s="5">
        <v>8.2833299999999994</v>
      </c>
      <c r="H698" s="2" t="s">
        <v>803</v>
      </c>
      <c r="I698" s="2" t="s">
        <v>815</v>
      </c>
      <c r="J698" s="2" t="s">
        <v>816</v>
      </c>
      <c r="K698" s="2" t="s">
        <v>805</v>
      </c>
      <c r="L698" s="2" t="s">
        <v>806</v>
      </c>
      <c r="M698" s="2" t="s">
        <v>806</v>
      </c>
      <c r="N698" s="2" t="s">
        <v>807</v>
      </c>
      <c r="O698" s="2" t="s">
        <v>827</v>
      </c>
      <c r="Q698" s="2" t="s">
        <v>818</v>
      </c>
      <c r="S698" s="2" t="str">
        <f>IF(F698="PTO",IF(INDEX(PTO!F:F,MATCH(_xlfn.NUMBERVALUE(HRS!C698),PTO!A:A,0),1)=HRS!G698,INDEX(PTO!G:G,MATCH(_xlfn.NUMBERVALUE(HRS!C698),PTO!A:A,0),1)),"")</f>
        <v/>
      </c>
    </row>
    <row r="699" spans="1:19" x14ac:dyDescent="0.2">
      <c r="A699" s="2" t="s">
        <v>798</v>
      </c>
      <c r="B699" s="2" t="s">
        <v>799</v>
      </c>
      <c r="C699" s="2" t="s">
        <v>3443</v>
      </c>
      <c r="D699" s="2" t="s">
        <v>3444</v>
      </c>
      <c r="E699" s="4">
        <v>44810</v>
      </c>
      <c r="F699" s="2" t="s">
        <v>802</v>
      </c>
      <c r="G699" s="5">
        <v>8.15</v>
      </c>
      <c r="H699" s="2" t="s">
        <v>803</v>
      </c>
      <c r="I699" s="2" t="s">
        <v>815</v>
      </c>
      <c r="J699" s="2" t="s">
        <v>816</v>
      </c>
      <c r="K699" s="2" t="s">
        <v>805</v>
      </c>
      <c r="L699" s="2" t="s">
        <v>806</v>
      </c>
      <c r="M699" s="2" t="s">
        <v>806</v>
      </c>
      <c r="N699" s="2" t="s">
        <v>807</v>
      </c>
      <c r="O699" s="2" t="s">
        <v>827</v>
      </c>
      <c r="Q699" s="2" t="s">
        <v>818</v>
      </c>
      <c r="S699" s="2" t="str">
        <f>IF(F699="PTO",IF(INDEX(PTO!F:F,MATCH(_xlfn.NUMBERVALUE(HRS!C699),PTO!A:A,0),1)=HRS!G699,INDEX(PTO!G:G,MATCH(_xlfn.NUMBERVALUE(HRS!C699),PTO!A:A,0),1)),"")</f>
        <v/>
      </c>
    </row>
    <row r="700" spans="1:19" x14ac:dyDescent="0.2">
      <c r="A700" s="2" t="s">
        <v>798</v>
      </c>
      <c r="B700" s="2" t="s">
        <v>799</v>
      </c>
      <c r="C700" s="2" t="s">
        <v>3443</v>
      </c>
      <c r="D700" s="2" t="s">
        <v>3444</v>
      </c>
      <c r="E700" s="4">
        <v>44811</v>
      </c>
      <c r="F700" s="2" t="s">
        <v>802</v>
      </c>
      <c r="G700" s="5">
        <v>8.1</v>
      </c>
      <c r="H700" s="2" t="s">
        <v>803</v>
      </c>
      <c r="I700" s="2" t="s">
        <v>815</v>
      </c>
      <c r="J700" s="2" t="s">
        <v>816</v>
      </c>
      <c r="K700" s="2" t="s">
        <v>805</v>
      </c>
      <c r="L700" s="2" t="s">
        <v>806</v>
      </c>
      <c r="M700" s="2" t="s">
        <v>806</v>
      </c>
      <c r="N700" s="2" t="s">
        <v>807</v>
      </c>
      <c r="O700" s="2" t="s">
        <v>827</v>
      </c>
      <c r="Q700" s="2" t="s">
        <v>818</v>
      </c>
      <c r="S700" s="2" t="str">
        <f>IF(F700="PTO",IF(INDEX(PTO!F:F,MATCH(_xlfn.NUMBERVALUE(HRS!C700),PTO!A:A,0),1)=HRS!G700,INDEX(PTO!G:G,MATCH(_xlfn.NUMBERVALUE(HRS!C700),PTO!A:A,0),1)),"")</f>
        <v/>
      </c>
    </row>
    <row r="701" spans="1:19" x14ac:dyDescent="0.2">
      <c r="A701" s="2" t="s">
        <v>798</v>
      </c>
      <c r="B701" s="2" t="s">
        <v>799</v>
      </c>
      <c r="C701" s="2" t="s">
        <v>3443</v>
      </c>
      <c r="D701" s="2" t="s">
        <v>3444</v>
      </c>
      <c r="E701" s="4">
        <v>44812</v>
      </c>
      <c r="F701" s="2" t="s">
        <v>802</v>
      </c>
      <c r="G701" s="5">
        <v>8.0666600000000006</v>
      </c>
      <c r="H701" s="2" t="s">
        <v>803</v>
      </c>
      <c r="I701" s="2" t="s">
        <v>815</v>
      </c>
      <c r="J701" s="2" t="s">
        <v>816</v>
      </c>
      <c r="K701" s="2" t="s">
        <v>805</v>
      </c>
      <c r="L701" s="2" t="s">
        <v>806</v>
      </c>
      <c r="M701" s="2" t="s">
        <v>806</v>
      </c>
      <c r="N701" s="2" t="s">
        <v>807</v>
      </c>
      <c r="O701" s="2" t="s">
        <v>827</v>
      </c>
      <c r="Q701" s="2" t="s">
        <v>818</v>
      </c>
      <c r="S701" s="2" t="str">
        <f>IF(F701="PTO",IF(INDEX(PTO!F:F,MATCH(_xlfn.NUMBERVALUE(HRS!C701),PTO!A:A,0),1)=HRS!G701,INDEX(PTO!G:G,MATCH(_xlfn.NUMBERVALUE(HRS!C701),PTO!A:A,0),1)),"")</f>
        <v/>
      </c>
    </row>
    <row r="702" spans="1:19" x14ac:dyDescent="0.2">
      <c r="A702" s="2" t="s">
        <v>798</v>
      </c>
      <c r="B702" s="2" t="s">
        <v>799</v>
      </c>
      <c r="C702" s="2" t="s">
        <v>3443</v>
      </c>
      <c r="D702" s="2" t="s">
        <v>3444</v>
      </c>
      <c r="E702" s="4">
        <v>44813</v>
      </c>
      <c r="F702" s="2" t="s">
        <v>802</v>
      </c>
      <c r="G702" s="5">
        <v>7.40001</v>
      </c>
      <c r="H702" s="2" t="s">
        <v>803</v>
      </c>
      <c r="I702" s="2" t="s">
        <v>815</v>
      </c>
      <c r="J702" s="2" t="s">
        <v>816</v>
      </c>
      <c r="K702" s="2" t="s">
        <v>805</v>
      </c>
      <c r="L702" s="2" t="s">
        <v>806</v>
      </c>
      <c r="M702" s="2" t="s">
        <v>806</v>
      </c>
      <c r="N702" s="2" t="s">
        <v>807</v>
      </c>
      <c r="O702" s="2" t="s">
        <v>827</v>
      </c>
      <c r="Q702" s="2" t="s">
        <v>818</v>
      </c>
      <c r="S702" s="2" t="str">
        <f>IF(F702="PTO",IF(INDEX(PTO!F:F,MATCH(_xlfn.NUMBERVALUE(HRS!C702),PTO!A:A,0),1)=HRS!G702,INDEX(PTO!G:G,MATCH(_xlfn.NUMBERVALUE(HRS!C702),PTO!A:A,0),1)),"")</f>
        <v/>
      </c>
    </row>
    <row r="703" spans="1:19" x14ac:dyDescent="0.2">
      <c r="A703" s="2" t="s">
        <v>798</v>
      </c>
      <c r="B703" s="2" t="s">
        <v>799</v>
      </c>
      <c r="C703" s="2" t="s">
        <v>3443</v>
      </c>
      <c r="D703" s="2" t="s">
        <v>3444</v>
      </c>
      <c r="E703" s="4">
        <v>44813</v>
      </c>
      <c r="F703" s="2" t="s">
        <v>3980</v>
      </c>
      <c r="G703" s="5">
        <v>0.66666000000000003</v>
      </c>
      <c r="H703" s="2" t="s">
        <v>803</v>
      </c>
      <c r="I703" s="2" t="s">
        <v>815</v>
      </c>
      <c r="J703" s="2" t="s">
        <v>816</v>
      </c>
      <c r="K703" s="2" t="s">
        <v>805</v>
      </c>
      <c r="L703" s="2" t="s">
        <v>806</v>
      </c>
      <c r="M703" s="2" t="s">
        <v>806</v>
      </c>
      <c r="N703" s="2" t="s">
        <v>807</v>
      </c>
      <c r="O703" s="2" t="s">
        <v>827</v>
      </c>
      <c r="Q703" s="2" t="s">
        <v>818</v>
      </c>
      <c r="S703" s="2" t="str">
        <f>IF(F703="PTO",IF(INDEX(PTO!F:F,MATCH(_xlfn.NUMBERVALUE(HRS!C703),PTO!A:A,0),1)=HRS!G703,INDEX(PTO!G:G,MATCH(_xlfn.NUMBERVALUE(HRS!C703),PTO!A:A,0),1)),"")</f>
        <v/>
      </c>
    </row>
    <row r="704" spans="1:19" x14ac:dyDescent="0.2">
      <c r="A704" s="2" t="s">
        <v>798</v>
      </c>
      <c r="B704" s="2" t="s">
        <v>799</v>
      </c>
      <c r="C704" s="2" t="s">
        <v>3445</v>
      </c>
      <c r="D704" s="2" t="s">
        <v>3446</v>
      </c>
      <c r="E704" s="4">
        <v>44809</v>
      </c>
      <c r="F704" s="2" t="s">
        <v>802</v>
      </c>
      <c r="G704" s="5">
        <v>8.0500000000000007</v>
      </c>
      <c r="H704" s="2" t="s">
        <v>803</v>
      </c>
      <c r="I704" s="2" t="s">
        <v>815</v>
      </c>
      <c r="J704" s="2" t="s">
        <v>816</v>
      </c>
      <c r="K704" s="2" t="s">
        <v>805</v>
      </c>
      <c r="L704" s="2" t="s">
        <v>806</v>
      </c>
      <c r="M704" s="2" t="s">
        <v>806</v>
      </c>
      <c r="N704" s="2" t="s">
        <v>807</v>
      </c>
      <c r="O704" s="2" t="s">
        <v>827</v>
      </c>
      <c r="Q704" s="2" t="s">
        <v>818</v>
      </c>
      <c r="S704" s="2" t="str">
        <f>IF(F704="PTO",IF(INDEX(PTO!F:F,MATCH(_xlfn.NUMBERVALUE(HRS!C704),PTO!A:A,0),1)=HRS!G704,INDEX(PTO!G:G,MATCH(_xlfn.NUMBERVALUE(HRS!C704),PTO!A:A,0),1)),"")</f>
        <v/>
      </c>
    </row>
    <row r="705" spans="1:19" x14ac:dyDescent="0.2">
      <c r="A705" s="2" t="s">
        <v>798</v>
      </c>
      <c r="B705" s="2" t="s">
        <v>799</v>
      </c>
      <c r="C705" s="2" t="s">
        <v>3445</v>
      </c>
      <c r="D705" s="2" t="s">
        <v>3446</v>
      </c>
      <c r="E705" s="4">
        <v>44810</v>
      </c>
      <c r="F705" s="2" t="s">
        <v>802</v>
      </c>
      <c r="G705" s="5">
        <v>8.2166599999999992</v>
      </c>
      <c r="H705" s="2" t="s">
        <v>803</v>
      </c>
      <c r="I705" s="2" t="s">
        <v>815</v>
      </c>
      <c r="J705" s="2" t="s">
        <v>816</v>
      </c>
      <c r="K705" s="2" t="s">
        <v>805</v>
      </c>
      <c r="L705" s="2" t="s">
        <v>806</v>
      </c>
      <c r="M705" s="2" t="s">
        <v>806</v>
      </c>
      <c r="N705" s="2" t="s">
        <v>807</v>
      </c>
      <c r="O705" s="2" t="s">
        <v>827</v>
      </c>
      <c r="Q705" s="2" t="s">
        <v>818</v>
      </c>
      <c r="S705" s="2" t="str">
        <f>IF(F705="PTO",IF(INDEX(PTO!F:F,MATCH(_xlfn.NUMBERVALUE(HRS!C705),PTO!A:A,0),1)=HRS!G705,INDEX(PTO!G:G,MATCH(_xlfn.NUMBERVALUE(HRS!C705),PTO!A:A,0),1)),"")</f>
        <v/>
      </c>
    </row>
    <row r="706" spans="1:19" x14ac:dyDescent="0.2">
      <c r="A706" s="2" t="s">
        <v>798</v>
      </c>
      <c r="B706" s="2" t="s">
        <v>799</v>
      </c>
      <c r="C706" s="2" t="s">
        <v>3445</v>
      </c>
      <c r="D706" s="2" t="s">
        <v>3446</v>
      </c>
      <c r="E706" s="4">
        <v>44811</v>
      </c>
      <c r="F706" s="2" t="s">
        <v>802</v>
      </c>
      <c r="G706" s="5">
        <v>8.2666699999999995</v>
      </c>
      <c r="H706" s="2" t="s">
        <v>803</v>
      </c>
      <c r="I706" s="2" t="s">
        <v>815</v>
      </c>
      <c r="J706" s="2" t="s">
        <v>816</v>
      </c>
      <c r="K706" s="2" t="s">
        <v>805</v>
      </c>
      <c r="L706" s="2" t="s">
        <v>806</v>
      </c>
      <c r="M706" s="2" t="s">
        <v>806</v>
      </c>
      <c r="N706" s="2" t="s">
        <v>807</v>
      </c>
      <c r="O706" s="2" t="s">
        <v>827</v>
      </c>
      <c r="Q706" s="2" t="s">
        <v>818</v>
      </c>
      <c r="S706" s="2" t="str">
        <f>IF(F706="PTO",IF(INDEX(PTO!F:F,MATCH(_xlfn.NUMBERVALUE(HRS!C706),PTO!A:A,0),1)=HRS!G706,INDEX(PTO!G:G,MATCH(_xlfn.NUMBERVALUE(HRS!C706),PTO!A:A,0),1)),"")</f>
        <v/>
      </c>
    </row>
    <row r="707" spans="1:19" x14ac:dyDescent="0.2">
      <c r="A707" s="2" t="s">
        <v>798</v>
      </c>
      <c r="B707" s="2" t="s">
        <v>799</v>
      </c>
      <c r="C707" s="2" t="s">
        <v>3445</v>
      </c>
      <c r="D707" s="2" t="s">
        <v>3446</v>
      </c>
      <c r="E707" s="4">
        <v>44812</v>
      </c>
      <c r="F707" s="2" t="s">
        <v>802</v>
      </c>
      <c r="G707" s="5">
        <v>7.05</v>
      </c>
      <c r="H707" s="2" t="s">
        <v>803</v>
      </c>
      <c r="I707" s="2" t="s">
        <v>815</v>
      </c>
      <c r="J707" s="2" t="s">
        <v>816</v>
      </c>
      <c r="K707" s="2" t="s">
        <v>805</v>
      </c>
      <c r="L707" s="2" t="s">
        <v>806</v>
      </c>
      <c r="M707" s="2" t="s">
        <v>806</v>
      </c>
      <c r="N707" s="2" t="s">
        <v>807</v>
      </c>
      <c r="O707" s="2" t="s">
        <v>827</v>
      </c>
      <c r="Q707" s="2" t="s">
        <v>818</v>
      </c>
      <c r="S707" s="2" t="str">
        <f>IF(F707="PTO",IF(INDEX(PTO!F:F,MATCH(_xlfn.NUMBERVALUE(HRS!C707),PTO!A:A,0),1)=HRS!G707,INDEX(PTO!G:G,MATCH(_xlfn.NUMBERVALUE(HRS!C707),PTO!A:A,0),1)),"")</f>
        <v/>
      </c>
    </row>
    <row r="708" spans="1:19" x14ac:dyDescent="0.2">
      <c r="A708" s="2" t="s">
        <v>798</v>
      </c>
      <c r="B708" s="2" t="s">
        <v>799</v>
      </c>
      <c r="C708" s="2" t="s">
        <v>3445</v>
      </c>
      <c r="D708" s="2" t="s">
        <v>3446</v>
      </c>
      <c r="E708" s="4">
        <v>44813</v>
      </c>
      <c r="F708" s="2" t="s">
        <v>802</v>
      </c>
      <c r="G708" s="5">
        <v>8.4166699999999999</v>
      </c>
      <c r="H708" s="2" t="s">
        <v>803</v>
      </c>
      <c r="I708" s="2" t="s">
        <v>815</v>
      </c>
      <c r="J708" s="2" t="s">
        <v>816</v>
      </c>
      <c r="K708" s="2" t="s">
        <v>805</v>
      </c>
      <c r="L708" s="2" t="s">
        <v>806</v>
      </c>
      <c r="M708" s="2" t="s">
        <v>806</v>
      </c>
      <c r="N708" s="2" t="s">
        <v>807</v>
      </c>
      <c r="O708" s="2" t="s">
        <v>827</v>
      </c>
      <c r="Q708" s="2" t="s">
        <v>818</v>
      </c>
      <c r="S708" s="2" t="str">
        <f>IF(F708="PTO",IF(INDEX(PTO!F:F,MATCH(_xlfn.NUMBERVALUE(HRS!C708),PTO!A:A,0),1)=HRS!G708,INDEX(PTO!G:G,MATCH(_xlfn.NUMBERVALUE(HRS!C708),PTO!A:A,0),1)),"")</f>
        <v/>
      </c>
    </row>
    <row r="709" spans="1:19" x14ac:dyDescent="0.2">
      <c r="A709" s="2" t="s">
        <v>798</v>
      </c>
      <c r="B709" s="2" t="s">
        <v>799</v>
      </c>
      <c r="C709" s="2" t="s">
        <v>3445</v>
      </c>
      <c r="D709" s="2" t="s">
        <v>3446</v>
      </c>
      <c r="E709" s="4">
        <v>44813</v>
      </c>
      <c r="F709" s="2" t="s">
        <v>3980</v>
      </c>
      <c r="G709" s="5">
        <v>0.58333000000000002</v>
      </c>
      <c r="H709" s="2" t="s">
        <v>803</v>
      </c>
      <c r="I709" s="2" t="s">
        <v>815</v>
      </c>
      <c r="J709" s="2" t="s">
        <v>816</v>
      </c>
      <c r="K709" s="2" t="s">
        <v>805</v>
      </c>
      <c r="L709" s="2" t="s">
        <v>806</v>
      </c>
      <c r="M709" s="2" t="s">
        <v>806</v>
      </c>
      <c r="N709" s="2" t="s">
        <v>807</v>
      </c>
      <c r="O709" s="2" t="s">
        <v>827</v>
      </c>
      <c r="Q709" s="2" t="s">
        <v>818</v>
      </c>
      <c r="S709" s="2" t="str">
        <f>IF(F709="PTO",IF(INDEX(PTO!F:F,MATCH(_xlfn.NUMBERVALUE(HRS!C709),PTO!A:A,0),1)=HRS!G709,INDEX(PTO!G:G,MATCH(_xlfn.NUMBERVALUE(HRS!C709),PTO!A:A,0),1)),"")</f>
        <v/>
      </c>
    </row>
    <row r="710" spans="1:19" x14ac:dyDescent="0.2">
      <c r="A710" s="2" t="s">
        <v>798</v>
      </c>
      <c r="B710" s="2" t="s">
        <v>799</v>
      </c>
      <c r="C710" s="2" t="s">
        <v>3447</v>
      </c>
      <c r="D710" s="2" t="s">
        <v>3448</v>
      </c>
      <c r="E710" s="4">
        <v>44809</v>
      </c>
      <c r="F710" s="2" t="s">
        <v>802</v>
      </c>
      <c r="G710" s="5">
        <v>8.15</v>
      </c>
      <c r="H710" s="2" t="s">
        <v>803</v>
      </c>
      <c r="I710" s="2" t="s">
        <v>815</v>
      </c>
      <c r="J710" s="2" t="s">
        <v>816</v>
      </c>
      <c r="K710" s="2" t="s">
        <v>805</v>
      </c>
      <c r="L710" s="2" t="s">
        <v>806</v>
      </c>
      <c r="M710" s="2" t="s">
        <v>806</v>
      </c>
      <c r="N710" s="2" t="s">
        <v>807</v>
      </c>
      <c r="O710" s="2" t="s">
        <v>827</v>
      </c>
      <c r="Q710" s="2" t="s">
        <v>818</v>
      </c>
      <c r="S710" s="2" t="str">
        <f>IF(F710="PTO",IF(INDEX(PTO!F:F,MATCH(_xlfn.NUMBERVALUE(HRS!C710),PTO!A:A,0),1)=HRS!G710,INDEX(PTO!G:G,MATCH(_xlfn.NUMBERVALUE(HRS!C710),PTO!A:A,0),1)),"")</f>
        <v/>
      </c>
    </row>
    <row r="711" spans="1:19" x14ac:dyDescent="0.2">
      <c r="A711" s="2" t="s">
        <v>798</v>
      </c>
      <c r="B711" s="2" t="s">
        <v>799</v>
      </c>
      <c r="C711" s="2" t="s">
        <v>3447</v>
      </c>
      <c r="D711" s="2" t="s">
        <v>3448</v>
      </c>
      <c r="E711" s="4">
        <v>44810</v>
      </c>
      <c r="F711" s="2" t="s">
        <v>802</v>
      </c>
      <c r="G711" s="5">
        <v>8.1333400000000005</v>
      </c>
      <c r="H711" s="2" t="s">
        <v>803</v>
      </c>
      <c r="I711" s="2" t="s">
        <v>815</v>
      </c>
      <c r="J711" s="2" t="s">
        <v>816</v>
      </c>
      <c r="K711" s="2" t="s">
        <v>805</v>
      </c>
      <c r="L711" s="2" t="s">
        <v>806</v>
      </c>
      <c r="M711" s="2" t="s">
        <v>806</v>
      </c>
      <c r="N711" s="2" t="s">
        <v>807</v>
      </c>
      <c r="O711" s="2" t="s">
        <v>827</v>
      </c>
      <c r="Q711" s="2" t="s">
        <v>818</v>
      </c>
      <c r="S711" s="2" t="str">
        <f>IF(F711="PTO",IF(INDEX(PTO!F:F,MATCH(_xlfn.NUMBERVALUE(HRS!C711),PTO!A:A,0),1)=HRS!G711,INDEX(PTO!G:G,MATCH(_xlfn.NUMBERVALUE(HRS!C711),PTO!A:A,0),1)),"")</f>
        <v/>
      </c>
    </row>
    <row r="712" spans="1:19" x14ac:dyDescent="0.2">
      <c r="A712" s="2" t="s">
        <v>798</v>
      </c>
      <c r="B712" s="2" t="s">
        <v>799</v>
      </c>
      <c r="C712" s="2" t="s">
        <v>3447</v>
      </c>
      <c r="D712" s="2" t="s">
        <v>3448</v>
      </c>
      <c r="E712" s="4">
        <v>44811</v>
      </c>
      <c r="F712" s="2" t="s">
        <v>802</v>
      </c>
      <c r="G712" s="5">
        <v>4.25</v>
      </c>
      <c r="H712" s="2" t="s">
        <v>803</v>
      </c>
      <c r="I712" s="2" t="s">
        <v>815</v>
      </c>
      <c r="J712" s="2" t="s">
        <v>816</v>
      </c>
      <c r="K712" s="2" t="s">
        <v>805</v>
      </c>
      <c r="L712" s="2" t="s">
        <v>806</v>
      </c>
      <c r="M712" s="2" t="s">
        <v>806</v>
      </c>
      <c r="N712" s="2" t="s">
        <v>807</v>
      </c>
      <c r="O712" s="2" t="s">
        <v>827</v>
      </c>
      <c r="Q712" s="2" t="s">
        <v>818</v>
      </c>
      <c r="S712" s="2" t="str">
        <f>IF(F712="PTO",IF(INDEX(PTO!F:F,MATCH(_xlfn.NUMBERVALUE(HRS!C712),PTO!A:A,0),1)=HRS!G712,INDEX(PTO!G:G,MATCH(_xlfn.NUMBERVALUE(HRS!C712),PTO!A:A,0),1)),"")</f>
        <v/>
      </c>
    </row>
    <row r="713" spans="1:19" x14ac:dyDescent="0.2">
      <c r="A713" s="2" t="s">
        <v>798</v>
      </c>
      <c r="B713" s="2" t="s">
        <v>799</v>
      </c>
      <c r="C713" s="2" t="s">
        <v>3447</v>
      </c>
      <c r="D713" s="2" t="s">
        <v>3448</v>
      </c>
      <c r="E713" s="4">
        <v>44812</v>
      </c>
      <c r="F713" s="2" t="s">
        <v>802</v>
      </c>
      <c r="G713" s="5">
        <v>8.1666699999999999</v>
      </c>
      <c r="H713" s="2" t="s">
        <v>803</v>
      </c>
      <c r="I713" s="2" t="s">
        <v>815</v>
      </c>
      <c r="J713" s="2" t="s">
        <v>816</v>
      </c>
      <c r="K713" s="2" t="s">
        <v>805</v>
      </c>
      <c r="L713" s="2" t="s">
        <v>806</v>
      </c>
      <c r="M713" s="2" t="s">
        <v>806</v>
      </c>
      <c r="N713" s="2" t="s">
        <v>807</v>
      </c>
      <c r="O713" s="2" t="s">
        <v>827</v>
      </c>
      <c r="Q713" s="2" t="s">
        <v>818</v>
      </c>
      <c r="S713" s="2" t="str">
        <f>IF(F713="PTO",IF(INDEX(PTO!F:F,MATCH(_xlfn.NUMBERVALUE(HRS!C713),PTO!A:A,0),1)=HRS!G713,INDEX(PTO!G:G,MATCH(_xlfn.NUMBERVALUE(HRS!C713),PTO!A:A,0),1)),"")</f>
        <v/>
      </c>
    </row>
    <row r="714" spans="1:19" x14ac:dyDescent="0.2">
      <c r="A714" s="2" t="s">
        <v>798</v>
      </c>
      <c r="B714" s="2" t="s">
        <v>799</v>
      </c>
      <c r="C714" s="2" t="s">
        <v>3447</v>
      </c>
      <c r="D714" s="2" t="s">
        <v>3448</v>
      </c>
      <c r="E714" s="4">
        <v>44813</v>
      </c>
      <c r="F714" s="2" t="s">
        <v>802</v>
      </c>
      <c r="G714" s="5">
        <v>8.6166699999999992</v>
      </c>
      <c r="H714" s="2" t="s">
        <v>803</v>
      </c>
      <c r="I714" s="2" t="s">
        <v>815</v>
      </c>
      <c r="J714" s="2" t="s">
        <v>816</v>
      </c>
      <c r="K714" s="2" t="s">
        <v>805</v>
      </c>
      <c r="L714" s="2" t="s">
        <v>806</v>
      </c>
      <c r="M714" s="2" t="s">
        <v>806</v>
      </c>
      <c r="N714" s="2" t="s">
        <v>807</v>
      </c>
      <c r="O714" s="2" t="s">
        <v>827</v>
      </c>
      <c r="Q714" s="2" t="s">
        <v>818</v>
      </c>
      <c r="S714" s="2" t="str">
        <f>IF(F714="PTO",IF(INDEX(PTO!F:F,MATCH(_xlfn.NUMBERVALUE(HRS!C714),PTO!A:A,0),1)=HRS!G714,INDEX(PTO!G:G,MATCH(_xlfn.NUMBERVALUE(HRS!C714),PTO!A:A,0),1)),"")</f>
        <v/>
      </c>
    </row>
    <row r="715" spans="1:19" x14ac:dyDescent="0.2">
      <c r="A715" s="2" t="s">
        <v>798</v>
      </c>
      <c r="B715" s="2" t="s">
        <v>799</v>
      </c>
      <c r="C715" s="2" t="s">
        <v>3449</v>
      </c>
      <c r="D715" s="2" t="s">
        <v>3450</v>
      </c>
      <c r="E715" s="4">
        <v>44809</v>
      </c>
      <c r="F715" s="2" t="s">
        <v>802</v>
      </c>
      <c r="G715" s="5">
        <v>8.0500000000000007</v>
      </c>
      <c r="H715" s="2" t="s">
        <v>803</v>
      </c>
      <c r="I715" s="2" t="s">
        <v>815</v>
      </c>
      <c r="J715" s="2" t="s">
        <v>816</v>
      </c>
      <c r="K715" s="2" t="s">
        <v>805</v>
      </c>
      <c r="L715" s="2" t="s">
        <v>806</v>
      </c>
      <c r="M715" s="2" t="s">
        <v>806</v>
      </c>
      <c r="N715" s="2" t="s">
        <v>807</v>
      </c>
      <c r="O715" s="2" t="s">
        <v>827</v>
      </c>
      <c r="Q715" s="2" t="s">
        <v>818</v>
      </c>
      <c r="S715" s="2" t="str">
        <f>IF(F715="PTO",IF(INDEX(PTO!F:F,MATCH(_xlfn.NUMBERVALUE(HRS!C715),PTO!A:A,0),1)=HRS!G715,INDEX(PTO!G:G,MATCH(_xlfn.NUMBERVALUE(HRS!C715),PTO!A:A,0),1)),"")</f>
        <v/>
      </c>
    </row>
    <row r="716" spans="1:19" x14ac:dyDescent="0.2">
      <c r="A716" s="2" t="s">
        <v>798</v>
      </c>
      <c r="B716" s="2" t="s">
        <v>799</v>
      </c>
      <c r="C716" s="2" t="s">
        <v>3449</v>
      </c>
      <c r="D716" s="2" t="s">
        <v>3450</v>
      </c>
      <c r="E716" s="4">
        <v>44810</v>
      </c>
      <c r="F716" s="2" t="s">
        <v>802</v>
      </c>
      <c r="G716" s="5">
        <v>8.0499899999999993</v>
      </c>
      <c r="H716" s="2" t="s">
        <v>803</v>
      </c>
      <c r="I716" s="2" t="s">
        <v>815</v>
      </c>
      <c r="J716" s="2" t="s">
        <v>816</v>
      </c>
      <c r="K716" s="2" t="s">
        <v>805</v>
      </c>
      <c r="L716" s="2" t="s">
        <v>806</v>
      </c>
      <c r="M716" s="2" t="s">
        <v>806</v>
      </c>
      <c r="N716" s="2" t="s">
        <v>807</v>
      </c>
      <c r="O716" s="2" t="s">
        <v>827</v>
      </c>
      <c r="Q716" s="2" t="s">
        <v>818</v>
      </c>
      <c r="S716" s="2" t="str">
        <f>IF(F716="PTO",IF(INDEX(PTO!F:F,MATCH(_xlfn.NUMBERVALUE(HRS!C716),PTO!A:A,0),1)=HRS!G716,INDEX(PTO!G:G,MATCH(_xlfn.NUMBERVALUE(HRS!C716),PTO!A:A,0),1)),"")</f>
        <v/>
      </c>
    </row>
    <row r="717" spans="1:19" x14ac:dyDescent="0.2">
      <c r="A717" s="2" t="s">
        <v>798</v>
      </c>
      <c r="B717" s="2" t="s">
        <v>799</v>
      </c>
      <c r="C717" s="2" t="s">
        <v>3449</v>
      </c>
      <c r="D717" s="2" t="s">
        <v>3450</v>
      </c>
      <c r="E717" s="4">
        <v>44811</v>
      </c>
      <c r="F717" s="2" t="s">
        <v>802</v>
      </c>
      <c r="G717" s="5">
        <v>8.0500000000000007</v>
      </c>
      <c r="H717" s="2" t="s">
        <v>803</v>
      </c>
      <c r="I717" s="2" t="s">
        <v>815</v>
      </c>
      <c r="J717" s="2" t="s">
        <v>816</v>
      </c>
      <c r="K717" s="2" t="s">
        <v>805</v>
      </c>
      <c r="L717" s="2" t="s">
        <v>806</v>
      </c>
      <c r="M717" s="2" t="s">
        <v>806</v>
      </c>
      <c r="N717" s="2" t="s">
        <v>807</v>
      </c>
      <c r="O717" s="2" t="s">
        <v>827</v>
      </c>
      <c r="Q717" s="2" t="s">
        <v>818</v>
      </c>
      <c r="S717" s="2" t="str">
        <f>IF(F717="PTO",IF(INDEX(PTO!F:F,MATCH(_xlfn.NUMBERVALUE(HRS!C717),PTO!A:A,0),1)=HRS!G717,INDEX(PTO!G:G,MATCH(_xlfn.NUMBERVALUE(HRS!C717),PTO!A:A,0),1)),"")</f>
        <v/>
      </c>
    </row>
    <row r="718" spans="1:19" x14ac:dyDescent="0.2">
      <c r="A718" s="2" t="s">
        <v>798</v>
      </c>
      <c r="B718" s="2" t="s">
        <v>799</v>
      </c>
      <c r="C718" s="2" t="s">
        <v>3449</v>
      </c>
      <c r="D718" s="2" t="s">
        <v>3450</v>
      </c>
      <c r="E718" s="4">
        <v>44812</v>
      </c>
      <c r="F718" s="2" t="s">
        <v>802</v>
      </c>
      <c r="G718" s="5">
        <v>7.9666699999999997</v>
      </c>
      <c r="H718" s="2" t="s">
        <v>803</v>
      </c>
      <c r="I718" s="2" t="s">
        <v>815</v>
      </c>
      <c r="J718" s="2" t="s">
        <v>816</v>
      </c>
      <c r="K718" s="2" t="s">
        <v>805</v>
      </c>
      <c r="L718" s="2" t="s">
        <v>806</v>
      </c>
      <c r="M718" s="2" t="s">
        <v>806</v>
      </c>
      <c r="N718" s="2" t="s">
        <v>807</v>
      </c>
      <c r="O718" s="2" t="s">
        <v>827</v>
      </c>
      <c r="Q718" s="2" t="s">
        <v>818</v>
      </c>
      <c r="S718" s="2" t="str">
        <f>IF(F718="PTO",IF(INDEX(PTO!F:F,MATCH(_xlfn.NUMBERVALUE(HRS!C718),PTO!A:A,0),1)=HRS!G718,INDEX(PTO!G:G,MATCH(_xlfn.NUMBERVALUE(HRS!C718),PTO!A:A,0),1)),"")</f>
        <v/>
      </c>
    </row>
    <row r="719" spans="1:19" x14ac:dyDescent="0.2">
      <c r="A719" s="2" t="s">
        <v>798</v>
      </c>
      <c r="B719" s="2" t="s">
        <v>799</v>
      </c>
      <c r="C719" s="2" t="s">
        <v>3449</v>
      </c>
      <c r="D719" s="2" t="s">
        <v>3450</v>
      </c>
      <c r="E719" s="4">
        <v>44813</v>
      </c>
      <c r="F719" s="2" t="s">
        <v>802</v>
      </c>
      <c r="G719" s="5">
        <v>7.8833399999999996</v>
      </c>
      <c r="H719" s="2" t="s">
        <v>803</v>
      </c>
      <c r="I719" s="2" t="s">
        <v>815</v>
      </c>
      <c r="J719" s="2" t="s">
        <v>816</v>
      </c>
      <c r="K719" s="2" t="s">
        <v>805</v>
      </c>
      <c r="L719" s="2" t="s">
        <v>806</v>
      </c>
      <c r="M719" s="2" t="s">
        <v>806</v>
      </c>
      <c r="N719" s="2" t="s">
        <v>807</v>
      </c>
      <c r="O719" s="2" t="s">
        <v>827</v>
      </c>
      <c r="Q719" s="2" t="s">
        <v>818</v>
      </c>
      <c r="S719" s="2" t="str">
        <f>IF(F719="PTO",IF(INDEX(PTO!F:F,MATCH(_xlfn.NUMBERVALUE(HRS!C719),PTO!A:A,0),1)=HRS!G719,INDEX(PTO!G:G,MATCH(_xlfn.NUMBERVALUE(HRS!C719),PTO!A:A,0),1)),"")</f>
        <v/>
      </c>
    </row>
    <row r="720" spans="1:19" x14ac:dyDescent="0.2">
      <c r="A720" s="2" t="s">
        <v>798</v>
      </c>
      <c r="B720" s="2" t="s">
        <v>799</v>
      </c>
      <c r="C720" s="2" t="s">
        <v>3449</v>
      </c>
      <c r="D720" s="2" t="s">
        <v>3450</v>
      </c>
      <c r="E720" s="4">
        <v>44813</v>
      </c>
      <c r="F720" s="2" t="s">
        <v>3980</v>
      </c>
      <c r="G720" s="5">
        <v>0.16666</v>
      </c>
      <c r="H720" s="2" t="s">
        <v>803</v>
      </c>
      <c r="I720" s="2" t="s">
        <v>815</v>
      </c>
      <c r="J720" s="2" t="s">
        <v>816</v>
      </c>
      <c r="K720" s="2" t="s">
        <v>805</v>
      </c>
      <c r="L720" s="2" t="s">
        <v>806</v>
      </c>
      <c r="M720" s="2" t="s">
        <v>806</v>
      </c>
      <c r="N720" s="2" t="s">
        <v>807</v>
      </c>
      <c r="O720" s="2" t="s">
        <v>827</v>
      </c>
      <c r="Q720" s="2" t="s">
        <v>818</v>
      </c>
      <c r="S720" s="2" t="str">
        <f>IF(F720="PTO",IF(INDEX(PTO!F:F,MATCH(_xlfn.NUMBERVALUE(HRS!C720),PTO!A:A,0),1)=HRS!G720,INDEX(PTO!G:G,MATCH(_xlfn.NUMBERVALUE(HRS!C720),PTO!A:A,0),1)),"")</f>
        <v/>
      </c>
    </row>
    <row r="721" spans="1:19" x14ac:dyDescent="0.2">
      <c r="A721" s="2" t="s">
        <v>798</v>
      </c>
      <c r="B721" s="2" t="s">
        <v>799</v>
      </c>
      <c r="C721" s="2" t="s">
        <v>3451</v>
      </c>
      <c r="D721" s="2" t="s">
        <v>3452</v>
      </c>
      <c r="E721" s="4">
        <v>44809</v>
      </c>
      <c r="F721" s="2" t="s">
        <v>802</v>
      </c>
      <c r="G721" s="5">
        <v>7.6833299999999998</v>
      </c>
      <c r="H721" s="2" t="s">
        <v>803</v>
      </c>
      <c r="I721" s="2" t="s">
        <v>815</v>
      </c>
      <c r="J721" s="2" t="s">
        <v>816</v>
      </c>
      <c r="K721" s="2" t="s">
        <v>805</v>
      </c>
      <c r="L721" s="2" t="s">
        <v>806</v>
      </c>
      <c r="M721" s="2" t="s">
        <v>806</v>
      </c>
      <c r="N721" s="2" t="s">
        <v>807</v>
      </c>
      <c r="O721" s="2" t="s">
        <v>827</v>
      </c>
      <c r="Q721" s="2" t="s">
        <v>818</v>
      </c>
      <c r="S721" s="2" t="str">
        <f>IF(F721="PTO",IF(INDEX(PTO!F:F,MATCH(_xlfn.NUMBERVALUE(HRS!C721),PTO!A:A,0),1)=HRS!G721,INDEX(PTO!G:G,MATCH(_xlfn.NUMBERVALUE(HRS!C721),PTO!A:A,0),1)),"")</f>
        <v/>
      </c>
    </row>
    <row r="722" spans="1:19" x14ac:dyDescent="0.2">
      <c r="A722" s="2" t="s">
        <v>798</v>
      </c>
      <c r="B722" s="2" t="s">
        <v>799</v>
      </c>
      <c r="C722" s="2" t="s">
        <v>3451</v>
      </c>
      <c r="D722" s="2" t="s">
        <v>3452</v>
      </c>
      <c r="E722" s="4">
        <v>44810</v>
      </c>
      <c r="F722" s="2" t="s">
        <v>802</v>
      </c>
      <c r="G722" s="5">
        <v>8.0333299999999994</v>
      </c>
      <c r="H722" s="2" t="s">
        <v>803</v>
      </c>
      <c r="I722" s="2" t="s">
        <v>815</v>
      </c>
      <c r="J722" s="2" t="s">
        <v>816</v>
      </c>
      <c r="K722" s="2" t="s">
        <v>805</v>
      </c>
      <c r="L722" s="2" t="s">
        <v>806</v>
      </c>
      <c r="M722" s="2" t="s">
        <v>806</v>
      </c>
      <c r="N722" s="2" t="s">
        <v>807</v>
      </c>
      <c r="O722" s="2" t="s">
        <v>827</v>
      </c>
      <c r="Q722" s="2" t="s">
        <v>818</v>
      </c>
      <c r="S722" s="2" t="str">
        <f>IF(F722="PTO",IF(INDEX(PTO!F:F,MATCH(_xlfn.NUMBERVALUE(HRS!C722),PTO!A:A,0),1)=HRS!G722,INDEX(PTO!G:G,MATCH(_xlfn.NUMBERVALUE(HRS!C722),PTO!A:A,0),1)),"")</f>
        <v/>
      </c>
    </row>
    <row r="723" spans="1:19" x14ac:dyDescent="0.2">
      <c r="A723" s="2" t="s">
        <v>798</v>
      </c>
      <c r="B723" s="2" t="s">
        <v>799</v>
      </c>
      <c r="C723" s="2" t="s">
        <v>3451</v>
      </c>
      <c r="D723" s="2" t="s">
        <v>3452</v>
      </c>
      <c r="E723" s="4">
        <v>44811</v>
      </c>
      <c r="F723" s="2" t="s">
        <v>802</v>
      </c>
      <c r="G723" s="5">
        <v>7.9166699999999999</v>
      </c>
      <c r="H723" s="2" t="s">
        <v>803</v>
      </c>
      <c r="I723" s="2" t="s">
        <v>815</v>
      </c>
      <c r="J723" s="2" t="s">
        <v>816</v>
      </c>
      <c r="K723" s="2" t="s">
        <v>805</v>
      </c>
      <c r="L723" s="2" t="s">
        <v>806</v>
      </c>
      <c r="M723" s="2" t="s">
        <v>806</v>
      </c>
      <c r="N723" s="2" t="s">
        <v>807</v>
      </c>
      <c r="O723" s="2" t="s">
        <v>827</v>
      </c>
      <c r="Q723" s="2" t="s">
        <v>818</v>
      </c>
      <c r="S723" s="2" t="str">
        <f>IF(F723="PTO",IF(INDEX(PTO!F:F,MATCH(_xlfn.NUMBERVALUE(HRS!C723),PTO!A:A,0),1)=HRS!G723,INDEX(PTO!G:G,MATCH(_xlfn.NUMBERVALUE(HRS!C723),PTO!A:A,0),1)),"")</f>
        <v/>
      </c>
    </row>
    <row r="724" spans="1:19" x14ac:dyDescent="0.2">
      <c r="A724" s="2" t="s">
        <v>798</v>
      </c>
      <c r="B724" s="2" t="s">
        <v>799</v>
      </c>
      <c r="C724" s="2" t="s">
        <v>3451</v>
      </c>
      <c r="D724" s="2" t="s">
        <v>3452</v>
      </c>
      <c r="E724" s="4">
        <v>44812</v>
      </c>
      <c r="F724" s="2" t="s">
        <v>802</v>
      </c>
      <c r="G724" s="5">
        <v>8</v>
      </c>
      <c r="H724" s="2" t="s">
        <v>803</v>
      </c>
      <c r="I724" s="2" t="s">
        <v>815</v>
      </c>
      <c r="J724" s="2" t="s">
        <v>816</v>
      </c>
      <c r="K724" s="2" t="s">
        <v>805</v>
      </c>
      <c r="L724" s="2" t="s">
        <v>806</v>
      </c>
      <c r="M724" s="2" t="s">
        <v>806</v>
      </c>
      <c r="N724" s="2" t="s">
        <v>807</v>
      </c>
      <c r="O724" s="2" t="s">
        <v>827</v>
      </c>
      <c r="Q724" s="2" t="s">
        <v>818</v>
      </c>
      <c r="S724" s="2" t="str">
        <f>IF(F724="PTO",IF(INDEX(PTO!F:F,MATCH(_xlfn.NUMBERVALUE(HRS!C724),PTO!A:A,0),1)=HRS!G724,INDEX(PTO!G:G,MATCH(_xlfn.NUMBERVALUE(HRS!C724),PTO!A:A,0),1)),"")</f>
        <v/>
      </c>
    </row>
    <row r="725" spans="1:19" x14ac:dyDescent="0.2">
      <c r="A725" s="2" t="s">
        <v>798</v>
      </c>
      <c r="B725" s="2" t="s">
        <v>799</v>
      </c>
      <c r="C725" s="2" t="s">
        <v>3451</v>
      </c>
      <c r="D725" s="2" t="s">
        <v>3452</v>
      </c>
      <c r="E725" s="4">
        <v>44813</v>
      </c>
      <c r="F725" s="2" t="s">
        <v>802</v>
      </c>
      <c r="G725" s="5">
        <v>8.3666699999999992</v>
      </c>
      <c r="H725" s="2" t="s">
        <v>803</v>
      </c>
      <c r="I725" s="2" t="s">
        <v>815</v>
      </c>
      <c r="J725" s="2" t="s">
        <v>816</v>
      </c>
      <c r="K725" s="2" t="s">
        <v>805</v>
      </c>
      <c r="L725" s="2" t="s">
        <v>806</v>
      </c>
      <c r="M725" s="2" t="s">
        <v>806</v>
      </c>
      <c r="N725" s="2" t="s">
        <v>807</v>
      </c>
      <c r="O725" s="2" t="s">
        <v>827</v>
      </c>
      <c r="Q725" s="2" t="s">
        <v>818</v>
      </c>
      <c r="S725" s="2" t="str">
        <f>IF(F725="PTO",IF(INDEX(PTO!F:F,MATCH(_xlfn.NUMBERVALUE(HRS!C725),PTO!A:A,0),1)=HRS!G725,INDEX(PTO!G:G,MATCH(_xlfn.NUMBERVALUE(HRS!C725),PTO!A:A,0),1)),"")</f>
        <v/>
      </c>
    </row>
    <row r="726" spans="1:19" x14ac:dyDescent="0.2">
      <c r="A726" s="2" t="s">
        <v>798</v>
      </c>
      <c r="B726" s="2" t="s">
        <v>799</v>
      </c>
      <c r="C726" s="2" t="s">
        <v>3451</v>
      </c>
      <c r="D726" s="2" t="s">
        <v>3452</v>
      </c>
      <c r="E726" s="4">
        <v>44813</v>
      </c>
      <c r="F726" s="2" t="s">
        <v>3980</v>
      </c>
      <c r="G726" s="5">
        <v>1.0000000000000001E-5</v>
      </c>
      <c r="H726" s="2" t="s">
        <v>803</v>
      </c>
      <c r="I726" s="2" t="s">
        <v>815</v>
      </c>
      <c r="J726" s="2" t="s">
        <v>816</v>
      </c>
      <c r="K726" s="2" t="s">
        <v>805</v>
      </c>
      <c r="L726" s="2" t="s">
        <v>806</v>
      </c>
      <c r="M726" s="2" t="s">
        <v>806</v>
      </c>
      <c r="N726" s="2" t="s">
        <v>807</v>
      </c>
      <c r="O726" s="2" t="s">
        <v>827</v>
      </c>
      <c r="Q726" s="2" t="s">
        <v>818</v>
      </c>
      <c r="S726" s="2" t="str">
        <f>IF(F726="PTO",IF(INDEX(PTO!F:F,MATCH(_xlfn.NUMBERVALUE(HRS!C726),PTO!A:A,0),1)=HRS!G726,INDEX(PTO!G:G,MATCH(_xlfn.NUMBERVALUE(HRS!C726),PTO!A:A,0),1)),"")</f>
        <v/>
      </c>
    </row>
    <row r="727" spans="1:19" x14ac:dyDescent="0.2">
      <c r="A727" s="2" t="s">
        <v>798</v>
      </c>
      <c r="B727" s="2" t="s">
        <v>799</v>
      </c>
      <c r="C727" s="2" t="s">
        <v>3453</v>
      </c>
      <c r="D727" s="2" t="s">
        <v>3454</v>
      </c>
      <c r="E727" s="4">
        <v>44809</v>
      </c>
      <c r="F727" s="2" t="s">
        <v>802</v>
      </c>
      <c r="G727" s="5">
        <v>8.0833399999999997</v>
      </c>
      <c r="H727" s="2" t="s">
        <v>803</v>
      </c>
      <c r="I727" s="2" t="s">
        <v>815</v>
      </c>
      <c r="J727" s="2" t="s">
        <v>816</v>
      </c>
      <c r="K727" s="2" t="s">
        <v>805</v>
      </c>
      <c r="L727" s="2" t="s">
        <v>806</v>
      </c>
      <c r="M727" s="2" t="s">
        <v>806</v>
      </c>
      <c r="N727" s="2" t="s">
        <v>807</v>
      </c>
      <c r="O727" s="2" t="s">
        <v>827</v>
      </c>
      <c r="Q727" s="2" t="s">
        <v>818</v>
      </c>
      <c r="S727" s="2" t="str">
        <f>IF(F727="PTO",IF(INDEX(PTO!F:F,MATCH(_xlfn.NUMBERVALUE(HRS!C727),PTO!A:A,0),1)=HRS!G727,INDEX(PTO!G:G,MATCH(_xlfn.NUMBERVALUE(HRS!C727),PTO!A:A,0),1)),"")</f>
        <v/>
      </c>
    </row>
    <row r="728" spans="1:19" x14ac:dyDescent="0.2">
      <c r="A728" s="2" t="s">
        <v>798</v>
      </c>
      <c r="B728" s="2" t="s">
        <v>799</v>
      </c>
      <c r="C728" s="2" t="s">
        <v>3453</v>
      </c>
      <c r="D728" s="2" t="s">
        <v>3454</v>
      </c>
      <c r="E728" s="4">
        <v>44810</v>
      </c>
      <c r="F728" s="2" t="s">
        <v>802</v>
      </c>
      <c r="G728" s="5">
        <v>4.4666699999999997</v>
      </c>
      <c r="H728" s="2" t="s">
        <v>803</v>
      </c>
      <c r="I728" s="2" t="s">
        <v>815</v>
      </c>
      <c r="J728" s="2" t="s">
        <v>816</v>
      </c>
      <c r="K728" s="2" t="s">
        <v>805</v>
      </c>
      <c r="L728" s="2" t="s">
        <v>806</v>
      </c>
      <c r="M728" s="2" t="s">
        <v>806</v>
      </c>
      <c r="N728" s="2" t="s">
        <v>807</v>
      </c>
      <c r="O728" s="2" t="s">
        <v>827</v>
      </c>
      <c r="Q728" s="2" t="s">
        <v>818</v>
      </c>
      <c r="S728" s="2" t="str">
        <f>IF(F728="PTO",IF(INDEX(PTO!F:F,MATCH(_xlfn.NUMBERVALUE(HRS!C728),PTO!A:A,0),1)=HRS!G728,INDEX(PTO!G:G,MATCH(_xlfn.NUMBERVALUE(HRS!C728),PTO!A:A,0),1)),"")</f>
        <v/>
      </c>
    </row>
    <row r="729" spans="1:19" x14ac:dyDescent="0.2">
      <c r="A729" s="2" t="s">
        <v>798</v>
      </c>
      <c r="B729" s="2" t="s">
        <v>799</v>
      </c>
      <c r="C729" s="2" t="s">
        <v>3453</v>
      </c>
      <c r="D729" s="2" t="s">
        <v>3454</v>
      </c>
      <c r="E729" s="4">
        <v>44812</v>
      </c>
      <c r="F729" s="2" t="s">
        <v>802</v>
      </c>
      <c r="G729" s="5">
        <v>7.90001</v>
      </c>
      <c r="H729" s="2" t="s">
        <v>803</v>
      </c>
      <c r="I729" s="2" t="s">
        <v>815</v>
      </c>
      <c r="J729" s="2" t="s">
        <v>816</v>
      </c>
      <c r="K729" s="2" t="s">
        <v>805</v>
      </c>
      <c r="L729" s="2" t="s">
        <v>806</v>
      </c>
      <c r="M729" s="2" t="s">
        <v>806</v>
      </c>
      <c r="N729" s="2" t="s">
        <v>807</v>
      </c>
      <c r="O729" s="2" t="s">
        <v>827</v>
      </c>
      <c r="Q729" s="2" t="s">
        <v>818</v>
      </c>
      <c r="S729" s="2" t="str">
        <f>IF(F729="PTO",IF(INDEX(PTO!F:F,MATCH(_xlfn.NUMBERVALUE(HRS!C729),PTO!A:A,0),1)=HRS!G729,INDEX(PTO!G:G,MATCH(_xlfn.NUMBERVALUE(HRS!C729),PTO!A:A,0),1)),"")</f>
        <v/>
      </c>
    </row>
    <row r="730" spans="1:19" x14ac:dyDescent="0.2">
      <c r="A730" s="2" t="s">
        <v>798</v>
      </c>
      <c r="B730" s="2" t="s">
        <v>799</v>
      </c>
      <c r="C730" s="2" t="s">
        <v>3453</v>
      </c>
      <c r="D730" s="2" t="s">
        <v>3454</v>
      </c>
      <c r="E730" s="4">
        <v>44813</v>
      </c>
      <c r="F730" s="2" t="s">
        <v>802</v>
      </c>
      <c r="G730" s="5">
        <v>10.41666</v>
      </c>
      <c r="H730" s="2" t="s">
        <v>803</v>
      </c>
      <c r="I730" s="2" t="s">
        <v>815</v>
      </c>
      <c r="J730" s="2" t="s">
        <v>816</v>
      </c>
      <c r="K730" s="2" t="s">
        <v>805</v>
      </c>
      <c r="L730" s="2" t="s">
        <v>806</v>
      </c>
      <c r="M730" s="2" t="s">
        <v>806</v>
      </c>
      <c r="N730" s="2" t="s">
        <v>807</v>
      </c>
      <c r="O730" s="2" t="s">
        <v>827</v>
      </c>
      <c r="Q730" s="2" t="s">
        <v>818</v>
      </c>
      <c r="S730" s="2" t="str">
        <f>IF(F730="PTO",IF(INDEX(PTO!F:F,MATCH(_xlfn.NUMBERVALUE(HRS!C730),PTO!A:A,0),1)=HRS!G730,INDEX(PTO!G:G,MATCH(_xlfn.NUMBERVALUE(HRS!C730),PTO!A:A,0),1)),"")</f>
        <v/>
      </c>
    </row>
    <row r="731" spans="1:19" x14ac:dyDescent="0.2">
      <c r="A731" s="2" t="s">
        <v>798</v>
      </c>
      <c r="B731" s="2" t="s">
        <v>799</v>
      </c>
      <c r="C731" s="2" t="s">
        <v>3453</v>
      </c>
      <c r="D731" s="2" t="s">
        <v>3454</v>
      </c>
      <c r="E731" s="4">
        <v>44814</v>
      </c>
      <c r="F731" s="2" t="s">
        <v>802</v>
      </c>
      <c r="G731" s="5">
        <v>9.1333199999999994</v>
      </c>
      <c r="H731" s="2" t="s">
        <v>803</v>
      </c>
      <c r="I731" s="2" t="s">
        <v>815</v>
      </c>
      <c r="J731" s="2" t="s">
        <v>816</v>
      </c>
      <c r="K731" s="2" t="s">
        <v>805</v>
      </c>
      <c r="L731" s="2" t="s">
        <v>806</v>
      </c>
      <c r="M731" s="2" t="s">
        <v>806</v>
      </c>
      <c r="N731" s="2" t="s">
        <v>807</v>
      </c>
      <c r="O731" s="2" t="s">
        <v>827</v>
      </c>
      <c r="Q731" s="2" t="s">
        <v>818</v>
      </c>
      <c r="S731" s="2" t="str">
        <f>IF(F731="PTO",IF(INDEX(PTO!F:F,MATCH(_xlfn.NUMBERVALUE(HRS!C731),PTO!A:A,0),1)=HRS!G731,INDEX(PTO!G:G,MATCH(_xlfn.NUMBERVALUE(HRS!C731),PTO!A:A,0),1)),"")</f>
        <v/>
      </c>
    </row>
    <row r="732" spans="1:19" x14ac:dyDescent="0.2">
      <c r="A732" s="2" t="s">
        <v>798</v>
      </c>
      <c r="B732" s="2" t="s">
        <v>799</v>
      </c>
      <c r="C732" s="2" t="s">
        <v>3453</v>
      </c>
      <c r="D732" s="2" t="s">
        <v>3454</v>
      </c>
      <c r="E732" s="4">
        <v>44814</v>
      </c>
      <c r="F732" s="2" t="s">
        <v>3980</v>
      </c>
      <c r="G732" s="5">
        <v>1.01668</v>
      </c>
      <c r="H732" s="2" t="s">
        <v>803</v>
      </c>
      <c r="I732" s="2" t="s">
        <v>815</v>
      </c>
      <c r="J732" s="2" t="s">
        <v>816</v>
      </c>
      <c r="K732" s="2" t="s">
        <v>805</v>
      </c>
      <c r="L732" s="2" t="s">
        <v>806</v>
      </c>
      <c r="M732" s="2" t="s">
        <v>806</v>
      </c>
      <c r="N732" s="2" t="s">
        <v>807</v>
      </c>
      <c r="O732" s="2" t="s">
        <v>827</v>
      </c>
      <c r="Q732" s="2" t="s">
        <v>818</v>
      </c>
      <c r="S732" s="2" t="str">
        <f>IF(F732="PTO",IF(INDEX(PTO!F:F,MATCH(_xlfn.NUMBERVALUE(HRS!C732),PTO!A:A,0),1)=HRS!G732,INDEX(PTO!G:G,MATCH(_xlfn.NUMBERVALUE(HRS!C732),PTO!A:A,0),1)),"")</f>
        <v/>
      </c>
    </row>
    <row r="733" spans="1:19" x14ac:dyDescent="0.2">
      <c r="A733" s="2" t="s">
        <v>798</v>
      </c>
      <c r="B733" s="2" t="s">
        <v>799</v>
      </c>
      <c r="C733" s="2" t="s">
        <v>3455</v>
      </c>
      <c r="D733" s="2" t="s">
        <v>3456</v>
      </c>
      <c r="E733" s="4">
        <v>44809</v>
      </c>
      <c r="F733" s="2" t="s">
        <v>802</v>
      </c>
      <c r="G733" s="5">
        <v>8.0833300000000001</v>
      </c>
      <c r="H733" s="2" t="s">
        <v>803</v>
      </c>
      <c r="I733" s="2" t="s">
        <v>815</v>
      </c>
      <c r="J733" s="2" t="s">
        <v>816</v>
      </c>
      <c r="K733" s="2" t="s">
        <v>805</v>
      </c>
      <c r="L733" s="2" t="s">
        <v>806</v>
      </c>
      <c r="M733" s="2" t="s">
        <v>806</v>
      </c>
      <c r="N733" s="2" t="s">
        <v>807</v>
      </c>
      <c r="O733" s="2" t="s">
        <v>827</v>
      </c>
      <c r="Q733" s="2" t="s">
        <v>818</v>
      </c>
      <c r="S733" s="2" t="str">
        <f>IF(F733="PTO",IF(INDEX(PTO!F:F,MATCH(_xlfn.NUMBERVALUE(HRS!C733),PTO!A:A,0),1)=HRS!G733,INDEX(PTO!G:G,MATCH(_xlfn.NUMBERVALUE(HRS!C733),PTO!A:A,0),1)),"")</f>
        <v/>
      </c>
    </row>
    <row r="734" spans="1:19" x14ac:dyDescent="0.2">
      <c r="A734" s="2" t="s">
        <v>798</v>
      </c>
      <c r="B734" s="2" t="s">
        <v>799</v>
      </c>
      <c r="C734" s="2" t="s">
        <v>3455</v>
      </c>
      <c r="D734" s="2" t="s">
        <v>3456</v>
      </c>
      <c r="E734" s="4">
        <v>44810</v>
      </c>
      <c r="F734" s="2" t="s">
        <v>802</v>
      </c>
      <c r="G734" s="5">
        <v>7.2333400000000001</v>
      </c>
      <c r="H734" s="2" t="s">
        <v>803</v>
      </c>
      <c r="I734" s="2" t="s">
        <v>815</v>
      </c>
      <c r="J734" s="2" t="s">
        <v>816</v>
      </c>
      <c r="K734" s="2" t="s">
        <v>805</v>
      </c>
      <c r="L734" s="2" t="s">
        <v>806</v>
      </c>
      <c r="M734" s="2" t="s">
        <v>806</v>
      </c>
      <c r="N734" s="2" t="s">
        <v>807</v>
      </c>
      <c r="O734" s="2" t="s">
        <v>827</v>
      </c>
      <c r="Q734" s="2" t="s">
        <v>818</v>
      </c>
      <c r="S734" s="2" t="str">
        <f>IF(F734="PTO",IF(INDEX(PTO!F:F,MATCH(_xlfn.NUMBERVALUE(HRS!C734),PTO!A:A,0),1)=HRS!G734,INDEX(PTO!G:G,MATCH(_xlfn.NUMBERVALUE(HRS!C734),PTO!A:A,0),1)),"")</f>
        <v/>
      </c>
    </row>
    <row r="735" spans="1:19" x14ac:dyDescent="0.2">
      <c r="A735" s="2" t="s">
        <v>798</v>
      </c>
      <c r="B735" s="2" t="s">
        <v>799</v>
      </c>
      <c r="C735" s="2" t="s">
        <v>3455</v>
      </c>
      <c r="D735" s="2" t="s">
        <v>3456</v>
      </c>
      <c r="E735" s="4">
        <v>44811</v>
      </c>
      <c r="F735" s="2" t="s">
        <v>802</v>
      </c>
      <c r="G735" s="5">
        <v>8.2833299999999994</v>
      </c>
      <c r="H735" s="2" t="s">
        <v>803</v>
      </c>
      <c r="I735" s="2" t="s">
        <v>815</v>
      </c>
      <c r="J735" s="2" t="s">
        <v>816</v>
      </c>
      <c r="K735" s="2" t="s">
        <v>805</v>
      </c>
      <c r="L735" s="2" t="s">
        <v>806</v>
      </c>
      <c r="M735" s="2" t="s">
        <v>806</v>
      </c>
      <c r="N735" s="2" t="s">
        <v>807</v>
      </c>
      <c r="O735" s="2" t="s">
        <v>827</v>
      </c>
      <c r="Q735" s="2" t="s">
        <v>818</v>
      </c>
      <c r="S735" s="2" t="str">
        <f>IF(F735="PTO",IF(INDEX(PTO!F:F,MATCH(_xlfn.NUMBERVALUE(HRS!C735),PTO!A:A,0),1)=HRS!G735,INDEX(PTO!G:G,MATCH(_xlfn.NUMBERVALUE(HRS!C735),PTO!A:A,0),1)),"")</f>
        <v/>
      </c>
    </row>
    <row r="736" spans="1:19" x14ac:dyDescent="0.2">
      <c r="A736" s="2" t="s">
        <v>798</v>
      </c>
      <c r="B736" s="2" t="s">
        <v>799</v>
      </c>
      <c r="C736" s="2" t="s">
        <v>3455</v>
      </c>
      <c r="D736" s="2" t="s">
        <v>3456</v>
      </c>
      <c r="E736" s="4">
        <v>44812</v>
      </c>
      <c r="F736" s="2" t="s">
        <v>802</v>
      </c>
      <c r="G736" s="5">
        <v>1.01667</v>
      </c>
      <c r="H736" s="2" t="s">
        <v>803</v>
      </c>
      <c r="I736" s="2" t="s">
        <v>815</v>
      </c>
      <c r="J736" s="2" t="s">
        <v>816</v>
      </c>
      <c r="K736" s="2" t="s">
        <v>805</v>
      </c>
      <c r="L736" s="2" t="s">
        <v>806</v>
      </c>
      <c r="M736" s="2" t="s">
        <v>806</v>
      </c>
      <c r="N736" s="2" t="s">
        <v>807</v>
      </c>
      <c r="O736" s="2" t="s">
        <v>827</v>
      </c>
      <c r="Q736" s="2" t="s">
        <v>818</v>
      </c>
      <c r="S736" s="2" t="str">
        <f>IF(F736="PTO",IF(INDEX(PTO!F:F,MATCH(_xlfn.NUMBERVALUE(HRS!C736),PTO!A:A,0),1)=HRS!G736,INDEX(PTO!G:G,MATCH(_xlfn.NUMBERVALUE(HRS!C736),PTO!A:A,0),1)),"")</f>
        <v/>
      </c>
    </row>
    <row r="737" spans="1:19" x14ac:dyDescent="0.2">
      <c r="A737" s="2" t="s">
        <v>798</v>
      </c>
      <c r="B737" s="2" t="s">
        <v>799</v>
      </c>
      <c r="C737" s="2" t="s">
        <v>3455</v>
      </c>
      <c r="D737" s="2" t="s">
        <v>3456</v>
      </c>
      <c r="E737" s="4">
        <v>44813</v>
      </c>
      <c r="F737" s="2" t="s">
        <v>802</v>
      </c>
      <c r="G737" s="5">
        <v>8.15</v>
      </c>
      <c r="H737" s="2" t="s">
        <v>803</v>
      </c>
      <c r="I737" s="2" t="s">
        <v>815</v>
      </c>
      <c r="J737" s="2" t="s">
        <v>816</v>
      </c>
      <c r="K737" s="2" t="s">
        <v>805</v>
      </c>
      <c r="L737" s="2" t="s">
        <v>806</v>
      </c>
      <c r="M737" s="2" t="s">
        <v>806</v>
      </c>
      <c r="N737" s="2" t="s">
        <v>807</v>
      </c>
      <c r="O737" s="2" t="s">
        <v>827</v>
      </c>
      <c r="Q737" s="2" t="s">
        <v>818</v>
      </c>
      <c r="S737" s="2" t="str">
        <f>IF(F737="PTO",IF(INDEX(PTO!F:F,MATCH(_xlfn.NUMBERVALUE(HRS!C737),PTO!A:A,0),1)=HRS!G737,INDEX(PTO!G:G,MATCH(_xlfn.NUMBERVALUE(HRS!C737),PTO!A:A,0),1)),"")</f>
        <v/>
      </c>
    </row>
    <row r="738" spans="1:19" x14ac:dyDescent="0.2">
      <c r="A738" s="2" t="s">
        <v>798</v>
      </c>
      <c r="B738" s="2" t="s">
        <v>799</v>
      </c>
      <c r="C738" s="2" t="s">
        <v>3457</v>
      </c>
      <c r="D738" s="2" t="s">
        <v>3458</v>
      </c>
      <c r="E738" s="4">
        <v>44809</v>
      </c>
      <c r="F738" s="2" t="s">
        <v>802</v>
      </c>
      <c r="G738" s="5">
        <v>4.7500099999999996</v>
      </c>
      <c r="H738" s="2" t="s">
        <v>803</v>
      </c>
      <c r="I738" s="2" t="s">
        <v>815</v>
      </c>
      <c r="J738" s="2" t="s">
        <v>816</v>
      </c>
      <c r="K738" s="2" t="s">
        <v>805</v>
      </c>
      <c r="L738" s="2" t="s">
        <v>806</v>
      </c>
      <c r="M738" s="2" t="s">
        <v>806</v>
      </c>
      <c r="N738" s="2" t="s">
        <v>807</v>
      </c>
      <c r="O738" s="2" t="s">
        <v>827</v>
      </c>
      <c r="Q738" s="2" t="s">
        <v>818</v>
      </c>
      <c r="S738" s="2" t="str">
        <f>IF(F738="PTO",IF(INDEX(PTO!F:F,MATCH(_xlfn.NUMBERVALUE(HRS!C738),PTO!A:A,0),1)=HRS!G738,INDEX(PTO!G:G,MATCH(_xlfn.NUMBERVALUE(HRS!C738),PTO!A:A,0),1)),"")</f>
        <v/>
      </c>
    </row>
    <row r="739" spans="1:19" x14ac:dyDescent="0.2">
      <c r="A739" s="2" t="s">
        <v>798</v>
      </c>
      <c r="B739" s="2" t="s">
        <v>799</v>
      </c>
      <c r="C739" s="2" t="s">
        <v>3457</v>
      </c>
      <c r="D739" s="2" t="s">
        <v>3458</v>
      </c>
      <c r="E739" s="4">
        <v>44810</v>
      </c>
      <c r="F739" s="2" t="s">
        <v>802</v>
      </c>
      <c r="G739" s="5">
        <v>8.0666700000000002</v>
      </c>
      <c r="H739" s="2" t="s">
        <v>803</v>
      </c>
      <c r="I739" s="2" t="s">
        <v>815</v>
      </c>
      <c r="J739" s="2" t="s">
        <v>816</v>
      </c>
      <c r="K739" s="2" t="s">
        <v>805</v>
      </c>
      <c r="L739" s="2" t="s">
        <v>806</v>
      </c>
      <c r="M739" s="2" t="s">
        <v>806</v>
      </c>
      <c r="N739" s="2" t="s">
        <v>807</v>
      </c>
      <c r="O739" s="2" t="s">
        <v>827</v>
      </c>
      <c r="Q739" s="2" t="s">
        <v>818</v>
      </c>
      <c r="S739" s="2" t="str">
        <f>IF(F739="PTO",IF(INDEX(PTO!F:F,MATCH(_xlfn.NUMBERVALUE(HRS!C739),PTO!A:A,0),1)=HRS!G739,INDEX(PTO!G:G,MATCH(_xlfn.NUMBERVALUE(HRS!C739),PTO!A:A,0),1)),"")</f>
        <v/>
      </c>
    </row>
    <row r="740" spans="1:19" x14ac:dyDescent="0.2">
      <c r="A740" s="2" t="s">
        <v>798</v>
      </c>
      <c r="B740" s="2" t="s">
        <v>799</v>
      </c>
      <c r="C740" s="2" t="s">
        <v>3457</v>
      </c>
      <c r="D740" s="2" t="s">
        <v>3458</v>
      </c>
      <c r="E740" s="4">
        <v>44811</v>
      </c>
      <c r="F740" s="2" t="s">
        <v>802</v>
      </c>
      <c r="G740" s="5">
        <v>8.0500000000000007</v>
      </c>
      <c r="H740" s="2" t="s">
        <v>803</v>
      </c>
      <c r="I740" s="2" t="s">
        <v>815</v>
      </c>
      <c r="J740" s="2" t="s">
        <v>816</v>
      </c>
      <c r="K740" s="2" t="s">
        <v>805</v>
      </c>
      <c r="L740" s="2" t="s">
        <v>806</v>
      </c>
      <c r="M740" s="2" t="s">
        <v>806</v>
      </c>
      <c r="N740" s="2" t="s">
        <v>807</v>
      </c>
      <c r="O740" s="2" t="s">
        <v>827</v>
      </c>
      <c r="Q740" s="2" t="s">
        <v>818</v>
      </c>
      <c r="S740" s="2" t="str">
        <f>IF(F740="PTO",IF(INDEX(PTO!F:F,MATCH(_xlfn.NUMBERVALUE(HRS!C740),PTO!A:A,0),1)=HRS!G740,INDEX(PTO!G:G,MATCH(_xlfn.NUMBERVALUE(HRS!C740),PTO!A:A,0),1)),"")</f>
        <v/>
      </c>
    </row>
    <row r="741" spans="1:19" x14ac:dyDescent="0.2">
      <c r="A741" s="2" t="s">
        <v>798</v>
      </c>
      <c r="B741" s="2" t="s">
        <v>799</v>
      </c>
      <c r="C741" s="2" t="s">
        <v>3457</v>
      </c>
      <c r="D741" s="2" t="s">
        <v>3458</v>
      </c>
      <c r="E741" s="4">
        <v>44812</v>
      </c>
      <c r="F741" s="2" t="s">
        <v>802</v>
      </c>
      <c r="G741" s="5">
        <v>8.09999</v>
      </c>
      <c r="H741" s="2" t="s">
        <v>803</v>
      </c>
      <c r="I741" s="2" t="s">
        <v>815</v>
      </c>
      <c r="J741" s="2" t="s">
        <v>816</v>
      </c>
      <c r="K741" s="2" t="s">
        <v>805</v>
      </c>
      <c r="L741" s="2" t="s">
        <v>806</v>
      </c>
      <c r="M741" s="2" t="s">
        <v>806</v>
      </c>
      <c r="N741" s="2" t="s">
        <v>807</v>
      </c>
      <c r="O741" s="2" t="s">
        <v>827</v>
      </c>
      <c r="Q741" s="2" t="s">
        <v>818</v>
      </c>
      <c r="S741" s="2" t="str">
        <f>IF(F741="PTO",IF(INDEX(PTO!F:F,MATCH(_xlfn.NUMBERVALUE(HRS!C741),PTO!A:A,0),1)=HRS!G741,INDEX(PTO!G:G,MATCH(_xlfn.NUMBERVALUE(HRS!C741),PTO!A:A,0),1)),"")</f>
        <v/>
      </c>
    </row>
    <row r="742" spans="1:19" x14ac:dyDescent="0.2">
      <c r="A742" s="2" t="s">
        <v>798</v>
      </c>
      <c r="B742" s="2" t="s">
        <v>799</v>
      </c>
      <c r="C742" s="2" t="s">
        <v>3457</v>
      </c>
      <c r="D742" s="2" t="s">
        <v>3458</v>
      </c>
      <c r="E742" s="4">
        <v>44813</v>
      </c>
      <c r="F742" s="2" t="s">
        <v>802</v>
      </c>
      <c r="G742" s="5">
        <v>8.0500000000000007</v>
      </c>
      <c r="H742" s="2" t="s">
        <v>803</v>
      </c>
      <c r="I742" s="2" t="s">
        <v>815</v>
      </c>
      <c r="J742" s="2" t="s">
        <v>816</v>
      </c>
      <c r="K742" s="2" t="s">
        <v>805</v>
      </c>
      <c r="L742" s="2" t="s">
        <v>806</v>
      </c>
      <c r="M742" s="2" t="s">
        <v>806</v>
      </c>
      <c r="N742" s="2" t="s">
        <v>807</v>
      </c>
      <c r="O742" s="2" t="s">
        <v>827</v>
      </c>
      <c r="Q742" s="2" t="s">
        <v>818</v>
      </c>
      <c r="S742" s="2" t="str">
        <f>IF(F742="PTO",IF(INDEX(PTO!F:F,MATCH(_xlfn.NUMBERVALUE(HRS!C742),PTO!A:A,0),1)=HRS!G742,INDEX(PTO!G:G,MATCH(_xlfn.NUMBERVALUE(HRS!C742),PTO!A:A,0),1)),"")</f>
        <v/>
      </c>
    </row>
    <row r="743" spans="1:19" x14ac:dyDescent="0.2">
      <c r="A743" s="2" t="s">
        <v>798</v>
      </c>
      <c r="B743" s="2" t="s">
        <v>799</v>
      </c>
      <c r="C743" s="2" t="s">
        <v>3457</v>
      </c>
      <c r="D743" s="2" t="s">
        <v>3458</v>
      </c>
      <c r="E743" s="4">
        <v>44814</v>
      </c>
      <c r="F743" s="2" t="s">
        <v>802</v>
      </c>
      <c r="G743" s="5">
        <v>2.98333</v>
      </c>
      <c r="H743" s="2" t="s">
        <v>803</v>
      </c>
      <c r="I743" s="2" t="s">
        <v>815</v>
      </c>
      <c r="J743" s="2" t="s">
        <v>816</v>
      </c>
      <c r="K743" s="2" t="s">
        <v>805</v>
      </c>
      <c r="L743" s="2" t="s">
        <v>806</v>
      </c>
      <c r="M743" s="2" t="s">
        <v>806</v>
      </c>
      <c r="N743" s="2" t="s">
        <v>807</v>
      </c>
      <c r="O743" s="2" t="s">
        <v>827</v>
      </c>
      <c r="Q743" s="2" t="s">
        <v>818</v>
      </c>
      <c r="S743" s="2" t="str">
        <f>IF(F743="PTO",IF(INDEX(PTO!F:F,MATCH(_xlfn.NUMBERVALUE(HRS!C743),PTO!A:A,0),1)=HRS!G743,INDEX(PTO!G:G,MATCH(_xlfn.NUMBERVALUE(HRS!C743),PTO!A:A,0),1)),"")</f>
        <v/>
      </c>
    </row>
    <row r="744" spans="1:19" x14ac:dyDescent="0.2">
      <c r="A744" s="2" t="s">
        <v>798</v>
      </c>
      <c r="B744" s="2" t="s">
        <v>799</v>
      </c>
      <c r="C744" s="2" t="s">
        <v>3457</v>
      </c>
      <c r="D744" s="2" t="s">
        <v>3458</v>
      </c>
      <c r="E744" s="4">
        <v>44814</v>
      </c>
      <c r="F744" s="2" t="s">
        <v>3980</v>
      </c>
      <c r="G744" s="5">
        <v>0.35</v>
      </c>
      <c r="H744" s="2" t="s">
        <v>803</v>
      </c>
      <c r="I744" s="2" t="s">
        <v>815</v>
      </c>
      <c r="J744" s="2" t="s">
        <v>816</v>
      </c>
      <c r="K744" s="2" t="s">
        <v>805</v>
      </c>
      <c r="L744" s="2" t="s">
        <v>806</v>
      </c>
      <c r="M744" s="2" t="s">
        <v>806</v>
      </c>
      <c r="N744" s="2" t="s">
        <v>807</v>
      </c>
      <c r="O744" s="2" t="s">
        <v>827</v>
      </c>
      <c r="Q744" s="2" t="s">
        <v>818</v>
      </c>
      <c r="S744" s="2" t="str">
        <f>IF(F744="PTO",IF(INDEX(PTO!F:F,MATCH(_xlfn.NUMBERVALUE(HRS!C744),PTO!A:A,0),1)=HRS!G744,INDEX(PTO!G:G,MATCH(_xlfn.NUMBERVALUE(HRS!C744),PTO!A:A,0),1)),"")</f>
        <v/>
      </c>
    </row>
    <row r="745" spans="1:19" x14ac:dyDescent="0.2">
      <c r="S745" s="2" t="str">
        <f>IF(F745="PTO",IF(INDEX(PTO!F:F,MATCH(_xlfn.NUMBERVALUE(HRS!C745),PTO!A:A,0),1)=HRS!G745,INDEX(PTO!G:G,MATCH(_xlfn.NUMBERVALUE(HRS!C745),PTO!A:A,0),1)),"")</f>
        <v/>
      </c>
    </row>
    <row r="746" spans="1:19" x14ac:dyDescent="0.2">
      <c r="S746" s="2" t="str">
        <f>IF(F746="PTO",IF(INDEX(PTO!F:F,MATCH(_xlfn.NUMBERVALUE(HRS!C746),PTO!A:A,0),1)=HRS!G746,INDEX(PTO!G:G,MATCH(_xlfn.NUMBERVALUE(HRS!C746),PTO!A:A,0),1)),"")</f>
        <v/>
      </c>
    </row>
    <row r="747" spans="1:19" x14ac:dyDescent="0.2">
      <c r="S747" s="2" t="str">
        <f>IF(F747="PTO",IF(INDEX(PTO!F:F,MATCH(_xlfn.NUMBERVALUE(HRS!C747),PTO!A:A,0),1)=HRS!G747,INDEX(PTO!G:G,MATCH(_xlfn.NUMBERVALUE(HRS!C747),PTO!A:A,0),1)),"")</f>
        <v/>
      </c>
    </row>
    <row r="748" spans="1:19" x14ac:dyDescent="0.2">
      <c r="S748" s="2" t="str">
        <f>IF(F748="PTO",IF(INDEX(PTO!F:F,MATCH(_xlfn.NUMBERVALUE(HRS!C748),PTO!A:A,0),1)=HRS!G748,INDEX(PTO!G:G,MATCH(_xlfn.NUMBERVALUE(HRS!C748),PTO!A:A,0),1)),"")</f>
        <v/>
      </c>
    </row>
    <row r="749" spans="1:19" x14ac:dyDescent="0.2">
      <c r="S749" s="2" t="str">
        <f>IF(F749="PTO",IF(INDEX(PTO!F:F,MATCH(_xlfn.NUMBERVALUE(HRS!C749),PTO!A:A,0),1)=HRS!G749,INDEX(PTO!G:G,MATCH(_xlfn.NUMBERVALUE(HRS!C749),PTO!A:A,0),1)),"")</f>
        <v/>
      </c>
    </row>
    <row r="750" spans="1:19" x14ac:dyDescent="0.2">
      <c r="S750" s="2" t="str">
        <f>IF(F750="PTO",IF(INDEX(PTO!F:F,MATCH(_xlfn.NUMBERVALUE(HRS!C750),PTO!A:A,0),1)=HRS!G750,INDEX(PTO!G:G,MATCH(_xlfn.NUMBERVALUE(HRS!C750),PTO!A:A,0),1)),"")</f>
        <v/>
      </c>
    </row>
    <row r="751" spans="1:19" x14ac:dyDescent="0.2">
      <c r="S751" s="2" t="str">
        <f>IF(F751="PTO",IF(INDEX(PTO!F:F,MATCH(_xlfn.NUMBERVALUE(HRS!C751),PTO!A:A,0),1)=HRS!G751,INDEX(PTO!G:G,MATCH(_xlfn.NUMBERVALUE(HRS!C751),PTO!A:A,0),1)),"")</f>
        <v/>
      </c>
    </row>
    <row r="752" spans="1:19" x14ac:dyDescent="0.2">
      <c r="S752" s="2" t="str">
        <f>IF(F752="PTO",IF(INDEX(PTO!F:F,MATCH(_xlfn.NUMBERVALUE(HRS!C752),PTO!A:A,0),1)=HRS!G752,INDEX(PTO!G:G,MATCH(_xlfn.NUMBERVALUE(HRS!C752),PTO!A:A,0),1)),"")</f>
        <v/>
      </c>
    </row>
    <row r="753" spans="19:19" x14ac:dyDescent="0.2">
      <c r="S753" s="2" t="str">
        <f>IF(F753="PTO",IF(INDEX(PTO!F:F,MATCH(_xlfn.NUMBERVALUE(HRS!C753),PTO!A:A,0),1)=HRS!G753,INDEX(PTO!G:G,MATCH(_xlfn.NUMBERVALUE(HRS!C753),PTO!A:A,0),1)),"")</f>
        <v/>
      </c>
    </row>
    <row r="754" spans="19:19" x14ac:dyDescent="0.2">
      <c r="S754" s="2" t="str">
        <f>IF(F754="PTO",IF(INDEX(PTO!F:F,MATCH(_xlfn.NUMBERVALUE(HRS!C754),PTO!A:A,0),1)=HRS!G754,INDEX(PTO!G:G,MATCH(_xlfn.NUMBERVALUE(HRS!C754),PTO!A:A,0),1)),"")</f>
        <v/>
      </c>
    </row>
    <row r="755" spans="19:19" x14ac:dyDescent="0.2">
      <c r="S755" s="2" t="str">
        <f>IF(F755="PTO",IF(INDEX(PTO!F:F,MATCH(_xlfn.NUMBERVALUE(HRS!C755),PTO!A:A,0),1)=HRS!G755,INDEX(PTO!G:G,MATCH(_xlfn.NUMBERVALUE(HRS!C755),PTO!A:A,0),1)),"")</f>
        <v/>
      </c>
    </row>
    <row r="756" spans="19:19" x14ac:dyDescent="0.2">
      <c r="S756" s="2" t="str">
        <f>IF(F756="PTO",IF(INDEX(PTO!F:F,MATCH(_xlfn.NUMBERVALUE(HRS!C756),PTO!A:A,0),1)=HRS!G756,INDEX(PTO!G:G,MATCH(_xlfn.NUMBERVALUE(HRS!C756),PTO!A:A,0),1)),"")</f>
        <v/>
      </c>
    </row>
    <row r="757" spans="19:19" x14ac:dyDescent="0.2">
      <c r="S757" s="2" t="str">
        <f>IF(F757="PTO",IF(INDEX(PTO!F:F,MATCH(_xlfn.NUMBERVALUE(HRS!C757),PTO!A:A,0),1)=HRS!G757,INDEX(PTO!G:G,MATCH(_xlfn.NUMBERVALUE(HRS!C757),PTO!A:A,0),1)),"")</f>
        <v/>
      </c>
    </row>
    <row r="758" spans="19:19" x14ac:dyDescent="0.2">
      <c r="S758" s="2" t="str">
        <f>IF(F758="PTO",IF(INDEX(PTO!F:F,MATCH(_xlfn.NUMBERVALUE(HRS!C758),PTO!A:A,0),1)=HRS!G758,INDEX(PTO!G:G,MATCH(_xlfn.NUMBERVALUE(HRS!C758),PTO!A:A,0),1)),"")</f>
        <v/>
      </c>
    </row>
    <row r="759" spans="19:19" x14ac:dyDescent="0.2">
      <c r="S759" s="2" t="str">
        <f>IF(F759="PTO",IF(INDEX(PTO!F:F,MATCH(_xlfn.NUMBERVALUE(HRS!C759),PTO!A:A,0),1)=HRS!G759,INDEX(PTO!G:G,MATCH(_xlfn.NUMBERVALUE(HRS!C759),PTO!A:A,0),1)),"")</f>
        <v/>
      </c>
    </row>
    <row r="760" spans="19:19" x14ac:dyDescent="0.2">
      <c r="S760" s="2" t="str">
        <f>IF(F760="PTO",IF(INDEX(PTO!F:F,MATCH(_xlfn.NUMBERVALUE(HRS!C760),PTO!A:A,0),1)=HRS!G760,INDEX(PTO!G:G,MATCH(_xlfn.NUMBERVALUE(HRS!C760),PTO!A:A,0),1)),"")</f>
        <v/>
      </c>
    </row>
    <row r="761" spans="19:19" x14ac:dyDescent="0.2">
      <c r="S761" s="2" t="str">
        <f>IF(F761="PTO",IF(INDEX(PTO!F:F,MATCH(_xlfn.NUMBERVALUE(HRS!C761),PTO!A:A,0),1)=HRS!G761,INDEX(PTO!G:G,MATCH(_xlfn.NUMBERVALUE(HRS!C761),PTO!A:A,0),1)),"")</f>
        <v/>
      </c>
    </row>
    <row r="762" spans="19:19" x14ac:dyDescent="0.2">
      <c r="S762" s="2" t="str">
        <f>IF(F762="PTO",IF(INDEX(PTO!F:F,MATCH(_xlfn.NUMBERVALUE(HRS!C762),PTO!A:A,0),1)=HRS!G762,INDEX(PTO!G:G,MATCH(_xlfn.NUMBERVALUE(HRS!C762),PTO!A:A,0),1)),"")</f>
        <v/>
      </c>
    </row>
    <row r="763" spans="19:19" x14ac:dyDescent="0.2">
      <c r="S763" s="2" t="str">
        <f>IF(F763="PTO",IF(INDEX(PTO!F:F,MATCH(_xlfn.NUMBERVALUE(HRS!C763),PTO!A:A,0),1)=HRS!G763,INDEX(PTO!G:G,MATCH(_xlfn.NUMBERVALUE(HRS!C763),PTO!A:A,0),1)),"")</f>
        <v/>
      </c>
    </row>
    <row r="764" spans="19:19" x14ac:dyDescent="0.2">
      <c r="S764" s="2" t="str">
        <f>IF(F764="PTO",IF(INDEX(PTO!F:F,MATCH(_xlfn.NUMBERVALUE(HRS!C764),PTO!A:A,0),1)=HRS!G764,INDEX(PTO!G:G,MATCH(_xlfn.NUMBERVALUE(HRS!C764),PTO!A:A,0),1)),"")</f>
        <v/>
      </c>
    </row>
    <row r="765" spans="19:19" x14ac:dyDescent="0.2">
      <c r="S765" s="2" t="str">
        <f>IF(F765="PTO",IF(INDEX(PTO!F:F,MATCH(_xlfn.NUMBERVALUE(HRS!C765),PTO!A:A,0),1)=HRS!G765,INDEX(PTO!G:G,MATCH(_xlfn.NUMBERVALUE(HRS!C765),PTO!A:A,0),1)),"")</f>
        <v/>
      </c>
    </row>
    <row r="766" spans="19:19" x14ac:dyDescent="0.2">
      <c r="S766" s="2" t="str">
        <f>IF(F766="PTO",IF(INDEX(PTO!F:F,MATCH(_xlfn.NUMBERVALUE(HRS!C766),PTO!A:A,0),1)=HRS!G766,INDEX(PTO!G:G,MATCH(_xlfn.NUMBERVALUE(HRS!C766),PTO!A:A,0),1)),"")</f>
        <v/>
      </c>
    </row>
    <row r="767" spans="19:19" x14ac:dyDescent="0.2">
      <c r="S767" s="2" t="str">
        <f>IF(F767="PTO",IF(INDEX(PTO!F:F,MATCH(_xlfn.NUMBERVALUE(HRS!C767),PTO!A:A,0),1)=HRS!G767,INDEX(PTO!G:G,MATCH(_xlfn.NUMBERVALUE(HRS!C767),PTO!A:A,0),1)),"")</f>
        <v/>
      </c>
    </row>
    <row r="768" spans="19:19" x14ac:dyDescent="0.2">
      <c r="S768" s="2" t="str">
        <f>IF(F768="PTO",IF(INDEX(PTO!F:F,MATCH(_xlfn.NUMBERVALUE(HRS!C768),PTO!A:A,0),1)=HRS!G768,INDEX(PTO!G:G,MATCH(_xlfn.NUMBERVALUE(HRS!C768),PTO!A:A,0),1)),"")</f>
        <v/>
      </c>
    </row>
    <row r="769" spans="19:19" x14ac:dyDescent="0.2">
      <c r="S769" s="2" t="str">
        <f>IF(F769="PTO",IF(INDEX(PTO!F:F,MATCH(_xlfn.NUMBERVALUE(HRS!C769),PTO!A:A,0),1)=HRS!G769,INDEX(PTO!G:G,MATCH(_xlfn.NUMBERVALUE(HRS!C769),PTO!A:A,0),1)),"")</f>
        <v/>
      </c>
    </row>
    <row r="770" spans="19:19" x14ac:dyDescent="0.2">
      <c r="S770" s="2" t="str">
        <f>IF(F770="PTO",IF(INDEX(PTO!F:F,MATCH(_xlfn.NUMBERVALUE(HRS!C770),PTO!A:A,0),1)=HRS!G770,INDEX(PTO!G:G,MATCH(_xlfn.NUMBERVALUE(HRS!C770),PTO!A:A,0),1)),"")</f>
        <v/>
      </c>
    </row>
    <row r="771" spans="19:19" x14ac:dyDescent="0.2">
      <c r="S771" s="2" t="str">
        <f>IF(F771="PTO",IF(INDEX(PTO!F:F,MATCH(_xlfn.NUMBERVALUE(HRS!C771),PTO!A:A,0),1)=HRS!G771,INDEX(PTO!G:G,MATCH(_xlfn.NUMBERVALUE(HRS!C771),PTO!A:A,0),1)),"")</f>
        <v/>
      </c>
    </row>
    <row r="772" spans="19:19" x14ac:dyDescent="0.2">
      <c r="S772" s="2" t="str">
        <f>IF(F772="PTO",IF(INDEX(PTO!F:F,MATCH(_xlfn.NUMBERVALUE(HRS!C772),PTO!A:A,0),1)=HRS!G772,INDEX(PTO!G:G,MATCH(_xlfn.NUMBERVALUE(HRS!C772),PTO!A:A,0),1)),"")</f>
        <v/>
      </c>
    </row>
    <row r="773" spans="19:19" x14ac:dyDescent="0.2">
      <c r="S773" s="2" t="str">
        <f>IF(F773="PTO",IF(INDEX(PTO!F:F,MATCH(_xlfn.NUMBERVALUE(HRS!C773),PTO!A:A,0),1)=HRS!G773,INDEX(PTO!G:G,MATCH(_xlfn.NUMBERVALUE(HRS!C773),PTO!A:A,0),1)),"")</f>
        <v/>
      </c>
    </row>
    <row r="774" spans="19:19" x14ac:dyDescent="0.2">
      <c r="S774" s="2" t="str">
        <f>IF(F774="PTO",IF(INDEX(PTO!F:F,MATCH(_xlfn.NUMBERVALUE(HRS!C774),PTO!A:A,0),1)=HRS!G774,INDEX(PTO!G:G,MATCH(_xlfn.NUMBERVALUE(HRS!C774),PTO!A:A,0),1)),"")</f>
        <v/>
      </c>
    </row>
    <row r="775" spans="19:19" x14ac:dyDescent="0.2">
      <c r="S775" s="2" t="str">
        <f>IF(F775="PTO",IF(INDEX(PTO!F:F,MATCH(_xlfn.NUMBERVALUE(HRS!C775),PTO!A:A,0),1)=HRS!G775,INDEX(PTO!G:G,MATCH(_xlfn.NUMBERVALUE(HRS!C775),PTO!A:A,0),1)),"")</f>
        <v/>
      </c>
    </row>
    <row r="776" spans="19:19" x14ac:dyDescent="0.2">
      <c r="S776" s="2" t="str">
        <f>IF(F776="PTO",IF(INDEX(PTO!F:F,MATCH(_xlfn.NUMBERVALUE(HRS!C776),PTO!A:A,0),1)=HRS!G776,INDEX(PTO!G:G,MATCH(_xlfn.NUMBERVALUE(HRS!C776),PTO!A:A,0),1)),"")</f>
        <v/>
      </c>
    </row>
    <row r="777" spans="19:19" x14ac:dyDescent="0.2">
      <c r="S777" s="2" t="str">
        <f>IF(F777="PTO",IF(INDEX(PTO!F:F,MATCH(_xlfn.NUMBERVALUE(HRS!C777),PTO!A:A,0),1)=HRS!G777,INDEX(PTO!G:G,MATCH(_xlfn.NUMBERVALUE(HRS!C777),PTO!A:A,0),1)),"")</f>
        <v/>
      </c>
    </row>
    <row r="778" spans="19:19" x14ac:dyDescent="0.2">
      <c r="S778" s="2" t="str">
        <f>IF(F778="PTO",IF(INDEX(PTO!F:F,MATCH(_xlfn.NUMBERVALUE(HRS!C778),PTO!A:A,0),1)=HRS!G778,INDEX(PTO!G:G,MATCH(_xlfn.NUMBERVALUE(HRS!C778),PTO!A:A,0),1)),"")</f>
        <v/>
      </c>
    </row>
    <row r="779" spans="19:19" x14ac:dyDescent="0.2">
      <c r="S779" s="2" t="str">
        <f>IF(F779="PTO",IF(INDEX(PTO!F:F,MATCH(_xlfn.NUMBERVALUE(HRS!C779),PTO!A:A,0),1)=HRS!G779,INDEX(PTO!G:G,MATCH(_xlfn.NUMBERVALUE(HRS!C779),PTO!A:A,0),1)),"")</f>
        <v/>
      </c>
    </row>
    <row r="780" spans="19:19" x14ac:dyDescent="0.2">
      <c r="S780" s="2" t="str">
        <f>IF(F780="PTO",IF(INDEX(PTO!F:F,MATCH(_xlfn.NUMBERVALUE(HRS!C780),PTO!A:A,0),1)=HRS!G780,INDEX(PTO!G:G,MATCH(_xlfn.NUMBERVALUE(HRS!C780),PTO!A:A,0),1)),"")</f>
        <v/>
      </c>
    </row>
    <row r="781" spans="19:19" x14ac:dyDescent="0.2">
      <c r="S781" s="2" t="str">
        <f>IF(F781="PTO",IF(INDEX(PTO!F:F,MATCH(_xlfn.NUMBERVALUE(HRS!C781),PTO!A:A,0),1)=HRS!G781,INDEX(PTO!G:G,MATCH(_xlfn.NUMBERVALUE(HRS!C781),PTO!A:A,0),1)),"")</f>
        <v/>
      </c>
    </row>
    <row r="782" spans="19:19" x14ac:dyDescent="0.2">
      <c r="S782" s="2" t="str">
        <f>IF(F782="PTO",IF(INDEX(PTO!F:F,MATCH(_xlfn.NUMBERVALUE(HRS!C782),PTO!A:A,0),1)=HRS!G782,INDEX(PTO!G:G,MATCH(_xlfn.NUMBERVALUE(HRS!C782),PTO!A:A,0),1)),"")</f>
        <v/>
      </c>
    </row>
    <row r="783" spans="19:19" x14ac:dyDescent="0.2">
      <c r="S783" s="2" t="str">
        <f>IF(F783="PTO",IF(INDEX(PTO!F:F,MATCH(_xlfn.NUMBERVALUE(HRS!C783),PTO!A:A,0),1)=HRS!G783,INDEX(PTO!G:G,MATCH(_xlfn.NUMBERVALUE(HRS!C783),PTO!A:A,0),1)),"")</f>
        <v/>
      </c>
    </row>
    <row r="784" spans="19:19" x14ac:dyDescent="0.2">
      <c r="S784" s="2" t="str">
        <f>IF(F784="PTO",IF(INDEX(PTO!F:F,MATCH(_xlfn.NUMBERVALUE(HRS!C784),PTO!A:A,0),1)=HRS!G784,INDEX(PTO!G:G,MATCH(_xlfn.NUMBERVALUE(HRS!C784),PTO!A:A,0),1)),"")</f>
        <v/>
      </c>
    </row>
    <row r="785" spans="19:19" x14ac:dyDescent="0.2">
      <c r="S785" s="2" t="str">
        <f>IF(F785="PTO",IF(INDEX(PTO!F:F,MATCH(_xlfn.NUMBERVALUE(HRS!C785),PTO!A:A,0),1)=HRS!G785,INDEX(PTO!G:G,MATCH(_xlfn.NUMBERVALUE(HRS!C785),PTO!A:A,0),1)),"")</f>
        <v/>
      </c>
    </row>
    <row r="786" spans="19:19" x14ac:dyDescent="0.2">
      <c r="S786" s="2" t="str">
        <f>IF(F786="PTO",IF(INDEX(PTO!F:F,MATCH(_xlfn.NUMBERVALUE(HRS!C786),PTO!A:A,0),1)=HRS!G786,INDEX(PTO!G:G,MATCH(_xlfn.NUMBERVALUE(HRS!C786),PTO!A:A,0),1)),"")</f>
        <v/>
      </c>
    </row>
    <row r="787" spans="19:19" x14ac:dyDescent="0.2">
      <c r="S787" s="2" t="str">
        <f>IF(F787="PTO",IF(INDEX(PTO!F:F,MATCH(_xlfn.NUMBERVALUE(HRS!C787),PTO!A:A,0),1)=HRS!G787,INDEX(PTO!G:G,MATCH(_xlfn.NUMBERVALUE(HRS!C787),PTO!A:A,0),1)),"")</f>
        <v/>
      </c>
    </row>
    <row r="788" spans="19:19" x14ac:dyDescent="0.2">
      <c r="S788" s="2" t="str">
        <f>IF(F788="PTO",IF(INDEX(PTO!F:F,MATCH(_xlfn.NUMBERVALUE(HRS!C788),PTO!A:A,0),1)=HRS!G788,INDEX(PTO!G:G,MATCH(_xlfn.NUMBERVALUE(HRS!C788),PTO!A:A,0),1)),"")</f>
        <v/>
      </c>
    </row>
    <row r="789" spans="19:19" x14ac:dyDescent="0.2">
      <c r="S789" s="2" t="str">
        <f>IF(F789="PTO",IF(INDEX(PTO!F:F,MATCH(_xlfn.NUMBERVALUE(HRS!C789),PTO!A:A,0),1)=HRS!G789,INDEX(PTO!G:G,MATCH(_xlfn.NUMBERVALUE(HRS!C789),PTO!A:A,0),1)),"")</f>
        <v/>
      </c>
    </row>
    <row r="790" spans="19:19" x14ac:dyDescent="0.2">
      <c r="S790" s="2" t="str">
        <f>IF(F790="PTO",IF(INDEX(PTO!F:F,MATCH(_xlfn.NUMBERVALUE(HRS!C790),PTO!A:A,0),1)=HRS!G790,INDEX(PTO!G:G,MATCH(_xlfn.NUMBERVALUE(HRS!C790),PTO!A:A,0),1)),"")</f>
        <v/>
      </c>
    </row>
    <row r="791" spans="19:19" x14ac:dyDescent="0.2">
      <c r="S791" s="2" t="str">
        <f>IF(F791="PTO",IF(INDEX(PTO!F:F,MATCH(_xlfn.NUMBERVALUE(HRS!C791),PTO!A:A,0),1)=HRS!G791,INDEX(PTO!G:G,MATCH(_xlfn.NUMBERVALUE(HRS!C791),PTO!A:A,0),1)),"")</f>
        <v/>
      </c>
    </row>
    <row r="792" spans="19:19" x14ac:dyDescent="0.2">
      <c r="S792" s="2" t="str">
        <f>IF(F792="PTO",IF(INDEX(PTO!F:F,MATCH(_xlfn.NUMBERVALUE(HRS!C792),PTO!A:A,0),1)=HRS!G792,INDEX(PTO!G:G,MATCH(_xlfn.NUMBERVALUE(HRS!C792),PTO!A:A,0),1)),"")</f>
        <v/>
      </c>
    </row>
    <row r="793" spans="19:19" x14ac:dyDescent="0.2">
      <c r="S793" s="2" t="str">
        <f>IF(F793="PTO",IF(INDEX(PTO!F:F,MATCH(_xlfn.NUMBERVALUE(HRS!C793),PTO!A:A,0),1)=HRS!G793,INDEX(PTO!G:G,MATCH(_xlfn.NUMBERVALUE(HRS!C793),PTO!A:A,0),1)),"")</f>
        <v/>
      </c>
    </row>
    <row r="794" spans="19:19" x14ac:dyDescent="0.2">
      <c r="S794" s="2" t="str">
        <f>IF(F794="PTO",IF(INDEX(PTO!F:F,MATCH(_xlfn.NUMBERVALUE(HRS!C794),PTO!A:A,0),1)=HRS!G794,INDEX(PTO!G:G,MATCH(_xlfn.NUMBERVALUE(HRS!C794),PTO!A:A,0),1)),"")</f>
        <v/>
      </c>
    </row>
    <row r="795" spans="19:19" x14ac:dyDescent="0.2">
      <c r="S795" s="2" t="str">
        <f>IF(F795="PTO",IF(INDEX(PTO!F:F,MATCH(_xlfn.NUMBERVALUE(HRS!C795),PTO!A:A,0),1)=HRS!G795,INDEX(PTO!G:G,MATCH(_xlfn.NUMBERVALUE(HRS!C795),PTO!A:A,0),1)),"")</f>
        <v/>
      </c>
    </row>
    <row r="796" spans="19:19" x14ac:dyDescent="0.2">
      <c r="S796" s="2" t="str">
        <f>IF(F796="PTO",IF(INDEX(PTO!F:F,MATCH(_xlfn.NUMBERVALUE(HRS!C796),PTO!A:A,0),1)=HRS!G796,INDEX(PTO!G:G,MATCH(_xlfn.NUMBERVALUE(HRS!C796),PTO!A:A,0),1)),"")</f>
        <v/>
      </c>
    </row>
    <row r="797" spans="19:19" x14ac:dyDescent="0.2">
      <c r="S797" s="2" t="str">
        <f>IF(F797="PTO",IF(INDEX(PTO!F:F,MATCH(_xlfn.NUMBERVALUE(HRS!C797),PTO!A:A,0),1)=HRS!G797,INDEX(PTO!G:G,MATCH(_xlfn.NUMBERVALUE(HRS!C797),PTO!A:A,0),1)),"")</f>
        <v/>
      </c>
    </row>
    <row r="798" spans="19:19" x14ac:dyDescent="0.2">
      <c r="S798" s="2" t="str">
        <f>IF(F798="PTO",IF(INDEX(PTO!F:F,MATCH(_xlfn.NUMBERVALUE(HRS!C798),PTO!A:A,0),1)=HRS!G798,INDEX(PTO!G:G,MATCH(_xlfn.NUMBERVALUE(HRS!C798),PTO!A:A,0),1)),"")</f>
        <v/>
      </c>
    </row>
    <row r="799" spans="19:19" x14ac:dyDescent="0.2">
      <c r="S799" s="2" t="str">
        <f>IF(F799="PTO",IF(INDEX(PTO!F:F,MATCH(_xlfn.NUMBERVALUE(HRS!C799),PTO!A:A,0),1)=HRS!G799,INDEX(PTO!G:G,MATCH(_xlfn.NUMBERVALUE(HRS!C799),PTO!A:A,0),1)),"")</f>
        <v/>
      </c>
    </row>
    <row r="800" spans="19:19" x14ac:dyDescent="0.2">
      <c r="S800" s="2" t="str">
        <f>IF(F800="PTO",IF(INDEX(PTO!F:F,MATCH(_xlfn.NUMBERVALUE(HRS!C800),PTO!A:A,0),1)=HRS!G800,INDEX(PTO!G:G,MATCH(_xlfn.NUMBERVALUE(HRS!C800),PTO!A:A,0),1)),"")</f>
        <v/>
      </c>
    </row>
    <row r="801" spans="19:19" x14ac:dyDescent="0.2">
      <c r="S801" s="2" t="str">
        <f>IF(F801="PTO",IF(INDEX(PTO!F:F,MATCH(_xlfn.NUMBERVALUE(HRS!C801),PTO!A:A,0),1)=HRS!G801,INDEX(PTO!G:G,MATCH(_xlfn.NUMBERVALUE(HRS!C801),PTO!A:A,0),1)),"")</f>
        <v/>
      </c>
    </row>
    <row r="802" spans="19:19" x14ac:dyDescent="0.2">
      <c r="S802" s="2" t="str">
        <f>IF(F802="PTO",IF(INDEX(PTO!F:F,MATCH(_xlfn.NUMBERVALUE(HRS!C802),PTO!A:A,0),1)=HRS!G802,INDEX(PTO!G:G,MATCH(_xlfn.NUMBERVALUE(HRS!C802),PTO!A:A,0),1)),"")</f>
        <v/>
      </c>
    </row>
    <row r="803" spans="19:19" x14ac:dyDescent="0.2">
      <c r="S803" s="2" t="str">
        <f>IF(F803="PTO",IF(INDEX(PTO!F:F,MATCH(_xlfn.NUMBERVALUE(HRS!C803),PTO!A:A,0),1)=HRS!G803,INDEX(PTO!G:G,MATCH(_xlfn.NUMBERVALUE(HRS!C803),PTO!A:A,0),1)),"")</f>
        <v/>
      </c>
    </row>
    <row r="804" spans="19:19" x14ac:dyDescent="0.2">
      <c r="S804" s="2" t="str">
        <f>IF(F804="PTO",IF(INDEX(PTO!F:F,MATCH(_xlfn.NUMBERVALUE(HRS!C804),PTO!A:A,0),1)=HRS!G804,INDEX(PTO!G:G,MATCH(_xlfn.NUMBERVALUE(HRS!C804),PTO!A:A,0),1)),"")</f>
        <v/>
      </c>
    </row>
    <row r="805" spans="19:19" x14ac:dyDescent="0.2">
      <c r="S805" s="2" t="str">
        <f>IF(F805="PTO",IF(INDEX(PTO!F:F,MATCH(_xlfn.NUMBERVALUE(HRS!C805),PTO!A:A,0),1)=HRS!G805,INDEX(PTO!G:G,MATCH(_xlfn.NUMBERVALUE(HRS!C805),PTO!A:A,0),1)),"")</f>
        <v/>
      </c>
    </row>
    <row r="806" spans="19:19" x14ac:dyDescent="0.2">
      <c r="S806" s="2" t="str">
        <f>IF(F806="PTO",IF(INDEX(PTO!F:F,MATCH(_xlfn.NUMBERVALUE(HRS!C806),PTO!A:A,0),1)=HRS!G806,INDEX(PTO!G:G,MATCH(_xlfn.NUMBERVALUE(HRS!C806),PTO!A:A,0),1)),"")</f>
        <v/>
      </c>
    </row>
    <row r="807" spans="19:19" x14ac:dyDescent="0.2">
      <c r="S807" s="2" t="str">
        <f>IF(F807="PTO",IF(INDEX(PTO!F:F,MATCH(_xlfn.NUMBERVALUE(HRS!C807),PTO!A:A,0),1)=HRS!G807,INDEX(PTO!G:G,MATCH(_xlfn.NUMBERVALUE(HRS!C807),PTO!A:A,0),1)),"")</f>
        <v/>
      </c>
    </row>
    <row r="808" spans="19:19" x14ac:dyDescent="0.2">
      <c r="S808" s="2" t="str">
        <f>IF(F808="PTO",IF(INDEX(PTO!F:F,MATCH(_xlfn.NUMBERVALUE(HRS!C808),PTO!A:A,0),1)=HRS!G808,INDEX(PTO!G:G,MATCH(_xlfn.NUMBERVALUE(HRS!C808),PTO!A:A,0),1)),"")</f>
        <v/>
      </c>
    </row>
    <row r="809" spans="19:19" x14ac:dyDescent="0.2">
      <c r="S809" s="2" t="str">
        <f>IF(F809="PTO",IF(INDEX(PTO!F:F,MATCH(_xlfn.NUMBERVALUE(HRS!C809),PTO!A:A,0),1)=HRS!G809,INDEX(PTO!G:G,MATCH(_xlfn.NUMBERVALUE(HRS!C809),PTO!A:A,0),1)),"")</f>
        <v/>
      </c>
    </row>
    <row r="810" spans="19:19" x14ac:dyDescent="0.2">
      <c r="S810" s="2" t="str">
        <f>IF(F810="PTO",IF(INDEX(PTO!F:F,MATCH(_xlfn.NUMBERVALUE(HRS!C810),PTO!A:A,0),1)=HRS!G810,INDEX(PTO!G:G,MATCH(_xlfn.NUMBERVALUE(HRS!C810),PTO!A:A,0),1)),"")</f>
        <v/>
      </c>
    </row>
    <row r="811" spans="19:19" x14ac:dyDescent="0.2">
      <c r="S811" s="2" t="str">
        <f>IF(F811="PTO",IF(INDEX(PTO!F:F,MATCH(_xlfn.NUMBERVALUE(HRS!C811),PTO!A:A,0),1)=HRS!G811,INDEX(PTO!G:G,MATCH(_xlfn.NUMBERVALUE(HRS!C811),PTO!A:A,0),1)),"")</f>
        <v/>
      </c>
    </row>
    <row r="812" spans="19:19" x14ac:dyDescent="0.2">
      <c r="S812" s="2" t="str">
        <f>IF(F812="PTO",IF(INDEX(PTO!F:F,MATCH(_xlfn.NUMBERVALUE(HRS!C812),PTO!A:A,0),1)=HRS!G812,INDEX(PTO!G:G,MATCH(_xlfn.NUMBERVALUE(HRS!C812),PTO!A:A,0),1)),"")</f>
        <v/>
      </c>
    </row>
    <row r="813" spans="19:19" x14ac:dyDescent="0.2">
      <c r="S813" s="2" t="str">
        <f>IF(F813="PTO",IF(INDEX(PTO!F:F,MATCH(_xlfn.NUMBERVALUE(HRS!C813),PTO!A:A,0),1)=HRS!G813,INDEX(PTO!G:G,MATCH(_xlfn.NUMBERVALUE(HRS!C813),PTO!A:A,0),1)),"")</f>
        <v/>
      </c>
    </row>
    <row r="814" spans="19:19" x14ac:dyDescent="0.2">
      <c r="S814" s="2" t="str">
        <f>IF(F814="PTO",IF(INDEX(PTO!F:F,MATCH(_xlfn.NUMBERVALUE(HRS!C814),PTO!A:A,0),1)=HRS!G814,INDEX(PTO!G:G,MATCH(_xlfn.NUMBERVALUE(HRS!C814),PTO!A:A,0),1)),"")</f>
        <v/>
      </c>
    </row>
    <row r="815" spans="19:19" x14ac:dyDescent="0.2">
      <c r="S815" s="2" t="str">
        <f>IF(F815="PTO",IF(INDEX(PTO!F:F,MATCH(_xlfn.NUMBERVALUE(HRS!C815),PTO!A:A,0),1)=HRS!G815,INDEX(PTO!G:G,MATCH(_xlfn.NUMBERVALUE(HRS!C815),PTO!A:A,0),1)),"")</f>
        <v/>
      </c>
    </row>
    <row r="816" spans="19:19" x14ac:dyDescent="0.2">
      <c r="S816" s="2" t="str">
        <f>IF(F816="PTO",IF(INDEX(PTO!F:F,MATCH(_xlfn.NUMBERVALUE(HRS!C816),PTO!A:A,0),1)=HRS!G816,INDEX(PTO!G:G,MATCH(_xlfn.NUMBERVALUE(HRS!C816),PTO!A:A,0),1)),"")</f>
        <v/>
      </c>
    </row>
    <row r="817" spans="1:19" x14ac:dyDescent="0.2">
      <c r="S817" s="2" t="str">
        <f>IF(F817="PTO",IF(INDEX(PTO!F:F,MATCH(_xlfn.NUMBERVALUE(HRS!C817),PTO!A:A,0),1)=HRS!G817,INDEX(PTO!G:G,MATCH(_xlfn.NUMBERVALUE(HRS!C817),PTO!A:A,0),1)),"")</f>
        <v/>
      </c>
    </row>
    <row r="818" spans="1:19" x14ac:dyDescent="0.2">
      <c r="S818" s="2" t="str">
        <f>IF(F818="PTO",IF(INDEX(PTO!F:F,MATCH(_xlfn.NUMBERVALUE(HRS!C818),PTO!A:A,0),1)=HRS!G818,INDEX(PTO!G:G,MATCH(_xlfn.NUMBERVALUE(HRS!C818),PTO!A:A,0),1)),"")</f>
        <v/>
      </c>
    </row>
    <row r="819" spans="1:19" x14ac:dyDescent="0.2">
      <c r="S819" s="2" t="str">
        <f>IF(F819="PTO",IF(INDEX(PTO!F:F,MATCH(_xlfn.NUMBERVALUE(HRS!C819),PTO!A:A,0),1)=HRS!G819,INDEX(PTO!G:G,MATCH(_xlfn.NUMBERVALUE(HRS!C819),PTO!A:A,0),1)),"")</f>
        <v/>
      </c>
    </row>
    <row r="820" spans="1:19" x14ac:dyDescent="0.2">
      <c r="S820" s="2" t="str">
        <f>IF(F820="PTO",IF(INDEX(PTO!F:F,MATCH(_xlfn.NUMBERVALUE(HRS!C820),PTO!A:A,0),1)=HRS!G820,INDEX(PTO!G:G,MATCH(_xlfn.NUMBERVALUE(HRS!C820),PTO!A:A,0),1)),"")</f>
        <v/>
      </c>
    </row>
    <row r="821" spans="1:19" x14ac:dyDescent="0.2">
      <c r="S821" s="2" t="str">
        <f>IF(F821="PTO",IF(INDEX(PTO!F:F,MATCH(_xlfn.NUMBERVALUE(HRS!C821),PTO!A:A,0),1)=HRS!G821,INDEX(PTO!G:G,MATCH(_xlfn.NUMBERVALUE(HRS!C821),PTO!A:A,0),1)),"")</f>
        <v/>
      </c>
    </row>
    <row r="822" spans="1:19" x14ac:dyDescent="0.2">
      <c r="S822" s="2" t="str">
        <f>IF(F822="PTO",IF(INDEX(PTO!F:F,MATCH(_xlfn.NUMBERVALUE(HRS!C822),PTO!A:A,0),1)=HRS!G822,INDEX(PTO!G:G,MATCH(_xlfn.NUMBERVALUE(HRS!C822),PTO!A:A,0),1)),"")</f>
        <v/>
      </c>
    </row>
    <row r="823" spans="1:19" x14ac:dyDescent="0.2">
      <c r="S823" s="2" t="str">
        <f>IF(F823="PTO",IF(INDEX(PTO!F:F,MATCH(_xlfn.NUMBERVALUE(HRS!C823),PTO!A:A,0),1)=HRS!G823,INDEX(PTO!G:G,MATCH(_xlfn.NUMBERVALUE(HRS!C823),PTO!A:A,0),1)),"")</f>
        <v/>
      </c>
    </row>
    <row r="824" spans="1:19" x14ac:dyDescent="0.2">
      <c r="S824" s="2" t="str">
        <f>IF(F824="PTO",IF(INDEX(PTO!F:F,MATCH(_xlfn.NUMBERVALUE(HRS!C824),PTO!A:A,0),1)=HRS!G824,INDEX(PTO!G:G,MATCH(_xlfn.NUMBERVALUE(HRS!C824),PTO!A:A,0),1)),"")</f>
        <v/>
      </c>
    </row>
    <row r="825" spans="1:19" x14ac:dyDescent="0.2">
      <c r="S825" s="2" t="str">
        <f>IF(F825="PTO",IF(INDEX(PTO!F:F,MATCH(_xlfn.NUMBERVALUE(HRS!C825),PTO!A:A,0),1)=HRS!G825,INDEX(PTO!G:G,MATCH(_xlfn.NUMBERVALUE(HRS!C825),PTO!A:A,0),1)),"")</f>
        <v/>
      </c>
    </row>
    <row r="826" spans="1:19" x14ac:dyDescent="0.2">
      <c r="S826" s="2" t="str">
        <f>IF(F826="PTO",IF(INDEX(PTO!F:F,MATCH(_xlfn.NUMBERVALUE(HRS!C826),PTO!A:A,0),1)=HRS!G826,INDEX(PTO!G:G,MATCH(_xlfn.NUMBERVALUE(HRS!C826),PTO!A:A,0),1)),"")</f>
        <v/>
      </c>
    </row>
    <row r="827" spans="1:19" x14ac:dyDescent="0.2">
      <c r="S827" s="2" t="str">
        <f>IF(F827="PTO",IF(INDEX(PTO!F:F,MATCH(_xlfn.NUMBERVALUE(HRS!C827),PTO!A:A,0),1)=HRS!G827,INDEX(PTO!G:G,MATCH(_xlfn.NUMBERVALUE(HRS!C827),PTO!A:A,0),1)),"")</f>
        <v/>
      </c>
    </row>
    <row r="828" spans="1:19" x14ac:dyDescent="0.2">
      <c r="S828" s="2" t="str">
        <f>IF(F828="PTO",IF(INDEX(PTO!F:F,MATCH(_xlfn.NUMBERVALUE(HRS!C828),PTO!A:A,0),1)=HRS!G828,INDEX(PTO!G:G,MATCH(_xlfn.NUMBERVALUE(HRS!C828),PTO!A:A,0),1)),"")</f>
        <v/>
      </c>
    </row>
    <row r="829" spans="1:19" ht="15" x14ac:dyDescent="0.25">
      <c r="A829" s="126"/>
      <c r="B829" s="126"/>
      <c r="C829" s="126"/>
      <c r="D829" s="126"/>
      <c r="E829" s="127"/>
      <c r="F829" s="126"/>
      <c r="G829" s="128"/>
      <c r="H829" s="126"/>
      <c r="I829" s="126"/>
      <c r="J829" s="126"/>
      <c r="K829" s="126"/>
      <c r="L829" s="126"/>
      <c r="M829" s="126"/>
      <c r="N829" s="126"/>
      <c r="O829" s="126"/>
      <c r="P829" s="126"/>
      <c r="Q829" s="126"/>
      <c r="S829" s="2" t="str">
        <f>IF(F829="PTO",IF(INDEX(PTO!F:F,MATCH(_xlfn.NUMBERVALUE(HRS!C829),PTO!A:A,0),1)=HRS!G829,INDEX(PTO!G:G,MATCH(_xlfn.NUMBERVALUE(HRS!C829),PTO!A:A,0),1)),"")</f>
        <v/>
      </c>
    </row>
    <row r="830" spans="1:19" ht="15" x14ac:dyDescent="0.25">
      <c r="A830" s="126"/>
      <c r="B830" s="126"/>
      <c r="C830" s="126"/>
      <c r="D830" s="126"/>
      <c r="E830" s="127"/>
      <c r="F830" s="126"/>
      <c r="G830" s="128"/>
      <c r="H830" s="126"/>
      <c r="I830" s="126"/>
      <c r="J830" s="126"/>
      <c r="K830" s="126"/>
      <c r="L830" s="126"/>
      <c r="M830" s="126"/>
      <c r="N830" s="126"/>
      <c r="O830" s="126"/>
      <c r="P830" s="126"/>
      <c r="Q830" s="126"/>
      <c r="S830" s="2" t="str">
        <f>IF(F830="PTO",IF(INDEX(PTO!F:F,MATCH(_xlfn.NUMBERVALUE(HRS!C830),PTO!A:A,0),1)=HRS!G830,INDEX(PTO!G:G,MATCH(_xlfn.NUMBERVALUE(HRS!C830),PTO!A:A,0),1)),"")</f>
        <v/>
      </c>
    </row>
    <row r="831" spans="1:19" ht="15" x14ac:dyDescent="0.25">
      <c r="A831" s="126"/>
      <c r="B831" s="126"/>
      <c r="C831" s="126"/>
      <c r="D831" s="126"/>
      <c r="E831" s="127"/>
      <c r="F831" s="126"/>
      <c r="G831" s="128"/>
      <c r="H831" s="126"/>
      <c r="I831" s="126"/>
      <c r="J831" s="126"/>
      <c r="K831" s="126"/>
      <c r="L831" s="126"/>
      <c r="M831" s="126"/>
      <c r="N831" s="126"/>
      <c r="O831" s="126"/>
      <c r="P831" s="126"/>
      <c r="Q831" s="126"/>
      <c r="S831" s="2" t="str">
        <f>IF(F831="PTO",IF(INDEX(PTO!F:F,MATCH(_xlfn.NUMBERVALUE(HRS!C831),PTO!A:A,0),1)=HRS!G831,INDEX(PTO!G:G,MATCH(_xlfn.NUMBERVALUE(HRS!C831),PTO!A:A,0),1)),"")</f>
        <v/>
      </c>
    </row>
    <row r="832" spans="1:19" ht="15" x14ac:dyDescent="0.25">
      <c r="A832" s="126"/>
      <c r="B832" s="126"/>
      <c r="C832" s="126"/>
      <c r="D832" s="126"/>
      <c r="E832" s="127"/>
      <c r="F832" s="126"/>
      <c r="G832" s="128"/>
      <c r="H832" s="126"/>
      <c r="I832" s="126"/>
      <c r="J832" s="126"/>
      <c r="K832" s="126"/>
      <c r="L832" s="126"/>
      <c r="M832" s="126"/>
      <c r="N832" s="126"/>
      <c r="O832" s="126"/>
      <c r="P832" s="126"/>
      <c r="Q832" s="126"/>
      <c r="S832" s="2" t="str">
        <f>IF(F832="PTO",IF(INDEX(PTO!F:F,MATCH(_xlfn.NUMBERVALUE(HRS!C832),PTO!A:A,0),1)=HRS!G832,INDEX(PTO!G:G,MATCH(_xlfn.NUMBERVALUE(HRS!C832),PTO!A:A,0),1)),"")</f>
        <v/>
      </c>
    </row>
    <row r="833" spans="1:19" ht="15" x14ac:dyDescent="0.25">
      <c r="A833" s="126"/>
      <c r="B833" s="126"/>
      <c r="C833" s="126"/>
      <c r="D833" s="126"/>
      <c r="E833" s="127"/>
      <c r="F833" s="126"/>
      <c r="G833" s="128"/>
      <c r="H833" s="126"/>
      <c r="I833" s="126"/>
      <c r="J833" s="126"/>
      <c r="K833" s="126"/>
      <c r="L833" s="126"/>
      <c r="M833" s="126"/>
      <c r="N833" s="126"/>
      <c r="O833" s="126"/>
      <c r="P833" s="126"/>
      <c r="Q833" s="126"/>
      <c r="S833" s="2" t="str">
        <f>IF(F833="PTO",IF(INDEX(PTO!F:F,MATCH(_xlfn.NUMBERVALUE(HRS!C833),PTO!A:A,0),1)=HRS!G833,INDEX(PTO!G:G,MATCH(_xlfn.NUMBERVALUE(HRS!C833),PTO!A:A,0),1)),"")</f>
        <v/>
      </c>
    </row>
    <row r="834" spans="1:19" ht="15" x14ac:dyDescent="0.25">
      <c r="A834" s="126"/>
      <c r="B834" s="126"/>
      <c r="C834" s="126"/>
      <c r="D834" s="126"/>
      <c r="E834" s="127"/>
      <c r="F834" s="126"/>
      <c r="G834" s="128"/>
      <c r="H834" s="126"/>
      <c r="I834" s="126"/>
      <c r="J834" s="126"/>
      <c r="K834" s="126"/>
      <c r="L834" s="126"/>
      <c r="M834" s="126"/>
      <c r="N834" s="126"/>
      <c r="O834" s="126"/>
      <c r="P834" s="126"/>
      <c r="Q834" s="126"/>
      <c r="S834" s="2" t="str">
        <f>IF(F834="PTO",IF(INDEX(PTO!F:F,MATCH(_xlfn.NUMBERVALUE(HRS!C834),PTO!A:A,0),1)=HRS!G834,INDEX(PTO!G:G,MATCH(_xlfn.NUMBERVALUE(HRS!C834),PTO!A:A,0),1)),"")</f>
        <v/>
      </c>
    </row>
    <row r="835" spans="1:19" ht="15" x14ac:dyDescent="0.25">
      <c r="A835" s="126"/>
      <c r="B835" s="126"/>
      <c r="C835" s="126"/>
      <c r="D835" s="126"/>
      <c r="E835" s="127"/>
      <c r="F835" s="126"/>
      <c r="G835" s="128"/>
      <c r="H835" s="126"/>
      <c r="I835" s="126"/>
      <c r="J835" s="126"/>
      <c r="K835" s="126"/>
      <c r="L835" s="126"/>
      <c r="M835" s="126"/>
      <c r="N835" s="126"/>
      <c r="O835" s="126"/>
      <c r="P835" s="126"/>
      <c r="Q835" s="126"/>
      <c r="S835" s="2" t="str">
        <f>IF(F835="PTO",IF(INDEX(PTO!F:F,MATCH(_xlfn.NUMBERVALUE(HRS!C835),PTO!A:A,0),1)=HRS!G835,INDEX(PTO!G:G,MATCH(_xlfn.NUMBERVALUE(HRS!C835),PTO!A:A,0),1)),"")</f>
        <v/>
      </c>
    </row>
    <row r="836" spans="1:19" ht="15" x14ac:dyDescent="0.25">
      <c r="A836" s="126"/>
      <c r="B836" s="126"/>
      <c r="C836" s="126"/>
      <c r="D836" s="126"/>
      <c r="E836" s="127"/>
      <c r="F836" s="126"/>
      <c r="G836" s="128"/>
      <c r="H836" s="126"/>
      <c r="I836" s="126"/>
      <c r="J836" s="126"/>
      <c r="K836" s="126"/>
      <c r="L836" s="126"/>
      <c r="M836" s="126"/>
      <c r="N836" s="126"/>
      <c r="O836" s="126"/>
      <c r="P836" s="126"/>
      <c r="Q836" s="126"/>
      <c r="S836" s="2" t="str">
        <f>IF(F836="PTO",IF(INDEX(PTO!F:F,MATCH(_xlfn.NUMBERVALUE(HRS!C836),PTO!A:A,0),1)=HRS!G836,INDEX(PTO!G:G,MATCH(_xlfn.NUMBERVALUE(HRS!C836),PTO!A:A,0),1)),"")</f>
        <v/>
      </c>
    </row>
    <row r="837" spans="1:19" ht="15" x14ac:dyDescent="0.25">
      <c r="A837" s="126"/>
      <c r="B837" s="126"/>
      <c r="C837" s="126"/>
      <c r="D837" s="126"/>
      <c r="E837" s="127"/>
      <c r="F837" s="126"/>
      <c r="G837" s="128"/>
      <c r="H837" s="126"/>
      <c r="I837" s="126"/>
      <c r="J837" s="126"/>
      <c r="K837" s="126"/>
      <c r="L837" s="126"/>
      <c r="M837" s="126"/>
      <c r="N837" s="126"/>
      <c r="O837" s="126"/>
      <c r="P837" s="126"/>
      <c r="Q837" s="126"/>
      <c r="S837" s="2" t="str">
        <f>IF(F837="PTO",IF(INDEX(PTO!F:F,MATCH(_xlfn.NUMBERVALUE(HRS!C837),PTO!A:A,0),1)=HRS!G837,INDEX(PTO!G:G,MATCH(_xlfn.NUMBERVALUE(HRS!C837),PTO!A:A,0),1)),"")</f>
        <v/>
      </c>
    </row>
    <row r="838" spans="1:19" ht="15" x14ac:dyDescent="0.25">
      <c r="A838" s="126"/>
      <c r="B838" s="126"/>
      <c r="C838" s="126"/>
      <c r="D838" s="126"/>
      <c r="E838" s="127"/>
      <c r="F838" s="126"/>
      <c r="G838" s="128"/>
      <c r="H838" s="126"/>
      <c r="I838" s="126"/>
      <c r="J838" s="126"/>
      <c r="K838" s="126"/>
      <c r="L838" s="126"/>
      <c r="M838" s="126"/>
      <c r="N838" s="126"/>
      <c r="O838" s="126"/>
      <c r="P838" s="126"/>
      <c r="Q838" s="126"/>
      <c r="S838" s="2" t="str">
        <f>IF(F838="PTO",IF(INDEX(PTO!F:F,MATCH(_xlfn.NUMBERVALUE(HRS!C838),PTO!A:A,0),1)=HRS!G838,INDEX(PTO!G:G,MATCH(_xlfn.NUMBERVALUE(HRS!C838),PTO!A:A,0),1)),"")</f>
        <v/>
      </c>
    </row>
    <row r="839" spans="1:19" ht="15" x14ac:dyDescent="0.25">
      <c r="A839" s="126"/>
      <c r="B839" s="126"/>
      <c r="C839" s="126"/>
      <c r="D839" s="126"/>
      <c r="E839" s="127"/>
      <c r="F839" s="126"/>
      <c r="G839" s="128"/>
      <c r="H839" s="126"/>
      <c r="I839" s="126"/>
      <c r="J839" s="126"/>
      <c r="K839" s="126"/>
      <c r="L839" s="126"/>
      <c r="M839" s="126"/>
      <c r="N839" s="126"/>
      <c r="O839" s="126"/>
      <c r="P839" s="126"/>
      <c r="Q839" s="126"/>
      <c r="S839" s="2" t="str">
        <f>IF(F839="PTO",IF(INDEX(PTO!F:F,MATCH(_xlfn.NUMBERVALUE(HRS!C839),PTO!A:A,0),1)=HRS!G839,INDEX(PTO!G:G,MATCH(_xlfn.NUMBERVALUE(HRS!C839),PTO!A:A,0),1)),"")</f>
        <v/>
      </c>
    </row>
    <row r="840" spans="1:19" ht="15" x14ac:dyDescent="0.25">
      <c r="A840" s="126"/>
      <c r="B840" s="126"/>
      <c r="C840" s="126"/>
      <c r="D840" s="126"/>
      <c r="E840" s="127"/>
      <c r="F840" s="126"/>
      <c r="G840" s="128"/>
      <c r="H840" s="126"/>
      <c r="I840" s="126"/>
      <c r="J840" s="126"/>
      <c r="K840" s="126"/>
      <c r="L840" s="126"/>
      <c r="M840" s="126"/>
      <c r="N840" s="126"/>
      <c r="O840" s="126"/>
      <c r="P840" s="126"/>
      <c r="Q840" s="126"/>
      <c r="S840" s="2" t="str">
        <f>IF(F840="PTO",IF(INDEX(PTO!F:F,MATCH(_xlfn.NUMBERVALUE(HRS!C840),PTO!A:A,0),1)=HRS!G840,INDEX(PTO!G:G,MATCH(_xlfn.NUMBERVALUE(HRS!C840),PTO!A:A,0),1)),"")</f>
        <v/>
      </c>
    </row>
    <row r="841" spans="1:19" ht="15" x14ac:dyDescent="0.25">
      <c r="A841" s="126"/>
      <c r="B841" s="126"/>
      <c r="C841" s="126"/>
      <c r="D841" s="126"/>
      <c r="E841" s="127"/>
      <c r="F841" s="126"/>
      <c r="G841" s="128"/>
      <c r="H841" s="126"/>
      <c r="I841" s="126"/>
      <c r="J841" s="126"/>
      <c r="K841" s="126"/>
      <c r="L841" s="126"/>
      <c r="M841" s="126"/>
      <c r="N841" s="126"/>
      <c r="O841" s="126"/>
      <c r="P841" s="126"/>
      <c r="Q841" s="126"/>
      <c r="S841" s="2" t="str">
        <f>IF(F841="PTO",IF(INDEX(PTO!F:F,MATCH(_xlfn.NUMBERVALUE(HRS!C841),PTO!A:A,0),1)=HRS!G841,INDEX(PTO!G:G,MATCH(_xlfn.NUMBERVALUE(HRS!C841),PTO!A:A,0),1)),"")</f>
        <v/>
      </c>
    </row>
    <row r="842" spans="1:19" ht="15" x14ac:dyDescent="0.25">
      <c r="A842" s="126"/>
      <c r="B842" s="126"/>
      <c r="C842" s="126"/>
      <c r="D842" s="126"/>
      <c r="E842" s="127"/>
      <c r="F842" s="126"/>
      <c r="G842" s="128"/>
      <c r="H842" s="126"/>
      <c r="I842" s="126"/>
      <c r="J842" s="126"/>
      <c r="K842" s="126"/>
      <c r="L842" s="126"/>
      <c r="M842" s="126"/>
      <c r="N842" s="126"/>
      <c r="O842" s="126"/>
      <c r="P842" s="126"/>
      <c r="Q842" s="126"/>
      <c r="S842" s="2" t="str">
        <f>IF(F842="PTO",IF(INDEX(PTO!F:F,MATCH(_xlfn.NUMBERVALUE(HRS!C842),PTO!A:A,0),1)=HRS!G842,INDEX(PTO!G:G,MATCH(_xlfn.NUMBERVALUE(HRS!C842),PTO!A:A,0),1)),"")</f>
        <v/>
      </c>
    </row>
    <row r="843" spans="1:19" ht="15" x14ac:dyDescent="0.25">
      <c r="A843" s="126"/>
      <c r="B843" s="126"/>
      <c r="C843" s="126"/>
      <c r="D843" s="126"/>
      <c r="E843" s="127"/>
      <c r="F843" s="126"/>
      <c r="G843" s="128"/>
      <c r="H843" s="126"/>
      <c r="I843" s="126"/>
      <c r="J843" s="126"/>
      <c r="K843" s="126"/>
      <c r="L843" s="126"/>
      <c r="M843" s="126"/>
      <c r="N843" s="126"/>
      <c r="O843" s="126"/>
      <c r="P843" s="126"/>
      <c r="Q843" s="126"/>
      <c r="S843" s="2" t="str">
        <f>IF(F843="PTO",IF(INDEX(PTO!F:F,MATCH(_xlfn.NUMBERVALUE(HRS!C843),PTO!A:A,0),1)=HRS!G843,INDEX(PTO!G:G,MATCH(_xlfn.NUMBERVALUE(HRS!C843),PTO!A:A,0),1)),"")</f>
        <v/>
      </c>
    </row>
    <row r="844" spans="1:19" ht="15" x14ac:dyDescent="0.25">
      <c r="A844" s="126"/>
      <c r="B844" s="126"/>
      <c r="C844" s="126"/>
      <c r="D844" s="126"/>
      <c r="E844" s="127"/>
      <c r="F844" s="126"/>
      <c r="G844" s="128"/>
      <c r="H844" s="126"/>
      <c r="I844" s="126"/>
      <c r="J844" s="126"/>
      <c r="K844" s="126"/>
      <c r="L844" s="126"/>
      <c r="M844" s="126"/>
      <c r="N844" s="126"/>
      <c r="O844" s="126"/>
      <c r="P844" s="126"/>
      <c r="Q844" s="126"/>
      <c r="S844" s="2" t="str">
        <f>IF(F844="PTO",IF(INDEX(PTO!F:F,MATCH(_xlfn.NUMBERVALUE(HRS!C844),PTO!A:A,0),1)=HRS!G844,INDEX(PTO!G:G,MATCH(_xlfn.NUMBERVALUE(HRS!C844),PTO!A:A,0),1)),"")</f>
        <v/>
      </c>
    </row>
    <row r="845" spans="1:19" ht="15" x14ac:dyDescent="0.25">
      <c r="A845" s="126"/>
      <c r="B845" s="126"/>
      <c r="C845" s="126"/>
      <c r="D845" s="126"/>
      <c r="E845" s="127"/>
      <c r="F845" s="126"/>
      <c r="G845" s="128"/>
      <c r="H845" s="126"/>
      <c r="I845" s="126"/>
      <c r="J845" s="126"/>
      <c r="K845" s="126"/>
      <c r="L845" s="126"/>
      <c r="M845" s="126"/>
      <c r="N845" s="126"/>
      <c r="O845" s="126"/>
      <c r="P845" s="126"/>
      <c r="Q845" s="126"/>
      <c r="S845" s="2" t="str">
        <f>IF(F845="PTO",IF(INDEX(PTO!F:F,MATCH(_xlfn.NUMBERVALUE(HRS!C845),PTO!A:A,0),1)=HRS!G845,INDEX(PTO!G:G,MATCH(_xlfn.NUMBERVALUE(HRS!C845),PTO!A:A,0),1)),"")</f>
        <v/>
      </c>
    </row>
    <row r="846" spans="1:19" ht="15" x14ac:dyDescent="0.25">
      <c r="A846" s="126"/>
      <c r="B846" s="126"/>
      <c r="C846" s="126"/>
      <c r="D846" s="126"/>
      <c r="E846" s="127"/>
      <c r="F846" s="126"/>
      <c r="G846" s="128"/>
      <c r="H846" s="126"/>
      <c r="I846" s="126"/>
      <c r="J846" s="126"/>
      <c r="K846" s="126"/>
      <c r="L846" s="126"/>
      <c r="M846" s="126"/>
      <c r="N846" s="126"/>
      <c r="O846" s="126"/>
      <c r="P846" s="126"/>
      <c r="Q846" s="126"/>
      <c r="S846" s="2" t="str">
        <f>IF(F846="PTO",IF(INDEX(PTO!F:F,MATCH(_xlfn.NUMBERVALUE(HRS!C846),PTO!A:A,0),1)=HRS!G846,INDEX(PTO!G:G,MATCH(_xlfn.NUMBERVALUE(HRS!C846),PTO!A:A,0),1)),"")</f>
        <v/>
      </c>
    </row>
    <row r="847" spans="1:19" ht="15" x14ac:dyDescent="0.25">
      <c r="A847" s="126"/>
      <c r="B847" s="126"/>
      <c r="C847" s="126"/>
      <c r="D847" s="126"/>
      <c r="E847" s="127"/>
      <c r="F847" s="126"/>
      <c r="G847" s="128"/>
      <c r="H847" s="126"/>
      <c r="I847" s="126"/>
      <c r="J847" s="126"/>
      <c r="K847" s="126"/>
      <c r="L847" s="126"/>
      <c r="M847" s="126"/>
      <c r="N847" s="126"/>
      <c r="O847" s="126"/>
      <c r="P847" s="126"/>
      <c r="Q847" s="126"/>
      <c r="S847" s="2" t="str">
        <f>IF(F847="PTO",IF(INDEX(PTO!F:F,MATCH(_xlfn.NUMBERVALUE(HRS!C847),PTO!A:A,0),1)=HRS!G847,INDEX(PTO!G:G,MATCH(_xlfn.NUMBERVALUE(HRS!C847),PTO!A:A,0),1)),"")</f>
        <v/>
      </c>
    </row>
    <row r="848" spans="1:19" ht="15" x14ac:dyDescent="0.25">
      <c r="A848" s="126"/>
      <c r="B848" s="126"/>
      <c r="C848" s="126"/>
      <c r="D848" s="126"/>
      <c r="E848" s="127"/>
      <c r="F848" s="126"/>
      <c r="G848" s="128"/>
      <c r="H848" s="126"/>
      <c r="I848" s="126"/>
      <c r="J848" s="126"/>
      <c r="K848" s="126"/>
      <c r="L848" s="126"/>
      <c r="M848" s="126"/>
      <c r="N848" s="126"/>
      <c r="O848" s="126"/>
      <c r="P848" s="126"/>
      <c r="Q848" s="126"/>
      <c r="S848" s="2" t="str">
        <f>IF(F848="PTO",IF(INDEX(PTO!F:F,MATCH(_xlfn.NUMBERVALUE(HRS!C848),PTO!A:A,0),1)=HRS!G848,INDEX(PTO!G:G,MATCH(_xlfn.NUMBERVALUE(HRS!C848),PTO!A:A,0),1)),"")</f>
        <v/>
      </c>
    </row>
    <row r="849" spans="1:19" ht="15" x14ac:dyDescent="0.25">
      <c r="A849" s="126"/>
      <c r="B849" s="126"/>
      <c r="C849" s="126"/>
      <c r="D849" s="126"/>
      <c r="E849" s="127"/>
      <c r="F849" s="126"/>
      <c r="G849" s="128"/>
      <c r="H849" s="126"/>
      <c r="I849" s="126"/>
      <c r="J849" s="126"/>
      <c r="K849" s="126"/>
      <c r="L849" s="126"/>
      <c r="M849" s="126"/>
      <c r="N849" s="126"/>
      <c r="O849" s="126"/>
      <c r="P849" s="126"/>
      <c r="Q849" s="126"/>
      <c r="S849" s="2" t="str">
        <f>IF(F849="PTO",IF(INDEX(PTO!F:F,MATCH(_xlfn.NUMBERVALUE(HRS!C849),PTO!A:A,0),1)=HRS!G849,INDEX(PTO!G:G,MATCH(_xlfn.NUMBERVALUE(HRS!C849),PTO!A:A,0),1)),"")</f>
        <v/>
      </c>
    </row>
    <row r="850" spans="1:19" ht="15" x14ac:dyDescent="0.25">
      <c r="A850" s="126"/>
      <c r="B850" s="126"/>
      <c r="C850" s="126"/>
      <c r="D850" s="126"/>
      <c r="E850" s="127"/>
      <c r="F850" s="126"/>
      <c r="G850" s="128"/>
      <c r="H850" s="126"/>
      <c r="I850" s="126"/>
      <c r="J850" s="126"/>
      <c r="K850" s="126"/>
      <c r="L850" s="126"/>
      <c r="M850" s="126"/>
      <c r="N850" s="126"/>
      <c r="O850" s="126"/>
      <c r="P850" s="126"/>
      <c r="Q850" s="126"/>
      <c r="S850" s="2" t="str">
        <f>IF(F850="PTO",IF(INDEX(PTO!F:F,MATCH(_xlfn.NUMBERVALUE(HRS!C850),PTO!A:A,0),1)=HRS!G850,INDEX(PTO!G:G,MATCH(_xlfn.NUMBERVALUE(HRS!C850),PTO!A:A,0),1)),"")</f>
        <v/>
      </c>
    </row>
    <row r="851" spans="1:19" ht="15" x14ac:dyDescent="0.25">
      <c r="A851" s="126"/>
      <c r="B851" s="126"/>
      <c r="C851" s="126"/>
      <c r="D851" s="126"/>
      <c r="E851" s="127"/>
      <c r="F851" s="126"/>
      <c r="G851" s="128"/>
      <c r="H851" s="126"/>
      <c r="I851" s="126"/>
      <c r="J851" s="126"/>
      <c r="K851" s="126"/>
      <c r="L851" s="126"/>
      <c r="M851" s="126"/>
      <c r="N851" s="126"/>
      <c r="O851" s="126"/>
      <c r="P851" s="126"/>
      <c r="Q851" s="126"/>
      <c r="S851" s="2" t="str">
        <f>IF(F851="PTO",IF(INDEX(PTO!F:F,MATCH(_xlfn.NUMBERVALUE(HRS!C851),PTO!A:A,0),1)=HRS!G851,INDEX(PTO!G:G,MATCH(_xlfn.NUMBERVALUE(HRS!C851),PTO!A:A,0),1)),"")</f>
        <v/>
      </c>
    </row>
    <row r="852" spans="1:19" ht="15" x14ac:dyDescent="0.25">
      <c r="A852" s="126"/>
      <c r="B852" s="126"/>
      <c r="C852" s="126"/>
      <c r="D852" s="126"/>
      <c r="E852" s="127"/>
      <c r="F852" s="126"/>
      <c r="G852" s="128"/>
      <c r="H852" s="126"/>
      <c r="I852" s="126"/>
      <c r="J852" s="126"/>
      <c r="K852" s="126"/>
      <c r="L852" s="126"/>
      <c r="M852" s="126"/>
      <c r="N852" s="126"/>
      <c r="O852" s="126"/>
      <c r="P852" s="126"/>
      <c r="Q852" s="126"/>
      <c r="S852" s="2" t="str">
        <f>IF(F852="PTO",IF(INDEX(PTO!F:F,MATCH(_xlfn.NUMBERVALUE(HRS!C852),PTO!A:A,0),1)=HRS!G852,INDEX(PTO!G:G,MATCH(_xlfn.NUMBERVALUE(HRS!C852),PTO!A:A,0),1)),"")</f>
        <v/>
      </c>
    </row>
    <row r="853" spans="1:19" ht="15" x14ac:dyDescent="0.25">
      <c r="A853" s="126"/>
      <c r="B853" s="126"/>
      <c r="C853" s="126"/>
      <c r="D853" s="126"/>
      <c r="E853" s="127"/>
      <c r="F853" s="126"/>
      <c r="G853" s="128"/>
      <c r="H853" s="126"/>
      <c r="I853" s="126"/>
      <c r="J853" s="126"/>
      <c r="K853" s="126"/>
      <c r="L853" s="126"/>
      <c r="M853" s="126"/>
      <c r="N853" s="126"/>
      <c r="O853" s="126"/>
      <c r="P853" s="126"/>
      <c r="Q853" s="126"/>
      <c r="S853" s="2" t="str">
        <f>IF(F853="PTO",IF(INDEX(PTO!F:F,MATCH(_xlfn.NUMBERVALUE(HRS!C853),PTO!A:A,0),1)=HRS!G853,INDEX(PTO!G:G,MATCH(_xlfn.NUMBERVALUE(HRS!C853),PTO!A:A,0),1)),"")</f>
        <v/>
      </c>
    </row>
    <row r="854" spans="1:19" ht="15" x14ac:dyDescent="0.25">
      <c r="A854" s="126"/>
      <c r="B854" s="126"/>
      <c r="C854" s="126"/>
      <c r="D854" s="126"/>
      <c r="E854" s="127"/>
      <c r="F854" s="126"/>
      <c r="G854" s="128"/>
      <c r="H854" s="126"/>
      <c r="I854" s="126"/>
      <c r="J854" s="126"/>
      <c r="K854" s="126"/>
      <c r="L854" s="126"/>
      <c r="M854" s="126"/>
      <c r="N854" s="126"/>
      <c r="O854" s="126"/>
      <c r="P854" s="126"/>
      <c r="Q854" s="126"/>
      <c r="S854" s="2" t="str">
        <f>IF(F854="PTO",IF(INDEX(PTO!F:F,MATCH(_xlfn.NUMBERVALUE(HRS!C854),PTO!A:A,0),1)=HRS!G854,INDEX(PTO!G:G,MATCH(_xlfn.NUMBERVALUE(HRS!C854),PTO!A:A,0),1)),"")</f>
        <v/>
      </c>
    </row>
    <row r="855" spans="1:19" ht="15" x14ac:dyDescent="0.25">
      <c r="A855" s="126"/>
      <c r="B855" s="126"/>
      <c r="C855" s="126"/>
      <c r="D855" s="126"/>
      <c r="E855" s="127"/>
      <c r="F855" s="126"/>
      <c r="G855" s="128"/>
      <c r="H855" s="126"/>
      <c r="I855" s="126"/>
      <c r="J855" s="126"/>
      <c r="K855" s="126"/>
      <c r="L855" s="126"/>
      <c r="M855" s="126"/>
      <c r="N855" s="126"/>
      <c r="O855" s="126"/>
      <c r="P855" s="126"/>
      <c r="Q855" s="126"/>
      <c r="S855" s="2" t="str">
        <f>IF(F855="PTO",IF(INDEX(PTO!F:F,MATCH(_xlfn.NUMBERVALUE(HRS!C855),PTO!A:A,0),1)=HRS!G855,INDEX(PTO!G:G,MATCH(_xlfn.NUMBERVALUE(HRS!C855),PTO!A:A,0),1)),"")</f>
        <v/>
      </c>
    </row>
    <row r="856" spans="1:19" ht="15" x14ac:dyDescent="0.25">
      <c r="A856" s="126"/>
      <c r="B856" s="126"/>
      <c r="C856" s="126"/>
      <c r="D856" s="126"/>
      <c r="E856" s="127"/>
      <c r="F856" s="126"/>
      <c r="G856" s="128"/>
      <c r="H856" s="126"/>
      <c r="I856" s="126"/>
      <c r="J856" s="126"/>
      <c r="K856" s="126"/>
      <c r="L856" s="126"/>
      <c r="M856" s="126"/>
      <c r="N856" s="126"/>
      <c r="O856" s="126"/>
      <c r="P856" s="126"/>
      <c r="Q856" s="126"/>
      <c r="S856" s="2" t="str">
        <f>IF(F856="PTO",IF(INDEX(PTO!F:F,MATCH(_xlfn.NUMBERVALUE(HRS!C856),PTO!A:A,0),1)=HRS!G856,INDEX(PTO!G:G,MATCH(_xlfn.NUMBERVALUE(HRS!C856),PTO!A:A,0),1)),"")</f>
        <v/>
      </c>
    </row>
    <row r="857" spans="1:19" ht="15" x14ac:dyDescent="0.25">
      <c r="A857" s="126"/>
      <c r="B857" s="126"/>
      <c r="C857" s="126"/>
      <c r="D857" s="126"/>
      <c r="E857" s="127"/>
      <c r="F857" s="126"/>
      <c r="G857" s="128"/>
      <c r="H857" s="126"/>
      <c r="I857" s="126"/>
      <c r="J857" s="126"/>
      <c r="K857" s="126"/>
      <c r="L857" s="126"/>
      <c r="M857" s="126"/>
      <c r="N857" s="126"/>
      <c r="O857" s="126"/>
      <c r="P857" s="126"/>
      <c r="Q857" s="126"/>
      <c r="S857" s="2" t="str">
        <f>IF(F857="PTO",IF(INDEX(PTO!F:F,MATCH(_xlfn.NUMBERVALUE(HRS!C857),PTO!A:A,0),1)=HRS!G857,INDEX(PTO!G:G,MATCH(_xlfn.NUMBERVALUE(HRS!C857),PTO!A:A,0),1)),"")</f>
        <v/>
      </c>
    </row>
    <row r="858" spans="1:19" ht="15" x14ac:dyDescent="0.25">
      <c r="A858" s="126"/>
      <c r="B858" s="126"/>
      <c r="C858" s="126"/>
      <c r="D858" s="126"/>
      <c r="E858" s="127"/>
      <c r="F858" s="126"/>
      <c r="G858" s="128"/>
      <c r="H858" s="126"/>
      <c r="I858" s="126"/>
      <c r="J858" s="126"/>
      <c r="K858" s="126"/>
      <c r="L858" s="126"/>
      <c r="M858" s="126"/>
      <c r="N858" s="126"/>
      <c r="O858" s="126"/>
      <c r="P858" s="126"/>
      <c r="Q858" s="126"/>
      <c r="S858" s="2" t="str">
        <f>IF(F858="PTO",IF(INDEX(PTO!F:F,MATCH(_xlfn.NUMBERVALUE(HRS!C858),PTO!A:A,0),1)=HRS!G858,INDEX(PTO!G:G,MATCH(_xlfn.NUMBERVALUE(HRS!C858),PTO!A:A,0),1)),"")</f>
        <v/>
      </c>
    </row>
    <row r="859" spans="1:19" ht="15" x14ac:dyDescent="0.25">
      <c r="A859" s="126"/>
      <c r="B859" s="126"/>
      <c r="C859" s="126"/>
      <c r="D859" s="126"/>
      <c r="E859" s="127"/>
      <c r="F859" s="126"/>
      <c r="G859" s="128"/>
      <c r="H859" s="126"/>
      <c r="I859" s="126"/>
      <c r="J859" s="126"/>
      <c r="K859" s="126"/>
      <c r="L859" s="126"/>
      <c r="M859" s="126"/>
      <c r="N859" s="126"/>
      <c r="O859" s="126"/>
      <c r="P859" s="126"/>
      <c r="Q859" s="126"/>
      <c r="S859" s="2" t="str">
        <f>IF(F859="PTO",IF(INDEX(PTO!F:F,MATCH(_xlfn.NUMBERVALUE(HRS!C859),PTO!A:A,0),1)=HRS!G859,INDEX(PTO!G:G,MATCH(_xlfn.NUMBERVALUE(HRS!C859),PTO!A:A,0),1)),"")</f>
        <v/>
      </c>
    </row>
    <row r="860" spans="1:19" ht="15" x14ac:dyDescent="0.25">
      <c r="A860" s="126"/>
      <c r="B860" s="126"/>
      <c r="C860" s="126"/>
      <c r="D860" s="126"/>
      <c r="E860" s="127"/>
      <c r="F860" s="126"/>
      <c r="G860" s="128"/>
      <c r="H860" s="126"/>
      <c r="I860" s="126"/>
      <c r="J860" s="126"/>
      <c r="K860" s="126"/>
      <c r="L860" s="126"/>
      <c r="M860" s="126"/>
      <c r="N860" s="126"/>
      <c r="O860" s="126"/>
      <c r="P860" s="126"/>
      <c r="Q860" s="126"/>
      <c r="S860" s="2" t="str">
        <f>IF(F860="PTO",IF(INDEX(PTO!F:F,MATCH(_xlfn.NUMBERVALUE(HRS!C860),PTO!A:A,0),1)=HRS!G860,INDEX(PTO!G:G,MATCH(_xlfn.NUMBERVALUE(HRS!C860),PTO!A:A,0),1)),"")</f>
        <v/>
      </c>
    </row>
    <row r="861" spans="1:19" ht="15" x14ac:dyDescent="0.25">
      <c r="A861" s="126"/>
      <c r="B861" s="126"/>
      <c r="C861" s="126"/>
      <c r="D861" s="126"/>
      <c r="E861" s="127"/>
      <c r="F861" s="126"/>
      <c r="G861" s="128"/>
      <c r="H861" s="126"/>
      <c r="I861" s="126"/>
      <c r="J861" s="126"/>
      <c r="K861" s="126"/>
      <c r="L861" s="126"/>
      <c r="M861" s="126"/>
      <c r="N861" s="126"/>
      <c r="O861" s="126"/>
      <c r="P861" s="126"/>
      <c r="Q861" s="126"/>
      <c r="S861" s="2" t="str">
        <f>IF(F861="PTO",IF(INDEX(PTO!F:F,MATCH(_xlfn.NUMBERVALUE(HRS!C861),PTO!A:A,0),1)=HRS!G861,INDEX(PTO!G:G,MATCH(_xlfn.NUMBERVALUE(HRS!C861),PTO!A:A,0),1)),"")</f>
        <v/>
      </c>
    </row>
    <row r="862" spans="1:19" ht="15" x14ac:dyDescent="0.25">
      <c r="A862" s="126"/>
      <c r="B862" s="126"/>
      <c r="C862" s="126"/>
      <c r="D862" s="126"/>
      <c r="E862" s="127"/>
      <c r="F862" s="126"/>
      <c r="G862" s="128"/>
      <c r="H862" s="126"/>
      <c r="I862" s="126"/>
      <c r="J862" s="126"/>
      <c r="K862" s="126"/>
      <c r="L862" s="126"/>
      <c r="M862" s="126"/>
      <c r="N862" s="126"/>
      <c r="O862" s="126"/>
      <c r="P862" s="126"/>
      <c r="Q862" s="126"/>
      <c r="S862" s="2" t="str">
        <f>IF(F862="PTO",IF(INDEX(PTO!F:F,MATCH(_xlfn.NUMBERVALUE(HRS!C862),PTO!A:A,0),1)=HRS!G862,INDEX(PTO!G:G,MATCH(_xlfn.NUMBERVALUE(HRS!C862),PTO!A:A,0),1)),"")</f>
        <v/>
      </c>
    </row>
    <row r="863" spans="1:19" ht="15" x14ac:dyDescent="0.25">
      <c r="A863" s="126"/>
      <c r="B863" s="126"/>
      <c r="C863" s="126"/>
      <c r="D863" s="126"/>
      <c r="E863" s="127"/>
      <c r="F863" s="126"/>
      <c r="G863" s="128"/>
      <c r="H863" s="126"/>
      <c r="I863" s="126"/>
      <c r="J863" s="126"/>
      <c r="K863" s="126"/>
      <c r="L863" s="126"/>
      <c r="M863" s="126"/>
      <c r="N863" s="126"/>
      <c r="O863" s="126"/>
      <c r="P863" s="126"/>
      <c r="Q863" s="126"/>
      <c r="S863" s="2" t="str">
        <f>IF(F863="PTO",IF(INDEX(PTO!F:F,MATCH(_xlfn.NUMBERVALUE(HRS!C863),PTO!A:A,0),1)=HRS!G863,INDEX(PTO!G:G,MATCH(_xlfn.NUMBERVALUE(HRS!C863),PTO!A:A,0),1)),"")</f>
        <v/>
      </c>
    </row>
    <row r="864" spans="1:19" ht="15" x14ac:dyDescent="0.25">
      <c r="A864" s="126"/>
      <c r="B864" s="126"/>
      <c r="C864" s="126"/>
      <c r="D864" s="126"/>
      <c r="E864" s="127"/>
      <c r="F864" s="126"/>
      <c r="G864" s="128"/>
      <c r="H864" s="126"/>
      <c r="I864" s="126"/>
      <c r="J864" s="126"/>
      <c r="K864" s="126"/>
      <c r="L864" s="126"/>
      <c r="M864" s="126"/>
      <c r="N864" s="126"/>
      <c r="O864" s="126"/>
      <c r="P864" s="126"/>
      <c r="Q864" s="126"/>
      <c r="S864" s="2" t="str">
        <f>IF(F864="PTO",IF(INDEX(PTO!F:F,MATCH(_xlfn.NUMBERVALUE(HRS!C864),PTO!A:A,0),1)=HRS!G864,INDEX(PTO!G:G,MATCH(_xlfn.NUMBERVALUE(HRS!C864),PTO!A:A,0),1)),"")</f>
        <v/>
      </c>
    </row>
    <row r="865" spans="1:19" ht="15" x14ac:dyDescent="0.25">
      <c r="A865" s="126"/>
      <c r="B865" s="126"/>
      <c r="C865" s="126"/>
      <c r="D865" s="126"/>
      <c r="E865" s="127"/>
      <c r="F865" s="126"/>
      <c r="G865" s="128"/>
      <c r="H865" s="126"/>
      <c r="I865" s="126"/>
      <c r="J865" s="126"/>
      <c r="K865" s="126"/>
      <c r="L865" s="126"/>
      <c r="M865" s="126"/>
      <c r="N865" s="126"/>
      <c r="O865" s="126"/>
      <c r="P865" s="126"/>
      <c r="Q865" s="126"/>
      <c r="S865" s="2" t="str">
        <f>IF(F865="PTO",IF(INDEX(PTO!F:F,MATCH(_xlfn.NUMBERVALUE(HRS!C865),PTO!A:A,0),1)=HRS!G865,INDEX(PTO!G:G,MATCH(_xlfn.NUMBERVALUE(HRS!C865),PTO!A:A,0),1)),"")</f>
        <v/>
      </c>
    </row>
    <row r="866" spans="1:19" ht="15" x14ac:dyDescent="0.25">
      <c r="A866" s="126"/>
      <c r="B866" s="126"/>
      <c r="C866" s="126"/>
      <c r="D866" s="126"/>
      <c r="E866" s="127"/>
      <c r="F866" s="126"/>
      <c r="G866" s="128"/>
      <c r="H866" s="126"/>
      <c r="I866" s="126"/>
      <c r="J866" s="126"/>
      <c r="K866" s="126"/>
      <c r="L866" s="126"/>
      <c r="M866" s="126"/>
      <c r="N866" s="126"/>
      <c r="O866" s="126"/>
      <c r="P866" s="126"/>
      <c r="Q866" s="126"/>
      <c r="S866" s="2" t="str">
        <f>IF(F866="PTO",IF(INDEX(PTO!F:F,MATCH(_xlfn.NUMBERVALUE(HRS!C866),PTO!A:A,0),1)=HRS!G866,INDEX(PTO!G:G,MATCH(_xlfn.NUMBERVALUE(HRS!C866),PTO!A:A,0),1)),"")</f>
        <v/>
      </c>
    </row>
    <row r="867" spans="1:19" ht="15" x14ac:dyDescent="0.25">
      <c r="A867" s="126"/>
      <c r="B867" s="126"/>
      <c r="C867" s="126"/>
      <c r="D867" s="126"/>
      <c r="E867" s="127"/>
      <c r="F867" s="126"/>
      <c r="G867" s="128"/>
      <c r="H867" s="126"/>
      <c r="I867" s="126"/>
      <c r="J867" s="126"/>
      <c r="K867" s="126"/>
      <c r="L867" s="126"/>
      <c r="M867" s="126"/>
      <c r="N867" s="126"/>
      <c r="O867" s="126"/>
      <c r="P867" s="126"/>
      <c r="Q867" s="126"/>
      <c r="S867" s="2" t="str">
        <f>IF(F867="PTO",IF(INDEX(PTO!F:F,MATCH(_xlfn.NUMBERVALUE(HRS!C867),PTO!A:A,0),1)=HRS!G867,INDEX(PTO!G:G,MATCH(_xlfn.NUMBERVALUE(HRS!C867),PTO!A:A,0),1)),"")</f>
        <v/>
      </c>
    </row>
    <row r="868" spans="1:19" ht="15" x14ac:dyDescent="0.25">
      <c r="A868" s="126"/>
      <c r="B868" s="126"/>
      <c r="C868" s="126"/>
      <c r="D868" s="126"/>
      <c r="E868" s="127"/>
      <c r="F868" s="126"/>
      <c r="G868" s="128"/>
      <c r="H868" s="126"/>
      <c r="I868" s="126"/>
      <c r="J868" s="126"/>
      <c r="K868" s="126"/>
      <c r="L868" s="126"/>
      <c r="M868" s="126"/>
      <c r="N868" s="126"/>
      <c r="O868" s="126"/>
      <c r="P868" s="126"/>
      <c r="Q868" s="126"/>
      <c r="S868" s="2" t="str">
        <f>IF(F868="PTO",IF(INDEX(PTO!F:F,MATCH(_xlfn.NUMBERVALUE(HRS!C868),PTO!A:A,0),1)=HRS!G868,INDEX(PTO!G:G,MATCH(_xlfn.NUMBERVALUE(HRS!C868),PTO!A:A,0),1)),"")</f>
        <v/>
      </c>
    </row>
    <row r="869" spans="1:19" ht="15" x14ac:dyDescent="0.25">
      <c r="A869" s="126"/>
      <c r="B869" s="126"/>
      <c r="C869" s="126"/>
      <c r="D869" s="126"/>
      <c r="E869" s="127"/>
      <c r="F869" s="126"/>
      <c r="G869" s="128"/>
      <c r="H869" s="126"/>
      <c r="I869" s="126"/>
      <c r="J869" s="126"/>
      <c r="K869" s="126"/>
      <c r="L869" s="126"/>
      <c r="M869" s="126"/>
      <c r="N869" s="126"/>
      <c r="O869" s="126"/>
      <c r="P869" s="126"/>
      <c r="Q869" s="126"/>
      <c r="S869" s="2" t="str">
        <f>IF(F869="PTO",IF(INDEX(PTO!F:F,MATCH(_xlfn.NUMBERVALUE(HRS!C869),PTO!A:A,0),1)=HRS!G869,INDEX(PTO!G:G,MATCH(_xlfn.NUMBERVALUE(HRS!C869),PTO!A:A,0),1)),"")</f>
        <v/>
      </c>
    </row>
    <row r="870" spans="1:19" ht="15" x14ac:dyDescent="0.25">
      <c r="A870" s="126"/>
      <c r="B870" s="126"/>
      <c r="C870" s="126"/>
      <c r="D870" s="126"/>
      <c r="E870" s="127"/>
      <c r="F870" s="126"/>
      <c r="G870" s="128"/>
      <c r="H870" s="126"/>
      <c r="I870" s="126"/>
      <c r="J870" s="126"/>
      <c r="K870" s="126"/>
      <c r="L870" s="126"/>
      <c r="M870" s="126"/>
      <c r="N870" s="126"/>
      <c r="O870" s="126"/>
      <c r="P870" s="126"/>
      <c r="Q870" s="126"/>
      <c r="S870" s="2" t="str">
        <f>IF(F870="PTO",IF(INDEX(PTO!F:F,MATCH(_xlfn.NUMBERVALUE(HRS!C870),PTO!A:A,0),1)=HRS!G870,INDEX(PTO!G:G,MATCH(_xlfn.NUMBERVALUE(HRS!C870),PTO!A:A,0),1)),"")</f>
        <v/>
      </c>
    </row>
    <row r="871" spans="1:19" ht="15" x14ac:dyDescent="0.25">
      <c r="A871" s="126"/>
      <c r="B871" s="126"/>
      <c r="C871" s="126"/>
      <c r="D871" s="126"/>
      <c r="E871" s="127"/>
      <c r="F871" s="126"/>
      <c r="G871" s="128"/>
      <c r="H871" s="126"/>
      <c r="I871" s="126"/>
      <c r="J871" s="126"/>
      <c r="K871" s="126"/>
      <c r="L871" s="126"/>
      <c r="M871" s="126"/>
      <c r="N871" s="126"/>
      <c r="O871" s="126"/>
      <c r="P871" s="126"/>
      <c r="Q871" s="126"/>
      <c r="S871" s="2" t="str">
        <f>IF(F871="PTO",IF(INDEX(PTO!F:F,MATCH(_xlfn.NUMBERVALUE(HRS!C871),PTO!A:A,0),1)=HRS!G871,INDEX(PTO!G:G,MATCH(_xlfn.NUMBERVALUE(HRS!C871),PTO!A:A,0),1)),"")</f>
        <v/>
      </c>
    </row>
    <row r="872" spans="1:19" ht="15" x14ac:dyDescent="0.25">
      <c r="A872" s="126"/>
      <c r="B872" s="126"/>
      <c r="C872" s="126"/>
      <c r="D872" s="126"/>
      <c r="E872" s="127"/>
      <c r="F872" s="126"/>
      <c r="G872" s="128"/>
      <c r="H872" s="126"/>
      <c r="I872" s="126"/>
      <c r="J872" s="126"/>
      <c r="K872" s="126"/>
      <c r="L872" s="126"/>
      <c r="M872" s="126"/>
      <c r="N872" s="126"/>
      <c r="O872" s="126"/>
      <c r="P872" s="126"/>
      <c r="Q872" s="126"/>
      <c r="S872" s="2" t="str">
        <f>IF(F872="PTO",IF(INDEX(PTO!F:F,MATCH(_xlfn.NUMBERVALUE(HRS!C872),PTO!A:A,0),1)=HRS!G872,INDEX(PTO!G:G,MATCH(_xlfn.NUMBERVALUE(HRS!C872),PTO!A:A,0),1)),"")</f>
        <v/>
      </c>
    </row>
    <row r="873" spans="1:19" ht="15" x14ac:dyDescent="0.25">
      <c r="A873" s="126"/>
      <c r="B873" s="126"/>
      <c r="C873" s="126"/>
      <c r="D873" s="126"/>
      <c r="E873" s="127"/>
      <c r="F873" s="126"/>
      <c r="G873" s="128"/>
      <c r="H873" s="126"/>
      <c r="I873" s="126"/>
      <c r="J873" s="126"/>
      <c r="K873" s="126"/>
      <c r="L873" s="126"/>
      <c r="M873" s="126"/>
      <c r="N873" s="126"/>
      <c r="O873" s="126"/>
      <c r="P873" s="126"/>
      <c r="Q873" s="126"/>
      <c r="S873" s="2" t="str">
        <f>IF(F873="PTO",IF(INDEX(PTO!F:F,MATCH(_xlfn.NUMBERVALUE(HRS!C873),PTO!A:A,0),1)=HRS!G873,INDEX(PTO!G:G,MATCH(_xlfn.NUMBERVALUE(HRS!C873),PTO!A:A,0),1)),"")</f>
        <v/>
      </c>
    </row>
    <row r="874" spans="1:19" ht="15" x14ac:dyDescent="0.25">
      <c r="A874" s="126"/>
      <c r="B874" s="126"/>
      <c r="C874" s="126"/>
      <c r="D874" s="126"/>
      <c r="E874" s="127"/>
      <c r="F874" s="126"/>
      <c r="G874" s="128"/>
      <c r="H874" s="126"/>
      <c r="I874" s="126"/>
      <c r="J874" s="126"/>
      <c r="K874" s="126"/>
      <c r="L874" s="126"/>
      <c r="M874" s="126"/>
      <c r="N874" s="126"/>
      <c r="O874" s="126"/>
      <c r="P874" s="126"/>
      <c r="Q874" s="126"/>
      <c r="S874" s="2" t="str">
        <f>IF(F874="PTO",IF(INDEX(PTO!F:F,MATCH(_xlfn.NUMBERVALUE(HRS!C874),PTO!A:A,0),1)=HRS!G874,INDEX(PTO!G:G,MATCH(_xlfn.NUMBERVALUE(HRS!C874),PTO!A:A,0),1)),"")</f>
        <v/>
      </c>
    </row>
    <row r="875" spans="1:19" ht="15" x14ac:dyDescent="0.25">
      <c r="A875" s="126"/>
      <c r="B875" s="126"/>
      <c r="C875" s="126"/>
      <c r="D875" s="126"/>
      <c r="E875" s="127"/>
      <c r="F875" s="126"/>
      <c r="G875" s="128"/>
      <c r="H875" s="126"/>
      <c r="I875" s="126"/>
      <c r="J875" s="126"/>
      <c r="K875" s="126"/>
      <c r="L875" s="126"/>
      <c r="M875" s="126"/>
      <c r="N875" s="126"/>
      <c r="O875" s="126"/>
      <c r="P875" s="126"/>
      <c r="Q875" s="126"/>
      <c r="S875" s="2" t="str">
        <f>IF(F875="PTO",IF(INDEX(PTO!F:F,MATCH(_xlfn.NUMBERVALUE(HRS!C875),PTO!A:A,0),1)=HRS!G875,INDEX(PTO!G:G,MATCH(_xlfn.NUMBERVALUE(HRS!C875),PTO!A:A,0),1)),"")</f>
        <v/>
      </c>
    </row>
    <row r="876" spans="1:19" ht="15" x14ac:dyDescent="0.25">
      <c r="A876" s="126"/>
      <c r="B876" s="126"/>
      <c r="C876" s="126"/>
      <c r="D876" s="126"/>
      <c r="E876" s="127"/>
      <c r="F876" s="126"/>
      <c r="G876" s="128"/>
      <c r="H876" s="126"/>
      <c r="I876" s="126"/>
      <c r="J876" s="126"/>
      <c r="K876" s="126"/>
      <c r="L876" s="126"/>
      <c r="M876" s="126"/>
      <c r="N876" s="126"/>
      <c r="O876" s="126"/>
      <c r="P876" s="126"/>
      <c r="Q876" s="126"/>
      <c r="S876" s="2" t="str">
        <f>IF(F876="PTO",IF(INDEX(PTO!F:F,MATCH(_xlfn.NUMBERVALUE(HRS!C876),PTO!A:A,0),1)=HRS!G876,INDEX(PTO!G:G,MATCH(_xlfn.NUMBERVALUE(HRS!C876),PTO!A:A,0),1)),"")</f>
        <v/>
      </c>
    </row>
    <row r="877" spans="1:19" ht="15" x14ac:dyDescent="0.25">
      <c r="A877" s="126"/>
      <c r="B877" s="126"/>
      <c r="C877" s="126"/>
      <c r="D877" s="126"/>
      <c r="E877" s="127"/>
      <c r="F877" s="126"/>
      <c r="G877" s="128"/>
      <c r="H877" s="126"/>
      <c r="I877" s="126"/>
      <c r="J877" s="126"/>
      <c r="K877" s="126"/>
      <c r="L877" s="126"/>
      <c r="M877" s="126"/>
      <c r="N877" s="126"/>
      <c r="O877" s="126"/>
      <c r="P877" s="126"/>
      <c r="Q877" s="126"/>
      <c r="S877" s="2" t="str">
        <f>IF(F877="PTO",IF(INDEX(PTO!F:F,MATCH(_xlfn.NUMBERVALUE(HRS!C877),PTO!A:A,0),1)=HRS!G877,INDEX(PTO!G:G,MATCH(_xlfn.NUMBERVALUE(HRS!C877),PTO!A:A,0),1)),"")</f>
        <v/>
      </c>
    </row>
    <row r="878" spans="1:19" ht="15" x14ac:dyDescent="0.25">
      <c r="A878" s="126"/>
      <c r="B878" s="126"/>
      <c r="C878" s="126"/>
      <c r="D878" s="126"/>
      <c r="E878" s="127"/>
      <c r="F878" s="126"/>
      <c r="G878" s="128"/>
      <c r="H878" s="126"/>
      <c r="I878" s="126"/>
      <c r="J878" s="126"/>
      <c r="K878" s="126"/>
      <c r="L878" s="126"/>
      <c r="M878" s="126"/>
      <c r="N878" s="126"/>
      <c r="O878" s="126"/>
      <c r="P878" s="126"/>
      <c r="Q878" s="126"/>
      <c r="S878" s="2" t="str">
        <f>IF(F878="PTO",IF(INDEX(PTO!F:F,MATCH(_xlfn.NUMBERVALUE(HRS!C878),PTO!A:A,0),1)=HRS!G878,INDEX(PTO!G:G,MATCH(_xlfn.NUMBERVALUE(HRS!C878),PTO!A:A,0),1)),"")</f>
        <v/>
      </c>
    </row>
    <row r="879" spans="1:19" ht="15" x14ac:dyDescent="0.25">
      <c r="A879" s="126"/>
      <c r="B879" s="126"/>
      <c r="C879" s="126"/>
      <c r="D879" s="126"/>
      <c r="E879" s="127"/>
      <c r="F879" s="126"/>
      <c r="G879" s="128"/>
      <c r="H879" s="126"/>
      <c r="I879" s="126"/>
      <c r="J879" s="126"/>
      <c r="K879" s="126"/>
      <c r="L879" s="126"/>
      <c r="M879" s="126"/>
      <c r="N879" s="126"/>
      <c r="O879" s="126"/>
      <c r="P879" s="126"/>
      <c r="Q879" s="126"/>
      <c r="S879" s="2" t="str">
        <f>IF(F879="PTO",IF(INDEX(PTO!F:F,MATCH(_xlfn.NUMBERVALUE(HRS!C879),PTO!A:A,0),1)=HRS!G879,INDEX(PTO!G:G,MATCH(_xlfn.NUMBERVALUE(HRS!C879),PTO!A:A,0),1)),"")</f>
        <v/>
      </c>
    </row>
    <row r="880" spans="1:19" ht="15" x14ac:dyDescent="0.25">
      <c r="A880" s="126"/>
      <c r="B880" s="126"/>
      <c r="C880" s="126"/>
      <c r="D880" s="126"/>
      <c r="E880" s="127"/>
      <c r="F880" s="126"/>
      <c r="G880" s="128"/>
      <c r="H880" s="126"/>
      <c r="I880" s="126"/>
      <c r="J880" s="126"/>
      <c r="K880" s="126"/>
      <c r="L880" s="126"/>
      <c r="M880" s="126"/>
      <c r="N880" s="126"/>
      <c r="O880" s="126"/>
      <c r="P880" s="126"/>
      <c r="Q880" s="126"/>
      <c r="S880" s="2" t="str">
        <f>IF(F880="PTO",IF(INDEX(PTO!F:F,MATCH(_xlfn.NUMBERVALUE(HRS!C880),PTO!A:A,0),1)=HRS!G880,INDEX(PTO!G:G,MATCH(_xlfn.NUMBERVALUE(HRS!C880),PTO!A:A,0),1)),"")</f>
        <v/>
      </c>
    </row>
    <row r="881" spans="1:19" ht="15" x14ac:dyDescent="0.25">
      <c r="A881" s="126"/>
      <c r="B881" s="126"/>
      <c r="C881" s="126"/>
      <c r="D881" s="126"/>
      <c r="E881" s="127"/>
      <c r="F881" s="126"/>
      <c r="G881" s="128"/>
      <c r="H881" s="126"/>
      <c r="I881" s="126"/>
      <c r="J881" s="126"/>
      <c r="K881" s="126"/>
      <c r="L881" s="126"/>
      <c r="M881" s="126"/>
      <c r="N881" s="126"/>
      <c r="O881" s="126"/>
      <c r="P881" s="126"/>
      <c r="Q881" s="126"/>
      <c r="S881" s="2" t="str">
        <f>IF(F881="PTO",IF(INDEX(PTO!F:F,MATCH(_xlfn.NUMBERVALUE(HRS!C881),PTO!A:A,0),1)=HRS!G881,INDEX(PTO!G:G,MATCH(_xlfn.NUMBERVALUE(HRS!C881),PTO!A:A,0),1)),"")</f>
        <v/>
      </c>
    </row>
    <row r="882" spans="1:19" ht="15" x14ac:dyDescent="0.25">
      <c r="A882" s="126"/>
      <c r="B882" s="126"/>
      <c r="C882" s="126"/>
      <c r="D882" s="126"/>
      <c r="E882" s="127"/>
      <c r="F882" s="126"/>
      <c r="G882" s="128"/>
      <c r="H882" s="126"/>
      <c r="I882" s="126"/>
      <c r="J882" s="126"/>
      <c r="K882" s="126"/>
      <c r="L882" s="126"/>
      <c r="M882" s="126"/>
      <c r="N882" s="126"/>
      <c r="O882" s="126"/>
      <c r="P882" s="126"/>
      <c r="Q882" s="126"/>
      <c r="S882" s="2" t="str">
        <f>IF(F882="PTO",IF(INDEX(PTO!F:F,MATCH(_xlfn.NUMBERVALUE(HRS!C882),PTO!A:A,0),1)=HRS!G882,INDEX(PTO!G:G,MATCH(_xlfn.NUMBERVALUE(HRS!C882),PTO!A:A,0),1)),"")</f>
        <v/>
      </c>
    </row>
    <row r="883" spans="1:19" ht="15" x14ac:dyDescent="0.25">
      <c r="A883" s="126"/>
      <c r="B883" s="126"/>
      <c r="C883" s="126"/>
      <c r="D883" s="126"/>
      <c r="E883" s="127"/>
      <c r="F883" s="126"/>
      <c r="G883" s="128"/>
      <c r="H883" s="126"/>
      <c r="I883" s="126"/>
      <c r="J883" s="126"/>
      <c r="K883" s="126"/>
      <c r="L883" s="126"/>
      <c r="M883" s="126"/>
      <c r="N883" s="126"/>
      <c r="O883" s="126"/>
      <c r="P883" s="126"/>
      <c r="Q883" s="126"/>
      <c r="S883" s="2" t="str">
        <f>IF(F883="PTO",IF(INDEX(PTO!F:F,MATCH(_xlfn.NUMBERVALUE(HRS!C883),PTO!A:A,0),1)=HRS!G883,INDEX(PTO!G:G,MATCH(_xlfn.NUMBERVALUE(HRS!C883),PTO!A:A,0),1)),"")</f>
        <v/>
      </c>
    </row>
    <row r="884" spans="1:19" ht="15" x14ac:dyDescent="0.25">
      <c r="A884" s="126"/>
      <c r="B884" s="126"/>
      <c r="C884" s="126"/>
      <c r="D884" s="126"/>
      <c r="E884" s="127"/>
      <c r="F884" s="126"/>
      <c r="G884" s="128"/>
      <c r="H884" s="126"/>
      <c r="I884" s="126"/>
      <c r="J884" s="126"/>
      <c r="K884" s="126"/>
      <c r="L884" s="126"/>
      <c r="M884" s="126"/>
      <c r="N884" s="126"/>
      <c r="O884" s="126"/>
      <c r="P884" s="126"/>
      <c r="Q884" s="126"/>
      <c r="S884" s="2" t="str">
        <f>IF(F884="PTO",IF(INDEX(PTO!F:F,MATCH(_xlfn.NUMBERVALUE(HRS!C884),PTO!A:A,0),1)=HRS!G884,INDEX(PTO!G:G,MATCH(_xlfn.NUMBERVALUE(HRS!C884),PTO!A:A,0),1)),"")</f>
        <v/>
      </c>
    </row>
    <row r="885" spans="1:19" ht="15" x14ac:dyDescent="0.25">
      <c r="A885" s="126"/>
      <c r="B885" s="126"/>
      <c r="C885" s="126"/>
      <c r="D885" s="126"/>
      <c r="E885" s="127"/>
      <c r="F885" s="126"/>
      <c r="G885" s="128"/>
      <c r="H885" s="126"/>
      <c r="I885" s="126"/>
      <c r="J885" s="126"/>
      <c r="K885" s="126"/>
      <c r="L885" s="126"/>
      <c r="M885" s="126"/>
      <c r="N885" s="126"/>
      <c r="O885" s="126"/>
      <c r="P885" s="126"/>
      <c r="Q885" s="126"/>
      <c r="S885" s="2" t="str">
        <f>IF(F885="PTO",IF(INDEX(PTO!F:F,MATCH(_xlfn.NUMBERVALUE(HRS!C885),PTO!A:A,0),1)=HRS!G885,INDEX(PTO!G:G,MATCH(_xlfn.NUMBERVALUE(HRS!C885),PTO!A:A,0),1)),"")</f>
        <v/>
      </c>
    </row>
    <row r="886" spans="1:19" ht="15" x14ac:dyDescent="0.25">
      <c r="A886" s="126"/>
      <c r="B886" s="126"/>
      <c r="C886" s="126"/>
      <c r="D886" s="126"/>
      <c r="E886" s="127"/>
      <c r="F886" s="126"/>
      <c r="G886" s="128"/>
      <c r="H886" s="126"/>
      <c r="I886" s="126"/>
      <c r="J886" s="126"/>
      <c r="K886" s="126"/>
      <c r="L886" s="126"/>
      <c r="M886" s="126"/>
      <c r="N886" s="126"/>
      <c r="O886" s="126"/>
      <c r="P886" s="126"/>
      <c r="Q886" s="126"/>
      <c r="S886" s="2" t="str">
        <f>IF(F886="PTO",IF(INDEX(PTO!F:F,MATCH(_xlfn.NUMBERVALUE(HRS!C886),PTO!A:A,0),1)=HRS!G886,INDEX(PTO!G:G,MATCH(_xlfn.NUMBERVALUE(HRS!C886),PTO!A:A,0),1)),"")</f>
        <v/>
      </c>
    </row>
    <row r="887" spans="1:19" ht="15" x14ac:dyDescent="0.25">
      <c r="A887" s="126"/>
      <c r="B887" s="126"/>
      <c r="C887" s="126"/>
      <c r="D887" s="126"/>
      <c r="E887" s="127"/>
      <c r="F887" s="126"/>
      <c r="G887" s="128"/>
      <c r="H887" s="126"/>
      <c r="I887" s="126"/>
      <c r="J887" s="126"/>
      <c r="K887" s="126"/>
      <c r="L887" s="126"/>
      <c r="M887" s="126"/>
      <c r="N887" s="126"/>
      <c r="O887" s="126"/>
      <c r="P887" s="126"/>
      <c r="Q887" s="126"/>
      <c r="S887" s="2" t="str">
        <f>IF(F887="PTO",IF(INDEX(PTO!F:F,MATCH(_xlfn.NUMBERVALUE(HRS!C887),PTO!A:A,0),1)=HRS!G887,INDEX(PTO!G:G,MATCH(_xlfn.NUMBERVALUE(HRS!C887),PTO!A:A,0),1)),"")</f>
        <v/>
      </c>
    </row>
    <row r="888" spans="1:19" ht="15" x14ac:dyDescent="0.25">
      <c r="A888" s="126"/>
      <c r="B888" s="126"/>
      <c r="C888" s="126"/>
      <c r="D888" s="126"/>
      <c r="E888" s="127"/>
      <c r="F888" s="126"/>
      <c r="G888" s="128"/>
      <c r="H888" s="126"/>
      <c r="I888" s="126"/>
      <c r="J888" s="126"/>
      <c r="K888" s="126"/>
      <c r="L888" s="126"/>
      <c r="M888" s="126"/>
      <c r="N888" s="126"/>
      <c r="O888" s="126"/>
      <c r="P888" s="126"/>
      <c r="Q888" s="126"/>
      <c r="S888" s="2" t="str">
        <f>IF(F888="PTO",IF(INDEX(PTO!F:F,MATCH(_xlfn.NUMBERVALUE(HRS!C888),PTO!A:A,0),1)=HRS!G888,INDEX(PTO!G:G,MATCH(_xlfn.NUMBERVALUE(HRS!C888),PTO!A:A,0),1)),"")</f>
        <v/>
      </c>
    </row>
    <row r="889" spans="1:19" ht="15" x14ac:dyDescent="0.25">
      <c r="A889" s="126"/>
      <c r="B889" s="126"/>
      <c r="C889" s="126"/>
      <c r="D889" s="126"/>
      <c r="E889" s="127"/>
      <c r="F889" s="126"/>
      <c r="G889" s="128"/>
      <c r="H889" s="126"/>
      <c r="I889" s="126"/>
      <c r="J889" s="126"/>
      <c r="K889" s="126"/>
      <c r="L889" s="126"/>
      <c r="M889" s="126"/>
      <c r="N889" s="126"/>
      <c r="O889" s="126"/>
      <c r="P889" s="126"/>
      <c r="Q889" s="126"/>
      <c r="S889" s="2" t="str">
        <f>IF(F889="PTO",IF(INDEX(PTO!F:F,MATCH(_xlfn.NUMBERVALUE(HRS!C889),PTO!A:A,0),1)=HRS!G889,INDEX(PTO!G:G,MATCH(_xlfn.NUMBERVALUE(HRS!C889),PTO!A:A,0),1)),"")</f>
        <v/>
      </c>
    </row>
    <row r="890" spans="1:19" ht="15" x14ac:dyDescent="0.25">
      <c r="A890" s="126"/>
      <c r="B890" s="126"/>
      <c r="C890" s="126"/>
      <c r="D890" s="126"/>
      <c r="E890" s="127"/>
      <c r="F890" s="126"/>
      <c r="G890" s="128"/>
      <c r="H890" s="126"/>
      <c r="I890" s="126"/>
      <c r="J890" s="126"/>
      <c r="K890" s="126"/>
      <c r="L890" s="126"/>
      <c r="M890" s="126"/>
      <c r="N890" s="126"/>
      <c r="O890" s="126"/>
      <c r="P890" s="126"/>
      <c r="Q890" s="126"/>
      <c r="S890" s="2" t="str">
        <f>IF(F890="PTO",IF(INDEX(PTO!F:F,MATCH(_xlfn.NUMBERVALUE(HRS!C890),PTO!A:A,0),1)=HRS!G890,INDEX(PTO!G:G,MATCH(_xlfn.NUMBERVALUE(HRS!C890),PTO!A:A,0),1)),"")</f>
        <v/>
      </c>
    </row>
    <row r="891" spans="1:19" ht="15" x14ac:dyDescent="0.25">
      <c r="A891" s="126"/>
      <c r="B891" s="126"/>
      <c r="C891" s="126"/>
      <c r="D891" s="126"/>
      <c r="E891" s="127"/>
      <c r="F891" s="126"/>
      <c r="G891" s="128"/>
      <c r="H891" s="126"/>
      <c r="I891" s="126"/>
      <c r="J891" s="126"/>
      <c r="K891" s="126"/>
      <c r="L891" s="126"/>
      <c r="M891" s="126"/>
      <c r="N891" s="126"/>
      <c r="O891" s="126"/>
      <c r="P891" s="126"/>
      <c r="Q891" s="126"/>
      <c r="S891" s="2" t="str">
        <f>IF(F891="PTO",IF(INDEX(PTO!F:F,MATCH(_xlfn.NUMBERVALUE(HRS!C891),PTO!A:A,0),1)=HRS!G891,INDEX(PTO!G:G,MATCH(_xlfn.NUMBERVALUE(HRS!C891),PTO!A:A,0),1)),"")</f>
        <v/>
      </c>
    </row>
    <row r="892" spans="1:19" ht="15" x14ac:dyDescent="0.25">
      <c r="A892" s="126"/>
      <c r="B892" s="126"/>
      <c r="C892" s="126"/>
      <c r="D892" s="126"/>
      <c r="E892" s="127"/>
      <c r="F892" s="126"/>
      <c r="G892" s="128"/>
      <c r="H892" s="126"/>
      <c r="I892" s="126"/>
      <c r="J892" s="126"/>
      <c r="K892" s="126"/>
      <c r="L892" s="126"/>
      <c r="M892" s="126"/>
      <c r="N892" s="126"/>
      <c r="O892" s="126"/>
      <c r="P892" s="126"/>
      <c r="Q892" s="126"/>
      <c r="S892" s="2" t="str">
        <f>IF(F892="PTO",IF(INDEX(PTO!F:F,MATCH(_xlfn.NUMBERVALUE(HRS!C892),PTO!A:A,0),1)=HRS!G892,INDEX(PTO!G:G,MATCH(_xlfn.NUMBERVALUE(HRS!C892),PTO!A:A,0),1)),"")</f>
        <v/>
      </c>
    </row>
    <row r="893" spans="1:19" ht="15" x14ac:dyDescent="0.25">
      <c r="A893" s="126"/>
      <c r="B893" s="126"/>
      <c r="C893" s="126"/>
      <c r="D893" s="126"/>
      <c r="E893" s="127"/>
      <c r="F893" s="126"/>
      <c r="G893" s="128"/>
      <c r="H893" s="126"/>
      <c r="I893" s="126"/>
      <c r="J893" s="126"/>
      <c r="K893" s="126"/>
      <c r="L893" s="126"/>
      <c r="M893" s="126"/>
      <c r="N893" s="126"/>
      <c r="O893" s="126"/>
      <c r="P893" s="126"/>
      <c r="Q893" s="126"/>
      <c r="S893" s="2" t="str">
        <f>IF(F893="PTO",IF(INDEX(PTO!F:F,MATCH(_xlfn.NUMBERVALUE(HRS!C893),PTO!A:A,0),1)=HRS!G893,INDEX(PTO!G:G,MATCH(_xlfn.NUMBERVALUE(HRS!C893),PTO!A:A,0),1)),"")</f>
        <v/>
      </c>
    </row>
    <row r="894" spans="1:19" ht="15" x14ac:dyDescent="0.25">
      <c r="A894" s="126"/>
      <c r="B894" s="126"/>
      <c r="C894" s="126"/>
      <c r="D894" s="126"/>
      <c r="E894" s="127"/>
      <c r="F894" s="126"/>
      <c r="G894" s="128"/>
      <c r="H894" s="126"/>
      <c r="I894" s="126"/>
      <c r="J894" s="126"/>
      <c r="K894" s="126"/>
      <c r="L894" s="126"/>
      <c r="M894" s="126"/>
      <c r="N894" s="126"/>
      <c r="O894" s="126"/>
      <c r="P894" s="126"/>
      <c r="Q894" s="126"/>
      <c r="S894" s="2" t="str">
        <f>IF(F894="PTO",IF(INDEX(PTO!F:F,MATCH(_xlfn.NUMBERVALUE(HRS!C894),PTO!A:A,0),1)=HRS!G894,INDEX(PTO!G:G,MATCH(_xlfn.NUMBERVALUE(HRS!C894),PTO!A:A,0),1)),"")</f>
        <v/>
      </c>
    </row>
    <row r="895" spans="1:19" ht="15" x14ac:dyDescent="0.25">
      <c r="A895" s="126"/>
      <c r="B895" s="126"/>
      <c r="C895" s="126"/>
      <c r="D895" s="126"/>
      <c r="E895" s="127"/>
      <c r="F895" s="126"/>
      <c r="G895" s="128"/>
      <c r="H895" s="126"/>
      <c r="I895" s="126"/>
      <c r="J895" s="126"/>
      <c r="K895" s="126"/>
      <c r="L895" s="126"/>
      <c r="M895" s="126"/>
      <c r="N895" s="126"/>
      <c r="O895" s="126"/>
      <c r="P895" s="126"/>
      <c r="Q895" s="126"/>
      <c r="S895" s="2" t="str">
        <f>IF(F895="PTO",IF(INDEX(PTO!F:F,MATCH(_xlfn.NUMBERVALUE(HRS!C895),PTO!A:A,0),1)=HRS!G895,INDEX(PTO!G:G,MATCH(_xlfn.NUMBERVALUE(HRS!C895),PTO!A:A,0),1)),"")</f>
        <v/>
      </c>
    </row>
    <row r="896" spans="1:19" ht="15" x14ac:dyDescent="0.25">
      <c r="A896" s="126"/>
      <c r="B896" s="126"/>
      <c r="C896" s="126"/>
      <c r="D896" s="126"/>
      <c r="E896" s="127"/>
      <c r="F896" s="126"/>
      <c r="G896" s="128"/>
      <c r="H896" s="126"/>
      <c r="I896" s="126"/>
      <c r="J896" s="126"/>
      <c r="K896" s="126"/>
      <c r="L896" s="126"/>
      <c r="M896" s="126"/>
      <c r="N896" s="126"/>
      <c r="O896" s="126"/>
      <c r="P896" s="126"/>
      <c r="Q896" s="126"/>
      <c r="S896" s="2" t="str">
        <f>IF(F896="PTO",IF(INDEX(PTO!F:F,MATCH(_xlfn.NUMBERVALUE(HRS!C896),PTO!A:A,0),1)=HRS!G896,INDEX(PTO!G:G,MATCH(_xlfn.NUMBERVALUE(HRS!C896),PTO!A:A,0),1)),"")</f>
        <v/>
      </c>
    </row>
    <row r="897" spans="1:19" ht="15" x14ac:dyDescent="0.25">
      <c r="A897" s="126"/>
      <c r="B897" s="126"/>
      <c r="C897" s="126"/>
      <c r="D897" s="126"/>
      <c r="E897" s="127"/>
      <c r="F897" s="126"/>
      <c r="G897" s="128"/>
      <c r="H897" s="126"/>
      <c r="I897" s="126"/>
      <c r="J897" s="126"/>
      <c r="K897" s="126"/>
      <c r="L897" s="126"/>
      <c r="M897" s="126"/>
      <c r="N897" s="126"/>
      <c r="O897" s="126"/>
      <c r="P897" s="126"/>
      <c r="Q897" s="126"/>
      <c r="S897" s="2" t="str">
        <f>IF(F897="PTO",IF(INDEX(PTO!F:F,MATCH(_xlfn.NUMBERVALUE(HRS!C897),PTO!A:A,0),1)=HRS!G897,INDEX(PTO!G:G,MATCH(_xlfn.NUMBERVALUE(HRS!C897),PTO!A:A,0),1)),"")</f>
        <v/>
      </c>
    </row>
    <row r="898" spans="1:19" ht="15" x14ac:dyDescent="0.25">
      <c r="A898" s="126"/>
      <c r="B898" s="126"/>
      <c r="C898" s="126"/>
      <c r="D898" s="126"/>
      <c r="E898" s="127"/>
      <c r="F898" s="126"/>
      <c r="G898" s="128"/>
      <c r="H898" s="126"/>
      <c r="I898" s="126"/>
      <c r="J898" s="126"/>
      <c r="K898" s="126"/>
      <c r="L898" s="126"/>
      <c r="M898" s="126"/>
      <c r="N898" s="126"/>
      <c r="O898" s="126"/>
      <c r="P898" s="126"/>
      <c r="Q898" s="126"/>
      <c r="S898" s="2" t="str">
        <f>IF(F898="PTO",IF(INDEX(PTO!F:F,MATCH(_xlfn.NUMBERVALUE(HRS!C898),PTO!A:A,0),1)=HRS!G898,INDEX(PTO!G:G,MATCH(_xlfn.NUMBERVALUE(HRS!C898),PTO!A:A,0),1)),"")</f>
        <v/>
      </c>
    </row>
    <row r="899" spans="1:19" ht="15" x14ac:dyDescent="0.25">
      <c r="A899" s="126"/>
      <c r="B899" s="126"/>
      <c r="C899" s="126"/>
      <c r="D899" s="126"/>
      <c r="E899" s="127"/>
      <c r="F899" s="126"/>
      <c r="G899" s="128"/>
      <c r="H899" s="126"/>
      <c r="I899" s="126"/>
      <c r="J899" s="126"/>
      <c r="K899" s="126"/>
      <c r="L899" s="126"/>
      <c r="M899" s="126"/>
      <c r="N899" s="126"/>
      <c r="O899" s="126"/>
      <c r="P899" s="126"/>
      <c r="Q899" s="126"/>
      <c r="S899" s="2" t="str">
        <f>IF(F899="PTO",IF(INDEX(PTO!F:F,MATCH(_xlfn.NUMBERVALUE(HRS!C899),PTO!A:A,0),1)=HRS!G899,INDEX(PTO!G:G,MATCH(_xlfn.NUMBERVALUE(HRS!C899),PTO!A:A,0),1)),"")</f>
        <v/>
      </c>
    </row>
    <row r="900" spans="1:19" x14ac:dyDescent="0.2">
      <c r="S900" s="2" t="str">
        <f>IF(F900="PTO",IF(INDEX(PTO!F:F,MATCH(_xlfn.NUMBERVALUE(HRS!C900),PTO!A:A,0),1)=HRS!G900,INDEX(PTO!G:G,MATCH(_xlfn.NUMBERVALUE(HRS!C900),PTO!A:A,0),1)),"")</f>
        <v/>
      </c>
    </row>
    <row r="901" spans="1:19" x14ac:dyDescent="0.2">
      <c r="S901" s="2" t="str">
        <f>IF(F901="PTO",IF(INDEX(PTO!F:F,MATCH(_xlfn.NUMBERVALUE(HRS!C901),PTO!A:A,0),1)=HRS!G901,INDEX(PTO!G:G,MATCH(_xlfn.NUMBERVALUE(HRS!C901),PTO!A:A,0),1)),"")</f>
        <v/>
      </c>
    </row>
    <row r="902" spans="1:19" x14ac:dyDescent="0.2">
      <c r="S902" s="2" t="str">
        <f>IF(F902="PTO",IF(INDEX(PTO!F:F,MATCH(_xlfn.NUMBERVALUE(HRS!C902),PTO!A:A,0),1)=HRS!G902,INDEX(PTO!G:G,MATCH(_xlfn.NUMBERVALUE(HRS!C902),PTO!A:A,0),1)),"")</f>
        <v/>
      </c>
    </row>
    <row r="903" spans="1:19" x14ac:dyDescent="0.2">
      <c r="S903" s="2" t="str">
        <f>IF(F903="PTO",IF(INDEX(PTO!F:F,MATCH(_xlfn.NUMBERVALUE(HRS!C903),PTO!A:A,0),1)=HRS!G903,INDEX(PTO!G:G,MATCH(_xlfn.NUMBERVALUE(HRS!C903),PTO!A:A,0),1)),"")</f>
        <v/>
      </c>
    </row>
    <row r="904" spans="1:19" x14ac:dyDescent="0.2">
      <c r="S904" s="2" t="str">
        <f>IF(F904="PTO",IF(INDEX(PTO!F:F,MATCH(_xlfn.NUMBERVALUE(HRS!C904),PTO!A:A,0),1)=HRS!G904,INDEX(PTO!G:G,MATCH(_xlfn.NUMBERVALUE(HRS!C904),PTO!A:A,0),1)),"")</f>
        <v/>
      </c>
    </row>
    <row r="905" spans="1:19" x14ac:dyDescent="0.2">
      <c r="S905" s="2" t="str">
        <f>IF(F905="PTO",IF(INDEX(PTO!F:F,MATCH(_xlfn.NUMBERVALUE(HRS!C905),PTO!A:A,0),1)=HRS!G905,INDEX(PTO!G:G,MATCH(_xlfn.NUMBERVALUE(HRS!C905),PTO!A:A,0),1)),"")</f>
        <v/>
      </c>
    </row>
    <row r="906" spans="1:19" x14ac:dyDescent="0.2">
      <c r="S906" s="2" t="str">
        <f>IF(F906="PTO",IF(INDEX(PTO!F:F,MATCH(_xlfn.NUMBERVALUE(HRS!C906),PTO!A:A,0),1)=HRS!G906,INDEX(PTO!G:G,MATCH(_xlfn.NUMBERVALUE(HRS!C906),PTO!A:A,0),1)),"")</f>
        <v/>
      </c>
    </row>
    <row r="907" spans="1:19" x14ac:dyDescent="0.2">
      <c r="S907" s="2" t="str">
        <f>IF(F907="PTO",IF(INDEX(PTO!F:F,MATCH(_xlfn.NUMBERVALUE(HRS!C907),PTO!A:A,0),1)=HRS!G907,INDEX(PTO!G:G,MATCH(_xlfn.NUMBERVALUE(HRS!C907),PTO!A:A,0),1)),"")</f>
        <v/>
      </c>
    </row>
    <row r="908" spans="1:19" x14ac:dyDescent="0.2">
      <c r="S908" s="2" t="str">
        <f>IF(F908="PTO",IF(INDEX(PTO!F:F,MATCH(_xlfn.NUMBERVALUE(HRS!C908),PTO!A:A,0),1)=HRS!G908,INDEX(PTO!G:G,MATCH(_xlfn.NUMBERVALUE(HRS!C908),PTO!A:A,0),1)),"")</f>
        <v/>
      </c>
    </row>
    <row r="909" spans="1:19" x14ac:dyDescent="0.2">
      <c r="S909" s="2" t="str">
        <f>IF(F909="PTO",IF(INDEX(PTO!F:F,MATCH(_xlfn.NUMBERVALUE(HRS!C909),PTO!A:A,0),1)=HRS!G909,INDEX(PTO!G:G,MATCH(_xlfn.NUMBERVALUE(HRS!C909),PTO!A:A,0),1)),"")</f>
        <v/>
      </c>
    </row>
    <row r="910" spans="1:19" x14ac:dyDescent="0.2">
      <c r="S910" s="2" t="str">
        <f>IF(F910="PTO",IF(INDEX(PTO!F:F,MATCH(_xlfn.NUMBERVALUE(HRS!C910),PTO!A:A,0),1)=HRS!G910,INDEX(PTO!G:G,MATCH(_xlfn.NUMBERVALUE(HRS!C910),PTO!A:A,0),1)),"")</f>
        <v/>
      </c>
    </row>
    <row r="911" spans="1:19" x14ac:dyDescent="0.2">
      <c r="S911" s="2" t="str">
        <f>IF(F911="PTO",IF(INDEX(PTO!F:F,MATCH(_xlfn.NUMBERVALUE(HRS!C911),PTO!A:A,0),1)=HRS!G911,INDEX(PTO!G:G,MATCH(_xlfn.NUMBERVALUE(HRS!C911),PTO!A:A,0),1)),"")</f>
        <v/>
      </c>
    </row>
    <row r="912" spans="1:19" x14ac:dyDescent="0.2">
      <c r="S912" s="2" t="str">
        <f>IF(F912="PTO",IF(INDEX(PTO!F:F,MATCH(_xlfn.NUMBERVALUE(HRS!C912),PTO!A:A,0),1)=HRS!G912,INDEX(PTO!G:G,MATCH(_xlfn.NUMBERVALUE(HRS!C912),PTO!A:A,0),1)),"")</f>
        <v/>
      </c>
    </row>
    <row r="913" spans="19:19" x14ac:dyDescent="0.2">
      <c r="S913" s="2" t="str">
        <f>IF(F913="PTO",IF(INDEX(PTO!F:F,MATCH(_xlfn.NUMBERVALUE(HRS!C913),PTO!A:A,0),1)=HRS!G913,INDEX(PTO!G:G,MATCH(_xlfn.NUMBERVALUE(HRS!C913),PTO!A:A,0),1)),"")</f>
        <v/>
      </c>
    </row>
    <row r="914" spans="19:19" x14ac:dyDescent="0.2">
      <c r="S914" s="2" t="str">
        <f>IF(F914="PTO",IF(INDEX(PTO!F:F,MATCH(_xlfn.NUMBERVALUE(HRS!C914),PTO!A:A,0),1)=HRS!G914,INDEX(PTO!G:G,MATCH(_xlfn.NUMBERVALUE(HRS!C914),PTO!A:A,0),1)),"")</f>
        <v/>
      </c>
    </row>
    <row r="915" spans="19:19" x14ac:dyDescent="0.2">
      <c r="S915" s="2" t="str">
        <f>IF(F915="PTO",IF(INDEX(PTO!F:F,MATCH(_xlfn.NUMBERVALUE(HRS!C915),PTO!A:A,0),1)=HRS!G915,INDEX(PTO!G:G,MATCH(_xlfn.NUMBERVALUE(HRS!C915),PTO!A:A,0),1)),"")</f>
        <v/>
      </c>
    </row>
    <row r="916" spans="19:19" x14ac:dyDescent="0.2">
      <c r="S916" s="2" t="str">
        <f>IF(F916="PTO",IF(INDEX(PTO!F:F,MATCH(_xlfn.NUMBERVALUE(HRS!C916),PTO!A:A,0),1)=HRS!G916,INDEX(PTO!G:G,MATCH(_xlfn.NUMBERVALUE(HRS!C916),PTO!A:A,0),1)),"")</f>
        <v/>
      </c>
    </row>
    <row r="917" spans="19:19" x14ac:dyDescent="0.2">
      <c r="S917" s="2" t="str">
        <f>IF(F917="PTO",IF(INDEX(PTO!F:F,MATCH(_xlfn.NUMBERVALUE(HRS!C917),PTO!A:A,0),1)=HRS!G917,INDEX(PTO!G:G,MATCH(_xlfn.NUMBERVALUE(HRS!C917),PTO!A:A,0),1)),"")</f>
        <v/>
      </c>
    </row>
    <row r="918" spans="19:19" x14ac:dyDescent="0.2">
      <c r="S918" s="2" t="str">
        <f>IF(F918="PTO",IF(INDEX(PTO!F:F,MATCH(_xlfn.NUMBERVALUE(HRS!C918),PTO!A:A,0),1)=HRS!G918,INDEX(PTO!G:G,MATCH(_xlfn.NUMBERVALUE(HRS!C918),PTO!A:A,0),1)),"")</f>
        <v/>
      </c>
    </row>
    <row r="919" spans="19:19" x14ac:dyDescent="0.2">
      <c r="S919" s="2" t="str">
        <f>IF(F919="PTO",IF(INDEX(PTO!F:F,MATCH(_xlfn.NUMBERVALUE(HRS!C919),PTO!A:A,0),1)=HRS!G919,INDEX(PTO!G:G,MATCH(_xlfn.NUMBERVALUE(HRS!C919),PTO!A:A,0),1)),"")</f>
        <v/>
      </c>
    </row>
    <row r="920" spans="19:19" x14ac:dyDescent="0.2">
      <c r="S920" s="2" t="str">
        <f>IF(F920="PTO",IF(INDEX(PTO!F:F,MATCH(_xlfn.NUMBERVALUE(HRS!C920),PTO!A:A,0),1)=HRS!G920,INDEX(PTO!G:G,MATCH(_xlfn.NUMBERVALUE(HRS!C920),PTO!A:A,0),1)),"")</f>
        <v/>
      </c>
    </row>
    <row r="921" spans="19:19" x14ac:dyDescent="0.2">
      <c r="S921" s="2" t="str">
        <f>IF(F921="PTO",IF(INDEX(PTO!F:F,MATCH(_xlfn.NUMBERVALUE(HRS!C921),PTO!A:A,0),1)=HRS!G921,INDEX(PTO!G:G,MATCH(_xlfn.NUMBERVALUE(HRS!C921),PTO!A:A,0),1)),"")</f>
        <v/>
      </c>
    </row>
    <row r="922" spans="19:19" x14ac:dyDescent="0.2">
      <c r="S922" s="2" t="str">
        <f>IF(F922="PTO",IF(INDEX(PTO!F:F,MATCH(_xlfn.NUMBERVALUE(HRS!C922),PTO!A:A,0),1)=HRS!G922,INDEX(PTO!G:G,MATCH(_xlfn.NUMBERVALUE(HRS!C922),PTO!A:A,0),1)),"")</f>
        <v/>
      </c>
    </row>
    <row r="923" spans="19:19" x14ac:dyDescent="0.2">
      <c r="S923" s="2" t="str">
        <f>IF(F923="PTO",IF(INDEX(PTO!F:F,MATCH(_xlfn.NUMBERVALUE(HRS!C923),PTO!A:A,0),1)=HRS!G923,INDEX(PTO!G:G,MATCH(_xlfn.NUMBERVALUE(HRS!C923),PTO!A:A,0),1)),"")</f>
        <v/>
      </c>
    </row>
    <row r="924" spans="19:19" x14ac:dyDescent="0.2">
      <c r="S924" s="2" t="str">
        <f>IF(F924="PTO",IF(INDEX(PTO!F:F,MATCH(_xlfn.NUMBERVALUE(HRS!C924),PTO!A:A,0),1)=HRS!G924,INDEX(PTO!G:G,MATCH(_xlfn.NUMBERVALUE(HRS!C924),PTO!A:A,0),1)),"")</f>
        <v/>
      </c>
    </row>
    <row r="925" spans="19:19" x14ac:dyDescent="0.2">
      <c r="S925" s="2" t="str">
        <f>IF(F925="PTO",IF(INDEX(PTO!F:F,MATCH(_xlfn.NUMBERVALUE(HRS!C925),PTO!A:A,0),1)=HRS!G925,INDEX(PTO!G:G,MATCH(_xlfn.NUMBERVALUE(HRS!C925),PTO!A:A,0),1)),"")</f>
        <v/>
      </c>
    </row>
    <row r="926" spans="19:19" x14ac:dyDescent="0.2">
      <c r="S926" s="2" t="str">
        <f>IF(F926="PTO",IF(INDEX(PTO!F:F,MATCH(_xlfn.NUMBERVALUE(HRS!C926),PTO!A:A,0),1)=HRS!G926,INDEX(PTO!G:G,MATCH(_xlfn.NUMBERVALUE(HRS!C926),PTO!A:A,0),1)),"")</f>
        <v/>
      </c>
    </row>
    <row r="927" spans="19:19" x14ac:dyDescent="0.2">
      <c r="S927" s="2" t="str">
        <f>IF(F927="PTO",IF(INDEX(PTO!F:F,MATCH(_xlfn.NUMBERVALUE(HRS!C927),PTO!A:A,0),1)=HRS!G927,INDEX(PTO!G:G,MATCH(_xlfn.NUMBERVALUE(HRS!C927),PTO!A:A,0),1)),"")</f>
        <v/>
      </c>
    </row>
    <row r="928" spans="19:19" x14ac:dyDescent="0.2">
      <c r="S928" s="2" t="str">
        <f>IF(F928="PTO",IF(INDEX(PTO!F:F,MATCH(_xlfn.NUMBERVALUE(HRS!C928),PTO!A:A,0),1)=HRS!G928,INDEX(PTO!G:G,MATCH(_xlfn.NUMBERVALUE(HRS!C928),PTO!A:A,0),1)),"")</f>
        <v/>
      </c>
    </row>
    <row r="929" spans="19:19" x14ac:dyDescent="0.2">
      <c r="S929" s="2" t="str">
        <f>IF(F929="PTO",IF(INDEX(PTO!F:F,MATCH(_xlfn.NUMBERVALUE(HRS!C929),PTO!A:A,0),1)=HRS!G929,INDEX(PTO!G:G,MATCH(_xlfn.NUMBERVALUE(HRS!C929),PTO!A:A,0),1)),"")</f>
        <v/>
      </c>
    </row>
    <row r="930" spans="19:19" x14ac:dyDescent="0.2">
      <c r="S930" s="2" t="str">
        <f>IF(F930="PTO",IF(INDEX(PTO!F:F,MATCH(_xlfn.NUMBERVALUE(HRS!C930),PTO!A:A,0),1)=HRS!G930,INDEX(PTO!G:G,MATCH(_xlfn.NUMBERVALUE(HRS!C930),PTO!A:A,0),1)),"")</f>
        <v/>
      </c>
    </row>
    <row r="931" spans="19:19" x14ac:dyDescent="0.2">
      <c r="S931" s="2" t="str">
        <f>IF(F931="PTO",IF(INDEX(PTO!F:F,MATCH(_xlfn.NUMBERVALUE(HRS!C931),PTO!A:A,0),1)=HRS!G931,INDEX(PTO!G:G,MATCH(_xlfn.NUMBERVALUE(HRS!C931),PTO!A:A,0),1)),"")</f>
        <v/>
      </c>
    </row>
    <row r="932" spans="19:19" x14ac:dyDescent="0.2">
      <c r="S932" s="2" t="str">
        <f>IF(F932="PTO",IF(INDEX(PTO!F:F,MATCH(_xlfn.NUMBERVALUE(HRS!C932),PTO!A:A,0),1)=HRS!G932,INDEX(PTO!G:G,MATCH(_xlfn.NUMBERVALUE(HRS!C932),PTO!A:A,0),1)),"")</f>
        <v/>
      </c>
    </row>
    <row r="933" spans="19:19" x14ac:dyDescent="0.2">
      <c r="S933" s="2" t="str">
        <f>IF(F933="PTO",IF(INDEX(PTO!F:F,MATCH(_xlfn.NUMBERVALUE(HRS!C933),PTO!A:A,0),1)=HRS!G933,INDEX(PTO!G:G,MATCH(_xlfn.NUMBERVALUE(HRS!C933),PTO!A:A,0),1)),"")</f>
        <v/>
      </c>
    </row>
    <row r="934" spans="19:19" x14ac:dyDescent="0.2">
      <c r="S934" s="2" t="str">
        <f>IF(F934="PTO",IF(INDEX(PTO!F:F,MATCH(_xlfn.NUMBERVALUE(HRS!C934),PTO!A:A,0),1)=HRS!G934,INDEX(PTO!G:G,MATCH(_xlfn.NUMBERVALUE(HRS!C934),PTO!A:A,0),1)),"")</f>
        <v/>
      </c>
    </row>
    <row r="935" spans="19:19" x14ac:dyDescent="0.2">
      <c r="S935" s="2" t="str">
        <f>IF(F935="PTO",IF(INDEX(PTO!F:F,MATCH(_xlfn.NUMBERVALUE(HRS!C935),PTO!A:A,0),1)=HRS!G935,INDEX(PTO!G:G,MATCH(_xlfn.NUMBERVALUE(HRS!C935),PTO!A:A,0),1)),"")</f>
        <v/>
      </c>
    </row>
    <row r="936" spans="19:19" x14ac:dyDescent="0.2">
      <c r="S936" s="2" t="str">
        <f>IF(F936="PTO",IF(INDEX(PTO!F:F,MATCH(_xlfn.NUMBERVALUE(HRS!C936),PTO!A:A,0),1)=HRS!G936,INDEX(PTO!G:G,MATCH(_xlfn.NUMBERVALUE(HRS!C936),PTO!A:A,0),1)),"")</f>
        <v/>
      </c>
    </row>
    <row r="937" spans="19:19" x14ac:dyDescent="0.2">
      <c r="S937" s="2" t="str">
        <f>IF(F937="PTO",IF(INDEX(PTO!F:F,MATCH(_xlfn.NUMBERVALUE(HRS!C937),PTO!A:A,0),1)=HRS!G937,INDEX(PTO!G:G,MATCH(_xlfn.NUMBERVALUE(HRS!C937),PTO!A:A,0),1)),"")</f>
        <v/>
      </c>
    </row>
    <row r="938" spans="19:19" x14ac:dyDescent="0.2">
      <c r="S938" s="2" t="str">
        <f>IF(F938="PTO",IF(INDEX(PTO!F:F,MATCH(_xlfn.NUMBERVALUE(HRS!C938),PTO!A:A,0),1)=HRS!G938,INDEX(PTO!G:G,MATCH(_xlfn.NUMBERVALUE(HRS!C938),PTO!A:A,0),1)),"")</f>
        <v/>
      </c>
    </row>
    <row r="939" spans="19:19" x14ac:dyDescent="0.2">
      <c r="S939" s="2" t="str">
        <f>IF(F939="PTO",IF(INDEX(PTO!F:F,MATCH(_xlfn.NUMBERVALUE(HRS!C939),PTO!A:A,0),1)=HRS!G939,INDEX(PTO!G:G,MATCH(_xlfn.NUMBERVALUE(HRS!C939),PTO!A:A,0),1)),"")</f>
        <v/>
      </c>
    </row>
    <row r="940" spans="19:19" x14ac:dyDescent="0.2">
      <c r="S940" s="2" t="str">
        <f>IF(F940="PTO",IF(INDEX(PTO!F:F,MATCH(_xlfn.NUMBERVALUE(HRS!C940),PTO!A:A,0),1)=HRS!G940,INDEX(PTO!G:G,MATCH(_xlfn.NUMBERVALUE(HRS!C940),PTO!A:A,0),1)),"")</f>
        <v/>
      </c>
    </row>
    <row r="941" spans="19:19" x14ac:dyDescent="0.2">
      <c r="S941" s="2" t="str">
        <f>IF(F941="PTO",IF(INDEX(PTO!F:F,MATCH(_xlfn.NUMBERVALUE(HRS!C941),PTO!A:A,0),1)=HRS!G941,INDEX(PTO!G:G,MATCH(_xlfn.NUMBERVALUE(HRS!C941),PTO!A:A,0),1)),"")</f>
        <v/>
      </c>
    </row>
    <row r="942" spans="19:19" x14ac:dyDescent="0.2">
      <c r="S942" s="2" t="str">
        <f>IF(F942="PTO",IF(INDEX(PTO!F:F,MATCH(_xlfn.NUMBERVALUE(HRS!C942),PTO!A:A,0),1)=HRS!G942,INDEX(PTO!G:G,MATCH(_xlfn.NUMBERVALUE(HRS!C942),PTO!A:A,0),1)),"")</f>
        <v/>
      </c>
    </row>
    <row r="943" spans="19:19" x14ac:dyDescent="0.2">
      <c r="S943" s="2" t="str">
        <f>IF(F943="PTO",IF(INDEX(PTO!F:F,MATCH(_xlfn.NUMBERVALUE(HRS!C943),PTO!A:A,0),1)=HRS!G943,INDEX(PTO!G:G,MATCH(_xlfn.NUMBERVALUE(HRS!C943),PTO!A:A,0),1)),"")</f>
        <v/>
      </c>
    </row>
    <row r="944" spans="19:19" x14ac:dyDescent="0.2">
      <c r="S944" s="2" t="str">
        <f>IF(F944="PTO",IF(INDEX(PTO!F:F,MATCH(_xlfn.NUMBERVALUE(HRS!C944),PTO!A:A,0),1)=HRS!G944,INDEX(PTO!G:G,MATCH(_xlfn.NUMBERVALUE(HRS!C944),PTO!A:A,0),1)),"")</f>
        <v/>
      </c>
    </row>
    <row r="945" spans="19:19" x14ac:dyDescent="0.2">
      <c r="S945" s="2" t="str">
        <f>IF(F945="PTO",IF(INDEX(PTO!F:F,MATCH(_xlfn.NUMBERVALUE(HRS!C945),PTO!A:A,0),1)=HRS!G945,INDEX(PTO!G:G,MATCH(_xlfn.NUMBERVALUE(HRS!C945),PTO!A:A,0),1)),"")</f>
        <v/>
      </c>
    </row>
    <row r="946" spans="19:19" x14ac:dyDescent="0.2">
      <c r="S946" s="2" t="str">
        <f>IF(F946="PTO",IF(INDEX(PTO!F:F,MATCH(_xlfn.NUMBERVALUE(HRS!C946),PTO!A:A,0),1)=HRS!G946,INDEX(PTO!G:G,MATCH(_xlfn.NUMBERVALUE(HRS!C946),PTO!A:A,0),1)),"")</f>
        <v/>
      </c>
    </row>
    <row r="947" spans="19:19" x14ac:dyDescent="0.2">
      <c r="S947" s="2" t="str">
        <f>IF(F947="PTO",IF(INDEX(PTO!F:F,MATCH(_xlfn.NUMBERVALUE(HRS!C947),PTO!A:A,0),1)=HRS!G947,INDEX(PTO!G:G,MATCH(_xlfn.NUMBERVALUE(HRS!C947),PTO!A:A,0),1)),"")</f>
        <v/>
      </c>
    </row>
    <row r="948" spans="19:19" x14ac:dyDescent="0.2">
      <c r="S948" s="2" t="str">
        <f>IF(F948="PTO",IF(INDEX(PTO!F:F,MATCH(_xlfn.NUMBERVALUE(HRS!C948),PTO!A:A,0),1)=HRS!G948,INDEX(PTO!G:G,MATCH(_xlfn.NUMBERVALUE(HRS!C948),PTO!A:A,0),1)),"")</f>
        <v/>
      </c>
    </row>
    <row r="949" spans="19:19" x14ac:dyDescent="0.2">
      <c r="S949" s="2" t="str">
        <f>IF(F949="PTO",IF(INDEX(PTO!F:F,MATCH(_xlfn.NUMBERVALUE(HRS!C949),PTO!A:A,0),1)=HRS!G949,INDEX(PTO!G:G,MATCH(_xlfn.NUMBERVALUE(HRS!C949),PTO!A:A,0),1)),"")</f>
        <v/>
      </c>
    </row>
    <row r="950" spans="19:19" x14ac:dyDescent="0.2">
      <c r="S950" s="2" t="str">
        <f>IF(F950="PTO",IF(INDEX(PTO!F:F,MATCH(_xlfn.NUMBERVALUE(HRS!C950),PTO!A:A,0),1)=HRS!G950,INDEX(PTO!G:G,MATCH(_xlfn.NUMBERVALUE(HRS!C950),PTO!A:A,0),1)),"")</f>
        <v/>
      </c>
    </row>
    <row r="951" spans="19:19" x14ac:dyDescent="0.2">
      <c r="S951" s="2" t="str">
        <f>IF(F951="PTO",IF(INDEX(PTO!F:F,MATCH(_xlfn.NUMBERVALUE(HRS!C951),PTO!A:A,0),1)=HRS!G951,INDEX(PTO!G:G,MATCH(_xlfn.NUMBERVALUE(HRS!C951),PTO!A:A,0),1)),"")</f>
        <v/>
      </c>
    </row>
    <row r="952" spans="19:19" x14ac:dyDescent="0.2">
      <c r="S952" s="2" t="str">
        <f>IF(F952="PTO",IF(INDEX(PTO!F:F,MATCH(_xlfn.NUMBERVALUE(HRS!C952),PTO!A:A,0),1)=HRS!G952,INDEX(PTO!G:G,MATCH(_xlfn.NUMBERVALUE(HRS!C952),PTO!A:A,0),1)),"")</f>
        <v/>
      </c>
    </row>
    <row r="953" spans="19:19" x14ac:dyDescent="0.2">
      <c r="S953" s="2" t="str">
        <f>IF(F953="PTO",IF(INDEX(PTO!F:F,MATCH(_xlfn.NUMBERVALUE(HRS!C953),PTO!A:A,0),1)=HRS!G953,INDEX(PTO!G:G,MATCH(_xlfn.NUMBERVALUE(HRS!C953),PTO!A:A,0),1)),"")</f>
        <v/>
      </c>
    </row>
    <row r="954" spans="19:19" x14ac:dyDescent="0.2">
      <c r="S954" s="2" t="str">
        <f>IF(F954="PTO",IF(INDEX(PTO!F:F,MATCH(_xlfn.NUMBERVALUE(HRS!C954),PTO!A:A,0),1)=HRS!G954,INDEX(PTO!G:G,MATCH(_xlfn.NUMBERVALUE(HRS!C954),PTO!A:A,0),1)),"")</f>
        <v/>
      </c>
    </row>
    <row r="955" spans="19:19" x14ac:dyDescent="0.2">
      <c r="S955" s="2" t="str">
        <f>IF(F955="PTO",IF(INDEX(PTO!F:F,MATCH(_xlfn.NUMBERVALUE(HRS!C955),PTO!A:A,0),1)=HRS!G955,INDEX(PTO!G:G,MATCH(_xlfn.NUMBERVALUE(HRS!C955),PTO!A:A,0),1)),"")</f>
        <v/>
      </c>
    </row>
    <row r="956" spans="19:19" x14ac:dyDescent="0.2">
      <c r="S956" s="2" t="str">
        <f>IF(F956="PTO",IF(INDEX(PTO!F:F,MATCH(_xlfn.NUMBERVALUE(HRS!C956),PTO!A:A,0),1)=HRS!G956,INDEX(PTO!G:G,MATCH(_xlfn.NUMBERVALUE(HRS!C956),PTO!A:A,0),1)),"")</f>
        <v/>
      </c>
    </row>
    <row r="957" spans="19:19" x14ac:dyDescent="0.2">
      <c r="S957" s="2" t="str">
        <f>IF(F957="PTO",IF(INDEX(PTO!F:F,MATCH(_xlfn.NUMBERVALUE(HRS!C957),PTO!A:A,0),1)=HRS!G957,INDEX(PTO!G:G,MATCH(_xlfn.NUMBERVALUE(HRS!C957),PTO!A:A,0),1)),"")</f>
        <v/>
      </c>
    </row>
    <row r="958" spans="19:19" x14ac:dyDescent="0.2">
      <c r="S958" s="2" t="str">
        <f>IF(F958="PTO",IF(INDEX(PTO!F:F,MATCH(_xlfn.NUMBERVALUE(HRS!C958),PTO!A:A,0),1)=HRS!G958,INDEX(PTO!G:G,MATCH(_xlfn.NUMBERVALUE(HRS!C958),PTO!A:A,0),1)),"")</f>
        <v/>
      </c>
    </row>
    <row r="959" spans="19:19" x14ac:dyDescent="0.2">
      <c r="S959" s="2" t="str">
        <f>IF(F959="PTO",IF(INDEX(PTO!F:F,MATCH(_xlfn.NUMBERVALUE(HRS!C959),PTO!A:A,0),1)=HRS!G959,INDEX(PTO!G:G,MATCH(_xlfn.NUMBERVALUE(HRS!C959),PTO!A:A,0),1)),"")</f>
        <v/>
      </c>
    </row>
    <row r="960" spans="19:19" x14ac:dyDescent="0.2">
      <c r="S960" s="2" t="str">
        <f>IF(F960="PTO",IF(INDEX(PTO!F:F,MATCH(_xlfn.NUMBERVALUE(HRS!C960),PTO!A:A,0),1)=HRS!G960,INDEX(PTO!G:G,MATCH(_xlfn.NUMBERVALUE(HRS!C960),PTO!A:A,0),1)),"")</f>
        <v/>
      </c>
    </row>
    <row r="961" spans="19:19" x14ac:dyDescent="0.2">
      <c r="S961" s="2" t="str">
        <f>IF(F961="PTO",IF(INDEX(PTO!F:F,MATCH(_xlfn.NUMBERVALUE(HRS!C961),PTO!A:A,0),1)=HRS!G961,INDEX(PTO!G:G,MATCH(_xlfn.NUMBERVALUE(HRS!C961),PTO!A:A,0),1)),"")</f>
        <v/>
      </c>
    </row>
    <row r="962" spans="19:19" x14ac:dyDescent="0.2">
      <c r="S962" s="2" t="str">
        <f>IF(F962="PTO",IF(INDEX(PTO!F:F,MATCH(_xlfn.NUMBERVALUE(HRS!C962),PTO!A:A,0),1)=HRS!G962,INDEX(PTO!G:G,MATCH(_xlfn.NUMBERVALUE(HRS!C962),PTO!A:A,0),1)),"")</f>
        <v/>
      </c>
    </row>
    <row r="963" spans="19:19" x14ac:dyDescent="0.2">
      <c r="S963" s="2" t="str">
        <f>IF(F963="PTO",IF(INDEX(PTO!F:F,MATCH(_xlfn.NUMBERVALUE(HRS!C963),PTO!A:A,0),1)=HRS!G963,INDEX(PTO!G:G,MATCH(_xlfn.NUMBERVALUE(HRS!C963),PTO!A:A,0),1)),"")</f>
        <v/>
      </c>
    </row>
    <row r="964" spans="19:19" x14ac:dyDescent="0.2">
      <c r="S964" s="2" t="str">
        <f>IF(F964="PTO",IF(INDEX(PTO!F:F,MATCH(_xlfn.NUMBERVALUE(HRS!C964),PTO!A:A,0),1)=HRS!G964,INDEX(PTO!G:G,MATCH(_xlfn.NUMBERVALUE(HRS!C964),PTO!A:A,0),1)),"")</f>
        <v/>
      </c>
    </row>
    <row r="965" spans="19:19" x14ac:dyDescent="0.2">
      <c r="S965" s="2" t="str">
        <f>IF(F965="PTO",IF(INDEX(PTO!F:F,MATCH(_xlfn.NUMBERVALUE(HRS!C965),PTO!A:A,0),1)=HRS!G965,INDEX(PTO!G:G,MATCH(_xlfn.NUMBERVALUE(HRS!C965),PTO!A:A,0),1)),"")</f>
        <v/>
      </c>
    </row>
    <row r="966" spans="19:19" x14ac:dyDescent="0.2">
      <c r="S966" s="2" t="str">
        <f>IF(F966="PTO",IF(INDEX(PTO!F:F,MATCH(_xlfn.NUMBERVALUE(HRS!C966),PTO!A:A,0),1)=HRS!G966,INDEX(PTO!G:G,MATCH(_xlfn.NUMBERVALUE(HRS!C966),PTO!A:A,0),1)),"")</f>
        <v/>
      </c>
    </row>
    <row r="967" spans="19:19" x14ac:dyDescent="0.2">
      <c r="S967" s="2" t="str">
        <f>IF(F967="PTO",IF(INDEX(PTO!F:F,MATCH(_xlfn.NUMBERVALUE(HRS!C967),PTO!A:A,0),1)=HRS!G967,INDEX(PTO!G:G,MATCH(_xlfn.NUMBERVALUE(HRS!C967),PTO!A:A,0),1)),"")</f>
        <v/>
      </c>
    </row>
    <row r="968" spans="19:19" x14ac:dyDescent="0.2">
      <c r="S968" s="2" t="str">
        <f>IF(F968="PTO",IF(INDEX(PTO!F:F,MATCH(_xlfn.NUMBERVALUE(HRS!C968),PTO!A:A,0),1)=HRS!G968,INDEX(PTO!G:G,MATCH(_xlfn.NUMBERVALUE(HRS!C968),PTO!A:A,0),1)),"")</f>
        <v/>
      </c>
    </row>
    <row r="969" spans="19:19" x14ac:dyDescent="0.2">
      <c r="S969" s="2" t="str">
        <f>IF(F969="PTO",IF(INDEX(PTO!F:F,MATCH(_xlfn.NUMBERVALUE(HRS!C969),PTO!A:A,0),1)=HRS!G969,INDEX(PTO!G:G,MATCH(_xlfn.NUMBERVALUE(HRS!C969),PTO!A:A,0),1)),"")</f>
        <v/>
      </c>
    </row>
    <row r="970" spans="19:19" x14ac:dyDescent="0.2">
      <c r="S970" s="2" t="str">
        <f>IF(F970="PTO",IF(INDEX(PTO!F:F,MATCH(_xlfn.NUMBERVALUE(HRS!C970),PTO!A:A,0),1)=HRS!G970,INDEX(PTO!G:G,MATCH(_xlfn.NUMBERVALUE(HRS!C970),PTO!A:A,0),1)),"")</f>
        <v/>
      </c>
    </row>
    <row r="971" spans="19:19" x14ac:dyDescent="0.2">
      <c r="S971" s="2" t="str">
        <f>IF(F971="PTO",IF(INDEX(PTO!F:F,MATCH(_xlfn.NUMBERVALUE(HRS!C971),PTO!A:A,0),1)=HRS!G971,INDEX(PTO!G:G,MATCH(_xlfn.NUMBERVALUE(HRS!C971),PTO!A:A,0),1)),"")</f>
        <v/>
      </c>
    </row>
    <row r="972" spans="19:19" x14ac:dyDescent="0.2">
      <c r="S972" s="2" t="str">
        <f>IF(F972="PTO",IF(INDEX(PTO!F:F,MATCH(_xlfn.NUMBERVALUE(HRS!C972),PTO!A:A,0),1)=HRS!G972,INDEX(PTO!G:G,MATCH(_xlfn.NUMBERVALUE(HRS!C972),PTO!A:A,0),1)),"")</f>
        <v/>
      </c>
    </row>
    <row r="973" spans="19:19" x14ac:dyDescent="0.2">
      <c r="S973" s="2" t="str">
        <f>IF(F973="PTO",IF(INDEX(PTO!F:F,MATCH(_xlfn.NUMBERVALUE(HRS!C973),PTO!A:A,0),1)=HRS!G973,INDEX(PTO!G:G,MATCH(_xlfn.NUMBERVALUE(HRS!C973),PTO!A:A,0),1)),"")</f>
        <v/>
      </c>
    </row>
    <row r="974" spans="19:19" x14ac:dyDescent="0.2">
      <c r="S974" s="2" t="str">
        <f>IF(F974="PTO",IF(INDEX(PTO!F:F,MATCH(_xlfn.NUMBERVALUE(HRS!C974),PTO!A:A,0),1)=HRS!G974,INDEX(PTO!G:G,MATCH(_xlfn.NUMBERVALUE(HRS!C974),PTO!A:A,0),1)),"")</f>
        <v/>
      </c>
    </row>
    <row r="975" spans="19:19" x14ac:dyDescent="0.2">
      <c r="S975" s="2" t="str">
        <f>IF(F975="PTO",IF(INDEX(PTO!F:F,MATCH(_xlfn.NUMBERVALUE(HRS!C975),PTO!A:A,0),1)=HRS!G975,INDEX(PTO!G:G,MATCH(_xlfn.NUMBERVALUE(HRS!C975),PTO!A:A,0),1)),"")</f>
        <v/>
      </c>
    </row>
    <row r="976" spans="19:19" x14ac:dyDescent="0.2">
      <c r="S976" s="2" t="str">
        <f>IF(F976="PTO",IF(INDEX(PTO!F:F,MATCH(_xlfn.NUMBERVALUE(HRS!C976),PTO!A:A,0),1)=HRS!G976,INDEX(PTO!G:G,MATCH(_xlfn.NUMBERVALUE(HRS!C976),PTO!A:A,0),1)),"")</f>
        <v/>
      </c>
    </row>
    <row r="977" spans="19:19" x14ac:dyDescent="0.2">
      <c r="S977" s="2" t="str">
        <f>IF(F977="PTO",IF(INDEX(PTO!F:F,MATCH(_xlfn.NUMBERVALUE(HRS!C977),PTO!A:A,0),1)=HRS!G977,INDEX(PTO!G:G,MATCH(_xlfn.NUMBERVALUE(HRS!C977),PTO!A:A,0),1)),"")</f>
        <v/>
      </c>
    </row>
    <row r="978" spans="19:19" x14ac:dyDescent="0.2">
      <c r="S978" s="2" t="str">
        <f>IF(F978="PTO",IF(INDEX(PTO!F:F,MATCH(_xlfn.NUMBERVALUE(HRS!C978),PTO!A:A,0),1)=HRS!G978,INDEX(PTO!G:G,MATCH(_xlfn.NUMBERVALUE(HRS!C978),PTO!A:A,0),1)),"")</f>
        <v/>
      </c>
    </row>
    <row r="979" spans="19:19" x14ac:dyDescent="0.2">
      <c r="S979" s="2" t="str">
        <f>IF(F979="PTO",IF(INDEX(PTO!F:F,MATCH(_xlfn.NUMBERVALUE(HRS!C979),PTO!A:A,0),1)=HRS!G979,INDEX(PTO!G:G,MATCH(_xlfn.NUMBERVALUE(HRS!C979),PTO!A:A,0),1)),"")</f>
        <v/>
      </c>
    </row>
    <row r="980" spans="19:19" x14ac:dyDescent="0.2">
      <c r="S980" s="2" t="str">
        <f>IF(F980="PTO",IF(INDEX(PTO!F:F,MATCH(_xlfn.NUMBERVALUE(HRS!C980),PTO!A:A,0),1)=HRS!G980,INDEX(PTO!G:G,MATCH(_xlfn.NUMBERVALUE(HRS!C980),PTO!A:A,0),1)),"")</f>
        <v/>
      </c>
    </row>
    <row r="981" spans="19:19" x14ac:dyDescent="0.2">
      <c r="S981" s="2" t="str">
        <f>IF(F981="PTO",IF(INDEX(PTO!F:F,MATCH(_xlfn.NUMBERVALUE(HRS!C981),PTO!A:A,0),1)=HRS!G981,INDEX(PTO!G:G,MATCH(_xlfn.NUMBERVALUE(HRS!C981),PTO!A:A,0),1)),"")</f>
        <v/>
      </c>
    </row>
    <row r="982" spans="19:19" x14ac:dyDescent="0.2">
      <c r="S982" s="2" t="str">
        <f>IF(F982="PTO",IF(INDEX(PTO!F:F,MATCH(_xlfn.NUMBERVALUE(HRS!C982),PTO!A:A,0),1)=HRS!G982,INDEX(PTO!G:G,MATCH(_xlfn.NUMBERVALUE(HRS!C982),PTO!A:A,0),1)),"")</f>
        <v/>
      </c>
    </row>
    <row r="983" spans="19:19" x14ac:dyDescent="0.2">
      <c r="S983" s="2" t="str">
        <f>IF(F983="PTO",IF(INDEX(PTO!F:F,MATCH(_xlfn.NUMBERVALUE(HRS!C983),PTO!A:A,0),1)=HRS!G983,INDEX(PTO!G:G,MATCH(_xlfn.NUMBERVALUE(HRS!C983),PTO!A:A,0),1)),"")</f>
        <v/>
      </c>
    </row>
    <row r="984" spans="19:19" x14ac:dyDescent="0.2">
      <c r="S984" s="2" t="str">
        <f>IF(F984="PTO",IF(INDEX(PTO!F:F,MATCH(_xlfn.NUMBERVALUE(HRS!C984),PTO!A:A,0),1)=HRS!G984,INDEX(PTO!G:G,MATCH(_xlfn.NUMBERVALUE(HRS!C984),PTO!A:A,0),1)),"")</f>
        <v/>
      </c>
    </row>
    <row r="985" spans="19:19" x14ac:dyDescent="0.2">
      <c r="S985" s="2" t="str">
        <f>IF(F985="PTO",IF(INDEX(PTO!F:F,MATCH(_xlfn.NUMBERVALUE(HRS!C985),PTO!A:A,0),1)=HRS!G985,INDEX(PTO!G:G,MATCH(_xlfn.NUMBERVALUE(HRS!C985),PTO!A:A,0),1)),"")</f>
        <v/>
      </c>
    </row>
    <row r="986" spans="19:19" x14ac:dyDescent="0.2">
      <c r="S986" s="2" t="str">
        <f>IF(F986="PTO",IF(INDEX(PTO!F:F,MATCH(_xlfn.NUMBERVALUE(HRS!C986),PTO!A:A,0),1)=HRS!G986,INDEX(PTO!G:G,MATCH(_xlfn.NUMBERVALUE(HRS!C986),PTO!A:A,0),1)),"")</f>
        <v/>
      </c>
    </row>
    <row r="987" spans="19:19" x14ac:dyDescent="0.2">
      <c r="S987" s="2" t="str">
        <f>IF(F987="PTO",IF(INDEX(PTO!F:F,MATCH(_xlfn.NUMBERVALUE(HRS!C987),PTO!A:A,0),1)=HRS!G987,INDEX(PTO!G:G,MATCH(_xlfn.NUMBERVALUE(HRS!C987),PTO!A:A,0),1)),"")</f>
        <v/>
      </c>
    </row>
    <row r="988" spans="19:19" x14ac:dyDescent="0.2">
      <c r="S988" s="2" t="str">
        <f>IF(F988="PTO",IF(INDEX(PTO!F:F,MATCH(_xlfn.NUMBERVALUE(HRS!C988),PTO!A:A,0),1)=HRS!G988,INDEX(PTO!G:G,MATCH(_xlfn.NUMBERVALUE(HRS!C988),PTO!A:A,0),1)),"")</f>
        <v/>
      </c>
    </row>
    <row r="989" spans="19:19" x14ac:dyDescent="0.2">
      <c r="S989" s="2" t="str">
        <f>IF(F989="PTO",IF(INDEX(PTO!F:F,MATCH(_xlfn.NUMBERVALUE(HRS!C989),PTO!A:A,0),1)=HRS!G989,INDEX(PTO!G:G,MATCH(_xlfn.NUMBERVALUE(HRS!C989),PTO!A:A,0),1)),"")</f>
        <v/>
      </c>
    </row>
    <row r="990" spans="19:19" x14ac:dyDescent="0.2">
      <c r="S990" s="2" t="str">
        <f>IF(F990="PTO",IF(INDEX(PTO!F:F,MATCH(_xlfn.NUMBERVALUE(HRS!C990),PTO!A:A,0),1)=HRS!G990,INDEX(PTO!G:G,MATCH(_xlfn.NUMBERVALUE(HRS!C990),PTO!A:A,0),1)),"")</f>
        <v/>
      </c>
    </row>
    <row r="991" spans="19:19" x14ac:dyDescent="0.2">
      <c r="S991" s="2" t="str">
        <f>IF(F991="PTO",IF(INDEX(PTO!F:F,MATCH(_xlfn.NUMBERVALUE(HRS!C991),PTO!A:A,0),1)=HRS!G991,INDEX(PTO!G:G,MATCH(_xlfn.NUMBERVALUE(HRS!C991),PTO!A:A,0),1)),"")</f>
        <v/>
      </c>
    </row>
    <row r="992" spans="19:19" x14ac:dyDescent="0.2">
      <c r="S992" s="2" t="str">
        <f>IF(F992="PTO",IF(INDEX(PTO!F:F,MATCH(_xlfn.NUMBERVALUE(HRS!C992),PTO!A:A,0),1)=HRS!G992,INDEX(PTO!G:G,MATCH(_xlfn.NUMBERVALUE(HRS!C992),PTO!A:A,0),1)),"")</f>
        <v/>
      </c>
    </row>
    <row r="993" spans="19:19" x14ac:dyDescent="0.2">
      <c r="S993" s="2" t="str">
        <f>IF(F993="PTO",IF(INDEX(PTO!F:F,MATCH(_xlfn.NUMBERVALUE(HRS!C993),PTO!A:A,0),1)=HRS!G993,INDEX(PTO!G:G,MATCH(_xlfn.NUMBERVALUE(HRS!C993),PTO!A:A,0),1)),"")</f>
        <v/>
      </c>
    </row>
    <row r="994" spans="19:19" x14ac:dyDescent="0.2">
      <c r="S994" s="2" t="str">
        <f>IF(F994="PTO",IF(INDEX(PTO!F:F,MATCH(_xlfn.NUMBERVALUE(HRS!C994),PTO!A:A,0),1)=HRS!G994,INDEX(PTO!G:G,MATCH(_xlfn.NUMBERVALUE(HRS!C994),PTO!A:A,0),1)),"")</f>
        <v/>
      </c>
    </row>
    <row r="995" spans="19:19" x14ac:dyDescent="0.2">
      <c r="S995" s="2" t="str">
        <f>IF(F995="PTO",IF(INDEX(PTO!F:F,MATCH(_xlfn.NUMBERVALUE(HRS!C995),PTO!A:A,0),1)=HRS!G995,INDEX(PTO!G:G,MATCH(_xlfn.NUMBERVALUE(HRS!C995),PTO!A:A,0),1)),"")</f>
        <v/>
      </c>
    </row>
    <row r="996" spans="19:19" x14ac:dyDescent="0.2">
      <c r="S996" s="2" t="str">
        <f>IF(F996="PTO",IF(INDEX(PTO!F:F,MATCH(_xlfn.NUMBERVALUE(HRS!C996),PTO!A:A,0),1)=HRS!G996,INDEX(PTO!G:G,MATCH(_xlfn.NUMBERVALUE(HRS!C996),PTO!A:A,0),1)),"")</f>
        <v/>
      </c>
    </row>
    <row r="997" spans="19:19" x14ac:dyDescent="0.2">
      <c r="S997" s="2" t="str">
        <f>IF(F997="PTO",IF(INDEX(PTO!F:F,MATCH(_xlfn.NUMBERVALUE(HRS!C997),PTO!A:A,0),1)=HRS!G997,INDEX(PTO!G:G,MATCH(_xlfn.NUMBERVALUE(HRS!C997),PTO!A:A,0),1)),"")</f>
        <v/>
      </c>
    </row>
    <row r="998" spans="19:19" x14ac:dyDescent="0.2">
      <c r="S998" s="2" t="str">
        <f>IF(F998="PTO",IF(INDEX(PTO!F:F,MATCH(_xlfn.NUMBERVALUE(HRS!C998),PTO!A:A,0),1)=HRS!G998,INDEX(PTO!G:G,MATCH(_xlfn.NUMBERVALUE(HRS!C998),PTO!A:A,0),1)),"")</f>
        <v/>
      </c>
    </row>
    <row r="999" spans="19:19" x14ac:dyDescent="0.2">
      <c r="S999" s="2" t="str">
        <f>IF(F999="PTO",IF(INDEX(PTO!F:F,MATCH(_xlfn.NUMBERVALUE(HRS!C999),PTO!A:A,0),1)=HRS!G999,INDEX(PTO!G:G,MATCH(_xlfn.NUMBERVALUE(HRS!C999),PTO!A:A,0),1)),"")</f>
        <v/>
      </c>
    </row>
    <row r="1000" spans="19:19" x14ac:dyDescent="0.2">
      <c r="S1000" s="2" t="str">
        <f>IF(F1000="PTO",IF(INDEX(PTO!F:F,MATCH(_xlfn.NUMBERVALUE(HRS!C1000),PTO!A:A,0),1)=HRS!G1000,INDEX(PTO!G:G,MATCH(_xlfn.NUMBERVALUE(HRS!C1000),PTO!A:A,0),1)),"")</f>
        <v/>
      </c>
    </row>
    <row r="1001" spans="19:19" x14ac:dyDescent="0.2">
      <c r="S1001" s="2" t="str">
        <f>IF(F1001="PTO",IF(INDEX(PTO!F:F,MATCH(_xlfn.NUMBERVALUE(HRS!C1001),PTO!A:A,0),1)=HRS!G1001,INDEX(PTO!G:G,MATCH(_xlfn.NUMBERVALUE(HRS!C1001),PTO!A:A,0),1)),"")</f>
        <v/>
      </c>
    </row>
    <row r="1002" spans="19:19" x14ac:dyDescent="0.2">
      <c r="S1002" s="2" t="str">
        <f>IF(F1002="PTO",IF(INDEX(PTO!F:F,MATCH(_xlfn.NUMBERVALUE(HRS!C1002),PTO!A:A,0),1)=HRS!G1002,INDEX(PTO!G:G,MATCH(_xlfn.NUMBERVALUE(HRS!C1002),PTO!A:A,0),1)),"")</f>
        <v/>
      </c>
    </row>
    <row r="1003" spans="19:19" x14ac:dyDescent="0.2">
      <c r="S1003" s="2" t="str">
        <f>IF(F1003="PTO",IF(INDEX(PTO!F:F,MATCH(_xlfn.NUMBERVALUE(HRS!C1003),PTO!A:A,0),1)=HRS!G1003,INDEX(PTO!G:G,MATCH(_xlfn.NUMBERVALUE(HRS!C1003),PTO!A:A,0),1)),"")</f>
        <v/>
      </c>
    </row>
    <row r="1004" spans="19:19" x14ac:dyDescent="0.2">
      <c r="S1004" s="2" t="str">
        <f>IF(F1004="PTO",IF(INDEX(PTO!F:F,MATCH(_xlfn.NUMBERVALUE(HRS!C1004),PTO!A:A,0),1)=HRS!G1004,INDEX(PTO!G:G,MATCH(_xlfn.NUMBERVALUE(HRS!C1004),PTO!A:A,0),1)),"")</f>
        <v/>
      </c>
    </row>
    <row r="1005" spans="19:19" x14ac:dyDescent="0.2">
      <c r="S1005" s="2" t="str">
        <f>IF(F1005="PTO",IF(INDEX(PTO!F:F,MATCH(_xlfn.NUMBERVALUE(HRS!C1005),PTO!A:A,0),1)=HRS!G1005,INDEX(PTO!G:G,MATCH(_xlfn.NUMBERVALUE(HRS!C1005),PTO!A:A,0),1)),"")</f>
        <v/>
      </c>
    </row>
    <row r="1006" spans="19:19" x14ac:dyDescent="0.2">
      <c r="S1006" s="2" t="str">
        <f>IF(F1006="PTO",IF(INDEX(PTO!F:F,MATCH(_xlfn.NUMBERVALUE(HRS!C1006),PTO!A:A,0),1)=HRS!G1006,INDEX(PTO!G:G,MATCH(_xlfn.NUMBERVALUE(HRS!C1006),PTO!A:A,0),1)),"")</f>
        <v/>
      </c>
    </row>
    <row r="1007" spans="19:19" x14ac:dyDescent="0.2">
      <c r="S1007" s="2" t="str">
        <f>IF(F1007="PTO",IF(INDEX(PTO!F:F,MATCH(_xlfn.NUMBERVALUE(HRS!C1007),PTO!A:A,0),1)=HRS!G1007,INDEX(PTO!G:G,MATCH(_xlfn.NUMBERVALUE(HRS!C1007),PTO!A:A,0),1)),"")</f>
        <v/>
      </c>
    </row>
    <row r="1008" spans="19:19" x14ac:dyDescent="0.2">
      <c r="S1008" s="2" t="str">
        <f>IF(F1008="PTO",IF(INDEX(PTO!F:F,MATCH(_xlfn.NUMBERVALUE(HRS!C1008),PTO!A:A,0),1)=HRS!G1008,INDEX(PTO!G:G,MATCH(_xlfn.NUMBERVALUE(HRS!C1008),PTO!A:A,0),1)),"")</f>
        <v/>
      </c>
    </row>
    <row r="1009" spans="19:19" x14ac:dyDescent="0.2">
      <c r="S1009" s="2" t="str">
        <f>IF(F1009="PTO",IF(INDEX(PTO!F:F,MATCH(_xlfn.NUMBERVALUE(HRS!C1009),PTO!A:A,0),1)=HRS!G1009,INDEX(PTO!G:G,MATCH(_xlfn.NUMBERVALUE(HRS!C1009),PTO!A:A,0),1)),"")</f>
        <v/>
      </c>
    </row>
    <row r="1010" spans="19:19" x14ac:dyDescent="0.2">
      <c r="S1010" s="2" t="str">
        <f>IF(F1010="PTO",IF(INDEX(PTO!F:F,MATCH(_xlfn.NUMBERVALUE(HRS!C1010),PTO!A:A,0),1)=HRS!G1010,INDEX(PTO!G:G,MATCH(_xlfn.NUMBERVALUE(HRS!C1010),PTO!A:A,0),1)),"")</f>
        <v/>
      </c>
    </row>
    <row r="1011" spans="19:19" x14ac:dyDescent="0.2">
      <c r="S1011" s="2" t="str">
        <f>IF(F1011="PTO",IF(INDEX(PTO!F:F,MATCH(_xlfn.NUMBERVALUE(HRS!C1011),PTO!A:A,0),1)=HRS!G1011,INDEX(PTO!G:G,MATCH(_xlfn.NUMBERVALUE(HRS!C1011),PTO!A:A,0),1)),"")</f>
        <v/>
      </c>
    </row>
    <row r="1012" spans="19:19" x14ac:dyDescent="0.2">
      <c r="S1012" s="2" t="str">
        <f>IF(F1012="PTO",IF(INDEX(PTO!F:F,MATCH(_xlfn.NUMBERVALUE(HRS!C1012),PTO!A:A,0),1)=HRS!G1012,INDEX(PTO!G:G,MATCH(_xlfn.NUMBERVALUE(HRS!C1012),PTO!A:A,0),1)),"")</f>
        <v/>
      </c>
    </row>
    <row r="1013" spans="19:19" x14ac:dyDescent="0.2">
      <c r="S1013" s="2" t="str">
        <f>IF(F1013="PTO",IF(INDEX(PTO!F:F,MATCH(_xlfn.NUMBERVALUE(HRS!C1013),PTO!A:A,0),1)=HRS!G1013,INDEX(PTO!G:G,MATCH(_xlfn.NUMBERVALUE(HRS!C1013),PTO!A:A,0),1)),"")</f>
        <v/>
      </c>
    </row>
    <row r="1014" spans="19:19" x14ac:dyDescent="0.2">
      <c r="S1014" s="2" t="str">
        <f>IF(F1014="PTO",IF(INDEX(PTO!F:F,MATCH(_xlfn.NUMBERVALUE(HRS!C1014),PTO!A:A,0),1)=HRS!G1014,INDEX(PTO!G:G,MATCH(_xlfn.NUMBERVALUE(HRS!C1014),PTO!A:A,0),1)),"")</f>
        <v/>
      </c>
    </row>
    <row r="1015" spans="19:19" x14ac:dyDescent="0.2">
      <c r="S1015" s="2" t="str">
        <f>IF(F1015="PTO",IF(INDEX(PTO!F:F,MATCH(_xlfn.NUMBERVALUE(HRS!C1015),PTO!A:A,0),1)=HRS!G1015,INDEX(PTO!G:G,MATCH(_xlfn.NUMBERVALUE(HRS!C1015),PTO!A:A,0),1)),"")</f>
        <v/>
      </c>
    </row>
    <row r="1016" spans="19:19" x14ac:dyDescent="0.2">
      <c r="S1016" s="2" t="str">
        <f>IF(F1016="PTO",IF(INDEX(PTO!F:F,MATCH(_xlfn.NUMBERVALUE(HRS!C1016),PTO!A:A,0),1)=HRS!G1016,INDEX(PTO!G:G,MATCH(_xlfn.NUMBERVALUE(HRS!C1016),PTO!A:A,0),1)),"")</f>
        <v/>
      </c>
    </row>
    <row r="1017" spans="19:19" x14ac:dyDescent="0.2">
      <c r="S1017" s="2" t="str">
        <f>IF(F1017="PTO",IF(INDEX(PTO!F:F,MATCH(_xlfn.NUMBERVALUE(HRS!C1017),PTO!A:A,0),1)=HRS!G1017,INDEX(PTO!G:G,MATCH(_xlfn.NUMBERVALUE(HRS!C1017),PTO!A:A,0),1)),"")</f>
        <v/>
      </c>
    </row>
    <row r="1018" spans="19:19" x14ac:dyDescent="0.2">
      <c r="S1018" s="2" t="str">
        <f>IF(F1018="PTO",IF(INDEX(PTO!F:F,MATCH(_xlfn.NUMBERVALUE(HRS!C1018),PTO!A:A,0),1)=HRS!G1018,INDEX(PTO!G:G,MATCH(_xlfn.NUMBERVALUE(HRS!C1018),PTO!A:A,0),1)),"")</f>
        <v/>
      </c>
    </row>
    <row r="1019" spans="19:19" x14ac:dyDescent="0.2">
      <c r="S1019" s="2" t="str">
        <f>IF(F1019="PTO",IF(INDEX(PTO!F:F,MATCH(_xlfn.NUMBERVALUE(HRS!C1019),PTO!A:A,0),1)=HRS!G1019,INDEX(PTO!G:G,MATCH(_xlfn.NUMBERVALUE(HRS!C1019),PTO!A:A,0),1)),"")</f>
        <v/>
      </c>
    </row>
    <row r="1020" spans="19:19" x14ac:dyDescent="0.2">
      <c r="S1020" s="2" t="str">
        <f>IF(F1020="PTO",IF(INDEX(PTO!F:F,MATCH(_xlfn.NUMBERVALUE(HRS!C1020),PTO!A:A,0),1)=HRS!G1020,INDEX(PTO!G:G,MATCH(_xlfn.NUMBERVALUE(HRS!C1020),PTO!A:A,0),1)),"")</f>
        <v/>
      </c>
    </row>
    <row r="1021" spans="19:19" x14ac:dyDescent="0.2">
      <c r="S1021" s="2" t="str">
        <f>IF(F1021="PTO",IF(INDEX(PTO!F:F,MATCH(_xlfn.NUMBERVALUE(HRS!C1021),PTO!A:A,0),1)=HRS!G1021,INDEX(PTO!G:G,MATCH(_xlfn.NUMBERVALUE(HRS!C1021),PTO!A:A,0),1)),"")</f>
        <v/>
      </c>
    </row>
    <row r="1022" spans="19:19" x14ac:dyDescent="0.2">
      <c r="S1022" s="2" t="str">
        <f>IF(F1022="PTO",IF(INDEX(PTO!F:F,MATCH(_xlfn.NUMBERVALUE(HRS!C1022),PTO!A:A,0),1)=HRS!G1022,INDEX(PTO!G:G,MATCH(_xlfn.NUMBERVALUE(HRS!C1022),PTO!A:A,0),1)),"")</f>
        <v/>
      </c>
    </row>
    <row r="1023" spans="19:19" x14ac:dyDescent="0.2">
      <c r="S1023" s="2" t="str">
        <f>IF(F1023="PTO",IF(INDEX(PTO!F:F,MATCH(_xlfn.NUMBERVALUE(HRS!C1023),PTO!A:A,0),1)=HRS!G1023,INDEX(PTO!G:G,MATCH(_xlfn.NUMBERVALUE(HRS!C1023),PTO!A:A,0),1)),"")</f>
        <v/>
      </c>
    </row>
    <row r="1024" spans="19:19" x14ac:dyDescent="0.2">
      <c r="S1024" s="2" t="str">
        <f>IF(F1024="PTO",IF(INDEX(PTO!F:F,MATCH(_xlfn.NUMBERVALUE(HRS!C1024),PTO!A:A,0),1)=HRS!G1024,INDEX(PTO!G:G,MATCH(_xlfn.NUMBERVALUE(HRS!C1024),PTO!A:A,0),1)),"")</f>
        <v/>
      </c>
    </row>
    <row r="1025" spans="19:19" x14ac:dyDescent="0.2">
      <c r="S1025" s="2" t="str">
        <f>IF(F1025="PTO",IF(INDEX(PTO!F:F,MATCH(_xlfn.NUMBERVALUE(HRS!C1025),PTO!A:A,0),1)=HRS!G1025,INDEX(PTO!G:G,MATCH(_xlfn.NUMBERVALUE(HRS!C1025),PTO!A:A,0),1)),"")</f>
        <v/>
      </c>
    </row>
    <row r="1026" spans="19:19" x14ac:dyDescent="0.2">
      <c r="S1026" s="2" t="str">
        <f>IF(F1026="PTO",IF(INDEX(PTO!F:F,MATCH(_xlfn.NUMBERVALUE(HRS!C1026),PTO!A:A,0),1)=HRS!G1026,INDEX(PTO!G:G,MATCH(_xlfn.NUMBERVALUE(HRS!C1026),PTO!A:A,0),1)),"")</f>
        <v/>
      </c>
    </row>
    <row r="1027" spans="19:19" x14ac:dyDescent="0.2">
      <c r="S1027" s="2" t="str">
        <f>IF(F1027="PTO",IF(INDEX(PTO!F:F,MATCH(_xlfn.NUMBERVALUE(HRS!C1027),PTO!A:A,0),1)=HRS!G1027,INDEX(PTO!G:G,MATCH(_xlfn.NUMBERVALUE(HRS!C1027),PTO!A:A,0),1)),"")</f>
        <v/>
      </c>
    </row>
    <row r="1028" spans="19:19" x14ac:dyDescent="0.2">
      <c r="S1028" s="2" t="str">
        <f>IF(F1028="PTO",IF(INDEX(PTO!F:F,MATCH(_xlfn.NUMBERVALUE(HRS!C1028),PTO!A:A,0),1)=HRS!G1028,INDEX(PTO!G:G,MATCH(_xlfn.NUMBERVALUE(HRS!C1028),PTO!A:A,0),1)),"")</f>
        <v/>
      </c>
    </row>
    <row r="1029" spans="19:19" x14ac:dyDescent="0.2">
      <c r="S1029" s="2" t="str">
        <f>IF(F1029="PTO",IF(INDEX(PTO!F:F,MATCH(_xlfn.NUMBERVALUE(HRS!C1029),PTO!A:A,0),1)=HRS!G1029,INDEX(PTO!G:G,MATCH(_xlfn.NUMBERVALUE(HRS!C1029),PTO!A:A,0),1)),"")</f>
        <v/>
      </c>
    </row>
    <row r="1030" spans="19:19" x14ac:dyDescent="0.2">
      <c r="S1030" s="2" t="str">
        <f>IF(F1030="PTO",IF(INDEX(PTO!F:F,MATCH(_xlfn.NUMBERVALUE(HRS!C1030),PTO!A:A,0),1)=HRS!G1030,INDEX(PTO!G:G,MATCH(_xlfn.NUMBERVALUE(HRS!C1030),PTO!A:A,0),1)),"")</f>
        <v/>
      </c>
    </row>
    <row r="1031" spans="19:19" x14ac:dyDescent="0.2">
      <c r="S1031" s="2" t="str">
        <f>IF(F1031="PTO",IF(INDEX(PTO!F:F,MATCH(_xlfn.NUMBERVALUE(HRS!C1031),PTO!A:A,0),1)=HRS!G1031,INDEX(PTO!G:G,MATCH(_xlfn.NUMBERVALUE(HRS!C1031),PTO!A:A,0),1)),"")</f>
        <v/>
      </c>
    </row>
    <row r="1032" spans="19:19" x14ac:dyDescent="0.2">
      <c r="S1032" s="2" t="str">
        <f>IF(F1032="PTO",IF(INDEX(PTO!F:F,MATCH(_xlfn.NUMBERVALUE(HRS!C1032),PTO!A:A,0),1)=HRS!G1032,INDEX(PTO!G:G,MATCH(_xlfn.NUMBERVALUE(HRS!C1032),PTO!A:A,0),1)),"")</f>
        <v/>
      </c>
    </row>
    <row r="1033" spans="19:19" x14ac:dyDescent="0.2">
      <c r="S1033" s="2" t="str">
        <f>IF(F1033="PTO",IF(INDEX(PTO!F:F,MATCH(_xlfn.NUMBERVALUE(HRS!C1033),PTO!A:A,0),1)=HRS!G1033,INDEX(PTO!G:G,MATCH(_xlfn.NUMBERVALUE(HRS!C1033),PTO!A:A,0),1)),"")</f>
        <v/>
      </c>
    </row>
    <row r="1034" spans="19:19" x14ac:dyDescent="0.2">
      <c r="S1034" s="2" t="str">
        <f>IF(F1034="PTO",IF(INDEX(PTO!F:F,MATCH(_xlfn.NUMBERVALUE(HRS!C1034),PTO!A:A,0),1)=HRS!G1034,INDEX(PTO!G:G,MATCH(_xlfn.NUMBERVALUE(HRS!C1034),PTO!A:A,0),1)),"")</f>
        <v/>
      </c>
    </row>
    <row r="1035" spans="19:19" x14ac:dyDescent="0.2">
      <c r="S1035" s="2" t="str">
        <f>IF(F1035="PTO",IF(INDEX(PTO!F:F,MATCH(_xlfn.NUMBERVALUE(HRS!C1035),PTO!A:A,0),1)=HRS!G1035,INDEX(PTO!G:G,MATCH(_xlfn.NUMBERVALUE(HRS!C1035),PTO!A:A,0),1)),"")</f>
        <v/>
      </c>
    </row>
    <row r="1036" spans="19:19" x14ac:dyDescent="0.2">
      <c r="S1036" s="2" t="str">
        <f>IF(F1036="PTO",IF(INDEX(PTO!F:F,MATCH(_xlfn.NUMBERVALUE(HRS!C1036),PTO!A:A,0),1)=HRS!G1036,INDEX(PTO!G:G,MATCH(_xlfn.NUMBERVALUE(HRS!C1036),PTO!A:A,0),1)),"")</f>
        <v/>
      </c>
    </row>
    <row r="1037" spans="19:19" x14ac:dyDescent="0.2">
      <c r="S1037" s="2" t="str">
        <f>IF(F1037="PTO",IF(INDEX(PTO!F:F,MATCH(_xlfn.NUMBERVALUE(HRS!C1037),PTO!A:A,0),1)=HRS!G1037,INDEX(PTO!G:G,MATCH(_xlfn.NUMBERVALUE(HRS!C1037),PTO!A:A,0),1)),"")</f>
        <v/>
      </c>
    </row>
    <row r="1038" spans="19:19" x14ac:dyDescent="0.2">
      <c r="S1038" s="2" t="str">
        <f>IF(F1038="PTO",IF(INDEX(PTO!F:F,MATCH(_xlfn.NUMBERVALUE(HRS!C1038),PTO!A:A,0),1)=HRS!G1038,INDEX(PTO!G:G,MATCH(_xlfn.NUMBERVALUE(HRS!C1038),PTO!A:A,0),1)),"")</f>
        <v/>
      </c>
    </row>
    <row r="1039" spans="19:19" x14ac:dyDescent="0.2">
      <c r="S1039" s="2" t="str">
        <f>IF(F1039="PTO",IF(INDEX(PTO!F:F,MATCH(_xlfn.NUMBERVALUE(HRS!C1039),PTO!A:A,0),1)=HRS!G1039,INDEX(PTO!G:G,MATCH(_xlfn.NUMBERVALUE(HRS!C1039),PTO!A:A,0),1)),"")</f>
        <v/>
      </c>
    </row>
    <row r="1040" spans="19:19" x14ac:dyDescent="0.2">
      <c r="S1040" s="2" t="str">
        <f>IF(F1040="PTO",IF(INDEX(PTO!F:F,MATCH(_xlfn.NUMBERVALUE(HRS!C1040),PTO!A:A,0),1)=HRS!G1040,INDEX(PTO!G:G,MATCH(_xlfn.NUMBERVALUE(HRS!C1040),PTO!A:A,0),1)),"")</f>
        <v/>
      </c>
    </row>
    <row r="1041" spans="19:19" x14ac:dyDescent="0.2">
      <c r="S1041" s="2" t="str">
        <f>IF(F1041="PTO",IF(INDEX(PTO!F:F,MATCH(_xlfn.NUMBERVALUE(HRS!C1041),PTO!A:A,0),1)=HRS!G1041,INDEX(PTO!G:G,MATCH(_xlfn.NUMBERVALUE(HRS!C1041),PTO!A:A,0),1)),"")</f>
        <v/>
      </c>
    </row>
    <row r="1042" spans="19:19" x14ac:dyDescent="0.2">
      <c r="S1042" s="2" t="str">
        <f>IF(F1042="PTO",IF(INDEX(PTO!F:F,MATCH(_xlfn.NUMBERVALUE(HRS!C1042),PTO!A:A,0),1)=HRS!G1042,INDEX(PTO!G:G,MATCH(_xlfn.NUMBERVALUE(HRS!C1042),PTO!A:A,0),1)),"")</f>
        <v/>
      </c>
    </row>
    <row r="1043" spans="19:19" x14ac:dyDescent="0.2">
      <c r="S1043" s="2" t="str">
        <f>IF(F1043="PTO",IF(INDEX(PTO!F:F,MATCH(_xlfn.NUMBERVALUE(HRS!C1043),PTO!A:A,0),1)=HRS!G1043,INDEX(PTO!G:G,MATCH(_xlfn.NUMBERVALUE(HRS!C1043),PTO!A:A,0),1)),"")</f>
        <v/>
      </c>
    </row>
    <row r="1044" spans="19:19" x14ac:dyDescent="0.2">
      <c r="S1044" s="2" t="str">
        <f>IF(F1044="PTO",IF(INDEX(PTO!F:F,MATCH(_xlfn.NUMBERVALUE(HRS!C1044),PTO!A:A,0),1)=HRS!G1044,INDEX(PTO!G:G,MATCH(_xlfn.NUMBERVALUE(HRS!C1044),PTO!A:A,0),1)),"")</f>
        <v/>
      </c>
    </row>
    <row r="1045" spans="19:19" x14ac:dyDescent="0.2">
      <c r="S1045" s="2" t="str">
        <f>IF(F1045="PTO",IF(INDEX(PTO!F:F,MATCH(_xlfn.NUMBERVALUE(HRS!C1045),PTO!A:A,0),1)=HRS!G1045,INDEX(PTO!G:G,MATCH(_xlfn.NUMBERVALUE(HRS!C1045),PTO!A:A,0),1)),"")</f>
        <v/>
      </c>
    </row>
    <row r="1046" spans="19:19" x14ac:dyDescent="0.2">
      <c r="S1046" s="2" t="str">
        <f>IF(F1046="PTO",IF(INDEX(PTO!F:F,MATCH(_xlfn.NUMBERVALUE(HRS!C1046),PTO!A:A,0),1)=HRS!G1046,INDEX(PTO!G:G,MATCH(_xlfn.NUMBERVALUE(HRS!C1046),PTO!A:A,0),1)),"")</f>
        <v/>
      </c>
    </row>
    <row r="1047" spans="19:19" x14ac:dyDescent="0.2">
      <c r="S1047" s="2" t="str">
        <f>IF(F1047="PTO",IF(INDEX(PTO!F:F,MATCH(_xlfn.NUMBERVALUE(HRS!C1047),PTO!A:A,0),1)=HRS!G1047,INDEX(PTO!G:G,MATCH(_xlfn.NUMBERVALUE(HRS!C1047),PTO!A:A,0),1)),"")</f>
        <v/>
      </c>
    </row>
    <row r="1048" spans="19:19" x14ac:dyDescent="0.2">
      <c r="S1048" s="2" t="str">
        <f>IF(F1048="PTO",IF(INDEX(PTO!F:F,MATCH(_xlfn.NUMBERVALUE(HRS!C1048),PTO!A:A,0),1)=HRS!G1048,INDEX(PTO!G:G,MATCH(_xlfn.NUMBERVALUE(HRS!C1048),PTO!A:A,0),1)),"")</f>
        <v/>
      </c>
    </row>
    <row r="1049" spans="19:19" x14ac:dyDescent="0.2">
      <c r="S1049" s="2" t="str">
        <f>IF(F1049="PTO",IF(INDEX(PTO!F:F,MATCH(_xlfn.NUMBERVALUE(HRS!C1049),PTO!A:A,0),1)=HRS!G1049,INDEX(PTO!G:G,MATCH(_xlfn.NUMBERVALUE(HRS!C1049),PTO!A:A,0),1)),"")</f>
        <v/>
      </c>
    </row>
    <row r="1050" spans="19:19" x14ac:dyDescent="0.2">
      <c r="S1050" s="2" t="str">
        <f>IF(F1050="PTO",IF(INDEX(PTO!F:F,MATCH(_xlfn.NUMBERVALUE(HRS!C1050),PTO!A:A,0),1)=HRS!G1050,INDEX(PTO!G:G,MATCH(_xlfn.NUMBERVALUE(HRS!C1050),PTO!A:A,0),1)),"")</f>
        <v/>
      </c>
    </row>
    <row r="1051" spans="19:19" x14ac:dyDescent="0.2">
      <c r="S1051" s="2" t="str">
        <f>IF(F1051="PTO",IF(INDEX(PTO!F:F,MATCH(_xlfn.NUMBERVALUE(HRS!C1051),PTO!A:A,0),1)=HRS!G1051,INDEX(PTO!G:G,MATCH(_xlfn.NUMBERVALUE(HRS!C1051),PTO!A:A,0),1)),"")</f>
        <v/>
      </c>
    </row>
    <row r="1052" spans="19:19" x14ac:dyDescent="0.2">
      <c r="S1052" s="2" t="str">
        <f>IF(F1052="PTO",IF(INDEX(PTO!F:F,MATCH(_xlfn.NUMBERVALUE(HRS!C1052),PTO!A:A,0),1)=HRS!G1052,INDEX(PTO!G:G,MATCH(_xlfn.NUMBERVALUE(HRS!C1052),PTO!A:A,0),1)),"")</f>
        <v/>
      </c>
    </row>
    <row r="1053" spans="19:19" x14ac:dyDescent="0.2">
      <c r="S1053" s="2" t="str">
        <f>IF(F1053="PTO",IF(INDEX(PTO!F:F,MATCH(_xlfn.NUMBERVALUE(HRS!C1053),PTO!A:A,0),1)=HRS!G1053,INDEX(PTO!G:G,MATCH(_xlfn.NUMBERVALUE(HRS!C1053),PTO!A:A,0),1)),"")</f>
        <v/>
      </c>
    </row>
    <row r="1054" spans="19:19" x14ac:dyDescent="0.2">
      <c r="S1054" s="2" t="str">
        <f>IF(F1054="PTO",IF(INDEX(PTO!F:F,MATCH(_xlfn.NUMBERVALUE(HRS!C1054),PTO!A:A,0),1)=HRS!G1054,INDEX(PTO!G:G,MATCH(_xlfn.NUMBERVALUE(HRS!C1054),PTO!A:A,0),1)),"")</f>
        <v/>
      </c>
    </row>
    <row r="1055" spans="19:19" x14ac:dyDescent="0.2">
      <c r="S1055" s="2" t="str">
        <f>IF(F1055="PTO",IF(INDEX(PTO!F:F,MATCH(_xlfn.NUMBERVALUE(HRS!C1055),PTO!A:A,0),1)=HRS!G1055,INDEX(PTO!G:G,MATCH(_xlfn.NUMBERVALUE(HRS!C1055),PTO!A:A,0),1)),"")</f>
        <v/>
      </c>
    </row>
    <row r="1056" spans="19:19" x14ac:dyDescent="0.2">
      <c r="S1056" s="2" t="str">
        <f>IF(F1056="PTO",IF(INDEX(PTO!F:F,MATCH(_xlfn.NUMBERVALUE(HRS!C1056),PTO!A:A,0),1)=HRS!G1056,INDEX(PTO!G:G,MATCH(_xlfn.NUMBERVALUE(HRS!C1056),PTO!A:A,0),1)),"")</f>
        <v/>
      </c>
    </row>
    <row r="1057" spans="19:19" x14ac:dyDescent="0.2">
      <c r="S1057" s="2" t="str">
        <f>IF(F1057="PTO",IF(INDEX(PTO!F:F,MATCH(_xlfn.NUMBERVALUE(HRS!C1057),PTO!A:A,0),1)=HRS!G1057,INDEX(PTO!G:G,MATCH(_xlfn.NUMBERVALUE(HRS!C1057),PTO!A:A,0),1)),"")</f>
        <v/>
      </c>
    </row>
    <row r="1058" spans="19:19" x14ac:dyDescent="0.2">
      <c r="S1058" s="2" t="str">
        <f>IF(F1058="PTO",IF(INDEX(PTO!F:F,MATCH(_xlfn.NUMBERVALUE(HRS!C1058),PTO!A:A,0),1)=HRS!G1058,INDEX(PTO!G:G,MATCH(_xlfn.NUMBERVALUE(HRS!C1058),PTO!A:A,0),1)),"")</f>
        <v/>
      </c>
    </row>
    <row r="1059" spans="19:19" x14ac:dyDescent="0.2">
      <c r="S1059" s="2" t="str">
        <f>IF(F1059="PTO",IF(INDEX(PTO!F:F,MATCH(_xlfn.NUMBERVALUE(HRS!C1059),PTO!A:A,0),1)=HRS!G1059,INDEX(PTO!G:G,MATCH(_xlfn.NUMBERVALUE(HRS!C1059),PTO!A:A,0),1)),"")</f>
        <v/>
      </c>
    </row>
    <row r="1060" spans="19:19" x14ac:dyDescent="0.2">
      <c r="S1060" s="2" t="str">
        <f>IF(F1060="PTO",IF(INDEX(PTO!F:F,MATCH(_xlfn.NUMBERVALUE(HRS!C1060),PTO!A:A,0),1)=HRS!G1060,INDEX(PTO!G:G,MATCH(_xlfn.NUMBERVALUE(HRS!C1060),PTO!A:A,0),1)),"")</f>
        <v/>
      </c>
    </row>
    <row r="1061" spans="19:19" x14ac:dyDescent="0.2">
      <c r="S1061" s="2" t="str">
        <f>IF(F1061="PTO",IF(INDEX(PTO!F:F,MATCH(_xlfn.NUMBERVALUE(HRS!C1061),PTO!A:A,0),1)=HRS!G1061,INDEX(PTO!G:G,MATCH(_xlfn.NUMBERVALUE(HRS!C1061),PTO!A:A,0),1)),"")</f>
        <v/>
      </c>
    </row>
    <row r="1062" spans="19:19" x14ac:dyDescent="0.2">
      <c r="S1062" s="2" t="str">
        <f>IF(F1062="PTO",IF(INDEX(PTO!F:F,MATCH(_xlfn.NUMBERVALUE(HRS!C1062),PTO!A:A,0),1)=HRS!G1062,INDEX(PTO!G:G,MATCH(_xlfn.NUMBERVALUE(HRS!C1062),PTO!A:A,0),1)),"")</f>
        <v/>
      </c>
    </row>
    <row r="1063" spans="19:19" x14ac:dyDescent="0.2">
      <c r="S1063" s="2" t="str">
        <f>IF(F1063="PTO",IF(INDEX(PTO!F:F,MATCH(_xlfn.NUMBERVALUE(HRS!C1063),PTO!A:A,0),1)=HRS!G1063,INDEX(PTO!G:G,MATCH(_xlfn.NUMBERVALUE(HRS!C1063),PTO!A:A,0),1)),"")</f>
        <v/>
      </c>
    </row>
    <row r="1064" spans="19:19" x14ac:dyDescent="0.2">
      <c r="S1064" s="2" t="str">
        <f>IF(F1064="PTO",IF(INDEX(PTO!F:F,MATCH(_xlfn.NUMBERVALUE(HRS!C1064),PTO!A:A,0),1)=HRS!G1064,INDEX(PTO!G:G,MATCH(_xlfn.NUMBERVALUE(HRS!C1064),PTO!A:A,0),1)),"")</f>
        <v/>
      </c>
    </row>
    <row r="1065" spans="19:19" x14ac:dyDescent="0.2">
      <c r="S1065" s="2" t="str">
        <f>IF(F1065="PTO",IF(INDEX(PTO!F:F,MATCH(_xlfn.NUMBERVALUE(HRS!C1065),PTO!A:A,0),1)=HRS!G1065,INDEX(PTO!G:G,MATCH(_xlfn.NUMBERVALUE(HRS!C1065),PTO!A:A,0),1)),"")</f>
        <v/>
      </c>
    </row>
    <row r="1066" spans="19:19" x14ac:dyDescent="0.2">
      <c r="S1066" s="2" t="str">
        <f>IF(F1066="PTO",IF(INDEX(PTO!F:F,MATCH(_xlfn.NUMBERVALUE(HRS!C1066),PTO!A:A,0),1)=HRS!G1066,INDEX(PTO!G:G,MATCH(_xlfn.NUMBERVALUE(HRS!C1066),PTO!A:A,0),1)),"")</f>
        <v/>
      </c>
    </row>
    <row r="1067" spans="19:19" x14ac:dyDescent="0.2">
      <c r="S1067" s="2" t="str">
        <f>IF(F1067="PTO",IF(INDEX(PTO!F:F,MATCH(_xlfn.NUMBERVALUE(HRS!C1067),PTO!A:A,0),1)=HRS!G1067,INDEX(PTO!G:G,MATCH(_xlfn.NUMBERVALUE(HRS!C1067),PTO!A:A,0),1)),"")</f>
        <v/>
      </c>
    </row>
    <row r="1068" spans="19:19" x14ac:dyDescent="0.2">
      <c r="S1068" s="2" t="str">
        <f>IF(F1068="PTO",IF(INDEX(PTO!F:F,MATCH(_xlfn.NUMBERVALUE(HRS!C1068),PTO!A:A,0),1)=HRS!G1068,INDEX(PTO!G:G,MATCH(_xlfn.NUMBERVALUE(HRS!C1068),PTO!A:A,0),1)),"")</f>
        <v/>
      </c>
    </row>
    <row r="1069" spans="19:19" x14ac:dyDescent="0.2">
      <c r="S1069" s="2" t="str">
        <f>IF(F1069="PTO",IF(INDEX(PTO!F:F,MATCH(_xlfn.NUMBERVALUE(HRS!C1069),PTO!A:A,0),1)=HRS!G1069,INDEX(PTO!G:G,MATCH(_xlfn.NUMBERVALUE(HRS!C1069),PTO!A:A,0),1)),"")</f>
        <v/>
      </c>
    </row>
    <row r="1070" spans="19:19" x14ac:dyDescent="0.2">
      <c r="S1070" s="2" t="str">
        <f>IF(F1070="PTO",IF(INDEX(PTO!F:F,MATCH(_xlfn.NUMBERVALUE(HRS!C1070),PTO!A:A,0),1)=HRS!G1070,INDEX(PTO!G:G,MATCH(_xlfn.NUMBERVALUE(HRS!C1070),PTO!A:A,0),1)),"")</f>
        <v/>
      </c>
    </row>
    <row r="1071" spans="19:19" x14ac:dyDescent="0.2">
      <c r="S1071" s="2" t="str">
        <f>IF(F1071="PTO",IF(INDEX(PTO!F:F,MATCH(_xlfn.NUMBERVALUE(HRS!C1071),PTO!A:A,0),1)=HRS!G1071,INDEX(PTO!G:G,MATCH(_xlfn.NUMBERVALUE(HRS!C1071),PTO!A:A,0),1)),"")</f>
        <v/>
      </c>
    </row>
    <row r="1072" spans="19:19" x14ac:dyDescent="0.2">
      <c r="S1072" s="2" t="str">
        <f>IF(F1072="PTO",IF(INDEX(PTO!F:F,MATCH(_xlfn.NUMBERVALUE(HRS!C1072),PTO!A:A,0),1)=HRS!G1072,INDEX(PTO!G:G,MATCH(_xlfn.NUMBERVALUE(HRS!C1072),PTO!A:A,0),1)),"")</f>
        <v/>
      </c>
    </row>
    <row r="1073" spans="19:19" x14ac:dyDescent="0.2">
      <c r="S1073" s="2" t="str">
        <f>IF(F1073="PTO",IF(INDEX(PTO!F:F,MATCH(_xlfn.NUMBERVALUE(HRS!C1073),PTO!A:A,0),1)=HRS!G1073,INDEX(PTO!G:G,MATCH(_xlfn.NUMBERVALUE(HRS!C1073),PTO!A:A,0),1)),"")</f>
        <v/>
      </c>
    </row>
    <row r="1074" spans="19:19" x14ac:dyDescent="0.2">
      <c r="S1074" s="2" t="str">
        <f>IF(F1074="PTO",IF(INDEX(PTO!F:F,MATCH(_xlfn.NUMBERVALUE(HRS!C1074),PTO!A:A,0),1)=HRS!G1074,INDEX(PTO!G:G,MATCH(_xlfn.NUMBERVALUE(HRS!C1074),PTO!A:A,0),1)),"")</f>
        <v/>
      </c>
    </row>
    <row r="1075" spans="19:19" x14ac:dyDescent="0.2">
      <c r="S1075" s="2" t="str">
        <f>IF(F1075="PTO",IF(INDEX(PTO!F:F,MATCH(_xlfn.NUMBERVALUE(HRS!C1075),PTO!A:A,0),1)=HRS!G1075,INDEX(PTO!G:G,MATCH(_xlfn.NUMBERVALUE(HRS!C1075),PTO!A:A,0),1)),"")</f>
        <v/>
      </c>
    </row>
    <row r="1076" spans="19:19" x14ac:dyDescent="0.2">
      <c r="S1076" s="2" t="str">
        <f>IF(F1076="PTO",IF(INDEX(PTO!F:F,MATCH(_xlfn.NUMBERVALUE(HRS!C1076),PTO!A:A,0),1)=HRS!G1076,INDEX(PTO!G:G,MATCH(_xlfn.NUMBERVALUE(HRS!C1076),PTO!A:A,0),1)),"")</f>
        <v/>
      </c>
    </row>
    <row r="1077" spans="19:19" x14ac:dyDescent="0.2">
      <c r="S1077" s="2" t="str">
        <f>IF(F1077="PTO",IF(INDEX(PTO!F:F,MATCH(_xlfn.NUMBERVALUE(HRS!C1077),PTO!A:A,0),1)=HRS!G1077,INDEX(PTO!G:G,MATCH(_xlfn.NUMBERVALUE(HRS!C1077),PTO!A:A,0),1)),"")</f>
        <v/>
      </c>
    </row>
    <row r="1078" spans="19:19" x14ac:dyDescent="0.2">
      <c r="S1078" s="2" t="str">
        <f>IF(F1078="PTO",IF(INDEX(PTO!F:F,MATCH(_xlfn.NUMBERVALUE(HRS!C1078),PTO!A:A,0),1)=HRS!G1078,INDEX(PTO!G:G,MATCH(_xlfn.NUMBERVALUE(HRS!C1078),PTO!A:A,0),1)),"")</f>
        <v/>
      </c>
    </row>
    <row r="1079" spans="19:19" x14ac:dyDescent="0.2">
      <c r="S1079" s="2" t="str">
        <f>IF(F1079="PTO",IF(INDEX(PTO!F:F,MATCH(_xlfn.NUMBERVALUE(HRS!C1079),PTO!A:A,0),1)=HRS!G1079,INDEX(PTO!G:G,MATCH(_xlfn.NUMBERVALUE(HRS!C1079),PTO!A:A,0),1)),"")</f>
        <v/>
      </c>
    </row>
    <row r="1080" spans="19:19" x14ac:dyDescent="0.2">
      <c r="S1080" s="2" t="str">
        <f>IF(F1080="PTO",IF(INDEX(PTO!F:F,MATCH(_xlfn.NUMBERVALUE(HRS!C1080),PTO!A:A,0),1)=HRS!G1080,INDEX(PTO!G:G,MATCH(_xlfn.NUMBERVALUE(HRS!C1080),PTO!A:A,0),1)),"")</f>
        <v/>
      </c>
    </row>
    <row r="1081" spans="19:19" x14ac:dyDescent="0.2">
      <c r="S1081" s="2" t="str">
        <f>IF(F1081="PTO",IF(INDEX(PTO!F:F,MATCH(_xlfn.NUMBERVALUE(HRS!C1081),PTO!A:A,0),1)=HRS!G1081,INDEX(PTO!G:G,MATCH(_xlfn.NUMBERVALUE(HRS!C1081),PTO!A:A,0),1)),"")</f>
        <v/>
      </c>
    </row>
    <row r="1082" spans="19:19" x14ac:dyDescent="0.2">
      <c r="S1082" s="2" t="str">
        <f>IF(F1082="PTO",IF(INDEX(PTO!F:F,MATCH(_xlfn.NUMBERVALUE(HRS!C1082),PTO!A:A,0),1)=HRS!G1082,INDEX(PTO!G:G,MATCH(_xlfn.NUMBERVALUE(HRS!C1082),PTO!A:A,0),1)),"")</f>
        <v/>
      </c>
    </row>
    <row r="1083" spans="19:19" x14ac:dyDescent="0.2">
      <c r="S1083" s="2" t="str">
        <f>IF(F1083="PTO",IF(INDEX(PTO!F:F,MATCH(_xlfn.NUMBERVALUE(HRS!C1083),PTO!A:A,0),1)=HRS!G1083,INDEX(PTO!G:G,MATCH(_xlfn.NUMBERVALUE(HRS!C1083),PTO!A:A,0),1)),"")</f>
        <v/>
      </c>
    </row>
    <row r="1084" spans="19:19" x14ac:dyDescent="0.2">
      <c r="S1084" s="2" t="str">
        <f>IF(F1084="PTO",IF(INDEX(PTO!F:F,MATCH(_xlfn.NUMBERVALUE(HRS!C1084),PTO!A:A,0),1)=HRS!G1084,INDEX(PTO!G:G,MATCH(_xlfn.NUMBERVALUE(HRS!C1084),PTO!A:A,0),1)),"")</f>
        <v/>
      </c>
    </row>
    <row r="1085" spans="19:19" x14ac:dyDescent="0.2">
      <c r="S1085" s="2" t="str">
        <f>IF(F1085="PTO",IF(INDEX(PTO!F:F,MATCH(_xlfn.NUMBERVALUE(HRS!C1085),PTO!A:A,0),1)=HRS!G1085,INDEX(PTO!G:G,MATCH(_xlfn.NUMBERVALUE(HRS!C1085),PTO!A:A,0),1)),"")</f>
        <v/>
      </c>
    </row>
    <row r="1086" spans="19:19" x14ac:dyDescent="0.2">
      <c r="S1086" s="2" t="str">
        <f>IF(F1086="PTO",IF(INDEX(PTO!F:F,MATCH(_xlfn.NUMBERVALUE(HRS!C1086),PTO!A:A,0),1)=HRS!G1086,INDEX(PTO!G:G,MATCH(_xlfn.NUMBERVALUE(HRS!C1086),PTO!A:A,0),1)),"")</f>
        <v/>
      </c>
    </row>
    <row r="1087" spans="19:19" x14ac:dyDescent="0.2">
      <c r="S1087" s="2" t="str">
        <f>IF(F1087="PTO",IF(INDEX(PTO!F:F,MATCH(_xlfn.NUMBERVALUE(HRS!C1087),PTO!A:A,0),1)=HRS!G1087,INDEX(PTO!G:G,MATCH(_xlfn.NUMBERVALUE(HRS!C1087),PTO!A:A,0),1)),"")</f>
        <v/>
      </c>
    </row>
    <row r="1088" spans="19:19" x14ac:dyDescent="0.2">
      <c r="S1088" s="2" t="str">
        <f>IF(F1088="PTO",IF(INDEX(PTO!F:F,MATCH(_xlfn.NUMBERVALUE(HRS!C1088),PTO!A:A,0),1)=HRS!G1088,INDEX(PTO!G:G,MATCH(_xlfn.NUMBERVALUE(HRS!C1088),PTO!A:A,0),1)),"")</f>
        <v/>
      </c>
    </row>
    <row r="1089" spans="19:19" x14ac:dyDescent="0.2">
      <c r="S1089" s="2" t="str">
        <f>IF(F1089="PTO",IF(INDEX(PTO!F:F,MATCH(_xlfn.NUMBERVALUE(HRS!C1089),PTO!A:A,0),1)=HRS!G1089,INDEX(PTO!G:G,MATCH(_xlfn.NUMBERVALUE(HRS!C1089),PTO!A:A,0),1)),"")</f>
        <v/>
      </c>
    </row>
    <row r="1090" spans="19:19" x14ac:dyDescent="0.2">
      <c r="S1090" s="2" t="str">
        <f>IF(F1090="PTO",IF(INDEX(PTO!F:F,MATCH(_xlfn.NUMBERVALUE(HRS!C1090),PTO!A:A,0),1)=HRS!G1090,INDEX(PTO!G:G,MATCH(_xlfn.NUMBERVALUE(HRS!C1090),PTO!A:A,0),1)),"")</f>
        <v/>
      </c>
    </row>
    <row r="1091" spans="19:19" x14ac:dyDescent="0.2">
      <c r="S1091" s="2" t="str">
        <f>IF(F1091="PTO",IF(INDEX(PTO!F:F,MATCH(_xlfn.NUMBERVALUE(HRS!C1091),PTO!A:A,0),1)=HRS!G1091,INDEX(PTO!G:G,MATCH(_xlfn.NUMBERVALUE(HRS!C1091),PTO!A:A,0),1)),"")</f>
        <v/>
      </c>
    </row>
    <row r="1092" spans="19:19" x14ac:dyDescent="0.2">
      <c r="S1092" s="2" t="str">
        <f>IF(F1092="PTO",IF(INDEX(PTO!F:F,MATCH(_xlfn.NUMBERVALUE(HRS!C1092),PTO!A:A,0),1)=HRS!G1092,INDEX(PTO!G:G,MATCH(_xlfn.NUMBERVALUE(HRS!C1092),PTO!A:A,0),1)),"")</f>
        <v/>
      </c>
    </row>
    <row r="1093" spans="19:19" x14ac:dyDescent="0.2">
      <c r="S1093" s="2" t="str">
        <f>IF(F1093="PTO",IF(INDEX(PTO!F:F,MATCH(_xlfn.NUMBERVALUE(HRS!C1093),PTO!A:A,0),1)=HRS!G1093,INDEX(PTO!G:G,MATCH(_xlfn.NUMBERVALUE(HRS!C1093),PTO!A:A,0),1)),"")</f>
        <v/>
      </c>
    </row>
    <row r="1094" spans="19:19" x14ac:dyDescent="0.2">
      <c r="S1094" s="2" t="str">
        <f>IF(F1094="PTO",IF(INDEX(PTO!F:F,MATCH(_xlfn.NUMBERVALUE(HRS!C1094),PTO!A:A,0),1)=HRS!G1094,INDEX(PTO!G:G,MATCH(_xlfn.NUMBERVALUE(HRS!C1094),PTO!A:A,0),1)),"")</f>
        <v/>
      </c>
    </row>
    <row r="1095" spans="19:19" x14ac:dyDescent="0.2">
      <c r="S1095" s="2" t="str">
        <f>IF(F1095="PTO",IF(INDEX(PTO!F:F,MATCH(_xlfn.NUMBERVALUE(HRS!C1095),PTO!A:A,0),1)=HRS!G1095,INDEX(PTO!G:G,MATCH(_xlfn.NUMBERVALUE(HRS!C1095),PTO!A:A,0),1)),"")</f>
        <v/>
      </c>
    </row>
    <row r="1096" spans="19:19" x14ac:dyDescent="0.2">
      <c r="S1096" s="2" t="str">
        <f>IF(F1096="PTO",IF(INDEX(PTO!F:F,MATCH(_xlfn.NUMBERVALUE(HRS!C1096),PTO!A:A,0),1)=HRS!G1096,INDEX(PTO!G:G,MATCH(_xlfn.NUMBERVALUE(HRS!C1096),PTO!A:A,0),1)),"")</f>
        <v/>
      </c>
    </row>
    <row r="1097" spans="19:19" x14ac:dyDescent="0.2">
      <c r="S1097" s="2" t="str">
        <f>IF(F1097="PTO",IF(INDEX(PTO!F:F,MATCH(_xlfn.NUMBERVALUE(HRS!C1097),PTO!A:A,0),1)=HRS!G1097,INDEX(PTO!G:G,MATCH(_xlfn.NUMBERVALUE(HRS!C1097),PTO!A:A,0),1)),"")</f>
        <v/>
      </c>
    </row>
    <row r="1098" spans="19:19" x14ac:dyDescent="0.2">
      <c r="S1098" s="2" t="str">
        <f>IF(F1098="PTO",IF(INDEX(PTO!F:F,MATCH(_xlfn.NUMBERVALUE(HRS!C1098),PTO!A:A,0),1)=HRS!G1098,INDEX(PTO!G:G,MATCH(_xlfn.NUMBERVALUE(HRS!C1098),PTO!A:A,0),1)),"")</f>
        <v/>
      </c>
    </row>
    <row r="1099" spans="19:19" x14ac:dyDescent="0.2">
      <c r="S1099" s="2" t="str">
        <f>IF(F1099="PTO",IF(INDEX(PTO!F:F,MATCH(_xlfn.NUMBERVALUE(HRS!C1099),PTO!A:A,0),1)=HRS!G1099,INDEX(PTO!G:G,MATCH(_xlfn.NUMBERVALUE(HRS!C1099),PTO!A:A,0),1)),"")</f>
        <v/>
      </c>
    </row>
    <row r="1100" spans="19:19" x14ac:dyDescent="0.2">
      <c r="S1100" s="2" t="str">
        <f>IF(F1100="PTO",IF(INDEX(PTO!F:F,MATCH(_xlfn.NUMBERVALUE(HRS!C1100),PTO!A:A,0),1)=HRS!G1100,INDEX(PTO!G:G,MATCH(_xlfn.NUMBERVALUE(HRS!C1100),PTO!A:A,0),1)),"")</f>
        <v/>
      </c>
    </row>
    <row r="1101" spans="19:19" x14ac:dyDescent="0.2">
      <c r="S1101" s="2" t="str">
        <f>IF(F1101="PTO",IF(INDEX(PTO!F:F,MATCH(_xlfn.NUMBERVALUE(HRS!C1101),PTO!A:A,0),1)=HRS!G1101,INDEX(PTO!G:G,MATCH(_xlfn.NUMBERVALUE(HRS!C1101),PTO!A:A,0),1)),"")</f>
        <v/>
      </c>
    </row>
    <row r="1102" spans="19:19" x14ac:dyDescent="0.2">
      <c r="S1102" s="2" t="str">
        <f>IF(F1102="PTO",IF(INDEX(PTO!F:F,MATCH(_xlfn.NUMBERVALUE(HRS!C1102),PTO!A:A,0),1)=HRS!G1102,INDEX(PTO!G:G,MATCH(_xlfn.NUMBERVALUE(HRS!C1102),PTO!A:A,0),1)),"")</f>
        <v/>
      </c>
    </row>
    <row r="1103" spans="19:19" x14ac:dyDescent="0.2">
      <c r="S1103" s="2" t="str">
        <f>IF(F1103="PTO",IF(INDEX(PTO!F:F,MATCH(_xlfn.NUMBERVALUE(HRS!C1103),PTO!A:A,0),1)=HRS!G1103,INDEX(PTO!G:G,MATCH(_xlfn.NUMBERVALUE(HRS!C1103),PTO!A:A,0),1)),"")</f>
        <v/>
      </c>
    </row>
    <row r="1104" spans="19:19" x14ac:dyDescent="0.2">
      <c r="S1104" s="2" t="str">
        <f>IF(F1104="PTO",IF(INDEX(PTO!F:F,MATCH(_xlfn.NUMBERVALUE(HRS!C1104),PTO!A:A,0),1)=HRS!G1104,INDEX(PTO!G:G,MATCH(_xlfn.NUMBERVALUE(HRS!C1104),PTO!A:A,0),1)),"")</f>
        <v/>
      </c>
    </row>
    <row r="1105" spans="19:19" x14ac:dyDescent="0.2">
      <c r="S1105" s="2" t="str">
        <f>IF(F1105="PTO",IF(INDEX(PTO!F:F,MATCH(_xlfn.NUMBERVALUE(HRS!C1105),PTO!A:A,0),1)=HRS!G1105,INDEX(PTO!G:G,MATCH(_xlfn.NUMBERVALUE(HRS!C1105),PTO!A:A,0),1)),"")</f>
        <v/>
      </c>
    </row>
    <row r="1106" spans="19:19" x14ac:dyDescent="0.2">
      <c r="S1106" s="2" t="str">
        <f>IF(F1106="PTO",IF(INDEX(PTO!F:F,MATCH(_xlfn.NUMBERVALUE(HRS!C1106),PTO!A:A,0),1)=HRS!G1106,INDEX(PTO!G:G,MATCH(_xlfn.NUMBERVALUE(HRS!C1106),PTO!A:A,0),1)),"")</f>
        <v/>
      </c>
    </row>
    <row r="1107" spans="19:19" x14ac:dyDescent="0.2">
      <c r="S1107" s="2" t="str">
        <f>IF(F1107="PTO",IF(INDEX(PTO!F:F,MATCH(_xlfn.NUMBERVALUE(HRS!C1107),PTO!A:A,0),1)=HRS!G1107,INDEX(PTO!G:G,MATCH(_xlfn.NUMBERVALUE(HRS!C1107),PTO!A:A,0),1)),"")</f>
        <v/>
      </c>
    </row>
    <row r="1108" spans="19:19" x14ac:dyDescent="0.2">
      <c r="S1108" s="2" t="str">
        <f>IF(F1108="PTO",IF(INDEX(PTO!F:F,MATCH(_xlfn.NUMBERVALUE(HRS!C1108),PTO!A:A,0),1)=HRS!G1108,INDEX(PTO!G:G,MATCH(_xlfn.NUMBERVALUE(HRS!C1108),PTO!A:A,0),1)),"")</f>
        <v/>
      </c>
    </row>
    <row r="1109" spans="19:19" x14ac:dyDescent="0.2">
      <c r="S1109" s="2" t="str">
        <f>IF(F1109="PTO",IF(INDEX(PTO!F:F,MATCH(_xlfn.NUMBERVALUE(HRS!C1109),PTO!A:A,0),1)=HRS!G1109,INDEX(PTO!G:G,MATCH(_xlfn.NUMBERVALUE(HRS!C1109),PTO!A:A,0),1)),"")</f>
        <v/>
      </c>
    </row>
    <row r="1110" spans="19:19" x14ac:dyDescent="0.2">
      <c r="S1110" s="2" t="str">
        <f>IF(F1110="PTO",IF(INDEX(PTO!F:F,MATCH(_xlfn.NUMBERVALUE(HRS!C1110),PTO!A:A,0),1)=HRS!G1110,INDEX(PTO!G:G,MATCH(_xlfn.NUMBERVALUE(HRS!C1110),PTO!A:A,0),1)),"")</f>
        <v/>
      </c>
    </row>
    <row r="1111" spans="19:19" x14ac:dyDescent="0.2">
      <c r="S1111" s="2" t="str">
        <f>IF(F1111="PTO",IF(INDEX(PTO!F:F,MATCH(_xlfn.NUMBERVALUE(HRS!C1111),PTO!A:A,0),1)=HRS!G1111,INDEX(PTO!G:G,MATCH(_xlfn.NUMBERVALUE(HRS!C1111),PTO!A:A,0),1)),"")</f>
        <v/>
      </c>
    </row>
    <row r="1112" spans="19:19" x14ac:dyDescent="0.2">
      <c r="S1112" s="2" t="str">
        <f>IF(F1112="PTO",IF(INDEX(PTO!F:F,MATCH(_xlfn.NUMBERVALUE(HRS!C1112),PTO!A:A,0),1)=HRS!G1112,INDEX(PTO!G:G,MATCH(_xlfn.NUMBERVALUE(HRS!C1112),PTO!A:A,0),1)),"")</f>
        <v/>
      </c>
    </row>
    <row r="1113" spans="19:19" x14ac:dyDescent="0.2">
      <c r="S1113" s="2" t="str">
        <f>IF(F1113="PTO",IF(INDEX(PTO!F:F,MATCH(_xlfn.NUMBERVALUE(HRS!C1113),PTO!A:A,0),1)=HRS!G1113,INDEX(PTO!G:G,MATCH(_xlfn.NUMBERVALUE(HRS!C1113),PTO!A:A,0),1)),"")</f>
        <v/>
      </c>
    </row>
    <row r="1114" spans="19:19" x14ac:dyDescent="0.2">
      <c r="S1114" s="2" t="str">
        <f>IF(F1114="PTO",IF(INDEX(PTO!F:F,MATCH(_xlfn.NUMBERVALUE(HRS!C1114),PTO!A:A,0),1)=HRS!G1114,INDEX(PTO!G:G,MATCH(_xlfn.NUMBERVALUE(HRS!C1114),PTO!A:A,0),1)),"")</f>
        <v/>
      </c>
    </row>
    <row r="1115" spans="19:19" x14ac:dyDescent="0.2">
      <c r="S1115" s="2" t="str">
        <f>IF(F1115="PTO",IF(INDEX(PTO!F:F,MATCH(_xlfn.NUMBERVALUE(HRS!C1115),PTO!A:A,0),1)=HRS!G1115,INDEX(PTO!G:G,MATCH(_xlfn.NUMBERVALUE(HRS!C1115),PTO!A:A,0),1)),"")</f>
        <v/>
      </c>
    </row>
    <row r="1116" spans="19:19" x14ac:dyDescent="0.2">
      <c r="S1116" s="2" t="str">
        <f>IF(F1116="PTO",IF(INDEX(PTO!F:F,MATCH(_xlfn.NUMBERVALUE(HRS!C1116),PTO!A:A,0),1)=HRS!G1116,INDEX(PTO!G:G,MATCH(_xlfn.NUMBERVALUE(HRS!C1116),PTO!A:A,0),1)),"")</f>
        <v/>
      </c>
    </row>
    <row r="1117" spans="19:19" x14ac:dyDescent="0.2">
      <c r="S1117" s="2" t="str">
        <f>IF(F1117="PTO",IF(INDEX(PTO!F:F,MATCH(_xlfn.NUMBERVALUE(HRS!C1117),PTO!A:A,0),1)=HRS!G1117,INDEX(PTO!G:G,MATCH(_xlfn.NUMBERVALUE(HRS!C1117),PTO!A:A,0),1)),"")</f>
        <v/>
      </c>
    </row>
    <row r="1118" spans="19:19" x14ac:dyDescent="0.2">
      <c r="S1118" s="2" t="str">
        <f>IF(F1118="PTO",IF(INDEX(PTO!F:F,MATCH(_xlfn.NUMBERVALUE(HRS!C1118),PTO!A:A,0),1)=HRS!G1118,INDEX(PTO!G:G,MATCH(_xlfn.NUMBERVALUE(HRS!C1118),PTO!A:A,0),1)),"")</f>
        <v/>
      </c>
    </row>
    <row r="1119" spans="19:19" x14ac:dyDescent="0.2">
      <c r="S1119" s="2" t="str">
        <f>IF(F1119="PTO",IF(INDEX(PTO!F:F,MATCH(_xlfn.NUMBERVALUE(HRS!C1119),PTO!A:A,0),1)=HRS!G1119,INDEX(PTO!G:G,MATCH(_xlfn.NUMBERVALUE(HRS!C1119),PTO!A:A,0),1)),"")</f>
        <v/>
      </c>
    </row>
    <row r="1120" spans="19:19" x14ac:dyDescent="0.2">
      <c r="S1120" s="2" t="str">
        <f>IF(F1120="PTO",IF(INDEX(PTO!F:F,MATCH(_xlfn.NUMBERVALUE(HRS!C1120),PTO!A:A,0),1)=HRS!G1120,INDEX(PTO!G:G,MATCH(_xlfn.NUMBERVALUE(HRS!C1120),PTO!A:A,0),1)),"")</f>
        <v/>
      </c>
    </row>
    <row r="1121" spans="19:19" x14ac:dyDescent="0.2">
      <c r="S1121" s="2" t="str">
        <f>IF(F1121="PTO",IF(INDEX(PTO!F:F,MATCH(_xlfn.NUMBERVALUE(HRS!C1121),PTO!A:A,0),1)=HRS!G1121,INDEX(PTO!G:G,MATCH(_xlfn.NUMBERVALUE(HRS!C1121),PTO!A:A,0),1)),"")</f>
        <v/>
      </c>
    </row>
    <row r="1122" spans="19:19" x14ac:dyDescent="0.2">
      <c r="S1122" s="2" t="str">
        <f>IF(F1122="PTO",IF(INDEX(PTO!F:F,MATCH(_xlfn.NUMBERVALUE(HRS!C1122),PTO!A:A,0),1)=HRS!G1122,INDEX(PTO!G:G,MATCH(_xlfn.NUMBERVALUE(HRS!C1122),PTO!A:A,0),1)),"")</f>
        <v/>
      </c>
    </row>
    <row r="1123" spans="19:19" x14ac:dyDescent="0.2">
      <c r="S1123" s="2" t="str">
        <f>IF(F1123="PTO",IF(INDEX(PTO!F:F,MATCH(_xlfn.NUMBERVALUE(HRS!C1123),PTO!A:A,0),1)=HRS!G1123,INDEX(PTO!G:G,MATCH(_xlfn.NUMBERVALUE(HRS!C1123),PTO!A:A,0),1)),"")</f>
        <v/>
      </c>
    </row>
    <row r="1124" spans="19:19" x14ac:dyDescent="0.2">
      <c r="S1124" s="2" t="str">
        <f>IF(F1124="PTO",IF(INDEX(PTO!F:F,MATCH(_xlfn.NUMBERVALUE(HRS!C1124),PTO!A:A,0),1)=HRS!G1124,INDEX(PTO!G:G,MATCH(_xlfn.NUMBERVALUE(HRS!C1124),PTO!A:A,0),1)),"")</f>
        <v/>
      </c>
    </row>
    <row r="1125" spans="19:19" x14ac:dyDescent="0.2">
      <c r="S1125" s="2" t="str">
        <f>IF(F1125="PTO",IF(INDEX(PTO!F:F,MATCH(_xlfn.NUMBERVALUE(HRS!C1125),PTO!A:A,0),1)=HRS!G1125,INDEX(PTO!G:G,MATCH(_xlfn.NUMBERVALUE(HRS!C1125),PTO!A:A,0),1)),"")</f>
        <v/>
      </c>
    </row>
    <row r="1126" spans="19:19" x14ac:dyDescent="0.2">
      <c r="S1126" s="2" t="str">
        <f>IF(F1126="PTO",IF(INDEX(PTO!F:F,MATCH(_xlfn.NUMBERVALUE(HRS!C1126),PTO!A:A,0),1)=HRS!G1126,INDEX(PTO!G:G,MATCH(_xlfn.NUMBERVALUE(HRS!C1126),PTO!A:A,0),1)),"")</f>
        <v/>
      </c>
    </row>
    <row r="1127" spans="19:19" x14ac:dyDescent="0.2">
      <c r="S1127" s="2" t="str">
        <f>IF(F1127="PTO",IF(INDEX(PTO!F:F,MATCH(_xlfn.NUMBERVALUE(HRS!C1127),PTO!A:A,0),1)=HRS!G1127,INDEX(PTO!G:G,MATCH(_xlfn.NUMBERVALUE(HRS!C1127),PTO!A:A,0),1)),"")</f>
        <v/>
      </c>
    </row>
    <row r="1128" spans="19:19" x14ac:dyDescent="0.2">
      <c r="S1128" s="2" t="str">
        <f>IF(F1128="PTO",IF(INDEX(PTO!F:F,MATCH(_xlfn.NUMBERVALUE(HRS!C1128),PTO!A:A,0),1)=HRS!G1128,INDEX(PTO!G:G,MATCH(_xlfn.NUMBERVALUE(HRS!C1128),PTO!A:A,0),1)),"")</f>
        <v/>
      </c>
    </row>
    <row r="1129" spans="19:19" x14ac:dyDescent="0.2">
      <c r="S1129" s="2" t="str">
        <f>IF(F1129="PTO",IF(INDEX(PTO!F:F,MATCH(_xlfn.NUMBERVALUE(HRS!C1129),PTO!A:A,0),1)=HRS!G1129,INDEX(PTO!G:G,MATCH(_xlfn.NUMBERVALUE(HRS!C1129),PTO!A:A,0),1)),"")</f>
        <v/>
      </c>
    </row>
    <row r="1130" spans="19:19" x14ac:dyDescent="0.2">
      <c r="S1130" s="2" t="str">
        <f>IF(F1130="PTO",IF(INDEX(PTO!F:F,MATCH(_xlfn.NUMBERVALUE(HRS!C1130),PTO!A:A,0),1)=HRS!G1130,INDEX(PTO!G:G,MATCH(_xlfn.NUMBERVALUE(HRS!C1130),PTO!A:A,0),1)),"")</f>
        <v/>
      </c>
    </row>
    <row r="1131" spans="19:19" x14ac:dyDescent="0.2">
      <c r="S1131" s="2" t="str">
        <f>IF(F1131="PTO",IF(INDEX(PTO!F:F,MATCH(_xlfn.NUMBERVALUE(HRS!C1131),PTO!A:A,0),1)=HRS!G1131,INDEX(PTO!G:G,MATCH(_xlfn.NUMBERVALUE(HRS!C1131),PTO!A:A,0),1)),"")</f>
        <v/>
      </c>
    </row>
    <row r="1132" spans="19:19" x14ac:dyDescent="0.2">
      <c r="S1132" s="2" t="str">
        <f>IF(F1132="PTO",IF(INDEX(PTO!F:F,MATCH(_xlfn.NUMBERVALUE(HRS!C1132),PTO!A:A,0),1)=HRS!G1132,INDEX(PTO!G:G,MATCH(_xlfn.NUMBERVALUE(HRS!C1132),PTO!A:A,0),1)),"")</f>
        <v/>
      </c>
    </row>
    <row r="1133" spans="19:19" x14ac:dyDescent="0.2">
      <c r="S1133" s="2" t="str">
        <f>IF(F1133="PTO",IF(INDEX(PTO!F:F,MATCH(_xlfn.NUMBERVALUE(HRS!C1133),PTO!A:A,0),1)=HRS!G1133,INDEX(PTO!G:G,MATCH(_xlfn.NUMBERVALUE(HRS!C1133),PTO!A:A,0),1)),"")</f>
        <v/>
      </c>
    </row>
    <row r="1134" spans="19:19" x14ac:dyDescent="0.2">
      <c r="S1134" s="2" t="str">
        <f>IF(F1134="PTO",IF(INDEX(PTO!F:F,MATCH(_xlfn.NUMBERVALUE(HRS!C1134),PTO!A:A,0),1)=HRS!G1134,INDEX(PTO!G:G,MATCH(_xlfn.NUMBERVALUE(HRS!C1134),PTO!A:A,0),1)),"")</f>
        <v/>
      </c>
    </row>
    <row r="1135" spans="19:19" x14ac:dyDescent="0.2">
      <c r="S1135" s="2" t="str">
        <f>IF(F1135="PTO",IF(INDEX(PTO!F:F,MATCH(_xlfn.NUMBERVALUE(HRS!C1135),PTO!A:A,0),1)=HRS!G1135,INDEX(PTO!G:G,MATCH(_xlfn.NUMBERVALUE(HRS!C1135),PTO!A:A,0),1)),"")</f>
        <v/>
      </c>
    </row>
    <row r="1136" spans="19:19" x14ac:dyDescent="0.2">
      <c r="S1136" s="2" t="str">
        <f>IF(F1136="PTO",IF(INDEX(PTO!F:F,MATCH(_xlfn.NUMBERVALUE(HRS!C1136),PTO!A:A,0),1)=HRS!G1136,INDEX(PTO!G:G,MATCH(_xlfn.NUMBERVALUE(HRS!C1136),PTO!A:A,0),1)),"")</f>
        <v/>
      </c>
    </row>
    <row r="1137" spans="19:19" x14ac:dyDescent="0.2">
      <c r="S1137" s="2" t="str">
        <f>IF(F1137="PTO",IF(INDEX(PTO!F:F,MATCH(_xlfn.NUMBERVALUE(HRS!C1137),PTO!A:A,0),1)=HRS!G1137,INDEX(PTO!G:G,MATCH(_xlfn.NUMBERVALUE(HRS!C1137),PTO!A:A,0),1)),"")</f>
        <v/>
      </c>
    </row>
    <row r="1138" spans="19:19" x14ac:dyDescent="0.2">
      <c r="S1138" s="2" t="str">
        <f>IF(F1138="PTO",IF(INDEX(PTO!F:F,MATCH(_xlfn.NUMBERVALUE(HRS!C1138),PTO!A:A,0),1)=HRS!G1138,INDEX(PTO!G:G,MATCH(_xlfn.NUMBERVALUE(HRS!C1138),PTO!A:A,0),1)),"")</f>
        <v/>
      </c>
    </row>
    <row r="1139" spans="19:19" x14ac:dyDescent="0.2">
      <c r="S1139" s="2" t="str">
        <f>IF(F1139="PTO",IF(INDEX(PTO!F:F,MATCH(_xlfn.NUMBERVALUE(HRS!C1139),PTO!A:A,0),1)=HRS!G1139,INDEX(PTO!G:G,MATCH(_xlfn.NUMBERVALUE(HRS!C1139),PTO!A:A,0),1)),"")</f>
        <v/>
      </c>
    </row>
    <row r="1140" spans="19:19" x14ac:dyDescent="0.2">
      <c r="S1140" s="2" t="str">
        <f>IF(F1140="PTO",IF(INDEX(PTO!F:F,MATCH(_xlfn.NUMBERVALUE(HRS!C1140),PTO!A:A,0),1)=HRS!G1140,INDEX(PTO!G:G,MATCH(_xlfn.NUMBERVALUE(HRS!C1140),PTO!A:A,0),1)),"")</f>
        <v/>
      </c>
    </row>
    <row r="1141" spans="19:19" x14ac:dyDescent="0.2">
      <c r="S1141" s="2" t="str">
        <f>IF(F1141="PTO",IF(INDEX(PTO!F:F,MATCH(_xlfn.NUMBERVALUE(HRS!C1141),PTO!A:A,0),1)=HRS!G1141,INDEX(PTO!G:G,MATCH(_xlfn.NUMBERVALUE(HRS!C1141),PTO!A:A,0),1)),"")</f>
        <v/>
      </c>
    </row>
    <row r="1142" spans="19:19" x14ac:dyDescent="0.2">
      <c r="S1142" s="2" t="str">
        <f>IF(F1142="PTO",IF(INDEX(PTO!F:F,MATCH(_xlfn.NUMBERVALUE(HRS!C1142),PTO!A:A,0),1)=HRS!G1142,INDEX(PTO!G:G,MATCH(_xlfn.NUMBERVALUE(HRS!C1142),PTO!A:A,0),1)),"")</f>
        <v/>
      </c>
    </row>
    <row r="1143" spans="19:19" x14ac:dyDescent="0.2">
      <c r="S1143" s="2" t="str">
        <f>IF(F1143="PTO",IF(INDEX(PTO!F:F,MATCH(_xlfn.NUMBERVALUE(HRS!C1143),PTO!A:A,0),1)=HRS!G1143,INDEX(PTO!G:G,MATCH(_xlfn.NUMBERVALUE(HRS!C1143),PTO!A:A,0),1)),"")</f>
        <v/>
      </c>
    </row>
    <row r="1144" spans="19:19" x14ac:dyDescent="0.2">
      <c r="S1144" s="2" t="str">
        <f>IF(F1144="PTO",IF(INDEX(PTO!F:F,MATCH(_xlfn.NUMBERVALUE(HRS!C1144),PTO!A:A,0),1)=HRS!G1144,INDEX(PTO!G:G,MATCH(_xlfn.NUMBERVALUE(HRS!C1144),PTO!A:A,0),1)),"")</f>
        <v/>
      </c>
    </row>
    <row r="1145" spans="19:19" x14ac:dyDescent="0.2">
      <c r="S1145" s="2" t="str">
        <f>IF(F1145="PTO",IF(INDEX(PTO!F:F,MATCH(_xlfn.NUMBERVALUE(HRS!C1145),PTO!A:A,0),1)=HRS!G1145,INDEX(PTO!G:G,MATCH(_xlfn.NUMBERVALUE(HRS!C1145),PTO!A:A,0),1)),"")</f>
        <v/>
      </c>
    </row>
    <row r="1146" spans="19:19" x14ac:dyDescent="0.2">
      <c r="S1146" s="2" t="str">
        <f>IF(F1146="PTO",IF(INDEX(PTO!F:F,MATCH(_xlfn.NUMBERVALUE(HRS!C1146),PTO!A:A,0),1)=HRS!G1146,INDEX(PTO!G:G,MATCH(_xlfn.NUMBERVALUE(HRS!C1146),PTO!A:A,0),1)),"")</f>
        <v/>
      </c>
    </row>
    <row r="1147" spans="19:19" x14ac:dyDescent="0.2">
      <c r="S1147" s="2" t="str">
        <f>IF(F1147="PTO",IF(INDEX(PTO!F:F,MATCH(_xlfn.NUMBERVALUE(HRS!C1147),PTO!A:A,0),1)=HRS!G1147,INDEX(PTO!G:G,MATCH(_xlfn.NUMBERVALUE(HRS!C1147),PTO!A:A,0),1)),"")</f>
        <v/>
      </c>
    </row>
    <row r="1148" spans="19:19" x14ac:dyDescent="0.2">
      <c r="S1148" s="2" t="str">
        <f>IF(F1148="PTO",IF(INDEX(PTO!F:F,MATCH(_xlfn.NUMBERVALUE(HRS!C1148),PTO!A:A,0),1)=HRS!G1148,INDEX(PTO!G:G,MATCH(_xlfn.NUMBERVALUE(HRS!C1148),PTO!A:A,0),1)),"")</f>
        <v/>
      </c>
    </row>
    <row r="1149" spans="19:19" x14ac:dyDescent="0.2">
      <c r="S1149" s="2" t="str">
        <f>IF(F1149="PTO",IF(INDEX(PTO!F:F,MATCH(_xlfn.NUMBERVALUE(HRS!C1149),PTO!A:A,0),1)=HRS!G1149,INDEX(PTO!G:G,MATCH(_xlfn.NUMBERVALUE(HRS!C1149),PTO!A:A,0),1)),"")</f>
        <v/>
      </c>
    </row>
    <row r="1150" spans="19:19" x14ac:dyDescent="0.2">
      <c r="S1150" s="2" t="str">
        <f>IF(F1150="PTO",IF(INDEX(PTO!F:F,MATCH(_xlfn.NUMBERVALUE(HRS!C1150),PTO!A:A,0),1)=HRS!G1150,INDEX(PTO!G:G,MATCH(_xlfn.NUMBERVALUE(HRS!C1150),PTO!A:A,0),1)),"")</f>
        <v/>
      </c>
    </row>
    <row r="1151" spans="19:19" x14ac:dyDescent="0.2">
      <c r="S1151" s="2" t="str">
        <f>IF(F1151="PTO",IF(INDEX(PTO!F:F,MATCH(_xlfn.NUMBERVALUE(HRS!C1151),PTO!A:A,0),1)=HRS!G1151,INDEX(PTO!G:G,MATCH(_xlfn.NUMBERVALUE(HRS!C1151),PTO!A:A,0),1)),"")</f>
        <v/>
      </c>
    </row>
    <row r="1152" spans="19:19" x14ac:dyDescent="0.2">
      <c r="S1152" s="2" t="str">
        <f>IF(F1152="PTO",IF(INDEX(PTO!F:F,MATCH(_xlfn.NUMBERVALUE(HRS!C1152),PTO!A:A,0),1)=HRS!G1152,INDEX(PTO!G:G,MATCH(_xlfn.NUMBERVALUE(HRS!C1152),PTO!A:A,0),1)),"")</f>
        <v/>
      </c>
    </row>
    <row r="1153" spans="19:19" x14ac:dyDescent="0.2">
      <c r="S1153" s="2" t="str">
        <f>IF(F1153="PTO",IF(INDEX(PTO!F:F,MATCH(_xlfn.NUMBERVALUE(HRS!C1153),PTO!A:A,0),1)=HRS!G1153,INDEX(PTO!G:G,MATCH(_xlfn.NUMBERVALUE(HRS!C1153),PTO!A:A,0),1)),"")</f>
        <v/>
      </c>
    </row>
    <row r="1154" spans="19:19" x14ac:dyDescent="0.2">
      <c r="S1154" s="2" t="str">
        <f>IF(F1154="PTO",IF(INDEX(PTO!F:F,MATCH(_xlfn.NUMBERVALUE(HRS!C1154),PTO!A:A,0),1)=HRS!G1154,INDEX(PTO!G:G,MATCH(_xlfn.NUMBERVALUE(HRS!C1154),PTO!A:A,0),1)),"")</f>
        <v/>
      </c>
    </row>
    <row r="1155" spans="19:19" x14ac:dyDescent="0.2">
      <c r="S1155" s="2" t="str">
        <f>IF(F1155="PTO",IF(INDEX(PTO!F:F,MATCH(_xlfn.NUMBERVALUE(HRS!C1155),PTO!A:A,0),1)=HRS!G1155,INDEX(PTO!G:G,MATCH(_xlfn.NUMBERVALUE(HRS!C1155),PTO!A:A,0),1)),"")</f>
        <v/>
      </c>
    </row>
    <row r="1156" spans="19:19" x14ac:dyDescent="0.2">
      <c r="S1156" s="2" t="str">
        <f>IF(F1156="PTO",IF(INDEX(PTO!F:F,MATCH(_xlfn.NUMBERVALUE(HRS!C1156),PTO!A:A,0),1)=HRS!G1156,INDEX(PTO!G:G,MATCH(_xlfn.NUMBERVALUE(HRS!C1156),PTO!A:A,0),1)),"")</f>
        <v/>
      </c>
    </row>
    <row r="1157" spans="19:19" x14ac:dyDescent="0.2">
      <c r="S1157" s="2" t="str">
        <f>IF(F1157="PTO",IF(INDEX(PTO!F:F,MATCH(_xlfn.NUMBERVALUE(HRS!C1157),PTO!A:A,0),1)=HRS!G1157,INDEX(PTO!G:G,MATCH(_xlfn.NUMBERVALUE(HRS!C1157),PTO!A:A,0),1)),"")</f>
        <v/>
      </c>
    </row>
    <row r="1158" spans="19:19" x14ac:dyDescent="0.2">
      <c r="S1158" s="2" t="str">
        <f>IF(F1158="PTO",IF(INDEX(PTO!F:F,MATCH(_xlfn.NUMBERVALUE(HRS!C1158),PTO!A:A,0),1)=HRS!G1158,INDEX(PTO!G:G,MATCH(_xlfn.NUMBERVALUE(HRS!C1158),PTO!A:A,0),1)),"")</f>
        <v/>
      </c>
    </row>
    <row r="1159" spans="19:19" x14ac:dyDescent="0.2">
      <c r="S1159" s="2" t="str">
        <f>IF(F1159="PTO",IF(INDEX(PTO!F:F,MATCH(_xlfn.NUMBERVALUE(HRS!C1159),PTO!A:A,0),1)=HRS!G1159,INDEX(PTO!G:G,MATCH(_xlfn.NUMBERVALUE(HRS!C1159),PTO!A:A,0),1)),"")</f>
        <v/>
      </c>
    </row>
    <row r="1160" spans="19:19" x14ac:dyDescent="0.2">
      <c r="S1160" s="2" t="str">
        <f>IF(F1160="PTO",IF(INDEX(PTO!F:F,MATCH(_xlfn.NUMBERVALUE(HRS!C1160),PTO!A:A,0),1)=HRS!G1160,INDEX(PTO!G:G,MATCH(_xlfn.NUMBERVALUE(HRS!C1160),PTO!A:A,0),1)),"")</f>
        <v/>
      </c>
    </row>
    <row r="1161" spans="19:19" x14ac:dyDescent="0.2">
      <c r="S1161" s="2" t="str">
        <f>IF(F1161="PTO",IF(INDEX(PTO!F:F,MATCH(_xlfn.NUMBERVALUE(HRS!C1161),PTO!A:A,0),1)=HRS!G1161,INDEX(PTO!G:G,MATCH(_xlfn.NUMBERVALUE(HRS!C1161),PTO!A:A,0),1)),"")</f>
        <v/>
      </c>
    </row>
    <row r="1162" spans="19:19" x14ac:dyDescent="0.2">
      <c r="S1162" s="2" t="str">
        <f>IF(F1162="PTO",IF(INDEX(PTO!F:F,MATCH(_xlfn.NUMBERVALUE(HRS!C1162),PTO!A:A,0),1)=HRS!G1162,INDEX(PTO!G:G,MATCH(_xlfn.NUMBERVALUE(HRS!C1162),PTO!A:A,0),1)),"")</f>
        <v/>
      </c>
    </row>
    <row r="1163" spans="19:19" x14ac:dyDescent="0.2">
      <c r="S1163" s="2" t="str">
        <f>IF(F1163="PTO",IF(INDEX(PTO!F:F,MATCH(_xlfn.NUMBERVALUE(HRS!C1163),PTO!A:A,0),1)=HRS!G1163,INDEX(PTO!G:G,MATCH(_xlfn.NUMBERVALUE(HRS!C1163),PTO!A:A,0),1)),"")</f>
        <v/>
      </c>
    </row>
    <row r="1164" spans="19:19" x14ac:dyDescent="0.2">
      <c r="S1164" s="2" t="str">
        <f>IF(F1164="PTO",IF(INDEX(PTO!F:F,MATCH(_xlfn.NUMBERVALUE(HRS!C1164),PTO!A:A,0),1)=HRS!G1164,INDEX(PTO!G:G,MATCH(_xlfn.NUMBERVALUE(HRS!C1164),PTO!A:A,0),1)),"")</f>
        <v/>
      </c>
    </row>
    <row r="1165" spans="19:19" x14ac:dyDescent="0.2">
      <c r="S1165" s="2" t="str">
        <f>IF(F1165="PTO",IF(INDEX(PTO!F:F,MATCH(_xlfn.NUMBERVALUE(HRS!C1165),PTO!A:A,0),1)=HRS!G1165,INDEX(PTO!G:G,MATCH(_xlfn.NUMBERVALUE(HRS!C1165),PTO!A:A,0),1)),"")</f>
        <v/>
      </c>
    </row>
    <row r="1166" spans="19:19" x14ac:dyDescent="0.2">
      <c r="S1166" s="2" t="str">
        <f>IF(F1166="PTO",IF(INDEX(PTO!F:F,MATCH(_xlfn.NUMBERVALUE(HRS!C1166),PTO!A:A,0),1)=HRS!G1166,INDEX(PTO!G:G,MATCH(_xlfn.NUMBERVALUE(HRS!C1166),PTO!A:A,0),1)),"")</f>
        <v/>
      </c>
    </row>
    <row r="1167" spans="19:19" x14ac:dyDescent="0.2">
      <c r="S1167" s="2" t="str">
        <f>IF(F1167="PTO",IF(INDEX(PTO!F:F,MATCH(_xlfn.NUMBERVALUE(HRS!C1167),PTO!A:A,0),1)=HRS!G1167,INDEX(PTO!G:G,MATCH(_xlfn.NUMBERVALUE(HRS!C1167),PTO!A:A,0),1)),"")</f>
        <v/>
      </c>
    </row>
    <row r="1168" spans="19:19" x14ac:dyDescent="0.2">
      <c r="S1168" s="2" t="str">
        <f>IF(F1168="PTO",IF(INDEX(PTO!F:F,MATCH(_xlfn.NUMBERVALUE(HRS!C1168),PTO!A:A,0),1)=HRS!G1168,INDEX(PTO!G:G,MATCH(_xlfn.NUMBERVALUE(HRS!C1168),PTO!A:A,0),1)),"")</f>
        <v/>
      </c>
    </row>
    <row r="1169" spans="19:19" x14ac:dyDescent="0.2">
      <c r="S1169" s="2" t="str">
        <f>IF(F1169="PTO",IF(INDEX(PTO!F:F,MATCH(_xlfn.NUMBERVALUE(HRS!C1169),PTO!A:A,0),1)=HRS!G1169,INDEX(PTO!G:G,MATCH(_xlfn.NUMBERVALUE(HRS!C1169),PTO!A:A,0),1)),"")</f>
        <v/>
      </c>
    </row>
    <row r="1170" spans="19:19" x14ac:dyDescent="0.2">
      <c r="S1170" s="2" t="str">
        <f>IF(F1170="PTO",IF(INDEX(PTO!F:F,MATCH(_xlfn.NUMBERVALUE(HRS!C1170),PTO!A:A,0),1)=HRS!G1170,INDEX(PTO!G:G,MATCH(_xlfn.NUMBERVALUE(HRS!C1170),PTO!A:A,0),1)),"")</f>
        <v/>
      </c>
    </row>
    <row r="1171" spans="19:19" x14ac:dyDescent="0.2">
      <c r="S1171" s="2" t="str">
        <f>IF(F1171="PTO",IF(INDEX(PTO!F:F,MATCH(_xlfn.NUMBERVALUE(HRS!C1171),PTO!A:A,0),1)=HRS!G1171,INDEX(PTO!G:G,MATCH(_xlfn.NUMBERVALUE(HRS!C1171),PTO!A:A,0),1)),"")</f>
        <v/>
      </c>
    </row>
    <row r="1172" spans="19:19" x14ac:dyDescent="0.2">
      <c r="S1172" s="2" t="str">
        <f>IF(F1172="PTO",IF(INDEX(PTO!F:F,MATCH(_xlfn.NUMBERVALUE(HRS!C1172),PTO!A:A,0),1)=HRS!G1172,INDEX(PTO!G:G,MATCH(_xlfn.NUMBERVALUE(HRS!C1172),PTO!A:A,0),1)),"")</f>
        <v/>
      </c>
    </row>
    <row r="1173" spans="19:19" x14ac:dyDescent="0.2">
      <c r="S1173" s="2" t="str">
        <f>IF(F1173="PTO",IF(INDEX(PTO!F:F,MATCH(_xlfn.NUMBERVALUE(HRS!C1173),PTO!A:A,0),1)=HRS!G1173,INDEX(PTO!G:G,MATCH(_xlfn.NUMBERVALUE(HRS!C1173),PTO!A:A,0),1)),"")</f>
        <v/>
      </c>
    </row>
    <row r="1174" spans="19:19" x14ac:dyDescent="0.2">
      <c r="S1174" s="2" t="str">
        <f>IF(F1174="PTO",IF(INDEX(PTO!F:F,MATCH(_xlfn.NUMBERVALUE(HRS!C1174),PTO!A:A,0),1)=HRS!G1174,INDEX(PTO!G:G,MATCH(_xlfn.NUMBERVALUE(HRS!C1174),PTO!A:A,0),1)),"")</f>
        <v/>
      </c>
    </row>
    <row r="1175" spans="19:19" x14ac:dyDescent="0.2">
      <c r="S1175" s="2" t="str">
        <f>IF(F1175="PTO",IF(INDEX(PTO!F:F,MATCH(_xlfn.NUMBERVALUE(HRS!C1175),PTO!A:A,0),1)=HRS!G1175,INDEX(PTO!G:G,MATCH(_xlfn.NUMBERVALUE(HRS!C1175),PTO!A:A,0),1)),"")</f>
        <v/>
      </c>
    </row>
    <row r="1176" spans="19:19" x14ac:dyDescent="0.2">
      <c r="S1176" s="2" t="str">
        <f>IF(F1176="PTO",IF(INDEX(PTO!F:F,MATCH(_xlfn.NUMBERVALUE(HRS!C1176),PTO!A:A,0),1)=HRS!G1176,INDEX(PTO!G:G,MATCH(_xlfn.NUMBERVALUE(HRS!C1176),PTO!A:A,0),1)),"")</f>
        <v/>
      </c>
    </row>
    <row r="1177" spans="19:19" x14ac:dyDescent="0.2">
      <c r="S1177" s="2" t="str">
        <f>IF(F1177="PTO",IF(INDEX(PTO!F:F,MATCH(_xlfn.NUMBERVALUE(HRS!C1177),PTO!A:A,0),1)=HRS!G1177,INDEX(PTO!G:G,MATCH(_xlfn.NUMBERVALUE(HRS!C1177),PTO!A:A,0),1)),"")</f>
        <v/>
      </c>
    </row>
    <row r="1178" spans="19:19" x14ac:dyDescent="0.2">
      <c r="S1178" s="2" t="str">
        <f>IF(F1178="PTO",IF(INDEX(PTO!F:F,MATCH(_xlfn.NUMBERVALUE(HRS!C1178),PTO!A:A,0),1)=HRS!G1178,INDEX(PTO!G:G,MATCH(_xlfn.NUMBERVALUE(HRS!C1178),PTO!A:A,0),1)),"")</f>
        <v/>
      </c>
    </row>
    <row r="1179" spans="19:19" x14ac:dyDescent="0.2">
      <c r="S1179" s="2" t="str">
        <f>IF(F1179="PTO",IF(INDEX(PTO!F:F,MATCH(_xlfn.NUMBERVALUE(HRS!C1179),PTO!A:A,0),1)=HRS!G1179,INDEX(PTO!G:G,MATCH(_xlfn.NUMBERVALUE(HRS!C1179),PTO!A:A,0),1)),"")</f>
        <v/>
      </c>
    </row>
    <row r="1180" spans="19:19" x14ac:dyDescent="0.2">
      <c r="S1180" s="2" t="str">
        <f>IF(F1180="PTO",IF(INDEX(PTO!F:F,MATCH(_xlfn.NUMBERVALUE(HRS!C1180),PTO!A:A,0),1)=HRS!G1180,INDEX(PTO!G:G,MATCH(_xlfn.NUMBERVALUE(HRS!C1180),PTO!A:A,0),1)),"")</f>
        <v/>
      </c>
    </row>
    <row r="1181" spans="19:19" x14ac:dyDescent="0.2">
      <c r="S1181" s="2" t="str">
        <f>IF(F1181="PTO",IF(INDEX(PTO!F:F,MATCH(_xlfn.NUMBERVALUE(HRS!C1181),PTO!A:A,0),1)=HRS!G1181,INDEX(PTO!G:G,MATCH(_xlfn.NUMBERVALUE(HRS!C1181),PTO!A:A,0),1)),"")</f>
        <v/>
      </c>
    </row>
    <row r="1182" spans="19:19" x14ac:dyDescent="0.2">
      <c r="S1182" s="2" t="str">
        <f>IF(F1182="PTO",IF(INDEX(PTO!F:F,MATCH(_xlfn.NUMBERVALUE(HRS!C1182),PTO!A:A,0),1)=HRS!G1182,INDEX(PTO!G:G,MATCH(_xlfn.NUMBERVALUE(HRS!C1182),PTO!A:A,0),1)),"")</f>
        <v/>
      </c>
    </row>
    <row r="1183" spans="19:19" x14ac:dyDescent="0.2">
      <c r="S1183" s="2" t="str">
        <f>IF(F1183="PTO",IF(INDEX(PTO!F:F,MATCH(_xlfn.NUMBERVALUE(HRS!C1183),PTO!A:A,0),1)=HRS!G1183,INDEX(PTO!G:G,MATCH(_xlfn.NUMBERVALUE(HRS!C1183),PTO!A:A,0),1)),"")</f>
        <v/>
      </c>
    </row>
    <row r="1184" spans="19:19" x14ac:dyDescent="0.2">
      <c r="S1184" s="2" t="str">
        <f>IF(F1184="PTO",IF(INDEX(PTO!F:F,MATCH(_xlfn.NUMBERVALUE(HRS!C1184),PTO!A:A,0),1)=HRS!G1184,INDEX(PTO!G:G,MATCH(_xlfn.NUMBERVALUE(HRS!C1184),PTO!A:A,0),1)),"")</f>
        <v/>
      </c>
    </row>
    <row r="1185" spans="19:19" x14ac:dyDescent="0.2">
      <c r="S1185" s="2" t="str">
        <f>IF(F1185="PTO",IF(INDEX(PTO!F:F,MATCH(_xlfn.NUMBERVALUE(HRS!C1185),PTO!A:A,0),1)=HRS!G1185,INDEX(PTO!G:G,MATCH(_xlfn.NUMBERVALUE(HRS!C1185),PTO!A:A,0),1)),"")</f>
        <v/>
      </c>
    </row>
    <row r="1186" spans="19:19" x14ac:dyDescent="0.2">
      <c r="S1186" s="2" t="str">
        <f>IF(F1186="PTO",IF(INDEX(PTO!F:F,MATCH(_xlfn.NUMBERVALUE(HRS!C1186),PTO!A:A,0),1)=HRS!G1186,INDEX(PTO!G:G,MATCH(_xlfn.NUMBERVALUE(HRS!C1186),PTO!A:A,0),1)),"")</f>
        <v/>
      </c>
    </row>
    <row r="1187" spans="19:19" x14ac:dyDescent="0.2">
      <c r="S1187" s="2" t="str">
        <f>IF(F1187="PTO",IF(INDEX(PTO!F:F,MATCH(_xlfn.NUMBERVALUE(HRS!C1187),PTO!A:A,0),1)=HRS!G1187,INDEX(PTO!G:G,MATCH(_xlfn.NUMBERVALUE(HRS!C1187),PTO!A:A,0),1)),"")</f>
        <v/>
      </c>
    </row>
    <row r="1188" spans="19:19" x14ac:dyDescent="0.2">
      <c r="S1188" s="2" t="str">
        <f>IF(F1188="PTO",IF(INDEX(PTO!F:F,MATCH(_xlfn.NUMBERVALUE(HRS!C1188),PTO!A:A,0),1)=HRS!G1188,INDEX(PTO!G:G,MATCH(_xlfn.NUMBERVALUE(HRS!C1188),PTO!A:A,0),1)),"")</f>
        <v/>
      </c>
    </row>
    <row r="1189" spans="19:19" x14ac:dyDescent="0.2">
      <c r="S1189" s="2" t="str">
        <f>IF(F1189="PTO",IF(INDEX(PTO!F:F,MATCH(_xlfn.NUMBERVALUE(HRS!C1189),PTO!A:A,0),1)=HRS!G1189,INDEX(PTO!G:G,MATCH(_xlfn.NUMBERVALUE(HRS!C1189),PTO!A:A,0),1)),"")</f>
        <v/>
      </c>
    </row>
    <row r="1190" spans="19:19" x14ac:dyDescent="0.2">
      <c r="S1190" s="2" t="str">
        <f>IF(F1190="PTO",IF(INDEX(PTO!F:F,MATCH(_xlfn.NUMBERVALUE(HRS!C1190),PTO!A:A,0),1)=HRS!G1190,INDEX(PTO!G:G,MATCH(_xlfn.NUMBERVALUE(HRS!C1190),PTO!A:A,0),1)),"")</f>
        <v/>
      </c>
    </row>
    <row r="1191" spans="19:19" x14ac:dyDescent="0.2">
      <c r="S1191" s="2" t="str">
        <f>IF(F1191="PTO",IF(INDEX(PTO!F:F,MATCH(_xlfn.NUMBERVALUE(HRS!C1191),PTO!A:A,0),1)=HRS!G1191,INDEX(PTO!G:G,MATCH(_xlfn.NUMBERVALUE(HRS!C1191),PTO!A:A,0),1)),"")</f>
        <v/>
      </c>
    </row>
    <row r="1192" spans="19:19" x14ac:dyDescent="0.2">
      <c r="S1192" s="2" t="str">
        <f>IF(F1192="PTO",IF(INDEX(PTO!F:F,MATCH(_xlfn.NUMBERVALUE(HRS!C1192),PTO!A:A,0),1)=HRS!G1192,INDEX(PTO!G:G,MATCH(_xlfn.NUMBERVALUE(HRS!C1192),PTO!A:A,0),1)),"")</f>
        <v/>
      </c>
    </row>
    <row r="1193" spans="19:19" x14ac:dyDescent="0.2">
      <c r="S1193" s="2" t="str">
        <f>IF(F1193="PTO",IF(INDEX(PTO!F:F,MATCH(_xlfn.NUMBERVALUE(HRS!C1193),PTO!A:A,0),1)=HRS!G1193,INDEX(PTO!G:G,MATCH(_xlfn.NUMBERVALUE(HRS!C1193),PTO!A:A,0),1)),"")</f>
        <v/>
      </c>
    </row>
    <row r="1194" spans="19:19" x14ac:dyDescent="0.2">
      <c r="S1194" s="2" t="str">
        <f>IF(F1194="PTO",IF(INDEX(PTO!F:F,MATCH(_xlfn.NUMBERVALUE(HRS!C1194),PTO!A:A,0),1)=HRS!G1194,INDEX(PTO!G:G,MATCH(_xlfn.NUMBERVALUE(HRS!C1194),PTO!A:A,0),1)),"")</f>
        <v/>
      </c>
    </row>
    <row r="1195" spans="19:19" x14ac:dyDescent="0.2">
      <c r="S1195" s="2" t="str">
        <f>IF(F1195="PTO",IF(INDEX(PTO!F:F,MATCH(_xlfn.NUMBERVALUE(HRS!C1195),PTO!A:A,0),1)=HRS!G1195,INDEX(PTO!G:G,MATCH(_xlfn.NUMBERVALUE(HRS!C1195),PTO!A:A,0),1)),"")</f>
        <v/>
      </c>
    </row>
    <row r="1196" spans="19:19" x14ac:dyDescent="0.2">
      <c r="S1196" s="2" t="str">
        <f>IF(F1196="PTO",IF(INDEX(PTO!F:F,MATCH(_xlfn.NUMBERVALUE(HRS!C1196),PTO!A:A,0),1)=HRS!G1196,INDEX(PTO!G:G,MATCH(_xlfn.NUMBERVALUE(HRS!C1196),PTO!A:A,0),1)),"")</f>
        <v/>
      </c>
    </row>
    <row r="1197" spans="19:19" x14ac:dyDescent="0.2">
      <c r="S1197" s="2" t="str">
        <f>IF(F1197="PTO",IF(INDEX(PTO!F:F,MATCH(_xlfn.NUMBERVALUE(HRS!C1197),PTO!A:A,0),1)=HRS!G1197,INDEX(PTO!G:G,MATCH(_xlfn.NUMBERVALUE(HRS!C1197),PTO!A:A,0),1)),"")</f>
        <v/>
      </c>
    </row>
    <row r="1198" spans="19:19" x14ac:dyDescent="0.2">
      <c r="S1198" s="2" t="str">
        <f>IF(F1198="PTO",IF(INDEX(PTO!F:F,MATCH(_xlfn.NUMBERVALUE(HRS!C1198),PTO!A:A,0),1)=HRS!G1198,INDEX(PTO!G:G,MATCH(_xlfn.NUMBERVALUE(HRS!C1198),PTO!A:A,0),1)),"")</f>
        <v/>
      </c>
    </row>
    <row r="1199" spans="19:19" x14ac:dyDescent="0.2">
      <c r="S1199" s="2" t="str">
        <f>IF(F1199="PTO",IF(INDEX(PTO!F:F,MATCH(_xlfn.NUMBERVALUE(HRS!C1199),PTO!A:A,0),1)=HRS!G1199,INDEX(PTO!G:G,MATCH(_xlfn.NUMBERVALUE(HRS!C1199),PTO!A:A,0),1)),"")</f>
        <v/>
      </c>
    </row>
    <row r="1200" spans="19:19" x14ac:dyDescent="0.2">
      <c r="S1200" s="2" t="str">
        <f>IF(F1200="PTO",IF(INDEX(PTO!F:F,MATCH(_xlfn.NUMBERVALUE(HRS!C1200),PTO!A:A,0),1)=HRS!G1200,INDEX(PTO!G:G,MATCH(_xlfn.NUMBERVALUE(HRS!C1200),PTO!A:A,0),1)),"")</f>
        <v/>
      </c>
    </row>
    <row r="1201" spans="19:19" x14ac:dyDescent="0.2">
      <c r="S1201" s="2" t="str">
        <f>IF(F1201="PTO",IF(INDEX(PTO!F:F,MATCH(_xlfn.NUMBERVALUE(HRS!C1201),PTO!A:A,0),1)=HRS!G1201,INDEX(PTO!G:G,MATCH(_xlfn.NUMBERVALUE(HRS!C1201),PTO!A:A,0),1)),"")</f>
        <v/>
      </c>
    </row>
    <row r="1202" spans="19:19" x14ac:dyDescent="0.2">
      <c r="S1202" s="2" t="str">
        <f>IF(F1202="PTO",IF(INDEX(PTO!F:F,MATCH(_xlfn.NUMBERVALUE(HRS!C1202),PTO!A:A,0),1)=HRS!G1202,INDEX(PTO!G:G,MATCH(_xlfn.NUMBERVALUE(HRS!C1202),PTO!A:A,0),1)),"")</f>
        <v/>
      </c>
    </row>
    <row r="1203" spans="19:19" x14ac:dyDescent="0.2">
      <c r="S1203" s="2" t="str">
        <f>IF(F1203="PTO",IF(INDEX(PTO!F:F,MATCH(_xlfn.NUMBERVALUE(HRS!C1203),PTO!A:A,0),1)=HRS!G1203,INDEX(PTO!G:G,MATCH(_xlfn.NUMBERVALUE(HRS!C1203),PTO!A:A,0),1)),"")</f>
        <v/>
      </c>
    </row>
    <row r="1204" spans="19:19" x14ac:dyDescent="0.2">
      <c r="S1204" s="2" t="str">
        <f>IF(F1204="PTO",IF(INDEX(PTO!F:F,MATCH(_xlfn.NUMBERVALUE(HRS!C1204),PTO!A:A,0),1)=HRS!G1204,INDEX(PTO!G:G,MATCH(_xlfn.NUMBERVALUE(HRS!C1204),PTO!A:A,0),1)),"")</f>
        <v/>
      </c>
    </row>
    <row r="1205" spans="19:19" x14ac:dyDescent="0.2">
      <c r="S1205" s="2" t="str">
        <f>IF(F1205="PTO",IF(INDEX(PTO!F:F,MATCH(_xlfn.NUMBERVALUE(HRS!C1205),PTO!A:A,0),1)=HRS!G1205,INDEX(PTO!G:G,MATCH(_xlfn.NUMBERVALUE(HRS!C1205),PTO!A:A,0),1)),"")</f>
        <v/>
      </c>
    </row>
    <row r="1206" spans="19:19" x14ac:dyDescent="0.2">
      <c r="S1206" s="2" t="str">
        <f>IF(F1206="PTO",IF(INDEX(PTO!F:F,MATCH(_xlfn.NUMBERVALUE(HRS!C1206),PTO!A:A,0),1)=HRS!G1206,INDEX(PTO!G:G,MATCH(_xlfn.NUMBERVALUE(HRS!C1206),PTO!A:A,0),1)),"")</f>
        <v/>
      </c>
    </row>
    <row r="1207" spans="19:19" x14ac:dyDescent="0.2">
      <c r="S1207" s="2" t="str">
        <f>IF(F1207="PTO",IF(INDEX(PTO!F:F,MATCH(_xlfn.NUMBERVALUE(HRS!C1207),PTO!A:A,0),1)=HRS!G1207,INDEX(PTO!G:G,MATCH(_xlfn.NUMBERVALUE(HRS!C1207),PTO!A:A,0),1)),"")</f>
        <v/>
      </c>
    </row>
    <row r="1208" spans="19:19" x14ac:dyDescent="0.2">
      <c r="S1208" s="2" t="str">
        <f>IF(F1208="PTO",IF(INDEX(PTO!F:F,MATCH(_xlfn.NUMBERVALUE(HRS!C1208),PTO!A:A,0),1)=HRS!G1208,INDEX(PTO!G:G,MATCH(_xlfn.NUMBERVALUE(HRS!C1208),PTO!A:A,0),1)),"")</f>
        <v/>
      </c>
    </row>
    <row r="1209" spans="19:19" x14ac:dyDescent="0.2">
      <c r="S1209" s="2" t="str">
        <f>IF(F1209="PTO",IF(INDEX(PTO!F:F,MATCH(_xlfn.NUMBERVALUE(HRS!C1209),PTO!A:A,0),1)=HRS!G1209,INDEX(PTO!G:G,MATCH(_xlfn.NUMBERVALUE(HRS!C1209),PTO!A:A,0),1)),"")</f>
        <v/>
      </c>
    </row>
    <row r="1210" spans="19:19" x14ac:dyDescent="0.2">
      <c r="S1210" s="2" t="str">
        <f>IF(F1210="PTO",IF(INDEX(PTO!F:F,MATCH(_xlfn.NUMBERVALUE(HRS!C1210),PTO!A:A,0),1)=HRS!G1210,INDEX(PTO!G:G,MATCH(_xlfn.NUMBERVALUE(HRS!C1210),PTO!A:A,0),1)),"")</f>
        <v/>
      </c>
    </row>
    <row r="1211" spans="19:19" x14ac:dyDescent="0.2">
      <c r="S1211" s="2" t="str">
        <f>IF(F1211="PTO",IF(INDEX(PTO!F:F,MATCH(_xlfn.NUMBERVALUE(HRS!C1211),PTO!A:A,0),1)=HRS!G1211,INDEX(PTO!G:G,MATCH(_xlfn.NUMBERVALUE(HRS!C1211),PTO!A:A,0),1)),"")</f>
        <v/>
      </c>
    </row>
    <row r="1212" spans="19:19" x14ac:dyDescent="0.2">
      <c r="S1212" s="2" t="str">
        <f>IF(F1212="PTO",IF(INDEX(PTO!F:F,MATCH(_xlfn.NUMBERVALUE(HRS!C1212),PTO!A:A,0),1)=HRS!G1212,INDEX(PTO!G:G,MATCH(_xlfn.NUMBERVALUE(HRS!C1212),PTO!A:A,0),1)),"")</f>
        <v/>
      </c>
    </row>
    <row r="1213" spans="19:19" x14ac:dyDescent="0.2">
      <c r="S1213" s="2" t="str">
        <f>IF(F1213="PTO",IF(INDEX(PTO!F:F,MATCH(_xlfn.NUMBERVALUE(HRS!C1213),PTO!A:A,0),1)=HRS!G1213,INDEX(PTO!G:G,MATCH(_xlfn.NUMBERVALUE(HRS!C1213),PTO!A:A,0),1)),"")</f>
        <v/>
      </c>
    </row>
    <row r="1214" spans="19:19" x14ac:dyDescent="0.2">
      <c r="S1214" s="2" t="str">
        <f>IF(F1214="PTO",IF(INDEX(PTO!F:F,MATCH(_xlfn.NUMBERVALUE(HRS!C1214),PTO!A:A,0),1)=HRS!G1214,INDEX(PTO!G:G,MATCH(_xlfn.NUMBERVALUE(HRS!C1214),PTO!A:A,0),1)),"")</f>
        <v/>
      </c>
    </row>
    <row r="1215" spans="19:19" x14ac:dyDescent="0.2">
      <c r="S1215" s="2" t="str">
        <f>IF(F1215="PTO",IF(INDEX(PTO!F:F,MATCH(_xlfn.NUMBERVALUE(HRS!C1215),PTO!A:A,0),1)=HRS!G1215,INDEX(PTO!G:G,MATCH(_xlfn.NUMBERVALUE(HRS!C1215),PTO!A:A,0),1)),"")</f>
        <v/>
      </c>
    </row>
    <row r="1216" spans="19:19" x14ac:dyDescent="0.2">
      <c r="S1216" s="2" t="str">
        <f>IF(F1216="PTO",IF(INDEX(PTO!F:F,MATCH(_xlfn.NUMBERVALUE(HRS!C1216),PTO!A:A,0),1)=HRS!G1216,INDEX(PTO!G:G,MATCH(_xlfn.NUMBERVALUE(HRS!C1216),PTO!A:A,0),1)),"")</f>
        <v/>
      </c>
    </row>
    <row r="1217" spans="19:19" x14ac:dyDescent="0.2">
      <c r="S1217" s="2" t="str">
        <f>IF(F1217="PTO",IF(INDEX(PTO!F:F,MATCH(_xlfn.NUMBERVALUE(HRS!C1217),PTO!A:A,0),1)=HRS!G1217,INDEX(PTO!G:G,MATCH(_xlfn.NUMBERVALUE(HRS!C1217),PTO!A:A,0),1)),"")</f>
        <v/>
      </c>
    </row>
    <row r="1218" spans="19:19" x14ac:dyDescent="0.2">
      <c r="S1218" s="2" t="str">
        <f>IF(F1218="PTO",IF(INDEX(PTO!F:F,MATCH(_xlfn.NUMBERVALUE(HRS!C1218),PTO!A:A,0),1)=HRS!G1218,INDEX(PTO!G:G,MATCH(_xlfn.NUMBERVALUE(HRS!C1218),PTO!A:A,0),1)),"")</f>
        <v/>
      </c>
    </row>
    <row r="1219" spans="19:19" x14ac:dyDescent="0.2">
      <c r="S1219" s="2" t="str">
        <f>IF(F1219="PTO",IF(INDEX(PTO!F:F,MATCH(_xlfn.NUMBERVALUE(HRS!C1219),PTO!A:A,0),1)=HRS!G1219,INDEX(PTO!G:G,MATCH(_xlfn.NUMBERVALUE(HRS!C1219),PTO!A:A,0),1)),"")</f>
        <v/>
      </c>
    </row>
    <row r="1220" spans="19:19" x14ac:dyDescent="0.2">
      <c r="S1220" s="2" t="str">
        <f>IF(F1220="PTO",IF(INDEX(PTO!F:F,MATCH(_xlfn.NUMBERVALUE(HRS!C1220),PTO!A:A,0),1)=HRS!G1220,INDEX(PTO!G:G,MATCH(_xlfn.NUMBERVALUE(HRS!C1220),PTO!A:A,0),1)),"")</f>
        <v/>
      </c>
    </row>
    <row r="1221" spans="19:19" x14ac:dyDescent="0.2">
      <c r="S1221" s="2" t="str">
        <f>IF(F1221="PTO",IF(INDEX(PTO!F:F,MATCH(_xlfn.NUMBERVALUE(HRS!C1221),PTO!A:A,0),1)=HRS!G1221,INDEX(PTO!G:G,MATCH(_xlfn.NUMBERVALUE(HRS!C1221),PTO!A:A,0),1)),"")</f>
        <v/>
      </c>
    </row>
    <row r="1222" spans="19:19" x14ac:dyDescent="0.2">
      <c r="S1222" s="2" t="str">
        <f>IF(F1222="PTO",IF(INDEX(PTO!F:F,MATCH(_xlfn.NUMBERVALUE(HRS!C1222),PTO!A:A,0),1)=HRS!G1222,INDEX(PTO!G:G,MATCH(_xlfn.NUMBERVALUE(HRS!C1222),PTO!A:A,0),1)),"")</f>
        <v/>
      </c>
    </row>
    <row r="1223" spans="19:19" x14ac:dyDescent="0.2">
      <c r="S1223" s="2" t="str">
        <f>IF(F1223="PTO",IF(INDEX(PTO!F:F,MATCH(_xlfn.NUMBERVALUE(HRS!C1223),PTO!A:A,0),1)=HRS!G1223,INDEX(PTO!G:G,MATCH(_xlfn.NUMBERVALUE(HRS!C1223),PTO!A:A,0),1)),"")</f>
        <v/>
      </c>
    </row>
    <row r="1224" spans="19:19" x14ac:dyDescent="0.2">
      <c r="S1224" s="2" t="str">
        <f>IF(F1224="PTO",IF(INDEX(PTO!F:F,MATCH(_xlfn.NUMBERVALUE(HRS!C1224),PTO!A:A,0),1)=HRS!G1224,INDEX(PTO!G:G,MATCH(_xlfn.NUMBERVALUE(HRS!C1224),PTO!A:A,0),1)),"")</f>
        <v/>
      </c>
    </row>
    <row r="1225" spans="19:19" x14ac:dyDescent="0.2">
      <c r="S1225" s="2" t="str">
        <f>IF(F1225="PTO",IF(INDEX(PTO!F:F,MATCH(_xlfn.NUMBERVALUE(HRS!C1225),PTO!A:A,0),1)=HRS!G1225,INDEX(PTO!G:G,MATCH(_xlfn.NUMBERVALUE(HRS!C1225),PTO!A:A,0),1)),"")</f>
        <v/>
      </c>
    </row>
    <row r="1226" spans="19:19" x14ac:dyDescent="0.2">
      <c r="S1226" s="2" t="str">
        <f>IF(F1226="PTO",IF(INDEX(PTO!F:F,MATCH(_xlfn.NUMBERVALUE(HRS!C1226),PTO!A:A,0),1)=HRS!G1226,INDEX(PTO!G:G,MATCH(_xlfn.NUMBERVALUE(HRS!C1226),PTO!A:A,0),1)),"")</f>
        <v/>
      </c>
    </row>
    <row r="1227" spans="19:19" x14ac:dyDescent="0.2">
      <c r="S1227" s="2" t="str">
        <f>IF(F1227="PTO",IF(INDEX(PTO!F:F,MATCH(_xlfn.NUMBERVALUE(HRS!C1227),PTO!A:A,0),1)=HRS!G1227,INDEX(PTO!G:G,MATCH(_xlfn.NUMBERVALUE(HRS!C1227),PTO!A:A,0),1)),"")</f>
        <v/>
      </c>
    </row>
    <row r="1228" spans="19:19" x14ac:dyDescent="0.2">
      <c r="S1228" s="2" t="str">
        <f>IF(F1228="PTO",IF(INDEX(PTO!F:F,MATCH(_xlfn.NUMBERVALUE(HRS!C1228),PTO!A:A,0),1)=HRS!G1228,INDEX(PTO!G:G,MATCH(_xlfn.NUMBERVALUE(HRS!C1228),PTO!A:A,0),1)),"")</f>
        <v/>
      </c>
    </row>
    <row r="1229" spans="19:19" x14ac:dyDescent="0.2">
      <c r="S1229" s="2" t="str">
        <f>IF(F1229="PTO",IF(INDEX(PTO!F:F,MATCH(_xlfn.NUMBERVALUE(HRS!C1229),PTO!A:A,0),1)=HRS!G1229,INDEX(PTO!G:G,MATCH(_xlfn.NUMBERVALUE(HRS!C1229),PTO!A:A,0),1)),"")</f>
        <v/>
      </c>
    </row>
    <row r="1230" spans="19:19" x14ac:dyDescent="0.2">
      <c r="S1230" s="2" t="str">
        <f>IF(F1230="PTO",IF(INDEX(PTO!F:F,MATCH(_xlfn.NUMBERVALUE(HRS!C1230),PTO!A:A,0),1)=HRS!G1230,INDEX(PTO!G:G,MATCH(_xlfn.NUMBERVALUE(HRS!C1230),PTO!A:A,0),1)),"")</f>
        <v/>
      </c>
    </row>
    <row r="1231" spans="19:19" x14ac:dyDescent="0.2">
      <c r="S1231" s="2" t="str">
        <f>IF(F1231="PTO",IF(INDEX(PTO!F:F,MATCH(_xlfn.NUMBERVALUE(HRS!C1231),PTO!A:A,0),1)=HRS!G1231,INDEX(PTO!G:G,MATCH(_xlfn.NUMBERVALUE(HRS!C1231),PTO!A:A,0),1)),"")</f>
        <v/>
      </c>
    </row>
    <row r="1232" spans="19:19" x14ac:dyDescent="0.2">
      <c r="S1232" s="2" t="str">
        <f>IF(F1232="PTO",IF(INDEX(PTO!F:F,MATCH(_xlfn.NUMBERVALUE(HRS!C1232),PTO!A:A,0),1)=HRS!G1232,INDEX(PTO!G:G,MATCH(_xlfn.NUMBERVALUE(HRS!C1232),PTO!A:A,0),1)),"")</f>
        <v/>
      </c>
    </row>
    <row r="1233" spans="19:19" x14ac:dyDescent="0.2">
      <c r="S1233" s="2" t="str">
        <f>IF(F1233="PTO",IF(INDEX(PTO!F:F,MATCH(_xlfn.NUMBERVALUE(HRS!C1233),PTO!A:A,0),1)=HRS!G1233,INDEX(PTO!G:G,MATCH(_xlfn.NUMBERVALUE(HRS!C1233),PTO!A:A,0),1)),"")</f>
        <v/>
      </c>
    </row>
    <row r="1234" spans="19:19" x14ac:dyDescent="0.2">
      <c r="S1234" s="2" t="str">
        <f>IF(F1234="PTO",IF(INDEX(PTO!F:F,MATCH(_xlfn.NUMBERVALUE(HRS!C1234),PTO!A:A,0),1)=HRS!G1234,INDEX(PTO!G:G,MATCH(_xlfn.NUMBERVALUE(HRS!C1234),PTO!A:A,0),1)),"")</f>
        <v/>
      </c>
    </row>
    <row r="1235" spans="19:19" x14ac:dyDescent="0.2">
      <c r="S1235" s="2" t="str">
        <f>IF(F1235="PTO",IF(INDEX(PTO!F:F,MATCH(_xlfn.NUMBERVALUE(HRS!C1235),PTO!A:A,0),1)=HRS!G1235,INDEX(PTO!G:G,MATCH(_xlfn.NUMBERVALUE(HRS!C1235),PTO!A:A,0),1)),"")</f>
        <v/>
      </c>
    </row>
    <row r="1236" spans="19:19" x14ac:dyDescent="0.2">
      <c r="S1236" s="2" t="str">
        <f>IF(F1236="PTO",IF(INDEX(PTO!F:F,MATCH(_xlfn.NUMBERVALUE(HRS!C1236),PTO!A:A,0),1)=HRS!G1236,INDEX(PTO!G:G,MATCH(_xlfn.NUMBERVALUE(HRS!C1236),PTO!A:A,0),1)),"")</f>
        <v/>
      </c>
    </row>
    <row r="1237" spans="19:19" x14ac:dyDescent="0.2">
      <c r="S1237" s="2" t="str">
        <f>IF(F1237="PTO",IF(INDEX(PTO!F:F,MATCH(_xlfn.NUMBERVALUE(HRS!C1237),PTO!A:A,0),1)=HRS!G1237,INDEX(PTO!G:G,MATCH(_xlfn.NUMBERVALUE(HRS!C1237),PTO!A:A,0),1)),"")</f>
        <v/>
      </c>
    </row>
    <row r="1238" spans="19:19" x14ac:dyDescent="0.2">
      <c r="S1238" s="2" t="str">
        <f>IF(F1238="PTO",IF(INDEX(PTO!F:F,MATCH(_xlfn.NUMBERVALUE(HRS!C1238),PTO!A:A,0),1)=HRS!G1238,INDEX(PTO!G:G,MATCH(_xlfn.NUMBERVALUE(HRS!C1238),PTO!A:A,0),1)),"")</f>
        <v/>
      </c>
    </row>
    <row r="1239" spans="19:19" x14ac:dyDescent="0.2">
      <c r="S1239" s="2" t="str">
        <f>IF(F1239="PTO",IF(INDEX(PTO!F:F,MATCH(_xlfn.NUMBERVALUE(HRS!C1239),PTO!A:A,0),1)=HRS!G1239,INDEX(PTO!G:G,MATCH(_xlfn.NUMBERVALUE(HRS!C1239),PTO!A:A,0),1)),"")</f>
        <v/>
      </c>
    </row>
    <row r="1240" spans="19:19" x14ac:dyDescent="0.2">
      <c r="S1240" s="2" t="str">
        <f>IF(F1240="PTO",IF(INDEX(PTO!F:F,MATCH(_xlfn.NUMBERVALUE(HRS!C1240),PTO!A:A,0),1)=HRS!G1240,INDEX(PTO!G:G,MATCH(_xlfn.NUMBERVALUE(HRS!C1240),PTO!A:A,0),1)),"")</f>
        <v/>
      </c>
    </row>
    <row r="1241" spans="19:19" x14ac:dyDescent="0.2">
      <c r="S1241" s="2" t="str">
        <f>IF(F1241="PTO",IF(INDEX(PTO!F:F,MATCH(_xlfn.NUMBERVALUE(HRS!C1241),PTO!A:A,0),1)=HRS!G1241,INDEX(PTO!G:G,MATCH(_xlfn.NUMBERVALUE(HRS!C1241),PTO!A:A,0),1)),"")</f>
        <v/>
      </c>
    </row>
    <row r="1242" spans="19:19" x14ac:dyDescent="0.2">
      <c r="S1242" s="2" t="str">
        <f>IF(F1242="PTO",IF(INDEX(PTO!F:F,MATCH(_xlfn.NUMBERVALUE(HRS!C1242),PTO!A:A,0),1)=HRS!G1242,INDEX(PTO!G:G,MATCH(_xlfn.NUMBERVALUE(HRS!C1242),PTO!A:A,0),1)),"")</f>
        <v/>
      </c>
    </row>
    <row r="1243" spans="19:19" x14ac:dyDescent="0.2">
      <c r="S1243" s="2" t="str">
        <f>IF(F1243="PTO",IF(INDEX(PTO!F:F,MATCH(_xlfn.NUMBERVALUE(HRS!C1243),PTO!A:A,0),1)=HRS!G1243,INDEX(PTO!G:G,MATCH(_xlfn.NUMBERVALUE(HRS!C1243),PTO!A:A,0),1)),"")</f>
        <v/>
      </c>
    </row>
    <row r="1244" spans="19:19" x14ac:dyDescent="0.2">
      <c r="S1244" s="2" t="str">
        <f>IF(F1244="PTO",IF(INDEX(PTO!F:F,MATCH(_xlfn.NUMBERVALUE(HRS!C1244),PTO!A:A,0),1)=HRS!G1244,INDEX(PTO!G:G,MATCH(_xlfn.NUMBERVALUE(HRS!C1244),PTO!A:A,0),1)),"")</f>
        <v/>
      </c>
    </row>
    <row r="1245" spans="19:19" x14ac:dyDescent="0.2">
      <c r="S1245" s="2" t="str">
        <f>IF(F1245="PTO",IF(INDEX(PTO!F:F,MATCH(_xlfn.NUMBERVALUE(HRS!C1245),PTO!A:A,0),1)=HRS!G1245,INDEX(PTO!G:G,MATCH(_xlfn.NUMBERVALUE(HRS!C1245),PTO!A:A,0),1)),"")</f>
        <v/>
      </c>
    </row>
    <row r="1246" spans="19:19" x14ac:dyDescent="0.2">
      <c r="S1246" s="2" t="str">
        <f>IF(F1246="PTO",IF(INDEX(PTO!F:F,MATCH(_xlfn.NUMBERVALUE(HRS!C1246),PTO!A:A,0),1)=HRS!G1246,INDEX(PTO!G:G,MATCH(_xlfn.NUMBERVALUE(HRS!C1246),PTO!A:A,0),1)),"")</f>
        <v/>
      </c>
    </row>
    <row r="1247" spans="19:19" x14ac:dyDescent="0.2">
      <c r="S1247" s="2" t="str">
        <f>IF(F1247="PTO",IF(INDEX(PTO!F:F,MATCH(_xlfn.NUMBERVALUE(HRS!C1247),PTO!A:A,0),1)=HRS!G1247,INDEX(PTO!G:G,MATCH(_xlfn.NUMBERVALUE(HRS!C1247),PTO!A:A,0),1)),"")</f>
        <v/>
      </c>
    </row>
    <row r="1248" spans="19:19" x14ac:dyDescent="0.2">
      <c r="S1248" s="2" t="str">
        <f>IF(F1248="PTO",IF(INDEX(PTO!F:F,MATCH(_xlfn.NUMBERVALUE(HRS!C1248),PTO!A:A,0),1)=HRS!G1248,INDEX(PTO!G:G,MATCH(_xlfn.NUMBERVALUE(HRS!C1248),PTO!A:A,0),1)),"")</f>
        <v/>
      </c>
    </row>
    <row r="1249" spans="19:19" x14ac:dyDescent="0.2">
      <c r="S1249" s="2" t="str">
        <f>IF(F1249="PTO",IF(INDEX(PTO!F:F,MATCH(_xlfn.NUMBERVALUE(HRS!C1249),PTO!A:A,0),1)=HRS!G1249,INDEX(PTO!G:G,MATCH(_xlfn.NUMBERVALUE(HRS!C1249),PTO!A:A,0),1)),"")</f>
        <v/>
      </c>
    </row>
    <row r="1250" spans="19:19" x14ac:dyDescent="0.2">
      <c r="S1250" s="2" t="str">
        <f>IF(F1250="PTO",IF(INDEX(PTO!F:F,MATCH(_xlfn.NUMBERVALUE(HRS!C1250),PTO!A:A,0),1)=HRS!G1250,INDEX(PTO!G:G,MATCH(_xlfn.NUMBERVALUE(HRS!C1250),PTO!A:A,0),1)),"")</f>
        <v/>
      </c>
    </row>
    <row r="1251" spans="19:19" x14ac:dyDescent="0.2">
      <c r="S1251" s="2" t="str">
        <f>IF(F1251="PTO",IF(INDEX(PTO!F:F,MATCH(_xlfn.NUMBERVALUE(HRS!C1251),PTO!A:A,0),1)=HRS!G1251,INDEX(PTO!G:G,MATCH(_xlfn.NUMBERVALUE(HRS!C1251),PTO!A:A,0),1)),"")</f>
        <v/>
      </c>
    </row>
    <row r="1252" spans="19:19" x14ac:dyDescent="0.2">
      <c r="S1252" s="2" t="str">
        <f>IF(F1252="PTO",IF(INDEX(PTO!F:F,MATCH(_xlfn.NUMBERVALUE(HRS!C1252),PTO!A:A,0),1)=HRS!G1252,INDEX(PTO!G:G,MATCH(_xlfn.NUMBERVALUE(HRS!C1252),PTO!A:A,0),1)),"")</f>
        <v/>
      </c>
    </row>
    <row r="1253" spans="19:19" x14ac:dyDescent="0.2">
      <c r="S1253" s="2" t="str">
        <f>IF(F1253="PTO",IF(INDEX(PTO!F:F,MATCH(_xlfn.NUMBERVALUE(HRS!C1253),PTO!A:A,0),1)=HRS!G1253,INDEX(PTO!G:G,MATCH(_xlfn.NUMBERVALUE(HRS!C1253),PTO!A:A,0),1)),"")</f>
        <v/>
      </c>
    </row>
    <row r="1254" spans="19:19" x14ac:dyDescent="0.2">
      <c r="S1254" s="2" t="str">
        <f>IF(F1254="PTO",IF(INDEX(PTO!F:F,MATCH(_xlfn.NUMBERVALUE(HRS!C1254),PTO!A:A,0),1)=HRS!G1254,INDEX(PTO!G:G,MATCH(_xlfn.NUMBERVALUE(HRS!C1254),PTO!A:A,0),1)),"")</f>
        <v/>
      </c>
    </row>
    <row r="1255" spans="19:19" x14ac:dyDescent="0.2">
      <c r="S1255" s="2" t="str">
        <f>IF(F1255="PTO",IF(INDEX(PTO!F:F,MATCH(_xlfn.NUMBERVALUE(HRS!C1255),PTO!A:A,0),1)=HRS!G1255,INDEX(PTO!G:G,MATCH(_xlfn.NUMBERVALUE(HRS!C1255),PTO!A:A,0),1)),"")</f>
        <v/>
      </c>
    </row>
    <row r="1256" spans="19:19" x14ac:dyDescent="0.2">
      <c r="S1256" s="2" t="str">
        <f>IF(F1256="PTO",IF(INDEX(PTO!F:F,MATCH(_xlfn.NUMBERVALUE(HRS!C1256),PTO!A:A,0),1)=HRS!G1256,INDEX(PTO!G:G,MATCH(_xlfn.NUMBERVALUE(HRS!C1256),PTO!A:A,0),1)),"")</f>
        <v/>
      </c>
    </row>
    <row r="1257" spans="19:19" x14ac:dyDescent="0.2">
      <c r="S1257" s="2" t="str">
        <f>IF(F1257="PTO",IF(INDEX(PTO!F:F,MATCH(_xlfn.NUMBERVALUE(HRS!C1257),PTO!A:A,0),1)=HRS!G1257,INDEX(PTO!G:G,MATCH(_xlfn.NUMBERVALUE(HRS!C1257),PTO!A:A,0),1)),"")</f>
        <v/>
      </c>
    </row>
    <row r="1258" spans="19:19" x14ac:dyDescent="0.2">
      <c r="S1258" s="2" t="str">
        <f>IF(F1258="PTO",IF(INDEX(PTO!F:F,MATCH(_xlfn.NUMBERVALUE(HRS!C1258),PTO!A:A,0),1)=HRS!G1258,INDEX(PTO!G:G,MATCH(_xlfn.NUMBERVALUE(HRS!C1258),PTO!A:A,0),1)),"")</f>
        <v/>
      </c>
    </row>
    <row r="1259" spans="19:19" x14ac:dyDescent="0.2">
      <c r="S1259" s="2" t="str">
        <f>IF(F1259="PTO",IF(INDEX(PTO!F:F,MATCH(_xlfn.NUMBERVALUE(HRS!C1259),PTO!A:A,0),1)=HRS!G1259,INDEX(PTO!G:G,MATCH(_xlfn.NUMBERVALUE(HRS!C1259),PTO!A:A,0),1)),"")</f>
        <v/>
      </c>
    </row>
    <row r="1260" spans="19:19" x14ac:dyDescent="0.2">
      <c r="S1260" s="2" t="str">
        <f>IF(F1260="PTO",IF(INDEX(PTO!F:F,MATCH(_xlfn.NUMBERVALUE(HRS!C1260),PTO!A:A,0),1)=HRS!G1260,INDEX(PTO!G:G,MATCH(_xlfn.NUMBERVALUE(HRS!C1260),PTO!A:A,0),1)),"")</f>
        <v/>
      </c>
    </row>
    <row r="1261" spans="19:19" x14ac:dyDescent="0.2">
      <c r="S1261" s="2" t="str">
        <f>IF(F1261="PTO",IF(INDEX(PTO!F:F,MATCH(_xlfn.NUMBERVALUE(HRS!C1261),PTO!A:A,0),1)=HRS!G1261,INDEX(PTO!G:G,MATCH(_xlfn.NUMBERVALUE(HRS!C1261),PTO!A:A,0),1)),"")</f>
        <v/>
      </c>
    </row>
    <row r="1262" spans="19:19" x14ac:dyDescent="0.2">
      <c r="S1262" s="2" t="str">
        <f>IF(F1262="PTO",IF(INDEX(PTO!F:F,MATCH(_xlfn.NUMBERVALUE(HRS!C1262),PTO!A:A,0),1)=HRS!G1262,INDEX(PTO!G:G,MATCH(_xlfn.NUMBERVALUE(HRS!C1262),PTO!A:A,0),1)),"")</f>
        <v/>
      </c>
    </row>
    <row r="1263" spans="19:19" x14ac:dyDescent="0.2">
      <c r="S1263" s="2" t="str">
        <f>IF(F1263="PTO",IF(INDEX(PTO!F:F,MATCH(_xlfn.NUMBERVALUE(HRS!C1263),PTO!A:A,0),1)=HRS!G1263,INDEX(PTO!G:G,MATCH(_xlfn.NUMBERVALUE(HRS!C1263),PTO!A:A,0),1)),"")</f>
        <v/>
      </c>
    </row>
    <row r="1264" spans="19:19" x14ac:dyDescent="0.2">
      <c r="S1264" s="2" t="str">
        <f>IF(F1264="PTO",IF(INDEX(PTO!F:F,MATCH(_xlfn.NUMBERVALUE(HRS!C1264),PTO!A:A,0),1)=HRS!G1264,INDEX(PTO!G:G,MATCH(_xlfn.NUMBERVALUE(HRS!C1264),PTO!A:A,0),1)),"")</f>
        <v/>
      </c>
    </row>
    <row r="1265" spans="19:19" x14ac:dyDescent="0.2">
      <c r="S1265" s="2" t="str">
        <f>IF(F1265="PTO",IF(INDEX(PTO!F:F,MATCH(_xlfn.NUMBERVALUE(HRS!C1265),PTO!A:A,0),1)=HRS!G1265,INDEX(PTO!G:G,MATCH(_xlfn.NUMBERVALUE(HRS!C1265),PTO!A:A,0),1)),"")</f>
        <v/>
      </c>
    </row>
    <row r="1266" spans="19:19" x14ac:dyDescent="0.2">
      <c r="S1266" s="2" t="str">
        <f>IF(F1266="PTO",IF(INDEX(PTO!F:F,MATCH(_xlfn.NUMBERVALUE(HRS!C1266),PTO!A:A,0),1)=HRS!G1266,INDEX(PTO!G:G,MATCH(_xlfn.NUMBERVALUE(HRS!C1266),PTO!A:A,0),1)),"")</f>
        <v/>
      </c>
    </row>
    <row r="1267" spans="19:19" x14ac:dyDescent="0.2">
      <c r="S1267" s="2" t="str">
        <f>IF(F1267="PTO",IF(INDEX(PTO!F:F,MATCH(_xlfn.NUMBERVALUE(HRS!C1267),PTO!A:A,0),1)=HRS!G1267,INDEX(PTO!G:G,MATCH(_xlfn.NUMBERVALUE(HRS!C1267),PTO!A:A,0),1)),"")</f>
        <v/>
      </c>
    </row>
    <row r="1268" spans="19:19" x14ac:dyDescent="0.2">
      <c r="S1268" s="2" t="str">
        <f>IF(F1268="PTO",IF(INDEX(PTO!F:F,MATCH(_xlfn.NUMBERVALUE(HRS!C1268),PTO!A:A,0),1)=HRS!G1268,INDEX(PTO!G:G,MATCH(_xlfn.NUMBERVALUE(HRS!C1268),PTO!A:A,0),1)),"")</f>
        <v/>
      </c>
    </row>
    <row r="1269" spans="19:19" x14ac:dyDescent="0.2">
      <c r="S1269" s="2" t="str">
        <f>IF(F1269="PTO",IF(INDEX(PTO!F:F,MATCH(_xlfn.NUMBERVALUE(HRS!C1269),PTO!A:A,0),1)=HRS!G1269,INDEX(PTO!G:G,MATCH(_xlfn.NUMBERVALUE(HRS!C1269),PTO!A:A,0),1)),"")</f>
        <v/>
      </c>
    </row>
    <row r="1270" spans="19:19" x14ac:dyDescent="0.2">
      <c r="S1270" s="2" t="str">
        <f>IF(F1270="PTO",IF(INDEX(PTO!F:F,MATCH(_xlfn.NUMBERVALUE(HRS!C1270),PTO!A:A,0),1)=HRS!G1270,INDEX(PTO!G:G,MATCH(_xlfn.NUMBERVALUE(HRS!C1270),PTO!A:A,0),1)),"")</f>
        <v/>
      </c>
    </row>
    <row r="1271" spans="19:19" x14ac:dyDescent="0.2">
      <c r="S1271" s="2" t="str">
        <f>IF(F1271="PTO",IF(INDEX(PTO!F:F,MATCH(_xlfn.NUMBERVALUE(HRS!C1271),PTO!A:A,0),1)=HRS!G1271,INDEX(PTO!G:G,MATCH(_xlfn.NUMBERVALUE(HRS!C1271),PTO!A:A,0),1)),"")</f>
        <v/>
      </c>
    </row>
    <row r="1272" spans="19:19" x14ac:dyDescent="0.2">
      <c r="S1272" s="2" t="str">
        <f>IF(F1272="PTO",IF(INDEX(PTO!F:F,MATCH(_xlfn.NUMBERVALUE(HRS!C1272),PTO!A:A,0),1)=HRS!G1272,INDEX(PTO!G:G,MATCH(_xlfn.NUMBERVALUE(HRS!C1272),PTO!A:A,0),1)),"")</f>
        <v/>
      </c>
    </row>
    <row r="1273" spans="19:19" x14ac:dyDescent="0.2">
      <c r="S1273" s="2" t="str">
        <f>IF(F1273="PTO",IF(INDEX(PTO!F:F,MATCH(_xlfn.NUMBERVALUE(HRS!C1273),PTO!A:A,0),1)=HRS!G1273,INDEX(PTO!G:G,MATCH(_xlfn.NUMBERVALUE(HRS!C1273),PTO!A:A,0),1)),"")</f>
        <v/>
      </c>
    </row>
    <row r="1274" spans="19:19" x14ac:dyDescent="0.2">
      <c r="S1274" s="2" t="str">
        <f>IF(F1274="PTO",IF(INDEX(PTO!F:F,MATCH(_xlfn.NUMBERVALUE(HRS!C1274),PTO!A:A,0),1)=HRS!G1274,INDEX(PTO!G:G,MATCH(_xlfn.NUMBERVALUE(HRS!C1274),PTO!A:A,0),1)),"")</f>
        <v/>
      </c>
    </row>
    <row r="1275" spans="19:19" x14ac:dyDescent="0.2">
      <c r="S1275" s="2" t="str">
        <f>IF(F1275="PTO",IF(INDEX(PTO!F:F,MATCH(_xlfn.NUMBERVALUE(HRS!C1275),PTO!A:A,0),1)=HRS!G1275,INDEX(PTO!G:G,MATCH(_xlfn.NUMBERVALUE(HRS!C1275),PTO!A:A,0),1)),"")</f>
        <v/>
      </c>
    </row>
    <row r="1276" spans="19:19" x14ac:dyDescent="0.2">
      <c r="S1276" s="2" t="str">
        <f>IF(F1276="PTO",IF(INDEX(PTO!F:F,MATCH(_xlfn.NUMBERVALUE(HRS!C1276),PTO!A:A,0),1)=HRS!G1276,INDEX(PTO!G:G,MATCH(_xlfn.NUMBERVALUE(HRS!C1276),PTO!A:A,0),1)),"")</f>
        <v/>
      </c>
    </row>
    <row r="1277" spans="19:19" x14ac:dyDescent="0.2">
      <c r="S1277" s="2" t="str">
        <f>IF(F1277="PTO",IF(INDEX(PTO!F:F,MATCH(_xlfn.NUMBERVALUE(HRS!C1277),PTO!A:A,0),1)=HRS!G1277,INDEX(PTO!G:G,MATCH(_xlfn.NUMBERVALUE(HRS!C1277),PTO!A:A,0),1)),"")</f>
        <v/>
      </c>
    </row>
    <row r="1278" spans="19:19" x14ac:dyDescent="0.2">
      <c r="S1278" s="2" t="str">
        <f>IF(F1278="PTO",IF(INDEX(PTO!F:F,MATCH(_xlfn.NUMBERVALUE(HRS!C1278),PTO!A:A,0),1)=HRS!G1278,INDEX(PTO!G:G,MATCH(_xlfn.NUMBERVALUE(HRS!C1278),PTO!A:A,0),1)),"")</f>
        <v/>
      </c>
    </row>
    <row r="1279" spans="19:19" x14ac:dyDescent="0.2">
      <c r="S1279" s="2" t="str">
        <f>IF(F1279="PTO",IF(INDEX(PTO!F:F,MATCH(_xlfn.NUMBERVALUE(HRS!C1279),PTO!A:A,0),1)=HRS!G1279,INDEX(PTO!G:G,MATCH(_xlfn.NUMBERVALUE(HRS!C1279),PTO!A:A,0),1)),"")</f>
        <v/>
      </c>
    </row>
    <row r="1280" spans="19:19" x14ac:dyDescent="0.2">
      <c r="S1280" s="2" t="str">
        <f>IF(F1280="PTO",IF(INDEX(PTO!F:F,MATCH(_xlfn.NUMBERVALUE(HRS!C1280),PTO!A:A,0),1)=HRS!G1280,INDEX(PTO!G:G,MATCH(_xlfn.NUMBERVALUE(HRS!C1280),PTO!A:A,0),1)),"")</f>
        <v/>
      </c>
    </row>
    <row r="1281" spans="19:19" x14ac:dyDescent="0.2">
      <c r="S1281" s="2" t="str">
        <f>IF(F1281="PTO",IF(INDEX(PTO!F:F,MATCH(_xlfn.NUMBERVALUE(HRS!C1281),PTO!A:A,0),1)=HRS!G1281,INDEX(PTO!G:G,MATCH(_xlfn.NUMBERVALUE(HRS!C1281),PTO!A:A,0),1)),"")</f>
        <v/>
      </c>
    </row>
    <row r="1282" spans="19:19" x14ac:dyDescent="0.2">
      <c r="S1282" s="2" t="str">
        <f>IF(F1282="PTO",IF(INDEX(PTO!F:F,MATCH(_xlfn.NUMBERVALUE(HRS!C1282),PTO!A:A,0),1)=HRS!G1282,INDEX(PTO!G:G,MATCH(_xlfn.NUMBERVALUE(HRS!C1282),PTO!A:A,0),1)),"")</f>
        <v/>
      </c>
    </row>
    <row r="1283" spans="19:19" x14ac:dyDescent="0.2">
      <c r="S1283" s="2" t="str">
        <f>IF(F1283="PTO",IF(INDEX(PTO!F:F,MATCH(_xlfn.NUMBERVALUE(HRS!C1283),PTO!A:A,0),1)=HRS!G1283,INDEX(PTO!G:G,MATCH(_xlfn.NUMBERVALUE(HRS!C1283),PTO!A:A,0),1)),"")</f>
        <v/>
      </c>
    </row>
    <row r="1284" spans="19:19" x14ac:dyDescent="0.2">
      <c r="S1284" s="2" t="str">
        <f>IF(F1284="PTO",IF(INDEX(PTO!F:F,MATCH(_xlfn.NUMBERVALUE(HRS!C1284),PTO!A:A,0),1)=HRS!G1284,INDEX(PTO!G:G,MATCH(_xlfn.NUMBERVALUE(HRS!C1284),PTO!A:A,0),1)),"")</f>
        <v/>
      </c>
    </row>
    <row r="1285" spans="19:19" x14ac:dyDescent="0.2">
      <c r="S1285" s="2" t="str">
        <f>IF(F1285="PTO",IF(INDEX(PTO!F:F,MATCH(_xlfn.NUMBERVALUE(HRS!C1285),PTO!A:A,0),1)=HRS!G1285,INDEX(PTO!G:G,MATCH(_xlfn.NUMBERVALUE(HRS!C1285),PTO!A:A,0),1)),"")</f>
        <v/>
      </c>
    </row>
    <row r="1286" spans="19:19" x14ac:dyDescent="0.2">
      <c r="S1286" s="2" t="str">
        <f>IF(F1286="PTO",IF(INDEX(PTO!F:F,MATCH(_xlfn.NUMBERVALUE(HRS!C1286),PTO!A:A,0),1)=HRS!G1286,INDEX(PTO!G:G,MATCH(_xlfn.NUMBERVALUE(HRS!C1286),PTO!A:A,0),1)),"")</f>
        <v/>
      </c>
    </row>
    <row r="1287" spans="19:19" x14ac:dyDescent="0.2">
      <c r="S1287" s="2" t="str">
        <f>IF(F1287="PTO",IF(INDEX(PTO!F:F,MATCH(_xlfn.NUMBERVALUE(HRS!C1287),PTO!A:A,0),1)=HRS!G1287,INDEX(PTO!G:G,MATCH(_xlfn.NUMBERVALUE(HRS!C1287),PTO!A:A,0),1)),"")</f>
        <v/>
      </c>
    </row>
    <row r="1288" spans="19:19" x14ac:dyDescent="0.2">
      <c r="S1288" s="2" t="str">
        <f>IF(F1288="PTO",IF(INDEX(PTO!F:F,MATCH(_xlfn.NUMBERVALUE(HRS!C1288),PTO!A:A,0),1)=HRS!G1288,INDEX(PTO!G:G,MATCH(_xlfn.NUMBERVALUE(HRS!C1288),PTO!A:A,0),1)),"")</f>
        <v/>
      </c>
    </row>
    <row r="1289" spans="19:19" x14ac:dyDescent="0.2">
      <c r="S1289" s="2" t="str">
        <f>IF(F1289="PTO",IF(INDEX(PTO!F:F,MATCH(_xlfn.NUMBERVALUE(HRS!C1289),PTO!A:A,0),1)=HRS!G1289,INDEX(PTO!G:G,MATCH(_xlfn.NUMBERVALUE(HRS!C1289),PTO!A:A,0),1)),"")</f>
        <v/>
      </c>
    </row>
    <row r="1290" spans="19:19" x14ac:dyDescent="0.2">
      <c r="S1290" s="2" t="str">
        <f>IF(F1290="PTO",IF(INDEX(PTO!F:F,MATCH(_xlfn.NUMBERVALUE(HRS!C1290),PTO!A:A,0),1)=HRS!G1290,INDEX(PTO!G:G,MATCH(_xlfn.NUMBERVALUE(HRS!C1290),PTO!A:A,0),1)),"")</f>
        <v/>
      </c>
    </row>
    <row r="1291" spans="19:19" x14ac:dyDescent="0.2">
      <c r="S1291" s="2" t="str">
        <f>IF(F1291="PTO",IF(INDEX(PTO!F:F,MATCH(_xlfn.NUMBERVALUE(HRS!C1291),PTO!A:A,0),1)=HRS!G1291,INDEX(PTO!G:G,MATCH(_xlfn.NUMBERVALUE(HRS!C1291),PTO!A:A,0),1)),"")</f>
        <v/>
      </c>
    </row>
    <row r="1292" spans="19:19" x14ac:dyDescent="0.2">
      <c r="S1292" s="2" t="str">
        <f>IF(F1292="PTO",IF(INDEX(PTO!F:F,MATCH(_xlfn.NUMBERVALUE(HRS!C1292),PTO!A:A,0),1)=HRS!G1292,INDEX(PTO!G:G,MATCH(_xlfn.NUMBERVALUE(HRS!C1292),PTO!A:A,0),1)),"")</f>
        <v/>
      </c>
    </row>
    <row r="1293" spans="19:19" x14ac:dyDescent="0.2">
      <c r="S1293" s="2" t="str">
        <f>IF(F1293="PTO",IF(INDEX(PTO!F:F,MATCH(_xlfn.NUMBERVALUE(HRS!C1293),PTO!A:A,0),1)=HRS!G1293,INDEX(PTO!G:G,MATCH(_xlfn.NUMBERVALUE(HRS!C1293),PTO!A:A,0),1)),"")</f>
        <v/>
      </c>
    </row>
    <row r="1294" spans="19:19" x14ac:dyDescent="0.2">
      <c r="S1294" s="2" t="str">
        <f>IF(F1294="PTO",IF(INDEX(PTO!F:F,MATCH(_xlfn.NUMBERVALUE(HRS!C1294),PTO!A:A,0),1)=HRS!G1294,INDEX(PTO!G:G,MATCH(_xlfn.NUMBERVALUE(HRS!C1294),PTO!A:A,0),1)),"")</f>
        <v/>
      </c>
    </row>
    <row r="1295" spans="19:19" x14ac:dyDescent="0.2">
      <c r="S1295" s="2" t="str">
        <f>IF(F1295="PTO",IF(INDEX(PTO!F:F,MATCH(_xlfn.NUMBERVALUE(HRS!C1295),PTO!A:A,0),1)=HRS!G1295,INDEX(PTO!G:G,MATCH(_xlfn.NUMBERVALUE(HRS!C1295),PTO!A:A,0),1)),"")</f>
        <v/>
      </c>
    </row>
    <row r="1296" spans="19:19" x14ac:dyDescent="0.2">
      <c r="S1296" s="2" t="str">
        <f>IF(F1296="PTO",IF(INDEX(PTO!F:F,MATCH(_xlfn.NUMBERVALUE(HRS!C1296),PTO!A:A,0),1)=HRS!G1296,INDEX(PTO!G:G,MATCH(_xlfn.NUMBERVALUE(HRS!C1296),PTO!A:A,0),1)),"")</f>
        <v/>
      </c>
    </row>
    <row r="1297" spans="19:19" x14ac:dyDescent="0.2">
      <c r="S1297" s="2" t="str">
        <f>IF(F1297="PTO",IF(INDEX(PTO!F:F,MATCH(_xlfn.NUMBERVALUE(HRS!C1297),PTO!A:A,0),1)=HRS!G1297,INDEX(PTO!G:G,MATCH(_xlfn.NUMBERVALUE(HRS!C1297),PTO!A:A,0),1)),"")</f>
        <v/>
      </c>
    </row>
    <row r="1298" spans="19:19" x14ac:dyDescent="0.2">
      <c r="S1298" s="2" t="str">
        <f>IF(F1298="PTO",IF(INDEX(PTO!F:F,MATCH(_xlfn.NUMBERVALUE(HRS!C1298),PTO!A:A,0),1)=HRS!G1298,INDEX(PTO!G:G,MATCH(_xlfn.NUMBERVALUE(HRS!C1298),PTO!A:A,0),1)),"")</f>
        <v/>
      </c>
    </row>
    <row r="1299" spans="19:19" x14ac:dyDescent="0.2">
      <c r="S1299" s="2" t="str">
        <f>IF(F1299="PTO",IF(INDEX(PTO!F:F,MATCH(_xlfn.NUMBERVALUE(HRS!C1299),PTO!A:A,0),1)=HRS!G1299,INDEX(PTO!G:G,MATCH(_xlfn.NUMBERVALUE(HRS!C1299),PTO!A:A,0),1)),"")</f>
        <v/>
      </c>
    </row>
    <row r="1300" spans="19:19" x14ac:dyDescent="0.2">
      <c r="S1300" s="2" t="str">
        <f>IF(F1300="PTO",IF(INDEX(PTO!F:F,MATCH(_xlfn.NUMBERVALUE(HRS!C1300),PTO!A:A,0),1)=HRS!G1300,INDEX(PTO!G:G,MATCH(_xlfn.NUMBERVALUE(HRS!C1300),PTO!A:A,0),1)),"")</f>
        <v/>
      </c>
    </row>
    <row r="1301" spans="19:19" x14ac:dyDescent="0.2">
      <c r="S1301" s="2" t="str">
        <f>IF(F1301="PTO",IF(INDEX(PTO!F:F,MATCH(_xlfn.NUMBERVALUE(HRS!C1301),PTO!A:A,0),1)=HRS!G1301,INDEX(PTO!G:G,MATCH(_xlfn.NUMBERVALUE(HRS!C1301),PTO!A:A,0),1)),"")</f>
        <v/>
      </c>
    </row>
    <row r="1302" spans="19:19" x14ac:dyDescent="0.2">
      <c r="S1302" s="2" t="str">
        <f>IF(F1302="PTO",IF(INDEX(PTO!F:F,MATCH(_xlfn.NUMBERVALUE(HRS!C1302),PTO!A:A,0),1)=HRS!G1302,INDEX(PTO!G:G,MATCH(_xlfn.NUMBERVALUE(HRS!C1302),PTO!A:A,0),1)),"")</f>
        <v/>
      </c>
    </row>
    <row r="1303" spans="19:19" x14ac:dyDescent="0.2">
      <c r="S1303" s="2" t="str">
        <f>IF(F1303="PTO",IF(INDEX(PTO!F:F,MATCH(_xlfn.NUMBERVALUE(HRS!C1303),PTO!A:A,0),1)=HRS!G1303,INDEX(PTO!G:G,MATCH(_xlfn.NUMBERVALUE(HRS!C1303),PTO!A:A,0),1)),"")</f>
        <v/>
      </c>
    </row>
    <row r="1304" spans="19:19" x14ac:dyDescent="0.2">
      <c r="S1304" s="2" t="str">
        <f>IF(F1304="PTO",IF(INDEX(PTO!F:F,MATCH(_xlfn.NUMBERVALUE(HRS!C1304),PTO!A:A,0),1)=HRS!G1304,INDEX(PTO!G:G,MATCH(_xlfn.NUMBERVALUE(HRS!C1304),PTO!A:A,0),1)),"")</f>
        <v/>
      </c>
    </row>
    <row r="1305" spans="19:19" x14ac:dyDescent="0.2">
      <c r="S1305" s="2" t="str">
        <f>IF(F1305="PTO",IF(INDEX(PTO!F:F,MATCH(_xlfn.NUMBERVALUE(HRS!C1305),PTO!A:A,0),1)=HRS!G1305,INDEX(PTO!G:G,MATCH(_xlfn.NUMBERVALUE(HRS!C1305),PTO!A:A,0),1)),"")</f>
        <v/>
      </c>
    </row>
    <row r="1306" spans="19:19" x14ac:dyDescent="0.2">
      <c r="S1306" s="2" t="str">
        <f>IF(F1306="PTO",IF(INDEX(PTO!F:F,MATCH(_xlfn.NUMBERVALUE(HRS!C1306),PTO!A:A,0),1)=HRS!G1306,INDEX(PTO!G:G,MATCH(_xlfn.NUMBERVALUE(HRS!C1306),PTO!A:A,0),1)),"")</f>
        <v/>
      </c>
    </row>
    <row r="1307" spans="19:19" x14ac:dyDescent="0.2">
      <c r="S1307" s="2" t="str">
        <f>IF(F1307="PTO",IF(INDEX(PTO!F:F,MATCH(_xlfn.NUMBERVALUE(HRS!C1307),PTO!A:A,0),1)=HRS!G1307,INDEX(PTO!G:G,MATCH(_xlfn.NUMBERVALUE(HRS!C1307),PTO!A:A,0),1)),"")</f>
        <v/>
      </c>
    </row>
    <row r="1308" spans="19:19" x14ac:dyDescent="0.2">
      <c r="S1308" s="2" t="str">
        <f>IF(F1308="PTO",IF(INDEX(PTO!F:F,MATCH(_xlfn.NUMBERVALUE(HRS!C1308),PTO!A:A,0),1)=HRS!G1308,INDEX(PTO!G:G,MATCH(_xlfn.NUMBERVALUE(HRS!C1308),PTO!A:A,0),1)),"")</f>
        <v/>
      </c>
    </row>
    <row r="1309" spans="19:19" x14ac:dyDescent="0.2">
      <c r="S1309" s="2" t="str">
        <f>IF(F1309="PTO",IF(INDEX(PTO!F:F,MATCH(_xlfn.NUMBERVALUE(HRS!C1309),PTO!A:A,0),1)=HRS!G1309,INDEX(PTO!G:G,MATCH(_xlfn.NUMBERVALUE(HRS!C1309),PTO!A:A,0),1)),"")</f>
        <v/>
      </c>
    </row>
    <row r="1310" spans="19:19" x14ac:dyDescent="0.2">
      <c r="S1310" s="2" t="str">
        <f>IF(F1310="PTO",IF(INDEX(PTO!F:F,MATCH(_xlfn.NUMBERVALUE(HRS!C1310),PTO!A:A,0),1)=HRS!G1310,INDEX(PTO!G:G,MATCH(_xlfn.NUMBERVALUE(HRS!C1310),PTO!A:A,0),1)),"")</f>
        <v/>
      </c>
    </row>
    <row r="1311" spans="19:19" x14ac:dyDescent="0.2">
      <c r="S1311" s="2" t="str">
        <f>IF(F1311="PTO",IF(INDEX(PTO!F:F,MATCH(_xlfn.NUMBERVALUE(HRS!C1311),PTO!A:A,0),1)=HRS!G1311,INDEX(PTO!G:G,MATCH(_xlfn.NUMBERVALUE(HRS!C1311),PTO!A:A,0),1)),"")</f>
        <v/>
      </c>
    </row>
    <row r="1312" spans="19:19" x14ac:dyDescent="0.2">
      <c r="S1312" s="2" t="str">
        <f>IF(F1312="PTO",IF(INDEX(PTO!F:F,MATCH(_xlfn.NUMBERVALUE(HRS!C1312),PTO!A:A,0),1)=HRS!G1312,INDEX(PTO!G:G,MATCH(_xlfn.NUMBERVALUE(HRS!C1312),PTO!A:A,0),1)),"")</f>
        <v/>
      </c>
    </row>
    <row r="1313" spans="19:19" x14ac:dyDescent="0.2">
      <c r="S1313" s="2" t="str">
        <f>IF(F1313="PTO",IF(INDEX(PTO!F:F,MATCH(_xlfn.NUMBERVALUE(HRS!C1313),PTO!A:A,0),1)=HRS!G1313,INDEX(PTO!G:G,MATCH(_xlfn.NUMBERVALUE(HRS!C1313),PTO!A:A,0),1)),"")</f>
        <v/>
      </c>
    </row>
    <row r="1314" spans="19:19" x14ac:dyDescent="0.2">
      <c r="S1314" s="2" t="str">
        <f>IF(F1314="PTO",IF(INDEX(PTO!F:F,MATCH(_xlfn.NUMBERVALUE(HRS!C1314),PTO!A:A,0),1)=HRS!G1314,INDEX(PTO!G:G,MATCH(_xlfn.NUMBERVALUE(HRS!C1314),PTO!A:A,0),1)),"")</f>
        <v/>
      </c>
    </row>
    <row r="1315" spans="19:19" x14ac:dyDescent="0.2">
      <c r="S1315" s="2" t="str">
        <f>IF(F1315="PTO",IF(INDEX(PTO!F:F,MATCH(_xlfn.NUMBERVALUE(HRS!C1315),PTO!A:A,0),1)=HRS!G1315,INDEX(PTO!G:G,MATCH(_xlfn.NUMBERVALUE(HRS!C1315),PTO!A:A,0),1)),"")</f>
        <v/>
      </c>
    </row>
    <row r="1316" spans="19:19" x14ac:dyDescent="0.2">
      <c r="S1316" s="2" t="str">
        <f>IF(F1316="PTO",IF(INDEX(PTO!F:F,MATCH(_xlfn.NUMBERVALUE(HRS!C1316),PTO!A:A,0),1)=HRS!G1316,INDEX(PTO!G:G,MATCH(_xlfn.NUMBERVALUE(HRS!C1316),PTO!A:A,0),1)),"")</f>
        <v/>
      </c>
    </row>
    <row r="1317" spans="19:19" x14ac:dyDescent="0.2">
      <c r="S1317" s="2" t="str">
        <f>IF(F1317="PTO",IF(INDEX(PTO!F:F,MATCH(_xlfn.NUMBERVALUE(HRS!C1317),PTO!A:A,0),1)=HRS!G1317,INDEX(PTO!G:G,MATCH(_xlfn.NUMBERVALUE(HRS!C1317),PTO!A:A,0),1)),"")</f>
        <v/>
      </c>
    </row>
    <row r="1318" spans="19:19" x14ac:dyDescent="0.2">
      <c r="S1318" s="2" t="str">
        <f>IF(F1318="PTO",IF(INDEX(PTO!F:F,MATCH(_xlfn.NUMBERVALUE(HRS!C1318),PTO!A:A,0),1)=HRS!G1318,INDEX(PTO!G:G,MATCH(_xlfn.NUMBERVALUE(HRS!C1318),PTO!A:A,0),1)),"")</f>
        <v/>
      </c>
    </row>
    <row r="1319" spans="19:19" x14ac:dyDescent="0.2">
      <c r="S1319" s="2" t="str">
        <f>IF(F1319="PTO",IF(INDEX(PTO!F:F,MATCH(_xlfn.NUMBERVALUE(HRS!C1319),PTO!A:A,0),1)=HRS!G1319,INDEX(PTO!G:G,MATCH(_xlfn.NUMBERVALUE(HRS!C1319),PTO!A:A,0),1)),"")</f>
        <v/>
      </c>
    </row>
    <row r="1320" spans="19:19" x14ac:dyDescent="0.2">
      <c r="S1320" s="2" t="str">
        <f>IF(F1320="PTO",IF(INDEX(PTO!F:F,MATCH(_xlfn.NUMBERVALUE(HRS!C1320),PTO!A:A,0),1)=HRS!G1320,INDEX(PTO!G:G,MATCH(_xlfn.NUMBERVALUE(HRS!C1320),PTO!A:A,0),1)),"")</f>
        <v/>
      </c>
    </row>
    <row r="1321" spans="19:19" x14ac:dyDescent="0.2">
      <c r="S1321" s="2" t="str">
        <f>IF(F1321="PTO",IF(INDEX(PTO!F:F,MATCH(_xlfn.NUMBERVALUE(HRS!C1321),PTO!A:A,0),1)=HRS!G1321,INDEX(PTO!G:G,MATCH(_xlfn.NUMBERVALUE(HRS!C1321),PTO!A:A,0),1)),"")</f>
        <v/>
      </c>
    </row>
    <row r="1322" spans="19:19" x14ac:dyDescent="0.2">
      <c r="S1322" s="2" t="str">
        <f>IF(F1322="PTO",IF(INDEX(PTO!F:F,MATCH(_xlfn.NUMBERVALUE(HRS!C1322),PTO!A:A,0),1)=HRS!G1322,INDEX(PTO!G:G,MATCH(_xlfn.NUMBERVALUE(HRS!C1322),PTO!A:A,0),1)),"")</f>
        <v/>
      </c>
    </row>
    <row r="1323" spans="19:19" x14ac:dyDescent="0.2">
      <c r="S1323" s="2" t="str">
        <f>IF(F1323="PTO",IF(INDEX(PTO!F:F,MATCH(_xlfn.NUMBERVALUE(HRS!C1323),PTO!A:A,0),1)=HRS!G1323,INDEX(PTO!G:G,MATCH(_xlfn.NUMBERVALUE(HRS!C1323),PTO!A:A,0),1)),"")</f>
        <v/>
      </c>
    </row>
    <row r="1324" spans="19:19" x14ac:dyDescent="0.2">
      <c r="S1324" s="2" t="str">
        <f>IF(F1324="PTO",IF(INDEX(PTO!F:F,MATCH(_xlfn.NUMBERVALUE(HRS!C1324),PTO!A:A,0),1)=HRS!G1324,INDEX(PTO!G:G,MATCH(_xlfn.NUMBERVALUE(HRS!C1324),PTO!A:A,0),1)),"")</f>
        <v/>
      </c>
    </row>
    <row r="1325" spans="19:19" x14ac:dyDescent="0.2">
      <c r="S1325" s="2" t="str">
        <f>IF(F1325="PTO",IF(INDEX(PTO!F:F,MATCH(_xlfn.NUMBERVALUE(HRS!C1325),PTO!A:A,0),1)=HRS!G1325,INDEX(PTO!G:G,MATCH(_xlfn.NUMBERVALUE(HRS!C1325),PTO!A:A,0),1)),"")</f>
        <v/>
      </c>
    </row>
    <row r="1326" spans="19:19" x14ac:dyDescent="0.2">
      <c r="S1326" s="2" t="str">
        <f>IF(F1326="PTO",IF(INDEX(PTO!F:F,MATCH(_xlfn.NUMBERVALUE(HRS!C1326),PTO!A:A,0),1)=HRS!G1326,INDEX(PTO!G:G,MATCH(_xlfn.NUMBERVALUE(HRS!C1326),PTO!A:A,0),1)),"")</f>
        <v/>
      </c>
    </row>
    <row r="1327" spans="19:19" x14ac:dyDescent="0.2">
      <c r="S1327" s="2" t="str">
        <f>IF(F1327="PTO",IF(INDEX(PTO!F:F,MATCH(_xlfn.NUMBERVALUE(HRS!C1327),PTO!A:A,0),1)=HRS!G1327,INDEX(PTO!G:G,MATCH(_xlfn.NUMBERVALUE(HRS!C1327),PTO!A:A,0),1)),"")</f>
        <v/>
      </c>
    </row>
    <row r="1328" spans="19:19" x14ac:dyDescent="0.2">
      <c r="S1328" s="2" t="str">
        <f>IF(F1328="PTO",IF(INDEX(PTO!F:F,MATCH(_xlfn.NUMBERVALUE(HRS!C1328),PTO!A:A,0),1)=HRS!G1328,INDEX(PTO!G:G,MATCH(_xlfn.NUMBERVALUE(HRS!C1328),PTO!A:A,0),1)),"")</f>
        <v/>
      </c>
    </row>
    <row r="1329" spans="19:19" x14ac:dyDescent="0.2">
      <c r="S1329" s="2" t="str">
        <f>IF(F1329="PTO",IF(INDEX(PTO!F:F,MATCH(_xlfn.NUMBERVALUE(HRS!C1329),PTO!A:A,0),1)=HRS!G1329,INDEX(PTO!G:G,MATCH(_xlfn.NUMBERVALUE(HRS!C1329),PTO!A:A,0),1)),"")</f>
        <v/>
      </c>
    </row>
    <row r="1330" spans="19:19" x14ac:dyDescent="0.2">
      <c r="S1330" s="2" t="str">
        <f>IF(F1330="PTO",IF(INDEX(PTO!F:F,MATCH(_xlfn.NUMBERVALUE(HRS!C1330),PTO!A:A,0),1)=HRS!G1330,INDEX(PTO!G:G,MATCH(_xlfn.NUMBERVALUE(HRS!C1330),PTO!A:A,0),1)),"")</f>
        <v/>
      </c>
    </row>
    <row r="1331" spans="19:19" x14ac:dyDescent="0.2">
      <c r="S1331" s="2" t="str">
        <f>IF(F1331="PTO",IF(INDEX(PTO!F:F,MATCH(_xlfn.NUMBERVALUE(HRS!C1331),PTO!A:A,0),1)=HRS!G1331,INDEX(PTO!G:G,MATCH(_xlfn.NUMBERVALUE(HRS!C1331),PTO!A:A,0),1)),"")</f>
        <v/>
      </c>
    </row>
    <row r="1332" spans="19:19" x14ac:dyDescent="0.2">
      <c r="S1332" s="2" t="str">
        <f>IF(F1332="PTO",IF(INDEX(PTO!F:F,MATCH(_xlfn.NUMBERVALUE(HRS!C1332),PTO!A:A,0),1)=HRS!G1332,INDEX(PTO!G:G,MATCH(_xlfn.NUMBERVALUE(HRS!C1332),PTO!A:A,0),1)),"")</f>
        <v/>
      </c>
    </row>
    <row r="1333" spans="19:19" x14ac:dyDescent="0.2">
      <c r="S1333" s="2" t="str">
        <f>IF(F1333="PTO",IF(INDEX(PTO!F:F,MATCH(_xlfn.NUMBERVALUE(HRS!C1333),PTO!A:A,0),1)=HRS!G1333,INDEX(PTO!G:G,MATCH(_xlfn.NUMBERVALUE(HRS!C1333),PTO!A:A,0),1)),"")</f>
        <v/>
      </c>
    </row>
    <row r="1334" spans="19:19" x14ac:dyDescent="0.2">
      <c r="S1334" s="2" t="str">
        <f>IF(F1334="PTO",IF(INDEX(PTO!F:F,MATCH(_xlfn.NUMBERVALUE(HRS!C1334),PTO!A:A,0),1)=HRS!G1334,INDEX(PTO!G:G,MATCH(_xlfn.NUMBERVALUE(HRS!C1334),PTO!A:A,0),1)),"")</f>
        <v/>
      </c>
    </row>
    <row r="1335" spans="19:19" x14ac:dyDescent="0.2">
      <c r="S1335" s="2" t="str">
        <f>IF(F1335="PTO",IF(INDEX(PTO!F:F,MATCH(_xlfn.NUMBERVALUE(HRS!C1335),PTO!A:A,0),1)=HRS!G1335,INDEX(PTO!G:G,MATCH(_xlfn.NUMBERVALUE(HRS!C1335),PTO!A:A,0),1)),"")</f>
        <v/>
      </c>
    </row>
    <row r="1336" spans="19:19" x14ac:dyDescent="0.2">
      <c r="S1336" s="2" t="str">
        <f>IF(F1336="PTO",IF(INDEX(PTO!F:F,MATCH(_xlfn.NUMBERVALUE(HRS!C1336),PTO!A:A,0),1)=HRS!G1336,INDEX(PTO!G:G,MATCH(_xlfn.NUMBERVALUE(HRS!C1336),PTO!A:A,0),1)),"")</f>
        <v/>
      </c>
    </row>
    <row r="1337" spans="19:19" x14ac:dyDescent="0.2">
      <c r="S1337" s="2" t="str">
        <f>IF(F1337="PTO",IF(INDEX(PTO!F:F,MATCH(_xlfn.NUMBERVALUE(HRS!C1337),PTO!A:A,0),1)=HRS!G1337,INDEX(PTO!G:G,MATCH(_xlfn.NUMBERVALUE(HRS!C1337),PTO!A:A,0),1)),"")</f>
        <v/>
      </c>
    </row>
    <row r="1338" spans="19:19" x14ac:dyDescent="0.2">
      <c r="S1338" s="2" t="str">
        <f>IF(F1338="PTO",IF(INDEX(PTO!F:F,MATCH(_xlfn.NUMBERVALUE(HRS!C1338),PTO!A:A,0),1)=HRS!G1338,INDEX(PTO!G:G,MATCH(_xlfn.NUMBERVALUE(HRS!C1338),PTO!A:A,0),1)),"")</f>
        <v/>
      </c>
    </row>
    <row r="1339" spans="19:19" x14ac:dyDescent="0.2">
      <c r="S1339" s="2" t="str">
        <f>IF(F1339="PTO",IF(INDEX(PTO!F:F,MATCH(_xlfn.NUMBERVALUE(HRS!C1339),PTO!A:A,0),1)=HRS!G1339,INDEX(PTO!G:G,MATCH(_xlfn.NUMBERVALUE(HRS!C1339),PTO!A:A,0),1)),"")</f>
        <v/>
      </c>
    </row>
    <row r="1340" spans="19:19" x14ac:dyDescent="0.2">
      <c r="S1340" s="2" t="str">
        <f>IF(F1340="PTO",IF(INDEX(PTO!F:F,MATCH(_xlfn.NUMBERVALUE(HRS!C1340),PTO!A:A,0),1)=HRS!G1340,INDEX(PTO!G:G,MATCH(_xlfn.NUMBERVALUE(HRS!C1340),PTO!A:A,0),1)),"")</f>
        <v/>
      </c>
    </row>
    <row r="1341" spans="19:19" x14ac:dyDescent="0.2">
      <c r="S1341" s="2" t="str">
        <f>IF(F1341="PTO",IF(INDEX(PTO!F:F,MATCH(_xlfn.NUMBERVALUE(HRS!C1341),PTO!A:A,0),1)=HRS!G1341,INDEX(PTO!G:G,MATCH(_xlfn.NUMBERVALUE(HRS!C1341),PTO!A:A,0),1)),"")</f>
        <v/>
      </c>
    </row>
    <row r="1342" spans="19:19" x14ac:dyDescent="0.2">
      <c r="S1342" s="2" t="str">
        <f>IF(F1342="PTO",IF(INDEX(PTO!F:F,MATCH(_xlfn.NUMBERVALUE(HRS!C1342),PTO!A:A,0),1)=HRS!G1342,INDEX(PTO!G:G,MATCH(_xlfn.NUMBERVALUE(HRS!C1342),PTO!A:A,0),1)),"")</f>
        <v/>
      </c>
    </row>
    <row r="1343" spans="19:19" x14ac:dyDescent="0.2">
      <c r="S1343" s="2" t="str">
        <f>IF(F1343="PTO",IF(INDEX(PTO!F:F,MATCH(_xlfn.NUMBERVALUE(HRS!C1343),PTO!A:A,0),1)=HRS!G1343,INDEX(PTO!G:G,MATCH(_xlfn.NUMBERVALUE(HRS!C1343),PTO!A:A,0),1)),"")</f>
        <v/>
      </c>
    </row>
    <row r="1344" spans="19:19" x14ac:dyDescent="0.2">
      <c r="S1344" s="2" t="str">
        <f>IF(F1344="PTO",IF(INDEX(PTO!F:F,MATCH(_xlfn.NUMBERVALUE(HRS!C1344),PTO!A:A,0),1)=HRS!G1344,INDEX(PTO!G:G,MATCH(_xlfn.NUMBERVALUE(HRS!C1344),PTO!A:A,0),1)),"")</f>
        <v/>
      </c>
    </row>
    <row r="1345" spans="19:19" x14ac:dyDescent="0.2">
      <c r="S1345" s="2" t="str">
        <f>IF(F1345="PTO",IF(INDEX(PTO!F:F,MATCH(_xlfn.NUMBERVALUE(HRS!C1345),PTO!A:A,0),1)=HRS!G1345,INDEX(PTO!G:G,MATCH(_xlfn.NUMBERVALUE(HRS!C1345),PTO!A:A,0),1)),"")</f>
        <v/>
      </c>
    </row>
    <row r="1346" spans="19:19" x14ac:dyDescent="0.2">
      <c r="S1346" s="2" t="str">
        <f>IF(F1346="PTO",IF(INDEX(PTO!F:F,MATCH(_xlfn.NUMBERVALUE(HRS!C1346),PTO!A:A,0),1)=HRS!G1346,INDEX(PTO!G:G,MATCH(_xlfn.NUMBERVALUE(HRS!C1346),PTO!A:A,0),1)),"")</f>
        <v/>
      </c>
    </row>
    <row r="1347" spans="19:19" x14ac:dyDescent="0.2">
      <c r="S1347" s="2" t="str">
        <f>IF(F1347="PTO",IF(INDEX(PTO!F:F,MATCH(_xlfn.NUMBERVALUE(HRS!C1347),PTO!A:A,0),1)=HRS!G1347,INDEX(PTO!G:G,MATCH(_xlfn.NUMBERVALUE(HRS!C1347),PTO!A:A,0),1)),"")</f>
        <v/>
      </c>
    </row>
    <row r="1348" spans="19:19" x14ac:dyDescent="0.2">
      <c r="S1348" s="2" t="str">
        <f>IF(F1348="PTO",IF(INDEX(PTO!F:F,MATCH(_xlfn.NUMBERVALUE(HRS!C1348),PTO!A:A,0),1)=HRS!G1348,INDEX(PTO!G:G,MATCH(_xlfn.NUMBERVALUE(HRS!C1348),PTO!A:A,0),1)),"")</f>
        <v/>
      </c>
    </row>
    <row r="1349" spans="19:19" x14ac:dyDescent="0.2">
      <c r="S1349" s="2" t="str">
        <f>IF(F1349="PTO",IF(INDEX(PTO!F:F,MATCH(_xlfn.NUMBERVALUE(HRS!C1349),PTO!A:A,0),1)=HRS!G1349,INDEX(PTO!G:G,MATCH(_xlfn.NUMBERVALUE(HRS!C1349),PTO!A:A,0),1)),"")</f>
        <v/>
      </c>
    </row>
    <row r="1350" spans="19:19" x14ac:dyDescent="0.2">
      <c r="S1350" s="2" t="str">
        <f>IF(F1350="PTO",IF(INDEX(PTO!F:F,MATCH(_xlfn.NUMBERVALUE(HRS!C1350),PTO!A:A,0),1)=HRS!G1350,INDEX(PTO!G:G,MATCH(_xlfn.NUMBERVALUE(HRS!C1350),PTO!A:A,0),1)),"")</f>
        <v/>
      </c>
    </row>
    <row r="1351" spans="19:19" x14ac:dyDescent="0.2">
      <c r="S1351" s="2" t="str">
        <f>IF(F1351="PTO",IF(INDEX(PTO!F:F,MATCH(_xlfn.NUMBERVALUE(HRS!C1351),PTO!A:A,0),1)=HRS!G1351,INDEX(PTO!G:G,MATCH(_xlfn.NUMBERVALUE(HRS!C1351),PTO!A:A,0),1)),"")</f>
        <v/>
      </c>
    </row>
    <row r="1352" spans="19:19" x14ac:dyDescent="0.2">
      <c r="S1352" s="2" t="str">
        <f>IF(F1352="PTO",IF(INDEX(PTO!F:F,MATCH(_xlfn.NUMBERVALUE(HRS!C1352),PTO!A:A,0),1)=HRS!G1352,INDEX(PTO!G:G,MATCH(_xlfn.NUMBERVALUE(HRS!C1352),PTO!A:A,0),1)),"")</f>
        <v/>
      </c>
    </row>
    <row r="1353" spans="19:19" x14ac:dyDescent="0.2">
      <c r="S1353" s="2" t="str">
        <f>IF(F1353="PTO",IF(INDEX(PTO!F:F,MATCH(_xlfn.NUMBERVALUE(HRS!C1353),PTO!A:A,0),1)=HRS!G1353,INDEX(PTO!G:G,MATCH(_xlfn.NUMBERVALUE(HRS!C1353),PTO!A:A,0),1)),"")</f>
        <v/>
      </c>
    </row>
    <row r="1354" spans="19:19" x14ac:dyDescent="0.2">
      <c r="S1354" s="2" t="str">
        <f>IF(F1354="PTO",IF(INDEX(PTO!F:F,MATCH(_xlfn.NUMBERVALUE(HRS!C1354),PTO!A:A,0),1)=HRS!G1354,INDEX(PTO!G:G,MATCH(_xlfn.NUMBERVALUE(HRS!C1354),PTO!A:A,0),1)),"")</f>
        <v/>
      </c>
    </row>
    <row r="1355" spans="19:19" x14ac:dyDescent="0.2">
      <c r="S1355" s="2" t="str">
        <f>IF(F1355="PTO",IF(INDEX(PTO!F:F,MATCH(_xlfn.NUMBERVALUE(HRS!C1355),PTO!A:A,0),1)=HRS!G1355,INDEX(PTO!G:G,MATCH(_xlfn.NUMBERVALUE(HRS!C1355),PTO!A:A,0),1)),"")</f>
        <v/>
      </c>
    </row>
    <row r="1356" spans="19:19" x14ac:dyDescent="0.2">
      <c r="S1356" s="2" t="str">
        <f>IF(F1356="PTO",IF(INDEX(PTO!F:F,MATCH(_xlfn.NUMBERVALUE(HRS!C1356),PTO!A:A,0),1)=HRS!G1356,INDEX(PTO!G:G,MATCH(_xlfn.NUMBERVALUE(HRS!C1356),PTO!A:A,0),1)),"")</f>
        <v/>
      </c>
    </row>
    <row r="1357" spans="19:19" x14ac:dyDescent="0.2">
      <c r="S1357" s="2" t="str">
        <f>IF(F1357="PTO",IF(INDEX(PTO!F:F,MATCH(_xlfn.NUMBERVALUE(HRS!C1357),PTO!A:A,0),1)=HRS!G1357,INDEX(PTO!G:G,MATCH(_xlfn.NUMBERVALUE(HRS!C1357),PTO!A:A,0),1)),"")</f>
        <v/>
      </c>
    </row>
    <row r="1358" spans="19:19" x14ac:dyDescent="0.2">
      <c r="S1358" s="2" t="str">
        <f>IF(F1358="PTO",IF(INDEX(PTO!F:F,MATCH(_xlfn.NUMBERVALUE(HRS!C1358),PTO!A:A,0),1)=HRS!G1358,INDEX(PTO!G:G,MATCH(_xlfn.NUMBERVALUE(HRS!C1358),PTO!A:A,0),1)),"")</f>
        <v/>
      </c>
    </row>
    <row r="1359" spans="19:19" x14ac:dyDescent="0.2">
      <c r="S1359" s="2" t="str">
        <f>IF(F1359="PTO",IF(INDEX(PTO!F:F,MATCH(_xlfn.NUMBERVALUE(HRS!C1359),PTO!A:A,0),1)=HRS!G1359,INDEX(PTO!G:G,MATCH(_xlfn.NUMBERVALUE(HRS!C1359),PTO!A:A,0),1)),"")</f>
        <v/>
      </c>
    </row>
    <row r="1360" spans="19:19" x14ac:dyDescent="0.2">
      <c r="S1360" s="2" t="str">
        <f>IF(F1360="PTO",IF(INDEX(PTO!F:F,MATCH(_xlfn.NUMBERVALUE(HRS!C1360),PTO!A:A,0),1)=HRS!G1360,INDEX(PTO!G:G,MATCH(_xlfn.NUMBERVALUE(HRS!C1360),PTO!A:A,0),1)),"")</f>
        <v/>
      </c>
    </row>
    <row r="1361" spans="19:19" x14ac:dyDescent="0.2">
      <c r="S1361" s="2" t="str">
        <f>IF(F1361="PTO",IF(INDEX(PTO!F:F,MATCH(_xlfn.NUMBERVALUE(HRS!C1361),PTO!A:A,0),1)=HRS!G1361,INDEX(PTO!G:G,MATCH(_xlfn.NUMBERVALUE(HRS!C1361),PTO!A:A,0),1)),"")</f>
        <v/>
      </c>
    </row>
    <row r="1362" spans="19:19" x14ac:dyDescent="0.2">
      <c r="S1362" s="2" t="str">
        <f>IF(F1362="PTO",IF(INDEX(PTO!F:F,MATCH(_xlfn.NUMBERVALUE(HRS!C1362),PTO!A:A,0),1)=HRS!G1362,INDEX(PTO!G:G,MATCH(_xlfn.NUMBERVALUE(HRS!C1362),PTO!A:A,0),1)),"")</f>
        <v/>
      </c>
    </row>
    <row r="1363" spans="19:19" x14ac:dyDescent="0.2">
      <c r="S1363" s="2" t="str">
        <f>IF(F1363="PTO",IF(INDEX(PTO!F:F,MATCH(_xlfn.NUMBERVALUE(HRS!C1363),PTO!A:A,0),1)=HRS!G1363,INDEX(PTO!G:G,MATCH(_xlfn.NUMBERVALUE(HRS!C1363),PTO!A:A,0),1)),"")</f>
        <v/>
      </c>
    </row>
    <row r="1364" spans="19:19" x14ac:dyDescent="0.2">
      <c r="S1364" s="2" t="str">
        <f>IF(F1364="PTO",IF(INDEX(PTO!F:F,MATCH(_xlfn.NUMBERVALUE(HRS!C1364),PTO!A:A,0),1)=HRS!G1364,INDEX(PTO!G:G,MATCH(_xlfn.NUMBERVALUE(HRS!C1364),PTO!A:A,0),1)),"")</f>
        <v/>
      </c>
    </row>
    <row r="1365" spans="19:19" x14ac:dyDescent="0.2">
      <c r="S1365" s="2" t="str">
        <f>IF(F1365="PTO",IF(INDEX(PTO!F:F,MATCH(_xlfn.NUMBERVALUE(HRS!C1365),PTO!A:A,0),1)=HRS!G1365,INDEX(PTO!G:G,MATCH(_xlfn.NUMBERVALUE(HRS!C1365),PTO!A:A,0),1)),"")</f>
        <v/>
      </c>
    </row>
    <row r="1366" spans="19:19" x14ac:dyDescent="0.2">
      <c r="S1366" s="2" t="str">
        <f>IF(F1366="PTO",IF(INDEX(PTO!F:F,MATCH(_xlfn.NUMBERVALUE(HRS!C1366),PTO!A:A,0),1)=HRS!G1366,INDEX(PTO!G:G,MATCH(_xlfn.NUMBERVALUE(HRS!C1366),PTO!A:A,0),1)),"")</f>
        <v/>
      </c>
    </row>
    <row r="1367" spans="19:19" x14ac:dyDescent="0.2">
      <c r="S1367" s="2" t="str">
        <f>IF(F1367="PTO",IF(INDEX(PTO!F:F,MATCH(_xlfn.NUMBERVALUE(HRS!C1367),PTO!A:A,0),1)=HRS!G1367,INDEX(PTO!G:G,MATCH(_xlfn.NUMBERVALUE(HRS!C1367),PTO!A:A,0),1)),"")</f>
        <v/>
      </c>
    </row>
    <row r="1368" spans="19:19" x14ac:dyDescent="0.2">
      <c r="S1368" s="2" t="str">
        <f>IF(F1368="PTO",IF(INDEX(PTO!F:F,MATCH(_xlfn.NUMBERVALUE(HRS!C1368),PTO!A:A,0),1)=HRS!G1368,INDEX(PTO!G:G,MATCH(_xlfn.NUMBERVALUE(HRS!C1368),PTO!A:A,0),1)),"")</f>
        <v/>
      </c>
    </row>
    <row r="1369" spans="19:19" x14ac:dyDescent="0.2">
      <c r="S1369" s="2" t="str">
        <f>IF(F1369="PTO",IF(INDEX(PTO!F:F,MATCH(_xlfn.NUMBERVALUE(HRS!C1369),PTO!A:A,0),1)=HRS!G1369,INDEX(PTO!G:G,MATCH(_xlfn.NUMBERVALUE(HRS!C1369),PTO!A:A,0),1)),"")</f>
        <v/>
      </c>
    </row>
    <row r="1370" spans="19:19" x14ac:dyDescent="0.2">
      <c r="S1370" s="2" t="str">
        <f>IF(F1370="PTO",IF(INDEX(PTO!F:F,MATCH(_xlfn.NUMBERVALUE(HRS!C1370),PTO!A:A,0),1)=HRS!G1370,INDEX(PTO!G:G,MATCH(_xlfn.NUMBERVALUE(HRS!C1370),PTO!A:A,0),1)),"")</f>
        <v/>
      </c>
    </row>
    <row r="1371" spans="19:19" x14ac:dyDescent="0.2">
      <c r="S1371" s="2" t="str">
        <f>IF(F1371="PTO",IF(INDEX(PTO!F:F,MATCH(_xlfn.NUMBERVALUE(HRS!C1371),PTO!A:A,0),1)=HRS!G1371,INDEX(PTO!G:G,MATCH(_xlfn.NUMBERVALUE(HRS!C1371),PTO!A:A,0),1)),"")</f>
        <v/>
      </c>
    </row>
    <row r="1372" spans="19:19" x14ac:dyDescent="0.2">
      <c r="S1372" s="2" t="str">
        <f>IF(F1372="PTO",IF(INDEX(PTO!F:F,MATCH(_xlfn.NUMBERVALUE(HRS!C1372),PTO!A:A,0),1)=HRS!G1372,INDEX(PTO!G:G,MATCH(_xlfn.NUMBERVALUE(HRS!C1372),PTO!A:A,0),1)),"")</f>
        <v/>
      </c>
    </row>
    <row r="1373" spans="19:19" x14ac:dyDescent="0.2">
      <c r="S1373" s="2" t="str">
        <f>IF(F1373="PTO",IF(INDEX(PTO!F:F,MATCH(_xlfn.NUMBERVALUE(HRS!C1373),PTO!A:A,0),1)=HRS!G1373,INDEX(PTO!G:G,MATCH(_xlfn.NUMBERVALUE(HRS!C1373),PTO!A:A,0),1)),"")</f>
        <v/>
      </c>
    </row>
    <row r="1374" spans="19:19" x14ac:dyDescent="0.2">
      <c r="S1374" s="2" t="str">
        <f>IF(F1374="PTO",IF(INDEX(PTO!F:F,MATCH(_xlfn.NUMBERVALUE(HRS!C1374),PTO!A:A,0),1)=HRS!G1374,INDEX(PTO!G:G,MATCH(_xlfn.NUMBERVALUE(HRS!C1374),PTO!A:A,0),1)),"")</f>
        <v/>
      </c>
    </row>
    <row r="1375" spans="19:19" x14ac:dyDescent="0.2">
      <c r="S1375" s="2" t="str">
        <f>IF(F1375="PTO",IF(INDEX(PTO!F:F,MATCH(_xlfn.NUMBERVALUE(HRS!C1375),PTO!A:A,0),1)=HRS!G1375,INDEX(PTO!G:G,MATCH(_xlfn.NUMBERVALUE(HRS!C1375),PTO!A:A,0),1)),"")</f>
        <v/>
      </c>
    </row>
    <row r="1376" spans="19:19" x14ac:dyDescent="0.2">
      <c r="S1376" s="2" t="str">
        <f>IF(F1376="PTO",IF(INDEX(PTO!F:F,MATCH(_xlfn.NUMBERVALUE(HRS!C1376),PTO!A:A,0),1)=HRS!G1376,INDEX(PTO!G:G,MATCH(_xlfn.NUMBERVALUE(HRS!C1376),PTO!A:A,0),1)),"")</f>
        <v/>
      </c>
    </row>
    <row r="1377" spans="19:19" x14ac:dyDescent="0.2">
      <c r="S1377" s="2" t="str">
        <f>IF(F1377="PTO",IF(INDEX(PTO!F:F,MATCH(_xlfn.NUMBERVALUE(HRS!C1377),PTO!A:A,0),1)=HRS!G1377,INDEX(PTO!G:G,MATCH(_xlfn.NUMBERVALUE(HRS!C1377),PTO!A:A,0),1)),"")</f>
        <v/>
      </c>
    </row>
    <row r="1378" spans="19:19" x14ac:dyDescent="0.2">
      <c r="S1378" s="2" t="str">
        <f>IF(F1378="PTO",IF(INDEX(PTO!F:F,MATCH(_xlfn.NUMBERVALUE(HRS!C1378),PTO!A:A,0),1)=HRS!G1378,INDEX(PTO!G:G,MATCH(_xlfn.NUMBERVALUE(HRS!C1378),PTO!A:A,0),1)),"")</f>
        <v/>
      </c>
    </row>
    <row r="1379" spans="19:19" x14ac:dyDescent="0.2">
      <c r="S1379" s="2" t="str">
        <f>IF(F1379="PTO",IF(INDEX(PTO!F:F,MATCH(_xlfn.NUMBERVALUE(HRS!C1379),PTO!A:A,0),1)=HRS!G1379,INDEX(PTO!G:G,MATCH(_xlfn.NUMBERVALUE(HRS!C1379),PTO!A:A,0),1)),"")</f>
        <v/>
      </c>
    </row>
    <row r="1380" spans="19:19" x14ac:dyDescent="0.2">
      <c r="S1380" s="2" t="str">
        <f>IF(F1380="PTO",IF(INDEX(PTO!F:F,MATCH(_xlfn.NUMBERVALUE(HRS!C1380),PTO!A:A,0),1)=HRS!G1380,INDEX(PTO!G:G,MATCH(_xlfn.NUMBERVALUE(HRS!C1380),PTO!A:A,0),1)),"")</f>
        <v/>
      </c>
    </row>
    <row r="1381" spans="19:19" x14ac:dyDescent="0.2">
      <c r="S1381" s="2" t="str">
        <f>IF(F1381="PTO",IF(INDEX(PTO!F:F,MATCH(_xlfn.NUMBERVALUE(HRS!C1381),PTO!A:A,0),1)=HRS!G1381,INDEX(PTO!G:G,MATCH(_xlfn.NUMBERVALUE(HRS!C1381),PTO!A:A,0),1)),"")</f>
        <v/>
      </c>
    </row>
    <row r="1382" spans="19:19" x14ac:dyDescent="0.2">
      <c r="S1382" s="2" t="str">
        <f>IF(F1382="PTO",IF(INDEX(PTO!F:F,MATCH(_xlfn.NUMBERVALUE(HRS!C1382),PTO!A:A,0),1)=HRS!G1382,INDEX(PTO!G:G,MATCH(_xlfn.NUMBERVALUE(HRS!C1382),PTO!A:A,0),1)),"")</f>
        <v/>
      </c>
    </row>
    <row r="1383" spans="19:19" x14ac:dyDescent="0.2">
      <c r="S1383" s="2" t="str">
        <f>IF(F1383="PTO",IF(INDEX(PTO!F:F,MATCH(_xlfn.NUMBERVALUE(HRS!C1383),PTO!A:A,0),1)=HRS!G1383,INDEX(PTO!G:G,MATCH(_xlfn.NUMBERVALUE(HRS!C1383),PTO!A:A,0),1)),"")</f>
        <v/>
      </c>
    </row>
    <row r="1384" spans="19:19" x14ac:dyDescent="0.2">
      <c r="S1384" s="2" t="str">
        <f>IF(F1384="PTO",IF(INDEX(PTO!F:F,MATCH(_xlfn.NUMBERVALUE(HRS!C1384),PTO!A:A,0),1)=HRS!G1384,INDEX(PTO!G:G,MATCH(_xlfn.NUMBERVALUE(HRS!C1384),PTO!A:A,0),1)),"")</f>
        <v/>
      </c>
    </row>
    <row r="1385" spans="19:19" x14ac:dyDescent="0.2">
      <c r="S1385" s="2" t="str">
        <f>IF(F1385="PTO",IF(INDEX(PTO!F:F,MATCH(_xlfn.NUMBERVALUE(HRS!C1385),PTO!A:A,0),1)=HRS!G1385,INDEX(PTO!G:G,MATCH(_xlfn.NUMBERVALUE(HRS!C1385),PTO!A:A,0),1)),"")</f>
        <v/>
      </c>
    </row>
    <row r="1386" spans="19:19" x14ac:dyDescent="0.2">
      <c r="S1386" s="2" t="str">
        <f>IF(F1386="PTO",IF(INDEX(PTO!F:F,MATCH(_xlfn.NUMBERVALUE(HRS!C1386),PTO!A:A,0),1)=HRS!G1386,INDEX(PTO!G:G,MATCH(_xlfn.NUMBERVALUE(HRS!C1386),PTO!A:A,0),1)),"")</f>
        <v/>
      </c>
    </row>
    <row r="1387" spans="19:19" x14ac:dyDescent="0.2">
      <c r="S1387" s="2" t="str">
        <f>IF(F1387="PTO",IF(INDEX(PTO!F:F,MATCH(_xlfn.NUMBERVALUE(HRS!C1387),PTO!A:A,0),1)=HRS!G1387,INDEX(PTO!G:G,MATCH(_xlfn.NUMBERVALUE(HRS!C1387),PTO!A:A,0),1)),"")</f>
        <v/>
      </c>
    </row>
    <row r="1388" spans="19:19" x14ac:dyDescent="0.2">
      <c r="S1388" s="2" t="str">
        <f>IF(F1388="PTO",IF(INDEX(PTO!F:F,MATCH(_xlfn.NUMBERVALUE(HRS!C1388),PTO!A:A,0),1)=HRS!G1388,INDEX(PTO!G:G,MATCH(_xlfn.NUMBERVALUE(HRS!C1388),PTO!A:A,0),1)),"")</f>
        <v/>
      </c>
    </row>
    <row r="1389" spans="19:19" x14ac:dyDescent="0.2">
      <c r="S1389" s="2" t="str">
        <f>IF(F1389="PTO",IF(INDEX(PTO!F:F,MATCH(_xlfn.NUMBERVALUE(HRS!C1389),PTO!A:A,0),1)=HRS!G1389,INDEX(PTO!G:G,MATCH(_xlfn.NUMBERVALUE(HRS!C1389),PTO!A:A,0),1)),"")</f>
        <v/>
      </c>
    </row>
    <row r="1390" spans="19:19" x14ac:dyDescent="0.2">
      <c r="S1390" s="2" t="str">
        <f>IF(F1390="PTO",IF(INDEX(PTO!F:F,MATCH(_xlfn.NUMBERVALUE(HRS!C1390),PTO!A:A,0),1)=HRS!G1390,INDEX(PTO!G:G,MATCH(_xlfn.NUMBERVALUE(HRS!C1390),PTO!A:A,0),1)),"")</f>
        <v/>
      </c>
    </row>
    <row r="1391" spans="19:19" x14ac:dyDescent="0.2">
      <c r="S1391" s="2" t="str">
        <f>IF(F1391="PTO",IF(INDEX(PTO!F:F,MATCH(_xlfn.NUMBERVALUE(HRS!C1391),PTO!A:A,0),1)=HRS!G1391,INDEX(PTO!G:G,MATCH(_xlfn.NUMBERVALUE(HRS!C1391),PTO!A:A,0),1)),"")</f>
        <v/>
      </c>
    </row>
    <row r="1392" spans="19:19" x14ac:dyDescent="0.2">
      <c r="S1392" s="2" t="str">
        <f>IF(F1392="PTO",IF(INDEX(PTO!F:F,MATCH(_xlfn.NUMBERVALUE(HRS!C1392),PTO!A:A,0),1)=HRS!G1392,INDEX(PTO!G:G,MATCH(_xlfn.NUMBERVALUE(HRS!C1392),PTO!A:A,0),1)),"")</f>
        <v/>
      </c>
    </row>
    <row r="1393" spans="19:19" x14ac:dyDescent="0.2">
      <c r="S1393" s="2" t="str">
        <f>IF(F1393="PTO",IF(INDEX(PTO!F:F,MATCH(_xlfn.NUMBERVALUE(HRS!C1393),PTO!A:A,0),1)=HRS!G1393,INDEX(PTO!G:G,MATCH(_xlfn.NUMBERVALUE(HRS!C1393),PTO!A:A,0),1)),"")</f>
        <v/>
      </c>
    </row>
    <row r="1394" spans="19:19" x14ac:dyDescent="0.2">
      <c r="S1394" s="2" t="str">
        <f>IF(F1394="PTO",IF(INDEX(PTO!F:F,MATCH(_xlfn.NUMBERVALUE(HRS!C1394),PTO!A:A,0),1)=HRS!G1394,INDEX(PTO!G:G,MATCH(_xlfn.NUMBERVALUE(HRS!C1394),PTO!A:A,0),1)),"")</f>
        <v/>
      </c>
    </row>
    <row r="1395" spans="19:19" x14ac:dyDescent="0.2">
      <c r="S1395" s="2" t="str">
        <f>IF(F1395="PTO",IF(INDEX(PTO!F:F,MATCH(_xlfn.NUMBERVALUE(HRS!C1395),PTO!A:A,0),1)=HRS!G1395,INDEX(PTO!G:G,MATCH(_xlfn.NUMBERVALUE(HRS!C1395),PTO!A:A,0),1)),"")</f>
        <v/>
      </c>
    </row>
    <row r="1396" spans="19:19" x14ac:dyDescent="0.2">
      <c r="S1396" s="2" t="str">
        <f>IF(F1396="PTO",IF(INDEX(PTO!F:F,MATCH(_xlfn.NUMBERVALUE(HRS!C1396),PTO!A:A,0),1)=HRS!G1396,INDEX(PTO!G:G,MATCH(_xlfn.NUMBERVALUE(HRS!C1396),PTO!A:A,0),1)),"")</f>
        <v/>
      </c>
    </row>
    <row r="1397" spans="19:19" x14ac:dyDescent="0.2">
      <c r="S1397" s="2" t="str">
        <f>IF(F1397="PTO",IF(INDEX(PTO!F:F,MATCH(_xlfn.NUMBERVALUE(HRS!C1397),PTO!A:A,0),1)=HRS!G1397,INDEX(PTO!G:G,MATCH(_xlfn.NUMBERVALUE(HRS!C1397),PTO!A:A,0),1)),"")</f>
        <v/>
      </c>
    </row>
    <row r="1398" spans="19:19" x14ac:dyDescent="0.2">
      <c r="S1398" s="2" t="str">
        <f>IF(F1398="PTO",IF(INDEX(PTO!F:F,MATCH(_xlfn.NUMBERVALUE(HRS!C1398),PTO!A:A,0),1)=HRS!G1398,INDEX(PTO!G:G,MATCH(_xlfn.NUMBERVALUE(HRS!C1398),PTO!A:A,0),1)),"")</f>
        <v/>
      </c>
    </row>
    <row r="1399" spans="19:19" x14ac:dyDescent="0.2">
      <c r="S1399" s="2" t="str">
        <f>IF(F1399="PTO",IF(INDEX(PTO!F:F,MATCH(_xlfn.NUMBERVALUE(HRS!C1399),PTO!A:A,0),1)=HRS!G1399,INDEX(PTO!G:G,MATCH(_xlfn.NUMBERVALUE(HRS!C1399),PTO!A:A,0),1)),"")</f>
        <v/>
      </c>
    </row>
    <row r="1400" spans="19:19" x14ac:dyDescent="0.2">
      <c r="S1400" s="2" t="str">
        <f>IF(F1400="PTO",IF(INDEX(PTO!F:F,MATCH(_xlfn.NUMBERVALUE(HRS!C1400),PTO!A:A,0),1)=HRS!G1400,INDEX(PTO!G:G,MATCH(_xlfn.NUMBERVALUE(HRS!C1400),PTO!A:A,0),1)),"")</f>
        <v/>
      </c>
    </row>
    <row r="1401" spans="19:19" x14ac:dyDescent="0.2">
      <c r="S1401" s="2" t="str">
        <f>IF(F1401="PTO",IF(INDEX(PTO!F:F,MATCH(_xlfn.NUMBERVALUE(HRS!C1401),PTO!A:A,0),1)=HRS!G1401,INDEX(PTO!G:G,MATCH(_xlfn.NUMBERVALUE(HRS!C1401),PTO!A:A,0),1)),"")</f>
        <v/>
      </c>
    </row>
    <row r="1402" spans="19:19" x14ac:dyDescent="0.2">
      <c r="S1402" s="2" t="str">
        <f>IF(F1402="PTO",IF(INDEX(PTO!F:F,MATCH(_xlfn.NUMBERVALUE(HRS!C1402),PTO!A:A,0),1)=HRS!G1402,INDEX(PTO!G:G,MATCH(_xlfn.NUMBERVALUE(HRS!C1402),PTO!A:A,0),1)),"")</f>
        <v/>
      </c>
    </row>
    <row r="1403" spans="19:19" x14ac:dyDescent="0.2">
      <c r="S1403" s="2" t="str">
        <f>IF(F1403="PTO",IF(INDEX(PTO!F:F,MATCH(_xlfn.NUMBERVALUE(HRS!C1403),PTO!A:A,0),1)=HRS!G1403,INDEX(PTO!G:G,MATCH(_xlfn.NUMBERVALUE(HRS!C1403),PTO!A:A,0),1)),"")</f>
        <v/>
      </c>
    </row>
    <row r="1404" spans="19:19" x14ac:dyDescent="0.2">
      <c r="S1404" s="2" t="str">
        <f>IF(F1404="PTO",IF(INDEX(PTO!F:F,MATCH(_xlfn.NUMBERVALUE(HRS!C1404),PTO!A:A,0),1)=HRS!G1404,INDEX(PTO!G:G,MATCH(_xlfn.NUMBERVALUE(HRS!C1404),PTO!A:A,0),1)),"")</f>
        <v/>
      </c>
    </row>
    <row r="1405" spans="19:19" x14ac:dyDescent="0.2">
      <c r="S1405" s="2" t="str">
        <f>IF(F1405="PTO",IF(INDEX(PTO!F:F,MATCH(_xlfn.NUMBERVALUE(HRS!C1405),PTO!A:A,0),1)=HRS!G1405,INDEX(PTO!G:G,MATCH(_xlfn.NUMBERVALUE(HRS!C1405),PTO!A:A,0),1)),"")</f>
        <v/>
      </c>
    </row>
    <row r="1406" spans="19:19" x14ac:dyDescent="0.2">
      <c r="S1406" s="2" t="str">
        <f>IF(F1406="PTO",IF(INDEX(PTO!F:F,MATCH(_xlfn.NUMBERVALUE(HRS!C1406),PTO!A:A,0),1)=HRS!G1406,INDEX(PTO!G:G,MATCH(_xlfn.NUMBERVALUE(HRS!C1406),PTO!A:A,0),1)),"")</f>
        <v/>
      </c>
    </row>
    <row r="1407" spans="19:19" x14ac:dyDescent="0.2">
      <c r="S1407" s="2" t="str">
        <f>IF(F1407="PTO",IF(INDEX(PTO!F:F,MATCH(_xlfn.NUMBERVALUE(HRS!C1407),PTO!A:A,0),1)=HRS!G1407,INDEX(PTO!G:G,MATCH(_xlfn.NUMBERVALUE(HRS!C1407),PTO!A:A,0),1)),"")</f>
        <v/>
      </c>
    </row>
    <row r="1408" spans="19:19" x14ac:dyDescent="0.2">
      <c r="S1408" s="2" t="str">
        <f>IF(F1408="PTO",IF(INDEX(PTO!F:F,MATCH(_xlfn.NUMBERVALUE(HRS!C1408),PTO!A:A,0),1)=HRS!G1408,INDEX(PTO!G:G,MATCH(_xlfn.NUMBERVALUE(HRS!C1408),PTO!A:A,0),1)),"")</f>
        <v/>
      </c>
    </row>
    <row r="1409" spans="19:19" x14ac:dyDescent="0.2">
      <c r="S1409" s="2" t="str">
        <f>IF(F1409="PTO",IF(INDEX(PTO!F:F,MATCH(_xlfn.NUMBERVALUE(HRS!C1409),PTO!A:A,0),1)=HRS!G1409,INDEX(PTO!G:G,MATCH(_xlfn.NUMBERVALUE(HRS!C1409),PTO!A:A,0),1)),"")</f>
        <v/>
      </c>
    </row>
    <row r="1410" spans="19:19" x14ac:dyDescent="0.2">
      <c r="S1410" s="2" t="str">
        <f>IF(F1410="PTO",IF(INDEX(PTO!F:F,MATCH(_xlfn.NUMBERVALUE(HRS!C1410),PTO!A:A,0),1)=HRS!G1410,INDEX(PTO!G:G,MATCH(_xlfn.NUMBERVALUE(HRS!C1410),PTO!A:A,0),1)),"")</f>
        <v/>
      </c>
    </row>
    <row r="1411" spans="19:19" x14ac:dyDescent="0.2">
      <c r="S1411" s="2" t="str">
        <f>IF(F1411="PTO",IF(INDEX(PTO!F:F,MATCH(_xlfn.NUMBERVALUE(HRS!C1411),PTO!A:A,0),1)=HRS!G1411,INDEX(PTO!G:G,MATCH(_xlfn.NUMBERVALUE(HRS!C1411),PTO!A:A,0),1)),"")</f>
        <v/>
      </c>
    </row>
    <row r="1412" spans="19:19" x14ac:dyDescent="0.2">
      <c r="S1412" s="2" t="str">
        <f>IF(F1412="PTO",IF(INDEX(PTO!F:F,MATCH(_xlfn.NUMBERVALUE(HRS!C1412),PTO!A:A,0),1)=HRS!G1412,INDEX(PTO!G:G,MATCH(_xlfn.NUMBERVALUE(HRS!C1412),PTO!A:A,0),1)),"")</f>
        <v/>
      </c>
    </row>
    <row r="1413" spans="19:19" x14ac:dyDescent="0.2">
      <c r="S1413" s="2" t="str">
        <f>IF(F1413="PTO",IF(INDEX(PTO!F:F,MATCH(_xlfn.NUMBERVALUE(HRS!C1413),PTO!A:A,0),1)=HRS!G1413,INDEX(PTO!G:G,MATCH(_xlfn.NUMBERVALUE(HRS!C1413),PTO!A:A,0),1)),"")</f>
        <v/>
      </c>
    </row>
    <row r="1414" spans="19:19" x14ac:dyDescent="0.2">
      <c r="S1414" s="2" t="str">
        <f>IF(F1414="PTO",IF(INDEX(PTO!F:F,MATCH(_xlfn.NUMBERVALUE(HRS!C1414),PTO!A:A,0),1)=HRS!G1414,INDEX(PTO!G:G,MATCH(_xlfn.NUMBERVALUE(HRS!C1414),PTO!A:A,0),1)),"")</f>
        <v/>
      </c>
    </row>
    <row r="1415" spans="19:19" x14ac:dyDescent="0.2">
      <c r="S1415" s="2" t="str">
        <f>IF(F1415="PTO",IF(INDEX(PTO!F:F,MATCH(_xlfn.NUMBERVALUE(HRS!C1415),PTO!A:A,0),1)=HRS!G1415,INDEX(PTO!G:G,MATCH(_xlfn.NUMBERVALUE(HRS!C1415),PTO!A:A,0),1)),"")</f>
        <v/>
      </c>
    </row>
    <row r="1416" spans="19:19" x14ac:dyDescent="0.2">
      <c r="S1416" s="2" t="str">
        <f>IF(F1416="PTO",IF(INDEX(PTO!F:F,MATCH(_xlfn.NUMBERVALUE(HRS!C1416),PTO!A:A,0),1)=HRS!G1416,INDEX(PTO!G:G,MATCH(_xlfn.NUMBERVALUE(HRS!C1416),PTO!A:A,0),1)),"")</f>
        <v/>
      </c>
    </row>
    <row r="1417" spans="19:19" x14ac:dyDescent="0.2">
      <c r="S1417" s="2" t="str">
        <f>IF(F1417="PTO",IF(INDEX(PTO!F:F,MATCH(_xlfn.NUMBERVALUE(HRS!C1417),PTO!A:A,0),1)=HRS!G1417,INDEX(PTO!G:G,MATCH(_xlfn.NUMBERVALUE(HRS!C1417),PTO!A:A,0),1)),"")</f>
        <v/>
      </c>
    </row>
    <row r="1418" spans="19:19" x14ac:dyDescent="0.2">
      <c r="S1418" s="2" t="str">
        <f>IF(F1418="PTO",IF(INDEX(PTO!F:F,MATCH(_xlfn.NUMBERVALUE(HRS!C1418),PTO!A:A,0),1)=HRS!G1418,INDEX(PTO!G:G,MATCH(_xlfn.NUMBERVALUE(HRS!C1418),PTO!A:A,0),1)),"")</f>
        <v/>
      </c>
    </row>
    <row r="1419" spans="19:19" x14ac:dyDescent="0.2">
      <c r="S1419" s="2" t="str">
        <f>IF(F1419="PTO",IF(INDEX(PTO!F:F,MATCH(_xlfn.NUMBERVALUE(HRS!C1419),PTO!A:A,0),1)=HRS!G1419,INDEX(PTO!G:G,MATCH(_xlfn.NUMBERVALUE(HRS!C1419),PTO!A:A,0),1)),"")</f>
        <v/>
      </c>
    </row>
    <row r="1420" spans="19:19" x14ac:dyDescent="0.2">
      <c r="S1420" s="2" t="str">
        <f>IF(F1420="PTO",IF(INDEX(PTO!F:F,MATCH(_xlfn.NUMBERVALUE(HRS!C1420),PTO!A:A,0),1)=HRS!G1420,INDEX(PTO!G:G,MATCH(_xlfn.NUMBERVALUE(HRS!C1420),PTO!A:A,0),1)),"")</f>
        <v/>
      </c>
    </row>
    <row r="1421" spans="19:19" x14ac:dyDescent="0.2">
      <c r="S1421" s="2" t="str">
        <f>IF(F1421="PTO",IF(INDEX(PTO!F:F,MATCH(_xlfn.NUMBERVALUE(HRS!C1421),PTO!A:A,0),1)=HRS!G1421,INDEX(PTO!G:G,MATCH(_xlfn.NUMBERVALUE(HRS!C1421),PTO!A:A,0),1)),"")</f>
        <v/>
      </c>
    </row>
    <row r="1422" spans="19:19" x14ac:dyDescent="0.2">
      <c r="S1422" s="2" t="str">
        <f>IF(F1422="PTO",IF(INDEX(PTO!F:F,MATCH(_xlfn.NUMBERVALUE(HRS!C1422),PTO!A:A,0),1)=HRS!G1422,INDEX(PTO!G:G,MATCH(_xlfn.NUMBERVALUE(HRS!C1422),PTO!A:A,0),1)),"")</f>
        <v/>
      </c>
    </row>
    <row r="1423" spans="19:19" x14ac:dyDescent="0.2">
      <c r="S1423" s="2" t="str">
        <f>IF(F1423="PTO",IF(INDEX(PTO!F:F,MATCH(_xlfn.NUMBERVALUE(HRS!C1423),PTO!A:A,0),1)=HRS!G1423,INDEX(PTO!G:G,MATCH(_xlfn.NUMBERVALUE(HRS!C1423),PTO!A:A,0),1)),"")</f>
        <v/>
      </c>
    </row>
    <row r="1424" spans="19:19" x14ac:dyDescent="0.2">
      <c r="S1424" s="2" t="str">
        <f>IF(F1424="PTO",IF(INDEX(PTO!F:F,MATCH(_xlfn.NUMBERVALUE(HRS!C1424),PTO!A:A,0),1)=HRS!G1424,INDEX(PTO!G:G,MATCH(_xlfn.NUMBERVALUE(HRS!C1424),PTO!A:A,0),1)),"")</f>
        <v/>
      </c>
    </row>
    <row r="1425" spans="19:19" x14ac:dyDescent="0.2">
      <c r="S1425" s="2" t="str">
        <f>IF(F1425="PTO",IF(INDEX(PTO!F:F,MATCH(_xlfn.NUMBERVALUE(HRS!C1425),PTO!A:A,0),1)=HRS!G1425,INDEX(PTO!G:G,MATCH(_xlfn.NUMBERVALUE(HRS!C1425),PTO!A:A,0),1)),"")</f>
        <v/>
      </c>
    </row>
    <row r="1426" spans="19:19" x14ac:dyDescent="0.2">
      <c r="S1426" s="2" t="str">
        <f>IF(F1426="PTO",IF(INDEX(PTO!F:F,MATCH(_xlfn.NUMBERVALUE(HRS!C1426),PTO!A:A,0),1)=HRS!G1426,INDEX(PTO!G:G,MATCH(_xlfn.NUMBERVALUE(HRS!C1426),PTO!A:A,0),1)),"")</f>
        <v/>
      </c>
    </row>
    <row r="1427" spans="19:19" x14ac:dyDescent="0.2">
      <c r="S1427" s="2" t="str">
        <f>IF(F1427="PTO",IF(INDEX(PTO!F:F,MATCH(_xlfn.NUMBERVALUE(HRS!C1427),PTO!A:A,0),1)=HRS!G1427,INDEX(PTO!G:G,MATCH(_xlfn.NUMBERVALUE(HRS!C1427),PTO!A:A,0),1)),"")</f>
        <v/>
      </c>
    </row>
    <row r="1428" spans="19:19" x14ac:dyDescent="0.2">
      <c r="S1428" s="2" t="str">
        <f>IF(F1428="PTO",IF(INDEX(PTO!F:F,MATCH(_xlfn.NUMBERVALUE(HRS!C1428),PTO!A:A,0),1)=HRS!G1428,INDEX(PTO!G:G,MATCH(_xlfn.NUMBERVALUE(HRS!C1428),PTO!A:A,0),1)),"")</f>
        <v/>
      </c>
    </row>
    <row r="1429" spans="19:19" x14ac:dyDescent="0.2">
      <c r="S1429" s="2" t="str">
        <f>IF(F1429="PTO",IF(INDEX(PTO!F:F,MATCH(_xlfn.NUMBERVALUE(HRS!C1429),PTO!A:A,0),1)=HRS!G1429,INDEX(PTO!G:G,MATCH(_xlfn.NUMBERVALUE(HRS!C1429),PTO!A:A,0),1)),"")</f>
        <v/>
      </c>
    </row>
    <row r="1430" spans="19:19" x14ac:dyDescent="0.2">
      <c r="S1430" s="2" t="str">
        <f>IF(F1430="PTO",IF(INDEX(PTO!F:F,MATCH(_xlfn.NUMBERVALUE(HRS!C1430),PTO!A:A,0),1)=HRS!G1430,INDEX(PTO!G:G,MATCH(_xlfn.NUMBERVALUE(HRS!C1430),PTO!A:A,0),1)),"")</f>
        <v/>
      </c>
    </row>
    <row r="1431" spans="19:19" x14ac:dyDescent="0.2">
      <c r="S1431" s="2" t="str">
        <f>IF(F1431="PTO",IF(INDEX(PTO!F:F,MATCH(_xlfn.NUMBERVALUE(HRS!C1431),PTO!A:A,0),1)=HRS!G1431,INDEX(PTO!G:G,MATCH(_xlfn.NUMBERVALUE(HRS!C1431),PTO!A:A,0),1)),"")</f>
        <v/>
      </c>
    </row>
    <row r="1432" spans="19:19" x14ac:dyDescent="0.2">
      <c r="S1432" s="2" t="str">
        <f>IF(F1432="PTO",IF(INDEX(PTO!F:F,MATCH(_xlfn.NUMBERVALUE(HRS!C1432),PTO!A:A,0),1)=HRS!G1432,INDEX(PTO!G:G,MATCH(_xlfn.NUMBERVALUE(HRS!C1432),PTO!A:A,0),1)),"")</f>
        <v/>
      </c>
    </row>
    <row r="1433" spans="19:19" x14ac:dyDescent="0.2">
      <c r="S1433" s="2" t="str">
        <f>IF(F1433="PTO",IF(INDEX(PTO!F:F,MATCH(_xlfn.NUMBERVALUE(HRS!C1433),PTO!A:A,0),1)=HRS!G1433,INDEX(PTO!G:G,MATCH(_xlfn.NUMBERVALUE(HRS!C1433),PTO!A:A,0),1)),"")</f>
        <v/>
      </c>
    </row>
    <row r="1434" spans="19:19" x14ac:dyDescent="0.2">
      <c r="S1434" s="2" t="str">
        <f>IF(F1434="PTO",IF(INDEX(PTO!F:F,MATCH(_xlfn.NUMBERVALUE(HRS!C1434),PTO!A:A,0),1)=HRS!G1434,INDEX(PTO!G:G,MATCH(_xlfn.NUMBERVALUE(HRS!C1434),PTO!A:A,0),1)),"")</f>
        <v/>
      </c>
    </row>
    <row r="1435" spans="19:19" x14ac:dyDescent="0.2">
      <c r="S1435" s="2" t="str">
        <f>IF(F1435="PTO",IF(INDEX(PTO!F:F,MATCH(_xlfn.NUMBERVALUE(HRS!C1435),PTO!A:A,0),1)=HRS!G1435,INDEX(PTO!G:G,MATCH(_xlfn.NUMBERVALUE(HRS!C1435),PTO!A:A,0),1)),"")</f>
        <v/>
      </c>
    </row>
    <row r="1436" spans="19:19" x14ac:dyDescent="0.2">
      <c r="S1436" s="2" t="str">
        <f>IF(F1436="PTO",IF(INDEX(PTO!F:F,MATCH(_xlfn.NUMBERVALUE(HRS!C1436),PTO!A:A,0),1)=HRS!G1436,INDEX(PTO!G:G,MATCH(_xlfn.NUMBERVALUE(HRS!C1436),PTO!A:A,0),1)),"")</f>
        <v/>
      </c>
    </row>
    <row r="1437" spans="19:19" x14ac:dyDescent="0.2">
      <c r="S1437" s="2" t="str">
        <f>IF(F1437="PTO",IF(INDEX(PTO!F:F,MATCH(_xlfn.NUMBERVALUE(HRS!C1437),PTO!A:A,0),1)=HRS!G1437,INDEX(PTO!G:G,MATCH(_xlfn.NUMBERVALUE(HRS!C1437),PTO!A:A,0),1)),"")</f>
        <v/>
      </c>
    </row>
    <row r="1438" spans="19:19" x14ac:dyDescent="0.2">
      <c r="S1438" s="2" t="str">
        <f>IF(F1438="PTO",IF(INDEX(PTO!F:F,MATCH(_xlfn.NUMBERVALUE(HRS!C1438),PTO!A:A,0),1)=HRS!G1438,INDEX(PTO!G:G,MATCH(_xlfn.NUMBERVALUE(HRS!C1438),PTO!A:A,0),1)),"")</f>
        <v/>
      </c>
    </row>
    <row r="1439" spans="19:19" x14ac:dyDescent="0.2">
      <c r="S1439" s="2" t="str">
        <f>IF(F1439="PTO",IF(INDEX(PTO!F:F,MATCH(_xlfn.NUMBERVALUE(HRS!C1439),PTO!A:A,0),1)=HRS!G1439,INDEX(PTO!G:G,MATCH(_xlfn.NUMBERVALUE(HRS!C1439),PTO!A:A,0),1)),"")</f>
        <v/>
      </c>
    </row>
    <row r="1440" spans="19:19" x14ac:dyDescent="0.2">
      <c r="S1440" s="2" t="str">
        <f>IF(F1440="PTO",IF(INDEX(PTO!F:F,MATCH(_xlfn.NUMBERVALUE(HRS!C1440),PTO!A:A,0),1)=HRS!G1440,INDEX(PTO!G:G,MATCH(_xlfn.NUMBERVALUE(HRS!C1440),PTO!A:A,0),1)),"")</f>
        <v/>
      </c>
    </row>
    <row r="1441" spans="19:19" x14ac:dyDescent="0.2">
      <c r="S1441" s="2" t="str">
        <f>IF(F1441="PTO",IF(INDEX(PTO!F:F,MATCH(_xlfn.NUMBERVALUE(HRS!C1441),PTO!A:A,0),1)=HRS!G1441,INDEX(PTO!G:G,MATCH(_xlfn.NUMBERVALUE(HRS!C1441),PTO!A:A,0),1)),"")</f>
        <v/>
      </c>
    </row>
    <row r="1442" spans="19:19" x14ac:dyDescent="0.2">
      <c r="S1442" s="2" t="str">
        <f>IF(F1442="PTO",IF(INDEX(PTO!F:F,MATCH(_xlfn.NUMBERVALUE(HRS!C1442),PTO!A:A,0),1)=HRS!G1442,INDEX(PTO!G:G,MATCH(_xlfn.NUMBERVALUE(HRS!C1442),PTO!A:A,0),1)),"")</f>
        <v/>
      </c>
    </row>
    <row r="1443" spans="19:19" x14ac:dyDescent="0.2">
      <c r="S1443" s="2" t="str">
        <f>IF(F1443="PTO",IF(INDEX(PTO!F:F,MATCH(_xlfn.NUMBERVALUE(HRS!C1443),PTO!A:A,0),1)=HRS!G1443,INDEX(PTO!G:G,MATCH(_xlfn.NUMBERVALUE(HRS!C1443),PTO!A:A,0),1)),"")</f>
        <v/>
      </c>
    </row>
    <row r="1444" spans="19:19" x14ac:dyDescent="0.2">
      <c r="S1444" s="2" t="str">
        <f>IF(F1444="PTO",IF(INDEX(PTO!F:F,MATCH(_xlfn.NUMBERVALUE(HRS!C1444),PTO!A:A,0),1)=HRS!G1444,INDEX(PTO!G:G,MATCH(_xlfn.NUMBERVALUE(HRS!C1444),PTO!A:A,0),1)),"")</f>
        <v/>
      </c>
    </row>
    <row r="1445" spans="19:19" x14ac:dyDescent="0.2">
      <c r="S1445" s="2" t="str">
        <f>IF(F1445="PTO",IF(INDEX(PTO!F:F,MATCH(_xlfn.NUMBERVALUE(HRS!C1445),PTO!A:A,0),1)=HRS!G1445,INDEX(PTO!G:G,MATCH(_xlfn.NUMBERVALUE(HRS!C1445),PTO!A:A,0),1)),"")</f>
        <v/>
      </c>
    </row>
    <row r="1446" spans="19:19" x14ac:dyDescent="0.2">
      <c r="S1446" s="2" t="str">
        <f>IF(F1446="PTO",IF(INDEX(PTO!F:F,MATCH(_xlfn.NUMBERVALUE(HRS!C1446),PTO!A:A,0),1)=HRS!G1446,INDEX(PTO!G:G,MATCH(_xlfn.NUMBERVALUE(HRS!C1446),PTO!A:A,0),1)),"")</f>
        <v/>
      </c>
    </row>
    <row r="1447" spans="19:19" x14ac:dyDescent="0.2">
      <c r="S1447" s="2" t="str">
        <f>IF(F1447="PTO",IF(INDEX(PTO!F:F,MATCH(_xlfn.NUMBERVALUE(HRS!C1447),PTO!A:A,0),1)=HRS!G1447,INDEX(PTO!G:G,MATCH(_xlfn.NUMBERVALUE(HRS!C1447),PTO!A:A,0),1)),"")</f>
        <v/>
      </c>
    </row>
    <row r="1448" spans="19:19" x14ac:dyDescent="0.2">
      <c r="S1448" s="2" t="str">
        <f>IF(F1448="PTO",IF(INDEX(PTO!F:F,MATCH(_xlfn.NUMBERVALUE(HRS!C1448),PTO!A:A,0),1)=HRS!G1448,INDEX(PTO!G:G,MATCH(_xlfn.NUMBERVALUE(HRS!C1448),PTO!A:A,0),1)),"")</f>
        <v/>
      </c>
    </row>
    <row r="1449" spans="19:19" x14ac:dyDescent="0.2">
      <c r="S1449" s="2" t="str">
        <f>IF(F1449="PTO",IF(INDEX(PTO!F:F,MATCH(_xlfn.NUMBERVALUE(HRS!C1449),PTO!A:A,0),1)=HRS!G1449,INDEX(PTO!G:G,MATCH(_xlfn.NUMBERVALUE(HRS!C1449),PTO!A:A,0),1)),"")</f>
        <v/>
      </c>
    </row>
    <row r="1450" spans="19:19" x14ac:dyDescent="0.2">
      <c r="S1450" s="2" t="str">
        <f>IF(F1450="PTO",IF(INDEX(PTO!F:F,MATCH(_xlfn.NUMBERVALUE(HRS!C1450),PTO!A:A,0),1)=HRS!G1450,INDEX(PTO!G:G,MATCH(_xlfn.NUMBERVALUE(HRS!C1450),PTO!A:A,0),1)),"")</f>
        <v/>
      </c>
    </row>
    <row r="1451" spans="19:19" x14ac:dyDescent="0.2">
      <c r="S1451" s="2" t="str">
        <f>IF(F1451="PTO",IF(INDEX(PTO!F:F,MATCH(_xlfn.NUMBERVALUE(HRS!C1451),PTO!A:A,0),1)=HRS!G1451,INDEX(PTO!G:G,MATCH(_xlfn.NUMBERVALUE(HRS!C1451),PTO!A:A,0),1)),"")</f>
        <v/>
      </c>
    </row>
    <row r="1452" spans="19:19" x14ac:dyDescent="0.2">
      <c r="S1452" s="2" t="str">
        <f>IF(F1452="PTO",IF(INDEX(PTO!F:F,MATCH(_xlfn.NUMBERVALUE(HRS!C1452),PTO!A:A,0),1)=HRS!G1452,INDEX(PTO!G:G,MATCH(_xlfn.NUMBERVALUE(HRS!C1452),PTO!A:A,0),1)),"")</f>
        <v/>
      </c>
    </row>
    <row r="1453" spans="19:19" x14ac:dyDescent="0.2">
      <c r="S1453" s="2" t="str">
        <f>IF(F1453="PTO",IF(INDEX(PTO!F:F,MATCH(_xlfn.NUMBERVALUE(HRS!C1453),PTO!A:A,0),1)=HRS!G1453,INDEX(PTO!G:G,MATCH(_xlfn.NUMBERVALUE(HRS!C1453),PTO!A:A,0),1)),"")</f>
        <v/>
      </c>
    </row>
    <row r="1454" spans="19:19" x14ac:dyDescent="0.2">
      <c r="S1454" s="2" t="str">
        <f>IF(F1454="PTO",IF(INDEX(PTO!F:F,MATCH(_xlfn.NUMBERVALUE(HRS!C1454),PTO!A:A,0),1)=HRS!G1454,INDEX(PTO!G:G,MATCH(_xlfn.NUMBERVALUE(HRS!C1454),PTO!A:A,0),1)),"")</f>
        <v/>
      </c>
    </row>
    <row r="1455" spans="19:19" x14ac:dyDescent="0.2">
      <c r="S1455" s="2" t="str">
        <f>IF(F1455="PTO",IF(INDEX(PTO!F:F,MATCH(_xlfn.NUMBERVALUE(HRS!C1455),PTO!A:A,0),1)=HRS!G1455,INDEX(PTO!G:G,MATCH(_xlfn.NUMBERVALUE(HRS!C1455),PTO!A:A,0),1)),"")</f>
        <v/>
      </c>
    </row>
    <row r="1456" spans="19:19" x14ac:dyDescent="0.2">
      <c r="S1456" s="2" t="str">
        <f>IF(F1456="PTO",IF(INDEX(PTO!F:F,MATCH(_xlfn.NUMBERVALUE(HRS!C1456),PTO!A:A,0),1)=HRS!G1456,INDEX(PTO!G:G,MATCH(_xlfn.NUMBERVALUE(HRS!C1456),PTO!A:A,0),1)),"")</f>
        <v/>
      </c>
    </row>
    <row r="1457" spans="19:19" x14ac:dyDescent="0.2">
      <c r="S1457" s="2" t="str">
        <f>IF(F1457="PTO",IF(INDEX(PTO!F:F,MATCH(_xlfn.NUMBERVALUE(HRS!C1457),PTO!A:A,0),1)=HRS!G1457,INDEX(PTO!G:G,MATCH(_xlfn.NUMBERVALUE(HRS!C1457),PTO!A:A,0),1)),"")</f>
        <v/>
      </c>
    </row>
    <row r="1458" spans="19:19" x14ac:dyDescent="0.2">
      <c r="S1458" s="2" t="str">
        <f>IF(F1458="PTO",IF(INDEX(PTO!F:F,MATCH(_xlfn.NUMBERVALUE(HRS!C1458),PTO!A:A,0),1)=HRS!G1458,INDEX(PTO!G:G,MATCH(_xlfn.NUMBERVALUE(HRS!C1458),PTO!A:A,0),1)),"")</f>
        <v/>
      </c>
    </row>
    <row r="1459" spans="19:19" x14ac:dyDescent="0.2">
      <c r="S1459" s="2" t="str">
        <f>IF(F1459="PTO",IF(INDEX(PTO!F:F,MATCH(_xlfn.NUMBERVALUE(HRS!C1459),PTO!A:A,0),1)=HRS!G1459,INDEX(PTO!G:G,MATCH(_xlfn.NUMBERVALUE(HRS!C1459),PTO!A:A,0),1)),"")</f>
        <v/>
      </c>
    </row>
    <row r="1460" spans="19:19" x14ac:dyDescent="0.2">
      <c r="S1460" s="2" t="str">
        <f>IF(F1460="PTO",IF(INDEX(PTO!F:F,MATCH(_xlfn.NUMBERVALUE(HRS!C1460),PTO!A:A,0),1)=HRS!G1460,INDEX(PTO!G:G,MATCH(_xlfn.NUMBERVALUE(HRS!C1460),PTO!A:A,0),1)),"")</f>
        <v/>
      </c>
    </row>
    <row r="1461" spans="19:19" x14ac:dyDescent="0.2">
      <c r="S1461" s="2" t="str">
        <f>IF(F1461="PTO",IF(INDEX(PTO!F:F,MATCH(_xlfn.NUMBERVALUE(HRS!C1461),PTO!A:A,0),1)=HRS!G1461,INDEX(PTO!G:G,MATCH(_xlfn.NUMBERVALUE(HRS!C1461),PTO!A:A,0),1)),"")</f>
        <v/>
      </c>
    </row>
    <row r="1462" spans="19:19" x14ac:dyDescent="0.2">
      <c r="S1462" s="2" t="str">
        <f>IF(F1462="PTO",IF(INDEX(PTO!F:F,MATCH(_xlfn.NUMBERVALUE(HRS!C1462),PTO!A:A,0),1)=HRS!G1462,INDEX(PTO!G:G,MATCH(_xlfn.NUMBERVALUE(HRS!C1462),PTO!A:A,0),1)),"")</f>
        <v/>
      </c>
    </row>
    <row r="1463" spans="19:19" x14ac:dyDescent="0.2">
      <c r="S1463" s="2" t="str">
        <f>IF(F1463="PTO",IF(INDEX(PTO!F:F,MATCH(_xlfn.NUMBERVALUE(HRS!C1463),PTO!A:A,0),1)=HRS!G1463,INDEX(PTO!G:G,MATCH(_xlfn.NUMBERVALUE(HRS!C1463),PTO!A:A,0),1)),"")</f>
        <v/>
      </c>
    </row>
    <row r="1464" spans="19:19" x14ac:dyDescent="0.2">
      <c r="S1464" s="2" t="str">
        <f>IF(F1464="PTO",IF(INDEX(PTO!F:F,MATCH(_xlfn.NUMBERVALUE(HRS!C1464),PTO!A:A,0),1)=HRS!G1464,INDEX(PTO!G:G,MATCH(_xlfn.NUMBERVALUE(HRS!C1464),PTO!A:A,0),1)),"")</f>
        <v/>
      </c>
    </row>
    <row r="1465" spans="19:19" x14ac:dyDescent="0.2">
      <c r="S1465" s="2" t="str">
        <f>IF(F1465="PTO",IF(INDEX(PTO!F:F,MATCH(_xlfn.NUMBERVALUE(HRS!C1465),PTO!A:A,0),1)=HRS!G1465,INDEX(PTO!G:G,MATCH(_xlfn.NUMBERVALUE(HRS!C1465),PTO!A:A,0),1)),"")</f>
        <v/>
      </c>
    </row>
    <row r="1466" spans="19:19" x14ac:dyDescent="0.2">
      <c r="S1466" s="2" t="str">
        <f>IF(F1466="PTO",IF(INDEX(PTO!F:F,MATCH(_xlfn.NUMBERVALUE(HRS!C1466),PTO!A:A,0),1)=HRS!G1466,INDEX(PTO!G:G,MATCH(_xlfn.NUMBERVALUE(HRS!C1466),PTO!A:A,0),1)),"")</f>
        <v/>
      </c>
    </row>
    <row r="1467" spans="19:19" x14ac:dyDescent="0.2">
      <c r="S1467" s="2" t="str">
        <f>IF(F1467="PTO",IF(INDEX(PTO!F:F,MATCH(_xlfn.NUMBERVALUE(HRS!C1467),PTO!A:A,0),1)=HRS!G1467,INDEX(PTO!G:G,MATCH(_xlfn.NUMBERVALUE(HRS!C1467),PTO!A:A,0),1)),"")</f>
        <v/>
      </c>
    </row>
    <row r="1468" spans="19:19" x14ac:dyDescent="0.2">
      <c r="S1468" s="2" t="str">
        <f>IF(F1468="PTO",IF(INDEX(PTO!F:F,MATCH(_xlfn.NUMBERVALUE(HRS!C1468),PTO!A:A,0),1)=HRS!G1468,INDEX(PTO!G:G,MATCH(_xlfn.NUMBERVALUE(HRS!C1468),PTO!A:A,0),1)),"")</f>
        <v/>
      </c>
    </row>
    <row r="1469" spans="19:19" x14ac:dyDescent="0.2">
      <c r="S1469" s="2" t="str">
        <f>IF(F1469="PTO",IF(INDEX(PTO!F:F,MATCH(_xlfn.NUMBERVALUE(HRS!C1469),PTO!A:A,0),1)=HRS!G1469,INDEX(PTO!G:G,MATCH(_xlfn.NUMBERVALUE(HRS!C1469),PTO!A:A,0),1)),"")</f>
        <v/>
      </c>
    </row>
    <row r="1470" spans="19:19" x14ac:dyDescent="0.2">
      <c r="S1470" s="2" t="str">
        <f>IF(F1470="PTO",IF(INDEX(PTO!F:F,MATCH(_xlfn.NUMBERVALUE(HRS!C1470),PTO!A:A,0),1)=HRS!G1470,INDEX(PTO!G:G,MATCH(_xlfn.NUMBERVALUE(HRS!C1470),PTO!A:A,0),1)),"")</f>
        <v/>
      </c>
    </row>
    <row r="1471" spans="19:19" x14ac:dyDescent="0.2">
      <c r="S1471" s="2" t="str">
        <f>IF(F1471="PTO",IF(INDEX(PTO!F:F,MATCH(_xlfn.NUMBERVALUE(HRS!C1471),PTO!A:A,0),1)=HRS!G1471,INDEX(PTO!G:G,MATCH(_xlfn.NUMBERVALUE(HRS!C1471),PTO!A:A,0),1)),"")</f>
        <v/>
      </c>
    </row>
    <row r="1472" spans="19:19" x14ac:dyDescent="0.2">
      <c r="S1472" s="2" t="str">
        <f>IF(F1472="PTO",IF(INDEX(PTO!F:F,MATCH(_xlfn.NUMBERVALUE(HRS!C1472),PTO!A:A,0),1)=HRS!G1472,INDEX(PTO!G:G,MATCH(_xlfn.NUMBERVALUE(HRS!C1472),PTO!A:A,0),1)),"")</f>
        <v/>
      </c>
    </row>
    <row r="1473" spans="19:19" x14ac:dyDescent="0.2">
      <c r="S1473" s="2" t="str">
        <f>IF(F1473="PTO",IF(INDEX(PTO!F:F,MATCH(_xlfn.NUMBERVALUE(HRS!C1473),PTO!A:A,0),1)=HRS!G1473,INDEX(PTO!G:G,MATCH(_xlfn.NUMBERVALUE(HRS!C1473),PTO!A:A,0),1)),"")</f>
        <v/>
      </c>
    </row>
    <row r="1474" spans="19:19" x14ac:dyDescent="0.2">
      <c r="S1474" s="2" t="str">
        <f>IF(F1474="PTO",IF(INDEX(PTO!F:F,MATCH(_xlfn.NUMBERVALUE(HRS!C1474),PTO!A:A,0),1)=HRS!G1474,INDEX(PTO!G:G,MATCH(_xlfn.NUMBERVALUE(HRS!C1474),PTO!A:A,0),1)),"")</f>
        <v/>
      </c>
    </row>
    <row r="1475" spans="19:19" x14ac:dyDescent="0.2">
      <c r="S1475" s="2" t="str">
        <f>IF(F1475="PTO",IF(INDEX(PTO!F:F,MATCH(_xlfn.NUMBERVALUE(HRS!C1475),PTO!A:A,0),1)=HRS!G1475,INDEX(PTO!G:G,MATCH(_xlfn.NUMBERVALUE(HRS!C1475),PTO!A:A,0),1)),"")</f>
        <v/>
      </c>
    </row>
    <row r="1476" spans="19:19" x14ac:dyDescent="0.2">
      <c r="S1476" s="2" t="str">
        <f>IF(F1476="PTO",IF(INDEX(PTO!F:F,MATCH(_xlfn.NUMBERVALUE(HRS!C1476),PTO!A:A,0),1)=HRS!G1476,INDEX(PTO!G:G,MATCH(_xlfn.NUMBERVALUE(HRS!C1476),PTO!A:A,0),1)),"")</f>
        <v/>
      </c>
    </row>
    <row r="1477" spans="19:19" x14ac:dyDescent="0.2">
      <c r="S1477" s="2" t="str">
        <f>IF(F1477="PTO",IF(INDEX(PTO!F:F,MATCH(_xlfn.NUMBERVALUE(HRS!C1477),PTO!A:A,0),1)=HRS!G1477,INDEX(PTO!G:G,MATCH(_xlfn.NUMBERVALUE(HRS!C1477),PTO!A:A,0),1)),"")</f>
        <v/>
      </c>
    </row>
    <row r="1478" spans="19:19" x14ac:dyDescent="0.2">
      <c r="S1478" s="2" t="str">
        <f>IF(F1478="PTO",IF(INDEX(PTO!F:F,MATCH(_xlfn.NUMBERVALUE(HRS!C1478),PTO!A:A,0),1)=HRS!G1478,INDEX(PTO!G:G,MATCH(_xlfn.NUMBERVALUE(HRS!C1478),PTO!A:A,0),1)),"")</f>
        <v/>
      </c>
    </row>
    <row r="1479" spans="19:19" x14ac:dyDescent="0.2">
      <c r="S1479" s="2" t="str">
        <f>IF(F1479="PTO",IF(INDEX(PTO!F:F,MATCH(_xlfn.NUMBERVALUE(HRS!C1479),PTO!A:A,0),1)=HRS!G1479,INDEX(PTO!G:G,MATCH(_xlfn.NUMBERVALUE(HRS!C1479),PTO!A:A,0),1)),"")</f>
        <v/>
      </c>
    </row>
    <row r="1480" spans="19:19" x14ac:dyDescent="0.2">
      <c r="S1480" s="2" t="str">
        <f>IF(F1480="PTO",IF(INDEX(PTO!F:F,MATCH(_xlfn.NUMBERVALUE(HRS!C1480),PTO!A:A,0),1)=HRS!G1480,INDEX(PTO!G:G,MATCH(_xlfn.NUMBERVALUE(HRS!C1480),PTO!A:A,0),1)),"")</f>
        <v/>
      </c>
    </row>
    <row r="1481" spans="19:19" x14ac:dyDescent="0.2">
      <c r="S1481" s="2" t="str">
        <f>IF(F1481="PTO",IF(INDEX(PTO!F:F,MATCH(_xlfn.NUMBERVALUE(HRS!C1481),PTO!A:A,0),1)=HRS!G1481,INDEX(PTO!G:G,MATCH(_xlfn.NUMBERVALUE(HRS!C1481),PTO!A:A,0),1)),"")</f>
        <v/>
      </c>
    </row>
    <row r="1482" spans="19:19" x14ac:dyDescent="0.2">
      <c r="S1482" s="2" t="str">
        <f>IF(F1482="PTO",IF(INDEX(PTO!F:F,MATCH(_xlfn.NUMBERVALUE(HRS!C1482),PTO!A:A,0),1)=HRS!G1482,INDEX(PTO!G:G,MATCH(_xlfn.NUMBERVALUE(HRS!C1482),PTO!A:A,0),1)),"")</f>
        <v/>
      </c>
    </row>
    <row r="1483" spans="19:19" x14ac:dyDescent="0.2">
      <c r="S1483" s="2" t="str">
        <f>IF(F1483="PTO",IF(INDEX(PTO!F:F,MATCH(_xlfn.NUMBERVALUE(HRS!C1483),PTO!A:A,0),1)=HRS!G1483,INDEX(PTO!G:G,MATCH(_xlfn.NUMBERVALUE(HRS!C1483),PTO!A:A,0),1)),"")</f>
        <v/>
      </c>
    </row>
    <row r="1484" spans="19:19" x14ac:dyDescent="0.2">
      <c r="S1484" s="2" t="str">
        <f>IF(F1484="PTO",IF(INDEX(PTO!F:F,MATCH(_xlfn.NUMBERVALUE(HRS!C1484),PTO!A:A,0),1)=HRS!G1484,INDEX(PTO!G:G,MATCH(_xlfn.NUMBERVALUE(HRS!C1484),PTO!A:A,0),1)),"")</f>
        <v/>
      </c>
    </row>
    <row r="1485" spans="19:19" x14ac:dyDescent="0.2">
      <c r="S1485" s="2" t="str">
        <f>IF(F1485="PTO",IF(INDEX(PTO!F:F,MATCH(_xlfn.NUMBERVALUE(HRS!C1485),PTO!A:A,0),1)=HRS!G1485,INDEX(PTO!G:G,MATCH(_xlfn.NUMBERVALUE(HRS!C1485),PTO!A:A,0),1)),"")</f>
        <v/>
      </c>
    </row>
    <row r="1486" spans="19:19" x14ac:dyDescent="0.2">
      <c r="S1486" s="2" t="str">
        <f>IF(F1486="PTO",IF(INDEX(PTO!F:F,MATCH(_xlfn.NUMBERVALUE(HRS!C1486),PTO!A:A,0),1)=HRS!G1486,INDEX(PTO!G:G,MATCH(_xlfn.NUMBERVALUE(HRS!C1486),PTO!A:A,0),1)),"")</f>
        <v/>
      </c>
    </row>
    <row r="1487" spans="19:19" x14ac:dyDescent="0.2">
      <c r="S1487" s="2" t="str">
        <f>IF(F1487="PTO",IF(INDEX(PTO!F:F,MATCH(_xlfn.NUMBERVALUE(HRS!C1487),PTO!A:A,0),1)=HRS!G1487,INDEX(PTO!G:G,MATCH(_xlfn.NUMBERVALUE(HRS!C1487),PTO!A:A,0),1)),"")</f>
        <v/>
      </c>
    </row>
    <row r="1488" spans="19:19" x14ac:dyDescent="0.2">
      <c r="S1488" s="2" t="str">
        <f>IF(F1488="PTO",IF(INDEX(PTO!F:F,MATCH(_xlfn.NUMBERVALUE(HRS!C1488),PTO!A:A,0),1)=HRS!G1488,INDEX(PTO!G:G,MATCH(_xlfn.NUMBERVALUE(HRS!C1488),PTO!A:A,0),1)),"")</f>
        <v/>
      </c>
    </row>
    <row r="1489" spans="19:19" x14ac:dyDescent="0.2">
      <c r="S1489" s="2" t="str">
        <f>IF(F1489="PTO",IF(INDEX(PTO!F:F,MATCH(_xlfn.NUMBERVALUE(HRS!C1489),PTO!A:A,0),1)=HRS!G1489,INDEX(PTO!G:G,MATCH(_xlfn.NUMBERVALUE(HRS!C1489),PTO!A:A,0),1)),"")</f>
        <v/>
      </c>
    </row>
    <row r="1490" spans="19:19" x14ac:dyDescent="0.2">
      <c r="S1490" s="2" t="str">
        <f>IF(F1490="PTO",IF(INDEX(PTO!F:F,MATCH(_xlfn.NUMBERVALUE(HRS!C1490),PTO!A:A,0),1)=HRS!G1490,INDEX(PTO!G:G,MATCH(_xlfn.NUMBERVALUE(HRS!C1490),PTO!A:A,0),1)),"")</f>
        <v/>
      </c>
    </row>
    <row r="1491" spans="19:19" x14ac:dyDescent="0.2">
      <c r="S1491" s="2" t="str">
        <f>IF(F1491="PTO",IF(INDEX(PTO!F:F,MATCH(_xlfn.NUMBERVALUE(HRS!C1491),PTO!A:A,0),1)=HRS!G1491,INDEX(PTO!G:G,MATCH(_xlfn.NUMBERVALUE(HRS!C1491),PTO!A:A,0),1)),"")</f>
        <v/>
      </c>
    </row>
    <row r="1492" spans="19:19" x14ac:dyDescent="0.2">
      <c r="S1492" s="2" t="str">
        <f>IF(F1492="PTO",IF(INDEX(PTO!F:F,MATCH(_xlfn.NUMBERVALUE(HRS!C1492),PTO!A:A,0),1)=HRS!G1492,INDEX(PTO!G:G,MATCH(_xlfn.NUMBERVALUE(HRS!C1492),PTO!A:A,0),1)),"")</f>
        <v/>
      </c>
    </row>
    <row r="1493" spans="19:19" x14ac:dyDescent="0.2">
      <c r="S1493" s="2" t="str">
        <f>IF(F1493="PTO",IF(INDEX(PTO!F:F,MATCH(_xlfn.NUMBERVALUE(HRS!C1493),PTO!A:A,0),1)=HRS!G1493,INDEX(PTO!G:G,MATCH(_xlfn.NUMBERVALUE(HRS!C1493),PTO!A:A,0),1)),"")</f>
        <v/>
      </c>
    </row>
    <row r="1494" spans="19:19" x14ac:dyDescent="0.2">
      <c r="S1494" s="2" t="str">
        <f>IF(F1494="PTO",IF(INDEX(PTO!F:F,MATCH(_xlfn.NUMBERVALUE(HRS!C1494),PTO!A:A,0),1)=HRS!G1494,INDEX(PTO!G:G,MATCH(_xlfn.NUMBERVALUE(HRS!C1494),PTO!A:A,0),1)),"")</f>
        <v/>
      </c>
    </row>
    <row r="1495" spans="19:19" x14ac:dyDescent="0.2">
      <c r="S1495" s="2" t="str">
        <f>IF(F1495="PTO",IF(INDEX(PTO!F:F,MATCH(_xlfn.NUMBERVALUE(HRS!C1495),PTO!A:A,0),1)=HRS!G1495,INDEX(PTO!G:G,MATCH(_xlfn.NUMBERVALUE(HRS!C1495),PTO!A:A,0),1)),"")</f>
        <v/>
      </c>
    </row>
    <row r="1496" spans="19:19" x14ac:dyDescent="0.2">
      <c r="S1496" s="2" t="str">
        <f>IF(F1496="PTO",IF(INDEX(PTO!F:F,MATCH(_xlfn.NUMBERVALUE(HRS!C1496),PTO!A:A,0),1)=HRS!G1496,INDEX(PTO!G:G,MATCH(_xlfn.NUMBERVALUE(HRS!C1496),PTO!A:A,0),1)),"")</f>
        <v/>
      </c>
    </row>
    <row r="1497" spans="19:19" x14ac:dyDescent="0.2">
      <c r="S1497" s="2" t="str">
        <f>IF(F1497="PTO",IF(INDEX(PTO!F:F,MATCH(_xlfn.NUMBERVALUE(HRS!C1497),PTO!A:A,0),1)=HRS!G1497,INDEX(PTO!G:G,MATCH(_xlfn.NUMBERVALUE(HRS!C1497),PTO!A:A,0),1)),"")</f>
        <v/>
      </c>
    </row>
    <row r="1498" spans="19:19" x14ac:dyDescent="0.2">
      <c r="S1498" s="2" t="str">
        <f>IF(F1498="PTO",IF(INDEX(PTO!F:F,MATCH(_xlfn.NUMBERVALUE(HRS!C1498),PTO!A:A,0),1)=HRS!G1498,INDEX(PTO!G:G,MATCH(_xlfn.NUMBERVALUE(HRS!C1498),PTO!A:A,0),1)),"")</f>
        <v/>
      </c>
    </row>
    <row r="1499" spans="19:19" x14ac:dyDescent="0.2">
      <c r="S1499" s="2" t="str">
        <f>IF(F1499="PTO",IF(INDEX(PTO!F:F,MATCH(_xlfn.NUMBERVALUE(HRS!C1499),PTO!A:A,0),1)=HRS!G1499,INDEX(PTO!G:G,MATCH(_xlfn.NUMBERVALUE(HRS!C1499),PTO!A:A,0),1)),"")</f>
        <v/>
      </c>
    </row>
    <row r="1500" spans="19:19" x14ac:dyDescent="0.2">
      <c r="S1500" s="2" t="str">
        <f>IF(F1500="PTO",IF(INDEX(PTO!F:F,MATCH(_xlfn.NUMBERVALUE(HRS!C1500),PTO!A:A,0),1)=HRS!G1500,INDEX(PTO!G:G,MATCH(_xlfn.NUMBERVALUE(HRS!C1500),PTO!A:A,0),1)),"")</f>
        <v/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/>
  <dimension ref="A1:AC1780"/>
  <sheetViews>
    <sheetView topLeftCell="A1741" workbookViewId="0">
      <selection activeCell="A1748" sqref="A1748:XFD1773"/>
    </sheetView>
  </sheetViews>
  <sheetFormatPr defaultRowHeight="12.75" x14ac:dyDescent="0.2"/>
  <sheetData>
    <row r="1" spans="1:29" x14ac:dyDescent="0.2">
      <c r="A1" s="131" t="s">
        <v>3</v>
      </c>
      <c r="B1" s="131" t="s">
        <v>1420</v>
      </c>
      <c r="C1" s="131" t="s">
        <v>1421</v>
      </c>
      <c r="D1" s="131" t="s">
        <v>4</v>
      </c>
      <c r="E1" s="131" t="s">
        <v>794</v>
      </c>
      <c r="F1" s="131" t="s">
        <v>1422</v>
      </c>
      <c r="G1" s="131" t="s">
        <v>1423</v>
      </c>
      <c r="H1" s="131" t="s">
        <v>1424</v>
      </c>
      <c r="I1" s="131" t="s">
        <v>1425</v>
      </c>
      <c r="J1" s="131" t="s">
        <v>6</v>
      </c>
      <c r="K1" s="131" t="s">
        <v>1426</v>
      </c>
      <c r="L1" s="131" t="s">
        <v>1427</v>
      </c>
      <c r="M1" s="131" t="s">
        <v>6</v>
      </c>
      <c r="N1" s="131" t="s">
        <v>1428</v>
      </c>
      <c r="O1" s="131" t="s">
        <v>1429</v>
      </c>
      <c r="P1" s="131" t="s">
        <v>6</v>
      </c>
      <c r="Q1" s="131" t="s">
        <v>1430</v>
      </c>
      <c r="R1" s="131" t="s">
        <v>1431</v>
      </c>
      <c r="S1" s="131" t="s">
        <v>6</v>
      </c>
      <c r="T1" s="131" t="s">
        <v>1432</v>
      </c>
      <c r="U1" s="131" t="s">
        <v>1433</v>
      </c>
      <c r="V1" s="131" t="s">
        <v>6</v>
      </c>
      <c r="W1" s="131" t="s">
        <v>1434</v>
      </c>
      <c r="X1" s="131" t="s">
        <v>1435</v>
      </c>
      <c r="Y1" s="131" t="s">
        <v>6</v>
      </c>
      <c r="Z1" s="131" t="s">
        <v>1436</v>
      </c>
      <c r="AA1" s="131" t="s">
        <v>1437</v>
      </c>
      <c r="AB1" s="131" t="s">
        <v>6</v>
      </c>
      <c r="AC1" s="131" t="s">
        <v>1438</v>
      </c>
    </row>
    <row r="2" spans="1:29" ht="25.5" x14ac:dyDescent="0.2">
      <c r="A2" s="1">
        <v>519</v>
      </c>
      <c r="B2" s="1" t="s">
        <v>1445</v>
      </c>
      <c r="C2" s="1">
        <v>172695</v>
      </c>
      <c r="D2" s="1" t="s">
        <v>1032</v>
      </c>
      <c r="E2" s="1" t="s">
        <v>1440</v>
      </c>
      <c r="F2" s="1" t="s">
        <v>1286</v>
      </c>
      <c r="G2" s="1">
        <v>40</v>
      </c>
      <c r="H2" s="1" t="s">
        <v>1446</v>
      </c>
      <c r="I2" s="1" t="s">
        <v>1447</v>
      </c>
      <c r="J2" s="1">
        <v>8</v>
      </c>
      <c r="K2" s="1" t="s">
        <v>1446</v>
      </c>
      <c r="L2" s="1" t="s">
        <v>1447</v>
      </c>
      <c r="M2" s="1">
        <v>8</v>
      </c>
      <c r="N2" s="1" t="s">
        <v>1446</v>
      </c>
      <c r="O2" s="1" t="s">
        <v>1447</v>
      </c>
      <c r="P2" s="1">
        <v>8</v>
      </c>
      <c r="Q2" s="1" t="s">
        <v>1446</v>
      </c>
      <c r="R2" s="1" t="s">
        <v>1447</v>
      </c>
      <c r="S2" s="1">
        <v>8</v>
      </c>
      <c r="T2" s="1" t="s">
        <v>1446</v>
      </c>
      <c r="U2" s="1" t="s">
        <v>1447</v>
      </c>
      <c r="V2" s="1">
        <v>8</v>
      </c>
      <c r="W2" s="1" t="s">
        <v>93</v>
      </c>
      <c r="X2" s="1" t="s">
        <v>93</v>
      </c>
      <c r="Y2" s="1" t="s">
        <v>93</v>
      </c>
      <c r="Z2" s="1" t="s">
        <v>93</v>
      </c>
      <c r="AA2" s="1" t="s">
        <v>93</v>
      </c>
      <c r="AB2" s="1" t="s">
        <v>93</v>
      </c>
      <c r="AC2" s="1" t="s">
        <v>3787</v>
      </c>
    </row>
    <row r="3" spans="1:29" ht="25.5" x14ac:dyDescent="0.2">
      <c r="A3" s="1">
        <v>203</v>
      </c>
      <c r="B3" s="1" t="s">
        <v>1448</v>
      </c>
      <c r="C3" s="1">
        <v>259998</v>
      </c>
      <c r="D3" s="1" t="s">
        <v>1449</v>
      </c>
      <c r="E3" s="1" t="s">
        <v>1456</v>
      </c>
      <c r="F3" s="1" t="s">
        <v>3787</v>
      </c>
      <c r="G3" s="1">
        <v>40</v>
      </c>
      <c r="H3" s="1" t="s">
        <v>93</v>
      </c>
      <c r="I3" s="1" t="s">
        <v>93</v>
      </c>
      <c r="J3" s="1" t="s">
        <v>93</v>
      </c>
      <c r="K3" s="1" t="s">
        <v>1443</v>
      </c>
      <c r="L3" s="1" t="s">
        <v>1451</v>
      </c>
      <c r="M3" s="1">
        <v>10</v>
      </c>
      <c r="N3" s="1" t="s">
        <v>1443</v>
      </c>
      <c r="O3" s="1" t="s">
        <v>1451</v>
      </c>
      <c r="P3" s="1">
        <v>10</v>
      </c>
      <c r="Q3" s="1" t="s">
        <v>1443</v>
      </c>
      <c r="R3" s="1" t="s">
        <v>1451</v>
      </c>
      <c r="S3" s="1">
        <v>10</v>
      </c>
      <c r="T3" s="1" t="s">
        <v>1461</v>
      </c>
      <c r="U3" s="1" t="s">
        <v>1479</v>
      </c>
      <c r="V3" s="1">
        <v>10</v>
      </c>
      <c r="W3" s="1" t="s">
        <v>93</v>
      </c>
      <c r="X3" s="1" t="s">
        <v>93</v>
      </c>
      <c r="Y3" s="1" t="s">
        <v>93</v>
      </c>
      <c r="Z3" s="1" t="s">
        <v>93</v>
      </c>
      <c r="AA3" s="1" t="s">
        <v>93</v>
      </c>
      <c r="AB3" s="1" t="s">
        <v>93</v>
      </c>
      <c r="AC3" s="1" t="s">
        <v>3787</v>
      </c>
    </row>
    <row r="4" spans="1:29" ht="25.5" x14ac:dyDescent="0.2">
      <c r="A4" s="1">
        <v>203</v>
      </c>
      <c r="B4" s="1" t="s">
        <v>1452</v>
      </c>
      <c r="C4" s="1">
        <v>258470</v>
      </c>
      <c r="D4" s="1" t="s">
        <v>1453</v>
      </c>
      <c r="E4" s="1" t="s">
        <v>1456</v>
      </c>
      <c r="F4" s="1" t="s">
        <v>3787</v>
      </c>
      <c r="G4" s="1">
        <v>35</v>
      </c>
      <c r="H4" s="1" t="s">
        <v>93</v>
      </c>
      <c r="I4" s="1" t="s">
        <v>93</v>
      </c>
      <c r="J4" s="1" t="s">
        <v>93</v>
      </c>
      <c r="K4" s="1" t="s">
        <v>1454</v>
      </c>
      <c r="L4" s="1" t="s">
        <v>1463</v>
      </c>
      <c r="M4" s="1">
        <v>9</v>
      </c>
      <c r="N4" s="1" t="s">
        <v>1454</v>
      </c>
      <c r="O4" s="1" t="s">
        <v>1463</v>
      </c>
      <c r="P4" s="1">
        <v>9</v>
      </c>
      <c r="Q4" s="1" t="s">
        <v>1454</v>
      </c>
      <c r="R4" s="1" t="s">
        <v>1474</v>
      </c>
      <c r="S4" s="1">
        <v>8</v>
      </c>
      <c r="T4" s="1" t="s">
        <v>1454</v>
      </c>
      <c r="U4" s="1" t="s">
        <v>1463</v>
      </c>
      <c r="V4" s="1">
        <v>9</v>
      </c>
      <c r="W4" s="1" t="s">
        <v>93</v>
      </c>
      <c r="X4" s="1" t="s">
        <v>93</v>
      </c>
      <c r="Y4" s="1" t="s">
        <v>93</v>
      </c>
      <c r="Z4" s="1" t="s">
        <v>93</v>
      </c>
      <c r="AA4" s="1" t="s">
        <v>93</v>
      </c>
      <c r="AB4" s="1" t="s">
        <v>93</v>
      </c>
      <c r="AC4" s="1" t="s">
        <v>3787</v>
      </c>
    </row>
    <row r="5" spans="1:29" ht="25.5" x14ac:dyDescent="0.2">
      <c r="A5" s="1">
        <v>203</v>
      </c>
      <c r="B5" s="1" t="s">
        <v>1457</v>
      </c>
      <c r="C5" s="1">
        <v>262163</v>
      </c>
      <c r="D5" s="1" t="s">
        <v>1458</v>
      </c>
      <c r="E5" s="1" t="s">
        <v>1456</v>
      </c>
      <c r="F5" s="1" t="s">
        <v>3787</v>
      </c>
      <c r="G5" s="1">
        <v>30</v>
      </c>
      <c r="H5" s="1" t="s">
        <v>93</v>
      </c>
      <c r="I5" s="1" t="s">
        <v>93</v>
      </c>
      <c r="J5" s="1" t="s">
        <v>93</v>
      </c>
      <c r="K5" s="1" t="s">
        <v>1802</v>
      </c>
      <c r="L5" s="1" t="s">
        <v>1508</v>
      </c>
      <c r="M5" s="1">
        <v>7.5</v>
      </c>
      <c r="N5" s="1" t="s">
        <v>1802</v>
      </c>
      <c r="O5" s="1" t="s">
        <v>1508</v>
      </c>
      <c r="P5" s="1">
        <v>7.5</v>
      </c>
      <c r="Q5" s="1" t="s">
        <v>1802</v>
      </c>
      <c r="R5" s="1" t="s">
        <v>1508</v>
      </c>
      <c r="S5" s="1">
        <v>7.5</v>
      </c>
      <c r="T5" s="1" t="s">
        <v>1802</v>
      </c>
      <c r="U5" s="1" t="s">
        <v>1508</v>
      </c>
      <c r="V5" s="1">
        <v>7.5</v>
      </c>
      <c r="W5" s="1" t="s">
        <v>93</v>
      </c>
      <c r="X5" s="1" t="s">
        <v>93</v>
      </c>
      <c r="Y5" s="1" t="s">
        <v>93</v>
      </c>
      <c r="Z5" s="1" t="s">
        <v>93</v>
      </c>
      <c r="AA5" s="1" t="s">
        <v>93</v>
      </c>
      <c r="AB5" s="1" t="s">
        <v>93</v>
      </c>
      <c r="AC5" s="1" t="s">
        <v>3787</v>
      </c>
    </row>
    <row r="6" spans="1:29" ht="25.5" x14ac:dyDescent="0.2">
      <c r="A6" s="1">
        <v>203</v>
      </c>
      <c r="B6" s="1" t="s">
        <v>3500</v>
      </c>
      <c r="C6" s="1">
        <v>263232</v>
      </c>
      <c r="D6" s="1" t="s">
        <v>1449</v>
      </c>
      <c r="E6" s="1" t="s">
        <v>1456</v>
      </c>
      <c r="F6" s="1" t="s">
        <v>93</v>
      </c>
      <c r="G6" s="1">
        <v>0</v>
      </c>
      <c r="H6" s="1" t="s">
        <v>93</v>
      </c>
      <c r="I6" s="1" t="s">
        <v>93</v>
      </c>
      <c r="J6" s="1" t="s">
        <v>93</v>
      </c>
      <c r="K6" s="1" t="s">
        <v>93</v>
      </c>
      <c r="L6" s="1" t="s">
        <v>93</v>
      </c>
      <c r="M6" s="1" t="s">
        <v>93</v>
      </c>
      <c r="N6" s="1" t="s">
        <v>93</v>
      </c>
      <c r="O6" s="1" t="s">
        <v>93</v>
      </c>
      <c r="P6" s="1" t="s">
        <v>93</v>
      </c>
      <c r="Q6" s="1" t="s">
        <v>93</v>
      </c>
      <c r="R6" s="1" t="s">
        <v>93</v>
      </c>
      <c r="S6" s="1" t="s">
        <v>93</v>
      </c>
      <c r="T6" s="1" t="s">
        <v>93</v>
      </c>
      <c r="U6" s="1" t="s">
        <v>93</v>
      </c>
      <c r="V6" s="1" t="s">
        <v>93</v>
      </c>
      <c r="W6" s="1" t="s">
        <v>93</v>
      </c>
      <c r="X6" s="1" t="s">
        <v>93</v>
      </c>
      <c r="Y6" s="1" t="s">
        <v>93</v>
      </c>
      <c r="Z6" s="1" t="s">
        <v>93</v>
      </c>
      <c r="AA6" s="1" t="s">
        <v>93</v>
      </c>
      <c r="AB6" s="1" t="s">
        <v>93</v>
      </c>
      <c r="AC6" s="1" t="s">
        <v>3787</v>
      </c>
    </row>
    <row r="7" spans="1:29" ht="25.5" x14ac:dyDescent="0.2">
      <c r="A7" s="1">
        <v>203</v>
      </c>
      <c r="B7" s="1" t="s">
        <v>1464</v>
      </c>
      <c r="C7" s="1">
        <v>256261</v>
      </c>
      <c r="D7" s="1" t="s">
        <v>1453</v>
      </c>
      <c r="E7" s="1" t="s">
        <v>1456</v>
      </c>
      <c r="F7" s="1" t="s">
        <v>3787</v>
      </c>
      <c r="G7" s="1">
        <v>40</v>
      </c>
      <c r="H7" s="1" t="s">
        <v>93</v>
      </c>
      <c r="I7" s="1" t="s">
        <v>93</v>
      </c>
      <c r="J7" s="1" t="s">
        <v>93</v>
      </c>
      <c r="K7" s="1" t="s">
        <v>1443</v>
      </c>
      <c r="L7" s="1" t="s">
        <v>1447</v>
      </c>
      <c r="M7" s="1">
        <v>8</v>
      </c>
      <c r="N7" s="1" t="s">
        <v>1443</v>
      </c>
      <c r="O7" s="1" t="s">
        <v>1462</v>
      </c>
      <c r="P7" s="1">
        <v>11.5</v>
      </c>
      <c r="Q7" s="1" t="s">
        <v>1443</v>
      </c>
      <c r="R7" s="1" t="s">
        <v>1462</v>
      </c>
      <c r="S7" s="1">
        <v>11.5</v>
      </c>
      <c r="T7" s="1" t="s">
        <v>1443</v>
      </c>
      <c r="U7" s="1" t="s">
        <v>1466</v>
      </c>
      <c r="V7" s="1">
        <v>9</v>
      </c>
      <c r="W7" s="1" t="s">
        <v>93</v>
      </c>
      <c r="X7" s="1" t="s">
        <v>93</v>
      </c>
      <c r="Y7" s="1" t="s">
        <v>93</v>
      </c>
      <c r="Z7" s="1" t="s">
        <v>93</v>
      </c>
      <c r="AA7" s="1" t="s">
        <v>93</v>
      </c>
      <c r="AB7" s="1" t="s">
        <v>93</v>
      </c>
      <c r="AC7" s="1" t="s">
        <v>3787</v>
      </c>
    </row>
    <row r="8" spans="1:29" ht="25.5" x14ac:dyDescent="0.2">
      <c r="A8" s="1">
        <v>203</v>
      </c>
      <c r="B8" s="1" t="s">
        <v>2881</v>
      </c>
      <c r="C8" s="1">
        <v>262550</v>
      </c>
      <c r="D8" s="1" t="s">
        <v>1458</v>
      </c>
      <c r="E8" s="1" t="s">
        <v>1456</v>
      </c>
      <c r="F8" s="1" t="s">
        <v>3787</v>
      </c>
      <c r="G8" s="1">
        <v>40</v>
      </c>
      <c r="H8" s="1" t="s">
        <v>93</v>
      </c>
      <c r="I8" s="1" t="s">
        <v>93</v>
      </c>
      <c r="J8" s="1" t="s">
        <v>93</v>
      </c>
      <c r="K8" s="1" t="s">
        <v>1454</v>
      </c>
      <c r="L8" s="1" t="s">
        <v>1447</v>
      </c>
      <c r="M8" s="1">
        <v>10</v>
      </c>
      <c r="N8" s="1" t="s">
        <v>1454</v>
      </c>
      <c r="O8" s="1" t="s">
        <v>1447</v>
      </c>
      <c r="P8" s="1">
        <v>10</v>
      </c>
      <c r="Q8" s="1" t="s">
        <v>1454</v>
      </c>
      <c r="R8" s="1" t="s">
        <v>1447</v>
      </c>
      <c r="S8" s="1">
        <v>10</v>
      </c>
      <c r="T8" s="1" t="s">
        <v>1454</v>
      </c>
      <c r="U8" s="1" t="s">
        <v>1447</v>
      </c>
      <c r="V8" s="1">
        <v>10</v>
      </c>
      <c r="W8" s="1" t="s">
        <v>93</v>
      </c>
      <c r="X8" s="1" t="s">
        <v>93</v>
      </c>
      <c r="Y8" s="1" t="s">
        <v>93</v>
      </c>
      <c r="Z8" s="1" t="s">
        <v>93</v>
      </c>
      <c r="AA8" s="1" t="s">
        <v>93</v>
      </c>
      <c r="AB8" s="1" t="s">
        <v>93</v>
      </c>
      <c r="AC8" s="1" t="s">
        <v>3787</v>
      </c>
    </row>
    <row r="9" spans="1:29" ht="25.5" x14ac:dyDescent="0.2">
      <c r="A9" s="1">
        <v>203</v>
      </c>
      <c r="B9" s="1" t="s">
        <v>1470</v>
      </c>
      <c r="C9" s="1">
        <v>173603</v>
      </c>
      <c r="D9" s="1" t="s">
        <v>698</v>
      </c>
      <c r="E9" s="1" t="s">
        <v>1440</v>
      </c>
      <c r="F9" s="1" t="s">
        <v>2659</v>
      </c>
      <c r="G9" s="1">
        <v>40</v>
      </c>
      <c r="H9" s="1" t="s">
        <v>1461</v>
      </c>
      <c r="I9" s="1" t="s">
        <v>1463</v>
      </c>
      <c r="J9" s="1">
        <v>8</v>
      </c>
      <c r="K9" s="1" t="s">
        <v>1461</v>
      </c>
      <c r="L9" s="1" t="s">
        <v>1463</v>
      </c>
      <c r="M9" s="1">
        <v>8</v>
      </c>
      <c r="N9" s="1" t="s">
        <v>1461</v>
      </c>
      <c r="O9" s="1" t="s">
        <v>1463</v>
      </c>
      <c r="P9" s="1">
        <v>8</v>
      </c>
      <c r="Q9" s="1" t="s">
        <v>1461</v>
      </c>
      <c r="R9" s="1" t="s">
        <v>1463</v>
      </c>
      <c r="S9" s="1">
        <v>8</v>
      </c>
      <c r="T9" s="1" t="s">
        <v>1461</v>
      </c>
      <c r="U9" s="1" t="s">
        <v>1463</v>
      </c>
      <c r="V9" s="1">
        <v>8</v>
      </c>
      <c r="W9" s="1" t="s">
        <v>93</v>
      </c>
      <c r="X9" s="1" t="s">
        <v>93</v>
      </c>
      <c r="Y9" s="1" t="s">
        <v>93</v>
      </c>
      <c r="Z9" s="1" t="s">
        <v>93</v>
      </c>
      <c r="AA9" s="1" t="s">
        <v>93</v>
      </c>
      <c r="AB9" s="1" t="s">
        <v>93</v>
      </c>
      <c r="AC9" s="1" t="s">
        <v>3787</v>
      </c>
    </row>
    <row r="10" spans="1:29" ht="25.5" x14ac:dyDescent="0.2">
      <c r="A10" s="1">
        <v>203</v>
      </c>
      <c r="B10" s="1" t="s">
        <v>1475</v>
      </c>
      <c r="C10" s="1">
        <v>117095</v>
      </c>
      <c r="D10" s="1" t="s">
        <v>22</v>
      </c>
      <c r="E10" s="1" t="s">
        <v>1440</v>
      </c>
      <c r="F10" s="1" t="s">
        <v>1476</v>
      </c>
      <c r="G10" s="1">
        <v>40</v>
      </c>
      <c r="H10" s="1" t="s">
        <v>1461</v>
      </c>
      <c r="I10" s="1" t="s">
        <v>1463</v>
      </c>
      <c r="J10" s="1">
        <v>8</v>
      </c>
      <c r="K10" s="1" t="s">
        <v>1461</v>
      </c>
      <c r="L10" s="1" t="s">
        <v>1463</v>
      </c>
      <c r="M10" s="1">
        <v>8</v>
      </c>
      <c r="N10" s="1" t="s">
        <v>1461</v>
      </c>
      <c r="O10" s="1" t="s">
        <v>1463</v>
      </c>
      <c r="P10" s="1">
        <v>8</v>
      </c>
      <c r="Q10" s="1" t="s">
        <v>1461</v>
      </c>
      <c r="R10" s="1" t="s">
        <v>1463</v>
      </c>
      <c r="S10" s="1">
        <v>8</v>
      </c>
      <c r="T10" s="1" t="s">
        <v>1461</v>
      </c>
      <c r="U10" s="1" t="s">
        <v>1463</v>
      </c>
      <c r="V10" s="1">
        <v>8</v>
      </c>
      <c r="W10" s="1" t="s">
        <v>93</v>
      </c>
      <c r="X10" s="1" t="s">
        <v>93</v>
      </c>
      <c r="Y10" s="1" t="s">
        <v>93</v>
      </c>
      <c r="Z10" s="1" t="s">
        <v>93</v>
      </c>
      <c r="AA10" s="1" t="s">
        <v>93</v>
      </c>
      <c r="AB10" s="1" t="s">
        <v>93</v>
      </c>
      <c r="AC10" s="1" t="s">
        <v>3787</v>
      </c>
    </row>
    <row r="11" spans="1:29" ht="38.25" x14ac:dyDescent="0.2">
      <c r="A11" s="1">
        <v>203</v>
      </c>
      <c r="B11" s="1" t="s">
        <v>1477</v>
      </c>
      <c r="C11" s="1">
        <v>261603</v>
      </c>
      <c r="D11" s="1" t="s">
        <v>1449</v>
      </c>
      <c r="E11" s="1" t="s">
        <v>1440</v>
      </c>
      <c r="F11" s="1" t="s">
        <v>3094</v>
      </c>
      <c r="G11" s="1">
        <v>40</v>
      </c>
      <c r="H11" s="1" t="s">
        <v>1480</v>
      </c>
      <c r="I11" s="1" t="s">
        <v>1479</v>
      </c>
      <c r="J11" s="1">
        <v>8</v>
      </c>
      <c r="K11" s="1" t="s">
        <v>1480</v>
      </c>
      <c r="L11" s="1" t="s">
        <v>1479</v>
      </c>
      <c r="M11" s="1">
        <v>8</v>
      </c>
      <c r="N11" s="1" t="s">
        <v>1480</v>
      </c>
      <c r="O11" s="1" t="s">
        <v>1479</v>
      </c>
      <c r="P11" s="1">
        <v>8</v>
      </c>
      <c r="Q11" s="1" t="s">
        <v>1480</v>
      </c>
      <c r="R11" s="1" t="s">
        <v>1479</v>
      </c>
      <c r="S11" s="1">
        <v>8</v>
      </c>
      <c r="T11" s="1" t="s">
        <v>1480</v>
      </c>
      <c r="U11" s="1" t="s">
        <v>1479</v>
      </c>
      <c r="V11" s="1">
        <v>8</v>
      </c>
      <c r="W11" s="1" t="s">
        <v>93</v>
      </c>
      <c r="X11" s="1" t="s">
        <v>93</v>
      </c>
      <c r="Y11" s="1" t="s">
        <v>93</v>
      </c>
      <c r="Z11" s="1" t="s">
        <v>93</v>
      </c>
      <c r="AA11" s="1" t="s">
        <v>93</v>
      </c>
      <c r="AB11" s="1" t="s">
        <v>93</v>
      </c>
      <c r="AC11" s="1" t="s">
        <v>3787</v>
      </c>
    </row>
    <row r="12" spans="1:29" ht="25.5" x14ac:dyDescent="0.2">
      <c r="A12" s="1">
        <v>203</v>
      </c>
      <c r="B12" s="1" t="s">
        <v>1482</v>
      </c>
      <c r="C12" s="1">
        <v>258472</v>
      </c>
      <c r="D12" s="1" t="s">
        <v>1458</v>
      </c>
      <c r="E12" s="1" t="s">
        <v>1456</v>
      </c>
      <c r="F12" s="1" t="s">
        <v>3787</v>
      </c>
      <c r="G12" s="1">
        <v>40</v>
      </c>
      <c r="H12" s="1" t="s">
        <v>93</v>
      </c>
      <c r="I12" s="1" t="s">
        <v>93</v>
      </c>
      <c r="J12" s="1" t="s">
        <v>93</v>
      </c>
      <c r="K12" s="1" t="s">
        <v>1507</v>
      </c>
      <c r="L12" s="1" t="s">
        <v>1466</v>
      </c>
      <c r="M12" s="1">
        <v>10</v>
      </c>
      <c r="N12" s="1" t="s">
        <v>1507</v>
      </c>
      <c r="O12" s="1" t="s">
        <v>1466</v>
      </c>
      <c r="P12" s="1">
        <v>10</v>
      </c>
      <c r="Q12" s="1" t="s">
        <v>1507</v>
      </c>
      <c r="R12" s="1" t="s">
        <v>1466</v>
      </c>
      <c r="S12" s="1">
        <v>10</v>
      </c>
      <c r="T12" s="1" t="s">
        <v>1507</v>
      </c>
      <c r="U12" s="1" t="s">
        <v>1466</v>
      </c>
      <c r="V12" s="1">
        <v>10</v>
      </c>
      <c r="W12" s="1" t="s">
        <v>93</v>
      </c>
      <c r="X12" s="1" t="s">
        <v>93</v>
      </c>
      <c r="Y12" s="1" t="s">
        <v>93</v>
      </c>
      <c r="Z12" s="1" t="s">
        <v>93</v>
      </c>
      <c r="AA12" s="1" t="s">
        <v>93</v>
      </c>
      <c r="AB12" s="1" t="s">
        <v>93</v>
      </c>
      <c r="AC12" s="1" t="s">
        <v>3787</v>
      </c>
    </row>
    <row r="13" spans="1:29" ht="25.5" x14ac:dyDescent="0.2">
      <c r="A13" s="1">
        <v>203</v>
      </c>
      <c r="B13" s="1" t="s">
        <v>1483</v>
      </c>
      <c r="C13" s="1">
        <v>262171</v>
      </c>
      <c r="D13" s="1" t="s">
        <v>1449</v>
      </c>
      <c r="E13" s="1" t="s">
        <v>1456</v>
      </c>
      <c r="F13" s="1" t="s">
        <v>93</v>
      </c>
      <c r="G13" s="1">
        <v>0</v>
      </c>
      <c r="H13" s="1" t="s">
        <v>93</v>
      </c>
      <c r="I13" s="1" t="s">
        <v>93</v>
      </c>
      <c r="J13" s="1" t="s">
        <v>93</v>
      </c>
      <c r="K13" s="1" t="s">
        <v>93</v>
      </c>
      <c r="L13" s="1" t="s">
        <v>93</v>
      </c>
      <c r="M13" s="1" t="s">
        <v>93</v>
      </c>
      <c r="N13" s="1" t="s">
        <v>93</v>
      </c>
      <c r="O13" s="1" t="s">
        <v>93</v>
      </c>
      <c r="P13" s="1" t="s">
        <v>93</v>
      </c>
      <c r="Q13" s="1" t="s">
        <v>93</v>
      </c>
      <c r="R13" s="1" t="s">
        <v>93</v>
      </c>
      <c r="S13" s="1" t="s">
        <v>93</v>
      </c>
      <c r="T13" s="1" t="s">
        <v>93</v>
      </c>
      <c r="U13" s="1" t="s">
        <v>93</v>
      </c>
      <c r="V13" s="1" t="s">
        <v>93</v>
      </c>
      <c r="W13" s="1" t="s">
        <v>93</v>
      </c>
      <c r="X13" s="1" t="s">
        <v>93</v>
      </c>
      <c r="Y13" s="1" t="s">
        <v>93</v>
      </c>
      <c r="Z13" s="1" t="s">
        <v>93</v>
      </c>
      <c r="AA13" s="1" t="s">
        <v>93</v>
      </c>
      <c r="AB13" s="1" t="s">
        <v>93</v>
      </c>
      <c r="AC13" s="1" t="s">
        <v>3787</v>
      </c>
    </row>
    <row r="14" spans="1:29" ht="25.5" x14ac:dyDescent="0.2">
      <c r="A14" s="1">
        <v>203</v>
      </c>
      <c r="B14" s="1" t="s">
        <v>1484</v>
      </c>
      <c r="C14" s="1">
        <v>262162</v>
      </c>
      <c r="D14" s="1" t="s">
        <v>1453</v>
      </c>
      <c r="E14" s="1" t="s">
        <v>1456</v>
      </c>
      <c r="F14" s="1" t="s">
        <v>93</v>
      </c>
      <c r="G14" s="1">
        <v>0</v>
      </c>
      <c r="H14" s="1" t="s">
        <v>93</v>
      </c>
      <c r="I14" s="1" t="s">
        <v>93</v>
      </c>
      <c r="J14" s="1" t="s">
        <v>93</v>
      </c>
      <c r="K14" s="1" t="s">
        <v>93</v>
      </c>
      <c r="L14" s="1" t="s">
        <v>93</v>
      </c>
      <c r="M14" s="1" t="s">
        <v>93</v>
      </c>
      <c r="N14" s="1" t="s">
        <v>93</v>
      </c>
      <c r="O14" s="1" t="s">
        <v>93</v>
      </c>
      <c r="P14" s="1" t="s">
        <v>93</v>
      </c>
      <c r="Q14" s="1" t="s">
        <v>93</v>
      </c>
      <c r="R14" s="1" t="s">
        <v>93</v>
      </c>
      <c r="S14" s="1" t="s">
        <v>93</v>
      </c>
      <c r="T14" s="1" t="s">
        <v>93</v>
      </c>
      <c r="U14" s="1" t="s">
        <v>93</v>
      </c>
      <c r="V14" s="1" t="s">
        <v>93</v>
      </c>
      <c r="W14" s="1" t="s">
        <v>93</v>
      </c>
      <c r="X14" s="1" t="s">
        <v>93</v>
      </c>
      <c r="Y14" s="1" t="s">
        <v>93</v>
      </c>
      <c r="Z14" s="1" t="s">
        <v>93</v>
      </c>
      <c r="AA14" s="1" t="s">
        <v>93</v>
      </c>
      <c r="AB14" s="1" t="s">
        <v>93</v>
      </c>
      <c r="AC14" s="1" t="s">
        <v>3787</v>
      </c>
    </row>
    <row r="15" spans="1:29" ht="25.5" x14ac:dyDescent="0.2">
      <c r="A15" s="1">
        <v>203</v>
      </c>
      <c r="B15" s="1" t="s">
        <v>1485</v>
      </c>
      <c r="C15" s="1">
        <v>261584</v>
      </c>
      <c r="D15" s="1" t="s">
        <v>1449</v>
      </c>
      <c r="E15" s="1" t="s">
        <v>1456</v>
      </c>
      <c r="F15" s="1" t="s">
        <v>3787</v>
      </c>
      <c r="G15" s="1">
        <v>40</v>
      </c>
      <c r="H15" s="1" t="s">
        <v>93</v>
      </c>
      <c r="I15" s="1" t="s">
        <v>93</v>
      </c>
      <c r="J15" s="1" t="s">
        <v>93</v>
      </c>
      <c r="K15" s="1" t="s">
        <v>1478</v>
      </c>
      <c r="L15" s="1" t="s">
        <v>1481</v>
      </c>
      <c r="M15" s="1">
        <v>10</v>
      </c>
      <c r="N15" s="1" t="s">
        <v>1478</v>
      </c>
      <c r="O15" s="1" t="s">
        <v>1481</v>
      </c>
      <c r="P15" s="1">
        <v>10</v>
      </c>
      <c r="Q15" s="1" t="s">
        <v>1478</v>
      </c>
      <c r="R15" s="1" t="s">
        <v>1481</v>
      </c>
      <c r="S15" s="1">
        <v>10</v>
      </c>
      <c r="T15" s="1" t="s">
        <v>1478</v>
      </c>
      <c r="U15" s="1" t="s">
        <v>1481</v>
      </c>
      <c r="V15" s="1">
        <v>10</v>
      </c>
      <c r="W15" s="1" t="s">
        <v>93</v>
      </c>
      <c r="X15" s="1" t="s">
        <v>93</v>
      </c>
      <c r="Y15" s="1" t="s">
        <v>93</v>
      </c>
      <c r="Z15" s="1" t="s">
        <v>93</v>
      </c>
      <c r="AA15" s="1" t="s">
        <v>93</v>
      </c>
      <c r="AB15" s="1" t="s">
        <v>93</v>
      </c>
      <c r="AC15" s="1" t="s">
        <v>3787</v>
      </c>
    </row>
    <row r="16" spans="1:29" ht="25.5" x14ac:dyDescent="0.2">
      <c r="A16" s="1">
        <v>203</v>
      </c>
      <c r="B16" s="1" t="s">
        <v>1486</v>
      </c>
      <c r="C16" s="1">
        <v>262180</v>
      </c>
      <c r="D16" s="1" t="s">
        <v>1453</v>
      </c>
      <c r="E16" s="1" t="s">
        <v>1456</v>
      </c>
      <c r="F16" s="1" t="s">
        <v>3787</v>
      </c>
      <c r="G16" s="1">
        <v>40</v>
      </c>
      <c r="H16" s="1" t="s">
        <v>93</v>
      </c>
      <c r="I16" s="1" t="s">
        <v>93</v>
      </c>
      <c r="J16" s="1" t="s">
        <v>93</v>
      </c>
      <c r="K16" s="1" t="s">
        <v>1461</v>
      </c>
      <c r="L16" s="1" t="s">
        <v>1466</v>
      </c>
      <c r="M16" s="1">
        <v>10</v>
      </c>
      <c r="N16" s="1" t="s">
        <v>1461</v>
      </c>
      <c r="O16" s="1" t="s">
        <v>1466</v>
      </c>
      <c r="P16" s="1">
        <v>10</v>
      </c>
      <c r="Q16" s="1" t="s">
        <v>1461</v>
      </c>
      <c r="R16" s="1" t="s">
        <v>1466</v>
      </c>
      <c r="S16" s="1">
        <v>10</v>
      </c>
      <c r="T16" s="1" t="s">
        <v>1461</v>
      </c>
      <c r="U16" s="1" t="s">
        <v>1466</v>
      </c>
      <c r="V16" s="1">
        <v>10</v>
      </c>
      <c r="W16" s="1" t="s">
        <v>93</v>
      </c>
      <c r="X16" s="1" t="s">
        <v>93</v>
      </c>
      <c r="Y16" s="1" t="s">
        <v>93</v>
      </c>
      <c r="Z16" s="1" t="s">
        <v>93</v>
      </c>
      <c r="AA16" s="1" t="s">
        <v>93</v>
      </c>
      <c r="AB16" s="1" t="s">
        <v>93</v>
      </c>
      <c r="AC16" s="1" t="s">
        <v>3787</v>
      </c>
    </row>
    <row r="17" spans="1:29" ht="25.5" x14ac:dyDescent="0.2">
      <c r="A17" s="1">
        <v>203</v>
      </c>
      <c r="B17" s="1" t="s">
        <v>1487</v>
      </c>
      <c r="C17" s="1">
        <v>260005</v>
      </c>
      <c r="D17" s="1" t="s">
        <v>1449</v>
      </c>
      <c r="E17" s="1" t="s">
        <v>1456</v>
      </c>
      <c r="F17" s="1" t="s">
        <v>3787</v>
      </c>
      <c r="G17" s="1">
        <v>40</v>
      </c>
      <c r="H17" s="1" t="s">
        <v>93</v>
      </c>
      <c r="I17" s="1" t="s">
        <v>93</v>
      </c>
      <c r="J17" s="1" t="s">
        <v>93</v>
      </c>
      <c r="K17" s="1" t="s">
        <v>3788</v>
      </c>
      <c r="L17" s="1" t="s">
        <v>3789</v>
      </c>
      <c r="M17" s="1">
        <v>8.5</v>
      </c>
      <c r="N17" s="1" t="s">
        <v>1461</v>
      </c>
      <c r="O17" s="1" t="s">
        <v>1479</v>
      </c>
      <c r="P17" s="1">
        <v>10.5</v>
      </c>
      <c r="Q17" s="1" t="s">
        <v>1461</v>
      </c>
      <c r="R17" s="1" t="s">
        <v>1479</v>
      </c>
      <c r="S17" s="1">
        <v>10.5</v>
      </c>
      <c r="T17" s="1" t="s">
        <v>1461</v>
      </c>
      <c r="U17" s="1" t="s">
        <v>1479</v>
      </c>
      <c r="V17" s="1">
        <v>10.5</v>
      </c>
      <c r="W17" s="1" t="s">
        <v>93</v>
      </c>
      <c r="X17" s="1" t="s">
        <v>93</v>
      </c>
      <c r="Y17" s="1" t="s">
        <v>93</v>
      </c>
      <c r="Z17" s="1" t="s">
        <v>93</v>
      </c>
      <c r="AA17" s="1" t="s">
        <v>93</v>
      </c>
      <c r="AB17" s="1" t="s">
        <v>93</v>
      </c>
      <c r="AC17" s="1" t="s">
        <v>3787</v>
      </c>
    </row>
    <row r="18" spans="1:29" ht="25.5" x14ac:dyDescent="0.2">
      <c r="A18" s="1">
        <v>203</v>
      </c>
      <c r="B18" s="1" t="s">
        <v>2882</v>
      </c>
      <c r="C18" s="1">
        <v>262513</v>
      </c>
      <c r="D18" s="1" t="s">
        <v>1458</v>
      </c>
      <c r="E18" s="1" t="s">
        <v>1456</v>
      </c>
      <c r="F18" s="1" t="s">
        <v>3787</v>
      </c>
      <c r="G18" s="1">
        <v>40</v>
      </c>
      <c r="H18" s="1" t="s">
        <v>93</v>
      </c>
      <c r="I18" s="1" t="s">
        <v>93</v>
      </c>
      <c r="J18" s="1" t="s">
        <v>93</v>
      </c>
      <c r="K18" s="1" t="s">
        <v>1454</v>
      </c>
      <c r="L18" s="1" t="s">
        <v>1444</v>
      </c>
      <c r="M18" s="1">
        <v>10</v>
      </c>
      <c r="N18" s="1" t="s">
        <v>1454</v>
      </c>
      <c r="O18" s="1" t="s">
        <v>1444</v>
      </c>
      <c r="P18" s="1">
        <v>10</v>
      </c>
      <c r="Q18" s="1" t="s">
        <v>1454</v>
      </c>
      <c r="R18" s="1" t="s">
        <v>1444</v>
      </c>
      <c r="S18" s="1">
        <v>10</v>
      </c>
      <c r="T18" s="1" t="s">
        <v>1454</v>
      </c>
      <c r="U18" s="1" t="s">
        <v>1444</v>
      </c>
      <c r="V18" s="1">
        <v>10</v>
      </c>
      <c r="W18" s="1" t="s">
        <v>93</v>
      </c>
      <c r="X18" s="1" t="s">
        <v>93</v>
      </c>
      <c r="Y18" s="1" t="s">
        <v>93</v>
      </c>
      <c r="Z18" s="1" t="s">
        <v>93</v>
      </c>
      <c r="AA18" s="1" t="s">
        <v>93</v>
      </c>
      <c r="AB18" s="1" t="s">
        <v>93</v>
      </c>
      <c r="AC18" s="1" t="s">
        <v>3787</v>
      </c>
    </row>
    <row r="19" spans="1:29" ht="25.5" x14ac:dyDescent="0.2">
      <c r="A19" s="1">
        <v>203</v>
      </c>
      <c r="B19" s="1" t="s">
        <v>1488</v>
      </c>
      <c r="C19" s="1">
        <v>136746</v>
      </c>
      <c r="D19" s="1" t="s">
        <v>1458</v>
      </c>
      <c r="E19" s="1" t="s">
        <v>1440</v>
      </c>
      <c r="F19" s="1" t="s">
        <v>3787</v>
      </c>
      <c r="G19" s="1">
        <v>40</v>
      </c>
      <c r="H19" s="1" t="s">
        <v>93</v>
      </c>
      <c r="I19" s="1" t="s">
        <v>93</v>
      </c>
      <c r="J19" s="1" t="s">
        <v>93</v>
      </c>
      <c r="K19" s="1" t="s">
        <v>1480</v>
      </c>
      <c r="L19" s="1" t="s">
        <v>1462</v>
      </c>
      <c r="M19" s="1">
        <v>10</v>
      </c>
      <c r="N19" s="1" t="s">
        <v>1480</v>
      </c>
      <c r="O19" s="1" t="s">
        <v>1462</v>
      </c>
      <c r="P19" s="1">
        <v>10</v>
      </c>
      <c r="Q19" s="1" t="s">
        <v>1480</v>
      </c>
      <c r="R19" s="1" t="s">
        <v>1462</v>
      </c>
      <c r="S19" s="1">
        <v>10</v>
      </c>
      <c r="T19" s="1" t="s">
        <v>1480</v>
      </c>
      <c r="U19" s="1" t="s">
        <v>1462</v>
      </c>
      <c r="V19" s="1">
        <v>10</v>
      </c>
      <c r="W19" s="1" t="s">
        <v>93</v>
      </c>
      <c r="X19" s="1" t="s">
        <v>93</v>
      </c>
      <c r="Y19" s="1" t="s">
        <v>93</v>
      </c>
      <c r="Z19" s="1" t="s">
        <v>93</v>
      </c>
      <c r="AA19" s="1" t="s">
        <v>93</v>
      </c>
      <c r="AB19" s="1" t="s">
        <v>93</v>
      </c>
      <c r="AC19" s="1" t="s">
        <v>3787</v>
      </c>
    </row>
    <row r="20" spans="1:29" ht="25.5" x14ac:dyDescent="0.2">
      <c r="A20" s="1">
        <v>203</v>
      </c>
      <c r="B20" s="1" t="s">
        <v>3501</v>
      </c>
      <c r="C20" s="1">
        <v>263278</v>
      </c>
      <c r="D20" s="1" t="s">
        <v>1453</v>
      </c>
      <c r="E20" s="1" t="s">
        <v>1456</v>
      </c>
      <c r="F20" s="1" t="s">
        <v>93</v>
      </c>
      <c r="G20" s="1">
        <v>0</v>
      </c>
      <c r="H20" s="1" t="s">
        <v>93</v>
      </c>
      <c r="I20" s="1" t="s">
        <v>93</v>
      </c>
      <c r="J20" s="1" t="s">
        <v>93</v>
      </c>
      <c r="K20" s="1" t="s">
        <v>93</v>
      </c>
      <c r="L20" s="1" t="s">
        <v>93</v>
      </c>
      <c r="M20" s="1" t="s">
        <v>93</v>
      </c>
      <c r="N20" s="1" t="s">
        <v>93</v>
      </c>
      <c r="O20" s="1" t="s">
        <v>93</v>
      </c>
      <c r="P20" s="1" t="s">
        <v>93</v>
      </c>
      <c r="Q20" s="1" t="s">
        <v>93</v>
      </c>
      <c r="R20" s="1" t="s">
        <v>93</v>
      </c>
      <c r="S20" s="1" t="s">
        <v>93</v>
      </c>
      <c r="T20" s="1" t="s">
        <v>93</v>
      </c>
      <c r="U20" s="1" t="s">
        <v>93</v>
      </c>
      <c r="V20" s="1" t="s">
        <v>93</v>
      </c>
      <c r="W20" s="1" t="s">
        <v>93</v>
      </c>
      <c r="X20" s="1" t="s">
        <v>93</v>
      </c>
      <c r="Y20" s="1" t="s">
        <v>93</v>
      </c>
      <c r="Z20" s="1" t="s">
        <v>93</v>
      </c>
      <c r="AA20" s="1" t="s">
        <v>93</v>
      </c>
      <c r="AB20" s="1" t="s">
        <v>93</v>
      </c>
      <c r="AC20" s="1" t="s">
        <v>3787</v>
      </c>
    </row>
    <row r="21" spans="1:29" ht="25.5" x14ac:dyDescent="0.2">
      <c r="A21" s="1">
        <v>203</v>
      </c>
      <c r="B21" s="1" t="s">
        <v>1490</v>
      </c>
      <c r="C21" s="1">
        <v>28997</v>
      </c>
      <c r="D21" s="1" t="s">
        <v>1032</v>
      </c>
      <c r="E21" s="1" t="s">
        <v>1440</v>
      </c>
      <c r="F21" s="1" t="s">
        <v>3558</v>
      </c>
      <c r="G21" s="1">
        <v>40</v>
      </c>
      <c r="H21" s="1" t="s">
        <v>1454</v>
      </c>
      <c r="I21" s="1" t="s">
        <v>1474</v>
      </c>
      <c r="J21" s="1">
        <v>8</v>
      </c>
      <c r="K21" s="1" t="s">
        <v>1454</v>
      </c>
      <c r="L21" s="1" t="s">
        <v>1474</v>
      </c>
      <c r="M21" s="1">
        <v>8</v>
      </c>
      <c r="N21" s="1" t="s">
        <v>1454</v>
      </c>
      <c r="O21" s="1" t="s">
        <v>1474</v>
      </c>
      <c r="P21" s="1">
        <v>8</v>
      </c>
      <c r="Q21" s="1" t="s">
        <v>1454</v>
      </c>
      <c r="R21" s="1" t="s">
        <v>1474</v>
      </c>
      <c r="S21" s="1">
        <v>8</v>
      </c>
      <c r="T21" s="1" t="s">
        <v>1454</v>
      </c>
      <c r="U21" s="1" t="s">
        <v>1474</v>
      </c>
      <c r="V21" s="1">
        <v>8</v>
      </c>
      <c r="W21" s="1" t="s">
        <v>93</v>
      </c>
      <c r="X21" s="1" t="s">
        <v>93</v>
      </c>
      <c r="Y21" s="1" t="s">
        <v>93</v>
      </c>
      <c r="Z21" s="1" t="s">
        <v>93</v>
      </c>
      <c r="AA21" s="1" t="s">
        <v>93</v>
      </c>
      <c r="AB21" s="1" t="s">
        <v>93</v>
      </c>
      <c r="AC21" s="1" t="s">
        <v>3787</v>
      </c>
    </row>
    <row r="22" spans="1:29" ht="25.5" x14ac:dyDescent="0.2">
      <c r="A22" s="1">
        <v>203</v>
      </c>
      <c r="B22" s="1" t="s">
        <v>3502</v>
      </c>
      <c r="C22" s="1">
        <v>263275</v>
      </c>
      <c r="D22" s="1" t="s">
        <v>1449</v>
      </c>
      <c r="E22" s="1" t="s">
        <v>1456</v>
      </c>
      <c r="F22" s="1" t="s">
        <v>93</v>
      </c>
      <c r="G22" s="1">
        <v>0</v>
      </c>
      <c r="H22" s="1" t="s">
        <v>93</v>
      </c>
      <c r="I22" s="1" t="s">
        <v>93</v>
      </c>
      <c r="J22" s="1" t="s">
        <v>93</v>
      </c>
      <c r="K22" s="1" t="s">
        <v>93</v>
      </c>
      <c r="L22" s="1" t="s">
        <v>93</v>
      </c>
      <c r="M22" s="1" t="s">
        <v>93</v>
      </c>
      <c r="N22" s="1" t="s">
        <v>93</v>
      </c>
      <c r="O22" s="1" t="s">
        <v>93</v>
      </c>
      <c r="P22" s="1" t="s">
        <v>93</v>
      </c>
      <c r="Q22" s="1" t="s">
        <v>93</v>
      </c>
      <c r="R22" s="1" t="s">
        <v>93</v>
      </c>
      <c r="S22" s="1" t="s">
        <v>93</v>
      </c>
      <c r="T22" s="1" t="s">
        <v>93</v>
      </c>
      <c r="U22" s="1" t="s">
        <v>93</v>
      </c>
      <c r="V22" s="1" t="s">
        <v>93</v>
      </c>
      <c r="W22" s="1" t="s">
        <v>93</v>
      </c>
      <c r="X22" s="1" t="s">
        <v>93</v>
      </c>
      <c r="Y22" s="1" t="s">
        <v>93</v>
      </c>
      <c r="Z22" s="1" t="s">
        <v>93</v>
      </c>
      <c r="AA22" s="1" t="s">
        <v>93</v>
      </c>
      <c r="AB22" s="1" t="s">
        <v>93</v>
      </c>
      <c r="AC22" s="1" t="s">
        <v>3787</v>
      </c>
    </row>
    <row r="23" spans="1:29" ht="25.5" x14ac:dyDescent="0.2">
      <c r="A23" s="1">
        <v>203</v>
      </c>
      <c r="B23" s="1" t="s">
        <v>1493</v>
      </c>
      <c r="C23" s="1">
        <v>258471</v>
      </c>
      <c r="D23" s="1" t="s">
        <v>1453</v>
      </c>
      <c r="E23" s="1" t="s">
        <v>1456</v>
      </c>
      <c r="F23" s="1" t="s">
        <v>3787</v>
      </c>
      <c r="G23" s="1">
        <v>40</v>
      </c>
      <c r="H23" s="1" t="s">
        <v>93</v>
      </c>
      <c r="I23" s="1" t="s">
        <v>93</v>
      </c>
      <c r="J23" s="1" t="s">
        <v>93</v>
      </c>
      <c r="K23" s="1" t="s">
        <v>1461</v>
      </c>
      <c r="L23" s="1" t="s">
        <v>1479</v>
      </c>
      <c r="M23" s="1">
        <v>10</v>
      </c>
      <c r="N23" s="1" t="s">
        <v>1461</v>
      </c>
      <c r="O23" s="1" t="s">
        <v>1479</v>
      </c>
      <c r="P23" s="1">
        <v>10</v>
      </c>
      <c r="Q23" s="1" t="s">
        <v>1461</v>
      </c>
      <c r="R23" s="1" t="s">
        <v>1479</v>
      </c>
      <c r="S23" s="1">
        <v>10</v>
      </c>
      <c r="T23" s="1" t="s">
        <v>1461</v>
      </c>
      <c r="U23" s="1" t="s">
        <v>1479</v>
      </c>
      <c r="V23" s="1">
        <v>10</v>
      </c>
      <c r="W23" s="1" t="s">
        <v>93</v>
      </c>
      <c r="X23" s="1" t="s">
        <v>93</v>
      </c>
      <c r="Y23" s="1" t="s">
        <v>93</v>
      </c>
      <c r="Z23" s="1" t="s">
        <v>93</v>
      </c>
      <c r="AA23" s="1" t="s">
        <v>93</v>
      </c>
      <c r="AB23" s="1" t="s">
        <v>93</v>
      </c>
      <c r="AC23" s="1" t="s">
        <v>3787</v>
      </c>
    </row>
    <row r="24" spans="1:29" ht="25.5" x14ac:dyDescent="0.2">
      <c r="A24" s="1">
        <v>203</v>
      </c>
      <c r="B24" s="1" t="s">
        <v>1494</v>
      </c>
      <c r="C24" s="1">
        <v>261581</v>
      </c>
      <c r="D24" s="1" t="s">
        <v>1495</v>
      </c>
      <c r="E24" s="1" t="s">
        <v>1456</v>
      </c>
      <c r="F24" s="1" t="s">
        <v>93</v>
      </c>
      <c r="G24" s="1">
        <v>0</v>
      </c>
      <c r="H24" s="1" t="s">
        <v>93</v>
      </c>
      <c r="I24" s="1" t="s">
        <v>93</v>
      </c>
      <c r="J24" s="1" t="s">
        <v>93</v>
      </c>
      <c r="K24" s="1" t="s">
        <v>93</v>
      </c>
      <c r="L24" s="1" t="s">
        <v>93</v>
      </c>
      <c r="M24" s="1" t="s">
        <v>93</v>
      </c>
      <c r="N24" s="1" t="s">
        <v>93</v>
      </c>
      <c r="O24" s="1" t="s">
        <v>93</v>
      </c>
      <c r="P24" s="1" t="s">
        <v>93</v>
      </c>
      <c r="Q24" s="1" t="s">
        <v>93</v>
      </c>
      <c r="R24" s="1" t="s">
        <v>93</v>
      </c>
      <c r="S24" s="1" t="s">
        <v>93</v>
      </c>
      <c r="T24" s="1" t="s">
        <v>93</v>
      </c>
      <c r="U24" s="1" t="s">
        <v>93</v>
      </c>
      <c r="V24" s="1" t="s">
        <v>93</v>
      </c>
      <c r="W24" s="1" t="s">
        <v>93</v>
      </c>
      <c r="X24" s="1" t="s">
        <v>93</v>
      </c>
      <c r="Y24" s="1" t="s">
        <v>93</v>
      </c>
      <c r="Z24" s="1" t="s">
        <v>93</v>
      </c>
      <c r="AA24" s="1" t="s">
        <v>93</v>
      </c>
      <c r="AB24" s="1" t="s">
        <v>93</v>
      </c>
      <c r="AC24" s="1" t="s">
        <v>3787</v>
      </c>
    </row>
    <row r="25" spans="1:29" ht="25.5" x14ac:dyDescent="0.2">
      <c r="A25" s="1">
        <v>203</v>
      </c>
      <c r="B25" s="1" t="s">
        <v>1496</v>
      </c>
      <c r="C25" s="1">
        <v>227017</v>
      </c>
      <c r="D25" s="1" t="s">
        <v>1453</v>
      </c>
      <c r="E25" s="1" t="s">
        <v>1456</v>
      </c>
      <c r="F25" s="1" t="s">
        <v>3787</v>
      </c>
      <c r="G25" s="1">
        <v>40</v>
      </c>
      <c r="H25" s="1" t="s">
        <v>93</v>
      </c>
      <c r="I25" s="1" t="s">
        <v>93</v>
      </c>
      <c r="J25" s="1" t="s">
        <v>93</v>
      </c>
      <c r="K25" s="1" t="s">
        <v>1454</v>
      </c>
      <c r="L25" s="1" t="s">
        <v>1444</v>
      </c>
      <c r="M25" s="1">
        <v>10</v>
      </c>
      <c r="N25" s="1" t="s">
        <v>1454</v>
      </c>
      <c r="O25" s="1" t="s">
        <v>1444</v>
      </c>
      <c r="P25" s="1">
        <v>10</v>
      </c>
      <c r="Q25" s="1" t="s">
        <v>1454</v>
      </c>
      <c r="R25" s="1" t="s">
        <v>1444</v>
      </c>
      <c r="S25" s="1">
        <v>10</v>
      </c>
      <c r="T25" s="1" t="s">
        <v>1454</v>
      </c>
      <c r="U25" s="1" t="s">
        <v>1444</v>
      </c>
      <c r="V25" s="1">
        <v>10</v>
      </c>
      <c r="W25" s="1" t="s">
        <v>93</v>
      </c>
      <c r="X25" s="1" t="s">
        <v>93</v>
      </c>
      <c r="Y25" s="1" t="s">
        <v>93</v>
      </c>
      <c r="Z25" s="1" t="s">
        <v>93</v>
      </c>
      <c r="AA25" s="1" t="s">
        <v>93</v>
      </c>
      <c r="AB25" s="1" t="s">
        <v>93</v>
      </c>
      <c r="AC25" s="1" t="s">
        <v>3787</v>
      </c>
    </row>
    <row r="26" spans="1:29" ht="25.5" x14ac:dyDescent="0.2">
      <c r="A26" s="1">
        <v>203</v>
      </c>
      <c r="B26" s="1" t="s">
        <v>1498</v>
      </c>
      <c r="C26" s="1">
        <v>94819</v>
      </c>
      <c r="D26" s="1" t="s">
        <v>1453</v>
      </c>
      <c r="E26" s="1" t="s">
        <v>1456</v>
      </c>
      <c r="F26" s="1" t="s">
        <v>3787</v>
      </c>
      <c r="G26" s="1">
        <v>27.5</v>
      </c>
      <c r="H26" s="1" t="s">
        <v>93</v>
      </c>
      <c r="I26" s="1" t="s">
        <v>93</v>
      </c>
      <c r="J26" s="1" t="s">
        <v>93</v>
      </c>
      <c r="K26" s="1" t="s">
        <v>1480</v>
      </c>
      <c r="L26" s="1" t="s">
        <v>1463</v>
      </c>
      <c r="M26" s="1">
        <v>6.5</v>
      </c>
      <c r="N26" s="1" t="s">
        <v>1480</v>
      </c>
      <c r="O26" s="1" t="s">
        <v>1466</v>
      </c>
      <c r="P26" s="1">
        <v>7.5</v>
      </c>
      <c r="Q26" s="1" t="s">
        <v>1480</v>
      </c>
      <c r="R26" s="1" t="s">
        <v>1444</v>
      </c>
      <c r="S26" s="1">
        <v>7</v>
      </c>
      <c r="T26" s="1" t="s">
        <v>1480</v>
      </c>
      <c r="U26" s="1" t="s">
        <v>1463</v>
      </c>
      <c r="V26" s="1">
        <v>6.5</v>
      </c>
      <c r="W26" s="1" t="s">
        <v>93</v>
      </c>
      <c r="X26" s="1" t="s">
        <v>93</v>
      </c>
      <c r="Y26" s="1" t="s">
        <v>93</v>
      </c>
      <c r="Z26" s="1" t="s">
        <v>93</v>
      </c>
      <c r="AA26" s="1" t="s">
        <v>93</v>
      </c>
      <c r="AB26" s="1" t="s">
        <v>93</v>
      </c>
      <c r="AC26" s="1" t="s">
        <v>3787</v>
      </c>
    </row>
    <row r="27" spans="1:29" ht="25.5" x14ac:dyDescent="0.2">
      <c r="A27" s="1">
        <v>203</v>
      </c>
      <c r="B27" s="1" t="s">
        <v>2883</v>
      </c>
      <c r="C27" s="1">
        <v>262486</v>
      </c>
      <c r="D27" s="1" t="s">
        <v>1453</v>
      </c>
      <c r="E27" s="1" t="s">
        <v>1456</v>
      </c>
      <c r="F27" s="1" t="s">
        <v>3787</v>
      </c>
      <c r="G27" s="1">
        <v>40</v>
      </c>
      <c r="H27" s="1" t="s">
        <v>93</v>
      </c>
      <c r="I27" s="1" t="s">
        <v>93</v>
      </c>
      <c r="J27" s="1" t="s">
        <v>93</v>
      </c>
      <c r="K27" s="1" t="s">
        <v>1802</v>
      </c>
      <c r="L27" s="1" t="s">
        <v>1444</v>
      </c>
      <c r="M27" s="1">
        <v>10.75</v>
      </c>
      <c r="N27" s="1" t="s">
        <v>1802</v>
      </c>
      <c r="O27" s="1" t="s">
        <v>1444</v>
      </c>
      <c r="P27" s="1">
        <v>10.75</v>
      </c>
      <c r="Q27" s="1" t="s">
        <v>1802</v>
      </c>
      <c r="R27" s="1" t="s">
        <v>3790</v>
      </c>
      <c r="S27" s="1">
        <v>9.75</v>
      </c>
      <c r="T27" s="1" t="s">
        <v>1802</v>
      </c>
      <c r="U27" s="1" t="s">
        <v>3002</v>
      </c>
      <c r="V27" s="1">
        <v>8.75</v>
      </c>
      <c r="W27" s="1" t="s">
        <v>93</v>
      </c>
      <c r="X27" s="1" t="s">
        <v>93</v>
      </c>
      <c r="Y27" s="1" t="s">
        <v>93</v>
      </c>
      <c r="Z27" s="1" t="s">
        <v>93</v>
      </c>
      <c r="AA27" s="1" t="s">
        <v>93</v>
      </c>
      <c r="AB27" s="1" t="s">
        <v>93</v>
      </c>
      <c r="AC27" s="1" t="s">
        <v>3787</v>
      </c>
    </row>
    <row r="28" spans="1:29" ht="25.5" x14ac:dyDescent="0.2">
      <c r="A28" s="1">
        <v>203</v>
      </c>
      <c r="B28" s="1" t="s">
        <v>1499</v>
      </c>
      <c r="C28" s="1">
        <v>262159</v>
      </c>
      <c r="D28" s="1" t="s">
        <v>1449</v>
      </c>
      <c r="E28" s="1" t="s">
        <v>1456</v>
      </c>
      <c r="F28" s="1" t="s">
        <v>3787</v>
      </c>
      <c r="G28" s="1">
        <v>40</v>
      </c>
      <c r="H28" s="1" t="s">
        <v>93</v>
      </c>
      <c r="I28" s="1" t="s">
        <v>93</v>
      </c>
      <c r="J28" s="1" t="s">
        <v>93</v>
      </c>
      <c r="K28" s="1" t="s">
        <v>1461</v>
      </c>
      <c r="L28" s="1" t="s">
        <v>1466</v>
      </c>
      <c r="M28" s="1">
        <v>10</v>
      </c>
      <c r="N28" s="1" t="s">
        <v>1461</v>
      </c>
      <c r="O28" s="1" t="s">
        <v>1466</v>
      </c>
      <c r="P28" s="1">
        <v>10</v>
      </c>
      <c r="Q28" s="1" t="s">
        <v>1461</v>
      </c>
      <c r="R28" s="1" t="s">
        <v>1466</v>
      </c>
      <c r="S28" s="1">
        <v>10</v>
      </c>
      <c r="T28" s="1" t="s">
        <v>1461</v>
      </c>
      <c r="U28" s="1" t="s">
        <v>1466</v>
      </c>
      <c r="V28" s="1">
        <v>10</v>
      </c>
      <c r="W28" s="1" t="s">
        <v>93</v>
      </c>
      <c r="X28" s="1" t="s">
        <v>93</v>
      </c>
      <c r="Y28" s="1" t="s">
        <v>93</v>
      </c>
      <c r="Z28" s="1" t="s">
        <v>93</v>
      </c>
      <c r="AA28" s="1" t="s">
        <v>93</v>
      </c>
      <c r="AB28" s="1" t="s">
        <v>93</v>
      </c>
      <c r="AC28" s="1" t="s">
        <v>3787</v>
      </c>
    </row>
    <row r="29" spans="1:29" ht="25.5" x14ac:dyDescent="0.2">
      <c r="A29" s="1">
        <v>203</v>
      </c>
      <c r="B29" s="1" t="s">
        <v>2884</v>
      </c>
      <c r="C29" s="1">
        <v>262512</v>
      </c>
      <c r="D29" s="1" t="s">
        <v>1458</v>
      </c>
      <c r="E29" s="1" t="s">
        <v>1440</v>
      </c>
      <c r="F29" s="1" t="s">
        <v>2934</v>
      </c>
      <c r="G29" s="1">
        <v>40</v>
      </c>
      <c r="H29" s="1" t="s">
        <v>1501</v>
      </c>
      <c r="I29" s="1" t="s">
        <v>1451</v>
      </c>
      <c r="J29" s="1">
        <v>8</v>
      </c>
      <c r="K29" s="1" t="s">
        <v>1501</v>
      </c>
      <c r="L29" s="1" t="s">
        <v>1451</v>
      </c>
      <c r="M29" s="1">
        <v>8</v>
      </c>
      <c r="N29" s="1" t="s">
        <v>1501</v>
      </c>
      <c r="O29" s="1" t="s">
        <v>1451</v>
      </c>
      <c r="P29" s="1">
        <v>8</v>
      </c>
      <c r="Q29" s="1" t="s">
        <v>1501</v>
      </c>
      <c r="R29" s="1" t="s">
        <v>1451</v>
      </c>
      <c r="S29" s="1">
        <v>8</v>
      </c>
      <c r="T29" s="1" t="s">
        <v>1501</v>
      </c>
      <c r="U29" s="1" t="s">
        <v>1451</v>
      </c>
      <c r="V29" s="1">
        <v>8</v>
      </c>
      <c r="W29" s="1" t="s">
        <v>93</v>
      </c>
      <c r="X29" s="1" t="s">
        <v>93</v>
      </c>
      <c r="Y29" s="1" t="s">
        <v>93</v>
      </c>
      <c r="Z29" s="1" t="s">
        <v>93</v>
      </c>
      <c r="AA29" s="1" t="s">
        <v>93</v>
      </c>
      <c r="AB29" s="1" t="s">
        <v>93</v>
      </c>
      <c r="AC29" s="1" t="s">
        <v>3787</v>
      </c>
    </row>
    <row r="30" spans="1:29" ht="25.5" x14ac:dyDescent="0.2">
      <c r="A30" s="1">
        <v>203</v>
      </c>
      <c r="B30" s="1" t="s">
        <v>1500</v>
      </c>
      <c r="C30" s="1">
        <v>168611</v>
      </c>
      <c r="D30" s="1" t="s">
        <v>1458</v>
      </c>
      <c r="E30" s="1" t="s">
        <v>1456</v>
      </c>
      <c r="F30" s="1" t="s">
        <v>3787</v>
      </c>
      <c r="G30" s="1">
        <v>30</v>
      </c>
      <c r="H30" s="1" t="s">
        <v>93</v>
      </c>
      <c r="I30" s="1" t="s">
        <v>93</v>
      </c>
      <c r="J30" s="1" t="s">
        <v>93</v>
      </c>
      <c r="K30" s="1" t="s">
        <v>93</v>
      </c>
      <c r="L30" s="1" t="s">
        <v>93</v>
      </c>
      <c r="M30" s="1" t="s">
        <v>93</v>
      </c>
      <c r="N30" s="1" t="s">
        <v>1501</v>
      </c>
      <c r="O30" s="1" t="s">
        <v>1466</v>
      </c>
      <c r="P30" s="1">
        <v>7</v>
      </c>
      <c r="Q30" s="1" t="s">
        <v>1461</v>
      </c>
      <c r="R30" s="1" t="s">
        <v>1451</v>
      </c>
      <c r="S30" s="1">
        <v>11.5</v>
      </c>
      <c r="T30" s="1" t="s">
        <v>1461</v>
      </c>
      <c r="U30" s="1" t="s">
        <v>1451</v>
      </c>
      <c r="V30" s="1">
        <v>11.5</v>
      </c>
      <c r="W30" s="1" t="s">
        <v>93</v>
      </c>
      <c r="X30" s="1" t="s">
        <v>93</v>
      </c>
      <c r="Y30" s="1" t="s">
        <v>93</v>
      </c>
      <c r="Z30" s="1" t="s">
        <v>93</v>
      </c>
      <c r="AA30" s="1" t="s">
        <v>93</v>
      </c>
      <c r="AB30" s="1" t="s">
        <v>93</v>
      </c>
      <c r="AC30" s="1" t="s">
        <v>3787</v>
      </c>
    </row>
    <row r="31" spans="1:29" ht="25.5" x14ac:dyDescent="0.2">
      <c r="A31" s="1">
        <v>203</v>
      </c>
      <c r="B31" s="1" t="s">
        <v>1502</v>
      </c>
      <c r="C31" s="1">
        <v>231282</v>
      </c>
      <c r="D31" s="1" t="s">
        <v>1032</v>
      </c>
      <c r="E31" s="1" t="s">
        <v>1440</v>
      </c>
      <c r="F31" s="1" t="s">
        <v>1255</v>
      </c>
      <c r="G31" s="1">
        <v>0</v>
      </c>
      <c r="H31" s="1" t="s">
        <v>93</v>
      </c>
      <c r="I31" s="1" t="s">
        <v>93</v>
      </c>
      <c r="J31" s="1" t="s">
        <v>93</v>
      </c>
      <c r="K31" s="1" t="s">
        <v>93</v>
      </c>
      <c r="L31" s="1" t="s">
        <v>93</v>
      </c>
      <c r="M31" s="1" t="s">
        <v>93</v>
      </c>
      <c r="N31" s="1" t="s">
        <v>93</v>
      </c>
      <c r="O31" s="1" t="s">
        <v>93</v>
      </c>
      <c r="P31" s="1" t="s">
        <v>93</v>
      </c>
      <c r="Q31" s="1" t="s">
        <v>93</v>
      </c>
      <c r="R31" s="1" t="s">
        <v>93</v>
      </c>
      <c r="S31" s="1" t="s">
        <v>93</v>
      </c>
      <c r="T31" s="1" t="s">
        <v>93</v>
      </c>
      <c r="U31" s="1" t="s">
        <v>93</v>
      </c>
      <c r="V31" s="1" t="s">
        <v>93</v>
      </c>
      <c r="W31" s="1" t="s">
        <v>93</v>
      </c>
      <c r="X31" s="1" t="s">
        <v>93</v>
      </c>
      <c r="Y31" s="1" t="s">
        <v>93</v>
      </c>
      <c r="Z31" s="1" t="s">
        <v>93</v>
      </c>
      <c r="AA31" s="1" t="s">
        <v>93</v>
      </c>
      <c r="AB31" s="1" t="s">
        <v>93</v>
      </c>
      <c r="AC31" s="1" t="s">
        <v>3787</v>
      </c>
    </row>
    <row r="32" spans="1:29" ht="25.5" x14ac:dyDescent="0.2">
      <c r="A32" s="1">
        <v>203</v>
      </c>
      <c r="B32" s="1" t="s">
        <v>2885</v>
      </c>
      <c r="C32" s="1">
        <v>262519</v>
      </c>
      <c r="D32" s="1" t="s">
        <v>1449</v>
      </c>
      <c r="E32" s="1" t="s">
        <v>1440</v>
      </c>
      <c r="F32" s="1" t="s">
        <v>3094</v>
      </c>
      <c r="G32" s="1">
        <v>40</v>
      </c>
      <c r="H32" s="1" t="s">
        <v>1480</v>
      </c>
      <c r="I32" s="1" t="s">
        <v>1479</v>
      </c>
      <c r="J32" s="1">
        <v>8</v>
      </c>
      <c r="K32" s="1" t="s">
        <v>1480</v>
      </c>
      <c r="L32" s="1" t="s">
        <v>1479</v>
      </c>
      <c r="M32" s="1">
        <v>8</v>
      </c>
      <c r="N32" s="1" t="s">
        <v>1480</v>
      </c>
      <c r="O32" s="1" t="s">
        <v>1479</v>
      </c>
      <c r="P32" s="1">
        <v>8</v>
      </c>
      <c r="Q32" s="1" t="s">
        <v>1480</v>
      </c>
      <c r="R32" s="1" t="s">
        <v>1479</v>
      </c>
      <c r="S32" s="1">
        <v>8</v>
      </c>
      <c r="T32" s="1" t="s">
        <v>1480</v>
      </c>
      <c r="U32" s="1" t="s">
        <v>1479</v>
      </c>
      <c r="V32" s="1">
        <v>8</v>
      </c>
      <c r="W32" s="1" t="s">
        <v>93</v>
      </c>
      <c r="X32" s="1" t="s">
        <v>93</v>
      </c>
      <c r="Y32" s="1" t="s">
        <v>93</v>
      </c>
      <c r="Z32" s="1" t="s">
        <v>93</v>
      </c>
      <c r="AA32" s="1" t="s">
        <v>93</v>
      </c>
      <c r="AB32" s="1" t="s">
        <v>93</v>
      </c>
      <c r="AC32" s="1" t="s">
        <v>3787</v>
      </c>
    </row>
    <row r="33" spans="1:29" ht="38.25" x14ac:dyDescent="0.2">
      <c r="A33" s="1">
        <v>203</v>
      </c>
      <c r="B33" s="1" t="s">
        <v>1504</v>
      </c>
      <c r="C33" s="1">
        <v>230615</v>
      </c>
      <c r="D33" s="1" t="s">
        <v>1505</v>
      </c>
      <c r="E33" s="1" t="s">
        <v>1456</v>
      </c>
      <c r="F33" s="1" t="s">
        <v>3787</v>
      </c>
      <c r="G33" s="1">
        <v>40</v>
      </c>
      <c r="H33" s="1" t="s">
        <v>93</v>
      </c>
      <c r="I33" s="1" t="s">
        <v>93</v>
      </c>
      <c r="J33" s="1" t="s">
        <v>93</v>
      </c>
      <c r="K33" s="1" t="s">
        <v>1480</v>
      </c>
      <c r="L33" s="1" t="s">
        <v>1462</v>
      </c>
      <c r="M33" s="1">
        <v>10</v>
      </c>
      <c r="N33" s="1" t="s">
        <v>1480</v>
      </c>
      <c r="O33" s="1" t="s">
        <v>1462</v>
      </c>
      <c r="P33" s="1">
        <v>10</v>
      </c>
      <c r="Q33" s="1" t="s">
        <v>1480</v>
      </c>
      <c r="R33" s="1" t="s">
        <v>1462</v>
      </c>
      <c r="S33" s="1">
        <v>10</v>
      </c>
      <c r="T33" s="1" t="s">
        <v>1480</v>
      </c>
      <c r="U33" s="1" t="s">
        <v>1462</v>
      </c>
      <c r="V33" s="1">
        <v>10</v>
      </c>
      <c r="W33" s="1" t="s">
        <v>93</v>
      </c>
      <c r="X33" s="1" t="s">
        <v>93</v>
      </c>
      <c r="Y33" s="1" t="s">
        <v>93</v>
      </c>
      <c r="Z33" s="1" t="s">
        <v>93</v>
      </c>
      <c r="AA33" s="1" t="s">
        <v>93</v>
      </c>
      <c r="AB33" s="1" t="s">
        <v>93</v>
      </c>
      <c r="AC33" s="1" t="s">
        <v>3787</v>
      </c>
    </row>
    <row r="34" spans="1:29" ht="25.5" x14ac:dyDescent="0.2">
      <c r="A34" s="1">
        <v>203</v>
      </c>
      <c r="B34" s="1" t="s">
        <v>1506</v>
      </c>
      <c r="C34" s="1">
        <v>258146</v>
      </c>
      <c r="D34" s="1" t="s">
        <v>1453</v>
      </c>
      <c r="E34" s="1" t="s">
        <v>1456</v>
      </c>
      <c r="F34" s="1" t="s">
        <v>3787</v>
      </c>
      <c r="G34" s="1">
        <v>40</v>
      </c>
      <c r="H34" s="1" t="s">
        <v>93</v>
      </c>
      <c r="I34" s="1" t="s">
        <v>93</v>
      </c>
      <c r="J34" s="1" t="s">
        <v>93</v>
      </c>
      <c r="K34" s="1" t="s">
        <v>1454</v>
      </c>
      <c r="L34" s="1" t="s">
        <v>1463</v>
      </c>
      <c r="M34" s="1">
        <v>9.5</v>
      </c>
      <c r="N34" s="1" t="s">
        <v>1454</v>
      </c>
      <c r="O34" s="1" t="s">
        <v>1444</v>
      </c>
      <c r="P34" s="1">
        <v>10.5</v>
      </c>
      <c r="Q34" s="1" t="s">
        <v>1454</v>
      </c>
      <c r="R34" s="1" t="s">
        <v>1444</v>
      </c>
      <c r="S34" s="1">
        <v>10.5</v>
      </c>
      <c r="T34" s="1" t="s">
        <v>1454</v>
      </c>
      <c r="U34" s="1" t="s">
        <v>1463</v>
      </c>
      <c r="V34" s="1">
        <v>9.5</v>
      </c>
      <c r="W34" s="1" t="s">
        <v>93</v>
      </c>
      <c r="X34" s="1" t="s">
        <v>93</v>
      </c>
      <c r="Y34" s="1" t="s">
        <v>93</v>
      </c>
      <c r="Z34" s="1" t="s">
        <v>93</v>
      </c>
      <c r="AA34" s="1" t="s">
        <v>93</v>
      </c>
      <c r="AB34" s="1" t="s">
        <v>93</v>
      </c>
      <c r="AC34" s="1" t="s">
        <v>3787</v>
      </c>
    </row>
    <row r="35" spans="1:29" ht="25.5" x14ac:dyDescent="0.2">
      <c r="A35" s="1">
        <v>203</v>
      </c>
      <c r="B35" s="1" t="s">
        <v>1510</v>
      </c>
      <c r="C35" s="1">
        <v>237702</v>
      </c>
      <c r="D35" s="1" t="s">
        <v>1505</v>
      </c>
      <c r="E35" s="1" t="s">
        <v>1456</v>
      </c>
      <c r="F35" s="1" t="s">
        <v>3787</v>
      </c>
      <c r="G35" s="1">
        <v>40</v>
      </c>
      <c r="H35" s="1" t="s">
        <v>93</v>
      </c>
      <c r="I35" s="1" t="s">
        <v>93</v>
      </c>
      <c r="J35" s="1" t="s">
        <v>93</v>
      </c>
      <c r="K35" s="1" t="s">
        <v>1454</v>
      </c>
      <c r="L35" s="1" t="s">
        <v>1447</v>
      </c>
      <c r="M35" s="1">
        <v>10</v>
      </c>
      <c r="N35" s="1" t="s">
        <v>1454</v>
      </c>
      <c r="O35" s="1" t="s">
        <v>1447</v>
      </c>
      <c r="P35" s="1">
        <v>10</v>
      </c>
      <c r="Q35" s="1" t="s">
        <v>1454</v>
      </c>
      <c r="R35" s="1" t="s">
        <v>1447</v>
      </c>
      <c r="S35" s="1">
        <v>10</v>
      </c>
      <c r="T35" s="1" t="s">
        <v>1454</v>
      </c>
      <c r="U35" s="1" t="s">
        <v>1447</v>
      </c>
      <c r="V35" s="1">
        <v>10</v>
      </c>
      <c r="W35" s="1" t="s">
        <v>93</v>
      </c>
      <c r="X35" s="1" t="s">
        <v>93</v>
      </c>
      <c r="Y35" s="1" t="s">
        <v>93</v>
      </c>
      <c r="Z35" s="1" t="s">
        <v>93</v>
      </c>
      <c r="AA35" s="1" t="s">
        <v>93</v>
      </c>
      <c r="AB35" s="1" t="s">
        <v>93</v>
      </c>
      <c r="AC35" s="1" t="s">
        <v>3787</v>
      </c>
    </row>
    <row r="36" spans="1:29" ht="25.5" x14ac:dyDescent="0.2">
      <c r="A36" s="1">
        <v>203</v>
      </c>
      <c r="B36" s="1" t="s">
        <v>2995</v>
      </c>
      <c r="C36" s="1">
        <v>262892</v>
      </c>
      <c r="D36" s="1" t="s">
        <v>1453</v>
      </c>
      <c r="E36" s="1" t="s">
        <v>1456</v>
      </c>
      <c r="F36" s="1" t="s">
        <v>3787</v>
      </c>
      <c r="G36" s="1">
        <v>40</v>
      </c>
      <c r="H36" s="1" t="s">
        <v>93</v>
      </c>
      <c r="I36" s="1" t="s">
        <v>93</v>
      </c>
      <c r="J36" s="1" t="s">
        <v>93</v>
      </c>
      <c r="K36" s="1" t="s">
        <v>1802</v>
      </c>
      <c r="L36" s="1" t="s">
        <v>1463</v>
      </c>
      <c r="M36" s="1">
        <v>10</v>
      </c>
      <c r="N36" s="1" t="s">
        <v>1802</v>
      </c>
      <c r="O36" s="1" t="s">
        <v>1463</v>
      </c>
      <c r="P36" s="1">
        <v>10</v>
      </c>
      <c r="Q36" s="1" t="s">
        <v>1802</v>
      </c>
      <c r="R36" s="1" t="s">
        <v>1463</v>
      </c>
      <c r="S36" s="1">
        <v>10</v>
      </c>
      <c r="T36" s="1" t="s">
        <v>1802</v>
      </c>
      <c r="U36" s="1" t="s">
        <v>1463</v>
      </c>
      <c r="V36" s="1">
        <v>10</v>
      </c>
      <c r="W36" s="1" t="s">
        <v>93</v>
      </c>
      <c r="X36" s="1" t="s">
        <v>93</v>
      </c>
      <c r="Y36" s="1" t="s">
        <v>93</v>
      </c>
      <c r="Z36" s="1" t="s">
        <v>93</v>
      </c>
      <c r="AA36" s="1" t="s">
        <v>93</v>
      </c>
      <c r="AB36" s="1" t="s">
        <v>93</v>
      </c>
      <c r="AC36" s="1" t="s">
        <v>3787</v>
      </c>
    </row>
    <row r="37" spans="1:29" ht="25.5" x14ac:dyDescent="0.2">
      <c r="A37" s="1">
        <v>203</v>
      </c>
      <c r="B37" s="1" t="s">
        <v>3504</v>
      </c>
      <c r="C37" s="1">
        <v>263266</v>
      </c>
      <c r="D37" s="1" t="s">
        <v>1458</v>
      </c>
      <c r="E37" s="1" t="s">
        <v>1456</v>
      </c>
      <c r="F37" s="1" t="s">
        <v>93</v>
      </c>
      <c r="G37" s="1">
        <v>0</v>
      </c>
      <c r="H37" s="1" t="s">
        <v>93</v>
      </c>
      <c r="I37" s="1" t="s">
        <v>93</v>
      </c>
      <c r="J37" s="1" t="s">
        <v>93</v>
      </c>
      <c r="K37" s="1" t="s">
        <v>93</v>
      </c>
      <c r="L37" s="1" t="s">
        <v>93</v>
      </c>
      <c r="M37" s="1" t="s">
        <v>93</v>
      </c>
      <c r="N37" s="1" t="s">
        <v>93</v>
      </c>
      <c r="O37" s="1" t="s">
        <v>93</v>
      </c>
      <c r="P37" s="1" t="s">
        <v>93</v>
      </c>
      <c r="Q37" s="1" t="s">
        <v>93</v>
      </c>
      <c r="R37" s="1" t="s">
        <v>93</v>
      </c>
      <c r="S37" s="1" t="s">
        <v>93</v>
      </c>
      <c r="T37" s="1" t="s">
        <v>93</v>
      </c>
      <c r="U37" s="1" t="s">
        <v>93</v>
      </c>
      <c r="V37" s="1" t="s">
        <v>93</v>
      </c>
      <c r="W37" s="1" t="s">
        <v>93</v>
      </c>
      <c r="X37" s="1" t="s">
        <v>93</v>
      </c>
      <c r="Y37" s="1" t="s">
        <v>93</v>
      </c>
      <c r="Z37" s="1" t="s">
        <v>93</v>
      </c>
      <c r="AA37" s="1" t="s">
        <v>93</v>
      </c>
      <c r="AB37" s="1" t="s">
        <v>93</v>
      </c>
      <c r="AC37" s="1" t="s">
        <v>3787</v>
      </c>
    </row>
    <row r="38" spans="1:29" ht="25.5" x14ac:dyDescent="0.2">
      <c r="A38" s="1">
        <v>203</v>
      </c>
      <c r="B38" s="1" t="s">
        <v>1511</v>
      </c>
      <c r="C38" s="1">
        <v>262173</v>
      </c>
      <c r="D38" s="1" t="s">
        <v>1458</v>
      </c>
      <c r="E38" s="1" t="s">
        <v>1456</v>
      </c>
      <c r="F38" s="1" t="s">
        <v>3787</v>
      </c>
      <c r="G38" s="1">
        <v>40</v>
      </c>
      <c r="H38" s="1" t="s">
        <v>93</v>
      </c>
      <c r="I38" s="1" t="s">
        <v>93</v>
      </c>
      <c r="J38" s="1" t="s">
        <v>93</v>
      </c>
      <c r="K38" s="1" t="s">
        <v>1443</v>
      </c>
      <c r="L38" s="1" t="s">
        <v>1451</v>
      </c>
      <c r="M38" s="1">
        <v>10</v>
      </c>
      <c r="N38" s="1" t="s">
        <v>1443</v>
      </c>
      <c r="O38" s="1" t="s">
        <v>1451</v>
      </c>
      <c r="P38" s="1">
        <v>10</v>
      </c>
      <c r="Q38" s="1" t="s">
        <v>1443</v>
      </c>
      <c r="R38" s="1" t="s">
        <v>1451</v>
      </c>
      <c r="S38" s="1">
        <v>10</v>
      </c>
      <c r="T38" s="1" t="s">
        <v>1443</v>
      </c>
      <c r="U38" s="1" t="s">
        <v>1451</v>
      </c>
      <c r="V38" s="1">
        <v>10</v>
      </c>
      <c r="W38" s="1" t="s">
        <v>93</v>
      </c>
      <c r="X38" s="1" t="s">
        <v>93</v>
      </c>
      <c r="Y38" s="1" t="s">
        <v>93</v>
      </c>
      <c r="Z38" s="1" t="s">
        <v>93</v>
      </c>
      <c r="AA38" s="1" t="s">
        <v>93</v>
      </c>
      <c r="AB38" s="1" t="s">
        <v>93</v>
      </c>
      <c r="AC38" s="1" t="s">
        <v>3787</v>
      </c>
    </row>
    <row r="39" spans="1:29" ht="25.5" x14ac:dyDescent="0.2">
      <c r="A39" s="1">
        <v>203</v>
      </c>
      <c r="B39" s="1" t="s">
        <v>1512</v>
      </c>
      <c r="C39" s="1">
        <v>259991</v>
      </c>
      <c r="D39" s="1" t="s">
        <v>1458</v>
      </c>
      <c r="E39" s="1" t="s">
        <v>1456</v>
      </c>
      <c r="F39" s="1" t="s">
        <v>3787</v>
      </c>
      <c r="G39" s="1">
        <v>40</v>
      </c>
      <c r="H39" s="1" t="s">
        <v>93</v>
      </c>
      <c r="I39" s="1" t="s">
        <v>93</v>
      </c>
      <c r="J39" s="1" t="s">
        <v>93</v>
      </c>
      <c r="K39" s="1" t="s">
        <v>1461</v>
      </c>
      <c r="L39" s="1" t="s">
        <v>1479</v>
      </c>
      <c r="M39" s="1">
        <v>10</v>
      </c>
      <c r="N39" s="1" t="s">
        <v>1461</v>
      </c>
      <c r="O39" s="1" t="s">
        <v>1479</v>
      </c>
      <c r="P39" s="1">
        <v>10</v>
      </c>
      <c r="Q39" s="1" t="s">
        <v>1461</v>
      </c>
      <c r="R39" s="1" t="s">
        <v>1479</v>
      </c>
      <c r="S39" s="1">
        <v>10</v>
      </c>
      <c r="T39" s="1" t="s">
        <v>1461</v>
      </c>
      <c r="U39" s="1" t="s">
        <v>1479</v>
      </c>
      <c r="V39" s="1">
        <v>10</v>
      </c>
      <c r="W39" s="1" t="s">
        <v>93</v>
      </c>
      <c r="X39" s="1" t="s">
        <v>93</v>
      </c>
      <c r="Y39" s="1" t="s">
        <v>93</v>
      </c>
      <c r="Z39" s="1" t="s">
        <v>93</v>
      </c>
      <c r="AA39" s="1" t="s">
        <v>93</v>
      </c>
      <c r="AB39" s="1" t="s">
        <v>93</v>
      </c>
      <c r="AC39" s="1" t="s">
        <v>3787</v>
      </c>
    </row>
    <row r="40" spans="1:29" ht="25.5" x14ac:dyDescent="0.2">
      <c r="A40" s="1">
        <v>203</v>
      </c>
      <c r="B40" s="1" t="s">
        <v>1513</v>
      </c>
      <c r="C40" s="1">
        <v>212554</v>
      </c>
      <c r="D40" s="1" t="s">
        <v>1032</v>
      </c>
      <c r="E40" s="1" t="s">
        <v>1440</v>
      </c>
      <c r="F40" s="1" t="s">
        <v>3094</v>
      </c>
      <c r="G40" s="1">
        <v>40</v>
      </c>
      <c r="H40" s="1" t="s">
        <v>1471</v>
      </c>
      <c r="I40" s="1" t="s">
        <v>1466</v>
      </c>
      <c r="J40" s="1">
        <v>8</v>
      </c>
      <c r="K40" s="1" t="s">
        <v>1471</v>
      </c>
      <c r="L40" s="1" t="s">
        <v>1466</v>
      </c>
      <c r="M40" s="1">
        <v>8</v>
      </c>
      <c r="N40" s="1" t="s">
        <v>1471</v>
      </c>
      <c r="O40" s="1" t="s">
        <v>1466</v>
      </c>
      <c r="P40" s="1">
        <v>8</v>
      </c>
      <c r="Q40" s="1" t="s">
        <v>1471</v>
      </c>
      <c r="R40" s="1" t="s">
        <v>1466</v>
      </c>
      <c r="S40" s="1">
        <v>8</v>
      </c>
      <c r="T40" s="1" t="s">
        <v>1471</v>
      </c>
      <c r="U40" s="1" t="s">
        <v>1466</v>
      </c>
      <c r="V40" s="1">
        <v>8</v>
      </c>
      <c r="W40" s="1" t="s">
        <v>93</v>
      </c>
      <c r="X40" s="1" t="s">
        <v>93</v>
      </c>
      <c r="Y40" s="1" t="s">
        <v>93</v>
      </c>
      <c r="Z40" s="1" t="s">
        <v>93</v>
      </c>
      <c r="AA40" s="1" t="s">
        <v>93</v>
      </c>
      <c r="AB40" s="1" t="s">
        <v>93</v>
      </c>
      <c r="AC40" s="1" t="s">
        <v>3787</v>
      </c>
    </row>
    <row r="41" spans="1:29" ht="25.5" x14ac:dyDescent="0.2">
      <c r="A41" s="1">
        <v>203</v>
      </c>
      <c r="B41" s="1" t="s">
        <v>2774</v>
      </c>
      <c r="C41" s="1">
        <v>260036</v>
      </c>
      <c r="D41" s="1" t="s">
        <v>1458</v>
      </c>
      <c r="E41" s="1" t="s">
        <v>1456</v>
      </c>
      <c r="F41" s="1" t="s">
        <v>3787</v>
      </c>
      <c r="G41" s="1">
        <v>40</v>
      </c>
      <c r="H41" s="1" t="s">
        <v>93</v>
      </c>
      <c r="I41" s="1" t="s">
        <v>93</v>
      </c>
      <c r="J41" s="1" t="s">
        <v>93</v>
      </c>
      <c r="K41" s="1" t="s">
        <v>1446</v>
      </c>
      <c r="L41" s="1" t="s">
        <v>1467</v>
      </c>
      <c r="M41" s="1">
        <v>10</v>
      </c>
      <c r="N41" s="1" t="s">
        <v>1446</v>
      </c>
      <c r="O41" s="1" t="s">
        <v>1467</v>
      </c>
      <c r="P41" s="1">
        <v>10</v>
      </c>
      <c r="Q41" s="1" t="s">
        <v>1446</v>
      </c>
      <c r="R41" s="1" t="s">
        <v>1467</v>
      </c>
      <c r="S41" s="1">
        <v>10</v>
      </c>
      <c r="T41" s="1" t="s">
        <v>1446</v>
      </c>
      <c r="U41" s="1" t="s">
        <v>1467</v>
      </c>
      <c r="V41" s="1">
        <v>10</v>
      </c>
      <c r="W41" s="1" t="s">
        <v>93</v>
      </c>
      <c r="X41" s="1" t="s">
        <v>93</v>
      </c>
      <c r="Y41" s="1" t="s">
        <v>93</v>
      </c>
      <c r="Z41" s="1" t="s">
        <v>93</v>
      </c>
      <c r="AA41" s="1" t="s">
        <v>93</v>
      </c>
      <c r="AB41" s="1" t="s">
        <v>93</v>
      </c>
      <c r="AC41" s="1" t="s">
        <v>3787</v>
      </c>
    </row>
    <row r="42" spans="1:29" ht="25.5" x14ac:dyDescent="0.2">
      <c r="A42" s="1">
        <v>203</v>
      </c>
      <c r="B42" s="1" t="s">
        <v>1514</v>
      </c>
      <c r="C42" s="1">
        <v>255978</v>
      </c>
      <c r="D42" s="1" t="s">
        <v>1453</v>
      </c>
      <c r="E42" s="1" t="s">
        <v>1456</v>
      </c>
      <c r="F42" s="1" t="s">
        <v>3787</v>
      </c>
      <c r="G42" s="1">
        <v>25</v>
      </c>
      <c r="H42" s="1" t="s">
        <v>93</v>
      </c>
      <c r="I42" s="1" t="s">
        <v>93</v>
      </c>
      <c r="J42" s="1" t="s">
        <v>93</v>
      </c>
      <c r="K42" s="1" t="s">
        <v>1480</v>
      </c>
      <c r="L42" s="1" t="s">
        <v>1463</v>
      </c>
      <c r="M42" s="1">
        <v>6.5</v>
      </c>
      <c r="N42" s="1" t="s">
        <v>1480</v>
      </c>
      <c r="O42" s="1" t="s">
        <v>1463</v>
      </c>
      <c r="P42" s="1">
        <v>6.5</v>
      </c>
      <c r="Q42" s="1" t="s">
        <v>1460</v>
      </c>
      <c r="R42" s="1" t="s">
        <v>1463</v>
      </c>
      <c r="S42" s="1">
        <v>6</v>
      </c>
      <c r="T42" s="1" t="s">
        <v>1460</v>
      </c>
      <c r="U42" s="1" t="s">
        <v>1463</v>
      </c>
      <c r="V42" s="1">
        <v>6</v>
      </c>
      <c r="W42" s="1" t="s">
        <v>93</v>
      </c>
      <c r="X42" s="1" t="s">
        <v>93</v>
      </c>
      <c r="Y42" s="1" t="s">
        <v>93</v>
      </c>
      <c r="Z42" s="1" t="s">
        <v>93</v>
      </c>
      <c r="AA42" s="1" t="s">
        <v>93</v>
      </c>
      <c r="AB42" s="1" t="s">
        <v>93</v>
      </c>
      <c r="AC42" s="1" t="s">
        <v>3787</v>
      </c>
    </row>
    <row r="43" spans="1:29" ht="25.5" x14ac:dyDescent="0.2">
      <c r="A43" s="1">
        <v>203</v>
      </c>
      <c r="B43" s="1" t="s">
        <v>1515</v>
      </c>
      <c r="C43" s="1">
        <v>246424</v>
      </c>
      <c r="D43" s="1" t="s">
        <v>1449</v>
      </c>
      <c r="E43" s="1" t="s">
        <v>1456</v>
      </c>
      <c r="F43" s="1" t="s">
        <v>3787</v>
      </c>
      <c r="G43" s="1">
        <v>40</v>
      </c>
      <c r="H43" s="1" t="s">
        <v>93</v>
      </c>
      <c r="I43" s="1" t="s">
        <v>93</v>
      </c>
      <c r="J43" s="1" t="s">
        <v>93</v>
      </c>
      <c r="K43" s="1" t="s">
        <v>1454</v>
      </c>
      <c r="L43" s="1" t="s">
        <v>1444</v>
      </c>
      <c r="M43" s="1">
        <v>10</v>
      </c>
      <c r="N43" s="1" t="s">
        <v>1454</v>
      </c>
      <c r="O43" s="1" t="s">
        <v>1444</v>
      </c>
      <c r="P43" s="1">
        <v>10</v>
      </c>
      <c r="Q43" s="1" t="s">
        <v>1454</v>
      </c>
      <c r="R43" s="1" t="s">
        <v>1444</v>
      </c>
      <c r="S43" s="1">
        <v>10</v>
      </c>
      <c r="T43" s="1" t="s">
        <v>1454</v>
      </c>
      <c r="U43" s="1" t="s">
        <v>1444</v>
      </c>
      <c r="V43" s="1">
        <v>10</v>
      </c>
      <c r="W43" s="1" t="s">
        <v>93</v>
      </c>
      <c r="X43" s="1" t="s">
        <v>93</v>
      </c>
      <c r="Y43" s="1" t="s">
        <v>93</v>
      </c>
      <c r="Z43" s="1" t="s">
        <v>93</v>
      </c>
      <c r="AA43" s="1" t="s">
        <v>93</v>
      </c>
      <c r="AB43" s="1" t="s">
        <v>93</v>
      </c>
      <c r="AC43" s="1" t="s">
        <v>3787</v>
      </c>
    </row>
    <row r="44" spans="1:29" ht="25.5" x14ac:dyDescent="0.2">
      <c r="A44" s="1">
        <v>203</v>
      </c>
      <c r="B44" s="1" t="s">
        <v>3505</v>
      </c>
      <c r="C44" s="1">
        <v>263247</v>
      </c>
      <c r="D44" s="1" t="s">
        <v>1458</v>
      </c>
      <c r="E44" s="1" t="s">
        <v>1456</v>
      </c>
      <c r="F44" s="1" t="s">
        <v>93</v>
      </c>
      <c r="G44" s="1">
        <v>0</v>
      </c>
      <c r="H44" s="1" t="s">
        <v>93</v>
      </c>
      <c r="I44" s="1" t="s">
        <v>93</v>
      </c>
      <c r="J44" s="1" t="s">
        <v>93</v>
      </c>
      <c r="K44" s="1" t="s">
        <v>93</v>
      </c>
      <c r="L44" s="1" t="s">
        <v>93</v>
      </c>
      <c r="M44" s="1" t="s">
        <v>93</v>
      </c>
      <c r="N44" s="1" t="s">
        <v>93</v>
      </c>
      <c r="O44" s="1" t="s">
        <v>93</v>
      </c>
      <c r="P44" s="1" t="s">
        <v>93</v>
      </c>
      <c r="Q44" s="1" t="s">
        <v>93</v>
      </c>
      <c r="R44" s="1" t="s">
        <v>93</v>
      </c>
      <c r="S44" s="1" t="s">
        <v>93</v>
      </c>
      <c r="T44" s="1" t="s">
        <v>93</v>
      </c>
      <c r="U44" s="1" t="s">
        <v>93</v>
      </c>
      <c r="V44" s="1" t="s">
        <v>93</v>
      </c>
      <c r="W44" s="1" t="s">
        <v>93</v>
      </c>
      <c r="X44" s="1" t="s">
        <v>93</v>
      </c>
      <c r="Y44" s="1" t="s">
        <v>93</v>
      </c>
      <c r="Z44" s="1" t="s">
        <v>93</v>
      </c>
      <c r="AA44" s="1" t="s">
        <v>93</v>
      </c>
      <c r="AB44" s="1" t="s">
        <v>93</v>
      </c>
      <c r="AC44" s="1" t="s">
        <v>3787</v>
      </c>
    </row>
    <row r="45" spans="1:29" ht="25.5" x14ac:dyDescent="0.2">
      <c r="A45" s="1">
        <v>203</v>
      </c>
      <c r="B45" s="1" t="s">
        <v>2996</v>
      </c>
      <c r="C45" s="1">
        <v>262896</v>
      </c>
      <c r="D45" s="1" t="s">
        <v>1453</v>
      </c>
      <c r="E45" s="1" t="s">
        <v>1456</v>
      </c>
      <c r="F45" s="1" t="s">
        <v>3787</v>
      </c>
      <c r="G45" s="1">
        <v>40</v>
      </c>
      <c r="H45" s="1" t="s">
        <v>1461</v>
      </c>
      <c r="I45" s="1" t="s">
        <v>1455</v>
      </c>
      <c r="J45" s="1">
        <v>5</v>
      </c>
      <c r="K45" s="1" t="s">
        <v>1443</v>
      </c>
      <c r="L45" s="1" t="s">
        <v>1444</v>
      </c>
      <c r="M45" s="1">
        <v>8</v>
      </c>
      <c r="N45" s="1" t="s">
        <v>1461</v>
      </c>
      <c r="O45" s="1" t="s">
        <v>1444</v>
      </c>
      <c r="P45" s="1">
        <v>9</v>
      </c>
      <c r="Q45" s="1" t="s">
        <v>1461</v>
      </c>
      <c r="R45" s="1" t="s">
        <v>1444</v>
      </c>
      <c r="S45" s="1">
        <v>9</v>
      </c>
      <c r="T45" s="1" t="s">
        <v>1461</v>
      </c>
      <c r="U45" s="1" t="s">
        <v>1444</v>
      </c>
      <c r="V45" s="1">
        <v>9</v>
      </c>
      <c r="W45" s="1" t="s">
        <v>93</v>
      </c>
      <c r="X45" s="1" t="s">
        <v>93</v>
      </c>
      <c r="Y45" s="1" t="s">
        <v>93</v>
      </c>
      <c r="Z45" s="1" t="s">
        <v>93</v>
      </c>
      <c r="AA45" s="1" t="s">
        <v>93</v>
      </c>
      <c r="AB45" s="1" t="s">
        <v>93</v>
      </c>
      <c r="AC45" s="1" t="s">
        <v>3787</v>
      </c>
    </row>
    <row r="46" spans="1:29" ht="25.5" x14ac:dyDescent="0.2">
      <c r="A46" s="1">
        <v>203</v>
      </c>
      <c r="B46" s="1" t="s">
        <v>1516</v>
      </c>
      <c r="C46" s="1">
        <v>216296</v>
      </c>
      <c r="D46" s="1" t="s">
        <v>1505</v>
      </c>
      <c r="E46" s="1" t="s">
        <v>1456</v>
      </c>
      <c r="F46" s="1" t="s">
        <v>3787</v>
      </c>
      <c r="G46" s="1">
        <v>24</v>
      </c>
      <c r="H46" s="1" t="s">
        <v>1454</v>
      </c>
      <c r="I46" s="1" t="s">
        <v>1517</v>
      </c>
      <c r="J46" s="1">
        <v>6</v>
      </c>
      <c r="K46" s="1" t="s">
        <v>1454</v>
      </c>
      <c r="L46" s="1" t="s">
        <v>1517</v>
      </c>
      <c r="M46" s="1">
        <v>6</v>
      </c>
      <c r="N46" s="1" t="s">
        <v>1454</v>
      </c>
      <c r="O46" s="1" t="s">
        <v>1517</v>
      </c>
      <c r="P46" s="1">
        <v>6</v>
      </c>
      <c r="Q46" s="1" t="s">
        <v>1454</v>
      </c>
      <c r="R46" s="1" t="s">
        <v>1517</v>
      </c>
      <c r="S46" s="1">
        <v>6</v>
      </c>
      <c r="T46" s="1" t="s">
        <v>93</v>
      </c>
      <c r="U46" s="1" t="s">
        <v>93</v>
      </c>
      <c r="V46" s="1" t="s">
        <v>93</v>
      </c>
      <c r="W46" s="1" t="s">
        <v>93</v>
      </c>
      <c r="X46" s="1" t="s">
        <v>93</v>
      </c>
      <c r="Y46" s="1" t="s">
        <v>93</v>
      </c>
      <c r="Z46" s="1" t="s">
        <v>93</v>
      </c>
      <c r="AA46" s="1" t="s">
        <v>93</v>
      </c>
      <c r="AB46" s="1" t="s">
        <v>93</v>
      </c>
      <c r="AC46" s="1" t="s">
        <v>3787</v>
      </c>
    </row>
    <row r="47" spans="1:29" ht="25.5" x14ac:dyDescent="0.2">
      <c r="A47" s="1">
        <v>203</v>
      </c>
      <c r="B47" s="1" t="s">
        <v>2997</v>
      </c>
      <c r="C47" s="1">
        <v>259425</v>
      </c>
      <c r="D47" s="1" t="s">
        <v>1449</v>
      </c>
      <c r="E47" s="1" t="s">
        <v>1440</v>
      </c>
      <c r="F47" s="1" t="s">
        <v>3558</v>
      </c>
      <c r="G47" s="1">
        <v>40</v>
      </c>
      <c r="H47" s="1" t="s">
        <v>1443</v>
      </c>
      <c r="I47" s="1" t="s">
        <v>1444</v>
      </c>
      <c r="J47" s="1">
        <v>8</v>
      </c>
      <c r="K47" s="1" t="s">
        <v>1443</v>
      </c>
      <c r="L47" s="1" t="s">
        <v>1444</v>
      </c>
      <c r="M47" s="1">
        <v>8</v>
      </c>
      <c r="N47" s="1" t="s">
        <v>1443</v>
      </c>
      <c r="O47" s="1" t="s">
        <v>1444</v>
      </c>
      <c r="P47" s="1">
        <v>8</v>
      </c>
      <c r="Q47" s="1" t="s">
        <v>1443</v>
      </c>
      <c r="R47" s="1" t="s">
        <v>1444</v>
      </c>
      <c r="S47" s="1">
        <v>8</v>
      </c>
      <c r="T47" s="1" t="s">
        <v>1443</v>
      </c>
      <c r="U47" s="1" t="s">
        <v>1444</v>
      </c>
      <c r="V47" s="1">
        <v>8</v>
      </c>
      <c r="W47" s="1" t="s">
        <v>93</v>
      </c>
      <c r="X47" s="1" t="s">
        <v>93</v>
      </c>
      <c r="Y47" s="1" t="s">
        <v>93</v>
      </c>
      <c r="Z47" s="1" t="s">
        <v>93</v>
      </c>
      <c r="AA47" s="1" t="s">
        <v>93</v>
      </c>
      <c r="AB47" s="1" t="s">
        <v>93</v>
      </c>
      <c r="AC47" s="1" t="s">
        <v>3787</v>
      </c>
    </row>
    <row r="48" spans="1:29" ht="25.5" x14ac:dyDescent="0.2">
      <c r="A48" s="1">
        <v>203</v>
      </c>
      <c r="B48" s="1" t="s">
        <v>2886</v>
      </c>
      <c r="C48" s="1">
        <v>262514</v>
      </c>
      <c r="D48" s="1" t="s">
        <v>1449</v>
      </c>
      <c r="E48" s="1" t="s">
        <v>1440</v>
      </c>
      <c r="F48" s="1" t="s">
        <v>3094</v>
      </c>
      <c r="G48" s="1">
        <v>40</v>
      </c>
      <c r="H48" s="1" t="s">
        <v>1480</v>
      </c>
      <c r="I48" s="1" t="s">
        <v>1479</v>
      </c>
      <c r="J48" s="1">
        <v>8</v>
      </c>
      <c r="K48" s="1" t="s">
        <v>1480</v>
      </c>
      <c r="L48" s="1" t="s">
        <v>1479</v>
      </c>
      <c r="M48" s="1">
        <v>8</v>
      </c>
      <c r="N48" s="1" t="s">
        <v>1480</v>
      </c>
      <c r="O48" s="1" t="s">
        <v>1479</v>
      </c>
      <c r="P48" s="1">
        <v>8</v>
      </c>
      <c r="Q48" s="1" t="s">
        <v>1480</v>
      </c>
      <c r="R48" s="1" t="s">
        <v>1479</v>
      </c>
      <c r="S48" s="1">
        <v>8</v>
      </c>
      <c r="T48" s="1" t="s">
        <v>1480</v>
      </c>
      <c r="U48" s="1" t="s">
        <v>1479</v>
      </c>
      <c r="V48" s="1">
        <v>8</v>
      </c>
      <c r="W48" s="1" t="s">
        <v>93</v>
      </c>
      <c r="X48" s="1" t="s">
        <v>93</v>
      </c>
      <c r="Y48" s="1" t="s">
        <v>93</v>
      </c>
      <c r="Z48" s="1" t="s">
        <v>93</v>
      </c>
      <c r="AA48" s="1" t="s">
        <v>93</v>
      </c>
      <c r="AB48" s="1" t="s">
        <v>93</v>
      </c>
      <c r="AC48" s="1" t="s">
        <v>3787</v>
      </c>
    </row>
    <row r="49" spans="1:29" ht="25.5" x14ac:dyDescent="0.2">
      <c r="A49" s="1">
        <v>203</v>
      </c>
      <c r="B49" s="1" t="s">
        <v>3506</v>
      </c>
      <c r="C49" s="1">
        <v>263265</v>
      </c>
      <c r="D49" s="1" t="s">
        <v>1458</v>
      </c>
      <c r="E49" s="1" t="s">
        <v>1456</v>
      </c>
      <c r="F49" s="1" t="s">
        <v>93</v>
      </c>
      <c r="G49" s="1">
        <v>0</v>
      </c>
      <c r="H49" s="1" t="s">
        <v>93</v>
      </c>
      <c r="I49" s="1" t="s">
        <v>93</v>
      </c>
      <c r="J49" s="1" t="s">
        <v>93</v>
      </c>
      <c r="K49" s="1" t="s">
        <v>93</v>
      </c>
      <c r="L49" s="1" t="s">
        <v>93</v>
      </c>
      <c r="M49" s="1" t="s">
        <v>93</v>
      </c>
      <c r="N49" s="1" t="s">
        <v>93</v>
      </c>
      <c r="O49" s="1" t="s">
        <v>93</v>
      </c>
      <c r="P49" s="1" t="s">
        <v>93</v>
      </c>
      <c r="Q49" s="1" t="s">
        <v>93</v>
      </c>
      <c r="R49" s="1" t="s">
        <v>93</v>
      </c>
      <c r="S49" s="1" t="s">
        <v>93</v>
      </c>
      <c r="T49" s="1" t="s">
        <v>93</v>
      </c>
      <c r="U49" s="1" t="s">
        <v>93</v>
      </c>
      <c r="V49" s="1" t="s">
        <v>93</v>
      </c>
      <c r="W49" s="1" t="s">
        <v>93</v>
      </c>
      <c r="X49" s="1" t="s">
        <v>93</v>
      </c>
      <c r="Y49" s="1" t="s">
        <v>93</v>
      </c>
      <c r="Z49" s="1" t="s">
        <v>93</v>
      </c>
      <c r="AA49" s="1" t="s">
        <v>93</v>
      </c>
      <c r="AB49" s="1" t="s">
        <v>93</v>
      </c>
      <c r="AC49" s="1" t="s">
        <v>3787</v>
      </c>
    </row>
    <row r="50" spans="1:29" ht="25.5" x14ac:dyDescent="0.2">
      <c r="A50" s="1">
        <v>203</v>
      </c>
      <c r="B50" s="1" t="s">
        <v>1518</v>
      </c>
      <c r="C50" s="1">
        <v>261168</v>
      </c>
      <c r="D50" s="1" t="s">
        <v>1519</v>
      </c>
      <c r="E50" s="1" t="s">
        <v>1456</v>
      </c>
      <c r="F50" s="1" t="s">
        <v>3787</v>
      </c>
      <c r="G50" s="1">
        <v>40</v>
      </c>
      <c r="H50" s="1" t="s">
        <v>93</v>
      </c>
      <c r="I50" s="1" t="s">
        <v>93</v>
      </c>
      <c r="J50" s="1" t="s">
        <v>93</v>
      </c>
      <c r="K50" s="1" t="s">
        <v>1480</v>
      </c>
      <c r="L50" s="1" t="s">
        <v>1489</v>
      </c>
      <c r="M50" s="1">
        <v>9.5</v>
      </c>
      <c r="N50" s="1" t="s">
        <v>1480</v>
      </c>
      <c r="O50" s="1" t="s">
        <v>1462</v>
      </c>
      <c r="P50" s="1">
        <v>10</v>
      </c>
      <c r="Q50" s="1" t="s">
        <v>1480</v>
      </c>
      <c r="R50" s="1" t="s">
        <v>1462</v>
      </c>
      <c r="S50" s="1">
        <v>10.5</v>
      </c>
      <c r="T50" s="1" t="s">
        <v>1480</v>
      </c>
      <c r="U50" s="1" t="s">
        <v>1462</v>
      </c>
      <c r="V50" s="1">
        <v>10</v>
      </c>
      <c r="W50" s="1" t="s">
        <v>93</v>
      </c>
      <c r="X50" s="1" t="s">
        <v>93</v>
      </c>
      <c r="Y50" s="1" t="s">
        <v>93</v>
      </c>
      <c r="Z50" s="1" t="s">
        <v>93</v>
      </c>
      <c r="AA50" s="1" t="s">
        <v>93</v>
      </c>
      <c r="AB50" s="1" t="s">
        <v>93</v>
      </c>
      <c r="AC50" s="1" t="s">
        <v>3787</v>
      </c>
    </row>
    <row r="51" spans="1:29" ht="25.5" x14ac:dyDescent="0.2">
      <c r="A51" s="1">
        <v>203</v>
      </c>
      <c r="B51" s="1" t="s">
        <v>1521</v>
      </c>
      <c r="C51" s="1">
        <v>257499</v>
      </c>
      <c r="D51" s="1" t="s">
        <v>1522</v>
      </c>
      <c r="E51" s="1" t="s">
        <v>1456</v>
      </c>
      <c r="F51" s="1" t="s">
        <v>3787</v>
      </c>
      <c r="G51" s="1">
        <v>40</v>
      </c>
      <c r="H51" s="1" t="s">
        <v>93</v>
      </c>
      <c r="I51" s="1" t="s">
        <v>93</v>
      </c>
      <c r="J51" s="1" t="s">
        <v>93</v>
      </c>
      <c r="K51" s="1" t="s">
        <v>1461</v>
      </c>
      <c r="L51" s="1" t="s">
        <v>1466</v>
      </c>
      <c r="M51" s="1">
        <v>10</v>
      </c>
      <c r="N51" s="1" t="s">
        <v>1461</v>
      </c>
      <c r="O51" s="1" t="s">
        <v>1466</v>
      </c>
      <c r="P51" s="1">
        <v>10</v>
      </c>
      <c r="Q51" s="1" t="s">
        <v>1461</v>
      </c>
      <c r="R51" s="1" t="s">
        <v>1466</v>
      </c>
      <c r="S51" s="1">
        <v>10</v>
      </c>
      <c r="T51" s="1" t="s">
        <v>1461</v>
      </c>
      <c r="U51" s="1" t="s">
        <v>1466</v>
      </c>
      <c r="V51" s="1">
        <v>10</v>
      </c>
      <c r="W51" s="1" t="s">
        <v>93</v>
      </c>
      <c r="X51" s="1" t="s">
        <v>93</v>
      </c>
      <c r="Y51" s="1" t="s">
        <v>93</v>
      </c>
      <c r="Z51" s="1" t="s">
        <v>93</v>
      </c>
      <c r="AA51" s="1" t="s">
        <v>93</v>
      </c>
      <c r="AB51" s="1" t="s">
        <v>93</v>
      </c>
      <c r="AC51" s="1" t="s">
        <v>3787</v>
      </c>
    </row>
    <row r="52" spans="1:29" ht="38.25" x14ac:dyDescent="0.2">
      <c r="A52" s="1">
        <v>203</v>
      </c>
      <c r="B52" s="1" t="s">
        <v>1523</v>
      </c>
      <c r="C52" s="1">
        <v>237306</v>
      </c>
      <c r="D52" s="1" t="s">
        <v>698</v>
      </c>
      <c r="E52" s="1" t="s">
        <v>1440</v>
      </c>
      <c r="F52" s="1" t="s">
        <v>2934</v>
      </c>
      <c r="G52" s="1">
        <v>40</v>
      </c>
      <c r="H52" s="1" t="s">
        <v>1446</v>
      </c>
      <c r="I52" s="1" t="s">
        <v>2929</v>
      </c>
      <c r="J52" s="1">
        <v>8.08</v>
      </c>
      <c r="K52" s="1" t="s">
        <v>1446</v>
      </c>
      <c r="L52" s="1" t="s">
        <v>1447</v>
      </c>
      <c r="M52" s="1">
        <v>8</v>
      </c>
      <c r="N52" s="1" t="s">
        <v>1446</v>
      </c>
      <c r="O52" s="1" t="s">
        <v>1447</v>
      </c>
      <c r="P52" s="1">
        <v>8</v>
      </c>
      <c r="Q52" s="1" t="s">
        <v>2998</v>
      </c>
      <c r="R52" s="1" t="s">
        <v>2929</v>
      </c>
      <c r="S52" s="1">
        <v>8</v>
      </c>
      <c r="T52" s="1" t="s">
        <v>1446</v>
      </c>
      <c r="U52" s="1" t="s">
        <v>1759</v>
      </c>
      <c r="V52" s="1">
        <v>7.92</v>
      </c>
      <c r="W52" s="1" t="s">
        <v>93</v>
      </c>
      <c r="X52" s="1" t="s">
        <v>93</v>
      </c>
      <c r="Y52" s="1" t="s">
        <v>93</v>
      </c>
      <c r="Z52" s="1" t="s">
        <v>93</v>
      </c>
      <c r="AA52" s="1" t="s">
        <v>93</v>
      </c>
      <c r="AB52" s="1" t="s">
        <v>93</v>
      </c>
      <c r="AC52" s="1" t="s">
        <v>3787</v>
      </c>
    </row>
    <row r="53" spans="1:29" ht="25.5" x14ac:dyDescent="0.2">
      <c r="A53" s="1">
        <v>203</v>
      </c>
      <c r="B53" s="1" t="s">
        <v>1524</v>
      </c>
      <c r="C53" s="1">
        <v>237727</v>
      </c>
      <c r="D53" s="1" t="s">
        <v>1522</v>
      </c>
      <c r="E53" s="1" t="s">
        <v>1456</v>
      </c>
      <c r="F53" s="1" t="s">
        <v>3787</v>
      </c>
      <c r="G53" s="1">
        <v>40</v>
      </c>
      <c r="H53" s="1" t="s">
        <v>93</v>
      </c>
      <c r="I53" s="1" t="s">
        <v>93</v>
      </c>
      <c r="J53" s="1" t="s">
        <v>93</v>
      </c>
      <c r="K53" s="1" t="s">
        <v>1480</v>
      </c>
      <c r="L53" s="1" t="s">
        <v>1462</v>
      </c>
      <c r="M53" s="1">
        <v>10</v>
      </c>
      <c r="N53" s="1" t="s">
        <v>1480</v>
      </c>
      <c r="O53" s="1" t="s">
        <v>1462</v>
      </c>
      <c r="P53" s="1">
        <v>10</v>
      </c>
      <c r="Q53" s="1" t="s">
        <v>1480</v>
      </c>
      <c r="R53" s="1" t="s">
        <v>1462</v>
      </c>
      <c r="S53" s="1">
        <v>10</v>
      </c>
      <c r="T53" s="1" t="s">
        <v>1480</v>
      </c>
      <c r="U53" s="1" t="s">
        <v>1462</v>
      </c>
      <c r="V53" s="1">
        <v>10</v>
      </c>
      <c r="W53" s="1" t="s">
        <v>93</v>
      </c>
      <c r="X53" s="1" t="s">
        <v>93</v>
      </c>
      <c r="Y53" s="1" t="s">
        <v>93</v>
      </c>
      <c r="Z53" s="1" t="s">
        <v>93</v>
      </c>
      <c r="AA53" s="1" t="s">
        <v>93</v>
      </c>
      <c r="AB53" s="1" t="s">
        <v>93</v>
      </c>
      <c r="AC53" s="1" t="s">
        <v>3787</v>
      </c>
    </row>
    <row r="54" spans="1:29" ht="25.5" x14ac:dyDescent="0.2">
      <c r="A54" s="1">
        <v>203</v>
      </c>
      <c r="B54" s="1" t="s">
        <v>1526</v>
      </c>
      <c r="C54" s="1">
        <v>201968</v>
      </c>
      <c r="D54" s="1" t="s">
        <v>1453</v>
      </c>
      <c r="E54" s="1" t="s">
        <v>1440</v>
      </c>
      <c r="F54" s="1" t="s">
        <v>3094</v>
      </c>
      <c r="G54" s="1">
        <v>40</v>
      </c>
      <c r="H54" s="1" t="s">
        <v>1454</v>
      </c>
      <c r="I54" s="1" t="s">
        <v>1474</v>
      </c>
      <c r="J54" s="1">
        <v>8</v>
      </c>
      <c r="K54" s="1" t="s">
        <v>1454</v>
      </c>
      <c r="L54" s="1" t="s">
        <v>1474</v>
      </c>
      <c r="M54" s="1">
        <v>8</v>
      </c>
      <c r="N54" s="1" t="s">
        <v>1454</v>
      </c>
      <c r="O54" s="1" t="s">
        <v>1474</v>
      </c>
      <c r="P54" s="1">
        <v>8</v>
      </c>
      <c r="Q54" s="1" t="s">
        <v>1454</v>
      </c>
      <c r="R54" s="1" t="s">
        <v>1474</v>
      </c>
      <c r="S54" s="1">
        <v>8</v>
      </c>
      <c r="T54" s="1" t="s">
        <v>1454</v>
      </c>
      <c r="U54" s="1" t="s">
        <v>1474</v>
      </c>
      <c r="V54" s="1">
        <v>8</v>
      </c>
      <c r="W54" s="1" t="s">
        <v>93</v>
      </c>
      <c r="X54" s="1" t="s">
        <v>93</v>
      </c>
      <c r="Y54" s="1" t="s">
        <v>93</v>
      </c>
      <c r="Z54" s="1" t="s">
        <v>93</v>
      </c>
      <c r="AA54" s="1" t="s">
        <v>93</v>
      </c>
      <c r="AB54" s="1" t="s">
        <v>93</v>
      </c>
      <c r="AC54" s="1" t="s">
        <v>3787</v>
      </c>
    </row>
    <row r="55" spans="1:29" ht="25.5" x14ac:dyDescent="0.2">
      <c r="A55" s="1">
        <v>203</v>
      </c>
      <c r="B55" s="1" t="s">
        <v>1527</v>
      </c>
      <c r="C55" s="1">
        <v>261596</v>
      </c>
      <c r="D55" s="1" t="s">
        <v>1472</v>
      </c>
      <c r="E55" s="1" t="s">
        <v>1456</v>
      </c>
      <c r="F55" s="1" t="s">
        <v>3787</v>
      </c>
      <c r="G55" s="1">
        <v>40</v>
      </c>
      <c r="H55" s="1" t="s">
        <v>93</v>
      </c>
      <c r="I55" s="1" t="s">
        <v>93</v>
      </c>
      <c r="J55" s="1" t="s">
        <v>93</v>
      </c>
      <c r="K55" s="1" t="s">
        <v>1461</v>
      </c>
      <c r="L55" s="1" t="s">
        <v>1479</v>
      </c>
      <c r="M55" s="1">
        <v>10</v>
      </c>
      <c r="N55" s="1" t="s">
        <v>1461</v>
      </c>
      <c r="O55" s="1" t="s">
        <v>1479</v>
      </c>
      <c r="P55" s="1">
        <v>10</v>
      </c>
      <c r="Q55" s="1" t="s">
        <v>1461</v>
      </c>
      <c r="R55" s="1" t="s">
        <v>1479</v>
      </c>
      <c r="S55" s="1">
        <v>10</v>
      </c>
      <c r="T55" s="1" t="s">
        <v>1461</v>
      </c>
      <c r="U55" s="1" t="s">
        <v>1479</v>
      </c>
      <c r="V55" s="1">
        <v>10</v>
      </c>
      <c r="W55" s="1" t="s">
        <v>93</v>
      </c>
      <c r="X55" s="1" t="s">
        <v>93</v>
      </c>
      <c r="Y55" s="1" t="s">
        <v>93</v>
      </c>
      <c r="Z55" s="1" t="s">
        <v>93</v>
      </c>
      <c r="AA55" s="1" t="s">
        <v>93</v>
      </c>
      <c r="AB55" s="1" t="s">
        <v>93</v>
      </c>
      <c r="AC55" s="1" t="s">
        <v>3787</v>
      </c>
    </row>
    <row r="56" spans="1:29" ht="25.5" x14ac:dyDescent="0.2">
      <c r="A56" s="1">
        <v>203</v>
      </c>
      <c r="B56" s="1" t="s">
        <v>2999</v>
      </c>
      <c r="C56" s="1">
        <v>262893</v>
      </c>
      <c r="D56" s="1" t="s">
        <v>1453</v>
      </c>
      <c r="E56" s="1" t="s">
        <v>1440</v>
      </c>
      <c r="F56" s="1" t="s">
        <v>3558</v>
      </c>
      <c r="G56" s="1">
        <v>40</v>
      </c>
      <c r="H56" s="1" t="s">
        <v>1454</v>
      </c>
      <c r="I56" s="1" t="s">
        <v>1474</v>
      </c>
      <c r="J56" s="1">
        <v>8</v>
      </c>
      <c r="K56" s="1" t="s">
        <v>1454</v>
      </c>
      <c r="L56" s="1" t="s">
        <v>1474</v>
      </c>
      <c r="M56" s="1">
        <v>8</v>
      </c>
      <c r="N56" s="1" t="s">
        <v>1454</v>
      </c>
      <c r="O56" s="1" t="s">
        <v>1474</v>
      </c>
      <c r="P56" s="1">
        <v>8</v>
      </c>
      <c r="Q56" s="1" t="s">
        <v>1454</v>
      </c>
      <c r="R56" s="1" t="s">
        <v>1474</v>
      </c>
      <c r="S56" s="1">
        <v>8</v>
      </c>
      <c r="T56" s="1" t="s">
        <v>1454</v>
      </c>
      <c r="U56" s="1" t="s">
        <v>1474</v>
      </c>
      <c r="V56" s="1">
        <v>8</v>
      </c>
      <c r="W56" s="1" t="s">
        <v>93</v>
      </c>
      <c r="X56" s="1" t="s">
        <v>93</v>
      </c>
      <c r="Y56" s="1" t="s">
        <v>93</v>
      </c>
      <c r="Z56" s="1" t="s">
        <v>93</v>
      </c>
      <c r="AA56" s="1" t="s">
        <v>93</v>
      </c>
      <c r="AB56" s="1" t="s">
        <v>93</v>
      </c>
      <c r="AC56" s="1" t="s">
        <v>3787</v>
      </c>
    </row>
    <row r="57" spans="1:29" ht="25.5" x14ac:dyDescent="0.2">
      <c r="A57" s="1">
        <v>203</v>
      </c>
      <c r="B57" s="1" t="s">
        <v>1528</v>
      </c>
      <c r="C57" s="1">
        <v>211275</v>
      </c>
      <c r="D57" s="1" t="s">
        <v>1522</v>
      </c>
      <c r="E57" s="1" t="s">
        <v>1456</v>
      </c>
      <c r="F57" s="1" t="s">
        <v>3787</v>
      </c>
      <c r="G57" s="1">
        <v>40</v>
      </c>
      <c r="H57" s="1" t="s">
        <v>93</v>
      </c>
      <c r="I57" s="1" t="s">
        <v>93</v>
      </c>
      <c r="J57" s="1" t="s">
        <v>93</v>
      </c>
      <c r="K57" s="1" t="s">
        <v>1480</v>
      </c>
      <c r="L57" s="1" t="s">
        <v>1462</v>
      </c>
      <c r="M57" s="1">
        <v>10</v>
      </c>
      <c r="N57" s="1" t="s">
        <v>1480</v>
      </c>
      <c r="O57" s="1" t="s">
        <v>1462</v>
      </c>
      <c r="P57" s="1">
        <v>10</v>
      </c>
      <c r="Q57" s="1" t="s">
        <v>1480</v>
      </c>
      <c r="R57" s="1" t="s">
        <v>1462</v>
      </c>
      <c r="S57" s="1">
        <v>10</v>
      </c>
      <c r="T57" s="1" t="s">
        <v>1480</v>
      </c>
      <c r="U57" s="1" t="s">
        <v>1462</v>
      </c>
      <c r="V57" s="1">
        <v>10</v>
      </c>
      <c r="W57" s="1" t="s">
        <v>93</v>
      </c>
      <c r="X57" s="1" t="s">
        <v>93</v>
      </c>
      <c r="Y57" s="1" t="s">
        <v>93</v>
      </c>
      <c r="Z57" s="1" t="s">
        <v>93</v>
      </c>
      <c r="AA57" s="1" t="s">
        <v>93</v>
      </c>
      <c r="AB57" s="1" t="s">
        <v>93</v>
      </c>
      <c r="AC57" s="1" t="s">
        <v>3787</v>
      </c>
    </row>
    <row r="58" spans="1:29" ht="25.5" x14ac:dyDescent="0.2">
      <c r="A58" s="1">
        <v>203</v>
      </c>
      <c r="B58" s="1" t="s">
        <v>1529</v>
      </c>
      <c r="C58" s="1">
        <v>257498</v>
      </c>
      <c r="D58" s="1" t="s">
        <v>1449</v>
      </c>
      <c r="E58" s="1" t="s">
        <v>1440</v>
      </c>
      <c r="F58" s="1" t="s">
        <v>3094</v>
      </c>
      <c r="G58" s="1">
        <v>0</v>
      </c>
      <c r="H58" s="1" t="s">
        <v>93</v>
      </c>
      <c r="I58" s="1" t="s">
        <v>93</v>
      </c>
      <c r="J58" s="1" t="s">
        <v>93</v>
      </c>
      <c r="K58" s="1" t="s">
        <v>93</v>
      </c>
      <c r="L58" s="1" t="s">
        <v>93</v>
      </c>
      <c r="M58" s="1" t="s">
        <v>93</v>
      </c>
      <c r="N58" s="1" t="s">
        <v>93</v>
      </c>
      <c r="O58" s="1" t="s">
        <v>93</v>
      </c>
      <c r="P58" s="1" t="s">
        <v>93</v>
      </c>
      <c r="Q58" s="1" t="s">
        <v>93</v>
      </c>
      <c r="R58" s="1" t="s">
        <v>93</v>
      </c>
      <c r="S58" s="1" t="s">
        <v>93</v>
      </c>
      <c r="T58" s="1" t="s">
        <v>93</v>
      </c>
      <c r="U58" s="1" t="s">
        <v>93</v>
      </c>
      <c r="V58" s="1" t="s">
        <v>93</v>
      </c>
      <c r="W58" s="1" t="s">
        <v>93</v>
      </c>
      <c r="X58" s="1" t="s">
        <v>93</v>
      </c>
      <c r="Y58" s="1" t="s">
        <v>93</v>
      </c>
      <c r="Z58" s="1" t="s">
        <v>93</v>
      </c>
      <c r="AA58" s="1" t="s">
        <v>93</v>
      </c>
      <c r="AB58" s="1" t="s">
        <v>93</v>
      </c>
      <c r="AC58" s="1" t="s">
        <v>3787</v>
      </c>
    </row>
    <row r="59" spans="1:29" ht="25.5" x14ac:dyDescent="0.2">
      <c r="A59" s="1">
        <v>203</v>
      </c>
      <c r="B59" s="1" t="s">
        <v>1530</v>
      </c>
      <c r="C59" s="1">
        <v>230760</v>
      </c>
      <c r="D59" s="1" t="s">
        <v>1458</v>
      </c>
      <c r="E59" s="1" t="s">
        <v>1456</v>
      </c>
      <c r="F59" s="1" t="s">
        <v>3787</v>
      </c>
      <c r="G59" s="1">
        <v>30</v>
      </c>
      <c r="H59" s="1" t="s">
        <v>93</v>
      </c>
      <c r="I59" s="1" t="s">
        <v>93</v>
      </c>
      <c r="J59" s="1" t="s">
        <v>93</v>
      </c>
      <c r="K59" s="1" t="s">
        <v>1454</v>
      </c>
      <c r="L59" s="1" t="s">
        <v>1503</v>
      </c>
      <c r="M59" s="1">
        <v>7.5</v>
      </c>
      <c r="N59" s="1" t="s">
        <v>1454</v>
      </c>
      <c r="O59" s="1" t="s">
        <v>1503</v>
      </c>
      <c r="P59" s="1">
        <v>7.5</v>
      </c>
      <c r="Q59" s="1" t="s">
        <v>1454</v>
      </c>
      <c r="R59" s="1" t="s">
        <v>1503</v>
      </c>
      <c r="S59" s="1">
        <v>7.5</v>
      </c>
      <c r="T59" s="1" t="s">
        <v>1454</v>
      </c>
      <c r="U59" s="1" t="s">
        <v>1503</v>
      </c>
      <c r="V59" s="1">
        <v>7.5</v>
      </c>
      <c r="W59" s="1" t="s">
        <v>93</v>
      </c>
      <c r="X59" s="1" t="s">
        <v>93</v>
      </c>
      <c r="Y59" s="1" t="s">
        <v>93</v>
      </c>
      <c r="Z59" s="1" t="s">
        <v>93</v>
      </c>
      <c r="AA59" s="1" t="s">
        <v>93</v>
      </c>
      <c r="AB59" s="1" t="s">
        <v>93</v>
      </c>
      <c r="AC59" s="1" t="s">
        <v>3787</v>
      </c>
    </row>
    <row r="60" spans="1:29" ht="25.5" x14ac:dyDescent="0.2">
      <c r="A60" s="1">
        <v>203</v>
      </c>
      <c r="B60" s="1" t="s">
        <v>1531</v>
      </c>
      <c r="C60" s="1">
        <v>101281</v>
      </c>
      <c r="D60" s="1" t="s">
        <v>1032</v>
      </c>
      <c r="E60" s="1" t="s">
        <v>1440</v>
      </c>
      <c r="F60" s="1" t="s">
        <v>1255</v>
      </c>
      <c r="G60" s="1">
        <v>0</v>
      </c>
      <c r="H60" s="1" t="s">
        <v>93</v>
      </c>
      <c r="I60" s="1" t="s">
        <v>93</v>
      </c>
      <c r="J60" s="1" t="s">
        <v>93</v>
      </c>
      <c r="K60" s="1" t="s">
        <v>93</v>
      </c>
      <c r="L60" s="1" t="s">
        <v>93</v>
      </c>
      <c r="M60" s="1" t="s">
        <v>93</v>
      </c>
      <c r="N60" s="1" t="s">
        <v>93</v>
      </c>
      <c r="O60" s="1" t="s">
        <v>93</v>
      </c>
      <c r="P60" s="1" t="s">
        <v>93</v>
      </c>
      <c r="Q60" s="1" t="s">
        <v>93</v>
      </c>
      <c r="R60" s="1" t="s">
        <v>93</v>
      </c>
      <c r="S60" s="1" t="s">
        <v>93</v>
      </c>
      <c r="T60" s="1" t="s">
        <v>93</v>
      </c>
      <c r="U60" s="1" t="s">
        <v>93</v>
      </c>
      <c r="V60" s="1" t="s">
        <v>93</v>
      </c>
      <c r="W60" s="1" t="s">
        <v>93</v>
      </c>
      <c r="X60" s="1" t="s">
        <v>93</v>
      </c>
      <c r="Y60" s="1" t="s">
        <v>93</v>
      </c>
      <c r="Z60" s="1" t="s">
        <v>93</v>
      </c>
      <c r="AA60" s="1" t="s">
        <v>93</v>
      </c>
      <c r="AB60" s="1" t="s">
        <v>93</v>
      </c>
      <c r="AC60" s="1" t="s">
        <v>3787</v>
      </c>
    </row>
    <row r="61" spans="1:29" ht="25.5" x14ac:dyDescent="0.2">
      <c r="A61" s="1">
        <v>203</v>
      </c>
      <c r="B61" s="1" t="s">
        <v>1532</v>
      </c>
      <c r="C61" s="1">
        <v>261047</v>
      </c>
      <c r="D61" s="1" t="s">
        <v>1449</v>
      </c>
      <c r="E61" s="1" t="s">
        <v>1440</v>
      </c>
      <c r="F61" s="1" t="s">
        <v>3094</v>
      </c>
      <c r="G61" s="1">
        <v>40</v>
      </c>
      <c r="H61" s="1" t="s">
        <v>1480</v>
      </c>
      <c r="I61" s="1" t="s">
        <v>1479</v>
      </c>
      <c r="J61" s="1">
        <v>8</v>
      </c>
      <c r="K61" s="1" t="s">
        <v>1480</v>
      </c>
      <c r="L61" s="1" t="s">
        <v>1479</v>
      </c>
      <c r="M61" s="1">
        <v>8</v>
      </c>
      <c r="N61" s="1" t="s">
        <v>1480</v>
      </c>
      <c r="O61" s="1" t="s">
        <v>1479</v>
      </c>
      <c r="P61" s="1">
        <v>8</v>
      </c>
      <c r="Q61" s="1" t="s">
        <v>1480</v>
      </c>
      <c r="R61" s="1" t="s">
        <v>1479</v>
      </c>
      <c r="S61" s="1">
        <v>8</v>
      </c>
      <c r="T61" s="1" t="s">
        <v>1480</v>
      </c>
      <c r="U61" s="1" t="s">
        <v>1479</v>
      </c>
      <c r="V61" s="1">
        <v>8</v>
      </c>
      <c r="W61" s="1" t="s">
        <v>93</v>
      </c>
      <c r="X61" s="1" t="s">
        <v>93</v>
      </c>
      <c r="Y61" s="1" t="s">
        <v>93</v>
      </c>
      <c r="Z61" s="1" t="s">
        <v>93</v>
      </c>
      <c r="AA61" s="1" t="s">
        <v>93</v>
      </c>
      <c r="AB61" s="1" t="s">
        <v>93</v>
      </c>
      <c r="AC61" s="1" t="s">
        <v>3787</v>
      </c>
    </row>
    <row r="62" spans="1:29" ht="25.5" x14ac:dyDescent="0.2">
      <c r="A62" s="1">
        <v>203</v>
      </c>
      <c r="B62" s="1" t="s">
        <v>3000</v>
      </c>
      <c r="C62" s="1">
        <v>262918</v>
      </c>
      <c r="D62" s="1" t="s">
        <v>1453</v>
      </c>
      <c r="E62" s="1" t="s">
        <v>1456</v>
      </c>
      <c r="F62" s="1" t="s">
        <v>3787</v>
      </c>
      <c r="G62" s="1">
        <v>40</v>
      </c>
      <c r="H62" s="1" t="s">
        <v>93</v>
      </c>
      <c r="I62" s="1" t="s">
        <v>93</v>
      </c>
      <c r="J62" s="1" t="s">
        <v>93</v>
      </c>
      <c r="K62" s="1" t="s">
        <v>1454</v>
      </c>
      <c r="L62" s="1" t="s">
        <v>1444</v>
      </c>
      <c r="M62" s="1">
        <v>10</v>
      </c>
      <c r="N62" s="1" t="s">
        <v>1454</v>
      </c>
      <c r="O62" s="1" t="s">
        <v>1444</v>
      </c>
      <c r="P62" s="1">
        <v>10</v>
      </c>
      <c r="Q62" s="1" t="s">
        <v>1454</v>
      </c>
      <c r="R62" s="1" t="s">
        <v>1444</v>
      </c>
      <c r="S62" s="1">
        <v>10</v>
      </c>
      <c r="T62" s="1" t="s">
        <v>1454</v>
      </c>
      <c r="U62" s="1" t="s">
        <v>1444</v>
      </c>
      <c r="V62" s="1">
        <v>10</v>
      </c>
      <c r="W62" s="1" t="s">
        <v>93</v>
      </c>
      <c r="X62" s="1" t="s">
        <v>93</v>
      </c>
      <c r="Y62" s="1" t="s">
        <v>93</v>
      </c>
      <c r="Z62" s="1" t="s">
        <v>93</v>
      </c>
      <c r="AA62" s="1" t="s">
        <v>93</v>
      </c>
      <c r="AB62" s="1" t="s">
        <v>93</v>
      </c>
      <c r="AC62" s="1" t="s">
        <v>3787</v>
      </c>
    </row>
    <row r="63" spans="1:29" ht="25.5" x14ac:dyDescent="0.2">
      <c r="A63" s="1">
        <v>203</v>
      </c>
      <c r="B63" s="1" t="s">
        <v>3507</v>
      </c>
      <c r="C63" s="1">
        <v>263244</v>
      </c>
      <c r="D63" s="1" t="s">
        <v>1458</v>
      </c>
      <c r="E63" s="1" t="s">
        <v>1456</v>
      </c>
      <c r="F63" s="1" t="s">
        <v>93</v>
      </c>
      <c r="G63" s="1">
        <v>0</v>
      </c>
      <c r="H63" s="1" t="s">
        <v>93</v>
      </c>
      <c r="I63" s="1" t="s">
        <v>93</v>
      </c>
      <c r="J63" s="1" t="s">
        <v>93</v>
      </c>
      <c r="K63" s="1" t="s">
        <v>93</v>
      </c>
      <c r="L63" s="1" t="s">
        <v>93</v>
      </c>
      <c r="M63" s="1" t="s">
        <v>93</v>
      </c>
      <c r="N63" s="1" t="s">
        <v>93</v>
      </c>
      <c r="O63" s="1" t="s">
        <v>93</v>
      </c>
      <c r="P63" s="1" t="s">
        <v>93</v>
      </c>
      <c r="Q63" s="1" t="s">
        <v>93</v>
      </c>
      <c r="R63" s="1" t="s">
        <v>93</v>
      </c>
      <c r="S63" s="1" t="s">
        <v>93</v>
      </c>
      <c r="T63" s="1" t="s">
        <v>93</v>
      </c>
      <c r="U63" s="1" t="s">
        <v>93</v>
      </c>
      <c r="V63" s="1" t="s">
        <v>93</v>
      </c>
      <c r="W63" s="1" t="s">
        <v>93</v>
      </c>
      <c r="X63" s="1" t="s">
        <v>93</v>
      </c>
      <c r="Y63" s="1" t="s">
        <v>93</v>
      </c>
      <c r="Z63" s="1" t="s">
        <v>93</v>
      </c>
      <c r="AA63" s="1" t="s">
        <v>93</v>
      </c>
      <c r="AB63" s="1" t="s">
        <v>93</v>
      </c>
      <c r="AC63" s="1" t="s">
        <v>3787</v>
      </c>
    </row>
    <row r="64" spans="1:29" ht="38.25" x14ac:dyDescent="0.2">
      <c r="A64" s="1">
        <v>203</v>
      </c>
      <c r="B64" s="1" t="s">
        <v>3001</v>
      </c>
      <c r="C64" s="1">
        <v>262878</v>
      </c>
      <c r="D64" s="1" t="s">
        <v>1453</v>
      </c>
      <c r="E64" s="1" t="s">
        <v>1440</v>
      </c>
      <c r="F64" s="1" t="s">
        <v>3558</v>
      </c>
      <c r="G64" s="1">
        <v>40</v>
      </c>
      <c r="H64" s="1" t="s">
        <v>1454</v>
      </c>
      <c r="I64" s="1" t="s">
        <v>1474</v>
      </c>
      <c r="J64" s="1">
        <v>8</v>
      </c>
      <c r="K64" s="1" t="s">
        <v>1454</v>
      </c>
      <c r="L64" s="1" t="s">
        <v>1474</v>
      </c>
      <c r="M64" s="1">
        <v>8</v>
      </c>
      <c r="N64" s="1" t="s">
        <v>1454</v>
      </c>
      <c r="O64" s="1" t="s">
        <v>1474</v>
      </c>
      <c r="P64" s="1">
        <v>8</v>
      </c>
      <c r="Q64" s="1" t="s">
        <v>1454</v>
      </c>
      <c r="R64" s="1" t="s">
        <v>1474</v>
      </c>
      <c r="S64" s="1">
        <v>8</v>
      </c>
      <c r="T64" s="1" t="s">
        <v>1454</v>
      </c>
      <c r="U64" s="1" t="s">
        <v>1474</v>
      </c>
      <c r="V64" s="1">
        <v>8</v>
      </c>
      <c r="W64" s="1" t="s">
        <v>93</v>
      </c>
      <c r="X64" s="1" t="s">
        <v>93</v>
      </c>
      <c r="Y64" s="1" t="s">
        <v>93</v>
      </c>
      <c r="Z64" s="1" t="s">
        <v>93</v>
      </c>
      <c r="AA64" s="1" t="s">
        <v>93</v>
      </c>
      <c r="AB64" s="1" t="s">
        <v>93</v>
      </c>
      <c r="AC64" s="1" t="s">
        <v>3787</v>
      </c>
    </row>
    <row r="65" spans="1:29" ht="25.5" x14ac:dyDescent="0.2">
      <c r="A65" s="1">
        <v>203</v>
      </c>
      <c r="B65" s="1" t="s">
        <v>1533</v>
      </c>
      <c r="C65" s="1">
        <v>261049</v>
      </c>
      <c r="D65" s="1" t="s">
        <v>1522</v>
      </c>
      <c r="E65" s="1" t="s">
        <v>1440</v>
      </c>
      <c r="F65" s="1" t="s">
        <v>3159</v>
      </c>
      <c r="G65" s="1">
        <v>40</v>
      </c>
      <c r="H65" s="1" t="s">
        <v>1454</v>
      </c>
      <c r="I65" s="1" t="s">
        <v>1474</v>
      </c>
      <c r="J65" s="1">
        <v>8</v>
      </c>
      <c r="K65" s="1" t="s">
        <v>1454</v>
      </c>
      <c r="L65" s="1" t="s">
        <v>1474</v>
      </c>
      <c r="M65" s="1">
        <v>8</v>
      </c>
      <c r="N65" s="1" t="s">
        <v>1454</v>
      </c>
      <c r="O65" s="1" t="s">
        <v>1474</v>
      </c>
      <c r="P65" s="1">
        <v>8</v>
      </c>
      <c r="Q65" s="1" t="s">
        <v>1454</v>
      </c>
      <c r="R65" s="1" t="s">
        <v>1474</v>
      </c>
      <c r="S65" s="1">
        <v>8</v>
      </c>
      <c r="T65" s="1" t="s">
        <v>1454</v>
      </c>
      <c r="U65" s="1" t="s">
        <v>1474</v>
      </c>
      <c r="V65" s="1">
        <v>8</v>
      </c>
      <c r="W65" s="1" t="s">
        <v>93</v>
      </c>
      <c r="X65" s="1" t="s">
        <v>93</v>
      </c>
      <c r="Y65" s="1" t="s">
        <v>93</v>
      </c>
      <c r="Z65" s="1" t="s">
        <v>93</v>
      </c>
      <c r="AA65" s="1" t="s">
        <v>93</v>
      </c>
      <c r="AB65" s="1" t="s">
        <v>93</v>
      </c>
      <c r="AC65" s="1" t="s">
        <v>3787</v>
      </c>
    </row>
    <row r="66" spans="1:29" ht="25.5" x14ac:dyDescent="0.2">
      <c r="A66" s="1">
        <v>203</v>
      </c>
      <c r="B66" s="1" t="s">
        <v>1534</v>
      </c>
      <c r="C66" s="1">
        <v>220245</v>
      </c>
      <c r="D66" s="1" t="s">
        <v>1458</v>
      </c>
      <c r="E66" s="1" t="s">
        <v>1456</v>
      </c>
      <c r="F66" s="1" t="s">
        <v>3787</v>
      </c>
      <c r="G66" s="1">
        <v>40</v>
      </c>
      <c r="H66" s="1" t="s">
        <v>93</v>
      </c>
      <c r="I66" s="1" t="s">
        <v>93</v>
      </c>
      <c r="J66" s="1" t="s">
        <v>93</v>
      </c>
      <c r="K66" s="1" t="s">
        <v>1480</v>
      </c>
      <c r="L66" s="1" t="s">
        <v>1489</v>
      </c>
      <c r="M66" s="1">
        <v>10</v>
      </c>
      <c r="N66" s="1" t="s">
        <v>1480</v>
      </c>
      <c r="O66" s="1" t="s">
        <v>1489</v>
      </c>
      <c r="P66" s="1">
        <v>10</v>
      </c>
      <c r="Q66" s="1" t="s">
        <v>1480</v>
      </c>
      <c r="R66" s="1" t="s">
        <v>1489</v>
      </c>
      <c r="S66" s="1">
        <v>10</v>
      </c>
      <c r="T66" s="1" t="s">
        <v>1480</v>
      </c>
      <c r="U66" s="1" t="s">
        <v>1489</v>
      </c>
      <c r="V66" s="1">
        <v>10</v>
      </c>
      <c r="W66" s="1" t="s">
        <v>93</v>
      </c>
      <c r="X66" s="1" t="s">
        <v>93</v>
      </c>
      <c r="Y66" s="1" t="s">
        <v>93</v>
      </c>
      <c r="Z66" s="1" t="s">
        <v>93</v>
      </c>
      <c r="AA66" s="1" t="s">
        <v>93</v>
      </c>
      <c r="AB66" s="1" t="s">
        <v>93</v>
      </c>
      <c r="AC66" s="1" t="s">
        <v>3787</v>
      </c>
    </row>
    <row r="67" spans="1:29" ht="25.5" x14ac:dyDescent="0.2">
      <c r="A67" s="1">
        <v>206</v>
      </c>
      <c r="B67" s="1" t="s">
        <v>1536</v>
      </c>
      <c r="C67" s="1">
        <v>242812</v>
      </c>
      <c r="D67" s="1" t="s">
        <v>1537</v>
      </c>
      <c r="E67" s="1" t="s">
        <v>1440</v>
      </c>
      <c r="F67" s="1" t="s">
        <v>637</v>
      </c>
      <c r="G67" s="1">
        <v>40</v>
      </c>
      <c r="H67" s="1" t="s">
        <v>1443</v>
      </c>
      <c r="I67" s="1" t="s">
        <v>1444</v>
      </c>
      <c r="J67" s="1">
        <v>8</v>
      </c>
      <c r="K67" s="1" t="s">
        <v>1443</v>
      </c>
      <c r="L67" s="1" t="s">
        <v>1444</v>
      </c>
      <c r="M67" s="1">
        <v>8</v>
      </c>
      <c r="N67" s="1" t="s">
        <v>1443</v>
      </c>
      <c r="O67" s="1" t="s">
        <v>1444</v>
      </c>
      <c r="P67" s="1">
        <v>8</v>
      </c>
      <c r="Q67" s="1" t="s">
        <v>1443</v>
      </c>
      <c r="R67" s="1" t="s">
        <v>1444</v>
      </c>
      <c r="S67" s="1">
        <v>8</v>
      </c>
      <c r="T67" s="1" t="s">
        <v>1443</v>
      </c>
      <c r="U67" s="1" t="s">
        <v>1444</v>
      </c>
      <c r="V67" s="1">
        <v>8</v>
      </c>
      <c r="W67" s="1" t="s">
        <v>93</v>
      </c>
      <c r="X67" s="1" t="s">
        <v>93</v>
      </c>
      <c r="Y67" s="1" t="s">
        <v>93</v>
      </c>
      <c r="Z67" s="1" t="s">
        <v>93</v>
      </c>
      <c r="AA67" s="1" t="s">
        <v>93</v>
      </c>
      <c r="AB67" s="1" t="s">
        <v>93</v>
      </c>
      <c r="AC67" s="1" t="s">
        <v>3787</v>
      </c>
    </row>
    <row r="68" spans="1:29" ht="25.5" x14ac:dyDescent="0.2">
      <c r="A68" s="1">
        <v>206</v>
      </c>
      <c r="B68" s="1" t="s">
        <v>1539</v>
      </c>
      <c r="C68" s="1">
        <v>256929</v>
      </c>
      <c r="D68" s="1" t="s">
        <v>733</v>
      </c>
      <c r="E68" s="1" t="s">
        <v>1440</v>
      </c>
      <c r="F68" s="1" t="s">
        <v>1040</v>
      </c>
      <c r="G68" s="1">
        <v>40</v>
      </c>
      <c r="H68" s="1" t="s">
        <v>1443</v>
      </c>
      <c r="I68" s="1" t="s">
        <v>1444</v>
      </c>
      <c r="J68" s="1">
        <v>8</v>
      </c>
      <c r="K68" s="1" t="s">
        <v>1443</v>
      </c>
      <c r="L68" s="1" t="s">
        <v>1444</v>
      </c>
      <c r="M68" s="1">
        <v>8</v>
      </c>
      <c r="N68" s="1" t="s">
        <v>1443</v>
      </c>
      <c r="O68" s="1" t="s">
        <v>1444</v>
      </c>
      <c r="P68" s="1">
        <v>8</v>
      </c>
      <c r="Q68" s="1" t="s">
        <v>1443</v>
      </c>
      <c r="R68" s="1" t="s">
        <v>1444</v>
      </c>
      <c r="S68" s="1">
        <v>8</v>
      </c>
      <c r="T68" s="1" t="s">
        <v>1443</v>
      </c>
      <c r="U68" s="1" t="s">
        <v>1444</v>
      </c>
      <c r="V68" s="1">
        <v>8</v>
      </c>
      <c r="W68" s="1" t="s">
        <v>93</v>
      </c>
      <c r="X68" s="1" t="s">
        <v>93</v>
      </c>
      <c r="Y68" s="1" t="s">
        <v>93</v>
      </c>
      <c r="Z68" s="1" t="s">
        <v>93</v>
      </c>
      <c r="AA68" s="1" t="s">
        <v>93</v>
      </c>
      <c r="AB68" s="1" t="s">
        <v>93</v>
      </c>
      <c r="AC68" s="1" t="s">
        <v>3787</v>
      </c>
    </row>
    <row r="69" spans="1:29" ht="38.25" x14ac:dyDescent="0.2">
      <c r="A69" s="1">
        <v>206</v>
      </c>
      <c r="B69" s="1" t="s">
        <v>1540</v>
      </c>
      <c r="C69" s="1">
        <v>253343</v>
      </c>
      <c r="D69" s="1" t="s">
        <v>594</v>
      </c>
      <c r="E69" s="1" t="s">
        <v>1440</v>
      </c>
      <c r="F69" s="1" t="s">
        <v>2738</v>
      </c>
      <c r="G69" s="1">
        <v>40</v>
      </c>
      <c r="H69" s="1" t="s">
        <v>1443</v>
      </c>
      <c r="I69" s="1" t="s">
        <v>1444</v>
      </c>
      <c r="J69" s="1">
        <v>8</v>
      </c>
      <c r="K69" s="1" t="s">
        <v>1443</v>
      </c>
      <c r="L69" s="1" t="s">
        <v>1444</v>
      </c>
      <c r="M69" s="1">
        <v>8</v>
      </c>
      <c r="N69" s="1" t="s">
        <v>1443</v>
      </c>
      <c r="O69" s="1" t="s">
        <v>1444</v>
      </c>
      <c r="P69" s="1">
        <v>8</v>
      </c>
      <c r="Q69" s="1" t="s">
        <v>1443</v>
      </c>
      <c r="R69" s="1" t="s">
        <v>1444</v>
      </c>
      <c r="S69" s="1">
        <v>8</v>
      </c>
      <c r="T69" s="1" t="s">
        <v>1443</v>
      </c>
      <c r="U69" s="1" t="s">
        <v>1444</v>
      </c>
      <c r="V69" s="1">
        <v>8</v>
      </c>
      <c r="W69" s="1" t="s">
        <v>93</v>
      </c>
      <c r="X69" s="1" t="s">
        <v>93</v>
      </c>
      <c r="Y69" s="1" t="s">
        <v>93</v>
      </c>
      <c r="Z69" s="1" t="s">
        <v>93</v>
      </c>
      <c r="AA69" s="1" t="s">
        <v>93</v>
      </c>
      <c r="AB69" s="1" t="s">
        <v>93</v>
      </c>
      <c r="AC69" s="1" t="s">
        <v>3787</v>
      </c>
    </row>
    <row r="70" spans="1:29" ht="38.25" x14ac:dyDescent="0.2">
      <c r="A70" s="1">
        <v>206</v>
      </c>
      <c r="B70" s="1" t="s">
        <v>1541</v>
      </c>
      <c r="C70" s="1">
        <v>262274</v>
      </c>
      <c r="D70" s="1" t="s">
        <v>594</v>
      </c>
      <c r="E70" s="1" t="s">
        <v>1440</v>
      </c>
      <c r="F70" s="1" t="s">
        <v>2738</v>
      </c>
      <c r="G70" s="1">
        <v>40</v>
      </c>
      <c r="H70" s="1" t="s">
        <v>1480</v>
      </c>
      <c r="I70" s="1" t="s">
        <v>1479</v>
      </c>
      <c r="J70" s="1">
        <v>8</v>
      </c>
      <c r="K70" s="1" t="s">
        <v>1480</v>
      </c>
      <c r="L70" s="1" t="s">
        <v>1479</v>
      </c>
      <c r="M70" s="1">
        <v>8</v>
      </c>
      <c r="N70" s="1" t="s">
        <v>1480</v>
      </c>
      <c r="O70" s="1" t="s">
        <v>1479</v>
      </c>
      <c r="P70" s="1">
        <v>8</v>
      </c>
      <c r="Q70" s="1" t="s">
        <v>1480</v>
      </c>
      <c r="R70" s="1" t="s">
        <v>1479</v>
      </c>
      <c r="S70" s="1">
        <v>8</v>
      </c>
      <c r="T70" s="1" t="s">
        <v>1480</v>
      </c>
      <c r="U70" s="1" t="s">
        <v>1479</v>
      </c>
      <c r="V70" s="1">
        <v>8</v>
      </c>
      <c r="W70" s="1" t="s">
        <v>93</v>
      </c>
      <c r="X70" s="1" t="s">
        <v>93</v>
      </c>
      <c r="Y70" s="1" t="s">
        <v>93</v>
      </c>
      <c r="Z70" s="1" t="s">
        <v>93</v>
      </c>
      <c r="AA70" s="1" t="s">
        <v>93</v>
      </c>
      <c r="AB70" s="1" t="s">
        <v>93</v>
      </c>
      <c r="AC70" s="1" t="s">
        <v>3787</v>
      </c>
    </row>
    <row r="71" spans="1:29" ht="25.5" x14ac:dyDescent="0.2">
      <c r="A71" s="1">
        <v>206</v>
      </c>
      <c r="B71" s="1" t="s">
        <v>1542</v>
      </c>
      <c r="C71" s="1">
        <v>67058</v>
      </c>
      <c r="D71" s="1" t="s">
        <v>518</v>
      </c>
      <c r="E71" s="1" t="s">
        <v>1440</v>
      </c>
      <c r="F71" s="1" t="s">
        <v>1543</v>
      </c>
      <c r="G71" s="1">
        <v>0</v>
      </c>
      <c r="H71" s="1" t="s">
        <v>93</v>
      </c>
      <c r="I71" s="1" t="s">
        <v>93</v>
      </c>
      <c r="J71" s="1" t="s">
        <v>93</v>
      </c>
      <c r="K71" s="1" t="s">
        <v>93</v>
      </c>
      <c r="L71" s="1" t="s">
        <v>93</v>
      </c>
      <c r="M71" s="1" t="s">
        <v>93</v>
      </c>
      <c r="N71" s="1" t="s">
        <v>93</v>
      </c>
      <c r="O71" s="1" t="s">
        <v>93</v>
      </c>
      <c r="P71" s="1" t="s">
        <v>93</v>
      </c>
      <c r="Q71" s="1" t="s">
        <v>93</v>
      </c>
      <c r="R71" s="1" t="s">
        <v>93</v>
      </c>
      <c r="S71" s="1" t="s">
        <v>93</v>
      </c>
      <c r="T71" s="1" t="s">
        <v>93</v>
      </c>
      <c r="U71" s="1" t="s">
        <v>93</v>
      </c>
      <c r="V71" s="1" t="s">
        <v>93</v>
      </c>
      <c r="W71" s="1" t="s">
        <v>93</v>
      </c>
      <c r="X71" s="1" t="s">
        <v>93</v>
      </c>
      <c r="Y71" s="1" t="s">
        <v>93</v>
      </c>
      <c r="Z71" s="1" t="s">
        <v>93</v>
      </c>
      <c r="AA71" s="1" t="s">
        <v>93</v>
      </c>
      <c r="AB71" s="1" t="s">
        <v>93</v>
      </c>
      <c r="AC71" s="1" t="s">
        <v>3787</v>
      </c>
    </row>
    <row r="72" spans="1:29" ht="25.5" x14ac:dyDescent="0.2">
      <c r="A72" s="1">
        <v>206</v>
      </c>
      <c r="B72" s="1" t="s">
        <v>1544</v>
      </c>
      <c r="C72" s="1">
        <v>227002</v>
      </c>
      <c r="D72" s="1" t="s">
        <v>22</v>
      </c>
      <c r="E72" s="1" t="s">
        <v>1440</v>
      </c>
      <c r="F72" s="1" t="s">
        <v>1997</v>
      </c>
      <c r="G72" s="1">
        <v>40</v>
      </c>
      <c r="H72" s="1" t="s">
        <v>1480</v>
      </c>
      <c r="I72" s="1" t="s">
        <v>1479</v>
      </c>
      <c r="J72" s="1">
        <v>8</v>
      </c>
      <c r="K72" s="1" t="s">
        <v>1480</v>
      </c>
      <c r="L72" s="1" t="s">
        <v>1479</v>
      </c>
      <c r="M72" s="1">
        <v>8</v>
      </c>
      <c r="N72" s="1" t="s">
        <v>1480</v>
      </c>
      <c r="O72" s="1" t="s">
        <v>1479</v>
      </c>
      <c r="P72" s="1">
        <v>8</v>
      </c>
      <c r="Q72" s="1" t="s">
        <v>1480</v>
      </c>
      <c r="R72" s="1" t="s">
        <v>1479</v>
      </c>
      <c r="S72" s="1">
        <v>8</v>
      </c>
      <c r="T72" s="1" t="s">
        <v>1480</v>
      </c>
      <c r="U72" s="1" t="s">
        <v>1479</v>
      </c>
      <c r="V72" s="1">
        <v>8</v>
      </c>
      <c r="W72" s="1" t="s">
        <v>93</v>
      </c>
      <c r="X72" s="1" t="s">
        <v>93</v>
      </c>
      <c r="Y72" s="1" t="s">
        <v>93</v>
      </c>
      <c r="Z72" s="1" t="s">
        <v>93</v>
      </c>
      <c r="AA72" s="1" t="s">
        <v>93</v>
      </c>
      <c r="AB72" s="1" t="s">
        <v>93</v>
      </c>
      <c r="AC72" s="1" t="s">
        <v>3787</v>
      </c>
    </row>
    <row r="73" spans="1:29" ht="25.5" x14ac:dyDescent="0.2">
      <c r="A73" s="1">
        <v>206</v>
      </c>
      <c r="B73" s="1" t="s">
        <v>1546</v>
      </c>
      <c r="C73" s="1">
        <v>256197</v>
      </c>
      <c r="D73" s="1" t="s">
        <v>1537</v>
      </c>
      <c r="E73" s="1" t="s">
        <v>1440</v>
      </c>
      <c r="F73" s="1" t="s">
        <v>1497</v>
      </c>
      <c r="G73" s="1">
        <v>40</v>
      </c>
      <c r="H73" s="1" t="s">
        <v>1443</v>
      </c>
      <c r="I73" s="1" t="s">
        <v>1447</v>
      </c>
      <c r="J73" s="1">
        <v>8</v>
      </c>
      <c r="K73" s="1" t="s">
        <v>1443</v>
      </c>
      <c r="L73" s="1" t="s">
        <v>1447</v>
      </c>
      <c r="M73" s="1">
        <v>8</v>
      </c>
      <c r="N73" s="1" t="s">
        <v>1443</v>
      </c>
      <c r="O73" s="1" t="s">
        <v>1447</v>
      </c>
      <c r="P73" s="1">
        <v>8</v>
      </c>
      <c r="Q73" s="1" t="s">
        <v>1443</v>
      </c>
      <c r="R73" s="1" t="s">
        <v>1447</v>
      </c>
      <c r="S73" s="1">
        <v>8</v>
      </c>
      <c r="T73" s="1" t="s">
        <v>1443</v>
      </c>
      <c r="U73" s="1" t="s">
        <v>1447</v>
      </c>
      <c r="V73" s="1">
        <v>8</v>
      </c>
      <c r="W73" s="1" t="s">
        <v>93</v>
      </c>
      <c r="X73" s="1" t="s">
        <v>93</v>
      </c>
      <c r="Y73" s="1" t="s">
        <v>93</v>
      </c>
      <c r="Z73" s="1" t="s">
        <v>93</v>
      </c>
      <c r="AA73" s="1" t="s">
        <v>93</v>
      </c>
      <c r="AB73" s="1" t="s">
        <v>93</v>
      </c>
      <c r="AC73" s="1" t="s">
        <v>3787</v>
      </c>
    </row>
    <row r="74" spans="1:29" ht="25.5" x14ac:dyDescent="0.2">
      <c r="A74" s="1">
        <v>206</v>
      </c>
      <c r="B74" s="1" t="s">
        <v>1547</v>
      </c>
      <c r="C74" s="1">
        <v>240389</v>
      </c>
      <c r="D74" s="1" t="s">
        <v>1032</v>
      </c>
      <c r="E74" s="1" t="s">
        <v>1440</v>
      </c>
      <c r="F74" s="1" t="s">
        <v>1140</v>
      </c>
      <c r="G74" s="1">
        <v>40</v>
      </c>
      <c r="H74" s="1" t="s">
        <v>1480</v>
      </c>
      <c r="I74" s="1" t="s">
        <v>1479</v>
      </c>
      <c r="J74" s="1">
        <v>8</v>
      </c>
      <c r="K74" s="1" t="s">
        <v>1480</v>
      </c>
      <c r="L74" s="1" t="s">
        <v>1479</v>
      </c>
      <c r="M74" s="1">
        <v>8</v>
      </c>
      <c r="N74" s="1" t="s">
        <v>1480</v>
      </c>
      <c r="O74" s="1" t="s">
        <v>1479</v>
      </c>
      <c r="P74" s="1">
        <v>8</v>
      </c>
      <c r="Q74" s="1" t="s">
        <v>1480</v>
      </c>
      <c r="R74" s="1" t="s">
        <v>1479</v>
      </c>
      <c r="S74" s="1">
        <v>8</v>
      </c>
      <c r="T74" s="1" t="s">
        <v>1480</v>
      </c>
      <c r="U74" s="1" t="s">
        <v>1479</v>
      </c>
      <c r="V74" s="1">
        <v>8</v>
      </c>
      <c r="W74" s="1" t="s">
        <v>93</v>
      </c>
      <c r="X74" s="1" t="s">
        <v>93</v>
      </c>
      <c r="Y74" s="1" t="s">
        <v>93</v>
      </c>
      <c r="Z74" s="1" t="s">
        <v>93</v>
      </c>
      <c r="AA74" s="1" t="s">
        <v>93</v>
      </c>
      <c r="AB74" s="1" t="s">
        <v>93</v>
      </c>
      <c r="AC74" s="1" t="s">
        <v>3787</v>
      </c>
    </row>
    <row r="75" spans="1:29" ht="25.5" x14ac:dyDescent="0.2">
      <c r="A75" s="1">
        <v>206</v>
      </c>
      <c r="B75" s="1" t="s">
        <v>1548</v>
      </c>
      <c r="C75" s="1">
        <v>241530</v>
      </c>
      <c r="D75" s="1" t="s">
        <v>1537</v>
      </c>
      <c r="E75" s="1" t="s">
        <v>1440</v>
      </c>
      <c r="F75" s="1" t="s">
        <v>736</v>
      </c>
      <c r="G75" s="1">
        <v>40</v>
      </c>
      <c r="H75" s="1" t="s">
        <v>1480</v>
      </c>
      <c r="I75" s="1" t="s">
        <v>1479</v>
      </c>
      <c r="J75" s="1">
        <v>8</v>
      </c>
      <c r="K75" s="1" t="s">
        <v>1480</v>
      </c>
      <c r="L75" s="1" t="s">
        <v>1479</v>
      </c>
      <c r="M75" s="1">
        <v>8</v>
      </c>
      <c r="N75" s="1" t="s">
        <v>1480</v>
      </c>
      <c r="O75" s="1" t="s">
        <v>1479</v>
      </c>
      <c r="P75" s="1">
        <v>8</v>
      </c>
      <c r="Q75" s="1" t="s">
        <v>1443</v>
      </c>
      <c r="R75" s="1" t="s">
        <v>1479</v>
      </c>
      <c r="S75" s="1">
        <v>9</v>
      </c>
      <c r="T75" s="1" t="s">
        <v>1443</v>
      </c>
      <c r="U75" s="1" t="s">
        <v>1463</v>
      </c>
      <c r="V75" s="1">
        <v>7</v>
      </c>
      <c r="W75" s="1" t="s">
        <v>93</v>
      </c>
      <c r="X75" s="1" t="s">
        <v>93</v>
      </c>
      <c r="Y75" s="1" t="s">
        <v>93</v>
      </c>
      <c r="Z75" s="1" t="s">
        <v>93</v>
      </c>
      <c r="AA75" s="1" t="s">
        <v>93</v>
      </c>
      <c r="AB75" s="1" t="s">
        <v>93</v>
      </c>
      <c r="AC75" s="1" t="s">
        <v>3787</v>
      </c>
    </row>
    <row r="76" spans="1:29" ht="38.25" x14ac:dyDescent="0.2">
      <c r="A76" s="1">
        <v>206</v>
      </c>
      <c r="B76" s="1" t="s">
        <v>1549</v>
      </c>
      <c r="C76" s="1">
        <v>134438</v>
      </c>
      <c r="D76" s="1" t="s">
        <v>1537</v>
      </c>
      <c r="E76" s="1" t="s">
        <v>1440</v>
      </c>
      <c r="F76" s="1" t="s">
        <v>715</v>
      </c>
      <c r="G76" s="1">
        <v>40</v>
      </c>
      <c r="H76" s="1" t="s">
        <v>1443</v>
      </c>
      <c r="I76" s="1" t="s">
        <v>1444</v>
      </c>
      <c r="J76" s="1">
        <v>8</v>
      </c>
      <c r="K76" s="1" t="s">
        <v>1443</v>
      </c>
      <c r="L76" s="1" t="s">
        <v>1444</v>
      </c>
      <c r="M76" s="1">
        <v>8</v>
      </c>
      <c r="N76" s="1" t="s">
        <v>1443</v>
      </c>
      <c r="O76" s="1" t="s">
        <v>1444</v>
      </c>
      <c r="P76" s="1">
        <v>8</v>
      </c>
      <c r="Q76" s="1" t="s">
        <v>1443</v>
      </c>
      <c r="R76" s="1" t="s">
        <v>1444</v>
      </c>
      <c r="S76" s="1">
        <v>8</v>
      </c>
      <c r="T76" s="1" t="s">
        <v>1443</v>
      </c>
      <c r="U76" s="1" t="s">
        <v>1444</v>
      </c>
      <c r="V76" s="1">
        <v>8</v>
      </c>
      <c r="W76" s="1" t="s">
        <v>93</v>
      </c>
      <c r="X76" s="1" t="s">
        <v>93</v>
      </c>
      <c r="Y76" s="1" t="s">
        <v>93</v>
      </c>
      <c r="Z76" s="1" t="s">
        <v>93</v>
      </c>
      <c r="AA76" s="1" t="s">
        <v>93</v>
      </c>
      <c r="AB76" s="1" t="s">
        <v>93</v>
      </c>
      <c r="AC76" s="1" t="s">
        <v>3787</v>
      </c>
    </row>
    <row r="77" spans="1:29" ht="25.5" x14ac:dyDescent="0.2">
      <c r="A77" s="1">
        <v>206</v>
      </c>
      <c r="B77" s="1" t="s">
        <v>1550</v>
      </c>
      <c r="C77" s="1">
        <v>127338</v>
      </c>
      <c r="D77" s="1" t="s">
        <v>22</v>
      </c>
      <c r="E77" s="1" t="s">
        <v>1440</v>
      </c>
      <c r="F77" s="1" t="s">
        <v>543</v>
      </c>
      <c r="G77" s="1">
        <v>40</v>
      </c>
      <c r="H77" s="1" t="s">
        <v>1538</v>
      </c>
      <c r="I77" s="1" t="s">
        <v>1551</v>
      </c>
      <c r="J77" s="1">
        <v>8</v>
      </c>
      <c r="K77" s="1" t="s">
        <v>1538</v>
      </c>
      <c r="L77" s="1" t="s">
        <v>1551</v>
      </c>
      <c r="M77" s="1">
        <v>8</v>
      </c>
      <c r="N77" s="1" t="s">
        <v>1538</v>
      </c>
      <c r="O77" s="1" t="s">
        <v>1551</v>
      </c>
      <c r="P77" s="1">
        <v>8</v>
      </c>
      <c r="Q77" s="1" t="s">
        <v>1538</v>
      </c>
      <c r="R77" s="1" t="s">
        <v>1551</v>
      </c>
      <c r="S77" s="1">
        <v>8</v>
      </c>
      <c r="T77" s="1" t="s">
        <v>1538</v>
      </c>
      <c r="U77" s="1" t="s">
        <v>1551</v>
      </c>
      <c r="V77" s="1">
        <v>8</v>
      </c>
      <c r="W77" s="1" t="s">
        <v>93</v>
      </c>
      <c r="X77" s="1" t="s">
        <v>93</v>
      </c>
      <c r="Y77" s="1" t="s">
        <v>93</v>
      </c>
      <c r="Z77" s="1" t="s">
        <v>93</v>
      </c>
      <c r="AA77" s="1" t="s">
        <v>93</v>
      </c>
      <c r="AB77" s="1" t="s">
        <v>93</v>
      </c>
      <c r="AC77" s="1" t="s">
        <v>3787</v>
      </c>
    </row>
    <row r="78" spans="1:29" ht="25.5" x14ac:dyDescent="0.2">
      <c r="A78" s="1">
        <v>206</v>
      </c>
      <c r="B78" s="1" t="s">
        <v>1552</v>
      </c>
      <c r="C78" s="1">
        <v>262290</v>
      </c>
      <c r="D78" s="1" t="s">
        <v>594</v>
      </c>
      <c r="E78" s="1" t="s">
        <v>1440</v>
      </c>
      <c r="F78" s="1" t="s">
        <v>2738</v>
      </c>
      <c r="G78" s="1">
        <v>40</v>
      </c>
      <c r="H78" s="1" t="s">
        <v>1443</v>
      </c>
      <c r="I78" s="1" t="s">
        <v>1444</v>
      </c>
      <c r="J78" s="1">
        <v>8</v>
      </c>
      <c r="K78" s="1" t="s">
        <v>1443</v>
      </c>
      <c r="L78" s="1" t="s">
        <v>1444</v>
      </c>
      <c r="M78" s="1">
        <v>8</v>
      </c>
      <c r="N78" s="1" t="s">
        <v>1443</v>
      </c>
      <c r="O78" s="1" t="s">
        <v>1444</v>
      </c>
      <c r="P78" s="1">
        <v>8</v>
      </c>
      <c r="Q78" s="1" t="s">
        <v>1443</v>
      </c>
      <c r="R78" s="1" t="s">
        <v>1444</v>
      </c>
      <c r="S78" s="1">
        <v>8</v>
      </c>
      <c r="T78" s="1" t="s">
        <v>1443</v>
      </c>
      <c r="U78" s="1" t="s">
        <v>1444</v>
      </c>
      <c r="V78" s="1">
        <v>8</v>
      </c>
      <c r="W78" s="1" t="s">
        <v>93</v>
      </c>
      <c r="X78" s="1" t="s">
        <v>93</v>
      </c>
      <c r="Y78" s="1" t="s">
        <v>93</v>
      </c>
      <c r="Z78" s="1" t="s">
        <v>93</v>
      </c>
      <c r="AA78" s="1" t="s">
        <v>93</v>
      </c>
      <c r="AB78" s="1" t="s">
        <v>93</v>
      </c>
      <c r="AC78" s="1" t="s">
        <v>3787</v>
      </c>
    </row>
    <row r="79" spans="1:29" ht="25.5" x14ac:dyDescent="0.2">
      <c r="A79" s="1">
        <v>206</v>
      </c>
      <c r="B79" s="1" t="s">
        <v>1553</v>
      </c>
      <c r="C79" s="1">
        <v>111099</v>
      </c>
      <c r="D79" s="1" t="s">
        <v>22</v>
      </c>
      <c r="E79" s="1" t="s">
        <v>1440</v>
      </c>
      <c r="F79" s="1" t="s">
        <v>1583</v>
      </c>
      <c r="G79" s="1">
        <v>40</v>
      </c>
      <c r="H79" s="1" t="s">
        <v>1538</v>
      </c>
      <c r="I79" s="1" t="s">
        <v>1447</v>
      </c>
      <c r="J79" s="1">
        <v>8</v>
      </c>
      <c r="K79" s="1" t="s">
        <v>1538</v>
      </c>
      <c r="L79" s="1" t="s">
        <v>1447</v>
      </c>
      <c r="M79" s="1">
        <v>8</v>
      </c>
      <c r="N79" s="1" t="s">
        <v>1538</v>
      </c>
      <c r="O79" s="1" t="s">
        <v>1447</v>
      </c>
      <c r="P79" s="1">
        <v>8</v>
      </c>
      <c r="Q79" s="1" t="s">
        <v>1538</v>
      </c>
      <c r="R79" s="1" t="s">
        <v>1447</v>
      </c>
      <c r="S79" s="1">
        <v>8</v>
      </c>
      <c r="T79" s="1" t="s">
        <v>1538</v>
      </c>
      <c r="U79" s="1" t="s">
        <v>1447</v>
      </c>
      <c r="V79" s="1">
        <v>8</v>
      </c>
      <c r="W79" s="1" t="s">
        <v>93</v>
      </c>
      <c r="X79" s="1" t="s">
        <v>93</v>
      </c>
      <c r="Y79" s="1" t="s">
        <v>93</v>
      </c>
      <c r="Z79" s="1" t="s">
        <v>93</v>
      </c>
      <c r="AA79" s="1" t="s">
        <v>93</v>
      </c>
      <c r="AB79" s="1" t="s">
        <v>93</v>
      </c>
      <c r="AC79" s="1" t="s">
        <v>3787</v>
      </c>
    </row>
    <row r="80" spans="1:29" ht="25.5" x14ac:dyDescent="0.2">
      <c r="A80" s="1">
        <v>206</v>
      </c>
      <c r="B80" s="1" t="s">
        <v>1554</v>
      </c>
      <c r="C80" s="1">
        <v>239726</v>
      </c>
      <c r="D80" s="1" t="s">
        <v>1555</v>
      </c>
      <c r="E80" s="1" t="s">
        <v>1440</v>
      </c>
      <c r="F80" s="1" t="s">
        <v>718</v>
      </c>
      <c r="G80" s="1">
        <v>40</v>
      </c>
      <c r="H80" s="1" t="s">
        <v>1443</v>
      </c>
      <c r="I80" s="1" t="s">
        <v>1444</v>
      </c>
      <c r="J80" s="1">
        <v>8</v>
      </c>
      <c r="K80" s="1" t="s">
        <v>1443</v>
      </c>
      <c r="L80" s="1" t="s">
        <v>1444</v>
      </c>
      <c r="M80" s="1">
        <v>8</v>
      </c>
      <c r="N80" s="1" t="s">
        <v>1443</v>
      </c>
      <c r="O80" s="1" t="s">
        <v>1444</v>
      </c>
      <c r="P80" s="1">
        <v>8</v>
      </c>
      <c r="Q80" s="1" t="s">
        <v>1443</v>
      </c>
      <c r="R80" s="1" t="s">
        <v>1444</v>
      </c>
      <c r="S80" s="1">
        <v>8</v>
      </c>
      <c r="T80" s="1" t="s">
        <v>1443</v>
      </c>
      <c r="U80" s="1" t="s">
        <v>1444</v>
      </c>
      <c r="V80" s="1">
        <v>8</v>
      </c>
      <c r="W80" s="1" t="s">
        <v>93</v>
      </c>
      <c r="X80" s="1" t="s">
        <v>93</v>
      </c>
      <c r="Y80" s="1" t="s">
        <v>93</v>
      </c>
      <c r="Z80" s="1" t="s">
        <v>93</v>
      </c>
      <c r="AA80" s="1" t="s">
        <v>93</v>
      </c>
      <c r="AB80" s="1" t="s">
        <v>93</v>
      </c>
      <c r="AC80" s="1" t="s">
        <v>3787</v>
      </c>
    </row>
    <row r="81" spans="1:29" ht="25.5" x14ac:dyDescent="0.2">
      <c r="A81" s="1">
        <v>206</v>
      </c>
      <c r="B81" s="1" t="s">
        <v>1556</v>
      </c>
      <c r="C81" s="1">
        <v>261979</v>
      </c>
      <c r="D81" s="1" t="s">
        <v>594</v>
      </c>
      <c r="E81" s="1" t="s">
        <v>1440</v>
      </c>
      <c r="F81" s="1" t="s">
        <v>1520</v>
      </c>
      <c r="G81" s="1">
        <v>40</v>
      </c>
      <c r="H81" s="1" t="s">
        <v>1443</v>
      </c>
      <c r="I81" s="1" t="s">
        <v>1444</v>
      </c>
      <c r="J81" s="1">
        <v>8</v>
      </c>
      <c r="K81" s="1" t="s">
        <v>1443</v>
      </c>
      <c r="L81" s="1" t="s">
        <v>1444</v>
      </c>
      <c r="M81" s="1">
        <v>8</v>
      </c>
      <c r="N81" s="1" t="s">
        <v>1443</v>
      </c>
      <c r="O81" s="1" t="s">
        <v>1444</v>
      </c>
      <c r="P81" s="1">
        <v>8</v>
      </c>
      <c r="Q81" s="1" t="s">
        <v>1443</v>
      </c>
      <c r="R81" s="1" t="s">
        <v>1444</v>
      </c>
      <c r="S81" s="1">
        <v>8</v>
      </c>
      <c r="T81" s="1" t="s">
        <v>1443</v>
      </c>
      <c r="U81" s="1" t="s">
        <v>1444</v>
      </c>
      <c r="V81" s="1">
        <v>8</v>
      </c>
      <c r="W81" s="1" t="s">
        <v>93</v>
      </c>
      <c r="X81" s="1" t="s">
        <v>93</v>
      </c>
      <c r="Y81" s="1" t="s">
        <v>93</v>
      </c>
      <c r="Z81" s="1" t="s">
        <v>93</v>
      </c>
      <c r="AA81" s="1" t="s">
        <v>93</v>
      </c>
      <c r="AB81" s="1" t="s">
        <v>93</v>
      </c>
      <c r="AC81" s="1" t="s">
        <v>3787</v>
      </c>
    </row>
    <row r="82" spans="1:29" ht="38.25" x14ac:dyDescent="0.2">
      <c r="A82" s="1">
        <v>206</v>
      </c>
      <c r="B82" s="1" t="s">
        <v>1557</v>
      </c>
      <c r="C82" s="1">
        <v>243054</v>
      </c>
      <c r="D82" s="1" t="s">
        <v>1537</v>
      </c>
      <c r="E82" s="1" t="s">
        <v>1440</v>
      </c>
      <c r="F82" s="1" t="s">
        <v>724</v>
      </c>
      <c r="G82" s="1">
        <v>40</v>
      </c>
      <c r="H82" s="1" t="s">
        <v>1443</v>
      </c>
      <c r="I82" s="1" t="s">
        <v>1444</v>
      </c>
      <c r="J82" s="1">
        <v>8</v>
      </c>
      <c r="K82" s="1" t="s">
        <v>1443</v>
      </c>
      <c r="L82" s="1" t="s">
        <v>1444</v>
      </c>
      <c r="M82" s="1">
        <v>8</v>
      </c>
      <c r="N82" s="1" t="s">
        <v>1443</v>
      </c>
      <c r="O82" s="1" t="s">
        <v>1444</v>
      </c>
      <c r="P82" s="1">
        <v>8</v>
      </c>
      <c r="Q82" s="1" t="s">
        <v>1443</v>
      </c>
      <c r="R82" s="1" t="s">
        <v>1444</v>
      </c>
      <c r="S82" s="1">
        <v>8</v>
      </c>
      <c r="T82" s="1" t="s">
        <v>1443</v>
      </c>
      <c r="U82" s="1" t="s">
        <v>1444</v>
      </c>
      <c r="V82" s="1">
        <v>8</v>
      </c>
      <c r="W82" s="1" t="s">
        <v>93</v>
      </c>
      <c r="X82" s="1" t="s">
        <v>93</v>
      </c>
      <c r="Y82" s="1" t="s">
        <v>93</v>
      </c>
      <c r="Z82" s="1" t="s">
        <v>93</v>
      </c>
      <c r="AA82" s="1" t="s">
        <v>93</v>
      </c>
      <c r="AB82" s="1" t="s">
        <v>93</v>
      </c>
      <c r="AC82" s="1" t="s">
        <v>3787</v>
      </c>
    </row>
    <row r="83" spans="1:29" ht="25.5" x14ac:dyDescent="0.2">
      <c r="A83" s="1">
        <v>206</v>
      </c>
      <c r="B83" s="1" t="s">
        <v>1558</v>
      </c>
      <c r="C83" s="1">
        <v>246912</v>
      </c>
      <c r="D83" s="1" t="s">
        <v>1555</v>
      </c>
      <c r="E83" s="1" t="s">
        <v>1440</v>
      </c>
      <c r="F83" s="1" t="s">
        <v>724</v>
      </c>
      <c r="G83" s="1">
        <v>40</v>
      </c>
      <c r="H83" s="1" t="s">
        <v>1480</v>
      </c>
      <c r="I83" s="1" t="s">
        <v>1479</v>
      </c>
      <c r="J83" s="1">
        <v>8</v>
      </c>
      <c r="K83" s="1" t="s">
        <v>1480</v>
      </c>
      <c r="L83" s="1" t="s">
        <v>1479</v>
      </c>
      <c r="M83" s="1">
        <v>8</v>
      </c>
      <c r="N83" s="1" t="s">
        <v>1480</v>
      </c>
      <c r="O83" s="1" t="s">
        <v>1479</v>
      </c>
      <c r="P83" s="1">
        <v>8</v>
      </c>
      <c r="Q83" s="1" t="s">
        <v>1480</v>
      </c>
      <c r="R83" s="1" t="s">
        <v>1479</v>
      </c>
      <c r="S83" s="1">
        <v>8</v>
      </c>
      <c r="T83" s="1" t="s">
        <v>1480</v>
      </c>
      <c r="U83" s="1" t="s">
        <v>1479</v>
      </c>
      <c r="V83" s="1">
        <v>8</v>
      </c>
      <c r="W83" s="1" t="s">
        <v>93</v>
      </c>
      <c r="X83" s="1" t="s">
        <v>93</v>
      </c>
      <c r="Y83" s="1" t="s">
        <v>93</v>
      </c>
      <c r="Z83" s="1" t="s">
        <v>93</v>
      </c>
      <c r="AA83" s="1" t="s">
        <v>93</v>
      </c>
      <c r="AB83" s="1" t="s">
        <v>93</v>
      </c>
      <c r="AC83" s="1" t="s">
        <v>3787</v>
      </c>
    </row>
    <row r="84" spans="1:29" ht="25.5" x14ac:dyDescent="0.2">
      <c r="A84" s="1">
        <v>206</v>
      </c>
      <c r="B84" s="1" t="s">
        <v>1559</v>
      </c>
      <c r="C84" s="1">
        <v>240380</v>
      </c>
      <c r="D84" s="1" t="s">
        <v>1032</v>
      </c>
      <c r="E84" s="1" t="s">
        <v>1440</v>
      </c>
      <c r="F84" s="1" t="s">
        <v>2738</v>
      </c>
      <c r="G84" s="1">
        <v>40</v>
      </c>
      <c r="H84" s="1" t="s">
        <v>1443</v>
      </c>
      <c r="I84" s="1" t="s">
        <v>1444</v>
      </c>
      <c r="J84" s="1">
        <v>8</v>
      </c>
      <c r="K84" s="1" t="s">
        <v>1443</v>
      </c>
      <c r="L84" s="1" t="s">
        <v>1444</v>
      </c>
      <c r="M84" s="1">
        <v>8</v>
      </c>
      <c r="N84" s="1" t="s">
        <v>1443</v>
      </c>
      <c r="O84" s="1" t="s">
        <v>1444</v>
      </c>
      <c r="P84" s="1">
        <v>8</v>
      </c>
      <c r="Q84" s="1" t="s">
        <v>1443</v>
      </c>
      <c r="R84" s="1" t="s">
        <v>1444</v>
      </c>
      <c r="S84" s="1">
        <v>8</v>
      </c>
      <c r="T84" s="1" t="s">
        <v>1443</v>
      </c>
      <c r="U84" s="1" t="s">
        <v>1444</v>
      </c>
      <c r="V84" s="1">
        <v>8</v>
      </c>
      <c r="W84" s="1" t="s">
        <v>93</v>
      </c>
      <c r="X84" s="1" t="s">
        <v>93</v>
      </c>
      <c r="Y84" s="1" t="s">
        <v>93</v>
      </c>
      <c r="Z84" s="1" t="s">
        <v>93</v>
      </c>
      <c r="AA84" s="1" t="s">
        <v>93</v>
      </c>
      <c r="AB84" s="1" t="s">
        <v>93</v>
      </c>
      <c r="AC84" s="1" t="s">
        <v>3787</v>
      </c>
    </row>
    <row r="85" spans="1:29" ht="25.5" x14ac:dyDescent="0.2">
      <c r="A85" s="1">
        <v>206</v>
      </c>
      <c r="B85" s="1" t="s">
        <v>1560</v>
      </c>
      <c r="C85" s="1">
        <v>261978</v>
      </c>
      <c r="D85" s="1" t="s">
        <v>594</v>
      </c>
      <c r="E85" s="1" t="s">
        <v>1440</v>
      </c>
      <c r="F85" s="1" t="s">
        <v>2738</v>
      </c>
      <c r="G85" s="1">
        <v>40</v>
      </c>
      <c r="H85" s="1" t="s">
        <v>1443</v>
      </c>
      <c r="I85" s="1" t="s">
        <v>1444</v>
      </c>
      <c r="J85" s="1">
        <v>8</v>
      </c>
      <c r="K85" s="1" t="s">
        <v>1443</v>
      </c>
      <c r="L85" s="1" t="s">
        <v>1444</v>
      </c>
      <c r="M85" s="1">
        <v>8</v>
      </c>
      <c r="N85" s="1" t="s">
        <v>1443</v>
      </c>
      <c r="O85" s="1" t="s">
        <v>1444</v>
      </c>
      <c r="P85" s="1">
        <v>8</v>
      </c>
      <c r="Q85" s="1" t="s">
        <v>1443</v>
      </c>
      <c r="R85" s="1" t="s">
        <v>1444</v>
      </c>
      <c r="S85" s="1">
        <v>8</v>
      </c>
      <c r="T85" s="1" t="s">
        <v>1443</v>
      </c>
      <c r="U85" s="1" t="s">
        <v>1444</v>
      </c>
      <c r="V85" s="1">
        <v>8</v>
      </c>
      <c r="W85" s="1" t="s">
        <v>93</v>
      </c>
      <c r="X85" s="1" t="s">
        <v>93</v>
      </c>
      <c r="Y85" s="1" t="s">
        <v>93</v>
      </c>
      <c r="Z85" s="1" t="s">
        <v>93</v>
      </c>
      <c r="AA85" s="1" t="s">
        <v>93</v>
      </c>
      <c r="AB85" s="1" t="s">
        <v>93</v>
      </c>
      <c r="AC85" s="1" t="s">
        <v>3787</v>
      </c>
    </row>
    <row r="86" spans="1:29" ht="25.5" x14ac:dyDescent="0.2">
      <c r="A86" s="1">
        <v>206</v>
      </c>
      <c r="B86" s="1" t="s">
        <v>1561</v>
      </c>
      <c r="C86" s="1">
        <v>262264</v>
      </c>
      <c r="D86" s="1" t="s">
        <v>594</v>
      </c>
      <c r="E86" s="1" t="s">
        <v>1440</v>
      </c>
      <c r="F86" s="1" t="s">
        <v>2738</v>
      </c>
      <c r="G86" s="1">
        <v>40</v>
      </c>
      <c r="H86" s="1" t="s">
        <v>1443</v>
      </c>
      <c r="I86" s="1" t="s">
        <v>1444</v>
      </c>
      <c r="J86" s="1">
        <v>8</v>
      </c>
      <c r="K86" s="1" t="s">
        <v>1443</v>
      </c>
      <c r="L86" s="1" t="s">
        <v>1444</v>
      </c>
      <c r="M86" s="1">
        <v>8</v>
      </c>
      <c r="N86" s="1" t="s">
        <v>1443</v>
      </c>
      <c r="O86" s="1" t="s">
        <v>1444</v>
      </c>
      <c r="P86" s="1">
        <v>8</v>
      </c>
      <c r="Q86" s="1" t="s">
        <v>1443</v>
      </c>
      <c r="R86" s="1" t="s">
        <v>1444</v>
      </c>
      <c r="S86" s="1">
        <v>8</v>
      </c>
      <c r="T86" s="1" t="s">
        <v>1443</v>
      </c>
      <c r="U86" s="1" t="s">
        <v>1444</v>
      </c>
      <c r="V86" s="1">
        <v>8</v>
      </c>
      <c r="W86" s="1" t="s">
        <v>93</v>
      </c>
      <c r="X86" s="1" t="s">
        <v>93</v>
      </c>
      <c r="Y86" s="1" t="s">
        <v>93</v>
      </c>
      <c r="Z86" s="1" t="s">
        <v>93</v>
      </c>
      <c r="AA86" s="1" t="s">
        <v>93</v>
      </c>
      <c r="AB86" s="1" t="s">
        <v>93</v>
      </c>
      <c r="AC86" s="1" t="s">
        <v>3787</v>
      </c>
    </row>
    <row r="87" spans="1:29" ht="25.5" x14ac:dyDescent="0.2">
      <c r="A87" s="1">
        <v>206</v>
      </c>
      <c r="B87" s="1" t="s">
        <v>1562</v>
      </c>
      <c r="C87" s="1">
        <v>252305</v>
      </c>
      <c r="D87" s="1" t="s">
        <v>1537</v>
      </c>
      <c r="E87" s="1" t="s">
        <v>1440</v>
      </c>
      <c r="F87" s="1" t="s">
        <v>1520</v>
      </c>
      <c r="G87" s="1">
        <v>40</v>
      </c>
      <c r="H87" s="1" t="s">
        <v>1480</v>
      </c>
      <c r="I87" s="1" t="s">
        <v>1479</v>
      </c>
      <c r="J87" s="1">
        <v>8</v>
      </c>
      <c r="K87" s="1" t="s">
        <v>1480</v>
      </c>
      <c r="L87" s="1" t="s">
        <v>1479</v>
      </c>
      <c r="M87" s="1">
        <v>8</v>
      </c>
      <c r="N87" s="1" t="s">
        <v>1480</v>
      </c>
      <c r="O87" s="1" t="s">
        <v>1479</v>
      </c>
      <c r="P87" s="1">
        <v>8</v>
      </c>
      <c r="Q87" s="1" t="s">
        <v>1480</v>
      </c>
      <c r="R87" s="1" t="s">
        <v>1479</v>
      </c>
      <c r="S87" s="1">
        <v>8</v>
      </c>
      <c r="T87" s="1" t="s">
        <v>1480</v>
      </c>
      <c r="U87" s="1" t="s">
        <v>1479</v>
      </c>
      <c r="V87" s="1">
        <v>8</v>
      </c>
      <c r="W87" s="1" t="s">
        <v>93</v>
      </c>
      <c r="X87" s="1" t="s">
        <v>93</v>
      </c>
      <c r="Y87" s="1" t="s">
        <v>93</v>
      </c>
      <c r="Z87" s="1" t="s">
        <v>93</v>
      </c>
      <c r="AA87" s="1" t="s">
        <v>93</v>
      </c>
      <c r="AB87" s="1" t="s">
        <v>93</v>
      </c>
      <c r="AC87" s="1" t="s">
        <v>3787</v>
      </c>
    </row>
    <row r="88" spans="1:29" ht="25.5" x14ac:dyDescent="0.2">
      <c r="A88" s="1">
        <v>206</v>
      </c>
      <c r="B88" s="1" t="s">
        <v>1563</v>
      </c>
      <c r="C88" s="1">
        <v>235529</v>
      </c>
      <c r="D88" s="1" t="s">
        <v>22</v>
      </c>
      <c r="E88" s="1" t="s">
        <v>1440</v>
      </c>
      <c r="F88" s="1" t="s">
        <v>516</v>
      </c>
      <c r="G88" s="1">
        <v>40</v>
      </c>
      <c r="H88" s="1" t="s">
        <v>1480</v>
      </c>
      <c r="I88" s="1" t="s">
        <v>1479</v>
      </c>
      <c r="J88" s="1">
        <v>8</v>
      </c>
      <c r="K88" s="1" t="s">
        <v>1480</v>
      </c>
      <c r="L88" s="1" t="s">
        <v>1479</v>
      </c>
      <c r="M88" s="1">
        <v>8</v>
      </c>
      <c r="N88" s="1" t="s">
        <v>1480</v>
      </c>
      <c r="O88" s="1" t="s">
        <v>1479</v>
      </c>
      <c r="P88" s="1">
        <v>8</v>
      </c>
      <c r="Q88" s="1" t="s">
        <v>1480</v>
      </c>
      <c r="R88" s="1" t="s">
        <v>1479</v>
      </c>
      <c r="S88" s="1">
        <v>8</v>
      </c>
      <c r="T88" s="1" t="s">
        <v>1480</v>
      </c>
      <c r="U88" s="1" t="s">
        <v>1479</v>
      </c>
      <c r="V88" s="1">
        <v>8</v>
      </c>
      <c r="W88" s="1" t="s">
        <v>93</v>
      </c>
      <c r="X88" s="1" t="s">
        <v>93</v>
      </c>
      <c r="Y88" s="1" t="s">
        <v>93</v>
      </c>
      <c r="Z88" s="1" t="s">
        <v>93</v>
      </c>
      <c r="AA88" s="1" t="s">
        <v>93</v>
      </c>
      <c r="AB88" s="1" t="s">
        <v>93</v>
      </c>
      <c r="AC88" s="1" t="s">
        <v>3787</v>
      </c>
    </row>
    <row r="89" spans="1:29" ht="25.5" x14ac:dyDescent="0.2">
      <c r="A89" s="1">
        <v>206</v>
      </c>
      <c r="B89" s="1" t="s">
        <v>1564</v>
      </c>
      <c r="C89" s="1">
        <v>159750</v>
      </c>
      <c r="D89" s="1" t="s">
        <v>631</v>
      </c>
      <c r="E89" s="1" t="s">
        <v>1440</v>
      </c>
      <c r="F89" s="1" t="s">
        <v>1040</v>
      </c>
      <c r="G89" s="1">
        <v>30</v>
      </c>
      <c r="H89" s="1" t="s">
        <v>1461</v>
      </c>
      <c r="I89" s="1" t="s">
        <v>1474</v>
      </c>
      <c r="J89" s="1">
        <v>7.5</v>
      </c>
      <c r="K89" s="1" t="s">
        <v>1461</v>
      </c>
      <c r="L89" s="1" t="s">
        <v>1474</v>
      </c>
      <c r="M89" s="1">
        <v>7.5</v>
      </c>
      <c r="N89" s="1" t="s">
        <v>1461</v>
      </c>
      <c r="O89" s="1" t="s">
        <v>1474</v>
      </c>
      <c r="P89" s="1">
        <v>7.5</v>
      </c>
      <c r="Q89" s="1" t="s">
        <v>93</v>
      </c>
      <c r="R89" s="1" t="s">
        <v>93</v>
      </c>
      <c r="S89" s="1" t="s">
        <v>93</v>
      </c>
      <c r="T89" s="1" t="s">
        <v>1461</v>
      </c>
      <c r="U89" s="1" t="s">
        <v>1474</v>
      </c>
      <c r="V89" s="1">
        <v>7.5</v>
      </c>
      <c r="W89" s="1" t="s">
        <v>93</v>
      </c>
      <c r="X89" s="1" t="s">
        <v>93</v>
      </c>
      <c r="Y89" s="1" t="s">
        <v>93</v>
      </c>
      <c r="Z89" s="1" t="s">
        <v>93</v>
      </c>
      <c r="AA89" s="1" t="s">
        <v>93</v>
      </c>
      <c r="AB89" s="1" t="s">
        <v>93</v>
      </c>
      <c r="AC89" s="1" t="s">
        <v>3787</v>
      </c>
    </row>
    <row r="90" spans="1:29" ht="25.5" x14ac:dyDescent="0.2">
      <c r="A90" s="1">
        <v>206</v>
      </c>
      <c r="B90" s="1" t="s">
        <v>1565</v>
      </c>
      <c r="C90" s="1">
        <v>262292</v>
      </c>
      <c r="D90" s="1" t="s">
        <v>594</v>
      </c>
      <c r="E90" s="1" t="s">
        <v>1440</v>
      </c>
      <c r="F90" s="1" t="s">
        <v>2767</v>
      </c>
      <c r="G90" s="1">
        <v>40</v>
      </c>
      <c r="H90" s="1" t="s">
        <v>1443</v>
      </c>
      <c r="I90" s="1" t="s">
        <v>1444</v>
      </c>
      <c r="J90" s="1">
        <v>8</v>
      </c>
      <c r="K90" s="1" t="s">
        <v>1443</v>
      </c>
      <c r="L90" s="1" t="s">
        <v>1444</v>
      </c>
      <c r="M90" s="1">
        <v>8</v>
      </c>
      <c r="N90" s="1" t="s">
        <v>1443</v>
      </c>
      <c r="O90" s="1" t="s">
        <v>1444</v>
      </c>
      <c r="P90" s="1">
        <v>8</v>
      </c>
      <c r="Q90" s="1" t="s">
        <v>1443</v>
      </c>
      <c r="R90" s="1" t="s">
        <v>1444</v>
      </c>
      <c r="S90" s="1">
        <v>8</v>
      </c>
      <c r="T90" s="1" t="s">
        <v>1443</v>
      </c>
      <c r="U90" s="1" t="s">
        <v>1444</v>
      </c>
      <c r="V90" s="1">
        <v>8</v>
      </c>
      <c r="W90" s="1" t="s">
        <v>93</v>
      </c>
      <c r="X90" s="1" t="s">
        <v>93</v>
      </c>
      <c r="Y90" s="1" t="s">
        <v>93</v>
      </c>
      <c r="Z90" s="1" t="s">
        <v>93</v>
      </c>
      <c r="AA90" s="1" t="s">
        <v>93</v>
      </c>
      <c r="AB90" s="1" t="s">
        <v>93</v>
      </c>
      <c r="AC90" s="1" t="s">
        <v>3787</v>
      </c>
    </row>
    <row r="91" spans="1:29" ht="25.5" x14ac:dyDescent="0.2">
      <c r="A91" s="1">
        <v>206</v>
      </c>
      <c r="B91" s="1" t="s">
        <v>1566</v>
      </c>
      <c r="C91" s="1">
        <v>248209</v>
      </c>
      <c r="D91" s="1" t="s">
        <v>1535</v>
      </c>
      <c r="E91" s="1" t="s">
        <v>1440</v>
      </c>
      <c r="F91" s="1" t="s">
        <v>522</v>
      </c>
      <c r="G91" s="1">
        <v>40</v>
      </c>
      <c r="H91" s="1" t="s">
        <v>1480</v>
      </c>
      <c r="I91" s="1" t="s">
        <v>1479</v>
      </c>
      <c r="J91" s="1">
        <v>8</v>
      </c>
      <c r="K91" s="1" t="s">
        <v>1480</v>
      </c>
      <c r="L91" s="1" t="s">
        <v>1479</v>
      </c>
      <c r="M91" s="1">
        <v>8</v>
      </c>
      <c r="N91" s="1" t="s">
        <v>1480</v>
      </c>
      <c r="O91" s="1" t="s">
        <v>1479</v>
      </c>
      <c r="P91" s="1">
        <v>8</v>
      </c>
      <c r="Q91" s="1" t="s">
        <v>1480</v>
      </c>
      <c r="R91" s="1" t="s">
        <v>1479</v>
      </c>
      <c r="S91" s="1">
        <v>8</v>
      </c>
      <c r="T91" s="1" t="s">
        <v>1480</v>
      </c>
      <c r="U91" s="1" t="s">
        <v>1479</v>
      </c>
      <c r="V91" s="1">
        <v>8</v>
      </c>
      <c r="W91" s="1" t="s">
        <v>93</v>
      </c>
      <c r="X91" s="1" t="s">
        <v>93</v>
      </c>
      <c r="Y91" s="1" t="s">
        <v>93</v>
      </c>
      <c r="Z91" s="1" t="s">
        <v>93</v>
      </c>
      <c r="AA91" s="1" t="s">
        <v>93</v>
      </c>
      <c r="AB91" s="1" t="s">
        <v>93</v>
      </c>
      <c r="AC91" s="1" t="s">
        <v>3787</v>
      </c>
    </row>
    <row r="92" spans="1:29" ht="25.5" x14ac:dyDescent="0.2">
      <c r="A92" s="1">
        <v>206</v>
      </c>
      <c r="B92" s="1" t="s">
        <v>1567</v>
      </c>
      <c r="C92" s="1">
        <v>181186</v>
      </c>
      <c r="D92" s="1" t="s">
        <v>594</v>
      </c>
      <c r="E92" s="1" t="s">
        <v>1440</v>
      </c>
      <c r="F92" s="1" t="s">
        <v>3159</v>
      </c>
      <c r="G92" s="1">
        <v>40</v>
      </c>
      <c r="H92" s="1" t="s">
        <v>1443</v>
      </c>
      <c r="I92" s="1" t="s">
        <v>1447</v>
      </c>
      <c r="J92" s="1">
        <v>8</v>
      </c>
      <c r="K92" s="1" t="s">
        <v>1443</v>
      </c>
      <c r="L92" s="1" t="s">
        <v>1447</v>
      </c>
      <c r="M92" s="1">
        <v>8</v>
      </c>
      <c r="N92" s="1" t="s">
        <v>1443</v>
      </c>
      <c r="O92" s="1" t="s">
        <v>1447</v>
      </c>
      <c r="P92" s="1">
        <v>8</v>
      </c>
      <c r="Q92" s="1" t="s">
        <v>1443</v>
      </c>
      <c r="R92" s="1" t="s">
        <v>1447</v>
      </c>
      <c r="S92" s="1">
        <v>8</v>
      </c>
      <c r="T92" s="1" t="s">
        <v>1443</v>
      </c>
      <c r="U92" s="1" t="s">
        <v>1447</v>
      </c>
      <c r="V92" s="1">
        <v>8</v>
      </c>
      <c r="W92" s="1" t="s">
        <v>93</v>
      </c>
      <c r="X92" s="1" t="s">
        <v>93</v>
      </c>
      <c r="Y92" s="1" t="s">
        <v>93</v>
      </c>
      <c r="Z92" s="1" t="s">
        <v>93</v>
      </c>
      <c r="AA92" s="1" t="s">
        <v>93</v>
      </c>
      <c r="AB92" s="1" t="s">
        <v>93</v>
      </c>
      <c r="AC92" s="1" t="s">
        <v>3787</v>
      </c>
    </row>
    <row r="93" spans="1:29" ht="25.5" x14ac:dyDescent="0.2">
      <c r="A93" s="1">
        <v>207</v>
      </c>
      <c r="B93" s="1" t="s">
        <v>2558</v>
      </c>
      <c r="C93" s="1">
        <v>262177</v>
      </c>
      <c r="D93" s="1" t="s">
        <v>93</v>
      </c>
      <c r="E93" s="1" t="s">
        <v>1440</v>
      </c>
      <c r="F93" s="1" t="s">
        <v>996</v>
      </c>
      <c r="G93" s="1">
        <v>40</v>
      </c>
      <c r="H93" s="1" t="s">
        <v>1455</v>
      </c>
      <c r="I93" s="1" t="s">
        <v>1574</v>
      </c>
      <c r="J93" s="1">
        <v>8</v>
      </c>
      <c r="K93" s="1" t="s">
        <v>1455</v>
      </c>
      <c r="L93" s="1" t="s">
        <v>1574</v>
      </c>
      <c r="M93" s="1">
        <v>8</v>
      </c>
      <c r="N93" s="1" t="s">
        <v>1455</v>
      </c>
      <c r="O93" s="1" t="s">
        <v>1574</v>
      </c>
      <c r="P93" s="1">
        <v>8</v>
      </c>
      <c r="Q93" s="1" t="s">
        <v>1455</v>
      </c>
      <c r="R93" s="1" t="s">
        <v>1574</v>
      </c>
      <c r="S93" s="1">
        <v>8</v>
      </c>
      <c r="T93" s="1" t="s">
        <v>1455</v>
      </c>
      <c r="U93" s="1" t="s">
        <v>1574</v>
      </c>
      <c r="V93" s="1">
        <v>8</v>
      </c>
      <c r="W93" s="1" t="s">
        <v>93</v>
      </c>
      <c r="X93" s="1" t="s">
        <v>93</v>
      </c>
      <c r="Y93" s="1" t="s">
        <v>93</v>
      </c>
      <c r="Z93" s="1" t="s">
        <v>93</v>
      </c>
      <c r="AA93" s="1" t="s">
        <v>93</v>
      </c>
      <c r="AB93" s="1" t="s">
        <v>93</v>
      </c>
      <c r="AC93" s="1" t="s">
        <v>3787</v>
      </c>
    </row>
    <row r="94" spans="1:29" ht="25.5" x14ac:dyDescent="0.2">
      <c r="A94" s="1">
        <v>207</v>
      </c>
      <c r="B94" s="1" t="s">
        <v>1568</v>
      </c>
      <c r="C94" s="1">
        <v>261830</v>
      </c>
      <c r="D94" s="1" t="s">
        <v>93</v>
      </c>
      <c r="E94" s="1" t="s">
        <v>1440</v>
      </c>
      <c r="F94" s="1" t="s">
        <v>1520</v>
      </c>
      <c r="G94" s="1">
        <v>40</v>
      </c>
      <c r="H94" s="1" t="s">
        <v>1443</v>
      </c>
      <c r="I94" s="1" t="s">
        <v>1444</v>
      </c>
      <c r="J94" s="1">
        <v>8</v>
      </c>
      <c r="K94" s="1" t="s">
        <v>1443</v>
      </c>
      <c r="L94" s="1" t="s">
        <v>1444</v>
      </c>
      <c r="M94" s="1">
        <v>8</v>
      </c>
      <c r="N94" s="1" t="s">
        <v>1443</v>
      </c>
      <c r="O94" s="1" t="s">
        <v>1444</v>
      </c>
      <c r="P94" s="1">
        <v>8</v>
      </c>
      <c r="Q94" s="1" t="s">
        <v>1443</v>
      </c>
      <c r="R94" s="1" t="s">
        <v>1444</v>
      </c>
      <c r="S94" s="1">
        <v>8</v>
      </c>
      <c r="T94" s="1" t="s">
        <v>1443</v>
      </c>
      <c r="U94" s="1" t="s">
        <v>1444</v>
      </c>
      <c r="V94" s="1">
        <v>8</v>
      </c>
      <c r="W94" s="1" t="s">
        <v>93</v>
      </c>
      <c r="X94" s="1" t="s">
        <v>93</v>
      </c>
      <c r="Y94" s="1" t="s">
        <v>93</v>
      </c>
      <c r="Z94" s="1" t="s">
        <v>93</v>
      </c>
      <c r="AA94" s="1" t="s">
        <v>93</v>
      </c>
      <c r="AB94" s="1" t="s">
        <v>93</v>
      </c>
      <c r="AC94" s="1" t="s">
        <v>3787</v>
      </c>
    </row>
    <row r="95" spans="1:29" ht="25.5" x14ac:dyDescent="0.2">
      <c r="A95" s="1">
        <v>207</v>
      </c>
      <c r="B95" s="1" t="s">
        <v>2559</v>
      </c>
      <c r="C95" s="1">
        <v>262178</v>
      </c>
      <c r="D95" s="1" t="s">
        <v>93</v>
      </c>
      <c r="E95" s="1" t="s">
        <v>1440</v>
      </c>
      <c r="F95" s="1" t="s">
        <v>996</v>
      </c>
      <c r="G95" s="1">
        <v>40</v>
      </c>
      <c r="H95" s="1" t="s">
        <v>1441</v>
      </c>
      <c r="I95" s="1" t="s">
        <v>1442</v>
      </c>
      <c r="J95" s="1">
        <v>8</v>
      </c>
      <c r="K95" s="1" t="s">
        <v>93</v>
      </c>
      <c r="L95" s="1" t="s">
        <v>93</v>
      </c>
      <c r="M95" s="1" t="s">
        <v>93</v>
      </c>
      <c r="N95" s="1" t="s">
        <v>93</v>
      </c>
      <c r="O95" s="1" t="s">
        <v>93</v>
      </c>
      <c r="P95" s="1" t="s">
        <v>93</v>
      </c>
      <c r="Q95" s="1" t="s">
        <v>1441</v>
      </c>
      <c r="R95" s="1" t="s">
        <v>1442</v>
      </c>
      <c r="S95" s="1">
        <v>8</v>
      </c>
      <c r="T95" s="1" t="s">
        <v>1441</v>
      </c>
      <c r="U95" s="1" t="s">
        <v>1442</v>
      </c>
      <c r="V95" s="1">
        <v>8</v>
      </c>
      <c r="W95" s="1" t="s">
        <v>1443</v>
      </c>
      <c r="X95" s="1" t="s">
        <v>1444</v>
      </c>
      <c r="Y95" s="1">
        <v>8</v>
      </c>
      <c r="Z95" s="1" t="s">
        <v>1443</v>
      </c>
      <c r="AA95" s="1" t="s">
        <v>1444</v>
      </c>
      <c r="AB95" s="1">
        <v>8</v>
      </c>
      <c r="AC95" s="1" t="s">
        <v>3787</v>
      </c>
    </row>
    <row r="96" spans="1:29" ht="25.5" x14ac:dyDescent="0.2">
      <c r="A96" s="1">
        <v>207</v>
      </c>
      <c r="B96" s="1" t="s">
        <v>1569</v>
      </c>
      <c r="C96" s="1">
        <v>248026</v>
      </c>
      <c r="D96" s="1" t="s">
        <v>1439</v>
      </c>
      <c r="E96" s="1" t="s">
        <v>1440</v>
      </c>
      <c r="F96" s="1" t="s">
        <v>522</v>
      </c>
      <c r="G96" s="1">
        <v>40</v>
      </c>
      <c r="H96" s="1" t="s">
        <v>1443</v>
      </c>
      <c r="I96" s="1" t="s">
        <v>1444</v>
      </c>
      <c r="J96" s="1">
        <v>8</v>
      </c>
      <c r="K96" s="1" t="s">
        <v>93</v>
      </c>
      <c r="L96" s="1" t="s">
        <v>93</v>
      </c>
      <c r="M96" s="1" t="s">
        <v>93</v>
      </c>
      <c r="N96" s="1" t="s">
        <v>93</v>
      </c>
      <c r="O96" s="1" t="s">
        <v>93</v>
      </c>
      <c r="P96" s="1" t="s">
        <v>93</v>
      </c>
      <c r="Q96" s="1" t="s">
        <v>1443</v>
      </c>
      <c r="R96" s="1" t="s">
        <v>1444</v>
      </c>
      <c r="S96" s="1">
        <v>8</v>
      </c>
      <c r="T96" s="1" t="s">
        <v>1443</v>
      </c>
      <c r="U96" s="1" t="s">
        <v>1444</v>
      </c>
      <c r="V96" s="1">
        <v>8</v>
      </c>
      <c r="W96" s="1" t="s">
        <v>1443</v>
      </c>
      <c r="X96" s="1" t="s">
        <v>1444</v>
      </c>
      <c r="Y96" s="1">
        <v>8</v>
      </c>
      <c r="Z96" s="1" t="s">
        <v>1443</v>
      </c>
      <c r="AA96" s="1" t="s">
        <v>1444</v>
      </c>
      <c r="AB96" s="1">
        <v>8</v>
      </c>
      <c r="AC96" s="1" t="s">
        <v>3787</v>
      </c>
    </row>
    <row r="97" spans="1:29" ht="25.5" x14ac:dyDescent="0.2">
      <c r="A97" s="1">
        <v>207</v>
      </c>
      <c r="B97" s="1" t="s">
        <v>1570</v>
      </c>
      <c r="C97" s="1">
        <v>254208</v>
      </c>
      <c r="D97" s="1" t="s">
        <v>1439</v>
      </c>
      <c r="E97" s="1" t="s">
        <v>1440</v>
      </c>
      <c r="F97" s="1" t="s">
        <v>3787</v>
      </c>
      <c r="G97" s="1">
        <v>40</v>
      </c>
      <c r="H97" s="1" t="s">
        <v>1441</v>
      </c>
      <c r="I97" s="1" t="s">
        <v>1442</v>
      </c>
      <c r="J97" s="1">
        <v>8</v>
      </c>
      <c r="K97" s="1" t="s">
        <v>1441</v>
      </c>
      <c r="L97" s="1" t="s">
        <v>1442</v>
      </c>
      <c r="M97" s="1">
        <v>8</v>
      </c>
      <c r="N97" s="1" t="s">
        <v>1441</v>
      </c>
      <c r="O97" s="1" t="s">
        <v>1442</v>
      </c>
      <c r="P97" s="1">
        <v>8</v>
      </c>
      <c r="Q97" s="1" t="s">
        <v>1441</v>
      </c>
      <c r="R97" s="1" t="s">
        <v>1442</v>
      </c>
      <c r="S97" s="1">
        <v>8</v>
      </c>
      <c r="T97" s="1" t="s">
        <v>1441</v>
      </c>
      <c r="U97" s="1" t="s">
        <v>1442</v>
      </c>
      <c r="V97" s="1">
        <v>8</v>
      </c>
      <c r="W97" s="1" t="s">
        <v>93</v>
      </c>
      <c r="X97" s="1" t="s">
        <v>1444</v>
      </c>
      <c r="Y97" s="1" t="s">
        <v>93</v>
      </c>
      <c r="Z97" s="1" t="s">
        <v>93</v>
      </c>
      <c r="AA97" s="1" t="s">
        <v>93</v>
      </c>
      <c r="AB97" s="1" t="s">
        <v>93</v>
      </c>
      <c r="AC97" s="1" t="s">
        <v>3787</v>
      </c>
    </row>
    <row r="98" spans="1:29" ht="25.5" x14ac:dyDescent="0.2">
      <c r="A98" s="1">
        <v>207</v>
      </c>
      <c r="B98" s="1" t="s">
        <v>1571</v>
      </c>
      <c r="C98" s="1">
        <v>255276</v>
      </c>
      <c r="D98" s="1" t="s">
        <v>1439</v>
      </c>
      <c r="E98" s="1" t="s">
        <v>1440</v>
      </c>
      <c r="F98" s="1" t="s">
        <v>1520</v>
      </c>
      <c r="G98" s="1">
        <v>40</v>
      </c>
      <c r="H98" s="1" t="s">
        <v>1441</v>
      </c>
      <c r="I98" s="1" t="s">
        <v>1442</v>
      </c>
      <c r="J98" s="1">
        <v>8</v>
      </c>
      <c r="K98" s="1" t="s">
        <v>1441</v>
      </c>
      <c r="L98" s="1" t="s">
        <v>1442</v>
      </c>
      <c r="M98" s="1">
        <v>8</v>
      </c>
      <c r="N98" s="1" t="s">
        <v>93</v>
      </c>
      <c r="O98" s="1" t="s">
        <v>93</v>
      </c>
      <c r="P98" s="1" t="s">
        <v>93</v>
      </c>
      <c r="Q98" s="1" t="s">
        <v>1441</v>
      </c>
      <c r="R98" s="1" t="s">
        <v>1442</v>
      </c>
      <c r="S98" s="1">
        <v>8</v>
      </c>
      <c r="T98" s="1" t="s">
        <v>1441</v>
      </c>
      <c r="U98" s="1" t="s">
        <v>1442</v>
      </c>
      <c r="V98" s="1">
        <v>8</v>
      </c>
      <c r="W98" s="1" t="s">
        <v>93</v>
      </c>
      <c r="X98" s="1" t="s">
        <v>93</v>
      </c>
      <c r="Y98" s="1" t="s">
        <v>93</v>
      </c>
      <c r="Z98" s="1" t="s">
        <v>1443</v>
      </c>
      <c r="AA98" s="1" t="s">
        <v>1444</v>
      </c>
      <c r="AB98" s="1">
        <v>8</v>
      </c>
      <c r="AC98" s="1" t="s">
        <v>3787</v>
      </c>
    </row>
    <row r="99" spans="1:29" ht="25.5" x14ac:dyDescent="0.2">
      <c r="A99" s="1">
        <v>207</v>
      </c>
      <c r="B99" s="1" t="s">
        <v>1788</v>
      </c>
      <c r="C99" s="1">
        <v>263142</v>
      </c>
      <c r="D99" s="1" t="s">
        <v>93</v>
      </c>
      <c r="E99" s="1" t="s">
        <v>1440</v>
      </c>
      <c r="F99" s="1" t="s">
        <v>3410</v>
      </c>
      <c r="G99" s="1">
        <v>40</v>
      </c>
      <c r="H99" s="1" t="s">
        <v>1461</v>
      </c>
      <c r="I99" s="1" t="s">
        <v>1463</v>
      </c>
      <c r="J99" s="1">
        <v>8</v>
      </c>
      <c r="K99" s="1" t="s">
        <v>1461</v>
      </c>
      <c r="L99" s="1" t="s">
        <v>1463</v>
      </c>
      <c r="M99" s="1">
        <v>8</v>
      </c>
      <c r="N99" s="1" t="s">
        <v>1461</v>
      </c>
      <c r="O99" s="1" t="s">
        <v>1463</v>
      </c>
      <c r="P99" s="1">
        <v>8</v>
      </c>
      <c r="Q99" s="1" t="s">
        <v>1461</v>
      </c>
      <c r="R99" s="1" t="s">
        <v>1463</v>
      </c>
      <c r="S99" s="1">
        <v>8</v>
      </c>
      <c r="T99" s="1" t="s">
        <v>1461</v>
      </c>
      <c r="U99" s="1" t="s">
        <v>1463</v>
      </c>
      <c r="V99" s="1">
        <v>8</v>
      </c>
      <c r="W99" s="1" t="s">
        <v>93</v>
      </c>
      <c r="X99" s="1" t="s">
        <v>93</v>
      </c>
      <c r="Y99" s="1" t="s">
        <v>93</v>
      </c>
      <c r="Z99" s="1" t="s">
        <v>93</v>
      </c>
      <c r="AA99" s="1" t="s">
        <v>93</v>
      </c>
      <c r="AB99" s="1" t="s">
        <v>93</v>
      </c>
      <c r="AC99" s="1" t="s">
        <v>3787</v>
      </c>
    </row>
    <row r="100" spans="1:29" ht="38.25" x14ac:dyDescent="0.2">
      <c r="A100" s="1">
        <v>207</v>
      </c>
      <c r="B100" s="1" t="s">
        <v>3293</v>
      </c>
      <c r="C100" s="1">
        <v>263163</v>
      </c>
      <c r="D100" s="1" t="s">
        <v>93</v>
      </c>
      <c r="E100" s="1" t="s">
        <v>1440</v>
      </c>
      <c r="F100" s="1" t="s">
        <v>3410</v>
      </c>
      <c r="G100" s="1">
        <v>40</v>
      </c>
      <c r="H100" s="1" t="s">
        <v>1461</v>
      </c>
      <c r="I100" s="1" t="s">
        <v>1463</v>
      </c>
      <c r="J100" s="1">
        <v>8</v>
      </c>
      <c r="K100" s="1" t="s">
        <v>1461</v>
      </c>
      <c r="L100" s="1" t="s">
        <v>1463</v>
      </c>
      <c r="M100" s="1">
        <v>8</v>
      </c>
      <c r="N100" s="1" t="s">
        <v>1461</v>
      </c>
      <c r="O100" s="1" t="s">
        <v>1463</v>
      </c>
      <c r="P100" s="1">
        <v>8</v>
      </c>
      <c r="Q100" s="1" t="s">
        <v>1461</v>
      </c>
      <c r="R100" s="1" t="s">
        <v>1463</v>
      </c>
      <c r="S100" s="1">
        <v>8</v>
      </c>
      <c r="T100" s="1" t="s">
        <v>1461</v>
      </c>
      <c r="U100" s="1" t="s">
        <v>1463</v>
      </c>
      <c r="V100" s="1">
        <v>8</v>
      </c>
      <c r="W100" s="1" t="s">
        <v>93</v>
      </c>
      <c r="X100" s="1" t="s">
        <v>93</v>
      </c>
      <c r="Y100" s="1" t="s">
        <v>93</v>
      </c>
      <c r="Z100" s="1" t="s">
        <v>93</v>
      </c>
      <c r="AA100" s="1" t="s">
        <v>93</v>
      </c>
      <c r="AB100" s="1" t="s">
        <v>93</v>
      </c>
      <c r="AC100" s="1" t="s">
        <v>3787</v>
      </c>
    </row>
    <row r="101" spans="1:29" ht="25.5" x14ac:dyDescent="0.2">
      <c r="A101" s="1">
        <v>207</v>
      </c>
      <c r="B101" s="1" t="s">
        <v>3294</v>
      </c>
      <c r="C101" s="1">
        <v>263148</v>
      </c>
      <c r="D101" s="1" t="s">
        <v>93</v>
      </c>
      <c r="E101" s="1" t="s">
        <v>1440</v>
      </c>
      <c r="F101" s="1" t="s">
        <v>3410</v>
      </c>
      <c r="G101" s="1">
        <v>40</v>
      </c>
      <c r="H101" s="1" t="s">
        <v>1461</v>
      </c>
      <c r="I101" s="1" t="s">
        <v>1463</v>
      </c>
      <c r="J101" s="1">
        <v>8</v>
      </c>
      <c r="K101" s="1" t="s">
        <v>1461</v>
      </c>
      <c r="L101" s="1" t="s">
        <v>1463</v>
      </c>
      <c r="M101" s="1">
        <v>8</v>
      </c>
      <c r="N101" s="1" t="s">
        <v>1461</v>
      </c>
      <c r="O101" s="1" t="s">
        <v>1463</v>
      </c>
      <c r="P101" s="1">
        <v>8</v>
      </c>
      <c r="Q101" s="1" t="s">
        <v>1461</v>
      </c>
      <c r="R101" s="1" t="s">
        <v>1463</v>
      </c>
      <c r="S101" s="1">
        <v>8</v>
      </c>
      <c r="T101" s="1" t="s">
        <v>1461</v>
      </c>
      <c r="U101" s="1" t="s">
        <v>1463</v>
      </c>
      <c r="V101" s="1">
        <v>8</v>
      </c>
      <c r="W101" s="1" t="s">
        <v>93</v>
      </c>
      <c r="X101" s="1" t="s">
        <v>93</v>
      </c>
      <c r="Y101" s="1" t="s">
        <v>93</v>
      </c>
      <c r="Z101" s="1" t="s">
        <v>93</v>
      </c>
      <c r="AA101" s="1" t="s">
        <v>93</v>
      </c>
      <c r="AB101" s="1" t="s">
        <v>93</v>
      </c>
      <c r="AC101" s="1" t="s">
        <v>3787</v>
      </c>
    </row>
    <row r="102" spans="1:29" ht="25.5" x14ac:dyDescent="0.2">
      <c r="A102" s="1">
        <v>207</v>
      </c>
      <c r="B102" s="1" t="s">
        <v>1572</v>
      </c>
      <c r="C102" s="1">
        <v>248031</v>
      </c>
      <c r="D102" s="1" t="s">
        <v>1573</v>
      </c>
      <c r="E102" s="1" t="s">
        <v>1440</v>
      </c>
      <c r="F102" s="1" t="s">
        <v>522</v>
      </c>
      <c r="G102" s="1">
        <v>40</v>
      </c>
      <c r="H102" s="1" t="s">
        <v>1455</v>
      </c>
      <c r="I102" s="1" t="s">
        <v>1574</v>
      </c>
      <c r="J102" s="1">
        <v>8</v>
      </c>
      <c r="K102" s="1" t="s">
        <v>1455</v>
      </c>
      <c r="L102" s="1" t="s">
        <v>1574</v>
      </c>
      <c r="M102" s="1">
        <v>8</v>
      </c>
      <c r="N102" s="1" t="s">
        <v>1455</v>
      </c>
      <c r="O102" s="1" t="s">
        <v>1574</v>
      </c>
      <c r="P102" s="1">
        <v>8</v>
      </c>
      <c r="Q102" s="1" t="s">
        <v>1455</v>
      </c>
      <c r="R102" s="1" t="s">
        <v>1574</v>
      </c>
      <c r="S102" s="1">
        <v>8</v>
      </c>
      <c r="T102" s="1" t="s">
        <v>1455</v>
      </c>
      <c r="U102" s="1" t="s">
        <v>1574</v>
      </c>
      <c r="V102" s="1">
        <v>8</v>
      </c>
      <c r="W102" s="1" t="s">
        <v>93</v>
      </c>
      <c r="X102" s="1" t="s">
        <v>93</v>
      </c>
      <c r="Y102" s="1" t="s">
        <v>93</v>
      </c>
      <c r="Z102" s="1" t="s">
        <v>93</v>
      </c>
      <c r="AA102" s="1" t="s">
        <v>93</v>
      </c>
      <c r="AB102" s="1" t="s">
        <v>93</v>
      </c>
      <c r="AC102" s="1" t="s">
        <v>3787</v>
      </c>
    </row>
    <row r="103" spans="1:29" ht="25.5" x14ac:dyDescent="0.2">
      <c r="A103" s="1">
        <v>207</v>
      </c>
      <c r="B103" s="1" t="s">
        <v>2560</v>
      </c>
      <c r="C103" s="1">
        <v>262174</v>
      </c>
      <c r="D103" s="1" t="s">
        <v>93</v>
      </c>
      <c r="E103" s="1" t="s">
        <v>1440</v>
      </c>
      <c r="F103" s="1" t="s">
        <v>996</v>
      </c>
      <c r="G103" s="1">
        <v>40</v>
      </c>
      <c r="H103" s="1" t="s">
        <v>1441</v>
      </c>
      <c r="I103" s="1" t="s">
        <v>1442</v>
      </c>
      <c r="J103" s="1">
        <v>8</v>
      </c>
      <c r="K103" s="1" t="s">
        <v>1441</v>
      </c>
      <c r="L103" s="1" t="s">
        <v>1442</v>
      </c>
      <c r="M103" s="1">
        <v>8</v>
      </c>
      <c r="N103" s="1" t="s">
        <v>1441</v>
      </c>
      <c r="O103" s="1" t="s">
        <v>1442</v>
      </c>
      <c r="P103" s="1">
        <v>8</v>
      </c>
      <c r="Q103" s="1" t="s">
        <v>93</v>
      </c>
      <c r="R103" s="1" t="s">
        <v>93</v>
      </c>
      <c r="S103" s="1" t="s">
        <v>93</v>
      </c>
      <c r="T103" s="1" t="s">
        <v>93</v>
      </c>
      <c r="U103" s="1" t="s">
        <v>93</v>
      </c>
      <c r="V103" s="1" t="s">
        <v>93</v>
      </c>
      <c r="W103" s="1" t="s">
        <v>1443</v>
      </c>
      <c r="X103" s="1" t="s">
        <v>1444</v>
      </c>
      <c r="Y103" s="1">
        <v>8</v>
      </c>
      <c r="Z103" s="1" t="s">
        <v>1443</v>
      </c>
      <c r="AA103" s="1" t="s">
        <v>1444</v>
      </c>
      <c r="AB103" s="1">
        <v>8</v>
      </c>
      <c r="AC103" s="1" t="s">
        <v>3787</v>
      </c>
    </row>
    <row r="104" spans="1:29" ht="25.5" x14ac:dyDescent="0.2">
      <c r="A104" s="1">
        <v>207</v>
      </c>
      <c r="B104" s="1" t="s">
        <v>1575</v>
      </c>
      <c r="C104" s="1">
        <v>145934</v>
      </c>
      <c r="D104" s="1" t="s">
        <v>1573</v>
      </c>
      <c r="E104" s="1" t="s">
        <v>1440</v>
      </c>
      <c r="F104" s="1" t="s">
        <v>699</v>
      </c>
      <c r="G104" s="1">
        <v>40</v>
      </c>
      <c r="H104" s="1" t="s">
        <v>1441</v>
      </c>
      <c r="I104" s="1" t="s">
        <v>1442</v>
      </c>
      <c r="J104" s="1">
        <v>8</v>
      </c>
      <c r="K104" s="1" t="s">
        <v>93</v>
      </c>
      <c r="L104" s="1" t="s">
        <v>93</v>
      </c>
      <c r="M104" s="1" t="s">
        <v>93</v>
      </c>
      <c r="N104" s="1" t="s">
        <v>93</v>
      </c>
      <c r="O104" s="1" t="s">
        <v>93</v>
      </c>
      <c r="P104" s="1" t="s">
        <v>93</v>
      </c>
      <c r="Q104" s="1" t="s">
        <v>1441</v>
      </c>
      <c r="R104" s="1" t="s">
        <v>1442</v>
      </c>
      <c r="S104" s="1">
        <v>8</v>
      </c>
      <c r="T104" s="1" t="s">
        <v>1441</v>
      </c>
      <c r="U104" s="1" t="s">
        <v>1442</v>
      </c>
      <c r="V104" s="1">
        <v>8</v>
      </c>
      <c r="W104" s="1" t="s">
        <v>1443</v>
      </c>
      <c r="X104" s="1" t="s">
        <v>1444</v>
      </c>
      <c r="Y104" s="1">
        <v>8</v>
      </c>
      <c r="Z104" s="1" t="s">
        <v>1443</v>
      </c>
      <c r="AA104" s="1" t="s">
        <v>1444</v>
      </c>
      <c r="AB104" s="1">
        <v>8</v>
      </c>
      <c r="AC104" s="1" t="s">
        <v>3787</v>
      </c>
    </row>
    <row r="105" spans="1:29" ht="25.5" x14ac:dyDescent="0.2">
      <c r="A105" s="1">
        <v>207</v>
      </c>
      <c r="B105" s="1" t="s">
        <v>1576</v>
      </c>
      <c r="C105" s="1">
        <v>260627</v>
      </c>
      <c r="D105" s="1" t="s">
        <v>1439</v>
      </c>
      <c r="E105" s="1" t="s">
        <v>1440</v>
      </c>
      <c r="F105" s="1" t="s">
        <v>986</v>
      </c>
      <c r="G105" s="1">
        <v>40</v>
      </c>
      <c r="H105" s="1" t="s">
        <v>1446</v>
      </c>
      <c r="I105" s="1" t="s">
        <v>1447</v>
      </c>
      <c r="J105" s="1">
        <v>8</v>
      </c>
      <c r="K105" s="1" t="s">
        <v>1446</v>
      </c>
      <c r="L105" s="1" t="s">
        <v>1447</v>
      </c>
      <c r="M105" s="1">
        <v>8</v>
      </c>
      <c r="N105" s="1" t="s">
        <v>1446</v>
      </c>
      <c r="O105" s="1" t="s">
        <v>1447</v>
      </c>
      <c r="P105" s="1">
        <v>8</v>
      </c>
      <c r="Q105" s="1" t="s">
        <v>1446</v>
      </c>
      <c r="R105" s="1" t="s">
        <v>1447</v>
      </c>
      <c r="S105" s="1">
        <v>8</v>
      </c>
      <c r="T105" s="1" t="s">
        <v>1446</v>
      </c>
      <c r="U105" s="1" t="s">
        <v>1447</v>
      </c>
      <c r="V105" s="1">
        <v>8</v>
      </c>
      <c r="W105" s="1" t="s">
        <v>93</v>
      </c>
      <c r="X105" s="1" t="s">
        <v>93</v>
      </c>
      <c r="Y105" s="1" t="s">
        <v>93</v>
      </c>
      <c r="Z105" s="1" t="s">
        <v>93</v>
      </c>
      <c r="AA105" s="1" t="s">
        <v>93</v>
      </c>
      <c r="AB105" s="1" t="s">
        <v>93</v>
      </c>
      <c r="AC105" s="1" t="s">
        <v>3787</v>
      </c>
    </row>
    <row r="106" spans="1:29" ht="25.5" x14ac:dyDescent="0.2">
      <c r="A106" s="1">
        <v>207</v>
      </c>
      <c r="B106" s="1" t="s">
        <v>1577</v>
      </c>
      <c r="C106" s="1">
        <v>246409</v>
      </c>
      <c r="D106" s="1" t="s">
        <v>93</v>
      </c>
      <c r="E106" s="1" t="s">
        <v>1440</v>
      </c>
      <c r="F106" s="1" t="s">
        <v>1520</v>
      </c>
      <c r="G106" s="1">
        <v>40</v>
      </c>
      <c r="H106" s="1" t="s">
        <v>1455</v>
      </c>
      <c r="I106" s="1" t="s">
        <v>1574</v>
      </c>
      <c r="J106" s="1">
        <v>8</v>
      </c>
      <c r="K106" s="1" t="s">
        <v>1455</v>
      </c>
      <c r="L106" s="1" t="s">
        <v>1574</v>
      </c>
      <c r="M106" s="1">
        <v>8</v>
      </c>
      <c r="N106" s="1" t="s">
        <v>1455</v>
      </c>
      <c r="O106" s="1" t="s">
        <v>1574</v>
      </c>
      <c r="P106" s="1">
        <v>8</v>
      </c>
      <c r="Q106" s="1" t="s">
        <v>1455</v>
      </c>
      <c r="R106" s="1" t="s">
        <v>1574</v>
      </c>
      <c r="S106" s="1">
        <v>8</v>
      </c>
      <c r="T106" s="1" t="s">
        <v>1455</v>
      </c>
      <c r="U106" s="1" t="s">
        <v>1574</v>
      </c>
      <c r="V106" s="1">
        <v>8</v>
      </c>
      <c r="W106" s="1" t="s">
        <v>93</v>
      </c>
      <c r="X106" s="1" t="s">
        <v>93</v>
      </c>
      <c r="Y106" s="1" t="s">
        <v>93</v>
      </c>
      <c r="Z106" s="1" t="s">
        <v>93</v>
      </c>
      <c r="AA106" s="1" t="s">
        <v>93</v>
      </c>
      <c r="AB106" s="1" t="s">
        <v>93</v>
      </c>
      <c r="AC106" s="1" t="s">
        <v>3787</v>
      </c>
    </row>
    <row r="107" spans="1:29" ht="25.5" x14ac:dyDescent="0.2">
      <c r="A107" s="1">
        <v>207</v>
      </c>
      <c r="B107" s="1" t="s">
        <v>1578</v>
      </c>
      <c r="C107" s="1">
        <v>261827</v>
      </c>
      <c r="D107" s="1" t="s">
        <v>93</v>
      </c>
      <c r="E107" s="1" t="s">
        <v>1440</v>
      </c>
      <c r="F107" s="1" t="s">
        <v>1520</v>
      </c>
      <c r="G107" s="1">
        <v>40</v>
      </c>
      <c r="H107" s="1" t="s">
        <v>1455</v>
      </c>
      <c r="I107" s="1" t="s">
        <v>1574</v>
      </c>
      <c r="J107" s="1">
        <v>8</v>
      </c>
      <c r="K107" s="1" t="s">
        <v>1455</v>
      </c>
      <c r="L107" s="1" t="s">
        <v>1574</v>
      </c>
      <c r="M107" s="1">
        <v>8</v>
      </c>
      <c r="N107" s="1" t="s">
        <v>1455</v>
      </c>
      <c r="O107" s="1" t="s">
        <v>1574</v>
      </c>
      <c r="P107" s="1">
        <v>8</v>
      </c>
      <c r="Q107" s="1" t="s">
        <v>1455</v>
      </c>
      <c r="R107" s="1" t="s">
        <v>1574</v>
      </c>
      <c r="S107" s="1">
        <v>8</v>
      </c>
      <c r="T107" s="1" t="s">
        <v>1455</v>
      </c>
      <c r="U107" s="1" t="s">
        <v>1574</v>
      </c>
      <c r="V107" s="1">
        <v>8</v>
      </c>
      <c r="W107" s="1" t="s">
        <v>93</v>
      </c>
      <c r="X107" s="1" t="s">
        <v>93</v>
      </c>
      <c r="Y107" s="1" t="s">
        <v>93</v>
      </c>
      <c r="Z107" s="1" t="s">
        <v>93</v>
      </c>
      <c r="AA107" s="1" t="s">
        <v>93</v>
      </c>
      <c r="AB107" s="1" t="s">
        <v>93</v>
      </c>
      <c r="AC107" s="1" t="s">
        <v>3787</v>
      </c>
    </row>
    <row r="108" spans="1:29" ht="38.25" x14ac:dyDescent="0.2">
      <c r="A108" s="1">
        <v>207</v>
      </c>
      <c r="B108" s="1" t="s">
        <v>1579</v>
      </c>
      <c r="C108" s="1">
        <v>229049</v>
      </c>
      <c r="D108" s="1" t="s">
        <v>1032</v>
      </c>
      <c r="E108" s="1" t="s">
        <v>1440</v>
      </c>
      <c r="F108" s="1" t="s">
        <v>543</v>
      </c>
      <c r="G108" s="1">
        <v>40</v>
      </c>
      <c r="H108" s="1" t="s">
        <v>1455</v>
      </c>
      <c r="I108" s="1" t="s">
        <v>1574</v>
      </c>
      <c r="J108" s="1">
        <v>8</v>
      </c>
      <c r="K108" s="1" t="s">
        <v>1455</v>
      </c>
      <c r="L108" s="1" t="s">
        <v>1574</v>
      </c>
      <c r="M108" s="1">
        <v>8</v>
      </c>
      <c r="N108" s="1" t="s">
        <v>1455</v>
      </c>
      <c r="O108" s="1" t="s">
        <v>1574</v>
      </c>
      <c r="P108" s="1">
        <v>8</v>
      </c>
      <c r="Q108" s="1" t="s">
        <v>1455</v>
      </c>
      <c r="R108" s="1" t="s">
        <v>1574</v>
      </c>
      <c r="S108" s="1">
        <v>8</v>
      </c>
      <c r="T108" s="1" t="s">
        <v>93</v>
      </c>
      <c r="U108" s="1" t="s">
        <v>93</v>
      </c>
      <c r="V108" s="1" t="s">
        <v>93</v>
      </c>
      <c r="W108" s="1" t="s">
        <v>93</v>
      </c>
      <c r="X108" s="1" t="s">
        <v>93</v>
      </c>
      <c r="Y108" s="1" t="s">
        <v>93</v>
      </c>
      <c r="Z108" s="1" t="s">
        <v>1443</v>
      </c>
      <c r="AA108" s="1" t="s">
        <v>1444</v>
      </c>
      <c r="AB108" s="1">
        <v>8</v>
      </c>
      <c r="AC108" s="1" t="s">
        <v>3787</v>
      </c>
    </row>
    <row r="109" spans="1:29" ht="25.5" x14ac:dyDescent="0.2">
      <c r="A109" s="1">
        <v>207</v>
      </c>
      <c r="B109" s="1" t="s">
        <v>1580</v>
      </c>
      <c r="C109" s="1">
        <v>255622</v>
      </c>
      <c r="D109" s="1" t="s">
        <v>1573</v>
      </c>
      <c r="E109" s="1" t="s">
        <v>1440</v>
      </c>
      <c r="F109" s="1" t="s">
        <v>3159</v>
      </c>
      <c r="G109" s="1">
        <v>32</v>
      </c>
      <c r="H109" s="1" t="s">
        <v>1441</v>
      </c>
      <c r="I109" s="1" t="s">
        <v>1442</v>
      </c>
      <c r="J109" s="1">
        <v>8</v>
      </c>
      <c r="K109" s="1" t="s">
        <v>93</v>
      </c>
      <c r="L109" s="1" t="s">
        <v>93</v>
      </c>
      <c r="M109" s="1" t="s">
        <v>93</v>
      </c>
      <c r="N109" s="1" t="s">
        <v>1441</v>
      </c>
      <c r="O109" s="1" t="s">
        <v>1442</v>
      </c>
      <c r="P109" s="1">
        <v>8</v>
      </c>
      <c r="Q109" s="1" t="s">
        <v>93</v>
      </c>
      <c r="R109" s="1" t="s">
        <v>93</v>
      </c>
      <c r="S109" s="1" t="s">
        <v>93</v>
      </c>
      <c r="T109" s="1" t="s">
        <v>1441</v>
      </c>
      <c r="U109" s="1" t="s">
        <v>1442</v>
      </c>
      <c r="V109" s="1">
        <v>8</v>
      </c>
      <c r="W109" s="1" t="s">
        <v>1443</v>
      </c>
      <c r="X109" s="1" t="s">
        <v>1444</v>
      </c>
      <c r="Y109" s="1">
        <v>8</v>
      </c>
      <c r="Z109" s="1" t="s">
        <v>93</v>
      </c>
      <c r="AA109" s="1" t="s">
        <v>93</v>
      </c>
      <c r="AB109" s="1" t="s">
        <v>93</v>
      </c>
      <c r="AC109" s="1" t="s">
        <v>3787</v>
      </c>
    </row>
    <row r="110" spans="1:29" ht="25.5" x14ac:dyDescent="0.2">
      <c r="A110" s="1">
        <v>207</v>
      </c>
      <c r="B110" s="1" t="s">
        <v>1581</v>
      </c>
      <c r="C110" s="1">
        <v>261837</v>
      </c>
      <c r="D110" s="1" t="s">
        <v>93</v>
      </c>
      <c r="E110" s="1" t="s">
        <v>1440</v>
      </c>
      <c r="F110" s="1" t="s">
        <v>996</v>
      </c>
      <c r="G110" s="1">
        <v>40</v>
      </c>
      <c r="H110" s="1" t="s">
        <v>1455</v>
      </c>
      <c r="I110" s="1" t="s">
        <v>1574</v>
      </c>
      <c r="J110" s="1">
        <v>8</v>
      </c>
      <c r="K110" s="1" t="s">
        <v>1455</v>
      </c>
      <c r="L110" s="1" t="s">
        <v>1574</v>
      </c>
      <c r="M110" s="1">
        <v>8</v>
      </c>
      <c r="N110" s="1" t="s">
        <v>1455</v>
      </c>
      <c r="O110" s="1" t="s">
        <v>1574</v>
      </c>
      <c r="P110" s="1">
        <v>8</v>
      </c>
      <c r="Q110" s="1" t="s">
        <v>1455</v>
      </c>
      <c r="R110" s="1" t="s">
        <v>1574</v>
      </c>
      <c r="S110" s="1">
        <v>8</v>
      </c>
      <c r="T110" s="1" t="s">
        <v>1455</v>
      </c>
      <c r="U110" s="1" t="s">
        <v>1574</v>
      </c>
      <c r="V110" s="1">
        <v>8</v>
      </c>
      <c r="W110" s="1" t="s">
        <v>93</v>
      </c>
      <c r="X110" s="1" t="s">
        <v>93</v>
      </c>
      <c r="Y110" s="1" t="s">
        <v>93</v>
      </c>
      <c r="Z110" s="1" t="s">
        <v>93</v>
      </c>
      <c r="AA110" s="1" t="s">
        <v>93</v>
      </c>
      <c r="AB110" s="1" t="s">
        <v>93</v>
      </c>
      <c r="AC110" s="1" t="s">
        <v>3787</v>
      </c>
    </row>
    <row r="111" spans="1:29" ht="25.5" x14ac:dyDescent="0.2">
      <c r="A111" s="1">
        <v>207</v>
      </c>
      <c r="B111" s="1" t="s">
        <v>1582</v>
      </c>
      <c r="C111" s="1">
        <v>255620</v>
      </c>
      <c r="D111" s="1" t="s">
        <v>1439</v>
      </c>
      <c r="E111" s="1" t="s">
        <v>1440</v>
      </c>
      <c r="F111" s="1" t="s">
        <v>996</v>
      </c>
      <c r="G111" s="1">
        <v>40</v>
      </c>
      <c r="H111" s="1" t="s">
        <v>1441</v>
      </c>
      <c r="I111" s="1" t="s">
        <v>1442</v>
      </c>
      <c r="J111" s="1">
        <v>8</v>
      </c>
      <c r="K111" s="1" t="s">
        <v>1441</v>
      </c>
      <c r="L111" s="1" t="s">
        <v>1442</v>
      </c>
      <c r="M111" s="1">
        <v>8</v>
      </c>
      <c r="N111" s="1" t="s">
        <v>1441</v>
      </c>
      <c r="O111" s="1" t="s">
        <v>1442</v>
      </c>
      <c r="P111" s="1">
        <v>8</v>
      </c>
      <c r="Q111" s="1" t="s">
        <v>1441</v>
      </c>
      <c r="R111" s="1" t="s">
        <v>1442</v>
      </c>
      <c r="S111" s="1">
        <v>8</v>
      </c>
      <c r="T111" s="1" t="s">
        <v>1441</v>
      </c>
      <c r="U111" s="1" t="s">
        <v>1442</v>
      </c>
      <c r="V111" s="1">
        <v>8</v>
      </c>
      <c r="W111" s="1" t="s">
        <v>93</v>
      </c>
      <c r="X111" s="1" t="s">
        <v>93</v>
      </c>
      <c r="Y111" s="1" t="s">
        <v>93</v>
      </c>
      <c r="Z111" s="1" t="s">
        <v>93</v>
      </c>
      <c r="AA111" s="1" t="s">
        <v>93</v>
      </c>
      <c r="AB111" s="1" t="s">
        <v>93</v>
      </c>
      <c r="AC111" s="1" t="s">
        <v>3787</v>
      </c>
    </row>
    <row r="112" spans="1:29" ht="25.5" x14ac:dyDescent="0.2">
      <c r="A112" s="1">
        <v>207</v>
      </c>
      <c r="B112" s="1" t="s">
        <v>1584</v>
      </c>
      <c r="C112" s="1">
        <v>261601</v>
      </c>
      <c r="D112" s="1" t="s">
        <v>93</v>
      </c>
      <c r="E112" s="1" t="s">
        <v>1440</v>
      </c>
      <c r="F112" s="1" t="s">
        <v>1182</v>
      </c>
      <c r="G112" s="1">
        <v>40</v>
      </c>
      <c r="H112" s="1" t="s">
        <v>1469</v>
      </c>
      <c r="I112" s="1" t="s">
        <v>1462</v>
      </c>
      <c r="J112" s="1">
        <v>8</v>
      </c>
      <c r="K112" s="1" t="s">
        <v>1469</v>
      </c>
      <c r="L112" s="1" t="s">
        <v>1462</v>
      </c>
      <c r="M112" s="1">
        <v>8</v>
      </c>
      <c r="N112" s="1" t="s">
        <v>1469</v>
      </c>
      <c r="O112" s="1" t="s">
        <v>1462</v>
      </c>
      <c r="P112" s="1">
        <v>8</v>
      </c>
      <c r="Q112" s="1" t="s">
        <v>1469</v>
      </c>
      <c r="R112" s="1" t="s">
        <v>1462</v>
      </c>
      <c r="S112" s="1">
        <v>8</v>
      </c>
      <c r="T112" s="1" t="s">
        <v>1469</v>
      </c>
      <c r="U112" s="1" t="s">
        <v>1462</v>
      </c>
      <c r="V112" s="1">
        <v>8</v>
      </c>
      <c r="W112" s="1" t="s">
        <v>93</v>
      </c>
      <c r="X112" s="1" t="s">
        <v>93</v>
      </c>
      <c r="Y112" s="1" t="s">
        <v>93</v>
      </c>
      <c r="Z112" s="1" t="s">
        <v>93</v>
      </c>
      <c r="AA112" s="1" t="s">
        <v>93</v>
      </c>
      <c r="AB112" s="1" t="s">
        <v>93</v>
      </c>
      <c r="AC112" s="1" t="s">
        <v>3787</v>
      </c>
    </row>
    <row r="113" spans="1:29" ht="25.5" x14ac:dyDescent="0.2">
      <c r="A113" s="1">
        <v>207</v>
      </c>
      <c r="B113" s="1" t="s">
        <v>1585</v>
      </c>
      <c r="C113" s="1">
        <v>255275</v>
      </c>
      <c r="D113" s="1" t="s">
        <v>1439</v>
      </c>
      <c r="E113" s="1" t="s">
        <v>1440</v>
      </c>
      <c r="F113" s="1" t="s">
        <v>1586</v>
      </c>
      <c r="G113" s="1">
        <v>40</v>
      </c>
      <c r="H113" s="1" t="s">
        <v>1455</v>
      </c>
      <c r="I113" s="1" t="s">
        <v>1574</v>
      </c>
      <c r="J113" s="1">
        <v>8</v>
      </c>
      <c r="K113" s="1" t="s">
        <v>1455</v>
      </c>
      <c r="L113" s="1" t="s">
        <v>1574</v>
      </c>
      <c r="M113" s="1">
        <v>8</v>
      </c>
      <c r="N113" s="1" t="s">
        <v>1455</v>
      </c>
      <c r="O113" s="1" t="s">
        <v>1574</v>
      </c>
      <c r="P113" s="1">
        <v>8</v>
      </c>
      <c r="Q113" s="1" t="s">
        <v>1455</v>
      </c>
      <c r="R113" s="1" t="s">
        <v>1574</v>
      </c>
      <c r="S113" s="1">
        <v>8</v>
      </c>
      <c r="T113" s="1" t="s">
        <v>1455</v>
      </c>
      <c r="U113" s="1" t="s">
        <v>1574</v>
      </c>
      <c r="V113" s="1">
        <v>8</v>
      </c>
      <c r="W113" s="1" t="s">
        <v>93</v>
      </c>
      <c r="X113" s="1" t="s">
        <v>93</v>
      </c>
      <c r="Y113" s="1" t="s">
        <v>93</v>
      </c>
      <c r="Z113" s="1" t="s">
        <v>93</v>
      </c>
      <c r="AA113" s="1" t="s">
        <v>93</v>
      </c>
      <c r="AB113" s="1" t="s">
        <v>93</v>
      </c>
      <c r="AC113" s="1" t="s">
        <v>3787</v>
      </c>
    </row>
    <row r="114" spans="1:29" ht="25.5" x14ac:dyDescent="0.2">
      <c r="A114" s="1">
        <v>207</v>
      </c>
      <c r="B114" s="1" t="s">
        <v>1587</v>
      </c>
      <c r="C114" s="1">
        <v>260630</v>
      </c>
      <c r="D114" s="1" t="s">
        <v>1573</v>
      </c>
      <c r="E114" s="1" t="s">
        <v>1440</v>
      </c>
      <c r="F114" s="1" t="s">
        <v>1063</v>
      </c>
      <c r="G114" s="1">
        <v>40</v>
      </c>
      <c r="H114" s="1" t="s">
        <v>1441</v>
      </c>
      <c r="I114" s="1" t="s">
        <v>1442</v>
      </c>
      <c r="J114" s="1">
        <v>8</v>
      </c>
      <c r="K114" s="1" t="s">
        <v>1441</v>
      </c>
      <c r="L114" s="1" t="s">
        <v>1442</v>
      </c>
      <c r="M114" s="1">
        <v>8</v>
      </c>
      <c r="N114" s="1" t="s">
        <v>93</v>
      </c>
      <c r="O114" s="1" t="s">
        <v>93</v>
      </c>
      <c r="P114" s="1" t="s">
        <v>93</v>
      </c>
      <c r="Q114" s="1" t="s">
        <v>93</v>
      </c>
      <c r="R114" s="1" t="s">
        <v>93</v>
      </c>
      <c r="S114" s="1" t="s">
        <v>93</v>
      </c>
      <c r="T114" s="1" t="s">
        <v>1441</v>
      </c>
      <c r="U114" s="1" t="s">
        <v>1442</v>
      </c>
      <c r="V114" s="1">
        <v>8</v>
      </c>
      <c r="W114" s="1" t="s">
        <v>1443</v>
      </c>
      <c r="X114" s="1" t="s">
        <v>1444</v>
      </c>
      <c r="Y114" s="1">
        <v>8</v>
      </c>
      <c r="Z114" s="1" t="s">
        <v>1443</v>
      </c>
      <c r="AA114" s="1" t="s">
        <v>1444</v>
      </c>
      <c r="AB114" s="1">
        <v>8</v>
      </c>
      <c r="AC114" s="1" t="s">
        <v>3787</v>
      </c>
    </row>
    <row r="115" spans="1:29" ht="25.5" x14ac:dyDescent="0.2">
      <c r="A115" s="1">
        <v>207</v>
      </c>
      <c r="B115" s="1" t="s">
        <v>1588</v>
      </c>
      <c r="C115" s="1">
        <v>224922</v>
      </c>
      <c r="D115" s="1" t="s">
        <v>1439</v>
      </c>
      <c r="E115" s="1" t="s">
        <v>1440</v>
      </c>
      <c r="F115" s="1" t="s">
        <v>1265</v>
      </c>
      <c r="G115" s="1">
        <v>40</v>
      </c>
      <c r="H115" s="1" t="s">
        <v>1441</v>
      </c>
      <c r="I115" s="1" t="s">
        <v>1442</v>
      </c>
      <c r="J115" s="1">
        <v>8</v>
      </c>
      <c r="K115" s="1" t="s">
        <v>1441</v>
      </c>
      <c r="L115" s="1" t="s">
        <v>1442</v>
      </c>
      <c r="M115" s="1">
        <v>8</v>
      </c>
      <c r="N115" s="1" t="s">
        <v>1441</v>
      </c>
      <c r="O115" s="1" t="s">
        <v>1442</v>
      </c>
      <c r="P115" s="1">
        <v>8</v>
      </c>
      <c r="Q115" s="1" t="s">
        <v>1441</v>
      </c>
      <c r="R115" s="1" t="s">
        <v>1442</v>
      </c>
      <c r="S115" s="1">
        <v>8</v>
      </c>
      <c r="T115" s="1" t="s">
        <v>1441</v>
      </c>
      <c r="U115" s="1" t="s">
        <v>1442</v>
      </c>
      <c r="V115" s="1">
        <v>8</v>
      </c>
      <c r="W115" s="1" t="s">
        <v>93</v>
      </c>
      <c r="X115" s="1" t="s">
        <v>93</v>
      </c>
      <c r="Y115" s="1" t="s">
        <v>93</v>
      </c>
      <c r="Z115" s="1" t="s">
        <v>93</v>
      </c>
      <c r="AA115" s="1" t="s">
        <v>93</v>
      </c>
      <c r="AB115" s="1" t="s">
        <v>93</v>
      </c>
      <c r="AC115" s="1" t="s">
        <v>3787</v>
      </c>
    </row>
    <row r="116" spans="1:29" ht="38.25" x14ac:dyDescent="0.2">
      <c r="A116" s="1">
        <v>207</v>
      </c>
      <c r="B116" s="1" t="s">
        <v>1589</v>
      </c>
      <c r="C116" s="1">
        <v>250661</v>
      </c>
      <c r="D116" s="1" t="s">
        <v>1590</v>
      </c>
      <c r="E116" s="1" t="s">
        <v>1440</v>
      </c>
      <c r="F116" s="1" t="s">
        <v>3094</v>
      </c>
      <c r="G116" s="1">
        <v>40</v>
      </c>
      <c r="H116" s="1" t="s">
        <v>1441</v>
      </c>
      <c r="I116" s="1" t="s">
        <v>1442</v>
      </c>
      <c r="J116" s="1">
        <v>8</v>
      </c>
      <c r="K116" s="1" t="s">
        <v>1441</v>
      </c>
      <c r="L116" s="1" t="s">
        <v>1442</v>
      </c>
      <c r="M116" s="1">
        <v>8</v>
      </c>
      <c r="N116" s="1" t="s">
        <v>1441</v>
      </c>
      <c r="O116" s="1" t="s">
        <v>1442</v>
      </c>
      <c r="P116" s="1">
        <v>8</v>
      </c>
      <c r="Q116" s="1" t="s">
        <v>1441</v>
      </c>
      <c r="R116" s="1" t="s">
        <v>1442</v>
      </c>
      <c r="S116" s="1">
        <v>8</v>
      </c>
      <c r="T116" s="1" t="s">
        <v>1441</v>
      </c>
      <c r="U116" s="1" t="s">
        <v>1442</v>
      </c>
      <c r="V116" s="1">
        <v>8</v>
      </c>
      <c r="W116" s="1" t="s">
        <v>93</v>
      </c>
      <c r="X116" s="1" t="s">
        <v>93</v>
      </c>
      <c r="Y116" s="1" t="s">
        <v>93</v>
      </c>
      <c r="Z116" s="1" t="s">
        <v>93</v>
      </c>
      <c r="AA116" s="1" t="s">
        <v>93</v>
      </c>
      <c r="AB116" s="1" t="s">
        <v>93</v>
      </c>
      <c r="AC116" s="1" t="s">
        <v>3787</v>
      </c>
    </row>
    <row r="117" spans="1:29" ht="25.5" x14ac:dyDescent="0.2">
      <c r="A117" s="1">
        <v>207</v>
      </c>
      <c r="B117" s="1" t="s">
        <v>1591</v>
      </c>
      <c r="C117" s="1">
        <v>261848</v>
      </c>
      <c r="D117" s="1" t="s">
        <v>93</v>
      </c>
      <c r="E117" s="1" t="s">
        <v>1440</v>
      </c>
      <c r="F117" s="1" t="s">
        <v>1520</v>
      </c>
      <c r="G117" s="1">
        <v>40</v>
      </c>
      <c r="H117" s="1" t="s">
        <v>1480</v>
      </c>
      <c r="I117" s="1" t="s">
        <v>1479</v>
      </c>
      <c r="J117" s="1">
        <v>8</v>
      </c>
      <c r="K117" s="1" t="s">
        <v>1480</v>
      </c>
      <c r="L117" s="1" t="s">
        <v>1479</v>
      </c>
      <c r="M117" s="1">
        <v>8</v>
      </c>
      <c r="N117" s="1" t="s">
        <v>1480</v>
      </c>
      <c r="O117" s="1" t="s">
        <v>1479</v>
      </c>
      <c r="P117" s="1">
        <v>8</v>
      </c>
      <c r="Q117" s="1" t="s">
        <v>93</v>
      </c>
      <c r="R117" s="1" t="s">
        <v>93</v>
      </c>
      <c r="S117" s="1" t="s">
        <v>93</v>
      </c>
      <c r="T117" s="1" t="s">
        <v>93</v>
      </c>
      <c r="U117" s="1" t="s">
        <v>93</v>
      </c>
      <c r="V117" s="1" t="s">
        <v>93</v>
      </c>
      <c r="W117" s="1" t="s">
        <v>1443</v>
      </c>
      <c r="X117" s="1" t="s">
        <v>1444</v>
      </c>
      <c r="Y117" s="1">
        <v>8</v>
      </c>
      <c r="Z117" s="1" t="s">
        <v>1443</v>
      </c>
      <c r="AA117" s="1" t="s">
        <v>1444</v>
      </c>
      <c r="AB117" s="1">
        <v>8</v>
      </c>
      <c r="AC117" s="1" t="s">
        <v>3787</v>
      </c>
    </row>
    <row r="118" spans="1:29" ht="25.5" x14ac:dyDescent="0.2">
      <c r="A118" s="1">
        <v>207</v>
      </c>
      <c r="B118" s="1" t="s">
        <v>1592</v>
      </c>
      <c r="C118" s="1">
        <v>215653</v>
      </c>
      <c r="D118" s="1" t="s">
        <v>1032</v>
      </c>
      <c r="E118" s="1" t="s">
        <v>1440</v>
      </c>
      <c r="F118" s="1" t="s">
        <v>3094</v>
      </c>
      <c r="G118" s="1">
        <v>40</v>
      </c>
      <c r="H118" s="1" t="s">
        <v>1507</v>
      </c>
      <c r="I118" s="1" t="s">
        <v>1509</v>
      </c>
      <c r="J118" s="1">
        <v>8</v>
      </c>
      <c r="K118" s="1" t="s">
        <v>1507</v>
      </c>
      <c r="L118" s="1" t="s">
        <v>1509</v>
      </c>
      <c r="M118" s="1">
        <v>8</v>
      </c>
      <c r="N118" s="1" t="s">
        <v>1507</v>
      </c>
      <c r="O118" s="1" t="s">
        <v>1509</v>
      </c>
      <c r="P118" s="1">
        <v>8</v>
      </c>
      <c r="Q118" s="1" t="s">
        <v>1507</v>
      </c>
      <c r="R118" s="1" t="s">
        <v>1509</v>
      </c>
      <c r="S118" s="1">
        <v>8</v>
      </c>
      <c r="T118" s="1" t="s">
        <v>1507</v>
      </c>
      <c r="U118" s="1" t="s">
        <v>1509</v>
      </c>
      <c r="V118" s="1">
        <v>8</v>
      </c>
      <c r="W118" s="1" t="s">
        <v>93</v>
      </c>
      <c r="X118" s="1" t="s">
        <v>93</v>
      </c>
      <c r="Y118" s="1" t="s">
        <v>93</v>
      </c>
      <c r="Z118" s="1" t="s">
        <v>93</v>
      </c>
      <c r="AA118" s="1" t="s">
        <v>93</v>
      </c>
      <c r="AB118" s="1" t="s">
        <v>93</v>
      </c>
      <c r="AC118" s="1" t="s">
        <v>3787</v>
      </c>
    </row>
    <row r="119" spans="1:29" ht="25.5" x14ac:dyDescent="0.2">
      <c r="A119" s="1">
        <v>207</v>
      </c>
      <c r="B119" s="1" t="s">
        <v>1593</v>
      </c>
      <c r="C119" s="1">
        <v>248027</v>
      </c>
      <c r="D119" s="1" t="s">
        <v>1573</v>
      </c>
      <c r="E119" s="1" t="s">
        <v>1440</v>
      </c>
      <c r="F119" s="1" t="s">
        <v>996</v>
      </c>
      <c r="G119" s="1">
        <v>40</v>
      </c>
      <c r="H119" s="1" t="s">
        <v>1461</v>
      </c>
      <c r="I119" s="1" t="s">
        <v>1463</v>
      </c>
      <c r="J119" s="1">
        <v>8</v>
      </c>
      <c r="K119" s="1" t="s">
        <v>1461</v>
      </c>
      <c r="L119" s="1" t="s">
        <v>1463</v>
      </c>
      <c r="M119" s="1">
        <v>8</v>
      </c>
      <c r="N119" s="1" t="s">
        <v>1461</v>
      </c>
      <c r="O119" s="1" t="s">
        <v>1463</v>
      </c>
      <c r="P119" s="1">
        <v>8</v>
      </c>
      <c r="Q119" s="1" t="s">
        <v>1461</v>
      </c>
      <c r="R119" s="1" t="s">
        <v>1463</v>
      </c>
      <c r="S119" s="1">
        <v>8</v>
      </c>
      <c r="T119" s="1" t="s">
        <v>1461</v>
      </c>
      <c r="U119" s="1" t="s">
        <v>1463</v>
      </c>
      <c r="V119" s="1">
        <v>8</v>
      </c>
      <c r="W119" s="1" t="s">
        <v>93</v>
      </c>
      <c r="X119" s="1" t="s">
        <v>93</v>
      </c>
      <c r="Y119" s="1" t="s">
        <v>93</v>
      </c>
      <c r="Z119" s="1" t="s">
        <v>93</v>
      </c>
      <c r="AA119" s="1" t="s">
        <v>93</v>
      </c>
      <c r="AB119" s="1" t="s">
        <v>93</v>
      </c>
      <c r="AC119" s="1" t="s">
        <v>3787</v>
      </c>
    </row>
    <row r="120" spans="1:29" ht="25.5" x14ac:dyDescent="0.2">
      <c r="A120" s="1">
        <v>207</v>
      </c>
      <c r="B120" s="1" t="s">
        <v>3295</v>
      </c>
      <c r="C120" s="1">
        <v>121859</v>
      </c>
      <c r="D120" s="1" t="s">
        <v>93</v>
      </c>
      <c r="E120" s="1" t="s">
        <v>1440</v>
      </c>
      <c r="F120" s="1" t="s">
        <v>3410</v>
      </c>
      <c r="G120" s="1">
        <v>40</v>
      </c>
      <c r="H120" s="1" t="s">
        <v>1461</v>
      </c>
      <c r="I120" s="1" t="s">
        <v>1463</v>
      </c>
      <c r="J120" s="1">
        <v>8</v>
      </c>
      <c r="K120" s="1" t="s">
        <v>1461</v>
      </c>
      <c r="L120" s="1" t="s">
        <v>1463</v>
      </c>
      <c r="M120" s="1">
        <v>8</v>
      </c>
      <c r="N120" s="1" t="s">
        <v>1461</v>
      </c>
      <c r="O120" s="1" t="s">
        <v>1463</v>
      </c>
      <c r="P120" s="1">
        <v>8</v>
      </c>
      <c r="Q120" s="1" t="s">
        <v>1461</v>
      </c>
      <c r="R120" s="1" t="s">
        <v>1463</v>
      </c>
      <c r="S120" s="1">
        <v>8</v>
      </c>
      <c r="T120" s="1" t="s">
        <v>1461</v>
      </c>
      <c r="U120" s="1" t="s">
        <v>1463</v>
      </c>
      <c r="V120" s="1">
        <v>8</v>
      </c>
      <c r="W120" s="1" t="s">
        <v>93</v>
      </c>
      <c r="X120" s="1" t="s">
        <v>93</v>
      </c>
      <c r="Y120" s="1" t="s">
        <v>93</v>
      </c>
      <c r="Z120" s="1" t="s">
        <v>93</v>
      </c>
      <c r="AA120" s="1" t="s">
        <v>93</v>
      </c>
      <c r="AB120" s="1" t="s">
        <v>93</v>
      </c>
      <c r="AC120" s="1" t="s">
        <v>3787</v>
      </c>
    </row>
    <row r="121" spans="1:29" ht="25.5" x14ac:dyDescent="0.2">
      <c r="A121" s="1">
        <v>207</v>
      </c>
      <c r="B121" s="1" t="s">
        <v>1594</v>
      </c>
      <c r="C121" s="1">
        <v>261241</v>
      </c>
      <c r="D121" s="1" t="s">
        <v>1439</v>
      </c>
      <c r="E121" s="1" t="s">
        <v>1440</v>
      </c>
      <c r="F121" s="1" t="s">
        <v>1450</v>
      </c>
      <c r="G121" s="1">
        <v>40</v>
      </c>
      <c r="H121" s="1" t="s">
        <v>1455</v>
      </c>
      <c r="I121" s="1" t="s">
        <v>1574</v>
      </c>
      <c r="J121" s="1">
        <v>8</v>
      </c>
      <c r="K121" s="1" t="s">
        <v>1455</v>
      </c>
      <c r="L121" s="1" t="s">
        <v>1574</v>
      </c>
      <c r="M121" s="1">
        <v>8</v>
      </c>
      <c r="N121" s="1" t="s">
        <v>1455</v>
      </c>
      <c r="O121" s="1" t="s">
        <v>1574</v>
      </c>
      <c r="P121" s="1">
        <v>8</v>
      </c>
      <c r="Q121" s="1" t="s">
        <v>1455</v>
      </c>
      <c r="R121" s="1" t="s">
        <v>1574</v>
      </c>
      <c r="S121" s="1">
        <v>8</v>
      </c>
      <c r="T121" s="1" t="s">
        <v>1455</v>
      </c>
      <c r="U121" s="1" t="s">
        <v>1574</v>
      </c>
      <c r="V121" s="1">
        <v>8</v>
      </c>
      <c r="W121" s="1" t="s">
        <v>93</v>
      </c>
      <c r="X121" s="1" t="s">
        <v>93</v>
      </c>
      <c r="Y121" s="1" t="s">
        <v>93</v>
      </c>
      <c r="Z121" s="1" t="s">
        <v>93</v>
      </c>
      <c r="AA121" s="1" t="s">
        <v>93</v>
      </c>
      <c r="AB121" s="1" t="s">
        <v>93</v>
      </c>
      <c r="AC121" s="1" t="s">
        <v>3787</v>
      </c>
    </row>
    <row r="122" spans="1:29" ht="25.5" x14ac:dyDescent="0.2">
      <c r="A122" s="1">
        <v>207</v>
      </c>
      <c r="B122" s="1" t="s">
        <v>2561</v>
      </c>
      <c r="C122" s="1">
        <v>248160</v>
      </c>
      <c r="D122" s="1" t="s">
        <v>1439</v>
      </c>
      <c r="E122" s="1" t="s">
        <v>1440</v>
      </c>
      <c r="F122" s="1" t="s">
        <v>2796</v>
      </c>
      <c r="G122" s="1">
        <v>40</v>
      </c>
      <c r="H122" s="1" t="s">
        <v>1441</v>
      </c>
      <c r="I122" s="1" t="s">
        <v>1442</v>
      </c>
      <c r="J122" s="1">
        <v>8</v>
      </c>
      <c r="K122" s="1" t="s">
        <v>1441</v>
      </c>
      <c r="L122" s="1" t="s">
        <v>1442</v>
      </c>
      <c r="M122" s="1">
        <v>8</v>
      </c>
      <c r="N122" s="1" t="s">
        <v>1441</v>
      </c>
      <c r="O122" s="1" t="s">
        <v>1442</v>
      </c>
      <c r="P122" s="1">
        <v>8</v>
      </c>
      <c r="Q122" s="1" t="s">
        <v>1441</v>
      </c>
      <c r="R122" s="1" t="s">
        <v>1442</v>
      </c>
      <c r="S122" s="1">
        <v>8</v>
      </c>
      <c r="T122" s="1" t="s">
        <v>1441</v>
      </c>
      <c r="U122" s="1" t="s">
        <v>1442</v>
      </c>
      <c r="V122" s="1">
        <v>8</v>
      </c>
      <c r="W122" s="1" t="s">
        <v>93</v>
      </c>
      <c r="X122" s="1" t="s">
        <v>93</v>
      </c>
      <c r="Y122" s="1" t="s">
        <v>93</v>
      </c>
      <c r="Z122" s="1" t="s">
        <v>93</v>
      </c>
      <c r="AA122" s="1" t="s">
        <v>93</v>
      </c>
      <c r="AB122" s="1" t="s">
        <v>93</v>
      </c>
      <c r="AC122" s="1" t="s">
        <v>3787</v>
      </c>
    </row>
    <row r="123" spans="1:29" ht="25.5" x14ac:dyDescent="0.2">
      <c r="A123" s="1">
        <v>207</v>
      </c>
      <c r="B123" s="1" t="s">
        <v>2562</v>
      </c>
      <c r="C123" s="1">
        <v>262182</v>
      </c>
      <c r="D123" s="1" t="s">
        <v>93</v>
      </c>
      <c r="E123" s="1" t="s">
        <v>1440</v>
      </c>
      <c r="F123" s="1" t="s">
        <v>996</v>
      </c>
      <c r="G123" s="1">
        <v>40</v>
      </c>
      <c r="H123" s="1" t="s">
        <v>1480</v>
      </c>
      <c r="I123" s="1" t="s">
        <v>1479</v>
      </c>
      <c r="J123" s="1">
        <v>8</v>
      </c>
      <c r="K123" s="1" t="s">
        <v>1480</v>
      </c>
      <c r="L123" s="1" t="s">
        <v>1479</v>
      </c>
      <c r="M123" s="1">
        <v>8</v>
      </c>
      <c r="N123" s="1" t="s">
        <v>1480</v>
      </c>
      <c r="O123" s="1" t="s">
        <v>1479</v>
      </c>
      <c r="P123" s="1">
        <v>8</v>
      </c>
      <c r="Q123" s="1" t="s">
        <v>1480</v>
      </c>
      <c r="R123" s="1" t="s">
        <v>1479</v>
      </c>
      <c r="S123" s="1">
        <v>8</v>
      </c>
      <c r="T123" s="1" t="s">
        <v>93</v>
      </c>
      <c r="U123" s="1" t="s">
        <v>93</v>
      </c>
      <c r="V123" s="1" t="s">
        <v>93</v>
      </c>
      <c r="W123" s="1" t="s">
        <v>1443</v>
      </c>
      <c r="X123" s="1" t="s">
        <v>1444</v>
      </c>
      <c r="Y123" s="1">
        <v>8</v>
      </c>
      <c r="Z123" s="1" t="s">
        <v>93</v>
      </c>
      <c r="AA123" s="1" t="s">
        <v>93</v>
      </c>
      <c r="AB123" s="1" t="s">
        <v>93</v>
      </c>
      <c r="AC123" s="1" t="s">
        <v>3787</v>
      </c>
    </row>
    <row r="124" spans="1:29" ht="25.5" x14ac:dyDescent="0.2">
      <c r="A124" s="1">
        <v>207</v>
      </c>
      <c r="B124" s="1" t="s">
        <v>3296</v>
      </c>
      <c r="C124" s="1">
        <v>263211</v>
      </c>
      <c r="D124" s="1" t="s">
        <v>93</v>
      </c>
      <c r="E124" s="1" t="s">
        <v>1440</v>
      </c>
      <c r="F124" s="1" t="s">
        <v>3410</v>
      </c>
      <c r="G124" s="1">
        <v>40</v>
      </c>
      <c r="H124" s="1" t="s">
        <v>1461</v>
      </c>
      <c r="I124" s="1" t="s">
        <v>1463</v>
      </c>
      <c r="J124" s="1">
        <v>8</v>
      </c>
      <c r="K124" s="1" t="s">
        <v>1461</v>
      </c>
      <c r="L124" s="1" t="s">
        <v>1463</v>
      </c>
      <c r="M124" s="1">
        <v>8</v>
      </c>
      <c r="N124" s="1" t="s">
        <v>1461</v>
      </c>
      <c r="O124" s="1" t="s">
        <v>1463</v>
      </c>
      <c r="P124" s="1">
        <v>8</v>
      </c>
      <c r="Q124" s="1" t="s">
        <v>1461</v>
      </c>
      <c r="R124" s="1" t="s">
        <v>1463</v>
      </c>
      <c r="S124" s="1">
        <v>8</v>
      </c>
      <c r="T124" s="1" t="s">
        <v>1461</v>
      </c>
      <c r="U124" s="1" t="s">
        <v>1463</v>
      </c>
      <c r="V124" s="1">
        <v>8</v>
      </c>
      <c r="W124" s="1" t="s">
        <v>93</v>
      </c>
      <c r="X124" s="1" t="s">
        <v>93</v>
      </c>
      <c r="Y124" s="1" t="s">
        <v>93</v>
      </c>
      <c r="Z124" s="1" t="s">
        <v>93</v>
      </c>
      <c r="AA124" s="1" t="s">
        <v>93</v>
      </c>
      <c r="AB124" s="1" t="s">
        <v>93</v>
      </c>
      <c r="AC124" s="1" t="s">
        <v>3787</v>
      </c>
    </row>
    <row r="125" spans="1:29" ht="25.5" x14ac:dyDescent="0.2">
      <c r="A125" s="1">
        <v>207</v>
      </c>
      <c r="B125" s="1" t="s">
        <v>1595</v>
      </c>
      <c r="C125" s="1">
        <v>243427</v>
      </c>
      <c r="D125" s="1" t="s">
        <v>1439</v>
      </c>
      <c r="E125" s="1" t="s">
        <v>1440</v>
      </c>
      <c r="F125" s="1" t="s">
        <v>522</v>
      </c>
      <c r="G125" s="1">
        <v>40</v>
      </c>
      <c r="H125" s="1" t="s">
        <v>1501</v>
      </c>
      <c r="I125" s="1" t="s">
        <v>1451</v>
      </c>
      <c r="J125" s="1">
        <v>8</v>
      </c>
      <c r="K125" s="1" t="s">
        <v>1501</v>
      </c>
      <c r="L125" s="1" t="s">
        <v>1451</v>
      </c>
      <c r="M125" s="1">
        <v>8</v>
      </c>
      <c r="N125" s="1" t="s">
        <v>1501</v>
      </c>
      <c r="O125" s="1" t="s">
        <v>1451</v>
      </c>
      <c r="P125" s="1">
        <v>8</v>
      </c>
      <c r="Q125" s="1" t="s">
        <v>93</v>
      </c>
      <c r="R125" s="1" t="s">
        <v>93</v>
      </c>
      <c r="S125" s="1" t="s">
        <v>93</v>
      </c>
      <c r="T125" s="1" t="s">
        <v>93</v>
      </c>
      <c r="U125" s="1" t="s">
        <v>93</v>
      </c>
      <c r="V125" s="1" t="s">
        <v>93</v>
      </c>
      <c r="W125" s="1" t="s">
        <v>1443</v>
      </c>
      <c r="X125" s="1" t="s">
        <v>1444</v>
      </c>
      <c r="Y125" s="1">
        <v>8</v>
      </c>
      <c r="Z125" s="1" t="s">
        <v>1443</v>
      </c>
      <c r="AA125" s="1" t="s">
        <v>1444</v>
      </c>
      <c r="AB125" s="1">
        <v>8</v>
      </c>
      <c r="AC125" s="1" t="s">
        <v>3787</v>
      </c>
    </row>
    <row r="126" spans="1:29" ht="25.5" x14ac:dyDescent="0.2">
      <c r="A126" s="1">
        <v>207</v>
      </c>
      <c r="B126" s="1" t="s">
        <v>3297</v>
      </c>
      <c r="C126" s="1">
        <v>263206</v>
      </c>
      <c r="D126" s="1" t="s">
        <v>93</v>
      </c>
      <c r="E126" s="1" t="s">
        <v>1440</v>
      </c>
      <c r="F126" s="1" t="s">
        <v>3410</v>
      </c>
      <c r="G126" s="1">
        <v>40</v>
      </c>
      <c r="H126" s="1" t="s">
        <v>1461</v>
      </c>
      <c r="I126" s="1" t="s">
        <v>1463</v>
      </c>
      <c r="J126" s="1">
        <v>8</v>
      </c>
      <c r="K126" s="1" t="s">
        <v>1461</v>
      </c>
      <c r="L126" s="1" t="s">
        <v>1463</v>
      </c>
      <c r="M126" s="1">
        <v>8</v>
      </c>
      <c r="N126" s="1" t="s">
        <v>1461</v>
      </c>
      <c r="O126" s="1" t="s">
        <v>1463</v>
      </c>
      <c r="P126" s="1">
        <v>8</v>
      </c>
      <c r="Q126" s="1" t="s">
        <v>1461</v>
      </c>
      <c r="R126" s="1" t="s">
        <v>1463</v>
      </c>
      <c r="S126" s="1">
        <v>8</v>
      </c>
      <c r="T126" s="1" t="s">
        <v>1461</v>
      </c>
      <c r="U126" s="1" t="s">
        <v>1463</v>
      </c>
      <c r="V126" s="1">
        <v>8</v>
      </c>
      <c r="W126" s="1" t="s">
        <v>93</v>
      </c>
      <c r="X126" s="1" t="s">
        <v>93</v>
      </c>
      <c r="Y126" s="1" t="s">
        <v>93</v>
      </c>
      <c r="Z126" s="1" t="s">
        <v>93</v>
      </c>
      <c r="AA126" s="1" t="s">
        <v>93</v>
      </c>
      <c r="AB126" s="1" t="s">
        <v>93</v>
      </c>
      <c r="AC126" s="1" t="s">
        <v>3787</v>
      </c>
    </row>
    <row r="127" spans="1:29" ht="25.5" x14ac:dyDescent="0.2">
      <c r="A127" s="1">
        <v>207</v>
      </c>
      <c r="B127" s="1" t="s">
        <v>1596</v>
      </c>
      <c r="C127" s="1">
        <v>246701</v>
      </c>
      <c r="D127" s="1" t="s">
        <v>1573</v>
      </c>
      <c r="E127" s="1" t="s">
        <v>1440</v>
      </c>
      <c r="F127" s="1" t="s">
        <v>686</v>
      </c>
      <c r="G127" s="1">
        <v>40</v>
      </c>
      <c r="H127" s="1" t="s">
        <v>1441</v>
      </c>
      <c r="I127" s="1" t="s">
        <v>1442</v>
      </c>
      <c r="J127" s="1">
        <v>8</v>
      </c>
      <c r="K127" s="1" t="s">
        <v>1441</v>
      </c>
      <c r="L127" s="1" t="s">
        <v>1442</v>
      </c>
      <c r="M127" s="1">
        <v>8</v>
      </c>
      <c r="N127" s="1" t="s">
        <v>1441</v>
      </c>
      <c r="O127" s="1" t="s">
        <v>1442</v>
      </c>
      <c r="P127" s="1">
        <v>8</v>
      </c>
      <c r="Q127" s="1" t="s">
        <v>1441</v>
      </c>
      <c r="R127" s="1" t="s">
        <v>1442</v>
      </c>
      <c r="S127" s="1">
        <v>8</v>
      </c>
      <c r="T127" s="1" t="s">
        <v>1441</v>
      </c>
      <c r="U127" s="1" t="s">
        <v>1442</v>
      </c>
      <c r="V127" s="1">
        <v>8</v>
      </c>
      <c r="W127" s="1" t="s">
        <v>93</v>
      </c>
      <c r="X127" s="1" t="s">
        <v>93</v>
      </c>
      <c r="Y127" s="1" t="s">
        <v>93</v>
      </c>
      <c r="Z127" s="1" t="s">
        <v>93</v>
      </c>
      <c r="AA127" s="1" t="s">
        <v>93</v>
      </c>
      <c r="AB127" s="1" t="s">
        <v>93</v>
      </c>
      <c r="AC127" s="1" t="s">
        <v>3787</v>
      </c>
    </row>
    <row r="128" spans="1:29" ht="38.25" x14ac:dyDescent="0.2">
      <c r="A128" s="1">
        <v>207</v>
      </c>
      <c r="B128" s="1" t="s">
        <v>2563</v>
      </c>
      <c r="C128" s="1">
        <v>262179</v>
      </c>
      <c r="D128" s="1" t="s">
        <v>93</v>
      </c>
      <c r="E128" s="1" t="s">
        <v>1440</v>
      </c>
      <c r="F128" s="1" t="s">
        <v>996</v>
      </c>
      <c r="G128" s="1">
        <v>40</v>
      </c>
      <c r="H128" s="1" t="s">
        <v>1446</v>
      </c>
      <c r="I128" s="1" t="s">
        <v>1447</v>
      </c>
      <c r="J128" s="1">
        <v>8</v>
      </c>
      <c r="K128" s="1" t="s">
        <v>93</v>
      </c>
      <c r="L128" s="1" t="s">
        <v>93</v>
      </c>
      <c r="M128" s="1" t="s">
        <v>93</v>
      </c>
      <c r="N128" s="1" t="s">
        <v>93</v>
      </c>
      <c r="O128" s="1" t="s">
        <v>93</v>
      </c>
      <c r="P128" s="1" t="s">
        <v>93</v>
      </c>
      <c r="Q128" s="1" t="s">
        <v>1446</v>
      </c>
      <c r="R128" s="1" t="s">
        <v>1447</v>
      </c>
      <c r="S128" s="1">
        <v>8</v>
      </c>
      <c r="T128" s="1" t="s">
        <v>1446</v>
      </c>
      <c r="U128" s="1" t="s">
        <v>1447</v>
      </c>
      <c r="V128" s="1">
        <v>8</v>
      </c>
      <c r="W128" s="1" t="s">
        <v>1443</v>
      </c>
      <c r="X128" s="1" t="s">
        <v>1444</v>
      </c>
      <c r="Y128" s="1">
        <v>8</v>
      </c>
      <c r="Z128" s="1" t="s">
        <v>1443</v>
      </c>
      <c r="AA128" s="1" t="s">
        <v>1444</v>
      </c>
      <c r="AB128" s="1">
        <v>8</v>
      </c>
      <c r="AC128" s="1" t="s">
        <v>3787</v>
      </c>
    </row>
    <row r="129" spans="1:29" ht="38.25" x14ac:dyDescent="0.2">
      <c r="A129" s="1">
        <v>207</v>
      </c>
      <c r="B129" s="1" t="s">
        <v>1597</v>
      </c>
      <c r="C129" s="1">
        <v>202646</v>
      </c>
      <c r="D129" s="1" t="s">
        <v>518</v>
      </c>
      <c r="E129" s="1" t="s">
        <v>1440</v>
      </c>
      <c r="F129" s="1" t="s">
        <v>637</v>
      </c>
      <c r="G129" s="1">
        <v>40</v>
      </c>
      <c r="H129" s="1" t="s">
        <v>1441</v>
      </c>
      <c r="I129" s="1" t="s">
        <v>1447</v>
      </c>
      <c r="J129" s="1">
        <v>8.75</v>
      </c>
      <c r="K129" s="1" t="s">
        <v>1598</v>
      </c>
      <c r="L129" s="1" t="s">
        <v>1599</v>
      </c>
      <c r="M129" s="1">
        <v>9</v>
      </c>
      <c r="N129" s="1" t="s">
        <v>1460</v>
      </c>
      <c r="O129" s="1" t="s">
        <v>1447</v>
      </c>
      <c r="P129" s="1">
        <v>6</v>
      </c>
      <c r="Q129" s="1" t="s">
        <v>1598</v>
      </c>
      <c r="R129" s="1" t="s">
        <v>1492</v>
      </c>
      <c r="S129" s="1">
        <v>8</v>
      </c>
      <c r="T129" s="1" t="s">
        <v>1441</v>
      </c>
      <c r="U129" s="1" t="s">
        <v>1463</v>
      </c>
      <c r="V129" s="1">
        <v>8.25</v>
      </c>
      <c r="W129" s="1" t="s">
        <v>93</v>
      </c>
      <c r="X129" s="1" t="s">
        <v>93</v>
      </c>
      <c r="Y129" s="1" t="s">
        <v>93</v>
      </c>
      <c r="Z129" s="1" t="s">
        <v>93</v>
      </c>
      <c r="AA129" s="1" t="s">
        <v>93</v>
      </c>
      <c r="AB129" s="1" t="s">
        <v>93</v>
      </c>
      <c r="AC129" s="1" t="s">
        <v>3787</v>
      </c>
    </row>
    <row r="130" spans="1:29" ht="25.5" x14ac:dyDescent="0.2">
      <c r="A130" s="1">
        <v>207</v>
      </c>
      <c r="B130" s="1" t="s">
        <v>1600</v>
      </c>
      <c r="C130" s="1">
        <v>240641</v>
      </c>
      <c r="D130" s="1" t="s">
        <v>1032</v>
      </c>
      <c r="E130" s="1" t="s">
        <v>1440</v>
      </c>
      <c r="F130" s="1" t="s">
        <v>522</v>
      </c>
      <c r="G130" s="1">
        <v>40</v>
      </c>
      <c r="H130" s="1" t="s">
        <v>93</v>
      </c>
      <c r="I130" s="1" t="s">
        <v>93</v>
      </c>
      <c r="J130" s="1" t="s">
        <v>93</v>
      </c>
      <c r="K130" s="1" t="s">
        <v>1443</v>
      </c>
      <c r="L130" s="1" t="s">
        <v>1444</v>
      </c>
      <c r="M130" s="1">
        <v>8</v>
      </c>
      <c r="N130" s="1" t="s">
        <v>1443</v>
      </c>
      <c r="O130" s="1" t="s">
        <v>1444</v>
      </c>
      <c r="P130" s="1">
        <v>8</v>
      </c>
      <c r="Q130" s="1" t="s">
        <v>1443</v>
      </c>
      <c r="R130" s="1" t="s">
        <v>1444</v>
      </c>
      <c r="S130" s="1">
        <v>8</v>
      </c>
      <c r="T130" s="1" t="s">
        <v>1455</v>
      </c>
      <c r="U130" s="1" t="s">
        <v>1574</v>
      </c>
      <c r="V130" s="1">
        <v>8</v>
      </c>
      <c r="W130" s="1" t="s">
        <v>1443</v>
      </c>
      <c r="X130" s="1" t="s">
        <v>1444</v>
      </c>
      <c r="Y130" s="1">
        <v>8</v>
      </c>
      <c r="Z130" s="1" t="s">
        <v>93</v>
      </c>
      <c r="AA130" s="1" t="s">
        <v>93</v>
      </c>
      <c r="AB130" s="1" t="s">
        <v>93</v>
      </c>
      <c r="AC130" s="1" t="s">
        <v>3787</v>
      </c>
    </row>
    <row r="131" spans="1:29" ht="25.5" x14ac:dyDescent="0.2">
      <c r="A131" s="1">
        <v>16</v>
      </c>
      <c r="B131" s="1" t="s">
        <v>3412</v>
      </c>
      <c r="C131" s="1">
        <v>248061</v>
      </c>
      <c r="D131" s="1" t="s">
        <v>998</v>
      </c>
      <c r="E131" s="1" t="s">
        <v>1440</v>
      </c>
      <c r="F131" s="1" t="s">
        <v>1040</v>
      </c>
      <c r="G131" s="1">
        <v>40</v>
      </c>
      <c r="H131" s="1" t="s">
        <v>1461</v>
      </c>
      <c r="I131" s="1" t="s">
        <v>1509</v>
      </c>
      <c r="J131" s="1">
        <v>8</v>
      </c>
      <c r="K131" s="1" t="s">
        <v>1461</v>
      </c>
      <c r="L131" s="1" t="s">
        <v>1509</v>
      </c>
      <c r="M131" s="1">
        <v>8</v>
      </c>
      <c r="N131" s="1" t="s">
        <v>1461</v>
      </c>
      <c r="O131" s="1" t="s">
        <v>1509</v>
      </c>
      <c r="P131" s="1">
        <v>8</v>
      </c>
      <c r="Q131" s="1" t="s">
        <v>1461</v>
      </c>
      <c r="R131" s="1" t="s">
        <v>1509</v>
      </c>
      <c r="S131" s="1">
        <v>8</v>
      </c>
      <c r="T131" s="1" t="s">
        <v>1461</v>
      </c>
      <c r="U131" s="1" t="s">
        <v>1509</v>
      </c>
      <c r="V131" s="1">
        <v>8</v>
      </c>
      <c r="W131" s="1" t="s">
        <v>93</v>
      </c>
      <c r="X131" s="1" t="s">
        <v>93</v>
      </c>
      <c r="Y131" s="1" t="s">
        <v>93</v>
      </c>
      <c r="Z131" s="1" t="s">
        <v>93</v>
      </c>
      <c r="AA131" s="1" t="s">
        <v>93</v>
      </c>
      <c r="AB131" s="1" t="s">
        <v>93</v>
      </c>
      <c r="AC131" s="1" t="s">
        <v>3787</v>
      </c>
    </row>
    <row r="132" spans="1:29" ht="25.5" x14ac:dyDescent="0.2">
      <c r="A132" s="1">
        <v>16</v>
      </c>
      <c r="B132" s="1" t="s">
        <v>1018</v>
      </c>
      <c r="C132" s="1">
        <v>216386</v>
      </c>
      <c r="D132" s="1" t="s">
        <v>1019</v>
      </c>
      <c r="E132" s="1" t="s">
        <v>1456</v>
      </c>
      <c r="F132" s="1" t="s">
        <v>3787</v>
      </c>
      <c r="G132" s="1">
        <v>40</v>
      </c>
      <c r="H132" s="1" t="s">
        <v>93</v>
      </c>
      <c r="I132" s="1" t="s">
        <v>93</v>
      </c>
      <c r="J132" s="1" t="s">
        <v>93</v>
      </c>
      <c r="K132" s="1" t="s">
        <v>1443</v>
      </c>
      <c r="L132" s="1" t="s">
        <v>1467</v>
      </c>
      <c r="M132" s="1">
        <v>10</v>
      </c>
      <c r="N132" s="1" t="s">
        <v>1443</v>
      </c>
      <c r="O132" s="1" t="s">
        <v>1467</v>
      </c>
      <c r="P132" s="1">
        <v>10</v>
      </c>
      <c r="Q132" s="1" t="s">
        <v>1443</v>
      </c>
      <c r="R132" s="1" t="s">
        <v>1467</v>
      </c>
      <c r="S132" s="1">
        <v>10</v>
      </c>
      <c r="T132" s="1" t="s">
        <v>1443</v>
      </c>
      <c r="U132" s="1" t="s">
        <v>1467</v>
      </c>
      <c r="V132" s="1">
        <v>10</v>
      </c>
      <c r="W132" s="1" t="s">
        <v>93</v>
      </c>
      <c r="X132" s="1" t="s">
        <v>93</v>
      </c>
      <c r="Y132" s="1" t="s">
        <v>93</v>
      </c>
      <c r="Z132" s="1" t="s">
        <v>93</v>
      </c>
      <c r="AA132" s="1" t="s">
        <v>93</v>
      </c>
      <c r="AB132" s="1" t="s">
        <v>93</v>
      </c>
      <c r="AC132" s="1" t="s">
        <v>3787</v>
      </c>
    </row>
    <row r="133" spans="1:29" ht="25.5" x14ac:dyDescent="0.2">
      <c r="A133" s="1">
        <v>16</v>
      </c>
      <c r="B133" s="1" t="s">
        <v>2945</v>
      </c>
      <c r="C133" s="1">
        <v>262948</v>
      </c>
      <c r="D133" s="1" t="s">
        <v>1019</v>
      </c>
      <c r="E133" s="1" t="s">
        <v>1456</v>
      </c>
      <c r="F133" s="1" t="s">
        <v>3787</v>
      </c>
      <c r="G133" s="1">
        <v>40</v>
      </c>
      <c r="H133" s="1" t="s">
        <v>93</v>
      </c>
      <c r="I133" s="1" t="s">
        <v>93</v>
      </c>
      <c r="J133" s="1" t="s">
        <v>93</v>
      </c>
      <c r="K133" s="1" t="s">
        <v>1471</v>
      </c>
      <c r="L133" s="1" t="s">
        <v>1451</v>
      </c>
      <c r="M133" s="1">
        <v>10</v>
      </c>
      <c r="N133" s="1" t="s">
        <v>1471</v>
      </c>
      <c r="O133" s="1" t="s">
        <v>1451</v>
      </c>
      <c r="P133" s="1">
        <v>10</v>
      </c>
      <c r="Q133" s="1" t="s">
        <v>1471</v>
      </c>
      <c r="R133" s="1" t="s">
        <v>1451</v>
      </c>
      <c r="S133" s="1">
        <v>10</v>
      </c>
      <c r="T133" s="1" t="s">
        <v>1471</v>
      </c>
      <c r="U133" s="1" t="s">
        <v>1451</v>
      </c>
      <c r="V133" s="1">
        <v>10</v>
      </c>
      <c r="W133" s="1" t="s">
        <v>93</v>
      </c>
      <c r="X133" s="1" t="s">
        <v>93</v>
      </c>
      <c r="Y133" s="1" t="s">
        <v>93</v>
      </c>
      <c r="Z133" s="1" t="s">
        <v>93</v>
      </c>
      <c r="AA133" s="1" t="s">
        <v>93</v>
      </c>
      <c r="AB133" s="1" t="s">
        <v>93</v>
      </c>
      <c r="AC133" s="1" t="s">
        <v>3787</v>
      </c>
    </row>
    <row r="134" spans="1:29" ht="25.5" x14ac:dyDescent="0.2">
      <c r="A134" s="1">
        <v>16</v>
      </c>
      <c r="B134" s="1" t="s">
        <v>3229</v>
      </c>
      <c r="C134" s="1">
        <v>252273</v>
      </c>
      <c r="D134" s="1" t="s">
        <v>1183</v>
      </c>
      <c r="E134" s="1" t="s">
        <v>1440</v>
      </c>
      <c r="F134" s="1" t="s">
        <v>3228</v>
      </c>
      <c r="G134" s="1">
        <v>35</v>
      </c>
      <c r="H134" s="1" t="s">
        <v>1480</v>
      </c>
      <c r="I134" s="1" t="s">
        <v>1447</v>
      </c>
      <c r="J134" s="1">
        <v>7</v>
      </c>
      <c r="K134" s="1" t="s">
        <v>1480</v>
      </c>
      <c r="L134" s="1" t="s">
        <v>1447</v>
      </c>
      <c r="M134" s="1">
        <v>7</v>
      </c>
      <c r="N134" s="1" t="s">
        <v>1480</v>
      </c>
      <c r="O134" s="1" t="s">
        <v>1447</v>
      </c>
      <c r="P134" s="1">
        <v>7</v>
      </c>
      <c r="Q134" s="1" t="s">
        <v>1480</v>
      </c>
      <c r="R134" s="1" t="s">
        <v>1447</v>
      </c>
      <c r="S134" s="1">
        <v>7</v>
      </c>
      <c r="T134" s="1" t="s">
        <v>1480</v>
      </c>
      <c r="U134" s="1" t="s">
        <v>1447</v>
      </c>
      <c r="V134" s="1">
        <v>7</v>
      </c>
      <c r="W134" s="1" t="s">
        <v>93</v>
      </c>
      <c r="X134" s="1" t="s">
        <v>93</v>
      </c>
      <c r="Y134" s="1" t="s">
        <v>93</v>
      </c>
      <c r="Z134" s="1" t="s">
        <v>93</v>
      </c>
      <c r="AA134" s="1" t="s">
        <v>93</v>
      </c>
      <c r="AB134" s="1" t="s">
        <v>93</v>
      </c>
      <c r="AC134" s="1" t="s">
        <v>3787</v>
      </c>
    </row>
    <row r="135" spans="1:29" ht="25.5" x14ac:dyDescent="0.2">
      <c r="A135" s="1">
        <v>16</v>
      </c>
      <c r="B135" s="1" t="s">
        <v>1033</v>
      </c>
      <c r="C135" s="1">
        <v>232629</v>
      </c>
      <c r="D135" s="1" t="s">
        <v>1034</v>
      </c>
      <c r="E135" s="1" t="s">
        <v>1456</v>
      </c>
      <c r="F135" s="1" t="s">
        <v>3787</v>
      </c>
      <c r="G135" s="1">
        <v>40</v>
      </c>
      <c r="H135" s="1" t="s">
        <v>93</v>
      </c>
      <c r="I135" s="1" t="s">
        <v>93</v>
      </c>
      <c r="J135" s="1" t="s">
        <v>93</v>
      </c>
      <c r="K135" s="1" t="s">
        <v>1471</v>
      </c>
      <c r="L135" s="1" t="s">
        <v>1451</v>
      </c>
      <c r="M135" s="1">
        <v>10</v>
      </c>
      <c r="N135" s="1" t="s">
        <v>1471</v>
      </c>
      <c r="O135" s="1" t="s">
        <v>1451</v>
      </c>
      <c r="P135" s="1">
        <v>10</v>
      </c>
      <c r="Q135" s="1" t="s">
        <v>1471</v>
      </c>
      <c r="R135" s="1" t="s">
        <v>1451</v>
      </c>
      <c r="S135" s="1">
        <v>10</v>
      </c>
      <c r="T135" s="1" t="s">
        <v>1471</v>
      </c>
      <c r="U135" s="1" t="s">
        <v>1451</v>
      </c>
      <c r="V135" s="1">
        <v>10</v>
      </c>
      <c r="W135" s="1" t="s">
        <v>93</v>
      </c>
      <c r="X135" s="1" t="s">
        <v>93</v>
      </c>
      <c r="Y135" s="1" t="s">
        <v>93</v>
      </c>
      <c r="Z135" s="1" t="s">
        <v>93</v>
      </c>
      <c r="AA135" s="1" t="s">
        <v>93</v>
      </c>
      <c r="AB135" s="1" t="s">
        <v>93</v>
      </c>
      <c r="AC135" s="1" t="s">
        <v>3787</v>
      </c>
    </row>
    <row r="136" spans="1:29" ht="25.5" x14ac:dyDescent="0.2">
      <c r="A136" s="1">
        <v>16</v>
      </c>
      <c r="B136" s="1" t="s">
        <v>1036</v>
      </c>
      <c r="C136" s="1">
        <v>255290</v>
      </c>
      <c r="D136" s="1" t="s">
        <v>1120</v>
      </c>
      <c r="E136" s="1" t="s">
        <v>1456</v>
      </c>
      <c r="F136" s="1" t="s">
        <v>3787</v>
      </c>
      <c r="G136" s="1">
        <v>40</v>
      </c>
      <c r="H136" s="1" t="s">
        <v>93</v>
      </c>
      <c r="I136" s="1" t="s">
        <v>93</v>
      </c>
      <c r="J136" s="1" t="s">
        <v>93</v>
      </c>
      <c r="K136" s="1" t="s">
        <v>1461</v>
      </c>
      <c r="L136" s="1" t="s">
        <v>1466</v>
      </c>
      <c r="M136" s="1">
        <v>10</v>
      </c>
      <c r="N136" s="1" t="s">
        <v>1461</v>
      </c>
      <c r="O136" s="1" t="s">
        <v>1466</v>
      </c>
      <c r="P136" s="1">
        <v>10</v>
      </c>
      <c r="Q136" s="1" t="s">
        <v>1461</v>
      </c>
      <c r="R136" s="1" t="s">
        <v>1466</v>
      </c>
      <c r="S136" s="1">
        <v>10</v>
      </c>
      <c r="T136" s="1" t="s">
        <v>1461</v>
      </c>
      <c r="U136" s="1" t="s">
        <v>1466</v>
      </c>
      <c r="V136" s="1">
        <v>10</v>
      </c>
      <c r="W136" s="1" t="s">
        <v>93</v>
      </c>
      <c r="X136" s="1" t="s">
        <v>93</v>
      </c>
      <c r="Y136" s="1" t="s">
        <v>93</v>
      </c>
      <c r="Z136" s="1" t="s">
        <v>93</v>
      </c>
      <c r="AA136" s="1" t="s">
        <v>93</v>
      </c>
      <c r="AB136" s="1" t="s">
        <v>93</v>
      </c>
      <c r="AC136" s="1" t="s">
        <v>3787</v>
      </c>
    </row>
    <row r="137" spans="1:29" ht="25.5" x14ac:dyDescent="0.2">
      <c r="A137" s="1">
        <v>16</v>
      </c>
      <c r="B137" s="1" t="s">
        <v>1601</v>
      </c>
      <c r="C137" s="1">
        <v>107332</v>
      </c>
      <c r="D137" s="1" t="s">
        <v>1034</v>
      </c>
      <c r="E137" s="1" t="s">
        <v>1456</v>
      </c>
      <c r="F137" s="1" t="s">
        <v>3787</v>
      </c>
      <c r="G137" s="1">
        <v>40</v>
      </c>
      <c r="H137" s="1" t="s">
        <v>93</v>
      </c>
      <c r="I137" s="1" t="s">
        <v>93</v>
      </c>
      <c r="J137" s="1" t="s">
        <v>93</v>
      </c>
      <c r="K137" s="1" t="s">
        <v>1461</v>
      </c>
      <c r="L137" s="1" t="s">
        <v>1466</v>
      </c>
      <c r="M137" s="1">
        <v>10</v>
      </c>
      <c r="N137" s="1" t="s">
        <v>1461</v>
      </c>
      <c r="O137" s="1" t="s">
        <v>1466</v>
      </c>
      <c r="P137" s="1">
        <v>10</v>
      </c>
      <c r="Q137" s="1" t="s">
        <v>1461</v>
      </c>
      <c r="R137" s="1" t="s">
        <v>1466</v>
      </c>
      <c r="S137" s="1">
        <v>10</v>
      </c>
      <c r="T137" s="1" t="s">
        <v>1461</v>
      </c>
      <c r="U137" s="1" t="s">
        <v>1466</v>
      </c>
      <c r="V137" s="1">
        <v>10</v>
      </c>
      <c r="W137" s="1" t="s">
        <v>93</v>
      </c>
      <c r="X137" s="1" t="s">
        <v>93</v>
      </c>
      <c r="Y137" s="1" t="s">
        <v>93</v>
      </c>
      <c r="Z137" s="1" t="s">
        <v>93</v>
      </c>
      <c r="AA137" s="1" t="s">
        <v>93</v>
      </c>
      <c r="AB137" s="1" t="s">
        <v>93</v>
      </c>
      <c r="AC137" s="1" t="s">
        <v>3787</v>
      </c>
    </row>
    <row r="138" spans="1:29" ht="25.5" x14ac:dyDescent="0.2">
      <c r="A138" s="1">
        <v>16</v>
      </c>
      <c r="B138" s="1" t="s">
        <v>1041</v>
      </c>
      <c r="C138" s="1">
        <v>66572</v>
      </c>
      <c r="D138" s="1" t="s">
        <v>1042</v>
      </c>
      <c r="E138" s="1" t="s">
        <v>1440</v>
      </c>
      <c r="F138" s="1" t="s">
        <v>1602</v>
      </c>
      <c r="G138" s="1">
        <v>40</v>
      </c>
      <c r="H138" s="1" t="s">
        <v>1443</v>
      </c>
      <c r="I138" s="1" t="s">
        <v>1447</v>
      </c>
      <c r="J138" s="1">
        <v>8</v>
      </c>
      <c r="K138" s="1" t="s">
        <v>1443</v>
      </c>
      <c r="L138" s="1" t="s">
        <v>1447</v>
      </c>
      <c r="M138" s="1">
        <v>8</v>
      </c>
      <c r="N138" s="1" t="s">
        <v>1443</v>
      </c>
      <c r="O138" s="1" t="s">
        <v>1447</v>
      </c>
      <c r="P138" s="1">
        <v>8</v>
      </c>
      <c r="Q138" s="1" t="s">
        <v>1443</v>
      </c>
      <c r="R138" s="1" t="s">
        <v>1447</v>
      </c>
      <c r="S138" s="1">
        <v>8</v>
      </c>
      <c r="T138" s="1" t="s">
        <v>1443</v>
      </c>
      <c r="U138" s="1" t="s">
        <v>1447</v>
      </c>
      <c r="V138" s="1">
        <v>8</v>
      </c>
      <c r="W138" s="1" t="s">
        <v>93</v>
      </c>
      <c r="X138" s="1" t="s">
        <v>93</v>
      </c>
      <c r="Y138" s="1" t="s">
        <v>93</v>
      </c>
      <c r="Z138" s="1" t="s">
        <v>93</v>
      </c>
      <c r="AA138" s="1" t="s">
        <v>93</v>
      </c>
      <c r="AB138" s="1" t="s">
        <v>93</v>
      </c>
      <c r="AC138" s="1" t="s">
        <v>3787</v>
      </c>
    </row>
    <row r="139" spans="1:29" ht="25.5" x14ac:dyDescent="0.2">
      <c r="A139" s="1">
        <v>16</v>
      </c>
      <c r="B139" s="1" t="s">
        <v>1043</v>
      </c>
      <c r="C139" s="1">
        <v>245561</v>
      </c>
      <c r="D139" s="1" t="s">
        <v>1032</v>
      </c>
      <c r="E139" s="1" t="s">
        <v>1440</v>
      </c>
      <c r="F139" s="1" t="s">
        <v>1603</v>
      </c>
      <c r="G139" s="1">
        <v>40</v>
      </c>
      <c r="H139" s="1" t="s">
        <v>1469</v>
      </c>
      <c r="I139" s="1" t="s">
        <v>1489</v>
      </c>
      <c r="J139" s="1">
        <v>8</v>
      </c>
      <c r="K139" s="1" t="s">
        <v>1469</v>
      </c>
      <c r="L139" s="1" t="s">
        <v>1489</v>
      </c>
      <c r="M139" s="1">
        <v>8</v>
      </c>
      <c r="N139" s="1" t="s">
        <v>1469</v>
      </c>
      <c r="O139" s="1" t="s">
        <v>1489</v>
      </c>
      <c r="P139" s="1">
        <v>8</v>
      </c>
      <c r="Q139" s="1" t="s">
        <v>1469</v>
      </c>
      <c r="R139" s="1" t="s">
        <v>1489</v>
      </c>
      <c r="S139" s="1">
        <v>8</v>
      </c>
      <c r="T139" s="1" t="s">
        <v>1469</v>
      </c>
      <c r="U139" s="1" t="s">
        <v>1489</v>
      </c>
      <c r="V139" s="1">
        <v>8</v>
      </c>
      <c r="W139" s="1" t="s">
        <v>93</v>
      </c>
      <c r="X139" s="1" t="s">
        <v>93</v>
      </c>
      <c r="Y139" s="1" t="s">
        <v>93</v>
      </c>
      <c r="Z139" s="1" t="s">
        <v>93</v>
      </c>
      <c r="AA139" s="1" t="s">
        <v>93</v>
      </c>
      <c r="AB139" s="1" t="s">
        <v>93</v>
      </c>
      <c r="AC139" s="1" t="s">
        <v>3787</v>
      </c>
    </row>
    <row r="140" spans="1:29" ht="25.5" x14ac:dyDescent="0.2">
      <c r="A140" s="1">
        <v>16</v>
      </c>
      <c r="B140" s="1" t="s">
        <v>2947</v>
      </c>
      <c r="C140" s="1">
        <v>262960</v>
      </c>
      <c r="D140" s="1" t="s">
        <v>1038</v>
      </c>
      <c r="E140" s="1" t="s">
        <v>1456</v>
      </c>
      <c r="F140" s="1" t="s">
        <v>3787</v>
      </c>
      <c r="G140" s="1">
        <v>40</v>
      </c>
      <c r="H140" s="1" t="s">
        <v>93</v>
      </c>
      <c r="I140" s="1" t="s">
        <v>93</v>
      </c>
      <c r="J140" s="1" t="s">
        <v>93</v>
      </c>
      <c r="K140" s="1" t="s">
        <v>1471</v>
      </c>
      <c r="L140" s="1" t="s">
        <v>1451</v>
      </c>
      <c r="M140" s="1">
        <v>10</v>
      </c>
      <c r="N140" s="1" t="s">
        <v>1471</v>
      </c>
      <c r="O140" s="1" t="s">
        <v>1451</v>
      </c>
      <c r="P140" s="1">
        <v>10</v>
      </c>
      <c r="Q140" s="1" t="s">
        <v>1471</v>
      </c>
      <c r="R140" s="1" t="s">
        <v>1451</v>
      </c>
      <c r="S140" s="1">
        <v>10</v>
      </c>
      <c r="T140" s="1" t="s">
        <v>1471</v>
      </c>
      <c r="U140" s="1" t="s">
        <v>1451</v>
      </c>
      <c r="V140" s="1">
        <v>10</v>
      </c>
      <c r="W140" s="1" t="s">
        <v>93</v>
      </c>
      <c r="X140" s="1" t="s">
        <v>93</v>
      </c>
      <c r="Y140" s="1" t="s">
        <v>93</v>
      </c>
      <c r="Z140" s="1" t="s">
        <v>93</v>
      </c>
      <c r="AA140" s="1" t="s">
        <v>93</v>
      </c>
      <c r="AB140" s="1" t="s">
        <v>93</v>
      </c>
      <c r="AC140" s="1" t="s">
        <v>3787</v>
      </c>
    </row>
    <row r="141" spans="1:29" ht="25.5" x14ac:dyDescent="0.2">
      <c r="A141" s="1">
        <v>16</v>
      </c>
      <c r="B141" s="1" t="s">
        <v>1604</v>
      </c>
      <c r="C141" s="1">
        <v>194179</v>
      </c>
      <c r="D141" s="1" t="s">
        <v>1019</v>
      </c>
      <c r="E141" s="1" t="s">
        <v>1456</v>
      </c>
      <c r="F141" s="1" t="s">
        <v>3787</v>
      </c>
      <c r="G141" s="1">
        <v>40</v>
      </c>
      <c r="H141" s="1" t="s">
        <v>93</v>
      </c>
      <c r="I141" s="1" t="s">
        <v>93</v>
      </c>
      <c r="J141" s="1" t="s">
        <v>93</v>
      </c>
      <c r="K141" s="1" t="s">
        <v>1461</v>
      </c>
      <c r="L141" s="1" t="s">
        <v>1466</v>
      </c>
      <c r="M141" s="1">
        <v>10</v>
      </c>
      <c r="N141" s="1" t="s">
        <v>1461</v>
      </c>
      <c r="O141" s="1" t="s">
        <v>1466</v>
      </c>
      <c r="P141" s="1">
        <v>10</v>
      </c>
      <c r="Q141" s="1" t="s">
        <v>1461</v>
      </c>
      <c r="R141" s="1" t="s">
        <v>1466</v>
      </c>
      <c r="S141" s="1">
        <v>10</v>
      </c>
      <c r="T141" s="1" t="s">
        <v>1461</v>
      </c>
      <c r="U141" s="1" t="s">
        <v>1466</v>
      </c>
      <c r="V141" s="1">
        <v>10</v>
      </c>
      <c r="W141" s="1" t="s">
        <v>93</v>
      </c>
      <c r="X141" s="1" t="s">
        <v>93</v>
      </c>
      <c r="Y141" s="1" t="s">
        <v>93</v>
      </c>
      <c r="Z141" s="1" t="s">
        <v>93</v>
      </c>
      <c r="AA141" s="1" t="s">
        <v>93</v>
      </c>
      <c r="AB141" s="1" t="s">
        <v>93</v>
      </c>
      <c r="AC141" s="1" t="s">
        <v>3787</v>
      </c>
    </row>
    <row r="142" spans="1:29" ht="25.5" x14ac:dyDescent="0.2">
      <c r="A142" s="1">
        <v>16</v>
      </c>
      <c r="B142" s="1" t="s">
        <v>2797</v>
      </c>
      <c r="C142" s="1">
        <v>158207</v>
      </c>
      <c r="D142" s="1" t="s">
        <v>1032</v>
      </c>
      <c r="E142" s="1" t="s">
        <v>1440</v>
      </c>
      <c r="F142" s="1" t="s">
        <v>1140</v>
      </c>
      <c r="G142" s="1">
        <v>40</v>
      </c>
      <c r="H142" s="1" t="s">
        <v>1443</v>
      </c>
      <c r="I142" s="1" t="s">
        <v>1447</v>
      </c>
      <c r="J142" s="1">
        <v>8</v>
      </c>
      <c r="K142" s="1" t="s">
        <v>1443</v>
      </c>
      <c r="L142" s="1" t="s">
        <v>1447</v>
      </c>
      <c r="M142" s="1">
        <v>8</v>
      </c>
      <c r="N142" s="1" t="s">
        <v>1443</v>
      </c>
      <c r="O142" s="1" t="s">
        <v>1447</v>
      </c>
      <c r="P142" s="1">
        <v>8</v>
      </c>
      <c r="Q142" s="1" t="s">
        <v>1443</v>
      </c>
      <c r="R142" s="1" t="s">
        <v>1447</v>
      </c>
      <c r="S142" s="1">
        <v>8</v>
      </c>
      <c r="T142" s="1" t="s">
        <v>1443</v>
      </c>
      <c r="U142" s="1" t="s">
        <v>1447</v>
      </c>
      <c r="V142" s="1">
        <v>8</v>
      </c>
      <c r="W142" s="1" t="s">
        <v>93</v>
      </c>
      <c r="X142" s="1" t="s">
        <v>93</v>
      </c>
      <c r="Y142" s="1" t="s">
        <v>93</v>
      </c>
      <c r="Z142" s="1" t="s">
        <v>93</v>
      </c>
      <c r="AA142" s="1" t="s">
        <v>93</v>
      </c>
      <c r="AB142" s="1" t="s">
        <v>93</v>
      </c>
      <c r="AC142" s="1" t="s">
        <v>3787</v>
      </c>
    </row>
    <row r="143" spans="1:29" ht="25.5" x14ac:dyDescent="0.2">
      <c r="A143" s="1">
        <v>16</v>
      </c>
      <c r="B143" s="1" t="s">
        <v>1092</v>
      </c>
      <c r="C143" s="1">
        <v>46226</v>
      </c>
      <c r="D143" s="1" t="s">
        <v>1038</v>
      </c>
      <c r="E143" s="1" t="s">
        <v>1440</v>
      </c>
      <c r="F143" s="1" t="s">
        <v>2738</v>
      </c>
      <c r="G143" s="1">
        <v>40</v>
      </c>
      <c r="H143" s="1" t="s">
        <v>1461</v>
      </c>
      <c r="I143" s="1" t="s">
        <v>1509</v>
      </c>
      <c r="J143" s="1">
        <v>8</v>
      </c>
      <c r="K143" s="1" t="s">
        <v>1461</v>
      </c>
      <c r="L143" s="1" t="s">
        <v>1509</v>
      </c>
      <c r="M143" s="1">
        <v>8</v>
      </c>
      <c r="N143" s="1" t="s">
        <v>1461</v>
      </c>
      <c r="O143" s="1" t="s">
        <v>1509</v>
      </c>
      <c r="P143" s="1">
        <v>8</v>
      </c>
      <c r="Q143" s="1" t="s">
        <v>1461</v>
      </c>
      <c r="R143" s="1" t="s">
        <v>1509</v>
      </c>
      <c r="S143" s="1">
        <v>8</v>
      </c>
      <c r="T143" s="1" t="s">
        <v>1461</v>
      </c>
      <c r="U143" s="1" t="s">
        <v>1509</v>
      </c>
      <c r="V143" s="1">
        <v>8</v>
      </c>
      <c r="W143" s="1" t="s">
        <v>93</v>
      </c>
      <c r="X143" s="1" t="s">
        <v>93</v>
      </c>
      <c r="Y143" s="1" t="s">
        <v>93</v>
      </c>
      <c r="Z143" s="1" t="s">
        <v>93</v>
      </c>
      <c r="AA143" s="1" t="s">
        <v>93</v>
      </c>
      <c r="AB143" s="1" t="s">
        <v>93</v>
      </c>
      <c r="AC143" s="1" t="s">
        <v>3787</v>
      </c>
    </row>
    <row r="144" spans="1:29" ht="25.5" x14ac:dyDescent="0.2">
      <c r="A144" s="1">
        <v>16</v>
      </c>
      <c r="B144" s="1" t="s">
        <v>2951</v>
      </c>
      <c r="C144" s="1">
        <v>262949</v>
      </c>
      <c r="D144" s="1" t="s">
        <v>1116</v>
      </c>
      <c r="E144" s="1" t="s">
        <v>1456</v>
      </c>
      <c r="F144" s="1" t="s">
        <v>3787</v>
      </c>
      <c r="G144" s="1">
        <v>40</v>
      </c>
      <c r="H144" s="1" t="s">
        <v>93</v>
      </c>
      <c r="I144" s="1" t="s">
        <v>93</v>
      </c>
      <c r="J144" s="1" t="s">
        <v>93</v>
      </c>
      <c r="K144" s="1" t="s">
        <v>1471</v>
      </c>
      <c r="L144" s="1" t="s">
        <v>1451</v>
      </c>
      <c r="M144" s="1">
        <v>10</v>
      </c>
      <c r="N144" s="1" t="s">
        <v>1471</v>
      </c>
      <c r="O144" s="1" t="s">
        <v>1451</v>
      </c>
      <c r="P144" s="1">
        <v>10</v>
      </c>
      <c r="Q144" s="1" t="s">
        <v>1471</v>
      </c>
      <c r="R144" s="1" t="s">
        <v>1451</v>
      </c>
      <c r="S144" s="1">
        <v>10</v>
      </c>
      <c r="T144" s="1" t="s">
        <v>1471</v>
      </c>
      <c r="U144" s="1" t="s">
        <v>1451</v>
      </c>
      <c r="V144" s="1">
        <v>10</v>
      </c>
      <c r="W144" s="1" t="s">
        <v>93</v>
      </c>
      <c r="X144" s="1" t="s">
        <v>93</v>
      </c>
      <c r="Y144" s="1" t="s">
        <v>93</v>
      </c>
      <c r="Z144" s="1" t="s">
        <v>93</v>
      </c>
      <c r="AA144" s="1" t="s">
        <v>93</v>
      </c>
      <c r="AB144" s="1" t="s">
        <v>93</v>
      </c>
      <c r="AC144" s="1" t="s">
        <v>3787</v>
      </c>
    </row>
    <row r="145" spans="1:29" ht="38.25" x14ac:dyDescent="0.2">
      <c r="A145" s="1">
        <v>16</v>
      </c>
      <c r="B145" s="1" t="s">
        <v>1605</v>
      </c>
      <c r="C145" s="1">
        <v>254955</v>
      </c>
      <c r="D145" s="1" t="s">
        <v>1120</v>
      </c>
      <c r="E145" s="1" t="s">
        <v>1456</v>
      </c>
      <c r="F145" s="1" t="s">
        <v>3787</v>
      </c>
      <c r="G145" s="1">
        <v>40</v>
      </c>
      <c r="H145" s="1" t="s">
        <v>93</v>
      </c>
      <c r="I145" s="1" t="s">
        <v>93</v>
      </c>
      <c r="J145" s="1" t="s">
        <v>93</v>
      </c>
      <c r="K145" s="1" t="s">
        <v>1461</v>
      </c>
      <c r="L145" s="1" t="s">
        <v>1466</v>
      </c>
      <c r="M145" s="1">
        <v>10</v>
      </c>
      <c r="N145" s="1" t="s">
        <v>1461</v>
      </c>
      <c r="O145" s="1" t="s">
        <v>1466</v>
      </c>
      <c r="P145" s="1">
        <v>10</v>
      </c>
      <c r="Q145" s="1" t="s">
        <v>1461</v>
      </c>
      <c r="R145" s="1" t="s">
        <v>1466</v>
      </c>
      <c r="S145" s="1">
        <v>10</v>
      </c>
      <c r="T145" s="1" t="s">
        <v>1461</v>
      </c>
      <c r="U145" s="1" t="s">
        <v>1466</v>
      </c>
      <c r="V145" s="1">
        <v>10</v>
      </c>
      <c r="W145" s="1" t="s">
        <v>93</v>
      </c>
      <c r="X145" s="1" t="s">
        <v>93</v>
      </c>
      <c r="Y145" s="1" t="s">
        <v>93</v>
      </c>
      <c r="Z145" s="1" t="s">
        <v>93</v>
      </c>
      <c r="AA145" s="1" t="s">
        <v>93</v>
      </c>
      <c r="AB145" s="1" t="s">
        <v>93</v>
      </c>
      <c r="AC145" s="1" t="s">
        <v>3787</v>
      </c>
    </row>
    <row r="146" spans="1:29" ht="38.25" x14ac:dyDescent="0.2">
      <c r="A146" s="1">
        <v>16</v>
      </c>
      <c r="B146" s="1" t="s">
        <v>1107</v>
      </c>
      <c r="C146" s="1">
        <v>256590</v>
      </c>
      <c r="D146" s="1" t="s">
        <v>1120</v>
      </c>
      <c r="E146" s="1" t="s">
        <v>1456</v>
      </c>
      <c r="F146" s="1" t="s">
        <v>3787</v>
      </c>
      <c r="G146" s="1">
        <v>40</v>
      </c>
      <c r="H146" s="1" t="s">
        <v>93</v>
      </c>
      <c r="I146" s="1" t="s">
        <v>3791</v>
      </c>
      <c r="J146" s="1" t="s">
        <v>93</v>
      </c>
      <c r="K146" s="1" t="s">
        <v>1443</v>
      </c>
      <c r="L146" s="1" t="s">
        <v>1467</v>
      </c>
      <c r="M146" s="1">
        <v>10</v>
      </c>
      <c r="N146" s="1" t="s">
        <v>1443</v>
      </c>
      <c r="O146" s="1" t="s">
        <v>1467</v>
      </c>
      <c r="P146" s="1">
        <v>10</v>
      </c>
      <c r="Q146" s="1" t="s">
        <v>1443</v>
      </c>
      <c r="R146" s="1" t="s">
        <v>1467</v>
      </c>
      <c r="S146" s="1">
        <v>10</v>
      </c>
      <c r="T146" s="1" t="s">
        <v>1443</v>
      </c>
      <c r="U146" s="1" t="s">
        <v>1467</v>
      </c>
      <c r="V146" s="1">
        <v>10</v>
      </c>
      <c r="W146" s="1" t="s">
        <v>93</v>
      </c>
      <c r="X146" s="1" t="s">
        <v>93</v>
      </c>
      <c r="Y146" s="1" t="s">
        <v>93</v>
      </c>
      <c r="Z146" s="1" t="s">
        <v>93</v>
      </c>
      <c r="AA146" s="1" t="s">
        <v>93</v>
      </c>
      <c r="AB146" s="1" t="s">
        <v>93</v>
      </c>
      <c r="AC146" s="1" t="s">
        <v>3787</v>
      </c>
    </row>
    <row r="147" spans="1:29" ht="25.5" x14ac:dyDescent="0.2">
      <c r="A147" s="1">
        <v>16</v>
      </c>
      <c r="B147" s="1" t="s">
        <v>2952</v>
      </c>
      <c r="C147" s="1">
        <v>262944</v>
      </c>
      <c r="D147" s="1" t="s">
        <v>1034</v>
      </c>
      <c r="E147" s="1" t="s">
        <v>1456</v>
      </c>
      <c r="F147" s="1" t="s">
        <v>3787</v>
      </c>
      <c r="G147" s="1">
        <v>40</v>
      </c>
      <c r="H147" s="1" t="s">
        <v>93</v>
      </c>
      <c r="I147" s="1" t="s">
        <v>93</v>
      </c>
      <c r="J147" s="1" t="s">
        <v>93</v>
      </c>
      <c r="K147" s="1" t="s">
        <v>1471</v>
      </c>
      <c r="L147" s="1" t="s">
        <v>1451</v>
      </c>
      <c r="M147" s="1">
        <v>10</v>
      </c>
      <c r="N147" s="1" t="s">
        <v>1471</v>
      </c>
      <c r="O147" s="1" t="s">
        <v>1451</v>
      </c>
      <c r="P147" s="1">
        <v>10</v>
      </c>
      <c r="Q147" s="1" t="s">
        <v>1471</v>
      </c>
      <c r="R147" s="1" t="s">
        <v>1451</v>
      </c>
      <c r="S147" s="1">
        <v>10</v>
      </c>
      <c r="T147" s="1" t="s">
        <v>1471</v>
      </c>
      <c r="U147" s="1" t="s">
        <v>1451</v>
      </c>
      <c r="V147" s="1">
        <v>10</v>
      </c>
      <c r="W147" s="1" t="s">
        <v>93</v>
      </c>
      <c r="X147" s="1" t="s">
        <v>93</v>
      </c>
      <c r="Y147" s="1" t="s">
        <v>93</v>
      </c>
      <c r="Z147" s="1" t="s">
        <v>93</v>
      </c>
      <c r="AA147" s="1" t="s">
        <v>93</v>
      </c>
      <c r="AB147" s="1" t="s">
        <v>93</v>
      </c>
      <c r="AC147" s="1" t="s">
        <v>3787</v>
      </c>
    </row>
    <row r="148" spans="1:29" ht="25.5" x14ac:dyDescent="0.2">
      <c r="A148" s="1">
        <v>16</v>
      </c>
      <c r="B148" s="1" t="s">
        <v>1115</v>
      </c>
      <c r="C148" s="1">
        <v>257885</v>
      </c>
      <c r="D148" s="1" t="s">
        <v>1116</v>
      </c>
      <c r="E148" s="1" t="s">
        <v>1456</v>
      </c>
      <c r="F148" s="1" t="s">
        <v>3787</v>
      </c>
      <c r="G148" s="1">
        <v>40</v>
      </c>
      <c r="H148" s="1" t="s">
        <v>93</v>
      </c>
      <c r="I148" s="1" t="s">
        <v>93</v>
      </c>
      <c r="J148" s="1" t="s">
        <v>93</v>
      </c>
      <c r="K148" s="1" t="s">
        <v>1461</v>
      </c>
      <c r="L148" s="1" t="s">
        <v>1466</v>
      </c>
      <c r="M148" s="1">
        <v>10</v>
      </c>
      <c r="N148" s="1" t="s">
        <v>1461</v>
      </c>
      <c r="O148" s="1" t="s">
        <v>1466</v>
      </c>
      <c r="P148" s="1">
        <v>10</v>
      </c>
      <c r="Q148" s="1" t="s">
        <v>1461</v>
      </c>
      <c r="R148" s="1" t="s">
        <v>1466</v>
      </c>
      <c r="S148" s="1">
        <v>10</v>
      </c>
      <c r="T148" s="1" t="s">
        <v>1461</v>
      </c>
      <c r="U148" s="1" t="s">
        <v>1466</v>
      </c>
      <c r="V148" s="1">
        <v>10</v>
      </c>
      <c r="W148" s="1" t="s">
        <v>93</v>
      </c>
      <c r="X148" s="1" t="s">
        <v>93</v>
      </c>
      <c r="Y148" s="1" t="s">
        <v>93</v>
      </c>
      <c r="Z148" s="1" t="s">
        <v>93</v>
      </c>
      <c r="AA148" s="1" t="s">
        <v>93</v>
      </c>
      <c r="AB148" s="1" t="s">
        <v>93</v>
      </c>
      <c r="AC148" s="1" t="s">
        <v>3787</v>
      </c>
    </row>
    <row r="149" spans="1:29" ht="25.5" x14ac:dyDescent="0.2">
      <c r="A149" s="1">
        <v>16</v>
      </c>
      <c r="B149" s="1" t="s">
        <v>1119</v>
      </c>
      <c r="C149" s="1">
        <v>170609</v>
      </c>
      <c r="D149" s="1" t="s">
        <v>1120</v>
      </c>
      <c r="E149" s="1" t="s">
        <v>1456</v>
      </c>
      <c r="F149" s="1" t="s">
        <v>3787</v>
      </c>
      <c r="G149" s="1">
        <v>40</v>
      </c>
      <c r="H149" s="1" t="s">
        <v>93</v>
      </c>
      <c r="I149" s="1" t="s">
        <v>93</v>
      </c>
      <c r="J149" s="1" t="s">
        <v>93</v>
      </c>
      <c r="K149" s="1" t="s">
        <v>1461</v>
      </c>
      <c r="L149" s="1" t="s">
        <v>1466</v>
      </c>
      <c r="M149" s="1">
        <v>10</v>
      </c>
      <c r="N149" s="1" t="s">
        <v>1461</v>
      </c>
      <c r="O149" s="1" t="s">
        <v>1466</v>
      </c>
      <c r="P149" s="1">
        <v>10</v>
      </c>
      <c r="Q149" s="1" t="s">
        <v>1461</v>
      </c>
      <c r="R149" s="1" t="s">
        <v>1466</v>
      </c>
      <c r="S149" s="1">
        <v>10</v>
      </c>
      <c r="T149" s="1" t="s">
        <v>1461</v>
      </c>
      <c r="U149" s="1" t="s">
        <v>1466</v>
      </c>
      <c r="V149" s="1">
        <v>10</v>
      </c>
      <c r="W149" s="1" t="s">
        <v>93</v>
      </c>
      <c r="X149" s="1" t="s">
        <v>93</v>
      </c>
      <c r="Y149" s="1" t="s">
        <v>93</v>
      </c>
      <c r="Z149" s="1" t="s">
        <v>93</v>
      </c>
      <c r="AA149" s="1" t="s">
        <v>93</v>
      </c>
      <c r="AB149" s="1" t="s">
        <v>93</v>
      </c>
      <c r="AC149" s="1" t="s">
        <v>3787</v>
      </c>
    </row>
    <row r="150" spans="1:29" ht="25.5" x14ac:dyDescent="0.2">
      <c r="A150" s="1">
        <v>16</v>
      </c>
      <c r="B150" s="1" t="s">
        <v>2953</v>
      </c>
      <c r="C150" s="1">
        <v>103649</v>
      </c>
      <c r="D150" s="1" t="s">
        <v>1038</v>
      </c>
      <c r="E150" s="1" t="s">
        <v>1456</v>
      </c>
      <c r="F150" s="1" t="s">
        <v>3787</v>
      </c>
      <c r="G150" s="1">
        <v>40</v>
      </c>
      <c r="H150" s="1" t="s">
        <v>93</v>
      </c>
      <c r="I150" s="1" t="s">
        <v>93</v>
      </c>
      <c r="J150" s="1" t="s">
        <v>93</v>
      </c>
      <c r="K150" s="1" t="s">
        <v>1471</v>
      </c>
      <c r="L150" s="1" t="s">
        <v>1451</v>
      </c>
      <c r="M150" s="1">
        <v>10</v>
      </c>
      <c r="N150" s="1" t="s">
        <v>1471</v>
      </c>
      <c r="O150" s="1" t="s">
        <v>1451</v>
      </c>
      <c r="P150" s="1">
        <v>10</v>
      </c>
      <c r="Q150" s="1" t="s">
        <v>1471</v>
      </c>
      <c r="R150" s="1" t="s">
        <v>1451</v>
      </c>
      <c r="S150" s="1">
        <v>10</v>
      </c>
      <c r="T150" s="1" t="s">
        <v>1471</v>
      </c>
      <c r="U150" s="1" t="s">
        <v>1451</v>
      </c>
      <c r="V150" s="1">
        <v>10</v>
      </c>
      <c r="W150" s="1" t="s">
        <v>93</v>
      </c>
      <c r="X150" s="1" t="s">
        <v>93</v>
      </c>
      <c r="Y150" s="1" t="s">
        <v>93</v>
      </c>
      <c r="Z150" s="1" t="s">
        <v>93</v>
      </c>
      <c r="AA150" s="1" t="s">
        <v>93</v>
      </c>
      <c r="AB150" s="1" t="s">
        <v>93</v>
      </c>
      <c r="AC150" s="1" t="s">
        <v>3787</v>
      </c>
    </row>
    <row r="151" spans="1:29" ht="25.5" x14ac:dyDescent="0.2">
      <c r="A151" s="1">
        <v>16</v>
      </c>
      <c r="B151" s="1" t="s">
        <v>1124</v>
      </c>
      <c r="C151" s="1">
        <v>201819</v>
      </c>
      <c r="D151" s="1" t="s">
        <v>631</v>
      </c>
      <c r="E151" s="1" t="s">
        <v>1440</v>
      </c>
      <c r="F151" s="1" t="s">
        <v>990</v>
      </c>
      <c r="G151" s="1">
        <v>40</v>
      </c>
      <c r="H151" s="1" t="s">
        <v>1461</v>
      </c>
      <c r="I151" s="1" t="s">
        <v>1509</v>
      </c>
      <c r="J151" s="1">
        <v>8</v>
      </c>
      <c r="K151" s="1" t="s">
        <v>1461</v>
      </c>
      <c r="L151" s="1" t="s">
        <v>1509</v>
      </c>
      <c r="M151" s="1">
        <v>8</v>
      </c>
      <c r="N151" s="1" t="s">
        <v>1461</v>
      </c>
      <c r="O151" s="1" t="s">
        <v>1509</v>
      </c>
      <c r="P151" s="1">
        <v>8</v>
      </c>
      <c r="Q151" s="1" t="s">
        <v>1461</v>
      </c>
      <c r="R151" s="1" t="s">
        <v>1509</v>
      </c>
      <c r="S151" s="1">
        <v>8</v>
      </c>
      <c r="T151" s="1" t="s">
        <v>1461</v>
      </c>
      <c r="U151" s="1" t="s">
        <v>1509</v>
      </c>
      <c r="V151" s="1">
        <v>8</v>
      </c>
      <c r="W151" s="1" t="s">
        <v>93</v>
      </c>
      <c r="X151" s="1" t="s">
        <v>93</v>
      </c>
      <c r="Y151" s="1" t="s">
        <v>93</v>
      </c>
      <c r="Z151" s="1" t="s">
        <v>93</v>
      </c>
      <c r="AA151" s="1" t="s">
        <v>93</v>
      </c>
      <c r="AB151" s="1" t="s">
        <v>93</v>
      </c>
      <c r="AC151" s="1" t="s">
        <v>3787</v>
      </c>
    </row>
    <row r="152" spans="1:29" ht="38.25" x14ac:dyDescent="0.2">
      <c r="A152" s="1">
        <v>16</v>
      </c>
      <c r="B152" s="1" t="s">
        <v>1125</v>
      </c>
      <c r="C152" s="1">
        <v>114272</v>
      </c>
      <c r="D152" s="1" t="s">
        <v>1034</v>
      </c>
      <c r="E152" s="1" t="s">
        <v>1456</v>
      </c>
      <c r="F152" s="1" t="s">
        <v>3787</v>
      </c>
      <c r="G152" s="1">
        <v>40</v>
      </c>
      <c r="H152" s="1" t="s">
        <v>93</v>
      </c>
      <c r="I152" s="1" t="s">
        <v>93</v>
      </c>
      <c r="J152" s="1" t="s">
        <v>93</v>
      </c>
      <c r="K152" s="1" t="s">
        <v>1461</v>
      </c>
      <c r="L152" s="1" t="s">
        <v>1466</v>
      </c>
      <c r="M152" s="1">
        <v>10</v>
      </c>
      <c r="N152" s="1" t="s">
        <v>1461</v>
      </c>
      <c r="O152" s="1" t="s">
        <v>1466</v>
      </c>
      <c r="P152" s="1">
        <v>10</v>
      </c>
      <c r="Q152" s="1" t="s">
        <v>1461</v>
      </c>
      <c r="R152" s="1" t="s">
        <v>1466</v>
      </c>
      <c r="S152" s="1">
        <v>10</v>
      </c>
      <c r="T152" s="1" t="s">
        <v>1461</v>
      </c>
      <c r="U152" s="1" t="s">
        <v>1466</v>
      </c>
      <c r="V152" s="1">
        <v>10</v>
      </c>
      <c r="W152" s="1" t="s">
        <v>93</v>
      </c>
      <c r="X152" s="1" t="s">
        <v>93</v>
      </c>
      <c r="Y152" s="1" t="s">
        <v>93</v>
      </c>
      <c r="Z152" s="1" t="s">
        <v>93</v>
      </c>
      <c r="AA152" s="1" t="s">
        <v>93</v>
      </c>
      <c r="AB152" s="1" t="s">
        <v>93</v>
      </c>
      <c r="AC152" s="1" t="s">
        <v>3787</v>
      </c>
    </row>
    <row r="153" spans="1:29" ht="25.5" x14ac:dyDescent="0.2">
      <c r="A153" s="1">
        <v>16</v>
      </c>
      <c r="B153" s="1" t="s">
        <v>1607</v>
      </c>
      <c r="C153" s="1">
        <v>114473</v>
      </c>
      <c r="D153" s="1" t="s">
        <v>1120</v>
      </c>
      <c r="E153" s="1" t="s">
        <v>1456</v>
      </c>
      <c r="F153" s="1" t="s">
        <v>3787</v>
      </c>
      <c r="G153" s="1">
        <v>40</v>
      </c>
      <c r="H153" s="1" t="s">
        <v>93</v>
      </c>
      <c r="I153" s="1" t="s">
        <v>93</v>
      </c>
      <c r="J153" s="1" t="s">
        <v>93</v>
      </c>
      <c r="K153" s="1" t="s">
        <v>1461</v>
      </c>
      <c r="L153" s="1" t="s">
        <v>1466</v>
      </c>
      <c r="M153" s="1">
        <v>10</v>
      </c>
      <c r="N153" s="1" t="s">
        <v>1461</v>
      </c>
      <c r="O153" s="1" t="s">
        <v>1466</v>
      </c>
      <c r="P153" s="1">
        <v>10</v>
      </c>
      <c r="Q153" s="1" t="s">
        <v>1461</v>
      </c>
      <c r="R153" s="1" t="s">
        <v>1466</v>
      </c>
      <c r="S153" s="1">
        <v>10</v>
      </c>
      <c r="T153" s="1" t="s">
        <v>1461</v>
      </c>
      <c r="U153" s="1" t="s">
        <v>1466</v>
      </c>
      <c r="V153" s="1">
        <v>10</v>
      </c>
      <c r="W153" s="1" t="s">
        <v>93</v>
      </c>
      <c r="X153" s="1" t="s">
        <v>93</v>
      </c>
      <c r="Y153" s="1" t="s">
        <v>93</v>
      </c>
      <c r="Z153" s="1" t="s">
        <v>93</v>
      </c>
      <c r="AA153" s="1" t="s">
        <v>93</v>
      </c>
      <c r="AB153" s="1" t="s">
        <v>93</v>
      </c>
      <c r="AC153" s="1" t="s">
        <v>3787</v>
      </c>
    </row>
    <row r="154" spans="1:29" ht="25.5" x14ac:dyDescent="0.2">
      <c r="A154" s="1">
        <v>16</v>
      </c>
      <c r="B154" s="1" t="s">
        <v>3230</v>
      </c>
      <c r="C154" s="1">
        <v>117567</v>
      </c>
      <c r="D154" s="1" t="s">
        <v>1183</v>
      </c>
      <c r="E154" s="1" t="s">
        <v>1440</v>
      </c>
      <c r="F154" s="1" t="s">
        <v>3228</v>
      </c>
      <c r="G154" s="1">
        <v>35</v>
      </c>
      <c r="H154" s="1" t="s">
        <v>1480</v>
      </c>
      <c r="I154" s="1" t="s">
        <v>1447</v>
      </c>
      <c r="J154" s="1">
        <v>7</v>
      </c>
      <c r="K154" s="1" t="s">
        <v>1480</v>
      </c>
      <c r="L154" s="1" t="s">
        <v>1447</v>
      </c>
      <c r="M154" s="1">
        <v>7</v>
      </c>
      <c r="N154" s="1" t="s">
        <v>1480</v>
      </c>
      <c r="O154" s="1" t="s">
        <v>1447</v>
      </c>
      <c r="P154" s="1">
        <v>7</v>
      </c>
      <c r="Q154" s="1" t="s">
        <v>1480</v>
      </c>
      <c r="R154" s="1" t="s">
        <v>1447</v>
      </c>
      <c r="S154" s="1">
        <v>7</v>
      </c>
      <c r="T154" s="1" t="s">
        <v>1480</v>
      </c>
      <c r="U154" s="1" t="s">
        <v>1447</v>
      </c>
      <c r="V154" s="1">
        <v>7</v>
      </c>
      <c r="W154" s="1" t="s">
        <v>93</v>
      </c>
      <c r="X154" s="1" t="s">
        <v>93</v>
      </c>
      <c r="Y154" s="1" t="s">
        <v>93</v>
      </c>
      <c r="Z154" s="1" t="s">
        <v>93</v>
      </c>
      <c r="AA154" s="1" t="s">
        <v>93</v>
      </c>
      <c r="AB154" s="1" t="s">
        <v>93</v>
      </c>
      <c r="AC154" s="1" t="s">
        <v>3787</v>
      </c>
    </row>
    <row r="155" spans="1:29" ht="25.5" x14ac:dyDescent="0.2">
      <c r="A155" s="1">
        <v>16</v>
      </c>
      <c r="B155" s="1" t="s">
        <v>1608</v>
      </c>
      <c r="C155" s="1">
        <v>239521</v>
      </c>
      <c r="D155" s="1" t="s">
        <v>1034</v>
      </c>
      <c r="E155" s="1" t="s">
        <v>1456</v>
      </c>
      <c r="F155" s="1" t="s">
        <v>3787</v>
      </c>
      <c r="G155" s="1">
        <v>40</v>
      </c>
      <c r="H155" s="1" t="s">
        <v>93</v>
      </c>
      <c r="I155" s="1" t="s">
        <v>93</v>
      </c>
      <c r="J155" s="1" t="s">
        <v>93</v>
      </c>
      <c r="K155" s="1" t="s">
        <v>1461</v>
      </c>
      <c r="L155" s="1" t="s">
        <v>1466</v>
      </c>
      <c r="M155" s="1">
        <v>10</v>
      </c>
      <c r="N155" s="1" t="s">
        <v>1461</v>
      </c>
      <c r="O155" s="1" t="s">
        <v>1466</v>
      </c>
      <c r="P155" s="1">
        <v>10</v>
      </c>
      <c r="Q155" s="1" t="s">
        <v>1461</v>
      </c>
      <c r="R155" s="1" t="s">
        <v>1466</v>
      </c>
      <c r="S155" s="1">
        <v>10</v>
      </c>
      <c r="T155" s="1" t="s">
        <v>1461</v>
      </c>
      <c r="U155" s="1" t="s">
        <v>1466</v>
      </c>
      <c r="V155" s="1">
        <v>10</v>
      </c>
      <c r="W155" s="1" t="s">
        <v>93</v>
      </c>
      <c r="X155" s="1" t="s">
        <v>93</v>
      </c>
      <c r="Y155" s="1" t="s">
        <v>93</v>
      </c>
      <c r="Z155" s="1" t="s">
        <v>93</v>
      </c>
      <c r="AA155" s="1" t="s">
        <v>93</v>
      </c>
      <c r="AB155" s="1" t="s">
        <v>93</v>
      </c>
      <c r="AC155" s="1" t="s">
        <v>3787</v>
      </c>
    </row>
    <row r="156" spans="1:29" ht="25.5" x14ac:dyDescent="0.2">
      <c r="A156" s="1">
        <v>16</v>
      </c>
      <c r="B156" s="1" t="s">
        <v>3232</v>
      </c>
      <c r="C156" s="1">
        <v>228000</v>
      </c>
      <c r="D156" s="1" t="s">
        <v>1183</v>
      </c>
      <c r="E156" s="1" t="s">
        <v>1456</v>
      </c>
      <c r="F156" s="1" t="s">
        <v>3787</v>
      </c>
      <c r="G156" s="1">
        <v>35</v>
      </c>
      <c r="H156" s="1" t="s">
        <v>1480</v>
      </c>
      <c r="I156" s="1" t="s">
        <v>1447</v>
      </c>
      <c r="J156" s="1">
        <v>7</v>
      </c>
      <c r="K156" s="1" t="s">
        <v>1480</v>
      </c>
      <c r="L156" s="1" t="s">
        <v>1447</v>
      </c>
      <c r="M156" s="1">
        <v>7</v>
      </c>
      <c r="N156" s="1" t="s">
        <v>1480</v>
      </c>
      <c r="O156" s="1" t="s">
        <v>1447</v>
      </c>
      <c r="P156" s="1">
        <v>7</v>
      </c>
      <c r="Q156" s="1" t="s">
        <v>1610</v>
      </c>
      <c r="R156" s="1" t="s">
        <v>1479</v>
      </c>
      <c r="S156" s="1">
        <v>7</v>
      </c>
      <c r="T156" s="1" t="s">
        <v>1480</v>
      </c>
      <c r="U156" s="1" t="s">
        <v>1447</v>
      </c>
      <c r="V156" s="1">
        <v>7</v>
      </c>
      <c r="W156" s="1" t="s">
        <v>93</v>
      </c>
      <c r="X156" s="1" t="s">
        <v>93</v>
      </c>
      <c r="Y156" s="1" t="s">
        <v>93</v>
      </c>
      <c r="Z156" s="1" t="s">
        <v>93</v>
      </c>
      <c r="AA156" s="1" t="s">
        <v>93</v>
      </c>
      <c r="AB156" s="1" t="s">
        <v>93</v>
      </c>
      <c r="AC156" s="1" t="s">
        <v>3787</v>
      </c>
    </row>
    <row r="157" spans="1:29" ht="25.5" x14ac:dyDescent="0.2">
      <c r="A157" s="1">
        <v>16</v>
      </c>
      <c r="B157" s="1" t="s">
        <v>1144</v>
      </c>
      <c r="C157" s="1">
        <v>78779</v>
      </c>
      <c r="D157" s="1" t="s">
        <v>1034</v>
      </c>
      <c r="E157" s="1" t="s">
        <v>1456</v>
      </c>
      <c r="F157" s="1" t="s">
        <v>3787</v>
      </c>
      <c r="G157" s="1">
        <v>40</v>
      </c>
      <c r="H157" s="1" t="s">
        <v>93</v>
      </c>
      <c r="I157" s="1" t="s">
        <v>93</v>
      </c>
      <c r="J157" s="1" t="s">
        <v>93</v>
      </c>
      <c r="K157" s="1" t="s">
        <v>1461</v>
      </c>
      <c r="L157" s="1" t="s">
        <v>1466</v>
      </c>
      <c r="M157" s="1">
        <v>10</v>
      </c>
      <c r="N157" s="1" t="s">
        <v>1461</v>
      </c>
      <c r="O157" s="1" t="s">
        <v>1466</v>
      </c>
      <c r="P157" s="1">
        <v>10</v>
      </c>
      <c r="Q157" s="1" t="s">
        <v>1461</v>
      </c>
      <c r="R157" s="1" t="s">
        <v>1466</v>
      </c>
      <c r="S157" s="1">
        <v>10</v>
      </c>
      <c r="T157" s="1" t="s">
        <v>1461</v>
      </c>
      <c r="U157" s="1" t="s">
        <v>1466</v>
      </c>
      <c r="V157" s="1">
        <v>10</v>
      </c>
      <c r="W157" s="1" t="s">
        <v>93</v>
      </c>
      <c r="X157" s="1" t="s">
        <v>93</v>
      </c>
      <c r="Y157" s="1" t="s">
        <v>93</v>
      </c>
      <c r="Z157" s="1" t="s">
        <v>93</v>
      </c>
      <c r="AA157" s="1" t="s">
        <v>93</v>
      </c>
      <c r="AB157" s="1" t="s">
        <v>93</v>
      </c>
      <c r="AC157" s="1" t="s">
        <v>3787</v>
      </c>
    </row>
    <row r="158" spans="1:29" ht="25.5" x14ac:dyDescent="0.2">
      <c r="A158" s="1">
        <v>16</v>
      </c>
      <c r="B158" s="1" t="s">
        <v>1609</v>
      </c>
      <c r="C158" s="1">
        <v>219079</v>
      </c>
      <c r="D158" s="1" t="s">
        <v>1116</v>
      </c>
      <c r="E158" s="1" t="s">
        <v>1456</v>
      </c>
      <c r="F158" s="1" t="s">
        <v>3787</v>
      </c>
      <c r="G158" s="1">
        <v>40</v>
      </c>
      <c r="H158" s="1" t="s">
        <v>93</v>
      </c>
      <c r="I158" s="1" t="s">
        <v>93</v>
      </c>
      <c r="J158" s="1" t="s">
        <v>93</v>
      </c>
      <c r="K158" s="1" t="s">
        <v>1471</v>
      </c>
      <c r="L158" s="1" t="s">
        <v>1451</v>
      </c>
      <c r="M158" s="1">
        <v>10</v>
      </c>
      <c r="N158" s="1" t="s">
        <v>1471</v>
      </c>
      <c r="O158" s="1" t="s">
        <v>1451</v>
      </c>
      <c r="P158" s="1">
        <v>10</v>
      </c>
      <c r="Q158" s="1" t="s">
        <v>1471</v>
      </c>
      <c r="R158" s="1" t="s">
        <v>1451</v>
      </c>
      <c r="S158" s="1">
        <v>10</v>
      </c>
      <c r="T158" s="1" t="s">
        <v>1471</v>
      </c>
      <c r="U158" s="1" t="s">
        <v>1451</v>
      </c>
      <c r="V158" s="1">
        <v>10</v>
      </c>
      <c r="W158" s="1" t="s">
        <v>93</v>
      </c>
      <c r="X158" s="1" t="s">
        <v>93</v>
      </c>
      <c r="Y158" s="1" t="s">
        <v>93</v>
      </c>
      <c r="Z158" s="1" t="s">
        <v>93</v>
      </c>
      <c r="AA158" s="1" t="s">
        <v>93</v>
      </c>
      <c r="AB158" s="1" t="s">
        <v>93</v>
      </c>
      <c r="AC158" s="1" t="s">
        <v>3787</v>
      </c>
    </row>
    <row r="159" spans="1:29" ht="25.5" x14ac:dyDescent="0.2">
      <c r="A159" s="1">
        <v>16</v>
      </c>
      <c r="B159" s="1" t="s">
        <v>1152</v>
      </c>
      <c r="C159" s="1">
        <v>258093</v>
      </c>
      <c r="D159" s="1" t="s">
        <v>1120</v>
      </c>
      <c r="E159" s="1" t="s">
        <v>1456</v>
      </c>
      <c r="F159" s="1" t="s">
        <v>3787</v>
      </c>
      <c r="G159" s="1">
        <v>40</v>
      </c>
      <c r="H159" s="1" t="s">
        <v>93</v>
      </c>
      <c r="I159" s="1" t="s">
        <v>93</v>
      </c>
      <c r="J159" s="1" t="s">
        <v>93</v>
      </c>
      <c r="K159" s="1" t="s">
        <v>1461</v>
      </c>
      <c r="L159" s="1" t="s">
        <v>1466</v>
      </c>
      <c r="M159" s="1">
        <v>10</v>
      </c>
      <c r="N159" s="1" t="s">
        <v>1461</v>
      </c>
      <c r="O159" s="1" t="s">
        <v>1466</v>
      </c>
      <c r="P159" s="1">
        <v>10</v>
      </c>
      <c r="Q159" s="1" t="s">
        <v>1461</v>
      </c>
      <c r="R159" s="1" t="s">
        <v>1466</v>
      </c>
      <c r="S159" s="1">
        <v>10</v>
      </c>
      <c r="T159" s="1" t="s">
        <v>1461</v>
      </c>
      <c r="U159" s="1" t="s">
        <v>1466</v>
      </c>
      <c r="V159" s="1">
        <v>10</v>
      </c>
      <c r="W159" s="1" t="s">
        <v>93</v>
      </c>
      <c r="X159" s="1" t="s">
        <v>93</v>
      </c>
      <c r="Y159" s="1" t="s">
        <v>93</v>
      </c>
      <c r="Z159" s="1" t="s">
        <v>93</v>
      </c>
      <c r="AA159" s="1" t="s">
        <v>93</v>
      </c>
      <c r="AB159" s="1" t="s">
        <v>93</v>
      </c>
      <c r="AC159" s="1" t="s">
        <v>3787</v>
      </c>
    </row>
    <row r="160" spans="1:29" ht="25.5" x14ac:dyDescent="0.2">
      <c r="A160" s="1">
        <v>16</v>
      </c>
      <c r="B160" s="1" t="s">
        <v>1153</v>
      </c>
      <c r="C160" s="1">
        <v>254211</v>
      </c>
      <c r="D160" s="1" t="s">
        <v>1120</v>
      </c>
      <c r="E160" s="1" t="s">
        <v>1440</v>
      </c>
      <c r="F160" s="1" t="s">
        <v>1078</v>
      </c>
      <c r="G160" s="1">
        <v>40</v>
      </c>
      <c r="H160" s="1" t="s">
        <v>1610</v>
      </c>
      <c r="I160" s="1" t="s">
        <v>1451</v>
      </c>
      <c r="J160" s="1">
        <v>8</v>
      </c>
      <c r="K160" s="1" t="s">
        <v>1610</v>
      </c>
      <c r="L160" s="1" t="s">
        <v>1451</v>
      </c>
      <c r="M160" s="1">
        <v>8</v>
      </c>
      <c r="N160" s="1" t="s">
        <v>1610</v>
      </c>
      <c r="O160" s="1" t="s">
        <v>1451</v>
      </c>
      <c r="P160" s="1">
        <v>8</v>
      </c>
      <c r="Q160" s="1" t="s">
        <v>1610</v>
      </c>
      <c r="R160" s="1" t="s">
        <v>1451</v>
      </c>
      <c r="S160" s="1">
        <v>8</v>
      </c>
      <c r="T160" s="1" t="s">
        <v>1610</v>
      </c>
      <c r="U160" s="1" t="s">
        <v>1451</v>
      </c>
      <c r="V160" s="1">
        <v>8</v>
      </c>
      <c r="W160" s="1" t="s">
        <v>93</v>
      </c>
      <c r="X160" s="1" t="s">
        <v>93</v>
      </c>
      <c r="Y160" s="1" t="s">
        <v>93</v>
      </c>
      <c r="Z160" s="1" t="s">
        <v>93</v>
      </c>
      <c r="AA160" s="1" t="s">
        <v>93</v>
      </c>
      <c r="AB160" s="1" t="s">
        <v>93</v>
      </c>
      <c r="AC160" s="1" t="s">
        <v>3787</v>
      </c>
    </row>
    <row r="161" spans="1:29" ht="25.5" x14ac:dyDescent="0.2">
      <c r="A161" s="1">
        <v>16</v>
      </c>
      <c r="B161" s="1" t="s">
        <v>1154</v>
      </c>
      <c r="C161" s="1">
        <v>247679</v>
      </c>
      <c r="D161" s="1" t="s">
        <v>1019</v>
      </c>
      <c r="E161" s="1" t="s">
        <v>1456</v>
      </c>
      <c r="F161" s="1" t="s">
        <v>3787</v>
      </c>
      <c r="G161" s="1">
        <v>40</v>
      </c>
      <c r="H161" s="1" t="s">
        <v>1461</v>
      </c>
      <c r="I161" s="1" t="s">
        <v>1508</v>
      </c>
      <c r="J161" s="1">
        <v>6</v>
      </c>
      <c r="K161" s="1" t="s">
        <v>1461</v>
      </c>
      <c r="L161" s="1" t="s">
        <v>1509</v>
      </c>
      <c r="M161" s="1">
        <v>8</v>
      </c>
      <c r="N161" s="1" t="s">
        <v>1461</v>
      </c>
      <c r="O161" s="1" t="s">
        <v>1509</v>
      </c>
      <c r="P161" s="1">
        <v>8</v>
      </c>
      <c r="Q161" s="1" t="s">
        <v>1461</v>
      </c>
      <c r="R161" s="1" t="s">
        <v>1509</v>
      </c>
      <c r="S161" s="1">
        <v>8</v>
      </c>
      <c r="T161" s="1" t="s">
        <v>1461</v>
      </c>
      <c r="U161" s="1" t="s">
        <v>1466</v>
      </c>
      <c r="V161" s="1">
        <v>10</v>
      </c>
      <c r="W161" s="1" t="s">
        <v>93</v>
      </c>
      <c r="X161" s="1" t="s">
        <v>93</v>
      </c>
      <c r="Y161" s="1" t="s">
        <v>93</v>
      </c>
      <c r="Z161" s="1" t="s">
        <v>93</v>
      </c>
      <c r="AA161" s="1" t="s">
        <v>93</v>
      </c>
      <c r="AB161" s="1" t="s">
        <v>93</v>
      </c>
      <c r="AC161" s="1" t="s">
        <v>3787</v>
      </c>
    </row>
    <row r="162" spans="1:29" ht="25.5" x14ac:dyDescent="0.2">
      <c r="A162" s="1">
        <v>16</v>
      </c>
      <c r="B162" s="1" t="s">
        <v>3233</v>
      </c>
      <c r="C162" s="1">
        <v>249665</v>
      </c>
      <c r="D162" s="1" t="s">
        <v>1183</v>
      </c>
      <c r="E162" s="1" t="s">
        <v>1440</v>
      </c>
      <c r="F162" s="1" t="s">
        <v>3228</v>
      </c>
      <c r="G162" s="1">
        <v>35</v>
      </c>
      <c r="H162" s="1" t="s">
        <v>1480</v>
      </c>
      <c r="I162" s="1" t="s">
        <v>1447</v>
      </c>
      <c r="J162" s="1">
        <v>7</v>
      </c>
      <c r="K162" s="1" t="s">
        <v>1480</v>
      </c>
      <c r="L162" s="1" t="s">
        <v>1447</v>
      </c>
      <c r="M162" s="1">
        <v>7</v>
      </c>
      <c r="N162" s="1" t="s">
        <v>1480</v>
      </c>
      <c r="O162" s="1" t="s">
        <v>1447</v>
      </c>
      <c r="P162" s="1">
        <v>7</v>
      </c>
      <c r="Q162" s="1" t="s">
        <v>1480</v>
      </c>
      <c r="R162" s="1" t="s">
        <v>1447</v>
      </c>
      <c r="S162" s="1">
        <v>7</v>
      </c>
      <c r="T162" s="1" t="s">
        <v>1480</v>
      </c>
      <c r="U162" s="1" t="s">
        <v>1447</v>
      </c>
      <c r="V162" s="1">
        <v>7</v>
      </c>
      <c r="W162" s="1" t="s">
        <v>93</v>
      </c>
      <c r="X162" s="1" t="s">
        <v>93</v>
      </c>
      <c r="Y162" s="1" t="s">
        <v>93</v>
      </c>
      <c r="Z162" s="1" t="s">
        <v>93</v>
      </c>
      <c r="AA162" s="1" t="s">
        <v>93</v>
      </c>
      <c r="AB162" s="1" t="s">
        <v>93</v>
      </c>
      <c r="AC162" s="1" t="s">
        <v>3787</v>
      </c>
    </row>
    <row r="163" spans="1:29" ht="25.5" x14ac:dyDescent="0.2">
      <c r="A163" s="1">
        <v>16</v>
      </c>
      <c r="B163" s="1" t="s">
        <v>1167</v>
      </c>
      <c r="C163" s="1">
        <v>156452</v>
      </c>
      <c r="D163" s="1" t="s">
        <v>1042</v>
      </c>
      <c r="E163" s="1" t="s">
        <v>1440</v>
      </c>
      <c r="F163" s="1" t="s">
        <v>986</v>
      </c>
      <c r="G163" s="1">
        <v>40</v>
      </c>
      <c r="H163" s="1" t="s">
        <v>1461</v>
      </c>
      <c r="I163" s="1" t="s">
        <v>1509</v>
      </c>
      <c r="J163" s="1">
        <v>8</v>
      </c>
      <c r="K163" s="1" t="s">
        <v>1461</v>
      </c>
      <c r="L163" s="1" t="s">
        <v>1509</v>
      </c>
      <c r="M163" s="1">
        <v>8</v>
      </c>
      <c r="N163" s="1" t="s">
        <v>1461</v>
      </c>
      <c r="O163" s="1" t="s">
        <v>1509</v>
      </c>
      <c r="P163" s="1">
        <v>8</v>
      </c>
      <c r="Q163" s="1" t="s">
        <v>1461</v>
      </c>
      <c r="R163" s="1" t="s">
        <v>1509</v>
      </c>
      <c r="S163" s="1">
        <v>8</v>
      </c>
      <c r="T163" s="1" t="s">
        <v>1461</v>
      </c>
      <c r="U163" s="1" t="s">
        <v>1509</v>
      </c>
      <c r="V163" s="1">
        <v>8</v>
      </c>
      <c r="W163" s="1" t="s">
        <v>93</v>
      </c>
      <c r="X163" s="1" t="s">
        <v>93</v>
      </c>
      <c r="Y163" s="1" t="s">
        <v>93</v>
      </c>
      <c r="Z163" s="1" t="s">
        <v>93</v>
      </c>
      <c r="AA163" s="1" t="s">
        <v>93</v>
      </c>
      <c r="AB163" s="1" t="s">
        <v>93</v>
      </c>
      <c r="AC163" s="1" t="s">
        <v>3787</v>
      </c>
    </row>
    <row r="164" spans="1:29" ht="25.5" x14ac:dyDescent="0.2">
      <c r="A164" s="1">
        <v>16</v>
      </c>
      <c r="B164" s="1" t="s">
        <v>1170</v>
      </c>
      <c r="C164" s="1">
        <v>209185</v>
      </c>
      <c r="D164" s="1" t="s">
        <v>1032</v>
      </c>
      <c r="E164" s="1" t="s">
        <v>1440</v>
      </c>
      <c r="F164" s="1" t="s">
        <v>1404</v>
      </c>
      <c r="G164" s="1">
        <v>40</v>
      </c>
      <c r="H164" s="1" t="s">
        <v>1441</v>
      </c>
      <c r="I164" s="1" t="s">
        <v>1492</v>
      </c>
      <c r="J164" s="1">
        <v>8</v>
      </c>
      <c r="K164" s="1" t="s">
        <v>1441</v>
      </c>
      <c r="L164" s="1" t="s">
        <v>1492</v>
      </c>
      <c r="M164" s="1">
        <v>8</v>
      </c>
      <c r="N164" s="1" t="s">
        <v>1441</v>
      </c>
      <c r="O164" s="1" t="s">
        <v>1492</v>
      </c>
      <c r="P164" s="1">
        <v>8</v>
      </c>
      <c r="Q164" s="1" t="s">
        <v>1441</v>
      </c>
      <c r="R164" s="1" t="s">
        <v>1492</v>
      </c>
      <c r="S164" s="1">
        <v>8</v>
      </c>
      <c r="T164" s="1" t="s">
        <v>1441</v>
      </c>
      <c r="U164" s="1" t="s">
        <v>1492</v>
      </c>
      <c r="V164" s="1">
        <v>8</v>
      </c>
      <c r="W164" s="1" t="s">
        <v>93</v>
      </c>
      <c r="X164" s="1" t="s">
        <v>93</v>
      </c>
      <c r="Y164" s="1" t="s">
        <v>93</v>
      </c>
      <c r="Z164" s="1" t="s">
        <v>93</v>
      </c>
      <c r="AA164" s="1" t="s">
        <v>93</v>
      </c>
      <c r="AB164" s="1" t="s">
        <v>93</v>
      </c>
      <c r="AC164" s="1" t="s">
        <v>3787</v>
      </c>
    </row>
    <row r="165" spans="1:29" ht="25.5" x14ac:dyDescent="0.2">
      <c r="A165" s="1">
        <v>16</v>
      </c>
      <c r="B165" s="1" t="s">
        <v>2954</v>
      </c>
      <c r="C165" s="1">
        <v>262981</v>
      </c>
      <c r="D165" s="1" t="s">
        <v>1019</v>
      </c>
      <c r="E165" s="1" t="s">
        <v>1456</v>
      </c>
      <c r="F165" s="1" t="s">
        <v>3787</v>
      </c>
      <c r="G165" s="1">
        <v>40</v>
      </c>
      <c r="H165" s="1" t="s">
        <v>93</v>
      </c>
      <c r="I165" s="1" t="s">
        <v>93</v>
      </c>
      <c r="J165" s="1" t="s">
        <v>93</v>
      </c>
      <c r="K165" s="1" t="s">
        <v>1471</v>
      </c>
      <c r="L165" s="1" t="s">
        <v>1451</v>
      </c>
      <c r="M165" s="1">
        <v>10</v>
      </c>
      <c r="N165" s="1" t="s">
        <v>1471</v>
      </c>
      <c r="O165" s="1" t="s">
        <v>1451</v>
      </c>
      <c r="P165" s="1">
        <v>10</v>
      </c>
      <c r="Q165" s="1" t="s">
        <v>1471</v>
      </c>
      <c r="R165" s="1" t="s">
        <v>1451</v>
      </c>
      <c r="S165" s="1">
        <v>10</v>
      </c>
      <c r="T165" s="1" t="s">
        <v>1471</v>
      </c>
      <c r="U165" s="1" t="s">
        <v>1451</v>
      </c>
      <c r="V165" s="1">
        <v>10</v>
      </c>
      <c r="W165" s="1" t="s">
        <v>93</v>
      </c>
      <c r="X165" s="1" t="s">
        <v>93</v>
      </c>
      <c r="Y165" s="1" t="s">
        <v>93</v>
      </c>
      <c r="Z165" s="1" t="s">
        <v>93</v>
      </c>
      <c r="AA165" s="1" t="s">
        <v>93</v>
      </c>
      <c r="AB165" s="1" t="s">
        <v>93</v>
      </c>
      <c r="AC165" s="1" t="s">
        <v>3787</v>
      </c>
    </row>
    <row r="166" spans="1:29" ht="25.5" x14ac:dyDescent="0.2">
      <c r="A166" s="1">
        <v>16</v>
      </c>
      <c r="B166" s="1" t="s">
        <v>1611</v>
      </c>
      <c r="C166" s="1">
        <v>247525</v>
      </c>
      <c r="D166" s="1" t="s">
        <v>1120</v>
      </c>
      <c r="E166" s="1" t="s">
        <v>1456</v>
      </c>
      <c r="F166" s="1" t="s">
        <v>3787</v>
      </c>
      <c r="G166" s="1">
        <v>40</v>
      </c>
      <c r="H166" s="1" t="s">
        <v>93</v>
      </c>
      <c r="I166" s="1" t="s">
        <v>93</v>
      </c>
      <c r="J166" s="1" t="s">
        <v>93</v>
      </c>
      <c r="K166" s="1" t="s">
        <v>1461</v>
      </c>
      <c r="L166" s="1" t="s">
        <v>1466</v>
      </c>
      <c r="M166" s="1">
        <v>10</v>
      </c>
      <c r="N166" s="1" t="s">
        <v>1461</v>
      </c>
      <c r="O166" s="1" t="s">
        <v>1466</v>
      </c>
      <c r="P166" s="1">
        <v>10</v>
      </c>
      <c r="Q166" s="1" t="s">
        <v>3503</v>
      </c>
      <c r="R166" s="1" t="s">
        <v>3983</v>
      </c>
      <c r="S166" s="1">
        <v>10</v>
      </c>
      <c r="T166" s="1" t="s">
        <v>1461</v>
      </c>
      <c r="U166" s="1" t="s">
        <v>1466</v>
      </c>
      <c r="V166" s="1">
        <v>10</v>
      </c>
      <c r="W166" s="1" t="s">
        <v>93</v>
      </c>
      <c r="X166" s="1" t="s">
        <v>93</v>
      </c>
      <c r="Y166" s="1" t="s">
        <v>93</v>
      </c>
      <c r="Z166" s="1" t="s">
        <v>93</v>
      </c>
      <c r="AA166" s="1" t="s">
        <v>93</v>
      </c>
      <c r="AB166" s="1" t="s">
        <v>93</v>
      </c>
      <c r="AC166" s="1" t="s">
        <v>3787</v>
      </c>
    </row>
    <row r="167" spans="1:29" ht="38.25" x14ac:dyDescent="0.2">
      <c r="A167" s="1">
        <v>16</v>
      </c>
      <c r="B167" s="1" t="s">
        <v>1180</v>
      </c>
      <c r="C167" s="1">
        <v>69925</v>
      </c>
      <c r="D167" s="1" t="s">
        <v>1034</v>
      </c>
      <c r="E167" s="1" t="s">
        <v>1456</v>
      </c>
      <c r="F167" s="1" t="s">
        <v>3787</v>
      </c>
      <c r="G167" s="1">
        <v>40</v>
      </c>
      <c r="H167" s="1" t="s">
        <v>93</v>
      </c>
      <c r="I167" s="1" t="s">
        <v>93</v>
      </c>
      <c r="J167" s="1" t="s">
        <v>93</v>
      </c>
      <c r="K167" s="1" t="s">
        <v>1471</v>
      </c>
      <c r="L167" s="1" t="s">
        <v>1451</v>
      </c>
      <c r="M167" s="1">
        <v>10</v>
      </c>
      <c r="N167" s="1" t="s">
        <v>1471</v>
      </c>
      <c r="O167" s="1" t="s">
        <v>1451</v>
      </c>
      <c r="P167" s="1">
        <v>10</v>
      </c>
      <c r="Q167" s="1" t="s">
        <v>1471</v>
      </c>
      <c r="R167" s="1" t="s">
        <v>1451</v>
      </c>
      <c r="S167" s="1">
        <v>10</v>
      </c>
      <c r="T167" s="1" t="s">
        <v>1471</v>
      </c>
      <c r="U167" s="1" t="s">
        <v>1451</v>
      </c>
      <c r="V167" s="1">
        <v>10</v>
      </c>
      <c r="W167" s="1" t="s">
        <v>93</v>
      </c>
      <c r="X167" s="1" t="s">
        <v>93</v>
      </c>
      <c r="Y167" s="1" t="s">
        <v>93</v>
      </c>
      <c r="Z167" s="1" t="s">
        <v>93</v>
      </c>
      <c r="AA167" s="1" t="s">
        <v>93</v>
      </c>
      <c r="AB167" s="1" t="s">
        <v>93</v>
      </c>
      <c r="AC167" s="1" t="s">
        <v>3787</v>
      </c>
    </row>
    <row r="168" spans="1:29" ht="25.5" x14ac:dyDescent="0.2">
      <c r="A168" s="1">
        <v>16</v>
      </c>
      <c r="B168" s="1" t="s">
        <v>1181</v>
      </c>
      <c r="C168" s="1">
        <v>262070</v>
      </c>
      <c r="D168" s="1" t="s">
        <v>1116</v>
      </c>
      <c r="E168" s="1" t="s">
        <v>1456</v>
      </c>
      <c r="F168" s="1" t="s">
        <v>3787</v>
      </c>
      <c r="G168" s="1">
        <v>40</v>
      </c>
      <c r="H168" s="1" t="s">
        <v>93</v>
      </c>
      <c r="I168" s="1" t="s">
        <v>93</v>
      </c>
      <c r="J168" s="1" t="s">
        <v>93</v>
      </c>
      <c r="K168" s="1" t="s">
        <v>1471</v>
      </c>
      <c r="L168" s="1" t="s">
        <v>1451</v>
      </c>
      <c r="M168" s="1">
        <v>10</v>
      </c>
      <c r="N168" s="1" t="s">
        <v>1471</v>
      </c>
      <c r="O168" s="1" t="s">
        <v>1451</v>
      </c>
      <c r="P168" s="1">
        <v>10</v>
      </c>
      <c r="Q168" s="1" t="s">
        <v>1471</v>
      </c>
      <c r="R168" s="1" t="s">
        <v>1451</v>
      </c>
      <c r="S168" s="1">
        <v>10</v>
      </c>
      <c r="T168" s="1" t="s">
        <v>1471</v>
      </c>
      <c r="U168" s="1" t="s">
        <v>1451</v>
      </c>
      <c r="V168" s="1">
        <v>10</v>
      </c>
      <c r="W168" s="1" t="s">
        <v>93</v>
      </c>
      <c r="X168" s="1" t="s">
        <v>93</v>
      </c>
      <c r="Y168" s="1" t="s">
        <v>93</v>
      </c>
      <c r="Z168" s="1" t="s">
        <v>93</v>
      </c>
      <c r="AA168" s="1" t="s">
        <v>93</v>
      </c>
      <c r="AB168" s="1" t="s">
        <v>93</v>
      </c>
      <c r="AC168" s="1" t="s">
        <v>3787</v>
      </c>
    </row>
    <row r="169" spans="1:29" ht="25.5" x14ac:dyDescent="0.2">
      <c r="A169" s="1">
        <v>16</v>
      </c>
      <c r="B169" s="1" t="s">
        <v>1187</v>
      </c>
      <c r="C169" s="1">
        <v>165139</v>
      </c>
      <c r="D169" s="1" t="s">
        <v>1032</v>
      </c>
      <c r="E169" s="1" t="s">
        <v>1440</v>
      </c>
      <c r="F169" s="1" t="s">
        <v>1404</v>
      </c>
      <c r="G169" s="1">
        <v>40</v>
      </c>
      <c r="H169" s="1" t="s">
        <v>1443</v>
      </c>
      <c r="I169" s="1" t="s">
        <v>1447</v>
      </c>
      <c r="J169" s="1">
        <v>8</v>
      </c>
      <c r="K169" s="1" t="s">
        <v>1443</v>
      </c>
      <c r="L169" s="1" t="s">
        <v>1447</v>
      </c>
      <c r="M169" s="1">
        <v>8</v>
      </c>
      <c r="N169" s="1" t="s">
        <v>1443</v>
      </c>
      <c r="O169" s="1" t="s">
        <v>1447</v>
      </c>
      <c r="P169" s="1">
        <v>8</v>
      </c>
      <c r="Q169" s="1" t="s">
        <v>1443</v>
      </c>
      <c r="R169" s="1" t="s">
        <v>1447</v>
      </c>
      <c r="S169" s="1">
        <v>8</v>
      </c>
      <c r="T169" s="1" t="s">
        <v>1443</v>
      </c>
      <c r="U169" s="1" t="s">
        <v>1447</v>
      </c>
      <c r="V169" s="1">
        <v>8</v>
      </c>
      <c r="W169" s="1" t="s">
        <v>93</v>
      </c>
      <c r="X169" s="1" t="s">
        <v>93</v>
      </c>
      <c r="Y169" s="1" t="s">
        <v>93</v>
      </c>
      <c r="Z169" s="1" t="s">
        <v>93</v>
      </c>
      <c r="AA169" s="1" t="s">
        <v>93</v>
      </c>
      <c r="AB169" s="1" t="s">
        <v>93</v>
      </c>
      <c r="AC169" s="1" t="s">
        <v>3787</v>
      </c>
    </row>
    <row r="170" spans="1:29" ht="25.5" x14ac:dyDescent="0.2">
      <c r="A170" s="1">
        <v>16</v>
      </c>
      <c r="B170" s="1" t="s">
        <v>2955</v>
      </c>
      <c r="C170" s="1">
        <v>262942</v>
      </c>
      <c r="D170" s="1" t="s">
        <v>1034</v>
      </c>
      <c r="E170" s="1" t="s">
        <v>1456</v>
      </c>
      <c r="F170" s="1" t="s">
        <v>3787</v>
      </c>
      <c r="G170" s="1">
        <v>40</v>
      </c>
      <c r="H170" s="1" t="s">
        <v>93</v>
      </c>
      <c r="I170" s="1" t="s">
        <v>93</v>
      </c>
      <c r="J170" s="1" t="s">
        <v>93</v>
      </c>
      <c r="K170" s="1" t="s">
        <v>1471</v>
      </c>
      <c r="L170" s="1" t="s">
        <v>1451</v>
      </c>
      <c r="M170" s="1">
        <v>10</v>
      </c>
      <c r="N170" s="1" t="s">
        <v>1471</v>
      </c>
      <c r="O170" s="1" t="s">
        <v>1451</v>
      </c>
      <c r="P170" s="1">
        <v>10</v>
      </c>
      <c r="Q170" s="1" t="s">
        <v>1471</v>
      </c>
      <c r="R170" s="1" t="s">
        <v>1451</v>
      </c>
      <c r="S170" s="1">
        <v>10</v>
      </c>
      <c r="T170" s="1" t="s">
        <v>1471</v>
      </c>
      <c r="U170" s="1" t="s">
        <v>1451</v>
      </c>
      <c r="V170" s="1">
        <v>10</v>
      </c>
      <c r="W170" s="1" t="s">
        <v>93</v>
      </c>
      <c r="X170" s="1" t="s">
        <v>93</v>
      </c>
      <c r="Y170" s="1" t="s">
        <v>93</v>
      </c>
      <c r="Z170" s="1" t="s">
        <v>93</v>
      </c>
      <c r="AA170" s="1" t="s">
        <v>93</v>
      </c>
      <c r="AB170" s="1" t="s">
        <v>93</v>
      </c>
      <c r="AC170" s="1" t="s">
        <v>3787</v>
      </c>
    </row>
    <row r="171" spans="1:29" ht="25.5" x14ac:dyDescent="0.2">
      <c r="A171" s="1">
        <v>16</v>
      </c>
      <c r="B171" s="1" t="s">
        <v>1612</v>
      </c>
      <c r="C171" s="1">
        <v>240629</v>
      </c>
      <c r="D171" s="1" t="s">
        <v>1042</v>
      </c>
      <c r="E171" s="1" t="s">
        <v>1456</v>
      </c>
      <c r="F171" s="1" t="s">
        <v>3787</v>
      </c>
      <c r="G171" s="1">
        <v>40</v>
      </c>
      <c r="H171" s="1" t="s">
        <v>1446</v>
      </c>
      <c r="I171" s="1" t="s">
        <v>1463</v>
      </c>
      <c r="J171" s="1">
        <v>8</v>
      </c>
      <c r="K171" s="1" t="s">
        <v>93</v>
      </c>
      <c r="L171" s="1" t="s">
        <v>93</v>
      </c>
      <c r="M171" s="1" t="s">
        <v>93</v>
      </c>
      <c r="N171" s="1" t="s">
        <v>1446</v>
      </c>
      <c r="O171" s="1" t="s">
        <v>1451</v>
      </c>
      <c r="P171" s="1">
        <v>11</v>
      </c>
      <c r="Q171" s="1" t="s">
        <v>1446</v>
      </c>
      <c r="R171" s="1" t="s">
        <v>1467</v>
      </c>
      <c r="S171" s="1">
        <v>10.5</v>
      </c>
      <c r="T171" s="1" t="s">
        <v>1446</v>
      </c>
      <c r="U171" s="1" t="s">
        <v>1467</v>
      </c>
      <c r="V171" s="1">
        <v>10.5</v>
      </c>
      <c r="W171" s="1" t="s">
        <v>93</v>
      </c>
      <c r="X171" s="1" t="s">
        <v>93</v>
      </c>
      <c r="Y171" s="1" t="s">
        <v>93</v>
      </c>
      <c r="Z171" s="1" t="s">
        <v>93</v>
      </c>
      <c r="AA171" s="1" t="s">
        <v>93</v>
      </c>
      <c r="AB171" s="1" t="s">
        <v>93</v>
      </c>
      <c r="AC171" s="1" t="s">
        <v>3787</v>
      </c>
    </row>
    <row r="172" spans="1:29" ht="25.5" x14ac:dyDescent="0.2">
      <c r="A172" s="1">
        <v>16</v>
      </c>
      <c r="B172" s="1" t="s">
        <v>1204</v>
      </c>
      <c r="C172" s="1">
        <v>223110</v>
      </c>
      <c r="D172" s="1" t="s">
        <v>1019</v>
      </c>
      <c r="E172" s="1" t="s">
        <v>1440</v>
      </c>
      <c r="F172" s="1" t="s">
        <v>986</v>
      </c>
      <c r="G172" s="1">
        <v>32.5</v>
      </c>
      <c r="H172" s="1" t="s">
        <v>1461</v>
      </c>
      <c r="I172" s="1" t="s">
        <v>1503</v>
      </c>
      <c r="J172" s="1">
        <v>6.5</v>
      </c>
      <c r="K172" s="1" t="s">
        <v>1461</v>
      </c>
      <c r="L172" s="1" t="s">
        <v>1503</v>
      </c>
      <c r="M172" s="1">
        <v>6.5</v>
      </c>
      <c r="N172" s="1" t="s">
        <v>1461</v>
      </c>
      <c r="O172" s="1" t="s">
        <v>1503</v>
      </c>
      <c r="P172" s="1">
        <v>6.5</v>
      </c>
      <c r="Q172" s="1" t="s">
        <v>1461</v>
      </c>
      <c r="R172" s="1" t="s">
        <v>1503</v>
      </c>
      <c r="S172" s="1">
        <v>6.5</v>
      </c>
      <c r="T172" s="1" t="s">
        <v>1461</v>
      </c>
      <c r="U172" s="1" t="s">
        <v>1503</v>
      </c>
      <c r="V172" s="1">
        <v>6.5</v>
      </c>
      <c r="W172" s="1" t="s">
        <v>93</v>
      </c>
      <c r="X172" s="1" t="s">
        <v>93</v>
      </c>
      <c r="Y172" s="1" t="s">
        <v>93</v>
      </c>
      <c r="Z172" s="1" t="s">
        <v>93</v>
      </c>
      <c r="AA172" s="1" t="s">
        <v>93</v>
      </c>
      <c r="AB172" s="1" t="s">
        <v>93</v>
      </c>
      <c r="AC172" s="1" t="s">
        <v>3787</v>
      </c>
    </row>
    <row r="173" spans="1:29" ht="25.5" x14ac:dyDescent="0.2">
      <c r="A173" s="1">
        <v>16</v>
      </c>
      <c r="B173" s="1" t="s">
        <v>1614</v>
      </c>
      <c r="C173" s="1">
        <v>255091</v>
      </c>
      <c r="D173" s="1" t="s">
        <v>1038</v>
      </c>
      <c r="E173" s="1" t="s">
        <v>1456</v>
      </c>
      <c r="F173" s="1" t="s">
        <v>3787</v>
      </c>
      <c r="G173" s="1">
        <v>40</v>
      </c>
      <c r="H173" s="1" t="s">
        <v>93</v>
      </c>
      <c r="I173" s="1" t="s">
        <v>93</v>
      </c>
      <c r="J173" s="1" t="s">
        <v>93</v>
      </c>
      <c r="K173" s="1" t="s">
        <v>1461</v>
      </c>
      <c r="L173" s="1" t="s">
        <v>1481</v>
      </c>
      <c r="M173" s="1">
        <v>10.75</v>
      </c>
      <c r="N173" s="1" t="s">
        <v>1461</v>
      </c>
      <c r="O173" s="1" t="s">
        <v>1481</v>
      </c>
      <c r="P173" s="1">
        <v>10.75</v>
      </c>
      <c r="Q173" s="1" t="s">
        <v>1461</v>
      </c>
      <c r="R173" s="1" t="s">
        <v>1479</v>
      </c>
      <c r="S173" s="1">
        <v>10.5</v>
      </c>
      <c r="T173" s="1" t="s">
        <v>1461</v>
      </c>
      <c r="U173" s="1" t="s">
        <v>1509</v>
      </c>
      <c r="V173" s="1">
        <v>8</v>
      </c>
      <c r="W173" s="1" t="s">
        <v>93</v>
      </c>
      <c r="X173" s="1" t="s">
        <v>93</v>
      </c>
      <c r="Y173" s="1" t="s">
        <v>93</v>
      </c>
      <c r="Z173" s="1" t="s">
        <v>93</v>
      </c>
      <c r="AA173" s="1" t="s">
        <v>93</v>
      </c>
      <c r="AB173" s="1" t="s">
        <v>93</v>
      </c>
      <c r="AC173" s="1" t="s">
        <v>3787</v>
      </c>
    </row>
    <row r="174" spans="1:29" ht="25.5" x14ac:dyDescent="0.2">
      <c r="A174" s="1">
        <v>16</v>
      </c>
      <c r="B174" s="1" t="s">
        <v>2744</v>
      </c>
      <c r="C174" s="1">
        <v>250643</v>
      </c>
      <c r="D174" s="1" t="s">
        <v>1038</v>
      </c>
      <c r="E174" s="1" t="s">
        <v>1456</v>
      </c>
      <c r="F174" s="1" t="s">
        <v>3787</v>
      </c>
      <c r="G174" s="1">
        <v>40</v>
      </c>
      <c r="H174" s="1" t="s">
        <v>93</v>
      </c>
      <c r="I174" s="1" t="s">
        <v>93</v>
      </c>
      <c r="J174" s="1" t="s">
        <v>93</v>
      </c>
      <c r="K174" s="1" t="s">
        <v>1461</v>
      </c>
      <c r="L174" s="1" t="s">
        <v>1466</v>
      </c>
      <c r="M174" s="1">
        <v>10</v>
      </c>
      <c r="N174" s="1" t="s">
        <v>1461</v>
      </c>
      <c r="O174" s="1" t="s">
        <v>1466</v>
      </c>
      <c r="P174" s="1">
        <v>10</v>
      </c>
      <c r="Q174" s="1" t="s">
        <v>1461</v>
      </c>
      <c r="R174" s="1" t="s">
        <v>1466</v>
      </c>
      <c r="S174" s="1">
        <v>10</v>
      </c>
      <c r="T174" s="1" t="s">
        <v>1461</v>
      </c>
      <c r="U174" s="1" t="s">
        <v>1466</v>
      </c>
      <c r="V174" s="1">
        <v>10</v>
      </c>
      <c r="W174" s="1" t="s">
        <v>93</v>
      </c>
      <c r="X174" s="1" t="s">
        <v>93</v>
      </c>
      <c r="Y174" s="1" t="s">
        <v>93</v>
      </c>
      <c r="Z174" s="1" t="s">
        <v>93</v>
      </c>
      <c r="AA174" s="1" t="s">
        <v>93</v>
      </c>
      <c r="AB174" s="1" t="s">
        <v>93</v>
      </c>
      <c r="AC174" s="1" t="s">
        <v>3787</v>
      </c>
    </row>
    <row r="175" spans="1:29" ht="25.5" x14ac:dyDescent="0.2">
      <c r="A175" s="1">
        <v>16</v>
      </c>
      <c r="B175" s="1" t="s">
        <v>1231</v>
      </c>
      <c r="C175" s="1">
        <v>115508</v>
      </c>
      <c r="D175" s="1" t="s">
        <v>1034</v>
      </c>
      <c r="E175" s="1" t="s">
        <v>1456</v>
      </c>
      <c r="F175" s="1" t="s">
        <v>3787</v>
      </c>
      <c r="G175" s="1">
        <v>40</v>
      </c>
      <c r="H175" s="1" t="s">
        <v>93</v>
      </c>
      <c r="I175" s="1" t="s">
        <v>93</v>
      </c>
      <c r="J175" s="1" t="s">
        <v>93</v>
      </c>
      <c r="K175" s="1" t="s">
        <v>1461</v>
      </c>
      <c r="L175" s="1" t="s">
        <v>1466</v>
      </c>
      <c r="M175" s="1">
        <v>10</v>
      </c>
      <c r="N175" s="1" t="s">
        <v>1461</v>
      </c>
      <c r="O175" s="1" t="s">
        <v>1466</v>
      </c>
      <c r="P175" s="1">
        <v>10</v>
      </c>
      <c r="Q175" s="1" t="s">
        <v>1461</v>
      </c>
      <c r="R175" s="1" t="s">
        <v>1466</v>
      </c>
      <c r="S175" s="1">
        <v>10</v>
      </c>
      <c r="T175" s="1" t="s">
        <v>1461</v>
      </c>
      <c r="U175" s="1" t="s">
        <v>1466</v>
      </c>
      <c r="V175" s="1">
        <v>10</v>
      </c>
      <c r="W175" s="1" t="s">
        <v>93</v>
      </c>
      <c r="X175" s="1" t="s">
        <v>93</v>
      </c>
      <c r="Y175" s="1" t="s">
        <v>93</v>
      </c>
      <c r="Z175" s="1" t="s">
        <v>93</v>
      </c>
      <c r="AA175" s="1" t="s">
        <v>93</v>
      </c>
      <c r="AB175" s="1" t="s">
        <v>93</v>
      </c>
      <c r="AC175" s="1" t="s">
        <v>3787</v>
      </c>
    </row>
    <row r="176" spans="1:29" ht="25.5" x14ac:dyDescent="0.2">
      <c r="A176" s="1">
        <v>16</v>
      </c>
      <c r="B176" s="1" t="s">
        <v>1232</v>
      </c>
      <c r="C176" s="1">
        <v>247942</v>
      </c>
      <c r="D176" s="1" t="s">
        <v>1120</v>
      </c>
      <c r="E176" s="1" t="s">
        <v>1456</v>
      </c>
      <c r="F176" s="1" t="s">
        <v>3787</v>
      </c>
      <c r="G176" s="1">
        <v>40</v>
      </c>
      <c r="H176" s="1" t="s">
        <v>93</v>
      </c>
      <c r="I176" s="1" t="s">
        <v>93</v>
      </c>
      <c r="J176" s="1" t="s">
        <v>93</v>
      </c>
      <c r="K176" s="1" t="s">
        <v>1443</v>
      </c>
      <c r="L176" s="1" t="s">
        <v>1467</v>
      </c>
      <c r="M176" s="1">
        <v>10</v>
      </c>
      <c r="N176" s="1" t="s">
        <v>1443</v>
      </c>
      <c r="O176" s="1" t="s">
        <v>1467</v>
      </c>
      <c r="P176" s="1">
        <v>10</v>
      </c>
      <c r="Q176" s="1" t="s">
        <v>1443</v>
      </c>
      <c r="R176" s="1" t="s">
        <v>1467</v>
      </c>
      <c r="S176" s="1">
        <v>10</v>
      </c>
      <c r="T176" s="1" t="s">
        <v>1443</v>
      </c>
      <c r="U176" s="1" t="s">
        <v>1467</v>
      </c>
      <c r="V176" s="1">
        <v>10</v>
      </c>
      <c r="W176" s="1" t="s">
        <v>93</v>
      </c>
      <c r="X176" s="1" t="s">
        <v>93</v>
      </c>
      <c r="Y176" s="1" t="s">
        <v>93</v>
      </c>
      <c r="Z176" s="1" t="s">
        <v>93</v>
      </c>
      <c r="AA176" s="1" t="s">
        <v>93</v>
      </c>
      <c r="AB176" s="1" t="s">
        <v>93</v>
      </c>
      <c r="AC176" s="1" t="s">
        <v>3787</v>
      </c>
    </row>
    <row r="177" spans="1:29" ht="25.5" x14ac:dyDescent="0.2">
      <c r="A177" s="1">
        <v>16</v>
      </c>
      <c r="B177" s="1" t="s">
        <v>1615</v>
      </c>
      <c r="C177" s="1">
        <v>220893</v>
      </c>
      <c r="D177" s="1" t="s">
        <v>1116</v>
      </c>
      <c r="E177" s="1" t="s">
        <v>1456</v>
      </c>
      <c r="F177" s="1" t="s">
        <v>3787</v>
      </c>
      <c r="G177" s="1">
        <v>40</v>
      </c>
      <c r="H177" s="1" t="s">
        <v>93</v>
      </c>
      <c r="I177" s="1" t="s">
        <v>93</v>
      </c>
      <c r="J177" s="1" t="s">
        <v>93</v>
      </c>
      <c r="K177" s="1" t="s">
        <v>1465</v>
      </c>
      <c r="L177" s="1" t="s">
        <v>3790</v>
      </c>
      <c r="M177" s="1">
        <v>10</v>
      </c>
      <c r="N177" s="1" t="s">
        <v>1465</v>
      </c>
      <c r="O177" s="1" t="s">
        <v>3790</v>
      </c>
      <c r="P177" s="1">
        <v>10</v>
      </c>
      <c r="Q177" s="1" t="s">
        <v>1465</v>
      </c>
      <c r="R177" s="1" t="s">
        <v>3790</v>
      </c>
      <c r="S177" s="1">
        <v>10</v>
      </c>
      <c r="T177" s="1" t="s">
        <v>1465</v>
      </c>
      <c r="U177" s="1" t="s">
        <v>3790</v>
      </c>
      <c r="V177" s="1">
        <v>10</v>
      </c>
      <c r="W177" s="1" t="s">
        <v>93</v>
      </c>
      <c r="X177" s="1" t="s">
        <v>93</v>
      </c>
      <c r="Y177" s="1" t="s">
        <v>93</v>
      </c>
      <c r="Z177" s="1" t="s">
        <v>93</v>
      </c>
      <c r="AA177" s="1" t="s">
        <v>93</v>
      </c>
      <c r="AB177" s="1" t="s">
        <v>93</v>
      </c>
      <c r="AC177" s="1" t="s">
        <v>3787</v>
      </c>
    </row>
    <row r="178" spans="1:29" ht="25.5" x14ac:dyDescent="0.2">
      <c r="A178" s="1">
        <v>16</v>
      </c>
      <c r="B178" s="1" t="s">
        <v>1616</v>
      </c>
      <c r="C178" s="1">
        <v>255302</v>
      </c>
      <c r="D178" s="1" t="s">
        <v>1034</v>
      </c>
      <c r="E178" s="1" t="s">
        <v>1456</v>
      </c>
      <c r="F178" s="1" t="s">
        <v>3787</v>
      </c>
      <c r="G178" s="1">
        <v>40</v>
      </c>
      <c r="H178" s="1" t="s">
        <v>93</v>
      </c>
      <c r="I178" s="1" t="s">
        <v>93</v>
      </c>
      <c r="J178" s="1" t="s">
        <v>93</v>
      </c>
      <c r="K178" s="1" t="s">
        <v>1443</v>
      </c>
      <c r="L178" s="1" t="s">
        <v>1467</v>
      </c>
      <c r="M178" s="1">
        <v>10</v>
      </c>
      <c r="N178" s="1" t="s">
        <v>1443</v>
      </c>
      <c r="O178" s="1" t="s">
        <v>1467</v>
      </c>
      <c r="P178" s="1">
        <v>10</v>
      </c>
      <c r="Q178" s="1" t="s">
        <v>1443</v>
      </c>
      <c r="R178" s="1" t="s">
        <v>1467</v>
      </c>
      <c r="S178" s="1">
        <v>10</v>
      </c>
      <c r="T178" s="1" t="s">
        <v>1443</v>
      </c>
      <c r="U178" s="1" t="s">
        <v>1467</v>
      </c>
      <c r="V178" s="1">
        <v>10</v>
      </c>
      <c r="W178" s="1" t="s">
        <v>93</v>
      </c>
      <c r="X178" s="1" t="s">
        <v>93</v>
      </c>
      <c r="Y178" s="1" t="s">
        <v>93</v>
      </c>
      <c r="Z178" s="1" t="s">
        <v>93</v>
      </c>
      <c r="AA178" s="1" t="s">
        <v>93</v>
      </c>
      <c r="AB178" s="1" t="s">
        <v>93</v>
      </c>
      <c r="AC178" s="1" t="s">
        <v>3787</v>
      </c>
    </row>
    <row r="179" spans="1:29" ht="25.5" x14ac:dyDescent="0.2">
      <c r="A179" s="1">
        <v>16</v>
      </c>
      <c r="B179" s="1" t="s">
        <v>1617</v>
      </c>
      <c r="C179" s="1">
        <v>251722</v>
      </c>
      <c r="D179" s="1" t="s">
        <v>1042</v>
      </c>
      <c r="E179" s="1" t="s">
        <v>1440</v>
      </c>
      <c r="F179" s="1" t="s">
        <v>715</v>
      </c>
      <c r="G179" s="1">
        <v>40</v>
      </c>
      <c r="H179" s="1" t="s">
        <v>1471</v>
      </c>
      <c r="I179" s="1" t="s">
        <v>1451</v>
      </c>
      <c r="J179" s="1">
        <v>10</v>
      </c>
      <c r="K179" s="1" t="s">
        <v>1471</v>
      </c>
      <c r="L179" s="1" t="s">
        <v>1451</v>
      </c>
      <c r="M179" s="1">
        <v>10</v>
      </c>
      <c r="N179" s="1" t="s">
        <v>93</v>
      </c>
      <c r="O179" s="1" t="s">
        <v>93</v>
      </c>
      <c r="P179" s="1" t="s">
        <v>93</v>
      </c>
      <c r="Q179" s="1" t="s">
        <v>1471</v>
      </c>
      <c r="R179" s="1" t="s">
        <v>1451</v>
      </c>
      <c r="S179" s="1">
        <v>10</v>
      </c>
      <c r="T179" s="1" t="s">
        <v>1471</v>
      </c>
      <c r="U179" s="1" t="s">
        <v>1451</v>
      </c>
      <c r="V179" s="1">
        <v>10</v>
      </c>
      <c r="W179" s="1" t="s">
        <v>93</v>
      </c>
      <c r="X179" s="1" t="s">
        <v>93</v>
      </c>
      <c r="Y179" s="1" t="s">
        <v>93</v>
      </c>
      <c r="Z179" s="1" t="s">
        <v>93</v>
      </c>
      <c r="AA179" s="1" t="s">
        <v>93</v>
      </c>
      <c r="AB179" s="1" t="s">
        <v>93</v>
      </c>
      <c r="AC179" s="1" t="s">
        <v>3787</v>
      </c>
    </row>
    <row r="180" spans="1:29" ht="25.5" x14ac:dyDescent="0.2">
      <c r="A180" s="1">
        <v>16</v>
      </c>
      <c r="B180" s="1" t="s">
        <v>1242</v>
      </c>
      <c r="C180" s="1">
        <v>77228</v>
      </c>
      <c r="D180" s="1" t="s">
        <v>518</v>
      </c>
      <c r="E180" s="1" t="s">
        <v>1440</v>
      </c>
      <c r="F180" s="1" t="s">
        <v>1618</v>
      </c>
      <c r="G180" s="1">
        <v>45</v>
      </c>
      <c r="H180" s="1" t="s">
        <v>1491</v>
      </c>
      <c r="I180" s="1" t="s">
        <v>1492</v>
      </c>
      <c r="J180" s="1">
        <v>9</v>
      </c>
      <c r="K180" s="1" t="s">
        <v>1491</v>
      </c>
      <c r="L180" s="1" t="s">
        <v>1492</v>
      </c>
      <c r="M180" s="1">
        <v>9</v>
      </c>
      <c r="N180" s="1" t="s">
        <v>1491</v>
      </c>
      <c r="O180" s="1" t="s">
        <v>1492</v>
      </c>
      <c r="P180" s="1">
        <v>9</v>
      </c>
      <c r="Q180" s="1" t="s">
        <v>1491</v>
      </c>
      <c r="R180" s="1" t="s">
        <v>1492</v>
      </c>
      <c r="S180" s="1">
        <v>9</v>
      </c>
      <c r="T180" s="1" t="s">
        <v>1491</v>
      </c>
      <c r="U180" s="1" t="s">
        <v>1492</v>
      </c>
      <c r="V180" s="1">
        <v>9</v>
      </c>
      <c r="W180" s="1" t="s">
        <v>93</v>
      </c>
      <c r="X180" s="1" t="s">
        <v>93</v>
      </c>
      <c r="Y180" s="1" t="s">
        <v>93</v>
      </c>
      <c r="Z180" s="1" t="s">
        <v>93</v>
      </c>
      <c r="AA180" s="1" t="s">
        <v>93</v>
      </c>
      <c r="AB180" s="1" t="s">
        <v>93</v>
      </c>
      <c r="AC180" s="1" t="s">
        <v>3787</v>
      </c>
    </row>
    <row r="181" spans="1:29" ht="25.5" x14ac:dyDescent="0.2">
      <c r="A181" s="1">
        <v>16</v>
      </c>
      <c r="B181" s="1" t="s">
        <v>1243</v>
      </c>
      <c r="C181" s="1">
        <v>228198</v>
      </c>
      <c r="D181" s="1" t="s">
        <v>1244</v>
      </c>
      <c r="E181" s="1" t="s">
        <v>1440</v>
      </c>
      <c r="F181" s="1" t="s">
        <v>1004</v>
      </c>
      <c r="G181" s="1">
        <v>40</v>
      </c>
      <c r="H181" s="1" t="s">
        <v>1610</v>
      </c>
      <c r="I181" s="1" t="s">
        <v>1451</v>
      </c>
      <c r="J181" s="1">
        <v>8</v>
      </c>
      <c r="K181" s="1" t="s">
        <v>1610</v>
      </c>
      <c r="L181" s="1" t="s">
        <v>1451</v>
      </c>
      <c r="M181" s="1">
        <v>8</v>
      </c>
      <c r="N181" s="1" t="s">
        <v>1610</v>
      </c>
      <c r="O181" s="1" t="s">
        <v>1451</v>
      </c>
      <c r="P181" s="1">
        <v>8</v>
      </c>
      <c r="Q181" s="1" t="s">
        <v>1610</v>
      </c>
      <c r="R181" s="1" t="s">
        <v>1451</v>
      </c>
      <c r="S181" s="1">
        <v>8</v>
      </c>
      <c r="T181" s="1" t="s">
        <v>1610</v>
      </c>
      <c r="U181" s="1" t="s">
        <v>1451</v>
      </c>
      <c r="V181" s="1">
        <v>8</v>
      </c>
      <c r="W181" s="1" t="s">
        <v>93</v>
      </c>
      <c r="X181" s="1" t="s">
        <v>93</v>
      </c>
      <c r="Y181" s="1" t="s">
        <v>93</v>
      </c>
      <c r="Z181" s="1" t="s">
        <v>93</v>
      </c>
      <c r="AA181" s="1" t="s">
        <v>93</v>
      </c>
      <c r="AB181" s="1" t="s">
        <v>93</v>
      </c>
      <c r="AC181" s="1" t="s">
        <v>3787</v>
      </c>
    </row>
    <row r="182" spans="1:29" ht="25.5" x14ac:dyDescent="0.2">
      <c r="A182" s="1">
        <v>16</v>
      </c>
      <c r="B182" s="1" t="s">
        <v>1619</v>
      </c>
      <c r="C182" s="1">
        <v>256111</v>
      </c>
      <c r="D182" s="1" t="s">
        <v>1019</v>
      </c>
      <c r="E182" s="1" t="s">
        <v>1456</v>
      </c>
      <c r="F182" s="1" t="s">
        <v>3787</v>
      </c>
      <c r="G182" s="1">
        <v>40</v>
      </c>
      <c r="H182" s="1" t="s">
        <v>93</v>
      </c>
      <c r="I182" s="1" t="s">
        <v>93</v>
      </c>
      <c r="J182" s="1" t="s">
        <v>93</v>
      </c>
      <c r="K182" s="1" t="s">
        <v>1443</v>
      </c>
      <c r="L182" s="1" t="s">
        <v>1467</v>
      </c>
      <c r="M182" s="1">
        <v>10</v>
      </c>
      <c r="N182" s="1" t="s">
        <v>1443</v>
      </c>
      <c r="O182" s="1" t="s">
        <v>1467</v>
      </c>
      <c r="P182" s="1">
        <v>10</v>
      </c>
      <c r="Q182" s="1" t="s">
        <v>1443</v>
      </c>
      <c r="R182" s="1" t="s">
        <v>1467</v>
      </c>
      <c r="S182" s="1">
        <v>10</v>
      </c>
      <c r="T182" s="1" t="s">
        <v>1443</v>
      </c>
      <c r="U182" s="1" t="s">
        <v>1467</v>
      </c>
      <c r="V182" s="1">
        <v>10</v>
      </c>
      <c r="W182" s="1" t="s">
        <v>93</v>
      </c>
      <c r="X182" s="1" t="s">
        <v>93</v>
      </c>
      <c r="Y182" s="1" t="s">
        <v>93</v>
      </c>
      <c r="Z182" s="1" t="s">
        <v>93</v>
      </c>
      <c r="AA182" s="1" t="s">
        <v>93</v>
      </c>
      <c r="AB182" s="1" t="s">
        <v>93</v>
      </c>
      <c r="AC182" s="1" t="s">
        <v>3787</v>
      </c>
    </row>
    <row r="183" spans="1:29" ht="25.5" x14ac:dyDescent="0.2">
      <c r="A183" s="1">
        <v>16</v>
      </c>
      <c r="B183" s="1" t="s">
        <v>1249</v>
      </c>
      <c r="C183" s="1">
        <v>262069</v>
      </c>
      <c r="D183" s="1" t="s">
        <v>1116</v>
      </c>
      <c r="E183" s="1" t="s">
        <v>1456</v>
      </c>
      <c r="F183" s="1" t="s">
        <v>3787</v>
      </c>
      <c r="G183" s="1">
        <v>40</v>
      </c>
      <c r="H183" s="1" t="s">
        <v>93</v>
      </c>
      <c r="I183" s="1" t="s">
        <v>93</v>
      </c>
      <c r="J183" s="1" t="s">
        <v>93</v>
      </c>
      <c r="K183" s="1" t="s">
        <v>1471</v>
      </c>
      <c r="L183" s="1" t="s">
        <v>1451</v>
      </c>
      <c r="M183" s="1">
        <v>10</v>
      </c>
      <c r="N183" s="1" t="s">
        <v>1471</v>
      </c>
      <c r="O183" s="1" t="s">
        <v>1451</v>
      </c>
      <c r="P183" s="1">
        <v>10</v>
      </c>
      <c r="Q183" s="1" t="s">
        <v>1471</v>
      </c>
      <c r="R183" s="1" t="s">
        <v>1451</v>
      </c>
      <c r="S183" s="1">
        <v>10</v>
      </c>
      <c r="T183" s="1" t="s">
        <v>1471</v>
      </c>
      <c r="U183" s="1" t="s">
        <v>1451</v>
      </c>
      <c r="V183" s="1">
        <v>10</v>
      </c>
      <c r="W183" s="1" t="s">
        <v>93</v>
      </c>
      <c r="X183" s="1" t="s">
        <v>93</v>
      </c>
      <c r="Y183" s="1" t="s">
        <v>93</v>
      </c>
      <c r="Z183" s="1" t="s">
        <v>93</v>
      </c>
      <c r="AA183" s="1" t="s">
        <v>93</v>
      </c>
      <c r="AB183" s="1" t="s">
        <v>93</v>
      </c>
      <c r="AC183" s="1" t="s">
        <v>3787</v>
      </c>
    </row>
    <row r="184" spans="1:29" ht="25.5" x14ac:dyDescent="0.2">
      <c r="A184" s="1">
        <v>16</v>
      </c>
      <c r="B184" s="1" t="s">
        <v>3234</v>
      </c>
      <c r="C184" s="1">
        <v>263235</v>
      </c>
      <c r="D184" s="1" t="s">
        <v>1183</v>
      </c>
      <c r="E184" s="1" t="s">
        <v>1440</v>
      </c>
      <c r="F184" s="1" t="s">
        <v>3228</v>
      </c>
      <c r="G184" s="1">
        <v>35</v>
      </c>
      <c r="H184" s="1" t="s">
        <v>1480</v>
      </c>
      <c r="I184" s="1" t="s">
        <v>1447</v>
      </c>
      <c r="J184" s="1">
        <v>7</v>
      </c>
      <c r="K184" s="1" t="s">
        <v>1480</v>
      </c>
      <c r="L184" s="1" t="s">
        <v>1447</v>
      </c>
      <c r="M184" s="1">
        <v>7</v>
      </c>
      <c r="N184" s="1" t="s">
        <v>1480</v>
      </c>
      <c r="O184" s="1" t="s">
        <v>1447</v>
      </c>
      <c r="P184" s="1">
        <v>7</v>
      </c>
      <c r="Q184" s="1" t="s">
        <v>1480</v>
      </c>
      <c r="R184" s="1" t="s">
        <v>1447</v>
      </c>
      <c r="S184" s="1">
        <v>7</v>
      </c>
      <c r="T184" s="1" t="s">
        <v>1480</v>
      </c>
      <c r="U184" s="1" t="s">
        <v>1447</v>
      </c>
      <c r="V184" s="1">
        <v>7</v>
      </c>
      <c r="W184" s="1" t="s">
        <v>93</v>
      </c>
      <c r="X184" s="1" t="s">
        <v>93</v>
      </c>
      <c r="Y184" s="1" t="s">
        <v>93</v>
      </c>
      <c r="Z184" s="1" t="s">
        <v>93</v>
      </c>
      <c r="AA184" s="1" t="s">
        <v>93</v>
      </c>
      <c r="AB184" s="1" t="s">
        <v>93</v>
      </c>
      <c r="AC184" s="1" t="s">
        <v>3787</v>
      </c>
    </row>
    <row r="185" spans="1:29" ht="25.5" x14ac:dyDescent="0.2">
      <c r="A185" s="1">
        <v>16</v>
      </c>
      <c r="B185" s="1" t="s">
        <v>1620</v>
      </c>
      <c r="C185" s="1">
        <v>255781</v>
      </c>
      <c r="D185" s="1" t="s">
        <v>1038</v>
      </c>
      <c r="E185" s="1" t="s">
        <v>1456</v>
      </c>
      <c r="F185" s="1" t="s">
        <v>3787</v>
      </c>
      <c r="G185" s="1">
        <v>40</v>
      </c>
      <c r="H185" s="1" t="s">
        <v>93</v>
      </c>
      <c r="I185" s="1" t="s">
        <v>93</v>
      </c>
      <c r="J185" s="1" t="s">
        <v>93</v>
      </c>
      <c r="K185" s="1" t="s">
        <v>1461</v>
      </c>
      <c r="L185" s="1" t="s">
        <v>1466</v>
      </c>
      <c r="M185" s="1">
        <v>10</v>
      </c>
      <c r="N185" s="1" t="s">
        <v>1461</v>
      </c>
      <c r="O185" s="1" t="s">
        <v>1466</v>
      </c>
      <c r="P185" s="1">
        <v>10</v>
      </c>
      <c r="Q185" s="1" t="s">
        <v>1461</v>
      </c>
      <c r="R185" s="1" t="s">
        <v>1466</v>
      </c>
      <c r="S185" s="1">
        <v>10</v>
      </c>
      <c r="T185" s="1" t="s">
        <v>1461</v>
      </c>
      <c r="U185" s="1" t="s">
        <v>1466</v>
      </c>
      <c r="V185" s="1">
        <v>10</v>
      </c>
      <c r="W185" s="1" t="s">
        <v>93</v>
      </c>
      <c r="X185" s="1" t="s">
        <v>93</v>
      </c>
      <c r="Y185" s="1" t="s">
        <v>93</v>
      </c>
      <c r="Z185" s="1" t="s">
        <v>93</v>
      </c>
      <c r="AA185" s="1" t="s">
        <v>93</v>
      </c>
      <c r="AB185" s="1" t="s">
        <v>93</v>
      </c>
      <c r="AC185" s="1" t="s">
        <v>3787</v>
      </c>
    </row>
    <row r="186" spans="1:29" ht="25.5" x14ac:dyDescent="0.2">
      <c r="A186" s="1">
        <v>16</v>
      </c>
      <c r="B186" s="1" t="s">
        <v>1268</v>
      </c>
      <c r="C186" s="1">
        <v>247677</v>
      </c>
      <c r="D186" s="1" t="s">
        <v>1120</v>
      </c>
      <c r="E186" s="1" t="s">
        <v>1456</v>
      </c>
      <c r="F186" s="1" t="s">
        <v>3787</v>
      </c>
      <c r="G186" s="1">
        <v>40</v>
      </c>
      <c r="H186" s="1" t="s">
        <v>93</v>
      </c>
      <c r="I186" s="1" t="s">
        <v>93</v>
      </c>
      <c r="J186" s="1" t="s">
        <v>93</v>
      </c>
      <c r="K186" s="1" t="s">
        <v>1461</v>
      </c>
      <c r="L186" s="1" t="s">
        <v>1466</v>
      </c>
      <c r="M186" s="1">
        <v>10</v>
      </c>
      <c r="N186" s="1" t="s">
        <v>1461</v>
      </c>
      <c r="O186" s="1" t="s">
        <v>1466</v>
      </c>
      <c r="P186" s="1">
        <v>10</v>
      </c>
      <c r="Q186" s="1" t="s">
        <v>1461</v>
      </c>
      <c r="R186" s="1" t="s">
        <v>1466</v>
      </c>
      <c r="S186" s="1">
        <v>10</v>
      </c>
      <c r="T186" s="1" t="s">
        <v>1461</v>
      </c>
      <c r="U186" s="1" t="s">
        <v>1466</v>
      </c>
      <c r="V186" s="1">
        <v>10</v>
      </c>
      <c r="W186" s="1" t="s">
        <v>93</v>
      </c>
      <c r="X186" s="1" t="s">
        <v>93</v>
      </c>
      <c r="Y186" s="1" t="s">
        <v>93</v>
      </c>
      <c r="Z186" s="1" t="s">
        <v>93</v>
      </c>
      <c r="AA186" s="1" t="s">
        <v>93</v>
      </c>
      <c r="AB186" s="1" t="s">
        <v>93</v>
      </c>
      <c r="AC186" s="1" t="s">
        <v>3787</v>
      </c>
    </row>
    <row r="187" spans="1:29" ht="25.5" x14ac:dyDescent="0.2">
      <c r="A187" s="1">
        <v>16</v>
      </c>
      <c r="B187" s="1" t="s">
        <v>3303</v>
      </c>
      <c r="C187" s="1">
        <v>262061</v>
      </c>
      <c r="D187" s="1" t="s">
        <v>1019</v>
      </c>
      <c r="E187" s="1" t="s">
        <v>1456</v>
      </c>
      <c r="F187" s="1" t="s">
        <v>3787</v>
      </c>
      <c r="G187" s="1">
        <v>40</v>
      </c>
      <c r="H187" s="1" t="s">
        <v>93</v>
      </c>
      <c r="I187" s="1" t="s">
        <v>93</v>
      </c>
      <c r="J187" s="1" t="s">
        <v>93</v>
      </c>
      <c r="K187" s="1" t="s">
        <v>1443</v>
      </c>
      <c r="L187" s="1" t="s">
        <v>1467</v>
      </c>
      <c r="M187" s="1">
        <v>10</v>
      </c>
      <c r="N187" s="1" t="s">
        <v>1443</v>
      </c>
      <c r="O187" s="1" t="s">
        <v>1467</v>
      </c>
      <c r="P187" s="1">
        <v>10</v>
      </c>
      <c r="Q187" s="1" t="s">
        <v>1443</v>
      </c>
      <c r="R187" s="1" t="s">
        <v>1467</v>
      </c>
      <c r="S187" s="1">
        <v>10</v>
      </c>
      <c r="T187" s="1" t="s">
        <v>1443</v>
      </c>
      <c r="U187" s="1" t="s">
        <v>1467</v>
      </c>
      <c r="V187" s="1">
        <v>10</v>
      </c>
      <c r="W187" s="1" t="s">
        <v>93</v>
      </c>
      <c r="X187" s="1" t="s">
        <v>93</v>
      </c>
      <c r="Y187" s="1" t="s">
        <v>93</v>
      </c>
      <c r="Z187" s="1" t="s">
        <v>93</v>
      </c>
      <c r="AA187" s="1" t="s">
        <v>93</v>
      </c>
      <c r="AB187" s="1" t="s">
        <v>93</v>
      </c>
      <c r="AC187" s="1" t="s">
        <v>3787</v>
      </c>
    </row>
    <row r="188" spans="1:29" ht="25.5" x14ac:dyDescent="0.2">
      <c r="A188" s="1">
        <v>16</v>
      </c>
      <c r="B188" s="1" t="s">
        <v>3030</v>
      </c>
      <c r="C188" s="1">
        <v>234563</v>
      </c>
      <c r="D188" s="1" t="s">
        <v>1034</v>
      </c>
      <c r="E188" s="1" t="s">
        <v>1456</v>
      </c>
      <c r="F188" s="1" t="s">
        <v>3787</v>
      </c>
      <c r="G188" s="1">
        <v>40</v>
      </c>
      <c r="H188" s="1" t="s">
        <v>93</v>
      </c>
      <c r="I188" s="1" t="s">
        <v>93</v>
      </c>
      <c r="J188" s="1" t="s">
        <v>93</v>
      </c>
      <c r="K188" s="1" t="s">
        <v>1443</v>
      </c>
      <c r="L188" s="1" t="s">
        <v>1467</v>
      </c>
      <c r="M188" s="1">
        <v>10</v>
      </c>
      <c r="N188" s="1" t="s">
        <v>1443</v>
      </c>
      <c r="O188" s="1" t="s">
        <v>1467</v>
      </c>
      <c r="P188" s="1">
        <v>10</v>
      </c>
      <c r="Q188" s="1" t="s">
        <v>1443</v>
      </c>
      <c r="R188" s="1" t="s">
        <v>1467</v>
      </c>
      <c r="S188" s="1">
        <v>10</v>
      </c>
      <c r="T188" s="1" t="s">
        <v>1443</v>
      </c>
      <c r="U188" s="1" t="s">
        <v>1467</v>
      </c>
      <c r="V188" s="1">
        <v>10</v>
      </c>
      <c r="W188" s="1" t="s">
        <v>93</v>
      </c>
      <c r="X188" s="1" t="s">
        <v>93</v>
      </c>
      <c r="Y188" s="1" t="s">
        <v>93</v>
      </c>
      <c r="Z188" s="1" t="s">
        <v>93</v>
      </c>
      <c r="AA188" s="1" t="s">
        <v>93</v>
      </c>
      <c r="AB188" s="1" t="s">
        <v>93</v>
      </c>
      <c r="AC188" s="1" t="s">
        <v>3787</v>
      </c>
    </row>
    <row r="189" spans="1:29" ht="25.5" x14ac:dyDescent="0.2">
      <c r="A189" s="1">
        <v>16</v>
      </c>
      <c r="B189" s="1" t="s">
        <v>1285</v>
      </c>
      <c r="C189" s="1">
        <v>252258</v>
      </c>
      <c r="D189" s="1" t="s">
        <v>1038</v>
      </c>
      <c r="E189" s="1" t="s">
        <v>1456</v>
      </c>
      <c r="F189" s="1" t="s">
        <v>3787</v>
      </c>
      <c r="G189" s="1">
        <v>40</v>
      </c>
      <c r="H189" s="1" t="s">
        <v>93</v>
      </c>
      <c r="I189" s="1" t="s">
        <v>93</v>
      </c>
      <c r="J189" s="1" t="s">
        <v>93</v>
      </c>
      <c r="K189" s="1" t="s">
        <v>1471</v>
      </c>
      <c r="L189" s="1" t="s">
        <v>1451</v>
      </c>
      <c r="M189" s="1">
        <v>10</v>
      </c>
      <c r="N189" s="1" t="s">
        <v>1471</v>
      </c>
      <c r="O189" s="1" t="s">
        <v>1451</v>
      </c>
      <c r="P189" s="1">
        <v>10</v>
      </c>
      <c r="Q189" s="1" t="s">
        <v>1471</v>
      </c>
      <c r="R189" s="1" t="s">
        <v>1451</v>
      </c>
      <c r="S189" s="1">
        <v>10</v>
      </c>
      <c r="T189" s="1" t="s">
        <v>1471</v>
      </c>
      <c r="U189" s="1" t="s">
        <v>1451</v>
      </c>
      <c r="V189" s="1">
        <v>10</v>
      </c>
      <c r="W189" s="1" t="s">
        <v>93</v>
      </c>
      <c r="X189" s="1" t="s">
        <v>93</v>
      </c>
      <c r="Y189" s="1" t="s">
        <v>93</v>
      </c>
      <c r="Z189" s="1" t="s">
        <v>93</v>
      </c>
      <c r="AA189" s="1" t="s">
        <v>93</v>
      </c>
      <c r="AB189" s="1" t="s">
        <v>93</v>
      </c>
      <c r="AC189" s="1" t="s">
        <v>3787</v>
      </c>
    </row>
    <row r="190" spans="1:29" ht="25.5" x14ac:dyDescent="0.2">
      <c r="A190" s="1">
        <v>16</v>
      </c>
      <c r="B190" s="1" t="s">
        <v>3344</v>
      </c>
      <c r="C190" s="1">
        <v>260845</v>
      </c>
      <c r="D190" s="1" t="s">
        <v>1038</v>
      </c>
      <c r="E190" s="1" t="s">
        <v>1456</v>
      </c>
      <c r="F190" s="1" t="s">
        <v>3787</v>
      </c>
      <c r="G190" s="1">
        <v>40</v>
      </c>
      <c r="H190" s="1" t="s">
        <v>93</v>
      </c>
      <c r="I190" s="1" t="s">
        <v>93</v>
      </c>
      <c r="J190" s="1" t="s">
        <v>93</v>
      </c>
      <c r="K190" s="1" t="s">
        <v>1443</v>
      </c>
      <c r="L190" s="1" t="s">
        <v>1467</v>
      </c>
      <c r="M190" s="1">
        <v>10</v>
      </c>
      <c r="N190" s="1" t="s">
        <v>1443</v>
      </c>
      <c r="O190" s="1" t="s">
        <v>1467</v>
      </c>
      <c r="P190" s="1">
        <v>10</v>
      </c>
      <c r="Q190" s="1" t="s">
        <v>1443</v>
      </c>
      <c r="R190" s="1" t="s">
        <v>1467</v>
      </c>
      <c r="S190" s="1">
        <v>10</v>
      </c>
      <c r="T190" s="1" t="s">
        <v>1443</v>
      </c>
      <c r="U190" s="1" t="s">
        <v>1467</v>
      </c>
      <c r="V190" s="1">
        <v>10</v>
      </c>
      <c r="W190" s="1" t="s">
        <v>93</v>
      </c>
      <c r="X190" s="1" t="s">
        <v>93</v>
      </c>
      <c r="Y190" s="1" t="s">
        <v>93</v>
      </c>
      <c r="Z190" s="1" t="s">
        <v>93</v>
      </c>
      <c r="AA190" s="1" t="s">
        <v>93</v>
      </c>
      <c r="AB190" s="1" t="s">
        <v>93</v>
      </c>
      <c r="AC190" s="1" t="s">
        <v>3787</v>
      </c>
    </row>
    <row r="191" spans="1:29" ht="25.5" x14ac:dyDescent="0.2">
      <c r="A191" s="1">
        <v>16</v>
      </c>
      <c r="B191" s="1" t="s">
        <v>1298</v>
      </c>
      <c r="C191" s="1">
        <v>256126</v>
      </c>
      <c r="D191" s="1" t="s">
        <v>1019</v>
      </c>
      <c r="E191" s="1" t="s">
        <v>1456</v>
      </c>
      <c r="F191" s="1" t="s">
        <v>3787</v>
      </c>
      <c r="G191" s="1">
        <v>40</v>
      </c>
      <c r="H191" s="1" t="s">
        <v>93</v>
      </c>
      <c r="I191" s="1" t="s">
        <v>93</v>
      </c>
      <c r="J191" s="1" t="s">
        <v>93</v>
      </c>
      <c r="K191" s="1" t="s">
        <v>1443</v>
      </c>
      <c r="L191" s="1" t="s">
        <v>1467</v>
      </c>
      <c r="M191" s="1">
        <v>10</v>
      </c>
      <c r="N191" s="1" t="s">
        <v>1443</v>
      </c>
      <c r="O191" s="1" t="s">
        <v>1467</v>
      </c>
      <c r="P191" s="1">
        <v>10</v>
      </c>
      <c r="Q191" s="1" t="s">
        <v>1443</v>
      </c>
      <c r="R191" s="1" t="s">
        <v>1467</v>
      </c>
      <c r="S191" s="1">
        <v>10</v>
      </c>
      <c r="T191" s="1" t="s">
        <v>1443</v>
      </c>
      <c r="U191" s="1" t="s">
        <v>1467</v>
      </c>
      <c r="V191" s="1">
        <v>10</v>
      </c>
      <c r="W191" s="1" t="s">
        <v>93</v>
      </c>
      <c r="X191" s="1" t="s">
        <v>93</v>
      </c>
      <c r="Y191" s="1" t="s">
        <v>93</v>
      </c>
      <c r="Z191" s="1" t="s">
        <v>93</v>
      </c>
      <c r="AA191" s="1" t="s">
        <v>93</v>
      </c>
      <c r="AB191" s="1" t="s">
        <v>93</v>
      </c>
      <c r="AC191" s="1" t="s">
        <v>3787</v>
      </c>
    </row>
    <row r="192" spans="1:29" ht="25.5" x14ac:dyDescent="0.2">
      <c r="A192" s="1">
        <v>16</v>
      </c>
      <c r="B192" s="1" t="s">
        <v>1299</v>
      </c>
      <c r="C192" s="1">
        <v>223097</v>
      </c>
      <c r="D192" s="1" t="s">
        <v>1120</v>
      </c>
      <c r="E192" s="1" t="s">
        <v>1456</v>
      </c>
      <c r="F192" s="1" t="s">
        <v>3787</v>
      </c>
      <c r="G192" s="1">
        <v>40</v>
      </c>
      <c r="H192" s="1" t="s">
        <v>93</v>
      </c>
      <c r="I192" s="1" t="s">
        <v>93</v>
      </c>
      <c r="J192" s="1" t="s">
        <v>93</v>
      </c>
      <c r="K192" s="1" t="s">
        <v>1461</v>
      </c>
      <c r="L192" s="1" t="s">
        <v>1466</v>
      </c>
      <c r="M192" s="1">
        <v>10</v>
      </c>
      <c r="N192" s="1" t="s">
        <v>1461</v>
      </c>
      <c r="O192" s="1" t="s">
        <v>1466</v>
      </c>
      <c r="P192" s="1">
        <v>10</v>
      </c>
      <c r="Q192" s="1" t="s">
        <v>1461</v>
      </c>
      <c r="R192" s="1" t="s">
        <v>1466</v>
      </c>
      <c r="S192" s="1">
        <v>10</v>
      </c>
      <c r="T192" s="1" t="s">
        <v>1461</v>
      </c>
      <c r="U192" s="1" t="s">
        <v>1466</v>
      </c>
      <c r="V192" s="1">
        <v>10</v>
      </c>
      <c r="W192" s="1" t="s">
        <v>93</v>
      </c>
      <c r="X192" s="1" t="s">
        <v>93</v>
      </c>
      <c r="Y192" s="1" t="s">
        <v>93</v>
      </c>
      <c r="Z192" s="1" t="s">
        <v>93</v>
      </c>
      <c r="AA192" s="1" t="s">
        <v>93</v>
      </c>
      <c r="AB192" s="1" t="s">
        <v>93</v>
      </c>
      <c r="AC192" s="1" t="s">
        <v>3787</v>
      </c>
    </row>
    <row r="193" spans="1:29" ht="25.5" x14ac:dyDescent="0.2">
      <c r="A193" s="1">
        <v>16</v>
      </c>
      <c r="B193" s="1" t="s">
        <v>1300</v>
      </c>
      <c r="C193" s="1">
        <v>249648</v>
      </c>
      <c r="D193" s="1" t="s">
        <v>998</v>
      </c>
      <c r="E193" s="1" t="s">
        <v>1440</v>
      </c>
      <c r="F193" s="1" t="s">
        <v>1924</v>
      </c>
      <c r="G193" s="1">
        <v>40</v>
      </c>
      <c r="H193" s="1" t="s">
        <v>1460</v>
      </c>
      <c r="I193" s="1" t="s">
        <v>1479</v>
      </c>
      <c r="J193" s="1">
        <v>8</v>
      </c>
      <c r="K193" s="1" t="s">
        <v>1460</v>
      </c>
      <c r="L193" s="1" t="s">
        <v>1479</v>
      </c>
      <c r="M193" s="1">
        <v>8</v>
      </c>
      <c r="N193" s="1" t="s">
        <v>1460</v>
      </c>
      <c r="O193" s="1" t="s">
        <v>1479</v>
      </c>
      <c r="P193" s="1">
        <v>8</v>
      </c>
      <c r="Q193" s="1" t="s">
        <v>1460</v>
      </c>
      <c r="R193" s="1" t="s">
        <v>1479</v>
      </c>
      <c r="S193" s="1">
        <v>8</v>
      </c>
      <c r="T193" s="1" t="s">
        <v>1460</v>
      </c>
      <c r="U193" s="1" t="s">
        <v>1479</v>
      </c>
      <c r="V193" s="1">
        <v>8</v>
      </c>
      <c r="W193" s="1" t="s">
        <v>93</v>
      </c>
      <c r="X193" s="1" t="s">
        <v>93</v>
      </c>
      <c r="Y193" s="1" t="s">
        <v>93</v>
      </c>
      <c r="Z193" s="1" t="s">
        <v>93</v>
      </c>
      <c r="AA193" s="1" t="s">
        <v>93</v>
      </c>
      <c r="AB193" s="1" t="s">
        <v>93</v>
      </c>
      <c r="AC193" s="1" t="s">
        <v>3787</v>
      </c>
    </row>
    <row r="194" spans="1:29" ht="25.5" x14ac:dyDescent="0.2">
      <c r="A194" s="1">
        <v>16</v>
      </c>
      <c r="B194" s="1" t="s">
        <v>1622</v>
      </c>
      <c r="C194" s="1">
        <v>248062</v>
      </c>
      <c r="D194" s="1" t="s">
        <v>1120</v>
      </c>
      <c r="E194" s="1" t="s">
        <v>1456</v>
      </c>
      <c r="F194" s="1" t="s">
        <v>3787</v>
      </c>
      <c r="G194" s="1">
        <v>40</v>
      </c>
      <c r="H194" s="1" t="s">
        <v>93</v>
      </c>
      <c r="I194" s="1" t="s">
        <v>93</v>
      </c>
      <c r="J194" s="1" t="s">
        <v>93</v>
      </c>
      <c r="K194" s="1" t="s">
        <v>1461</v>
      </c>
      <c r="L194" s="1" t="s">
        <v>1466</v>
      </c>
      <c r="M194" s="1">
        <v>9.5</v>
      </c>
      <c r="N194" s="1" t="s">
        <v>1461</v>
      </c>
      <c r="O194" s="1" t="s">
        <v>1479</v>
      </c>
      <c r="P194" s="1">
        <v>10.5</v>
      </c>
      <c r="Q194" s="1" t="s">
        <v>1461</v>
      </c>
      <c r="R194" s="1" t="s">
        <v>1466</v>
      </c>
      <c r="S194" s="1">
        <v>10</v>
      </c>
      <c r="T194" s="1" t="s">
        <v>1461</v>
      </c>
      <c r="U194" s="1" t="s">
        <v>1466</v>
      </c>
      <c r="V194" s="1">
        <v>10</v>
      </c>
      <c r="W194" s="1" t="s">
        <v>93</v>
      </c>
      <c r="X194" s="1" t="s">
        <v>93</v>
      </c>
      <c r="Y194" s="1" t="s">
        <v>93</v>
      </c>
      <c r="Z194" s="1" t="s">
        <v>93</v>
      </c>
      <c r="AA194" s="1" t="s">
        <v>93</v>
      </c>
      <c r="AB194" s="1" t="s">
        <v>93</v>
      </c>
      <c r="AC194" s="1" t="s">
        <v>3787</v>
      </c>
    </row>
    <row r="195" spans="1:29" ht="25.5" x14ac:dyDescent="0.2">
      <c r="A195" s="1">
        <v>16</v>
      </c>
      <c r="B195" s="1" t="s">
        <v>1313</v>
      </c>
      <c r="C195" s="1">
        <v>190969</v>
      </c>
      <c r="D195" s="1" t="s">
        <v>1116</v>
      </c>
      <c r="E195" s="1" t="s">
        <v>1456</v>
      </c>
      <c r="F195" s="1" t="s">
        <v>3787</v>
      </c>
      <c r="G195" s="1">
        <v>40</v>
      </c>
      <c r="H195" s="1" t="s">
        <v>93</v>
      </c>
      <c r="I195" s="1" t="s">
        <v>93</v>
      </c>
      <c r="J195" s="1" t="s">
        <v>93</v>
      </c>
      <c r="K195" s="1" t="s">
        <v>1471</v>
      </c>
      <c r="L195" s="1" t="s">
        <v>1451</v>
      </c>
      <c r="M195" s="1">
        <v>10</v>
      </c>
      <c r="N195" s="1" t="s">
        <v>1471</v>
      </c>
      <c r="O195" s="1" t="s">
        <v>1451</v>
      </c>
      <c r="P195" s="1">
        <v>10</v>
      </c>
      <c r="Q195" s="1" t="s">
        <v>1471</v>
      </c>
      <c r="R195" s="1" t="s">
        <v>1451</v>
      </c>
      <c r="S195" s="1">
        <v>10</v>
      </c>
      <c r="T195" s="1" t="s">
        <v>1471</v>
      </c>
      <c r="U195" s="1" t="s">
        <v>1451</v>
      </c>
      <c r="V195" s="1">
        <v>10</v>
      </c>
      <c r="W195" s="1" t="s">
        <v>93</v>
      </c>
      <c r="X195" s="1" t="s">
        <v>93</v>
      </c>
      <c r="Y195" s="1" t="s">
        <v>93</v>
      </c>
      <c r="Z195" s="1" t="s">
        <v>93</v>
      </c>
      <c r="AA195" s="1" t="s">
        <v>93</v>
      </c>
      <c r="AB195" s="1" t="s">
        <v>93</v>
      </c>
      <c r="AC195" s="1" t="s">
        <v>3787</v>
      </c>
    </row>
    <row r="196" spans="1:29" ht="25.5" x14ac:dyDescent="0.2">
      <c r="A196" s="1">
        <v>16</v>
      </c>
      <c r="B196" s="1" t="s">
        <v>1315</v>
      </c>
      <c r="C196" s="1">
        <v>252785</v>
      </c>
      <c r="D196" s="1" t="s">
        <v>1042</v>
      </c>
      <c r="E196" s="1" t="s">
        <v>1440</v>
      </c>
      <c r="F196" s="1" t="s">
        <v>1520</v>
      </c>
      <c r="G196" s="1">
        <v>40</v>
      </c>
      <c r="H196" s="1" t="s">
        <v>1610</v>
      </c>
      <c r="I196" s="1" t="s">
        <v>1451</v>
      </c>
      <c r="J196" s="1">
        <v>8</v>
      </c>
      <c r="K196" s="1" t="s">
        <v>1610</v>
      </c>
      <c r="L196" s="1" t="s">
        <v>1451</v>
      </c>
      <c r="M196" s="1">
        <v>8</v>
      </c>
      <c r="N196" s="1" t="s">
        <v>1610</v>
      </c>
      <c r="O196" s="1" t="s">
        <v>1451</v>
      </c>
      <c r="P196" s="1">
        <v>8</v>
      </c>
      <c r="Q196" s="1" t="s">
        <v>1610</v>
      </c>
      <c r="R196" s="1" t="s">
        <v>1451</v>
      </c>
      <c r="S196" s="1">
        <v>8</v>
      </c>
      <c r="T196" s="1" t="s">
        <v>1610</v>
      </c>
      <c r="U196" s="1" t="s">
        <v>1451</v>
      </c>
      <c r="V196" s="1">
        <v>8</v>
      </c>
      <c r="W196" s="1" t="s">
        <v>93</v>
      </c>
      <c r="X196" s="1" t="s">
        <v>93</v>
      </c>
      <c r="Y196" s="1" t="s">
        <v>93</v>
      </c>
      <c r="Z196" s="1" t="s">
        <v>93</v>
      </c>
      <c r="AA196" s="1" t="s">
        <v>93</v>
      </c>
      <c r="AB196" s="1" t="s">
        <v>93</v>
      </c>
      <c r="AC196" s="1" t="s">
        <v>3787</v>
      </c>
    </row>
    <row r="197" spans="1:29" ht="25.5" x14ac:dyDescent="0.2">
      <c r="A197" s="1">
        <v>16</v>
      </c>
      <c r="B197" s="1" t="s">
        <v>1319</v>
      </c>
      <c r="C197" s="1">
        <v>32884</v>
      </c>
      <c r="D197" s="1" t="s">
        <v>1034</v>
      </c>
      <c r="E197" s="1" t="s">
        <v>1456</v>
      </c>
      <c r="F197" s="1" t="s">
        <v>3787</v>
      </c>
      <c r="G197" s="1">
        <v>40</v>
      </c>
      <c r="H197" s="1" t="s">
        <v>93</v>
      </c>
      <c r="I197" s="1" t="s">
        <v>93</v>
      </c>
      <c r="J197" s="1" t="s">
        <v>93</v>
      </c>
      <c r="K197" s="1" t="s">
        <v>1446</v>
      </c>
      <c r="L197" s="1" t="s">
        <v>1451</v>
      </c>
      <c r="M197" s="1">
        <v>11</v>
      </c>
      <c r="N197" s="1" t="s">
        <v>1446</v>
      </c>
      <c r="O197" s="1" t="s">
        <v>1451</v>
      </c>
      <c r="P197" s="1">
        <v>11</v>
      </c>
      <c r="Q197" s="1" t="s">
        <v>1446</v>
      </c>
      <c r="R197" s="1" t="s">
        <v>1451</v>
      </c>
      <c r="S197" s="1">
        <v>11</v>
      </c>
      <c r="T197" s="1" t="s">
        <v>1446</v>
      </c>
      <c r="U197" s="1" t="s">
        <v>1474</v>
      </c>
      <c r="V197" s="1">
        <v>7</v>
      </c>
      <c r="W197" s="1" t="s">
        <v>93</v>
      </c>
      <c r="X197" s="1" t="s">
        <v>93</v>
      </c>
      <c r="Y197" s="1" t="s">
        <v>93</v>
      </c>
      <c r="Z197" s="1" t="s">
        <v>93</v>
      </c>
      <c r="AA197" s="1" t="s">
        <v>93</v>
      </c>
      <c r="AB197" s="1" t="s">
        <v>93</v>
      </c>
      <c r="AC197" s="1" t="s">
        <v>3787</v>
      </c>
    </row>
    <row r="198" spans="1:29" ht="25.5" x14ac:dyDescent="0.2">
      <c r="A198" s="1">
        <v>16</v>
      </c>
      <c r="B198" s="1" t="s">
        <v>1323</v>
      </c>
      <c r="C198" s="1">
        <v>255634</v>
      </c>
      <c r="D198" s="1" t="s">
        <v>1120</v>
      </c>
      <c r="E198" s="1" t="s">
        <v>1456</v>
      </c>
      <c r="F198" s="1" t="s">
        <v>3787</v>
      </c>
      <c r="G198" s="1">
        <v>40</v>
      </c>
      <c r="H198" s="1" t="s">
        <v>93</v>
      </c>
      <c r="I198" s="1" t="s">
        <v>93</v>
      </c>
      <c r="J198" s="1" t="s">
        <v>93</v>
      </c>
      <c r="K198" s="1" t="s">
        <v>1461</v>
      </c>
      <c r="L198" s="1" t="s">
        <v>1466</v>
      </c>
      <c r="M198" s="1">
        <v>10</v>
      </c>
      <c r="N198" s="1" t="s">
        <v>1461</v>
      </c>
      <c r="O198" s="1" t="s">
        <v>1466</v>
      </c>
      <c r="P198" s="1">
        <v>10</v>
      </c>
      <c r="Q198" s="1" t="s">
        <v>1461</v>
      </c>
      <c r="R198" s="1" t="s">
        <v>1479</v>
      </c>
      <c r="S198" s="1">
        <v>10.5</v>
      </c>
      <c r="T198" s="1" t="s">
        <v>1461</v>
      </c>
      <c r="U198" s="1" t="s">
        <v>1444</v>
      </c>
      <c r="V198" s="1">
        <v>9.5</v>
      </c>
      <c r="W198" s="1" t="s">
        <v>93</v>
      </c>
      <c r="X198" s="1" t="s">
        <v>93</v>
      </c>
      <c r="Y198" s="1" t="s">
        <v>93</v>
      </c>
      <c r="Z198" s="1" t="s">
        <v>93</v>
      </c>
      <c r="AA198" s="1" t="s">
        <v>93</v>
      </c>
      <c r="AB198" s="1" t="s">
        <v>93</v>
      </c>
      <c r="AC198" s="1" t="s">
        <v>3787</v>
      </c>
    </row>
    <row r="199" spans="1:29" ht="25.5" x14ac:dyDescent="0.2">
      <c r="A199" s="1">
        <v>16</v>
      </c>
      <c r="B199" s="1" t="s">
        <v>1325</v>
      </c>
      <c r="C199" s="1">
        <v>232766</v>
      </c>
      <c r="D199" s="1" t="s">
        <v>1116</v>
      </c>
      <c r="E199" s="1" t="s">
        <v>1456</v>
      </c>
      <c r="F199" s="1" t="s">
        <v>3787</v>
      </c>
      <c r="G199" s="1">
        <v>25</v>
      </c>
      <c r="H199" s="1" t="s">
        <v>93</v>
      </c>
      <c r="I199" s="1" t="s">
        <v>93</v>
      </c>
      <c r="J199" s="1" t="s">
        <v>93</v>
      </c>
      <c r="K199" s="1" t="s">
        <v>1478</v>
      </c>
      <c r="L199" s="1" t="s">
        <v>1737</v>
      </c>
      <c r="M199" s="1">
        <v>10</v>
      </c>
      <c r="N199" s="1" t="s">
        <v>1478</v>
      </c>
      <c r="O199" s="1" t="s">
        <v>2928</v>
      </c>
      <c r="P199" s="1">
        <v>5</v>
      </c>
      <c r="Q199" s="1" t="s">
        <v>1478</v>
      </c>
      <c r="R199" s="1" t="s">
        <v>2928</v>
      </c>
      <c r="S199" s="1">
        <v>5</v>
      </c>
      <c r="T199" s="1" t="s">
        <v>1478</v>
      </c>
      <c r="U199" s="1" t="s">
        <v>2928</v>
      </c>
      <c r="V199" s="1">
        <v>5</v>
      </c>
      <c r="W199" s="1" t="s">
        <v>93</v>
      </c>
      <c r="X199" s="1" t="s">
        <v>93</v>
      </c>
      <c r="Y199" s="1" t="s">
        <v>93</v>
      </c>
      <c r="Z199" s="1" t="s">
        <v>93</v>
      </c>
      <c r="AA199" s="1" t="s">
        <v>93</v>
      </c>
      <c r="AB199" s="1" t="s">
        <v>93</v>
      </c>
      <c r="AC199" s="1" t="s">
        <v>3787</v>
      </c>
    </row>
    <row r="200" spans="1:29" ht="25.5" x14ac:dyDescent="0.2">
      <c r="A200" s="1">
        <v>16</v>
      </c>
      <c r="B200" s="1" t="s">
        <v>3150</v>
      </c>
      <c r="C200" s="1">
        <v>244781</v>
      </c>
      <c r="D200" s="1" t="s">
        <v>1032</v>
      </c>
      <c r="E200" s="1" t="s">
        <v>1440</v>
      </c>
      <c r="F200" s="1" t="s">
        <v>1404</v>
      </c>
      <c r="G200" s="1">
        <v>40</v>
      </c>
      <c r="H200" s="1" t="s">
        <v>1480</v>
      </c>
      <c r="I200" s="1" t="s">
        <v>1466</v>
      </c>
      <c r="J200" s="1">
        <v>8</v>
      </c>
      <c r="K200" s="1" t="s">
        <v>1480</v>
      </c>
      <c r="L200" s="1" t="s">
        <v>1466</v>
      </c>
      <c r="M200" s="1">
        <v>8</v>
      </c>
      <c r="N200" s="1" t="s">
        <v>1480</v>
      </c>
      <c r="O200" s="1" t="s">
        <v>1466</v>
      </c>
      <c r="P200" s="1">
        <v>8</v>
      </c>
      <c r="Q200" s="1" t="s">
        <v>1480</v>
      </c>
      <c r="R200" s="1" t="s">
        <v>1466</v>
      </c>
      <c r="S200" s="1">
        <v>8</v>
      </c>
      <c r="T200" s="1" t="s">
        <v>1480</v>
      </c>
      <c r="U200" s="1" t="s">
        <v>1466</v>
      </c>
      <c r="V200" s="1">
        <v>8</v>
      </c>
      <c r="W200" s="1" t="s">
        <v>93</v>
      </c>
      <c r="X200" s="1" t="s">
        <v>93</v>
      </c>
      <c r="Y200" s="1" t="s">
        <v>93</v>
      </c>
      <c r="Z200" s="1" t="s">
        <v>93</v>
      </c>
      <c r="AA200" s="1" t="s">
        <v>93</v>
      </c>
      <c r="AB200" s="1" t="s">
        <v>93</v>
      </c>
      <c r="AC200" s="1" t="s">
        <v>3787</v>
      </c>
    </row>
    <row r="201" spans="1:29" ht="25.5" x14ac:dyDescent="0.2">
      <c r="A201" s="1">
        <v>16</v>
      </c>
      <c r="B201" s="1" t="s">
        <v>3236</v>
      </c>
      <c r="C201" s="1">
        <v>253332</v>
      </c>
      <c r="D201" s="1" t="s">
        <v>1183</v>
      </c>
      <c r="E201" s="1" t="s">
        <v>1440</v>
      </c>
      <c r="F201" s="1" t="s">
        <v>3228</v>
      </c>
      <c r="G201" s="1">
        <v>35</v>
      </c>
      <c r="H201" s="1" t="s">
        <v>1480</v>
      </c>
      <c r="I201" s="1" t="s">
        <v>1447</v>
      </c>
      <c r="J201" s="1">
        <v>7</v>
      </c>
      <c r="K201" s="1" t="s">
        <v>1480</v>
      </c>
      <c r="L201" s="1" t="s">
        <v>1447</v>
      </c>
      <c r="M201" s="1">
        <v>7</v>
      </c>
      <c r="N201" s="1" t="s">
        <v>1480</v>
      </c>
      <c r="O201" s="1" t="s">
        <v>1447</v>
      </c>
      <c r="P201" s="1">
        <v>7</v>
      </c>
      <c r="Q201" s="1" t="s">
        <v>1480</v>
      </c>
      <c r="R201" s="1" t="s">
        <v>1447</v>
      </c>
      <c r="S201" s="1">
        <v>7</v>
      </c>
      <c r="T201" s="1" t="s">
        <v>1480</v>
      </c>
      <c r="U201" s="1" t="s">
        <v>1447</v>
      </c>
      <c r="V201" s="1">
        <v>7</v>
      </c>
      <c r="W201" s="1" t="s">
        <v>93</v>
      </c>
      <c r="X201" s="1" t="s">
        <v>93</v>
      </c>
      <c r="Y201" s="1" t="s">
        <v>93</v>
      </c>
      <c r="Z201" s="1" t="s">
        <v>93</v>
      </c>
      <c r="AA201" s="1" t="s">
        <v>93</v>
      </c>
      <c r="AB201" s="1" t="s">
        <v>93</v>
      </c>
      <c r="AC201" s="1" t="s">
        <v>3787</v>
      </c>
    </row>
    <row r="202" spans="1:29" ht="38.25" x14ac:dyDescent="0.2">
      <c r="A202" s="1">
        <v>16</v>
      </c>
      <c r="B202" s="1" t="s">
        <v>1336</v>
      </c>
      <c r="C202" s="1">
        <v>256595</v>
      </c>
      <c r="D202" s="1" t="s">
        <v>1019</v>
      </c>
      <c r="E202" s="1" t="s">
        <v>1456</v>
      </c>
      <c r="F202" s="1" t="s">
        <v>3787</v>
      </c>
      <c r="G202" s="1">
        <v>40</v>
      </c>
      <c r="H202" s="1" t="s">
        <v>93</v>
      </c>
      <c r="I202" s="1" t="s">
        <v>93</v>
      </c>
      <c r="J202" s="1" t="s">
        <v>93</v>
      </c>
      <c r="K202" s="1" t="s">
        <v>1461</v>
      </c>
      <c r="L202" s="1" t="s">
        <v>1466</v>
      </c>
      <c r="M202" s="1">
        <v>10</v>
      </c>
      <c r="N202" s="1" t="s">
        <v>1461</v>
      </c>
      <c r="O202" s="1" t="s">
        <v>1466</v>
      </c>
      <c r="P202" s="1">
        <v>10</v>
      </c>
      <c r="Q202" s="1" t="s">
        <v>1461</v>
      </c>
      <c r="R202" s="1" t="s">
        <v>1466</v>
      </c>
      <c r="S202" s="1">
        <v>10</v>
      </c>
      <c r="T202" s="1" t="s">
        <v>1461</v>
      </c>
      <c r="U202" s="1" t="s">
        <v>1466</v>
      </c>
      <c r="V202" s="1">
        <v>10</v>
      </c>
      <c r="W202" s="1" t="s">
        <v>93</v>
      </c>
      <c r="X202" s="1" t="s">
        <v>93</v>
      </c>
      <c r="Y202" s="1" t="s">
        <v>93</v>
      </c>
      <c r="Z202" s="1" t="s">
        <v>93</v>
      </c>
      <c r="AA202" s="1" t="s">
        <v>93</v>
      </c>
      <c r="AB202" s="1" t="s">
        <v>93</v>
      </c>
      <c r="AC202" s="1" t="s">
        <v>3787</v>
      </c>
    </row>
    <row r="203" spans="1:29" ht="25.5" x14ac:dyDescent="0.2">
      <c r="A203" s="1">
        <v>16</v>
      </c>
      <c r="B203" s="1" t="s">
        <v>3238</v>
      </c>
      <c r="C203" s="1">
        <v>263234</v>
      </c>
      <c r="D203" s="1" t="s">
        <v>1183</v>
      </c>
      <c r="E203" s="1" t="s">
        <v>1456</v>
      </c>
      <c r="F203" s="1" t="s">
        <v>3787</v>
      </c>
      <c r="G203" s="1">
        <v>35</v>
      </c>
      <c r="H203" s="1" t="s">
        <v>1480</v>
      </c>
      <c r="I203" s="1" t="s">
        <v>1447</v>
      </c>
      <c r="J203" s="1">
        <v>7</v>
      </c>
      <c r="K203" s="1" t="s">
        <v>93</v>
      </c>
      <c r="L203" s="1" t="s">
        <v>93</v>
      </c>
      <c r="M203" s="1" t="s">
        <v>93</v>
      </c>
      <c r="N203" s="1" t="s">
        <v>1443</v>
      </c>
      <c r="O203" s="1" t="s">
        <v>1466</v>
      </c>
      <c r="P203" s="1">
        <v>9</v>
      </c>
      <c r="Q203" s="1" t="s">
        <v>1443</v>
      </c>
      <c r="R203" s="1" t="s">
        <v>1479</v>
      </c>
      <c r="S203" s="1">
        <v>9.5</v>
      </c>
      <c r="T203" s="1" t="s">
        <v>1443</v>
      </c>
      <c r="U203" s="1" t="s">
        <v>1479</v>
      </c>
      <c r="V203" s="1">
        <v>9.5</v>
      </c>
      <c r="W203" s="1" t="s">
        <v>93</v>
      </c>
      <c r="X203" s="1" t="s">
        <v>93</v>
      </c>
      <c r="Y203" s="1" t="s">
        <v>93</v>
      </c>
      <c r="Z203" s="1" t="s">
        <v>93</v>
      </c>
      <c r="AA203" s="1" t="s">
        <v>93</v>
      </c>
      <c r="AB203" s="1" t="s">
        <v>93</v>
      </c>
      <c r="AC203" s="1" t="s">
        <v>3787</v>
      </c>
    </row>
    <row r="204" spans="1:29" ht="25.5" x14ac:dyDescent="0.2">
      <c r="A204" s="1">
        <v>16</v>
      </c>
      <c r="B204" s="1" t="s">
        <v>1623</v>
      </c>
      <c r="C204" s="1">
        <v>114623</v>
      </c>
      <c r="D204" s="1" t="s">
        <v>1034</v>
      </c>
      <c r="E204" s="1" t="s">
        <v>1456</v>
      </c>
      <c r="F204" s="1" t="s">
        <v>3787</v>
      </c>
      <c r="G204" s="1">
        <v>40</v>
      </c>
      <c r="H204" s="1" t="s">
        <v>93</v>
      </c>
      <c r="I204" s="1" t="s">
        <v>93</v>
      </c>
      <c r="J204" s="1" t="s">
        <v>93</v>
      </c>
      <c r="K204" s="1" t="s">
        <v>1461</v>
      </c>
      <c r="L204" s="1" t="s">
        <v>1474</v>
      </c>
      <c r="M204" s="1">
        <v>7.5</v>
      </c>
      <c r="N204" s="1" t="s">
        <v>1443</v>
      </c>
      <c r="O204" s="1" t="s">
        <v>1451</v>
      </c>
      <c r="P204" s="1">
        <v>10.5</v>
      </c>
      <c r="Q204" s="1" t="s">
        <v>1446</v>
      </c>
      <c r="R204" s="1" t="s">
        <v>1451</v>
      </c>
      <c r="S204" s="1">
        <v>11</v>
      </c>
      <c r="T204" s="1" t="s">
        <v>1446</v>
      </c>
      <c r="U204" s="1" t="s">
        <v>1451</v>
      </c>
      <c r="V204" s="1">
        <v>11</v>
      </c>
      <c r="W204" s="1" t="s">
        <v>93</v>
      </c>
      <c r="X204" s="1" t="s">
        <v>93</v>
      </c>
      <c r="Y204" s="1" t="s">
        <v>93</v>
      </c>
      <c r="Z204" s="1" t="s">
        <v>93</v>
      </c>
      <c r="AA204" s="1" t="s">
        <v>93</v>
      </c>
      <c r="AB204" s="1" t="s">
        <v>93</v>
      </c>
      <c r="AC204" s="1" t="s">
        <v>3787</v>
      </c>
    </row>
    <row r="205" spans="1:29" ht="25.5" x14ac:dyDescent="0.2">
      <c r="A205" s="1">
        <v>16</v>
      </c>
      <c r="B205" s="1" t="s">
        <v>1343</v>
      </c>
      <c r="C205" s="1">
        <v>118425</v>
      </c>
      <c r="D205" s="1" t="s">
        <v>1034</v>
      </c>
      <c r="E205" s="1" t="s">
        <v>1456</v>
      </c>
      <c r="F205" s="1" t="s">
        <v>3787</v>
      </c>
      <c r="G205" s="1">
        <v>40</v>
      </c>
      <c r="H205" s="1" t="s">
        <v>93</v>
      </c>
      <c r="I205" s="1" t="s">
        <v>93</v>
      </c>
      <c r="J205" s="1" t="s">
        <v>93</v>
      </c>
      <c r="K205" s="1" t="s">
        <v>1461</v>
      </c>
      <c r="L205" s="1" t="s">
        <v>1466</v>
      </c>
      <c r="M205" s="1">
        <v>10</v>
      </c>
      <c r="N205" s="1" t="s">
        <v>1461</v>
      </c>
      <c r="O205" s="1" t="s">
        <v>1466</v>
      </c>
      <c r="P205" s="1">
        <v>10</v>
      </c>
      <c r="Q205" s="1" t="s">
        <v>1461</v>
      </c>
      <c r="R205" s="1" t="s">
        <v>1466</v>
      </c>
      <c r="S205" s="1">
        <v>10</v>
      </c>
      <c r="T205" s="1" t="s">
        <v>1461</v>
      </c>
      <c r="U205" s="1" t="s">
        <v>1466</v>
      </c>
      <c r="V205" s="1">
        <v>10</v>
      </c>
      <c r="W205" s="1" t="s">
        <v>93</v>
      </c>
      <c r="X205" s="1" t="s">
        <v>93</v>
      </c>
      <c r="Y205" s="1" t="s">
        <v>93</v>
      </c>
      <c r="Z205" s="1" t="s">
        <v>93</v>
      </c>
      <c r="AA205" s="1" t="s">
        <v>93</v>
      </c>
      <c r="AB205" s="1" t="s">
        <v>93</v>
      </c>
      <c r="AC205" s="1" t="s">
        <v>3787</v>
      </c>
    </row>
    <row r="206" spans="1:29" ht="25.5" x14ac:dyDescent="0.2">
      <c r="A206" s="1">
        <v>16</v>
      </c>
      <c r="B206" s="1" t="s">
        <v>1344</v>
      </c>
      <c r="C206" s="1">
        <v>233112</v>
      </c>
      <c r="D206" s="1" t="s">
        <v>1120</v>
      </c>
      <c r="E206" s="1" t="s">
        <v>1440</v>
      </c>
      <c r="F206" s="1" t="s">
        <v>3558</v>
      </c>
      <c r="G206" s="1">
        <v>40</v>
      </c>
      <c r="H206" s="1" t="s">
        <v>1461</v>
      </c>
      <c r="I206" s="1" t="s">
        <v>1509</v>
      </c>
      <c r="J206" s="1">
        <v>8</v>
      </c>
      <c r="K206" s="1" t="s">
        <v>1461</v>
      </c>
      <c r="L206" s="1" t="s">
        <v>1509</v>
      </c>
      <c r="M206" s="1">
        <v>8</v>
      </c>
      <c r="N206" s="1" t="s">
        <v>1461</v>
      </c>
      <c r="O206" s="1" t="s">
        <v>1509</v>
      </c>
      <c r="P206" s="1">
        <v>8</v>
      </c>
      <c r="Q206" s="1" t="s">
        <v>1461</v>
      </c>
      <c r="R206" s="1" t="s">
        <v>1509</v>
      </c>
      <c r="S206" s="1">
        <v>8</v>
      </c>
      <c r="T206" s="1" t="s">
        <v>1461</v>
      </c>
      <c r="U206" s="1" t="s">
        <v>1509</v>
      </c>
      <c r="V206" s="1">
        <v>8</v>
      </c>
      <c r="W206" s="1" t="s">
        <v>93</v>
      </c>
      <c r="X206" s="1" t="s">
        <v>93</v>
      </c>
      <c r="Y206" s="1" t="s">
        <v>93</v>
      </c>
      <c r="Z206" s="1" t="s">
        <v>93</v>
      </c>
      <c r="AA206" s="1" t="s">
        <v>93</v>
      </c>
      <c r="AB206" s="1" t="s">
        <v>93</v>
      </c>
      <c r="AC206" s="1" t="s">
        <v>3787</v>
      </c>
    </row>
    <row r="207" spans="1:29" ht="25.5" x14ac:dyDescent="0.2">
      <c r="A207" s="1">
        <v>16</v>
      </c>
      <c r="B207" s="1" t="s">
        <v>1624</v>
      </c>
      <c r="C207" s="1">
        <v>133718</v>
      </c>
      <c r="D207" s="1" t="s">
        <v>1042</v>
      </c>
      <c r="E207" s="1" t="s">
        <v>1456</v>
      </c>
      <c r="F207" s="1" t="s">
        <v>3787</v>
      </c>
      <c r="G207" s="1">
        <v>40</v>
      </c>
      <c r="H207" s="1" t="s">
        <v>1610</v>
      </c>
      <c r="I207" s="1" t="s">
        <v>1451</v>
      </c>
      <c r="J207" s="1">
        <v>8</v>
      </c>
      <c r="K207" s="1" t="s">
        <v>1610</v>
      </c>
      <c r="L207" s="1" t="s">
        <v>1451</v>
      </c>
      <c r="M207" s="1">
        <v>8</v>
      </c>
      <c r="N207" s="1" t="s">
        <v>1480</v>
      </c>
      <c r="O207" s="1" t="s">
        <v>1451</v>
      </c>
      <c r="P207" s="1">
        <v>5.75</v>
      </c>
      <c r="Q207" s="1" t="s">
        <v>1460</v>
      </c>
      <c r="R207" s="1" t="s">
        <v>1451</v>
      </c>
      <c r="S207" s="1">
        <v>9</v>
      </c>
      <c r="T207" s="1" t="s">
        <v>1459</v>
      </c>
      <c r="U207" s="1" t="s">
        <v>1451</v>
      </c>
      <c r="V207" s="1">
        <v>9.25</v>
      </c>
      <c r="W207" s="1" t="s">
        <v>93</v>
      </c>
      <c r="X207" s="1" t="s">
        <v>93</v>
      </c>
      <c r="Y207" s="1" t="s">
        <v>93</v>
      </c>
      <c r="Z207" s="1" t="s">
        <v>93</v>
      </c>
      <c r="AA207" s="1" t="s">
        <v>93</v>
      </c>
      <c r="AB207" s="1" t="s">
        <v>93</v>
      </c>
      <c r="AC207" s="1" t="s">
        <v>3787</v>
      </c>
    </row>
    <row r="208" spans="1:29" ht="25.5" x14ac:dyDescent="0.2">
      <c r="A208" s="1">
        <v>16</v>
      </c>
      <c r="B208" s="1" t="s">
        <v>1369</v>
      </c>
      <c r="C208" s="1">
        <v>247493</v>
      </c>
      <c r="D208" s="1" t="s">
        <v>1120</v>
      </c>
      <c r="E208" s="1" t="s">
        <v>1456</v>
      </c>
      <c r="F208" s="1" t="s">
        <v>3787</v>
      </c>
      <c r="G208" s="1">
        <v>40</v>
      </c>
      <c r="H208" s="1" t="s">
        <v>1443</v>
      </c>
      <c r="I208" s="1" t="s">
        <v>1480</v>
      </c>
      <c r="J208" s="1">
        <v>1</v>
      </c>
      <c r="K208" s="1" t="s">
        <v>1461</v>
      </c>
      <c r="L208" s="1" t="s">
        <v>1451</v>
      </c>
      <c r="M208" s="1">
        <v>11.5</v>
      </c>
      <c r="N208" s="1" t="s">
        <v>1461</v>
      </c>
      <c r="O208" s="1" t="s">
        <v>1451</v>
      </c>
      <c r="P208" s="1">
        <v>11.5</v>
      </c>
      <c r="Q208" s="1" t="s">
        <v>1443</v>
      </c>
      <c r="R208" s="1" t="s">
        <v>1447</v>
      </c>
      <c r="S208" s="1">
        <v>8</v>
      </c>
      <c r="T208" s="1" t="s">
        <v>1443</v>
      </c>
      <c r="U208" s="1" t="s">
        <v>1447</v>
      </c>
      <c r="V208" s="1">
        <v>8</v>
      </c>
      <c r="W208" s="1" t="s">
        <v>93</v>
      </c>
      <c r="X208" s="1" t="s">
        <v>93</v>
      </c>
      <c r="Y208" s="1" t="s">
        <v>93</v>
      </c>
      <c r="Z208" s="1" t="s">
        <v>93</v>
      </c>
      <c r="AA208" s="1" t="s">
        <v>93</v>
      </c>
      <c r="AB208" s="1" t="s">
        <v>93</v>
      </c>
      <c r="AC208" s="1" t="s">
        <v>3787</v>
      </c>
    </row>
    <row r="209" spans="1:29" ht="25.5" x14ac:dyDescent="0.2">
      <c r="A209" s="1">
        <v>16</v>
      </c>
      <c r="B209" s="1" t="s">
        <v>1387</v>
      </c>
      <c r="C209" s="1">
        <v>228025</v>
      </c>
      <c r="D209" s="1" t="s">
        <v>1120</v>
      </c>
      <c r="E209" s="1" t="s">
        <v>1456</v>
      </c>
      <c r="F209" s="1" t="s">
        <v>3787</v>
      </c>
      <c r="G209" s="1">
        <v>40</v>
      </c>
      <c r="H209" s="1" t="s">
        <v>93</v>
      </c>
      <c r="I209" s="1" t="s">
        <v>93</v>
      </c>
      <c r="J209" s="1" t="s">
        <v>93</v>
      </c>
      <c r="K209" s="1" t="s">
        <v>1461</v>
      </c>
      <c r="L209" s="1" t="s">
        <v>1466</v>
      </c>
      <c r="M209" s="1">
        <v>10</v>
      </c>
      <c r="N209" s="1" t="s">
        <v>1461</v>
      </c>
      <c r="O209" s="1" t="s">
        <v>1466</v>
      </c>
      <c r="P209" s="1">
        <v>10</v>
      </c>
      <c r="Q209" s="1" t="s">
        <v>1461</v>
      </c>
      <c r="R209" s="1" t="s">
        <v>1466</v>
      </c>
      <c r="S209" s="1">
        <v>10</v>
      </c>
      <c r="T209" s="1" t="s">
        <v>1461</v>
      </c>
      <c r="U209" s="1" t="s">
        <v>1466</v>
      </c>
      <c r="V209" s="1">
        <v>10</v>
      </c>
      <c r="W209" s="1" t="s">
        <v>93</v>
      </c>
      <c r="X209" s="1" t="s">
        <v>93</v>
      </c>
      <c r="Y209" s="1" t="s">
        <v>93</v>
      </c>
      <c r="Z209" s="1" t="s">
        <v>93</v>
      </c>
      <c r="AA209" s="1" t="s">
        <v>93</v>
      </c>
      <c r="AB209" s="1" t="s">
        <v>93</v>
      </c>
      <c r="AC209" s="1" t="s">
        <v>3787</v>
      </c>
    </row>
    <row r="210" spans="1:29" ht="25.5" x14ac:dyDescent="0.2">
      <c r="A210" s="1">
        <v>16</v>
      </c>
      <c r="B210" s="1" t="s">
        <v>1625</v>
      </c>
      <c r="C210" s="1">
        <v>262087</v>
      </c>
      <c r="D210" s="1" t="s">
        <v>1038</v>
      </c>
      <c r="E210" s="1" t="s">
        <v>1456</v>
      </c>
      <c r="F210" s="1" t="s">
        <v>3787</v>
      </c>
      <c r="G210" s="1">
        <v>40</v>
      </c>
      <c r="H210" s="1" t="s">
        <v>93</v>
      </c>
      <c r="I210" s="1" t="s">
        <v>93</v>
      </c>
      <c r="J210" s="1" t="s">
        <v>93</v>
      </c>
      <c r="K210" s="1" t="s">
        <v>1443</v>
      </c>
      <c r="L210" s="1" t="s">
        <v>1467</v>
      </c>
      <c r="M210" s="1">
        <v>10</v>
      </c>
      <c r="N210" s="1" t="s">
        <v>1443</v>
      </c>
      <c r="O210" s="1" t="s">
        <v>1467</v>
      </c>
      <c r="P210" s="1">
        <v>10</v>
      </c>
      <c r="Q210" s="1" t="s">
        <v>1443</v>
      </c>
      <c r="R210" s="1" t="s">
        <v>1467</v>
      </c>
      <c r="S210" s="1">
        <v>10</v>
      </c>
      <c r="T210" s="1" t="s">
        <v>1443</v>
      </c>
      <c r="U210" s="1" t="s">
        <v>1467</v>
      </c>
      <c r="V210" s="1">
        <v>10</v>
      </c>
      <c r="W210" s="1" t="s">
        <v>93</v>
      </c>
      <c r="X210" s="1" t="s">
        <v>93</v>
      </c>
      <c r="Y210" s="1" t="s">
        <v>93</v>
      </c>
      <c r="Z210" s="1" t="s">
        <v>93</v>
      </c>
      <c r="AA210" s="1" t="s">
        <v>93</v>
      </c>
      <c r="AB210" s="1" t="s">
        <v>93</v>
      </c>
      <c r="AC210" s="1" t="s">
        <v>3787</v>
      </c>
    </row>
    <row r="211" spans="1:29" ht="25.5" x14ac:dyDescent="0.2">
      <c r="A211" s="1">
        <v>16</v>
      </c>
      <c r="B211" s="1" t="s">
        <v>1390</v>
      </c>
      <c r="C211" s="1">
        <v>199531</v>
      </c>
      <c r="D211" s="1" t="s">
        <v>1120</v>
      </c>
      <c r="E211" s="1" t="s">
        <v>1456</v>
      </c>
      <c r="F211" s="1" t="s">
        <v>3787</v>
      </c>
      <c r="G211" s="1">
        <v>40</v>
      </c>
      <c r="H211" s="1" t="s">
        <v>93</v>
      </c>
      <c r="I211" s="1" t="s">
        <v>93</v>
      </c>
      <c r="J211" s="1" t="s">
        <v>93</v>
      </c>
      <c r="K211" s="1" t="s">
        <v>1461</v>
      </c>
      <c r="L211" s="1" t="s">
        <v>1466</v>
      </c>
      <c r="M211" s="1">
        <v>10</v>
      </c>
      <c r="N211" s="1" t="s">
        <v>1461</v>
      </c>
      <c r="O211" s="1" t="s">
        <v>1466</v>
      </c>
      <c r="P211" s="1">
        <v>10</v>
      </c>
      <c r="Q211" s="1" t="s">
        <v>1461</v>
      </c>
      <c r="R211" s="1" t="s">
        <v>1466</v>
      </c>
      <c r="S211" s="1">
        <v>10</v>
      </c>
      <c r="T211" s="1" t="s">
        <v>1461</v>
      </c>
      <c r="U211" s="1" t="s">
        <v>1466</v>
      </c>
      <c r="V211" s="1">
        <v>10</v>
      </c>
      <c r="W211" s="1" t="s">
        <v>93</v>
      </c>
      <c r="X211" s="1" t="s">
        <v>93</v>
      </c>
      <c r="Y211" s="1" t="s">
        <v>93</v>
      </c>
      <c r="Z211" s="1" t="s">
        <v>93</v>
      </c>
      <c r="AA211" s="1" t="s">
        <v>93</v>
      </c>
      <c r="AB211" s="1" t="s">
        <v>93</v>
      </c>
      <c r="AC211" s="1" t="s">
        <v>3787</v>
      </c>
    </row>
    <row r="212" spans="1:29" ht="25.5" x14ac:dyDescent="0.2">
      <c r="A212" s="1">
        <v>16</v>
      </c>
      <c r="B212" s="1" t="s">
        <v>1626</v>
      </c>
      <c r="C212" s="1">
        <v>248067</v>
      </c>
      <c r="D212" s="1" t="s">
        <v>1120</v>
      </c>
      <c r="E212" s="1" t="s">
        <v>1456</v>
      </c>
      <c r="F212" s="1" t="s">
        <v>3787</v>
      </c>
      <c r="G212" s="1">
        <v>40</v>
      </c>
      <c r="H212" s="1" t="s">
        <v>93</v>
      </c>
      <c r="I212" s="1" t="s">
        <v>1509</v>
      </c>
      <c r="J212" s="1" t="s">
        <v>93</v>
      </c>
      <c r="K212" s="1" t="s">
        <v>1461</v>
      </c>
      <c r="L212" s="1" t="s">
        <v>1466</v>
      </c>
      <c r="M212" s="1">
        <v>10</v>
      </c>
      <c r="N212" s="1" t="s">
        <v>1461</v>
      </c>
      <c r="O212" s="1" t="s">
        <v>1466</v>
      </c>
      <c r="P212" s="1">
        <v>10</v>
      </c>
      <c r="Q212" s="1" t="s">
        <v>1461</v>
      </c>
      <c r="R212" s="1" t="s">
        <v>1466</v>
      </c>
      <c r="S212" s="1">
        <v>10</v>
      </c>
      <c r="T212" s="1" t="s">
        <v>1461</v>
      </c>
      <c r="U212" s="1" t="s">
        <v>1466</v>
      </c>
      <c r="V212" s="1">
        <v>10</v>
      </c>
      <c r="W212" s="1" t="s">
        <v>93</v>
      </c>
      <c r="X212" s="1" t="s">
        <v>93</v>
      </c>
      <c r="Y212" s="1" t="s">
        <v>93</v>
      </c>
      <c r="Z212" s="1" t="s">
        <v>93</v>
      </c>
      <c r="AA212" s="1" t="s">
        <v>93</v>
      </c>
      <c r="AB212" s="1" t="s">
        <v>93</v>
      </c>
      <c r="AC212" s="1" t="s">
        <v>3787</v>
      </c>
    </row>
    <row r="213" spans="1:29" ht="25.5" x14ac:dyDescent="0.2">
      <c r="A213" s="1">
        <v>16</v>
      </c>
      <c r="B213" s="1" t="s">
        <v>1400</v>
      </c>
      <c r="C213" s="1">
        <v>254951</v>
      </c>
      <c r="D213" s="1" t="s">
        <v>1038</v>
      </c>
      <c r="E213" s="1" t="s">
        <v>1456</v>
      </c>
      <c r="F213" s="1" t="s">
        <v>3787</v>
      </c>
      <c r="G213" s="1">
        <v>40</v>
      </c>
      <c r="H213" s="1" t="s">
        <v>93</v>
      </c>
      <c r="I213" s="1" t="s">
        <v>93</v>
      </c>
      <c r="J213" s="1" t="s">
        <v>93</v>
      </c>
      <c r="K213" s="1" t="s">
        <v>1443</v>
      </c>
      <c r="L213" s="1" t="s">
        <v>1467</v>
      </c>
      <c r="M213" s="1">
        <v>10</v>
      </c>
      <c r="N213" s="1" t="s">
        <v>1443</v>
      </c>
      <c r="O213" s="1" t="s">
        <v>1467</v>
      </c>
      <c r="P213" s="1">
        <v>10</v>
      </c>
      <c r="Q213" s="1" t="s">
        <v>1443</v>
      </c>
      <c r="R213" s="1" t="s">
        <v>1467</v>
      </c>
      <c r="S213" s="1">
        <v>10</v>
      </c>
      <c r="T213" s="1" t="s">
        <v>1443</v>
      </c>
      <c r="U213" s="1" t="s">
        <v>1467</v>
      </c>
      <c r="V213" s="1">
        <v>10</v>
      </c>
      <c r="W213" s="1" t="s">
        <v>93</v>
      </c>
      <c r="X213" s="1" t="s">
        <v>93</v>
      </c>
      <c r="Y213" s="1" t="s">
        <v>93</v>
      </c>
      <c r="Z213" s="1" t="s">
        <v>93</v>
      </c>
      <c r="AA213" s="1" t="s">
        <v>93</v>
      </c>
      <c r="AB213" s="1" t="s">
        <v>93</v>
      </c>
      <c r="AC213" s="1" t="s">
        <v>3787</v>
      </c>
    </row>
    <row r="214" spans="1:29" ht="25.5" x14ac:dyDescent="0.2">
      <c r="A214" s="1">
        <v>16</v>
      </c>
      <c r="B214" s="1" t="s">
        <v>1407</v>
      </c>
      <c r="C214" s="1">
        <v>108443</v>
      </c>
      <c r="D214" s="1" t="s">
        <v>1032</v>
      </c>
      <c r="E214" s="1" t="s">
        <v>1440</v>
      </c>
      <c r="F214" s="1" t="s">
        <v>710</v>
      </c>
      <c r="G214" s="1">
        <v>40</v>
      </c>
      <c r="H214" s="1" t="s">
        <v>1461</v>
      </c>
      <c r="I214" s="1" t="s">
        <v>1509</v>
      </c>
      <c r="J214" s="1">
        <v>8</v>
      </c>
      <c r="K214" s="1" t="s">
        <v>1461</v>
      </c>
      <c r="L214" s="1" t="s">
        <v>1509</v>
      </c>
      <c r="M214" s="1">
        <v>8</v>
      </c>
      <c r="N214" s="1" t="s">
        <v>1461</v>
      </c>
      <c r="O214" s="1" t="s">
        <v>1509</v>
      </c>
      <c r="P214" s="1">
        <v>8</v>
      </c>
      <c r="Q214" s="1" t="s">
        <v>1461</v>
      </c>
      <c r="R214" s="1" t="s">
        <v>1509</v>
      </c>
      <c r="S214" s="1">
        <v>8</v>
      </c>
      <c r="T214" s="1" t="s">
        <v>1461</v>
      </c>
      <c r="U214" s="1" t="s">
        <v>1509</v>
      </c>
      <c r="V214" s="1">
        <v>8</v>
      </c>
      <c r="W214" s="1" t="s">
        <v>93</v>
      </c>
      <c r="X214" s="1" t="s">
        <v>93</v>
      </c>
      <c r="Y214" s="1" t="s">
        <v>93</v>
      </c>
      <c r="Z214" s="1" t="s">
        <v>93</v>
      </c>
      <c r="AA214" s="1" t="s">
        <v>93</v>
      </c>
      <c r="AB214" s="1" t="s">
        <v>93</v>
      </c>
      <c r="AC214" s="1" t="s">
        <v>3787</v>
      </c>
    </row>
    <row r="215" spans="1:29" ht="25.5" x14ac:dyDescent="0.2">
      <c r="A215" s="1">
        <v>16</v>
      </c>
      <c r="B215" s="1" t="s">
        <v>2862</v>
      </c>
      <c r="C215" s="1">
        <v>141746</v>
      </c>
      <c r="D215" s="1" t="s">
        <v>1019</v>
      </c>
      <c r="E215" s="1" t="s">
        <v>1456</v>
      </c>
      <c r="F215" s="1" t="s">
        <v>3787</v>
      </c>
      <c r="G215" s="1">
        <v>40</v>
      </c>
      <c r="H215" s="1" t="s">
        <v>93</v>
      </c>
      <c r="I215" s="1" t="s">
        <v>93</v>
      </c>
      <c r="J215" s="1" t="s">
        <v>93</v>
      </c>
      <c r="K215" s="1" t="s">
        <v>1461</v>
      </c>
      <c r="L215" s="1" t="s">
        <v>1466</v>
      </c>
      <c r="M215" s="1">
        <v>10</v>
      </c>
      <c r="N215" s="1" t="s">
        <v>1461</v>
      </c>
      <c r="O215" s="1" t="s">
        <v>1466</v>
      </c>
      <c r="P215" s="1">
        <v>10</v>
      </c>
      <c r="Q215" s="1" t="s">
        <v>1461</v>
      </c>
      <c r="R215" s="1" t="s">
        <v>1466</v>
      </c>
      <c r="S215" s="1">
        <v>10</v>
      </c>
      <c r="T215" s="1" t="s">
        <v>1461</v>
      </c>
      <c r="U215" s="1" t="s">
        <v>1466</v>
      </c>
      <c r="V215" s="1">
        <v>10</v>
      </c>
      <c r="W215" s="1" t="s">
        <v>93</v>
      </c>
      <c r="X215" s="1" t="s">
        <v>93</v>
      </c>
      <c r="Y215" s="1" t="s">
        <v>93</v>
      </c>
      <c r="Z215" s="1" t="s">
        <v>93</v>
      </c>
      <c r="AA215" s="1" t="s">
        <v>93</v>
      </c>
      <c r="AB215" s="1" t="s">
        <v>93</v>
      </c>
      <c r="AC215" s="1" t="s">
        <v>3787</v>
      </c>
    </row>
    <row r="216" spans="1:29" ht="25.5" x14ac:dyDescent="0.2">
      <c r="A216" s="1">
        <v>16</v>
      </c>
      <c r="B216" s="1" t="s">
        <v>1414</v>
      </c>
      <c r="C216" s="1">
        <v>142291</v>
      </c>
      <c r="D216" s="1" t="s">
        <v>1120</v>
      </c>
      <c r="E216" s="1" t="s">
        <v>1456</v>
      </c>
      <c r="F216" s="1" t="s">
        <v>3787</v>
      </c>
      <c r="G216" s="1">
        <v>40</v>
      </c>
      <c r="H216" s="1" t="s">
        <v>93</v>
      </c>
      <c r="I216" s="1" t="s">
        <v>93</v>
      </c>
      <c r="J216" s="1" t="s">
        <v>93</v>
      </c>
      <c r="K216" s="1" t="s">
        <v>1443</v>
      </c>
      <c r="L216" s="1" t="s">
        <v>1451</v>
      </c>
      <c r="M216" s="1">
        <v>10.5</v>
      </c>
      <c r="N216" s="1" t="s">
        <v>1443</v>
      </c>
      <c r="O216" s="1" t="s">
        <v>1451</v>
      </c>
      <c r="P216" s="1">
        <v>10.5</v>
      </c>
      <c r="Q216" s="1" t="s">
        <v>1471</v>
      </c>
      <c r="R216" s="1" t="s">
        <v>1451</v>
      </c>
      <c r="S216" s="1">
        <v>10</v>
      </c>
      <c r="T216" s="1" t="s">
        <v>1461</v>
      </c>
      <c r="U216" s="1" t="s">
        <v>1447</v>
      </c>
      <c r="V216" s="1">
        <v>9</v>
      </c>
      <c r="W216" s="1" t="s">
        <v>93</v>
      </c>
      <c r="X216" s="1" t="s">
        <v>93</v>
      </c>
      <c r="Y216" s="1" t="s">
        <v>93</v>
      </c>
      <c r="Z216" s="1" t="s">
        <v>93</v>
      </c>
      <c r="AA216" s="1" t="s">
        <v>93</v>
      </c>
      <c r="AB216" s="1" t="s">
        <v>93</v>
      </c>
      <c r="AC216" s="1" t="s">
        <v>3787</v>
      </c>
    </row>
    <row r="217" spans="1:29" ht="25.5" x14ac:dyDescent="0.2">
      <c r="A217" s="1">
        <v>16</v>
      </c>
      <c r="B217" s="1" t="s">
        <v>1418</v>
      </c>
      <c r="C217" s="1">
        <v>262083</v>
      </c>
      <c r="D217" s="1" t="s">
        <v>1116</v>
      </c>
      <c r="E217" s="1" t="s">
        <v>1440</v>
      </c>
      <c r="F217" s="1" t="s">
        <v>3558</v>
      </c>
      <c r="G217" s="1">
        <v>25</v>
      </c>
      <c r="H217" s="1" t="s">
        <v>93</v>
      </c>
      <c r="I217" s="1" t="s">
        <v>93</v>
      </c>
      <c r="J217" s="1" t="s">
        <v>93</v>
      </c>
      <c r="K217" s="1" t="s">
        <v>1443</v>
      </c>
      <c r="L217" s="1" t="s">
        <v>1444</v>
      </c>
      <c r="M217" s="1">
        <v>8.5</v>
      </c>
      <c r="N217" s="1" t="s">
        <v>93</v>
      </c>
      <c r="O217" s="1" t="s">
        <v>93</v>
      </c>
      <c r="P217" s="1" t="s">
        <v>93</v>
      </c>
      <c r="Q217" s="1" t="s">
        <v>1443</v>
      </c>
      <c r="R217" s="1" t="s">
        <v>1444</v>
      </c>
      <c r="S217" s="1">
        <v>8.5</v>
      </c>
      <c r="T217" s="1" t="s">
        <v>1460</v>
      </c>
      <c r="U217" s="1" t="s">
        <v>1479</v>
      </c>
      <c r="V217" s="1">
        <v>8</v>
      </c>
      <c r="W217" s="1" t="s">
        <v>93</v>
      </c>
      <c r="X217" s="1" t="s">
        <v>93</v>
      </c>
      <c r="Y217" s="1" t="s">
        <v>93</v>
      </c>
      <c r="Z217" s="1" t="s">
        <v>93</v>
      </c>
      <c r="AA217" s="1" t="s">
        <v>93</v>
      </c>
      <c r="AB217" s="1" t="s">
        <v>93</v>
      </c>
      <c r="AC217" s="1" t="s">
        <v>3787</v>
      </c>
    </row>
    <row r="218" spans="1:29" ht="25.5" x14ac:dyDescent="0.2">
      <c r="A218" s="1">
        <v>516</v>
      </c>
      <c r="B218" s="1" t="s">
        <v>1627</v>
      </c>
      <c r="C218" s="1">
        <v>246233</v>
      </c>
      <c r="D218" s="1" t="s">
        <v>1628</v>
      </c>
      <c r="E218" s="1" t="s">
        <v>1456</v>
      </c>
      <c r="F218" s="1" t="s">
        <v>3787</v>
      </c>
      <c r="G218" s="1">
        <v>40</v>
      </c>
      <c r="H218" s="1" t="s">
        <v>1610</v>
      </c>
      <c r="I218" s="1" t="s">
        <v>93</v>
      </c>
      <c r="J218" s="1">
        <v>7</v>
      </c>
      <c r="K218" s="1" t="s">
        <v>1471</v>
      </c>
      <c r="L218" s="1" t="s">
        <v>1451</v>
      </c>
      <c r="M218" s="1">
        <v>10</v>
      </c>
      <c r="N218" s="1" t="s">
        <v>1471</v>
      </c>
      <c r="O218" s="1" t="s">
        <v>1451</v>
      </c>
      <c r="P218" s="1">
        <v>10</v>
      </c>
      <c r="Q218" s="1" t="s">
        <v>1471</v>
      </c>
      <c r="R218" s="1" t="s">
        <v>1451</v>
      </c>
      <c r="S218" s="1">
        <v>10</v>
      </c>
      <c r="T218" s="1" t="s">
        <v>1471</v>
      </c>
      <c r="U218" s="1" t="s">
        <v>1451</v>
      </c>
      <c r="V218" s="1">
        <v>10</v>
      </c>
      <c r="W218" s="1" t="s">
        <v>93</v>
      </c>
      <c r="X218" s="1" t="s">
        <v>93</v>
      </c>
      <c r="Y218" s="1" t="s">
        <v>93</v>
      </c>
      <c r="Z218" s="1" t="s">
        <v>93</v>
      </c>
      <c r="AA218" s="1" t="s">
        <v>93</v>
      </c>
      <c r="AB218" s="1" t="s">
        <v>93</v>
      </c>
      <c r="AC218" s="1" t="s">
        <v>3787</v>
      </c>
    </row>
    <row r="219" spans="1:29" ht="25.5" x14ac:dyDescent="0.2">
      <c r="A219" s="1">
        <v>516</v>
      </c>
      <c r="B219" s="1" t="s">
        <v>1630</v>
      </c>
      <c r="C219" s="1">
        <v>259074</v>
      </c>
      <c r="D219" s="1" t="s">
        <v>1631</v>
      </c>
      <c r="E219" s="1" t="s">
        <v>1440</v>
      </c>
      <c r="F219" s="1" t="s">
        <v>986</v>
      </c>
      <c r="G219" s="1">
        <v>40</v>
      </c>
      <c r="H219" s="1" t="s">
        <v>1471</v>
      </c>
      <c r="I219" s="1" t="s">
        <v>1444</v>
      </c>
      <c r="J219" s="1">
        <v>8</v>
      </c>
      <c r="K219" s="1" t="s">
        <v>1471</v>
      </c>
      <c r="L219" s="1" t="s">
        <v>1444</v>
      </c>
      <c r="M219" s="1">
        <v>8</v>
      </c>
      <c r="N219" s="1" t="s">
        <v>1471</v>
      </c>
      <c r="O219" s="1" t="s">
        <v>1444</v>
      </c>
      <c r="P219" s="1">
        <v>8</v>
      </c>
      <c r="Q219" s="1" t="s">
        <v>1471</v>
      </c>
      <c r="R219" s="1" t="s">
        <v>1444</v>
      </c>
      <c r="S219" s="1">
        <v>8</v>
      </c>
      <c r="T219" s="1" t="s">
        <v>1471</v>
      </c>
      <c r="U219" s="1" t="s">
        <v>1444</v>
      </c>
      <c r="V219" s="1">
        <v>8</v>
      </c>
      <c r="W219" s="1" t="s">
        <v>93</v>
      </c>
      <c r="X219" s="1" t="s">
        <v>93</v>
      </c>
      <c r="Y219" s="1" t="s">
        <v>93</v>
      </c>
      <c r="Z219" s="1" t="s">
        <v>93</v>
      </c>
      <c r="AA219" s="1" t="s">
        <v>93</v>
      </c>
      <c r="AB219" s="1" t="s">
        <v>93</v>
      </c>
      <c r="AC219" s="1" t="s">
        <v>3787</v>
      </c>
    </row>
    <row r="220" spans="1:29" ht="25.5" x14ac:dyDescent="0.2">
      <c r="A220" s="1">
        <v>516</v>
      </c>
      <c r="B220" s="1" t="s">
        <v>1632</v>
      </c>
      <c r="C220" s="1">
        <v>255439</v>
      </c>
      <c r="D220" s="1" t="s">
        <v>1628</v>
      </c>
      <c r="E220" s="1" t="s">
        <v>1456</v>
      </c>
      <c r="F220" s="1" t="s">
        <v>3787</v>
      </c>
      <c r="G220" s="1">
        <v>40</v>
      </c>
      <c r="H220" s="1" t="s">
        <v>93</v>
      </c>
      <c r="I220" s="1" t="s">
        <v>93</v>
      </c>
      <c r="J220" s="1" t="s">
        <v>93</v>
      </c>
      <c r="K220" s="1" t="s">
        <v>1461</v>
      </c>
      <c r="L220" s="1" t="s">
        <v>1466</v>
      </c>
      <c r="M220" s="1">
        <v>10</v>
      </c>
      <c r="N220" s="1" t="s">
        <v>1461</v>
      </c>
      <c r="O220" s="1" t="s">
        <v>1466</v>
      </c>
      <c r="P220" s="1">
        <v>10</v>
      </c>
      <c r="Q220" s="1" t="s">
        <v>1461</v>
      </c>
      <c r="R220" s="1" t="s">
        <v>1466</v>
      </c>
      <c r="S220" s="1">
        <v>10</v>
      </c>
      <c r="T220" s="1" t="s">
        <v>1461</v>
      </c>
      <c r="U220" s="1" t="s">
        <v>1466</v>
      </c>
      <c r="V220" s="1">
        <v>10</v>
      </c>
      <c r="W220" s="1" t="s">
        <v>93</v>
      </c>
      <c r="X220" s="1" t="s">
        <v>93</v>
      </c>
      <c r="Y220" s="1" t="s">
        <v>93</v>
      </c>
      <c r="Z220" s="1" t="s">
        <v>93</v>
      </c>
      <c r="AA220" s="1" t="s">
        <v>93</v>
      </c>
      <c r="AB220" s="1" t="s">
        <v>93</v>
      </c>
      <c r="AC220" s="1" t="s">
        <v>3787</v>
      </c>
    </row>
    <row r="221" spans="1:29" ht="25.5" x14ac:dyDescent="0.2">
      <c r="A221" s="1">
        <v>516</v>
      </c>
      <c r="B221" s="1" t="s">
        <v>1633</v>
      </c>
      <c r="C221" s="1">
        <v>259075</v>
      </c>
      <c r="D221" s="1" t="s">
        <v>1634</v>
      </c>
      <c r="E221" s="1" t="s">
        <v>1456</v>
      </c>
      <c r="F221" s="1" t="s">
        <v>3787</v>
      </c>
      <c r="G221" s="1">
        <v>40</v>
      </c>
      <c r="H221" s="1" t="s">
        <v>93</v>
      </c>
      <c r="I221" s="1" t="s">
        <v>93</v>
      </c>
      <c r="J221" s="1" t="s">
        <v>93</v>
      </c>
      <c r="K221" s="1" t="s">
        <v>1461</v>
      </c>
      <c r="L221" s="1" t="s">
        <v>1466</v>
      </c>
      <c r="M221" s="1">
        <v>10</v>
      </c>
      <c r="N221" s="1" t="s">
        <v>1461</v>
      </c>
      <c r="O221" s="1" t="s">
        <v>1466</v>
      </c>
      <c r="P221" s="1">
        <v>10</v>
      </c>
      <c r="Q221" s="1" t="s">
        <v>1461</v>
      </c>
      <c r="R221" s="1" t="s">
        <v>1466</v>
      </c>
      <c r="S221" s="1">
        <v>10</v>
      </c>
      <c r="T221" s="1" t="s">
        <v>1461</v>
      </c>
      <c r="U221" s="1" t="s">
        <v>1466</v>
      </c>
      <c r="V221" s="1">
        <v>10</v>
      </c>
      <c r="W221" s="1" t="s">
        <v>93</v>
      </c>
      <c r="X221" s="1" t="s">
        <v>93</v>
      </c>
      <c r="Y221" s="1" t="s">
        <v>93</v>
      </c>
      <c r="Z221" s="1" t="s">
        <v>93</v>
      </c>
      <c r="AA221" s="1" t="s">
        <v>93</v>
      </c>
      <c r="AB221" s="1" t="s">
        <v>93</v>
      </c>
      <c r="AC221" s="1" t="s">
        <v>3787</v>
      </c>
    </row>
    <row r="222" spans="1:29" ht="38.25" x14ac:dyDescent="0.2">
      <c r="A222" s="1">
        <v>516</v>
      </c>
      <c r="B222" s="1" t="s">
        <v>1636</v>
      </c>
      <c r="C222" s="1">
        <v>255135</v>
      </c>
      <c r="D222" s="1" t="s">
        <v>1628</v>
      </c>
      <c r="E222" s="1" t="s">
        <v>1440</v>
      </c>
      <c r="F222" s="1" t="s">
        <v>3787</v>
      </c>
      <c r="G222" s="1">
        <v>40</v>
      </c>
      <c r="H222" s="1" t="s">
        <v>93</v>
      </c>
      <c r="I222" s="1" t="s">
        <v>93</v>
      </c>
      <c r="J222" s="1" t="s">
        <v>93</v>
      </c>
      <c r="K222" s="1" t="s">
        <v>1471</v>
      </c>
      <c r="L222" s="1" t="s">
        <v>1451</v>
      </c>
      <c r="M222" s="1">
        <v>10</v>
      </c>
      <c r="N222" s="1" t="s">
        <v>1471</v>
      </c>
      <c r="O222" s="1" t="s">
        <v>1451</v>
      </c>
      <c r="P222" s="1">
        <v>10</v>
      </c>
      <c r="Q222" s="1" t="s">
        <v>1471</v>
      </c>
      <c r="R222" s="1" t="s">
        <v>1451</v>
      </c>
      <c r="S222" s="1">
        <v>10</v>
      </c>
      <c r="T222" s="1" t="s">
        <v>1471</v>
      </c>
      <c r="U222" s="1" t="s">
        <v>1451</v>
      </c>
      <c r="V222" s="1">
        <v>10</v>
      </c>
      <c r="W222" s="1" t="s">
        <v>93</v>
      </c>
      <c r="X222" s="1" t="s">
        <v>93</v>
      </c>
      <c r="Y222" s="1" t="s">
        <v>93</v>
      </c>
      <c r="Z222" s="1" t="s">
        <v>93</v>
      </c>
      <c r="AA222" s="1" t="s">
        <v>93</v>
      </c>
      <c r="AB222" s="1" t="s">
        <v>93</v>
      </c>
      <c r="AC222" s="1" t="s">
        <v>3787</v>
      </c>
    </row>
    <row r="223" spans="1:29" ht="25.5" x14ac:dyDescent="0.2">
      <c r="A223" s="1">
        <v>516</v>
      </c>
      <c r="B223" s="1" t="s">
        <v>1639</v>
      </c>
      <c r="C223" s="1">
        <v>236928</v>
      </c>
      <c r="D223" s="1" t="s">
        <v>1634</v>
      </c>
      <c r="E223" s="1" t="s">
        <v>1456</v>
      </c>
      <c r="F223" s="1" t="s">
        <v>3787</v>
      </c>
      <c r="G223" s="1">
        <v>40</v>
      </c>
      <c r="H223" s="1" t="s">
        <v>93</v>
      </c>
      <c r="I223" s="1" t="s">
        <v>93</v>
      </c>
      <c r="J223" s="1" t="s">
        <v>93</v>
      </c>
      <c r="K223" s="1" t="s">
        <v>1461</v>
      </c>
      <c r="L223" s="1" t="s">
        <v>1466</v>
      </c>
      <c r="M223" s="1">
        <v>10</v>
      </c>
      <c r="N223" s="1" t="s">
        <v>1461</v>
      </c>
      <c r="O223" s="1" t="s">
        <v>1466</v>
      </c>
      <c r="P223" s="1">
        <v>10</v>
      </c>
      <c r="Q223" s="1" t="s">
        <v>1461</v>
      </c>
      <c r="R223" s="1" t="s">
        <v>1466</v>
      </c>
      <c r="S223" s="1">
        <v>10</v>
      </c>
      <c r="T223" s="1" t="s">
        <v>1461</v>
      </c>
      <c r="U223" s="1" t="s">
        <v>1466</v>
      </c>
      <c r="V223" s="1">
        <v>10</v>
      </c>
      <c r="W223" s="1" t="s">
        <v>93</v>
      </c>
      <c r="X223" s="1" t="s">
        <v>93</v>
      </c>
      <c r="Y223" s="1" t="s">
        <v>93</v>
      </c>
      <c r="Z223" s="1" t="s">
        <v>93</v>
      </c>
      <c r="AA223" s="1" t="s">
        <v>93</v>
      </c>
      <c r="AB223" s="1" t="s">
        <v>93</v>
      </c>
      <c r="AC223" s="1" t="s">
        <v>3787</v>
      </c>
    </row>
    <row r="224" spans="1:29" ht="38.25" x14ac:dyDescent="0.2">
      <c r="A224" s="1">
        <v>516</v>
      </c>
      <c r="B224" s="1" t="s">
        <v>1641</v>
      </c>
      <c r="C224" s="1">
        <v>252168</v>
      </c>
      <c r="D224" s="1" t="s">
        <v>1628</v>
      </c>
      <c r="E224" s="1" t="s">
        <v>1456</v>
      </c>
      <c r="F224" s="1" t="s">
        <v>3787</v>
      </c>
      <c r="G224" s="1">
        <v>40</v>
      </c>
      <c r="H224" s="1" t="s">
        <v>93</v>
      </c>
      <c r="I224" s="1" t="s">
        <v>93</v>
      </c>
      <c r="J224" s="1" t="s">
        <v>93</v>
      </c>
      <c r="K224" s="1" t="s">
        <v>1471</v>
      </c>
      <c r="L224" s="1" t="s">
        <v>1451</v>
      </c>
      <c r="M224" s="1">
        <v>10</v>
      </c>
      <c r="N224" s="1" t="s">
        <v>1471</v>
      </c>
      <c r="O224" s="1" t="s">
        <v>1451</v>
      </c>
      <c r="P224" s="1">
        <v>10</v>
      </c>
      <c r="Q224" s="1" t="s">
        <v>1471</v>
      </c>
      <c r="R224" s="1" t="s">
        <v>1451</v>
      </c>
      <c r="S224" s="1">
        <v>10</v>
      </c>
      <c r="T224" s="1" t="s">
        <v>1471</v>
      </c>
      <c r="U224" s="1" t="s">
        <v>1451</v>
      </c>
      <c r="V224" s="1">
        <v>10</v>
      </c>
      <c r="W224" s="1" t="s">
        <v>93</v>
      </c>
      <c r="X224" s="1" t="s">
        <v>93</v>
      </c>
      <c r="Y224" s="1" t="s">
        <v>93</v>
      </c>
      <c r="Z224" s="1" t="s">
        <v>93</v>
      </c>
      <c r="AA224" s="1" t="s">
        <v>93</v>
      </c>
      <c r="AB224" s="1" t="s">
        <v>93</v>
      </c>
      <c r="AC224" s="1" t="s">
        <v>3787</v>
      </c>
    </row>
    <row r="225" spans="1:29" ht="25.5" x14ac:dyDescent="0.2">
      <c r="A225" s="1">
        <v>516</v>
      </c>
      <c r="B225" s="1" t="s">
        <v>1642</v>
      </c>
      <c r="C225" s="1">
        <v>215661</v>
      </c>
      <c r="D225" s="1" t="s">
        <v>1637</v>
      </c>
      <c r="E225" s="1" t="s">
        <v>1440</v>
      </c>
      <c r="F225" s="1" t="s">
        <v>996</v>
      </c>
      <c r="G225" s="1">
        <v>40</v>
      </c>
      <c r="H225" s="1" t="s">
        <v>1610</v>
      </c>
      <c r="I225" s="1" t="s">
        <v>1451</v>
      </c>
      <c r="J225" s="1">
        <v>8</v>
      </c>
      <c r="K225" s="1" t="s">
        <v>1610</v>
      </c>
      <c r="L225" s="1" t="s">
        <v>1451</v>
      </c>
      <c r="M225" s="1">
        <v>8</v>
      </c>
      <c r="N225" s="1" t="s">
        <v>1610</v>
      </c>
      <c r="O225" s="1" t="s">
        <v>1451</v>
      </c>
      <c r="P225" s="1">
        <v>8</v>
      </c>
      <c r="Q225" s="1" t="s">
        <v>1610</v>
      </c>
      <c r="R225" s="1" t="s">
        <v>1451</v>
      </c>
      <c r="S225" s="1">
        <v>8</v>
      </c>
      <c r="T225" s="1" t="s">
        <v>1610</v>
      </c>
      <c r="U225" s="1" t="s">
        <v>1451</v>
      </c>
      <c r="V225" s="1">
        <v>8</v>
      </c>
      <c r="W225" s="1" t="s">
        <v>93</v>
      </c>
      <c r="X225" s="1" t="s">
        <v>93</v>
      </c>
      <c r="Y225" s="1" t="s">
        <v>93</v>
      </c>
      <c r="Z225" s="1" t="s">
        <v>93</v>
      </c>
      <c r="AA225" s="1" t="s">
        <v>93</v>
      </c>
      <c r="AB225" s="1" t="s">
        <v>93</v>
      </c>
      <c r="AC225" s="1" t="s">
        <v>3787</v>
      </c>
    </row>
    <row r="226" spans="1:29" ht="25.5" x14ac:dyDescent="0.2">
      <c r="A226" s="1">
        <v>516</v>
      </c>
      <c r="B226" s="1" t="s">
        <v>3423</v>
      </c>
      <c r="C226" s="1">
        <v>263191</v>
      </c>
      <c r="D226" s="1" t="s">
        <v>1629</v>
      </c>
      <c r="E226" s="1" t="s">
        <v>1440</v>
      </c>
      <c r="F226" s="1" t="s">
        <v>3558</v>
      </c>
      <c r="G226" s="1">
        <v>40</v>
      </c>
      <c r="H226" s="1" t="s">
        <v>1610</v>
      </c>
      <c r="I226" s="1" t="s">
        <v>1451</v>
      </c>
      <c r="J226" s="1">
        <v>8</v>
      </c>
      <c r="K226" s="1" t="s">
        <v>1610</v>
      </c>
      <c r="L226" s="1" t="s">
        <v>1451</v>
      </c>
      <c r="M226" s="1">
        <v>8</v>
      </c>
      <c r="N226" s="1" t="s">
        <v>1610</v>
      </c>
      <c r="O226" s="1" t="s">
        <v>1451</v>
      </c>
      <c r="P226" s="1">
        <v>8</v>
      </c>
      <c r="Q226" s="1" t="s">
        <v>1610</v>
      </c>
      <c r="R226" s="1" t="s">
        <v>1451</v>
      </c>
      <c r="S226" s="1">
        <v>8</v>
      </c>
      <c r="T226" s="1" t="s">
        <v>1610</v>
      </c>
      <c r="U226" s="1" t="s">
        <v>1451</v>
      </c>
      <c r="V226" s="1">
        <v>8</v>
      </c>
      <c r="W226" s="1" t="s">
        <v>93</v>
      </c>
      <c r="X226" s="1" t="s">
        <v>93</v>
      </c>
      <c r="Y226" s="1" t="s">
        <v>93</v>
      </c>
      <c r="Z226" s="1" t="s">
        <v>93</v>
      </c>
      <c r="AA226" s="1" t="s">
        <v>93</v>
      </c>
      <c r="AB226" s="1" t="s">
        <v>93</v>
      </c>
      <c r="AC226" s="1" t="s">
        <v>3787</v>
      </c>
    </row>
    <row r="227" spans="1:29" ht="25.5" x14ac:dyDescent="0.2">
      <c r="A227" s="1">
        <v>516</v>
      </c>
      <c r="B227" s="1" t="s">
        <v>1643</v>
      </c>
      <c r="C227" s="1">
        <v>238746</v>
      </c>
      <c r="D227" s="1" t="s">
        <v>1631</v>
      </c>
      <c r="E227" s="1" t="s">
        <v>1456</v>
      </c>
      <c r="F227" s="1" t="s">
        <v>3787</v>
      </c>
      <c r="G227" s="1">
        <v>40</v>
      </c>
      <c r="H227" s="1" t="s">
        <v>93</v>
      </c>
      <c r="I227" s="1" t="s">
        <v>93</v>
      </c>
      <c r="J227" s="1" t="s">
        <v>93</v>
      </c>
      <c r="K227" s="1" t="s">
        <v>1461</v>
      </c>
      <c r="L227" s="1" t="s">
        <v>1466</v>
      </c>
      <c r="M227" s="1">
        <v>10</v>
      </c>
      <c r="N227" s="1" t="s">
        <v>1461</v>
      </c>
      <c r="O227" s="1" t="s">
        <v>1466</v>
      </c>
      <c r="P227" s="1">
        <v>10</v>
      </c>
      <c r="Q227" s="1" t="s">
        <v>1461</v>
      </c>
      <c r="R227" s="1" t="s">
        <v>1466</v>
      </c>
      <c r="S227" s="1">
        <v>10</v>
      </c>
      <c r="T227" s="1" t="s">
        <v>1461</v>
      </c>
      <c r="U227" s="1" t="s">
        <v>1466</v>
      </c>
      <c r="V227" s="1">
        <v>10</v>
      </c>
      <c r="W227" s="1" t="s">
        <v>93</v>
      </c>
      <c r="X227" s="1" t="s">
        <v>93</v>
      </c>
      <c r="Y227" s="1" t="s">
        <v>93</v>
      </c>
      <c r="Z227" s="1" t="s">
        <v>93</v>
      </c>
      <c r="AA227" s="1" t="s">
        <v>93</v>
      </c>
      <c r="AB227" s="1" t="s">
        <v>93</v>
      </c>
      <c r="AC227" s="1" t="s">
        <v>3787</v>
      </c>
    </row>
    <row r="228" spans="1:29" ht="25.5" x14ac:dyDescent="0.2">
      <c r="A228" s="1">
        <v>516</v>
      </c>
      <c r="B228" s="1" t="s">
        <v>1644</v>
      </c>
      <c r="C228" s="1">
        <v>258780</v>
      </c>
      <c r="D228" s="1" t="s">
        <v>1665</v>
      </c>
      <c r="E228" s="1" t="s">
        <v>1456</v>
      </c>
      <c r="F228" s="1" t="s">
        <v>3787</v>
      </c>
      <c r="G228" s="1">
        <v>40</v>
      </c>
      <c r="H228" s="1" t="s">
        <v>93</v>
      </c>
      <c r="I228" s="1" t="s">
        <v>93</v>
      </c>
      <c r="J228" s="1" t="s">
        <v>93</v>
      </c>
      <c r="K228" s="1" t="s">
        <v>1471</v>
      </c>
      <c r="L228" s="1" t="s">
        <v>1451</v>
      </c>
      <c r="M228" s="1">
        <v>10</v>
      </c>
      <c r="N228" s="1" t="s">
        <v>1471</v>
      </c>
      <c r="O228" s="1" t="s">
        <v>1451</v>
      </c>
      <c r="P228" s="1">
        <v>10</v>
      </c>
      <c r="Q228" s="1" t="s">
        <v>1471</v>
      </c>
      <c r="R228" s="1" t="s">
        <v>1451</v>
      </c>
      <c r="S228" s="1">
        <v>10</v>
      </c>
      <c r="T228" s="1" t="s">
        <v>1471</v>
      </c>
      <c r="U228" s="1" t="s">
        <v>1451</v>
      </c>
      <c r="V228" s="1">
        <v>10</v>
      </c>
      <c r="W228" s="1" t="s">
        <v>93</v>
      </c>
      <c r="X228" s="1" t="s">
        <v>93</v>
      </c>
      <c r="Y228" s="1" t="s">
        <v>93</v>
      </c>
      <c r="Z228" s="1" t="s">
        <v>93</v>
      </c>
      <c r="AA228" s="1" t="s">
        <v>93</v>
      </c>
      <c r="AB228" s="1" t="s">
        <v>93</v>
      </c>
      <c r="AC228" s="1" t="s">
        <v>3787</v>
      </c>
    </row>
    <row r="229" spans="1:29" ht="25.5" x14ac:dyDescent="0.2">
      <c r="A229" s="1">
        <v>516</v>
      </c>
      <c r="B229" s="1" t="s">
        <v>1646</v>
      </c>
      <c r="C229" s="1">
        <v>258924</v>
      </c>
      <c r="D229" s="1" t="s">
        <v>2965</v>
      </c>
      <c r="E229" s="1" t="s">
        <v>1440</v>
      </c>
      <c r="F229" s="1" t="s">
        <v>3787</v>
      </c>
      <c r="G229" s="1">
        <v>40</v>
      </c>
      <c r="H229" s="1" t="s">
        <v>1471</v>
      </c>
      <c r="I229" s="1" t="s">
        <v>1444</v>
      </c>
      <c r="J229" s="1">
        <v>8</v>
      </c>
      <c r="K229" s="1" t="s">
        <v>1471</v>
      </c>
      <c r="L229" s="1" t="s">
        <v>1444</v>
      </c>
      <c r="M229" s="1">
        <v>8</v>
      </c>
      <c r="N229" s="1" t="s">
        <v>1471</v>
      </c>
      <c r="O229" s="1" t="s">
        <v>1444</v>
      </c>
      <c r="P229" s="1">
        <v>8</v>
      </c>
      <c r="Q229" s="1" t="s">
        <v>1471</v>
      </c>
      <c r="R229" s="1" t="s">
        <v>1444</v>
      </c>
      <c r="S229" s="1">
        <v>8</v>
      </c>
      <c r="T229" s="1" t="s">
        <v>1471</v>
      </c>
      <c r="U229" s="1" t="s">
        <v>1444</v>
      </c>
      <c r="V229" s="1">
        <v>8</v>
      </c>
      <c r="W229" s="1" t="s">
        <v>93</v>
      </c>
      <c r="X229" s="1" t="s">
        <v>93</v>
      </c>
      <c r="Y229" s="1" t="s">
        <v>93</v>
      </c>
      <c r="Z229" s="1" t="s">
        <v>93</v>
      </c>
      <c r="AA229" s="1" t="s">
        <v>93</v>
      </c>
      <c r="AB229" s="1" t="s">
        <v>93</v>
      </c>
      <c r="AC229" s="1" t="s">
        <v>3787</v>
      </c>
    </row>
    <row r="230" spans="1:29" ht="25.5" x14ac:dyDescent="0.2">
      <c r="A230" s="1">
        <v>516</v>
      </c>
      <c r="B230" s="1" t="s">
        <v>1647</v>
      </c>
      <c r="C230" s="1">
        <v>259778</v>
      </c>
      <c r="D230" s="1" t="s">
        <v>1634</v>
      </c>
      <c r="E230" s="1" t="s">
        <v>1456</v>
      </c>
      <c r="F230" s="1" t="s">
        <v>3787</v>
      </c>
      <c r="G230" s="1">
        <v>40</v>
      </c>
      <c r="H230" s="1" t="s">
        <v>93</v>
      </c>
      <c r="I230" s="1" t="s">
        <v>93</v>
      </c>
      <c r="J230" s="1" t="s">
        <v>93</v>
      </c>
      <c r="K230" s="1" t="s">
        <v>1443</v>
      </c>
      <c r="L230" s="1" t="s">
        <v>1467</v>
      </c>
      <c r="M230" s="1">
        <v>10</v>
      </c>
      <c r="N230" s="1" t="s">
        <v>1443</v>
      </c>
      <c r="O230" s="1" t="s">
        <v>1467</v>
      </c>
      <c r="P230" s="1">
        <v>10</v>
      </c>
      <c r="Q230" s="1" t="s">
        <v>1443</v>
      </c>
      <c r="R230" s="1" t="s">
        <v>1467</v>
      </c>
      <c r="S230" s="1">
        <v>10</v>
      </c>
      <c r="T230" s="1" t="s">
        <v>1443</v>
      </c>
      <c r="U230" s="1" t="s">
        <v>1467</v>
      </c>
      <c r="V230" s="1">
        <v>10</v>
      </c>
      <c r="W230" s="1" t="s">
        <v>93</v>
      </c>
      <c r="X230" s="1" t="s">
        <v>93</v>
      </c>
      <c r="Y230" s="1" t="s">
        <v>93</v>
      </c>
      <c r="Z230" s="1" t="s">
        <v>93</v>
      </c>
      <c r="AA230" s="1" t="s">
        <v>93</v>
      </c>
      <c r="AB230" s="1" t="s">
        <v>93</v>
      </c>
      <c r="AC230" s="1" t="s">
        <v>3787</v>
      </c>
    </row>
    <row r="231" spans="1:29" ht="25.5" x14ac:dyDescent="0.2">
      <c r="A231" s="1">
        <v>516</v>
      </c>
      <c r="B231" s="1" t="s">
        <v>2966</v>
      </c>
      <c r="C231" s="1">
        <v>249046</v>
      </c>
      <c r="D231" s="1" t="s">
        <v>1631</v>
      </c>
      <c r="E231" s="1" t="s">
        <v>1456</v>
      </c>
      <c r="F231" s="1" t="s">
        <v>3787</v>
      </c>
      <c r="G231" s="1">
        <v>40</v>
      </c>
      <c r="H231" s="1" t="s">
        <v>93</v>
      </c>
      <c r="I231" s="1" t="s">
        <v>93</v>
      </c>
      <c r="J231" s="1" t="s">
        <v>93</v>
      </c>
      <c r="K231" s="1" t="s">
        <v>1443</v>
      </c>
      <c r="L231" s="1" t="s">
        <v>1467</v>
      </c>
      <c r="M231" s="1">
        <v>10</v>
      </c>
      <c r="N231" s="1" t="s">
        <v>1443</v>
      </c>
      <c r="O231" s="1" t="s">
        <v>1467</v>
      </c>
      <c r="P231" s="1">
        <v>10</v>
      </c>
      <c r="Q231" s="1" t="s">
        <v>1443</v>
      </c>
      <c r="R231" s="1" t="s">
        <v>1467</v>
      </c>
      <c r="S231" s="1">
        <v>10</v>
      </c>
      <c r="T231" s="1" t="s">
        <v>1443</v>
      </c>
      <c r="U231" s="1" t="s">
        <v>1467</v>
      </c>
      <c r="V231" s="1">
        <v>10</v>
      </c>
      <c r="W231" s="1" t="s">
        <v>93</v>
      </c>
      <c r="X231" s="1" t="s">
        <v>93</v>
      </c>
      <c r="Y231" s="1" t="s">
        <v>93</v>
      </c>
      <c r="Z231" s="1" t="s">
        <v>93</v>
      </c>
      <c r="AA231" s="1" t="s">
        <v>93</v>
      </c>
      <c r="AB231" s="1" t="s">
        <v>93</v>
      </c>
      <c r="AC231" s="1" t="s">
        <v>3787</v>
      </c>
    </row>
    <row r="232" spans="1:29" ht="25.5" x14ac:dyDescent="0.2">
      <c r="A232" s="1">
        <v>516</v>
      </c>
      <c r="B232" s="1" t="s">
        <v>2960</v>
      </c>
      <c r="C232" s="1">
        <v>259248</v>
      </c>
      <c r="D232" s="1" t="s">
        <v>2965</v>
      </c>
      <c r="E232" s="1" t="s">
        <v>1440</v>
      </c>
      <c r="F232" s="1" t="s">
        <v>2796</v>
      </c>
      <c r="G232" s="1">
        <v>32</v>
      </c>
      <c r="H232" s="1" t="s">
        <v>1461</v>
      </c>
      <c r="I232" s="1" t="s">
        <v>1509</v>
      </c>
      <c r="J232" s="1">
        <v>8</v>
      </c>
      <c r="K232" s="1" t="s">
        <v>1461</v>
      </c>
      <c r="L232" s="1" t="s">
        <v>1509</v>
      </c>
      <c r="M232" s="1">
        <v>8</v>
      </c>
      <c r="N232" s="1" t="s">
        <v>93</v>
      </c>
      <c r="O232" s="1" t="s">
        <v>93</v>
      </c>
      <c r="P232" s="1" t="s">
        <v>93</v>
      </c>
      <c r="Q232" s="1" t="s">
        <v>1461</v>
      </c>
      <c r="R232" s="1" t="s">
        <v>1509</v>
      </c>
      <c r="S232" s="1">
        <v>8</v>
      </c>
      <c r="T232" s="1" t="s">
        <v>1461</v>
      </c>
      <c r="U232" s="1" t="s">
        <v>1509</v>
      </c>
      <c r="V232" s="1">
        <v>8</v>
      </c>
      <c r="W232" s="1" t="s">
        <v>93</v>
      </c>
      <c r="X232" s="1" t="s">
        <v>93</v>
      </c>
      <c r="Y232" s="1" t="s">
        <v>93</v>
      </c>
      <c r="Z232" s="1" t="s">
        <v>93</v>
      </c>
      <c r="AA232" s="1" t="s">
        <v>93</v>
      </c>
      <c r="AB232" s="1" t="s">
        <v>93</v>
      </c>
      <c r="AC232" s="1" t="s">
        <v>3787</v>
      </c>
    </row>
    <row r="233" spans="1:29" ht="38.25" x14ac:dyDescent="0.2">
      <c r="A233" s="1">
        <v>516</v>
      </c>
      <c r="B233" s="1" t="s">
        <v>1648</v>
      </c>
      <c r="C233" s="1">
        <v>259197</v>
      </c>
      <c r="D233" s="1" t="s">
        <v>1628</v>
      </c>
      <c r="E233" s="1" t="s">
        <v>1456</v>
      </c>
      <c r="F233" s="1" t="s">
        <v>3787</v>
      </c>
      <c r="G233" s="1">
        <v>40</v>
      </c>
      <c r="H233" s="1" t="s">
        <v>93</v>
      </c>
      <c r="I233" s="1" t="s">
        <v>93</v>
      </c>
      <c r="J233" s="1" t="s">
        <v>93</v>
      </c>
      <c r="K233" s="1" t="s">
        <v>1471</v>
      </c>
      <c r="L233" s="1" t="s">
        <v>1451</v>
      </c>
      <c r="M233" s="1">
        <v>10</v>
      </c>
      <c r="N233" s="1" t="s">
        <v>1471</v>
      </c>
      <c r="O233" s="1" t="s">
        <v>1451</v>
      </c>
      <c r="P233" s="1">
        <v>10</v>
      </c>
      <c r="Q233" s="1" t="s">
        <v>1471</v>
      </c>
      <c r="R233" s="1" t="s">
        <v>1451</v>
      </c>
      <c r="S233" s="1">
        <v>10</v>
      </c>
      <c r="T233" s="1" t="s">
        <v>1471</v>
      </c>
      <c r="U233" s="1" t="s">
        <v>1451</v>
      </c>
      <c r="V233" s="1">
        <v>10</v>
      </c>
      <c r="W233" s="1" t="s">
        <v>93</v>
      </c>
      <c r="X233" s="1" t="s">
        <v>93</v>
      </c>
      <c r="Y233" s="1" t="s">
        <v>93</v>
      </c>
      <c r="Z233" s="1" t="s">
        <v>93</v>
      </c>
      <c r="AA233" s="1" t="s">
        <v>93</v>
      </c>
      <c r="AB233" s="1" t="s">
        <v>93</v>
      </c>
      <c r="AC233" s="1" t="s">
        <v>3787</v>
      </c>
    </row>
    <row r="234" spans="1:29" ht="25.5" x14ac:dyDescent="0.2">
      <c r="A234" s="1">
        <v>516</v>
      </c>
      <c r="B234" s="1" t="s">
        <v>1649</v>
      </c>
      <c r="C234" s="1">
        <v>244755</v>
      </c>
      <c r="D234" s="1" t="s">
        <v>1628</v>
      </c>
      <c r="E234" s="1" t="s">
        <v>1456</v>
      </c>
      <c r="F234" s="1" t="s">
        <v>3787</v>
      </c>
      <c r="G234" s="1">
        <v>40</v>
      </c>
      <c r="H234" s="1" t="s">
        <v>93</v>
      </c>
      <c r="I234" s="1" t="s">
        <v>93</v>
      </c>
      <c r="J234" s="1" t="s">
        <v>93</v>
      </c>
      <c r="K234" s="1" t="s">
        <v>1461</v>
      </c>
      <c r="L234" s="1" t="s">
        <v>1466</v>
      </c>
      <c r="M234" s="1">
        <v>10</v>
      </c>
      <c r="N234" s="1" t="s">
        <v>1461</v>
      </c>
      <c r="O234" s="1" t="s">
        <v>1466</v>
      </c>
      <c r="P234" s="1">
        <v>10</v>
      </c>
      <c r="Q234" s="1" t="s">
        <v>1461</v>
      </c>
      <c r="R234" s="1" t="s">
        <v>1466</v>
      </c>
      <c r="S234" s="1">
        <v>10</v>
      </c>
      <c r="T234" s="1" t="s">
        <v>1461</v>
      </c>
      <c r="U234" s="1" t="s">
        <v>1466</v>
      </c>
      <c r="V234" s="1">
        <v>10</v>
      </c>
      <c r="W234" s="1" t="s">
        <v>93</v>
      </c>
      <c r="X234" s="1" t="s">
        <v>93</v>
      </c>
      <c r="Y234" s="1" t="s">
        <v>93</v>
      </c>
      <c r="Z234" s="1" t="s">
        <v>93</v>
      </c>
      <c r="AA234" s="1" t="s">
        <v>93</v>
      </c>
      <c r="AB234" s="1" t="s">
        <v>93</v>
      </c>
      <c r="AC234" s="1" t="s">
        <v>3787</v>
      </c>
    </row>
    <row r="235" spans="1:29" ht="25.5" x14ac:dyDescent="0.2">
      <c r="A235" s="1">
        <v>516</v>
      </c>
      <c r="B235" s="1" t="s">
        <v>1650</v>
      </c>
      <c r="C235" s="1">
        <v>153165</v>
      </c>
      <c r="D235" s="1" t="s">
        <v>1634</v>
      </c>
      <c r="E235" s="1" t="s">
        <v>1456</v>
      </c>
      <c r="F235" s="1" t="s">
        <v>3787</v>
      </c>
      <c r="G235" s="1">
        <v>40</v>
      </c>
      <c r="H235" s="1" t="s">
        <v>93</v>
      </c>
      <c r="I235" s="1" t="s">
        <v>93</v>
      </c>
      <c r="J235" s="1" t="s">
        <v>93</v>
      </c>
      <c r="K235" s="1" t="s">
        <v>1461</v>
      </c>
      <c r="L235" s="1" t="s">
        <v>1466</v>
      </c>
      <c r="M235" s="1">
        <v>10</v>
      </c>
      <c r="N235" s="1" t="s">
        <v>1461</v>
      </c>
      <c r="O235" s="1" t="s">
        <v>1466</v>
      </c>
      <c r="P235" s="1">
        <v>10</v>
      </c>
      <c r="Q235" s="1" t="s">
        <v>1461</v>
      </c>
      <c r="R235" s="1" t="s">
        <v>1466</v>
      </c>
      <c r="S235" s="1">
        <v>10</v>
      </c>
      <c r="T235" s="1" t="s">
        <v>1461</v>
      </c>
      <c r="U235" s="1" t="s">
        <v>1466</v>
      </c>
      <c r="V235" s="1">
        <v>10</v>
      </c>
      <c r="W235" s="1" t="s">
        <v>93</v>
      </c>
      <c r="X235" s="1" t="s">
        <v>93</v>
      </c>
      <c r="Y235" s="1" t="s">
        <v>93</v>
      </c>
      <c r="Z235" s="1" t="s">
        <v>93</v>
      </c>
      <c r="AA235" s="1" t="s">
        <v>93</v>
      </c>
      <c r="AB235" s="1" t="s">
        <v>93</v>
      </c>
      <c r="AC235" s="1" t="s">
        <v>3787</v>
      </c>
    </row>
    <row r="236" spans="1:29" ht="25.5" x14ac:dyDescent="0.2">
      <c r="A236" s="1">
        <v>516</v>
      </c>
      <c r="B236" s="1" t="s">
        <v>1102</v>
      </c>
      <c r="C236" s="1">
        <v>2031560</v>
      </c>
      <c r="D236" s="1" t="s">
        <v>1032</v>
      </c>
      <c r="E236" s="1" t="s">
        <v>1456</v>
      </c>
      <c r="F236" s="1" t="s">
        <v>93</v>
      </c>
      <c r="G236" s="1">
        <v>0</v>
      </c>
      <c r="H236" s="1" t="s">
        <v>93</v>
      </c>
      <c r="I236" s="1" t="s">
        <v>93</v>
      </c>
      <c r="J236" s="1" t="s">
        <v>93</v>
      </c>
      <c r="K236" s="1" t="s">
        <v>93</v>
      </c>
      <c r="L236" s="1" t="s">
        <v>93</v>
      </c>
      <c r="M236" s="1" t="s">
        <v>93</v>
      </c>
      <c r="N236" s="1" t="s">
        <v>93</v>
      </c>
      <c r="O236" s="1" t="s">
        <v>93</v>
      </c>
      <c r="P236" s="1" t="s">
        <v>93</v>
      </c>
      <c r="Q236" s="1" t="s">
        <v>93</v>
      </c>
      <c r="R236" s="1" t="s">
        <v>93</v>
      </c>
      <c r="S236" s="1" t="s">
        <v>93</v>
      </c>
      <c r="T236" s="1" t="s">
        <v>93</v>
      </c>
      <c r="U236" s="1" t="s">
        <v>93</v>
      </c>
      <c r="V236" s="1" t="s">
        <v>93</v>
      </c>
      <c r="W236" s="1" t="s">
        <v>93</v>
      </c>
      <c r="X236" s="1" t="s">
        <v>93</v>
      </c>
      <c r="Y236" s="1" t="s">
        <v>93</v>
      </c>
      <c r="Z236" s="1" t="s">
        <v>93</v>
      </c>
      <c r="AA236" s="1" t="s">
        <v>93</v>
      </c>
      <c r="AB236" s="1" t="s">
        <v>93</v>
      </c>
      <c r="AC236" s="1" t="s">
        <v>3787</v>
      </c>
    </row>
    <row r="237" spans="1:29" ht="25.5" x14ac:dyDescent="0.2">
      <c r="A237" s="1">
        <v>516</v>
      </c>
      <c r="B237" s="1" t="s">
        <v>1651</v>
      </c>
      <c r="C237" s="1">
        <v>221474</v>
      </c>
      <c r="D237" s="1" t="s">
        <v>2965</v>
      </c>
      <c r="E237" s="1" t="s">
        <v>1440</v>
      </c>
      <c r="F237" s="1" t="s">
        <v>996</v>
      </c>
      <c r="G237" s="1">
        <v>40</v>
      </c>
      <c r="H237" s="1" t="s">
        <v>1610</v>
      </c>
      <c r="I237" s="1" t="s">
        <v>1451</v>
      </c>
      <c r="J237" s="1">
        <v>8</v>
      </c>
      <c r="K237" s="1" t="s">
        <v>1610</v>
      </c>
      <c r="L237" s="1" t="s">
        <v>1451</v>
      </c>
      <c r="M237" s="1">
        <v>8</v>
      </c>
      <c r="N237" s="1" t="s">
        <v>1610</v>
      </c>
      <c r="O237" s="1" t="s">
        <v>1451</v>
      </c>
      <c r="P237" s="1">
        <v>8</v>
      </c>
      <c r="Q237" s="1" t="s">
        <v>1610</v>
      </c>
      <c r="R237" s="1" t="s">
        <v>1451</v>
      </c>
      <c r="S237" s="1">
        <v>8</v>
      </c>
      <c r="T237" s="1" t="s">
        <v>1610</v>
      </c>
      <c r="U237" s="1" t="s">
        <v>1451</v>
      </c>
      <c r="V237" s="1">
        <v>8</v>
      </c>
      <c r="W237" s="1" t="s">
        <v>93</v>
      </c>
      <c r="X237" s="1" t="s">
        <v>93</v>
      </c>
      <c r="Y237" s="1" t="s">
        <v>93</v>
      </c>
      <c r="Z237" s="1" t="s">
        <v>93</v>
      </c>
      <c r="AA237" s="1" t="s">
        <v>93</v>
      </c>
      <c r="AB237" s="1" t="s">
        <v>93</v>
      </c>
      <c r="AC237" s="1" t="s">
        <v>3787</v>
      </c>
    </row>
    <row r="238" spans="1:29" ht="25.5" x14ac:dyDescent="0.2">
      <c r="A238" s="1">
        <v>516</v>
      </c>
      <c r="B238" s="1" t="s">
        <v>3031</v>
      </c>
      <c r="C238" s="1">
        <v>118115</v>
      </c>
      <c r="D238" s="1" t="s">
        <v>1032</v>
      </c>
      <c r="E238" s="1" t="s">
        <v>1456</v>
      </c>
      <c r="F238" s="1" t="s">
        <v>93</v>
      </c>
      <c r="G238" s="1">
        <v>0</v>
      </c>
      <c r="H238" s="1" t="s">
        <v>93</v>
      </c>
      <c r="I238" s="1" t="s">
        <v>93</v>
      </c>
      <c r="J238" s="1" t="s">
        <v>93</v>
      </c>
      <c r="K238" s="1" t="s">
        <v>93</v>
      </c>
      <c r="L238" s="1" t="s">
        <v>93</v>
      </c>
      <c r="M238" s="1" t="s">
        <v>93</v>
      </c>
      <c r="N238" s="1" t="s">
        <v>93</v>
      </c>
      <c r="O238" s="1" t="s">
        <v>93</v>
      </c>
      <c r="P238" s="1" t="s">
        <v>93</v>
      </c>
      <c r="Q238" s="1" t="s">
        <v>93</v>
      </c>
      <c r="R238" s="1" t="s">
        <v>93</v>
      </c>
      <c r="S238" s="1" t="s">
        <v>93</v>
      </c>
      <c r="T238" s="1" t="s">
        <v>93</v>
      </c>
      <c r="U238" s="1" t="s">
        <v>93</v>
      </c>
      <c r="V238" s="1" t="s">
        <v>93</v>
      </c>
      <c r="W238" s="1" t="s">
        <v>93</v>
      </c>
      <c r="X238" s="1" t="s">
        <v>93</v>
      </c>
      <c r="Y238" s="1" t="s">
        <v>93</v>
      </c>
      <c r="Z238" s="1" t="s">
        <v>93</v>
      </c>
      <c r="AA238" s="1" t="s">
        <v>93</v>
      </c>
      <c r="AB238" s="1" t="s">
        <v>93</v>
      </c>
      <c r="AC238" s="1" t="s">
        <v>3787</v>
      </c>
    </row>
    <row r="239" spans="1:29" ht="25.5" x14ac:dyDescent="0.2">
      <c r="A239" s="1">
        <v>516</v>
      </c>
      <c r="B239" s="1" t="s">
        <v>1652</v>
      </c>
      <c r="C239" s="1">
        <v>259065</v>
      </c>
      <c r="D239" s="1" t="s">
        <v>1631</v>
      </c>
      <c r="E239" s="1" t="s">
        <v>1456</v>
      </c>
      <c r="F239" s="1" t="s">
        <v>3787</v>
      </c>
      <c r="G239" s="1">
        <v>40</v>
      </c>
      <c r="H239" s="1" t="s">
        <v>93</v>
      </c>
      <c r="I239" s="1" t="s">
        <v>93</v>
      </c>
      <c r="J239" s="1" t="s">
        <v>93</v>
      </c>
      <c r="K239" s="1" t="s">
        <v>1461</v>
      </c>
      <c r="L239" s="1" t="s">
        <v>1466</v>
      </c>
      <c r="M239" s="1">
        <v>10</v>
      </c>
      <c r="N239" s="1" t="s">
        <v>1461</v>
      </c>
      <c r="O239" s="1" t="s">
        <v>1466</v>
      </c>
      <c r="P239" s="1">
        <v>10</v>
      </c>
      <c r="Q239" s="1" t="s">
        <v>1461</v>
      </c>
      <c r="R239" s="1" t="s">
        <v>1466</v>
      </c>
      <c r="S239" s="1">
        <v>10</v>
      </c>
      <c r="T239" s="1" t="s">
        <v>1461</v>
      </c>
      <c r="U239" s="1" t="s">
        <v>1466</v>
      </c>
      <c r="V239" s="1">
        <v>10</v>
      </c>
      <c r="W239" s="1" t="s">
        <v>93</v>
      </c>
      <c r="X239" s="1" t="s">
        <v>93</v>
      </c>
      <c r="Y239" s="1" t="s">
        <v>93</v>
      </c>
      <c r="Z239" s="1" t="s">
        <v>93</v>
      </c>
      <c r="AA239" s="1" t="s">
        <v>93</v>
      </c>
      <c r="AB239" s="1" t="s">
        <v>93</v>
      </c>
      <c r="AC239" s="1" t="s">
        <v>3787</v>
      </c>
    </row>
    <row r="240" spans="1:29" ht="25.5" x14ac:dyDescent="0.2">
      <c r="A240" s="1">
        <v>516</v>
      </c>
      <c r="B240" s="1" t="s">
        <v>1653</v>
      </c>
      <c r="C240" s="1">
        <v>208550</v>
      </c>
      <c r="D240" s="1" t="s">
        <v>2965</v>
      </c>
      <c r="E240" s="1" t="s">
        <v>1440</v>
      </c>
      <c r="F240" s="1" t="s">
        <v>1520</v>
      </c>
      <c r="G240" s="1">
        <v>40</v>
      </c>
      <c r="H240" s="1" t="s">
        <v>1480</v>
      </c>
      <c r="I240" s="1" t="s">
        <v>1466</v>
      </c>
      <c r="J240" s="1">
        <v>8</v>
      </c>
      <c r="K240" s="1" t="s">
        <v>1480</v>
      </c>
      <c r="L240" s="1" t="s">
        <v>1466</v>
      </c>
      <c r="M240" s="1">
        <v>8</v>
      </c>
      <c r="N240" s="1" t="s">
        <v>1480</v>
      </c>
      <c r="O240" s="1" t="s">
        <v>1466</v>
      </c>
      <c r="P240" s="1">
        <v>8</v>
      </c>
      <c r="Q240" s="1" t="s">
        <v>1480</v>
      </c>
      <c r="R240" s="1" t="s">
        <v>1466</v>
      </c>
      <c r="S240" s="1">
        <v>8</v>
      </c>
      <c r="T240" s="1" t="s">
        <v>1480</v>
      </c>
      <c r="U240" s="1" t="s">
        <v>1466</v>
      </c>
      <c r="V240" s="1">
        <v>8</v>
      </c>
      <c r="W240" s="1" t="s">
        <v>93</v>
      </c>
      <c r="X240" s="1" t="s">
        <v>93</v>
      </c>
      <c r="Y240" s="1" t="s">
        <v>93</v>
      </c>
      <c r="Z240" s="1" t="s">
        <v>93</v>
      </c>
      <c r="AA240" s="1" t="s">
        <v>93</v>
      </c>
      <c r="AB240" s="1" t="s">
        <v>93</v>
      </c>
      <c r="AC240" s="1" t="s">
        <v>3787</v>
      </c>
    </row>
    <row r="241" spans="1:29" ht="25.5" x14ac:dyDescent="0.2">
      <c r="A241" s="1">
        <v>516</v>
      </c>
      <c r="B241" s="1" t="s">
        <v>3424</v>
      </c>
      <c r="C241" s="1">
        <v>263143</v>
      </c>
      <c r="D241" s="1" t="s">
        <v>1629</v>
      </c>
      <c r="E241" s="1" t="s">
        <v>1440</v>
      </c>
      <c r="F241" s="1" t="s">
        <v>3558</v>
      </c>
      <c r="G241" s="1">
        <v>40</v>
      </c>
      <c r="H241" s="1" t="s">
        <v>1610</v>
      </c>
      <c r="I241" s="1" t="s">
        <v>1451</v>
      </c>
      <c r="J241" s="1">
        <v>8</v>
      </c>
      <c r="K241" s="1" t="s">
        <v>1610</v>
      </c>
      <c r="L241" s="1" t="s">
        <v>1451</v>
      </c>
      <c r="M241" s="1">
        <v>8</v>
      </c>
      <c r="N241" s="1" t="s">
        <v>1610</v>
      </c>
      <c r="O241" s="1" t="s">
        <v>1451</v>
      </c>
      <c r="P241" s="1">
        <v>8</v>
      </c>
      <c r="Q241" s="1" t="s">
        <v>1610</v>
      </c>
      <c r="R241" s="1" t="s">
        <v>1451</v>
      </c>
      <c r="S241" s="1">
        <v>8</v>
      </c>
      <c r="T241" s="1" t="s">
        <v>1610</v>
      </c>
      <c r="U241" s="1" t="s">
        <v>1451</v>
      </c>
      <c r="V241" s="1">
        <v>8</v>
      </c>
      <c r="W241" s="1" t="s">
        <v>93</v>
      </c>
      <c r="X241" s="1" t="s">
        <v>93</v>
      </c>
      <c r="Y241" s="1" t="s">
        <v>93</v>
      </c>
      <c r="Z241" s="1" t="s">
        <v>93</v>
      </c>
      <c r="AA241" s="1" t="s">
        <v>93</v>
      </c>
      <c r="AB241" s="1" t="s">
        <v>93</v>
      </c>
      <c r="AC241" s="1" t="s">
        <v>3787</v>
      </c>
    </row>
    <row r="242" spans="1:29" ht="25.5" x14ac:dyDescent="0.2">
      <c r="A242" s="1">
        <v>516</v>
      </c>
      <c r="B242" s="1" t="s">
        <v>1654</v>
      </c>
      <c r="C242" s="1">
        <v>248881</v>
      </c>
      <c r="D242" s="1" t="s">
        <v>1634</v>
      </c>
      <c r="E242" s="1" t="s">
        <v>1456</v>
      </c>
      <c r="F242" s="1" t="s">
        <v>3787</v>
      </c>
      <c r="G242" s="1">
        <v>40</v>
      </c>
      <c r="H242" s="1" t="s">
        <v>93</v>
      </c>
      <c r="I242" s="1" t="s">
        <v>93</v>
      </c>
      <c r="J242" s="1" t="s">
        <v>93</v>
      </c>
      <c r="K242" s="1" t="s">
        <v>1461</v>
      </c>
      <c r="L242" s="1" t="s">
        <v>1466</v>
      </c>
      <c r="M242" s="1">
        <v>10</v>
      </c>
      <c r="N242" s="1" t="s">
        <v>1461</v>
      </c>
      <c r="O242" s="1" t="s">
        <v>1466</v>
      </c>
      <c r="P242" s="1">
        <v>10</v>
      </c>
      <c r="Q242" s="1" t="s">
        <v>1461</v>
      </c>
      <c r="R242" s="1" t="s">
        <v>1466</v>
      </c>
      <c r="S242" s="1">
        <v>10</v>
      </c>
      <c r="T242" s="1" t="s">
        <v>1461</v>
      </c>
      <c r="U242" s="1" t="s">
        <v>1466</v>
      </c>
      <c r="V242" s="1">
        <v>10</v>
      </c>
      <c r="W242" s="1" t="s">
        <v>93</v>
      </c>
      <c r="X242" s="1" t="s">
        <v>93</v>
      </c>
      <c r="Y242" s="1" t="s">
        <v>93</v>
      </c>
      <c r="Z242" s="1" t="s">
        <v>93</v>
      </c>
      <c r="AA242" s="1" t="s">
        <v>93</v>
      </c>
      <c r="AB242" s="1" t="s">
        <v>93</v>
      </c>
      <c r="AC242" s="1" t="s">
        <v>3787</v>
      </c>
    </row>
    <row r="243" spans="1:29" ht="25.5" x14ac:dyDescent="0.2">
      <c r="A243" s="1">
        <v>516</v>
      </c>
      <c r="B243" s="1" t="s">
        <v>3425</v>
      </c>
      <c r="C243" s="1">
        <v>178497</v>
      </c>
      <c r="D243" s="1" t="s">
        <v>1629</v>
      </c>
      <c r="E243" s="1" t="s">
        <v>1440</v>
      </c>
      <c r="F243" s="1" t="s">
        <v>3787</v>
      </c>
      <c r="G243" s="1">
        <v>40</v>
      </c>
      <c r="H243" s="1" t="s">
        <v>1460</v>
      </c>
      <c r="I243" s="1" t="s">
        <v>1479</v>
      </c>
      <c r="J243" s="1">
        <v>8</v>
      </c>
      <c r="K243" s="1" t="s">
        <v>1460</v>
      </c>
      <c r="L243" s="1" t="s">
        <v>1479</v>
      </c>
      <c r="M243" s="1">
        <v>8</v>
      </c>
      <c r="N243" s="1" t="s">
        <v>1460</v>
      </c>
      <c r="O243" s="1" t="s">
        <v>1479</v>
      </c>
      <c r="P243" s="1">
        <v>8</v>
      </c>
      <c r="Q243" s="1" t="s">
        <v>1460</v>
      </c>
      <c r="R243" s="1" t="s">
        <v>1479</v>
      </c>
      <c r="S243" s="1">
        <v>8</v>
      </c>
      <c r="T243" s="1" t="s">
        <v>1460</v>
      </c>
      <c r="U243" s="1" t="s">
        <v>1479</v>
      </c>
      <c r="V243" s="1">
        <v>8</v>
      </c>
      <c r="W243" s="1" t="s">
        <v>93</v>
      </c>
      <c r="X243" s="1" t="s">
        <v>93</v>
      </c>
      <c r="Y243" s="1" t="s">
        <v>93</v>
      </c>
      <c r="Z243" s="1" t="s">
        <v>93</v>
      </c>
      <c r="AA243" s="1" t="s">
        <v>93</v>
      </c>
      <c r="AB243" s="1" t="s">
        <v>93</v>
      </c>
      <c r="AC243" s="1" t="s">
        <v>3787</v>
      </c>
    </row>
    <row r="244" spans="1:29" ht="38.25" x14ac:dyDescent="0.2">
      <c r="A244" s="1">
        <v>516</v>
      </c>
      <c r="B244" s="1" t="s">
        <v>1655</v>
      </c>
      <c r="C244" s="1">
        <v>145236</v>
      </c>
      <c r="D244" s="1" t="s">
        <v>2965</v>
      </c>
      <c r="E244" s="1" t="s">
        <v>1440</v>
      </c>
      <c r="F244" s="1" t="s">
        <v>3558</v>
      </c>
      <c r="G244" s="1">
        <v>40</v>
      </c>
      <c r="H244" s="1" t="s">
        <v>1471</v>
      </c>
      <c r="I244" s="1" t="s">
        <v>1444</v>
      </c>
      <c r="J244" s="1">
        <v>8</v>
      </c>
      <c r="K244" s="1" t="s">
        <v>1471</v>
      </c>
      <c r="L244" s="1" t="s">
        <v>1444</v>
      </c>
      <c r="M244" s="1">
        <v>8</v>
      </c>
      <c r="N244" s="1" t="s">
        <v>1471</v>
      </c>
      <c r="O244" s="1" t="s">
        <v>1444</v>
      </c>
      <c r="P244" s="1">
        <v>8</v>
      </c>
      <c r="Q244" s="1" t="s">
        <v>1471</v>
      </c>
      <c r="R244" s="1" t="s">
        <v>1444</v>
      </c>
      <c r="S244" s="1">
        <v>8</v>
      </c>
      <c r="T244" s="1" t="s">
        <v>1471</v>
      </c>
      <c r="U244" s="1" t="s">
        <v>1444</v>
      </c>
      <c r="V244" s="1">
        <v>8</v>
      </c>
      <c r="W244" s="1" t="s">
        <v>93</v>
      </c>
      <c r="X244" s="1" t="s">
        <v>93</v>
      </c>
      <c r="Y244" s="1" t="s">
        <v>93</v>
      </c>
      <c r="Z244" s="1" t="s">
        <v>93</v>
      </c>
      <c r="AA244" s="1" t="s">
        <v>93</v>
      </c>
      <c r="AB244" s="1" t="s">
        <v>93</v>
      </c>
      <c r="AC244" s="1" t="s">
        <v>3787</v>
      </c>
    </row>
    <row r="245" spans="1:29" ht="25.5" x14ac:dyDescent="0.2">
      <c r="A245" s="1">
        <v>516</v>
      </c>
      <c r="B245" s="1" t="s">
        <v>1656</v>
      </c>
      <c r="C245" s="1">
        <v>158301</v>
      </c>
      <c r="D245" s="1" t="s">
        <v>518</v>
      </c>
      <c r="E245" s="1" t="s">
        <v>1456</v>
      </c>
      <c r="F245" s="1" t="s">
        <v>93</v>
      </c>
      <c r="G245" s="1">
        <v>0</v>
      </c>
      <c r="H245" s="1" t="s">
        <v>93</v>
      </c>
      <c r="I245" s="1" t="s">
        <v>93</v>
      </c>
      <c r="J245" s="1" t="s">
        <v>93</v>
      </c>
      <c r="K245" s="1" t="s">
        <v>93</v>
      </c>
      <c r="L245" s="1" t="s">
        <v>93</v>
      </c>
      <c r="M245" s="1" t="s">
        <v>93</v>
      </c>
      <c r="N245" s="1" t="s">
        <v>93</v>
      </c>
      <c r="O245" s="1" t="s">
        <v>93</v>
      </c>
      <c r="P245" s="1" t="s">
        <v>93</v>
      </c>
      <c r="Q245" s="1" t="s">
        <v>93</v>
      </c>
      <c r="R245" s="1" t="s">
        <v>93</v>
      </c>
      <c r="S245" s="1" t="s">
        <v>93</v>
      </c>
      <c r="T245" s="1" t="s">
        <v>93</v>
      </c>
      <c r="U245" s="1" t="s">
        <v>93</v>
      </c>
      <c r="V245" s="1" t="s">
        <v>93</v>
      </c>
      <c r="W245" s="1" t="s">
        <v>93</v>
      </c>
      <c r="X245" s="1" t="s">
        <v>93</v>
      </c>
      <c r="Y245" s="1" t="s">
        <v>93</v>
      </c>
      <c r="Z245" s="1" t="s">
        <v>93</v>
      </c>
      <c r="AA245" s="1" t="s">
        <v>93</v>
      </c>
      <c r="AB245" s="1" t="s">
        <v>93</v>
      </c>
      <c r="AC245" s="1" t="s">
        <v>3787</v>
      </c>
    </row>
    <row r="246" spans="1:29" ht="25.5" x14ac:dyDescent="0.2">
      <c r="A246" s="1">
        <v>516</v>
      </c>
      <c r="B246" s="1" t="s">
        <v>1657</v>
      </c>
      <c r="C246" s="1">
        <v>256053</v>
      </c>
      <c r="D246" s="1" t="s">
        <v>1631</v>
      </c>
      <c r="E246" s="1" t="s">
        <v>1456</v>
      </c>
      <c r="F246" s="1" t="s">
        <v>3787</v>
      </c>
      <c r="G246" s="1">
        <v>40</v>
      </c>
      <c r="H246" s="1" t="s">
        <v>93</v>
      </c>
      <c r="I246" s="1" t="s">
        <v>93</v>
      </c>
      <c r="J246" s="1" t="s">
        <v>93</v>
      </c>
      <c r="K246" s="1" t="s">
        <v>1471</v>
      </c>
      <c r="L246" s="1" t="s">
        <v>1451</v>
      </c>
      <c r="M246" s="1">
        <v>10</v>
      </c>
      <c r="N246" s="1" t="s">
        <v>1471</v>
      </c>
      <c r="O246" s="1" t="s">
        <v>1451</v>
      </c>
      <c r="P246" s="1">
        <v>10</v>
      </c>
      <c r="Q246" s="1" t="s">
        <v>1471</v>
      </c>
      <c r="R246" s="1" t="s">
        <v>1451</v>
      </c>
      <c r="S246" s="1">
        <v>10</v>
      </c>
      <c r="T246" s="1" t="s">
        <v>1471</v>
      </c>
      <c r="U246" s="1" t="s">
        <v>1451</v>
      </c>
      <c r="V246" s="1">
        <v>10</v>
      </c>
      <c r="W246" s="1" t="s">
        <v>93</v>
      </c>
      <c r="X246" s="1" t="s">
        <v>93</v>
      </c>
      <c r="Y246" s="1" t="s">
        <v>93</v>
      </c>
      <c r="Z246" s="1" t="s">
        <v>93</v>
      </c>
      <c r="AA246" s="1" t="s">
        <v>93</v>
      </c>
      <c r="AB246" s="1" t="s">
        <v>93</v>
      </c>
      <c r="AC246" s="1" t="s">
        <v>3787</v>
      </c>
    </row>
    <row r="247" spans="1:29" ht="25.5" x14ac:dyDescent="0.2">
      <c r="A247" s="1">
        <v>516</v>
      </c>
      <c r="B247" s="1" t="s">
        <v>1658</v>
      </c>
      <c r="C247" s="1">
        <v>93406</v>
      </c>
      <c r="D247" s="1" t="s">
        <v>1032</v>
      </c>
      <c r="E247" s="1" t="s">
        <v>1440</v>
      </c>
      <c r="F247" s="1" t="s">
        <v>1520</v>
      </c>
      <c r="G247" s="1">
        <v>40</v>
      </c>
      <c r="H247" s="1" t="s">
        <v>1480</v>
      </c>
      <c r="I247" s="1" t="s">
        <v>1466</v>
      </c>
      <c r="J247" s="1">
        <v>8</v>
      </c>
      <c r="K247" s="1" t="s">
        <v>1480</v>
      </c>
      <c r="L247" s="1" t="s">
        <v>1466</v>
      </c>
      <c r="M247" s="1">
        <v>8</v>
      </c>
      <c r="N247" s="1" t="s">
        <v>1480</v>
      </c>
      <c r="O247" s="1" t="s">
        <v>1466</v>
      </c>
      <c r="P247" s="1">
        <v>8</v>
      </c>
      <c r="Q247" s="1" t="s">
        <v>1480</v>
      </c>
      <c r="R247" s="1" t="s">
        <v>1466</v>
      </c>
      <c r="S247" s="1">
        <v>8</v>
      </c>
      <c r="T247" s="1" t="s">
        <v>1480</v>
      </c>
      <c r="U247" s="1" t="s">
        <v>1466</v>
      </c>
      <c r="V247" s="1">
        <v>8</v>
      </c>
      <c r="W247" s="1" t="s">
        <v>93</v>
      </c>
      <c r="X247" s="1" t="s">
        <v>93</v>
      </c>
      <c r="Y247" s="1" t="s">
        <v>93</v>
      </c>
      <c r="Z247" s="1" t="s">
        <v>93</v>
      </c>
      <c r="AA247" s="1" t="s">
        <v>93</v>
      </c>
      <c r="AB247" s="1" t="s">
        <v>93</v>
      </c>
      <c r="AC247" s="1" t="s">
        <v>3787</v>
      </c>
    </row>
    <row r="248" spans="1:29" ht="25.5" x14ac:dyDescent="0.2">
      <c r="A248" s="1">
        <v>516</v>
      </c>
      <c r="B248" s="1" t="s">
        <v>2564</v>
      </c>
      <c r="C248" s="1">
        <v>258247</v>
      </c>
      <c r="D248" s="1" t="s">
        <v>1634</v>
      </c>
      <c r="E248" s="1" t="s">
        <v>1456</v>
      </c>
      <c r="F248" s="1" t="s">
        <v>3787</v>
      </c>
      <c r="G248" s="1">
        <v>30</v>
      </c>
      <c r="H248" s="1" t="s">
        <v>93</v>
      </c>
      <c r="I248" s="1" t="s">
        <v>93</v>
      </c>
      <c r="J248" s="1" t="s">
        <v>93</v>
      </c>
      <c r="K248" s="1" t="s">
        <v>1443</v>
      </c>
      <c r="L248" s="1" t="s">
        <v>1467</v>
      </c>
      <c r="M248" s="1">
        <v>10</v>
      </c>
      <c r="N248" s="1" t="s">
        <v>1443</v>
      </c>
      <c r="O248" s="1" t="s">
        <v>1467</v>
      </c>
      <c r="P248" s="1">
        <v>10</v>
      </c>
      <c r="Q248" s="1" t="s">
        <v>93</v>
      </c>
      <c r="R248" s="1" t="s">
        <v>93</v>
      </c>
      <c r="S248" s="1" t="s">
        <v>93</v>
      </c>
      <c r="T248" s="1" t="s">
        <v>1443</v>
      </c>
      <c r="U248" s="1" t="s">
        <v>1467</v>
      </c>
      <c r="V248" s="1">
        <v>10</v>
      </c>
      <c r="W248" s="1" t="s">
        <v>93</v>
      </c>
      <c r="X248" s="1" t="s">
        <v>93</v>
      </c>
      <c r="Y248" s="1" t="s">
        <v>93</v>
      </c>
      <c r="Z248" s="1" t="s">
        <v>93</v>
      </c>
      <c r="AA248" s="1" t="s">
        <v>93</v>
      </c>
      <c r="AB248" s="1" t="s">
        <v>93</v>
      </c>
      <c r="AC248" s="1" t="s">
        <v>3787</v>
      </c>
    </row>
    <row r="249" spans="1:29" ht="38.25" x14ac:dyDescent="0.2">
      <c r="A249" s="1">
        <v>516</v>
      </c>
      <c r="B249" s="1" t="s">
        <v>1659</v>
      </c>
      <c r="C249" s="1">
        <v>149713</v>
      </c>
      <c r="D249" s="1" t="s">
        <v>2965</v>
      </c>
      <c r="E249" s="1" t="s">
        <v>1440</v>
      </c>
      <c r="F249" s="1" t="s">
        <v>522</v>
      </c>
      <c r="G249" s="1">
        <v>34</v>
      </c>
      <c r="H249" s="1" t="s">
        <v>1461</v>
      </c>
      <c r="I249" s="1" t="s">
        <v>1509</v>
      </c>
      <c r="J249" s="1">
        <v>8</v>
      </c>
      <c r="K249" s="1" t="s">
        <v>1461</v>
      </c>
      <c r="L249" s="1" t="s">
        <v>1455</v>
      </c>
      <c r="M249" s="1">
        <v>5</v>
      </c>
      <c r="N249" s="1" t="s">
        <v>1461</v>
      </c>
      <c r="O249" s="1" t="s">
        <v>1509</v>
      </c>
      <c r="P249" s="1">
        <v>8</v>
      </c>
      <c r="Q249" s="1" t="s">
        <v>1461</v>
      </c>
      <c r="R249" s="1" t="s">
        <v>1455</v>
      </c>
      <c r="S249" s="1">
        <v>5</v>
      </c>
      <c r="T249" s="1" t="s">
        <v>1461</v>
      </c>
      <c r="U249" s="1" t="s">
        <v>1509</v>
      </c>
      <c r="V249" s="1">
        <v>8</v>
      </c>
      <c r="W249" s="1" t="s">
        <v>93</v>
      </c>
      <c r="X249" s="1" t="s">
        <v>93</v>
      </c>
      <c r="Y249" s="1" t="s">
        <v>93</v>
      </c>
      <c r="Z249" s="1" t="s">
        <v>93</v>
      </c>
      <c r="AA249" s="1" t="s">
        <v>93</v>
      </c>
      <c r="AB249" s="1" t="s">
        <v>93</v>
      </c>
      <c r="AC249" s="1" t="s">
        <v>3787</v>
      </c>
    </row>
    <row r="250" spans="1:29" ht="25.5" x14ac:dyDescent="0.2">
      <c r="A250" s="1">
        <v>516</v>
      </c>
      <c r="B250" s="1" t="s">
        <v>3426</v>
      </c>
      <c r="C250" s="1">
        <v>263154</v>
      </c>
      <c r="D250" s="1" t="s">
        <v>1629</v>
      </c>
      <c r="E250" s="1" t="s">
        <v>1440</v>
      </c>
      <c r="F250" s="1" t="s">
        <v>3558</v>
      </c>
      <c r="G250" s="1">
        <v>40</v>
      </c>
      <c r="H250" s="1" t="s">
        <v>1610</v>
      </c>
      <c r="I250" s="1" t="s">
        <v>1451</v>
      </c>
      <c r="J250" s="1">
        <v>8</v>
      </c>
      <c r="K250" s="1" t="s">
        <v>1610</v>
      </c>
      <c r="L250" s="1" t="s">
        <v>1451</v>
      </c>
      <c r="M250" s="1">
        <v>8</v>
      </c>
      <c r="N250" s="1" t="s">
        <v>1610</v>
      </c>
      <c r="O250" s="1" t="s">
        <v>1451</v>
      </c>
      <c r="P250" s="1">
        <v>8</v>
      </c>
      <c r="Q250" s="1" t="s">
        <v>1610</v>
      </c>
      <c r="R250" s="1" t="s">
        <v>1451</v>
      </c>
      <c r="S250" s="1">
        <v>8</v>
      </c>
      <c r="T250" s="1" t="s">
        <v>1610</v>
      </c>
      <c r="U250" s="1" t="s">
        <v>1451</v>
      </c>
      <c r="V250" s="1">
        <v>8</v>
      </c>
      <c r="W250" s="1" t="s">
        <v>93</v>
      </c>
      <c r="X250" s="1" t="s">
        <v>93</v>
      </c>
      <c r="Y250" s="1" t="s">
        <v>93</v>
      </c>
      <c r="Z250" s="1" t="s">
        <v>93</v>
      </c>
      <c r="AA250" s="1" t="s">
        <v>93</v>
      </c>
      <c r="AB250" s="1" t="s">
        <v>93</v>
      </c>
      <c r="AC250" s="1" t="s">
        <v>3787</v>
      </c>
    </row>
    <row r="251" spans="1:29" ht="25.5" x14ac:dyDescent="0.2">
      <c r="A251" s="1">
        <v>516</v>
      </c>
      <c r="B251" s="1" t="s">
        <v>3427</v>
      </c>
      <c r="C251" s="1">
        <v>263161</v>
      </c>
      <c r="D251" s="1" t="s">
        <v>1629</v>
      </c>
      <c r="E251" s="1" t="s">
        <v>1440</v>
      </c>
      <c r="F251" s="1" t="s">
        <v>3558</v>
      </c>
      <c r="G251" s="1">
        <v>40</v>
      </c>
      <c r="H251" s="1" t="s">
        <v>1610</v>
      </c>
      <c r="I251" s="1" t="s">
        <v>1451</v>
      </c>
      <c r="J251" s="1">
        <v>8</v>
      </c>
      <c r="K251" s="1" t="s">
        <v>1610</v>
      </c>
      <c r="L251" s="1" t="s">
        <v>1451</v>
      </c>
      <c r="M251" s="1">
        <v>8</v>
      </c>
      <c r="N251" s="1" t="s">
        <v>1610</v>
      </c>
      <c r="O251" s="1" t="s">
        <v>1451</v>
      </c>
      <c r="P251" s="1">
        <v>8</v>
      </c>
      <c r="Q251" s="1" t="s">
        <v>1610</v>
      </c>
      <c r="R251" s="1" t="s">
        <v>1451</v>
      </c>
      <c r="S251" s="1">
        <v>8</v>
      </c>
      <c r="T251" s="1" t="s">
        <v>1610</v>
      </c>
      <c r="U251" s="1" t="s">
        <v>1451</v>
      </c>
      <c r="V251" s="1">
        <v>8</v>
      </c>
      <c r="W251" s="1" t="s">
        <v>93</v>
      </c>
      <c r="X251" s="1" t="s">
        <v>93</v>
      </c>
      <c r="Y251" s="1" t="s">
        <v>93</v>
      </c>
      <c r="Z251" s="1" t="s">
        <v>93</v>
      </c>
      <c r="AA251" s="1" t="s">
        <v>93</v>
      </c>
      <c r="AB251" s="1" t="s">
        <v>93</v>
      </c>
      <c r="AC251" s="1" t="s">
        <v>3787</v>
      </c>
    </row>
    <row r="252" spans="1:29" ht="25.5" x14ac:dyDescent="0.2">
      <c r="A252" s="1">
        <v>516</v>
      </c>
      <c r="B252" s="1" t="s">
        <v>1660</v>
      </c>
      <c r="C252" s="1">
        <v>214648</v>
      </c>
      <c r="D252" s="1" t="s">
        <v>1032</v>
      </c>
      <c r="E252" s="1" t="s">
        <v>1440</v>
      </c>
      <c r="F252" s="1" t="s">
        <v>2900</v>
      </c>
      <c r="G252" s="1">
        <v>40</v>
      </c>
      <c r="H252" s="1" t="s">
        <v>2157</v>
      </c>
      <c r="I252" s="1" t="s">
        <v>2813</v>
      </c>
      <c r="J252" s="1">
        <v>8</v>
      </c>
      <c r="K252" s="1" t="s">
        <v>2157</v>
      </c>
      <c r="L252" s="1" t="s">
        <v>2813</v>
      </c>
      <c r="M252" s="1">
        <v>8</v>
      </c>
      <c r="N252" s="1" t="s">
        <v>2157</v>
      </c>
      <c r="O252" s="1" t="s">
        <v>2813</v>
      </c>
      <c r="P252" s="1">
        <v>8</v>
      </c>
      <c r="Q252" s="1" t="s">
        <v>2157</v>
      </c>
      <c r="R252" s="1" t="s">
        <v>2813</v>
      </c>
      <c r="S252" s="1">
        <v>8</v>
      </c>
      <c r="T252" s="1" t="s">
        <v>2157</v>
      </c>
      <c r="U252" s="1" t="s">
        <v>2813</v>
      </c>
      <c r="V252" s="1">
        <v>8</v>
      </c>
      <c r="W252" s="1" t="s">
        <v>93</v>
      </c>
      <c r="X252" s="1" t="s">
        <v>93</v>
      </c>
      <c r="Y252" s="1" t="s">
        <v>93</v>
      </c>
      <c r="Z252" s="1" t="s">
        <v>93</v>
      </c>
      <c r="AA252" s="1" t="s">
        <v>93</v>
      </c>
      <c r="AB252" s="1" t="s">
        <v>93</v>
      </c>
      <c r="AC252" s="1" t="s">
        <v>3787</v>
      </c>
    </row>
    <row r="253" spans="1:29" ht="25.5" x14ac:dyDescent="0.2">
      <c r="A253" s="1">
        <v>516</v>
      </c>
      <c r="B253" s="1" t="s">
        <v>1661</v>
      </c>
      <c r="C253" s="1">
        <v>258782</v>
      </c>
      <c r="D253" s="1" t="s">
        <v>1631</v>
      </c>
      <c r="E253" s="1" t="s">
        <v>1456</v>
      </c>
      <c r="F253" s="1" t="s">
        <v>3787</v>
      </c>
      <c r="G253" s="1">
        <v>40</v>
      </c>
      <c r="H253" s="1" t="s">
        <v>93</v>
      </c>
      <c r="I253" s="1" t="s">
        <v>93</v>
      </c>
      <c r="J253" s="1" t="s">
        <v>93</v>
      </c>
      <c r="K253" s="1" t="s">
        <v>1443</v>
      </c>
      <c r="L253" s="1" t="s">
        <v>1467</v>
      </c>
      <c r="M253" s="1">
        <v>10</v>
      </c>
      <c r="N253" s="1" t="s">
        <v>1443</v>
      </c>
      <c r="O253" s="1" t="s">
        <v>1467</v>
      </c>
      <c r="P253" s="1">
        <v>10</v>
      </c>
      <c r="Q253" s="1" t="s">
        <v>1443</v>
      </c>
      <c r="R253" s="1" t="s">
        <v>1467</v>
      </c>
      <c r="S253" s="1">
        <v>10</v>
      </c>
      <c r="T253" s="1" t="s">
        <v>1443</v>
      </c>
      <c r="U253" s="1" t="s">
        <v>1467</v>
      </c>
      <c r="V253" s="1">
        <v>10</v>
      </c>
      <c r="W253" s="1" t="s">
        <v>93</v>
      </c>
      <c r="X253" s="1" t="s">
        <v>93</v>
      </c>
      <c r="Y253" s="1" t="s">
        <v>93</v>
      </c>
      <c r="Z253" s="1" t="s">
        <v>93</v>
      </c>
      <c r="AA253" s="1" t="s">
        <v>93</v>
      </c>
      <c r="AB253" s="1" t="s">
        <v>93</v>
      </c>
      <c r="AC253" s="1" t="s">
        <v>3787</v>
      </c>
    </row>
    <row r="254" spans="1:29" ht="25.5" x14ac:dyDescent="0.2">
      <c r="A254" s="1">
        <v>516</v>
      </c>
      <c r="B254" s="1" t="s">
        <v>1662</v>
      </c>
      <c r="C254" s="1">
        <v>258946</v>
      </c>
      <c r="D254" s="1" t="s">
        <v>2965</v>
      </c>
      <c r="E254" s="1" t="s">
        <v>1440</v>
      </c>
      <c r="F254" s="1" t="s">
        <v>3159</v>
      </c>
      <c r="G254" s="1">
        <v>40</v>
      </c>
      <c r="H254" s="1" t="s">
        <v>1471</v>
      </c>
      <c r="I254" s="1" t="s">
        <v>1444</v>
      </c>
      <c r="J254" s="1">
        <v>8</v>
      </c>
      <c r="K254" s="1" t="s">
        <v>1471</v>
      </c>
      <c r="L254" s="1" t="s">
        <v>1444</v>
      </c>
      <c r="M254" s="1">
        <v>8</v>
      </c>
      <c r="N254" s="1" t="s">
        <v>1471</v>
      </c>
      <c r="O254" s="1" t="s">
        <v>1444</v>
      </c>
      <c r="P254" s="1">
        <v>8</v>
      </c>
      <c r="Q254" s="1" t="s">
        <v>1471</v>
      </c>
      <c r="R254" s="1" t="s">
        <v>1444</v>
      </c>
      <c r="S254" s="1">
        <v>8</v>
      </c>
      <c r="T254" s="1" t="s">
        <v>1471</v>
      </c>
      <c r="U254" s="1" t="s">
        <v>1444</v>
      </c>
      <c r="V254" s="1">
        <v>8</v>
      </c>
      <c r="W254" s="1" t="s">
        <v>93</v>
      </c>
      <c r="X254" s="1" t="s">
        <v>93</v>
      </c>
      <c r="Y254" s="1" t="s">
        <v>93</v>
      </c>
      <c r="Z254" s="1" t="s">
        <v>93</v>
      </c>
      <c r="AA254" s="1" t="s">
        <v>93</v>
      </c>
      <c r="AB254" s="1" t="s">
        <v>93</v>
      </c>
      <c r="AC254" s="1" t="s">
        <v>3787</v>
      </c>
    </row>
    <row r="255" spans="1:29" ht="25.5" x14ac:dyDescent="0.2">
      <c r="A255" s="1">
        <v>516</v>
      </c>
      <c r="B255" s="1" t="s">
        <v>1663</v>
      </c>
      <c r="C255" s="1">
        <v>258610</v>
      </c>
      <c r="D255" s="1" t="s">
        <v>1634</v>
      </c>
      <c r="E255" s="1" t="s">
        <v>1456</v>
      </c>
      <c r="F255" s="1" t="s">
        <v>3787</v>
      </c>
      <c r="G255" s="1">
        <v>40</v>
      </c>
      <c r="H255" s="1" t="s">
        <v>93</v>
      </c>
      <c r="I255" s="1" t="s">
        <v>93</v>
      </c>
      <c r="J255" s="1" t="s">
        <v>93</v>
      </c>
      <c r="K255" s="1" t="s">
        <v>1478</v>
      </c>
      <c r="L255" s="1" t="s">
        <v>1479</v>
      </c>
      <c r="M255" s="1">
        <v>10</v>
      </c>
      <c r="N255" s="1" t="s">
        <v>1478</v>
      </c>
      <c r="O255" s="1" t="s">
        <v>1479</v>
      </c>
      <c r="P255" s="1">
        <v>10</v>
      </c>
      <c r="Q255" s="1" t="s">
        <v>1478</v>
      </c>
      <c r="R255" s="1" t="s">
        <v>1479</v>
      </c>
      <c r="S255" s="1">
        <v>10</v>
      </c>
      <c r="T255" s="1" t="s">
        <v>1478</v>
      </c>
      <c r="U255" s="1" t="s">
        <v>1479</v>
      </c>
      <c r="V255" s="1">
        <v>10</v>
      </c>
      <c r="W255" s="1" t="s">
        <v>93</v>
      </c>
      <c r="X255" s="1" t="s">
        <v>93</v>
      </c>
      <c r="Y255" s="1" t="s">
        <v>93</v>
      </c>
      <c r="Z255" s="1" t="s">
        <v>93</v>
      </c>
      <c r="AA255" s="1" t="s">
        <v>93</v>
      </c>
      <c r="AB255" s="1" t="s">
        <v>93</v>
      </c>
      <c r="AC255" s="1" t="s">
        <v>3787</v>
      </c>
    </row>
    <row r="256" spans="1:29" ht="25.5" x14ac:dyDescent="0.2">
      <c r="A256" s="1">
        <v>516</v>
      </c>
      <c r="B256" s="1" t="s">
        <v>1664</v>
      </c>
      <c r="C256" s="1">
        <v>251085</v>
      </c>
      <c r="D256" s="1" t="s">
        <v>1637</v>
      </c>
      <c r="E256" s="1" t="s">
        <v>1440</v>
      </c>
      <c r="F256" s="1" t="s">
        <v>3159</v>
      </c>
      <c r="G256" s="1">
        <v>40</v>
      </c>
      <c r="H256" s="1" t="s">
        <v>1610</v>
      </c>
      <c r="I256" s="1" t="s">
        <v>1451</v>
      </c>
      <c r="J256" s="1">
        <v>8</v>
      </c>
      <c r="K256" s="1" t="s">
        <v>1610</v>
      </c>
      <c r="L256" s="1" t="s">
        <v>1451</v>
      </c>
      <c r="M256" s="1">
        <v>8</v>
      </c>
      <c r="N256" s="1" t="s">
        <v>1610</v>
      </c>
      <c r="O256" s="1" t="s">
        <v>1451</v>
      </c>
      <c r="P256" s="1">
        <v>8</v>
      </c>
      <c r="Q256" s="1" t="s">
        <v>1610</v>
      </c>
      <c r="R256" s="1" t="s">
        <v>1451</v>
      </c>
      <c r="S256" s="1">
        <v>8</v>
      </c>
      <c r="T256" s="1" t="s">
        <v>1610</v>
      </c>
      <c r="U256" s="1" t="s">
        <v>1451</v>
      </c>
      <c r="V256" s="1">
        <v>8</v>
      </c>
      <c r="W256" s="1" t="s">
        <v>93</v>
      </c>
      <c r="X256" s="1" t="s">
        <v>93</v>
      </c>
      <c r="Y256" s="1" t="s">
        <v>93</v>
      </c>
      <c r="Z256" s="1" t="s">
        <v>93</v>
      </c>
      <c r="AA256" s="1" t="s">
        <v>93</v>
      </c>
      <c r="AB256" s="1" t="s">
        <v>93</v>
      </c>
      <c r="AC256" s="1" t="s">
        <v>3787</v>
      </c>
    </row>
    <row r="257" spans="1:29" ht="25.5" x14ac:dyDescent="0.2">
      <c r="A257" s="1">
        <v>516</v>
      </c>
      <c r="B257" s="1" t="s">
        <v>3428</v>
      </c>
      <c r="C257" s="1">
        <v>263155</v>
      </c>
      <c r="D257" s="1" t="s">
        <v>1629</v>
      </c>
      <c r="E257" s="1" t="s">
        <v>1440</v>
      </c>
      <c r="F257" s="1" t="s">
        <v>3787</v>
      </c>
      <c r="G257" s="1">
        <v>40</v>
      </c>
      <c r="H257" s="1" t="s">
        <v>1460</v>
      </c>
      <c r="I257" s="1" t="s">
        <v>1479</v>
      </c>
      <c r="J257" s="1">
        <v>8</v>
      </c>
      <c r="K257" s="1" t="s">
        <v>1460</v>
      </c>
      <c r="L257" s="1" t="s">
        <v>1479</v>
      </c>
      <c r="M257" s="1">
        <v>8</v>
      </c>
      <c r="N257" s="1" t="s">
        <v>1460</v>
      </c>
      <c r="O257" s="1" t="s">
        <v>1479</v>
      </c>
      <c r="P257" s="1">
        <v>8</v>
      </c>
      <c r="Q257" s="1" t="s">
        <v>1460</v>
      </c>
      <c r="R257" s="1" t="s">
        <v>1479</v>
      </c>
      <c r="S257" s="1">
        <v>8</v>
      </c>
      <c r="T257" s="1" t="s">
        <v>1460</v>
      </c>
      <c r="U257" s="1" t="s">
        <v>1479</v>
      </c>
      <c r="V257" s="1">
        <v>8</v>
      </c>
      <c r="W257" s="1" t="s">
        <v>93</v>
      </c>
      <c r="X257" s="1" t="s">
        <v>93</v>
      </c>
      <c r="Y257" s="1" t="s">
        <v>93</v>
      </c>
      <c r="Z257" s="1" t="s">
        <v>93</v>
      </c>
      <c r="AA257" s="1" t="s">
        <v>93</v>
      </c>
      <c r="AB257" s="1" t="s">
        <v>93</v>
      </c>
      <c r="AC257" s="1" t="s">
        <v>3787</v>
      </c>
    </row>
    <row r="258" spans="1:29" ht="25.5" x14ac:dyDescent="0.2">
      <c r="A258" s="1">
        <v>516</v>
      </c>
      <c r="B258" s="1" t="s">
        <v>1666</v>
      </c>
      <c r="C258" s="1">
        <v>254069</v>
      </c>
      <c r="D258" s="1" t="s">
        <v>2965</v>
      </c>
      <c r="E258" s="1" t="s">
        <v>1440</v>
      </c>
      <c r="F258" s="1" t="s">
        <v>643</v>
      </c>
      <c r="G258" s="1">
        <v>27.5</v>
      </c>
      <c r="H258" s="1" t="s">
        <v>1480</v>
      </c>
      <c r="I258" s="1" t="s">
        <v>1667</v>
      </c>
      <c r="J258" s="1">
        <v>5.5</v>
      </c>
      <c r="K258" s="1" t="s">
        <v>1480</v>
      </c>
      <c r="L258" s="1" t="s">
        <v>1667</v>
      </c>
      <c r="M258" s="1">
        <v>5.5</v>
      </c>
      <c r="N258" s="1" t="s">
        <v>1480</v>
      </c>
      <c r="O258" s="1" t="s">
        <v>1667</v>
      </c>
      <c r="P258" s="1">
        <v>5.5</v>
      </c>
      <c r="Q258" s="1" t="s">
        <v>1480</v>
      </c>
      <c r="R258" s="1" t="s">
        <v>1667</v>
      </c>
      <c r="S258" s="1">
        <v>5.5</v>
      </c>
      <c r="T258" s="1" t="s">
        <v>1480</v>
      </c>
      <c r="U258" s="1" t="s">
        <v>1667</v>
      </c>
      <c r="V258" s="1">
        <v>5.5</v>
      </c>
      <c r="W258" s="1" t="s">
        <v>93</v>
      </c>
      <c r="X258" s="1" t="s">
        <v>93</v>
      </c>
      <c r="Y258" s="1" t="s">
        <v>93</v>
      </c>
      <c r="Z258" s="1" t="s">
        <v>93</v>
      </c>
      <c r="AA258" s="1" t="s">
        <v>93</v>
      </c>
      <c r="AB258" s="1" t="s">
        <v>93</v>
      </c>
      <c r="AC258" s="1" t="s">
        <v>3787</v>
      </c>
    </row>
    <row r="259" spans="1:29" ht="25.5" x14ac:dyDescent="0.2">
      <c r="A259" s="1">
        <v>516</v>
      </c>
      <c r="B259" s="1" t="s">
        <v>1668</v>
      </c>
      <c r="C259" s="1">
        <v>258774</v>
      </c>
      <c r="D259" s="1" t="s">
        <v>1665</v>
      </c>
      <c r="E259" s="1" t="s">
        <v>1456</v>
      </c>
      <c r="F259" s="1" t="s">
        <v>3787</v>
      </c>
      <c r="G259" s="1">
        <v>40</v>
      </c>
      <c r="H259" s="1" t="s">
        <v>93</v>
      </c>
      <c r="I259" s="1" t="s">
        <v>93</v>
      </c>
      <c r="J259" s="1" t="s">
        <v>93</v>
      </c>
      <c r="K259" s="1" t="s">
        <v>1461</v>
      </c>
      <c r="L259" s="1" t="s">
        <v>1466</v>
      </c>
      <c r="M259" s="1">
        <v>10</v>
      </c>
      <c r="N259" s="1" t="s">
        <v>1461</v>
      </c>
      <c r="O259" s="1" t="s">
        <v>1466</v>
      </c>
      <c r="P259" s="1">
        <v>10</v>
      </c>
      <c r="Q259" s="1" t="s">
        <v>1461</v>
      </c>
      <c r="R259" s="1" t="s">
        <v>1466</v>
      </c>
      <c r="S259" s="1">
        <v>10</v>
      </c>
      <c r="T259" s="1" t="s">
        <v>1461</v>
      </c>
      <c r="U259" s="1" t="s">
        <v>1466</v>
      </c>
      <c r="V259" s="1">
        <v>10</v>
      </c>
      <c r="W259" s="1" t="s">
        <v>93</v>
      </c>
      <c r="X259" s="1" t="s">
        <v>93</v>
      </c>
      <c r="Y259" s="1" t="s">
        <v>93</v>
      </c>
      <c r="Z259" s="1" t="s">
        <v>93</v>
      </c>
      <c r="AA259" s="1" t="s">
        <v>93</v>
      </c>
      <c r="AB259" s="1" t="s">
        <v>93</v>
      </c>
      <c r="AC259" s="1" t="s">
        <v>3787</v>
      </c>
    </row>
    <row r="260" spans="1:29" ht="25.5" x14ac:dyDescent="0.2">
      <c r="A260" s="1">
        <v>516</v>
      </c>
      <c r="B260" s="1" t="s">
        <v>2967</v>
      </c>
      <c r="C260" s="1">
        <v>261136</v>
      </c>
      <c r="D260" s="1" t="s">
        <v>1631</v>
      </c>
      <c r="E260" s="1" t="s">
        <v>1456</v>
      </c>
      <c r="F260" s="1" t="s">
        <v>3787</v>
      </c>
      <c r="G260" s="1">
        <v>40</v>
      </c>
      <c r="H260" s="1" t="s">
        <v>93</v>
      </c>
      <c r="I260" s="1" t="s">
        <v>93</v>
      </c>
      <c r="J260" s="1" t="s">
        <v>93</v>
      </c>
      <c r="K260" s="1" t="s">
        <v>1443</v>
      </c>
      <c r="L260" s="1" t="s">
        <v>1467</v>
      </c>
      <c r="M260" s="1">
        <v>10</v>
      </c>
      <c r="N260" s="1" t="s">
        <v>1443</v>
      </c>
      <c r="O260" s="1" t="s">
        <v>1467</v>
      </c>
      <c r="P260" s="1">
        <v>10</v>
      </c>
      <c r="Q260" s="1" t="s">
        <v>1443</v>
      </c>
      <c r="R260" s="1" t="s">
        <v>1467</v>
      </c>
      <c r="S260" s="1">
        <v>10</v>
      </c>
      <c r="T260" s="1" t="s">
        <v>1443</v>
      </c>
      <c r="U260" s="1" t="s">
        <v>1467</v>
      </c>
      <c r="V260" s="1">
        <v>10</v>
      </c>
      <c r="W260" s="1" t="s">
        <v>93</v>
      </c>
      <c r="X260" s="1" t="s">
        <v>93</v>
      </c>
      <c r="Y260" s="1" t="s">
        <v>93</v>
      </c>
      <c r="Z260" s="1" t="s">
        <v>93</v>
      </c>
      <c r="AA260" s="1" t="s">
        <v>93</v>
      </c>
      <c r="AB260" s="1" t="s">
        <v>93</v>
      </c>
      <c r="AC260" s="1" t="s">
        <v>3787</v>
      </c>
    </row>
    <row r="261" spans="1:29" ht="25.5" x14ac:dyDescent="0.2">
      <c r="A261" s="1">
        <v>516</v>
      </c>
      <c r="B261" s="1" t="s">
        <v>1669</v>
      </c>
      <c r="C261" s="1">
        <v>259770</v>
      </c>
      <c r="D261" s="1" t="s">
        <v>1628</v>
      </c>
      <c r="E261" s="1" t="s">
        <v>1440</v>
      </c>
      <c r="F261" s="1" t="s">
        <v>543</v>
      </c>
      <c r="G261" s="1">
        <v>40</v>
      </c>
      <c r="H261" s="1" t="s">
        <v>1443</v>
      </c>
      <c r="I261" s="1" t="s">
        <v>1447</v>
      </c>
      <c r="J261" s="1">
        <v>8</v>
      </c>
      <c r="K261" s="1" t="s">
        <v>1443</v>
      </c>
      <c r="L261" s="1" t="s">
        <v>1447</v>
      </c>
      <c r="M261" s="1">
        <v>8</v>
      </c>
      <c r="N261" s="1" t="s">
        <v>1443</v>
      </c>
      <c r="O261" s="1" t="s">
        <v>1447</v>
      </c>
      <c r="P261" s="1">
        <v>8</v>
      </c>
      <c r="Q261" s="1" t="s">
        <v>1443</v>
      </c>
      <c r="R261" s="1" t="s">
        <v>1447</v>
      </c>
      <c r="S261" s="1">
        <v>8</v>
      </c>
      <c r="T261" s="1" t="s">
        <v>1443</v>
      </c>
      <c r="U261" s="1" t="s">
        <v>1447</v>
      </c>
      <c r="V261" s="1">
        <v>8</v>
      </c>
      <c r="W261" s="1" t="s">
        <v>93</v>
      </c>
      <c r="X261" s="1" t="s">
        <v>93</v>
      </c>
      <c r="Y261" s="1" t="s">
        <v>93</v>
      </c>
      <c r="Z261" s="1" t="s">
        <v>93</v>
      </c>
      <c r="AA261" s="1" t="s">
        <v>93</v>
      </c>
      <c r="AB261" s="1" t="s">
        <v>93</v>
      </c>
      <c r="AC261" s="1" t="s">
        <v>3787</v>
      </c>
    </row>
    <row r="262" spans="1:29" ht="25.5" x14ac:dyDescent="0.2">
      <c r="A262" s="1">
        <v>516</v>
      </c>
      <c r="B262" s="1" t="s">
        <v>2968</v>
      </c>
      <c r="C262" s="1">
        <v>262829</v>
      </c>
      <c r="D262" s="1" t="s">
        <v>1637</v>
      </c>
      <c r="E262" s="1" t="s">
        <v>1440</v>
      </c>
      <c r="F262" s="1" t="s">
        <v>3410</v>
      </c>
      <c r="G262" s="1">
        <v>40</v>
      </c>
      <c r="H262" s="1" t="s">
        <v>1461</v>
      </c>
      <c r="I262" s="1" t="s">
        <v>1509</v>
      </c>
      <c r="J262" s="1">
        <v>8</v>
      </c>
      <c r="K262" s="1" t="s">
        <v>1461</v>
      </c>
      <c r="L262" s="1" t="s">
        <v>1509</v>
      </c>
      <c r="M262" s="1">
        <v>8</v>
      </c>
      <c r="N262" s="1" t="s">
        <v>1461</v>
      </c>
      <c r="O262" s="1" t="s">
        <v>1509</v>
      </c>
      <c r="P262" s="1">
        <v>8</v>
      </c>
      <c r="Q262" s="1" t="s">
        <v>1461</v>
      </c>
      <c r="R262" s="1" t="s">
        <v>1509</v>
      </c>
      <c r="S262" s="1">
        <v>8</v>
      </c>
      <c r="T262" s="1" t="s">
        <v>1461</v>
      </c>
      <c r="U262" s="1" t="s">
        <v>1509</v>
      </c>
      <c r="V262" s="1">
        <v>8</v>
      </c>
      <c r="W262" s="1" t="s">
        <v>93</v>
      </c>
      <c r="X262" s="1" t="s">
        <v>93</v>
      </c>
      <c r="Y262" s="1" t="s">
        <v>93</v>
      </c>
      <c r="Z262" s="1" t="s">
        <v>93</v>
      </c>
      <c r="AA262" s="1" t="s">
        <v>93</v>
      </c>
      <c r="AB262" s="1" t="s">
        <v>93</v>
      </c>
      <c r="AC262" s="1" t="s">
        <v>3787</v>
      </c>
    </row>
    <row r="263" spans="1:29" ht="25.5" x14ac:dyDescent="0.2">
      <c r="A263" s="1">
        <v>516</v>
      </c>
      <c r="B263" s="1" t="s">
        <v>1670</v>
      </c>
      <c r="C263" s="1">
        <v>258673</v>
      </c>
      <c r="D263" s="1" t="s">
        <v>1637</v>
      </c>
      <c r="E263" s="1" t="s">
        <v>1440</v>
      </c>
      <c r="F263" s="1" t="s">
        <v>725</v>
      </c>
      <c r="G263" s="1">
        <v>40</v>
      </c>
      <c r="H263" s="1" t="s">
        <v>1446</v>
      </c>
      <c r="I263" s="1" t="s">
        <v>1463</v>
      </c>
      <c r="J263" s="1">
        <v>8</v>
      </c>
      <c r="K263" s="1" t="s">
        <v>1446</v>
      </c>
      <c r="L263" s="1" t="s">
        <v>1463</v>
      </c>
      <c r="M263" s="1">
        <v>8</v>
      </c>
      <c r="N263" s="1" t="s">
        <v>1446</v>
      </c>
      <c r="O263" s="1" t="s">
        <v>1463</v>
      </c>
      <c r="P263" s="1">
        <v>8</v>
      </c>
      <c r="Q263" s="1" t="s">
        <v>1446</v>
      </c>
      <c r="R263" s="1" t="s">
        <v>1463</v>
      </c>
      <c r="S263" s="1">
        <v>8</v>
      </c>
      <c r="T263" s="1" t="s">
        <v>1446</v>
      </c>
      <c r="U263" s="1" t="s">
        <v>1463</v>
      </c>
      <c r="V263" s="1">
        <v>8</v>
      </c>
      <c r="W263" s="1" t="s">
        <v>93</v>
      </c>
      <c r="X263" s="1" t="s">
        <v>93</v>
      </c>
      <c r="Y263" s="1" t="s">
        <v>93</v>
      </c>
      <c r="Z263" s="1" t="s">
        <v>93</v>
      </c>
      <c r="AA263" s="1" t="s">
        <v>93</v>
      </c>
      <c r="AB263" s="1" t="s">
        <v>93</v>
      </c>
      <c r="AC263" s="1" t="s">
        <v>3787</v>
      </c>
    </row>
    <row r="264" spans="1:29" ht="25.5" x14ac:dyDescent="0.2">
      <c r="A264" s="1">
        <v>516</v>
      </c>
      <c r="B264" s="1" t="s">
        <v>1671</v>
      </c>
      <c r="C264" s="1">
        <v>262040</v>
      </c>
      <c r="D264" s="1" t="s">
        <v>1665</v>
      </c>
      <c r="E264" s="1" t="s">
        <v>1456</v>
      </c>
      <c r="F264" s="1" t="s">
        <v>3787</v>
      </c>
      <c r="G264" s="1">
        <v>40</v>
      </c>
      <c r="H264" s="1" t="s">
        <v>93</v>
      </c>
      <c r="I264" s="1" t="s">
        <v>93</v>
      </c>
      <c r="J264" s="1" t="s">
        <v>93</v>
      </c>
      <c r="K264" s="1" t="s">
        <v>1471</v>
      </c>
      <c r="L264" s="1" t="s">
        <v>1451</v>
      </c>
      <c r="M264" s="1">
        <v>10</v>
      </c>
      <c r="N264" s="1" t="s">
        <v>1471</v>
      </c>
      <c r="O264" s="1" t="s">
        <v>1451</v>
      </c>
      <c r="P264" s="1">
        <v>10</v>
      </c>
      <c r="Q264" s="1" t="s">
        <v>1471</v>
      </c>
      <c r="R264" s="1" t="s">
        <v>1451</v>
      </c>
      <c r="S264" s="1">
        <v>10</v>
      </c>
      <c r="T264" s="1" t="s">
        <v>1471</v>
      </c>
      <c r="U264" s="1" t="s">
        <v>1451</v>
      </c>
      <c r="V264" s="1">
        <v>10</v>
      </c>
      <c r="W264" s="1" t="s">
        <v>93</v>
      </c>
      <c r="X264" s="1" t="s">
        <v>93</v>
      </c>
      <c r="Y264" s="1" t="s">
        <v>93</v>
      </c>
      <c r="Z264" s="1" t="s">
        <v>93</v>
      </c>
      <c r="AA264" s="1" t="s">
        <v>93</v>
      </c>
      <c r="AB264" s="1" t="s">
        <v>93</v>
      </c>
      <c r="AC264" s="1" t="s">
        <v>3787</v>
      </c>
    </row>
    <row r="265" spans="1:29" ht="25.5" x14ac:dyDescent="0.2">
      <c r="A265" s="1">
        <v>516</v>
      </c>
      <c r="B265" s="1" t="s">
        <v>3429</v>
      </c>
      <c r="C265" s="1">
        <v>263166</v>
      </c>
      <c r="D265" s="1" t="s">
        <v>1629</v>
      </c>
      <c r="E265" s="1" t="s">
        <v>1440</v>
      </c>
      <c r="F265" s="1" t="s">
        <v>3558</v>
      </c>
      <c r="G265" s="1">
        <v>40</v>
      </c>
      <c r="H265" s="1" t="s">
        <v>1610</v>
      </c>
      <c r="I265" s="1" t="s">
        <v>1451</v>
      </c>
      <c r="J265" s="1">
        <v>8</v>
      </c>
      <c r="K265" s="1" t="s">
        <v>1610</v>
      </c>
      <c r="L265" s="1" t="s">
        <v>1451</v>
      </c>
      <c r="M265" s="1">
        <v>8</v>
      </c>
      <c r="N265" s="1" t="s">
        <v>1610</v>
      </c>
      <c r="O265" s="1" t="s">
        <v>1451</v>
      </c>
      <c r="P265" s="1">
        <v>8</v>
      </c>
      <c r="Q265" s="1" t="s">
        <v>1610</v>
      </c>
      <c r="R265" s="1" t="s">
        <v>1451</v>
      </c>
      <c r="S265" s="1">
        <v>8</v>
      </c>
      <c r="T265" s="1" t="s">
        <v>1610</v>
      </c>
      <c r="U265" s="1" t="s">
        <v>1451</v>
      </c>
      <c r="V265" s="1">
        <v>8</v>
      </c>
      <c r="W265" s="1" t="s">
        <v>93</v>
      </c>
      <c r="X265" s="1" t="s">
        <v>93</v>
      </c>
      <c r="Y265" s="1" t="s">
        <v>93</v>
      </c>
      <c r="Z265" s="1" t="s">
        <v>93</v>
      </c>
      <c r="AA265" s="1" t="s">
        <v>93</v>
      </c>
      <c r="AB265" s="1" t="s">
        <v>93</v>
      </c>
      <c r="AC265" s="1" t="s">
        <v>3787</v>
      </c>
    </row>
    <row r="266" spans="1:29" ht="25.5" x14ac:dyDescent="0.2">
      <c r="A266" s="1">
        <v>516</v>
      </c>
      <c r="B266" s="1" t="s">
        <v>1672</v>
      </c>
      <c r="C266" s="1">
        <v>256148</v>
      </c>
      <c r="D266" s="1" t="s">
        <v>1665</v>
      </c>
      <c r="E266" s="1" t="s">
        <v>1456</v>
      </c>
      <c r="F266" s="1" t="s">
        <v>3787</v>
      </c>
      <c r="G266" s="1">
        <v>40</v>
      </c>
      <c r="H266" s="1" t="s">
        <v>93</v>
      </c>
      <c r="I266" s="1" t="s">
        <v>93</v>
      </c>
      <c r="J266" s="1" t="s">
        <v>93</v>
      </c>
      <c r="K266" s="1" t="s">
        <v>1471</v>
      </c>
      <c r="L266" s="1" t="s">
        <v>1451</v>
      </c>
      <c r="M266" s="1">
        <v>10</v>
      </c>
      <c r="N266" s="1" t="s">
        <v>1471</v>
      </c>
      <c r="O266" s="1" t="s">
        <v>1451</v>
      </c>
      <c r="P266" s="1">
        <v>10</v>
      </c>
      <c r="Q266" s="1" t="s">
        <v>1471</v>
      </c>
      <c r="R266" s="1" t="s">
        <v>1451</v>
      </c>
      <c r="S266" s="1">
        <v>10</v>
      </c>
      <c r="T266" s="1" t="s">
        <v>1471</v>
      </c>
      <c r="U266" s="1" t="s">
        <v>1451</v>
      </c>
      <c r="V266" s="1">
        <v>10</v>
      </c>
      <c r="W266" s="1" t="s">
        <v>93</v>
      </c>
      <c r="X266" s="1" t="s">
        <v>93</v>
      </c>
      <c r="Y266" s="1" t="s">
        <v>93</v>
      </c>
      <c r="Z266" s="1" t="s">
        <v>93</v>
      </c>
      <c r="AA266" s="1" t="s">
        <v>93</v>
      </c>
      <c r="AB266" s="1" t="s">
        <v>93</v>
      </c>
      <c r="AC266" s="1" t="s">
        <v>3787</v>
      </c>
    </row>
    <row r="267" spans="1:29" ht="25.5" x14ac:dyDescent="0.2">
      <c r="A267" s="1">
        <v>516</v>
      </c>
      <c r="B267" s="1" t="s">
        <v>1673</v>
      </c>
      <c r="C267" s="1">
        <v>98610</v>
      </c>
      <c r="D267" s="1" t="s">
        <v>1032</v>
      </c>
      <c r="E267" s="1" t="s">
        <v>1440</v>
      </c>
      <c r="F267" s="1" t="s">
        <v>1674</v>
      </c>
      <c r="G267" s="1">
        <v>42.5</v>
      </c>
      <c r="H267" s="1" t="s">
        <v>1507</v>
      </c>
      <c r="I267" s="1" t="s">
        <v>1463</v>
      </c>
      <c r="J267" s="1">
        <v>8.5</v>
      </c>
      <c r="K267" s="1" t="s">
        <v>1461</v>
      </c>
      <c r="L267" s="1" t="s">
        <v>1447</v>
      </c>
      <c r="M267" s="1">
        <v>8.5</v>
      </c>
      <c r="N267" s="1" t="s">
        <v>1507</v>
      </c>
      <c r="O267" s="1" t="s">
        <v>1463</v>
      </c>
      <c r="P267" s="1">
        <v>8.5</v>
      </c>
      <c r="Q267" s="1" t="s">
        <v>1507</v>
      </c>
      <c r="R267" s="1" t="s">
        <v>1463</v>
      </c>
      <c r="S267" s="1">
        <v>8.5</v>
      </c>
      <c r="T267" s="1" t="s">
        <v>93</v>
      </c>
      <c r="U267" s="1" t="s">
        <v>93</v>
      </c>
      <c r="V267" s="1" t="s">
        <v>93</v>
      </c>
      <c r="W267" s="1" t="s">
        <v>93</v>
      </c>
      <c r="X267" s="1" t="s">
        <v>93</v>
      </c>
      <c r="Y267" s="1" t="s">
        <v>93</v>
      </c>
      <c r="Z267" s="1" t="s">
        <v>1507</v>
      </c>
      <c r="AA267" s="1" t="s">
        <v>1463</v>
      </c>
      <c r="AB267" s="1">
        <v>8.5</v>
      </c>
      <c r="AC267" s="1" t="s">
        <v>3787</v>
      </c>
    </row>
    <row r="268" spans="1:29" ht="25.5" x14ac:dyDescent="0.2">
      <c r="A268" s="1">
        <v>516</v>
      </c>
      <c r="B268" s="1" t="s">
        <v>1675</v>
      </c>
      <c r="C268" s="1">
        <v>142812</v>
      </c>
      <c r="D268" s="1" t="s">
        <v>1032</v>
      </c>
      <c r="E268" s="1" t="s">
        <v>1456</v>
      </c>
      <c r="F268" s="1" t="s">
        <v>93</v>
      </c>
      <c r="G268" s="1">
        <v>0</v>
      </c>
      <c r="H268" s="1" t="s">
        <v>93</v>
      </c>
      <c r="I268" s="1" t="s">
        <v>93</v>
      </c>
      <c r="J268" s="1" t="s">
        <v>93</v>
      </c>
      <c r="K268" s="1" t="s">
        <v>93</v>
      </c>
      <c r="L268" s="1" t="s">
        <v>93</v>
      </c>
      <c r="M268" s="1" t="s">
        <v>93</v>
      </c>
      <c r="N268" s="1" t="s">
        <v>93</v>
      </c>
      <c r="O268" s="1" t="s">
        <v>93</v>
      </c>
      <c r="P268" s="1" t="s">
        <v>93</v>
      </c>
      <c r="Q268" s="1" t="s">
        <v>93</v>
      </c>
      <c r="R268" s="1" t="s">
        <v>93</v>
      </c>
      <c r="S268" s="1" t="s">
        <v>93</v>
      </c>
      <c r="T268" s="1" t="s">
        <v>93</v>
      </c>
      <c r="U268" s="1" t="s">
        <v>93</v>
      </c>
      <c r="V268" s="1" t="s">
        <v>93</v>
      </c>
      <c r="W268" s="1" t="s">
        <v>93</v>
      </c>
      <c r="X268" s="1" t="s">
        <v>93</v>
      </c>
      <c r="Y268" s="1" t="s">
        <v>93</v>
      </c>
      <c r="Z268" s="1" t="s">
        <v>93</v>
      </c>
      <c r="AA268" s="1" t="s">
        <v>93</v>
      </c>
      <c r="AB268" s="1" t="s">
        <v>93</v>
      </c>
      <c r="AC268" s="1" t="s">
        <v>3787</v>
      </c>
    </row>
    <row r="269" spans="1:29" ht="25.5" x14ac:dyDescent="0.2">
      <c r="A269" s="1">
        <v>516</v>
      </c>
      <c r="B269" s="1" t="s">
        <v>1676</v>
      </c>
      <c r="C269" s="1">
        <v>258140</v>
      </c>
      <c r="D269" s="1" t="s">
        <v>1631</v>
      </c>
      <c r="E269" s="1" t="s">
        <v>1456</v>
      </c>
      <c r="F269" s="1" t="s">
        <v>3787</v>
      </c>
      <c r="G269" s="1">
        <v>40</v>
      </c>
      <c r="H269" s="1" t="s">
        <v>93</v>
      </c>
      <c r="I269" s="1" t="s">
        <v>93</v>
      </c>
      <c r="J269" s="1" t="s">
        <v>93</v>
      </c>
      <c r="K269" s="1" t="s">
        <v>1443</v>
      </c>
      <c r="L269" s="1" t="s">
        <v>1467</v>
      </c>
      <c r="M269" s="1">
        <v>10</v>
      </c>
      <c r="N269" s="1" t="s">
        <v>1443</v>
      </c>
      <c r="O269" s="1" t="s">
        <v>1467</v>
      </c>
      <c r="P269" s="1">
        <v>10</v>
      </c>
      <c r="Q269" s="1" t="s">
        <v>1443</v>
      </c>
      <c r="R269" s="1" t="s">
        <v>1467</v>
      </c>
      <c r="S269" s="1">
        <v>10</v>
      </c>
      <c r="T269" s="1" t="s">
        <v>1443</v>
      </c>
      <c r="U269" s="1" t="s">
        <v>1467</v>
      </c>
      <c r="V269" s="1">
        <v>10</v>
      </c>
      <c r="W269" s="1" t="s">
        <v>93</v>
      </c>
      <c r="X269" s="1" t="s">
        <v>93</v>
      </c>
      <c r="Y269" s="1" t="s">
        <v>93</v>
      </c>
      <c r="Z269" s="1" t="s">
        <v>93</v>
      </c>
      <c r="AA269" s="1" t="s">
        <v>93</v>
      </c>
      <c r="AB269" s="1" t="s">
        <v>93</v>
      </c>
      <c r="AC269" s="1" t="s">
        <v>3787</v>
      </c>
    </row>
    <row r="270" spans="1:29" ht="25.5" x14ac:dyDescent="0.2">
      <c r="A270" s="1">
        <v>516</v>
      </c>
      <c r="B270" s="1" t="s">
        <v>1677</v>
      </c>
      <c r="C270" s="1">
        <v>255961</v>
      </c>
      <c r="D270" s="1" t="s">
        <v>1032</v>
      </c>
      <c r="E270" s="1" t="s">
        <v>1456</v>
      </c>
      <c r="F270" s="1" t="s">
        <v>3787</v>
      </c>
      <c r="G270" s="1">
        <v>40</v>
      </c>
      <c r="H270" s="1" t="s">
        <v>1461</v>
      </c>
      <c r="I270" s="1" t="s">
        <v>1509</v>
      </c>
      <c r="J270" s="1">
        <v>8</v>
      </c>
      <c r="K270" s="1" t="s">
        <v>1461</v>
      </c>
      <c r="L270" s="1" t="s">
        <v>1509</v>
      </c>
      <c r="M270" s="1">
        <v>8</v>
      </c>
      <c r="N270" s="1" t="s">
        <v>1461</v>
      </c>
      <c r="O270" s="1" t="s">
        <v>1509</v>
      </c>
      <c r="P270" s="1">
        <v>8</v>
      </c>
      <c r="Q270" s="1" t="s">
        <v>1461</v>
      </c>
      <c r="R270" s="1" t="s">
        <v>1509</v>
      </c>
      <c r="S270" s="1">
        <v>8</v>
      </c>
      <c r="T270" s="1" t="s">
        <v>1461</v>
      </c>
      <c r="U270" s="1" t="s">
        <v>1442</v>
      </c>
      <c r="V270" s="1">
        <v>8</v>
      </c>
      <c r="W270" s="1" t="s">
        <v>93</v>
      </c>
      <c r="X270" s="1" t="s">
        <v>93</v>
      </c>
      <c r="Y270" s="1" t="s">
        <v>93</v>
      </c>
      <c r="Z270" s="1" t="s">
        <v>93</v>
      </c>
      <c r="AA270" s="1" t="s">
        <v>93</v>
      </c>
      <c r="AB270" s="1" t="s">
        <v>93</v>
      </c>
      <c r="AC270" s="1" t="s">
        <v>3787</v>
      </c>
    </row>
    <row r="271" spans="1:29" ht="25.5" x14ac:dyDescent="0.2">
      <c r="A271" s="1">
        <v>516</v>
      </c>
      <c r="B271" s="1" t="s">
        <v>1678</v>
      </c>
      <c r="C271" s="1">
        <v>251134</v>
      </c>
      <c r="D271" s="1" t="s">
        <v>1665</v>
      </c>
      <c r="E271" s="1" t="s">
        <v>1456</v>
      </c>
      <c r="F271" s="1" t="s">
        <v>3787</v>
      </c>
      <c r="G271" s="1">
        <v>40</v>
      </c>
      <c r="H271" s="1" t="s">
        <v>93</v>
      </c>
      <c r="I271" s="1" t="s">
        <v>93</v>
      </c>
      <c r="J271" s="1" t="s">
        <v>93</v>
      </c>
      <c r="K271" s="1" t="s">
        <v>1471</v>
      </c>
      <c r="L271" s="1" t="s">
        <v>1451</v>
      </c>
      <c r="M271" s="1">
        <v>10</v>
      </c>
      <c r="N271" s="1" t="s">
        <v>1471</v>
      </c>
      <c r="O271" s="1" t="s">
        <v>1451</v>
      </c>
      <c r="P271" s="1">
        <v>10</v>
      </c>
      <c r="Q271" s="1" t="s">
        <v>1471</v>
      </c>
      <c r="R271" s="1" t="s">
        <v>1451</v>
      </c>
      <c r="S271" s="1">
        <v>10</v>
      </c>
      <c r="T271" s="1" t="s">
        <v>1471</v>
      </c>
      <c r="U271" s="1" t="s">
        <v>1451</v>
      </c>
      <c r="V271" s="1">
        <v>10</v>
      </c>
      <c r="W271" s="1" t="s">
        <v>93</v>
      </c>
      <c r="X271" s="1" t="s">
        <v>93</v>
      </c>
      <c r="Y271" s="1" t="s">
        <v>93</v>
      </c>
      <c r="Z271" s="1" t="s">
        <v>93</v>
      </c>
      <c r="AA271" s="1" t="s">
        <v>93</v>
      </c>
      <c r="AB271" s="1" t="s">
        <v>93</v>
      </c>
      <c r="AC271" s="1" t="s">
        <v>3787</v>
      </c>
    </row>
    <row r="272" spans="1:29" ht="25.5" x14ac:dyDescent="0.2">
      <c r="A272" s="1">
        <v>516</v>
      </c>
      <c r="B272" s="1" t="s">
        <v>1679</v>
      </c>
      <c r="C272" s="1">
        <v>246865</v>
      </c>
      <c r="D272" s="1" t="s">
        <v>2965</v>
      </c>
      <c r="E272" s="1" t="s">
        <v>1440</v>
      </c>
      <c r="F272" s="1" t="s">
        <v>1520</v>
      </c>
      <c r="G272" s="1">
        <v>40</v>
      </c>
      <c r="H272" s="1" t="s">
        <v>1480</v>
      </c>
      <c r="I272" s="1" t="s">
        <v>1466</v>
      </c>
      <c r="J272" s="1">
        <v>8</v>
      </c>
      <c r="K272" s="1" t="s">
        <v>1480</v>
      </c>
      <c r="L272" s="1" t="s">
        <v>1466</v>
      </c>
      <c r="M272" s="1">
        <v>8</v>
      </c>
      <c r="N272" s="1" t="s">
        <v>1480</v>
      </c>
      <c r="O272" s="1" t="s">
        <v>1466</v>
      </c>
      <c r="P272" s="1">
        <v>8</v>
      </c>
      <c r="Q272" s="1" t="s">
        <v>1480</v>
      </c>
      <c r="R272" s="1" t="s">
        <v>1466</v>
      </c>
      <c r="S272" s="1">
        <v>8</v>
      </c>
      <c r="T272" s="1" t="s">
        <v>1480</v>
      </c>
      <c r="U272" s="1" t="s">
        <v>1466</v>
      </c>
      <c r="V272" s="1">
        <v>8</v>
      </c>
      <c r="W272" s="1" t="s">
        <v>93</v>
      </c>
      <c r="X272" s="1" t="s">
        <v>93</v>
      </c>
      <c r="Y272" s="1" t="s">
        <v>93</v>
      </c>
      <c r="Z272" s="1" t="s">
        <v>93</v>
      </c>
      <c r="AA272" s="1" t="s">
        <v>93</v>
      </c>
      <c r="AB272" s="1" t="s">
        <v>93</v>
      </c>
      <c r="AC272" s="1" t="s">
        <v>3787</v>
      </c>
    </row>
    <row r="273" spans="1:29" ht="25.5" x14ac:dyDescent="0.2">
      <c r="A273" s="1">
        <v>516</v>
      </c>
      <c r="B273" s="1" t="s">
        <v>1680</v>
      </c>
      <c r="C273" s="1">
        <v>259421</v>
      </c>
      <c r="D273" s="1" t="s">
        <v>2965</v>
      </c>
      <c r="E273" s="1" t="s">
        <v>1440</v>
      </c>
      <c r="F273" s="1" t="s">
        <v>3094</v>
      </c>
      <c r="G273" s="1">
        <v>40</v>
      </c>
      <c r="H273" s="1" t="s">
        <v>1480</v>
      </c>
      <c r="I273" s="1" t="s">
        <v>1466</v>
      </c>
      <c r="J273" s="1">
        <v>8</v>
      </c>
      <c r="K273" s="1" t="s">
        <v>2775</v>
      </c>
      <c r="L273" s="1" t="s">
        <v>2776</v>
      </c>
      <c r="M273" s="1">
        <v>8</v>
      </c>
      <c r="N273" s="1" t="s">
        <v>1480</v>
      </c>
      <c r="O273" s="1" t="s">
        <v>1466</v>
      </c>
      <c r="P273" s="1">
        <v>8</v>
      </c>
      <c r="Q273" s="1" t="s">
        <v>1480</v>
      </c>
      <c r="R273" s="1" t="s">
        <v>1466</v>
      </c>
      <c r="S273" s="1">
        <v>8</v>
      </c>
      <c r="T273" s="1" t="s">
        <v>1480</v>
      </c>
      <c r="U273" s="1" t="s">
        <v>1466</v>
      </c>
      <c r="V273" s="1">
        <v>8</v>
      </c>
      <c r="W273" s="1" t="s">
        <v>93</v>
      </c>
      <c r="X273" s="1" t="s">
        <v>93</v>
      </c>
      <c r="Y273" s="1" t="s">
        <v>93</v>
      </c>
      <c r="Z273" s="1" t="s">
        <v>93</v>
      </c>
      <c r="AA273" s="1" t="s">
        <v>93</v>
      </c>
      <c r="AB273" s="1" t="s">
        <v>93</v>
      </c>
      <c r="AC273" s="1" t="s">
        <v>3787</v>
      </c>
    </row>
    <row r="274" spans="1:29" ht="25.5" x14ac:dyDescent="0.2">
      <c r="A274" s="1">
        <v>516</v>
      </c>
      <c r="B274" s="1" t="s">
        <v>1681</v>
      </c>
      <c r="C274" s="1">
        <v>259224</v>
      </c>
      <c r="D274" s="1" t="s">
        <v>1637</v>
      </c>
      <c r="E274" s="1" t="s">
        <v>1440</v>
      </c>
      <c r="F274" s="1" t="s">
        <v>3159</v>
      </c>
      <c r="G274" s="1">
        <v>40</v>
      </c>
      <c r="H274" s="1" t="s">
        <v>1471</v>
      </c>
      <c r="I274" s="1" t="s">
        <v>1444</v>
      </c>
      <c r="J274" s="1">
        <v>8</v>
      </c>
      <c r="K274" s="1" t="s">
        <v>1471</v>
      </c>
      <c r="L274" s="1" t="s">
        <v>1444</v>
      </c>
      <c r="M274" s="1">
        <v>8</v>
      </c>
      <c r="N274" s="1" t="s">
        <v>1471</v>
      </c>
      <c r="O274" s="1" t="s">
        <v>1444</v>
      </c>
      <c r="P274" s="1">
        <v>8</v>
      </c>
      <c r="Q274" s="1" t="s">
        <v>1471</v>
      </c>
      <c r="R274" s="1" t="s">
        <v>1444</v>
      </c>
      <c r="S274" s="1">
        <v>8</v>
      </c>
      <c r="T274" s="1" t="s">
        <v>1471</v>
      </c>
      <c r="U274" s="1" t="s">
        <v>1444</v>
      </c>
      <c r="V274" s="1">
        <v>8</v>
      </c>
      <c r="W274" s="1" t="s">
        <v>93</v>
      </c>
      <c r="X274" s="1" t="s">
        <v>93</v>
      </c>
      <c r="Y274" s="1" t="s">
        <v>93</v>
      </c>
      <c r="Z274" s="1" t="s">
        <v>93</v>
      </c>
      <c r="AA274" s="1" t="s">
        <v>93</v>
      </c>
      <c r="AB274" s="1" t="s">
        <v>93</v>
      </c>
      <c r="AC274" s="1" t="s">
        <v>3787</v>
      </c>
    </row>
    <row r="275" spans="1:29" ht="25.5" x14ac:dyDescent="0.2">
      <c r="A275" s="1">
        <v>516</v>
      </c>
      <c r="B275" s="1" t="s">
        <v>1682</v>
      </c>
      <c r="C275" s="1">
        <v>262036</v>
      </c>
      <c r="D275" s="1" t="s">
        <v>1634</v>
      </c>
      <c r="E275" s="1" t="s">
        <v>1440</v>
      </c>
      <c r="F275" s="1" t="s">
        <v>1520</v>
      </c>
      <c r="G275" s="1">
        <v>40</v>
      </c>
      <c r="H275" s="1" t="s">
        <v>1480</v>
      </c>
      <c r="I275" s="1" t="s">
        <v>1466</v>
      </c>
      <c r="J275" s="1">
        <v>8</v>
      </c>
      <c r="K275" s="1" t="s">
        <v>1480</v>
      </c>
      <c r="L275" s="1" t="s">
        <v>1466</v>
      </c>
      <c r="M275" s="1">
        <v>8</v>
      </c>
      <c r="N275" s="1" t="s">
        <v>1480</v>
      </c>
      <c r="O275" s="1" t="s">
        <v>1466</v>
      </c>
      <c r="P275" s="1">
        <v>8</v>
      </c>
      <c r="Q275" s="1" t="s">
        <v>1480</v>
      </c>
      <c r="R275" s="1" t="s">
        <v>1466</v>
      </c>
      <c r="S275" s="1">
        <v>8</v>
      </c>
      <c r="T275" s="1" t="s">
        <v>1480</v>
      </c>
      <c r="U275" s="1" t="s">
        <v>1466</v>
      </c>
      <c r="V275" s="1">
        <v>8</v>
      </c>
      <c r="W275" s="1" t="s">
        <v>93</v>
      </c>
      <c r="X275" s="1" t="s">
        <v>93</v>
      </c>
      <c r="Y275" s="1" t="s">
        <v>93</v>
      </c>
      <c r="Z275" s="1" t="s">
        <v>93</v>
      </c>
      <c r="AA275" s="1" t="s">
        <v>93</v>
      </c>
      <c r="AB275" s="1" t="s">
        <v>93</v>
      </c>
      <c r="AC275" s="1" t="s">
        <v>3787</v>
      </c>
    </row>
    <row r="276" spans="1:29" ht="25.5" x14ac:dyDescent="0.2">
      <c r="A276" s="1">
        <v>516</v>
      </c>
      <c r="B276" s="1" t="s">
        <v>3430</v>
      </c>
      <c r="C276" s="1">
        <v>263147</v>
      </c>
      <c r="D276" s="1" t="s">
        <v>1629</v>
      </c>
      <c r="E276" s="1" t="s">
        <v>1440</v>
      </c>
      <c r="F276" s="1" t="s">
        <v>3558</v>
      </c>
      <c r="G276" s="1">
        <v>40</v>
      </c>
      <c r="H276" s="1" t="s">
        <v>1610</v>
      </c>
      <c r="I276" s="1" t="s">
        <v>1451</v>
      </c>
      <c r="J276" s="1">
        <v>8</v>
      </c>
      <c r="K276" s="1" t="s">
        <v>1610</v>
      </c>
      <c r="L276" s="1" t="s">
        <v>1451</v>
      </c>
      <c r="M276" s="1">
        <v>8</v>
      </c>
      <c r="N276" s="1" t="s">
        <v>1610</v>
      </c>
      <c r="O276" s="1" t="s">
        <v>1451</v>
      </c>
      <c r="P276" s="1">
        <v>8</v>
      </c>
      <c r="Q276" s="1" t="s">
        <v>1610</v>
      </c>
      <c r="R276" s="1" t="s">
        <v>1451</v>
      </c>
      <c r="S276" s="1">
        <v>8</v>
      </c>
      <c r="T276" s="1" t="s">
        <v>1610</v>
      </c>
      <c r="U276" s="1" t="s">
        <v>1451</v>
      </c>
      <c r="V276" s="1">
        <v>8</v>
      </c>
      <c r="W276" s="1" t="s">
        <v>93</v>
      </c>
      <c r="X276" s="1" t="s">
        <v>93</v>
      </c>
      <c r="Y276" s="1" t="s">
        <v>93</v>
      </c>
      <c r="Z276" s="1" t="s">
        <v>93</v>
      </c>
      <c r="AA276" s="1" t="s">
        <v>93</v>
      </c>
      <c r="AB276" s="1" t="s">
        <v>93</v>
      </c>
      <c r="AC276" s="1" t="s">
        <v>3787</v>
      </c>
    </row>
    <row r="277" spans="1:29" ht="25.5" x14ac:dyDescent="0.2">
      <c r="A277" s="1">
        <v>516</v>
      </c>
      <c r="B277" s="1" t="s">
        <v>1683</v>
      </c>
      <c r="C277" s="1">
        <v>250662</v>
      </c>
      <c r="D277" s="1" t="s">
        <v>1638</v>
      </c>
      <c r="E277" s="1" t="s">
        <v>1440</v>
      </c>
      <c r="F277" s="1" t="s">
        <v>2900</v>
      </c>
      <c r="G277" s="1">
        <v>40</v>
      </c>
      <c r="H277" s="1" t="s">
        <v>1471</v>
      </c>
      <c r="I277" s="1" t="s">
        <v>1451</v>
      </c>
      <c r="J277" s="1">
        <v>10</v>
      </c>
      <c r="K277" s="1" t="s">
        <v>1471</v>
      </c>
      <c r="L277" s="1" t="s">
        <v>1451</v>
      </c>
      <c r="M277" s="1">
        <v>10</v>
      </c>
      <c r="N277" s="1" t="s">
        <v>1471</v>
      </c>
      <c r="O277" s="1" t="s">
        <v>1451</v>
      </c>
      <c r="P277" s="1">
        <v>10</v>
      </c>
      <c r="Q277" s="1" t="s">
        <v>93</v>
      </c>
      <c r="R277" s="1" t="s">
        <v>93</v>
      </c>
      <c r="S277" s="1" t="s">
        <v>93</v>
      </c>
      <c r="T277" s="1" t="s">
        <v>1471</v>
      </c>
      <c r="U277" s="1" t="s">
        <v>1451</v>
      </c>
      <c r="V277" s="1">
        <v>10</v>
      </c>
      <c r="W277" s="1" t="s">
        <v>93</v>
      </c>
      <c r="X277" s="1" t="s">
        <v>93</v>
      </c>
      <c r="Y277" s="1" t="s">
        <v>93</v>
      </c>
      <c r="Z277" s="1" t="s">
        <v>93</v>
      </c>
      <c r="AA277" s="1" t="s">
        <v>93</v>
      </c>
      <c r="AB277" s="1" t="s">
        <v>93</v>
      </c>
      <c r="AC277" s="1" t="s">
        <v>3787</v>
      </c>
    </row>
    <row r="278" spans="1:29" ht="25.5" x14ac:dyDescent="0.2">
      <c r="A278" s="1">
        <v>516</v>
      </c>
      <c r="B278" s="1" t="s">
        <v>1684</v>
      </c>
      <c r="C278" s="1">
        <v>51594</v>
      </c>
      <c r="D278" s="1" t="s">
        <v>1638</v>
      </c>
      <c r="E278" s="1" t="s">
        <v>1456</v>
      </c>
      <c r="F278" s="1" t="s">
        <v>3787</v>
      </c>
      <c r="G278" s="1">
        <v>40</v>
      </c>
      <c r="H278" s="1" t="s">
        <v>1443</v>
      </c>
      <c r="I278" s="1" t="s">
        <v>1447</v>
      </c>
      <c r="J278" s="1">
        <v>8</v>
      </c>
      <c r="K278" s="1" t="s">
        <v>1461</v>
      </c>
      <c r="L278" s="1" t="s">
        <v>1509</v>
      </c>
      <c r="M278" s="1">
        <v>8</v>
      </c>
      <c r="N278" s="1" t="s">
        <v>1610</v>
      </c>
      <c r="O278" s="1" t="s">
        <v>1451</v>
      </c>
      <c r="P278" s="1">
        <v>8</v>
      </c>
      <c r="Q278" s="1" t="s">
        <v>1443</v>
      </c>
      <c r="R278" s="1" t="s">
        <v>1447</v>
      </c>
      <c r="S278" s="1">
        <v>8</v>
      </c>
      <c r="T278" s="1" t="s">
        <v>1443</v>
      </c>
      <c r="U278" s="1" t="s">
        <v>1447</v>
      </c>
      <c r="V278" s="1">
        <v>8</v>
      </c>
      <c r="W278" s="1" t="s">
        <v>93</v>
      </c>
      <c r="X278" s="1" t="s">
        <v>93</v>
      </c>
      <c r="Y278" s="1" t="s">
        <v>93</v>
      </c>
      <c r="Z278" s="1" t="s">
        <v>93</v>
      </c>
      <c r="AA278" s="1" t="s">
        <v>93</v>
      </c>
      <c r="AB278" s="1" t="s">
        <v>93</v>
      </c>
      <c r="AC278" s="1" t="s">
        <v>3787</v>
      </c>
    </row>
    <row r="279" spans="1:29" ht="25.5" x14ac:dyDescent="0.2">
      <c r="A279" s="1">
        <v>516</v>
      </c>
      <c r="B279" s="1" t="s">
        <v>1685</v>
      </c>
      <c r="C279" s="1">
        <v>246839</v>
      </c>
      <c r="D279" s="1" t="s">
        <v>1631</v>
      </c>
      <c r="E279" s="1" t="s">
        <v>1456</v>
      </c>
      <c r="F279" s="1" t="s">
        <v>3787</v>
      </c>
      <c r="G279" s="1">
        <v>40</v>
      </c>
      <c r="H279" s="1" t="s">
        <v>93</v>
      </c>
      <c r="I279" s="1" t="s">
        <v>93</v>
      </c>
      <c r="J279" s="1" t="s">
        <v>93</v>
      </c>
      <c r="K279" s="1" t="s">
        <v>1471</v>
      </c>
      <c r="L279" s="1" t="s">
        <v>1451</v>
      </c>
      <c r="M279" s="1">
        <v>10</v>
      </c>
      <c r="N279" s="1" t="s">
        <v>1471</v>
      </c>
      <c r="O279" s="1" t="s">
        <v>1451</v>
      </c>
      <c r="P279" s="1">
        <v>10</v>
      </c>
      <c r="Q279" s="1" t="s">
        <v>1471</v>
      </c>
      <c r="R279" s="1" t="s">
        <v>1451</v>
      </c>
      <c r="S279" s="1">
        <v>10</v>
      </c>
      <c r="T279" s="1" t="s">
        <v>1471</v>
      </c>
      <c r="U279" s="1" t="s">
        <v>1451</v>
      </c>
      <c r="V279" s="1">
        <v>10</v>
      </c>
      <c r="W279" s="1" t="s">
        <v>93</v>
      </c>
      <c r="X279" s="1" t="s">
        <v>93</v>
      </c>
      <c r="Y279" s="1" t="s">
        <v>93</v>
      </c>
      <c r="Z279" s="1" t="s">
        <v>93</v>
      </c>
      <c r="AA279" s="1" t="s">
        <v>93</v>
      </c>
      <c r="AB279" s="1" t="s">
        <v>93</v>
      </c>
      <c r="AC279" s="1" t="s">
        <v>3787</v>
      </c>
    </row>
    <row r="280" spans="1:29" ht="25.5" x14ac:dyDescent="0.2">
      <c r="A280" s="1">
        <v>516</v>
      </c>
      <c r="B280" s="1" t="s">
        <v>1686</v>
      </c>
      <c r="C280" s="1">
        <v>116242</v>
      </c>
      <c r="D280" s="1" t="s">
        <v>1032</v>
      </c>
      <c r="E280" s="1" t="s">
        <v>1440</v>
      </c>
      <c r="F280" s="1" t="s">
        <v>580</v>
      </c>
      <c r="G280" s="1">
        <v>40</v>
      </c>
      <c r="H280" s="1" t="s">
        <v>1441</v>
      </c>
      <c r="I280" s="1" t="s">
        <v>1492</v>
      </c>
      <c r="J280" s="1">
        <v>8</v>
      </c>
      <c r="K280" s="1" t="s">
        <v>1441</v>
      </c>
      <c r="L280" s="1" t="s">
        <v>1492</v>
      </c>
      <c r="M280" s="1">
        <v>8</v>
      </c>
      <c r="N280" s="1" t="s">
        <v>1441</v>
      </c>
      <c r="O280" s="1" t="s">
        <v>1492</v>
      </c>
      <c r="P280" s="1">
        <v>8</v>
      </c>
      <c r="Q280" s="1" t="s">
        <v>1441</v>
      </c>
      <c r="R280" s="1" t="s">
        <v>1492</v>
      </c>
      <c r="S280" s="1">
        <v>8</v>
      </c>
      <c r="T280" s="1" t="s">
        <v>1441</v>
      </c>
      <c r="U280" s="1" t="s">
        <v>1492</v>
      </c>
      <c r="V280" s="1">
        <v>8</v>
      </c>
      <c r="W280" s="1" t="s">
        <v>93</v>
      </c>
      <c r="X280" s="1" t="s">
        <v>93</v>
      </c>
      <c r="Y280" s="1" t="s">
        <v>93</v>
      </c>
      <c r="Z280" s="1" t="s">
        <v>93</v>
      </c>
      <c r="AA280" s="1" t="s">
        <v>93</v>
      </c>
      <c r="AB280" s="1" t="s">
        <v>93</v>
      </c>
      <c r="AC280" s="1" t="s">
        <v>3787</v>
      </c>
    </row>
    <row r="281" spans="1:29" ht="25.5" x14ac:dyDescent="0.2">
      <c r="A281" s="1">
        <v>516</v>
      </c>
      <c r="B281" s="1" t="s">
        <v>1687</v>
      </c>
      <c r="C281" s="1">
        <v>259765</v>
      </c>
      <c r="D281" s="1" t="s">
        <v>2965</v>
      </c>
      <c r="E281" s="1" t="s">
        <v>1440</v>
      </c>
      <c r="F281" s="1" t="s">
        <v>1140</v>
      </c>
      <c r="G281" s="1">
        <v>40</v>
      </c>
      <c r="H281" s="1" t="s">
        <v>1443</v>
      </c>
      <c r="I281" s="1" t="s">
        <v>1447</v>
      </c>
      <c r="J281" s="1">
        <v>8</v>
      </c>
      <c r="K281" s="1" t="s">
        <v>1443</v>
      </c>
      <c r="L281" s="1" t="s">
        <v>1447</v>
      </c>
      <c r="M281" s="1">
        <v>8</v>
      </c>
      <c r="N281" s="1" t="s">
        <v>1443</v>
      </c>
      <c r="O281" s="1" t="s">
        <v>1447</v>
      </c>
      <c r="P281" s="1">
        <v>8</v>
      </c>
      <c r="Q281" s="1" t="s">
        <v>1443</v>
      </c>
      <c r="R281" s="1" t="s">
        <v>1447</v>
      </c>
      <c r="S281" s="1">
        <v>8</v>
      </c>
      <c r="T281" s="1" t="s">
        <v>1443</v>
      </c>
      <c r="U281" s="1" t="s">
        <v>1447</v>
      </c>
      <c r="V281" s="1">
        <v>8</v>
      </c>
      <c r="W281" s="1" t="s">
        <v>93</v>
      </c>
      <c r="X281" s="1" t="s">
        <v>93</v>
      </c>
      <c r="Y281" s="1" t="s">
        <v>93</v>
      </c>
      <c r="Z281" s="1" t="s">
        <v>93</v>
      </c>
      <c r="AA281" s="1" t="s">
        <v>93</v>
      </c>
      <c r="AB281" s="1" t="s">
        <v>93</v>
      </c>
      <c r="AC281" s="1" t="s">
        <v>3787</v>
      </c>
    </row>
    <row r="282" spans="1:29" ht="25.5" x14ac:dyDescent="0.2">
      <c r="A282" s="1">
        <v>516</v>
      </c>
      <c r="B282" s="1" t="s">
        <v>1688</v>
      </c>
      <c r="C282" s="1">
        <v>250145</v>
      </c>
      <c r="D282" s="1" t="s">
        <v>1665</v>
      </c>
      <c r="E282" s="1" t="s">
        <v>1456</v>
      </c>
      <c r="F282" s="1" t="s">
        <v>3787</v>
      </c>
      <c r="G282" s="1">
        <v>40</v>
      </c>
      <c r="H282" s="1" t="s">
        <v>93</v>
      </c>
      <c r="I282" s="1" t="s">
        <v>93</v>
      </c>
      <c r="J282" s="1" t="s">
        <v>93</v>
      </c>
      <c r="K282" s="1" t="s">
        <v>1471</v>
      </c>
      <c r="L282" s="1" t="s">
        <v>1451</v>
      </c>
      <c r="M282" s="1">
        <v>10</v>
      </c>
      <c r="N282" s="1" t="s">
        <v>1471</v>
      </c>
      <c r="O282" s="1" t="s">
        <v>1451</v>
      </c>
      <c r="P282" s="1">
        <v>10</v>
      </c>
      <c r="Q282" s="1" t="s">
        <v>1471</v>
      </c>
      <c r="R282" s="1" t="s">
        <v>1451</v>
      </c>
      <c r="S282" s="1">
        <v>10</v>
      </c>
      <c r="T282" s="1" t="s">
        <v>1471</v>
      </c>
      <c r="U282" s="1" t="s">
        <v>1451</v>
      </c>
      <c r="V282" s="1">
        <v>10</v>
      </c>
      <c r="W282" s="1" t="s">
        <v>93</v>
      </c>
      <c r="X282" s="1" t="s">
        <v>93</v>
      </c>
      <c r="Y282" s="1" t="s">
        <v>93</v>
      </c>
      <c r="Z282" s="1" t="s">
        <v>93</v>
      </c>
      <c r="AA282" s="1" t="s">
        <v>93</v>
      </c>
      <c r="AB282" s="1" t="s">
        <v>93</v>
      </c>
      <c r="AC282" s="1" t="s">
        <v>3787</v>
      </c>
    </row>
    <row r="283" spans="1:29" ht="38.25" x14ac:dyDescent="0.2">
      <c r="A283" s="1">
        <v>516</v>
      </c>
      <c r="B283" s="1" t="s">
        <v>1689</v>
      </c>
      <c r="C283" s="1">
        <v>258218</v>
      </c>
      <c r="D283" s="1" t="s">
        <v>2965</v>
      </c>
      <c r="E283" s="1" t="s">
        <v>1456</v>
      </c>
      <c r="F283" s="1" t="s">
        <v>3787</v>
      </c>
      <c r="G283" s="1">
        <v>40</v>
      </c>
      <c r="H283" s="1" t="s">
        <v>93</v>
      </c>
      <c r="I283" s="1" t="s">
        <v>93</v>
      </c>
      <c r="J283" s="1" t="s">
        <v>93</v>
      </c>
      <c r="K283" s="1" t="s">
        <v>1461</v>
      </c>
      <c r="L283" s="1" t="s">
        <v>1451</v>
      </c>
      <c r="M283" s="1">
        <v>11.5</v>
      </c>
      <c r="N283" s="1" t="s">
        <v>1461</v>
      </c>
      <c r="O283" s="1" t="s">
        <v>1451</v>
      </c>
      <c r="P283" s="1">
        <v>11.5</v>
      </c>
      <c r="Q283" s="1" t="s">
        <v>1461</v>
      </c>
      <c r="R283" s="1" t="s">
        <v>1451</v>
      </c>
      <c r="S283" s="1">
        <v>11.5</v>
      </c>
      <c r="T283" s="1" t="s">
        <v>1461</v>
      </c>
      <c r="U283" s="1" t="s">
        <v>1545</v>
      </c>
      <c r="V283" s="1">
        <v>5.5</v>
      </c>
      <c r="W283" s="1" t="s">
        <v>93</v>
      </c>
      <c r="X283" s="1" t="s">
        <v>93</v>
      </c>
      <c r="Y283" s="1" t="s">
        <v>93</v>
      </c>
      <c r="Z283" s="1" t="s">
        <v>93</v>
      </c>
      <c r="AA283" s="1" t="s">
        <v>93</v>
      </c>
      <c r="AB283" s="1" t="s">
        <v>93</v>
      </c>
      <c r="AC283" s="1" t="s">
        <v>3787</v>
      </c>
    </row>
    <row r="284" spans="1:29" ht="25.5" x14ac:dyDescent="0.2">
      <c r="A284" s="1">
        <v>516</v>
      </c>
      <c r="B284" s="1" t="s">
        <v>1690</v>
      </c>
      <c r="C284" s="1">
        <v>260603</v>
      </c>
      <c r="D284" s="1" t="s">
        <v>1665</v>
      </c>
      <c r="E284" s="1" t="s">
        <v>1456</v>
      </c>
      <c r="F284" s="1" t="s">
        <v>3787</v>
      </c>
      <c r="G284" s="1">
        <v>40</v>
      </c>
      <c r="H284" s="1" t="s">
        <v>93</v>
      </c>
      <c r="I284" s="1" t="s">
        <v>93</v>
      </c>
      <c r="J284" s="1" t="s">
        <v>93</v>
      </c>
      <c r="K284" s="1" t="s">
        <v>1471</v>
      </c>
      <c r="L284" s="1" t="s">
        <v>1451</v>
      </c>
      <c r="M284" s="1">
        <v>10</v>
      </c>
      <c r="N284" s="1" t="s">
        <v>1471</v>
      </c>
      <c r="O284" s="1" t="s">
        <v>1451</v>
      </c>
      <c r="P284" s="1">
        <v>10</v>
      </c>
      <c r="Q284" s="1" t="s">
        <v>1471</v>
      </c>
      <c r="R284" s="1" t="s">
        <v>1451</v>
      </c>
      <c r="S284" s="1">
        <v>10</v>
      </c>
      <c r="T284" s="1" t="s">
        <v>1471</v>
      </c>
      <c r="U284" s="1" t="s">
        <v>1451</v>
      </c>
      <c r="V284" s="1">
        <v>10</v>
      </c>
      <c r="W284" s="1" t="s">
        <v>93</v>
      </c>
      <c r="X284" s="1" t="s">
        <v>93</v>
      </c>
      <c r="Y284" s="1" t="s">
        <v>93</v>
      </c>
      <c r="Z284" s="1" t="s">
        <v>93</v>
      </c>
      <c r="AA284" s="1" t="s">
        <v>93</v>
      </c>
      <c r="AB284" s="1" t="s">
        <v>93</v>
      </c>
      <c r="AC284" s="1" t="s">
        <v>3787</v>
      </c>
    </row>
    <row r="285" spans="1:29" ht="25.5" x14ac:dyDescent="0.2">
      <c r="A285" s="1">
        <v>516</v>
      </c>
      <c r="B285" s="1" t="s">
        <v>1691</v>
      </c>
      <c r="C285" s="1">
        <v>235273</v>
      </c>
      <c r="D285" s="1" t="s">
        <v>1637</v>
      </c>
      <c r="E285" s="1" t="s">
        <v>1440</v>
      </c>
      <c r="F285" s="1" t="s">
        <v>3159</v>
      </c>
      <c r="G285" s="1">
        <v>40</v>
      </c>
      <c r="H285" s="1" t="s">
        <v>1460</v>
      </c>
      <c r="I285" s="1" t="s">
        <v>1479</v>
      </c>
      <c r="J285" s="1">
        <v>8</v>
      </c>
      <c r="K285" s="1" t="s">
        <v>1460</v>
      </c>
      <c r="L285" s="1" t="s">
        <v>1479</v>
      </c>
      <c r="M285" s="1">
        <v>8</v>
      </c>
      <c r="N285" s="1" t="s">
        <v>1460</v>
      </c>
      <c r="O285" s="1" t="s">
        <v>1479</v>
      </c>
      <c r="P285" s="1">
        <v>8</v>
      </c>
      <c r="Q285" s="1" t="s">
        <v>1460</v>
      </c>
      <c r="R285" s="1" t="s">
        <v>1479</v>
      </c>
      <c r="S285" s="1">
        <v>8</v>
      </c>
      <c r="T285" s="1" t="s">
        <v>1460</v>
      </c>
      <c r="U285" s="1" t="s">
        <v>1479</v>
      </c>
      <c r="V285" s="1">
        <v>8</v>
      </c>
      <c r="W285" s="1" t="s">
        <v>93</v>
      </c>
      <c r="X285" s="1" t="s">
        <v>93</v>
      </c>
      <c r="Y285" s="1" t="s">
        <v>93</v>
      </c>
      <c r="Z285" s="1" t="s">
        <v>93</v>
      </c>
      <c r="AA285" s="1" t="s">
        <v>93</v>
      </c>
      <c r="AB285" s="1" t="s">
        <v>93</v>
      </c>
      <c r="AC285" s="1" t="s">
        <v>3787</v>
      </c>
    </row>
    <row r="286" spans="1:29" ht="25.5" x14ac:dyDescent="0.2">
      <c r="A286" s="1">
        <v>516</v>
      </c>
      <c r="B286" s="1" t="s">
        <v>2969</v>
      </c>
      <c r="C286" s="1">
        <v>262828</v>
      </c>
      <c r="D286" s="1" t="s">
        <v>1665</v>
      </c>
      <c r="E286" s="1" t="s">
        <v>1440</v>
      </c>
      <c r="F286" s="1" t="s">
        <v>3094</v>
      </c>
      <c r="G286" s="1">
        <v>40</v>
      </c>
      <c r="H286" s="1" t="s">
        <v>1443</v>
      </c>
      <c r="I286" s="1" t="s">
        <v>1447</v>
      </c>
      <c r="J286" s="1">
        <v>8</v>
      </c>
      <c r="K286" s="1" t="s">
        <v>1443</v>
      </c>
      <c r="L286" s="1" t="s">
        <v>1447</v>
      </c>
      <c r="M286" s="1">
        <v>8</v>
      </c>
      <c r="N286" s="1" t="s">
        <v>1443</v>
      </c>
      <c r="O286" s="1" t="s">
        <v>1447</v>
      </c>
      <c r="P286" s="1">
        <v>8</v>
      </c>
      <c r="Q286" s="1" t="s">
        <v>1443</v>
      </c>
      <c r="R286" s="1" t="s">
        <v>1447</v>
      </c>
      <c r="S286" s="1">
        <v>8</v>
      </c>
      <c r="T286" s="1" t="s">
        <v>1443</v>
      </c>
      <c r="U286" s="1" t="s">
        <v>1447</v>
      </c>
      <c r="V286" s="1">
        <v>8</v>
      </c>
      <c r="W286" s="1" t="s">
        <v>93</v>
      </c>
      <c r="X286" s="1" t="s">
        <v>93</v>
      </c>
      <c r="Y286" s="1" t="s">
        <v>93</v>
      </c>
      <c r="Z286" s="1" t="s">
        <v>93</v>
      </c>
      <c r="AA286" s="1" t="s">
        <v>93</v>
      </c>
      <c r="AB286" s="1" t="s">
        <v>93</v>
      </c>
      <c r="AC286" s="1" t="s">
        <v>3787</v>
      </c>
    </row>
    <row r="287" spans="1:29" ht="25.5" x14ac:dyDescent="0.2">
      <c r="A287" s="1">
        <v>516</v>
      </c>
      <c r="B287" s="1" t="s">
        <v>1692</v>
      </c>
      <c r="C287" s="1">
        <v>262037</v>
      </c>
      <c r="D287" s="1" t="s">
        <v>1634</v>
      </c>
      <c r="E287" s="1" t="s">
        <v>1456</v>
      </c>
      <c r="F287" s="1" t="s">
        <v>3787</v>
      </c>
      <c r="G287" s="1">
        <v>40</v>
      </c>
      <c r="H287" s="1" t="s">
        <v>93</v>
      </c>
      <c r="I287" s="1" t="s">
        <v>93</v>
      </c>
      <c r="J287" s="1" t="s">
        <v>93</v>
      </c>
      <c r="K287" s="1" t="s">
        <v>1461</v>
      </c>
      <c r="L287" s="1" t="s">
        <v>1466</v>
      </c>
      <c r="M287" s="1">
        <v>10</v>
      </c>
      <c r="N287" s="1" t="s">
        <v>1461</v>
      </c>
      <c r="O287" s="1" t="s">
        <v>1466</v>
      </c>
      <c r="P287" s="1">
        <v>10</v>
      </c>
      <c r="Q287" s="1" t="s">
        <v>1461</v>
      </c>
      <c r="R287" s="1" t="s">
        <v>1466</v>
      </c>
      <c r="S287" s="1">
        <v>10</v>
      </c>
      <c r="T287" s="1" t="s">
        <v>1461</v>
      </c>
      <c r="U287" s="1" t="s">
        <v>1466</v>
      </c>
      <c r="V287" s="1">
        <v>10</v>
      </c>
      <c r="W287" s="1" t="s">
        <v>93</v>
      </c>
      <c r="X287" s="1" t="s">
        <v>93</v>
      </c>
      <c r="Y287" s="1" t="s">
        <v>93</v>
      </c>
      <c r="Z287" s="1" t="s">
        <v>93</v>
      </c>
      <c r="AA287" s="1" t="s">
        <v>93</v>
      </c>
      <c r="AB287" s="1" t="s">
        <v>93</v>
      </c>
      <c r="AC287" s="1" t="s">
        <v>3787</v>
      </c>
    </row>
    <row r="288" spans="1:29" ht="25.5" x14ac:dyDescent="0.2">
      <c r="A288" s="1">
        <v>516</v>
      </c>
      <c r="B288" s="1" t="s">
        <v>1693</v>
      </c>
      <c r="C288" s="1">
        <v>186946</v>
      </c>
      <c r="D288" s="1" t="s">
        <v>1645</v>
      </c>
      <c r="E288" s="1" t="s">
        <v>1440</v>
      </c>
      <c r="F288" s="1" t="s">
        <v>1324</v>
      </c>
      <c r="G288" s="1">
        <v>40</v>
      </c>
      <c r="H288" s="1" t="s">
        <v>1461</v>
      </c>
      <c r="I288" s="1" t="s">
        <v>1509</v>
      </c>
      <c r="J288" s="1">
        <v>8</v>
      </c>
      <c r="K288" s="1" t="s">
        <v>1461</v>
      </c>
      <c r="L288" s="1" t="s">
        <v>1509</v>
      </c>
      <c r="M288" s="1">
        <v>8</v>
      </c>
      <c r="N288" s="1" t="s">
        <v>1461</v>
      </c>
      <c r="O288" s="1" t="s">
        <v>1509</v>
      </c>
      <c r="P288" s="1">
        <v>8</v>
      </c>
      <c r="Q288" s="1" t="s">
        <v>1461</v>
      </c>
      <c r="R288" s="1" t="s">
        <v>1509</v>
      </c>
      <c r="S288" s="1">
        <v>8</v>
      </c>
      <c r="T288" s="1" t="s">
        <v>1461</v>
      </c>
      <c r="U288" s="1" t="s">
        <v>1509</v>
      </c>
      <c r="V288" s="1">
        <v>8</v>
      </c>
      <c r="W288" s="1" t="s">
        <v>93</v>
      </c>
      <c r="X288" s="1" t="s">
        <v>93</v>
      </c>
      <c r="Y288" s="1" t="s">
        <v>93</v>
      </c>
      <c r="Z288" s="1" t="s">
        <v>93</v>
      </c>
      <c r="AA288" s="1" t="s">
        <v>93</v>
      </c>
      <c r="AB288" s="1" t="s">
        <v>93</v>
      </c>
      <c r="AC288" s="1" t="s">
        <v>3787</v>
      </c>
    </row>
    <row r="289" spans="1:29" ht="25.5" x14ac:dyDescent="0.2">
      <c r="A289" s="1">
        <v>516</v>
      </c>
      <c r="B289" s="1" t="s">
        <v>1694</v>
      </c>
      <c r="C289" s="1">
        <v>258745</v>
      </c>
      <c r="D289" s="1" t="s">
        <v>1637</v>
      </c>
      <c r="E289" s="1" t="s">
        <v>1440</v>
      </c>
      <c r="F289" s="1" t="s">
        <v>516</v>
      </c>
      <c r="G289" s="1">
        <v>40</v>
      </c>
      <c r="H289" s="1" t="s">
        <v>1610</v>
      </c>
      <c r="I289" s="1" t="s">
        <v>1451</v>
      </c>
      <c r="J289" s="1">
        <v>8</v>
      </c>
      <c r="K289" s="1" t="s">
        <v>1610</v>
      </c>
      <c r="L289" s="1" t="s">
        <v>1451</v>
      </c>
      <c r="M289" s="1">
        <v>8</v>
      </c>
      <c r="N289" s="1" t="s">
        <v>1610</v>
      </c>
      <c r="O289" s="1" t="s">
        <v>1451</v>
      </c>
      <c r="P289" s="1">
        <v>8</v>
      </c>
      <c r="Q289" s="1" t="s">
        <v>1610</v>
      </c>
      <c r="R289" s="1" t="s">
        <v>1451</v>
      </c>
      <c r="S289" s="1">
        <v>8</v>
      </c>
      <c r="T289" s="1" t="s">
        <v>1610</v>
      </c>
      <c r="U289" s="1" t="s">
        <v>1451</v>
      </c>
      <c r="V289" s="1">
        <v>8</v>
      </c>
      <c r="W289" s="1" t="s">
        <v>93</v>
      </c>
      <c r="X289" s="1" t="s">
        <v>93</v>
      </c>
      <c r="Y289" s="1" t="s">
        <v>93</v>
      </c>
      <c r="Z289" s="1" t="s">
        <v>93</v>
      </c>
      <c r="AA289" s="1" t="s">
        <v>93</v>
      </c>
      <c r="AB289" s="1" t="s">
        <v>93</v>
      </c>
      <c r="AC289" s="1" t="s">
        <v>3787</v>
      </c>
    </row>
    <row r="290" spans="1:29" ht="38.25" x14ac:dyDescent="0.2">
      <c r="A290" s="1">
        <v>516</v>
      </c>
      <c r="B290" s="1" t="s">
        <v>1695</v>
      </c>
      <c r="C290" s="1">
        <v>258336</v>
      </c>
      <c r="D290" s="1" t="s">
        <v>1634</v>
      </c>
      <c r="E290" s="1" t="s">
        <v>1456</v>
      </c>
      <c r="F290" s="1" t="s">
        <v>3787</v>
      </c>
      <c r="G290" s="1">
        <v>40</v>
      </c>
      <c r="H290" s="1" t="s">
        <v>93</v>
      </c>
      <c r="I290" s="1" t="s">
        <v>93</v>
      </c>
      <c r="J290" s="1" t="s">
        <v>93</v>
      </c>
      <c r="K290" s="1" t="s">
        <v>1471</v>
      </c>
      <c r="L290" s="1" t="s">
        <v>1451</v>
      </c>
      <c r="M290" s="1">
        <v>10</v>
      </c>
      <c r="N290" s="1" t="s">
        <v>1471</v>
      </c>
      <c r="O290" s="1" t="s">
        <v>1451</v>
      </c>
      <c r="P290" s="1">
        <v>10</v>
      </c>
      <c r="Q290" s="1" t="s">
        <v>1471</v>
      </c>
      <c r="R290" s="1" t="s">
        <v>1451</v>
      </c>
      <c r="S290" s="1">
        <v>10</v>
      </c>
      <c r="T290" s="1" t="s">
        <v>1471</v>
      </c>
      <c r="U290" s="1" t="s">
        <v>1451</v>
      </c>
      <c r="V290" s="1">
        <v>10</v>
      </c>
      <c r="W290" s="1" t="s">
        <v>93</v>
      </c>
      <c r="X290" s="1" t="s">
        <v>93</v>
      </c>
      <c r="Y290" s="1" t="s">
        <v>93</v>
      </c>
      <c r="Z290" s="1" t="s">
        <v>93</v>
      </c>
      <c r="AA290" s="1" t="s">
        <v>93</v>
      </c>
      <c r="AB290" s="1" t="s">
        <v>93</v>
      </c>
      <c r="AC290" s="1" t="s">
        <v>3787</v>
      </c>
    </row>
    <row r="291" spans="1:29" ht="25.5" x14ac:dyDescent="0.2">
      <c r="A291" s="1">
        <v>516</v>
      </c>
      <c r="B291" s="1" t="s">
        <v>1696</v>
      </c>
      <c r="C291" s="1">
        <v>250593</v>
      </c>
      <c r="D291" s="1" t="s">
        <v>1631</v>
      </c>
      <c r="E291" s="1" t="s">
        <v>1456</v>
      </c>
      <c r="F291" s="1" t="s">
        <v>3787</v>
      </c>
      <c r="G291" s="1">
        <v>40</v>
      </c>
      <c r="H291" s="1" t="s">
        <v>93</v>
      </c>
      <c r="I291" s="1" t="s">
        <v>93</v>
      </c>
      <c r="J291" s="1" t="s">
        <v>93</v>
      </c>
      <c r="K291" s="1" t="s">
        <v>1471</v>
      </c>
      <c r="L291" s="1" t="s">
        <v>1451</v>
      </c>
      <c r="M291" s="1">
        <v>10</v>
      </c>
      <c r="N291" s="1" t="s">
        <v>1471</v>
      </c>
      <c r="O291" s="1" t="s">
        <v>1451</v>
      </c>
      <c r="P291" s="1">
        <v>10</v>
      </c>
      <c r="Q291" s="1" t="s">
        <v>1471</v>
      </c>
      <c r="R291" s="1" t="s">
        <v>1451</v>
      </c>
      <c r="S291" s="1">
        <v>10</v>
      </c>
      <c r="T291" s="1" t="s">
        <v>1471</v>
      </c>
      <c r="U291" s="1" t="s">
        <v>1451</v>
      </c>
      <c r="V291" s="1">
        <v>10</v>
      </c>
      <c r="W291" s="1" t="s">
        <v>93</v>
      </c>
      <c r="X291" s="1" t="s">
        <v>93</v>
      </c>
      <c r="Y291" s="1" t="s">
        <v>93</v>
      </c>
      <c r="Z291" s="1" t="s">
        <v>93</v>
      </c>
      <c r="AA291" s="1" t="s">
        <v>93</v>
      </c>
      <c r="AB291" s="1" t="s">
        <v>93</v>
      </c>
      <c r="AC291" s="1" t="s">
        <v>3787</v>
      </c>
    </row>
    <row r="292" spans="1:29" ht="25.5" x14ac:dyDescent="0.2">
      <c r="A292" s="1">
        <v>516</v>
      </c>
      <c r="B292" s="1" t="s">
        <v>1697</v>
      </c>
      <c r="C292" s="1">
        <v>255108</v>
      </c>
      <c r="D292" s="1" t="s">
        <v>1638</v>
      </c>
      <c r="E292" s="1" t="s">
        <v>1440</v>
      </c>
      <c r="F292" s="1" t="s">
        <v>1497</v>
      </c>
      <c r="G292" s="1">
        <v>40</v>
      </c>
      <c r="H292" s="1" t="s">
        <v>1471</v>
      </c>
      <c r="I292" s="1" t="s">
        <v>1451</v>
      </c>
      <c r="J292" s="1">
        <v>10</v>
      </c>
      <c r="K292" s="1" t="s">
        <v>1471</v>
      </c>
      <c r="L292" s="1" t="s">
        <v>1451</v>
      </c>
      <c r="M292" s="1">
        <v>10</v>
      </c>
      <c r="N292" s="1" t="s">
        <v>93</v>
      </c>
      <c r="O292" s="1" t="s">
        <v>93</v>
      </c>
      <c r="P292" s="1" t="s">
        <v>93</v>
      </c>
      <c r="Q292" s="1" t="s">
        <v>1471</v>
      </c>
      <c r="R292" s="1" t="s">
        <v>1451</v>
      </c>
      <c r="S292" s="1">
        <v>10</v>
      </c>
      <c r="T292" s="1" t="s">
        <v>1471</v>
      </c>
      <c r="U292" s="1" t="s">
        <v>1451</v>
      </c>
      <c r="V292" s="1">
        <v>10</v>
      </c>
      <c r="W292" s="1" t="s">
        <v>93</v>
      </c>
      <c r="X292" s="1" t="s">
        <v>93</v>
      </c>
      <c r="Y292" s="1" t="s">
        <v>93</v>
      </c>
      <c r="Z292" s="1" t="s">
        <v>93</v>
      </c>
      <c r="AA292" s="1" t="s">
        <v>93</v>
      </c>
      <c r="AB292" s="1" t="s">
        <v>93</v>
      </c>
      <c r="AC292" s="1" t="s">
        <v>3787</v>
      </c>
    </row>
    <row r="293" spans="1:29" ht="25.5" x14ac:dyDescent="0.2">
      <c r="A293" s="1">
        <v>516</v>
      </c>
      <c r="B293" s="1" t="s">
        <v>1698</v>
      </c>
      <c r="C293" s="1">
        <v>250370</v>
      </c>
      <c r="D293" s="1" t="s">
        <v>1032</v>
      </c>
      <c r="E293" s="1" t="s">
        <v>1456</v>
      </c>
      <c r="F293" s="1" t="s">
        <v>3787</v>
      </c>
      <c r="G293" s="1">
        <v>40</v>
      </c>
      <c r="H293" s="1" t="s">
        <v>3933</v>
      </c>
      <c r="I293" s="1" t="s">
        <v>1621</v>
      </c>
      <c r="J293" s="1">
        <v>8.42</v>
      </c>
      <c r="K293" s="1" t="s">
        <v>1461</v>
      </c>
      <c r="L293" s="1" t="s">
        <v>4035</v>
      </c>
      <c r="M293" s="1">
        <v>10.58</v>
      </c>
      <c r="N293" s="1" t="s">
        <v>1461</v>
      </c>
      <c r="O293" s="1" t="s">
        <v>1479</v>
      </c>
      <c r="P293" s="1">
        <v>10.5</v>
      </c>
      <c r="Q293" s="1" t="s">
        <v>1461</v>
      </c>
      <c r="R293" s="1" t="s">
        <v>1479</v>
      </c>
      <c r="S293" s="1">
        <v>10.5</v>
      </c>
      <c r="T293" s="1" t="s">
        <v>93</v>
      </c>
      <c r="U293" s="1" t="s">
        <v>93</v>
      </c>
      <c r="V293" s="1" t="s">
        <v>93</v>
      </c>
      <c r="W293" s="1" t="s">
        <v>93</v>
      </c>
      <c r="X293" s="1" t="s">
        <v>93</v>
      </c>
      <c r="Y293" s="1" t="s">
        <v>93</v>
      </c>
      <c r="Z293" s="1" t="s">
        <v>93</v>
      </c>
      <c r="AA293" s="1" t="s">
        <v>93</v>
      </c>
      <c r="AB293" s="1" t="s">
        <v>93</v>
      </c>
      <c r="AC293" s="1" t="s">
        <v>3787</v>
      </c>
    </row>
    <row r="294" spans="1:29" ht="25.5" x14ac:dyDescent="0.2">
      <c r="A294" s="1">
        <v>516</v>
      </c>
      <c r="B294" s="1" t="s">
        <v>1699</v>
      </c>
      <c r="C294" s="1">
        <v>248741</v>
      </c>
      <c r="D294" s="1" t="s">
        <v>1665</v>
      </c>
      <c r="E294" s="1" t="s">
        <v>1440</v>
      </c>
      <c r="F294" s="1" t="s">
        <v>1520</v>
      </c>
      <c r="G294" s="1">
        <v>40</v>
      </c>
      <c r="H294" s="1" t="s">
        <v>1480</v>
      </c>
      <c r="I294" s="1" t="s">
        <v>1466</v>
      </c>
      <c r="J294" s="1">
        <v>8</v>
      </c>
      <c r="K294" s="1" t="s">
        <v>1480</v>
      </c>
      <c r="L294" s="1" t="s">
        <v>1466</v>
      </c>
      <c r="M294" s="1">
        <v>8</v>
      </c>
      <c r="N294" s="1" t="s">
        <v>1480</v>
      </c>
      <c r="O294" s="1" t="s">
        <v>1466</v>
      </c>
      <c r="P294" s="1">
        <v>8</v>
      </c>
      <c r="Q294" s="1" t="s">
        <v>1480</v>
      </c>
      <c r="R294" s="1" t="s">
        <v>1466</v>
      </c>
      <c r="S294" s="1">
        <v>8</v>
      </c>
      <c r="T294" s="1" t="s">
        <v>1480</v>
      </c>
      <c r="U294" s="1" t="s">
        <v>1466</v>
      </c>
      <c r="V294" s="1">
        <v>8</v>
      </c>
      <c r="W294" s="1" t="s">
        <v>93</v>
      </c>
      <c r="X294" s="1" t="s">
        <v>93</v>
      </c>
      <c r="Y294" s="1" t="s">
        <v>93</v>
      </c>
      <c r="Z294" s="1" t="s">
        <v>93</v>
      </c>
      <c r="AA294" s="1" t="s">
        <v>93</v>
      </c>
      <c r="AB294" s="1" t="s">
        <v>93</v>
      </c>
      <c r="AC294" s="1" t="s">
        <v>3787</v>
      </c>
    </row>
    <row r="295" spans="1:29" ht="25.5" x14ac:dyDescent="0.2">
      <c r="A295" s="1">
        <v>516</v>
      </c>
      <c r="B295" s="1" t="s">
        <v>1700</v>
      </c>
      <c r="C295" s="1">
        <v>258676</v>
      </c>
      <c r="D295" s="1" t="s">
        <v>1665</v>
      </c>
      <c r="E295" s="1" t="s">
        <v>1440</v>
      </c>
      <c r="F295" s="1" t="s">
        <v>770</v>
      </c>
      <c r="G295" s="1">
        <v>40</v>
      </c>
      <c r="H295" s="1" t="s">
        <v>1461</v>
      </c>
      <c r="I295" s="1" t="s">
        <v>1509</v>
      </c>
      <c r="J295" s="1">
        <v>8</v>
      </c>
      <c r="K295" s="1" t="s">
        <v>1461</v>
      </c>
      <c r="L295" s="1" t="s">
        <v>1509</v>
      </c>
      <c r="M295" s="1">
        <v>8</v>
      </c>
      <c r="N295" s="1" t="s">
        <v>1461</v>
      </c>
      <c r="O295" s="1" t="s">
        <v>1509</v>
      </c>
      <c r="P295" s="1">
        <v>8</v>
      </c>
      <c r="Q295" s="1" t="s">
        <v>1461</v>
      </c>
      <c r="R295" s="1" t="s">
        <v>1509</v>
      </c>
      <c r="S295" s="1">
        <v>8</v>
      </c>
      <c r="T295" s="1" t="s">
        <v>1461</v>
      </c>
      <c r="U295" s="1" t="s">
        <v>1509</v>
      </c>
      <c r="V295" s="1">
        <v>8</v>
      </c>
      <c r="W295" s="1" t="s">
        <v>93</v>
      </c>
      <c r="X295" s="1" t="s">
        <v>93</v>
      </c>
      <c r="Y295" s="1" t="s">
        <v>93</v>
      </c>
      <c r="Z295" s="1" t="s">
        <v>93</v>
      </c>
      <c r="AA295" s="1" t="s">
        <v>93</v>
      </c>
      <c r="AB295" s="1" t="s">
        <v>93</v>
      </c>
      <c r="AC295" s="1" t="s">
        <v>3787</v>
      </c>
    </row>
    <row r="296" spans="1:29" ht="25.5" x14ac:dyDescent="0.2">
      <c r="A296" s="1">
        <v>516</v>
      </c>
      <c r="B296" s="1" t="s">
        <v>1701</v>
      </c>
      <c r="C296" s="1">
        <v>258985</v>
      </c>
      <c r="D296" s="1" t="s">
        <v>1665</v>
      </c>
      <c r="E296" s="1" t="s">
        <v>1456</v>
      </c>
      <c r="F296" s="1" t="s">
        <v>3787</v>
      </c>
      <c r="G296" s="1">
        <v>40</v>
      </c>
      <c r="H296" s="1" t="s">
        <v>93</v>
      </c>
      <c r="I296" s="1" t="s">
        <v>93</v>
      </c>
      <c r="J296" s="1" t="s">
        <v>93</v>
      </c>
      <c r="K296" s="1" t="s">
        <v>1461</v>
      </c>
      <c r="L296" s="1" t="s">
        <v>1466</v>
      </c>
      <c r="M296" s="1">
        <v>10</v>
      </c>
      <c r="N296" s="1" t="s">
        <v>1461</v>
      </c>
      <c r="O296" s="1" t="s">
        <v>1466</v>
      </c>
      <c r="P296" s="1">
        <v>10</v>
      </c>
      <c r="Q296" s="1" t="s">
        <v>1461</v>
      </c>
      <c r="R296" s="1" t="s">
        <v>1466</v>
      </c>
      <c r="S296" s="1">
        <v>10</v>
      </c>
      <c r="T296" s="1" t="s">
        <v>1461</v>
      </c>
      <c r="U296" s="1" t="s">
        <v>1466</v>
      </c>
      <c r="V296" s="1">
        <v>10</v>
      </c>
      <c r="W296" s="1" t="s">
        <v>93</v>
      </c>
      <c r="X296" s="1" t="s">
        <v>93</v>
      </c>
      <c r="Y296" s="1" t="s">
        <v>93</v>
      </c>
      <c r="Z296" s="1" t="s">
        <v>93</v>
      </c>
      <c r="AA296" s="1" t="s">
        <v>93</v>
      </c>
      <c r="AB296" s="1" t="s">
        <v>93</v>
      </c>
      <c r="AC296" s="1" t="s">
        <v>3787</v>
      </c>
    </row>
    <row r="297" spans="1:29" ht="25.5" x14ac:dyDescent="0.2">
      <c r="A297" s="1">
        <v>516</v>
      </c>
      <c r="B297" s="1" t="s">
        <v>1702</v>
      </c>
      <c r="C297" s="1">
        <v>223004</v>
      </c>
      <c r="D297" s="1" t="s">
        <v>1634</v>
      </c>
      <c r="E297" s="1" t="s">
        <v>1456</v>
      </c>
      <c r="F297" s="1" t="s">
        <v>3787</v>
      </c>
      <c r="G297" s="1">
        <v>40</v>
      </c>
      <c r="H297" s="1" t="s">
        <v>93</v>
      </c>
      <c r="I297" s="1" t="s">
        <v>93</v>
      </c>
      <c r="J297" s="1" t="s">
        <v>93</v>
      </c>
      <c r="K297" s="1" t="s">
        <v>1471</v>
      </c>
      <c r="L297" s="1" t="s">
        <v>1451</v>
      </c>
      <c r="M297" s="1">
        <v>10</v>
      </c>
      <c r="N297" s="1" t="s">
        <v>1471</v>
      </c>
      <c r="O297" s="1" t="s">
        <v>1451</v>
      </c>
      <c r="P297" s="1">
        <v>10</v>
      </c>
      <c r="Q297" s="1" t="s">
        <v>1471</v>
      </c>
      <c r="R297" s="1" t="s">
        <v>1451</v>
      </c>
      <c r="S297" s="1">
        <v>10</v>
      </c>
      <c r="T297" s="1" t="s">
        <v>1471</v>
      </c>
      <c r="U297" s="1" t="s">
        <v>1451</v>
      </c>
      <c r="V297" s="1">
        <v>10</v>
      </c>
      <c r="W297" s="1" t="s">
        <v>93</v>
      </c>
      <c r="X297" s="1" t="s">
        <v>93</v>
      </c>
      <c r="Y297" s="1" t="s">
        <v>93</v>
      </c>
      <c r="Z297" s="1" t="s">
        <v>93</v>
      </c>
      <c r="AA297" s="1" t="s">
        <v>93</v>
      </c>
      <c r="AB297" s="1" t="s">
        <v>93</v>
      </c>
      <c r="AC297" s="1" t="s">
        <v>3787</v>
      </c>
    </row>
    <row r="298" spans="1:29" ht="25.5" x14ac:dyDescent="0.2">
      <c r="A298" s="1">
        <v>516</v>
      </c>
      <c r="B298" s="1" t="s">
        <v>1703</v>
      </c>
      <c r="C298" s="1">
        <v>110950</v>
      </c>
      <c r="D298" s="1" t="s">
        <v>1638</v>
      </c>
      <c r="E298" s="1" t="s">
        <v>1440</v>
      </c>
      <c r="F298" s="1" t="s">
        <v>2478</v>
      </c>
      <c r="G298" s="1">
        <v>30</v>
      </c>
      <c r="H298" s="1" t="s">
        <v>1443</v>
      </c>
      <c r="I298" s="1" t="s">
        <v>1667</v>
      </c>
      <c r="J298" s="1">
        <v>6</v>
      </c>
      <c r="K298" s="1" t="s">
        <v>1443</v>
      </c>
      <c r="L298" s="1" t="s">
        <v>1667</v>
      </c>
      <c r="M298" s="1">
        <v>6</v>
      </c>
      <c r="N298" s="1" t="s">
        <v>1443</v>
      </c>
      <c r="O298" s="1" t="s">
        <v>1667</v>
      </c>
      <c r="P298" s="1">
        <v>6</v>
      </c>
      <c r="Q298" s="1" t="s">
        <v>1443</v>
      </c>
      <c r="R298" s="1" t="s">
        <v>1667</v>
      </c>
      <c r="S298" s="1">
        <v>6</v>
      </c>
      <c r="T298" s="1" t="s">
        <v>1443</v>
      </c>
      <c r="U298" s="1" t="s">
        <v>1667</v>
      </c>
      <c r="V298" s="1">
        <v>6</v>
      </c>
      <c r="W298" s="1" t="s">
        <v>93</v>
      </c>
      <c r="X298" s="1" t="s">
        <v>93</v>
      </c>
      <c r="Y298" s="1" t="s">
        <v>93</v>
      </c>
      <c r="Z298" s="1" t="s">
        <v>93</v>
      </c>
      <c r="AA298" s="1" t="s">
        <v>93</v>
      </c>
      <c r="AB298" s="1" t="s">
        <v>93</v>
      </c>
      <c r="AC298" s="1" t="s">
        <v>3787</v>
      </c>
    </row>
    <row r="299" spans="1:29" ht="25.5" x14ac:dyDescent="0.2">
      <c r="A299" s="1">
        <v>516</v>
      </c>
      <c r="B299" s="1" t="s">
        <v>3431</v>
      </c>
      <c r="C299" s="1">
        <v>263146</v>
      </c>
      <c r="D299" s="1" t="s">
        <v>1629</v>
      </c>
      <c r="E299" s="1" t="s">
        <v>1440</v>
      </c>
      <c r="F299" s="1" t="s">
        <v>3558</v>
      </c>
      <c r="G299" s="1">
        <v>40</v>
      </c>
      <c r="H299" s="1" t="s">
        <v>1610</v>
      </c>
      <c r="I299" s="1" t="s">
        <v>1451</v>
      </c>
      <c r="J299" s="1">
        <v>8</v>
      </c>
      <c r="K299" s="1" t="s">
        <v>1610</v>
      </c>
      <c r="L299" s="1" t="s">
        <v>1451</v>
      </c>
      <c r="M299" s="1">
        <v>8</v>
      </c>
      <c r="N299" s="1" t="s">
        <v>1610</v>
      </c>
      <c r="O299" s="1" t="s">
        <v>1451</v>
      </c>
      <c r="P299" s="1">
        <v>8</v>
      </c>
      <c r="Q299" s="1" t="s">
        <v>1610</v>
      </c>
      <c r="R299" s="1" t="s">
        <v>1451</v>
      </c>
      <c r="S299" s="1">
        <v>8</v>
      </c>
      <c r="T299" s="1" t="s">
        <v>1610</v>
      </c>
      <c r="U299" s="1" t="s">
        <v>1451</v>
      </c>
      <c r="V299" s="1">
        <v>8</v>
      </c>
      <c r="W299" s="1" t="s">
        <v>93</v>
      </c>
      <c r="X299" s="1" t="s">
        <v>93</v>
      </c>
      <c r="Y299" s="1" t="s">
        <v>93</v>
      </c>
      <c r="Z299" s="1" t="s">
        <v>93</v>
      </c>
      <c r="AA299" s="1" t="s">
        <v>93</v>
      </c>
      <c r="AB299" s="1" t="s">
        <v>93</v>
      </c>
      <c r="AC299" s="1" t="s">
        <v>3787</v>
      </c>
    </row>
    <row r="300" spans="1:29" ht="25.5" x14ac:dyDescent="0.2">
      <c r="A300" s="1">
        <v>516</v>
      </c>
      <c r="B300" s="1" t="s">
        <v>1704</v>
      </c>
      <c r="C300" s="1">
        <v>258977</v>
      </c>
      <c r="D300" s="1" t="s">
        <v>1631</v>
      </c>
      <c r="E300" s="1" t="s">
        <v>1456</v>
      </c>
      <c r="F300" s="1" t="s">
        <v>3787</v>
      </c>
      <c r="G300" s="1">
        <v>40</v>
      </c>
      <c r="H300" s="1" t="s">
        <v>93</v>
      </c>
      <c r="I300" s="1" t="s">
        <v>93</v>
      </c>
      <c r="J300" s="1" t="s">
        <v>93</v>
      </c>
      <c r="K300" s="1" t="s">
        <v>1461</v>
      </c>
      <c r="L300" s="1" t="s">
        <v>1466</v>
      </c>
      <c r="M300" s="1">
        <v>10</v>
      </c>
      <c r="N300" s="1" t="s">
        <v>1461</v>
      </c>
      <c r="O300" s="1" t="s">
        <v>1466</v>
      </c>
      <c r="P300" s="1">
        <v>10</v>
      </c>
      <c r="Q300" s="1" t="s">
        <v>1461</v>
      </c>
      <c r="R300" s="1" t="s">
        <v>1466</v>
      </c>
      <c r="S300" s="1">
        <v>10</v>
      </c>
      <c r="T300" s="1" t="s">
        <v>1461</v>
      </c>
      <c r="U300" s="1" t="s">
        <v>1466</v>
      </c>
      <c r="V300" s="1">
        <v>10</v>
      </c>
      <c r="W300" s="1" t="s">
        <v>93</v>
      </c>
      <c r="X300" s="1" t="s">
        <v>93</v>
      </c>
      <c r="Y300" s="1" t="s">
        <v>93</v>
      </c>
      <c r="Z300" s="1" t="s">
        <v>93</v>
      </c>
      <c r="AA300" s="1" t="s">
        <v>93</v>
      </c>
      <c r="AB300" s="1" t="s">
        <v>93</v>
      </c>
      <c r="AC300" s="1" t="s">
        <v>3787</v>
      </c>
    </row>
    <row r="301" spans="1:29" ht="25.5" x14ac:dyDescent="0.2">
      <c r="A301" s="1">
        <v>516</v>
      </c>
      <c r="B301" s="1" t="s">
        <v>2970</v>
      </c>
      <c r="C301" s="1">
        <v>262816</v>
      </c>
      <c r="D301" s="1" t="s">
        <v>1637</v>
      </c>
      <c r="E301" s="1" t="s">
        <v>1440</v>
      </c>
      <c r="F301" s="1" t="s">
        <v>3410</v>
      </c>
      <c r="G301" s="1">
        <v>40</v>
      </c>
      <c r="H301" s="1" t="s">
        <v>1471</v>
      </c>
      <c r="I301" s="1" t="s">
        <v>1444</v>
      </c>
      <c r="J301" s="1">
        <v>8</v>
      </c>
      <c r="K301" s="1" t="s">
        <v>1471</v>
      </c>
      <c r="L301" s="1" t="s">
        <v>1444</v>
      </c>
      <c r="M301" s="1">
        <v>8</v>
      </c>
      <c r="N301" s="1" t="s">
        <v>1471</v>
      </c>
      <c r="O301" s="1" t="s">
        <v>1444</v>
      </c>
      <c r="P301" s="1">
        <v>8</v>
      </c>
      <c r="Q301" s="1" t="s">
        <v>1471</v>
      </c>
      <c r="R301" s="1" t="s">
        <v>1444</v>
      </c>
      <c r="S301" s="1">
        <v>8</v>
      </c>
      <c r="T301" s="1" t="s">
        <v>1471</v>
      </c>
      <c r="U301" s="1" t="s">
        <v>1444</v>
      </c>
      <c r="V301" s="1">
        <v>8</v>
      </c>
      <c r="W301" s="1" t="s">
        <v>93</v>
      </c>
      <c r="X301" s="1" t="s">
        <v>93</v>
      </c>
      <c r="Y301" s="1" t="s">
        <v>93</v>
      </c>
      <c r="Z301" s="1" t="s">
        <v>93</v>
      </c>
      <c r="AA301" s="1" t="s">
        <v>93</v>
      </c>
      <c r="AB301" s="1" t="s">
        <v>93</v>
      </c>
      <c r="AC301" s="1" t="s">
        <v>3787</v>
      </c>
    </row>
    <row r="302" spans="1:29" ht="25.5" x14ac:dyDescent="0.2">
      <c r="A302" s="1">
        <v>516</v>
      </c>
      <c r="B302" s="1" t="s">
        <v>1705</v>
      </c>
      <c r="C302" s="1">
        <v>244765</v>
      </c>
      <c r="D302" s="1" t="s">
        <v>1634</v>
      </c>
      <c r="E302" s="1" t="s">
        <v>1440</v>
      </c>
      <c r="F302" s="1" t="s">
        <v>3564</v>
      </c>
      <c r="G302" s="1">
        <v>40</v>
      </c>
      <c r="H302" s="1" t="s">
        <v>1446</v>
      </c>
      <c r="I302" s="1" t="s">
        <v>1463</v>
      </c>
      <c r="J302" s="1">
        <v>8</v>
      </c>
      <c r="K302" s="1" t="s">
        <v>1446</v>
      </c>
      <c r="L302" s="1" t="s">
        <v>1463</v>
      </c>
      <c r="M302" s="1">
        <v>8</v>
      </c>
      <c r="N302" s="1" t="s">
        <v>1446</v>
      </c>
      <c r="O302" s="1" t="s">
        <v>1463</v>
      </c>
      <c r="P302" s="1">
        <v>8</v>
      </c>
      <c r="Q302" s="1" t="s">
        <v>1446</v>
      </c>
      <c r="R302" s="1" t="s">
        <v>1463</v>
      </c>
      <c r="S302" s="1">
        <v>8</v>
      </c>
      <c r="T302" s="1" t="s">
        <v>1446</v>
      </c>
      <c r="U302" s="1" t="s">
        <v>1463</v>
      </c>
      <c r="V302" s="1">
        <v>8</v>
      </c>
      <c r="W302" s="1" t="s">
        <v>93</v>
      </c>
      <c r="X302" s="1" t="s">
        <v>93</v>
      </c>
      <c r="Y302" s="1" t="s">
        <v>93</v>
      </c>
      <c r="Z302" s="1" t="s">
        <v>93</v>
      </c>
      <c r="AA302" s="1" t="s">
        <v>93</v>
      </c>
      <c r="AB302" s="1" t="s">
        <v>93</v>
      </c>
      <c r="AC302" s="1" t="s">
        <v>3787</v>
      </c>
    </row>
    <row r="303" spans="1:29" ht="25.5" x14ac:dyDescent="0.2">
      <c r="A303" s="1">
        <v>516</v>
      </c>
      <c r="B303" s="1" t="s">
        <v>1706</v>
      </c>
      <c r="C303" s="1">
        <v>259777</v>
      </c>
      <c r="D303" s="1" t="s">
        <v>1628</v>
      </c>
      <c r="E303" s="1" t="s">
        <v>1456</v>
      </c>
      <c r="F303" s="1" t="s">
        <v>3787</v>
      </c>
      <c r="G303" s="1">
        <v>40</v>
      </c>
      <c r="H303" s="1" t="s">
        <v>93</v>
      </c>
      <c r="I303" s="1" t="s">
        <v>93</v>
      </c>
      <c r="J303" s="1" t="s">
        <v>93</v>
      </c>
      <c r="K303" s="1" t="s">
        <v>1446</v>
      </c>
      <c r="L303" s="1" t="s">
        <v>1479</v>
      </c>
      <c r="M303" s="1">
        <v>10</v>
      </c>
      <c r="N303" s="1" t="s">
        <v>1446</v>
      </c>
      <c r="O303" s="1" t="s">
        <v>1479</v>
      </c>
      <c r="P303" s="1">
        <v>10</v>
      </c>
      <c r="Q303" s="1" t="s">
        <v>1446</v>
      </c>
      <c r="R303" s="1" t="s">
        <v>1479</v>
      </c>
      <c r="S303" s="1">
        <v>10</v>
      </c>
      <c r="T303" s="1" t="s">
        <v>1446</v>
      </c>
      <c r="U303" s="1" t="s">
        <v>1479</v>
      </c>
      <c r="V303" s="1">
        <v>10</v>
      </c>
      <c r="W303" s="1" t="s">
        <v>93</v>
      </c>
      <c r="X303" s="1" t="s">
        <v>93</v>
      </c>
      <c r="Y303" s="1" t="s">
        <v>93</v>
      </c>
      <c r="Z303" s="1" t="s">
        <v>93</v>
      </c>
      <c r="AA303" s="1" t="s">
        <v>93</v>
      </c>
      <c r="AB303" s="1" t="s">
        <v>93</v>
      </c>
      <c r="AC303" s="1" t="s">
        <v>3787</v>
      </c>
    </row>
    <row r="304" spans="1:29" ht="38.25" x14ac:dyDescent="0.2">
      <c r="A304" s="1">
        <v>516</v>
      </c>
      <c r="B304" s="1" t="s">
        <v>1707</v>
      </c>
      <c r="C304" s="1">
        <v>258668</v>
      </c>
      <c r="D304" s="1" t="s">
        <v>1637</v>
      </c>
      <c r="E304" s="1" t="s">
        <v>1440</v>
      </c>
      <c r="F304" s="1" t="s">
        <v>715</v>
      </c>
      <c r="G304" s="1">
        <v>40</v>
      </c>
      <c r="H304" s="1" t="s">
        <v>1446</v>
      </c>
      <c r="I304" s="1" t="s">
        <v>1479</v>
      </c>
      <c r="J304" s="1">
        <v>10</v>
      </c>
      <c r="K304" s="1" t="s">
        <v>1446</v>
      </c>
      <c r="L304" s="1" t="s">
        <v>1479</v>
      </c>
      <c r="M304" s="1">
        <v>10</v>
      </c>
      <c r="N304" s="1" t="s">
        <v>1446</v>
      </c>
      <c r="O304" s="1" t="s">
        <v>1479</v>
      </c>
      <c r="P304" s="1">
        <v>10</v>
      </c>
      <c r="Q304" s="1" t="s">
        <v>1446</v>
      </c>
      <c r="R304" s="1" t="s">
        <v>1479</v>
      </c>
      <c r="S304" s="1">
        <v>10</v>
      </c>
      <c r="T304" s="1" t="s">
        <v>93</v>
      </c>
      <c r="U304" s="1" t="s">
        <v>93</v>
      </c>
      <c r="V304" s="1" t="s">
        <v>93</v>
      </c>
      <c r="W304" s="1" t="s">
        <v>93</v>
      </c>
      <c r="X304" s="1" t="s">
        <v>93</v>
      </c>
      <c r="Y304" s="1" t="s">
        <v>93</v>
      </c>
      <c r="Z304" s="1" t="s">
        <v>93</v>
      </c>
      <c r="AA304" s="1" t="s">
        <v>93</v>
      </c>
      <c r="AB304" s="1" t="s">
        <v>93</v>
      </c>
      <c r="AC304" s="1" t="s">
        <v>3787</v>
      </c>
    </row>
    <row r="305" spans="1:29" ht="51" x14ac:dyDescent="0.2">
      <c r="A305" s="1">
        <v>516</v>
      </c>
      <c r="B305" s="1" t="s">
        <v>1708</v>
      </c>
      <c r="C305" s="1">
        <v>239022</v>
      </c>
      <c r="D305" s="1" t="s">
        <v>1634</v>
      </c>
      <c r="E305" s="1" t="s">
        <v>1456</v>
      </c>
      <c r="F305" s="1" t="s">
        <v>3787</v>
      </c>
      <c r="G305" s="1">
        <v>40</v>
      </c>
      <c r="H305" s="1" t="s">
        <v>93</v>
      </c>
      <c r="I305" s="1" t="s">
        <v>93</v>
      </c>
      <c r="J305" s="1" t="s">
        <v>93</v>
      </c>
      <c r="K305" s="1" t="s">
        <v>1471</v>
      </c>
      <c r="L305" s="1" t="s">
        <v>1451</v>
      </c>
      <c r="M305" s="1">
        <v>10</v>
      </c>
      <c r="N305" s="1" t="s">
        <v>1471</v>
      </c>
      <c r="O305" s="1" t="s">
        <v>1451</v>
      </c>
      <c r="P305" s="1">
        <v>10</v>
      </c>
      <c r="Q305" s="1" t="s">
        <v>1471</v>
      </c>
      <c r="R305" s="1" t="s">
        <v>1451</v>
      </c>
      <c r="S305" s="1">
        <v>10</v>
      </c>
      <c r="T305" s="1" t="s">
        <v>1471</v>
      </c>
      <c r="U305" s="1" t="s">
        <v>1451</v>
      </c>
      <c r="V305" s="1">
        <v>10</v>
      </c>
      <c r="W305" s="1" t="s">
        <v>93</v>
      </c>
      <c r="X305" s="1" t="s">
        <v>93</v>
      </c>
      <c r="Y305" s="1" t="s">
        <v>93</v>
      </c>
      <c r="Z305" s="1" t="s">
        <v>93</v>
      </c>
      <c r="AA305" s="1" t="s">
        <v>93</v>
      </c>
      <c r="AB305" s="1" t="s">
        <v>93</v>
      </c>
      <c r="AC305" s="1" t="s">
        <v>3787</v>
      </c>
    </row>
    <row r="306" spans="1:29" ht="25.5" x14ac:dyDescent="0.2">
      <c r="A306" s="1">
        <v>516</v>
      </c>
      <c r="B306" s="1" t="s">
        <v>1709</v>
      </c>
      <c r="C306" s="1">
        <v>258980</v>
      </c>
      <c r="D306" s="1" t="s">
        <v>1628</v>
      </c>
      <c r="E306" s="1" t="s">
        <v>1440</v>
      </c>
      <c r="F306" s="1" t="s">
        <v>516</v>
      </c>
      <c r="G306" s="1">
        <v>40</v>
      </c>
      <c r="H306" s="1" t="s">
        <v>1460</v>
      </c>
      <c r="I306" s="1" t="s">
        <v>1479</v>
      </c>
      <c r="J306" s="1">
        <v>8</v>
      </c>
      <c r="K306" s="1" t="s">
        <v>1460</v>
      </c>
      <c r="L306" s="1" t="s">
        <v>1479</v>
      </c>
      <c r="M306" s="1">
        <v>8</v>
      </c>
      <c r="N306" s="1" t="s">
        <v>1460</v>
      </c>
      <c r="O306" s="1" t="s">
        <v>1479</v>
      </c>
      <c r="P306" s="1">
        <v>8</v>
      </c>
      <c r="Q306" s="1" t="s">
        <v>1460</v>
      </c>
      <c r="R306" s="1" t="s">
        <v>1479</v>
      </c>
      <c r="S306" s="1">
        <v>8</v>
      </c>
      <c r="T306" s="1" t="s">
        <v>1460</v>
      </c>
      <c r="U306" s="1" t="s">
        <v>1479</v>
      </c>
      <c r="V306" s="1">
        <v>8</v>
      </c>
      <c r="W306" s="1" t="s">
        <v>93</v>
      </c>
      <c r="X306" s="1" t="s">
        <v>93</v>
      </c>
      <c r="Y306" s="1" t="s">
        <v>93</v>
      </c>
      <c r="Z306" s="1" t="s">
        <v>93</v>
      </c>
      <c r="AA306" s="1" t="s">
        <v>93</v>
      </c>
      <c r="AB306" s="1" t="s">
        <v>93</v>
      </c>
      <c r="AC306" s="1" t="s">
        <v>3787</v>
      </c>
    </row>
    <row r="307" spans="1:29" ht="25.5" x14ac:dyDescent="0.2">
      <c r="A307" s="1">
        <v>516</v>
      </c>
      <c r="B307" s="1" t="s">
        <v>1710</v>
      </c>
      <c r="C307" s="1">
        <v>259761</v>
      </c>
      <c r="D307" s="1" t="s">
        <v>1665</v>
      </c>
      <c r="E307" s="1" t="s">
        <v>1456</v>
      </c>
      <c r="F307" s="1" t="s">
        <v>3787</v>
      </c>
      <c r="G307" s="1">
        <v>40</v>
      </c>
      <c r="H307" s="1" t="s">
        <v>93</v>
      </c>
      <c r="I307" s="1" t="s">
        <v>93</v>
      </c>
      <c r="J307" s="1" t="s">
        <v>93</v>
      </c>
      <c r="K307" s="1" t="s">
        <v>1446</v>
      </c>
      <c r="L307" s="1" t="s">
        <v>1479</v>
      </c>
      <c r="M307" s="1">
        <v>10</v>
      </c>
      <c r="N307" s="1" t="s">
        <v>1446</v>
      </c>
      <c r="O307" s="1" t="s">
        <v>1479</v>
      </c>
      <c r="P307" s="1">
        <v>10</v>
      </c>
      <c r="Q307" s="1" t="s">
        <v>1446</v>
      </c>
      <c r="R307" s="1" t="s">
        <v>1479</v>
      </c>
      <c r="S307" s="1">
        <v>10</v>
      </c>
      <c r="T307" s="1" t="s">
        <v>1446</v>
      </c>
      <c r="U307" s="1" t="s">
        <v>1479</v>
      </c>
      <c r="V307" s="1">
        <v>10</v>
      </c>
      <c r="W307" s="1" t="s">
        <v>93</v>
      </c>
      <c r="X307" s="1" t="s">
        <v>93</v>
      </c>
      <c r="Y307" s="1" t="s">
        <v>93</v>
      </c>
      <c r="Z307" s="1" t="s">
        <v>93</v>
      </c>
      <c r="AA307" s="1" t="s">
        <v>93</v>
      </c>
      <c r="AB307" s="1" t="s">
        <v>93</v>
      </c>
      <c r="AC307" s="1" t="s">
        <v>3787</v>
      </c>
    </row>
    <row r="308" spans="1:29" ht="25.5" x14ac:dyDescent="0.2">
      <c r="A308" s="1">
        <v>516</v>
      </c>
      <c r="B308" s="1" t="s">
        <v>1711</v>
      </c>
      <c r="C308" s="1">
        <v>254738</v>
      </c>
      <c r="D308" s="1" t="s">
        <v>1665</v>
      </c>
      <c r="E308" s="1" t="s">
        <v>1456</v>
      </c>
      <c r="F308" s="1" t="s">
        <v>3787</v>
      </c>
      <c r="G308" s="1">
        <v>32</v>
      </c>
      <c r="H308" s="1" t="s">
        <v>93</v>
      </c>
      <c r="I308" s="1" t="s">
        <v>93</v>
      </c>
      <c r="J308" s="1" t="s">
        <v>93</v>
      </c>
      <c r="K308" s="1" t="s">
        <v>1443</v>
      </c>
      <c r="L308" s="1" t="s">
        <v>1447</v>
      </c>
      <c r="M308" s="1">
        <v>8</v>
      </c>
      <c r="N308" s="1" t="s">
        <v>1443</v>
      </c>
      <c r="O308" s="1" t="s">
        <v>1447</v>
      </c>
      <c r="P308" s="1">
        <v>8</v>
      </c>
      <c r="Q308" s="1" t="s">
        <v>1443</v>
      </c>
      <c r="R308" s="1" t="s">
        <v>1447</v>
      </c>
      <c r="S308" s="1">
        <v>8</v>
      </c>
      <c r="T308" s="1" t="s">
        <v>1443</v>
      </c>
      <c r="U308" s="1" t="s">
        <v>1447</v>
      </c>
      <c r="V308" s="1">
        <v>8</v>
      </c>
      <c r="W308" s="1" t="s">
        <v>93</v>
      </c>
      <c r="X308" s="1" t="s">
        <v>93</v>
      </c>
      <c r="Y308" s="1" t="s">
        <v>93</v>
      </c>
      <c r="Z308" s="1" t="s">
        <v>93</v>
      </c>
      <c r="AA308" s="1" t="s">
        <v>93</v>
      </c>
      <c r="AB308" s="1" t="s">
        <v>93</v>
      </c>
      <c r="AC308" s="1" t="s">
        <v>3787</v>
      </c>
    </row>
    <row r="309" spans="1:29" ht="25.5" x14ac:dyDescent="0.2">
      <c r="A309" s="1">
        <v>516</v>
      </c>
      <c r="B309" s="1" t="s">
        <v>1712</v>
      </c>
      <c r="C309" s="1">
        <v>259235</v>
      </c>
      <c r="D309" s="1" t="s">
        <v>1634</v>
      </c>
      <c r="E309" s="1" t="s">
        <v>1456</v>
      </c>
      <c r="F309" s="1" t="s">
        <v>3787</v>
      </c>
      <c r="G309" s="1">
        <v>40</v>
      </c>
      <c r="H309" s="1" t="s">
        <v>1443</v>
      </c>
      <c r="I309" s="1" t="s">
        <v>1447</v>
      </c>
      <c r="J309" s="1">
        <v>8</v>
      </c>
      <c r="K309" s="1" t="s">
        <v>1443</v>
      </c>
      <c r="L309" s="1" t="s">
        <v>1447</v>
      </c>
      <c r="M309" s="1">
        <v>8</v>
      </c>
      <c r="N309" s="1" t="s">
        <v>1443</v>
      </c>
      <c r="O309" s="1" t="s">
        <v>1447</v>
      </c>
      <c r="P309" s="1">
        <v>8</v>
      </c>
      <c r="Q309" s="1" t="s">
        <v>1443</v>
      </c>
      <c r="R309" s="1" t="s">
        <v>3316</v>
      </c>
      <c r="S309" s="1">
        <v>6.25</v>
      </c>
      <c r="T309" s="1" t="s">
        <v>1461</v>
      </c>
      <c r="U309" s="1" t="s">
        <v>2781</v>
      </c>
      <c r="V309" s="1">
        <v>9.75</v>
      </c>
      <c r="W309" s="1" t="s">
        <v>93</v>
      </c>
      <c r="X309" s="1" t="s">
        <v>93</v>
      </c>
      <c r="Y309" s="1" t="s">
        <v>93</v>
      </c>
      <c r="Z309" s="1" t="s">
        <v>93</v>
      </c>
      <c r="AA309" s="1" t="s">
        <v>93</v>
      </c>
      <c r="AB309" s="1" t="s">
        <v>93</v>
      </c>
      <c r="AC309" s="1" t="s">
        <v>3787</v>
      </c>
    </row>
    <row r="310" spans="1:29" ht="51" x14ac:dyDescent="0.2">
      <c r="A310" s="1">
        <v>516</v>
      </c>
      <c r="B310" s="1" t="s">
        <v>1713</v>
      </c>
      <c r="C310" s="1">
        <v>207381</v>
      </c>
      <c r="D310" s="1" t="s">
        <v>1631</v>
      </c>
      <c r="E310" s="1" t="s">
        <v>1456</v>
      </c>
      <c r="F310" s="1" t="s">
        <v>3787</v>
      </c>
      <c r="G310" s="1">
        <v>40</v>
      </c>
      <c r="H310" s="1" t="s">
        <v>93</v>
      </c>
      <c r="I310" s="1" t="s">
        <v>93</v>
      </c>
      <c r="J310" s="1" t="s">
        <v>93</v>
      </c>
      <c r="K310" s="1" t="s">
        <v>1471</v>
      </c>
      <c r="L310" s="1" t="s">
        <v>1451</v>
      </c>
      <c r="M310" s="1">
        <v>10</v>
      </c>
      <c r="N310" s="1" t="s">
        <v>1471</v>
      </c>
      <c r="O310" s="1" t="s">
        <v>1451</v>
      </c>
      <c r="P310" s="1">
        <v>10</v>
      </c>
      <c r="Q310" s="1" t="s">
        <v>1471</v>
      </c>
      <c r="R310" s="1" t="s">
        <v>1451</v>
      </c>
      <c r="S310" s="1">
        <v>10</v>
      </c>
      <c r="T310" s="1" t="s">
        <v>1471</v>
      </c>
      <c r="U310" s="1" t="s">
        <v>1451</v>
      </c>
      <c r="V310" s="1">
        <v>10</v>
      </c>
      <c r="W310" s="1" t="s">
        <v>93</v>
      </c>
      <c r="X310" s="1" t="s">
        <v>93</v>
      </c>
      <c r="Y310" s="1" t="s">
        <v>93</v>
      </c>
      <c r="Z310" s="1" t="s">
        <v>93</v>
      </c>
      <c r="AA310" s="1" t="s">
        <v>93</v>
      </c>
      <c r="AB310" s="1" t="s">
        <v>93</v>
      </c>
      <c r="AC310" s="1" t="s">
        <v>3787</v>
      </c>
    </row>
    <row r="311" spans="1:29" ht="25.5" x14ac:dyDescent="0.2">
      <c r="A311" s="1">
        <v>516</v>
      </c>
      <c r="B311" s="1" t="s">
        <v>1714</v>
      </c>
      <c r="C311" s="1">
        <v>142047</v>
      </c>
      <c r="D311" s="1" t="s">
        <v>1032</v>
      </c>
      <c r="E311" s="1" t="s">
        <v>1440</v>
      </c>
      <c r="F311" s="1" t="s">
        <v>2767</v>
      </c>
      <c r="G311" s="1">
        <v>40</v>
      </c>
      <c r="H311" s="1" t="s">
        <v>1461</v>
      </c>
      <c r="I311" s="1" t="s">
        <v>1509</v>
      </c>
      <c r="J311" s="1">
        <v>8</v>
      </c>
      <c r="K311" s="1" t="s">
        <v>1461</v>
      </c>
      <c r="L311" s="1" t="s">
        <v>1509</v>
      </c>
      <c r="M311" s="1">
        <v>8</v>
      </c>
      <c r="N311" s="1" t="s">
        <v>1461</v>
      </c>
      <c r="O311" s="1" t="s">
        <v>1509</v>
      </c>
      <c r="P311" s="1">
        <v>8</v>
      </c>
      <c r="Q311" s="1" t="s">
        <v>1461</v>
      </c>
      <c r="R311" s="1" t="s">
        <v>1509</v>
      </c>
      <c r="S311" s="1">
        <v>8</v>
      </c>
      <c r="T311" s="1" t="s">
        <v>1461</v>
      </c>
      <c r="U311" s="1" t="s">
        <v>1509</v>
      </c>
      <c r="V311" s="1">
        <v>8</v>
      </c>
      <c r="W311" s="1" t="s">
        <v>93</v>
      </c>
      <c r="X311" s="1" t="s">
        <v>93</v>
      </c>
      <c r="Y311" s="1" t="s">
        <v>93</v>
      </c>
      <c r="Z311" s="1" t="s">
        <v>93</v>
      </c>
      <c r="AA311" s="1" t="s">
        <v>93</v>
      </c>
      <c r="AB311" s="1" t="s">
        <v>93</v>
      </c>
      <c r="AC311" s="1" t="s">
        <v>3787</v>
      </c>
    </row>
    <row r="312" spans="1:29" ht="25.5" x14ac:dyDescent="0.2">
      <c r="A312" s="1">
        <v>516</v>
      </c>
      <c r="B312" s="1" t="s">
        <v>3432</v>
      </c>
      <c r="C312" s="1">
        <v>263145</v>
      </c>
      <c r="D312" s="1" t="s">
        <v>1629</v>
      </c>
      <c r="E312" s="1" t="s">
        <v>1440</v>
      </c>
      <c r="F312" s="1" t="s">
        <v>3558</v>
      </c>
      <c r="G312" s="1">
        <v>40</v>
      </c>
      <c r="H312" s="1" t="s">
        <v>1610</v>
      </c>
      <c r="I312" s="1" t="s">
        <v>1451</v>
      </c>
      <c r="J312" s="1">
        <v>8</v>
      </c>
      <c r="K312" s="1" t="s">
        <v>1610</v>
      </c>
      <c r="L312" s="1" t="s">
        <v>1451</v>
      </c>
      <c r="M312" s="1">
        <v>8</v>
      </c>
      <c r="N312" s="1" t="s">
        <v>1610</v>
      </c>
      <c r="O312" s="1" t="s">
        <v>1451</v>
      </c>
      <c r="P312" s="1">
        <v>8</v>
      </c>
      <c r="Q312" s="1" t="s">
        <v>1610</v>
      </c>
      <c r="R312" s="1" t="s">
        <v>1451</v>
      </c>
      <c r="S312" s="1">
        <v>8</v>
      </c>
      <c r="T312" s="1" t="s">
        <v>1610</v>
      </c>
      <c r="U312" s="1" t="s">
        <v>1451</v>
      </c>
      <c r="V312" s="1">
        <v>8</v>
      </c>
      <c r="W312" s="1" t="s">
        <v>93</v>
      </c>
      <c r="X312" s="1" t="s">
        <v>93</v>
      </c>
      <c r="Y312" s="1" t="s">
        <v>93</v>
      </c>
      <c r="Z312" s="1" t="s">
        <v>93</v>
      </c>
      <c r="AA312" s="1" t="s">
        <v>93</v>
      </c>
      <c r="AB312" s="1" t="s">
        <v>93</v>
      </c>
      <c r="AC312" s="1" t="s">
        <v>3787</v>
      </c>
    </row>
    <row r="313" spans="1:29" ht="25.5" x14ac:dyDescent="0.2">
      <c r="A313" s="1">
        <v>516</v>
      </c>
      <c r="B313" s="1" t="s">
        <v>1715</v>
      </c>
      <c r="C313" s="1">
        <v>258674</v>
      </c>
      <c r="D313" s="1" t="s">
        <v>1637</v>
      </c>
      <c r="E313" s="1" t="s">
        <v>1440</v>
      </c>
      <c r="F313" s="1" t="s">
        <v>1114</v>
      </c>
      <c r="G313" s="1">
        <v>40</v>
      </c>
      <c r="H313" s="1" t="s">
        <v>1446</v>
      </c>
      <c r="I313" s="1" t="s">
        <v>1463</v>
      </c>
      <c r="J313" s="1">
        <v>8</v>
      </c>
      <c r="K313" s="1" t="s">
        <v>1446</v>
      </c>
      <c r="L313" s="1" t="s">
        <v>1463</v>
      </c>
      <c r="M313" s="1">
        <v>8</v>
      </c>
      <c r="N313" s="1" t="s">
        <v>1446</v>
      </c>
      <c r="O313" s="1" t="s">
        <v>1463</v>
      </c>
      <c r="P313" s="1">
        <v>8</v>
      </c>
      <c r="Q313" s="1" t="s">
        <v>1446</v>
      </c>
      <c r="R313" s="1" t="s">
        <v>1463</v>
      </c>
      <c r="S313" s="1">
        <v>8</v>
      </c>
      <c r="T313" s="1" t="s">
        <v>1446</v>
      </c>
      <c r="U313" s="1" t="s">
        <v>1463</v>
      </c>
      <c r="V313" s="1">
        <v>8</v>
      </c>
      <c r="W313" s="1" t="s">
        <v>93</v>
      </c>
      <c r="X313" s="1" t="s">
        <v>93</v>
      </c>
      <c r="Y313" s="1" t="s">
        <v>93</v>
      </c>
      <c r="Z313" s="1" t="s">
        <v>93</v>
      </c>
      <c r="AA313" s="1" t="s">
        <v>93</v>
      </c>
      <c r="AB313" s="1" t="s">
        <v>93</v>
      </c>
      <c r="AC313" s="1" t="s">
        <v>3787</v>
      </c>
    </row>
    <row r="314" spans="1:29" ht="25.5" x14ac:dyDescent="0.2">
      <c r="A314" s="1">
        <v>516</v>
      </c>
      <c r="B314" s="1" t="s">
        <v>1716</v>
      </c>
      <c r="C314" s="1">
        <v>1966480</v>
      </c>
      <c r="D314" s="1" t="s">
        <v>1032</v>
      </c>
      <c r="E314" s="1" t="s">
        <v>1456</v>
      </c>
      <c r="F314" s="1" t="s">
        <v>93</v>
      </c>
      <c r="G314" s="1">
        <v>0</v>
      </c>
      <c r="H314" s="1" t="s">
        <v>93</v>
      </c>
      <c r="I314" s="1" t="s">
        <v>93</v>
      </c>
      <c r="J314" s="1" t="s">
        <v>93</v>
      </c>
      <c r="K314" s="1" t="s">
        <v>93</v>
      </c>
      <c r="L314" s="1" t="s">
        <v>93</v>
      </c>
      <c r="M314" s="1" t="s">
        <v>93</v>
      </c>
      <c r="N314" s="1" t="s">
        <v>93</v>
      </c>
      <c r="O314" s="1" t="s">
        <v>93</v>
      </c>
      <c r="P314" s="1" t="s">
        <v>93</v>
      </c>
      <c r="Q314" s="1" t="s">
        <v>93</v>
      </c>
      <c r="R314" s="1" t="s">
        <v>93</v>
      </c>
      <c r="S314" s="1" t="s">
        <v>93</v>
      </c>
      <c r="T314" s="1" t="s">
        <v>93</v>
      </c>
      <c r="U314" s="1" t="s">
        <v>93</v>
      </c>
      <c r="V314" s="1" t="s">
        <v>93</v>
      </c>
      <c r="W314" s="1" t="s">
        <v>93</v>
      </c>
      <c r="X314" s="1" t="s">
        <v>93</v>
      </c>
      <c r="Y314" s="1" t="s">
        <v>93</v>
      </c>
      <c r="Z314" s="1" t="s">
        <v>93</v>
      </c>
      <c r="AA314" s="1" t="s">
        <v>93</v>
      </c>
      <c r="AB314" s="1" t="s">
        <v>93</v>
      </c>
      <c r="AC314" s="1" t="s">
        <v>3787</v>
      </c>
    </row>
    <row r="315" spans="1:29" ht="25.5" x14ac:dyDescent="0.2">
      <c r="A315" s="1">
        <v>516</v>
      </c>
      <c r="B315" s="1" t="s">
        <v>1717</v>
      </c>
      <c r="C315" s="1">
        <v>244332</v>
      </c>
      <c r="D315" s="1" t="s">
        <v>1637</v>
      </c>
      <c r="E315" s="1" t="s">
        <v>1456</v>
      </c>
      <c r="F315" s="1" t="s">
        <v>3787</v>
      </c>
      <c r="G315" s="1">
        <v>40</v>
      </c>
      <c r="H315" s="1" t="s">
        <v>93</v>
      </c>
      <c r="I315" s="1" t="s">
        <v>93</v>
      </c>
      <c r="J315" s="1" t="s">
        <v>93</v>
      </c>
      <c r="K315" s="1" t="s">
        <v>1460</v>
      </c>
      <c r="L315" s="1" t="s">
        <v>1467</v>
      </c>
      <c r="M315" s="1">
        <v>8.5</v>
      </c>
      <c r="N315" s="1" t="s">
        <v>1443</v>
      </c>
      <c r="O315" s="1" t="s">
        <v>1451</v>
      </c>
      <c r="P315" s="1">
        <v>10.5</v>
      </c>
      <c r="Q315" s="1" t="s">
        <v>1443</v>
      </c>
      <c r="R315" s="1" t="s">
        <v>1451</v>
      </c>
      <c r="S315" s="1">
        <v>10.5</v>
      </c>
      <c r="T315" s="1" t="s">
        <v>1443</v>
      </c>
      <c r="U315" s="1" t="s">
        <v>1451</v>
      </c>
      <c r="V315" s="1">
        <v>10.5</v>
      </c>
      <c r="W315" s="1" t="s">
        <v>93</v>
      </c>
      <c r="X315" s="1" t="s">
        <v>93</v>
      </c>
      <c r="Y315" s="1" t="s">
        <v>93</v>
      </c>
      <c r="Z315" s="1" t="s">
        <v>93</v>
      </c>
      <c r="AA315" s="1" t="s">
        <v>93</v>
      </c>
      <c r="AB315" s="1" t="s">
        <v>93</v>
      </c>
      <c r="AC315" s="1" t="s">
        <v>3787</v>
      </c>
    </row>
    <row r="316" spans="1:29" ht="25.5" x14ac:dyDescent="0.2">
      <c r="A316" s="1">
        <v>516</v>
      </c>
      <c r="B316" s="1" t="s">
        <v>1718</v>
      </c>
      <c r="C316" s="1">
        <v>253544</v>
      </c>
      <c r="D316" s="1" t="s">
        <v>2965</v>
      </c>
      <c r="E316" s="1" t="s">
        <v>1440</v>
      </c>
      <c r="F316" s="1" t="s">
        <v>3228</v>
      </c>
      <c r="G316" s="1">
        <v>20</v>
      </c>
      <c r="H316" s="1" t="s">
        <v>1461</v>
      </c>
      <c r="I316" s="1" t="s">
        <v>1469</v>
      </c>
      <c r="J316" s="1">
        <v>4</v>
      </c>
      <c r="K316" s="1" t="s">
        <v>1461</v>
      </c>
      <c r="L316" s="1" t="s">
        <v>1469</v>
      </c>
      <c r="M316" s="1">
        <v>4</v>
      </c>
      <c r="N316" s="1" t="s">
        <v>1461</v>
      </c>
      <c r="O316" s="1" t="s">
        <v>1469</v>
      </c>
      <c r="P316" s="1">
        <v>4</v>
      </c>
      <c r="Q316" s="1" t="s">
        <v>1461</v>
      </c>
      <c r="R316" s="1" t="s">
        <v>1469</v>
      </c>
      <c r="S316" s="1">
        <v>4</v>
      </c>
      <c r="T316" s="1" t="s">
        <v>1461</v>
      </c>
      <c r="U316" s="1" t="s">
        <v>1469</v>
      </c>
      <c r="V316" s="1">
        <v>4</v>
      </c>
      <c r="W316" s="1" t="s">
        <v>93</v>
      </c>
      <c r="X316" s="1" t="s">
        <v>93</v>
      </c>
      <c r="Y316" s="1" t="s">
        <v>93</v>
      </c>
      <c r="Z316" s="1" t="s">
        <v>93</v>
      </c>
      <c r="AA316" s="1" t="s">
        <v>93</v>
      </c>
      <c r="AB316" s="1" t="s">
        <v>93</v>
      </c>
      <c r="AC316" s="1" t="s">
        <v>3787</v>
      </c>
    </row>
    <row r="317" spans="1:29" ht="38.25" x14ac:dyDescent="0.2">
      <c r="A317" s="1">
        <v>516</v>
      </c>
      <c r="B317" s="1" t="s">
        <v>1719</v>
      </c>
      <c r="C317" s="1">
        <v>257321</v>
      </c>
      <c r="D317" s="1" t="s">
        <v>1628</v>
      </c>
      <c r="E317" s="1" t="s">
        <v>1456</v>
      </c>
      <c r="F317" s="1" t="s">
        <v>3787</v>
      </c>
      <c r="G317" s="1">
        <v>40</v>
      </c>
      <c r="H317" s="1" t="s">
        <v>93</v>
      </c>
      <c r="I317" s="1" t="s">
        <v>93</v>
      </c>
      <c r="J317" s="1" t="s">
        <v>93</v>
      </c>
      <c r="K317" s="1" t="s">
        <v>1443</v>
      </c>
      <c r="L317" s="1" t="s">
        <v>1467</v>
      </c>
      <c r="M317" s="1">
        <v>10</v>
      </c>
      <c r="N317" s="1" t="s">
        <v>1443</v>
      </c>
      <c r="O317" s="1" t="s">
        <v>1467</v>
      </c>
      <c r="P317" s="1">
        <v>10</v>
      </c>
      <c r="Q317" s="1" t="s">
        <v>1443</v>
      </c>
      <c r="R317" s="1" t="s">
        <v>1467</v>
      </c>
      <c r="S317" s="1">
        <v>10</v>
      </c>
      <c r="T317" s="1" t="s">
        <v>1443</v>
      </c>
      <c r="U317" s="1" t="s">
        <v>1467</v>
      </c>
      <c r="V317" s="1">
        <v>10</v>
      </c>
      <c r="W317" s="1" t="s">
        <v>93</v>
      </c>
      <c r="X317" s="1" t="s">
        <v>93</v>
      </c>
      <c r="Y317" s="1" t="s">
        <v>93</v>
      </c>
      <c r="Z317" s="1" t="s">
        <v>93</v>
      </c>
      <c r="AA317" s="1" t="s">
        <v>93</v>
      </c>
      <c r="AB317" s="1" t="s">
        <v>93</v>
      </c>
      <c r="AC317" s="1" t="s">
        <v>3787</v>
      </c>
    </row>
    <row r="318" spans="1:29" ht="25.5" x14ac:dyDescent="0.2">
      <c r="A318" s="1">
        <v>516</v>
      </c>
      <c r="B318" s="1" t="s">
        <v>2971</v>
      </c>
      <c r="C318" s="1">
        <v>262823</v>
      </c>
      <c r="D318" s="1" t="s">
        <v>2965</v>
      </c>
      <c r="E318" s="1" t="s">
        <v>1440</v>
      </c>
      <c r="F318" s="1" t="s">
        <v>3558</v>
      </c>
      <c r="G318" s="1">
        <v>40</v>
      </c>
      <c r="H318" s="1" t="s">
        <v>1461</v>
      </c>
      <c r="I318" s="1" t="s">
        <v>1509</v>
      </c>
      <c r="J318" s="1">
        <v>8</v>
      </c>
      <c r="K318" s="1" t="s">
        <v>1461</v>
      </c>
      <c r="L318" s="1" t="s">
        <v>1509</v>
      </c>
      <c r="M318" s="1">
        <v>8</v>
      </c>
      <c r="N318" s="1" t="s">
        <v>1461</v>
      </c>
      <c r="O318" s="1" t="s">
        <v>1509</v>
      </c>
      <c r="P318" s="1">
        <v>8</v>
      </c>
      <c r="Q318" s="1" t="s">
        <v>1461</v>
      </c>
      <c r="R318" s="1" t="s">
        <v>1509</v>
      </c>
      <c r="S318" s="1">
        <v>8</v>
      </c>
      <c r="T318" s="1" t="s">
        <v>1461</v>
      </c>
      <c r="U318" s="1" t="s">
        <v>1509</v>
      </c>
      <c r="V318" s="1">
        <v>8</v>
      </c>
      <c r="W318" s="1" t="s">
        <v>93</v>
      </c>
      <c r="X318" s="1" t="s">
        <v>93</v>
      </c>
      <c r="Y318" s="1" t="s">
        <v>93</v>
      </c>
      <c r="Z318" s="1" t="s">
        <v>93</v>
      </c>
      <c r="AA318" s="1" t="s">
        <v>93</v>
      </c>
      <c r="AB318" s="1" t="s">
        <v>93</v>
      </c>
      <c r="AC318" s="1" t="s">
        <v>3787</v>
      </c>
    </row>
    <row r="319" spans="1:29" ht="38.25" x14ac:dyDescent="0.2">
      <c r="A319" s="1">
        <v>516</v>
      </c>
      <c r="B319" s="1" t="s">
        <v>1720</v>
      </c>
      <c r="C319" s="1">
        <v>97682</v>
      </c>
      <c r="D319" s="1" t="s">
        <v>1628</v>
      </c>
      <c r="E319" s="1" t="s">
        <v>1440</v>
      </c>
      <c r="F319" s="1" t="s">
        <v>1520</v>
      </c>
      <c r="G319" s="1">
        <v>40</v>
      </c>
      <c r="H319" s="1" t="s">
        <v>1480</v>
      </c>
      <c r="I319" s="1" t="s">
        <v>1466</v>
      </c>
      <c r="J319" s="1">
        <v>8</v>
      </c>
      <c r="K319" s="1" t="s">
        <v>1480</v>
      </c>
      <c r="L319" s="1" t="s">
        <v>1466</v>
      </c>
      <c r="M319" s="1">
        <v>8</v>
      </c>
      <c r="N319" s="1" t="s">
        <v>1480</v>
      </c>
      <c r="O319" s="1" t="s">
        <v>1466</v>
      </c>
      <c r="P319" s="1">
        <v>8</v>
      </c>
      <c r="Q319" s="1" t="s">
        <v>1480</v>
      </c>
      <c r="R319" s="1" t="s">
        <v>1466</v>
      </c>
      <c r="S319" s="1">
        <v>8</v>
      </c>
      <c r="T319" s="1" t="s">
        <v>1480</v>
      </c>
      <c r="U319" s="1" t="s">
        <v>1466</v>
      </c>
      <c r="V319" s="1">
        <v>8</v>
      </c>
      <c r="W319" s="1" t="s">
        <v>93</v>
      </c>
      <c r="X319" s="1" t="s">
        <v>93</v>
      </c>
      <c r="Y319" s="1" t="s">
        <v>93</v>
      </c>
      <c r="Z319" s="1" t="s">
        <v>93</v>
      </c>
      <c r="AA319" s="1" t="s">
        <v>93</v>
      </c>
      <c r="AB319" s="1" t="s">
        <v>93</v>
      </c>
      <c r="AC319" s="1" t="s">
        <v>3787</v>
      </c>
    </row>
    <row r="320" spans="1:29" ht="25.5" x14ac:dyDescent="0.2">
      <c r="A320" s="1">
        <v>516</v>
      </c>
      <c r="B320" s="1" t="s">
        <v>1721</v>
      </c>
      <c r="C320" s="1">
        <v>172659</v>
      </c>
      <c r="D320" s="1" t="s">
        <v>1631</v>
      </c>
      <c r="E320" s="1" t="s">
        <v>1456</v>
      </c>
      <c r="F320" s="1" t="s">
        <v>3787</v>
      </c>
      <c r="G320" s="1">
        <v>40</v>
      </c>
      <c r="H320" s="1" t="s">
        <v>93</v>
      </c>
      <c r="I320" s="1" t="s">
        <v>93</v>
      </c>
      <c r="J320" s="1" t="s">
        <v>93</v>
      </c>
      <c r="K320" s="1" t="s">
        <v>1471</v>
      </c>
      <c r="L320" s="1" t="s">
        <v>1451</v>
      </c>
      <c r="M320" s="1">
        <v>10</v>
      </c>
      <c r="N320" s="1" t="s">
        <v>1471</v>
      </c>
      <c r="O320" s="1" t="s">
        <v>1451</v>
      </c>
      <c r="P320" s="1">
        <v>10</v>
      </c>
      <c r="Q320" s="1" t="s">
        <v>1471</v>
      </c>
      <c r="R320" s="1" t="s">
        <v>1451</v>
      </c>
      <c r="S320" s="1">
        <v>10</v>
      </c>
      <c r="T320" s="1" t="s">
        <v>1461</v>
      </c>
      <c r="U320" s="1" t="s">
        <v>1466</v>
      </c>
      <c r="V320" s="1">
        <v>10</v>
      </c>
      <c r="W320" s="1" t="s">
        <v>93</v>
      </c>
      <c r="X320" s="1" t="s">
        <v>93</v>
      </c>
      <c r="Y320" s="1" t="s">
        <v>93</v>
      </c>
      <c r="Z320" s="1" t="s">
        <v>93</v>
      </c>
      <c r="AA320" s="1" t="s">
        <v>93</v>
      </c>
      <c r="AB320" s="1" t="s">
        <v>93</v>
      </c>
      <c r="AC320" s="1" t="s">
        <v>3787</v>
      </c>
    </row>
    <row r="321" spans="1:29" ht="25.5" x14ac:dyDescent="0.2">
      <c r="A321" s="1">
        <v>516</v>
      </c>
      <c r="B321" s="1" t="s">
        <v>1722</v>
      </c>
      <c r="C321" s="1">
        <v>249377</v>
      </c>
      <c r="D321" s="1" t="s">
        <v>1628</v>
      </c>
      <c r="E321" s="1" t="s">
        <v>1456</v>
      </c>
      <c r="F321" s="1" t="s">
        <v>3787</v>
      </c>
      <c r="G321" s="1">
        <v>40</v>
      </c>
      <c r="H321" s="1" t="s">
        <v>93</v>
      </c>
      <c r="I321" s="1" t="s">
        <v>93</v>
      </c>
      <c r="J321" s="1" t="s">
        <v>93</v>
      </c>
      <c r="K321" s="1" t="s">
        <v>1461</v>
      </c>
      <c r="L321" s="1" t="s">
        <v>1466</v>
      </c>
      <c r="M321" s="1">
        <v>10</v>
      </c>
      <c r="N321" s="1" t="s">
        <v>1461</v>
      </c>
      <c r="O321" s="1" t="s">
        <v>1466</v>
      </c>
      <c r="P321" s="1">
        <v>10</v>
      </c>
      <c r="Q321" s="1" t="s">
        <v>1461</v>
      </c>
      <c r="R321" s="1" t="s">
        <v>1466</v>
      </c>
      <c r="S321" s="1">
        <v>10</v>
      </c>
      <c r="T321" s="1" t="s">
        <v>1461</v>
      </c>
      <c r="U321" s="1" t="s">
        <v>1466</v>
      </c>
      <c r="V321" s="1">
        <v>10</v>
      </c>
      <c r="W321" s="1" t="s">
        <v>93</v>
      </c>
      <c r="X321" s="1" t="s">
        <v>93</v>
      </c>
      <c r="Y321" s="1" t="s">
        <v>93</v>
      </c>
      <c r="Z321" s="1" t="s">
        <v>93</v>
      </c>
      <c r="AA321" s="1" t="s">
        <v>93</v>
      </c>
      <c r="AB321" s="1" t="s">
        <v>93</v>
      </c>
      <c r="AC321" s="1" t="s">
        <v>3787</v>
      </c>
    </row>
    <row r="322" spans="1:29" ht="25.5" x14ac:dyDescent="0.2">
      <c r="A322" s="1">
        <v>516</v>
      </c>
      <c r="B322" s="1" t="s">
        <v>1723</v>
      </c>
      <c r="C322" s="1">
        <v>257318</v>
      </c>
      <c r="D322" s="1" t="s">
        <v>1631</v>
      </c>
      <c r="E322" s="1" t="s">
        <v>1440</v>
      </c>
      <c r="F322" s="1" t="s">
        <v>3094</v>
      </c>
      <c r="G322" s="1">
        <v>40</v>
      </c>
      <c r="H322" s="1" t="s">
        <v>1460</v>
      </c>
      <c r="I322" s="1" t="s">
        <v>1479</v>
      </c>
      <c r="J322" s="1">
        <v>8</v>
      </c>
      <c r="K322" s="1" t="s">
        <v>1460</v>
      </c>
      <c r="L322" s="1" t="s">
        <v>1479</v>
      </c>
      <c r="M322" s="1">
        <v>8</v>
      </c>
      <c r="N322" s="1" t="s">
        <v>1460</v>
      </c>
      <c r="O322" s="1" t="s">
        <v>1479</v>
      </c>
      <c r="P322" s="1">
        <v>8</v>
      </c>
      <c r="Q322" s="1" t="s">
        <v>1460</v>
      </c>
      <c r="R322" s="1" t="s">
        <v>1479</v>
      </c>
      <c r="S322" s="1">
        <v>8</v>
      </c>
      <c r="T322" s="1" t="s">
        <v>1460</v>
      </c>
      <c r="U322" s="1" t="s">
        <v>1479</v>
      </c>
      <c r="V322" s="1">
        <v>8</v>
      </c>
      <c r="W322" s="1" t="s">
        <v>93</v>
      </c>
      <c r="X322" s="1" t="s">
        <v>93</v>
      </c>
      <c r="Y322" s="1" t="s">
        <v>93</v>
      </c>
      <c r="Z322" s="1" t="s">
        <v>93</v>
      </c>
      <c r="AA322" s="1" t="s">
        <v>93</v>
      </c>
      <c r="AB322" s="1" t="s">
        <v>93</v>
      </c>
      <c r="AC322" s="1" t="s">
        <v>3787</v>
      </c>
    </row>
    <row r="323" spans="1:29" ht="25.5" x14ac:dyDescent="0.2">
      <c r="A323" s="1">
        <v>516</v>
      </c>
      <c r="B323" s="1" t="s">
        <v>1724</v>
      </c>
      <c r="C323" s="1">
        <v>258631</v>
      </c>
      <c r="D323" s="1" t="s">
        <v>1628</v>
      </c>
      <c r="E323" s="1" t="s">
        <v>1456</v>
      </c>
      <c r="F323" s="1" t="s">
        <v>3787</v>
      </c>
      <c r="G323" s="1">
        <v>40</v>
      </c>
      <c r="H323" s="1" t="s">
        <v>93</v>
      </c>
      <c r="I323" s="1" t="s">
        <v>93</v>
      </c>
      <c r="J323" s="1" t="s">
        <v>93</v>
      </c>
      <c r="K323" s="1" t="s">
        <v>1461</v>
      </c>
      <c r="L323" s="1" t="s">
        <v>1447</v>
      </c>
      <c r="M323" s="1">
        <v>9</v>
      </c>
      <c r="N323" s="1" t="s">
        <v>1461</v>
      </c>
      <c r="O323" s="1" t="s">
        <v>1447</v>
      </c>
      <c r="P323" s="1">
        <v>9</v>
      </c>
      <c r="Q323" s="1" t="s">
        <v>1461</v>
      </c>
      <c r="R323" s="1" t="s">
        <v>1479</v>
      </c>
      <c r="S323" s="1">
        <v>10.5</v>
      </c>
      <c r="T323" s="1" t="s">
        <v>1461</v>
      </c>
      <c r="U323" s="1" t="s">
        <v>1451</v>
      </c>
      <c r="V323" s="1">
        <v>11.5</v>
      </c>
      <c r="W323" s="1" t="s">
        <v>93</v>
      </c>
      <c r="X323" s="1" t="s">
        <v>93</v>
      </c>
      <c r="Y323" s="1" t="s">
        <v>93</v>
      </c>
      <c r="Z323" s="1" t="s">
        <v>93</v>
      </c>
      <c r="AA323" s="1" t="s">
        <v>93</v>
      </c>
      <c r="AB323" s="1" t="s">
        <v>93</v>
      </c>
      <c r="AC323" s="1" t="s">
        <v>3787</v>
      </c>
    </row>
    <row r="324" spans="1:29" ht="25.5" x14ac:dyDescent="0.2">
      <c r="A324" s="1">
        <v>516</v>
      </c>
      <c r="B324" s="1" t="s">
        <v>1725</v>
      </c>
      <c r="C324" s="1">
        <v>258141</v>
      </c>
      <c r="D324" s="1" t="s">
        <v>1665</v>
      </c>
      <c r="E324" s="1" t="s">
        <v>1456</v>
      </c>
      <c r="F324" s="1" t="s">
        <v>3787</v>
      </c>
      <c r="G324" s="1">
        <v>40</v>
      </c>
      <c r="H324" s="1" t="s">
        <v>93</v>
      </c>
      <c r="I324" s="1" t="s">
        <v>93</v>
      </c>
      <c r="J324" s="1" t="s">
        <v>93</v>
      </c>
      <c r="K324" s="1" t="s">
        <v>1471</v>
      </c>
      <c r="L324" s="1" t="s">
        <v>1451</v>
      </c>
      <c r="M324" s="1">
        <v>10</v>
      </c>
      <c r="N324" s="1" t="s">
        <v>1471</v>
      </c>
      <c r="O324" s="1" t="s">
        <v>1451</v>
      </c>
      <c r="P324" s="1">
        <v>10</v>
      </c>
      <c r="Q324" s="1" t="s">
        <v>1471</v>
      </c>
      <c r="R324" s="1" t="s">
        <v>1451</v>
      </c>
      <c r="S324" s="1">
        <v>10</v>
      </c>
      <c r="T324" s="1" t="s">
        <v>1471</v>
      </c>
      <c r="U324" s="1" t="s">
        <v>1451</v>
      </c>
      <c r="V324" s="1">
        <v>10</v>
      </c>
      <c r="W324" s="1" t="s">
        <v>93</v>
      </c>
      <c r="X324" s="1" t="s">
        <v>93</v>
      </c>
      <c r="Y324" s="1" t="s">
        <v>93</v>
      </c>
      <c r="Z324" s="1" t="s">
        <v>93</v>
      </c>
      <c r="AA324" s="1" t="s">
        <v>93</v>
      </c>
      <c r="AB324" s="1" t="s">
        <v>93</v>
      </c>
      <c r="AC324" s="1" t="s">
        <v>3787</v>
      </c>
    </row>
    <row r="325" spans="1:29" ht="25.5" x14ac:dyDescent="0.2">
      <c r="A325" s="1">
        <v>516</v>
      </c>
      <c r="B325" s="1" t="s">
        <v>1726</v>
      </c>
      <c r="C325" s="1">
        <v>1930690</v>
      </c>
      <c r="D325" s="1" t="s">
        <v>1032</v>
      </c>
      <c r="E325" s="1" t="s">
        <v>1456</v>
      </c>
      <c r="F325" s="1" t="s">
        <v>93</v>
      </c>
      <c r="G325" s="1">
        <v>0</v>
      </c>
      <c r="H325" s="1" t="s">
        <v>93</v>
      </c>
      <c r="I325" s="1" t="s">
        <v>93</v>
      </c>
      <c r="J325" s="1" t="s">
        <v>93</v>
      </c>
      <c r="K325" s="1" t="s">
        <v>93</v>
      </c>
      <c r="L325" s="1" t="s">
        <v>93</v>
      </c>
      <c r="M325" s="1" t="s">
        <v>93</v>
      </c>
      <c r="N325" s="1" t="s">
        <v>93</v>
      </c>
      <c r="O325" s="1" t="s">
        <v>93</v>
      </c>
      <c r="P325" s="1" t="s">
        <v>93</v>
      </c>
      <c r="Q325" s="1" t="s">
        <v>93</v>
      </c>
      <c r="R325" s="1" t="s">
        <v>93</v>
      </c>
      <c r="S325" s="1" t="s">
        <v>93</v>
      </c>
      <c r="T325" s="1" t="s">
        <v>93</v>
      </c>
      <c r="U325" s="1" t="s">
        <v>93</v>
      </c>
      <c r="V325" s="1" t="s">
        <v>93</v>
      </c>
      <c r="W325" s="1" t="s">
        <v>93</v>
      </c>
      <c r="X325" s="1" t="s">
        <v>93</v>
      </c>
      <c r="Y325" s="1" t="s">
        <v>93</v>
      </c>
      <c r="Z325" s="1" t="s">
        <v>93</v>
      </c>
      <c r="AA325" s="1" t="s">
        <v>93</v>
      </c>
      <c r="AB325" s="1" t="s">
        <v>93</v>
      </c>
      <c r="AC325" s="1" t="s">
        <v>3787</v>
      </c>
    </row>
    <row r="326" spans="1:29" ht="25.5" x14ac:dyDescent="0.2">
      <c r="A326" s="1">
        <v>516</v>
      </c>
      <c r="B326" s="1" t="s">
        <v>1727</v>
      </c>
      <c r="C326" s="1">
        <v>227737</v>
      </c>
      <c r="D326" s="1" t="s">
        <v>2965</v>
      </c>
      <c r="E326" s="1" t="s">
        <v>1440</v>
      </c>
      <c r="F326" s="1" t="s">
        <v>3094</v>
      </c>
      <c r="G326" s="1">
        <v>40</v>
      </c>
      <c r="H326" s="1" t="s">
        <v>1460</v>
      </c>
      <c r="I326" s="1" t="s">
        <v>1479</v>
      </c>
      <c r="J326" s="1">
        <v>8</v>
      </c>
      <c r="K326" s="1" t="s">
        <v>1460</v>
      </c>
      <c r="L326" s="1" t="s">
        <v>1479</v>
      </c>
      <c r="M326" s="1">
        <v>8</v>
      </c>
      <c r="N326" s="1" t="s">
        <v>1460</v>
      </c>
      <c r="O326" s="1" t="s">
        <v>1479</v>
      </c>
      <c r="P326" s="1">
        <v>8</v>
      </c>
      <c r="Q326" s="1" t="s">
        <v>1460</v>
      </c>
      <c r="R326" s="1" t="s">
        <v>1479</v>
      </c>
      <c r="S326" s="1">
        <v>8</v>
      </c>
      <c r="T326" s="1" t="s">
        <v>1460</v>
      </c>
      <c r="U326" s="1" t="s">
        <v>1479</v>
      </c>
      <c r="V326" s="1">
        <v>8</v>
      </c>
      <c r="W326" s="1" t="s">
        <v>93</v>
      </c>
      <c r="X326" s="1" t="s">
        <v>93</v>
      </c>
      <c r="Y326" s="1" t="s">
        <v>93</v>
      </c>
      <c r="Z326" s="1" t="s">
        <v>93</v>
      </c>
      <c r="AA326" s="1" t="s">
        <v>93</v>
      </c>
      <c r="AB326" s="1" t="s">
        <v>93</v>
      </c>
      <c r="AC326" s="1" t="s">
        <v>3787</v>
      </c>
    </row>
    <row r="327" spans="1:29" ht="25.5" x14ac:dyDescent="0.2">
      <c r="A327" s="1">
        <v>516</v>
      </c>
      <c r="B327" s="1" t="s">
        <v>3433</v>
      </c>
      <c r="C327" s="1">
        <v>263157</v>
      </c>
      <c r="D327" s="1" t="s">
        <v>1629</v>
      </c>
      <c r="E327" s="1" t="s">
        <v>1440</v>
      </c>
      <c r="F327" s="1" t="s">
        <v>3558</v>
      </c>
      <c r="G327" s="1">
        <v>40</v>
      </c>
      <c r="H327" s="1" t="s">
        <v>1610</v>
      </c>
      <c r="I327" s="1" t="s">
        <v>1451</v>
      </c>
      <c r="J327" s="1">
        <v>8</v>
      </c>
      <c r="K327" s="1" t="s">
        <v>1610</v>
      </c>
      <c r="L327" s="1" t="s">
        <v>1451</v>
      </c>
      <c r="M327" s="1">
        <v>8</v>
      </c>
      <c r="N327" s="1" t="s">
        <v>1610</v>
      </c>
      <c r="O327" s="1" t="s">
        <v>1451</v>
      </c>
      <c r="P327" s="1">
        <v>8</v>
      </c>
      <c r="Q327" s="1" t="s">
        <v>1610</v>
      </c>
      <c r="R327" s="1" t="s">
        <v>1451</v>
      </c>
      <c r="S327" s="1">
        <v>8</v>
      </c>
      <c r="T327" s="1" t="s">
        <v>1610</v>
      </c>
      <c r="U327" s="1" t="s">
        <v>1451</v>
      </c>
      <c r="V327" s="1">
        <v>8</v>
      </c>
      <c r="W327" s="1" t="s">
        <v>93</v>
      </c>
      <c r="X327" s="1" t="s">
        <v>93</v>
      </c>
      <c r="Y327" s="1" t="s">
        <v>93</v>
      </c>
      <c r="Z327" s="1" t="s">
        <v>93</v>
      </c>
      <c r="AA327" s="1" t="s">
        <v>93</v>
      </c>
      <c r="AB327" s="1" t="s">
        <v>93</v>
      </c>
      <c r="AC327" s="1" t="s">
        <v>3787</v>
      </c>
    </row>
    <row r="328" spans="1:29" ht="25.5" x14ac:dyDescent="0.2">
      <c r="A328" s="1">
        <v>516</v>
      </c>
      <c r="B328" s="1" t="s">
        <v>1728</v>
      </c>
      <c r="C328" s="1">
        <v>259219</v>
      </c>
      <c r="D328" s="1" t="s">
        <v>1637</v>
      </c>
      <c r="E328" s="1" t="s">
        <v>1440</v>
      </c>
      <c r="F328" s="1" t="s">
        <v>1140</v>
      </c>
      <c r="G328" s="1">
        <v>40</v>
      </c>
      <c r="H328" s="1" t="s">
        <v>1480</v>
      </c>
      <c r="I328" s="1" t="s">
        <v>1466</v>
      </c>
      <c r="J328" s="1">
        <v>8</v>
      </c>
      <c r="K328" s="1" t="s">
        <v>1480</v>
      </c>
      <c r="L328" s="1" t="s">
        <v>1466</v>
      </c>
      <c r="M328" s="1">
        <v>8</v>
      </c>
      <c r="N328" s="1" t="s">
        <v>1480</v>
      </c>
      <c r="O328" s="1" t="s">
        <v>1466</v>
      </c>
      <c r="P328" s="1">
        <v>8</v>
      </c>
      <c r="Q328" s="1" t="s">
        <v>1480</v>
      </c>
      <c r="R328" s="1" t="s">
        <v>1466</v>
      </c>
      <c r="S328" s="1">
        <v>8</v>
      </c>
      <c r="T328" s="1" t="s">
        <v>1480</v>
      </c>
      <c r="U328" s="1" t="s">
        <v>1466</v>
      </c>
      <c r="V328" s="1">
        <v>8</v>
      </c>
      <c r="W328" s="1" t="s">
        <v>93</v>
      </c>
      <c r="X328" s="1" t="s">
        <v>93</v>
      </c>
      <c r="Y328" s="1" t="s">
        <v>93</v>
      </c>
      <c r="Z328" s="1" t="s">
        <v>93</v>
      </c>
      <c r="AA328" s="1" t="s">
        <v>93</v>
      </c>
      <c r="AB328" s="1" t="s">
        <v>93</v>
      </c>
      <c r="AC328" s="1" t="s">
        <v>3787</v>
      </c>
    </row>
    <row r="329" spans="1:29" ht="25.5" x14ac:dyDescent="0.2">
      <c r="A329" s="1">
        <v>516</v>
      </c>
      <c r="B329" s="1" t="s">
        <v>1729</v>
      </c>
      <c r="C329" s="1">
        <v>235227</v>
      </c>
      <c r="D329" s="1" t="s">
        <v>1631</v>
      </c>
      <c r="E329" s="1" t="s">
        <v>1440</v>
      </c>
      <c r="F329" s="1" t="s">
        <v>2934</v>
      </c>
      <c r="G329" s="1">
        <v>40</v>
      </c>
      <c r="H329" s="1" t="s">
        <v>1471</v>
      </c>
      <c r="I329" s="1" t="s">
        <v>1444</v>
      </c>
      <c r="J329" s="1">
        <v>8</v>
      </c>
      <c r="K329" s="1" t="s">
        <v>1471</v>
      </c>
      <c r="L329" s="1" t="s">
        <v>1444</v>
      </c>
      <c r="M329" s="1">
        <v>8</v>
      </c>
      <c r="N329" s="1" t="s">
        <v>1471</v>
      </c>
      <c r="O329" s="1" t="s">
        <v>1444</v>
      </c>
      <c r="P329" s="1">
        <v>8</v>
      </c>
      <c r="Q329" s="1" t="s">
        <v>1471</v>
      </c>
      <c r="R329" s="1" t="s">
        <v>1444</v>
      </c>
      <c r="S329" s="1">
        <v>8</v>
      </c>
      <c r="T329" s="1" t="s">
        <v>1471</v>
      </c>
      <c r="U329" s="1" t="s">
        <v>1444</v>
      </c>
      <c r="V329" s="1">
        <v>8</v>
      </c>
      <c r="W329" s="1" t="s">
        <v>93</v>
      </c>
      <c r="X329" s="1" t="s">
        <v>93</v>
      </c>
      <c r="Y329" s="1" t="s">
        <v>93</v>
      </c>
      <c r="Z329" s="1" t="s">
        <v>93</v>
      </c>
      <c r="AA329" s="1" t="s">
        <v>93</v>
      </c>
      <c r="AB329" s="1" t="s">
        <v>93</v>
      </c>
      <c r="AC329" s="1" t="s">
        <v>3787</v>
      </c>
    </row>
    <row r="330" spans="1:29" ht="25.5" x14ac:dyDescent="0.2">
      <c r="A330" s="1">
        <v>516</v>
      </c>
      <c r="B330" s="1" t="s">
        <v>1730</v>
      </c>
      <c r="C330" s="1">
        <v>257388</v>
      </c>
      <c r="D330" s="1" t="s">
        <v>1638</v>
      </c>
      <c r="E330" s="1" t="s">
        <v>1440</v>
      </c>
      <c r="F330" s="1" t="s">
        <v>999</v>
      </c>
      <c r="G330" s="1">
        <v>40</v>
      </c>
      <c r="H330" s="1" t="s">
        <v>1443</v>
      </c>
      <c r="I330" s="1" t="s">
        <v>1467</v>
      </c>
      <c r="J330" s="1">
        <v>10</v>
      </c>
      <c r="K330" s="1" t="s">
        <v>1443</v>
      </c>
      <c r="L330" s="1" t="s">
        <v>1467</v>
      </c>
      <c r="M330" s="1">
        <v>10</v>
      </c>
      <c r="N330" s="1" t="s">
        <v>1443</v>
      </c>
      <c r="O330" s="1" t="s">
        <v>1467</v>
      </c>
      <c r="P330" s="1">
        <v>10</v>
      </c>
      <c r="Q330" s="1" t="s">
        <v>1443</v>
      </c>
      <c r="R330" s="1" t="s">
        <v>1467</v>
      </c>
      <c r="S330" s="1">
        <v>10</v>
      </c>
      <c r="T330" s="1" t="s">
        <v>93</v>
      </c>
      <c r="U330" s="1" t="s">
        <v>93</v>
      </c>
      <c r="V330" s="1" t="s">
        <v>93</v>
      </c>
      <c r="W330" s="1" t="s">
        <v>93</v>
      </c>
      <c r="X330" s="1" t="s">
        <v>93</v>
      </c>
      <c r="Y330" s="1" t="s">
        <v>93</v>
      </c>
      <c r="Z330" s="1" t="s">
        <v>93</v>
      </c>
      <c r="AA330" s="1" t="s">
        <v>93</v>
      </c>
      <c r="AB330" s="1" t="s">
        <v>93</v>
      </c>
      <c r="AC330" s="1" t="s">
        <v>3787</v>
      </c>
    </row>
    <row r="331" spans="1:29" ht="38.25" x14ac:dyDescent="0.2">
      <c r="A331" s="1">
        <v>516</v>
      </c>
      <c r="B331" s="1" t="s">
        <v>1731</v>
      </c>
      <c r="C331" s="1">
        <v>204579</v>
      </c>
      <c r="D331" s="1" t="s">
        <v>1637</v>
      </c>
      <c r="E331" s="1" t="s">
        <v>1440</v>
      </c>
      <c r="F331" s="1" t="s">
        <v>1049</v>
      </c>
      <c r="G331" s="1">
        <v>40</v>
      </c>
      <c r="H331" s="1" t="s">
        <v>1471</v>
      </c>
      <c r="I331" s="1" t="s">
        <v>1451</v>
      </c>
      <c r="J331" s="1">
        <v>10</v>
      </c>
      <c r="K331" s="1" t="s">
        <v>1471</v>
      </c>
      <c r="L331" s="1" t="s">
        <v>1451</v>
      </c>
      <c r="M331" s="1">
        <v>10</v>
      </c>
      <c r="N331" s="1" t="s">
        <v>93</v>
      </c>
      <c r="O331" s="1" t="s">
        <v>93</v>
      </c>
      <c r="P331" s="1" t="s">
        <v>93</v>
      </c>
      <c r="Q331" s="1" t="s">
        <v>1471</v>
      </c>
      <c r="R331" s="1" t="s">
        <v>1451</v>
      </c>
      <c r="S331" s="1">
        <v>10</v>
      </c>
      <c r="T331" s="1" t="s">
        <v>1471</v>
      </c>
      <c r="U331" s="1" t="s">
        <v>1451</v>
      </c>
      <c r="V331" s="1">
        <v>10</v>
      </c>
      <c r="W331" s="1" t="s">
        <v>93</v>
      </c>
      <c r="X331" s="1" t="s">
        <v>93</v>
      </c>
      <c r="Y331" s="1" t="s">
        <v>93</v>
      </c>
      <c r="Z331" s="1" t="s">
        <v>93</v>
      </c>
      <c r="AA331" s="1" t="s">
        <v>93</v>
      </c>
      <c r="AB331" s="1" t="s">
        <v>93</v>
      </c>
      <c r="AC331" s="1" t="s">
        <v>3787</v>
      </c>
    </row>
    <row r="332" spans="1:29" ht="25.5" x14ac:dyDescent="0.2">
      <c r="A332" s="1">
        <v>516</v>
      </c>
      <c r="B332" s="1" t="s">
        <v>1732</v>
      </c>
      <c r="C332" s="1">
        <v>259050</v>
      </c>
      <c r="D332" s="1" t="s">
        <v>1628</v>
      </c>
      <c r="E332" s="1" t="s">
        <v>1456</v>
      </c>
      <c r="F332" s="1" t="s">
        <v>3787</v>
      </c>
      <c r="G332" s="1">
        <v>40</v>
      </c>
      <c r="H332" s="1" t="s">
        <v>93</v>
      </c>
      <c r="I332" s="1" t="s">
        <v>93</v>
      </c>
      <c r="J332" s="1" t="s">
        <v>93</v>
      </c>
      <c r="K332" s="1" t="s">
        <v>1461</v>
      </c>
      <c r="L332" s="1" t="s">
        <v>1466</v>
      </c>
      <c r="M332" s="1">
        <v>10</v>
      </c>
      <c r="N332" s="1" t="s">
        <v>1461</v>
      </c>
      <c r="O332" s="1" t="s">
        <v>1466</v>
      </c>
      <c r="P332" s="1">
        <v>10</v>
      </c>
      <c r="Q332" s="1" t="s">
        <v>1461</v>
      </c>
      <c r="R332" s="1" t="s">
        <v>1466</v>
      </c>
      <c r="S332" s="1">
        <v>10</v>
      </c>
      <c r="T332" s="1" t="s">
        <v>1461</v>
      </c>
      <c r="U332" s="1" t="s">
        <v>1466</v>
      </c>
      <c r="V332" s="1">
        <v>10</v>
      </c>
      <c r="W332" s="1" t="s">
        <v>93</v>
      </c>
      <c r="X332" s="1" t="s">
        <v>93</v>
      </c>
      <c r="Y332" s="1" t="s">
        <v>93</v>
      </c>
      <c r="Z332" s="1" t="s">
        <v>93</v>
      </c>
      <c r="AA332" s="1" t="s">
        <v>93</v>
      </c>
      <c r="AB332" s="1" t="s">
        <v>93</v>
      </c>
      <c r="AC332" s="1" t="s">
        <v>3787</v>
      </c>
    </row>
    <row r="333" spans="1:29" ht="38.25" x14ac:dyDescent="0.2">
      <c r="A333" s="1">
        <v>516</v>
      </c>
      <c r="B333" s="1" t="s">
        <v>1733</v>
      </c>
      <c r="C333" s="1">
        <v>213634</v>
      </c>
      <c r="D333" s="1" t="s">
        <v>1637</v>
      </c>
      <c r="E333" s="1" t="s">
        <v>1440</v>
      </c>
      <c r="F333" s="1" t="s">
        <v>3159</v>
      </c>
      <c r="G333" s="1">
        <v>40</v>
      </c>
      <c r="H333" s="1" t="s">
        <v>1610</v>
      </c>
      <c r="I333" s="1" t="s">
        <v>1451</v>
      </c>
      <c r="J333" s="1">
        <v>8</v>
      </c>
      <c r="K333" s="1" t="s">
        <v>1610</v>
      </c>
      <c r="L333" s="1" t="s">
        <v>1451</v>
      </c>
      <c r="M333" s="1">
        <v>8</v>
      </c>
      <c r="N333" s="1" t="s">
        <v>1469</v>
      </c>
      <c r="O333" s="1" t="s">
        <v>1489</v>
      </c>
      <c r="P333" s="1">
        <v>8</v>
      </c>
      <c r="Q333" s="1" t="s">
        <v>1610</v>
      </c>
      <c r="R333" s="1" t="s">
        <v>1451</v>
      </c>
      <c r="S333" s="1">
        <v>8</v>
      </c>
      <c r="T333" s="1" t="s">
        <v>1610</v>
      </c>
      <c r="U333" s="1" t="s">
        <v>1451</v>
      </c>
      <c r="V333" s="1">
        <v>8</v>
      </c>
      <c r="W333" s="1" t="s">
        <v>93</v>
      </c>
      <c r="X333" s="1" t="s">
        <v>93</v>
      </c>
      <c r="Y333" s="1" t="s">
        <v>93</v>
      </c>
      <c r="Z333" s="1" t="s">
        <v>93</v>
      </c>
      <c r="AA333" s="1" t="s">
        <v>93</v>
      </c>
      <c r="AB333" s="1" t="s">
        <v>93</v>
      </c>
      <c r="AC333" s="1" t="s">
        <v>3787</v>
      </c>
    </row>
    <row r="334" spans="1:29" ht="25.5" x14ac:dyDescent="0.2">
      <c r="A334" s="1">
        <v>516</v>
      </c>
      <c r="B334" s="1" t="s">
        <v>1735</v>
      </c>
      <c r="C334" s="1">
        <v>65115</v>
      </c>
      <c r="D334" s="1" t="s">
        <v>1032</v>
      </c>
      <c r="E334" s="1" t="s">
        <v>1440</v>
      </c>
      <c r="F334" s="1" t="s">
        <v>1520</v>
      </c>
      <c r="G334" s="1">
        <v>40</v>
      </c>
      <c r="H334" s="1" t="s">
        <v>1480</v>
      </c>
      <c r="I334" s="1" t="s">
        <v>1466</v>
      </c>
      <c r="J334" s="1">
        <v>8</v>
      </c>
      <c r="K334" s="1" t="s">
        <v>1480</v>
      </c>
      <c r="L334" s="1" t="s">
        <v>1466</v>
      </c>
      <c r="M334" s="1">
        <v>8</v>
      </c>
      <c r="N334" s="1" t="s">
        <v>1480</v>
      </c>
      <c r="O334" s="1" t="s">
        <v>1466</v>
      </c>
      <c r="P334" s="1">
        <v>8</v>
      </c>
      <c r="Q334" s="1" t="s">
        <v>1480</v>
      </c>
      <c r="R334" s="1" t="s">
        <v>1466</v>
      </c>
      <c r="S334" s="1">
        <v>8</v>
      </c>
      <c r="T334" s="1" t="s">
        <v>1480</v>
      </c>
      <c r="U334" s="1" t="s">
        <v>1466</v>
      </c>
      <c r="V334" s="1">
        <v>8</v>
      </c>
      <c r="W334" s="1" t="s">
        <v>93</v>
      </c>
      <c r="X334" s="1" t="s">
        <v>93</v>
      </c>
      <c r="Y334" s="1" t="s">
        <v>93</v>
      </c>
      <c r="Z334" s="1" t="s">
        <v>93</v>
      </c>
      <c r="AA334" s="1" t="s">
        <v>93</v>
      </c>
      <c r="AB334" s="1" t="s">
        <v>93</v>
      </c>
      <c r="AC334" s="1" t="s">
        <v>3787</v>
      </c>
    </row>
    <row r="335" spans="1:29" ht="25.5" x14ac:dyDescent="0.2">
      <c r="A335" s="1">
        <v>516</v>
      </c>
      <c r="B335" s="1" t="s">
        <v>1736</v>
      </c>
      <c r="C335" s="1">
        <v>247243</v>
      </c>
      <c r="D335" s="1" t="s">
        <v>1628</v>
      </c>
      <c r="E335" s="1" t="s">
        <v>1440</v>
      </c>
      <c r="F335" s="1" t="s">
        <v>3787</v>
      </c>
      <c r="G335" s="1">
        <v>40</v>
      </c>
      <c r="H335" s="1" t="s">
        <v>93</v>
      </c>
      <c r="I335" s="1" t="s">
        <v>93</v>
      </c>
      <c r="J335" s="1" t="s">
        <v>93</v>
      </c>
      <c r="K335" s="1" t="s">
        <v>1446</v>
      </c>
      <c r="L335" s="1" t="s">
        <v>1467</v>
      </c>
      <c r="M335" s="1">
        <v>10.5</v>
      </c>
      <c r="N335" s="1" t="s">
        <v>1443</v>
      </c>
      <c r="O335" s="1" t="s">
        <v>1467</v>
      </c>
      <c r="P335" s="1">
        <v>10</v>
      </c>
      <c r="Q335" s="1" t="s">
        <v>1446</v>
      </c>
      <c r="R335" s="1" t="s">
        <v>1479</v>
      </c>
      <c r="S335" s="1">
        <v>10</v>
      </c>
      <c r="T335" s="1" t="s">
        <v>1443</v>
      </c>
      <c r="U335" s="1" t="s">
        <v>1479</v>
      </c>
      <c r="V335" s="1">
        <v>9.5</v>
      </c>
      <c r="W335" s="1" t="s">
        <v>93</v>
      </c>
      <c r="X335" s="1" t="s">
        <v>93</v>
      </c>
      <c r="Y335" s="1" t="s">
        <v>93</v>
      </c>
      <c r="Z335" s="1" t="s">
        <v>93</v>
      </c>
      <c r="AA335" s="1" t="s">
        <v>93</v>
      </c>
      <c r="AB335" s="1" t="s">
        <v>93</v>
      </c>
      <c r="AC335" s="1" t="s">
        <v>3787</v>
      </c>
    </row>
    <row r="336" spans="1:29" ht="25.5" x14ac:dyDescent="0.2">
      <c r="A336" s="1">
        <v>516</v>
      </c>
      <c r="B336" s="1" t="s">
        <v>3434</v>
      </c>
      <c r="C336" s="1">
        <v>263137</v>
      </c>
      <c r="D336" s="1" t="s">
        <v>1629</v>
      </c>
      <c r="E336" s="1" t="s">
        <v>1440</v>
      </c>
      <c r="F336" s="1" t="s">
        <v>3558</v>
      </c>
      <c r="G336" s="1">
        <v>40</v>
      </c>
      <c r="H336" s="1" t="s">
        <v>1610</v>
      </c>
      <c r="I336" s="1" t="s">
        <v>1451</v>
      </c>
      <c r="J336" s="1">
        <v>8</v>
      </c>
      <c r="K336" s="1" t="s">
        <v>1610</v>
      </c>
      <c r="L336" s="1" t="s">
        <v>1451</v>
      </c>
      <c r="M336" s="1">
        <v>8</v>
      </c>
      <c r="N336" s="1" t="s">
        <v>1610</v>
      </c>
      <c r="O336" s="1" t="s">
        <v>1451</v>
      </c>
      <c r="P336" s="1">
        <v>8</v>
      </c>
      <c r="Q336" s="1" t="s">
        <v>1610</v>
      </c>
      <c r="R336" s="1" t="s">
        <v>1451</v>
      </c>
      <c r="S336" s="1">
        <v>8</v>
      </c>
      <c r="T336" s="1" t="s">
        <v>1610</v>
      </c>
      <c r="U336" s="1" t="s">
        <v>1451</v>
      </c>
      <c r="V336" s="1">
        <v>8</v>
      </c>
      <c r="W336" s="1" t="s">
        <v>93</v>
      </c>
      <c r="X336" s="1" t="s">
        <v>93</v>
      </c>
      <c r="Y336" s="1" t="s">
        <v>93</v>
      </c>
      <c r="Z336" s="1" t="s">
        <v>93</v>
      </c>
      <c r="AA336" s="1" t="s">
        <v>93</v>
      </c>
      <c r="AB336" s="1" t="s">
        <v>93</v>
      </c>
      <c r="AC336" s="1" t="s">
        <v>3787</v>
      </c>
    </row>
    <row r="337" spans="1:29" ht="25.5" x14ac:dyDescent="0.2">
      <c r="A337" s="1">
        <v>516</v>
      </c>
      <c r="B337" s="1" t="s">
        <v>1738</v>
      </c>
      <c r="C337" s="1">
        <v>255006</v>
      </c>
      <c r="D337" s="1" t="s">
        <v>1638</v>
      </c>
      <c r="E337" s="1" t="s">
        <v>1440</v>
      </c>
      <c r="F337" s="1" t="s">
        <v>3410</v>
      </c>
      <c r="G337" s="1">
        <v>40</v>
      </c>
      <c r="H337" s="1" t="s">
        <v>1461</v>
      </c>
      <c r="I337" s="1" t="s">
        <v>1466</v>
      </c>
      <c r="J337" s="1">
        <v>10</v>
      </c>
      <c r="K337" s="1" t="s">
        <v>93</v>
      </c>
      <c r="L337" s="1" t="s">
        <v>93</v>
      </c>
      <c r="M337" s="1" t="s">
        <v>93</v>
      </c>
      <c r="N337" s="1" t="s">
        <v>1461</v>
      </c>
      <c r="O337" s="1" t="s">
        <v>1466</v>
      </c>
      <c r="P337" s="1">
        <v>10</v>
      </c>
      <c r="Q337" s="1" t="s">
        <v>1461</v>
      </c>
      <c r="R337" s="1" t="s">
        <v>1466</v>
      </c>
      <c r="S337" s="1">
        <v>10</v>
      </c>
      <c r="T337" s="1" t="s">
        <v>1461</v>
      </c>
      <c r="U337" s="1" t="s">
        <v>1466</v>
      </c>
      <c r="V337" s="1">
        <v>10</v>
      </c>
      <c r="W337" s="1" t="s">
        <v>93</v>
      </c>
      <c r="X337" s="1" t="s">
        <v>93</v>
      </c>
      <c r="Y337" s="1" t="s">
        <v>93</v>
      </c>
      <c r="Z337" s="1" t="s">
        <v>93</v>
      </c>
      <c r="AA337" s="1" t="s">
        <v>93</v>
      </c>
      <c r="AB337" s="1" t="s">
        <v>93</v>
      </c>
      <c r="AC337" s="1" t="s">
        <v>3787</v>
      </c>
    </row>
    <row r="338" spans="1:29" ht="25.5" x14ac:dyDescent="0.2">
      <c r="A338" s="1">
        <v>518</v>
      </c>
      <c r="B338" s="1" t="s">
        <v>1739</v>
      </c>
      <c r="C338" s="1">
        <v>199707</v>
      </c>
      <c r="D338" s="1" t="s">
        <v>1740</v>
      </c>
      <c r="E338" s="1" t="s">
        <v>1456</v>
      </c>
      <c r="F338" s="1" t="s">
        <v>93</v>
      </c>
      <c r="G338" s="1">
        <v>0</v>
      </c>
      <c r="H338" s="1" t="s">
        <v>93</v>
      </c>
      <c r="I338" s="1" t="s">
        <v>93</v>
      </c>
      <c r="J338" s="1" t="s">
        <v>93</v>
      </c>
      <c r="K338" s="1" t="s">
        <v>93</v>
      </c>
      <c r="L338" s="1" t="s">
        <v>93</v>
      </c>
      <c r="M338" s="1" t="s">
        <v>93</v>
      </c>
      <c r="N338" s="1" t="s">
        <v>93</v>
      </c>
      <c r="O338" s="1" t="s">
        <v>93</v>
      </c>
      <c r="P338" s="1" t="s">
        <v>93</v>
      </c>
      <c r="Q338" s="1" t="s">
        <v>93</v>
      </c>
      <c r="R338" s="1" t="s">
        <v>93</v>
      </c>
      <c r="S338" s="1" t="s">
        <v>93</v>
      </c>
      <c r="T338" s="1" t="s">
        <v>93</v>
      </c>
      <c r="U338" s="1" t="s">
        <v>93</v>
      </c>
      <c r="V338" s="1" t="s">
        <v>93</v>
      </c>
      <c r="W338" s="1" t="s">
        <v>93</v>
      </c>
      <c r="X338" s="1" t="s">
        <v>93</v>
      </c>
      <c r="Y338" s="1" t="s">
        <v>93</v>
      </c>
      <c r="Z338" s="1" t="s">
        <v>93</v>
      </c>
      <c r="AA338" s="1" t="s">
        <v>93</v>
      </c>
      <c r="AB338" s="1" t="s">
        <v>93</v>
      </c>
      <c r="AC338" s="1" t="s">
        <v>3787</v>
      </c>
    </row>
    <row r="339" spans="1:29" ht="38.25" x14ac:dyDescent="0.2">
      <c r="A339" s="1">
        <v>518</v>
      </c>
      <c r="B339" s="1" t="s">
        <v>1741</v>
      </c>
      <c r="C339" s="1">
        <v>205521</v>
      </c>
      <c r="D339" s="1" t="s">
        <v>1742</v>
      </c>
      <c r="E339" s="1" t="s">
        <v>1456</v>
      </c>
      <c r="F339" s="1" t="s">
        <v>93</v>
      </c>
      <c r="G339" s="1">
        <v>0</v>
      </c>
      <c r="H339" s="1" t="s">
        <v>93</v>
      </c>
      <c r="I339" s="1" t="s">
        <v>93</v>
      </c>
      <c r="J339" s="1" t="s">
        <v>93</v>
      </c>
      <c r="K339" s="1" t="s">
        <v>93</v>
      </c>
      <c r="L339" s="1" t="s">
        <v>93</v>
      </c>
      <c r="M339" s="1" t="s">
        <v>93</v>
      </c>
      <c r="N339" s="1" t="s">
        <v>93</v>
      </c>
      <c r="O339" s="1" t="s">
        <v>93</v>
      </c>
      <c r="P339" s="1" t="s">
        <v>93</v>
      </c>
      <c r="Q339" s="1" t="s">
        <v>93</v>
      </c>
      <c r="R339" s="1" t="s">
        <v>93</v>
      </c>
      <c r="S339" s="1" t="s">
        <v>93</v>
      </c>
      <c r="T339" s="1" t="s">
        <v>93</v>
      </c>
      <c r="U339" s="1" t="s">
        <v>93</v>
      </c>
      <c r="V339" s="1" t="s">
        <v>93</v>
      </c>
      <c r="W339" s="1" t="s">
        <v>93</v>
      </c>
      <c r="X339" s="1" t="s">
        <v>93</v>
      </c>
      <c r="Y339" s="1" t="s">
        <v>93</v>
      </c>
      <c r="Z339" s="1" t="s">
        <v>93</v>
      </c>
      <c r="AA339" s="1" t="s">
        <v>93</v>
      </c>
      <c r="AB339" s="1" t="s">
        <v>93</v>
      </c>
      <c r="AC339" s="1" t="s">
        <v>3787</v>
      </c>
    </row>
    <row r="340" spans="1:29" ht="38.25" x14ac:dyDescent="0.2">
      <c r="A340" s="1">
        <v>518</v>
      </c>
      <c r="B340" s="1" t="s">
        <v>1743</v>
      </c>
      <c r="C340" s="1">
        <v>191699</v>
      </c>
      <c r="D340" s="1" t="s">
        <v>1742</v>
      </c>
      <c r="E340" s="1" t="s">
        <v>1456</v>
      </c>
      <c r="F340" s="1" t="s">
        <v>93</v>
      </c>
      <c r="G340" s="1">
        <v>0</v>
      </c>
      <c r="H340" s="1" t="s">
        <v>93</v>
      </c>
      <c r="I340" s="1" t="s">
        <v>93</v>
      </c>
      <c r="J340" s="1" t="s">
        <v>93</v>
      </c>
      <c r="K340" s="1" t="s">
        <v>93</v>
      </c>
      <c r="L340" s="1" t="s">
        <v>93</v>
      </c>
      <c r="M340" s="1" t="s">
        <v>93</v>
      </c>
      <c r="N340" s="1" t="s">
        <v>93</v>
      </c>
      <c r="O340" s="1" t="s">
        <v>93</v>
      </c>
      <c r="P340" s="1" t="s">
        <v>93</v>
      </c>
      <c r="Q340" s="1" t="s">
        <v>93</v>
      </c>
      <c r="R340" s="1" t="s">
        <v>93</v>
      </c>
      <c r="S340" s="1" t="s">
        <v>93</v>
      </c>
      <c r="T340" s="1" t="s">
        <v>93</v>
      </c>
      <c r="U340" s="1" t="s">
        <v>93</v>
      </c>
      <c r="V340" s="1" t="s">
        <v>93</v>
      </c>
      <c r="W340" s="1" t="s">
        <v>93</v>
      </c>
      <c r="X340" s="1" t="s">
        <v>93</v>
      </c>
      <c r="Y340" s="1" t="s">
        <v>93</v>
      </c>
      <c r="Z340" s="1" t="s">
        <v>93</v>
      </c>
      <c r="AA340" s="1" t="s">
        <v>93</v>
      </c>
      <c r="AB340" s="1" t="s">
        <v>93</v>
      </c>
      <c r="AC340" s="1" t="s">
        <v>3787</v>
      </c>
    </row>
    <row r="341" spans="1:29" ht="38.25" x14ac:dyDescent="0.2">
      <c r="A341" s="1">
        <v>518</v>
      </c>
      <c r="B341" s="1" t="s">
        <v>1113</v>
      </c>
      <c r="C341" s="1">
        <v>254533</v>
      </c>
      <c r="D341" s="1" t="s">
        <v>1744</v>
      </c>
      <c r="E341" s="1" t="s">
        <v>1456</v>
      </c>
      <c r="F341" s="1" t="s">
        <v>93</v>
      </c>
      <c r="G341" s="1">
        <v>0</v>
      </c>
      <c r="H341" s="1" t="s">
        <v>93</v>
      </c>
      <c r="I341" s="1" t="s">
        <v>93</v>
      </c>
      <c r="J341" s="1" t="s">
        <v>93</v>
      </c>
      <c r="K341" s="1" t="s">
        <v>93</v>
      </c>
      <c r="L341" s="1" t="s">
        <v>93</v>
      </c>
      <c r="M341" s="1" t="s">
        <v>93</v>
      </c>
      <c r="N341" s="1" t="s">
        <v>93</v>
      </c>
      <c r="O341" s="1" t="s">
        <v>93</v>
      </c>
      <c r="P341" s="1" t="s">
        <v>93</v>
      </c>
      <c r="Q341" s="1" t="s">
        <v>93</v>
      </c>
      <c r="R341" s="1" t="s">
        <v>93</v>
      </c>
      <c r="S341" s="1" t="s">
        <v>93</v>
      </c>
      <c r="T341" s="1" t="s">
        <v>93</v>
      </c>
      <c r="U341" s="1" t="s">
        <v>93</v>
      </c>
      <c r="V341" s="1" t="s">
        <v>93</v>
      </c>
      <c r="W341" s="1" t="s">
        <v>93</v>
      </c>
      <c r="X341" s="1" t="s">
        <v>93</v>
      </c>
      <c r="Y341" s="1" t="s">
        <v>93</v>
      </c>
      <c r="Z341" s="1" t="s">
        <v>93</v>
      </c>
      <c r="AA341" s="1" t="s">
        <v>93</v>
      </c>
      <c r="AB341" s="1" t="s">
        <v>93</v>
      </c>
      <c r="AC341" s="1" t="s">
        <v>3787</v>
      </c>
    </row>
    <row r="342" spans="1:29" ht="25.5" x14ac:dyDescent="0.2">
      <c r="A342" s="1">
        <v>518</v>
      </c>
      <c r="B342" s="1" t="s">
        <v>1745</v>
      </c>
      <c r="C342" s="1">
        <v>176054</v>
      </c>
      <c r="D342" s="1" t="s">
        <v>1742</v>
      </c>
      <c r="E342" s="1" t="s">
        <v>1456</v>
      </c>
      <c r="F342" s="1" t="s">
        <v>93</v>
      </c>
      <c r="G342" s="1">
        <v>0</v>
      </c>
      <c r="H342" s="1" t="s">
        <v>93</v>
      </c>
      <c r="I342" s="1" t="s">
        <v>93</v>
      </c>
      <c r="J342" s="1" t="s">
        <v>93</v>
      </c>
      <c r="K342" s="1" t="s">
        <v>93</v>
      </c>
      <c r="L342" s="1" t="s">
        <v>93</v>
      </c>
      <c r="M342" s="1" t="s">
        <v>93</v>
      </c>
      <c r="N342" s="1" t="s">
        <v>93</v>
      </c>
      <c r="O342" s="1" t="s">
        <v>93</v>
      </c>
      <c r="P342" s="1" t="s">
        <v>93</v>
      </c>
      <c r="Q342" s="1" t="s">
        <v>93</v>
      </c>
      <c r="R342" s="1" t="s">
        <v>93</v>
      </c>
      <c r="S342" s="1" t="s">
        <v>93</v>
      </c>
      <c r="T342" s="1" t="s">
        <v>93</v>
      </c>
      <c r="U342" s="1" t="s">
        <v>93</v>
      </c>
      <c r="V342" s="1" t="s">
        <v>93</v>
      </c>
      <c r="W342" s="1" t="s">
        <v>93</v>
      </c>
      <c r="X342" s="1" t="s">
        <v>93</v>
      </c>
      <c r="Y342" s="1" t="s">
        <v>93</v>
      </c>
      <c r="Z342" s="1" t="s">
        <v>93</v>
      </c>
      <c r="AA342" s="1" t="s">
        <v>93</v>
      </c>
      <c r="AB342" s="1" t="s">
        <v>93</v>
      </c>
      <c r="AC342" s="1" t="s">
        <v>3787</v>
      </c>
    </row>
    <row r="343" spans="1:29" ht="38.25" x14ac:dyDescent="0.2">
      <c r="A343" s="1">
        <v>518</v>
      </c>
      <c r="B343" s="1" t="s">
        <v>1746</v>
      </c>
      <c r="C343" s="1">
        <v>255198</v>
      </c>
      <c r="D343" s="1" t="s">
        <v>1747</v>
      </c>
      <c r="E343" s="1" t="s">
        <v>1456</v>
      </c>
      <c r="F343" s="1" t="s">
        <v>93</v>
      </c>
      <c r="G343" s="1">
        <v>0</v>
      </c>
      <c r="H343" s="1" t="s">
        <v>93</v>
      </c>
      <c r="I343" s="1" t="s">
        <v>93</v>
      </c>
      <c r="J343" s="1" t="s">
        <v>93</v>
      </c>
      <c r="K343" s="1" t="s">
        <v>93</v>
      </c>
      <c r="L343" s="1" t="s">
        <v>93</v>
      </c>
      <c r="M343" s="1" t="s">
        <v>93</v>
      </c>
      <c r="N343" s="1" t="s">
        <v>93</v>
      </c>
      <c r="O343" s="1" t="s">
        <v>93</v>
      </c>
      <c r="P343" s="1" t="s">
        <v>93</v>
      </c>
      <c r="Q343" s="1" t="s">
        <v>93</v>
      </c>
      <c r="R343" s="1" t="s">
        <v>93</v>
      </c>
      <c r="S343" s="1" t="s">
        <v>93</v>
      </c>
      <c r="T343" s="1" t="s">
        <v>93</v>
      </c>
      <c r="U343" s="1" t="s">
        <v>93</v>
      </c>
      <c r="V343" s="1" t="s">
        <v>93</v>
      </c>
      <c r="W343" s="1" t="s">
        <v>93</v>
      </c>
      <c r="X343" s="1" t="s">
        <v>93</v>
      </c>
      <c r="Y343" s="1" t="s">
        <v>93</v>
      </c>
      <c r="Z343" s="1" t="s">
        <v>93</v>
      </c>
      <c r="AA343" s="1" t="s">
        <v>93</v>
      </c>
      <c r="AB343" s="1" t="s">
        <v>93</v>
      </c>
      <c r="AC343" s="1" t="s">
        <v>3787</v>
      </c>
    </row>
    <row r="344" spans="1:29" ht="38.25" x14ac:dyDescent="0.2">
      <c r="A344" s="1">
        <v>518</v>
      </c>
      <c r="B344" s="1" t="s">
        <v>1748</v>
      </c>
      <c r="C344" s="1">
        <v>212326</v>
      </c>
      <c r="D344" s="1" t="s">
        <v>1742</v>
      </c>
      <c r="E344" s="1" t="s">
        <v>1440</v>
      </c>
      <c r="F344" s="1" t="s">
        <v>703</v>
      </c>
      <c r="G344" s="1">
        <v>40</v>
      </c>
      <c r="H344" s="1" t="s">
        <v>1480</v>
      </c>
      <c r="I344" s="1" t="s">
        <v>1737</v>
      </c>
      <c r="J344" s="1">
        <v>8</v>
      </c>
      <c r="K344" s="1" t="s">
        <v>1480</v>
      </c>
      <c r="L344" s="1" t="s">
        <v>1737</v>
      </c>
      <c r="M344" s="1">
        <v>8</v>
      </c>
      <c r="N344" s="1" t="s">
        <v>1480</v>
      </c>
      <c r="O344" s="1" t="s">
        <v>1737</v>
      </c>
      <c r="P344" s="1">
        <v>8</v>
      </c>
      <c r="Q344" s="1" t="s">
        <v>1480</v>
      </c>
      <c r="R344" s="1" t="s">
        <v>1737</v>
      </c>
      <c r="S344" s="1">
        <v>8</v>
      </c>
      <c r="T344" s="1" t="s">
        <v>1480</v>
      </c>
      <c r="U344" s="1" t="s">
        <v>1737</v>
      </c>
      <c r="V344" s="1">
        <v>8</v>
      </c>
      <c r="W344" s="1" t="s">
        <v>93</v>
      </c>
      <c r="X344" s="1" t="s">
        <v>93</v>
      </c>
      <c r="Y344" s="1" t="s">
        <v>93</v>
      </c>
      <c r="Z344" s="1" t="s">
        <v>93</v>
      </c>
      <c r="AA344" s="1" t="s">
        <v>93</v>
      </c>
      <c r="AB344" s="1" t="s">
        <v>93</v>
      </c>
      <c r="AC344" s="1" t="s">
        <v>3787</v>
      </c>
    </row>
    <row r="345" spans="1:29" ht="25.5" x14ac:dyDescent="0.2">
      <c r="A345" s="1">
        <v>518</v>
      </c>
      <c r="B345" s="1" t="s">
        <v>1749</v>
      </c>
      <c r="C345" s="1">
        <v>254598</v>
      </c>
      <c r="D345" s="1" t="s">
        <v>1744</v>
      </c>
      <c r="E345" s="1" t="s">
        <v>1456</v>
      </c>
      <c r="F345" s="1" t="s">
        <v>93</v>
      </c>
      <c r="G345" s="1">
        <v>0</v>
      </c>
      <c r="H345" s="1" t="s">
        <v>93</v>
      </c>
      <c r="I345" s="1" t="s">
        <v>93</v>
      </c>
      <c r="J345" s="1" t="s">
        <v>93</v>
      </c>
      <c r="K345" s="1" t="s">
        <v>93</v>
      </c>
      <c r="L345" s="1" t="s">
        <v>93</v>
      </c>
      <c r="M345" s="1" t="s">
        <v>93</v>
      </c>
      <c r="N345" s="1" t="s">
        <v>93</v>
      </c>
      <c r="O345" s="1" t="s">
        <v>93</v>
      </c>
      <c r="P345" s="1" t="s">
        <v>93</v>
      </c>
      <c r="Q345" s="1" t="s">
        <v>93</v>
      </c>
      <c r="R345" s="1" t="s">
        <v>93</v>
      </c>
      <c r="S345" s="1" t="s">
        <v>93</v>
      </c>
      <c r="T345" s="1" t="s">
        <v>93</v>
      </c>
      <c r="U345" s="1" t="s">
        <v>93</v>
      </c>
      <c r="V345" s="1" t="s">
        <v>93</v>
      </c>
      <c r="W345" s="1" t="s">
        <v>93</v>
      </c>
      <c r="X345" s="1" t="s">
        <v>93</v>
      </c>
      <c r="Y345" s="1" t="s">
        <v>93</v>
      </c>
      <c r="Z345" s="1" t="s">
        <v>93</v>
      </c>
      <c r="AA345" s="1" t="s">
        <v>93</v>
      </c>
      <c r="AB345" s="1" t="s">
        <v>93</v>
      </c>
      <c r="AC345" s="1" t="s">
        <v>3787</v>
      </c>
    </row>
    <row r="346" spans="1:29" ht="51" x14ac:dyDescent="0.2">
      <c r="A346" s="1">
        <v>518</v>
      </c>
      <c r="B346" s="1" t="s">
        <v>1750</v>
      </c>
      <c r="C346" s="1">
        <v>214763</v>
      </c>
      <c r="D346" s="1" t="s">
        <v>1742</v>
      </c>
      <c r="E346" s="1" t="s">
        <v>1440</v>
      </c>
      <c r="F346" s="1" t="s">
        <v>1265</v>
      </c>
      <c r="G346" s="1">
        <v>40</v>
      </c>
      <c r="H346" s="1" t="s">
        <v>1443</v>
      </c>
      <c r="I346" s="1" t="s">
        <v>1447</v>
      </c>
      <c r="J346" s="1">
        <v>8</v>
      </c>
      <c r="K346" s="1" t="s">
        <v>1443</v>
      </c>
      <c r="L346" s="1" t="s">
        <v>1447</v>
      </c>
      <c r="M346" s="1">
        <v>8</v>
      </c>
      <c r="N346" s="1" t="s">
        <v>1443</v>
      </c>
      <c r="O346" s="1" t="s">
        <v>1447</v>
      </c>
      <c r="P346" s="1">
        <v>8</v>
      </c>
      <c r="Q346" s="1" t="s">
        <v>1443</v>
      </c>
      <c r="R346" s="1" t="s">
        <v>1447</v>
      </c>
      <c r="S346" s="1">
        <v>8</v>
      </c>
      <c r="T346" s="1" t="s">
        <v>1443</v>
      </c>
      <c r="U346" s="1" t="s">
        <v>1447</v>
      </c>
      <c r="V346" s="1">
        <v>8</v>
      </c>
      <c r="W346" s="1" t="s">
        <v>93</v>
      </c>
      <c r="X346" s="1" t="s">
        <v>93</v>
      </c>
      <c r="Y346" s="1" t="s">
        <v>93</v>
      </c>
      <c r="Z346" s="1" t="s">
        <v>93</v>
      </c>
      <c r="AA346" s="1" t="s">
        <v>93</v>
      </c>
      <c r="AB346" s="1" t="s">
        <v>93</v>
      </c>
      <c r="AC346" s="1" t="s">
        <v>3787</v>
      </c>
    </row>
    <row r="347" spans="1:29" ht="25.5" x14ac:dyDescent="0.2">
      <c r="A347" s="1">
        <v>518</v>
      </c>
      <c r="B347" s="1" t="s">
        <v>1751</v>
      </c>
      <c r="C347" s="1">
        <v>203932</v>
      </c>
      <c r="D347" s="1" t="s">
        <v>1742</v>
      </c>
      <c r="E347" s="1" t="s">
        <v>1456</v>
      </c>
      <c r="F347" s="1" t="s">
        <v>93</v>
      </c>
      <c r="G347" s="1">
        <v>0</v>
      </c>
      <c r="H347" s="1" t="s">
        <v>93</v>
      </c>
      <c r="I347" s="1" t="s">
        <v>93</v>
      </c>
      <c r="J347" s="1" t="s">
        <v>93</v>
      </c>
      <c r="K347" s="1" t="s">
        <v>93</v>
      </c>
      <c r="L347" s="1" t="s">
        <v>93</v>
      </c>
      <c r="M347" s="1" t="s">
        <v>93</v>
      </c>
      <c r="N347" s="1" t="s">
        <v>93</v>
      </c>
      <c r="O347" s="1" t="s">
        <v>93</v>
      </c>
      <c r="P347" s="1" t="s">
        <v>93</v>
      </c>
      <c r="Q347" s="1" t="s">
        <v>93</v>
      </c>
      <c r="R347" s="1" t="s">
        <v>93</v>
      </c>
      <c r="S347" s="1" t="s">
        <v>93</v>
      </c>
      <c r="T347" s="1" t="s">
        <v>93</v>
      </c>
      <c r="U347" s="1" t="s">
        <v>93</v>
      </c>
      <c r="V347" s="1" t="s">
        <v>93</v>
      </c>
      <c r="W347" s="1" t="s">
        <v>93</v>
      </c>
      <c r="X347" s="1" t="s">
        <v>93</v>
      </c>
      <c r="Y347" s="1" t="s">
        <v>93</v>
      </c>
      <c r="Z347" s="1" t="s">
        <v>93</v>
      </c>
      <c r="AA347" s="1" t="s">
        <v>93</v>
      </c>
      <c r="AB347" s="1" t="s">
        <v>93</v>
      </c>
      <c r="AC347" s="1" t="s">
        <v>3787</v>
      </c>
    </row>
    <row r="348" spans="1:29" ht="38.25" x14ac:dyDescent="0.2">
      <c r="A348" s="1">
        <v>518</v>
      </c>
      <c r="B348" s="1" t="s">
        <v>1752</v>
      </c>
      <c r="C348" s="1">
        <v>254596</v>
      </c>
      <c r="D348" s="1" t="s">
        <v>1744</v>
      </c>
      <c r="E348" s="1" t="s">
        <v>1456</v>
      </c>
      <c r="F348" s="1" t="s">
        <v>93</v>
      </c>
      <c r="G348" s="1">
        <v>0</v>
      </c>
      <c r="H348" s="1" t="s">
        <v>93</v>
      </c>
      <c r="I348" s="1" t="s">
        <v>93</v>
      </c>
      <c r="J348" s="1" t="s">
        <v>93</v>
      </c>
      <c r="K348" s="1" t="s">
        <v>93</v>
      </c>
      <c r="L348" s="1" t="s">
        <v>93</v>
      </c>
      <c r="M348" s="1" t="s">
        <v>93</v>
      </c>
      <c r="N348" s="1" t="s">
        <v>93</v>
      </c>
      <c r="O348" s="1" t="s">
        <v>93</v>
      </c>
      <c r="P348" s="1" t="s">
        <v>93</v>
      </c>
      <c r="Q348" s="1" t="s">
        <v>93</v>
      </c>
      <c r="R348" s="1" t="s">
        <v>93</v>
      </c>
      <c r="S348" s="1" t="s">
        <v>93</v>
      </c>
      <c r="T348" s="1" t="s">
        <v>93</v>
      </c>
      <c r="U348" s="1" t="s">
        <v>93</v>
      </c>
      <c r="V348" s="1" t="s">
        <v>93</v>
      </c>
      <c r="W348" s="1" t="s">
        <v>93</v>
      </c>
      <c r="X348" s="1" t="s">
        <v>93</v>
      </c>
      <c r="Y348" s="1" t="s">
        <v>93</v>
      </c>
      <c r="Z348" s="1" t="s">
        <v>93</v>
      </c>
      <c r="AA348" s="1" t="s">
        <v>93</v>
      </c>
      <c r="AB348" s="1" t="s">
        <v>93</v>
      </c>
      <c r="AC348" s="1" t="s">
        <v>3787</v>
      </c>
    </row>
    <row r="349" spans="1:29" ht="25.5" x14ac:dyDescent="0.2">
      <c r="A349" s="1">
        <v>11</v>
      </c>
      <c r="B349" s="1" t="s">
        <v>3301</v>
      </c>
      <c r="C349" s="1">
        <v>261937</v>
      </c>
      <c r="D349" s="1" t="s">
        <v>1014</v>
      </c>
      <c r="E349" s="1" t="s">
        <v>1456</v>
      </c>
      <c r="F349" s="1" t="s">
        <v>3787</v>
      </c>
      <c r="G349" s="1">
        <v>40</v>
      </c>
      <c r="H349" s="1" t="s">
        <v>93</v>
      </c>
      <c r="I349" s="1" t="s">
        <v>93</v>
      </c>
      <c r="J349" s="1" t="s">
        <v>93</v>
      </c>
      <c r="K349" s="1" t="s">
        <v>1455</v>
      </c>
      <c r="L349" s="1" t="s">
        <v>1753</v>
      </c>
      <c r="M349" s="1">
        <v>8</v>
      </c>
      <c r="N349" s="1" t="s">
        <v>1455</v>
      </c>
      <c r="O349" s="1" t="s">
        <v>1753</v>
      </c>
      <c r="P349" s="1">
        <v>8</v>
      </c>
      <c r="Q349" s="1" t="s">
        <v>1517</v>
      </c>
      <c r="R349" s="1" t="s">
        <v>1753</v>
      </c>
      <c r="S349" s="1">
        <v>7.5</v>
      </c>
      <c r="T349" s="1" t="s">
        <v>1613</v>
      </c>
      <c r="U349" s="1" t="s">
        <v>1753</v>
      </c>
      <c r="V349" s="1">
        <v>8.5</v>
      </c>
      <c r="W349" s="1" t="s">
        <v>1503</v>
      </c>
      <c r="X349" s="1" t="s">
        <v>1754</v>
      </c>
      <c r="Y349" s="1">
        <v>8</v>
      </c>
      <c r="Z349" s="1" t="s">
        <v>93</v>
      </c>
      <c r="AA349" s="1" t="s">
        <v>93</v>
      </c>
      <c r="AB349" s="1" t="s">
        <v>93</v>
      </c>
      <c r="AC349" s="1" t="s">
        <v>3787</v>
      </c>
    </row>
    <row r="350" spans="1:29" ht="25.5" x14ac:dyDescent="0.2">
      <c r="A350" s="1">
        <v>11</v>
      </c>
      <c r="B350" s="1" t="s">
        <v>1053</v>
      </c>
      <c r="C350" s="1">
        <v>259117</v>
      </c>
      <c r="D350" s="1" t="s">
        <v>1054</v>
      </c>
      <c r="E350" s="1" t="s">
        <v>1456</v>
      </c>
      <c r="F350" s="1" t="s">
        <v>3787</v>
      </c>
      <c r="G350" s="1">
        <v>40</v>
      </c>
      <c r="H350" s="1" t="s">
        <v>93</v>
      </c>
      <c r="I350" s="1" t="s">
        <v>93</v>
      </c>
      <c r="J350" s="1" t="s">
        <v>93</v>
      </c>
      <c r="K350" s="1" t="s">
        <v>1446</v>
      </c>
      <c r="L350" s="1" t="s">
        <v>1479</v>
      </c>
      <c r="M350" s="1">
        <v>10</v>
      </c>
      <c r="N350" s="1" t="s">
        <v>1446</v>
      </c>
      <c r="O350" s="1" t="s">
        <v>1479</v>
      </c>
      <c r="P350" s="1">
        <v>10</v>
      </c>
      <c r="Q350" s="1" t="s">
        <v>1446</v>
      </c>
      <c r="R350" s="1" t="s">
        <v>1479</v>
      </c>
      <c r="S350" s="1">
        <v>10</v>
      </c>
      <c r="T350" s="1" t="s">
        <v>1446</v>
      </c>
      <c r="U350" s="1" t="s">
        <v>1479</v>
      </c>
      <c r="V350" s="1">
        <v>10</v>
      </c>
      <c r="W350" s="1" t="s">
        <v>93</v>
      </c>
      <c r="X350" s="1" t="s">
        <v>93</v>
      </c>
      <c r="Y350" s="1" t="s">
        <v>93</v>
      </c>
      <c r="Z350" s="1" t="s">
        <v>93</v>
      </c>
      <c r="AA350" s="1" t="s">
        <v>93</v>
      </c>
      <c r="AB350" s="1" t="s">
        <v>93</v>
      </c>
      <c r="AC350" s="1" t="s">
        <v>3787</v>
      </c>
    </row>
    <row r="351" spans="1:29" ht="25.5" x14ac:dyDescent="0.2">
      <c r="A351" s="1">
        <v>11</v>
      </c>
      <c r="B351" s="1" t="s">
        <v>1060</v>
      </c>
      <c r="C351" s="1">
        <v>225264</v>
      </c>
      <c r="D351" s="1" t="s">
        <v>1032</v>
      </c>
      <c r="E351" s="1" t="s">
        <v>1440</v>
      </c>
      <c r="F351" s="1" t="s">
        <v>3094</v>
      </c>
      <c r="G351" s="1">
        <v>40</v>
      </c>
      <c r="H351" s="1" t="s">
        <v>1503</v>
      </c>
      <c r="I351" s="1" t="s">
        <v>1754</v>
      </c>
      <c r="J351" s="1">
        <v>8</v>
      </c>
      <c r="K351" s="1" t="s">
        <v>1503</v>
      </c>
      <c r="L351" s="1" t="s">
        <v>1754</v>
      </c>
      <c r="M351" s="1">
        <v>8</v>
      </c>
      <c r="N351" s="1" t="s">
        <v>93</v>
      </c>
      <c r="O351" s="1" t="s">
        <v>93</v>
      </c>
      <c r="P351" s="1" t="s">
        <v>93</v>
      </c>
      <c r="Q351" s="1" t="s">
        <v>1503</v>
      </c>
      <c r="R351" s="1" t="s">
        <v>1754</v>
      </c>
      <c r="S351" s="1">
        <v>8</v>
      </c>
      <c r="T351" s="1" t="s">
        <v>1503</v>
      </c>
      <c r="U351" s="1" t="s">
        <v>1754</v>
      </c>
      <c r="V351" s="1">
        <v>8</v>
      </c>
      <c r="W351" s="1" t="s">
        <v>1503</v>
      </c>
      <c r="X351" s="1" t="s">
        <v>1754</v>
      </c>
      <c r="Y351" s="1">
        <v>8</v>
      </c>
      <c r="Z351" s="1" t="s">
        <v>93</v>
      </c>
      <c r="AA351" s="1" t="s">
        <v>93</v>
      </c>
      <c r="AB351" s="1" t="s">
        <v>93</v>
      </c>
      <c r="AC351" s="1" t="s">
        <v>3787</v>
      </c>
    </row>
    <row r="352" spans="1:29" ht="25.5" x14ac:dyDescent="0.2">
      <c r="A352" s="1">
        <v>11</v>
      </c>
      <c r="B352" s="1" t="s">
        <v>1070</v>
      </c>
      <c r="C352" s="1">
        <v>260296</v>
      </c>
      <c r="D352" s="1" t="s">
        <v>1122</v>
      </c>
      <c r="E352" s="1" t="s">
        <v>1456</v>
      </c>
      <c r="F352" s="1" t="s">
        <v>3787</v>
      </c>
      <c r="G352" s="1">
        <v>40</v>
      </c>
      <c r="H352" s="1" t="s">
        <v>93</v>
      </c>
      <c r="I352" s="1" t="s">
        <v>93</v>
      </c>
      <c r="J352" s="1" t="s">
        <v>93</v>
      </c>
      <c r="K352" s="1" t="s">
        <v>1461</v>
      </c>
      <c r="L352" s="1" t="s">
        <v>1466</v>
      </c>
      <c r="M352" s="1">
        <v>10</v>
      </c>
      <c r="N352" s="1" t="s">
        <v>1443</v>
      </c>
      <c r="O352" s="1" t="s">
        <v>1467</v>
      </c>
      <c r="P352" s="1">
        <v>10</v>
      </c>
      <c r="Q352" s="1" t="s">
        <v>1461</v>
      </c>
      <c r="R352" s="1" t="s">
        <v>1466</v>
      </c>
      <c r="S352" s="1">
        <v>10</v>
      </c>
      <c r="T352" s="1" t="s">
        <v>1461</v>
      </c>
      <c r="U352" s="1" t="s">
        <v>1466</v>
      </c>
      <c r="V352" s="1">
        <v>10</v>
      </c>
      <c r="W352" s="1" t="s">
        <v>93</v>
      </c>
      <c r="X352" s="1" t="s">
        <v>93</v>
      </c>
      <c r="Y352" s="1" t="s">
        <v>93</v>
      </c>
      <c r="Z352" s="1" t="s">
        <v>93</v>
      </c>
      <c r="AA352" s="1" t="s">
        <v>93</v>
      </c>
      <c r="AB352" s="1" t="s">
        <v>93</v>
      </c>
      <c r="AC352" s="1" t="s">
        <v>3787</v>
      </c>
    </row>
    <row r="353" spans="1:29" ht="25.5" x14ac:dyDescent="0.2">
      <c r="A353" s="1">
        <v>11</v>
      </c>
      <c r="B353" s="1" t="s">
        <v>1082</v>
      </c>
      <c r="C353" s="1">
        <v>27945</v>
      </c>
      <c r="D353" s="1" t="s">
        <v>1032</v>
      </c>
      <c r="E353" s="1" t="s">
        <v>1440</v>
      </c>
      <c r="F353" s="1" t="s">
        <v>728</v>
      </c>
      <c r="G353" s="1">
        <v>40</v>
      </c>
      <c r="H353" s="1" t="s">
        <v>1454</v>
      </c>
      <c r="I353" s="1" t="s">
        <v>1667</v>
      </c>
      <c r="J353" s="1">
        <v>8</v>
      </c>
      <c r="K353" s="1" t="s">
        <v>1454</v>
      </c>
      <c r="L353" s="1" t="s">
        <v>1667</v>
      </c>
      <c r="M353" s="1">
        <v>8</v>
      </c>
      <c r="N353" s="1" t="s">
        <v>1454</v>
      </c>
      <c r="O353" s="1" t="s">
        <v>1667</v>
      </c>
      <c r="P353" s="1">
        <v>8</v>
      </c>
      <c r="Q353" s="1" t="s">
        <v>1454</v>
      </c>
      <c r="R353" s="1" t="s">
        <v>1667</v>
      </c>
      <c r="S353" s="1">
        <v>8</v>
      </c>
      <c r="T353" s="1" t="s">
        <v>1454</v>
      </c>
      <c r="U353" s="1" t="s">
        <v>1667</v>
      </c>
      <c r="V353" s="1">
        <v>8</v>
      </c>
      <c r="W353" s="1" t="s">
        <v>93</v>
      </c>
      <c r="X353" s="1" t="s">
        <v>93</v>
      </c>
      <c r="Y353" s="1" t="s">
        <v>93</v>
      </c>
      <c r="Z353" s="1" t="s">
        <v>93</v>
      </c>
      <c r="AA353" s="1" t="s">
        <v>93</v>
      </c>
      <c r="AB353" s="1" t="s">
        <v>93</v>
      </c>
      <c r="AC353" s="1" t="s">
        <v>3787</v>
      </c>
    </row>
    <row r="354" spans="1:29" ht="25.5" x14ac:dyDescent="0.2">
      <c r="A354" s="1">
        <v>11</v>
      </c>
      <c r="B354" s="1" t="s">
        <v>1083</v>
      </c>
      <c r="C354" s="1">
        <v>258582</v>
      </c>
      <c r="D354" s="1" t="s">
        <v>1014</v>
      </c>
      <c r="E354" s="1" t="s">
        <v>1456</v>
      </c>
      <c r="F354" s="1" t="s">
        <v>3787</v>
      </c>
      <c r="G354" s="1">
        <v>30</v>
      </c>
      <c r="H354" s="1" t="s">
        <v>93</v>
      </c>
      <c r="I354" s="1" t="s">
        <v>93</v>
      </c>
      <c r="J354" s="1" t="s">
        <v>93</v>
      </c>
      <c r="K354" s="1" t="s">
        <v>1474</v>
      </c>
      <c r="L354" s="1" t="s">
        <v>1754</v>
      </c>
      <c r="M354" s="1">
        <v>7</v>
      </c>
      <c r="N354" s="1" t="s">
        <v>1474</v>
      </c>
      <c r="O354" s="1" t="s">
        <v>1754</v>
      </c>
      <c r="P354" s="1">
        <v>7</v>
      </c>
      <c r="Q354" s="1" t="s">
        <v>1474</v>
      </c>
      <c r="R354" s="1" t="s">
        <v>1754</v>
      </c>
      <c r="S354" s="1">
        <v>7</v>
      </c>
      <c r="T354" s="1" t="s">
        <v>1492</v>
      </c>
      <c r="U354" s="1" t="s">
        <v>4022</v>
      </c>
      <c r="V354" s="1">
        <v>6.5</v>
      </c>
      <c r="W354" s="1" t="s">
        <v>1503</v>
      </c>
      <c r="X354" s="1" t="s">
        <v>1447</v>
      </c>
      <c r="Y354" s="1">
        <v>2.5</v>
      </c>
      <c r="Z354" s="1" t="s">
        <v>93</v>
      </c>
      <c r="AA354" s="1" t="s">
        <v>93</v>
      </c>
      <c r="AB354" s="1" t="s">
        <v>93</v>
      </c>
      <c r="AC354" s="1" t="s">
        <v>3787</v>
      </c>
    </row>
    <row r="355" spans="1:29" ht="25.5" x14ac:dyDescent="0.2">
      <c r="A355" s="1">
        <v>11</v>
      </c>
      <c r="B355" s="1" t="s">
        <v>1084</v>
      </c>
      <c r="C355" s="1">
        <v>244083</v>
      </c>
      <c r="D355" s="1" t="s">
        <v>1014</v>
      </c>
      <c r="E355" s="1" t="s">
        <v>1456</v>
      </c>
      <c r="F355" s="1" t="s">
        <v>3787</v>
      </c>
      <c r="G355" s="1">
        <v>40</v>
      </c>
      <c r="H355" s="1" t="s">
        <v>93</v>
      </c>
      <c r="I355" s="1" t="s">
        <v>93</v>
      </c>
      <c r="J355" s="1" t="s">
        <v>93</v>
      </c>
      <c r="K355" s="1" t="s">
        <v>1455</v>
      </c>
      <c r="L355" s="1" t="s">
        <v>1753</v>
      </c>
      <c r="M355" s="1">
        <v>8</v>
      </c>
      <c r="N355" s="1" t="s">
        <v>1455</v>
      </c>
      <c r="O355" s="1" t="s">
        <v>1753</v>
      </c>
      <c r="P355" s="1">
        <v>8</v>
      </c>
      <c r="Q355" s="1" t="s">
        <v>1501</v>
      </c>
      <c r="R355" s="1" t="s">
        <v>1753</v>
      </c>
      <c r="S355" s="1">
        <v>10</v>
      </c>
      <c r="T355" s="1" t="s">
        <v>1501</v>
      </c>
      <c r="U355" s="1" t="s">
        <v>1753</v>
      </c>
      <c r="V355" s="1">
        <v>10</v>
      </c>
      <c r="W355" s="1" t="s">
        <v>1444</v>
      </c>
      <c r="X355" s="1" t="s">
        <v>1574</v>
      </c>
      <c r="Y355" s="1">
        <v>4</v>
      </c>
      <c r="Z355" s="1" t="s">
        <v>93</v>
      </c>
      <c r="AA355" s="1" t="s">
        <v>93</v>
      </c>
      <c r="AB355" s="1" t="s">
        <v>93</v>
      </c>
      <c r="AC355" s="1" t="s">
        <v>3787</v>
      </c>
    </row>
    <row r="356" spans="1:29" ht="25.5" x14ac:dyDescent="0.2">
      <c r="A356" s="1">
        <v>11</v>
      </c>
      <c r="B356" s="1" t="s">
        <v>2887</v>
      </c>
      <c r="C356" s="1">
        <v>262908</v>
      </c>
      <c r="D356" s="1" t="s">
        <v>1054</v>
      </c>
      <c r="E356" s="1" t="s">
        <v>1456</v>
      </c>
      <c r="F356" s="1" t="s">
        <v>3787</v>
      </c>
      <c r="G356" s="1">
        <v>40</v>
      </c>
      <c r="H356" s="1" t="s">
        <v>93</v>
      </c>
      <c r="I356" s="1" t="s">
        <v>93</v>
      </c>
      <c r="J356" s="1" t="s">
        <v>93</v>
      </c>
      <c r="K356" s="1" t="s">
        <v>1443</v>
      </c>
      <c r="L356" s="1" t="s">
        <v>1467</v>
      </c>
      <c r="M356" s="1">
        <v>10</v>
      </c>
      <c r="N356" s="1" t="s">
        <v>1443</v>
      </c>
      <c r="O356" s="1" t="s">
        <v>1466</v>
      </c>
      <c r="P356" s="1">
        <v>9</v>
      </c>
      <c r="Q356" s="1" t="s">
        <v>1443</v>
      </c>
      <c r="R356" s="1" t="s">
        <v>1467</v>
      </c>
      <c r="S356" s="1">
        <v>10</v>
      </c>
      <c r="T356" s="1" t="s">
        <v>1461</v>
      </c>
      <c r="U356" s="1" t="s">
        <v>1467</v>
      </c>
      <c r="V356" s="1">
        <v>11</v>
      </c>
      <c r="W356" s="1" t="s">
        <v>93</v>
      </c>
      <c r="X356" s="1" t="s">
        <v>93</v>
      </c>
      <c r="Y356" s="1" t="s">
        <v>93</v>
      </c>
      <c r="Z356" s="1" t="s">
        <v>93</v>
      </c>
      <c r="AA356" s="1" t="s">
        <v>93</v>
      </c>
      <c r="AB356" s="1" t="s">
        <v>93</v>
      </c>
      <c r="AC356" s="1" t="s">
        <v>3787</v>
      </c>
    </row>
    <row r="357" spans="1:29" ht="25.5" x14ac:dyDescent="0.2">
      <c r="A357" s="1">
        <v>11</v>
      </c>
      <c r="B357" s="1" t="s">
        <v>2741</v>
      </c>
      <c r="C357" s="1">
        <v>260410</v>
      </c>
      <c r="D357" s="1" t="s">
        <v>1014</v>
      </c>
      <c r="E357" s="1" t="s">
        <v>1456</v>
      </c>
      <c r="F357" s="1" t="s">
        <v>3787</v>
      </c>
      <c r="G357" s="1">
        <v>27.5</v>
      </c>
      <c r="H357" s="1" t="s">
        <v>93</v>
      </c>
      <c r="I357" s="1" t="s">
        <v>93</v>
      </c>
      <c r="J357" s="1" t="s">
        <v>93</v>
      </c>
      <c r="K357" s="1" t="s">
        <v>1474</v>
      </c>
      <c r="L357" s="1" t="s">
        <v>1754</v>
      </c>
      <c r="M357" s="1">
        <v>6.75</v>
      </c>
      <c r="N357" s="1" t="s">
        <v>3316</v>
      </c>
      <c r="O357" s="1" t="s">
        <v>1754</v>
      </c>
      <c r="P357" s="1">
        <v>7.25</v>
      </c>
      <c r="Q357" s="1" t="s">
        <v>1474</v>
      </c>
      <c r="R357" s="1" t="s">
        <v>1754</v>
      </c>
      <c r="S357" s="1">
        <v>7</v>
      </c>
      <c r="T357" s="1" t="s">
        <v>1492</v>
      </c>
      <c r="U357" s="1" t="s">
        <v>4022</v>
      </c>
      <c r="V357" s="1">
        <v>6.5</v>
      </c>
      <c r="W357" s="1" t="s">
        <v>93</v>
      </c>
      <c r="X357" s="1" t="s">
        <v>93</v>
      </c>
      <c r="Y357" s="1" t="s">
        <v>93</v>
      </c>
      <c r="Z357" s="1" t="s">
        <v>93</v>
      </c>
      <c r="AA357" s="1" t="s">
        <v>93</v>
      </c>
      <c r="AB357" s="1" t="s">
        <v>93</v>
      </c>
      <c r="AC357" s="1" t="s">
        <v>3787</v>
      </c>
    </row>
    <row r="358" spans="1:29" ht="38.25" x14ac:dyDescent="0.2">
      <c r="A358" s="1">
        <v>11</v>
      </c>
      <c r="B358" s="1" t="s">
        <v>3165</v>
      </c>
      <c r="C358" s="1">
        <v>263117</v>
      </c>
      <c r="D358" s="1" t="s">
        <v>1014</v>
      </c>
      <c r="E358" s="1" t="s">
        <v>1456</v>
      </c>
      <c r="F358" s="1" t="s">
        <v>3787</v>
      </c>
      <c r="G358" s="1">
        <v>40</v>
      </c>
      <c r="H358" s="1" t="s">
        <v>93</v>
      </c>
      <c r="I358" s="1" t="s">
        <v>93</v>
      </c>
      <c r="J358" s="1" t="s">
        <v>93</v>
      </c>
      <c r="K358" s="1" t="s">
        <v>1455</v>
      </c>
      <c r="L358" s="1" t="s">
        <v>1754</v>
      </c>
      <c r="M358" s="1">
        <v>10</v>
      </c>
      <c r="N358" s="1" t="s">
        <v>1455</v>
      </c>
      <c r="O358" s="1" t="s">
        <v>1754</v>
      </c>
      <c r="P358" s="1">
        <v>10</v>
      </c>
      <c r="Q358" s="1" t="s">
        <v>1455</v>
      </c>
      <c r="R358" s="1" t="s">
        <v>1754</v>
      </c>
      <c r="S358" s="1">
        <v>10</v>
      </c>
      <c r="T358" s="1" t="s">
        <v>1455</v>
      </c>
      <c r="U358" s="1" t="s">
        <v>1754</v>
      </c>
      <c r="V358" s="1">
        <v>10</v>
      </c>
      <c r="W358" s="1" t="s">
        <v>93</v>
      </c>
      <c r="X358" s="1" t="s">
        <v>93</v>
      </c>
      <c r="Y358" s="1" t="s">
        <v>93</v>
      </c>
      <c r="Z358" s="1" t="s">
        <v>93</v>
      </c>
      <c r="AA358" s="1" t="s">
        <v>93</v>
      </c>
      <c r="AB358" s="1" t="s">
        <v>93</v>
      </c>
      <c r="AC358" s="1" t="s">
        <v>3787</v>
      </c>
    </row>
    <row r="359" spans="1:29" ht="25.5" x14ac:dyDescent="0.2">
      <c r="A359" s="1">
        <v>11</v>
      </c>
      <c r="B359" s="1" t="s">
        <v>1102</v>
      </c>
      <c r="C359" s="1">
        <v>203156</v>
      </c>
      <c r="D359" s="1" t="s">
        <v>1032</v>
      </c>
      <c r="E359" s="1" t="s">
        <v>1440</v>
      </c>
      <c r="F359" s="1" t="s">
        <v>3787</v>
      </c>
      <c r="G359" s="1">
        <v>40</v>
      </c>
      <c r="H359" s="1" t="s">
        <v>1503</v>
      </c>
      <c r="I359" s="1" t="s">
        <v>1754</v>
      </c>
      <c r="J359" s="1">
        <v>8</v>
      </c>
      <c r="K359" s="1" t="s">
        <v>1503</v>
      </c>
      <c r="L359" s="1" t="s">
        <v>1754</v>
      </c>
      <c r="M359" s="1">
        <v>8</v>
      </c>
      <c r="N359" s="1" t="s">
        <v>1503</v>
      </c>
      <c r="O359" s="1" t="s">
        <v>1754</v>
      </c>
      <c r="P359" s="1">
        <v>8</v>
      </c>
      <c r="Q359" s="1" t="s">
        <v>1503</v>
      </c>
      <c r="R359" s="1" t="s">
        <v>1754</v>
      </c>
      <c r="S359" s="1">
        <v>8</v>
      </c>
      <c r="T359" s="1" t="s">
        <v>1503</v>
      </c>
      <c r="U359" s="1" t="s">
        <v>1754</v>
      </c>
      <c r="V359" s="1">
        <v>8</v>
      </c>
      <c r="W359" s="1" t="s">
        <v>93</v>
      </c>
      <c r="X359" s="1" t="s">
        <v>93</v>
      </c>
      <c r="Y359" s="1" t="s">
        <v>93</v>
      </c>
      <c r="Z359" s="1" t="s">
        <v>93</v>
      </c>
      <c r="AA359" s="1" t="s">
        <v>93</v>
      </c>
      <c r="AB359" s="1" t="s">
        <v>93</v>
      </c>
      <c r="AC359" s="1" t="s">
        <v>3787</v>
      </c>
    </row>
    <row r="360" spans="1:29" ht="25.5" x14ac:dyDescent="0.2">
      <c r="A360" s="1">
        <v>11</v>
      </c>
      <c r="B360" s="1" t="s">
        <v>2888</v>
      </c>
      <c r="C360" s="1">
        <v>187506</v>
      </c>
      <c r="D360" s="1" t="s">
        <v>1054</v>
      </c>
      <c r="E360" s="1" t="s">
        <v>1456</v>
      </c>
      <c r="F360" s="1" t="s">
        <v>3787</v>
      </c>
      <c r="G360" s="1">
        <v>40</v>
      </c>
      <c r="H360" s="1" t="s">
        <v>93</v>
      </c>
      <c r="I360" s="1" t="s">
        <v>93</v>
      </c>
      <c r="J360" s="1" t="s">
        <v>93</v>
      </c>
      <c r="K360" s="1" t="s">
        <v>1455</v>
      </c>
      <c r="L360" s="1" t="s">
        <v>1754</v>
      </c>
      <c r="M360" s="1">
        <v>10</v>
      </c>
      <c r="N360" s="1" t="s">
        <v>1455</v>
      </c>
      <c r="O360" s="1" t="s">
        <v>1754</v>
      </c>
      <c r="P360" s="1">
        <v>10</v>
      </c>
      <c r="Q360" s="1" t="s">
        <v>1455</v>
      </c>
      <c r="R360" s="1" t="s">
        <v>1754</v>
      </c>
      <c r="S360" s="1">
        <v>10</v>
      </c>
      <c r="T360" s="1" t="s">
        <v>1455</v>
      </c>
      <c r="U360" s="1" t="s">
        <v>1754</v>
      </c>
      <c r="V360" s="1">
        <v>10</v>
      </c>
      <c r="W360" s="1" t="s">
        <v>93</v>
      </c>
      <c r="X360" s="1" t="s">
        <v>93</v>
      </c>
      <c r="Y360" s="1" t="s">
        <v>93</v>
      </c>
      <c r="Z360" s="1" t="s">
        <v>93</v>
      </c>
      <c r="AA360" s="1" t="s">
        <v>93</v>
      </c>
      <c r="AB360" s="1" t="s">
        <v>93</v>
      </c>
      <c r="AC360" s="1" t="s">
        <v>3787</v>
      </c>
    </row>
    <row r="361" spans="1:29" ht="25.5" x14ac:dyDescent="0.2">
      <c r="A361" s="1">
        <v>11</v>
      </c>
      <c r="B361" s="1" t="s">
        <v>1121</v>
      </c>
      <c r="C361" s="1">
        <v>260380</v>
      </c>
      <c r="D361" s="1" t="s">
        <v>1014</v>
      </c>
      <c r="E361" s="1" t="s">
        <v>1456</v>
      </c>
      <c r="F361" s="1" t="s">
        <v>3787</v>
      </c>
      <c r="G361" s="1">
        <v>40</v>
      </c>
      <c r="H361" s="1" t="s">
        <v>93</v>
      </c>
      <c r="I361" s="1" t="s">
        <v>93</v>
      </c>
      <c r="J361" s="1" t="s">
        <v>93</v>
      </c>
      <c r="K361" s="1" t="s">
        <v>1455</v>
      </c>
      <c r="L361" s="1" t="s">
        <v>1463</v>
      </c>
      <c r="M361" s="1">
        <v>4</v>
      </c>
      <c r="N361" s="1" t="s">
        <v>1455</v>
      </c>
      <c r="O361" s="1" t="s">
        <v>1754</v>
      </c>
      <c r="P361" s="1">
        <v>10</v>
      </c>
      <c r="Q361" s="1" t="s">
        <v>1455</v>
      </c>
      <c r="R361" s="1" t="s">
        <v>1574</v>
      </c>
      <c r="S361" s="1">
        <v>8.5</v>
      </c>
      <c r="T361" s="1" t="s">
        <v>1455</v>
      </c>
      <c r="U361" s="1" t="s">
        <v>1754</v>
      </c>
      <c r="V361" s="1">
        <v>10</v>
      </c>
      <c r="W361" s="1" t="s">
        <v>1503</v>
      </c>
      <c r="X361" s="1" t="s">
        <v>1756</v>
      </c>
      <c r="Y361" s="1">
        <v>7.5</v>
      </c>
      <c r="Z361" s="1" t="s">
        <v>93</v>
      </c>
      <c r="AA361" s="1" t="s">
        <v>93</v>
      </c>
      <c r="AB361" s="1" t="s">
        <v>93</v>
      </c>
      <c r="AC361" s="1" t="s">
        <v>3787</v>
      </c>
    </row>
    <row r="362" spans="1:29" ht="25.5" x14ac:dyDescent="0.2">
      <c r="A362" s="1">
        <v>11</v>
      </c>
      <c r="B362" s="1" t="s">
        <v>1132</v>
      </c>
      <c r="C362" s="1">
        <v>258578</v>
      </c>
      <c r="D362" s="1" t="s">
        <v>1014</v>
      </c>
      <c r="E362" s="1" t="s">
        <v>1456</v>
      </c>
      <c r="F362" s="1" t="s">
        <v>3787</v>
      </c>
      <c r="G362" s="1">
        <v>40</v>
      </c>
      <c r="H362" s="1" t="s">
        <v>93</v>
      </c>
      <c r="I362" s="1" t="s">
        <v>93</v>
      </c>
      <c r="J362" s="1" t="s">
        <v>93</v>
      </c>
      <c r="K362" s="1" t="s">
        <v>1503</v>
      </c>
      <c r="L362" s="1" t="s">
        <v>1754</v>
      </c>
      <c r="M362" s="1">
        <v>8</v>
      </c>
      <c r="N362" s="1" t="s">
        <v>1503</v>
      </c>
      <c r="O362" s="1" t="s">
        <v>1754</v>
      </c>
      <c r="P362" s="1">
        <v>8</v>
      </c>
      <c r="Q362" s="1" t="s">
        <v>1503</v>
      </c>
      <c r="R362" s="1" t="s">
        <v>1754</v>
      </c>
      <c r="S362" s="1">
        <v>8</v>
      </c>
      <c r="T362" s="1" t="s">
        <v>1503</v>
      </c>
      <c r="U362" s="1" t="s">
        <v>1754</v>
      </c>
      <c r="V362" s="1">
        <v>8</v>
      </c>
      <c r="W362" s="1" t="s">
        <v>1503</v>
      </c>
      <c r="X362" s="1" t="s">
        <v>1754</v>
      </c>
      <c r="Y362" s="1">
        <v>8</v>
      </c>
      <c r="Z362" s="1" t="s">
        <v>93</v>
      </c>
      <c r="AA362" s="1" t="s">
        <v>93</v>
      </c>
      <c r="AB362" s="1" t="s">
        <v>93</v>
      </c>
      <c r="AC362" s="1" t="s">
        <v>3787</v>
      </c>
    </row>
    <row r="363" spans="1:29" ht="25.5" x14ac:dyDescent="0.2">
      <c r="A363" s="1">
        <v>11</v>
      </c>
      <c r="B363" s="1" t="s">
        <v>1755</v>
      </c>
      <c r="C363" s="1">
        <v>96442</v>
      </c>
      <c r="D363" s="1" t="s">
        <v>1014</v>
      </c>
      <c r="E363" s="1" t="s">
        <v>1456</v>
      </c>
      <c r="F363" s="1" t="s">
        <v>3787</v>
      </c>
      <c r="G363" s="1">
        <v>40</v>
      </c>
      <c r="H363" s="1" t="s">
        <v>93</v>
      </c>
      <c r="I363" s="1" t="s">
        <v>93</v>
      </c>
      <c r="J363" s="1" t="s">
        <v>93</v>
      </c>
      <c r="K363" s="1" t="s">
        <v>1469</v>
      </c>
      <c r="L363" s="1" t="s">
        <v>1763</v>
      </c>
      <c r="M363" s="1">
        <v>10</v>
      </c>
      <c r="N363" s="1" t="s">
        <v>1469</v>
      </c>
      <c r="O363" s="1" t="s">
        <v>1763</v>
      </c>
      <c r="P363" s="1">
        <v>10</v>
      </c>
      <c r="Q363" s="1" t="s">
        <v>1469</v>
      </c>
      <c r="R363" s="1" t="s">
        <v>1763</v>
      </c>
      <c r="S363" s="1">
        <v>10</v>
      </c>
      <c r="T363" s="1" t="s">
        <v>1469</v>
      </c>
      <c r="U363" s="1" t="s">
        <v>1763</v>
      </c>
      <c r="V363" s="1">
        <v>10</v>
      </c>
      <c r="W363" s="1" t="s">
        <v>93</v>
      </c>
      <c r="X363" s="1" t="s">
        <v>93</v>
      </c>
      <c r="Y363" s="1" t="s">
        <v>93</v>
      </c>
      <c r="Z363" s="1" t="s">
        <v>93</v>
      </c>
      <c r="AA363" s="1" t="s">
        <v>93</v>
      </c>
      <c r="AB363" s="1" t="s">
        <v>93</v>
      </c>
      <c r="AC363" s="1" t="s">
        <v>3787</v>
      </c>
    </row>
    <row r="364" spans="1:29" ht="25.5" x14ac:dyDescent="0.2">
      <c r="A364" s="1">
        <v>11</v>
      </c>
      <c r="B364" s="1" t="s">
        <v>1757</v>
      </c>
      <c r="C364" s="1">
        <v>258731</v>
      </c>
      <c r="D364" s="1" t="s">
        <v>1122</v>
      </c>
      <c r="E364" s="1" t="s">
        <v>1456</v>
      </c>
      <c r="F364" s="1" t="s">
        <v>3787</v>
      </c>
      <c r="G364" s="1">
        <v>40</v>
      </c>
      <c r="H364" s="1" t="s">
        <v>93</v>
      </c>
      <c r="I364" s="1" t="s">
        <v>93</v>
      </c>
      <c r="J364" s="1" t="s">
        <v>93</v>
      </c>
      <c r="K364" s="1" t="s">
        <v>1443</v>
      </c>
      <c r="L364" s="1" t="s">
        <v>1467</v>
      </c>
      <c r="M364" s="1">
        <v>10</v>
      </c>
      <c r="N364" s="1" t="s">
        <v>1443</v>
      </c>
      <c r="O364" s="1" t="s">
        <v>1467</v>
      </c>
      <c r="P364" s="1">
        <v>10</v>
      </c>
      <c r="Q364" s="1" t="s">
        <v>1443</v>
      </c>
      <c r="R364" s="1" t="s">
        <v>1467</v>
      </c>
      <c r="S364" s="1">
        <v>10</v>
      </c>
      <c r="T364" s="1" t="s">
        <v>1443</v>
      </c>
      <c r="U364" s="1" t="s">
        <v>1467</v>
      </c>
      <c r="V364" s="1">
        <v>10</v>
      </c>
      <c r="W364" s="1" t="s">
        <v>93</v>
      </c>
      <c r="X364" s="1" t="s">
        <v>93</v>
      </c>
      <c r="Y364" s="1" t="s">
        <v>93</v>
      </c>
      <c r="Z364" s="1" t="s">
        <v>93</v>
      </c>
      <c r="AA364" s="1" t="s">
        <v>93</v>
      </c>
      <c r="AB364" s="1" t="s">
        <v>93</v>
      </c>
      <c r="AC364" s="1" t="s">
        <v>3787</v>
      </c>
    </row>
    <row r="365" spans="1:29" ht="25.5" x14ac:dyDescent="0.2">
      <c r="A365" s="1">
        <v>11</v>
      </c>
      <c r="B365" s="1" t="s">
        <v>1143</v>
      </c>
      <c r="C365" s="1">
        <v>261947</v>
      </c>
      <c r="D365" s="1" t="s">
        <v>1054</v>
      </c>
      <c r="E365" s="1" t="s">
        <v>1456</v>
      </c>
      <c r="F365" s="1" t="s">
        <v>3787</v>
      </c>
      <c r="G365" s="1">
        <v>40</v>
      </c>
      <c r="H365" s="1" t="s">
        <v>93</v>
      </c>
      <c r="I365" s="1" t="s">
        <v>93</v>
      </c>
      <c r="J365" s="1" t="s">
        <v>93</v>
      </c>
      <c r="K365" s="1" t="s">
        <v>1480</v>
      </c>
      <c r="L365" s="1" t="s">
        <v>1466</v>
      </c>
      <c r="M365" s="1">
        <v>8</v>
      </c>
      <c r="N365" s="1" t="s">
        <v>3933</v>
      </c>
      <c r="O365" s="1" t="s">
        <v>1990</v>
      </c>
      <c r="P365" s="1">
        <v>8</v>
      </c>
      <c r="Q365" s="1" t="s">
        <v>1480</v>
      </c>
      <c r="R365" s="1" t="s">
        <v>1466</v>
      </c>
      <c r="S365" s="1">
        <v>8</v>
      </c>
      <c r="T365" s="1" t="s">
        <v>1480</v>
      </c>
      <c r="U365" s="1" t="s">
        <v>1466</v>
      </c>
      <c r="V365" s="1">
        <v>8</v>
      </c>
      <c r="W365" s="1" t="s">
        <v>1503</v>
      </c>
      <c r="X365" s="1" t="s">
        <v>1754</v>
      </c>
      <c r="Y365" s="1">
        <v>8</v>
      </c>
      <c r="Z365" s="1" t="s">
        <v>93</v>
      </c>
      <c r="AA365" s="1" t="s">
        <v>93</v>
      </c>
      <c r="AB365" s="1" t="s">
        <v>93</v>
      </c>
      <c r="AC365" s="1" t="s">
        <v>3787</v>
      </c>
    </row>
    <row r="366" spans="1:29" ht="25.5" x14ac:dyDescent="0.2">
      <c r="A366" s="1">
        <v>11</v>
      </c>
      <c r="B366" s="1" t="s">
        <v>3222</v>
      </c>
      <c r="C366" s="1">
        <v>259354</v>
      </c>
      <c r="D366" s="1" t="s">
        <v>1054</v>
      </c>
      <c r="E366" s="1" t="s">
        <v>1456</v>
      </c>
      <c r="F366" s="1" t="s">
        <v>3787</v>
      </c>
      <c r="G366" s="1">
        <v>40</v>
      </c>
      <c r="H366" s="1" t="s">
        <v>93</v>
      </c>
      <c r="I366" s="1" t="s">
        <v>93</v>
      </c>
      <c r="J366" s="1" t="s">
        <v>93</v>
      </c>
      <c r="K366" s="1" t="s">
        <v>1461</v>
      </c>
      <c r="L366" s="1" t="s">
        <v>1466</v>
      </c>
      <c r="M366" s="1">
        <v>10</v>
      </c>
      <c r="N366" s="1" t="s">
        <v>1461</v>
      </c>
      <c r="O366" s="1" t="s">
        <v>1466</v>
      </c>
      <c r="P366" s="1">
        <v>10</v>
      </c>
      <c r="Q366" s="1" t="s">
        <v>2165</v>
      </c>
      <c r="R366" s="1" t="s">
        <v>3984</v>
      </c>
      <c r="S366" s="1">
        <v>10</v>
      </c>
      <c r="T366" s="1" t="s">
        <v>1461</v>
      </c>
      <c r="U366" s="1" t="s">
        <v>1466</v>
      </c>
      <c r="V366" s="1">
        <v>10</v>
      </c>
      <c r="W366" s="1" t="s">
        <v>93</v>
      </c>
      <c r="X366" s="1" t="s">
        <v>93</v>
      </c>
      <c r="Y366" s="1" t="s">
        <v>93</v>
      </c>
      <c r="Z366" s="1" t="s">
        <v>93</v>
      </c>
      <c r="AA366" s="1" t="s">
        <v>93</v>
      </c>
      <c r="AB366" s="1" t="s">
        <v>93</v>
      </c>
      <c r="AC366" s="1" t="s">
        <v>3787</v>
      </c>
    </row>
    <row r="367" spans="1:29" ht="25.5" x14ac:dyDescent="0.2">
      <c r="A367" s="1">
        <v>11</v>
      </c>
      <c r="B367" s="1" t="s">
        <v>3167</v>
      </c>
      <c r="C367" s="1">
        <v>263123</v>
      </c>
      <c r="D367" s="1" t="s">
        <v>1014</v>
      </c>
      <c r="E367" s="1" t="s">
        <v>1456</v>
      </c>
      <c r="F367" s="1" t="s">
        <v>3787</v>
      </c>
      <c r="G367" s="1">
        <v>40</v>
      </c>
      <c r="H367" s="1" t="s">
        <v>93</v>
      </c>
      <c r="I367" s="1" t="s">
        <v>93</v>
      </c>
      <c r="J367" s="1" t="s">
        <v>93</v>
      </c>
      <c r="K367" s="1" t="s">
        <v>1455</v>
      </c>
      <c r="L367" s="1" t="s">
        <v>1754</v>
      </c>
      <c r="M367" s="1">
        <v>10</v>
      </c>
      <c r="N367" s="1" t="s">
        <v>1455</v>
      </c>
      <c r="O367" s="1" t="s">
        <v>1754</v>
      </c>
      <c r="P367" s="1">
        <v>10</v>
      </c>
      <c r="Q367" s="1" t="s">
        <v>1517</v>
      </c>
      <c r="R367" s="1" t="s">
        <v>1754</v>
      </c>
      <c r="S367" s="1">
        <v>9.5</v>
      </c>
      <c r="T367" s="1" t="s">
        <v>1613</v>
      </c>
      <c r="U367" s="1" t="s">
        <v>1754</v>
      </c>
      <c r="V367" s="1">
        <v>10.5</v>
      </c>
      <c r="W367" s="1" t="s">
        <v>93</v>
      </c>
      <c r="X367" s="1" t="s">
        <v>93</v>
      </c>
      <c r="Y367" s="1" t="s">
        <v>93</v>
      </c>
      <c r="Z367" s="1" t="s">
        <v>93</v>
      </c>
      <c r="AA367" s="1" t="s">
        <v>93</v>
      </c>
      <c r="AB367" s="1" t="s">
        <v>93</v>
      </c>
      <c r="AC367" s="1" t="s">
        <v>3787</v>
      </c>
    </row>
    <row r="368" spans="1:29" ht="25.5" x14ac:dyDescent="0.2">
      <c r="A368" s="1">
        <v>11</v>
      </c>
      <c r="B368" s="1" t="s">
        <v>1758</v>
      </c>
      <c r="C368" s="1">
        <v>82740</v>
      </c>
      <c r="D368" s="1" t="s">
        <v>1122</v>
      </c>
      <c r="E368" s="1" t="s">
        <v>1456</v>
      </c>
      <c r="F368" s="1" t="s">
        <v>3787</v>
      </c>
      <c r="G368" s="1">
        <v>40</v>
      </c>
      <c r="H368" s="1" t="s">
        <v>93</v>
      </c>
      <c r="I368" s="1" t="s">
        <v>93</v>
      </c>
      <c r="J368" s="1" t="s">
        <v>93</v>
      </c>
      <c r="K368" s="1" t="s">
        <v>1461</v>
      </c>
      <c r="L368" s="1" t="s">
        <v>1466</v>
      </c>
      <c r="M368" s="1">
        <v>10</v>
      </c>
      <c r="N368" s="1" t="s">
        <v>1461</v>
      </c>
      <c r="O368" s="1" t="s">
        <v>1466</v>
      </c>
      <c r="P368" s="1">
        <v>10</v>
      </c>
      <c r="Q368" s="1" t="s">
        <v>1461</v>
      </c>
      <c r="R368" s="1" t="s">
        <v>1503</v>
      </c>
      <c r="S368" s="1">
        <v>6.5</v>
      </c>
      <c r="T368" s="1" t="s">
        <v>3818</v>
      </c>
      <c r="U368" s="1" t="s">
        <v>1462</v>
      </c>
      <c r="V368" s="1">
        <v>7.17</v>
      </c>
      <c r="W368" s="1" t="s">
        <v>1525</v>
      </c>
      <c r="X368" s="1" t="s">
        <v>4023</v>
      </c>
      <c r="Y368" s="1">
        <v>6.33</v>
      </c>
      <c r="Z368" s="1" t="s">
        <v>93</v>
      </c>
      <c r="AA368" s="1" t="s">
        <v>93</v>
      </c>
      <c r="AB368" s="1" t="s">
        <v>93</v>
      </c>
      <c r="AC368" s="1" t="s">
        <v>3787</v>
      </c>
    </row>
    <row r="369" spans="1:29" ht="25.5" x14ac:dyDescent="0.2">
      <c r="A369" s="1">
        <v>11</v>
      </c>
      <c r="B369" s="1" t="s">
        <v>3985</v>
      </c>
      <c r="C369" s="1">
        <v>263122</v>
      </c>
      <c r="D369" s="1" t="s">
        <v>1014</v>
      </c>
      <c r="E369" s="1" t="s">
        <v>1440</v>
      </c>
      <c r="F369" s="1" t="s">
        <v>3410</v>
      </c>
      <c r="G369" s="1">
        <v>40</v>
      </c>
      <c r="H369" s="1" t="s">
        <v>93</v>
      </c>
      <c r="I369" s="1" t="s">
        <v>93</v>
      </c>
      <c r="J369" s="1" t="s">
        <v>93</v>
      </c>
      <c r="K369" s="1" t="s">
        <v>1455</v>
      </c>
      <c r="L369" s="1" t="s">
        <v>1753</v>
      </c>
      <c r="M369" s="1">
        <v>8</v>
      </c>
      <c r="N369" s="1" t="s">
        <v>1455</v>
      </c>
      <c r="O369" s="1" t="s">
        <v>1753</v>
      </c>
      <c r="P369" s="1">
        <v>8</v>
      </c>
      <c r="Q369" s="1" t="s">
        <v>1455</v>
      </c>
      <c r="R369" s="1" t="s">
        <v>1753</v>
      </c>
      <c r="S369" s="1">
        <v>8</v>
      </c>
      <c r="T369" s="1" t="s">
        <v>1455</v>
      </c>
      <c r="U369" s="1" t="s">
        <v>1753</v>
      </c>
      <c r="V369" s="1">
        <v>8</v>
      </c>
      <c r="W369" s="1" t="s">
        <v>1503</v>
      </c>
      <c r="X369" s="1" t="s">
        <v>1754</v>
      </c>
      <c r="Y369" s="1">
        <v>8</v>
      </c>
      <c r="Z369" s="1" t="s">
        <v>93</v>
      </c>
      <c r="AA369" s="1" t="s">
        <v>93</v>
      </c>
      <c r="AB369" s="1" t="s">
        <v>93</v>
      </c>
      <c r="AC369" s="1" t="s">
        <v>3787</v>
      </c>
    </row>
    <row r="370" spans="1:29" ht="25.5" x14ac:dyDescent="0.2">
      <c r="A370" s="1">
        <v>11</v>
      </c>
      <c r="B370" s="1" t="s">
        <v>1215</v>
      </c>
      <c r="C370" s="1">
        <v>234561</v>
      </c>
      <c r="D370" s="1" t="s">
        <v>1122</v>
      </c>
      <c r="E370" s="1" t="s">
        <v>1456</v>
      </c>
      <c r="F370" s="1" t="s">
        <v>3787</v>
      </c>
      <c r="G370" s="1">
        <v>40</v>
      </c>
      <c r="H370" s="1" t="s">
        <v>93</v>
      </c>
      <c r="I370" s="1" t="s">
        <v>93</v>
      </c>
      <c r="J370" s="1" t="s">
        <v>93</v>
      </c>
      <c r="K370" s="1" t="s">
        <v>1461</v>
      </c>
      <c r="L370" s="1" t="s">
        <v>1466</v>
      </c>
      <c r="M370" s="1">
        <v>10</v>
      </c>
      <c r="N370" s="1" t="s">
        <v>1461</v>
      </c>
      <c r="O370" s="1" t="s">
        <v>1466</v>
      </c>
      <c r="P370" s="1">
        <v>10</v>
      </c>
      <c r="Q370" s="1" t="s">
        <v>1461</v>
      </c>
      <c r="R370" s="1" t="s">
        <v>1466</v>
      </c>
      <c r="S370" s="1">
        <v>10</v>
      </c>
      <c r="T370" s="1" t="s">
        <v>1461</v>
      </c>
      <c r="U370" s="1" t="s">
        <v>1466</v>
      </c>
      <c r="V370" s="1">
        <v>10</v>
      </c>
      <c r="W370" s="1" t="s">
        <v>93</v>
      </c>
      <c r="X370" s="1" t="s">
        <v>93</v>
      </c>
      <c r="Y370" s="1" t="s">
        <v>93</v>
      </c>
      <c r="Z370" s="1" t="s">
        <v>93</v>
      </c>
      <c r="AA370" s="1" t="s">
        <v>93</v>
      </c>
      <c r="AB370" s="1" t="s">
        <v>93</v>
      </c>
      <c r="AC370" s="1" t="s">
        <v>3787</v>
      </c>
    </row>
    <row r="371" spans="1:29" ht="25.5" x14ac:dyDescent="0.2">
      <c r="A371" s="1">
        <v>11</v>
      </c>
      <c r="B371" s="1" t="s">
        <v>1246</v>
      </c>
      <c r="C371" s="1">
        <v>260308</v>
      </c>
      <c r="D371" s="1" t="s">
        <v>1054</v>
      </c>
      <c r="E371" s="1" t="s">
        <v>1456</v>
      </c>
      <c r="F371" s="1" t="s">
        <v>3787</v>
      </c>
      <c r="G371" s="1">
        <v>40</v>
      </c>
      <c r="H371" s="1" t="s">
        <v>93</v>
      </c>
      <c r="I371" s="1" t="s">
        <v>93</v>
      </c>
      <c r="J371" s="1" t="s">
        <v>93</v>
      </c>
      <c r="K371" s="1" t="s">
        <v>1480</v>
      </c>
      <c r="L371" s="1" t="s">
        <v>1489</v>
      </c>
      <c r="M371" s="1">
        <v>10</v>
      </c>
      <c r="N371" s="1" t="s">
        <v>1480</v>
      </c>
      <c r="O371" s="1" t="s">
        <v>1489</v>
      </c>
      <c r="P371" s="1">
        <v>10</v>
      </c>
      <c r="Q371" s="1" t="s">
        <v>1480</v>
      </c>
      <c r="R371" s="1" t="s">
        <v>1489</v>
      </c>
      <c r="S371" s="1">
        <v>10</v>
      </c>
      <c r="T371" s="1" t="s">
        <v>1480</v>
      </c>
      <c r="U371" s="1" t="s">
        <v>1489</v>
      </c>
      <c r="V371" s="1">
        <v>10</v>
      </c>
      <c r="W371" s="1" t="s">
        <v>93</v>
      </c>
      <c r="X371" s="1" t="s">
        <v>93</v>
      </c>
      <c r="Y371" s="1" t="s">
        <v>93</v>
      </c>
      <c r="Z371" s="1" t="s">
        <v>93</v>
      </c>
      <c r="AA371" s="1" t="s">
        <v>93</v>
      </c>
      <c r="AB371" s="1" t="s">
        <v>93</v>
      </c>
      <c r="AC371" s="1" t="s">
        <v>3787</v>
      </c>
    </row>
    <row r="372" spans="1:29" ht="25.5" x14ac:dyDescent="0.2">
      <c r="A372" s="1">
        <v>11</v>
      </c>
      <c r="B372" s="1" t="s">
        <v>1247</v>
      </c>
      <c r="C372" s="1">
        <v>261948</v>
      </c>
      <c r="D372" s="1" t="s">
        <v>1122</v>
      </c>
      <c r="E372" s="1" t="s">
        <v>1456</v>
      </c>
      <c r="F372" s="1" t="s">
        <v>3787</v>
      </c>
      <c r="G372" s="1">
        <v>40</v>
      </c>
      <c r="H372" s="1" t="s">
        <v>93</v>
      </c>
      <c r="I372" s="1" t="s">
        <v>93</v>
      </c>
      <c r="J372" s="1" t="s">
        <v>93</v>
      </c>
      <c r="K372" s="1" t="s">
        <v>1480</v>
      </c>
      <c r="L372" s="1" t="s">
        <v>1489</v>
      </c>
      <c r="M372" s="1">
        <v>10</v>
      </c>
      <c r="N372" s="1" t="s">
        <v>1480</v>
      </c>
      <c r="O372" s="1" t="s">
        <v>1489</v>
      </c>
      <c r="P372" s="1">
        <v>10</v>
      </c>
      <c r="Q372" s="1" t="s">
        <v>1480</v>
      </c>
      <c r="R372" s="1" t="s">
        <v>1489</v>
      </c>
      <c r="S372" s="1">
        <v>10</v>
      </c>
      <c r="T372" s="1" t="s">
        <v>1480</v>
      </c>
      <c r="U372" s="1" t="s">
        <v>1489</v>
      </c>
      <c r="V372" s="1">
        <v>10</v>
      </c>
      <c r="W372" s="1" t="s">
        <v>93</v>
      </c>
      <c r="X372" s="1" t="s">
        <v>93</v>
      </c>
      <c r="Y372" s="1" t="s">
        <v>93</v>
      </c>
      <c r="Z372" s="1" t="s">
        <v>93</v>
      </c>
      <c r="AA372" s="1" t="s">
        <v>93</v>
      </c>
      <c r="AB372" s="1" t="s">
        <v>93</v>
      </c>
      <c r="AC372" s="1" t="s">
        <v>3787</v>
      </c>
    </row>
    <row r="373" spans="1:29" ht="25.5" x14ac:dyDescent="0.2">
      <c r="A373" s="1">
        <v>11</v>
      </c>
      <c r="B373" s="1" t="s">
        <v>3302</v>
      </c>
      <c r="C373" s="1">
        <v>195027</v>
      </c>
      <c r="D373" s="1" t="s">
        <v>1054</v>
      </c>
      <c r="E373" s="1" t="s">
        <v>1456</v>
      </c>
      <c r="F373" s="1" t="s">
        <v>3787</v>
      </c>
      <c r="G373" s="1">
        <v>40</v>
      </c>
      <c r="H373" s="1" t="s">
        <v>93</v>
      </c>
      <c r="I373" s="1" t="s">
        <v>93</v>
      </c>
      <c r="J373" s="1" t="s">
        <v>93</v>
      </c>
      <c r="K373" s="1" t="s">
        <v>1446</v>
      </c>
      <c r="L373" s="1" t="s">
        <v>1479</v>
      </c>
      <c r="M373" s="1">
        <v>10</v>
      </c>
      <c r="N373" s="1" t="s">
        <v>1446</v>
      </c>
      <c r="O373" s="1" t="s">
        <v>1479</v>
      </c>
      <c r="P373" s="1">
        <v>10</v>
      </c>
      <c r="Q373" s="1" t="s">
        <v>1446</v>
      </c>
      <c r="R373" s="1" t="s">
        <v>1479</v>
      </c>
      <c r="S373" s="1">
        <v>10</v>
      </c>
      <c r="T373" s="1" t="s">
        <v>1446</v>
      </c>
      <c r="U373" s="1" t="s">
        <v>1479</v>
      </c>
      <c r="V373" s="1">
        <v>10</v>
      </c>
      <c r="W373" s="1" t="s">
        <v>93</v>
      </c>
      <c r="X373" s="1" t="s">
        <v>93</v>
      </c>
      <c r="Y373" s="1" t="s">
        <v>93</v>
      </c>
      <c r="Z373" s="1" t="s">
        <v>93</v>
      </c>
      <c r="AA373" s="1" t="s">
        <v>93</v>
      </c>
      <c r="AB373" s="1" t="s">
        <v>93</v>
      </c>
      <c r="AC373" s="1" t="s">
        <v>3787</v>
      </c>
    </row>
    <row r="374" spans="1:29" ht="25.5" x14ac:dyDescent="0.2">
      <c r="A374" s="1">
        <v>11</v>
      </c>
      <c r="B374" s="1" t="s">
        <v>2889</v>
      </c>
      <c r="C374" s="1">
        <v>247482</v>
      </c>
      <c r="D374" s="1" t="s">
        <v>1054</v>
      </c>
      <c r="E374" s="1" t="s">
        <v>1456</v>
      </c>
      <c r="F374" s="1" t="s">
        <v>3787</v>
      </c>
      <c r="G374" s="1">
        <v>25</v>
      </c>
      <c r="H374" s="1" t="s">
        <v>93</v>
      </c>
      <c r="I374" s="1" t="s">
        <v>93</v>
      </c>
      <c r="J374" s="1" t="s">
        <v>93</v>
      </c>
      <c r="K374" s="1" t="s">
        <v>1463</v>
      </c>
      <c r="L374" s="1" t="s">
        <v>1462</v>
      </c>
      <c r="M374" s="1">
        <v>4</v>
      </c>
      <c r="N374" s="1" t="s">
        <v>1667</v>
      </c>
      <c r="O374" s="1" t="s">
        <v>1763</v>
      </c>
      <c r="P374" s="1">
        <v>6.5</v>
      </c>
      <c r="Q374" s="1" t="s">
        <v>1509</v>
      </c>
      <c r="R374" s="1" t="s">
        <v>1754</v>
      </c>
      <c r="S374" s="1">
        <v>6.5</v>
      </c>
      <c r="T374" s="1" t="s">
        <v>93</v>
      </c>
      <c r="U374" s="1" t="s">
        <v>93</v>
      </c>
      <c r="V374" s="1" t="s">
        <v>93</v>
      </c>
      <c r="W374" s="1" t="s">
        <v>1503</v>
      </c>
      <c r="X374" s="1" t="s">
        <v>1754</v>
      </c>
      <c r="Y374" s="1">
        <v>8</v>
      </c>
      <c r="Z374" s="1" t="s">
        <v>93</v>
      </c>
      <c r="AA374" s="1" t="s">
        <v>93</v>
      </c>
      <c r="AB374" s="1" t="s">
        <v>93</v>
      </c>
      <c r="AC374" s="1" t="s">
        <v>3787</v>
      </c>
    </row>
    <row r="375" spans="1:29" ht="25.5" x14ac:dyDescent="0.2">
      <c r="A375" s="1">
        <v>11</v>
      </c>
      <c r="B375" s="1" t="s">
        <v>1281</v>
      </c>
      <c r="C375" s="1">
        <v>258873</v>
      </c>
      <c r="D375" s="1" t="s">
        <v>1122</v>
      </c>
      <c r="E375" s="1" t="s">
        <v>1456</v>
      </c>
      <c r="F375" s="1" t="s">
        <v>3787</v>
      </c>
      <c r="G375" s="1">
        <v>40</v>
      </c>
      <c r="H375" s="1" t="s">
        <v>93</v>
      </c>
      <c r="I375" s="1" t="s">
        <v>93</v>
      </c>
      <c r="J375" s="1" t="s">
        <v>93</v>
      </c>
      <c r="K375" s="1" t="s">
        <v>1454</v>
      </c>
      <c r="L375" s="1" t="s">
        <v>1447</v>
      </c>
      <c r="M375" s="1">
        <v>10</v>
      </c>
      <c r="N375" s="1" t="s">
        <v>1454</v>
      </c>
      <c r="O375" s="1" t="s">
        <v>1447</v>
      </c>
      <c r="P375" s="1">
        <v>10</v>
      </c>
      <c r="Q375" s="1" t="s">
        <v>1454</v>
      </c>
      <c r="R375" s="1" t="s">
        <v>1447</v>
      </c>
      <c r="S375" s="1">
        <v>10</v>
      </c>
      <c r="T375" s="1" t="s">
        <v>1454</v>
      </c>
      <c r="U375" s="1" t="s">
        <v>1447</v>
      </c>
      <c r="V375" s="1">
        <v>10</v>
      </c>
      <c r="W375" s="1" t="s">
        <v>93</v>
      </c>
      <c r="X375" s="1" t="s">
        <v>93</v>
      </c>
      <c r="Y375" s="1" t="s">
        <v>93</v>
      </c>
      <c r="Z375" s="1" t="s">
        <v>93</v>
      </c>
      <c r="AA375" s="1" t="s">
        <v>93</v>
      </c>
      <c r="AB375" s="1" t="s">
        <v>93</v>
      </c>
      <c r="AC375" s="1" t="s">
        <v>3787</v>
      </c>
    </row>
    <row r="376" spans="1:29" ht="25.5" x14ac:dyDescent="0.2">
      <c r="A376" s="1">
        <v>11</v>
      </c>
      <c r="B376" s="1" t="s">
        <v>1288</v>
      </c>
      <c r="C376" s="1">
        <v>258447</v>
      </c>
      <c r="D376" s="1" t="s">
        <v>1054</v>
      </c>
      <c r="E376" s="1" t="s">
        <v>1456</v>
      </c>
      <c r="F376" s="1" t="s">
        <v>3787</v>
      </c>
      <c r="G376" s="1">
        <v>40</v>
      </c>
      <c r="H376" s="1" t="s">
        <v>93</v>
      </c>
      <c r="I376" s="1" t="s">
        <v>93</v>
      </c>
      <c r="J376" s="1" t="s">
        <v>93</v>
      </c>
      <c r="K376" s="1" t="s">
        <v>1454</v>
      </c>
      <c r="L376" s="1" t="s">
        <v>1447</v>
      </c>
      <c r="M376" s="1">
        <v>10</v>
      </c>
      <c r="N376" s="1" t="s">
        <v>1454</v>
      </c>
      <c r="O376" s="1" t="s">
        <v>1447</v>
      </c>
      <c r="P376" s="1">
        <v>10</v>
      </c>
      <c r="Q376" s="1" t="s">
        <v>1454</v>
      </c>
      <c r="R376" s="1" t="s">
        <v>1447</v>
      </c>
      <c r="S376" s="1">
        <v>10</v>
      </c>
      <c r="T376" s="1" t="s">
        <v>1454</v>
      </c>
      <c r="U376" s="1" t="s">
        <v>1447</v>
      </c>
      <c r="V376" s="1">
        <v>10</v>
      </c>
      <c r="W376" s="1" t="s">
        <v>93</v>
      </c>
      <c r="X376" s="1" t="s">
        <v>93</v>
      </c>
      <c r="Y376" s="1" t="s">
        <v>93</v>
      </c>
      <c r="Z376" s="1" t="s">
        <v>93</v>
      </c>
      <c r="AA376" s="1" t="s">
        <v>93</v>
      </c>
      <c r="AB376" s="1" t="s">
        <v>93</v>
      </c>
      <c r="AC376" s="1" t="s">
        <v>3787</v>
      </c>
    </row>
    <row r="377" spans="1:29" ht="25.5" x14ac:dyDescent="0.2">
      <c r="A377" s="1">
        <v>11</v>
      </c>
      <c r="B377" s="1" t="s">
        <v>3172</v>
      </c>
      <c r="C377" s="1">
        <v>126606</v>
      </c>
      <c r="D377" s="1" t="s">
        <v>1014</v>
      </c>
      <c r="E377" s="1" t="s">
        <v>1456</v>
      </c>
      <c r="F377" s="1" t="s">
        <v>3787</v>
      </c>
      <c r="G377" s="1">
        <v>40</v>
      </c>
      <c r="H377" s="1" t="s">
        <v>93</v>
      </c>
      <c r="I377" s="1" t="s">
        <v>93</v>
      </c>
      <c r="J377" s="1" t="s">
        <v>93</v>
      </c>
      <c r="K377" s="1" t="s">
        <v>93</v>
      </c>
      <c r="L377" s="1" t="s">
        <v>93</v>
      </c>
      <c r="M377" s="1" t="s">
        <v>93</v>
      </c>
      <c r="N377" s="1" t="s">
        <v>1455</v>
      </c>
      <c r="O377" s="1" t="s">
        <v>1754</v>
      </c>
      <c r="P377" s="1">
        <v>10</v>
      </c>
      <c r="Q377" s="1" t="s">
        <v>1455</v>
      </c>
      <c r="R377" s="1" t="s">
        <v>1754</v>
      </c>
      <c r="S377" s="1">
        <v>10</v>
      </c>
      <c r="T377" s="1" t="s">
        <v>1501</v>
      </c>
      <c r="U377" s="1" t="s">
        <v>1754</v>
      </c>
      <c r="V377" s="1">
        <v>12</v>
      </c>
      <c r="W377" s="1" t="s">
        <v>1503</v>
      </c>
      <c r="X377" s="1" t="s">
        <v>1754</v>
      </c>
      <c r="Y377" s="1">
        <v>8</v>
      </c>
      <c r="Z377" s="1" t="s">
        <v>93</v>
      </c>
      <c r="AA377" s="1" t="s">
        <v>93</v>
      </c>
      <c r="AB377" s="1" t="s">
        <v>93</v>
      </c>
      <c r="AC377" s="1" t="s">
        <v>3787</v>
      </c>
    </row>
    <row r="378" spans="1:29" ht="25.5" x14ac:dyDescent="0.2">
      <c r="A378" s="1">
        <v>11</v>
      </c>
      <c r="B378" s="1" t="s">
        <v>3173</v>
      </c>
      <c r="C378" s="1">
        <v>263119</v>
      </c>
      <c r="D378" s="1" t="s">
        <v>1014</v>
      </c>
      <c r="E378" s="1" t="s">
        <v>1440</v>
      </c>
      <c r="F378" s="1" t="s">
        <v>3558</v>
      </c>
      <c r="G378" s="1">
        <v>40</v>
      </c>
      <c r="H378" s="1" t="s">
        <v>1503</v>
      </c>
      <c r="I378" s="1" t="s">
        <v>1754</v>
      </c>
      <c r="J378" s="1">
        <v>8</v>
      </c>
      <c r="K378" s="1" t="s">
        <v>1503</v>
      </c>
      <c r="L378" s="1" t="s">
        <v>1754</v>
      </c>
      <c r="M378" s="1">
        <v>8</v>
      </c>
      <c r="N378" s="1" t="s">
        <v>1503</v>
      </c>
      <c r="O378" s="1" t="s">
        <v>1754</v>
      </c>
      <c r="P378" s="1">
        <v>8</v>
      </c>
      <c r="Q378" s="1" t="s">
        <v>1503</v>
      </c>
      <c r="R378" s="1" t="s">
        <v>1754</v>
      </c>
      <c r="S378" s="1">
        <v>8</v>
      </c>
      <c r="T378" s="1" t="s">
        <v>1503</v>
      </c>
      <c r="U378" s="1" t="s">
        <v>1754</v>
      </c>
      <c r="V378" s="1">
        <v>8</v>
      </c>
      <c r="W378" s="1" t="s">
        <v>93</v>
      </c>
      <c r="X378" s="1" t="s">
        <v>93</v>
      </c>
      <c r="Y378" s="1" t="s">
        <v>93</v>
      </c>
      <c r="Z378" s="1" t="s">
        <v>93</v>
      </c>
      <c r="AA378" s="1" t="s">
        <v>93</v>
      </c>
      <c r="AB378" s="1" t="s">
        <v>93</v>
      </c>
      <c r="AC378" s="1" t="s">
        <v>3787</v>
      </c>
    </row>
    <row r="379" spans="1:29" ht="25.5" x14ac:dyDescent="0.2">
      <c r="A379" s="1">
        <v>11</v>
      </c>
      <c r="B379" s="1" t="s">
        <v>1760</v>
      </c>
      <c r="C379" s="1">
        <v>260449</v>
      </c>
      <c r="D379" s="1" t="s">
        <v>1122</v>
      </c>
      <c r="E379" s="1" t="s">
        <v>1456</v>
      </c>
      <c r="F379" s="1" t="s">
        <v>3787</v>
      </c>
      <c r="G379" s="1">
        <v>40</v>
      </c>
      <c r="H379" s="1" t="s">
        <v>93</v>
      </c>
      <c r="I379" s="1" t="s">
        <v>93</v>
      </c>
      <c r="J379" s="1" t="s">
        <v>93</v>
      </c>
      <c r="K379" s="1" t="s">
        <v>1443</v>
      </c>
      <c r="L379" s="1" t="s">
        <v>1467</v>
      </c>
      <c r="M379" s="1">
        <v>10</v>
      </c>
      <c r="N379" s="1" t="s">
        <v>1443</v>
      </c>
      <c r="O379" s="1" t="s">
        <v>1467</v>
      </c>
      <c r="P379" s="1">
        <v>10</v>
      </c>
      <c r="Q379" s="1" t="s">
        <v>1443</v>
      </c>
      <c r="R379" s="1" t="s">
        <v>1467</v>
      </c>
      <c r="S379" s="1">
        <v>10</v>
      </c>
      <c r="T379" s="1" t="s">
        <v>1443</v>
      </c>
      <c r="U379" s="1" t="s">
        <v>1467</v>
      </c>
      <c r="V379" s="1">
        <v>10</v>
      </c>
      <c r="W379" s="1" t="s">
        <v>93</v>
      </c>
      <c r="X379" s="1" t="s">
        <v>93</v>
      </c>
      <c r="Y379" s="1" t="s">
        <v>93</v>
      </c>
      <c r="Z379" s="1" t="s">
        <v>93</v>
      </c>
      <c r="AA379" s="1" t="s">
        <v>93</v>
      </c>
      <c r="AB379" s="1" t="s">
        <v>93</v>
      </c>
      <c r="AC379" s="1" t="s">
        <v>3787</v>
      </c>
    </row>
    <row r="380" spans="1:29" ht="25.5" x14ac:dyDescent="0.2">
      <c r="A380" s="1">
        <v>11</v>
      </c>
      <c r="B380" s="1" t="s">
        <v>1761</v>
      </c>
      <c r="C380" s="1">
        <v>259826</v>
      </c>
      <c r="D380" s="1" t="s">
        <v>1122</v>
      </c>
      <c r="E380" s="1" t="s">
        <v>1456</v>
      </c>
      <c r="F380" s="1" t="s">
        <v>3787</v>
      </c>
      <c r="G380" s="1">
        <v>40</v>
      </c>
      <c r="H380" s="1" t="s">
        <v>93</v>
      </c>
      <c r="I380" s="1" t="s">
        <v>93</v>
      </c>
      <c r="J380" s="1" t="s">
        <v>93</v>
      </c>
      <c r="K380" s="1" t="s">
        <v>1461</v>
      </c>
      <c r="L380" s="1" t="s">
        <v>1466</v>
      </c>
      <c r="M380" s="1">
        <v>10</v>
      </c>
      <c r="N380" s="1" t="s">
        <v>1461</v>
      </c>
      <c r="O380" s="1" t="s">
        <v>1466</v>
      </c>
      <c r="P380" s="1">
        <v>10</v>
      </c>
      <c r="Q380" s="1" t="s">
        <v>1461</v>
      </c>
      <c r="R380" s="1" t="s">
        <v>1466</v>
      </c>
      <c r="S380" s="1">
        <v>10</v>
      </c>
      <c r="T380" s="1" t="s">
        <v>1461</v>
      </c>
      <c r="U380" s="1" t="s">
        <v>1466</v>
      </c>
      <c r="V380" s="1">
        <v>10</v>
      </c>
      <c r="W380" s="1" t="s">
        <v>93</v>
      </c>
      <c r="X380" s="1" t="s">
        <v>93</v>
      </c>
      <c r="Y380" s="1" t="s">
        <v>93</v>
      </c>
      <c r="Z380" s="1" t="s">
        <v>93</v>
      </c>
      <c r="AA380" s="1" t="s">
        <v>93</v>
      </c>
      <c r="AB380" s="1" t="s">
        <v>93</v>
      </c>
      <c r="AC380" s="1" t="s">
        <v>3787</v>
      </c>
    </row>
    <row r="381" spans="1:29" ht="25.5" x14ac:dyDescent="0.2">
      <c r="A381" s="1">
        <v>11</v>
      </c>
      <c r="B381" s="1" t="s">
        <v>1335</v>
      </c>
      <c r="C381" s="1">
        <v>258580</v>
      </c>
      <c r="D381" s="1" t="s">
        <v>1014</v>
      </c>
      <c r="E381" s="1" t="s">
        <v>1440</v>
      </c>
      <c r="F381" s="1" t="s">
        <v>1255</v>
      </c>
      <c r="G381" s="1">
        <v>40</v>
      </c>
      <c r="H381" s="1" t="s">
        <v>1503</v>
      </c>
      <c r="I381" s="1" t="s">
        <v>1754</v>
      </c>
      <c r="J381" s="1">
        <v>8</v>
      </c>
      <c r="K381" s="1" t="s">
        <v>1503</v>
      </c>
      <c r="L381" s="1" t="s">
        <v>1754</v>
      </c>
      <c r="M381" s="1">
        <v>8</v>
      </c>
      <c r="N381" s="1" t="s">
        <v>1503</v>
      </c>
      <c r="O381" s="1" t="s">
        <v>1754</v>
      </c>
      <c r="P381" s="1">
        <v>8</v>
      </c>
      <c r="Q381" s="1" t="s">
        <v>1503</v>
      </c>
      <c r="R381" s="1" t="s">
        <v>1754</v>
      </c>
      <c r="S381" s="1">
        <v>8</v>
      </c>
      <c r="T381" s="1" t="s">
        <v>1503</v>
      </c>
      <c r="U381" s="1" t="s">
        <v>1754</v>
      </c>
      <c r="V381" s="1">
        <v>8</v>
      </c>
      <c r="W381" s="1" t="s">
        <v>93</v>
      </c>
      <c r="X381" s="1" t="s">
        <v>93</v>
      </c>
      <c r="Y381" s="1" t="s">
        <v>93</v>
      </c>
      <c r="Z381" s="1" t="s">
        <v>93</v>
      </c>
      <c r="AA381" s="1" t="s">
        <v>93</v>
      </c>
      <c r="AB381" s="1" t="s">
        <v>93</v>
      </c>
      <c r="AC381" s="1" t="s">
        <v>3787</v>
      </c>
    </row>
    <row r="382" spans="1:29" ht="25.5" x14ac:dyDescent="0.2">
      <c r="A382" s="1">
        <v>11</v>
      </c>
      <c r="B382" s="1" t="s">
        <v>2890</v>
      </c>
      <c r="C382" s="1">
        <v>244432</v>
      </c>
      <c r="D382" s="1" t="s">
        <v>1054</v>
      </c>
      <c r="E382" s="1" t="s">
        <v>1456</v>
      </c>
      <c r="F382" s="1" t="s">
        <v>3787</v>
      </c>
      <c r="G382" s="1">
        <v>40</v>
      </c>
      <c r="H382" s="1" t="s">
        <v>93</v>
      </c>
      <c r="I382" s="1" t="s">
        <v>93</v>
      </c>
      <c r="J382" s="1" t="s">
        <v>93</v>
      </c>
      <c r="K382" s="1" t="s">
        <v>1455</v>
      </c>
      <c r="L382" s="1" t="s">
        <v>1753</v>
      </c>
      <c r="M382" s="1">
        <v>8</v>
      </c>
      <c r="N382" s="1" t="s">
        <v>1455</v>
      </c>
      <c r="O382" s="1" t="s">
        <v>1467</v>
      </c>
      <c r="P382" s="1">
        <v>6</v>
      </c>
      <c r="Q382" s="1" t="s">
        <v>1501</v>
      </c>
      <c r="R382" s="1" t="s">
        <v>1753</v>
      </c>
      <c r="S382" s="1">
        <v>10</v>
      </c>
      <c r="T382" s="1" t="s">
        <v>1455</v>
      </c>
      <c r="U382" s="1" t="s">
        <v>1753</v>
      </c>
      <c r="V382" s="1">
        <v>8</v>
      </c>
      <c r="W382" s="1" t="s">
        <v>1503</v>
      </c>
      <c r="X382" s="1" t="s">
        <v>1754</v>
      </c>
      <c r="Y382" s="1">
        <v>8</v>
      </c>
      <c r="Z382" s="1" t="s">
        <v>93</v>
      </c>
      <c r="AA382" s="1" t="s">
        <v>93</v>
      </c>
      <c r="AB382" s="1" t="s">
        <v>93</v>
      </c>
      <c r="AC382" s="1" t="s">
        <v>3787</v>
      </c>
    </row>
    <row r="383" spans="1:29" ht="25.5" x14ac:dyDescent="0.2">
      <c r="A383" s="1">
        <v>11</v>
      </c>
      <c r="B383" s="1" t="s">
        <v>1355</v>
      </c>
      <c r="C383" s="1">
        <v>92354</v>
      </c>
      <c r="D383" s="1" t="s">
        <v>1122</v>
      </c>
      <c r="E383" s="1" t="s">
        <v>1456</v>
      </c>
      <c r="F383" s="1" t="s">
        <v>3787</v>
      </c>
      <c r="G383" s="1">
        <v>40</v>
      </c>
      <c r="H383" s="1" t="s">
        <v>93</v>
      </c>
      <c r="I383" s="1" t="s">
        <v>93</v>
      </c>
      <c r="J383" s="1" t="s">
        <v>93</v>
      </c>
      <c r="K383" s="1" t="s">
        <v>1455</v>
      </c>
      <c r="L383" s="1" t="s">
        <v>1754</v>
      </c>
      <c r="M383" s="1">
        <v>10</v>
      </c>
      <c r="N383" s="1" t="s">
        <v>1455</v>
      </c>
      <c r="O383" s="1" t="s">
        <v>1754</v>
      </c>
      <c r="P383" s="1">
        <v>10</v>
      </c>
      <c r="Q383" s="1" t="s">
        <v>1455</v>
      </c>
      <c r="R383" s="1" t="s">
        <v>1754</v>
      </c>
      <c r="S383" s="1">
        <v>10</v>
      </c>
      <c r="T383" s="1" t="s">
        <v>1455</v>
      </c>
      <c r="U383" s="1" t="s">
        <v>1754</v>
      </c>
      <c r="V383" s="1">
        <v>10</v>
      </c>
      <c r="W383" s="1" t="s">
        <v>93</v>
      </c>
      <c r="X383" s="1" t="s">
        <v>93</v>
      </c>
      <c r="Y383" s="1" t="s">
        <v>93</v>
      </c>
      <c r="Z383" s="1" t="s">
        <v>93</v>
      </c>
      <c r="AA383" s="1" t="s">
        <v>93</v>
      </c>
      <c r="AB383" s="1" t="s">
        <v>93</v>
      </c>
      <c r="AC383" s="1" t="s">
        <v>3787</v>
      </c>
    </row>
    <row r="384" spans="1:29" ht="25.5" x14ac:dyDescent="0.2">
      <c r="A384" s="1">
        <v>11</v>
      </c>
      <c r="B384" s="1" t="s">
        <v>3175</v>
      </c>
      <c r="C384" s="1">
        <v>263126</v>
      </c>
      <c r="D384" s="1" t="s">
        <v>1014</v>
      </c>
      <c r="E384" s="1" t="s">
        <v>1456</v>
      </c>
      <c r="F384" s="1" t="s">
        <v>3787</v>
      </c>
      <c r="G384" s="1">
        <v>40</v>
      </c>
      <c r="H384" s="1" t="s">
        <v>93</v>
      </c>
      <c r="I384" s="1" t="s">
        <v>93</v>
      </c>
      <c r="J384" s="1" t="s">
        <v>93</v>
      </c>
      <c r="K384" s="1" t="s">
        <v>1501</v>
      </c>
      <c r="L384" s="1" t="s">
        <v>1753</v>
      </c>
      <c r="M384" s="1">
        <v>10</v>
      </c>
      <c r="N384" s="1" t="s">
        <v>1501</v>
      </c>
      <c r="O384" s="1" t="s">
        <v>1753</v>
      </c>
      <c r="P384" s="1">
        <v>10</v>
      </c>
      <c r="Q384" s="1" t="s">
        <v>1501</v>
      </c>
      <c r="R384" s="1" t="s">
        <v>1753</v>
      </c>
      <c r="S384" s="1">
        <v>10</v>
      </c>
      <c r="T384" s="1" t="s">
        <v>1610</v>
      </c>
      <c r="U384" s="1" t="s">
        <v>1574</v>
      </c>
      <c r="V384" s="1">
        <v>10</v>
      </c>
      <c r="W384" s="1" t="s">
        <v>93</v>
      </c>
      <c r="X384" s="1" t="s">
        <v>93</v>
      </c>
      <c r="Y384" s="1" t="s">
        <v>93</v>
      </c>
      <c r="Z384" s="1" t="s">
        <v>93</v>
      </c>
      <c r="AA384" s="1" t="s">
        <v>93</v>
      </c>
      <c r="AB384" s="1" t="s">
        <v>93</v>
      </c>
      <c r="AC384" s="1" t="s">
        <v>3787</v>
      </c>
    </row>
    <row r="385" spans="1:29" ht="25.5" x14ac:dyDescent="0.2">
      <c r="A385" s="1">
        <v>11</v>
      </c>
      <c r="B385" s="1" t="s">
        <v>1379</v>
      </c>
      <c r="C385" s="1">
        <v>259457</v>
      </c>
      <c r="D385" s="1" t="s">
        <v>1122</v>
      </c>
      <c r="E385" s="1" t="s">
        <v>1456</v>
      </c>
      <c r="F385" s="1" t="s">
        <v>3787</v>
      </c>
      <c r="G385" s="1">
        <v>40</v>
      </c>
      <c r="H385" s="1" t="s">
        <v>93</v>
      </c>
      <c r="I385" s="1" t="s">
        <v>93</v>
      </c>
      <c r="J385" s="1" t="s">
        <v>93</v>
      </c>
      <c r="K385" s="1" t="s">
        <v>1461</v>
      </c>
      <c r="L385" s="1" t="s">
        <v>1479</v>
      </c>
      <c r="M385" s="1">
        <v>10</v>
      </c>
      <c r="N385" s="1" t="s">
        <v>1461</v>
      </c>
      <c r="O385" s="1" t="s">
        <v>1466</v>
      </c>
      <c r="P385" s="1">
        <v>10</v>
      </c>
      <c r="Q385" s="1" t="s">
        <v>1461</v>
      </c>
      <c r="R385" s="1" t="s">
        <v>1466</v>
      </c>
      <c r="S385" s="1">
        <v>10</v>
      </c>
      <c r="T385" s="1" t="s">
        <v>1461</v>
      </c>
      <c r="U385" s="1" t="s">
        <v>1613</v>
      </c>
      <c r="V385" s="1">
        <v>4.5</v>
      </c>
      <c r="W385" s="1" t="s">
        <v>1503</v>
      </c>
      <c r="X385" s="1" t="s">
        <v>1489</v>
      </c>
      <c r="Y385" s="1">
        <v>5.5</v>
      </c>
      <c r="Z385" s="1" t="s">
        <v>93</v>
      </c>
      <c r="AA385" s="1" t="s">
        <v>93</v>
      </c>
      <c r="AB385" s="1" t="s">
        <v>93</v>
      </c>
      <c r="AC385" s="1" t="s">
        <v>3787</v>
      </c>
    </row>
    <row r="386" spans="1:29" ht="25.5" x14ac:dyDescent="0.2">
      <c r="A386" s="1">
        <v>11</v>
      </c>
      <c r="B386" s="1" t="s">
        <v>1383</v>
      </c>
      <c r="C386" s="1">
        <v>258875</v>
      </c>
      <c r="D386" s="1" t="s">
        <v>1122</v>
      </c>
      <c r="E386" s="1" t="s">
        <v>1456</v>
      </c>
      <c r="F386" s="1" t="s">
        <v>3787</v>
      </c>
      <c r="G386" s="1">
        <v>40</v>
      </c>
      <c r="H386" s="1" t="s">
        <v>93</v>
      </c>
      <c r="I386" s="1" t="s">
        <v>93</v>
      </c>
      <c r="J386" s="1" t="s">
        <v>93</v>
      </c>
      <c r="K386" s="1" t="s">
        <v>1454</v>
      </c>
      <c r="L386" s="1" t="s">
        <v>1447</v>
      </c>
      <c r="M386" s="1">
        <v>10</v>
      </c>
      <c r="N386" s="1" t="s">
        <v>1454</v>
      </c>
      <c r="O386" s="1" t="s">
        <v>1447</v>
      </c>
      <c r="P386" s="1">
        <v>10</v>
      </c>
      <c r="Q386" s="1" t="s">
        <v>1454</v>
      </c>
      <c r="R386" s="1" t="s">
        <v>1447</v>
      </c>
      <c r="S386" s="1">
        <v>10</v>
      </c>
      <c r="T386" s="1" t="s">
        <v>1454</v>
      </c>
      <c r="U386" s="1" t="s">
        <v>1447</v>
      </c>
      <c r="V386" s="1">
        <v>10</v>
      </c>
      <c r="W386" s="1" t="s">
        <v>93</v>
      </c>
      <c r="X386" s="1" t="s">
        <v>93</v>
      </c>
      <c r="Y386" s="1" t="s">
        <v>93</v>
      </c>
      <c r="Z386" s="1" t="s">
        <v>93</v>
      </c>
      <c r="AA386" s="1" t="s">
        <v>93</v>
      </c>
      <c r="AB386" s="1" t="s">
        <v>93</v>
      </c>
      <c r="AC386" s="1" t="s">
        <v>3787</v>
      </c>
    </row>
    <row r="387" spans="1:29" ht="25.5" x14ac:dyDescent="0.2">
      <c r="A387" s="1">
        <v>11</v>
      </c>
      <c r="B387" s="1" t="s">
        <v>185</v>
      </c>
      <c r="C387" s="1">
        <v>32321</v>
      </c>
      <c r="D387" s="1" t="s">
        <v>1054</v>
      </c>
      <c r="E387" s="1" t="s">
        <v>1456</v>
      </c>
      <c r="F387" s="1" t="s">
        <v>3787</v>
      </c>
      <c r="G387" s="1">
        <v>40</v>
      </c>
      <c r="H387" s="1" t="s">
        <v>93</v>
      </c>
      <c r="I387" s="1" t="s">
        <v>93</v>
      </c>
      <c r="J387" s="1" t="s">
        <v>93</v>
      </c>
      <c r="K387" s="1" t="s">
        <v>1454</v>
      </c>
      <c r="L387" s="1" t="s">
        <v>1447</v>
      </c>
      <c r="M387" s="1">
        <v>10</v>
      </c>
      <c r="N387" s="1" t="s">
        <v>1454</v>
      </c>
      <c r="O387" s="1" t="s">
        <v>1447</v>
      </c>
      <c r="P387" s="1">
        <v>10</v>
      </c>
      <c r="Q387" s="1" t="s">
        <v>1454</v>
      </c>
      <c r="R387" s="1" t="s">
        <v>1447</v>
      </c>
      <c r="S387" s="1">
        <v>10</v>
      </c>
      <c r="T387" s="1" t="s">
        <v>1454</v>
      </c>
      <c r="U387" s="1" t="s">
        <v>1447</v>
      </c>
      <c r="V387" s="1">
        <v>10</v>
      </c>
      <c r="W387" s="1" t="s">
        <v>93</v>
      </c>
      <c r="X387" s="1" t="s">
        <v>93</v>
      </c>
      <c r="Y387" s="1" t="s">
        <v>93</v>
      </c>
      <c r="Z387" s="1" t="s">
        <v>93</v>
      </c>
      <c r="AA387" s="1" t="s">
        <v>93</v>
      </c>
      <c r="AB387" s="1" t="s">
        <v>93</v>
      </c>
      <c r="AC387" s="1" t="s">
        <v>3787</v>
      </c>
    </row>
    <row r="388" spans="1:29" ht="25.5" x14ac:dyDescent="0.2">
      <c r="A388" s="1">
        <v>11</v>
      </c>
      <c r="B388" s="1" t="s">
        <v>1762</v>
      </c>
      <c r="C388" s="1">
        <v>27950</v>
      </c>
      <c r="D388" s="1" t="s">
        <v>631</v>
      </c>
      <c r="E388" s="1" t="s">
        <v>1440</v>
      </c>
      <c r="F388" s="1" t="s">
        <v>3560</v>
      </c>
      <c r="G388" s="1">
        <v>40</v>
      </c>
      <c r="H388" s="1" t="s">
        <v>1461</v>
      </c>
      <c r="I388" s="1" t="s">
        <v>1509</v>
      </c>
      <c r="J388" s="1">
        <v>8</v>
      </c>
      <c r="K388" s="1" t="s">
        <v>1461</v>
      </c>
      <c r="L388" s="1" t="s">
        <v>1509</v>
      </c>
      <c r="M388" s="1">
        <v>8</v>
      </c>
      <c r="N388" s="1" t="s">
        <v>1461</v>
      </c>
      <c r="O388" s="1" t="s">
        <v>1509</v>
      </c>
      <c r="P388" s="1">
        <v>8</v>
      </c>
      <c r="Q388" s="1" t="s">
        <v>1461</v>
      </c>
      <c r="R388" s="1" t="s">
        <v>1509</v>
      </c>
      <c r="S388" s="1">
        <v>8</v>
      </c>
      <c r="T388" s="1" t="s">
        <v>1461</v>
      </c>
      <c r="U388" s="1" t="s">
        <v>1509</v>
      </c>
      <c r="V388" s="1">
        <v>8</v>
      </c>
      <c r="W388" s="1" t="s">
        <v>93</v>
      </c>
      <c r="X388" s="1" t="s">
        <v>93</v>
      </c>
      <c r="Y388" s="1" t="s">
        <v>93</v>
      </c>
      <c r="Z388" s="1" t="s">
        <v>93</v>
      </c>
      <c r="AA388" s="1" t="s">
        <v>93</v>
      </c>
      <c r="AB388" s="1" t="s">
        <v>93</v>
      </c>
      <c r="AC388" s="1" t="s">
        <v>3787</v>
      </c>
    </row>
    <row r="389" spans="1:29" ht="25.5" x14ac:dyDescent="0.2">
      <c r="A389" s="1">
        <v>11</v>
      </c>
      <c r="B389" s="1" t="s">
        <v>1403</v>
      </c>
      <c r="C389" s="1">
        <v>259829</v>
      </c>
      <c r="D389" s="1" t="s">
        <v>1014</v>
      </c>
      <c r="E389" s="1" t="s">
        <v>1456</v>
      </c>
      <c r="F389" s="1" t="s">
        <v>3787</v>
      </c>
      <c r="G389" s="1">
        <v>40</v>
      </c>
      <c r="H389" s="1" t="s">
        <v>93</v>
      </c>
      <c r="I389" s="1" t="s">
        <v>93</v>
      </c>
      <c r="J389" s="1" t="s">
        <v>93</v>
      </c>
      <c r="K389" s="1" t="s">
        <v>1469</v>
      </c>
      <c r="L389" s="1" t="s">
        <v>1574</v>
      </c>
      <c r="M389" s="1">
        <v>9.5</v>
      </c>
      <c r="N389" s="1" t="s">
        <v>1469</v>
      </c>
      <c r="O389" s="1" t="s">
        <v>1574</v>
      </c>
      <c r="P389" s="1">
        <v>9.5</v>
      </c>
      <c r="Q389" s="1" t="s">
        <v>1469</v>
      </c>
      <c r="R389" s="1" t="s">
        <v>1763</v>
      </c>
      <c r="S389" s="1">
        <v>10</v>
      </c>
      <c r="T389" s="1" t="s">
        <v>1501</v>
      </c>
      <c r="U389" s="1" t="s">
        <v>1763</v>
      </c>
      <c r="V389" s="1">
        <v>11</v>
      </c>
      <c r="W389" s="1" t="s">
        <v>93</v>
      </c>
      <c r="X389" s="1" t="s">
        <v>93</v>
      </c>
      <c r="Y389" s="1" t="s">
        <v>93</v>
      </c>
      <c r="Z389" s="1" t="s">
        <v>93</v>
      </c>
      <c r="AA389" s="1" t="s">
        <v>93</v>
      </c>
      <c r="AB389" s="1" t="s">
        <v>93</v>
      </c>
      <c r="AC389" s="1" t="s">
        <v>3787</v>
      </c>
    </row>
    <row r="390" spans="1:29" ht="25.5" x14ac:dyDescent="0.2">
      <c r="A390" s="1">
        <v>11</v>
      </c>
      <c r="B390" s="1" t="s">
        <v>1413</v>
      </c>
      <c r="C390" s="1">
        <v>228132</v>
      </c>
      <c r="D390" s="1" t="s">
        <v>1032</v>
      </c>
      <c r="E390" s="1" t="s">
        <v>1456</v>
      </c>
      <c r="F390" s="1" t="s">
        <v>3787</v>
      </c>
      <c r="G390" s="1">
        <v>40</v>
      </c>
      <c r="H390" s="1" t="s">
        <v>1471</v>
      </c>
      <c r="I390" s="1" t="s">
        <v>1444</v>
      </c>
      <c r="J390" s="1">
        <v>8</v>
      </c>
      <c r="K390" s="1" t="s">
        <v>1471</v>
      </c>
      <c r="L390" s="1" t="s">
        <v>1444</v>
      </c>
      <c r="M390" s="1">
        <v>8</v>
      </c>
      <c r="N390" s="1" t="s">
        <v>1503</v>
      </c>
      <c r="O390" s="1" t="s">
        <v>1754</v>
      </c>
      <c r="P390" s="1">
        <v>8</v>
      </c>
      <c r="Q390" s="1" t="s">
        <v>1480</v>
      </c>
      <c r="R390" s="1" t="s">
        <v>1466</v>
      </c>
      <c r="S390" s="1">
        <v>8</v>
      </c>
      <c r="T390" s="1" t="s">
        <v>1480</v>
      </c>
      <c r="U390" s="1" t="s">
        <v>1466</v>
      </c>
      <c r="V390" s="1">
        <v>8</v>
      </c>
      <c r="W390" s="1" t="s">
        <v>93</v>
      </c>
      <c r="X390" s="1" t="s">
        <v>93</v>
      </c>
      <c r="Y390" s="1" t="s">
        <v>93</v>
      </c>
      <c r="Z390" s="1" t="s">
        <v>93</v>
      </c>
      <c r="AA390" s="1" t="s">
        <v>93</v>
      </c>
      <c r="AB390" s="1" t="s">
        <v>93</v>
      </c>
      <c r="AC390" s="1" t="s">
        <v>3787</v>
      </c>
    </row>
    <row r="391" spans="1:29" ht="25.5" x14ac:dyDescent="0.2">
      <c r="A391" s="1">
        <v>11</v>
      </c>
      <c r="B391" s="1" t="s">
        <v>1416</v>
      </c>
      <c r="C391" s="1">
        <v>117565</v>
      </c>
      <c r="D391" s="1" t="s">
        <v>1122</v>
      </c>
      <c r="E391" s="1" t="s">
        <v>1456</v>
      </c>
      <c r="F391" s="1" t="s">
        <v>3787</v>
      </c>
      <c r="G391" s="1">
        <v>40</v>
      </c>
      <c r="H391" s="1" t="s">
        <v>93</v>
      </c>
      <c r="I391" s="1" t="s">
        <v>93</v>
      </c>
      <c r="J391" s="1" t="s">
        <v>93</v>
      </c>
      <c r="K391" s="1" t="s">
        <v>1461</v>
      </c>
      <c r="L391" s="1" t="s">
        <v>1466</v>
      </c>
      <c r="M391" s="1">
        <v>10</v>
      </c>
      <c r="N391" s="1" t="s">
        <v>1461</v>
      </c>
      <c r="O391" s="1" t="s">
        <v>1466</v>
      </c>
      <c r="P391" s="1">
        <v>10</v>
      </c>
      <c r="Q391" s="1" t="s">
        <v>1461</v>
      </c>
      <c r="R391" s="1" t="s">
        <v>1466</v>
      </c>
      <c r="S391" s="1">
        <v>10</v>
      </c>
      <c r="T391" s="1" t="s">
        <v>1461</v>
      </c>
      <c r="U391" s="1" t="s">
        <v>1466</v>
      </c>
      <c r="V391" s="1">
        <v>10</v>
      </c>
      <c r="W391" s="1" t="s">
        <v>93</v>
      </c>
      <c r="X391" s="1" t="s">
        <v>93</v>
      </c>
      <c r="Y391" s="1" t="s">
        <v>93</v>
      </c>
      <c r="Z391" s="1" t="s">
        <v>93</v>
      </c>
      <c r="AA391" s="1" t="s">
        <v>93</v>
      </c>
      <c r="AB391" s="1" t="s">
        <v>93</v>
      </c>
      <c r="AC391" s="1" t="s">
        <v>3787</v>
      </c>
    </row>
    <row r="392" spans="1:29" ht="25.5" x14ac:dyDescent="0.2">
      <c r="A392" s="1">
        <v>11</v>
      </c>
      <c r="B392" s="1" t="s">
        <v>1417</v>
      </c>
      <c r="C392" s="1">
        <v>259363</v>
      </c>
      <c r="D392" s="1" t="s">
        <v>1054</v>
      </c>
      <c r="E392" s="1" t="s">
        <v>1456</v>
      </c>
      <c r="F392" s="1" t="s">
        <v>3787</v>
      </c>
      <c r="G392" s="1">
        <v>40</v>
      </c>
      <c r="H392" s="1" t="s">
        <v>93</v>
      </c>
      <c r="I392" s="1" t="s">
        <v>93</v>
      </c>
      <c r="J392" s="1" t="s">
        <v>93</v>
      </c>
      <c r="K392" s="1" t="s">
        <v>1461</v>
      </c>
      <c r="L392" s="1" t="s">
        <v>1466</v>
      </c>
      <c r="M392" s="1">
        <v>10</v>
      </c>
      <c r="N392" s="1" t="s">
        <v>1461</v>
      </c>
      <c r="O392" s="1" t="s">
        <v>1466</v>
      </c>
      <c r="P392" s="1">
        <v>10</v>
      </c>
      <c r="Q392" s="1" t="s">
        <v>1461</v>
      </c>
      <c r="R392" s="1" t="s">
        <v>1466</v>
      </c>
      <c r="S392" s="1">
        <v>10</v>
      </c>
      <c r="T392" s="1" t="s">
        <v>1461</v>
      </c>
      <c r="U392" s="1" t="s">
        <v>1466</v>
      </c>
      <c r="V392" s="1">
        <v>10</v>
      </c>
      <c r="W392" s="1" t="s">
        <v>93</v>
      </c>
      <c r="X392" s="1" t="s">
        <v>93</v>
      </c>
      <c r="Y392" s="1" t="s">
        <v>93</v>
      </c>
      <c r="Z392" s="1" t="s">
        <v>93</v>
      </c>
      <c r="AA392" s="1" t="s">
        <v>93</v>
      </c>
      <c r="AB392" s="1" t="s">
        <v>93</v>
      </c>
      <c r="AC392" s="1" t="s">
        <v>3787</v>
      </c>
    </row>
    <row r="393" spans="1:29" ht="25.5" x14ac:dyDescent="0.2">
      <c r="A393" s="1">
        <v>505</v>
      </c>
      <c r="B393" s="1" t="s">
        <v>1764</v>
      </c>
      <c r="C393" s="1">
        <v>261552</v>
      </c>
      <c r="D393" s="1" t="s">
        <v>506</v>
      </c>
      <c r="E393" s="1" t="s">
        <v>1440</v>
      </c>
      <c r="F393" s="1" t="s">
        <v>507</v>
      </c>
      <c r="G393" s="1">
        <v>40</v>
      </c>
      <c r="H393" s="1" t="s">
        <v>1443</v>
      </c>
      <c r="I393" s="1" t="s">
        <v>1447</v>
      </c>
      <c r="J393" s="1">
        <v>8</v>
      </c>
      <c r="K393" s="1" t="s">
        <v>1443</v>
      </c>
      <c r="L393" s="1" t="s">
        <v>1447</v>
      </c>
      <c r="M393" s="1">
        <v>8</v>
      </c>
      <c r="N393" s="1" t="s">
        <v>1443</v>
      </c>
      <c r="O393" s="1" t="s">
        <v>1447</v>
      </c>
      <c r="P393" s="1">
        <v>8</v>
      </c>
      <c r="Q393" s="1" t="s">
        <v>1443</v>
      </c>
      <c r="R393" s="1" t="s">
        <v>1447</v>
      </c>
      <c r="S393" s="1">
        <v>8</v>
      </c>
      <c r="T393" s="1" t="s">
        <v>1443</v>
      </c>
      <c r="U393" s="1" t="s">
        <v>1447</v>
      </c>
      <c r="V393" s="1">
        <v>8</v>
      </c>
      <c r="W393" s="1" t="s">
        <v>93</v>
      </c>
      <c r="X393" s="1" t="s">
        <v>93</v>
      </c>
      <c r="Y393" s="1" t="s">
        <v>93</v>
      </c>
      <c r="Z393" s="1" t="s">
        <v>93</v>
      </c>
      <c r="AA393" s="1" t="s">
        <v>93</v>
      </c>
      <c r="AB393" s="1" t="s">
        <v>93</v>
      </c>
      <c r="AC393" s="1" t="s">
        <v>3787</v>
      </c>
    </row>
    <row r="394" spans="1:29" ht="25.5" x14ac:dyDescent="0.2">
      <c r="A394" s="1">
        <v>505</v>
      </c>
      <c r="B394" s="1" t="s">
        <v>1134</v>
      </c>
      <c r="C394" s="1">
        <v>259980</v>
      </c>
      <c r="D394" s="1" t="s">
        <v>506</v>
      </c>
      <c r="E394" s="1" t="s">
        <v>1440</v>
      </c>
      <c r="F394" s="1" t="s">
        <v>522</v>
      </c>
      <c r="G394" s="1">
        <v>40</v>
      </c>
      <c r="H394" s="1" t="s">
        <v>1443</v>
      </c>
      <c r="I394" s="1" t="s">
        <v>1447</v>
      </c>
      <c r="J394" s="1">
        <v>8</v>
      </c>
      <c r="K394" s="1" t="s">
        <v>1443</v>
      </c>
      <c r="L394" s="1" t="s">
        <v>1447</v>
      </c>
      <c r="M394" s="1">
        <v>8</v>
      </c>
      <c r="N394" s="1" t="s">
        <v>1443</v>
      </c>
      <c r="O394" s="1" t="s">
        <v>1447</v>
      </c>
      <c r="P394" s="1">
        <v>8</v>
      </c>
      <c r="Q394" s="1" t="s">
        <v>1443</v>
      </c>
      <c r="R394" s="1" t="s">
        <v>1447</v>
      </c>
      <c r="S394" s="1">
        <v>8</v>
      </c>
      <c r="T394" s="1" t="s">
        <v>1443</v>
      </c>
      <c r="U394" s="1" t="s">
        <v>1447</v>
      </c>
      <c r="V394" s="1">
        <v>8</v>
      </c>
      <c r="W394" s="1" t="s">
        <v>93</v>
      </c>
      <c r="X394" s="1" t="s">
        <v>93</v>
      </c>
      <c r="Y394" s="1" t="s">
        <v>93</v>
      </c>
      <c r="Z394" s="1" t="s">
        <v>93</v>
      </c>
      <c r="AA394" s="1" t="s">
        <v>93</v>
      </c>
      <c r="AB394" s="1" t="s">
        <v>93</v>
      </c>
      <c r="AC394" s="1" t="s">
        <v>3787</v>
      </c>
    </row>
    <row r="395" spans="1:29" ht="25.5" x14ac:dyDescent="0.2">
      <c r="A395" s="1">
        <v>505</v>
      </c>
      <c r="B395" s="1" t="s">
        <v>508</v>
      </c>
      <c r="C395" s="1">
        <v>255811</v>
      </c>
      <c r="D395" s="1" t="s">
        <v>512</v>
      </c>
      <c r="E395" s="1" t="s">
        <v>1440</v>
      </c>
      <c r="F395" s="1" t="s">
        <v>1404</v>
      </c>
      <c r="G395" s="1">
        <v>40</v>
      </c>
      <c r="H395" s="1" t="s">
        <v>1443</v>
      </c>
      <c r="I395" s="1" t="s">
        <v>1447</v>
      </c>
      <c r="J395" s="1">
        <v>8</v>
      </c>
      <c r="K395" s="1" t="s">
        <v>1443</v>
      </c>
      <c r="L395" s="1" t="s">
        <v>1447</v>
      </c>
      <c r="M395" s="1">
        <v>8</v>
      </c>
      <c r="N395" s="1" t="s">
        <v>1443</v>
      </c>
      <c r="O395" s="1" t="s">
        <v>1447</v>
      </c>
      <c r="P395" s="1">
        <v>8</v>
      </c>
      <c r="Q395" s="1" t="s">
        <v>1443</v>
      </c>
      <c r="R395" s="1" t="s">
        <v>1447</v>
      </c>
      <c r="S395" s="1">
        <v>8</v>
      </c>
      <c r="T395" s="1" t="s">
        <v>1443</v>
      </c>
      <c r="U395" s="1" t="s">
        <v>1447</v>
      </c>
      <c r="V395" s="1">
        <v>8</v>
      </c>
      <c r="W395" s="1" t="s">
        <v>93</v>
      </c>
      <c r="X395" s="1" t="s">
        <v>93</v>
      </c>
      <c r="Y395" s="1" t="s">
        <v>93</v>
      </c>
      <c r="Z395" s="1" t="s">
        <v>93</v>
      </c>
      <c r="AA395" s="1" t="s">
        <v>93</v>
      </c>
      <c r="AB395" s="1" t="s">
        <v>93</v>
      </c>
      <c r="AC395" s="1" t="s">
        <v>3787</v>
      </c>
    </row>
    <row r="396" spans="1:29" ht="25.5" x14ac:dyDescent="0.2">
      <c r="A396" s="1">
        <v>505</v>
      </c>
      <c r="B396" s="1" t="s">
        <v>1765</v>
      </c>
      <c r="C396" s="1">
        <v>261567</v>
      </c>
      <c r="D396" s="1" t="s">
        <v>506</v>
      </c>
      <c r="E396" s="1" t="s">
        <v>1440</v>
      </c>
      <c r="F396" s="1" t="s">
        <v>507</v>
      </c>
      <c r="G396" s="1">
        <v>40</v>
      </c>
      <c r="H396" s="1" t="s">
        <v>1443</v>
      </c>
      <c r="I396" s="1" t="s">
        <v>1447</v>
      </c>
      <c r="J396" s="1">
        <v>8</v>
      </c>
      <c r="K396" s="1" t="s">
        <v>1443</v>
      </c>
      <c r="L396" s="1" t="s">
        <v>1447</v>
      </c>
      <c r="M396" s="1">
        <v>8</v>
      </c>
      <c r="N396" s="1" t="s">
        <v>1443</v>
      </c>
      <c r="O396" s="1" t="s">
        <v>1447</v>
      </c>
      <c r="P396" s="1">
        <v>8</v>
      </c>
      <c r="Q396" s="1" t="s">
        <v>1443</v>
      </c>
      <c r="R396" s="1" t="s">
        <v>1447</v>
      </c>
      <c r="S396" s="1">
        <v>8</v>
      </c>
      <c r="T396" s="1" t="s">
        <v>1443</v>
      </c>
      <c r="U396" s="1" t="s">
        <v>1447</v>
      </c>
      <c r="V396" s="1">
        <v>8</v>
      </c>
      <c r="W396" s="1" t="s">
        <v>93</v>
      </c>
      <c r="X396" s="1" t="s">
        <v>93</v>
      </c>
      <c r="Y396" s="1" t="s">
        <v>93</v>
      </c>
      <c r="Z396" s="1" t="s">
        <v>93</v>
      </c>
      <c r="AA396" s="1" t="s">
        <v>93</v>
      </c>
      <c r="AB396" s="1" t="s">
        <v>93</v>
      </c>
      <c r="AC396" s="1" t="s">
        <v>3787</v>
      </c>
    </row>
    <row r="397" spans="1:29" ht="25.5" x14ac:dyDescent="0.2">
      <c r="A397" s="1">
        <v>505</v>
      </c>
      <c r="B397" s="1" t="s">
        <v>1766</v>
      </c>
      <c r="C397" s="1">
        <v>261564</v>
      </c>
      <c r="D397" s="1" t="s">
        <v>506</v>
      </c>
      <c r="E397" s="1" t="s">
        <v>1456</v>
      </c>
      <c r="F397" s="1" t="s">
        <v>3787</v>
      </c>
      <c r="G397" s="1">
        <v>40</v>
      </c>
      <c r="H397" s="1" t="s">
        <v>93</v>
      </c>
      <c r="I397" s="1" t="s">
        <v>93</v>
      </c>
      <c r="J397" s="1" t="s">
        <v>93</v>
      </c>
      <c r="K397" s="1" t="s">
        <v>1461</v>
      </c>
      <c r="L397" s="1" t="s">
        <v>1466</v>
      </c>
      <c r="M397" s="1">
        <v>10</v>
      </c>
      <c r="N397" s="1" t="s">
        <v>1461</v>
      </c>
      <c r="O397" s="1" t="s">
        <v>1466</v>
      </c>
      <c r="P397" s="1">
        <v>10</v>
      </c>
      <c r="Q397" s="1" t="s">
        <v>1461</v>
      </c>
      <c r="R397" s="1" t="s">
        <v>1466</v>
      </c>
      <c r="S397" s="1">
        <v>10</v>
      </c>
      <c r="T397" s="1" t="s">
        <v>1461</v>
      </c>
      <c r="U397" s="1" t="s">
        <v>1466</v>
      </c>
      <c r="V397" s="1">
        <v>10</v>
      </c>
      <c r="W397" s="1" t="s">
        <v>93</v>
      </c>
      <c r="X397" s="1" t="s">
        <v>93</v>
      </c>
      <c r="Y397" s="1" t="s">
        <v>93</v>
      </c>
      <c r="Z397" s="1" t="s">
        <v>93</v>
      </c>
      <c r="AA397" s="1" t="s">
        <v>93</v>
      </c>
      <c r="AB397" s="1" t="s">
        <v>93</v>
      </c>
      <c r="AC397" s="1" t="s">
        <v>3787</v>
      </c>
    </row>
    <row r="398" spans="1:29" ht="25.5" x14ac:dyDescent="0.2">
      <c r="A398" s="1">
        <v>505</v>
      </c>
      <c r="B398" s="1" t="s">
        <v>1193</v>
      </c>
      <c r="C398" s="1">
        <v>259361</v>
      </c>
      <c r="D398" s="1" t="s">
        <v>506</v>
      </c>
      <c r="E398" s="1" t="s">
        <v>1440</v>
      </c>
      <c r="F398" s="1" t="s">
        <v>530</v>
      </c>
      <c r="G398" s="1">
        <v>40</v>
      </c>
      <c r="H398" s="1" t="s">
        <v>1443</v>
      </c>
      <c r="I398" s="1" t="s">
        <v>1447</v>
      </c>
      <c r="J398" s="1">
        <v>8</v>
      </c>
      <c r="K398" s="1" t="s">
        <v>1443</v>
      </c>
      <c r="L398" s="1" t="s">
        <v>1447</v>
      </c>
      <c r="M398" s="1">
        <v>8</v>
      </c>
      <c r="N398" s="1" t="s">
        <v>1443</v>
      </c>
      <c r="O398" s="1" t="s">
        <v>1447</v>
      </c>
      <c r="P398" s="1">
        <v>8</v>
      </c>
      <c r="Q398" s="1" t="s">
        <v>1443</v>
      </c>
      <c r="R398" s="1" t="s">
        <v>1447</v>
      </c>
      <c r="S398" s="1">
        <v>8</v>
      </c>
      <c r="T398" s="1" t="s">
        <v>1443</v>
      </c>
      <c r="U398" s="1" t="s">
        <v>1447</v>
      </c>
      <c r="V398" s="1">
        <v>8</v>
      </c>
      <c r="W398" s="1" t="s">
        <v>93</v>
      </c>
      <c r="X398" s="1" t="s">
        <v>93</v>
      </c>
      <c r="Y398" s="1" t="s">
        <v>93</v>
      </c>
      <c r="Z398" s="1" t="s">
        <v>93</v>
      </c>
      <c r="AA398" s="1" t="s">
        <v>93</v>
      </c>
      <c r="AB398" s="1" t="s">
        <v>93</v>
      </c>
      <c r="AC398" s="1" t="s">
        <v>3787</v>
      </c>
    </row>
    <row r="399" spans="1:29" ht="25.5" x14ac:dyDescent="0.2">
      <c r="A399" s="1">
        <v>505</v>
      </c>
      <c r="B399" s="1" t="s">
        <v>1767</v>
      </c>
      <c r="C399" s="1">
        <v>261569</v>
      </c>
      <c r="D399" s="1" t="s">
        <v>506</v>
      </c>
      <c r="E399" s="1" t="s">
        <v>1456</v>
      </c>
      <c r="F399" s="1" t="s">
        <v>3787</v>
      </c>
      <c r="G399" s="1">
        <v>40</v>
      </c>
      <c r="H399" s="1" t="s">
        <v>93</v>
      </c>
      <c r="I399" s="1" t="s">
        <v>93</v>
      </c>
      <c r="J399" s="1" t="s">
        <v>93</v>
      </c>
      <c r="K399" s="1" t="s">
        <v>1461</v>
      </c>
      <c r="L399" s="1" t="s">
        <v>1466</v>
      </c>
      <c r="M399" s="1">
        <v>10</v>
      </c>
      <c r="N399" s="1" t="s">
        <v>1461</v>
      </c>
      <c r="O399" s="1" t="s">
        <v>1466</v>
      </c>
      <c r="P399" s="1">
        <v>10</v>
      </c>
      <c r="Q399" s="1" t="s">
        <v>1461</v>
      </c>
      <c r="R399" s="1" t="s">
        <v>1466</v>
      </c>
      <c r="S399" s="1">
        <v>10</v>
      </c>
      <c r="T399" s="1" t="s">
        <v>1461</v>
      </c>
      <c r="U399" s="1" t="s">
        <v>1466</v>
      </c>
      <c r="V399" s="1">
        <v>10</v>
      </c>
      <c r="W399" s="1" t="s">
        <v>93</v>
      </c>
      <c r="X399" s="1" t="s">
        <v>93</v>
      </c>
      <c r="Y399" s="1" t="s">
        <v>93</v>
      </c>
      <c r="Z399" s="1" t="s">
        <v>93</v>
      </c>
      <c r="AA399" s="1" t="s">
        <v>93</v>
      </c>
      <c r="AB399" s="1" t="s">
        <v>93</v>
      </c>
      <c r="AC399" s="1" t="s">
        <v>3787</v>
      </c>
    </row>
    <row r="400" spans="1:29" ht="25.5" x14ac:dyDescent="0.2">
      <c r="A400" s="1">
        <v>505</v>
      </c>
      <c r="B400" s="1" t="s">
        <v>1302</v>
      </c>
      <c r="C400" s="1">
        <v>261576</v>
      </c>
      <c r="D400" s="1" t="s">
        <v>506</v>
      </c>
      <c r="E400" s="1" t="s">
        <v>1440</v>
      </c>
      <c r="F400" s="1" t="s">
        <v>507</v>
      </c>
      <c r="G400" s="1">
        <v>40</v>
      </c>
      <c r="H400" s="1" t="s">
        <v>1443</v>
      </c>
      <c r="I400" s="1" t="s">
        <v>1447</v>
      </c>
      <c r="J400" s="1">
        <v>8</v>
      </c>
      <c r="K400" s="1" t="s">
        <v>1443</v>
      </c>
      <c r="L400" s="1" t="s">
        <v>1447</v>
      </c>
      <c r="M400" s="1">
        <v>8</v>
      </c>
      <c r="N400" s="1" t="s">
        <v>1443</v>
      </c>
      <c r="O400" s="1" t="s">
        <v>1447</v>
      </c>
      <c r="P400" s="1">
        <v>8</v>
      </c>
      <c r="Q400" s="1" t="s">
        <v>1443</v>
      </c>
      <c r="R400" s="1" t="s">
        <v>1447</v>
      </c>
      <c r="S400" s="1">
        <v>8</v>
      </c>
      <c r="T400" s="1" t="s">
        <v>1443</v>
      </c>
      <c r="U400" s="1" t="s">
        <v>1447</v>
      </c>
      <c r="V400" s="1">
        <v>8</v>
      </c>
      <c r="W400" s="1" t="s">
        <v>93</v>
      </c>
      <c r="X400" s="1" t="s">
        <v>93</v>
      </c>
      <c r="Y400" s="1" t="s">
        <v>93</v>
      </c>
      <c r="Z400" s="1" t="s">
        <v>93</v>
      </c>
      <c r="AA400" s="1" t="s">
        <v>93</v>
      </c>
      <c r="AB400" s="1" t="s">
        <v>93</v>
      </c>
      <c r="AC400" s="1" t="s">
        <v>3787</v>
      </c>
    </row>
    <row r="401" spans="1:29" ht="38.25" x14ac:dyDescent="0.2">
      <c r="A401" s="1">
        <v>505</v>
      </c>
      <c r="B401" s="1" t="s">
        <v>1314</v>
      </c>
      <c r="C401" s="1">
        <v>261038</v>
      </c>
      <c r="D401" s="1" t="s">
        <v>506</v>
      </c>
      <c r="E401" s="1" t="s">
        <v>1456</v>
      </c>
      <c r="F401" s="1" t="s">
        <v>3787</v>
      </c>
      <c r="G401" s="1">
        <v>40</v>
      </c>
      <c r="H401" s="1" t="s">
        <v>93</v>
      </c>
      <c r="I401" s="1" t="s">
        <v>93</v>
      </c>
      <c r="J401" s="1" t="s">
        <v>93</v>
      </c>
      <c r="K401" s="1" t="s">
        <v>1461</v>
      </c>
      <c r="L401" s="1" t="s">
        <v>1466</v>
      </c>
      <c r="M401" s="1">
        <v>10</v>
      </c>
      <c r="N401" s="1" t="s">
        <v>1461</v>
      </c>
      <c r="O401" s="1" t="s">
        <v>1466</v>
      </c>
      <c r="P401" s="1">
        <v>10</v>
      </c>
      <c r="Q401" s="1" t="s">
        <v>1461</v>
      </c>
      <c r="R401" s="1" t="s">
        <v>1466</v>
      </c>
      <c r="S401" s="1">
        <v>10</v>
      </c>
      <c r="T401" s="1" t="s">
        <v>1461</v>
      </c>
      <c r="U401" s="1" t="s">
        <v>1466</v>
      </c>
      <c r="V401" s="1">
        <v>10</v>
      </c>
      <c r="W401" s="1" t="s">
        <v>93</v>
      </c>
      <c r="X401" s="1" t="s">
        <v>93</v>
      </c>
      <c r="Y401" s="1" t="s">
        <v>93</v>
      </c>
      <c r="Z401" s="1" t="s">
        <v>93</v>
      </c>
      <c r="AA401" s="1" t="s">
        <v>93</v>
      </c>
      <c r="AB401" s="1" t="s">
        <v>93</v>
      </c>
      <c r="AC401" s="1" t="s">
        <v>3787</v>
      </c>
    </row>
    <row r="402" spans="1:29" ht="38.25" x14ac:dyDescent="0.2">
      <c r="A402" s="1">
        <v>1</v>
      </c>
      <c r="B402" s="1" t="s">
        <v>3561</v>
      </c>
      <c r="C402" s="1">
        <v>263375</v>
      </c>
      <c r="D402" s="1" t="s">
        <v>545</v>
      </c>
      <c r="E402" s="1" t="s">
        <v>1456</v>
      </c>
      <c r="F402" s="1" t="s">
        <v>93</v>
      </c>
      <c r="G402" s="1">
        <v>0</v>
      </c>
      <c r="H402" s="1" t="s">
        <v>93</v>
      </c>
      <c r="I402" s="1" t="s">
        <v>93</v>
      </c>
      <c r="J402" s="1" t="s">
        <v>93</v>
      </c>
      <c r="K402" s="1" t="s">
        <v>93</v>
      </c>
      <c r="L402" s="1" t="s">
        <v>93</v>
      </c>
      <c r="M402" s="1" t="s">
        <v>93</v>
      </c>
      <c r="N402" s="1" t="s">
        <v>93</v>
      </c>
      <c r="O402" s="1" t="s">
        <v>93</v>
      </c>
      <c r="P402" s="1" t="s">
        <v>93</v>
      </c>
      <c r="Q402" s="1" t="s">
        <v>93</v>
      </c>
      <c r="R402" s="1" t="s">
        <v>93</v>
      </c>
      <c r="S402" s="1" t="s">
        <v>93</v>
      </c>
      <c r="T402" s="1" t="s">
        <v>93</v>
      </c>
      <c r="U402" s="1" t="s">
        <v>93</v>
      </c>
      <c r="V402" s="1" t="s">
        <v>93</v>
      </c>
      <c r="W402" s="1" t="s">
        <v>93</v>
      </c>
      <c r="X402" s="1" t="s">
        <v>93</v>
      </c>
      <c r="Y402" s="1" t="s">
        <v>93</v>
      </c>
      <c r="Z402" s="1" t="s">
        <v>93</v>
      </c>
      <c r="AA402" s="1" t="s">
        <v>93</v>
      </c>
      <c r="AB402" s="1" t="s">
        <v>93</v>
      </c>
      <c r="AC402" s="1" t="s">
        <v>3787</v>
      </c>
    </row>
    <row r="403" spans="1:29" ht="25.5" x14ac:dyDescent="0.2">
      <c r="A403" s="1">
        <v>1</v>
      </c>
      <c r="B403" s="1" t="s">
        <v>1157</v>
      </c>
      <c r="C403" s="1">
        <v>184659</v>
      </c>
      <c r="D403" s="1" t="s">
        <v>545</v>
      </c>
      <c r="E403" s="1" t="s">
        <v>1456</v>
      </c>
      <c r="F403" s="1" t="s">
        <v>93</v>
      </c>
      <c r="G403" s="1">
        <v>0</v>
      </c>
      <c r="H403" s="1" t="s">
        <v>93</v>
      </c>
      <c r="I403" s="1" t="s">
        <v>93</v>
      </c>
      <c r="J403" s="1" t="s">
        <v>93</v>
      </c>
      <c r="K403" s="1" t="s">
        <v>93</v>
      </c>
      <c r="L403" s="1" t="s">
        <v>93</v>
      </c>
      <c r="M403" s="1" t="s">
        <v>93</v>
      </c>
      <c r="N403" s="1" t="s">
        <v>93</v>
      </c>
      <c r="O403" s="1" t="s">
        <v>93</v>
      </c>
      <c r="P403" s="1" t="s">
        <v>93</v>
      </c>
      <c r="Q403" s="1" t="s">
        <v>93</v>
      </c>
      <c r="R403" s="1" t="s">
        <v>93</v>
      </c>
      <c r="S403" s="1" t="s">
        <v>93</v>
      </c>
      <c r="T403" s="1" t="s">
        <v>93</v>
      </c>
      <c r="U403" s="1" t="s">
        <v>93</v>
      </c>
      <c r="V403" s="1" t="s">
        <v>93</v>
      </c>
      <c r="W403" s="1" t="s">
        <v>93</v>
      </c>
      <c r="X403" s="1" t="s">
        <v>93</v>
      </c>
      <c r="Y403" s="1" t="s">
        <v>93</v>
      </c>
      <c r="Z403" s="1" t="s">
        <v>93</v>
      </c>
      <c r="AA403" s="1" t="s">
        <v>93</v>
      </c>
      <c r="AB403" s="1" t="s">
        <v>93</v>
      </c>
      <c r="AC403" s="1" t="s">
        <v>3787</v>
      </c>
    </row>
    <row r="404" spans="1:29" ht="51" x14ac:dyDescent="0.2">
      <c r="A404" s="1">
        <v>1</v>
      </c>
      <c r="B404" s="1" t="s">
        <v>1173</v>
      </c>
      <c r="C404" s="1">
        <v>168236</v>
      </c>
      <c r="D404" s="1" t="s">
        <v>545</v>
      </c>
      <c r="E404" s="1" t="s">
        <v>1440</v>
      </c>
      <c r="F404" s="1" t="s">
        <v>3094</v>
      </c>
      <c r="G404" s="1">
        <v>40</v>
      </c>
      <c r="H404" s="1" t="s">
        <v>1461</v>
      </c>
      <c r="I404" s="1" t="s">
        <v>1463</v>
      </c>
      <c r="J404" s="1">
        <v>8</v>
      </c>
      <c r="K404" s="1" t="s">
        <v>1461</v>
      </c>
      <c r="L404" s="1" t="s">
        <v>1463</v>
      </c>
      <c r="M404" s="1">
        <v>8</v>
      </c>
      <c r="N404" s="1" t="s">
        <v>1461</v>
      </c>
      <c r="O404" s="1" t="s">
        <v>1463</v>
      </c>
      <c r="P404" s="1">
        <v>8</v>
      </c>
      <c r="Q404" s="1" t="s">
        <v>1461</v>
      </c>
      <c r="R404" s="1" t="s">
        <v>1463</v>
      </c>
      <c r="S404" s="1">
        <v>8</v>
      </c>
      <c r="T404" s="1" t="s">
        <v>1461</v>
      </c>
      <c r="U404" s="1" t="s">
        <v>1463</v>
      </c>
      <c r="V404" s="1">
        <v>8</v>
      </c>
      <c r="W404" s="1" t="s">
        <v>93</v>
      </c>
      <c r="X404" s="1" t="s">
        <v>93</v>
      </c>
      <c r="Y404" s="1" t="s">
        <v>93</v>
      </c>
      <c r="Z404" s="1" t="s">
        <v>93</v>
      </c>
      <c r="AA404" s="1" t="s">
        <v>93</v>
      </c>
      <c r="AB404" s="1" t="s">
        <v>93</v>
      </c>
      <c r="AC404" s="1" t="s">
        <v>3787</v>
      </c>
    </row>
    <row r="405" spans="1:29" ht="25.5" x14ac:dyDescent="0.2">
      <c r="A405" s="1">
        <v>1</v>
      </c>
      <c r="B405" s="1" t="s">
        <v>1221</v>
      </c>
      <c r="C405" s="1">
        <v>258059</v>
      </c>
      <c r="D405" s="1" t="s">
        <v>545</v>
      </c>
      <c r="E405" s="1" t="s">
        <v>1440</v>
      </c>
      <c r="F405" s="1" t="s">
        <v>999</v>
      </c>
      <c r="G405" s="1">
        <v>42.5</v>
      </c>
      <c r="H405" s="1" t="s">
        <v>1461</v>
      </c>
      <c r="I405" s="1" t="s">
        <v>1463</v>
      </c>
      <c r="J405" s="1">
        <v>8.5</v>
      </c>
      <c r="K405" s="1" t="s">
        <v>1461</v>
      </c>
      <c r="L405" s="1" t="s">
        <v>1463</v>
      </c>
      <c r="M405" s="1">
        <v>8.5</v>
      </c>
      <c r="N405" s="1" t="s">
        <v>1461</v>
      </c>
      <c r="O405" s="1" t="s">
        <v>1463</v>
      </c>
      <c r="P405" s="1">
        <v>8.5</v>
      </c>
      <c r="Q405" s="1" t="s">
        <v>1461</v>
      </c>
      <c r="R405" s="1" t="s">
        <v>1463</v>
      </c>
      <c r="S405" s="1">
        <v>8.5</v>
      </c>
      <c r="T405" s="1" t="s">
        <v>1461</v>
      </c>
      <c r="U405" s="1" t="s">
        <v>1463</v>
      </c>
      <c r="V405" s="1">
        <v>8.5</v>
      </c>
      <c r="W405" s="1" t="s">
        <v>93</v>
      </c>
      <c r="X405" s="1" t="s">
        <v>93</v>
      </c>
      <c r="Y405" s="1" t="s">
        <v>93</v>
      </c>
      <c r="Z405" s="1" t="s">
        <v>93</v>
      </c>
      <c r="AA405" s="1" t="s">
        <v>93</v>
      </c>
      <c r="AB405" s="1" t="s">
        <v>93</v>
      </c>
      <c r="AC405" s="1" t="s">
        <v>3787</v>
      </c>
    </row>
    <row r="406" spans="1:29" ht="25.5" x14ac:dyDescent="0.2">
      <c r="A406" s="1">
        <v>1</v>
      </c>
      <c r="B406" s="1" t="s">
        <v>1230</v>
      </c>
      <c r="C406" s="1">
        <v>218835</v>
      </c>
      <c r="D406" s="1" t="s">
        <v>545</v>
      </c>
      <c r="E406" s="1" t="s">
        <v>1440</v>
      </c>
      <c r="F406" s="1" t="s">
        <v>1768</v>
      </c>
      <c r="G406" s="1">
        <v>40</v>
      </c>
      <c r="H406" s="1" t="s">
        <v>1461</v>
      </c>
      <c r="I406" s="1" t="s">
        <v>1463</v>
      </c>
      <c r="J406" s="1">
        <v>8</v>
      </c>
      <c r="K406" s="1" t="s">
        <v>1461</v>
      </c>
      <c r="L406" s="1" t="s">
        <v>1463</v>
      </c>
      <c r="M406" s="1">
        <v>8</v>
      </c>
      <c r="N406" s="1" t="s">
        <v>1461</v>
      </c>
      <c r="O406" s="1" t="s">
        <v>1463</v>
      </c>
      <c r="P406" s="1">
        <v>8</v>
      </c>
      <c r="Q406" s="1" t="s">
        <v>1461</v>
      </c>
      <c r="R406" s="1" t="s">
        <v>1463</v>
      </c>
      <c r="S406" s="1">
        <v>8</v>
      </c>
      <c r="T406" s="1" t="s">
        <v>1461</v>
      </c>
      <c r="U406" s="1" t="s">
        <v>1463</v>
      </c>
      <c r="V406" s="1">
        <v>8</v>
      </c>
      <c r="W406" s="1" t="s">
        <v>93</v>
      </c>
      <c r="X406" s="1" t="s">
        <v>93</v>
      </c>
      <c r="Y406" s="1" t="s">
        <v>93</v>
      </c>
      <c r="Z406" s="1" t="s">
        <v>93</v>
      </c>
      <c r="AA406" s="1" t="s">
        <v>93</v>
      </c>
      <c r="AB406" s="1" t="s">
        <v>93</v>
      </c>
      <c r="AC406" s="1" t="s">
        <v>3787</v>
      </c>
    </row>
    <row r="407" spans="1:29" ht="25.5" x14ac:dyDescent="0.2">
      <c r="A407" s="1">
        <v>1</v>
      </c>
      <c r="B407" s="1" t="s">
        <v>1392</v>
      </c>
      <c r="C407" s="1">
        <v>28364</v>
      </c>
      <c r="D407" s="1" t="s">
        <v>545</v>
      </c>
      <c r="E407" s="1" t="s">
        <v>1456</v>
      </c>
      <c r="F407" s="1" t="s">
        <v>93</v>
      </c>
      <c r="G407" s="1">
        <v>0</v>
      </c>
      <c r="H407" s="1" t="s">
        <v>93</v>
      </c>
      <c r="I407" s="1" t="s">
        <v>93</v>
      </c>
      <c r="J407" s="1" t="s">
        <v>93</v>
      </c>
      <c r="K407" s="1" t="s">
        <v>93</v>
      </c>
      <c r="L407" s="1" t="s">
        <v>93</v>
      </c>
      <c r="M407" s="1" t="s">
        <v>93</v>
      </c>
      <c r="N407" s="1" t="s">
        <v>93</v>
      </c>
      <c r="O407" s="1" t="s">
        <v>93</v>
      </c>
      <c r="P407" s="1" t="s">
        <v>93</v>
      </c>
      <c r="Q407" s="1" t="s">
        <v>93</v>
      </c>
      <c r="R407" s="1" t="s">
        <v>93</v>
      </c>
      <c r="S407" s="1" t="s">
        <v>93</v>
      </c>
      <c r="T407" s="1" t="s">
        <v>93</v>
      </c>
      <c r="U407" s="1" t="s">
        <v>93</v>
      </c>
      <c r="V407" s="1" t="s">
        <v>93</v>
      </c>
      <c r="W407" s="1" t="s">
        <v>93</v>
      </c>
      <c r="X407" s="1" t="s">
        <v>93</v>
      </c>
      <c r="Y407" s="1" t="s">
        <v>93</v>
      </c>
      <c r="Z407" s="1" t="s">
        <v>93</v>
      </c>
      <c r="AA407" s="1" t="s">
        <v>93</v>
      </c>
      <c r="AB407" s="1" t="s">
        <v>93</v>
      </c>
      <c r="AC407" s="1" t="s">
        <v>3787</v>
      </c>
    </row>
    <row r="408" spans="1:29" ht="25.5" x14ac:dyDescent="0.2">
      <c r="A408" s="1">
        <v>500</v>
      </c>
      <c r="B408" s="1" t="s">
        <v>1330</v>
      </c>
      <c r="C408" s="1">
        <v>66712</v>
      </c>
      <c r="D408" s="1" t="s">
        <v>545</v>
      </c>
      <c r="E408" s="1" t="s">
        <v>1456</v>
      </c>
      <c r="F408" s="1" t="s">
        <v>93</v>
      </c>
      <c r="G408" s="1">
        <v>0</v>
      </c>
      <c r="H408" s="1" t="s">
        <v>93</v>
      </c>
      <c r="I408" s="1" t="s">
        <v>93</v>
      </c>
      <c r="J408" s="1" t="s">
        <v>93</v>
      </c>
      <c r="K408" s="1" t="s">
        <v>93</v>
      </c>
      <c r="L408" s="1" t="s">
        <v>93</v>
      </c>
      <c r="M408" s="1" t="s">
        <v>93</v>
      </c>
      <c r="N408" s="1" t="s">
        <v>93</v>
      </c>
      <c r="O408" s="1" t="s">
        <v>93</v>
      </c>
      <c r="P408" s="1" t="s">
        <v>93</v>
      </c>
      <c r="Q408" s="1" t="s">
        <v>93</v>
      </c>
      <c r="R408" s="1" t="s">
        <v>93</v>
      </c>
      <c r="S408" s="1" t="s">
        <v>93</v>
      </c>
      <c r="T408" s="1" t="s">
        <v>93</v>
      </c>
      <c r="U408" s="1" t="s">
        <v>93</v>
      </c>
      <c r="V408" s="1" t="s">
        <v>93</v>
      </c>
      <c r="W408" s="1" t="s">
        <v>93</v>
      </c>
      <c r="X408" s="1" t="s">
        <v>93</v>
      </c>
      <c r="Y408" s="1" t="s">
        <v>93</v>
      </c>
      <c r="Z408" s="1" t="s">
        <v>93</v>
      </c>
      <c r="AA408" s="1" t="s">
        <v>93</v>
      </c>
      <c r="AB408" s="1" t="s">
        <v>93</v>
      </c>
      <c r="AC408" s="1" t="s">
        <v>3787</v>
      </c>
    </row>
    <row r="409" spans="1:29" ht="25.5" x14ac:dyDescent="0.2">
      <c r="A409" s="1">
        <v>500</v>
      </c>
      <c r="B409" s="1" t="s">
        <v>3223</v>
      </c>
      <c r="C409" s="1">
        <v>263088</v>
      </c>
      <c r="D409" s="1" t="s">
        <v>545</v>
      </c>
      <c r="E409" s="1" t="s">
        <v>1440</v>
      </c>
      <c r="F409" s="1" t="s">
        <v>3224</v>
      </c>
      <c r="G409" s="1">
        <v>42.5</v>
      </c>
      <c r="H409" s="1" t="s">
        <v>1461</v>
      </c>
      <c r="I409" s="1" t="s">
        <v>1463</v>
      </c>
      <c r="J409" s="1">
        <v>8.5</v>
      </c>
      <c r="K409" s="1" t="s">
        <v>1461</v>
      </c>
      <c r="L409" s="1" t="s">
        <v>1463</v>
      </c>
      <c r="M409" s="1">
        <v>8.5</v>
      </c>
      <c r="N409" s="1" t="s">
        <v>1461</v>
      </c>
      <c r="O409" s="1" t="s">
        <v>1463</v>
      </c>
      <c r="P409" s="1">
        <v>8.5</v>
      </c>
      <c r="Q409" s="1" t="s">
        <v>1461</v>
      </c>
      <c r="R409" s="1" t="s">
        <v>1463</v>
      </c>
      <c r="S409" s="1">
        <v>8.5</v>
      </c>
      <c r="T409" s="1" t="s">
        <v>1461</v>
      </c>
      <c r="U409" s="1" t="s">
        <v>1463</v>
      </c>
      <c r="V409" s="1">
        <v>8.5</v>
      </c>
      <c r="W409" s="1" t="s">
        <v>93</v>
      </c>
      <c r="X409" s="1" t="s">
        <v>93</v>
      </c>
      <c r="Y409" s="1" t="s">
        <v>93</v>
      </c>
      <c r="Z409" s="1" t="s">
        <v>93</v>
      </c>
      <c r="AA409" s="1" t="s">
        <v>93</v>
      </c>
      <c r="AB409" s="1" t="s">
        <v>93</v>
      </c>
      <c r="AC409" s="1" t="s">
        <v>3787</v>
      </c>
    </row>
    <row r="410" spans="1:29" ht="25.5" x14ac:dyDescent="0.2">
      <c r="A410" s="1">
        <v>200</v>
      </c>
      <c r="B410" s="1" t="s">
        <v>1468</v>
      </c>
      <c r="C410" s="1">
        <v>214011</v>
      </c>
      <c r="D410" s="1" t="s">
        <v>545</v>
      </c>
      <c r="E410" s="1" t="s">
        <v>1440</v>
      </c>
      <c r="F410" s="1" t="s">
        <v>543</v>
      </c>
      <c r="G410" s="1">
        <v>40</v>
      </c>
      <c r="H410" s="1" t="s">
        <v>1469</v>
      </c>
      <c r="I410" s="1" t="s">
        <v>1462</v>
      </c>
      <c r="J410" s="1">
        <v>8</v>
      </c>
      <c r="K410" s="1" t="s">
        <v>1469</v>
      </c>
      <c r="L410" s="1" t="s">
        <v>1462</v>
      </c>
      <c r="M410" s="1">
        <v>8</v>
      </c>
      <c r="N410" s="1" t="s">
        <v>1469</v>
      </c>
      <c r="O410" s="1" t="s">
        <v>1462</v>
      </c>
      <c r="P410" s="1">
        <v>8</v>
      </c>
      <c r="Q410" s="1" t="s">
        <v>1469</v>
      </c>
      <c r="R410" s="1" t="s">
        <v>1462</v>
      </c>
      <c r="S410" s="1">
        <v>8</v>
      </c>
      <c r="T410" s="1" t="s">
        <v>1469</v>
      </c>
      <c r="U410" s="1" t="s">
        <v>1462</v>
      </c>
      <c r="V410" s="1">
        <v>8</v>
      </c>
      <c r="W410" s="1" t="s">
        <v>93</v>
      </c>
      <c r="X410" s="1" t="s">
        <v>93</v>
      </c>
      <c r="Y410" s="1" t="s">
        <v>93</v>
      </c>
      <c r="Z410" s="1" t="s">
        <v>93</v>
      </c>
      <c r="AA410" s="1" t="s">
        <v>93</v>
      </c>
      <c r="AB410" s="1" t="s">
        <v>93</v>
      </c>
      <c r="AC410" s="1" t="s">
        <v>3787</v>
      </c>
    </row>
    <row r="411" spans="1:29" ht="25.5" x14ac:dyDescent="0.2">
      <c r="A411" s="1">
        <v>200</v>
      </c>
      <c r="B411" s="1" t="s">
        <v>1769</v>
      </c>
      <c r="C411" s="1">
        <v>230194</v>
      </c>
      <c r="D411" s="1" t="s">
        <v>545</v>
      </c>
      <c r="E411" s="1" t="s">
        <v>1440</v>
      </c>
      <c r="F411" s="1" t="s">
        <v>1225</v>
      </c>
      <c r="G411" s="1">
        <v>40</v>
      </c>
      <c r="H411" s="1" t="s">
        <v>1461</v>
      </c>
      <c r="I411" s="1" t="s">
        <v>1463</v>
      </c>
      <c r="J411" s="1">
        <v>8</v>
      </c>
      <c r="K411" s="1" t="s">
        <v>1461</v>
      </c>
      <c r="L411" s="1" t="s">
        <v>1463</v>
      </c>
      <c r="M411" s="1">
        <v>8</v>
      </c>
      <c r="N411" s="1" t="s">
        <v>1461</v>
      </c>
      <c r="O411" s="1" t="s">
        <v>1463</v>
      </c>
      <c r="P411" s="1">
        <v>8</v>
      </c>
      <c r="Q411" s="1" t="s">
        <v>1461</v>
      </c>
      <c r="R411" s="1" t="s">
        <v>1463</v>
      </c>
      <c r="S411" s="1">
        <v>8</v>
      </c>
      <c r="T411" s="1" t="s">
        <v>1461</v>
      </c>
      <c r="U411" s="1" t="s">
        <v>1463</v>
      </c>
      <c r="V411" s="1">
        <v>8</v>
      </c>
      <c r="W411" s="1" t="s">
        <v>93</v>
      </c>
      <c r="X411" s="1" t="s">
        <v>93</v>
      </c>
      <c r="Y411" s="1" t="s">
        <v>93</v>
      </c>
      <c r="Z411" s="1" t="s">
        <v>93</v>
      </c>
      <c r="AA411" s="1" t="s">
        <v>93</v>
      </c>
      <c r="AB411" s="1" t="s">
        <v>93</v>
      </c>
      <c r="AC411" s="1" t="s">
        <v>3787</v>
      </c>
    </row>
    <row r="412" spans="1:29" ht="25.5" x14ac:dyDescent="0.2">
      <c r="A412" s="1">
        <v>200</v>
      </c>
      <c r="B412" s="1" t="s">
        <v>1770</v>
      </c>
      <c r="C412" s="1">
        <v>254606</v>
      </c>
      <c r="D412" s="1" t="s">
        <v>1032</v>
      </c>
      <c r="E412" s="1" t="s">
        <v>1456</v>
      </c>
      <c r="F412" s="1" t="s">
        <v>93</v>
      </c>
      <c r="G412" s="1">
        <v>0</v>
      </c>
      <c r="H412" s="1" t="s">
        <v>93</v>
      </c>
      <c r="I412" s="1" t="s">
        <v>93</v>
      </c>
      <c r="J412" s="1" t="s">
        <v>93</v>
      </c>
      <c r="K412" s="1" t="s">
        <v>93</v>
      </c>
      <c r="L412" s="1" t="s">
        <v>93</v>
      </c>
      <c r="M412" s="1" t="s">
        <v>93</v>
      </c>
      <c r="N412" s="1" t="s">
        <v>93</v>
      </c>
      <c r="O412" s="1" t="s">
        <v>93</v>
      </c>
      <c r="P412" s="1" t="s">
        <v>93</v>
      </c>
      <c r="Q412" s="1" t="s">
        <v>93</v>
      </c>
      <c r="R412" s="1" t="s">
        <v>93</v>
      </c>
      <c r="S412" s="1" t="s">
        <v>93</v>
      </c>
      <c r="T412" s="1" t="s">
        <v>93</v>
      </c>
      <c r="U412" s="1" t="s">
        <v>93</v>
      </c>
      <c r="V412" s="1" t="s">
        <v>93</v>
      </c>
      <c r="W412" s="1" t="s">
        <v>93</v>
      </c>
      <c r="X412" s="1" t="s">
        <v>93</v>
      </c>
      <c r="Y412" s="1" t="s">
        <v>93</v>
      </c>
      <c r="Z412" s="1" t="s">
        <v>93</v>
      </c>
      <c r="AA412" s="1" t="s">
        <v>93</v>
      </c>
      <c r="AB412" s="1" t="s">
        <v>93</v>
      </c>
      <c r="AC412" s="1" t="s">
        <v>3787</v>
      </c>
    </row>
    <row r="413" spans="1:29" ht="25.5" x14ac:dyDescent="0.2">
      <c r="A413" s="1">
        <v>200</v>
      </c>
      <c r="B413" s="1" t="s">
        <v>1771</v>
      </c>
      <c r="C413" s="1">
        <v>190830</v>
      </c>
      <c r="D413" s="1" t="s">
        <v>545</v>
      </c>
      <c r="E413" s="1" t="s">
        <v>1456</v>
      </c>
      <c r="F413" s="1" t="s">
        <v>93</v>
      </c>
      <c r="G413" s="1">
        <v>0</v>
      </c>
      <c r="H413" s="1" t="s">
        <v>93</v>
      </c>
      <c r="I413" s="1" t="s">
        <v>93</v>
      </c>
      <c r="J413" s="1" t="s">
        <v>93</v>
      </c>
      <c r="K413" s="1" t="s">
        <v>93</v>
      </c>
      <c r="L413" s="1" t="s">
        <v>93</v>
      </c>
      <c r="M413" s="1" t="s">
        <v>93</v>
      </c>
      <c r="N413" s="1" t="s">
        <v>93</v>
      </c>
      <c r="O413" s="1" t="s">
        <v>93</v>
      </c>
      <c r="P413" s="1" t="s">
        <v>93</v>
      </c>
      <c r="Q413" s="1" t="s">
        <v>93</v>
      </c>
      <c r="R413" s="1" t="s">
        <v>93</v>
      </c>
      <c r="S413" s="1" t="s">
        <v>93</v>
      </c>
      <c r="T413" s="1" t="s">
        <v>93</v>
      </c>
      <c r="U413" s="1" t="s">
        <v>93</v>
      </c>
      <c r="V413" s="1" t="s">
        <v>93</v>
      </c>
      <c r="W413" s="1" t="s">
        <v>93</v>
      </c>
      <c r="X413" s="1" t="s">
        <v>93</v>
      </c>
      <c r="Y413" s="1" t="s">
        <v>93</v>
      </c>
      <c r="Z413" s="1" t="s">
        <v>93</v>
      </c>
      <c r="AA413" s="1" t="s">
        <v>93</v>
      </c>
      <c r="AB413" s="1" t="s">
        <v>93</v>
      </c>
      <c r="AC413" s="1" t="s">
        <v>3787</v>
      </c>
    </row>
    <row r="414" spans="1:29" ht="25.5" x14ac:dyDescent="0.2">
      <c r="A414" s="1">
        <v>200</v>
      </c>
      <c r="B414" s="1" t="s">
        <v>1772</v>
      </c>
      <c r="C414" s="1">
        <v>116241</v>
      </c>
      <c r="D414" s="1" t="s">
        <v>545</v>
      </c>
      <c r="E414" s="1" t="s">
        <v>1456</v>
      </c>
      <c r="F414" s="1" t="s">
        <v>93</v>
      </c>
      <c r="G414" s="1">
        <v>0</v>
      </c>
      <c r="H414" s="1" t="s">
        <v>93</v>
      </c>
      <c r="I414" s="1" t="s">
        <v>93</v>
      </c>
      <c r="J414" s="1" t="s">
        <v>93</v>
      </c>
      <c r="K414" s="1" t="s">
        <v>93</v>
      </c>
      <c r="L414" s="1" t="s">
        <v>93</v>
      </c>
      <c r="M414" s="1" t="s">
        <v>93</v>
      </c>
      <c r="N414" s="1" t="s">
        <v>93</v>
      </c>
      <c r="O414" s="1" t="s">
        <v>93</v>
      </c>
      <c r="P414" s="1" t="s">
        <v>93</v>
      </c>
      <c r="Q414" s="1" t="s">
        <v>93</v>
      </c>
      <c r="R414" s="1" t="s">
        <v>93</v>
      </c>
      <c r="S414" s="1" t="s">
        <v>93</v>
      </c>
      <c r="T414" s="1" t="s">
        <v>93</v>
      </c>
      <c r="U414" s="1" t="s">
        <v>93</v>
      </c>
      <c r="V414" s="1" t="s">
        <v>93</v>
      </c>
      <c r="W414" s="1" t="s">
        <v>93</v>
      </c>
      <c r="X414" s="1" t="s">
        <v>93</v>
      </c>
      <c r="Y414" s="1" t="s">
        <v>93</v>
      </c>
      <c r="Z414" s="1" t="s">
        <v>93</v>
      </c>
      <c r="AA414" s="1" t="s">
        <v>93</v>
      </c>
      <c r="AB414" s="1" t="s">
        <v>93</v>
      </c>
      <c r="AC414" s="1" t="s">
        <v>3787</v>
      </c>
    </row>
    <row r="415" spans="1:29" ht="25.5" x14ac:dyDescent="0.2">
      <c r="A415" s="1">
        <v>200</v>
      </c>
      <c r="B415" s="1" t="s">
        <v>1773</v>
      </c>
      <c r="C415" s="1">
        <v>104064</v>
      </c>
      <c r="D415" s="1" t="s">
        <v>545</v>
      </c>
      <c r="E415" s="1" t="s">
        <v>1440</v>
      </c>
      <c r="F415" s="1" t="s">
        <v>686</v>
      </c>
      <c r="G415" s="1">
        <v>40</v>
      </c>
      <c r="H415" s="1" t="s">
        <v>1507</v>
      </c>
      <c r="I415" s="1" t="s">
        <v>1474</v>
      </c>
      <c r="J415" s="1">
        <v>8</v>
      </c>
      <c r="K415" s="1" t="s">
        <v>1507</v>
      </c>
      <c r="L415" s="1" t="s">
        <v>1474</v>
      </c>
      <c r="M415" s="1">
        <v>8</v>
      </c>
      <c r="N415" s="1" t="s">
        <v>1507</v>
      </c>
      <c r="O415" s="1" t="s">
        <v>1474</v>
      </c>
      <c r="P415" s="1">
        <v>8</v>
      </c>
      <c r="Q415" s="1" t="s">
        <v>1507</v>
      </c>
      <c r="R415" s="1" t="s">
        <v>1474</v>
      </c>
      <c r="S415" s="1">
        <v>8</v>
      </c>
      <c r="T415" s="1" t="s">
        <v>1507</v>
      </c>
      <c r="U415" s="1" t="s">
        <v>1474</v>
      </c>
      <c r="V415" s="1">
        <v>8</v>
      </c>
      <c r="W415" s="1" t="s">
        <v>93</v>
      </c>
      <c r="X415" s="1" t="s">
        <v>93</v>
      </c>
      <c r="Y415" s="1" t="s">
        <v>93</v>
      </c>
      <c r="Z415" s="1" t="s">
        <v>93</v>
      </c>
      <c r="AA415" s="1" t="s">
        <v>93</v>
      </c>
      <c r="AB415" s="1" t="s">
        <v>93</v>
      </c>
      <c r="AC415" s="1" t="s">
        <v>3787</v>
      </c>
    </row>
    <row r="416" spans="1:29" ht="38.25" x14ac:dyDescent="0.2">
      <c r="A416" s="1">
        <v>200</v>
      </c>
      <c r="B416" s="1" t="s">
        <v>1774</v>
      </c>
      <c r="C416" s="1">
        <v>50571</v>
      </c>
      <c r="D416" s="1" t="s">
        <v>545</v>
      </c>
      <c r="E416" s="1" t="s">
        <v>1456</v>
      </c>
      <c r="F416" s="1" t="s">
        <v>93</v>
      </c>
      <c r="G416" s="1">
        <v>0</v>
      </c>
      <c r="H416" s="1" t="s">
        <v>93</v>
      </c>
      <c r="I416" s="1" t="s">
        <v>93</v>
      </c>
      <c r="J416" s="1" t="s">
        <v>93</v>
      </c>
      <c r="K416" s="1" t="s">
        <v>93</v>
      </c>
      <c r="L416" s="1" t="s">
        <v>93</v>
      </c>
      <c r="M416" s="1" t="s">
        <v>93</v>
      </c>
      <c r="N416" s="1" t="s">
        <v>93</v>
      </c>
      <c r="O416" s="1" t="s">
        <v>93</v>
      </c>
      <c r="P416" s="1" t="s">
        <v>93</v>
      </c>
      <c r="Q416" s="1" t="s">
        <v>93</v>
      </c>
      <c r="R416" s="1" t="s">
        <v>93</v>
      </c>
      <c r="S416" s="1" t="s">
        <v>93</v>
      </c>
      <c r="T416" s="1" t="s">
        <v>93</v>
      </c>
      <c r="U416" s="1" t="s">
        <v>93</v>
      </c>
      <c r="V416" s="1" t="s">
        <v>93</v>
      </c>
      <c r="W416" s="1" t="s">
        <v>93</v>
      </c>
      <c r="X416" s="1" t="s">
        <v>93</v>
      </c>
      <c r="Y416" s="1" t="s">
        <v>93</v>
      </c>
      <c r="Z416" s="1" t="s">
        <v>93</v>
      </c>
      <c r="AA416" s="1" t="s">
        <v>93</v>
      </c>
      <c r="AB416" s="1" t="s">
        <v>93</v>
      </c>
      <c r="AC416" s="1" t="s">
        <v>3787</v>
      </c>
    </row>
    <row r="417" spans="1:29" ht="25.5" x14ac:dyDescent="0.2">
      <c r="A417" s="1">
        <v>200</v>
      </c>
      <c r="B417" s="1" t="s">
        <v>1775</v>
      </c>
      <c r="C417" s="1">
        <v>43493</v>
      </c>
      <c r="D417" s="1" t="s">
        <v>545</v>
      </c>
      <c r="E417" s="1" t="s">
        <v>1456</v>
      </c>
      <c r="F417" s="1" t="s">
        <v>93</v>
      </c>
      <c r="G417" s="1">
        <v>0</v>
      </c>
      <c r="H417" s="1" t="s">
        <v>93</v>
      </c>
      <c r="I417" s="1" t="s">
        <v>93</v>
      </c>
      <c r="J417" s="1" t="s">
        <v>93</v>
      </c>
      <c r="K417" s="1" t="s">
        <v>93</v>
      </c>
      <c r="L417" s="1" t="s">
        <v>93</v>
      </c>
      <c r="M417" s="1" t="s">
        <v>93</v>
      </c>
      <c r="N417" s="1" t="s">
        <v>93</v>
      </c>
      <c r="O417" s="1" t="s">
        <v>93</v>
      </c>
      <c r="P417" s="1" t="s">
        <v>93</v>
      </c>
      <c r="Q417" s="1" t="s">
        <v>93</v>
      </c>
      <c r="R417" s="1" t="s">
        <v>93</v>
      </c>
      <c r="S417" s="1" t="s">
        <v>93</v>
      </c>
      <c r="T417" s="1" t="s">
        <v>93</v>
      </c>
      <c r="U417" s="1" t="s">
        <v>93</v>
      </c>
      <c r="V417" s="1" t="s">
        <v>93</v>
      </c>
      <c r="W417" s="1" t="s">
        <v>93</v>
      </c>
      <c r="X417" s="1" t="s">
        <v>93</v>
      </c>
      <c r="Y417" s="1" t="s">
        <v>93</v>
      </c>
      <c r="Z417" s="1" t="s">
        <v>93</v>
      </c>
      <c r="AA417" s="1" t="s">
        <v>93</v>
      </c>
      <c r="AB417" s="1" t="s">
        <v>93</v>
      </c>
      <c r="AC417" s="1" t="s">
        <v>3787</v>
      </c>
    </row>
    <row r="418" spans="1:29" ht="25.5" x14ac:dyDescent="0.2">
      <c r="A418" s="1">
        <v>200</v>
      </c>
      <c r="B418" s="1" t="s">
        <v>1776</v>
      </c>
      <c r="C418" s="1">
        <v>27035</v>
      </c>
      <c r="D418" s="1" t="s">
        <v>1346</v>
      </c>
      <c r="E418" s="1" t="s">
        <v>1456</v>
      </c>
      <c r="F418" s="1" t="s">
        <v>93</v>
      </c>
      <c r="G418" s="1">
        <v>0</v>
      </c>
      <c r="H418" s="1" t="s">
        <v>93</v>
      </c>
      <c r="I418" s="1" t="s">
        <v>93</v>
      </c>
      <c r="J418" s="1" t="s">
        <v>93</v>
      </c>
      <c r="K418" s="1" t="s">
        <v>93</v>
      </c>
      <c r="L418" s="1" t="s">
        <v>93</v>
      </c>
      <c r="M418" s="1" t="s">
        <v>93</v>
      </c>
      <c r="N418" s="1" t="s">
        <v>93</v>
      </c>
      <c r="O418" s="1" t="s">
        <v>93</v>
      </c>
      <c r="P418" s="1" t="s">
        <v>93</v>
      </c>
      <c r="Q418" s="1" t="s">
        <v>93</v>
      </c>
      <c r="R418" s="1" t="s">
        <v>93</v>
      </c>
      <c r="S418" s="1" t="s">
        <v>93</v>
      </c>
      <c r="T418" s="1" t="s">
        <v>93</v>
      </c>
      <c r="U418" s="1" t="s">
        <v>93</v>
      </c>
      <c r="V418" s="1" t="s">
        <v>93</v>
      </c>
      <c r="W418" s="1" t="s">
        <v>93</v>
      </c>
      <c r="X418" s="1" t="s">
        <v>93</v>
      </c>
      <c r="Y418" s="1" t="s">
        <v>93</v>
      </c>
      <c r="Z418" s="1" t="s">
        <v>93</v>
      </c>
      <c r="AA418" s="1" t="s">
        <v>93</v>
      </c>
      <c r="AB418" s="1" t="s">
        <v>93</v>
      </c>
      <c r="AC418" s="1" t="s">
        <v>3787</v>
      </c>
    </row>
    <row r="419" spans="1:29" ht="25.5" x14ac:dyDescent="0.2">
      <c r="A419" s="1">
        <v>200</v>
      </c>
      <c r="B419" s="1" t="s">
        <v>1777</v>
      </c>
      <c r="C419" s="1">
        <v>53658</v>
      </c>
      <c r="D419" s="1" t="s">
        <v>545</v>
      </c>
      <c r="E419" s="1" t="s">
        <v>1456</v>
      </c>
      <c r="F419" s="1" t="s">
        <v>93</v>
      </c>
      <c r="G419" s="1">
        <v>0</v>
      </c>
      <c r="H419" s="1" t="s">
        <v>93</v>
      </c>
      <c r="I419" s="1" t="s">
        <v>93</v>
      </c>
      <c r="J419" s="1" t="s">
        <v>93</v>
      </c>
      <c r="K419" s="1" t="s">
        <v>93</v>
      </c>
      <c r="L419" s="1" t="s">
        <v>93</v>
      </c>
      <c r="M419" s="1" t="s">
        <v>93</v>
      </c>
      <c r="N419" s="1" t="s">
        <v>93</v>
      </c>
      <c r="O419" s="1" t="s">
        <v>93</v>
      </c>
      <c r="P419" s="1" t="s">
        <v>93</v>
      </c>
      <c r="Q419" s="1" t="s">
        <v>93</v>
      </c>
      <c r="R419" s="1" t="s">
        <v>93</v>
      </c>
      <c r="S419" s="1" t="s">
        <v>93</v>
      </c>
      <c r="T419" s="1" t="s">
        <v>93</v>
      </c>
      <c r="U419" s="1" t="s">
        <v>93</v>
      </c>
      <c r="V419" s="1" t="s">
        <v>93</v>
      </c>
      <c r="W419" s="1" t="s">
        <v>93</v>
      </c>
      <c r="X419" s="1" t="s">
        <v>93</v>
      </c>
      <c r="Y419" s="1" t="s">
        <v>93</v>
      </c>
      <c r="Z419" s="1" t="s">
        <v>93</v>
      </c>
      <c r="AA419" s="1" t="s">
        <v>93</v>
      </c>
      <c r="AB419" s="1" t="s">
        <v>93</v>
      </c>
      <c r="AC419" s="1" t="s">
        <v>3787</v>
      </c>
    </row>
    <row r="420" spans="1:29" ht="25.5" x14ac:dyDescent="0.2">
      <c r="A420" s="1">
        <v>200</v>
      </c>
      <c r="B420" s="1" t="s">
        <v>1778</v>
      </c>
      <c r="C420" s="1">
        <v>62473</v>
      </c>
      <c r="D420" s="1" t="s">
        <v>545</v>
      </c>
      <c r="E420" s="1" t="s">
        <v>1456</v>
      </c>
      <c r="F420" s="1" t="s">
        <v>93</v>
      </c>
      <c r="G420" s="1">
        <v>0</v>
      </c>
      <c r="H420" s="1" t="s">
        <v>93</v>
      </c>
      <c r="I420" s="1" t="s">
        <v>93</v>
      </c>
      <c r="J420" s="1" t="s">
        <v>93</v>
      </c>
      <c r="K420" s="1" t="s">
        <v>93</v>
      </c>
      <c r="L420" s="1" t="s">
        <v>93</v>
      </c>
      <c r="M420" s="1" t="s">
        <v>93</v>
      </c>
      <c r="N420" s="1" t="s">
        <v>93</v>
      </c>
      <c r="O420" s="1" t="s">
        <v>93</v>
      </c>
      <c r="P420" s="1" t="s">
        <v>93</v>
      </c>
      <c r="Q420" s="1" t="s">
        <v>93</v>
      </c>
      <c r="R420" s="1" t="s">
        <v>93</v>
      </c>
      <c r="S420" s="1" t="s">
        <v>93</v>
      </c>
      <c r="T420" s="1" t="s">
        <v>93</v>
      </c>
      <c r="U420" s="1" t="s">
        <v>93</v>
      </c>
      <c r="V420" s="1" t="s">
        <v>93</v>
      </c>
      <c r="W420" s="1" t="s">
        <v>93</v>
      </c>
      <c r="X420" s="1" t="s">
        <v>93</v>
      </c>
      <c r="Y420" s="1" t="s">
        <v>93</v>
      </c>
      <c r="Z420" s="1" t="s">
        <v>93</v>
      </c>
      <c r="AA420" s="1" t="s">
        <v>93</v>
      </c>
      <c r="AB420" s="1" t="s">
        <v>93</v>
      </c>
      <c r="AC420" s="1" t="s">
        <v>3787</v>
      </c>
    </row>
    <row r="421" spans="1:29" ht="25.5" x14ac:dyDescent="0.2">
      <c r="A421" s="1">
        <v>201</v>
      </c>
      <c r="B421" s="1" t="s">
        <v>1780</v>
      </c>
      <c r="C421" s="1">
        <v>244518</v>
      </c>
      <c r="D421" s="1" t="s">
        <v>463</v>
      </c>
      <c r="E421" s="1" t="s">
        <v>1456</v>
      </c>
      <c r="F421" s="1" t="s">
        <v>3787</v>
      </c>
      <c r="G421" s="1">
        <v>40</v>
      </c>
      <c r="H421" s="1" t="s">
        <v>93</v>
      </c>
      <c r="I421" s="1" t="s">
        <v>93</v>
      </c>
      <c r="J421" s="1" t="s">
        <v>93</v>
      </c>
      <c r="K421" s="1" t="s">
        <v>1443</v>
      </c>
      <c r="L421" s="1" t="s">
        <v>1444</v>
      </c>
      <c r="M421" s="1">
        <v>8</v>
      </c>
      <c r="N421" s="1" t="s">
        <v>1443</v>
      </c>
      <c r="O421" s="1" t="s">
        <v>1444</v>
      </c>
      <c r="P421" s="1">
        <v>8</v>
      </c>
      <c r="Q421" s="1" t="s">
        <v>1443</v>
      </c>
      <c r="R421" s="1" t="s">
        <v>1444</v>
      </c>
      <c r="S421" s="1">
        <v>8</v>
      </c>
      <c r="T421" s="1" t="s">
        <v>1443</v>
      </c>
      <c r="U421" s="1" t="s">
        <v>1444</v>
      </c>
      <c r="V421" s="1">
        <v>8</v>
      </c>
      <c r="W421" s="1" t="s">
        <v>1443</v>
      </c>
      <c r="X421" s="1" t="s">
        <v>1444</v>
      </c>
      <c r="Y421" s="1">
        <v>8</v>
      </c>
      <c r="Z421" s="1" t="s">
        <v>93</v>
      </c>
      <c r="AA421" s="1" t="s">
        <v>93</v>
      </c>
      <c r="AB421" s="1" t="s">
        <v>93</v>
      </c>
      <c r="AC421" s="1" t="s">
        <v>3787</v>
      </c>
    </row>
    <row r="422" spans="1:29" ht="25.5" x14ac:dyDescent="0.2">
      <c r="A422" s="1">
        <v>201</v>
      </c>
      <c r="B422" s="1" t="s">
        <v>1781</v>
      </c>
      <c r="C422" s="1">
        <v>176998</v>
      </c>
      <c r="D422" s="1" t="s">
        <v>1779</v>
      </c>
      <c r="E422" s="1" t="s">
        <v>1440</v>
      </c>
      <c r="F422" s="1" t="s">
        <v>3787</v>
      </c>
      <c r="G422" s="1">
        <v>40</v>
      </c>
      <c r="H422" s="1" t="s">
        <v>93</v>
      </c>
      <c r="I422" s="1" t="s">
        <v>93</v>
      </c>
      <c r="J422" s="1" t="s">
        <v>93</v>
      </c>
      <c r="K422" s="1" t="s">
        <v>1461</v>
      </c>
      <c r="L422" s="1" t="s">
        <v>1463</v>
      </c>
      <c r="M422" s="1">
        <v>8</v>
      </c>
      <c r="N422" s="1" t="s">
        <v>1461</v>
      </c>
      <c r="O422" s="1" t="s">
        <v>1463</v>
      </c>
      <c r="P422" s="1">
        <v>8</v>
      </c>
      <c r="Q422" s="1" t="s">
        <v>1461</v>
      </c>
      <c r="R422" s="1" t="s">
        <v>1463</v>
      </c>
      <c r="S422" s="1">
        <v>8</v>
      </c>
      <c r="T422" s="1" t="s">
        <v>1461</v>
      </c>
      <c r="U422" s="1" t="s">
        <v>1463</v>
      </c>
      <c r="V422" s="1">
        <v>8</v>
      </c>
      <c r="W422" s="1" t="s">
        <v>1461</v>
      </c>
      <c r="X422" s="1" t="s">
        <v>1463</v>
      </c>
      <c r="Y422" s="1">
        <v>8</v>
      </c>
      <c r="Z422" s="1" t="s">
        <v>93</v>
      </c>
      <c r="AA422" s="1" t="s">
        <v>93</v>
      </c>
      <c r="AB422" s="1" t="s">
        <v>93</v>
      </c>
      <c r="AC422" s="1" t="s">
        <v>3787</v>
      </c>
    </row>
    <row r="423" spans="1:29" ht="25.5" x14ac:dyDescent="0.2">
      <c r="A423" s="1">
        <v>201</v>
      </c>
      <c r="B423" s="1" t="s">
        <v>3792</v>
      </c>
      <c r="C423" s="1">
        <v>263448</v>
      </c>
      <c r="D423" s="1" t="s">
        <v>1779</v>
      </c>
      <c r="E423" s="1" t="s">
        <v>1440</v>
      </c>
      <c r="F423" s="1" t="s">
        <v>3787</v>
      </c>
      <c r="G423" s="1">
        <v>40</v>
      </c>
      <c r="H423" s="1" t="s">
        <v>1461</v>
      </c>
      <c r="I423" s="1" t="s">
        <v>1463</v>
      </c>
      <c r="J423" s="1">
        <v>8</v>
      </c>
      <c r="K423" s="1" t="s">
        <v>1461</v>
      </c>
      <c r="L423" s="1" t="s">
        <v>1463</v>
      </c>
      <c r="M423" s="1">
        <v>8</v>
      </c>
      <c r="N423" s="1" t="s">
        <v>1461</v>
      </c>
      <c r="O423" s="1" t="s">
        <v>1463</v>
      </c>
      <c r="P423" s="1">
        <v>8</v>
      </c>
      <c r="Q423" s="1" t="s">
        <v>1461</v>
      </c>
      <c r="R423" s="1" t="s">
        <v>1463</v>
      </c>
      <c r="S423" s="1">
        <v>8</v>
      </c>
      <c r="T423" s="1" t="s">
        <v>1461</v>
      </c>
      <c r="U423" s="1" t="s">
        <v>1463</v>
      </c>
      <c r="V423" s="1">
        <v>8</v>
      </c>
      <c r="W423" s="1" t="s">
        <v>93</v>
      </c>
      <c r="X423" s="1" t="s">
        <v>93</v>
      </c>
      <c r="Y423" s="1" t="s">
        <v>93</v>
      </c>
      <c r="Z423" s="1" t="s">
        <v>93</v>
      </c>
      <c r="AA423" s="1" t="s">
        <v>93</v>
      </c>
      <c r="AB423" s="1" t="s">
        <v>93</v>
      </c>
      <c r="AC423" s="1" t="s">
        <v>3787</v>
      </c>
    </row>
    <row r="424" spans="1:29" ht="25.5" x14ac:dyDescent="0.2">
      <c r="A424" s="1">
        <v>201</v>
      </c>
      <c r="B424" s="1" t="s">
        <v>1783</v>
      </c>
      <c r="C424" s="1">
        <v>213447</v>
      </c>
      <c r="D424" s="1" t="s">
        <v>1782</v>
      </c>
      <c r="E424" s="1" t="s">
        <v>1456</v>
      </c>
      <c r="F424" s="1" t="s">
        <v>3787</v>
      </c>
      <c r="G424" s="1">
        <v>40</v>
      </c>
      <c r="H424" s="1" t="s">
        <v>93</v>
      </c>
      <c r="I424" s="1" t="s">
        <v>93</v>
      </c>
      <c r="J424" s="1" t="s">
        <v>93</v>
      </c>
      <c r="K424" s="1" t="s">
        <v>1461</v>
      </c>
      <c r="L424" s="1" t="s">
        <v>1463</v>
      </c>
      <c r="M424" s="1">
        <v>8</v>
      </c>
      <c r="N424" s="1" t="s">
        <v>1461</v>
      </c>
      <c r="O424" s="1" t="s">
        <v>1463</v>
      </c>
      <c r="P424" s="1">
        <v>8</v>
      </c>
      <c r="Q424" s="1" t="s">
        <v>1469</v>
      </c>
      <c r="R424" s="1" t="s">
        <v>1462</v>
      </c>
      <c r="S424" s="1">
        <v>8</v>
      </c>
      <c r="T424" s="1" t="s">
        <v>1455</v>
      </c>
      <c r="U424" s="1" t="s">
        <v>1574</v>
      </c>
      <c r="V424" s="1">
        <v>8</v>
      </c>
      <c r="W424" s="1" t="s">
        <v>1461</v>
      </c>
      <c r="X424" s="1" t="s">
        <v>1463</v>
      </c>
      <c r="Y424" s="1">
        <v>8</v>
      </c>
      <c r="Z424" s="1" t="s">
        <v>93</v>
      </c>
      <c r="AA424" s="1" t="s">
        <v>93</v>
      </c>
      <c r="AB424" s="1" t="s">
        <v>93</v>
      </c>
      <c r="AC424" s="1" t="s">
        <v>3787</v>
      </c>
    </row>
    <row r="425" spans="1:29" ht="38.25" x14ac:dyDescent="0.2">
      <c r="A425" s="1">
        <v>201</v>
      </c>
      <c r="B425" s="1" t="s">
        <v>3793</v>
      </c>
      <c r="C425" s="1">
        <v>263493</v>
      </c>
      <c r="D425" s="1" t="s">
        <v>1793</v>
      </c>
      <c r="E425" s="1" t="s">
        <v>1440</v>
      </c>
      <c r="F425" s="1" t="s">
        <v>3787</v>
      </c>
      <c r="G425" s="1">
        <v>40</v>
      </c>
      <c r="H425" s="1" t="s">
        <v>1454</v>
      </c>
      <c r="I425" s="1" t="s">
        <v>1474</v>
      </c>
      <c r="J425" s="1">
        <v>8</v>
      </c>
      <c r="K425" s="1" t="s">
        <v>1454</v>
      </c>
      <c r="L425" s="1" t="s">
        <v>1474</v>
      </c>
      <c r="M425" s="1">
        <v>8</v>
      </c>
      <c r="N425" s="1" t="s">
        <v>1454</v>
      </c>
      <c r="O425" s="1" t="s">
        <v>1474</v>
      </c>
      <c r="P425" s="1">
        <v>8</v>
      </c>
      <c r="Q425" s="1" t="s">
        <v>1454</v>
      </c>
      <c r="R425" s="1" t="s">
        <v>1474</v>
      </c>
      <c r="S425" s="1">
        <v>8</v>
      </c>
      <c r="T425" s="1" t="s">
        <v>1454</v>
      </c>
      <c r="U425" s="1" t="s">
        <v>1474</v>
      </c>
      <c r="V425" s="1">
        <v>8</v>
      </c>
      <c r="W425" s="1" t="s">
        <v>93</v>
      </c>
      <c r="X425" s="1" t="s">
        <v>93</v>
      </c>
      <c r="Y425" s="1" t="s">
        <v>93</v>
      </c>
      <c r="Z425" s="1" t="s">
        <v>93</v>
      </c>
      <c r="AA425" s="1" t="s">
        <v>93</v>
      </c>
      <c r="AB425" s="1" t="s">
        <v>93</v>
      </c>
      <c r="AC425" s="1" t="s">
        <v>3787</v>
      </c>
    </row>
    <row r="426" spans="1:29" ht="25.5" x14ac:dyDescent="0.2">
      <c r="A426" s="1">
        <v>201</v>
      </c>
      <c r="B426" s="1" t="s">
        <v>1784</v>
      </c>
      <c r="C426" s="1">
        <v>58250</v>
      </c>
      <c r="D426" s="1" t="s">
        <v>631</v>
      </c>
      <c r="E426" s="1" t="s">
        <v>1456</v>
      </c>
      <c r="F426" s="1" t="s">
        <v>3787</v>
      </c>
      <c r="G426" s="1">
        <v>40</v>
      </c>
      <c r="H426" s="1" t="s">
        <v>93</v>
      </c>
      <c r="I426" s="1" t="s">
        <v>93</v>
      </c>
      <c r="J426" s="1" t="s">
        <v>93</v>
      </c>
      <c r="K426" s="1" t="s">
        <v>1461</v>
      </c>
      <c r="L426" s="1" t="s">
        <v>1463</v>
      </c>
      <c r="M426" s="1">
        <v>8</v>
      </c>
      <c r="N426" s="1" t="s">
        <v>1461</v>
      </c>
      <c r="O426" s="1" t="s">
        <v>1463</v>
      </c>
      <c r="P426" s="1">
        <v>8</v>
      </c>
      <c r="Q426" s="1" t="s">
        <v>1461</v>
      </c>
      <c r="R426" s="1" t="s">
        <v>1463</v>
      </c>
      <c r="S426" s="1">
        <v>8</v>
      </c>
      <c r="T426" s="1" t="s">
        <v>1461</v>
      </c>
      <c r="U426" s="1" t="s">
        <v>1463</v>
      </c>
      <c r="V426" s="1">
        <v>8</v>
      </c>
      <c r="W426" s="1" t="s">
        <v>1461</v>
      </c>
      <c r="X426" s="1" t="s">
        <v>1463</v>
      </c>
      <c r="Y426" s="1">
        <v>8</v>
      </c>
      <c r="Z426" s="1" t="s">
        <v>93</v>
      </c>
      <c r="AA426" s="1" t="s">
        <v>93</v>
      </c>
      <c r="AB426" s="1" t="s">
        <v>93</v>
      </c>
      <c r="AC426" s="1" t="s">
        <v>3787</v>
      </c>
    </row>
    <row r="427" spans="1:29" ht="25.5" x14ac:dyDescent="0.2">
      <c r="A427" s="1">
        <v>201</v>
      </c>
      <c r="B427" s="1" t="s">
        <v>1785</v>
      </c>
      <c r="C427" s="1">
        <v>259647</v>
      </c>
      <c r="D427" s="1" t="s">
        <v>1779</v>
      </c>
      <c r="E427" s="1" t="s">
        <v>1456</v>
      </c>
      <c r="F427" s="1" t="s">
        <v>3787</v>
      </c>
      <c r="G427" s="1">
        <v>40</v>
      </c>
      <c r="H427" s="1" t="s">
        <v>93</v>
      </c>
      <c r="I427" s="1" t="s">
        <v>93</v>
      </c>
      <c r="J427" s="1" t="s">
        <v>93</v>
      </c>
      <c r="K427" s="1" t="s">
        <v>1461</v>
      </c>
      <c r="L427" s="1" t="s">
        <v>1463</v>
      </c>
      <c r="M427" s="1">
        <v>8</v>
      </c>
      <c r="N427" s="1" t="s">
        <v>1461</v>
      </c>
      <c r="O427" s="1" t="s">
        <v>1463</v>
      </c>
      <c r="P427" s="1">
        <v>8</v>
      </c>
      <c r="Q427" s="1" t="s">
        <v>1461</v>
      </c>
      <c r="R427" s="1" t="s">
        <v>1463</v>
      </c>
      <c r="S427" s="1">
        <v>8</v>
      </c>
      <c r="T427" s="1" t="s">
        <v>1461</v>
      </c>
      <c r="U427" s="1" t="s">
        <v>1463</v>
      </c>
      <c r="V427" s="1">
        <v>8</v>
      </c>
      <c r="W427" s="1" t="s">
        <v>1461</v>
      </c>
      <c r="X427" s="1" t="s">
        <v>1463</v>
      </c>
      <c r="Y427" s="1">
        <v>8</v>
      </c>
      <c r="Z427" s="1" t="s">
        <v>93</v>
      </c>
      <c r="AA427" s="1" t="s">
        <v>93</v>
      </c>
      <c r="AB427" s="1" t="s">
        <v>93</v>
      </c>
      <c r="AC427" s="1" t="s">
        <v>3787</v>
      </c>
    </row>
    <row r="428" spans="1:29" ht="25.5" x14ac:dyDescent="0.2">
      <c r="A428" s="1">
        <v>201</v>
      </c>
      <c r="B428" s="1" t="s">
        <v>1786</v>
      </c>
      <c r="C428" s="1">
        <v>236141</v>
      </c>
      <c r="D428" s="1" t="s">
        <v>1522</v>
      </c>
      <c r="E428" s="1" t="s">
        <v>1456</v>
      </c>
      <c r="F428" s="1" t="s">
        <v>3787</v>
      </c>
      <c r="G428" s="1">
        <v>40</v>
      </c>
      <c r="H428" s="1" t="s">
        <v>93</v>
      </c>
      <c r="I428" s="1" t="s">
        <v>93</v>
      </c>
      <c r="J428" s="1" t="s">
        <v>93</v>
      </c>
      <c r="K428" s="1" t="s">
        <v>1461</v>
      </c>
      <c r="L428" s="1" t="s">
        <v>1463</v>
      </c>
      <c r="M428" s="1">
        <v>8</v>
      </c>
      <c r="N428" s="1" t="s">
        <v>1461</v>
      </c>
      <c r="O428" s="1" t="s">
        <v>1463</v>
      </c>
      <c r="P428" s="1">
        <v>8</v>
      </c>
      <c r="Q428" s="1" t="s">
        <v>1461</v>
      </c>
      <c r="R428" s="1" t="s">
        <v>1463</v>
      </c>
      <c r="S428" s="1">
        <v>8</v>
      </c>
      <c r="T428" s="1" t="s">
        <v>1461</v>
      </c>
      <c r="U428" s="1" t="s">
        <v>1463</v>
      </c>
      <c r="V428" s="1">
        <v>8</v>
      </c>
      <c r="W428" s="1" t="s">
        <v>1461</v>
      </c>
      <c r="X428" s="1" t="s">
        <v>1463</v>
      </c>
      <c r="Y428" s="1">
        <v>8</v>
      </c>
      <c r="Z428" s="1" t="s">
        <v>93</v>
      </c>
      <c r="AA428" s="1" t="s">
        <v>93</v>
      </c>
      <c r="AB428" s="1" t="s">
        <v>93</v>
      </c>
      <c r="AC428" s="1" t="s">
        <v>3787</v>
      </c>
    </row>
    <row r="429" spans="1:29" ht="25.5" x14ac:dyDescent="0.2">
      <c r="A429" s="1">
        <v>201</v>
      </c>
      <c r="B429" s="1" t="s">
        <v>3794</v>
      </c>
      <c r="C429" s="1">
        <v>263423</v>
      </c>
      <c r="D429" s="1" t="s">
        <v>1782</v>
      </c>
      <c r="E429" s="1" t="s">
        <v>1440</v>
      </c>
      <c r="F429" s="1" t="s">
        <v>3787</v>
      </c>
      <c r="G429" s="1">
        <v>40</v>
      </c>
      <c r="H429" s="1" t="s">
        <v>1461</v>
      </c>
      <c r="I429" s="1" t="s">
        <v>1463</v>
      </c>
      <c r="J429" s="1">
        <v>8</v>
      </c>
      <c r="K429" s="1" t="s">
        <v>1461</v>
      </c>
      <c r="L429" s="1" t="s">
        <v>1463</v>
      </c>
      <c r="M429" s="1">
        <v>8</v>
      </c>
      <c r="N429" s="1" t="s">
        <v>1461</v>
      </c>
      <c r="O429" s="1" t="s">
        <v>1463</v>
      </c>
      <c r="P429" s="1">
        <v>8</v>
      </c>
      <c r="Q429" s="1" t="s">
        <v>1461</v>
      </c>
      <c r="R429" s="1" t="s">
        <v>1463</v>
      </c>
      <c r="S429" s="1">
        <v>8</v>
      </c>
      <c r="T429" s="1" t="s">
        <v>1461</v>
      </c>
      <c r="U429" s="1" t="s">
        <v>1463</v>
      </c>
      <c r="V429" s="1">
        <v>8</v>
      </c>
      <c r="W429" s="1" t="s">
        <v>93</v>
      </c>
      <c r="X429" s="1" t="s">
        <v>93</v>
      </c>
      <c r="Y429" s="1" t="s">
        <v>93</v>
      </c>
      <c r="Z429" s="1" t="s">
        <v>93</v>
      </c>
      <c r="AA429" s="1" t="s">
        <v>93</v>
      </c>
      <c r="AB429" s="1" t="s">
        <v>93</v>
      </c>
      <c r="AC429" s="1" t="s">
        <v>3787</v>
      </c>
    </row>
    <row r="430" spans="1:29" ht="25.5" x14ac:dyDescent="0.2">
      <c r="A430" s="1">
        <v>201</v>
      </c>
      <c r="B430" s="1" t="s">
        <v>1787</v>
      </c>
      <c r="C430" s="1">
        <v>123478</v>
      </c>
      <c r="D430" s="1" t="s">
        <v>1522</v>
      </c>
      <c r="E430" s="1" t="s">
        <v>1440</v>
      </c>
      <c r="F430" s="1" t="s">
        <v>3094</v>
      </c>
      <c r="G430" s="1">
        <v>30</v>
      </c>
      <c r="H430" s="1" t="s">
        <v>93</v>
      </c>
      <c r="I430" s="1" t="s">
        <v>93</v>
      </c>
      <c r="J430" s="1" t="s">
        <v>93</v>
      </c>
      <c r="K430" s="1" t="s">
        <v>1455</v>
      </c>
      <c r="L430" s="1" t="s">
        <v>1444</v>
      </c>
      <c r="M430" s="1">
        <v>5</v>
      </c>
      <c r="N430" s="1" t="s">
        <v>1469</v>
      </c>
      <c r="O430" s="1" t="s">
        <v>1451</v>
      </c>
      <c r="P430" s="1">
        <v>7</v>
      </c>
      <c r="Q430" s="1" t="s">
        <v>1469</v>
      </c>
      <c r="R430" s="1" t="s">
        <v>1463</v>
      </c>
      <c r="S430" s="1">
        <v>5</v>
      </c>
      <c r="T430" s="1" t="s">
        <v>1455</v>
      </c>
      <c r="U430" s="1" t="s">
        <v>1444</v>
      </c>
      <c r="V430" s="1">
        <v>5</v>
      </c>
      <c r="W430" s="1" t="s">
        <v>1461</v>
      </c>
      <c r="X430" s="1" t="s">
        <v>1509</v>
      </c>
      <c r="Y430" s="1">
        <v>8</v>
      </c>
      <c r="Z430" s="1" t="s">
        <v>93</v>
      </c>
      <c r="AA430" s="1" t="s">
        <v>93</v>
      </c>
      <c r="AB430" s="1" t="s">
        <v>93</v>
      </c>
      <c r="AC430" s="1" t="s">
        <v>3787</v>
      </c>
    </row>
    <row r="431" spans="1:29" ht="25.5" x14ac:dyDescent="0.2">
      <c r="A431" s="1">
        <v>201</v>
      </c>
      <c r="B431" s="1" t="s">
        <v>1788</v>
      </c>
      <c r="C431" s="1">
        <v>248375</v>
      </c>
      <c r="D431" s="1" t="s">
        <v>1522</v>
      </c>
      <c r="E431" s="1" t="s">
        <v>1440</v>
      </c>
      <c r="F431" s="1" t="s">
        <v>1789</v>
      </c>
      <c r="G431" s="1">
        <v>32</v>
      </c>
      <c r="H431" s="1" t="s">
        <v>1446</v>
      </c>
      <c r="I431" s="1" t="s">
        <v>1545</v>
      </c>
      <c r="J431" s="1">
        <v>5.5</v>
      </c>
      <c r="K431" s="1" t="s">
        <v>1446</v>
      </c>
      <c r="L431" s="1" t="s">
        <v>1474</v>
      </c>
      <c r="M431" s="1">
        <v>7</v>
      </c>
      <c r="N431" s="1" t="s">
        <v>1446</v>
      </c>
      <c r="O431" s="1" t="s">
        <v>1474</v>
      </c>
      <c r="P431" s="1">
        <v>7</v>
      </c>
      <c r="Q431" s="1" t="s">
        <v>1446</v>
      </c>
      <c r="R431" s="1" t="s">
        <v>1474</v>
      </c>
      <c r="S431" s="1">
        <v>7</v>
      </c>
      <c r="T431" s="1" t="s">
        <v>1446</v>
      </c>
      <c r="U431" s="1" t="s">
        <v>1545</v>
      </c>
      <c r="V431" s="1">
        <v>5.5</v>
      </c>
      <c r="W431" s="1" t="s">
        <v>93</v>
      </c>
      <c r="X431" s="1" t="s">
        <v>93</v>
      </c>
      <c r="Y431" s="1" t="s">
        <v>93</v>
      </c>
      <c r="Z431" s="1" t="s">
        <v>93</v>
      </c>
      <c r="AA431" s="1" t="s">
        <v>93</v>
      </c>
      <c r="AB431" s="1" t="s">
        <v>93</v>
      </c>
      <c r="AC431" s="1" t="s">
        <v>3787</v>
      </c>
    </row>
    <row r="432" spans="1:29" ht="51" x14ac:dyDescent="0.2">
      <c r="A432" s="1">
        <v>201</v>
      </c>
      <c r="B432" s="1" t="s">
        <v>1790</v>
      </c>
      <c r="C432" s="1">
        <v>252597</v>
      </c>
      <c r="D432" s="1" t="s">
        <v>1791</v>
      </c>
      <c r="E432" s="1" t="s">
        <v>1456</v>
      </c>
      <c r="F432" s="1" t="s">
        <v>3787</v>
      </c>
      <c r="G432" s="1">
        <v>40</v>
      </c>
      <c r="H432" s="1" t="s">
        <v>93</v>
      </c>
      <c r="I432" s="1" t="s">
        <v>93</v>
      </c>
      <c r="J432" s="1" t="s">
        <v>93</v>
      </c>
      <c r="K432" s="1" t="s">
        <v>1501</v>
      </c>
      <c r="L432" s="1" t="s">
        <v>1574</v>
      </c>
      <c r="M432" s="1">
        <v>10</v>
      </c>
      <c r="N432" s="1" t="s">
        <v>93</v>
      </c>
      <c r="O432" s="1" t="s">
        <v>93</v>
      </c>
      <c r="P432" s="1" t="s">
        <v>93</v>
      </c>
      <c r="Q432" s="1" t="s">
        <v>1501</v>
      </c>
      <c r="R432" s="1" t="s">
        <v>1574</v>
      </c>
      <c r="S432" s="1">
        <v>10</v>
      </c>
      <c r="T432" s="1" t="s">
        <v>1501</v>
      </c>
      <c r="U432" s="1" t="s">
        <v>1574</v>
      </c>
      <c r="V432" s="1">
        <v>10</v>
      </c>
      <c r="W432" s="1" t="s">
        <v>1461</v>
      </c>
      <c r="X432" s="1" t="s">
        <v>1479</v>
      </c>
      <c r="Y432" s="1">
        <v>10</v>
      </c>
      <c r="Z432" s="1" t="s">
        <v>93</v>
      </c>
      <c r="AA432" s="1" t="s">
        <v>93</v>
      </c>
      <c r="AB432" s="1" t="s">
        <v>93</v>
      </c>
      <c r="AC432" s="1" t="s">
        <v>3787</v>
      </c>
    </row>
    <row r="433" spans="1:29" ht="25.5" x14ac:dyDescent="0.2">
      <c r="A433" s="1">
        <v>201</v>
      </c>
      <c r="B433" s="1" t="s">
        <v>3795</v>
      </c>
      <c r="C433" s="1">
        <v>263391</v>
      </c>
      <c r="D433" s="1" t="s">
        <v>463</v>
      </c>
      <c r="E433" s="1" t="s">
        <v>1440</v>
      </c>
      <c r="F433" s="1" t="s">
        <v>3787</v>
      </c>
      <c r="G433" s="1">
        <v>40</v>
      </c>
      <c r="H433" s="1" t="s">
        <v>1461</v>
      </c>
      <c r="I433" s="1" t="s">
        <v>1463</v>
      </c>
      <c r="J433" s="1">
        <v>8</v>
      </c>
      <c r="K433" s="1" t="s">
        <v>1461</v>
      </c>
      <c r="L433" s="1" t="s">
        <v>1463</v>
      </c>
      <c r="M433" s="1">
        <v>8</v>
      </c>
      <c r="N433" s="1" t="s">
        <v>1461</v>
      </c>
      <c r="O433" s="1" t="s">
        <v>1463</v>
      </c>
      <c r="P433" s="1">
        <v>8</v>
      </c>
      <c r="Q433" s="1" t="s">
        <v>1461</v>
      </c>
      <c r="R433" s="1" t="s">
        <v>1463</v>
      </c>
      <c r="S433" s="1">
        <v>8</v>
      </c>
      <c r="T433" s="1" t="s">
        <v>1461</v>
      </c>
      <c r="U433" s="1" t="s">
        <v>1463</v>
      </c>
      <c r="V433" s="1">
        <v>8</v>
      </c>
      <c r="W433" s="1" t="s">
        <v>93</v>
      </c>
      <c r="X433" s="1" t="s">
        <v>93</v>
      </c>
      <c r="Y433" s="1" t="s">
        <v>93</v>
      </c>
      <c r="Z433" s="1" t="s">
        <v>93</v>
      </c>
      <c r="AA433" s="1" t="s">
        <v>93</v>
      </c>
      <c r="AB433" s="1" t="s">
        <v>93</v>
      </c>
      <c r="AC433" s="1" t="s">
        <v>3787</v>
      </c>
    </row>
    <row r="434" spans="1:29" ht="25.5" x14ac:dyDescent="0.2">
      <c r="A434" s="1">
        <v>201</v>
      </c>
      <c r="B434" s="1" t="s">
        <v>2739</v>
      </c>
      <c r="C434" s="1">
        <v>139721</v>
      </c>
      <c r="D434" s="1" t="s">
        <v>729</v>
      </c>
      <c r="E434" s="1" t="s">
        <v>1440</v>
      </c>
      <c r="F434" s="1" t="s">
        <v>1603</v>
      </c>
      <c r="G434" s="1">
        <v>40</v>
      </c>
      <c r="H434" s="1" t="s">
        <v>1441</v>
      </c>
      <c r="I434" s="1" t="s">
        <v>1667</v>
      </c>
      <c r="J434" s="1">
        <v>7.25</v>
      </c>
      <c r="K434" s="1" t="s">
        <v>1441</v>
      </c>
      <c r="L434" s="1" t="s">
        <v>1667</v>
      </c>
      <c r="M434" s="1">
        <v>7.25</v>
      </c>
      <c r="N434" s="1" t="s">
        <v>1441</v>
      </c>
      <c r="O434" s="1" t="s">
        <v>1667</v>
      </c>
      <c r="P434" s="1">
        <v>7.25</v>
      </c>
      <c r="Q434" s="1" t="s">
        <v>1441</v>
      </c>
      <c r="R434" s="1" t="s">
        <v>1667</v>
      </c>
      <c r="S434" s="1">
        <v>7.25</v>
      </c>
      <c r="T434" s="1" t="s">
        <v>1441</v>
      </c>
      <c r="U434" s="1" t="s">
        <v>1481</v>
      </c>
      <c r="V434" s="1">
        <v>11</v>
      </c>
      <c r="W434" s="1" t="s">
        <v>93</v>
      </c>
      <c r="X434" s="1" t="s">
        <v>93</v>
      </c>
      <c r="Y434" s="1" t="s">
        <v>93</v>
      </c>
      <c r="Z434" s="1" t="s">
        <v>93</v>
      </c>
      <c r="AA434" s="1" t="s">
        <v>93</v>
      </c>
      <c r="AB434" s="1" t="s">
        <v>93</v>
      </c>
      <c r="AC434" s="1" t="s">
        <v>3787</v>
      </c>
    </row>
    <row r="435" spans="1:29" ht="25.5" x14ac:dyDescent="0.2">
      <c r="A435" s="1">
        <v>201</v>
      </c>
      <c r="B435" s="1" t="s">
        <v>1792</v>
      </c>
      <c r="C435" s="1">
        <v>260025</v>
      </c>
      <c r="D435" s="1" t="s">
        <v>1782</v>
      </c>
      <c r="E435" s="1" t="s">
        <v>1456</v>
      </c>
      <c r="F435" s="1" t="s">
        <v>3787</v>
      </c>
      <c r="G435" s="1">
        <v>40</v>
      </c>
      <c r="H435" s="1" t="s">
        <v>93</v>
      </c>
      <c r="I435" s="1" t="s">
        <v>93</v>
      </c>
      <c r="J435" s="1" t="s">
        <v>93</v>
      </c>
      <c r="K435" s="1" t="s">
        <v>1455</v>
      </c>
      <c r="L435" s="1" t="s">
        <v>1574</v>
      </c>
      <c r="M435" s="1">
        <v>8</v>
      </c>
      <c r="N435" s="1" t="s">
        <v>1455</v>
      </c>
      <c r="O435" s="1" t="s">
        <v>1574</v>
      </c>
      <c r="P435" s="1">
        <v>8</v>
      </c>
      <c r="Q435" s="1" t="s">
        <v>1455</v>
      </c>
      <c r="R435" s="1" t="s">
        <v>1574</v>
      </c>
      <c r="S435" s="1">
        <v>8</v>
      </c>
      <c r="T435" s="1" t="s">
        <v>1455</v>
      </c>
      <c r="U435" s="1" t="s">
        <v>1574</v>
      </c>
      <c r="V435" s="1">
        <v>8</v>
      </c>
      <c r="W435" s="1" t="s">
        <v>1461</v>
      </c>
      <c r="X435" s="1" t="s">
        <v>1463</v>
      </c>
      <c r="Y435" s="1">
        <v>8</v>
      </c>
      <c r="Z435" s="1" t="s">
        <v>93</v>
      </c>
      <c r="AA435" s="1" t="s">
        <v>93</v>
      </c>
      <c r="AB435" s="1" t="s">
        <v>93</v>
      </c>
      <c r="AC435" s="1" t="s">
        <v>3787</v>
      </c>
    </row>
    <row r="436" spans="1:29" ht="25.5" x14ac:dyDescent="0.2">
      <c r="A436" s="1">
        <v>201</v>
      </c>
      <c r="B436" s="1" t="s">
        <v>3796</v>
      </c>
      <c r="C436" s="1">
        <v>263399</v>
      </c>
      <c r="D436" s="1" t="s">
        <v>1555</v>
      </c>
      <c r="E436" s="1" t="s">
        <v>1440</v>
      </c>
      <c r="F436" s="1" t="s">
        <v>3787</v>
      </c>
      <c r="G436" s="1">
        <v>40</v>
      </c>
      <c r="H436" s="1" t="s">
        <v>1454</v>
      </c>
      <c r="I436" s="1" t="s">
        <v>1474</v>
      </c>
      <c r="J436" s="1">
        <v>8</v>
      </c>
      <c r="K436" s="1" t="s">
        <v>1454</v>
      </c>
      <c r="L436" s="1" t="s">
        <v>1474</v>
      </c>
      <c r="M436" s="1">
        <v>8</v>
      </c>
      <c r="N436" s="1" t="s">
        <v>1454</v>
      </c>
      <c r="O436" s="1" t="s">
        <v>1474</v>
      </c>
      <c r="P436" s="1">
        <v>8</v>
      </c>
      <c r="Q436" s="1" t="s">
        <v>1454</v>
      </c>
      <c r="R436" s="1" t="s">
        <v>1474</v>
      </c>
      <c r="S436" s="1">
        <v>8</v>
      </c>
      <c r="T436" s="1" t="s">
        <v>1454</v>
      </c>
      <c r="U436" s="1" t="s">
        <v>1474</v>
      </c>
      <c r="V436" s="1">
        <v>8</v>
      </c>
      <c r="W436" s="1" t="s">
        <v>93</v>
      </c>
      <c r="X436" s="1" t="s">
        <v>93</v>
      </c>
      <c r="Y436" s="1" t="s">
        <v>93</v>
      </c>
      <c r="Z436" s="1" t="s">
        <v>93</v>
      </c>
      <c r="AA436" s="1" t="s">
        <v>93</v>
      </c>
      <c r="AB436" s="1" t="s">
        <v>93</v>
      </c>
      <c r="AC436" s="1" t="s">
        <v>3787</v>
      </c>
    </row>
    <row r="437" spans="1:29" ht="25.5" x14ac:dyDescent="0.2">
      <c r="A437" s="1">
        <v>201</v>
      </c>
      <c r="B437" s="1" t="s">
        <v>3597</v>
      </c>
      <c r="C437" s="1">
        <v>261872</v>
      </c>
      <c r="D437" s="1" t="s">
        <v>1522</v>
      </c>
      <c r="E437" s="1" t="s">
        <v>1456</v>
      </c>
      <c r="F437" s="1" t="s">
        <v>3787</v>
      </c>
      <c r="G437" s="1">
        <v>40</v>
      </c>
      <c r="H437" s="1" t="s">
        <v>93</v>
      </c>
      <c r="I437" s="1" t="s">
        <v>93</v>
      </c>
      <c r="J437" s="1" t="s">
        <v>93</v>
      </c>
      <c r="K437" s="1" t="s">
        <v>1461</v>
      </c>
      <c r="L437" s="1" t="s">
        <v>1463</v>
      </c>
      <c r="M437" s="1">
        <v>8</v>
      </c>
      <c r="N437" s="1" t="s">
        <v>1461</v>
      </c>
      <c r="O437" s="1" t="s">
        <v>1463</v>
      </c>
      <c r="P437" s="1">
        <v>8</v>
      </c>
      <c r="Q437" s="1" t="s">
        <v>1461</v>
      </c>
      <c r="R437" s="1" t="s">
        <v>1463</v>
      </c>
      <c r="S437" s="1">
        <v>8</v>
      </c>
      <c r="T437" s="1" t="s">
        <v>1461</v>
      </c>
      <c r="U437" s="1" t="s">
        <v>1463</v>
      </c>
      <c r="V437" s="1">
        <v>8</v>
      </c>
      <c r="W437" s="1" t="s">
        <v>1461</v>
      </c>
      <c r="X437" s="1" t="s">
        <v>1463</v>
      </c>
      <c r="Y437" s="1">
        <v>8</v>
      </c>
      <c r="Z437" s="1" t="s">
        <v>93</v>
      </c>
      <c r="AA437" s="1" t="s">
        <v>93</v>
      </c>
      <c r="AB437" s="1" t="s">
        <v>93</v>
      </c>
      <c r="AC437" s="1" t="s">
        <v>3787</v>
      </c>
    </row>
    <row r="438" spans="1:29" ht="38.25" x14ac:dyDescent="0.2">
      <c r="A438" s="1">
        <v>201</v>
      </c>
      <c r="B438" s="1" t="s">
        <v>2798</v>
      </c>
      <c r="C438" s="1">
        <v>262623</v>
      </c>
      <c r="D438" s="1" t="s">
        <v>1779</v>
      </c>
      <c r="E438" s="1" t="s">
        <v>1440</v>
      </c>
      <c r="F438" s="1" t="s">
        <v>3787</v>
      </c>
      <c r="G438" s="1">
        <v>40</v>
      </c>
      <c r="H438" s="1" t="s">
        <v>93</v>
      </c>
      <c r="I438" s="1" t="s">
        <v>93</v>
      </c>
      <c r="J438" s="1" t="s">
        <v>93</v>
      </c>
      <c r="K438" s="1" t="s">
        <v>1461</v>
      </c>
      <c r="L438" s="1" t="s">
        <v>1463</v>
      </c>
      <c r="M438" s="1">
        <v>8</v>
      </c>
      <c r="N438" s="1" t="s">
        <v>1461</v>
      </c>
      <c r="O438" s="1" t="s">
        <v>1463</v>
      </c>
      <c r="P438" s="1">
        <v>8</v>
      </c>
      <c r="Q438" s="1" t="s">
        <v>1461</v>
      </c>
      <c r="R438" s="1" t="s">
        <v>1463</v>
      </c>
      <c r="S438" s="1">
        <v>8</v>
      </c>
      <c r="T438" s="1" t="s">
        <v>1461</v>
      </c>
      <c r="U438" s="1" t="s">
        <v>1463</v>
      </c>
      <c r="V438" s="1">
        <v>8</v>
      </c>
      <c r="W438" s="1" t="s">
        <v>1461</v>
      </c>
      <c r="X438" s="1" t="s">
        <v>1463</v>
      </c>
      <c r="Y438" s="1">
        <v>8</v>
      </c>
      <c r="Z438" s="1" t="s">
        <v>93</v>
      </c>
      <c r="AA438" s="1" t="s">
        <v>93</v>
      </c>
      <c r="AB438" s="1" t="s">
        <v>93</v>
      </c>
      <c r="AC438" s="1" t="s">
        <v>3787</v>
      </c>
    </row>
    <row r="439" spans="1:29" ht="25.5" x14ac:dyDescent="0.2">
      <c r="A439" s="1">
        <v>201</v>
      </c>
      <c r="B439" s="1" t="s">
        <v>3797</v>
      </c>
      <c r="C439" s="1">
        <v>263402</v>
      </c>
      <c r="D439" s="1" t="s">
        <v>463</v>
      </c>
      <c r="E439" s="1" t="s">
        <v>1440</v>
      </c>
      <c r="F439" s="1" t="s">
        <v>3787</v>
      </c>
      <c r="G439" s="1">
        <v>40</v>
      </c>
      <c r="H439" s="1" t="s">
        <v>1461</v>
      </c>
      <c r="I439" s="1" t="s">
        <v>1463</v>
      </c>
      <c r="J439" s="1">
        <v>8</v>
      </c>
      <c r="K439" s="1" t="s">
        <v>1461</v>
      </c>
      <c r="L439" s="1" t="s">
        <v>1463</v>
      </c>
      <c r="M439" s="1">
        <v>8</v>
      </c>
      <c r="N439" s="1" t="s">
        <v>1461</v>
      </c>
      <c r="O439" s="1" t="s">
        <v>1463</v>
      </c>
      <c r="P439" s="1">
        <v>8</v>
      </c>
      <c r="Q439" s="1" t="s">
        <v>1461</v>
      </c>
      <c r="R439" s="1" t="s">
        <v>1463</v>
      </c>
      <c r="S439" s="1">
        <v>8</v>
      </c>
      <c r="T439" s="1" t="s">
        <v>1461</v>
      </c>
      <c r="U439" s="1" t="s">
        <v>1463</v>
      </c>
      <c r="V439" s="1">
        <v>8</v>
      </c>
      <c r="W439" s="1" t="s">
        <v>93</v>
      </c>
      <c r="X439" s="1" t="s">
        <v>93</v>
      </c>
      <c r="Y439" s="1" t="s">
        <v>93</v>
      </c>
      <c r="Z439" s="1" t="s">
        <v>93</v>
      </c>
      <c r="AA439" s="1" t="s">
        <v>93</v>
      </c>
      <c r="AB439" s="1" t="s">
        <v>93</v>
      </c>
      <c r="AC439" s="1" t="s">
        <v>3787</v>
      </c>
    </row>
    <row r="440" spans="1:29" ht="25.5" x14ac:dyDescent="0.2">
      <c r="A440" s="1">
        <v>201</v>
      </c>
      <c r="B440" s="1" t="s">
        <v>3798</v>
      </c>
      <c r="C440" s="1">
        <v>263490</v>
      </c>
      <c r="D440" s="1" t="s">
        <v>1555</v>
      </c>
      <c r="E440" s="1" t="s">
        <v>1440</v>
      </c>
      <c r="F440" s="1" t="s">
        <v>3787</v>
      </c>
      <c r="G440" s="1">
        <v>40</v>
      </c>
      <c r="H440" s="1" t="s">
        <v>1461</v>
      </c>
      <c r="I440" s="1" t="s">
        <v>1463</v>
      </c>
      <c r="J440" s="1">
        <v>8</v>
      </c>
      <c r="K440" s="1" t="s">
        <v>1461</v>
      </c>
      <c r="L440" s="1" t="s">
        <v>1463</v>
      </c>
      <c r="M440" s="1">
        <v>8</v>
      </c>
      <c r="N440" s="1" t="s">
        <v>1461</v>
      </c>
      <c r="O440" s="1" t="s">
        <v>1463</v>
      </c>
      <c r="P440" s="1">
        <v>8</v>
      </c>
      <c r="Q440" s="1" t="s">
        <v>1461</v>
      </c>
      <c r="R440" s="1" t="s">
        <v>1463</v>
      </c>
      <c r="S440" s="1">
        <v>8</v>
      </c>
      <c r="T440" s="1" t="s">
        <v>1461</v>
      </c>
      <c r="U440" s="1" t="s">
        <v>1463</v>
      </c>
      <c r="V440" s="1">
        <v>8</v>
      </c>
      <c r="W440" s="1" t="s">
        <v>93</v>
      </c>
      <c r="X440" s="1" t="s">
        <v>93</v>
      </c>
      <c r="Y440" s="1" t="s">
        <v>93</v>
      </c>
      <c r="Z440" s="1" t="s">
        <v>93</v>
      </c>
      <c r="AA440" s="1" t="s">
        <v>93</v>
      </c>
      <c r="AB440" s="1" t="s">
        <v>93</v>
      </c>
      <c r="AC440" s="1" t="s">
        <v>3787</v>
      </c>
    </row>
    <row r="441" spans="1:29" ht="25.5" x14ac:dyDescent="0.2">
      <c r="A441" s="1">
        <v>201</v>
      </c>
      <c r="B441" s="1" t="s">
        <v>1794</v>
      </c>
      <c r="C441" s="1">
        <v>204867</v>
      </c>
      <c r="D441" s="1" t="s">
        <v>631</v>
      </c>
      <c r="E441" s="1" t="s">
        <v>1456</v>
      </c>
      <c r="F441" s="1" t="s">
        <v>3787</v>
      </c>
      <c r="G441" s="1">
        <v>30</v>
      </c>
      <c r="H441" s="1" t="s">
        <v>93</v>
      </c>
      <c r="I441" s="1" t="s">
        <v>93</v>
      </c>
      <c r="J441" s="1" t="s">
        <v>93</v>
      </c>
      <c r="K441" s="1" t="s">
        <v>1461</v>
      </c>
      <c r="L441" s="1" t="s">
        <v>1508</v>
      </c>
      <c r="M441" s="1">
        <v>6</v>
      </c>
      <c r="N441" s="1" t="s">
        <v>1461</v>
      </c>
      <c r="O441" s="1" t="s">
        <v>1508</v>
      </c>
      <c r="P441" s="1">
        <v>6</v>
      </c>
      <c r="Q441" s="1" t="s">
        <v>1461</v>
      </c>
      <c r="R441" s="1" t="s">
        <v>1508</v>
      </c>
      <c r="S441" s="1">
        <v>6</v>
      </c>
      <c r="T441" s="1" t="s">
        <v>1461</v>
      </c>
      <c r="U441" s="1" t="s">
        <v>1508</v>
      </c>
      <c r="V441" s="1">
        <v>6</v>
      </c>
      <c r="W441" s="1" t="s">
        <v>1461</v>
      </c>
      <c r="X441" s="1" t="s">
        <v>1508</v>
      </c>
      <c r="Y441" s="1">
        <v>6</v>
      </c>
      <c r="Z441" s="1" t="s">
        <v>93</v>
      </c>
      <c r="AA441" s="1" t="s">
        <v>93</v>
      </c>
      <c r="AB441" s="1" t="s">
        <v>93</v>
      </c>
      <c r="AC441" s="1" t="s">
        <v>3787</v>
      </c>
    </row>
    <row r="442" spans="1:29" ht="25.5" x14ac:dyDescent="0.2">
      <c r="A442" s="1">
        <v>201</v>
      </c>
      <c r="B442" s="1" t="s">
        <v>1795</v>
      </c>
      <c r="C442" s="1">
        <v>259835</v>
      </c>
      <c r="D442" s="1" t="s">
        <v>1522</v>
      </c>
      <c r="E442" s="1" t="s">
        <v>1456</v>
      </c>
      <c r="F442" s="1" t="s">
        <v>3787</v>
      </c>
      <c r="G442" s="1">
        <v>40</v>
      </c>
      <c r="H442" s="1" t="s">
        <v>93</v>
      </c>
      <c r="I442" s="1" t="s">
        <v>93</v>
      </c>
      <c r="J442" s="1" t="s">
        <v>93</v>
      </c>
      <c r="K442" s="1" t="s">
        <v>1461</v>
      </c>
      <c r="L442" s="1" t="s">
        <v>1463</v>
      </c>
      <c r="M442" s="1">
        <v>8</v>
      </c>
      <c r="N442" s="1" t="s">
        <v>1461</v>
      </c>
      <c r="O442" s="1" t="s">
        <v>1463</v>
      </c>
      <c r="P442" s="1">
        <v>8</v>
      </c>
      <c r="Q442" s="1" t="s">
        <v>1461</v>
      </c>
      <c r="R442" s="1" t="s">
        <v>1463</v>
      </c>
      <c r="S442" s="1">
        <v>8</v>
      </c>
      <c r="T442" s="1" t="s">
        <v>1461</v>
      </c>
      <c r="U442" s="1" t="s">
        <v>1463</v>
      </c>
      <c r="V442" s="1">
        <v>8</v>
      </c>
      <c r="W442" s="1" t="s">
        <v>1461</v>
      </c>
      <c r="X442" s="1" t="s">
        <v>1463</v>
      </c>
      <c r="Y442" s="1">
        <v>8</v>
      </c>
      <c r="Z442" s="1" t="s">
        <v>93</v>
      </c>
      <c r="AA442" s="1" t="s">
        <v>93</v>
      </c>
      <c r="AB442" s="1" t="s">
        <v>93</v>
      </c>
      <c r="AC442" s="1" t="s">
        <v>3787</v>
      </c>
    </row>
    <row r="443" spans="1:29" ht="25.5" x14ac:dyDescent="0.2">
      <c r="A443" s="1">
        <v>201</v>
      </c>
      <c r="B443" s="1" t="s">
        <v>2799</v>
      </c>
      <c r="C443" s="1">
        <v>262626</v>
      </c>
      <c r="D443" s="1" t="s">
        <v>1555</v>
      </c>
      <c r="E443" s="1" t="s">
        <v>1456</v>
      </c>
      <c r="F443" s="1" t="s">
        <v>3787</v>
      </c>
      <c r="G443" s="1">
        <v>40</v>
      </c>
      <c r="H443" s="1" t="s">
        <v>93</v>
      </c>
      <c r="I443" s="1" t="s">
        <v>93</v>
      </c>
      <c r="J443" s="1" t="s">
        <v>93</v>
      </c>
      <c r="K443" s="1" t="s">
        <v>1480</v>
      </c>
      <c r="L443" s="1" t="s">
        <v>1479</v>
      </c>
      <c r="M443" s="1">
        <v>8</v>
      </c>
      <c r="N443" s="1" t="s">
        <v>1480</v>
      </c>
      <c r="O443" s="1" t="s">
        <v>1479</v>
      </c>
      <c r="P443" s="1">
        <v>8</v>
      </c>
      <c r="Q443" s="1" t="s">
        <v>1480</v>
      </c>
      <c r="R443" s="1" t="s">
        <v>1479</v>
      </c>
      <c r="S443" s="1">
        <v>8</v>
      </c>
      <c r="T443" s="1" t="s">
        <v>1480</v>
      </c>
      <c r="U443" s="1" t="s">
        <v>1479</v>
      </c>
      <c r="V443" s="1">
        <v>8</v>
      </c>
      <c r="W443" s="1" t="s">
        <v>1480</v>
      </c>
      <c r="X443" s="1" t="s">
        <v>1479</v>
      </c>
      <c r="Y443" s="1">
        <v>8</v>
      </c>
      <c r="Z443" s="1" t="s">
        <v>93</v>
      </c>
      <c r="AA443" s="1" t="s">
        <v>93</v>
      </c>
      <c r="AB443" s="1" t="s">
        <v>93</v>
      </c>
      <c r="AC443" s="1" t="s">
        <v>3787</v>
      </c>
    </row>
    <row r="444" spans="1:29" ht="25.5" x14ac:dyDescent="0.2">
      <c r="A444" s="1">
        <v>201</v>
      </c>
      <c r="B444" s="1" t="s">
        <v>1796</v>
      </c>
      <c r="C444" s="1">
        <v>201622</v>
      </c>
      <c r="D444" s="1" t="s">
        <v>729</v>
      </c>
      <c r="E444" s="1" t="s">
        <v>1440</v>
      </c>
      <c r="F444" s="1" t="s">
        <v>2246</v>
      </c>
      <c r="G444" s="1">
        <v>32.5</v>
      </c>
      <c r="H444" s="1" t="s">
        <v>1443</v>
      </c>
      <c r="I444" s="1" t="s">
        <v>1509</v>
      </c>
      <c r="J444" s="1">
        <v>6.5</v>
      </c>
      <c r="K444" s="1" t="s">
        <v>1443</v>
      </c>
      <c r="L444" s="1" t="s">
        <v>1509</v>
      </c>
      <c r="M444" s="1">
        <v>6.5</v>
      </c>
      <c r="N444" s="1" t="s">
        <v>1443</v>
      </c>
      <c r="O444" s="1" t="s">
        <v>1509</v>
      </c>
      <c r="P444" s="1">
        <v>6.5</v>
      </c>
      <c r="Q444" s="1" t="s">
        <v>1443</v>
      </c>
      <c r="R444" s="1" t="s">
        <v>1509</v>
      </c>
      <c r="S444" s="1">
        <v>6.5</v>
      </c>
      <c r="T444" s="1" t="s">
        <v>1443</v>
      </c>
      <c r="U444" s="1" t="s">
        <v>1509</v>
      </c>
      <c r="V444" s="1">
        <v>6.5</v>
      </c>
      <c r="W444" s="1" t="s">
        <v>93</v>
      </c>
      <c r="X444" s="1" t="s">
        <v>93</v>
      </c>
      <c r="Y444" s="1" t="s">
        <v>93</v>
      </c>
      <c r="Z444" s="1" t="s">
        <v>93</v>
      </c>
      <c r="AA444" s="1" t="s">
        <v>93</v>
      </c>
      <c r="AB444" s="1" t="s">
        <v>93</v>
      </c>
      <c r="AC444" s="1" t="s">
        <v>3787</v>
      </c>
    </row>
    <row r="445" spans="1:29" ht="25.5" x14ac:dyDescent="0.2">
      <c r="A445" s="1">
        <v>201</v>
      </c>
      <c r="B445" s="1" t="s">
        <v>1797</v>
      </c>
      <c r="C445" s="1">
        <v>250838</v>
      </c>
      <c r="D445" s="1" t="s">
        <v>1522</v>
      </c>
      <c r="E445" s="1" t="s">
        <v>1456</v>
      </c>
      <c r="F445" s="1" t="s">
        <v>3787</v>
      </c>
      <c r="G445" s="1">
        <v>40</v>
      </c>
      <c r="H445" s="1" t="s">
        <v>93</v>
      </c>
      <c r="I445" s="1" t="s">
        <v>93</v>
      </c>
      <c r="J445" s="1" t="s">
        <v>93</v>
      </c>
      <c r="K445" s="1" t="s">
        <v>1461</v>
      </c>
      <c r="L445" s="1" t="s">
        <v>1463</v>
      </c>
      <c r="M445" s="1">
        <v>8</v>
      </c>
      <c r="N445" s="1" t="s">
        <v>1461</v>
      </c>
      <c r="O445" s="1" t="s">
        <v>1463</v>
      </c>
      <c r="P445" s="1">
        <v>8</v>
      </c>
      <c r="Q445" s="1" t="s">
        <v>1461</v>
      </c>
      <c r="R445" s="1" t="s">
        <v>1463</v>
      </c>
      <c r="S445" s="1">
        <v>8</v>
      </c>
      <c r="T445" s="1" t="s">
        <v>1461</v>
      </c>
      <c r="U445" s="1" t="s">
        <v>1463</v>
      </c>
      <c r="V445" s="1">
        <v>8</v>
      </c>
      <c r="W445" s="1" t="s">
        <v>1461</v>
      </c>
      <c r="X445" s="1" t="s">
        <v>1463</v>
      </c>
      <c r="Y445" s="1">
        <v>8</v>
      </c>
      <c r="Z445" s="1" t="s">
        <v>93</v>
      </c>
      <c r="AA445" s="1" t="s">
        <v>93</v>
      </c>
      <c r="AB445" s="1" t="s">
        <v>93</v>
      </c>
      <c r="AC445" s="1" t="s">
        <v>3787</v>
      </c>
    </row>
    <row r="446" spans="1:29" ht="25.5" x14ac:dyDescent="0.2">
      <c r="A446" s="1">
        <v>201</v>
      </c>
      <c r="B446" s="1" t="s">
        <v>1798</v>
      </c>
      <c r="C446" s="1">
        <v>259753</v>
      </c>
      <c r="D446" s="1" t="s">
        <v>1791</v>
      </c>
      <c r="E446" s="1" t="s">
        <v>1456</v>
      </c>
      <c r="F446" s="1" t="s">
        <v>3787</v>
      </c>
      <c r="G446" s="1">
        <v>40</v>
      </c>
      <c r="H446" s="1" t="s">
        <v>93</v>
      </c>
      <c r="I446" s="1" t="s">
        <v>93</v>
      </c>
      <c r="J446" s="1" t="s">
        <v>93</v>
      </c>
      <c r="K446" s="1" t="s">
        <v>1461</v>
      </c>
      <c r="L446" s="1" t="s">
        <v>1463</v>
      </c>
      <c r="M446" s="1">
        <v>8</v>
      </c>
      <c r="N446" s="1" t="s">
        <v>1469</v>
      </c>
      <c r="O446" s="1" t="s">
        <v>1462</v>
      </c>
      <c r="P446" s="1">
        <v>8</v>
      </c>
      <c r="Q446" s="1" t="s">
        <v>1455</v>
      </c>
      <c r="R446" s="1" t="s">
        <v>1574</v>
      </c>
      <c r="S446" s="1">
        <v>8</v>
      </c>
      <c r="T446" s="1" t="s">
        <v>1461</v>
      </c>
      <c r="U446" s="1" t="s">
        <v>1463</v>
      </c>
      <c r="V446" s="1">
        <v>8</v>
      </c>
      <c r="W446" s="1" t="s">
        <v>1501</v>
      </c>
      <c r="X446" s="1" t="s">
        <v>1451</v>
      </c>
      <c r="Y446" s="1">
        <v>8</v>
      </c>
      <c r="Z446" s="1" t="s">
        <v>93</v>
      </c>
      <c r="AA446" s="1" t="s">
        <v>93</v>
      </c>
      <c r="AB446" s="1" t="s">
        <v>93</v>
      </c>
      <c r="AC446" s="1" t="s">
        <v>3787</v>
      </c>
    </row>
    <row r="447" spans="1:29" ht="25.5" x14ac:dyDescent="0.2">
      <c r="A447" s="1">
        <v>201</v>
      </c>
      <c r="B447" s="1" t="s">
        <v>1800</v>
      </c>
      <c r="C447" s="1">
        <v>261141</v>
      </c>
      <c r="D447" s="1" t="s">
        <v>1779</v>
      </c>
      <c r="E447" s="1" t="s">
        <v>1456</v>
      </c>
      <c r="F447" s="1" t="s">
        <v>3787</v>
      </c>
      <c r="G447" s="1">
        <v>40</v>
      </c>
      <c r="H447" s="1" t="s">
        <v>93</v>
      </c>
      <c r="I447" s="1" t="s">
        <v>93</v>
      </c>
      <c r="J447" s="1" t="s">
        <v>93</v>
      </c>
      <c r="K447" s="1" t="s">
        <v>1461</v>
      </c>
      <c r="L447" s="1" t="s">
        <v>1463</v>
      </c>
      <c r="M447" s="1">
        <v>8</v>
      </c>
      <c r="N447" s="1" t="s">
        <v>1461</v>
      </c>
      <c r="O447" s="1" t="s">
        <v>1463</v>
      </c>
      <c r="P447" s="1">
        <v>8</v>
      </c>
      <c r="Q447" s="1" t="s">
        <v>1461</v>
      </c>
      <c r="R447" s="1" t="s">
        <v>1463</v>
      </c>
      <c r="S447" s="1">
        <v>8</v>
      </c>
      <c r="T447" s="1" t="s">
        <v>1461</v>
      </c>
      <c r="U447" s="1" t="s">
        <v>3002</v>
      </c>
      <c r="V447" s="1">
        <v>6.25</v>
      </c>
      <c r="W447" s="1" t="s">
        <v>1465</v>
      </c>
      <c r="X447" s="1" t="s">
        <v>1451</v>
      </c>
      <c r="Y447" s="1">
        <v>9.75</v>
      </c>
      <c r="Z447" s="1" t="s">
        <v>93</v>
      </c>
      <c r="AA447" s="1" t="s">
        <v>93</v>
      </c>
      <c r="AB447" s="1" t="s">
        <v>93</v>
      </c>
      <c r="AC447" s="1" t="s">
        <v>3787</v>
      </c>
    </row>
    <row r="448" spans="1:29" ht="25.5" x14ac:dyDescent="0.2">
      <c r="A448" s="1">
        <v>201</v>
      </c>
      <c r="B448" s="1" t="s">
        <v>1801</v>
      </c>
      <c r="C448" s="1">
        <v>242941</v>
      </c>
      <c r="D448" s="1" t="s">
        <v>463</v>
      </c>
      <c r="E448" s="1" t="s">
        <v>1456</v>
      </c>
      <c r="F448" s="1" t="s">
        <v>3787</v>
      </c>
      <c r="G448" s="1">
        <v>40</v>
      </c>
      <c r="H448" s="1" t="s">
        <v>93</v>
      </c>
      <c r="I448" s="1" t="s">
        <v>93</v>
      </c>
      <c r="J448" s="1" t="s">
        <v>93</v>
      </c>
      <c r="K448" s="1" t="s">
        <v>1802</v>
      </c>
      <c r="L448" s="1" t="s">
        <v>1503</v>
      </c>
      <c r="M448" s="1">
        <v>8</v>
      </c>
      <c r="N448" s="1" t="s">
        <v>1802</v>
      </c>
      <c r="O448" s="1" t="s">
        <v>1503</v>
      </c>
      <c r="P448" s="1">
        <v>8</v>
      </c>
      <c r="Q448" s="1" t="s">
        <v>1802</v>
      </c>
      <c r="R448" s="1" t="s">
        <v>1503</v>
      </c>
      <c r="S448" s="1">
        <v>8</v>
      </c>
      <c r="T448" s="1" t="s">
        <v>1802</v>
      </c>
      <c r="U448" s="1" t="s">
        <v>1503</v>
      </c>
      <c r="V448" s="1">
        <v>8</v>
      </c>
      <c r="W448" s="1" t="s">
        <v>1802</v>
      </c>
      <c r="X448" s="1" t="s">
        <v>1503</v>
      </c>
      <c r="Y448" s="1">
        <v>8</v>
      </c>
      <c r="Z448" s="1" t="s">
        <v>93</v>
      </c>
      <c r="AA448" s="1" t="s">
        <v>93</v>
      </c>
      <c r="AB448" s="1" t="s">
        <v>93</v>
      </c>
      <c r="AC448" s="1" t="s">
        <v>3787</v>
      </c>
    </row>
    <row r="449" spans="1:29" ht="25.5" x14ac:dyDescent="0.2">
      <c r="A449" s="1">
        <v>201</v>
      </c>
      <c r="B449" s="1" t="s">
        <v>1803</v>
      </c>
      <c r="C449" s="1">
        <v>239612</v>
      </c>
      <c r="D449" s="1" t="s">
        <v>1555</v>
      </c>
      <c r="E449" s="1" t="s">
        <v>1456</v>
      </c>
      <c r="F449" s="1" t="s">
        <v>3787</v>
      </c>
      <c r="G449" s="1">
        <v>40</v>
      </c>
      <c r="H449" s="1" t="s">
        <v>93</v>
      </c>
      <c r="I449" s="1" t="s">
        <v>93</v>
      </c>
      <c r="J449" s="1" t="s">
        <v>93</v>
      </c>
      <c r="K449" s="1" t="s">
        <v>1480</v>
      </c>
      <c r="L449" s="1" t="s">
        <v>1479</v>
      </c>
      <c r="M449" s="1">
        <v>8</v>
      </c>
      <c r="N449" s="1" t="s">
        <v>1480</v>
      </c>
      <c r="O449" s="1" t="s">
        <v>1479</v>
      </c>
      <c r="P449" s="1">
        <v>8</v>
      </c>
      <c r="Q449" s="1" t="s">
        <v>1480</v>
      </c>
      <c r="R449" s="1" t="s">
        <v>1479</v>
      </c>
      <c r="S449" s="1">
        <v>8</v>
      </c>
      <c r="T449" s="1" t="s">
        <v>1480</v>
      </c>
      <c r="U449" s="1" t="s">
        <v>1479</v>
      </c>
      <c r="V449" s="1">
        <v>8</v>
      </c>
      <c r="W449" s="1" t="s">
        <v>1480</v>
      </c>
      <c r="X449" s="1" t="s">
        <v>1479</v>
      </c>
      <c r="Y449" s="1">
        <v>8</v>
      </c>
      <c r="Z449" s="1" t="s">
        <v>93</v>
      </c>
      <c r="AA449" s="1" t="s">
        <v>93</v>
      </c>
      <c r="AB449" s="1" t="s">
        <v>93</v>
      </c>
      <c r="AC449" s="1" t="s">
        <v>3787</v>
      </c>
    </row>
    <row r="450" spans="1:29" ht="25.5" x14ac:dyDescent="0.2">
      <c r="A450" s="1">
        <v>201</v>
      </c>
      <c r="B450" s="1" t="s">
        <v>3799</v>
      </c>
      <c r="C450" s="1">
        <v>263407</v>
      </c>
      <c r="D450" s="1" t="s">
        <v>1782</v>
      </c>
      <c r="E450" s="1" t="s">
        <v>1440</v>
      </c>
      <c r="F450" s="1" t="s">
        <v>3787</v>
      </c>
      <c r="G450" s="1">
        <v>40</v>
      </c>
      <c r="H450" s="1" t="s">
        <v>1461</v>
      </c>
      <c r="I450" s="1" t="s">
        <v>1463</v>
      </c>
      <c r="J450" s="1">
        <v>8</v>
      </c>
      <c r="K450" s="1" t="s">
        <v>1461</v>
      </c>
      <c r="L450" s="1" t="s">
        <v>1463</v>
      </c>
      <c r="M450" s="1">
        <v>8</v>
      </c>
      <c r="N450" s="1" t="s">
        <v>1461</v>
      </c>
      <c r="O450" s="1" t="s">
        <v>1463</v>
      </c>
      <c r="P450" s="1">
        <v>8</v>
      </c>
      <c r="Q450" s="1" t="s">
        <v>1461</v>
      </c>
      <c r="R450" s="1" t="s">
        <v>1463</v>
      </c>
      <c r="S450" s="1">
        <v>8</v>
      </c>
      <c r="T450" s="1" t="s">
        <v>1461</v>
      </c>
      <c r="U450" s="1" t="s">
        <v>1463</v>
      </c>
      <c r="V450" s="1">
        <v>8</v>
      </c>
      <c r="W450" s="1" t="s">
        <v>93</v>
      </c>
      <c r="X450" s="1" t="s">
        <v>93</v>
      </c>
      <c r="Y450" s="1" t="s">
        <v>93</v>
      </c>
      <c r="Z450" s="1" t="s">
        <v>93</v>
      </c>
      <c r="AA450" s="1" t="s">
        <v>93</v>
      </c>
      <c r="AB450" s="1" t="s">
        <v>93</v>
      </c>
      <c r="AC450" s="1" t="s">
        <v>3787</v>
      </c>
    </row>
    <row r="451" spans="1:29" ht="25.5" x14ac:dyDescent="0.2">
      <c r="A451" s="1">
        <v>201</v>
      </c>
      <c r="B451" s="1" t="s">
        <v>1804</v>
      </c>
      <c r="C451" s="1">
        <v>80773</v>
      </c>
      <c r="D451" s="1" t="s">
        <v>729</v>
      </c>
      <c r="E451" s="1" t="s">
        <v>1440</v>
      </c>
      <c r="F451" s="1" t="s">
        <v>1051</v>
      </c>
      <c r="G451" s="1">
        <v>28</v>
      </c>
      <c r="H451" s="1" t="s">
        <v>1443</v>
      </c>
      <c r="I451" s="1" t="s">
        <v>1509</v>
      </c>
      <c r="J451" s="1">
        <v>7</v>
      </c>
      <c r="K451" s="1" t="s">
        <v>1443</v>
      </c>
      <c r="L451" s="1" t="s">
        <v>1509</v>
      </c>
      <c r="M451" s="1">
        <v>7</v>
      </c>
      <c r="N451" s="1" t="s">
        <v>1443</v>
      </c>
      <c r="O451" s="1" t="s">
        <v>1509</v>
      </c>
      <c r="P451" s="1">
        <v>7</v>
      </c>
      <c r="Q451" s="1" t="s">
        <v>1443</v>
      </c>
      <c r="R451" s="1" t="s">
        <v>1509</v>
      </c>
      <c r="S451" s="1">
        <v>7</v>
      </c>
      <c r="T451" s="1" t="s">
        <v>93</v>
      </c>
      <c r="U451" s="1" t="s">
        <v>93</v>
      </c>
      <c r="V451" s="1" t="s">
        <v>93</v>
      </c>
      <c r="W451" s="1" t="s">
        <v>93</v>
      </c>
      <c r="X451" s="1" t="s">
        <v>93</v>
      </c>
      <c r="Y451" s="1" t="s">
        <v>93</v>
      </c>
      <c r="Z451" s="1" t="s">
        <v>93</v>
      </c>
      <c r="AA451" s="1" t="s">
        <v>93</v>
      </c>
      <c r="AB451" s="1" t="s">
        <v>93</v>
      </c>
      <c r="AC451" s="1" t="s">
        <v>3787</v>
      </c>
    </row>
    <row r="452" spans="1:29" ht="25.5" x14ac:dyDescent="0.2">
      <c r="A452" s="1">
        <v>201</v>
      </c>
      <c r="B452" s="1" t="s">
        <v>1805</v>
      </c>
      <c r="C452" s="1">
        <v>260048</v>
      </c>
      <c r="D452" s="1" t="s">
        <v>463</v>
      </c>
      <c r="E452" s="1" t="s">
        <v>1456</v>
      </c>
      <c r="F452" s="1" t="s">
        <v>3787</v>
      </c>
      <c r="G452" s="1">
        <v>40</v>
      </c>
      <c r="H452" s="1" t="s">
        <v>93</v>
      </c>
      <c r="I452" s="1" t="s">
        <v>93</v>
      </c>
      <c r="J452" s="1" t="s">
        <v>93</v>
      </c>
      <c r="K452" s="1" t="s">
        <v>1461</v>
      </c>
      <c r="L452" s="1" t="s">
        <v>1463</v>
      </c>
      <c r="M452" s="1">
        <v>8</v>
      </c>
      <c r="N452" s="1" t="s">
        <v>1461</v>
      </c>
      <c r="O452" s="1" t="s">
        <v>1463</v>
      </c>
      <c r="P452" s="1">
        <v>8</v>
      </c>
      <c r="Q452" s="1" t="s">
        <v>1461</v>
      </c>
      <c r="R452" s="1" t="s">
        <v>1463</v>
      </c>
      <c r="S452" s="1">
        <v>8</v>
      </c>
      <c r="T452" s="1" t="s">
        <v>1461</v>
      </c>
      <c r="U452" s="1" t="s">
        <v>1463</v>
      </c>
      <c r="V452" s="1">
        <v>8</v>
      </c>
      <c r="W452" s="1" t="s">
        <v>1461</v>
      </c>
      <c r="X452" s="1" t="s">
        <v>1463</v>
      </c>
      <c r="Y452" s="1">
        <v>8</v>
      </c>
      <c r="Z452" s="1" t="s">
        <v>93</v>
      </c>
      <c r="AA452" s="1" t="s">
        <v>93</v>
      </c>
      <c r="AB452" s="1" t="s">
        <v>93</v>
      </c>
      <c r="AC452" s="1" t="s">
        <v>3787</v>
      </c>
    </row>
    <row r="453" spans="1:29" ht="25.5" x14ac:dyDescent="0.2">
      <c r="A453" s="1">
        <v>201</v>
      </c>
      <c r="B453" s="1" t="s">
        <v>3032</v>
      </c>
      <c r="C453" s="1">
        <v>262999</v>
      </c>
      <c r="D453" s="1" t="s">
        <v>1522</v>
      </c>
      <c r="E453" s="1" t="s">
        <v>1456</v>
      </c>
      <c r="F453" s="1" t="s">
        <v>3787</v>
      </c>
      <c r="G453" s="1">
        <v>40</v>
      </c>
      <c r="H453" s="1" t="s">
        <v>93</v>
      </c>
      <c r="I453" s="1" t="s">
        <v>93</v>
      </c>
      <c r="J453" s="1" t="s">
        <v>93</v>
      </c>
      <c r="K453" s="1" t="s">
        <v>1455</v>
      </c>
      <c r="L453" s="1" t="s">
        <v>1574</v>
      </c>
      <c r="M453" s="1">
        <v>8</v>
      </c>
      <c r="N453" s="1" t="s">
        <v>1455</v>
      </c>
      <c r="O453" s="1" t="s">
        <v>1574</v>
      </c>
      <c r="P453" s="1">
        <v>8</v>
      </c>
      <c r="Q453" s="1" t="s">
        <v>1461</v>
      </c>
      <c r="R453" s="1" t="s">
        <v>1463</v>
      </c>
      <c r="S453" s="1">
        <v>8</v>
      </c>
      <c r="T453" s="1" t="s">
        <v>1461</v>
      </c>
      <c r="U453" s="1" t="s">
        <v>1463</v>
      </c>
      <c r="V453" s="1">
        <v>8</v>
      </c>
      <c r="W453" s="1" t="s">
        <v>1501</v>
      </c>
      <c r="X453" s="1" t="s">
        <v>1451</v>
      </c>
      <c r="Y453" s="1">
        <v>8</v>
      </c>
      <c r="Z453" s="1" t="s">
        <v>93</v>
      </c>
      <c r="AA453" s="1" t="s">
        <v>93</v>
      </c>
      <c r="AB453" s="1" t="s">
        <v>93</v>
      </c>
      <c r="AC453" s="1" t="s">
        <v>3787</v>
      </c>
    </row>
    <row r="454" spans="1:29" ht="25.5" x14ac:dyDescent="0.2">
      <c r="A454" s="1">
        <v>201</v>
      </c>
      <c r="B454" s="1" t="s">
        <v>1806</v>
      </c>
      <c r="C454" s="1">
        <v>239848</v>
      </c>
      <c r="D454" s="1" t="s">
        <v>1779</v>
      </c>
      <c r="E454" s="1" t="s">
        <v>1456</v>
      </c>
      <c r="F454" s="1" t="s">
        <v>3787</v>
      </c>
      <c r="G454" s="1">
        <v>40</v>
      </c>
      <c r="H454" s="1" t="s">
        <v>93</v>
      </c>
      <c r="I454" s="1" t="s">
        <v>93</v>
      </c>
      <c r="J454" s="1" t="s">
        <v>93</v>
      </c>
      <c r="K454" s="1" t="s">
        <v>1461</v>
      </c>
      <c r="L454" s="1" t="s">
        <v>1463</v>
      </c>
      <c r="M454" s="1">
        <v>8</v>
      </c>
      <c r="N454" s="1" t="s">
        <v>1461</v>
      </c>
      <c r="O454" s="1" t="s">
        <v>1463</v>
      </c>
      <c r="P454" s="1">
        <v>8</v>
      </c>
      <c r="Q454" s="1" t="s">
        <v>1461</v>
      </c>
      <c r="R454" s="1" t="s">
        <v>1463</v>
      </c>
      <c r="S454" s="1">
        <v>8</v>
      </c>
      <c r="T454" s="1" t="s">
        <v>1461</v>
      </c>
      <c r="U454" s="1" t="s">
        <v>1463</v>
      </c>
      <c r="V454" s="1">
        <v>8</v>
      </c>
      <c r="W454" s="1" t="s">
        <v>1461</v>
      </c>
      <c r="X454" s="1" t="s">
        <v>1463</v>
      </c>
      <c r="Y454" s="1">
        <v>8</v>
      </c>
      <c r="Z454" s="1" t="s">
        <v>93</v>
      </c>
      <c r="AA454" s="1" t="s">
        <v>93</v>
      </c>
      <c r="AB454" s="1" t="s">
        <v>93</v>
      </c>
      <c r="AC454" s="1" t="s">
        <v>3787</v>
      </c>
    </row>
    <row r="455" spans="1:29" ht="25.5" x14ac:dyDescent="0.2">
      <c r="A455" s="1">
        <v>201</v>
      </c>
      <c r="B455" s="1" t="s">
        <v>1807</v>
      </c>
      <c r="C455" s="1">
        <v>260370</v>
      </c>
      <c r="D455" s="1" t="s">
        <v>1799</v>
      </c>
      <c r="E455" s="1" t="s">
        <v>1456</v>
      </c>
      <c r="F455" s="1" t="s">
        <v>3787</v>
      </c>
      <c r="G455" s="1">
        <v>40</v>
      </c>
      <c r="H455" s="1" t="s">
        <v>93</v>
      </c>
      <c r="I455" s="1" t="s">
        <v>93</v>
      </c>
      <c r="J455" s="1" t="s">
        <v>93</v>
      </c>
      <c r="K455" s="1" t="s">
        <v>1501</v>
      </c>
      <c r="L455" s="1" t="s">
        <v>1451</v>
      </c>
      <c r="M455" s="1">
        <v>8</v>
      </c>
      <c r="N455" s="1" t="s">
        <v>1501</v>
      </c>
      <c r="O455" s="1" t="s">
        <v>1451</v>
      </c>
      <c r="P455" s="1">
        <v>8</v>
      </c>
      <c r="Q455" s="1" t="s">
        <v>1501</v>
      </c>
      <c r="R455" s="1" t="s">
        <v>1451</v>
      </c>
      <c r="S455" s="1">
        <v>8</v>
      </c>
      <c r="T455" s="1" t="s">
        <v>1501</v>
      </c>
      <c r="U455" s="1" t="s">
        <v>1451</v>
      </c>
      <c r="V455" s="1">
        <v>8</v>
      </c>
      <c r="W455" s="1" t="s">
        <v>1501</v>
      </c>
      <c r="X455" s="1" t="s">
        <v>1451</v>
      </c>
      <c r="Y455" s="1">
        <v>8</v>
      </c>
      <c r="Z455" s="1" t="s">
        <v>93</v>
      </c>
      <c r="AA455" s="1" t="s">
        <v>93</v>
      </c>
      <c r="AB455" s="1" t="s">
        <v>93</v>
      </c>
      <c r="AC455" s="1" t="s">
        <v>3787</v>
      </c>
    </row>
    <row r="456" spans="1:29" ht="25.5" x14ac:dyDescent="0.2">
      <c r="A456" s="1">
        <v>201</v>
      </c>
      <c r="B456" s="1" t="s">
        <v>1808</v>
      </c>
      <c r="C456" s="1">
        <v>129183</v>
      </c>
      <c r="D456" s="1" t="s">
        <v>1032</v>
      </c>
      <c r="E456" s="1" t="s">
        <v>1440</v>
      </c>
      <c r="F456" s="1" t="s">
        <v>3787</v>
      </c>
      <c r="G456" s="1">
        <v>40</v>
      </c>
      <c r="H456" s="1" t="s">
        <v>1461</v>
      </c>
      <c r="I456" s="1" t="s">
        <v>1463</v>
      </c>
      <c r="J456" s="1">
        <v>8</v>
      </c>
      <c r="K456" s="1" t="s">
        <v>1461</v>
      </c>
      <c r="L456" s="1" t="s">
        <v>1463</v>
      </c>
      <c r="M456" s="1">
        <v>8</v>
      </c>
      <c r="N456" s="1" t="s">
        <v>1461</v>
      </c>
      <c r="O456" s="1" t="s">
        <v>1463</v>
      </c>
      <c r="P456" s="1">
        <v>8</v>
      </c>
      <c r="Q456" s="1" t="s">
        <v>1461</v>
      </c>
      <c r="R456" s="1" t="s">
        <v>1463</v>
      </c>
      <c r="S456" s="1">
        <v>8</v>
      </c>
      <c r="T456" s="1" t="s">
        <v>1461</v>
      </c>
      <c r="U456" s="1" t="s">
        <v>1463</v>
      </c>
      <c r="V456" s="1">
        <v>8</v>
      </c>
      <c r="W456" s="1" t="s">
        <v>93</v>
      </c>
      <c r="X456" s="1" t="s">
        <v>93</v>
      </c>
      <c r="Y456" s="1" t="s">
        <v>93</v>
      </c>
      <c r="Z456" s="1" t="s">
        <v>93</v>
      </c>
      <c r="AA456" s="1" t="s">
        <v>93</v>
      </c>
      <c r="AB456" s="1" t="s">
        <v>93</v>
      </c>
      <c r="AC456" s="1" t="s">
        <v>3787</v>
      </c>
    </row>
    <row r="457" spans="1:29" ht="25.5" x14ac:dyDescent="0.2">
      <c r="A457" s="1">
        <v>201</v>
      </c>
      <c r="B457" s="1" t="s">
        <v>1809</v>
      </c>
      <c r="C457" s="1">
        <v>261181</v>
      </c>
      <c r="D457" s="1" t="s">
        <v>1793</v>
      </c>
      <c r="E457" s="1" t="s">
        <v>1440</v>
      </c>
      <c r="F457" s="1" t="s">
        <v>3787</v>
      </c>
      <c r="G457" s="1">
        <v>40</v>
      </c>
      <c r="H457" s="1" t="s">
        <v>93</v>
      </c>
      <c r="I457" s="1" t="s">
        <v>93</v>
      </c>
      <c r="J457" s="1" t="s">
        <v>93</v>
      </c>
      <c r="K457" s="1" t="s">
        <v>1461</v>
      </c>
      <c r="L457" s="1" t="s">
        <v>1463</v>
      </c>
      <c r="M457" s="1">
        <v>8</v>
      </c>
      <c r="N457" s="1" t="s">
        <v>1461</v>
      </c>
      <c r="O457" s="1" t="s">
        <v>1463</v>
      </c>
      <c r="P457" s="1">
        <v>8</v>
      </c>
      <c r="Q457" s="1" t="s">
        <v>1461</v>
      </c>
      <c r="R457" s="1" t="s">
        <v>1463</v>
      </c>
      <c r="S457" s="1">
        <v>8</v>
      </c>
      <c r="T457" s="1" t="s">
        <v>1461</v>
      </c>
      <c r="U457" s="1" t="s">
        <v>1463</v>
      </c>
      <c r="V457" s="1">
        <v>8</v>
      </c>
      <c r="W457" s="1" t="s">
        <v>1501</v>
      </c>
      <c r="X457" s="1" t="s">
        <v>1451</v>
      </c>
      <c r="Y457" s="1">
        <v>8</v>
      </c>
      <c r="Z457" s="1" t="s">
        <v>93</v>
      </c>
      <c r="AA457" s="1" t="s">
        <v>93</v>
      </c>
      <c r="AB457" s="1" t="s">
        <v>93</v>
      </c>
      <c r="AC457" s="1" t="s">
        <v>3787</v>
      </c>
    </row>
    <row r="458" spans="1:29" ht="25.5" x14ac:dyDescent="0.2">
      <c r="A458" s="1">
        <v>201</v>
      </c>
      <c r="B458" s="1" t="s">
        <v>3800</v>
      </c>
      <c r="C458" s="1">
        <v>263471</v>
      </c>
      <c r="D458" s="1" t="s">
        <v>1555</v>
      </c>
      <c r="E458" s="1" t="s">
        <v>1440</v>
      </c>
      <c r="F458" s="1" t="s">
        <v>3787</v>
      </c>
      <c r="G458" s="1">
        <v>40</v>
      </c>
      <c r="H458" s="1" t="s">
        <v>1461</v>
      </c>
      <c r="I458" s="1" t="s">
        <v>1463</v>
      </c>
      <c r="J458" s="1">
        <v>8</v>
      </c>
      <c r="K458" s="1" t="s">
        <v>1461</v>
      </c>
      <c r="L458" s="1" t="s">
        <v>1463</v>
      </c>
      <c r="M458" s="1">
        <v>8</v>
      </c>
      <c r="N458" s="1" t="s">
        <v>1461</v>
      </c>
      <c r="O458" s="1" t="s">
        <v>1463</v>
      </c>
      <c r="P458" s="1">
        <v>8</v>
      </c>
      <c r="Q458" s="1" t="s">
        <v>1461</v>
      </c>
      <c r="R458" s="1" t="s">
        <v>1463</v>
      </c>
      <c r="S458" s="1">
        <v>8</v>
      </c>
      <c r="T458" s="1" t="s">
        <v>1461</v>
      </c>
      <c r="U458" s="1" t="s">
        <v>1463</v>
      </c>
      <c r="V458" s="1">
        <v>8</v>
      </c>
      <c r="W458" s="1" t="s">
        <v>93</v>
      </c>
      <c r="X458" s="1" t="s">
        <v>93</v>
      </c>
      <c r="Y458" s="1" t="s">
        <v>93</v>
      </c>
      <c r="Z458" s="1" t="s">
        <v>93</v>
      </c>
      <c r="AA458" s="1" t="s">
        <v>93</v>
      </c>
      <c r="AB458" s="1" t="s">
        <v>93</v>
      </c>
      <c r="AC458" s="1" t="s">
        <v>3787</v>
      </c>
    </row>
    <row r="459" spans="1:29" ht="25.5" x14ac:dyDescent="0.2">
      <c r="A459" s="1">
        <v>201</v>
      </c>
      <c r="B459" s="1" t="s">
        <v>1810</v>
      </c>
      <c r="C459" s="1">
        <v>131434</v>
      </c>
      <c r="D459" s="1" t="s">
        <v>518</v>
      </c>
      <c r="E459" s="1" t="s">
        <v>1440</v>
      </c>
      <c r="F459" s="1" t="s">
        <v>1235</v>
      </c>
      <c r="G459" s="1">
        <v>45</v>
      </c>
      <c r="H459" s="1" t="s">
        <v>1461</v>
      </c>
      <c r="I459" s="1" t="s">
        <v>1444</v>
      </c>
      <c r="J459" s="1">
        <v>9</v>
      </c>
      <c r="K459" s="1" t="s">
        <v>1461</v>
      </c>
      <c r="L459" s="1" t="s">
        <v>1444</v>
      </c>
      <c r="M459" s="1">
        <v>9</v>
      </c>
      <c r="N459" s="1" t="s">
        <v>1507</v>
      </c>
      <c r="O459" s="1" t="s">
        <v>1447</v>
      </c>
      <c r="P459" s="1">
        <v>9</v>
      </c>
      <c r="Q459" s="1" t="s">
        <v>1507</v>
      </c>
      <c r="R459" s="1" t="s">
        <v>1447</v>
      </c>
      <c r="S459" s="1">
        <v>9</v>
      </c>
      <c r="T459" s="1" t="s">
        <v>1461</v>
      </c>
      <c r="U459" s="1" t="s">
        <v>1444</v>
      </c>
      <c r="V459" s="1">
        <v>9</v>
      </c>
      <c r="W459" s="1" t="s">
        <v>93</v>
      </c>
      <c r="X459" s="1" t="s">
        <v>93</v>
      </c>
      <c r="Y459" s="1" t="s">
        <v>93</v>
      </c>
      <c r="Z459" s="1" t="s">
        <v>93</v>
      </c>
      <c r="AA459" s="1" t="s">
        <v>93</v>
      </c>
      <c r="AB459" s="1" t="s">
        <v>93</v>
      </c>
      <c r="AC459" s="1" t="s">
        <v>3787</v>
      </c>
    </row>
    <row r="460" spans="1:29" ht="25.5" x14ac:dyDescent="0.2">
      <c r="A460" s="1">
        <v>201</v>
      </c>
      <c r="B460" s="1" t="s">
        <v>3801</v>
      </c>
      <c r="C460" s="1">
        <v>263441</v>
      </c>
      <c r="D460" s="1" t="s">
        <v>1793</v>
      </c>
      <c r="E460" s="1" t="s">
        <v>1440</v>
      </c>
      <c r="F460" s="1" t="s">
        <v>3787</v>
      </c>
      <c r="G460" s="1">
        <v>40</v>
      </c>
      <c r="H460" s="1" t="s">
        <v>1461</v>
      </c>
      <c r="I460" s="1" t="s">
        <v>1463</v>
      </c>
      <c r="J460" s="1">
        <v>8</v>
      </c>
      <c r="K460" s="1" t="s">
        <v>1461</v>
      </c>
      <c r="L460" s="1" t="s">
        <v>1463</v>
      </c>
      <c r="M460" s="1">
        <v>8</v>
      </c>
      <c r="N460" s="1" t="s">
        <v>1461</v>
      </c>
      <c r="O460" s="1" t="s">
        <v>1463</v>
      </c>
      <c r="P460" s="1">
        <v>8</v>
      </c>
      <c r="Q460" s="1" t="s">
        <v>1461</v>
      </c>
      <c r="R460" s="1" t="s">
        <v>1463</v>
      </c>
      <c r="S460" s="1">
        <v>8</v>
      </c>
      <c r="T460" s="1" t="s">
        <v>1461</v>
      </c>
      <c r="U460" s="1" t="s">
        <v>1463</v>
      </c>
      <c r="V460" s="1">
        <v>8</v>
      </c>
      <c r="W460" s="1" t="s">
        <v>93</v>
      </c>
      <c r="X460" s="1" t="s">
        <v>93</v>
      </c>
      <c r="Y460" s="1" t="s">
        <v>93</v>
      </c>
      <c r="Z460" s="1" t="s">
        <v>93</v>
      </c>
      <c r="AA460" s="1" t="s">
        <v>93</v>
      </c>
      <c r="AB460" s="1" t="s">
        <v>93</v>
      </c>
      <c r="AC460" s="1" t="s">
        <v>3787</v>
      </c>
    </row>
    <row r="461" spans="1:29" ht="25.5" x14ac:dyDescent="0.2">
      <c r="A461" s="1">
        <v>201</v>
      </c>
      <c r="B461" s="1" t="s">
        <v>1811</v>
      </c>
      <c r="C461" s="1">
        <v>219209</v>
      </c>
      <c r="D461" s="1" t="s">
        <v>1032</v>
      </c>
      <c r="E461" s="1" t="s">
        <v>1440</v>
      </c>
      <c r="F461" s="1" t="s">
        <v>3094</v>
      </c>
      <c r="G461" s="1">
        <v>40</v>
      </c>
      <c r="H461" s="1" t="s">
        <v>1461</v>
      </c>
      <c r="I461" s="1" t="s">
        <v>1463</v>
      </c>
      <c r="J461" s="1">
        <v>8</v>
      </c>
      <c r="K461" s="1" t="s">
        <v>1461</v>
      </c>
      <c r="L461" s="1" t="s">
        <v>1463</v>
      </c>
      <c r="M461" s="1">
        <v>8</v>
      </c>
      <c r="N461" s="1" t="s">
        <v>1461</v>
      </c>
      <c r="O461" s="1" t="s">
        <v>1463</v>
      </c>
      <c r="P461" s="1">
        <v>8</v>
      </c>
      <c r="Q461" s="1" t="s">
        <v>1461</v>
      </c>
      <c r="R461" s="1" t="s">
        <v>1463</v>
      </c>
      <c r="S461" s="1">
        <v>8</v>
      </c>
      <c r="T461" s="1" t="s">
        <v>1461</v>
      </c>
      <c r="U461" s="1" t="s">
        <v>1463</v>
      </c>
      <c r="V461" s="1">
        <v>8</v>
      </c>
      <c r="W461" s="1" t="s">
        <v>93</v>
      </c>
      <c r="X461" s="1" t="s">
        <v>93</v>
      </c>
      <c r="Y461" s="1" t="s">
        <v>93</v>
      </c>
      <c r="Z461" s="1" t="s">
        <v>93</v>
      </c>
      <c r="AA461" s="1" t="s">
        <v>93</v>
      </c>
      <c r="AB461" s="1" t="s">
        <v>93</v>
      </c>
      <c r="AC461" s="1" t="s">
        <v>3787</v>
      </c>
    </row>
    <row r="462" spans="1:29" ht="25.5" x14ac:dyDescent="0.2">
      <c r="A462" s="1">
        <v>201</v>
      </c>
      <c r="B462" s="1" t="s">
        <v>1812</v>
      </c>
      <c r="C462" s="1">
        <v>78618</v>
      </c>
      <c r="D462" s="1" t="s">
        <v>463</v>
      </c>
      <c r="E462" s="1" t="s">
        <v>1456</v>
      </c>
      <c r="F462" s="1" t="s">
        <v>3787</v>
      </c>
      <c r="G462" s="1">
        <v>30</v>
      </c>
      <c r="H462" s="1" t="s">
        <v>93</v>
      </c>
      <c r="I462" s="1" t="s">
        <v>93</v>
      </c>
      <c r="J462" s="1" t="s">
        <v>93</v>
      </c>
      <c r="K462" s="1" t="s">
        <v>1443</v>
      </c>
      <c r="L462" s="1" t="s">
        <v>1447</v>
      </c>
      <c r="M462" s="1">
        <v>8</v>
      </c>
      <c r="N462" s="1" t="s">
        <v>1443</v>
      </c>
      <c r="O462" s="1" t="s">
        <v>1667</v>
      </c>
      <c r="P462" s="1">
        <v>6</v>
      </c>
      <c r="Q462" s="1" t="s">
        <v>1443</v>
      </c>
      <c r="R462" s="1" t="s">
        <v>1447</v>
      </c>
      <c r="S462" s="1">
        <v>8</v>
      </c>
      <c r="T462" s="1" t="s">
        <v>93</v>
      </c>
      <c r="U462" s="1" t="s">
        <v>93</v>
      </c>
      <c r="V462" s="1" t="s">
        <v>93</v>
      </c>
      <c r="W462" s="1" t="s">
        <v>1443</v>
      </c>
      <c r="X462" s="1" t="s">
        <v>1447</v>
      </c>
      <c r="Y462" s="1">
        <v>8</v>
      </c>
      <c r="Z462" s="1" t="s">
        <v>93</v>
      </c>
      <c r="AA462" s="1" t="s">
        <v>93</v>
      </c>
      <c r="AB462" s="1" t="s">
        <v>93</v>
      </c>
      <c r="AC462" s="1" t="s">
        <v>3787</v>
      </c>
    </row>
    <row r="463" spans="1:29" ht="38.25" x14ac:dyDescent="0.2">
      <c r="A463" s="1">
        <v>201</v>
      </c>
      <c r="B463" s="1" t="s">
        <v>1813</v>
      </c>
      <c r="C463" s="1">
        <v>261137</v>
      </c>
      <c r="D463" s="1" t="s">
        <v>1779</v>
      </c>
      <c r="E463" s="1" t="s">
        <v>1440</v>
      </c>
      <c r="F463" s="1" t="s">
        <v>986</v>
      </c>
      <c r="G463" s="1">
        <v>40</v>
      </c>
      <c r="H463" s="1" t="s">
        <v>93</v>
      </c>
      <c r="I463" s="1" t="s">
        <v>93</v>
      </c>
      <c r="J463" s="1" t="s">
        <v>93</v>
      </c>
      <c r="K463" s="1" t="s">
        <v>1461</v>
      </c>
      <c r="L463" s="1" t="s">
        <v>1463</v>
      </c>
      <c r="M463" s="1">
        <v>8</v>
      </c>
      <c r="N463" s="1" t="s">
        <v>1461</v>
      </c>
      <c r="O463" s="1" t="s">
        <v>1463</v>
      </c>
      <c r="P463" s="1">
        <v>8</v>
      </c>
      <c r="Q463" s="1" t="s">
        <v>1461</v>
      </c>
      <c r="R463" s="1" t="s">
        <v>1463</v>
      </c>
      <c r="S463" s="1">
        <v>8</v>
      </c>
      <c r="T463" s="1" t="s">
        <v>1461</v>
      </c>
      <c r="U463" s="1" t="s">
        <v>1463</v>
      </c>
      <c r="V463" s="1">
        <v>8</v>
      </c>
      <c r="W463" s="1" t="s">
        <v>1461</v>
      </c>
      <c r="X463" s="1" t="s">
        <v>1463</v>
      </c>
      <c r="Y463" s="1">
        <v>8</v>
      </c>
      <c r="Z463" s="1" t="s">
        <v>93</v>
      </c>
      <c r="AA463" s="1" t="s">
        <v>93</v>
      </c>
      <c r="AB463" s="1" t="s">
        <v>93</v>
      </c>
      <c r="AC463" s="1" t="s">
        <v>3787</v>
      </c>
    </row>
    <row r="464" spans="1:29" ht="25.5" x14ac:dyDescent="0.2">
      <c r="A464" s="1">
        <v>201</v>
      </c>
      <c r="B464" s="1" t="s">
        <v>1814</v>
      </c>
      <c r="C464" s="1">
        <v>260595</v>
      </c>
      <c r="D464" s="1" t="s">
        <v>1793</v>
      </c>
      <c r="E464" s="1" t="s">
        <v>1456</v>
      </c>
      <c r="F464" s="1" t="s">
        <v>3787</v>
      </c>
      <c r="G464" s="1">
        <v>40</v>
      </c>
      <c r="H464" s="1" t="s">
        <v>93</v>
      </c>
      <c r="I464" s="1" t="s">
        <v>93</v>
      </c>
      <c r="J464" s="1" t="s">
        <v>93</v>
      </c>
      <c r="K464" s="1" t="s">
        <v>1461</v>
      </c>
      <c r="L464" s="1" t="s">
        <v>1463</v>
      </c>
      <c r="M464" s="1">
        <v>8</v>
      </c>
      <c r="N464" s="1" t="s">
        <v>1461</v>
      </c>
      <c r="O464" s="1" t="s">
        <v>1463</v>
      </c>
      <c r="P464" s="1">
        <v>8</v>
      </c>
      <c r="Q464" s="1" t="s">
        <v>1461</v>
      </c>
      <c r="R464" s="1" t="s">
        <v>1463</v>
      </c>
      <c r="S464" s="1">
        <v>8</v>
      </c>
      <c r="T464" s="1" t="s">
        <v>1461</v>
      </c>
      <c r="U464" s="1" t="s">
        <v>1463</v>
      </c>
      <c r="V464" s="1">
        <v>8</v>
      </c>
      <c r="W464" s="1" t="s">
        <v>1461</v>
      </c>
      <c r="X464" s="1" t="s">
        <v>1463</v>
      </c>
      <c r="Y464" s="1">
        <v>8</v>
      </c>
      <c r="Z464" s="1" t="s">
        <v>93</v>
      </c>
      <c r="AA464" s="1" t="s">
        <v>93</v>
      </c>
      <c r="AB464" s="1" t="s">
        <v>93</v>
      </c>
      <c r="AC464" s="1" t="s">
        <v>3787</v>
      </c>
    </row>
    <row r="465" spans="1:29" ht="25.5" x14ac:dyDescent="0.2">
      <c r="A465" s="1">
        <v>201</v>
      </c>
      <c r="B465" s="1" t="s">
        <v>3802</v>
      </c>
      <c r="C465" s="1">
        <v>263408</v>
      </c>
      <c r="D465" s="1" t="s">
        <v>1555</v>
      </c>
      <c r="E465" s="1" t="s">
        <v>1440</v>
      </c>
      <c r="F465" s="1" t="s">
        <v>3787</v>
      </c>
      <c r="G465" s="1">
        <v>40</v>
      </c>
      <c r="H465" s="1" t="s">
        <v>1454</v>
      </c>
      <c r="I465" s="1" t="s">
        <v>1474</v>
      </c>
      <c r="J465" s="1">
        <v>8</v>
      </c>
      <c r="K465" s="1" t="s">
        <v>1454</v>
      </c>
      <c r="L465" s="1" t="s">
        <v>1474</v>
      </c>
      <c r="M465" s="1">
        <v>8</v>
      </c>
      <c r="N465" s="1" t="s">
        <v>1454</v>
      </c>
      <c r="O465" s="1" t="s">
        <v>1474</v>
      </c>
      <c r="P465" s="1">
        <v>8</v>
      </c>
      <c r="Q465" s="1" t="s">
        <v>1454</v>
      </c>
      <c r="R465" s="1" t="s">
        <v>1474</v>
      </c>
      <c r="S465" s="1">
        <v>8</v>
      </c>
      <c r="T465" s="1" t="s">
        <v>1454</v>
      </c>
      <c r="U465" s="1" t="s">
        <v>1474</v>
      </c>
      <c r="V465" s="1">
        <v>8</v>
      </c>
      <c r="W465" s="1" t="s">
        <v>93</v>
      </c>
      <c r="X465" s="1" t="s">
        <v>93</v>
      </c>
      <c r="Y465" s="1" t="s">
        <v>93</v>
      </c>
      <c r="Z465" s="1" t="s">
        <v>93</v>
      </c>
      <c r="AA465" s="1" t="s">
        <v>93</v>
      </c>
      <c r="AB465" s="1" t="s">
        <v>93</v>
      </c>
      <c r="AC465" s="1" t="s">
        <v>3787</v>
      </c>
    </row>
    <row r="466" spans="1:29" ht="25.5" x14ac:dyDescent="0.2">
      <c r="A466" s="1">
        <v>201</v>
      </c>
      <c r="B466" s="1" t="s">
        <v>1815</v>
      </c>
      <c r="C466" s="1">
        <v>261135</v>
      </c>
      <c r="D466" s="1" t="s">
        <v>1782</v>
      </c>
      <c r="E466" s="1" t="s">
        <v>1456</v>
      </c>
      <c r="F466" s="1" t="s">
        <v>3787</v>
      </c>
      <c r="G466" s="1">
        <v>40</v>
      </c>
      <c r="H466" s="1" t="s">
        <v>93</v>
      </c>
      <c r="I466" s="1" t="s">
        <v>93</v>
      </c>
      <c r="J466" s="1" t="s">
        <v>93</v>
      </c>
      <c r="K466" s="1" t="s">
        <v>1455</v>
      </c>
      <c r="L466" s="1" t="s">
        <v>1574</v>
      </c>
      <c r="M466" s="1">
        <v>8</v>
      </c>
      <c r="N466" s="1" t="s">
        <v>1455</v>
      </c>
      <c r="O466" s="1" t="s">
        <v>1574</v>
      </c>
      <c r="P466" s="1">
        <v>8</v>
      </c>
      <c r="Q466" s="1" t="s">
        <v>1455</v>
      </c>
      <c r="R466" s="1" t="s">
        <v>1574</v>
      </c>
      <c r="S466" s="1">
        <v>8</v>
      </c>
      <c r="T466" s="1" t="s">
        <v>1455</v>
      </c>
      <c r="U466" s="1" t="s">
        <v>1574</v>
      </c>
      <c r="V466" s="1">
        <v>8</v>
      </c>
      <c r="W466" s="1" t="s">
        <v>1501</v>
      </c>
      <c r="X466" s="1" t="s">
        <v>1451</v>
      </c>
      <c r="Y466" s="1">
        <v>8</v>
      </c>
      <c r="Z466" s="1" t="s">
        <v>93</v>
      </c>
      <c r="AA466" s="1" t="s">
        <v>93</v>
      </c>
      <c r="AB466" s="1" t="s">
        <v>93</v>
      </c>
      <c r="AC466" s="1" t="s">
        <v>3787</v>
      </c>
    </row>
    <row r="467" spans="1:29" ht="25.5" x14ac:dyDescent="0.2">
      <c r="A467" s="1">
        <v>201</v>
      </c>
      <c r="B467" s="1" t="s">
        <v>3803</v>
      </c>
      <c r="C467" s="1">
        <v>263440</v>
      </c>
      <c r="D467" s="1" t="s">
        <v>1799</v>
      </c>
      <c r="E467" s="1" t="s">
        <v>1440</v>
      </c>
      <c r="F467" s="1" t="s">
        <v>3787</v>
      </c>
      <c r="G467" s="1">
        <v>40</v>
      </c>
      <c r="H467" s="1" t="s">
        <v>1454</v>
      </c>
      <c r="I467" s="1" t="s">
        <v>1474</v>
      </c>
      <c r="J467" s="1">
        <v>8</v>
      </c>
      <c r="K467" s="1" t="s">
        <v>1454</v>
      </c>
      <c r="L467" s="1" t="s">
        <v>1474</v>
      </c>
      <c r="M467" s="1">
        <v>8</v>
      </c>
      <c r="N467" s="1" t="s">
        <v>1454</v>
      </c>
      <c r="O467" s="1" t="s">
        <v>1474</v>
      </c>
      <c r="P467" s="1">
        <v>8</v>
      </c>
      <c r="Q467" s="1" t="s">
        <v>1454</v>
      </c>
      <c r="R467" s="1" t="s">
        <v>1474</v>
      </c>
      <c r="S467" s="1">
        <v>8</v>
      </c>
      <c r="T467" s="1" t="s">
        <v>1454</v>
      </c>
      <c r="U467" s="1" t="s">
        <v>1474</v>
      </c>
      <c r="V467" s="1">
        <v>8</v>
      </c>
      <c r="W467" s="1" t="s">
        <v>93</v>
      </c>
      <c r="X467" s="1" t="s">
        <v>93</v>
      </c>
      <c r="Y467" s="1" t="s">
        <v>93</v>
      </c>
      <c r="Z467" s="1" t="s">
        <v>93</v>
      </c>
      <c r="AA467" s="1" t="s">
        <v>93</v>
      </c>
      <c r="AB467" s="1" t="s">
        <v>93</v>
      </c>
      <c r="AC467" s="1" t="s">
        <v>3787</v>
      </c>
    </row>
    <row r="468" spans="1:29" ht="25.5" x14ac:dyDescent="0.2">
      <c r="A468" s="1">
        <v>201</v>
      </c>
      <c r="B468" s="1" t="s">
        <v>1816</v>
      </c>
      <c r="C468" s="1">
        <v>260374</v>
      </c>
      <c r="D468" s="1" t="s">
        <v>1791</v>
      </c>
      <c r="E468" s="1" t="s">
        <v>1456</v>
      </c>
      <c r="F468" s="1" t="s">
        <v>3787</v>
      </c>
      <c r="G468" s="1">
        <v>40</v>
      </c>
      <c r="H468" s="1" t="s">
        <v>93</v>
      </c>
      <c r="I468" s="1" t="s">
        <v>93</v>
      </c>
      <c r="J468" s="1" t="s">
        <v>93</v>
      </c>
      <c r="K468" s="1" t="s">
        <v>1469</v>
      </c>
      <c r="L468" s="1" t="s">
        <v>1462</v>
      </c>
      <c r="M468" s="1">
        <v>8</v>
      </c>
      <c r="N468" s="1" t="s">
        <v>1461</v>
      </c>
      <c r="O468" s="1" t="s">
        <v>1447</v>
      </c>
      <c r="P468" s="1">
        <v>8.5</v>
      </c>
      <c r="Q468" s="1" t="s">
        <v>1461</v>
      </c>
      <c r="R468" s="1" t="s">
        <v>1447</v>
      </c>
      <c r="S468" s="1">
        <v>8</v>
      </c>
      <c r="T468" s="1" t="s">
        <v>1461</v>
      </c>
      <c r="U468" s="1" t="s">
        <v>1479</v>
      </c>
      <c r="V468" s="1">
        <v>10</v>
      </c>
      <c r="W468" s="1" t="s">
        <v>1461</v>
      </c>
      <c r="X468" s="1" t="s">
        <v>1517</v>
      </c>
      <c r="Y468" s="1">
        <v>5.5</v>
      </c>
      <c r="Z468" s="1" t="s">
        <v>93</v>
      </c>
      <c r="AA468" s="1" t="s">
        <v>93</v>
      </c>
      <c r="AB468" s="1" t="s">
        <v>93</v>
      </c>
      <c r="AC468" s="1" t="s">
        <v>3787</v>
      </c>
    </row>
    <row r="469" spans="1:29" ht="25.5" x14ac:dyDescent="0.2">
      <c r="A469" s="1">
        <v>201</v>
      </c>
      <c r="B469" s="1" t="s">
        <v>1817</v>
      </c>
      <c r="C469" s="1">
        <v>261881</v>
      </c>
      <c r="D469" s="1" t="s">
        <v>1793</v>
      </c>
      <c r="E469" s="1" t="s">
        <v>1456</v>
      </c>
      <c r="F469" s="1" t="s">
        <v>3787</v>
      </c>
      <c r="G469" s="1">
        <v>40</v>
      </c>
      <c r="H469" s="1" t="s">
        <v>93</v>
      </c>
      <c r="I469" s="1" t="s">
        <v>93</v>
      </c>
      <c r="J469" s="1" t="s">
        <v>93</v>
      </c>
      <c r="K469" s="1" t="s">
        <v>1461</v>
      </c>
      <c r="L469" s="1" t="s">
        <v>1463</v>
      </c>
      <c r="M469" s="1">
        <v>8</v>
      </c>
      <c r="N469" s="1" t="s">
        <v>1461</v>
      </c>
      <c r="O469" s="1" t="s">
        <v>1463</v>
      </c>
      <c r="P469" s="1">
        <v>8</v>
      </c>
      <c r="Q469" s="1" t="s">
        <v>1461</v>
      </c>
      <c r="R469" s="1" t="s">
        <v>1463</v>
      </c>
      <c r="S469" s="1">
        <v>8</v>
      </c>
      <c r="T469" s="1" t="s">
        <v>1461</v>
      </c>
      <c r="U469" s="1" t="s">
        <v>1463</v>
      </c>
      <c r="V469" s="1">
        <v>8</v>
      </c>
      <c r="W469" s="1" t="s">
        <v>1461</v>
      </c>
      <c r="X469" s="1" t="s">
        <v>1463</v>
      </c>
      <c r="Y469" s="1">
        <v>8</v>
      </c>
      <c r="Z469" s="1" t="s">
        <v>93</v>
      </c>
      <c r="AA469" s="1" t="s">
        <v>93</v>
      </c>
      <c r="AB469" s="1" t="s">
        <v>93</v>
      </c>
      <c r="AC469" s="1" t="s">
        <v>3787</v>
      </c>
    </row>
    <row r="470" spans="1:29" ht="25.5" x14ac:dyDescent="0.2">
      <c r="A470" s="1">
        <v>201</v>
      </c>
      <c r="B470" s="1" t="s">
        <v>3033</v>
      </c>
      <c r="C470" s="1">
        <v>260075</v>
      </c>
      <c r="D470" s="1" t="s">
        <v>1555</v>
      </c>
      <c r="E470" s="1" t="s">
        <v>1456</v>
      </c>
      <c r="F470" s="1" t="s">
        <v>3787</v>
      </c>
      <c r="G470" s="1">
        <v>40</v>
      </c>
      <c r="H470" s="1" t="s">
        <v>93</v>
      </c>
      <c r="I470" s="1" t="s">
        <v>93</v>
      </c>
      <c r="J470" s="1" t="s">
        <v>93</v>
      </c>
      <c r="K470" s="1" t="s">
        <v>1480</v>
      </c>
      <c r="L470" s="1" t="s">
        <v>1479</v>
      </c>
      <c r="M470" s="1">
        <v>8</v>
      </c>
      <c r="N470" s="1" t="s">
        <v>1480</v>
      </c>
      <c r="O470" s="1" t="s">
        <v>1479</v>
      </c>
      <c r="P470" s="1">
        <v>8</v>
      </c>
      <c r="Q470" s="1" t="s">
        <v>1480</v>
      </c>
      <c r="R470" s="1" t="s">
        <v>1479</v>
      </c>
      <c r="S470" s="1">
        <v>8</v>
      </c>
      <c r="T470" s="1" t="s">
        <v>1480</v>
      </c>
      <c r="U470" s="1" t="s">
        <v>1479</v>
      </c>
      <c r="V470" s="1">
        <v>8</v>
      </c>
      <c r="W470" s="1" t="s">
        <v>1480</v>
      </c>
      <c r="X470" s="1" t="s">
        <v>1479</v>
      </c>
      <c r="Y470" s="1">
        <v>8</v>
      </c>
      <c r="Z470" s="1" t="s">
        <v>93</v>
      </c>
      <c r="AA470" s="1" t="s">
        <v>93</v>
      </c>
      <c r="AB470" s="1" t="s">
        <v>93</v>
      </c>
      <c r="AC470" s="1" t="s">
        <v>3787</v>
      </c>
    </row>
    <row r="471" spans="1:29" ht="25.5" x14ac:dyDescent="0.2">
      <c r="A471" s="1">
        <v>201</v>
      </c>
      <c r="B471" s="1" t="s">
        <v>3034</v>
      </c>
      <c r="C471" s="1">
        <v>250551</v>
      </c>
      <c r="D471" s="1" t="s">
        <v>1555</v>
      </c>
      <c r="E471" s="1" t="s">
        <v>1456</v>
      </c>
      <c r="F471" s="1" t="s">
        <v>3787</v>
      </c>
      <c r="G471" s="1">
        <v>40</v>
      </c>
      <c r="H471" s="1" t="s">
        <v>93</v>
      </c>
      <c r="I471" s="1" t="s">
        <v>93</v>
      </c>
      <c r="J471" s="1" t="s">
        <v>93</v>
      </c>
      <c r="K471" s="1" t="s">
        <v>1461</v>
      </c>
      <c r="L471" s="1" t="s">
        <v>1463</v>
      </c>
      <c r="M471" s="1">
        <v>8</v>
      </c>
      <c r="N471" s="1" t="s">
        <v>1461</v>
      </c>
      <c r="O471" s="1" t="s">
        <v>1463</v>
      </c>
      <c r="P471" s="1">
        <v>8</v>
      </c>
      <c r="Q471" s="1" t="s">
        <v>1455</v>
      </c>
      <c r="R471" s="1" t="s">
        <v>1574</v>
      </c>
      <c r="S471" s="1">
        <v>8</v>
      </c>
      <c r="T471" s="1" t="s">
        <v>1455</v>
      </c>
      <c r="U471" s="1" t="s">
        <v>1574</v>
      </c>
      <c r="V471" s="1">
        <v>8</v>
      </c>
      <c r="W471" s="1" t="s">
        <v>1501</v>
      </c>
      <c r="X471" s="1" t="s">
        <v>1451</v>
      </c>
      <c r="Y471" s="1">
        <v>8</v>
      </c>
      <c r="Z471" s="1" t="s">
        <v>93</v>
      </c>
      <c r="AA471" s="1" t="s">
        <v>93</v>
      </c>
      <c r="AB471" s="1" t="s">
        <v>93</v>
      </c>
      <c r="AC471" s="1" t="s">
        <v>3787</v>
      </c>
    </row>
    <row r="472" spans="1:29" ht="38.25" x14ac:dyDescent="0.2">
      <c r="A472" s="1">
        <v>201</v>
      </c>
      <c r="B472" s="1" t="s">
        <v>3100</v>
      </c>
      <c r="C472" s="1">
        <v>259917</v>
      </c>
      <c r="D472" s="1" t="s">
        <v>1555</v>
      </c>
      <c r="E472" s="1" t="s">
        <v>1456</v>
      </c>
      <c r="F472" s="1" t="s">
        <v>3787</v>
      </c>
      <c r="G472" s="1">
        <v>40</v>
      </c>
      <c r="H472" s="1" t="s">
        <v>93</v>
      </c>
      <c r="I472" s="1" t="s">
        <v>93</v>
      </c>
      <c r="J472" s="1" t="s">
        <v>93</v>
      </c>
      <c r="K472" s="1" t="s">
        <v>1454</v>
      </c>
      <c r="L472" s="1" t="s">
        <v>1474</v>
      </c>
      <c r="M472" s="1">
        <v>8</v>
      </c>
      <c r="N472" s="1" t="s">
        <v>1454</v>
      </c>
      <c r="O472" s="1" t="s">
        <v>1474</v>
      </c>
      <c r="P472" s="1">
        <v>8</v>
      </c>
      <c r="Q472" s="1" t="s">
        <v>1469</v>
      </c>
      <c r="R472" s="1" t="s">
        <v>1462</v>
      </c>
      <c r="S472" s="1">
        <v>8</v>
      </c>
      <c r="T472" s="1" t="s">
        <v>1469</v>
      </c>
      <c r="U472" s="1" t="s">
        <v>1462</v>
      </c>
      <c r="V472" s="1">
        <v>8</v>
      </c>
      <c r="W472" s="1" t="s">
        <v>1480</v>
      </c>
      <c r="X472" s="1" t="s">
        <v>1479</v>
      </c>
      <c r="Y472" s="1">
        <v>8</v>
      </c>
      <c r="Z472" s="1" t="s">
        <v>93</v>
      </c>
      <c r="AA472" s="1" t="s">
        <v>93</v>
      </c>
      <c r="AB472" s="1" t="s">
        <v>93</v>
      </c>
      <c r="AC472" s="1" t="s">
        <v>3787</v>
      </c>
    </row>
    <row r="473" spans="1:29" ht="25.5" x14ac:dyDescent="0.2">
      <c r="A473" s="1">
        <v>201</v>
      </c>
      <c r="B473" s="1" t="s">
        <v>1818</v>
      </c>
      <c r="C473" s="1">
        <v>151715</v>
      </c>
      <c r="D473" s="1" t="s">
        <v>631</v>
      </c>
      <c r="E473" s="1" t="s">
        <v>1456</v>
      </c>
      <c r="F473" s="1" t="s">
        <v>3787</v>
      </c>
      <c r="G473" s="1">
        <v>40</v>
      </c>
      <c r="H473" s="1" t="s">
        <v>1461</v>
      </c>
      <c r="I473" s="1" t="s">
        <v>1463</v>
      </c>
      <c r="J473" s="1">
        <v>8</v>
      </c>
      <c r="K473" s="1" t="s">
        <v>1461</v>
      </c>
      <c r="L473" s="1" t="s">
        <v>1463</v>
      </c>
      <c r="M473" s="1">
        <v>8</v>
      </c>
      <c r="N473" s="1" t="s">
        <v>1461</v>
      </c>
      <c r="O473" s="1" t="s">
        <v>1463</v>
      </c>
      <c r="P473" s="1">
        <v>8</v>
      </c>
      <c r="Q473" s="1" t="s">
        <v>1461</v>
      </c>
      <c r="R473" s="1" t="s">
        <v>1463</v>
      </c>
      <c r="S473" s="1">
        <v>8</v>
      </c>
      <c r="T473" s="1" t="s">
        <v>1461</v>
      </c>
      <c r="U473" s="1" t="s">
        <v>1463</v>
      </c>
      <c r="V473" s="1">
        <v>8</v>
      </c>
      <c r="W473" s="1" t="s">
        <v>93</v>
      </c>
      <c r="X473" s="1" t="s">
        <v>93</v>
      </c>
      <c r="Y473" s="1" t="s">
        <v>93</v>
      </c>
      <c r="Z473" s="1" t="s">
        <v>93</v>
      </c>
      <c r="AA473" s="1" t="s">
        <v>93</v>
      </c>
      <c r="AB473" s="1" t="s">
        <v>93</v>
      </c>
      <c r="AC473" s="1" t="s">
        <v>3787</v>
      </c>
    </row>
    <row r="474" spans="1:29" ht="25.5" x14ac:dyDescent="0.2">
      <c r="A474" s="1">
        <v>201</v>
      </c>
      <c r="B474" s="1" t="s">
        <v>1819</v>
      </c>
      <c r="C474" s="1">
        <v>198012</v>
      </c>
      <c r="D474" s="1" t="s">
        <v>1522</v>
      </c>
      <c r="E474" s="1" t="s">
        <v>1456</v>
      </c>
      <c r="F474" s="1" t="s">
        <v>3787</v>
      </c>
      <c r="G474" s="1">
        <v>40</v>
      </c>
      <c r="H474" s="1" t="s">
        <v>93</v>
      </c>
      <c r="I474" s="1" t="s">
        <v>93</v>
      </c>
      <c r="J474" s="1" t="s">
        <v>93</v>
      </c>
      <c r="K474" s="1" t="s">
        <v>1480</v>
      </c>
      <c r="L474" s="1" t="s">
        <v>1479</v>
      </c>
      <c r="M474" s="1">
        <v>8</v>
      </c>
      <c r="N474" s="1" t="s">
        <v>1480</v>
      </c>
      <c r="O474" s="1" t="s">
        <v>1479</v>
      </c>
      <c r="P474" s="1">
        <v>8</v>
      </c>
      <c r="Q474" s="1" t="s">
        <v>1507</v>
      </c>
      <c r="R474" s="1" t="s">
        <v>1474</v>
      </c>
      <c r="S474" s="1">
        <v>8</v>
      </c>
      <c r="T474" s="1" t="s">
        <v>1820</v>
      </c>
      <c r="U474" s="1" t="s">
        <v>1508</v>
      </c>
      <c r="V474" s="1">
        <v>8</v>
      </c>
      <c r="W474" s="1" t="s">
        <v>1820</v>
      </c>
      <c r="X474" s="1" t="s">
        <v>1545</v>
      </c>
      <c r="Y474" s="1">
        <v>8</v>
      </c>
      <c r="Z474" s="1" t="s">
        <v>93</v>
      </c>
      <c r="AA474" s="1" t="s">
        <v>93</v>
      </c>
      <c r="AB474" s="1" t="s">
        <v>93</v>
      </c>
      <c r="AC474" s="1" t="s">
        <v>3787</v>
      </c>
    </row>
    <row r="475" spans="1:29" ht="25.5" x14ac:dyDescent="0.2">
      <c r="A475" s="1">
        <v>201</v>
      </c>
      <c r="B475" s="1" t="s">
        <v>3598</v>
      </c>
      <c r="C475" s="1">
        <v>260097</v>
      </c>
      <c r="D475" s="1" t="s">
        <v>1522</v>
      </c>
      <c r="E475" s="1" t="s">
        <v>1456</v>
      </c>
      <c r="F475" s="1" t="s">
        <v>3787</v>
      </c>
      <c r="G475" s="1">
        <v>40</v>
      </c>
      <c r="H475" s="1" t="s">
        <v>93</v>
      </c>
      <c r="I475" s="1" t="s">
        <v>93</v>
      </c>
      <c r="J475" s="1" t="s">
        <v>93</v>
      </c>
      <c r="K475" s="1" t="s">
        <v>1461</v>
      </c>
      <c r="L475" s="1" t="s">
        <v>1463</v>
      </c>
      <c r="M475" s="1">
        <v>8</v>
      </c>
      <c r="N475" s="1" t="s">
        <v>1461</v>
      </c>
      <c r="O475" s="1" t="s">
        <v>1447</v>
      </c>
      <c r="P475" s="1">
        <v>8.5</v>
      </c>
      <c r="Q475" s="1" t="s">
        <v>1461</v>
      </c>
      <c r="R475" s="1" t="s">
        <v>1447</v>
      </c>
      <c r="S475" s="1">
        <v>8</v>
      </c>
      <c r="T475" s="1" t="s">
        <v>1461</v>
      </c>
      <c r="U475" s="1" t="s">
        <v>1479</v>
      </c>
      <c r="V475" s="1">
        <v>10</v>
      </c>
      <c r="W475" s="1" t="s">
        <v>1461</v>
      </c>
      <c r="X475" s="1" t="s">
        <v>1517</v>
      </c>
      <c r="Y475" s="1">
        <v>5.5</v>
      </c>
      <c r="Z475" s="1" t="s">
        <v>93</v>
      </c>
      <c r="AA475" s="1" t="s">
        <v>93</v>
      </c>
      <c r="AB475" s="1" t="s">
        <v>93</v>
      </c>
      <c r="AC475" s="1" t="s">
        <v>3787</v>
      </c>
    </row>
    <row r="476" spans="1:29" ht="25.5" x14ac:dyDescent="0.2">
      <c r="A476" s="1">
        <v>201</v>
      </c>
      <c r="B476" s="1" t="s">
        <v>3804</v>
      </c>
      <c r="C476" s="1">
        <v>263405</v>
      </c>
      <c r="D476" s="1" t="s">
        <v>1779</v>
      </c>
      <c r="E476" s="1" t="s">
        <v>1440</v>
      </c>
      <c r="F476" s="1" t="s">
        <v>3787</v>
      </c>
      <c r="G476" s="1">
        <v>40</v>
      </c>
      <c r="H476" s="1" t="s">
        <v>1461</v>
      </c>
      <c r="I476" s="1" t="s">
        <v>1463</v>
      </c>
      <c r="J476" s="1">
        <v>8</v>
      </c>
      <c r="K476" s="1" t="s">
        <v>1461</v>
      </c>
      <c r="L476" s="1" t="s">
        <v>1463</v>
      </c>
      <c r="M476" s="1">
        <v>8</v>
      </c>
      <c r="N476" s="1" t="s">
        <v>1461</v>
      </c>
      <c r="O476" s="1" t="s">
        <v>1463</v>
      </c>
      <c r="P476" s="1">
        <v>8</v>
      </c>
      <c r="Q476" s="1" t="s">
        <v>1461</v>
      </c>
      <c r="R476" s="1" t="s">
        <v>1463</v>
      </c>
      <c r="S476" s="1">
        <v>8</v>
      </c>
      <c r="T476" s="1" t="s">
        <v>1461</v>
      </c>
      <c r="U476" s="1" t="s">
        <v>1463</v>
      </c>
      <c r="V476" s="1">
        <v>8</v>
      </c>
      <c r="W476" s="1" t="s">
        <v>93</v>
      </c>
      <c r="X476" s="1" t="s">
        <v>93</v>
      </c>
      <c r="Y476" s="1" t="s">
        <v>93</v>
      </c>
      <c r="Z476" s="1" t="s">
        <v>93</v>
      </c>
      <c r="AA476" s="1" t="s">
        <v>93</v>
      </c>
      <c r="AB476" s="1" t="s">
        <v>93</v>
      </c>
      <c r="AC476" s="1" t="s">
        <v>3787</v>
      </c>
    </row>
    <row r="477" spans="1:29" ht="25.5" x14ac:dyDescent="0.2">
      <c r="A477" s="1">
        <v>201</v>
      </c>
      <c r="B477" s="1" t="s">
        <v>1821</v>
      </c>
      <c r="C477" s="1">
        <v>197742</v>
      </c>
      <c r="D477" s="1" t="s">
        <v>729</v>
      </c>
      <c r="E477" s="1" t="s">
        <v>1440</v>
      </c>
      <c r="F477" s="1" t="s">
        <v>3787</v>
      </c>
      <c r="G477" s="1">
        <v>40</v>
      </c>
      <c r="H477" s="1" t="s">
        <v>1454</v>
      </c>
      <c r="I477" s="1" t="s">
        <v>1474</v>
      </c>
      <c r="J477" s="1">
        <v>8</v>
      </c>
      <c r="K477" s="1" t="s">
        <v>1454</v>
      </c>
      <c r="L477" s="1" t="s">
        <v>1474</v>
      </c>
      <c r="M477" s="1">
        <v>8</v>
      </c>
      <c r="N477" s="1" t="s">
        <v>1454</v>
      </c>
      <c r="O477" s="1" t="s">
        <v>1474</v>
      </c>
      <c r="P477" s="1">
        <v>8</v>
      </c>
      <c r="Q477" s="1" t="s">
        <v>1454</v>
      </c>
      <c r="R477" s="1" t="s">
        <v>1474</v>
      </c>
      <c r="S477" s="1">
        <v>8</v>
      </c>
      <c r="T477" s="1" t="s">
        <v>1454</v>
      </c>
      <c r="U477" s="1" t="s">
        <v>1474</v>
      </c>
      <c r="V477" s="1">
        <v>8</v>
      </c>
      <c r="W477" s="1" t="s">
        <v>93</v>
      </c>
      <c r="X477" s="1" t="s">
        <v>93</v>
      </c>
      <c r="Y477" s="1" t="s">
        <v>93</v>
      </c>
      <c r="Z477" s="1" t="s">
        <v>93</v>
      </c>
      <c r="AA477" s="1" t="s">
        <v>93</v>
      </c>
      <c r="AB477" s="1" t="s">
        <v>93</v>
      </c>
      <c r="AC477" s="1" t="s">
        <v>3787</v>
      </c>
    </row>
    <row r="478" spans="1:29" ht="25.5" x14ac:dyDescent="0.2">
      <c r="A478" s="1">
        <v>201</v>
      </c>
      <c r="B478" s="1" t="s">
        <v>1822</v>
      </c>
      <c r="C478" s="1">
        <v>257310</v>
      </c>
      <c r="D478" s="1" t="s">
        <v>1779</v>
      </c>
      <c r="E478" s="1" t="s">
        <v>1456</v>
      </c>
      <c r="F478" s="1" t="s">
        <v>3787</v>
      </c>
      <c r="G478" s="1">
        <v>40</v>
      </c>
      <c r="H478" s="1" t="s">
        <v>93</v>
      </c>
      <c r="I478" s="1" t="s">
        <v>93</v>
      </c>
      <c r="J478" s="1" t="s">
        <v>93</v>
      </c>
      <c r="K478" s="1" t="s">
        <v>1454</v>
      </c>
      <c r="L478" s="1" t="s">
        <v>1474</v>
      </c>
      <c r="M478" s="1">
        <v>8</v>
      </c>
      <c r="N478" s="1" t="s">
        <v>1454</v>
      </c>
      <c r="O478" s="1" t="s">
        <v>1474</v>
      </c>
      <c r="P478" s="1">
        <v>8</v>
      </c>
      <c r="Q478" s="1" t="s">
        <v>1454</v>
      </c>
      <c r="R478" s="1" t="s">
        <v>1463</v>
      </c>
      <c r="S478" s="1">
        <v>9</v>
      </c>
      <c r="T478" s="1" t="s">
        <v>1501</v>
      </c>
      <c r="U478" s="1" t="s">
        <v>1509</v>
      </c>
      <c r="V478" s="1">
        <v>5.5</v>
      </c>
      <c r="W478" s="1" t="s">
        <v>1454</v>
      </c>
      <c r="X478" s="1" t="s">
        <v>1447</v>
      </c>
      <c r="Y478" s="1">
        <v>9.5</v>
      </c>
      <c r="Z478" s="1" t="s">
        <v>93</v>
      </c>
      <c r="AA478" s="1" t="s">
        <v>93</v>
      </c>
      <c r="AB478" s="1" t="s">
        <v>93</v>
      </c>
      <c r="AC478" s="1" t="s">
        <v>3787</v>
      </c>
    </row>
    <row r="479" spans="1:29" ht="25.5" x14ac:dyDescent="0.2">
      <c r="A479" s="1">
        <v>201</v>
      </c>
      <c r="B479" s="1" t="s">
        <v>3035</v>
      </c>
      <c r="C479" s="1">
        <v>262988</v>
      </c>
      <c r="D479" s="1" t="s">
        <v>1779</v>
      </c>
      <c r="E479" s="1" t="s">
        <v>1440</v>
      </c>
      <c r="F479" s="1" t="s">
        <v>3410</v>
      </c>
      <c r="G479" s="1">
        <v>40</v>
      </c>
      <c r="H479" s="1" t="s">
        <v>93</v>
      </c>
      <c r="I479" s="1" t="s">
        <v>93</v>
      </c>
      <c r="J479" s="1" t="s">
        <v>93</v>
      </c>
      <c r="K479" s="1" t="s">
        <v>1454</v>
      </c>
      <c r="L479" s="1" t="s">
        <v>1474</v>
      </c>
      <c r="M479" s="1">
        <v>8</v>
      </c>
      <c r="N479" s="1" t="s">
        <v>1454</v>
      </c>
      <c r="O479" s="1" t="s">
        <v>1474</v>
      </c>
      <c r="P479" s="1">
        <v>8</v>
      </c>
      <c r="Q479" s="1" t="s">
        <v>1454</v>
      </c>
      <c r="R479" s="1" t="s">
        <v>1474</v>
      </c>
      <c r="S479" s="1">
        <v>8</v>
      </c>
      <c r="T479" s="1" t="s">
        <v>1454</v>
      </c>
      <c r="U479" s="1" t="s">
        <v>1474</v>
      </c>
      <c r="V479" s="1">
        <v>8</v>
      </c>
      <c r="W479" s="1" t="s">
        <v>1454</v>
      </c>
      <c r="X479" s="1" t="s">
        <v>1474</v>
      </c>
      <c r="Y479" s="1">
        <v>8</v>
      </c>
      <c r="Z479" s="1" t="s">
        <v>93</v>
      </c>
      <c r="AA479" s="1" t="s">
        <v>93</v>
      </c>
      <c r="AB479" s="1" t="s">
        <v>93</v>
      </c>
      <c r="AC479" s="1" t="s">
        <v>3787</v>
      </c>
    </row>
    <row r="480" spans="1:29" ht="25.5" x14ac:dyDescent="0.2">
      <c r="A480" s="1">
        <v>201</v>
      </c>
      <c r="B480" s="1" t="s">
        <v>1823</v>
      </c>
      <c r="C480" s="1">
        <v>260608</v>
      </c>
      <c r="D480" s="1" t="s">
        <v>1793</v>
      </c>
      <c r="E480" s="1" t="s">
        <v>1440</v>
      </c>
      <c r="F480" s="1" t="s">
        <v>3787</v>
      </c>
      <c r="G480" s="1">
        <v>40</v>
      </c>
      <c r="H480" s="1" t="s">
        <v>93</v>
      </c>
      <c r="I480" s="1" t="s">
        <v>93</v>
      </c>
      <c r="J480" s="1" t="s">
        <v>93</v>
      </c>
      <c r="K480" s="1" t="s">
        <v>1461</v>
      </c>
      <c r="L480" s="1" t="s">
        <v>1463</v>
      </c>
      <c r="M480" s="1">
        <v>8</v>
      </c>
      <c r="N480" s="1" t="s">
        <v>1461</v>
      </c>
      <c r="O480" s="1" t="s">
        <v>1463</v>
      </c>
      <c r="P480" s="1">
        <v>8</v>
      </c>
      <c r="Q480" s="1" t="s">
        <v>1461</v>
      </c>
      <c r="R480" s="1" t="s">
        <v>1463</v>
      </c>
      <c r="S480" s="1">
        <v>8</v>
      </c>
      <c r="T480" s="1" t="s">
        <v>1461</v>
      </c>
      <c r="U480" s="1" t="s">
        <v>1463</v>
      </c>
      <c r="V480" s="1">
        <v>8</v>
      </c>
      <c r="W480" s="1" t="s">
        <v>1501</v>
      </c>
      <c r="X480" s="1" t="s">
        <v>1451</v>
      </c>
      <c r="Y480" s="1">
        <v>8</v>
      </c>
      <c r="Z480" s="1" t="s">
        <v>93</v>
      </c>
      <c r="AA480" s="1" t="s">
        <v>93</v>
      </c>
      <c r="AB480" s="1" t="s">
        <v>93</v>
      </c>
      <c r="AC480" s="1" t="s">
        <v>3787</v>
      </c>
    </row>
    <row r="481" spans="1:29" ht="25.5" x14ac:dyDescent="0.2">
      <c r="A481" s="1">
        <v>201</v>
      </c>
      <c r="B481" s="1" t="s">
        <v>1824</v>
      </c>
      <c r="C481" s="1">
        <v>171970</v>
      </c>
      <c r="D481" s="1" t="s">
        <v>1032</v>
      </c>
      <c r="E481" s="1" t="s">
        <v>1440</v>
      </c>
      <c r="F481" s="1" t="s">
        <v>986</v>
      </c>
      <c r="G481" s="1">
        <v>40</v>
      </c>
      <c r="H481" s="1" t="s">
        <v>93</v>
      </c>
      <c r="I481" s="1" t="s">
        <v>93</v>
      </c>
      <c r="J481" s="1" t="s">
        <v>93</v>
      </c>
      <c r="K481" s="1" t="s">
        <v>1461</v>
      </c>
      <c r="L481" s="1" t="s">
        <v>1463</v>
      </c>
      <c r="M481" s="1">
        <v>8</v>
      </c>
      <c r="N481" s="1" t="s">
        <v>1461</v>
      </c>
      <c r="O481" s="1" t="s">
        <v>1463</v>
      </c>
      <c r="P481" s="1">
        <v>8</v>
      </c>
      <c r="Q481" s="1" t="s">
        <v>1461</v>
      </c>
      <c r="R481" s="1" t="s">
        <v>1463</v>
      </c>
      <c r="S481" s="1">
        <v>8</v>
      </c>
      <c r="T481" s="1" t="s">
        <v>1461</v>
      </c>
      <c r="U481" s="1" t="s">
        <v>1463</v>
      </c>
      <c r="V481" s="1">
        <v>8</v>
      </c>
      <c r="W481" s="1" t="s">
        <v>1461</v>
      </c>
      <c r="X481" s="1" t="s">
        <v>1463</v>
      </c>
      <c r="Y481" s="1">
        <v>8</v>
      </c>
      <c r="Z481" s="1" t="s">
        <v>93</v>
      </c>
      <c r="AA481" s="1" t="s">
        <v>93</v>
      </c>
      <c r="AB481" s="1" t="s">
        <v>93</v>
      </c>
      <c r="AC481" s="1" t="s">
        <v>3787</v>
      </c>
    </row>
    <row r="482" spans="1:29" ht="25.5" x14ac:dyDescent="0.2">
      <c r="A482" s="1">
        <v>201</v>
      </c>
      <c r="B482" s="1" t="s">
        <v>1825</v>
      </c>
      <c r="C482" s="1">
        <v>243220</v>
      </c>
      <c r="D482" s="1" t="s">
        <v>463</v>
      </c>
      <c r="E482" s="1" t="s">
        <v>1456</v>
      </c>
      <c r="F482" s="1" t="s">
        <v>3787</v>
      </c>
      <c r="G482" s="1">
        <v>40</v>
      </c>
      <c r="H482" s="1" t="s">
        <v>93</v>
      </c>
      <c r="I482" s="1" t="s">
        <v>93</v>
      </c>
      <c r="J482" s="1" t="s">
        <v>93</v>
      </c>
      <c r="K482" s="1" t="s">
        <v>1802</v>
      </c>
      <c r="L482" s="1" t="s">
        <v>1503</v>
      </c>
      <c r="M482" s="1">
        <v>8</v>
      </c>
      <c r="N482" s="1" t="s">
        <v>1802</v>
      </c>
      <c r="O482" s="1" t="s">
        <v>1503</v>
      </c>
      <c r="P482" s="1">
        <v>8</v>
      </c>
      <c r="Q482" s="1" t="s">
        <v>1802</v>
      </c>
      <c r="R482" s="1" t="s">
        <v>1503</v>
      </c>
      <c r="S482" s="1">
        <v>8</v>
      </c>
      <c r="T482" s="1" t="s">
        <v>1802</v>
      </c>
      <c r="U482" s="1" t="s">
        <v>1503</v>
      </c>
      <c r="V482" s="1">
        <v>8</v>
      </c>
      <c r="W482" s="1" t="s">
        <v>1802</v>
      </c>
      <c r="X482" s="1" t="s">
        <v>1503</v>
      </c>
      <c r="Y482" s="1">
        <v>8</v>
      </c>
      <c r="Z482" s="1" t="s">
        <v>93</v>
      </c>
      <c r="AA482" s="1" t="s">
        <v>93</v>
      </c>
      <c r="AB482" s="1" t="s">
        <v>93</v>
      </c>
      <c r="AC482" s="1" t="s">
        <v>3787</v>
      </c>
    </row>
    <row r="483" spans="1:29" ht="25.5" x14ac:dyDescent="0.2">
      <c r="A483" s="1">
        <v>201</v>
      </c>
      <c r="B483" s="1" t="s">
        <v>1826</v>
      </c>
      <c r="C483" s="1">
        <v>259748</v>
      </c>
      <c r="D483" s="1" t="s">
        <v>463</v>
      </c>
      <c r="E483" s="1" t="s">
        <v>1456</v>
      </c>
      <c r="F483" s="1" t="s">
        <v>3787</v>
      </c>
      <c r="G483" s="1">
        <v>40</v>
      </c>
      <c r="H483" s="1" t="s">
        <v>93</v>
      </c>
      <c r="I483" s="1" t="s">
        <v>93</v>
      </c>
      <c r="J483" s="1" t="s">
        <v>93</v>
      </c>
      <c r="K483" s="1" t="s">
        <v>1443</v>
      </c>
      <c r="L483" s="1" t="s">
        <v>1444</v>
      </c>
      <c r="M483" s="1">
        <v>8</v>
      </c>
      <c r="N483" s="1" t="s">
        <v>1443</v>
      </c>
      <c r="O483" s="1" t="s">
        <v>1444</v>
      </c>
      <c r="P483" s="1">
        <v>8</v>
      </c>
      <c r="Q483" s="1" t="s">
        <v>1443</v>
      </c>
      <c r="R483" s="1" t="s">
        <v>1444</v>
      </c>
      <c r="S483" s="1">
        <v>8</v>
      </c>
      <c r="T483" s="1" t="s">
        <v>1443</v>
      </c>
      <c r="U483" s="1" t="s">
        <v>1444</v>
      </c>
      <c r="V483" s="1">
        <v>8</v>
      </c>
      <c r="W483" s="1" t="s">
        <v>1443</v>
      </c>
      <c r="X483" s="1" t="s">
        <v>1444</v>
      </c>
      <c r="Y483" s="1">
        <v>8</v>
      </c>
      <c r="Z483" s="1" t="s">
        <v>93</v>
      </c>
      <c r="AA483" s="1" t="s">
        <v>93</v>
      </c>
      <c r="AB483" s="1" t="s">
        <v>93</v>
      </c>
      <c r="AC483" s="1" t="s">
        <v>3787</v>
      </c>
    </row>
    <row r="484" spans="1:29" ht="25.5" x14ac:dyDescent="0.2">
      <c r="A484" s="1">
        <v>201</v>
      </c>
      <c r="B484" s="1" t="s">
        <v>2768</v>
      </c>
      <c r="C484" s="1">
        <v>188202</v>
      </c>
      <c r="D484" s="1" t="s">
        <v>1782</v>
      </c>
      <c r="E484" s="1" t="s">
        <v>1456</v>
      </c>
      <c r="F484" s="1" t="s">
        <v>3787</v>
      </c>
      <c r="G484" s="1">
        <v>40</v>
      </c>
      <c r="H484" s="1" t="s">
        <v>93</v>
      </c>
      <c r="I484" s="1" t="s">
        <v>93</v>
      </c>
      <c r="J484" s="1" t="s">
        <v>93</v>
      </c>
      <c r="K484" s="1" t="s">
        <v>1455</v>
      </c>
      <c r="L484" s="1" t="s">
        <v>1574</v>
      </c>
      <c r="M484" s="1">
        <v>8</v>
      </c>
      <c r="N484" s="1" t="s">
        <v>1455</v>
      </c>
      <c r="O484" s="1" t="s">
        <v>1574</v>
      </c>
      <c r="P484" s="1">
        <v>8</v>
      </c>
      <c r="Q484" s="1" t="s">
        <v>1455</v>
      </c>
      <c r="R484" s="1" t="s">
        <v>2781</v>
      </c>
      <c r="S484" s="1">
        <v>5.25</v>
      </c>
      <c r="T484" s="1" t="s">
        <v>1610</v>
      </c>
      <c r="U484" s="1" t="s">
        <v>1574</v>
      </c>
      <c r="V484" s="1">
        <v>9.5</v>
      </c>
      <c r="W484" s="1" t="s">
        <v>1461</v>
      </c>
      <c r="X484" s="1" t="s">
        <v>2781</v>
      </c>
      <c r="Y484" s="1">
        <v>9.25</v>
      </c>
      <c r="Z484" s="1" t="s">
        <v>93</v>
      </c>
      <c r="AA484" s="1" t="s">
        <v>93</v>
      </c>
      <c r="AB484" s="1" t="s">
        <v>93</v>
      </c>
      <c r="AC484" s="1" t="s">
        <v>3787</v>
      </c>
    </row>
    <row r="485" spans="1:29" ht="25.5" x14ac:dyDescent="0.2">
      <c r="A485" s="1">
        <v>201</v>
      </c>
      <c r="B485" s="1" t="s">
        <v>1827</v>
      </c>
      <c r="C485" s="1">
        <v>244057</v>
      </c>
      <c r="D485" s="1" t="s">
        <v>1791</v>
      </c>
      <c r="E485" s="1" t="s">
        <v>1456</v>
      </c>
      <c r="F485" s="1" t="s">
        <v>3787</v>
      </c>
      <c r="G485" s="1">
        <v>40</v>
      </c>
      <c r="H485" s="1" t="s">
        <v>93</v>
      </c>
      <c r="I485" s="1" t="s">
        <v>93</v>
      </c>
      <c r="J485" s="1" t="s">
        <v>93</v>
      </c>
      <c r="K485" s="1" t="s">
        <v>1802</v>
      </c>
      <c r="L485" s="1" t="s">
        <v>1503</v>
      </c>
      <c r="M485" s="1">
        <v>8</v>
      </c>
      <c r="N485" s="1" t="s">
        <v>1443</v>
      </c>
      <c r="O485" s="1" t="s">
        <v>1444</v>
      </c>
      <c r="P485" s="1">
        <v>8</v>
      </c>
      <c r="Q485" s="1" t="s">
        <v>1480</v>
      </c>
      <c r="R485" s="1" t="s">
        <v>1479</v>
      </c>
      <c r="S485" s="1">
        <v>8</v>
      </c>
      <c r="T485" s="1" t="s">
        <v>1802</v>
      </c>
      <c r="U485" s="1" t="s">
        <v>1503</v>
      </c>
      <c r="V485" s="1">
        <v>8</v>
      </c>
      <c r="W485" s="1" t="s">
        <v>1461</v>
      </c>
      <c r="X485" s="1" t="s">
        <v>1463</v>
      </c>
      <c r="Y485" s="1">
        <v>8</v>
      </c>
      <c r="Z485" s="1" t="s">
        <v>93</v>
      </c>
      <c r="AA485" s="1" t="s">
        <v>93</v>
      </c>
      <c r="AB485" s="1" t="s">
        <v>93</v>
      </c>
      <c r="AC485" s="1" t="s">
        <v>3787</v>
      </c>
    </row>
    <row r="486" spans="1:29" ht="25.5" x14ac:dyDescent="0.2">
      <c r="A486" s="1">
        <v>201</v>
      </c>
      <c r="B486" s="1" t="s">
        <v>1828</v>
      </c>
      <c r="C486" s="1">
        <v>260842</v>
      </c>
      <c r="D486" s="1" t="s">
        <v>1522</v>
      </c>
      <c r="E486" s="1" t="s">
        <v>1456</v>
      </c>
      <c r="F486" s="1" t="s">
        <v>3787</v>
      </c>
      <c r="G486" s="1">
        <v>40</v>
      </c>
      <c r="H486" s="1" t="s">
        <v>93</v>
      </c>
      <c r="I486" s="1" t="s">
        <v>93</v>
      </c>
      <c r="J486" s="1" t="s">
        <v>93</v>
      </c>
      <c r="K486" s="1" t="s">
        <v>1461</v>
      </c>
      <c r="L486" s="1" t="s">
        <v>1463</v>
      </c>
      <c r="M486" s="1">
        <v>8</v>
      </c>
      <c r="N486" s="1" t="s">
        <v>1461</v>
      </c>
      <c r="O486" s="1" t="s">
        <v>1463</v>
      </c>
      <c r="P486" s="1">
        <v>8</v>
      </c>
      <c r="Q486" s="1" t="s">
        <v>1461</v>
      </c>
      <c r="R486" s="1" t="s">
        <v>1463</v>
      </c>
      <c r="S486" s="1">
        <v>8</v>
      </c>
      <c r="T486" s="1" t="s">
        <v>1461</v>
      </c>
      <c r="U486" s="1" t="s">
        <v>1463</v>
      </c>
      <c r="V486" s="1">
        <v>8</v>
      </c>
      <c r="W486" s="1" t="s">
        <v>1461</v>
      </c>
      <c r="X486" s="1" t="s">
        <v>1463</v>
      </c>
      <c r="Y486" s="1">
        <v>8</v>
      </c>
      <c r="Z486" s="1" t="s">
        <v>93</v>
      </c>
      <c r="AA486" s="1" t="s">
        <v>93</v>
      </c>
      <c r="AB486" s="1" t="s">
        <v>93</v>
      </c>
      <c r="AC486" s="1" t="s">
        <v>3787</v>
      </c>
    </row>
    <row r="487" spans="1:29" ht="25.5" x14ac:dyDescent="0.2">
      <c r="A487" s="1">
        <v>201</v>
      </c>
      <c r="B487" s="1" t="s">
        <v>1829</v>
      </c>
      <c r="C487" s="1">
        <v>261396</v>
      </c>
      <c r="D487" s="1" t="s">
        <v>1793</v>
      </c>
      <c r="E487" s="1" t="s">
        <v>1440</v>
      </c>
      <c r="F487" s="1" t="s">
        <v>3787</v>
      </c>
      <c r="G487" s="1">
        <v>40</v>
      </c>
      <c r="H487" s="1" t="s">
        <v>93</v>
      </c>
      <c r="I487" s="1" t="s">
        <v>93</v>
      </c>
      <c r="J487" s="1" t="s">
        <v>93</v>
      </c>
      <c r="K487" s="1" t="s">
        <v>1461</v>
      </c>
      <c r="L487" s="1" t="s">
        <v>1463</v>
      </c>
      <c r="M487" s="1">
        <v>8</v>
      </c>
      <c r="N487" s="1" t="s">
        <v>1461</v>
      </c>
      <c r="O487" s="1" t="s">
        <v>1463</v>
      </c>
      <c r="P487" s="1">
        <v>8</v>
      </c>
      <c r="Q487" s="1" t="s">
        <v>1461</v>
      </c>
      <c r="R487" s="1" t="s">
        <v>1463</v>
      </c>
      <c r="S487" s="1">
        <v>8</v>
      </c>
      <c r="T487" s="1" t="s">
        <v>1461</v>
      </c>
      <c r="U487" s="1" t="s">
        <v>1463</v>
      </c>
      <c r="V487" s="1">
        <v>8</v>
      </c>
      <c r="W487" s="1" t="s">
        <v>1501</v>
      </c>
      <c r="X487" s="1" t="s">
        <v>1451</v>
      </c>
      <c r="Y487" s="1">
        <v>8</v>
      </c>
      <c r="Z487" s="1" t="s">
        <v>93</v>
      </c>
      <c r="AA487" s="1" t="s">
        <v>93</v>
      </c>
      <c r="AB487" s="1" t="s">
        <v>93</v>
      </c>
      <c r="AC487" s="1" t="s">
        <v>3787</v>
      </c>
    </row>
    <row r="488" spans="1:29" ht="25.5" x14ac:dyDescent="0.2">
      <c r="A488" s="1">
        <v>201</v>
      </c>
      <c r="B488" s="1" t="s">
        <v>3036</v>
      </c>
      <c r="C488" s="1">
        <v>260099</v>
      </c>
      <c r="D488" s="1" t="s">
        <v>1555</v>
      </c>
      <c r="E488" s="1" t="s">
        <v>1456</v>
      </c>
      <c r="F488" s="1" t="s">
        <v>3787</v>
      </c>
      <c r="G488" s="1">
        <v>40</v>
      </c>
      <c r="H488" s="1" t="s">
        <v>93</v>
      </c>
      <c r="I488" s="1" t="s">
        <v>93</v>
      </c>
      <c r="J488" s="1" t="s">
        <v>93</v>
      </c>
      <c r="K488" s="1" t="s">
        <v>1480</v>
      </c>
      <c r="L488" s="1" t="s">
        <v>1479</v>
      </c>
      <c r="M488" s="1">
        <v>8</v>
      </c>
      <c r="N488" s="1" t="s">
        <v>1480</v>
      </c>
      <c r="O488" s="1" t="s">
        <v>1479</v>
      </c>
      <c r="P488" s="1">
        <v>8</v>
      </c>
      <c r="Q488" s="1" t="s">
        <v>1480</v>
      </c>
      <c r="R488" s="1" t="s">
        <v>1479</v>
      </c>
      <c r="S488" s="1">
        <v>8</v>
      </c>
      <c r="T488" s="1" t="s">
        <v>1480</v>
      </c>
      <c r="U488" s="1" t="s">
        <v>1479</v>
      </c>
      <c r="V488" s="1">
        <v>8</v>
      </c>
      <c r="W488" s="1" t="s">
        <v>1480</v>
      </c>
      <c r="X488" s="1" t="s">
        <v>1479</v>
      </c>
      <c r="Y488" s="1">
        <v>8</v>
      </c>
      <c r="Z488" s="1" t="s">
        <v>93</v>
      </c>
      <c r="AA488" s="1" t="s">
        <v>93</v>
      </c>
      <c r="AB488" s="1" t="s">
        <v>93</v>
      </c>
      <c r="AC488" s="1" t="s">
        <v>3787</v>
      </c>
    </row>
    <row r="489" spans="1:29" ht="25.5" x14ac:dyDescent="0.2">
      <c r="A489" s="1">
        <v>201</v>
      </c>
      <c r="B489" s="1" t="s">
        <v>1830</v>
      </c>
      <c r="C489" s="1">
        <v>261157</v>
      </c>
      <c r="D489" s="1" t="s">
        <v>1779</v>
      </c>
      <c r="E489" s="1" t="s">
        <v>1440</v>
      </c>
      <c r="F489" s="1" t="s">
        <v>986</v>
      </c>
      <c r="G489" s="1">
        <v>40</v>
      </c>
      <c r="H489" s="1" t="s">
        <v>93</v>
      </c>
      <c r="I489" s="1" t="s">
        <v>93</v>
      </c>
      <c r="J489" s="1" t="s">
        <v>93</v>
      </c>
      <c r="K489" s="1" t="s">
        <v>1461</v>
      </c>
      <c r="L489" s="1" t="s">
        <v>1463</v>
      </c>
      <c r="M489" s="1">
        <v>8</v>
      </c>
      <c r="N489" s="1" t="s">
        <v>1461</v>
      </c>
      <c r="O489" s="1" t="s">
        <v>1463</v>
      </c>
      <c r="P489" s="1">
        <v>8</v>
      </c>
      <c r="Q489" s="1" t="s">
        <v>1461</v>
      </c>
      <c r="R489" s="1" t="s">
        <v>1463</v>
      </c>
      <c r="S489" s="1">
        <v>8</v>
      </c>
      <c r="T489" s="1" t="s">
        <v>1461</v>
      </c>
      <c r="U489" s="1" t="s">
        <v>1463</v>
      </c>
      <c r="V489" s="1">
        <v>8</v>
      </c>
      <c r="W489" s="1" t="s">
        <v>1461</v>
      </c>
      <c r="X489" s="1" t="s">
        <v>1463</v>
      </c>
      <c r="Y489" s="1">
        <v>8</v>
      </c>
      <c r="Z489" s="1" t="s">
        <v>93</v>
      </c>
      <c r="AA489" s="1" t="s">
        <v>93</v>
      </c>
      <c r="AB489" s="1" t="s">
        <v>93</v>
      </c>
      <c r="AC489" s="1" t="s">
        <v>3787</v>
      </c>
    </row>
    <row r="490" spans="1:29" ht="25.5" x14ac:dyDescent="0.2">
      <c r="A490" s="1">
        <v>201</v>
      </c>
      <c r="B490" s="1" t="s">
        <v>1831</v>
      </c>
      <c r="C490" s="1">
        <v>236419</v>
      </c>
      <c r="D490" s="1" t="s">
        <v>1791</v>
      </c>
      <c r="E490" s="1" t="s">
        <v>1456</v>
      </c>
      <c r="F490" s="1" t="s">
        <v>3787</v>
      </c>
      <c r="G490" s="1">
        <v>40</v>
      </c>
      <c r="H490" s="1" t="s">
        <v>93</v>
      </c>
      <c r="I490" s="1" t="s">
        <v>93</v>
      </c>
      <c r="J490" s="1" t="s">
        <v>93</v>
      </c>
      <c r="K490" s="1" t="s">
        <v>1501</v>
      </c>
      <c r="L490" s="1" t="s">
        <v>1451</v>
      </c>
      <c r="M490" s="1">
        <v>8</v>
      </c>
      <c r="N490" s="1" t="s">
        <v>1501</v>
      </c>
      <c r="O490" s="1" t="s">
        <v>1451</v>
      </c>
      <c r="P490" s="1">
        <v>8</v>
      </c>
      <c r="Q490" s="1" t="s">
        <v>1501</v>
      </c>
      <c r="R490" s="1" t="s">
        <v>1451</v>
      </c>
      <c r="S490" s="1">
        <v>8</v>
      </c>
      <c r="T490" s="1" t="s">
        <v>1501</v>
      </c>
      <c r="U490" s="1" t="s">
        <v>1451</v>
      </c>
      <c r="V490" s="1">
        <v>8</v>
      </c>
      <c r="W490" s="1" t="s">
        <v>1989</v>
      </c>
      <c r="X490" s="1" t="s">
        <v>1451</v>
      </c>
      <c r="Y490" s="1">
        <v>8</v>
      </c>
      <c r="Z490" s="1" t="s">
        <v>93</v>
      </c>
      <c r="AA490" s="1" t="s">
        <v>93</v>
      </c>
      <c r="AB490" s="1" t="s">
        <v>93</v>
      </c>
      <c r="AC490" s="1" t="s">
        <v>3787</v>
      </c>
    </row>
    <row r="491" spans="1:29" ht="25.5" x14ac:dyDescent="0.2">
      <c r="A491" s="1">
        <v>201</v>
      </c>
      <c r="B491" s="1" t="s">
        <v>1832</v>
      </c>
      <c r="C491" s="1">
        <v>120748</v>
      </c>
      <c r="D491" s="1" t="s">
        <v>1522</v>
      </c>
      <c r="E491" s="1" t="s">
        <v>1440</v>
      </c>
      <c r="F491" s="1" t="s">
        <v>3094</v>
      </c>
      <c r="G491" s="1">
        <v>40</v>
      </c>
      <c r="H491" s="1" t="s">
        <v>1461</v>
      </c>
      <c r="I491" s="1" t="s">
        <v>1463</v>
      </c>
      <c r="J491" s="1">
        <v>8</v>
      </c>
      <c r="K491" s="1" t="s">
        <v>1461</v>
      </c>
      <c r="L491" s="1" t="s">
        <v>1463</v>
      </c>
      <c r="M491" s="1">
        <v>8</v>
      </c>
      <c r="N491" s="1" t="s">
        <v>1461</v>
      </c>
      <c r="O491" s="1" t="s">
        <v>1463</v>
      </c>
      <c r="P491" s="1">
        <v>8</v>
      </c>
      <c r="Q491" s="1" t="s">
        <v>1461</v>
      </c>
      <c r="R491" s="1" t="s">
        <v>1463</v>
      </c>
      <c r="S491" s="1">
        <v>8</v>
      </c>
      <c r="T491" s="1" t="s">
        <v>1461</v>
      </c>
      <c r="U491" s="1" t="s">
        <v>1463</v>
      </c>
      <c r="V491" s="1">
        <v>8</v>
      </c>
      <c r="W491" s="1" t="s">
        <v>93</v>
      </c>
      <c r="X491" s="1" t="s">
        <v>93</v>
      </c>
      <c r="Y491" s="1" t="s">
        <v>93</v>
      </c>
      <c r="Z491" s="1" t="s">
        <v>93</v>
      </c>
      <c r="AA491" s="1" t="s">
        <v>93</v>
      </c>
      <c r="AB491" s="1" t="s">
        <v>93</v>
      </c>
      <c r="AC491" s="1" t="s">
        <v>3787</v>
      </c>
    </row>
    <row r="492" spans="1:29" ht="25.5" x14ac:dyDescent="0.2">
      <c r="A492" s="1">
        <v>201</v>
      </c>
      <c r="B492" s="1" t="s">
        <v>3805</v>
      </c>
      <c r="C492" s="1">
        <v>263449</v>
      </c>
      <c r="D492" s="1" t="s">
        <v>463</v>
      </c>
      <c r="E492" s="1" t="s">
        <v>1440</v>
      </c>
      <c r="F492" s="1" t="s">
        <v>3787</v>
      </c>
      <c r="G492" s="1">
        <v>40</v>
      </c>
      <c r="H492" s="1" t="s">
        <v>1461</v>
      </c>
      <c r="I492" s="1" t="s">
        <v>1463</v>
      </c>
      <c r="J492" s="1">
        <v>8</v>
      </c>
      <c r="K492" s="1" t="s">
        <v>1461</v>
      </c>
      <c r="L492" s="1" t="s">
        <v>1463</v>
      </c>
      <c r="M492" s="1">
        <v>8</v>
      </c>
      <c r="N492" s="1" t="s">
        <v>1461</v>
      </c>
      <c r="O492" s="1" t="s">
        <v>1463</v>
      </c>
      <c r="P492" s="1">
        <v>8</v>
      </c>
      <c r="Q492" s="1" t="s">
        <v>1461</v>
      </c>
      <c r="R492" s="1" t="s">
        <v>1463</v>
      </c>
      <c r="S492" s="1">
        <v>8</v>
      </c>
      <c r="T492" s="1" t="s">
        <v>1461</v>
      </c>
      <c r="U492" s="1" t="s">
        <v>1463</v>
      </c>
      <c r="V492" s="1">
        <v>8</v>
      </c>
      <c r="W492" s="1" t="s">
        <v>93</v>
      </c>
      <c r="X492" s="1" t="s">
        <v>93</v>
      </c>
      <c r="Y492" s="1" t="s">
        <v>93</v>
      </c>
      <c r="Z492" s="1" t="s">
        <v>93</v>
      </c>
      <c r="AA492" s="1" t="s">
        <v>93</v>
      </c>
      <c r="AB492" s="1" t="s">
        <v>93</v>
      </c>
      <c r="AC492" s="1" t="s">
        <v>3787</v>
      </c>
    </row>
    <row r="493" spans="1:29" ht="25.5" x14ac:dyDescent="0.2">
      <c r="A493" s="1">
        <v>201</v>
      </c>
      <c r="B493" s="1" t="s">
        <v>1833</v>
      </c>
      <c r="C493" s="1">
        <v>248339</v>
      </c>
      <c r="D493" s="1" t="s">
        <v>1555</v>
      </c>
      <c r="E493" s="1" t="s">
        <v>1456</v>
      </c>
      <c r="F493" s="1" t="s">
        <v>3787</v>
      </c>
      <c r="G493" s="1">
        <v>40</v>
      </c>
      <c r="H493" s="1" t="s">
        <v>93</v>
      </c>
      <c r="I493" s="1" t="s">
        <v>93</v>
      </c>
      <c r="J493" s="1" t="s">
        <v>93</v>
      </c>
      <c r="K493" s="1" t="s">
        <v>1461</v>
      </c>
      <c r="L493" s="1" t="s">
        <v>1463</v>
      </c>
      <c r="M493" s="1">
        <v>8</v>
      </c>
      <c r="N493" s="1" t="s">
        <v>1461</v>
      </c>
      <c r="O493" s="1" t="s">
        <v>1463</v>
      </c>
      <c r="P493" s="1">
        <v>8</v>
      </c>
      <c r="Q493" s="1" t="s">
        <v>1455</v>
      </c>
      <c r="R493" s="1" t="s">
        <v>1574</v>
      </c>
      <c r="S493" s="1">
        <v>8</v>
      </c>
      <c r="T493" s="1" t="s">
        <v>1455</v>
      </c>
      <c r="U493" s="1" t="s">
        <v>1574</v>
      </c>
      <c r="V493" s="1">
        <v>8</v>
      </c>
      <c r="W493" s="1" t="s">
        <v>1480</v>
      </c>
      <c r="X493" s="1" t="s">
        <v>1479</v>
      </c>
      <c r="Y493" s="1">
        <v>8</v>
      </c>
      <c r="Z493" s="1" t="s">
        <v>93</v>
      </c>
      <c r="AA493" s="1" t="s">
        <v>93</v>
      </c>
      <c r="AB493" s="1" t="s">
        <v>93</v>
      </c>
      <c r="AC493" s="1" t="s">
        <v>3787</v>
      </c>
    </row>
    <row r="494" spans="1:29" ht="25.5" x14ac:dyDescent="0.2">
      <c r="A494" s="1">
        <v>201</v>
      </c>
      <c r="B494" s="1" t="s">
        <v>1834</v>
      </c>
      <c r="C494" s="1">
        <v>257335</v>
      </c>
      <c r="D494" s="1" t="s">
        <v>1835</v>
      </c>
      <c r="E494" s="1" t="s">
        <v>1440</v>
      </c>
      <c r="F494" s="1" t="s">
        <v>770</v>
      </c>
      <c r="G494" s="1">
        <v>40</v>
      </c>
      <c r="H494" s="1" t="s">
        <v>1461</v>
      </c>
      <c r="I494" s="1" t="s">
        <v>1463</v>
      </c>
      <c r="J494" s="1">
        <v>8</v>
      </c>
      <c r="K494" s="1" t="s">
        <v>1461</v>
      </c>
      <c r="L494" s="1" t="s">
        <v>1463</v>
      </c>
      <c r="M494" s="1">
        <v>8</v>
      </c>
      <c r="N494" s="1" t="s">
        <v>1461</v>
      </c>
      <c r="O494" s="1" t="s">
        <v>1463</v>
      </c>
      <c r="P494" s="1">
        <v>8</v>
      </c>
      <c r="Q494" s="1" t="s">
        <v>1461</v>
      </c>
      <c r="R494" s="1" t="s">
        <v>1463</v>
      </c>
      <c r="S494" s="1">
        <v>8</v>
      </c>
      <c r="T494" s="1" t="s">
        <v>1461</v>
      </c>
      <c r="U494" s="1" t="s">
        <v>1463</v>
      </c>
      <c r="V494" s="1">
        <v>8</v>
      </c>
      <c r="W494" s="1" t="s">
        <v>93</v>
      </c>
      <c r="X494" s="1" t="s">
        <v>93</v>
      </c>
      <c r="Y494" s="1" t="s">
        <v>93</v>
      </c>
      <c r="Z494" s="1" t="s">
        <v>93</v>
      </c>
      <c r="AA494" s="1" t="s">
        <v>93</v>
      </c>
      <c r="AB494" s="1" t="s">
        <v>93</v>
      </c>
      <c r="AC494" s="1" t="s">
        <v>3787</v>
      </c>
    </row>
    <row r="495" spans="1:29" ht="25.5" x14ac:dyDescent="0.2">
      <c r="A495" s="1">
        <v>201</v>
      </c>
      <c r="B495" s="1" t="s">
        <v>1836</v>
      </c>
      <c r="C495" s="1">
        <v>213338</v>
      </c>
      <c r="D495" s="1" t="s">
        <v>1032</v>
      </c>
      <c r="E495" s="1" t="s">
        <v>1440</v>
      </c>
      <c r="F495" s="1" t="s">
        <v>3094</v>
      </c>
      <c r="G495" s="1">
        <v>40</v>
      </c>
      <c r="H495" s="1" t="s">
        <v>2928</v>
      </c>
      <c r="I495" s="1" t="s">
        <v>1837</v>
      </c>
      <c r="J495" s="1">
        <v>8</v>
      </c>
      <c r="K495" s="1" t="s">
        <v>2928</v>
      </c>
      <c r="L495" s="1" t="s">
        <v>1837</v>
      </c>
      <c r="M495" s="1">
        <v>8</v>
      </c>
      <c r="N495" s="1" t="s">
        <v>2928</v>
      </c>
      <c r="O495" s="1" t="s">
        <v>1837</v>
      </c>
      <c r="P495" s="1">
        <v>8</v>
      </c>
      <c r="Q495" s="1" t="s">
        <v>2928</v>
      </c>
      <c r="R495" s="1" t="s">
        <v>1837</v>
      </c>
      <c r="S495" s="1">
        <v>8</v>
      </c>
      <c r="T495" s="1" t="s">
        <v>2928</v>
      </c>
      <c r="U495" s="1" t="s">
        <v>1837</v>
      </c>
      <c r="V495" s="1">
        <v>8</v>
      </c>
      <c r="W495" s="1" t="s">
        <v>93</v>
      </c>
      <c r="X495" s="1" t="s">
        <v>93</v>
      </c>
      <c r="Y495" s="1" t="s">
        <v>93</v>
      </c>
      <c r="Z495" s="1" t="s">
        <v>93</v>
      </c>
      <c r="AA495" s="1" t="s">
        <v>93</v>
      </c>
      <c r="AB495" s="1" t="s">
        <v>93</v>
      </c>
      <c r="AC495" s="1" t="s">
        <v>3787</v>
      </c>
    </row>
    <row r="496" spans="1:29" ht="25.5" x14ac:dyDescent="0.2">
      <c r="A496" s="1">
        <v>201</v>
      </c>
      <c r="B496" s="1" t="s">
        <v>2901</v>
      </c>
      <c r="C496" s="1">
        <v>261697</v>
      </c>
      <c r="D496" s="1" t="s">
        <v>463</v>
      </c>
      <c r="E496" s="1" t="s">
        <v>1456</v>
      </c>
      <c r="F496" s="1" t="s">
        <v>3787</v>
      </c>
      <c r="G496" s="1">
        <v>40</v>
      </c>
      <c r="H496" s="1" t="s">
        <v>93</v>
      </c>
      <c r="I496" s="1" t="s">
        <v>93</v>
      </c>
      <c r="J496" s="1" t="s">
        <v>93</v>
      </c>
      <c r="K496" s="1" t="s">
        <v>1443</v>
      </c>
      <c r="L496" s="1" t="s">
        <v>1444</v>
      </c>
      <c r="M496" s="1">
        <v>8</v>
      </c>
      <c r="N496" s="1" t="s">
        <v>1443</v>
      </c>
      <c r="O496" s="1" t="s">
        <v>1444</v>
      </c>
      <c r="P496" s="1">
        <v>8</v>
      </c>
      <c r="Q496" s="1" t="s">
        <v>1443</v>
      </c>
      <c r="R496" s="1" t="s">
        <v>1444</v>
      </c>
      <c r="S496" s="1">
        <v>8</v>
      </c>
      <c r="T496" s="1" t="s">
        <v>1443</v>
      </c>
      <c r="U496" s="1" t="s">
        <v>1444</v>
      </c>
      <c r="V496" s="1">
        <v>8</v>
      </c>
      <c r="W496" s="1" t="s">
        <v>1443</v>
      </c>
      <c r="X496" s="1" t="s">
        <v>1444</v>
      </c>
      <c r="Y496" s="1">
        <v>8</v>
      </c>
      <c r="Z496" s="1" t="s">
        <v>93</v>
      </c>
      <c r="AA496" s="1" t="s">
        <v>93</v>
      </c>
      <c r="AB496" s="1" t="s">
        <v>93</v>
      </c>
      <c r="AC496" s="1" t="s">
        <v>3787</v>
      </c>
    </row>
    <row r="497" spans="1:29" ht="25.5" x14ac:dyDescent="0.2">
      <c r="A497" s="1">
        <v>201</v>
      </c>
      <c r="B497" s="1" t="s">
        <v>1838</v>
      </c>
      <c r="C497" s="1">
        <v>261149</v>
      </c>
      <c r="D497" s="1" t="s">
        <v>1793</v>
      </c>
      <c r="E497" s="1" t="s">
        <v>1440</v>
      </c>
      <c r="F497" s="1" t="s">
        <v>1473</v>
      </c>
      <c r="G497" s="1">
        <v>40</v>
      </c>
      <c r="H497" s="1" t="s">
        <v>1455</v>
      </c>
      <c r="I497" s="1" t="s">
        <v>1574</v>
      </c>
      <c r="J497" s="1">
        <v>8</v>
      </c>
      <c r="K497" s="1" t="s">
        <v>1469</v>
      </c>
      <c r="L497" s="1" t="s">
        <v>1462</v>
      </c>
      <c r="M497" s="1">
        <v>8</v>
      </c>
      <c r="N497" s="1" t="s">
        <v>1461</v>
      </c>
      <c r="O497" s="1" t="s">
        <v>1463</v>
      </c>
      <c r="P497" s="1">
        <v>8</v>
      </c>
      <c r="Q497" s="1" t="s">
        <v>1461</v>
      </c>
      <c r="R497" s="1" t="s">
        <v>1463</v>
      </c>
      <c r="S497" s="1">
        <v>8</v>
      </c>
      <c r="T497" s="1" t="s">
        <v>1461</v>
      </c>
      <c r="U497" s="1" t="s">
        <v>1463</v>
      </c>
      <c r="V497" s="1">
        <v>8</v>
      </c>
      <c r="W497" s="1" t="s">
        <v>93</v>
      </c>
      <c r="X497" s="1" t="s">
        <v>93</v>
      </c>
      <c r="Y497" s="1" t="s">
        <v>93</v>
      </c>
      <c r="Z497" s="1" t="s">
        <v>93</v>
      </c>
      <c r="AA497" s="1" t="s">
        <v>93</v>
      </c>
      <c r="AB497" s="1" t="s">
        <v>93</v>
      </c>
      <c r="AC497" s="1" t="s">
        <v>3787</v>
      </c>
    </row>
    <row r="498" spans="1:29" ht="25.5" x14ac:dyDescent="0.2">
      <c r="A498" s="1">
        <v>201</v>
      </c>
      <c r="B498" s="1" t="s">
        <v>1839</v>
      </c>
      <c r="C498" s="1">
        <v>258208</v>
      </c>
      <c r="D498" s="1" t="s">
        <v>1779</v>
      </c>
      <c r="E498" s="1" t="s">
        <v>1440</v>
      </c>
      <c r="F498" s="1" t="s">
        <v>3787</v>
      </c>
      <c r="G498" s="1">
        <v>40</v>
      </c>
      <c r="H498" s="1" t="s">
        <v>93</v>
      </c>
      <c r="I498" s="1" t="s">
        <v>93</v>
      </c>
      <c r="J498" s="1" t="s">
        <v>93</v>
      </c>
      <c r="K498" s="1" t="s">
        <v>1454</v>
      </c>
      <c r="L498" s="1" t="s">
        <v>1474</v>
      </c>
      <c r="M498" s="1">
        <v>8</v>
      </c>
      <c r="N498" s="1" t="s">
        <v>1454</v>
      </c>
      <c r="O498" s="1" t="s">
        <v>1474</v>
      </c>
      <c r="P498" s="1">
        <v>8</v>
      </c>
      <c r="Q498" s="1" t="s">
        <v>1454</v>
      </c>
      <c r="R498" s="1" t="s">
        <v>1474</v>
      </c>
      <c r="S498" s="1">
        <v>8</v>
      </c>
      <c r="T498" s="1" t="s">
        <v>1454</v>
      </c>
      <c r="U498" s="1" t="s">
        <v>1474</v>
      </c>
      <c r="V498" s="1">
        <v>8</v>
      </c>
      <c r="W498" s="1" t="s">
        <v>1454</v>
      </c>
      <c r="X498" s="1" t="s">
        <v>1474</v>
      </c>
      <c r="Y498" s="1">
        <v>8</v>
      </c>
      <c r="Z498" s="1" t="s">
        <v>93</v>
      </c>
      <c r="AA498" s="1" t="s">
        <v>93</v>
      </c>
      <c r="AB498" s="1" t="s">
        <v>93</v>
      </c>
      <c r="AC498" s="1" t="s">
        <v>3787</v>
      </c>
    </row>
    <row r="499" spans="1:29" ht="25.5" x14ac:dyDescent="0.2">
      <c r="A499" s="1">
        <v>201</v>
      </c>
      <c r="B499" s="1" t="s">
        <v>3037</v>
      </c>
      <c r="C499" s="1">
        <v>255341</v>
      </c>
      <c r="D499" s="1" t="s">
        <v>1779</v>
      </c>
      <c r="E499" s="1" t="s">
        <v>1440</v>
      </c>
      <c r="F499" s="1" t="s">
        <v>3410</v>
      </c>
      <c r="G499" s="1">
        <v>40</v>
      </c>
      <c r="H499" s="1" t="s">
        <v>93</v>
      </c>
      <c r="I499" s="1" t="s">
        <v>93</v>
      </c>
      <c r="J499" s="1" t="s">
        <v>93</v>
      </c>
      <c r="K499" s="1" t="s">
        <v>1461</v>
      </c>
      <c r="L499" s="1" t="s">
        <v>1463</v>
      </c>
      <c r="M499" s="1">
        <v>8</v>
      </c>
      <c r="N499" s="1" t="s">
        <v>1461</v>
      </c>
      <c r="O499" s="1" t="s">
        <v>1463</v>
      </c>
      <c r="P499" s="1">
        <v>8</v>
      </c>
      <c r="Q499" s="1" t="s">
        <v>1461</v>
      </c>
      <c r="R499" s="1" t="s">
        <v>1463</v>
      </c>
      <c r="S499" s="1">
        <v>8</v>
      </c>
      <c r="T499" s="1" t="s">
        <v>1461</v>
      </c>
      <c r="U499" s="1" t="s">
        <v>1463</v>
      </c>
      <c r="V499" s="1">
        <v>8</v>
      </c>
      <c r="W499" s="1" t="s">
        <v>1461</v>
      </c>
      <c r="X499" s="1" t="s">
        <v>1463</v>
      </c>
      <c r="Y499" s="1">
        <v>8</v>
      </c>
      <c r="Z499" s="1" t="s">
        <v>93</v>
      </c>
      <c r="AA499" s="1" t="s">
        <v>93</v>
      </c>
      <c r="AB499" s="1" t="s">
        <v>93</v>
      </c>
      <c r="AC499" s="1" t="s">
        <v>3787</v>
      </c>
    </row>
    <row r="500" spans="1:29" ht="25.5" x14ac:dyDescent="0.2">
      <c r="A500" s="1">
        <v>201</v>
      </c>
      <c r="B500" s="1" t="s">
        <v>2800</v>
      </c>
      <c r="C500" s="1">
        <v>262638</v>
      </c>
      <c r="D500" s="1" t="s">
        <v>1782</v>
      </c>
      <c r="E500" s="1" t="s">
        <v>1456</v>
      </c>
      <c r="F500" s="1" t="s">
        <v>3787</v>
      </c>
      <c r="G500" s="1">
        <v>40</v>
      </c>
      <c r="H500" s="1" t="s">
        <v>93</v>
      </c>
      <c r="I500" s="1" t="s">
        <v>93</v>
      </c>
      <c r="J500" s="1" t="s">
        <v>93</v>
      </c>
      <c r="K500" s="1" t="s">
        <v>1455</v>
      </c>
      <c r="L500" s="1" t="s">
        <v>1574</v>
      </c>
      <c r="M500" s="1">
        <v>8</v>
      </c>
      <c r="N500" s="1" t="s">
        <v>1455</v>
      </c>
      <c r="O500" s="1" t="s">
        <v>1574</v>
      </c>
      <c r="P500" s="1">
        <v>8</v>
      </c>
      <c r="Q500" s="1" t="s">
        <v>1455</v>
      </c>
      <c r="R500" s="1" t="s">
        <v>1574</v>
      </c>
      <c r="S500" s="1">
        <v>8</v>
      </c>
      <c r="T500" s="1" t="s">
        <v>1455</v>
      </c>
      <c r="U500" s="1" t="s">
        <v>1574</v>
      </c>
      <c r="V500" s="1">
        <v>8</v>
      </c>
      <c r="W500" s="1" t="s">
        <v>1461</v>
      </c>
      <c r="X500" s="1" t="s">
        <v>1463</v>
      </c>
      <c r="Y500" s="1">
        <v>8</v>
      </c>
      <c r="Z500" s="1" t="s">
        <v>93</v>
      </c>
      <c r="AA500" s="1" t="s">
        <v>93</v>
      </c>
      <c r="AB500" s="1" t="s">
        <v>93</v>
      </c>
      <c r="AC500" s="1" t="s">
        <v>3787</v>
      </c>
    </row>
    <row r="501" spans="1:29" ht="25.5" x14ac:dyDescent="0.2">
      <c r="A501" s="1">
        <v>201</v>
      </c>
      <c r="B501" s="1" t="s">
        <v>1840</v>
      </c>
      <c r="C501" s="1">
        <v>129985</v>
      </c>
      <c r="D501" s="1" t="s">
        <v>1779</v>
      </c>
      <c r="E501" s="1" t="s">
        <v>1440</v>
      </c>
      <c r="F501" s="1" t="s">
        <v>3787</v>
      </c>
      <c r="G501" s="1">
        <v>40</v>
      </c>
      <c r="H501" s="1" t="s">
        <v>93</v>
      </c>
      <c r="I501" s="1" t="s">
        <v>93</v>
      </c>
      <c r="J501" s="1" t="s">
        <v>93</v>
      </c>
      <c r="K501" s="1" t="s">
        <v>1461</v>
      </c>
      <c r="L501" s="1" t="s">
        <v>1463</v>
      </c>
      <c r="M501" s="1">
        <v>8</v>
      </c>
      <c r="N501" s="1" t="s">
        <v>1461</v>
      </c>
      <c r="O501" s="1" t="s">
        <v>1463</v>
      </c>
      <c r="P501" s="1">
        <v>8</v>
      </c>
      <c r="Q501" s="1" t="s">
        <v>1461</v>
      </c>
      <c r="R501" s="1" t="s">
        <v>1463</v>
      </c>
      <c r="S501" s="1">
        <v>8</v>
      </c>
      <c r="T501" s="1" t="s">
        <v>1461</v>
      </c>
      <c r="U501" s="1" t="s">
        <v>1463</v>
      </c>
      <c r="V501" s="1">
        <v>8</v>
      </c>
      <c r="W501" s="1" t="s">
        <v>1461</v>
      </c>
      <c r="X501" s="1" t="s">
        <v>1463</v>
      </c>
      <c r="Y501" s="1">
        <v>8</v>
      </c>
      <c r="Z501" s="1" t="s">
        <v>93</v>
      </c>
      <c r="AA501" s="1" t="s">
        <v>93</v>
      </c>
      <c r="AB501" s="1" t="s">
        <v>93</v>
      </c>
      <c r="AC501" s="1" t="s">
        <v>3787</v>
      </c>
    </row>
    <row r="502" spans="1:29" ht="25.5" x14ac:dyDescent="0.2">
      <c r="A502" s="1">
        <v>201</v>
      </c>
      <c r="B502" s="1" t="s">
        <v>3038</v>
      </c>
      <c r="C502" s="1">
        <v>262995</v>
      </c>
      <c r="D502" s="1" t="s">
        <v>1522</v>
      </c>
      <c r="E502" s="1" t="s">
        <v>1456</v>
      </c>
      <c r="F502" s="1" t="s">
        <v>3787</v>
      </c>
      <c r="G502" s="1">
        <v>40</v>
      </c>
      <c r="H502" s="1" t="s">
        <v>93</v>
      </c>
      <c r="I502" s="1" t="s">
        <v>93</v>
      </c>
      <c r="J502" s="1" t="s">
        <v>93</v>
      </c>
      <c r="K502" s="1" t="s">
        <v>1455</v>
      </c>
      <c r="L502" s="1" t="s">
        <v>1574</v>
      </c>
      <c r="M502" s="1">
        <v>8</v>
      </c>
      <c r="N502" s="1" t="s">
        <v>1455</v>
      </c>
      <c r="O502" s="1" t="s">
        <v>1574</v>
      </c>
      <c r="P502" s="1">
        <v>8</v>
      </c>
      <c r="Q502" s="1" t="s">
        <v>1461</v>
      </c>
      <c r="R502" s="1" t="s">
        <v>1463</v>
      </c>
      <c r="S502" s="1">
        <v>8</v>
      </c>
      <c r="T502" s="1" t="s">
        <v>1461</v>
      </c>
      <c r="U502" s="1" t="s">
        <v>1463</v>
      </c>
      <c r="V502" s="1">
        <v>8</v>
      </c>
      <c r="W502" s="1" t="s">
        <v>1501</v>
      </c>
      <c r="X502" s="1" t="s">
        <v>1451</v>
      </c>
      <c r="Y502" s="1">
        <v>8</v>
      </c>
      <c r="Z502" s="1" t="s">
        <v>93</v>
      </c>
      <c r="AA502" s="1" t="s">
        <v>93</v>
      </c>
      <c r="AB502" s="1" t="s">
        <v>93</v>
      </c>
      <c r="AC502" s="1" t="s">
        <v>3787</v>
      </c>
    </row>
    <row r="503" spans="1:29" ht="38.25" x14ac:dyDescent="0.2">
      <c r="A503" s="1">
        <v>201</v>
      </c>
      <c r="B503" s="1" t="s">
        <v>3806</v>
      </c>
      <c r="C503" s="1">
        <v>263492</v>
      </c>
      <c r="D503" s="1" t="s">
        <v>1782</v>
      </c>
      <c r="E503" s="1" t="s">
        <v>1440</v>
      </c>
      <c r="F503" s="1" t="s">
        <v>3787</v>
      </c>
      <c r="G503" s="1">
        <v>40</v>
      </c>
      <c r="H503" s="1" t="s">
        <v>1461</v>
      </c>
      <c r="I503" s="1" t="s">
        <v>1463</v>
      </c>
      <c r="J503" s="1">
        <v>8</v>
      </c>
      <c r="K503" s="1" t="s">
        <v>1461</v>
      </c>
      <c r="L503" s="1" t="s">
        <v>1463</v>
      </c>
      <c r="M503" s="1">
        <v>8</v>
      </c>
      <c r="N503" s="1" t="s">
        <v>1461</v>
      </c>
      <c r="O503" s="1" t="s">
        <v>1463</v>
      </c>
      <c r="P503" s="1">
        <v>8</v>
      </c>
      <c r="Q503" s="1" t="s">
        <v>1461</v>
      </c>
      <c r="R503" s="1" t="s">
        <v>1463</v>
      </c>
      <c r="S503" s="1">
        <v>8</v>
      </c>
      <c r="T503" s="1" t="s">
        <v>1461</v>
      </c>
      <c r="U503" s="1" t="s">
        <v>1463</v>
      </c>
      <c r="V503" s="1">
        <v>8</v>
      </c>
      <c r="W503" s="1" t="s">
        <v>93</v>
      </c>
      <c r="X503" s="1" t="s">
        <v>93</v>
      </c>
      <c r="Y503" s="1" t="s">
        <v>93</v>
      </c>
      <c r="Z503" s="1" t="s">
        <v>93</v>
      </c>
      <c r="AA503" s="1" t="s">
        <v>93</v>
      </c>
      <c r="AB503" s="1" t="s">
        <v>93</v>
      </c>
      <c r="AC503" s="1" t="s">
        <v>3787</v>
      </c>
    </row>
    <row r="504" spans="1:29" ht="25.5" x14ac:dyDescent="0.2">
      <c r="A504" s="1">
        <v>201</v>
      </c>
      <c r="B504" s="1" t="s">
        <v>1841</v>
      </c>
      <c r="C504" s="1">
        <v>259391</v>
      </c>
      <c r="D504" s="1" t="s">
        <v>1782</v>
      </c>
      <c r="E504" s="1" t="s">
        <v>1456</v>
      </c>
      <c r="F504" s="1" t="s">
        <v>3787</v>
      </c>
      <c r="G504" s="1">
        <v>40</v>
      </c>
      <c r="H504" s="1" t="s">
        <v>93</v>
      </c>
      <c r="I504" s="1" t="s">
        <v>93</v>
      </c>
      <c r="J504" s="1" t="s">
        <v>93</v>
      </c>
      <c r="K504" s="1" t="s">
        <v>1455</v>
      </c>
      <c r="L504" s="1" t="s">
        <v>1574</v>
      </c>
      <c r="M504" s="1">
        <v>8</v>
      </c>
      <c r="N504" s="1" t="s">
        <v>1455</v>
      </c>
      <c r="O504" s="1" t="s">
        <v>1574</v>
      </c>
      <c r="P504" s="1">
        <v>8</v>
      </c>
      <c r="Q504" s="1" t="s">
        <v>1455</v>
      </c>
      <c r="R504" s="1" t="s">
        <v>1574</v>
      </c>
      <c r="S504" s="1">
        <v>8</v>
      </c>
      <c r="T504" s="1" t="s">
        <v>1455</v>
      </c>
      <c r="U504" s="1" t="s">
        <v>1574</v>
      </c>
      <c r="V504" s="1">
        <v>8</v>
      </c>
      <c r="W504" s="1" t="s">
        <v>1461</v>
      </c>
      <c r="X504" s="1" t="s">
        <v>1463</v>
      </c>
      <c r="Y504" s="1">
        <v>8</v>
      </c>
      <c r="Z504" s="1" t="s">
        <v>93</v>
      </c>
      <c r="AA504" s="1" t="s">
        <v>93</v>
      </c>
      <c r="AB504" s="1" t="s">
        <v>93</v>
      </c>
      <c r="AC504" s="1" t="s">
        <v>3787</v>
      </c>
    </row>
    <row r="505" spans="1:29" ht="38.25" x14ac:dyDescent="0.2">
      <c r="A505" s="1">
        <v>201</v>
      </c>
      <c r="B505" s="1" t="s">
        <v>1842</v>
      </c>
      <c r="C505" s="1">
        <v>166728</v>
      </c>
      <c r="D505" s="1" t="s">
        <v>1779</v>
      </c>
      <c r="E505" s="1" t="s">
        <v>1456</v>
      </c>
      <c r="F505" s="1" t="s">
        <v>3787</v>
      </c>
      <c r="G505" s="1">
        <v>40</v>
      </c>
      <c r="H505" s="1" t="s">
        <v>93</v>
      </c>
      <c r="I505" s="1" t="s">
        <v>93</v>
      </c>
      <c r="J505" s="1" t="s">
        <v>93</v>
      </c>
      <c r="K505" s="1" t="s">
        <v>1461</v>
      </c>
      <c r="L505" s="1" t="s">
        <v>1463</v>
      </c>
      <c r="M505" s="1">
        <v>8</v>
      </c>
      <c r="N505" s="1" t="s">
        <v>1461</v>
      </c>
      <c r="O505" s="1" t="s">
        <v>1463</v>
      </c>
      <c r="P505" s="1">
        <v>8</v>
      </c>
      <c r="Q505" s="1" t="s">
        <v>1461</v>
      </c>
      <c r="R505" s="1" t="s">
        <v>1463</v>
      </c>
      <c r="S505" s="1">
        <v>8</v>
      </c>
      <c r="T505" s="1" t="s">
        <v>1461</v>
      </c>
      <c r="U505" s="1" t="s">
        <v>1463</v>
      </c>
      <c r="V505" s="1">
        <v>8</v>
      </c>
      <c r="W505" s="1" t="s">
        <v>1461</v>
      </c>
      <c r="X505" s="1" t="s">
        <v>1463</v>
      </c>
      <c r="Y505" s="1">
        <v>8</v>
      </c>
      <c r="Z505" s="1" t="s">
        <v>93</v>
      </c>
      <c r="AA505" s="1" t="s">
        <v>93</v>
      </c>
      <c r="AB505" s="1" t="s">
        <v>93</v>
      </c>
      <c r="AC505" s="1" t="s">
        <v>3787</v>
      </c>
    </row>
    <row r="506" spans="1:29" ht="25.5" x14ac:dyDescent="0.2">
      <c r="A506" s="1">
        <v>201</v>
      </c>
      <c r="B506" s="1" t="s">
        <v>1843</v>
      </c>
      <c r="C506" s="1">
        <v>220617</v>
      </c>
      <c r="D506" s="1" t="s">
        <v>1032</v>
      </c>
      <c r="E506" s="1" t="s">
        <v>1440</v>
      </c>
      <c r="F506" s="1" t="s">
        <v>3787</v>
      </c>
      <c r="G506" s="1">
        <v>40</v>
      </c>
      <c r="H506" s="1" t="s">
        <v>93</v>
      </c>
      <c r="I506" s="1" t="s">
        <v>93</v>
      </c>
      <c r="J506" s="1" t="s">
        <v>93</v>
      </c>
      <c r="K506" s="1" t="s">
        <v>1461</v>
      </c>
      <c r="L506" s="1" t="s">
        <v>1463</v>
      </c>
      <c r="M506" s="1">
        <v>8</v>
      </c>
      <c r="N506" s="1" t="s">
        <v>1461</v>
      </c>
      <c r="O506" s="1" t="s">
        <v>1463</v>
      </c>
      <c r="P506" s="1">
        <v>8</v>
      </c>
      <c r="Q506" s="1" t="s">
        <v>1461</v>
      </c>
      <c r="R506" s="1" t="s">
        <v>1463</v>
      </c>
      <c r="S506" s="1">
        <v>8</v>
      </c>
      <c r="T506" s="1" t="s">
        <v>1461</v>
      </c>
      <c r="U506" s="1" t="s">
        <v>1463</v>
      </c>
      <c r="V506" s="1">
        <v>8</v>
      </c>
      <c r="W506" s="1" t="s">
        <v>1501</v>
      </c>
      <c r="X506" s="1" t="s">
        <v>1451</v>
      </c>
      <c r="Y506" s="1">
        <v>8</v>
      </c>
      <c r="Z506" s="1" t="s">
        <v>93</v>
      </c>
      <c r="AA506" s="1" t="s">
        <v>93</v>
      </c>
      <c r="AB506" s="1" t="s">
        <v>93</v>
      </c>
      <c r="AC506" s="1" t="s">
        <v>3787</v>
      </c>
    </row>
    <row r="507" spans="1:29" ht="25.5" x14ac:dyDescent="0.2">
      <c r="A507" s="1">
        <v>201</v>
      </c>
      <c r="B507" s="1" t="s">
        <v>1844</v>
      </c>
      <c r="C507" s="1">
        <v>184231</v>
      </c>
      <c r="D507" s="1" t="s">
        <v>1845</v>
      </c>
      <c r="E507" s="1" t="s">
        <v>1456</v>
      </c>
      <c r="F507" s="1" t="s">
        <v>3787</v>
      </c>
      <c r="G507" s="1">
        <v>40</v>
      </c>
      <c r="H507" s="1" t="s">
        <v>1635</v>
      </c>
      <c r="I507" s="1" t="s">
        <v>1492</v>
      </c>
      <c r="J507" s="1">
        <v>2</v>
      </c>
      <c r="K507" s="1" t="s">
        <v>1613</v>
      </c>
      <c r="L507" s="1" t="s">
        <v>1837</v>
      </c>
      <c r="M507" s="1">
        <v>9.25</v>
      </c>
      <c r="N507" s="1" t="s">
        <v>2928</v>
      </c>
      <c r="O507" s="1" t="s">
        <v>1837</v>
      </c>
      <c r="P507" s="1">
        <v>8.5</v>
      </c>
      <c r="Q507" s="1" t="s">
        <v>2928</v>
      </c>
      <c r="R507" s="1" t="s">
        <v>1837</v>
      </c>
      <c r="S507" s="1">
        <v>8.5</v>
      </c>
      <c r="T507" s="1" t="s">
        <v>93</v>
      </c>
      <c r="U507" s="1" t="s">
        <v>93</v>
      </c>
      <c r="V507" s="1" t="s">
        <v>93</v>
      </c>
      <c r="W507" s="1" t="s">
        <v>1441</v>
      </c>
      <c r="X507" s="1" t="s">
        <v>1621</v>
      </c>
      <c r="Y507" s="1">
        <v>11.75</v>
      </c>
      <c r="Z507" s="1" t="s">
        <v>93</v>
      </c>
      <c r="AA507" s="1" t="s">
        <v>93</v>
      </c>
      <c r="AB507" s="1" t="s">
        <v>93</v>
      </c>
      <c r="AC507" s="1" t="s">
        <v>3787</v>
      </c>
    </row>
    <row r="508" spans="1:29" ht="25.5" x14ac:dyDescent="0.2">
      <c r="A508" s="1">
        <v>201</v>
      </c>
      <c r="B508" s="1" t="s">
        <v>3039</v>
      </c>
      <c r="C508" s="1">
        <v>134864</v>
      </c>
      <c r="D508" s="1" t="s">
        <v>1779</v>
      </c>
      <c r="E508" s="1" t="s">
        <v>1456</v>
      </c>
      <c r="F508" s="1" t="s">
        <v>3787</v>
      </c>
      <c r="G508" s="1">
        <v>40</v>
      </c>
      <c r="H508" s="1" t="s">
        <v>93</v>
      </c>
      <c r="I508" s="1" t="s">
        <v>93</v>
      </c>
      <c r="J508" s="1" t="s">
        <v>93</v>
      </c>
      <c r="K508" s="1" t="s">
        <v>1461</v>
      </c>
      <c r="L508" s="1" t="s">
        <v>1463</v>
      </c>
      <c r="M508" s="1">
        <v>8</v>
      </c>
      <c r="N508" s="1" t="s">
        <v>1461</v>
      </c>
      <c r="O508" s="1" t="s">
        <v>1463</v>
      </c>
      <c r="P508" s="1">
        <v>8</v>
      </c>
      <c r="Q508" s="1" t="s">
        <v>1461</v>
      </c>
      <c r="R508" s="1" t="s">
        <v>1463</v>
      </c>
      <c r="S508" s="1">
        <v>8</v>
      </c>
      <c r="T508" s="1" t="s">
        <v>1461</v>
      </c>
      <c r="U508" s="1" t="s">
        <v>1463</v>
      </c>
      <c r="V508" s="1">
        <v>8</v>
      </c>
      <c r="W508" s="1" t="s">
        <v>1461</v>
      </c>
      <c r="X508" s="1" t="s">
        <v>1463</v>
      </c>
      <c r="Y508" s="1">
        <v>8</v>
      </c>
      <c r="Z508" s="1" t="s">
        <v>93</v>
      </c>
      <c r="AA508" s="1" t="s">
        <v>93</v>
      </c>
      <c r="AB508" s="1" t="s">
        <v>93</v>
      </c>
      <c r="AC508" s="1" t="s">
        <v>3787</v>
      </c>
    </row>
    <row r="509" spans="1:29" ht="25.5" x14ac:dyDescent="0.2">
      <c r="A509" s="1">
        <v>201</v>
      </c>
      <c r="B509" s="1" t="s">
        <v>2801</v>
      </c>
      <c r="C509" s="1">
        <v>262660</v>
      </c>
      <c r="D509" s="1" t="s">
        <v>463</v>
      </c>
      <c r="E509" s="1" t="s">
        <v>1456</v>
      </c>
      <c r="F509" s="1" t="s">
        <v>3787</v>
      </c>
      <c r="G509" s="1">
        <v>40</v>
      </c>
      <c r="H509" s="1" t="s">
        <v>93</v>
      </c>
      <c r="I509" s="1" t="s">
        <v>93</v>
      </c>
      <c r="J509" s="1" t="s">
        <v>93</v>
      </c>
      <c r="K509" s="1" t="s">
        <v>1461</v>
      </c>
      <c r="L509" s="1" t="s">
        <v>1463</v>
      </c>
      <c r="M509" s="1">
        <v>8</v>
      </c>
      <c r="N509" s="1" t="s">
        <v>1461</v>
      </c>
      <c r="O509" s="1" t="s">
        <v>1463</v>
      </c>
      <c r="P509" s="1">
        <v>8</v>
      </c>
      <c r="Q509" s="1" t="s">
        <v>1461</v>
      </c>
      <c r="R509" s="1" t="s">
        <v>1463</v>
      </c>
      <c r="S509" s="1">
        <v>8</v>
      </c>
      <c r="T509" s="1" t="s">
        <v>1461</v>
      </c>
      <c r="U509" s="1" t="s">
        <v>1463</v>
      </c>
      <c r="V509" s="1">
        <v>8</v>
      </c>
      <c r="W509" s="1" t="s">
        <v>1461</v>
      </c>
      <c r="X509" s="1" t="s">
        <v>1463</v>
      </c>
      <c r="Y509" s="1">
        <v>8</v>
      </c>
      <c r="Z509" s="1" t="s">
        <v>93</v>
      </c>
      <c r="AA509" s="1" t="s">
        <v>93</v>
      </c>
      <c r="AB509" s="1" t="s">
        <v>93</v>
      </c>
      <c r="AC509" s="1" t="s">
        <v>3787</v>
      </c>
    </row>
    <row r="510" spans="1:29" ht="38.25" x14ac:dyDescent="0.2">
      <c r="A510" s="1">
        <v>201</v>
      </c>
      <c r="B510" s="1" t="s">
        <v>3040</v>
      </c>
      <c r="C510" s="1">
        <v>263002</v>
      </c>
      <c r="D510" s="1" t="s">
        <v>1555</v>
      </c>
      <c r="E510" s="1" t="s">
        <v>1456</v>
      </c>
      <c r="F510" s="1" t="s">
        <v>3787</v>
      </c>
      <c r="G510" s="1">
        <v>40</v>
      </c>
      <c r="H510" s="1" t="s">
        <v>93</v>
      </c>
      <c r="I510" s="1" t="s">
        <v>93</v>
      </c>
      <c r="J510" s="1" t="s">
        <v>93</v>
      </c>
      <c r="K510" s="1" t="s">
        <v>1454</v>
      </c>
      <c r="L510" s="1" t="s">
        <v>1474</v>
      </c>
      <c r="M510" s="1">
        <v>8</v>
      </c>
      <c r="N510" s="1" t="s">
        <v>1454</v>
      </c>
      <c r="O510" s="1" t="s">
        <v>1474</v>
      </c>
      <c r="P510" s="1">
        <v>8</v>
      </c>
      <c r="Q510" s="1" t="s">
        <v>1469</v>
      </c>
      <c r="R510" s="1" t="s">
        <v>1462</v>
      </c>
      <c r="S510" s="1">
        <v>8</v>
      </c>
      <c r="T510" s="1" t="s">
        <v>1469</v>
      </c>
      <c r="U510" s="1" t="s">
        <v>1462</v>
      </c>
      <c r="V510" s="1">
        <v>8</v>
      </c>
      <c r="W510" s="1" t="s">
        <v>1480</v>
      </c>
      <c r="X510" s="1" t="s">
        <v>1479</v>
      </c>
      <c r="Y510" s="1">
        <v>8</v>
      </c>
      <c r="Z510" s="1" t="s">
        <v>93</v>
      </c>
      <c r="AA510" s="1" t="s">
        <v>93</v>
      </c>
      <c r="AB510" s="1" t="s">
        <v>93</v>
      </c>
      <c r="AC510" s="1" t="s">
        <v>3787</v>
      </c>
    </row>
    <row r="511" spans="1:29" ht="25.5" x14ac:dyDescent="0.2">
      <c r="A511" s="1">
        <v>201</v>
      </c>
      <c r="B511" s="1" t="s">
        <v>1846</v>
      </c>
      <c r="C511" s="1">
        <v>166732</v>
      </c>
      <c r="D511" s="1" t="s">
        <v>1522</v>
      </c>
      <c r="E511" s="1" t="s">
        <v>1456</v>
      </c>
      <c r="F511" s="1" t="s">
        <v>3787</v>
      </c>
      <c r="G511" s="1">
        <v>20</v>
      </c>
      <c r="H511" s="1" t="s">
        <v>93</v>
      </c>
      <c r="I511" s="1" t="s">
        <v>93</v>
      </c>
      <c r="J511" s="1" t="s">
        <v>93</v>
      </c>
      <c r="K511" s="1" t="s">
        <v>1461</v>
      </c>
      <c r="L511" s="1" t="s">
        <v>1469</v>
      </c>
      <c r="M511" s="1">
        <v>4</v>
      </c>
      <c r="N511" s="1" t="s">
        <v>1461</v>
      </c>
      <c r="O511" s="1" t="s">
        <v>1469</v>
      </c>
      <c r="P511" s="1">
        <v>4</v>
      </c>
      <c r="Q511" s="1" t="s">
        <v>1461</v>
      </c>
      <c r="R511" s="1" t="s">
        <v>1469</v>
      </c>
      <c r="S511" s="1">
        <v>4</v>
      </c>
      <c r="T511" s="1" t="s">
        <v>1461</v>
      </c>
      <c r="U511" s="1" t="s">
        <v>1469</v>
      </c>
      <c r="V511" s="1">
        <v>4</v>
      </c>
      <c r="W511" s="1" t="s">
        <v>1461</v>
      </c>
      <c r="X511" s="1" t="s">
        <v>1469</v>
      </c>
      <c r="Y511" s="1">
        <v>4</v>
      </c>
      <c r="Z511" s="1" t="s">
        <v>93</v>
      </c>
      <c r="AA511" s="1" t="s">
        <v>93</v>
      </c>
      <c r="AB511" s="1" t="s">
        <v>93</v>
      </c>
      <c r="AC511" s="1" t="s">
        <v>3787</v>
      </c>
    </row>
    <row r="512" spans="1:29" ht="25.5" x14ac:dyDescent="0.2">
      <c r="A512" s="1">
        <v>201</v>
      </c>
      <c r="B512" s="1" t="s">
        <v>1847</v>
      </c>
      <c r="C512" s="1">
        <v>259832</v>
      </c>
      <c r="D512" s="1" t="s">
        <v>1555</v>
      </c>
      <c r="E512" s="1" t="s">
        <v>1456</v>
      </c>
      <c r="F512" s="1" t="s">
        <v>3787</v>
      </c>
      <c r="G512" s="1">
        <v>40</v>
      </c>
      <c r="H512" s="1" t="s">
        <v>93</v>
      </c>
      <c r="I512" s="1" t="s">
        <v>93</v>
      </c>
      <c r="J512" s="1" t="s">
        <v>93</v>
      </c>
      <c r="K512" s="1" t="s">
        <v>1480</v>
      </c>
      <c r="L512" s="1" t="s">
        <v>1479</v>
      </c>
      <c r="M512" s="1">
        <v>8</v>
      </c>
      <c r="N512" s="1" t="s">
        <v>1480</v>
      </c>
      <c r="O512" s="1" t="s">
        <v>1479</v>
      </c>
      <c r="P512" s="1">
        <v>8</v>
      </c>
      <c r="Q512" s="1" t="s">
        <v>1480</v>
      </c>
      <c r="R512" s="1" t="s">
        <v>1479</v>
      </c>
      <c r="S512" s="1">
        <v>8</v>
      </c>
      <c r="T512" s="1" t="s">
        <v>1480</v>
      </c>
      <c r="U512" s="1" t="s">
        <v>1479</v>
      </c>
      <c r="V512" s="1">
        <v>8</v>
      </c>
      <c r="W512" s="1" t="s">
        <v>1480</v>
      </c>
      <c r="X512" s="1" t="s">
        <v>1479</v>
      </c>
      <c r="Y512" s="1">
        <v>8</v>
      </c>
      <c r="Z512" s="1" t="s">
        <v>93</v>
      </c>
      <c r="AA512" s="1" t="s">
        <v>93</v>
      </c>
      <c r="AB512" s="1" t="s">
        <v>93</v>
      </c>
      <c r="AC512" s="1" t="s">
        <v>3787</v>
      </c>
    </row>
    <row r="513" spans="1:29" ht="25.5" x14ac:dyDescent="0.2">
      <c r="A513" s="1">
        <v>201</v>
      </c>
      <c r="B513" s="1" t="s">
        <v>1848</v>
      </c>
      <c r="C513" s="1">
        <v>257598</v>
      </c>
      <c r="D513" s="1" t="s">
        <v>463</v>
      </c>
      <c r="E513" s="1" t="s">
        <v>1456</v>
      </c>
      <c r="F513" s="1" t="s">
        <v>3787</v>
      </c>
      <c r="G513" s="1">
        <v>40</v>
      </c>
      <c r="H513" s="1" t="s">
        <v>93</v>
      </c>
      <c r="I513" s="1" t="s">
        <v>93</v>
      </c>
      <c r="J513" s="1" t="s">
        <v>93</v>
      </c>
      <c r="K513" s="1" t="s">
        <v>1443</v>
      </c>
      <c r="L513" s="1" t="s">
        <v>1444</v>
      </c>
      <c r="M513" s="1">
        <v>8</v>
      </c>
      <c r="N513" s="1" t="s">
        <v>1443</v>
      </c>
      <c r="O513" s="1" t="s">
        <v>1444</v>
      </c>
      <c r="P513" s="1">
        <v>8</v>
      </c>
      <c r="Q513" s="1" t="s">
        <v>1443</v>
      </c>
      <c r="R513" s="1" t="s">
        <v>1444</v>
      </c>
      <c r="S513" s="1">
        <v>8</v>
      </c>
      <c r="T513" s="1" t="s">
        <v>1443</v>
      </c>
      <c r="U513" s="1" t="s">
        <v>1444</v>
      </c>
      <c r="V513" s="1">
        <v>8</v>
      </c>
      <c r="W513" s="1" t="s">
        <v>1443</v>
      </c>
      <c r="X513" s="1" t="s">
        <v>1444</v>
      </c>
      <c r="Y513" s="1">
        <v>8</v>
      </c>
      <c r="Z513" s="1" t="s">
        <v>93</v>
      </c>
      <c r="AA513" s="1" t="s">
        <v>93</v>
      </c>
      <c r="AB513" s="1" t="s">
        <v>93</v>
      </c>
      <c r="AC513" s="1" t="s">
        <v>3787</v>
      </c>
    </row>
    <row r="514" spans="1:29" ht="25.5" x14ac:dyDescent="0.2">
      <c r="A514" s="1">
        <v>201</v>
      </c>
      <c r="B514" s="1" t="s">
        <v>1850</v>
      </c>
      <c r="C514" s="1">
        <v>258209</v>
      </c>
      <c r="D514" s="1" t="s">
        <v>1522</v>
      </c>
      <c r="E514" s="1" t="s">
        <v>1456</v>
      </c>
      <c r="F514" s="1" t="s">
        <v>3787</v>
      </c>
      <c r="G514" s="1">
        <v>40</v>
      </c>
      <c r="H514" s="1" t="s">
        <v>1454</v>
      </c>
      <c r="I514" s="1" t="s">
        <v>1474</v>
      </c>
      <c r="J514" s="1">
        <v>8</v>
      </c>
      <c r="K514" s="1" t="s">
        <v>1454</v>
      </c>
      <c r="L514" s="1" t="s">
        <v>1474</v>
      </c>
      <c r="M514" s="1">
        <v>8</v>
      </c>
      <c r="N514" s="1" t="s">
        <v>2157</v>
      </c>
      <c r="O514" s="1" t="s">
        <v>2457</v>
      </c>
      <c r="P514" s="1">
        <v>8.5</v>
      </c>
      <c r="Q514" s="1" t="s">
        <v>1454</v>
      </c>
      <c r="R514" s="1" t="s">
        <v>1474</v>
      </c>
      <c r="S514" s="1">
        <v>8</v>
      </c>
      <c r="T514" s="1" t="s">
        <v>1491</v>
      </c>
      <c r="U514" s="1" t="s">
        <v>4030</v>
      </c>
      <c r="V514" s="1">
        <v>7.5</v>
      </c>
      <c r="W514" s="1" t="s">
        <v>93</v>
      </c>
      <c r="X514" s="1" t="s">
        <v>93</v>
      </c>
      <c r="Y514" s="1" t="s">
        <v>93</v>
      </c>
      <c r="Z514" s="1" t="s">
        <v>93</v>
      </c>
      <c r="AA514" s="1" t="s">
        <v>93</v>
      </c>
      <c r="AB514" s="1" t="s">
        <v>93</v>
      </c>
      <c r="AC514" s="1" t="s">
        <v>3787</v>
      </c>
    </row>
    <row r="515" spans="1:29" ht="25.5" x14ac:dyDescent="0.2">
      <c r="A515" s="1">
        <v>201</v>
      </c>
      <c r="B515" s="1" t="s">
        <v>1849</v>
      </c>
      <c r="C515" s="1">
        <v>261878</v>
      </c>
      <c r="D515" s="1" t="s">
        <v>463</v>
      </c>
      <c r="E515" s="1" t="s">
        <v>1456</v>
      </c>
      <c r="F515" s="1" t="s">
        <v>3787</v>
      </c>
      <c r="G515" s="1">
        <v>40</v>
      </c>
      <c r="H515" s="1" t="s">
        <v>93</v>
      </c>
      <c r="I515" s="1" t="s">
        <v>93</v>
      </c>
      <c r="J515" s="1" t="s">
        <v>93</v>
      </c>
      <c r="K515" s="1" t="s">
        <v>1443</v>
      </c>
      <c r="L515" s="1" t="s">
        <v>1444</v>
      </c>
      <c r="M515" s="1">
        <v>8</v>
      </c>
      <c r="N515" s="1" t="s">
        <v>1443</v>
      </c>
      <c r="O515" s="1" t="s">
        <v>1444</v>
      </c>
      <c r="P515" s="1">
        <v>8</v>
      </c>
      <c r="Q515" s="1" t="s">
        <v>1443</v>
      </c>
      <c r="R515" s="1" t="s">
        <v>1444</v>
      </c>
      <c r="S515" s="1">
        <v>8</v>
      </c>
      <c r="T515" s="1" t="s">
        <v>1443</v>
      </c>
      <c r="U515" s="1" t="s">
        <v>1444</v>
      </c>
      <c r="V515" s="1">
        <v>8</v>
      </c>
      <c r="W515" s="1" t="s">
        <v>1443</v>
      </c>
      <c r="X515" s="1" t="s">
        <v>1444</v>
      </c>
      <c r="Y515" s="1">
        <v>8</v>
      </c>
      <c r="Z515" s="1" t="s">
        <v>93</v>
      </c>
      <c r="AA515" s="1" t="s">
        <v>93</v>
      </c>
      <c r="AB515" s="1" t="s">
        <v>93</v>
      </c>
      <c r="AC515" s="1" t="s">
        <v>3787</v>
      </c>
    </row>
    <row r="516" spans="1:29" ht="25.5" x14ac:dyDescent="0.2">
      <c r="A516" s="1">
        <v>201</v>
      </c>
      <c r="B516" s="1" t="s">
        <v>1851</v>
      </c>
      <c r="C516" s="1">
        <v>239891</v>
      </c>
      <c r="D516" s="1" t="s">
        <v>1522</v>
      </c>
      <c r="E516" s="1" t="s">
        <v>1456</v>
      </c>
      <c r="F516" s="1" t="s">
        <v>3787</v>
      </c>
      <c r="G516" s="1">
        <v>40</v>
      </c>
      <c r="H516" s="1" t="s">
        <v>93</v>
      </c>
      <c r="I516" s="1" t="s">
        <v>93</v>
      </c>
      <c r="J516" s="1" t="s">
        <v>93</v>
      </c>
      <c r="K516" s="1" t="s">
        <v>1461</v>
      </c>
      <c r="L516" s="1" t="s">
        <v>1463</v>
      </c>
      <c r="M516" s="1">
        <v>8</v>
      </c>
      <c r="N516" s="1" t="s">
        <v>1461</v>
      </c>
      <c r="O516" s="1" t="s">
        <v>1463</v>
      </c>
      <c r="P516" s="1">
        <v>8</v>
      </c>
      <c r="Q516" s="1" t="s">
        <v>1461</v>
      </c>
      <c r="R516" s="1" t="s">
        <v>1463</v>
      </c>
      <c r="S516" s="1">
        <v>8</v>
      </c>
      <c r="T516" s="1" t="s">
        <v>1461</v>
      </c>
      <c r="U516" s="1" t="s">
        <v>1463</v>
      </c>
      <c r="V516" s="1">
        <v>8</v>
      </c>
      <c r="W516" s="1" t="s">
        <v>1461</v>
      </c>
      <c r="X516" s="1" t="s">
        <v>1463</v>
      </c>
      <c r="Y516" s="1">
        <v>8</v>
      </c>
      <c r="Z516" s="1" t="s">
        <v>93</v>
      </c>
      <c r="AA516" s="1" t="s">
        <v>93</v>
      </c>
      <c r="AB516" s="1" t="s">
        <v>93</v>
      </c>
      <c r="AC516" s="1" t="s">
        <v>3787</v>
      </c>
    </row>
    <row r="517" spans="1:29" ht="25.5" x14ac:dyDescent="0.2">
      <c r="A517" s="1">
        <v>201</v>
      </c>
      <c r="B517" s="1" t="s">
        <v>1852</v>
      </c>
      <c r="C517" s="1">
        <v>259265</v>
      </c>
      <c r="D517" s="1" t="s">
        <v>1793</v>
      </c>
      <c r="E517" s="1" t="s">
        <v>1456</v>
      </c>
      <c r="F517" s="1" t="s">
        <v>3787</v>
      </c>
      <c r="G517" s="1">
        <v>40</v>
      </c>
      <c r="H517" s="1" t="s">
        <v>93</v>
      </c>
      <c r="I517" s="1" t="s">
        <v>93</v>
      </c>
      <c r="J517" s="1" t="s">
        <v>93</v>
      </c>
      <c r="K517" s="1" t="s">
        <v>1469</v>
      </c>
      <c r="L517" s="1" t="s">
        <v>1462</v>
      </c>
      <c r="M517" s="1">
        <v>8</v>
      </c>
      <c r="N517" s="1" t="s">
        <v>1469</v>
      </c>
      <c r="O517" s="1" t="s">
        <v>1462</v>
      </c>
      <c r="P517" s="1">
        <v>8</v>
      </c>
      <c r="Q517" s="1" t="s">
        <v>1469</v>
      </c>
      <c r="R517" s="1" t="s">
        <v>1462</v>
      </c>
      <c r="S517" s="1">
        <v>8</v>
      </c>
      <c r="T517" s="1" t="s">
        <v>1469</v>
      </c>
      <c r="U517" s="1" t="s">
        <v>1462</v>
      </c>
      <c r="V517" s="1">
        <v>8</v>
      </c>
      <c r="W517" s="1" t="s">
        <v>1507</v>
      </c>
      <c r="X517" s="1" t="s">
        <v>1509</v>
      </c>
      <c r="Y517" s="1">
        <v>8</v>
      </c>
      <c r="Z517" s="1" t="s">
        <v>93</v>
      </c>
      <c r="AA517" s="1" t="s">
        <v>93</v>
      </c>
      <c r="AB517" s="1" t="s">
        <v>93</v>
      </c>
      <c r="AC517" s="1" t="s">
        <v>3787</v>
      </c>
    </row>
    <row r="518" spans="1:29" ht="25.5" x14ac:dyDescent="0.2">
      <c r="A518" s="1">
        <v>201</v>
      </c>
      <c r="B518" s="1" t="s">
        <v>3807</v>
      </c>
      <c r="C518" s="1">
        <v>263409</v>
      </c>
      <c r="D518" s="1" t="s">
        <v>1793</v>
      </c>
      <c r="E518" s="1" t="s">
        <v>1440</v>
      </c>
      <c r="F518" s="1" t="s">
        <v>3787</v>
      </c>
      <c r="G518" s="1">
        <v>40</v>
      </c>
      <c r="H518" s="1" t="s">
        <v>1454</v>
      </c>
      <c r="I518" s="1" t="s">
        <v>1474</v>
      </c>
      <c r="J518" s="1">
        <v>8</v>
      </c>
      <c r="K518" s="1" t="s">
        <v>1454</v>
      </c>
      <c r="L518" s="1" t="s">
        <v>1474</v>
      </c>
      <c r="M518" s="1">
        <v>8</v>
      </c>
      <c r="N518" s="1" t="s">
        <v>1454</v>
      </c>
      <c r="O518" s="1" t="s">
        <v>1474</v>
      </c>
      <c r="P518" s="1">
        <v>8</v>
      </c>
      <c r="Q518" s="1" t="s">
        <v>1454</v>
      </c>
      <c r="R518" s="1" t="s">
        <v>1474</v>
      </c>
      <c r="S518" s="1">
        <v>8</v>
      </c>
      <c r="T518" s="1" t="s">
        <v>1454</v>
      </c>
      <c r="U518" s="1" t="s">
        <v>1474</v>
      </c>
      <c r="V518" s="1">
        <v>8</v>
      </c>
      <c r="W518" s="1" t="s">
        <v>93</v>
      </c>
      <c r="X518" s="1" t="s">
        <v>93</v>
      </c>
      <c r="Y518" s="1" t="s">
        <v>93</v>
      </c>
      <c r="Z518" s="1" t="s">
        <v>93</v>
      </c>
      <c r="AA518" s="1" t="s">
        <v>93</v>
      </c>
      <c r="AB518" s="1" t="s">
        <v>93</v>
      </c>
      <c r="AC518" s="1" t="s">
        <v>3787</v>
      </c>
    </row>
    <row r="519" spans="1:29" ht="25.5" x14ac:dyDescent="0.2">
      <c r="A519" s="1">
        <v>201</v>
      </c>
      <c r="B519" s="1" t="s">
        <v>3808</v>
      </c>
      <c r="C519" s="1">
        <v>263387</v>
      </c>
      <c r="D519" s="1" t="s">
        <v>463</v>
      </c>
      <c r="E519" s="1" t="s">
        <v>1440</v>
      </c>
      <c r="F519" s="1" t="s">
        <v>3787</v>
      </c>
      <c r="G519" s="1">
        <v>40</v>
      </c>
      <c r="H519" s="1" t="s">
        <v>1461</v>
      </c>
      <c r="I519" s="1" t="s">
        <v>1463</v>
      </c>
      <c r="J519" s="1">
        <v>8</v>
      </c>
      <c r="K519" s="1" t="s">
        <v>1461</v>
      </c>
      <c r="L519" s="1" t="s">
        <v>1463</v>
      </c>
      <c r="M519" s="1">
        <v>8</v>
      </c>
      <c r="N519" s="1" t="s">
        <v>1461</v>
      </c>
      <c r="O519" s="1" t="s">
        <v>1463</v>
      </c>
      <c r="P519" s="1">
        <v>8</v>
      </c>
      <c r="Q519" s="1" t="s">
        <v>1461</v>
      </c>
      <c r="R519" s="1" t="s">
        <v>1463</v>
      </c>
      <c r="S519" s="1">
        <v>8</v>
      </c>
      <c r="T519" s="1" t="s">
        <v>1461</v>
      </c>
      <c r="U519" s="1" t="s">
        <v>1463</v>
      </c>
      <c r="V519" s="1">
        <v>8</v>
      </c>
      <c r="W519" s="1" t="s">
        <v>93</v>
      </c>
      <c r="X519" s="1" t="s">
        <v>93</v>
      </c>
      <c r="Y519" s="1" t="s">
        <v>93</v>
      </c>
      <c r="Z519" s="1" t="s">
        <v>93</v>
      </c>
      <c r="AA519" s="1" t="s">
        <v>93</v>
      </c>
      <c r="AB519" s="1" t="s">
        <v>93</v>
      </c>
      <c r="AC519" s="1" t="s">
        <v>3787</v>
      </c>
    </row>
    <row r="520" spans="1:29" ht="25.5" x14ac:dyDescent="0.2">
      <c r="A520" s="1">
        <v>201</v>
      </c>
      <c r="B520" s="1" t="s">
        <v>1853</v>
      </c>
      <c r="C520" s="1">
        <v>261889</v>
      </c>
      <c r="D520" s="1" t="s">
        <v>1555</v>
      </c>
      <c r="E520" s="1" t="s">
        <v>1456</v>
      </c>
      <c r="F520" s="1" t="s">
        <v>3787</v>
      </c>
      <c r="G520" s="1">
        <v>40</v>
      </c>
      <c r="H520" s="1" t="s">
        <v>93</v>
      </c>
      <c r="I520" s="1" t="s">
        <v>93</v>
      </c>
      <c r="J520" s="1" t="s">
        <v>93</v>
      </c>
      <c r="K520" s="1" t="s">
        <v>1480</v>
      </c>
      <c r="L520" s="1" t="s">
        <v>1479</v>
      </c>
      <c r="M520" s="1">
        <v>8</v>
      </c>
      <c r="N520" s="1" t="s">
        <v>1480</v>
      </c>
      <c r="O520" s="1" t="s">
        <v>1479</v>
      </c>
      <c r="P520" s="1">
        <v>8</v>
      </c>
      <c r="Q520" s="1" t="s">
        <v>1480</v>
      </c>
      <c r="R520" s="1" t="s">
        <v>1479</v>
      </c>
      <c r="S520" s="1">
        <v>8</v>
      </c>
      <c r="T520" s="1" t="s">
        <v>1480</v>
      </c>
      <c r="U520" s="1" t="s">
        <v>1479</v>
      </c>
      <c r="V520" s="1">
        <v>8</v>
      </c>
      <c r="W520" s="1" t="s">
        <v>1480</v>
      </c>
      <c r="X520" s="1" t="s">
        <v>1479</v>
      </c>
      <c r="Y520" s="1">
        <v>8</v>
      </c>
      <c r="Z520" s="1" t="s">
        <v>93</v>
      </c>
      <c r="AA520" s="1" t="s">
        <v>93</v>
      </c>
      <c r="AB520" s="1" t="s">
        <v>93</v>
      </c>
      <c r="AC520" s="1" t="s">
        <v>3787</v>
      </c>
    </row>
    <row r="521" spans="1:29" ht="25.5" x14ac:dyDescent="0.2">
      <c r="A521" s="1">
        <v>201</v>
      </c>
      <c r="B521" s="1" t="s">
        <v>2802</v>
      </c>
      <c r="C521" s="1">
        <v>141561</v>
      </c>
      <c r="D521" s="1" t="s">
        <v>1555</v>
      </c>
      <c r="E521" s="1" t="s">
        <v>1456</v>
      </c>
      <c r="F521" s="1" t="s">
        <v>3787</v>
      </c>
      <c r="G521" s="1">
        <v>40</v>
      </c>
      <c r="H521" s="1" t="s">
        <v>93</v>
      </c>
      <c r="I521" s="1" t="s">
        <v>93</v>
      </c>
      <c r="J521" s="1" t="s">
        <v>93</v>
      </c>
      <c r="K521" s="1" t="s">
        <v>1480</v>
      </c>
      <c r="L521" s="1" t="s">
        <v>1479</v>
      </c>
      <c r="M521" s="1">
        <v>8</v>
      </c>
      <c r="N521" s="1" t="s">
        <v>1480</v>
      </c>
      <c r="O521" s="1" t="s">
        <v>1479</v>
      </c>
      <c r="P521" s="1">
        <v>8</v>
      </c>
      <c r="Q521" s="1" t="s">
        <v>1480</v>
      </c>
      <c r="R521" s="1" t="s">
        <v>1479</v>
      </c>
      <c r="S521" s="1">
        <v>8</v>
      </c>
      <c r="T521" s="1" t="s">
        <v>1480</v>
      </c>
      <c r="U521" s="1" t="s">
        <v>1479</v>
      </c>
      <c r="V521" s="1">
        <v>8</v>
      </c>
      <c r="W521" s="1" t="s">
        <v>1480</v>
      </c>
      <c r="X521" s="1" t="s">
        <v>1479</v>
      </c>
      <c r="Y521" s="1">
        <v>8</v>
      </c>
      <c r="Z521" s="1" t="s">
        <v>93</v>
      </c>
      <c r="AA521" s="1" t="s">
        <v>93</v>
      </c>
      <c r="AB521" s="1" t="s">
        <v>93</v>
      </c>
      <c r="AC521" s="1" t="s">
        <v>3787</v>
      </c>
    </row>
    <row r="522" spans="1:29" ht="25.5" x14ac:dyDescent="0.2">
      <c r="A522" s="1">
        <v>201</v>
      </c>
      <c r="B522" s="1" t="s">
        <v>1855</v>
      </c>
      <c r="C522" s="1">
        <v>240560</v>
      </c>
      <c r="D522" s="1" t="s">
        <v>1791</v>
      </c>
      <c r="E522" s="1" t="s">
        <v>1456</v>
      </c>
      <c r="F522" s="1" t="s">
        <v>3787</v>
      </c>
      <c r="G522" s="1">
        <v>40</v>
      </c>
      <c r="H522" s="1" t="s">
        <v>93</v>
      </c>
      <c r="I522" s="1" t="s">
        <v>93</v>
      </c>
      <c r="J522" s="1" t="s">
        <v>93</v>
      </c>
      <c r="K522" s="1" t="s">
        <v>1501</v>
      </c>
      <c r="L522" s="1" t="s">
        <v>1451</v>
      </c>
      <c r="M522" s="1">
        <v>8</v>
      </c>
      <c r="N522" s="1" t="s">
        <v>1501</v>
      </c>
      <c r="O522" s="1" t="s">
        <v>1451</v>
      </c>
      <c r="P522" s="1">
        <v>8</v>
      </c>
      <c r="Q522" s="1" t="s">
        <v>1501</v>
      </c>
      <c r="R522" s="1" t="s">
        <v>1451</v>
      </c>
      <c r="S522" s="1">
        <v>8</v>
      </c>
      <c r="T522" s="1" t="s">
        <v>1501</v>
      </c>
      <c r="U522" s="1" t="s">
        <v>1451</v>
      </c>
      <c r="V522" s="1">
        <v>8</v>
      </c>
      <c r="W522" s="1" t="s">
        <v>1501</v>
      </c>
      <c r="X522" s="1" t="s">
        <v>1451</v>
      </c>
      <c r="Y522" s="1">
        <v>8</v>
      </c>
      <c r="Z522" s="1" t="s">
        <v>93</v>
      </c>
      <c r="AA522" s="1" t="s">
        <v>93</v>
      </c>
      <c r="AB522" s="1" t="s">
        <v>93</v>
      </c>
      <c r="AC522" s="1" t="s">
        <v>3787</v>
      </c>
    </row>
    <row r="523" spans="1:29" ht="25.5" x14ac:dyDescent="0.2">
      <c r="A523" s="1">
        <v>201</v>
      </c>
      <c r="B523" s="1" t="s">
        <v>1854</v>
      </c>
      <c r="C523" s="1">
        <v>261663</v>
      </c>
      <c r="D523" s="1" t="s">
        <v>1782</v>
      </c>
      <c r="E523" s="1" t="s">
        <v>1440</v>
      </c>
      <c r="F523" s="1" t="s">
        <v>3787</v>
      </c>
      <c r="G523" s="1">
        <v>40</v>
      </c>
      <c r="H523" s="1" t="s">
        <v>1455</v>
      </c>
      <c r="I523" s="1" t="s">
        <v>1574</v>
      </c>
      <c r="J523" s="1">
        <v>8</v>
      </c>
      <c r="K523" s="1" t="s">
        <v>1455</v>
      </c>
      <c r="L523" s="1" t="s">
        <v>1574</v>
      </c>
      <c r="M523" s="1">
        <v>8</v>
      </c>
      <c r="N523" s="1" t="s">
        <v>1455</v>
      </c>
      <c r="O523" s="1" t="s">
        <v>1574</v>
      </c>
      <c r="P523" s="1">
        <v>8</v>
      </c>
      <c r="Q523" s="1" t="s">
        <v>1455</v>
      </c>
      <c r="R523" s="1" t="s">
        <v>1574</v>
      </c>
      <c r="S523" s="1">
        <v>8</v>
      </c>
      <c r="T523" s="1" t="s">
        <v>1455</v>
      </c>
      <c r="U523" s="1" t="s">
        <v>1574</v>
      </c>
      <c r="V523" s="1">
        <v>8</v>
      </c>
      <c r="W523" s="1" t="s">
        <v>93</v>
      </c>
      <c r="X523" s="1" t="s">
        <v>93</v>
      </c>
      <c r="Y523" s="1" t="s">
        <v>93</v>
      </c>
      <c r="Z523" s="1" t="s">
        <v>93</v>
      </c>
      <c r="AA523" s="1" t="s">
        <v>93</v>
      </c>
      <c r="AB523" s="1" t="s">
        <v>93</v>
      </c>
      <c r="AC523" s="1" t="s">
        <v>3787</v>
      </c>
    </row>
    <row r="524" spans="1:29" ht="25.5" x14ac:dyDescent="0.2">
      <c r="A524" s="1">
        <v>201</v>
      </c>
      <c r="B524" s="1" t="s">
        <v>3809</v>
      </c>
      <c r="C524" s="1">
        <v>263392</v>
      </c>
      <c r="D524" s="1" t="s">
        <v>1793</v>
      </c>
      <c r="E524" s="1" t="s">
        <v>1440</v>
      </c>
      <c r="F524" s="1" t="s">
        <v>3787</v>
      </c>
      <c r="G524" s="1">
        <v>40</v>
      </c>
      <c r="H524" s="1" t="s">
        <v>1454</v>
      </c>
      <c r="I524" s="1" t="s">
        <v>1474</v>
      </c>
      <c r="J524" s="1">
        <v>8</v>
      </c>
      <c r="K524" s="1" t="s">
        <v>1454</v>
      </c>
      <c r="L524" s="1" t="s">
        <v>1474</v>
      </c>
      <c r="M524" s="1">
        <v>8</v>
      </c>
      <c r="N524" s="1" t="s">
        <v>1454</v>
      </c>
      <c r="O524" s="1" t="s">
        <v>1474</v>
      </c>
      <c r="P524" s="1">
        <v>8</v>
      </c>
      <c r="Q524" s="1" t="s">
        <v>1454</v>
      </c>
      <c r="R524" s="1" t="s">
        <v>1474</v>
      </c>
      <c r="S524" s="1">
        <v>8</v>
      </c>
      <c r="T524" s="1" t="s">
        <v>1454</v>
      </c>
      <c r="U524" s="1" t="s">
        <v>1474</v>
      </c>
      <c r="V524" s="1">
        <v>8</v>
      </c>
      <c r="W524" s="1" t="s">
        <v>93</v>
      </c>
      <c r="X524" s="1" t="s">
        <v>93</v>
      </c>
      <c r="Y524" s="1" t="s">
        <v>93</v>
      </c>
      <c r="Z524" s="1" t="s">
        <v>93</v>
      </c>
      <c r="AA524" s="1" t="s">
        <v>93</v>
      </c>
      <c r="AB524" s="1" t="s">
        <v>93</v>
      </c>
      <c r="AC524" s="1" t="s">
        <v>3787</v>
      </c>
    </row>
    <row r="525" spans="1:29" ht="25.5" x14ac:dyDescent="0.2">
      <c r="A525" s="1">
        <v>201</v>
      </c>
      <c r="B525" s="1" t="s">
        <v>3041</v>
      </c>
      <c r="C525" s="1">
        <v>262996</v>
      </c>
      <c r="D525" s="1" t="s">
        <v>1522</v>
      </c>
      <c r="E525" s="1" t="s">
        <v>1456</v>
      </c>
      <c r="F525" s="1" t="s">
        <v>3787</v>
      </c>
      <c r="G525" s="1">
        <v>40</v>
      </c>
      <c r="H525" s="1" t="s">
        <v>93</v>
      </c>
      <c r="I525" s="1" t="s">
        <v>93</v>
      </c>
      <c r="J525" s="1" t="s">
        <v>93</v>
      </c>
      <c r="K525" s="1" t="s">
        <v>1455</v>
      </c>
      <c r="L525" s="1" t="s">
        <v>1574</v>
      </c>
      <c r="M525" s="1">
        <v>8</v>
      </c>
      <c r="N525" s="1" t="s">
        <v>1455</v>
      </c>
      <c r="O525" s="1" t="s">
        <v>1574</v>
      </c>
      <c r="P525" s="1">
        <v>8</v>
      </c>
      <c r="Q525" s="1" t="s">
        <v>1461</v>
      </c>
      <c r="R525" s="1" t="s">
        <v>1463</v>
      </c>
      <c r="S525" s="1">
        <v>8</v>
      </c>
      <c r="T525" s="1" t="s">
        <v>1461</v>
      </c>
      <c r="U525" s="1" t="s">
        <v>1463</v>
      </c>
      <c r="V525" s="1">
        <v>8</v>
      </c>
      <c r="W525" s="1" t="s">
        <v>1461</v>
      </c>
      <c r="X525" s="1" t="s">
        <v>1463</v>
      </c>
      <c r="Y525" s="1">
        <v>8</v>
      </c>
      <c r="Z525" s="1" t="s">
        <v>93</v>
      </c>
      <c r="AA525" s="1" t="s">
        <v>93</v>
      </c>
      <c r="AB525" s="1" t="s">
        <v>93</v>
      </c>
      <c r="AC525" s="1" t="s">
        <v>3787</v>
      </c>
    </row>
    <row r="526" spans="1:29" ht="25.5" x14ac:dyDescent="0.2">
      <c r="A526" s="1">
        <v>201</v>
      </c>
      <c r="B526" s="1" t="s">
        <v>3810</v>
      </c>
      <c r="C526" s="1">
        <v>263394</v>
      </c>
      <c r="D526" s="1" t="s">
        <v>1779</v>
      </c>
      <c r="E526" s="1" t="s">
        <v>1440</v>
      </c>
      <c r="F526" s="1" t="s">
        <v>3787</v>
      </c>
      <c r="G526" s="1">
        <v>40</v>
      </c>
      <c r="H526" s="1" t="s">
        <v>1461</v>
      </c>
      <c r="I526" s="1" t="s">
        <v>1463</v>
      </c>
      <c r="J526" s="1">
        <v>8</v>
      </c>
      <c r="K526" s="1" t="s">
        <v>1461</v>
      </c>
      <c r="L526" s="1" t="s">
        <v>1463</v>
      </c>
      <c r="M526" s="1">
        <v>8</v>
      </c>
      <c r="N526" s="1" t="s">
        <v>1461</v>
      </c>
      <c r="O526" s="1" t="s">
        <v>1463</v>
      </c>
      <c r="P526" s="1">
        <v>8</v>
      </c>
      <c r="Q526" s="1" t="s">
        <v>1461</v>
      </c>
      <c r="R526" s="1" t="s">
        <v>1463</v>
      </c>
      <c r="S526" s="1">
        <v>8</v>
      </c>
      <c r="T526" s="1" t="s">
        <v>1461</v>
      </c>
      <c r="U526" s="1" t="s">
        <v>1463</v>
      </c>
      <c r="V526" s="1">
        <v>8</v>
      </c>
      <c r="W526" s="1" t="s">
        <v>93</v>
      </c>
      <c r="X526" s="1" t="s">
        <v>93</v>
      </c>
      <c r="Y526" s="1" t="s">
        <v>93</v>
      </c>
      <c r="Z526" s="1" t="s">
        <v>93</v>
      </c>
      <c r="AA526" s="1" t="s">
        <v>93</v>
      </c>
      <c r="AB526" s="1" t="s">
        <v>93</v>
      </c>
      <c r="AC526" s="1" t="s">
        <v>3787</v>
      </c>
    </row>
    <row r="527" spans="1:29" ht="25.5" x14ac:dyDescent="0.2">
      <c r="A527" s="1">
        <v>201</v>
      </c>
      <c r="B527" s="1" t="s">
        <v>1856</v>
      </c>
      <c r="C527" s="1">
        <v>186642</v>
      </c>
      <c r="D527" s="1" t="s">
        <v>1032</v>
      </c>
      <c r="E527" s="1" t="s">
        <v>1440</v>
      </c>
      <c r="F527" s="1" t="s">
        <v>3787</v>
      </c>
      <c r="G527" s="1">
        <v>40</v>
      </c>
      <c r="H527" s="1" t="s">
        <v>1480</v>
      </c>
      <c r="I527" s="1" t="s">
        <v>1479</v>
      </c>
      <c r="J527" s="1">
        <v>8</v>
      </c>
      <c r="K527" s="1" t="s">
        <v>1480</v>
      </c>
      <c r="L527" s="1" t="s">
        <v>1479</v>
      </c>
      <c r="M527" s="1">
        <v>8</v>
      </c>
      <c r="N527" s="1" t="s">
        <v>1480</v>
      </c>
      <c r="O527" s="1" t="s">
        <v>1479</v>
      </c>
      <c r="P527" s="1">
        <v>8</v>
      </c>
      <c r="Q527" s="1" t="s">
        <v>1480</v>
      </c>
      <c r="R527" s="1" t="s">
        <v>1479</v>
      </c>
      <c r="S527" s="1">
        <v>8</v>
      </c>
      <c r="T527" s="1" t="s">
        <v>1480</v>
      </c>
      <c r="U527" s="1" t="s">
        <v>1479</v>
      </c>
      <c r="V527" s="1">
        <v>8</v>
      </c>
      <c r="W527" s="1" t="s">
        <v>93</v>
      </c>
      <c r="X527" s="1" t="s">
        <v>93</v>
      </c>
      <c r="Y527" s="1" t="s">
        <v>93</v>
      </c>
      <c r="Z527" s="1" t="s">
        <v>93</v>
      </c>
      <c r="AA527" s="1" t="s">
        <v>93</v>
      </c>
      <c r="AB527" s="1" t="s">
        <v>93</v>
      </c>
      <c r="AC527" s="1" t="s">
        <v>3787</v>
      </c>
    </row>
    <row r="528" spans="1:29" ht="25.5" x14ac:dyDescent="0.2">
      <c r="A528" s="1">
        <v>201</v>
      </c>
      <c r="B528" s="1" t="s">
        <v>3811</v>
      </c>
      <c r="C528" s="1">
        <v>263465</v>
      </c>
      <c r="D528" s="1" t="s">
        <v>1799</v>
      </c>
      <c r="E528" s="1" t="s">
        <v>1440</v>
      </c>
      <c r="F528" s="1" t="s">
        <v>3787</v>
      </c>
      <c r="G528" s="1">
        <v>40</v>
      </c>
      <c r="H528" s="1" t="s">
        <v>1461</v>
      </c>
      <c r="I528" s="1" t="s">
        <v>1463</v>
      </c>
      <c r="J528" s="1">
        <v>8</v>
      </c>
      <c r="K528" s="1" t="s">
        <v>1461</v>
      </c>
      <c r="L528" s="1" t="s">
        <v>1463</v>
      </c>
      <c r="M528" s="1">
        <v>8</v>
      </c>
      <c r="N528" s="1" t="s">
        <v>1461</v>
      </c>
      <c r="O528" s="1" t="s">
        <v>1463</v>
      </c>
      <c r="P528" s="1">
        <v>8</v>
      </c>
      <c r="Q528" s="1" t="s">
        <v>1461</v>
      </c>
      <c r="R528" s="1" t="s">
        <v>1463</v>
      </c>
      <c r="S528" s="1">
        <v>8</v>
      </c>
      <c r="T528" s="1" t="s">
        <v>1461</v>
      </c>
      <c r="U528" s="1" t="s">
        <v>1463</v>
      </c>
      <c r="V528" s="1">
        <v>8</v>
      </c>
      <c r="W528" s="1" t="s">
        <v>93</v>
      </c>
      <c r="X528" s="1" t="s">
        <v>93</v>
      </c>
      <c r="Y528" s="1" t="s">
        <v>93</v>
      </c>
      <c r="Z528" s="1" t="s">
        <v>93</v>
      </c>
      <c r="AA528" s="1" t="s">
        <v>93</v>
      </c>
      <c r="AB528" s="1" t="s">
        <v>93</v>
      </c>
      <c r="AC528" s="1" t="s">
        <v>3787</v>
      </c>
    </row>
    <row r="529" spans="1:29" ht="38.25" x14ac:dyDescent="0.2">
      <c r="A529" s="1">
        <v>205</v>
      </c>
      <c r="B529" s="1" t="s">
        <v>1857</v>
      </c>
      <c r="C529" s="1">
        <v>255433</v>
      </c>
      <c r="D529" s="1" t="s">
        <v>1858</v>
      </c>
      <c r="E529" s="1" t="s">
        <v>1456</v>
      </c>
      <c r="F529" s="1" t="s">
        <v>93</v>
      </c>
      <c r="G529" s="1">
        <v>0</v>
      </c>
      <c r="H529" s="1" t="s">
        <v>93</v>
      </c>
      <c r="I529" s="1" t="s">
        <v>93</v>
      </c>
      <c r="J529" s="1" t="s">
        <v>93</v>
      </c>
      <c r="K529" s="1" t="s">
        <v>93</v>
      </c>
      <c r="L529" s="1" t="s">
        <v>93</v>
      </c>
      <c r="M529" s="1" t="s">
        <v>93</v>
      </c>
      <c r="N529" s="1" t="s">
        <v>93</v>
      </c>
      <c r="O529" s="1" t="s">
        <v>93</v>
      </c>
      <c r="P529" s="1" t="s">
        <v>93</v>
      </c>
      <c r="Q529" s="1" t="s">
        <v>93</v>
      </c>
      <c r="R529" s="1" t="s">
        <v>93</v>
      </c>
      <c r="S529" s="1" t="s">
        <v>93</v>
      </c>
      <c r="T529" s="1" t="s">
        <v>93</v>
      </c>
      <c r="U529" s="1" t="s">
        <v>93</v>
      </c>
      <c r="V529" s="1" t="s">
        <v>93</v>
      </c>
      <c r="W529" s="1" t="s">
        <v>93</v>
      </c>
      <c r="X529" s="1" t="s">
        <v>93</v>
      </c>
      <c r="Y529" s="1" t="s">
        <v>93</v>
      </c>
      <c r="Z529" s="1" t="s">
        <v>93</v>
      </c>
      <c r="AA529" s="1" t="s">
        <v>93</v>
      </c>
      <c r="AB529" s="1" t="s">
        <v>93</v>
      </c>
      <c r="AC529" s="1" t="s">
        <v>3787</v>
      </c>
    </row>
    <row r="530" spans="1:29" ht="25.5" x14ac:dyDescent="0.2">
      <c r="A530" s="1">
        <v>205</v>
      </c>
      <c r="B530" s="1" t="s">
        <v>1859</v>
      </c>
      <c r="C530" s="1">
        <v>260299</v>
      </c>
      <c r="D530" s="1" t="s">
        <v>1858</v>
      </c>
      <c r="E530" s="1" t="s">
        <v>1456</v>
      </c>
      <c r="F530" s="1" t="s">
        <v>93</v>
      </c>
      <c r="G530" s="1">
        <v>0</v>
      </c>
      <c r="H530" s="1" t="s">
        <v>93</v>
      </c>
      <c r="I530" s="1" t="s">
        <v>93</v>
      </c>
      <c r="J530" s="1" t="s">
        <v>93</v>
      </c>
      <c r="K530" s="1" t="s">
        <v>93</v>
      </c>
      <c r="L530" s="1" t="s">
        <v>93</v>
      </c>
      <c r="M530" s="1" t="s">
        <v>93</v>
      </c>
      <c r="N530" s="1" t="s">
        <v>93</v>
      </c>
      <c r="O530" s="1" t="s">
        <v>93</v>
      </c>
      <c r="P530" s="1" t="s">
        <v>93</v>
      </c>
      <c r="Q530" s="1" t="s">
        <v>93</v>
      </c>
      <c r="R530" s="1" t="s">
        <v>93</v>
      </c>
      <c r="S530" s="1" t="s">
        <v>93</v>
      </c>
      <c r="T530" s="1" t="s">
        <v>93</v>
      </c>
      <c r="U530" s="1" t="s">
        <v>93</v>
      </c>
      <c r="V530" s="1" t="s">
        <v>93</v>
      </c>
      <c r="W530" s="1" t="s">
        <v>93</v>
      </c>
      <c r="X530" s="1" t="s">
        <v>93</v>
      </c>
      <c r="Y530" s="1" t="s">
        <v>93</v>
      </c>
      <c r="Z530" s="1" t="s">
        <v>93</v>
      </c>
      <c r="AA530" s="1" t="s">
        <v>93</v>
      </c>
      <c r="AB530" s="1" t="s">
        <v>93</v>
      </c>
      <c r="AC530" s="1" t="s">
        <v>3787</v>
      </c>
    </row>
    <row r="531" spans="1:29" ht="38.25" x14ac:dyDescent="0.2">
      <c r="A531" s="1">
        <v>205</v>
      </c>
      <c r="B531" s="1" t="s">
        <v>1860</v>
      </c>
      <c r="C531" s="1">
        <v>255407</v>
      </c>
      <c r="D531" s="1" t="s">
        <v>1858</v>
      </c>
      <c r="E531" s="1" t="s">
        <v>1456</v>
      </c>
      <c r="F531" s="1" t="s">
        <v>93</v>
      </c>
      <c r="G531" s="1">
        <v>0</v>
      </c>
      <c r="H531" s="1" t="s">
        <v>93</v>
      </c>
      <c r="I531" s="1" t="s">
        <v>93</v>
      </c>
      <c r="J531" s="1" t="s">
        <v>93</v>
      </c>
      <c r="K531" s="1" t="s">
        <v>93</v>
      </c>
      <c r="L531" s="1" t="s">
        <v>93</v>
      </c>
      <c r="M531" s="1" t="s">
        <v>93</v>
      </c>
      <c r="N531" s="1" t="s">
        <v>93</v>
      </c>
      <c r="O531" s="1" t="s">
        <v>93</v>
      </c>
      <c r="P531" s="1" t="s">
        <v>93</v>
      </c>
      <c r="Q531" s="1" t="s">
        <v>93</v>
      </c>
      <c r="R531" s="1" t="s">
        <v>93</v>
      </c>
      <c r="S531" s="1" t="s">
        <v>93</v>
      </c>
      <c r="T531" s="1" t="s">
        <v>93</v>
      </c>
      <c r="U531" s="1" t="s">
        <v>93</v>
      </c>
      <c r="V531" s="1" t="s">
        <v>93</v>
      </c>
      <c r="W531" s="1" t="s">
        <v>93</v>
      </c>
      <c r="X531" s="1" t="s">
        <v>93</v>
      </c>
      <c r="Y531" s="1" t="s">
        <v>93</v>
      </c>
      <c r="Z531" s="1" t="s">
        <v>93</v>
      </c>
      <c r="AA531" s="1" t="s">
        <v>93</v>
      </c>
      <c r="AB531" s="1" t="s">
        <v>93</v>
      </c>
      <c r="AC531" s="1" t="s">
        <v>3787</v>
      </c>
    </row>
    <row r="532" spans="1:29" ht="25.5" x14ac:dyDescent="0.2">
      <c r="A532" s="1">
        <v>205</v>
      </c>
      <c r="B532" s="1" t="s">
        <v>1861</v>
      </c>
      <c r="C532" s="1">
        <v>255450</v>
      </c>
      <c r="D532" s="1" t="s">
        <v>1858</v>
      </c>
      <c r="E532" s="1" t="s">
        <v>1456</v>
      </c>
      <c r="F532" s="1" t="s">
        <v>93</v>
      </c>
      <c r="G532" s="1">
        <v>0</v>
      </c>
      <c r="H532" s="1" t="s">
        <v>93</v>
      </c>
      <c r="I532" s="1" t="s">
        <v>93</v>
      </c>
      <c r="J532" s="1" t="s">
        <v>93</v>
      </c>
      <c r="K532" s="1" t="s">
        <v>93</v>
      </c>
      <c r="L532" s="1" t="s">
        <v>93</v>
      </c>
      <c r="M532" s="1" t="s">
        <v>93</v>
      </c>
      <c r="N532" s="1" t="s">
        <v>93</v>
      </c>
      <c r="O532" s="1" t="s">
        <v>93</v>
      </c>
      <c r="P532" s="1" t="s">
        <v>93</v>
      </c>
      <c r="Q532" s="1" t="s">
        <v>93</v>
      </c>
      <c r="R532" s="1" t="s">
        <v>93</v>
      </c>
      <c r="S532" s="1" t="s">
        <v>93</v>
      </c>
      <c r="T532" s="1" t="s">
        <v>93</v>
      </c>
      <c r="U532" s="1" t="s">
        <v>93</v>
      </c>
      <c r="V532" s="1" t="s">
        <v>93</v>
      </c>
      <c r="W532" s="1" t="s">
        <v>93</v>
      </c>
      <c r="X532" s="1" t="s">
        <v>93</v>
      </c>
      <c r="Y532" s="1" t="s">
        <v>93</v>
      </c>
      <c r="Z532" s="1" t="s">
        <v>93</v>
      </c>
      <c r="AA532" s="1" t="s">
        <v>93</v>
      </c>
      <c r="AB532" s="1" t="s">
        <v>93</v>
      </c>
      <c r="AC532" s="1" t="s">
        <v>3787</v>
      </c>
    </row>
    <row r="533" spans="1:29" ht="25.5" x14ac:dyDescent="0.2">
      <c r="A533" s="1">
        <v>205</v>
      </c>
      <c r="B533" s="1" t="s">
        <v>1862</v>
      </c>
      <c r="C533" s="1">
        <v>255378</v>
      </c>
      <c r="D533" s="1" t="s">
        <v>1858</v>
      </c>
      <c r="E533" s="1" t="s">
        <v>1456</v>
      </c>
      <c r="F533" s="1" t="s">
        <v>93</v>
      </c>
      <c r="G533" s="1">
        <v>0</v>
      </c>
      <c r="H533" s="1" t="s">
        <v>93</v>
      </c>
      <c r="I533" s="1" t="s">
        <v>93</v>
      </c>
      <c r="J533" s="1" t="s">
        <v>93</v>
      </c>
      <c r="K533" s="1" t="s">
        <v>93</v>
      </c>
      <c r="L533" s="1" t="s">
        <v>93</v>
      </c>
      <c r="M533" s="1" t="s">
        <v>93</v>
      </c>
      <c r="N533" s="1" t="s">
        <v>93</v>
      </c>
      <c r="O533" s="1" t="s">
        <v>93</v>
      </c>
      <c r="P533" s="1" t="s">
        <v>93</v>
      </c>
      <c r="Q533" s="1" t="s">
        <v>93</v>
      </c>
      <c r="R533" s="1" t="s">
        <v>93</v>
      </c>
      <c r="S533" s="1" t="s">
        <v>93</v>
      </c>
      <c r="T533" s="1" t="s">
        <v>93</v>
      </c>
      <c r="U533" s="1" t="s">
        <v>93</v>
      </c>
      <c r="V533" s="1" t="s">
        <v>93</v>
      </c>
      <c r="W533" s="1" t="s">
        <v>93</v>
      </c>
      <c r="X533" s="1" t="s">
        <v>93</v>
      </c>
      <c r="Y533" s="1" t="s">
        <v>93</v>
      </c>
      <c r="Z533" s="1" t="s">
        <v>93</v>
      </c>
      <c r="AA533" s="1" t="s">
        <v>93</v>
      </c>
      <c r="AB533" s="1" t="s">
        <v>93</v>
      </c>
      <c r="AC533" s="1" t="s">
        <v>3787</v>
      </c>
    </row>
    <row r="534" spans="1:29" ht="25.5" x14ac:dyDescent="0.2">
      <c r="A534" s="1">
        <v>205</v>
      </c>
      <c r="B534" s="1" t="s">
        <v>1863</v>
      </c>
      <c r="C534" s="1">
        <v>260300</v>
      </c>
      <c r="D534" s="1" t="s">
        <v>1858</v>
      </c>
      <c r="E534" s="1" t="s">
        <v>1456</v>
      </c>
      <c r="F534" s="1" t="s">
        <v>93</v>
      </c>
      <c r="G534" s="1">
        <v>0</v>
      </c>
      <c r="H534" s="1" t="s">
        <v>93</v>
      </c>
      <c r="I534" s="1" t="s">
        <v>93</v>
      </c>
      <c r="J534" s="1" t="s">
        <v>93</v>
      </c>
      <c r="K534" s="1" t="s">
        <v>93</v>
      </c>
      <c r="L534" s="1" t="s">
        <v>93</v>
      </c>
      <c r="M534" s="1" t="s">
        <v>93</v>
      </c>
      <c r="N534" s="1" t="s">
        <v>93</v>
      </c>
      <c r="O534" s="1" t="s">
        <v>93</v>
      </c>
      <c r="P534" s="1" t="s">
        <v>93</v>
      </c>
      <c r="Q534" s="1" t="s">
        <v>93</v>
      </c>
      <c r="R534" s="1" t="s">
        <v>93</v>
      </c>
      <c r="S534" s="1" t="s">
        <v>93</v>
      </c>
      <c r="T534" s="1" t="s">
        <v>93</v>
      </c>
      <c r="U534" s="1" t="s">
        <v>93</v>
      </c>
      <c r="V534" s="1" t="s">
        <v>93</v>
      </c>
      <c r="W534" s="1" t="s">
        <v>93</v>
      </c>
      <c r="X534" s="1" t="s">
        <v>93</v>
      </c>
      <c r="Y534" s="1" t="s">
        <v>93</v>
      </c>
      <c r="Z534" s="1" t="s">
        <v>93</v>
      </c>
      <c r="AA534" s="1" t="s">
        <v>93</v>
      </c>
      <c r="AB534" s="1" t="s">
        <v>93</v>
      </c>
      <c r="AC534" s="1" t="s">
        <v>3787</v>
      </c>
    </row>
    <row r="535" spans="1:29" ht="25.5" x14ac:dyDescent="0.2">
      <c r="A535" s="1">
        <v>205</v>
      </c>
      <c r="B535" s="1" t="s">
        <v>1864</v>
      </c>
      <c r="C535" s="1">
        <v>255375</v>
      </c>
      <c r="D535" s="1" t="s">
        <v>1858</v>
      </c>
      <c r="E535" s="1" t="s">
        <v>1456</v>
      </c>
      <c r="F535" s="1" t="s">
        <v>93</v>
      </c>
      <c r="G535" s="1">
        <v>0</v>
      </c>
      <c r="H535" s="1" t="s">
        <v>93</v>
      </c>
      <c r="I535" s="1" t="s">
        <v>93</v>
      </c>
      <c r="J535" s="1" t="s">
        <v>93</v>
      </c>
      <c r="K535" s="1" t="s">
        <v>93</v>
      </c>
      <c r="L535" s="1" t="s">
        <v>93</v>
      </c>
      <c r="M535" s="1" t="s">
        <v>93</v>
      </c>
      <c r="N535" s="1" t="s">
        <v>93</v>
      </c>
      <c r="O535" s="1" t="s">
        <v>93</v>
      </c>
      <c r="P535" s="1" t="s">
        <v>93</v>
      </c>
      <c r="Q535" s="1" t="s">
        <v>93</v>
      </c>
      <c r="R535" s="1" t="s">
        <v>93</v>
      </c>
      <c r="S535" s="1" t="s">
        <v>93</v>
      </c>
      <c r="T535" s="1" t="s">
        <v>93</v>
      </c>
      <c r="U535" s="1" t="s">
        <v>93</v>
      </c>
      <c r="V535" s="1" t="s">
        <v>93</v>
      </c>
      <c r="W535" s="1" t="s">
        <v>93</v>
      </c>
      <c r="X535" s="1" t="s">
        <v>93</v>
      </c>
      <c r="Y535" s="1" t="s">
        <v>93</v>
      </c>
      <c r="Z535" s="1" t="s">
        <v>93</v>
      </c>
      <c r="AA535" s="1" t="s">
        <v>93</v>
      </c>
      <c r="AB535" s="1" t="s">
        <v>93</v>
      </c>
      <c r="AC535" s="1" t="s">
        <v>3787</v>
      </c>
    </row>
    <row r="536" spans="1:29" ht="25.5" x14ac:dyDescent="0.2">
      <c r="A536" s="1">
        <v>205</v>
      </c>
      <c r="B536" s="1" t="s">
        <v>1865</v>
      </c>
      <c r="C536" s="1">
        <v>178028</v>
      </c>
      <c r="D536" s="1" t="s">
        <v>1858</v>
      </c>
      <c r="E536" s="1" t="s">
        <v>1456</v>
      </c>
      <c r="F536" s="1" t="s">
        <v>93</v>
      </c>
      <c r="G536" s="1">
        <v>0</v>
      </c>
      <c r="H536" s="1" t="s">
        <v>93</v>
      </c>
      <c r="I536" s="1" t="s">
        <v>93</v>
      </c>
      <c r="J536" s="1" t="s">
        <v>93</v>
      </c>
      <c r="K536" s="1" t="s">
        <v>93</v>
      </c>
      <c r="L536" s="1" t="s">
        <v>93</v>
      </c>
      <c r="M536" s="1" t="s">
        <v>93</v>
      </c>
      <c r="N536" s="1" t="s">
        <v>93</v>
      </c>
      <c r="O536" s="1" t="s">
        <v>93</v>
      </c>
      <c r="P536" s="1" t="s">
        <v>93</v>
      </c>
      <c r="Q536" s="1" t="s">
        <v>93</v>
      </c>
      <c r="R536" s="1" t="s">
        <v>93</v>
      </c>
      <c r="S536" s="1" t="s">
        <v>93</v>
      </c>
      <c r="T536" s="1" t="s">
        <v>93</v>
      </c>
      <c r="U536" s="1" t="s">
        <v>93</v>
      </c>
      <c r="V536" s="1" t="s">
        <v>93</v>
      </c>
      <c r="W536" s="1" t="s">
        <v>93</v>
      </c>
      <c r="X536" s="1" t="s">
        <v>93</v>
      </c>
      <c r="Y536" s="1" t="s">
        <v>93</v>
      </c>
      <c r="Z536" s="1" t="s">
        <v>93</v>
      </c>
      <c r="AA536" s="1" t="s">
        <v>93</v>
      </c>
      <c r="AB536" s="1" t="s">
        <v>93</v>
      </c>
      <c r="AC536" s="1" t="s">
        <v>3787</v>
      </c>
    </row>
    <row r="537" spans="1:29" ht="25.5" x14ac:dyDescent="0.2">
      <c r="A537" s="1">
        <v>205</v>
      </c>
      <c r="B537" s="1" t="s">
        <v>1866</v>
      </c>
      <c r="C537" s="1">
        <v>254059</v>
      </c>
      <c r="D537" s="1" t="s">
        <v>1858</v>
      </c>
      <c r="E537" s="1" t="s">
        <v>1456</v>
      </c>
      <c r="F537" s="1" t="s">
        <v>93</v>
      </c>
      <c r="G537" s="1">
        <v>0</v>
      </c>
      <c r="H537" s="1" t="s">
        <v>93</v>
      </c>
      <c r="I537" s="1" t="s">
        <v>93</v>
      </c>
      <c r="J537" s="1" t="s">
        <v>93</v>
      </c>
      <c r="K537" s="1" t="s">
        <v>93</v>
      </c>
      <c r="L537" s="1" t="s">
        <v>93</v>
      </c>
      <c r="M537" s="1" t="s">
        <v>93</v>
      </c>
      <c r="N537" s="1" t="s">
        <v>93</v>
      </c>
      <c r="O537" s="1" t="s">
        <v>93</v>
      </c>
      <c r="P537" s="1" t="s">
        <v>93</v>
      </c>
      <c r="Q537" s="1" t="s">
        <v>93</v>
      </c>
      <c r="R537" s="1" t="s">
        <v>93</v>
      </c>
      <c r="S537" s="1" t="s">
        <v>93</v>
      </c>
      <c r="T537" s="1" t="s">
        <v>93</v>
      </c>
      <c r="U537" s="1" t="s">
        <v>93</v>
      </c>
      <c r="V537" s="1" t="s">
        <v>93</v>
      </c>
      <c r="W537" s="1" t="s">
        <v>93</v>
      </c>
      <c r="X537" s="1" t="s">
        <v>93</v>
      </c>
      <c r="Y537" s="1" t="s">
        <v>93</v>
      </c>
      <c r="Z537" s="1" t="s">
        <v>93</v>
      </c>
      <c r="AA537" s="1" t="s">
        <v>93</v>
      </c>
      <c r="AB537" s="1" t="s">
        <v>93</v>
      </c>
      <c r="AC537" s="1" t="s">
        <v>3787</v>
      </c>
    </row>
    <row r="538" spans="1:29" ht="25.5" x14ac:dyDescent="0.2">
      <c r="A538" s="1">
        <v>204</v>
      </c>
      <c r="B538" s="1" t="s">
        <v>1867</v>
      </c>
      <c r="C538" s="1">
        <v>229454</v>
      </c>
      <c r="D538" s="1" t="s">
        <v>1868</v>
      </c>
      <c r="E538" s="1" t="s">
        <v>1440</v>
      </c>
      <c r="F538" s="1" t="s">
        <v>1352</v>
      </c>
      <c r="G538" s="1">
        <v>40</v>
      </c>
      <c r="H538" s="1" t="s">
        <v>1461</v>
      </c>
      <c r="I538" s="1" t="s">
        <v>1466</v>
      </c>
      <c r="J538" s="1">
        <v>10</v>
      </c>
      <c r="K538" s="1" t="s">
        <v>1461</v>
      </c>
      <c r="L538" s="1" t="s">
        <v>1466</v>
      </c>
      <c r="M538" s="1">
        <v>10</v>
      </c>
      <c r="N538" s="1" t="s">
        <v>1461</v>
      </c>
      <c r="O538" s="1" t="s">
        <v>1667</v>
      </c>
      <c r="P538" s="1">
        <v>7</v>
      </c>
      <c r="Q538" s="1" t="s">
        <v>1461</v>
      </c>
      <c r="R538" s="1" t="s">
        <v>1667</v>
      </c>
      <c r="S538" s="1">
        <v>7</v>
      </c>
      <c r="T538" s="1" t="s">
        <v>1461</v>
      </c>
      <c r="U538" s="1" t="s">
        <v>1508</v>
      </c>
      <c r="V538" s="1">
        <v>6</v>
      </c>
      <c r="W538" s="1" t="s">
        <v>93</v>
      </c>
      <c r="X538" s="1" t="s">
        <v>93</v>
      </c>
      <c r="Y538" s="1" t="s">
        <v>93</v>
      </c>
      <c r="Z538" s="1" t="s">
        <v>93</v>
      </c>
      <c r="AA538" s="1" t="s">
        <v>93</v>
      </c>
      <c r="AB538" s="1" t="s">
        <v>93</v>
      </c>
      <c r="AC538" s="1" t="s">
        <v>3787</v>
      </c>
    </row>
    <row r="539" spans="1:29" ht="25.5" x14ac:dyDescent="0.2">
      <c r="A539" s="1">
        <v>204</v>
      </c>
      <c r="B539" s="1" t="s">
        <v>1869</v>
      </c>
      <c r="C539" s="1">
        <v>220387</v>
      </c>
      <c r="D539" s="1" t="s">
        <v>526</v>
      </c>
      <c r="E539" s="1" t="s">
        <v>1440</v>
      </c>
      <c r="F539" s="1" t="s">
        <v>1870</v>
      </c>
      <c r="G539" s="1">
        <v>0</v>
      </c>
      <c r="H539" s="1" t="s">
        <v>93</v>
      </c>
      <c r="I539" s="1" t="s">
        <v>93</v>
      </c>
      <c r="J539" s="1" t="s">
        <v>93</v>
      </c>
      <c r="K539" s="1" t="s">
        <v>93</v>
      </c>
      <c r="L539" s="1" t="s">
        <v>93</v>
      </c>
      <c r="M539" s="1" t="s">
        <v>93</v>
      </c>
      <c r="N539" s="1" t="s">
        <v>93</v>
      </c>
      <c r="O539" s="1" t="s">
        <v>93</v>
      </c>
      <c r="P539" s="1" t="s">
        <v>93</v>
      </c>
      <c r="Q539" s="1" t="s">
        <v>93</v>
      </c>
      <c r="R539" s="1" t="s">
        <v>93</v>
      </c>
      <c r="S539" s="1" t="s">
        <v>93</v>
      </c>
      <c r="T539" s="1" t="s">
        <v>93</v>
      </c>
      <c r="U539" s="1" t="s">
        <v>93</v>
      </c>
      <c r="V539" s="1" t="s">
        <v>93</v>
      </c>
      <c r="W539" s="1" t="s">
        <v>93</v>
      </c>
      <c r="X539" s="1" t="s">
        <v>93</v>
      </c>
      <c r="Y539" s="1" t="s">
        <v>93</v>
      </c>
      <c r="Z539" s="1" t="s">
        <v>93</v>
      </c>
      <c r="AA539" s="1" t="s">
        <v>93</v>
      </c>
      <c r="AB539" s="1" t="s">
        <v>93</v>
      </c>
      <c r="AC539" s="1" t="s">
        <v>3787</v>
      </c>
    </row>
    <row r="540" spans="1:29" ht="25.5" x14ac:dyDescent="0.2">
      <c r="A540" s="1">
        <v>13</v>
      </c>
      <c r="B540" s="1" t="s">
        <v>2831</v>
      </c>
      <c r="C540" s="1">
        <v>1308421</v>
      </c>
      <c r="D540" s="1" t="s">
        <v>4369</v>
      </c>
      <c r="E540" s="1" t="s">
        <v>1440</v>
      </c>
      <c r="F540" s="1" t="s">
        <v>2934</v>
      </c>
      <c r="G540" s="1">
        <v>40</v>
      </c>
      <c r="H540" s="1" t="s">
        <v>1667</v>
      </c>
      <c r="I540" s="1" t="s">
        <v>1895</v>
      </c>
      <c r="J540" s="1">
        <v>8</v>
      </c>
      <c r="K540" s="1" t="s">
        <v>1667</v>
      </c>
      <c r="L540" s="1" t="s">
        <v>1895</v>
      </c>
      <c r="M540" s="1">
        <v>8</v>
      </c>
      <c r="N540" s="1" t="s">
        <v>1667</v>
      </c>
      <c r="O540" s="1" t="s">
        <v>1895</v>
      </c>
      <c r="P540" s="1">
        <v>8</v>
      </c>
      <c r="Q540" s="1" t="s">
        <v>1667</v>
      </c>
      <c r="R540" s="1" t="s">
        <v>1895</v>
      </c>
      <c r="S540" s="1">
        <v>8</v>
      </c>
      <c r="T540" s="1" t="s">
        <v>1667</v>
      </c>
      <c r="U540" s="1" t="s">
        <v>1895</v>
      </c>
      <c r="V540" s="1">
        <v>8</v>
      </c>
      <c r="W540" s="1" t="s">
        <v>93</v>
      </c>
      <c r="X540" s="1" t="s">
        <v>93</v>
      </c>
      <c r="Y540" s="1" t="s">
        <v>93</v>
      </c>
      <c r="Z540" s="1" t="s">
        <v>93</v>
      </c>
      <c r="AA540" s="1" t="s">
        <v>93</v>
      </c>
      <c r="AB540" s="1" t="s">
        <v>93</v>
      </c>
      <c r="AC540" s="1" t="s">
        <v>3787</v>
      </c>
    </row>
    <row r="541" spans="1:29" ht="25.5" x14ac:dyDescent="0.2">
      <c r="A541" s="1">
        <v>13</v>
      </c>
      <c r="B541" s="1" t="s">
        <v>1871</v>
      </c>
      <c r="C541" s="1">
        <v>1307972</v>
      </c>
      <c r="D541" s="1" t="s">
        <v>1872</v>
      </c>
      <c r="E541" s="1" t="s">
        <v>1440</v>
      </c>
      <c r="F541" s="1" t="s">
        <v>543</v>
      </c>
      <c r="G541" s="1">
        <v>40</v>
      </c>
      <c r="H541" s="1" t="s">
        <v>1507</v>
      </c>
      <c r="I541" s="1" t="s">
        <v>1474</v>
      </c>
      <c r="J541" s="1">
        <v>8</v>
      </c>
      <c r="K541" s="1" t="s">
        <v>1507</v>
      </c>
      <c r="L541" s="1" t="s">
        <v>1474</v>
      </c>
      <c r="M541" s="1">
        <v>8</v>
      </c>
      <c r="N541" s="1" t="s">
        <v>93</v>
      </c>
      <c r="O541" s="1" t="s">
        <v>93</v>
      </c>
      <c r="P541" s="1" t="s">
        <v>93</v>
      </c>
      <c r="Q541" s="1" t="s">
        <v>93</v>
      </c>
      <c r="R541" s="1" t="s">
        <v>93</v>
      </c>
      <c r="S541" s="1" t="s">
        <v>93</v>
      </c>
      <c r="T541" s="1" t="s">
        <v>1507</v>
      </c>
      <c r="U541" s="1" t="s">
        <v>1474</v>
      </c>
      <c r="V541" s="1">
        <v>8</v>
      </c>
      <c r="W541" s="1" t="s">
        <v>1507</v>
      </c>
      <c r="X541" s="1" t="s">
        <v>1474</v>
      </c>
      <c r="Y541" s="1">
        <v>8</v>
      </c>
      <c r="Z541" s="1" t="s">
        <v>1507</v>
      </c>
      <c r="AA541" s="1" t="s">
        <v>1474</v>
      </c>
      <c r="AB541" s="1">
        <v>8</v>
      </c>
      <c r="AC541" s="1" t="s">
        <v>3787</v>
      </c>
    </row>
    <row r="542" spans="1:29" ht="25.5" x14ac:dyDescent="0.2">
      <c r="A542" s="1">
        <v>13</v>
      </c>
      <c r="B542" s="1" t="s">
        <v>2832</v>
      </c>
      <c r="C542" s="1">
        <v>1308446</v>
      </c>
      <c r="D542" s="1" t="s">
        <v>4369</v>
      </c>
      <c r="E542" s="1" t="s">
        <v>1440</v>
      </c>
      <c r="F542" s="1" t="s">
        <v>2934</v>
      </c>
      <c r="G542" s="1">
        <v>40</v>
      </c>
      <c r="H542" s="1" t="s">
        <v>1667</v>
      </c>
      <c r="I542" s="1" t="s">
        <v>1895</v>
      </c>
      <c r="J542" s="1">
        <v>8</v>
      </c>
      <c r="K542" s="1" t="s">
        <v>1667</v>
      </c>
      <c r="L542" s="1" t="s">
        <v>1895</v>
      </c>
      <c r="M542" s="1">
        <v>8</v>
      </c>
      <c r="N542" s="1" t="s">
        <v>1667</v>
      </c>
      <c r="O542" s="1" t="s">
        <v>1895</v>
      </c>
      <c r="P542" s="1">
        <v>8</v>
      </c>
      <c r="Q542" s="1" t="s">
        <v>1667</v>
      </c>
      <c r="R542" s="1" t="s">
        <v>1895</v>
      </c>
      <c r="S542" s="1">
        <v>8</v>
      </c>
      <c r="T542" s="1" t="s">
        <v>1667</v>
      </c>
      <c r="U542" s="1" t="s">
        <v>1895</v>
      </c>
      <c r="V542" s="1">
        <v>8</v>
      </c>
      <c r="W542" s="1" t="s">
        <v>93</v>
      </c>
      <c r="X542" s="1" t="s">
        <v>93</v>
      </c>
      <c r="Y542" s="1" t="s">
        <v>93</v>
      </c>
      <c r="Z542" s="1" t="s">
        <v>93</v>
      </c>
      <c r="AA542" s="1" t="s">
        <v>93</v>
      </c>
      <c r="AB542" s="1" t="s">
        <v>93</v>
      </c>
      <c r="AC542" s="1" t="s">
        <v>3787</v>
      </c>
    </row>
    <row r="543" spans="1:29" ht="25.5" x14ac:dyDescent="0.2">
      <c r="A543" s="1">
        <v>13</v>
      </c>
      <c r="B543" s="1" t="s">
        <v>1873</v>
      </c>
      <c r="C543" s="1">
        <v>1308017</v>
      </c>
      <c r="D543" s="1" t="s">
        <v>1874</v>
      </c>
      <c r="E543" s="1" t="s">
        <v>1440</v>
      </c>
      <c r="F543" s="1" t="s">
        <v>2796</v>
      </c>
      <c r="G543" s="1">
        <v>40</v>
      </c>
      <c r="H543" s="1" t="s">
        <v>1443</v>
      </c>
      <c r="I543" s="1" t="s">
        <v>1447</v>
      </c>
      <c r="J543" s="1">
        <v>8</v>
      </c>
      <c r="K543" s="1" t="s">
        <v>1443</v>
      </c>
      <c r="L543" s="1" t="s">
        <v>1447</v>
      </c>
      <c r="M543" s="1">
        <v>8</v>
      </c>
      <c r="N543" s="1" t="s">
        <v>93</v>
      </c>
      <c r="O543" s="1" t="s">
        <v>93</v>
      </c>
      <c r="P543" s="1" t="s">
        <v>93</v>
      </c>
      <c r="Q543" s="1" t="s">
        <v>93</v>
      </c>
      <c r="R543" s="1" t="s">
        <v>93</v>
      </c>
      <c r="S543" s="1" t="s">
        <v>93</v>
      </c>
      <c r="T543" s="1" t="s">
        <v>1443</v>
      </c>
      <c r="U543" s="1" t="s">
        <v>1447</v>
      </c>
      <c r="V543" s="1">
        <v>8</v>
      </c>
      <c r="W543" s="1" t="s">
        <v>1443</v>
      </c>
      <c r="X543" s="1" t="s">
        <v>1447</v>
      </c>
      <c r="Y543" s="1">
        <v>8</v>
      </c>
      <c r="Z543" s="1" t="s">
        <v>1443</v>
      </c>
      <c r="AA543" s="1" t="s">
        <v>1447</v>
      </c>
      <c r="AB543" s="1">
        <v>8</v>
      </c>
      <c r="AC543" s="1" t="s">
        <v>3787</v>
      </c>
    </row>
    <row r="544" spans="1:29" ht="51" x14ac:dyDescent="0.2">
      <c r="A544" s="1">
        <v>13</v>
      </c>
      <c r="B544" s="1" t="s">
        <v>1875</v>
      </c>
      <c r="C544" s="1">
        <v>1308252</v>
      </c>
      <c r="D544" s="1" t="s">
        <v>1926</v>
      </c>
      <c r="E544" s="1" t="s">
        <v>1440</v>
      </c>
      <c r="F544" s="1" t="s">
        <v>3558</v>
      </c>
      <c r="G544" s="1">
        <v>40</v>
      </c>
      <c r="H544" s="1" t="s">
        <v>1667</v>
      </c>
      <c r="I544" s="1" t="s">
        <v>1895</v>
      </c>
      <c r="J544" s="1">
        <v>8</v>
      </c>
      <c r="K544" s="1" t="s">
        <v>1667</v>
      </c>
      <c r="L544" s="1" t="s">
        <v>1895</v>
      </c>
      <c r="M544" s="1">
        <v>8</v>
      </c>
      <c r="N544" s="1" t="s">
        <v>1667</v>
      </c>
      <c r="O544" s="1" t="s">
        <v>1895</v>
      </c>
      <c r="P544" s="1">
        <v>8</v>
      </c>
      <c r="Q544" s="1" t="s">
        <v>1667</v>
      </c>
      <c r="R544" s="1" t="s">
        <v>1895</v>
      </c>
      <c r="S544" s="1">
        <v>8</v>
      </c>
      <c r="T544" s="1" t="s">
        <v>1667</v>
      </c>
      <c r="U544" s="1" t="s">
        <v>1895</v>
      </c>
      <c r="V544" s="1">
        <v>8</v>
      </c>
      <c r="W544" s="1" t="s">
        <v>93</v>
      </c>
      <c r="X544" s="1" t="s">
        <v>93</v>
      </c>
      <c r="Y544" s="1" t="s">
        <v>93</v>
      </c>
      <c r="Z544" s="1" t="s">
        <v>93</v>
      </c>
      <c r="AA544" s="1" t="s">
        <v>93</v>
      </c>
      <c r="AB544" s="1" t="s">
        <v>93</v>
      </c>
      <c r="AC544" s="1" t="s">
        <v>3787</v>
      </c>
    </row>
    <row r="545" spans="1:29" ht="38.25" x14ac:dyDescent="0.2">
      <c r="A545" s="1">
        <v>13</v>
      </c>
      <c r="B545" s="1" t="s">
        <v>1877</v>
      </c>
      <c r="C545" s="1">
        <v>1308169</v>
      </c>
      <c r="D545" s="1" t="s">
        <v>1874</v>
      </c>
      <c r="E545" s="1" t="s">
        <v>1440</v>
      </c>
      <c r="F545" s="1" t="s">
        <v>2796</v>
      </c>
      <c r="G545" s="1">
        <v>40</v>
      </c>
      <c r="H545" s="1" t="s">
        <v>93</v>
      </c>
      <c r="I545" s="1" t="s">
        <v>93</v>
      </c>
      <c r="J545" s="1" t="s">
        <v>93</v>
      </c>
      <c r="K545" s="1" t="s">
        <v>1454</v>
      </c>
      <c r="L545" s="1" t="s">
        <v>1667</v>
      </c>
      <c r="M545" s="1">
        <v>8</v>
      </c>
      <c r="N545" s="1" t="s">
        <v>1454</v>
      </c>
      <c r="O545" s="1" t="s">
        <v>1667</v>
      </c>
      <c r="P545" s="1">
        <v>8</v>
      </c>
      <c r="Q545" s="1" t="s">
        <v>1454</v>
      </c>
      <c r="R545" s="1" t="s">
        <v>1667</v>
      </c>
      <c r="S545" s="1">
        <v>8</v>
      </c>
      <c r="T545" s="1" t="s">
        <v>1454</v>
      </c>
      <c r="U545" s="1" t="s">
        <v>1667</v>
      </c>
      <c r="V545" s="1">
        <v>8</v>
      </c>
      <c r="W545" s="1" t="s">
        <v>1454</v>
      </c>
      <c r="X545" s="1" t="s">
        <v>1667</v>
      </c>
      <c r="Y545" s="1">
        <v>8</v>
      </c>
      <c r="Z545" s="1" t="s">
        <v>93</v>
      </c>
      <c r="AA545" s="1" t="s">
        <v>93</v>
      </c>
      <c r="AB545" s="1" t="s">
        <v>93</v>
      </c>
      <c r="AC545" s="1" t="s">
        <v>3787</v>
      </c>
    </row>
    <row r="546" spans="1:29" ht="25.5" x14ac:dyDescent="0.2">
      <c r="A546" s="1">
        <v>13</v>
      </c>
      <c r="B546" s="1" t="s">
        <v>1879</v>
      </c>
      <c r="C546" s="1">
        <v>1307671</v>
      </c>
      <c r="D546" s="1" t="s">
        <v>1880</v>
      </c>
      <c r="E546" s="1" t="s">
        <v>1440</v>
      </c>
      <c r="F546" s="1" t="s">
        <v>2796</v>
      </c>
      <c r="G546" s="1">
        <v>40</v>
      </c>
      <c r="H546" s="1" t="s">
        <v>1667</v>
      </c>
      <c r="I546" s="1" t="s">
        <v>1895</v>
      </c>
      <c r="J546" s="1">
        <v>8</v>
      </c>
      <c r="K546" s="1" t="s">
        <v>1667</v>
      </c>
      <c r="L546" s="1" t="s">
        <v>1895</v>
      </c>
      <c r="M546" s="1">
        <v>8</v>
      </c>
      <c r="N546" s="1" t="s">
        <v>1667</v>
      </c>
      <c r="O546" s="1" t="s">
        <v>1895</v>
      </c>
      <c r="P546" s="1">
        <v>8</v>
      </c>
      <c r="Q546" s="1" t="s">
        <v>1667</v>
      </c>
      <c r="R546" s="1" t="s">
        <v>1895</v>
      </c>
      <c r="S546" s="1">
        <v>8</v>
      </c>
      <c r="T546" s="1" t="s">
        <v>1667</v>
      </c>
      <c r="U546" s="1" t="s">
        <v>1895</v>
      </c>
      <c r="V546" s="1">
        <v>8</v>
      </c>
      <c r="W546" s="1" t="s">
        <v>93</v>
      </c>
      <c r="X546" s="1" t="s">
        <v>93</v>
      </c>
      <c r="Y546" s="1" t="s">
        <v>93</v>
      </c>
      <c r="Z546" s="1" t="s">
        <v>93</v>
      </c>
      <c r="AA546" s="1" t="s">
        <v>93</v>
      </c>
      <c r="AB546" s="1" t="s">
        <v>93</v>
      </c>
      <c r="AC546" s="1" t="s">
        <v>3787</v>
      </c>
    </row>
    <row r="547" spans="1:29" ht="25.5" x14ac:dyDescent="0.2">
      <c r="A547" s="1">
        <v>13</v>
      </c>
      <c r="B547" s="1" t="s">
        <v>1881</v>
      </c>
      <c r="C547" s="1">
        <v>1307904</v>
      </c>
      <c r="D547" s="1" t="s">
        <v>1968</v>
      </c>
      <c r="E547" s="1" t="s">
        <v>1440</v>
      </c>
      <c r="F547" s="1" t="s">
        <v>770</v>
      </c>
      <c r="G547" s="1">
        <v>40</v>
      </c>
      <c r="H547" s="1" t="s">
        <v>1454</v>
      </c>
      <c r="I547" s="1" t="s">
        <v>1667</v>
      </c>
      <c r="J547" s="1">
        <v>8</v>
      </c>
      <c r="K547" s="1" t="s">
        <v>1454</v>
      </c>
      <c r="L547" s="1" t="s">
        <v>1667</v>
      </c>
      <c r="M547" s="1">
        <v>8</v>
      </c>
      <c r="N547" s="1" t="s">
        <v>1454</v>
      </c>
      <c r="O547" s="1" t="s">
        <v>1667</v>
      </c>
      <c r="P547" s="1">
        <v>8</v>
      </c>
      <c r="Q547" s="1" t="s">
        <v>1454</v>
      </c>
      <c r="R547" s="1" t="s">
        <v>1667</v>
      </c>
      <c r="S547" s="1">
        <v>8</v>
      </c>
      <c r="T547" s="1" t="s">
        <v>1454</v>
      </c>
      <c r="U547" s="1" t="s">
        <v>1667</v>
      </c>
      <c r="V547" s="1">
        <v>8</v>
      </c>
      <c r="W547" s="1" t="s">
        <v>93</v>
      </c>
      <c r="X547" s="1" t="s">
        <v>93</v>
      </c>
      <c r="Y547" s="1" t="s">
        <v>93</v>
      </c>
      <c r="Z547" s="1" t="s">
        <v>93</v>
      </c>
      <c r="AA547" s="1" t="s">
        <v>93</v>
      </c>
      <c r="AB547" s="1" t="s">
        <v>93</v>
      </c>
      <c r="AC547" s="1" t="s">
        <v>3787</v>
      </c>
    </row>
    <row r="548" spans="1:29" ht="25.5" x14ac:dyDescent="0.2">
      <c r="A548" s="1">
        <v>13</v>
      </c>
      <c r="B548" s="1" t="s">
        <v>1883</v>
      </c>
      <c r="C548" s="1">
        <v>1308218</v>
      </c>
      <c r="D548" s="1" t="s">
        <v>1880</v>
      </c>
      <c r="E548" s="1" t="s">
        <v>1440</v>
      </c>
      <c r="F548" s="1" t="s">
        <v>2796</v>
      </c>
      <c r="G548" s="1">
        <v>40</v>
      </c>
      <c r="H548" s="1" t="s">
        <v>93</v>
      </c>
      <c r="I548" s="1" t="s">
        <v>93</v>
      </c>
      <c r="J548" s="1" t="s">
        <v>93</v>
      </c>
      <c r="K548" s="1" t="s">
        <v>93</v>
      </c>
      <c r="L548" s="1" t="s">
        <v>93</v>
      </c>
      <c r="M548" s="1" t="s">
        <v>93</v>
      </c>
      <c r="N548" s="1" t="s">
        <v>1455</v>
      </c>
      <c r="O548" s="1" t="s">
        <v>1753</v>
      </c>
      <c r="P548" s="1">
        <v>8</v>
      </c>
      <c r="Q548" s="1" t="s">
        <v>1455</v>
      </c>
      <c r="R548" s="1" t="s">
        <v>1753</v>
      </c>
      <c r="S548" s="1">
        <v>8</v>
      </c>
      <c r="T548" s="1" t="s">
        <v>1455</v>
      </c>
      <c r="U548" s="1" t="s">
        <v>1753</v>
      </c>
      <c r="V548" s="1">
        <v>8</v>
      </c>
      <c r="W548" s="1" t="s">
        <v>1455</v>
      </c>
      <c r="X548" s="1" t="s">
        <v>1753</v>
      </c>
      <c r="Y548" s="1">
        <v>8</v>
      </c>
      <c r="Z548" s="1" t="s">
        <v>1455</v>
      </c>
      <c r="AA548" s="1" t="s">
        <v>1753</v>
      </c>
      <c r="AB548" s="1">
        <v>8</v>
      </c>
      <c r="AC548" s="1" t="s">
        <v>3787</v>
      </c>
    </row>
    <row r="549" spans="1:29" ht="38.25" x14ac:dyDescent="0.2">
      <c r="A549" s="1">
        <v>13</v>
      </c>
      <c r="B549" s="1" t="s">
        <v>1885</v>
      </c>
      <c r="C549" s="1">
        <v>1308219</v>
      </c>
      <c r="D549" s="1" t="s">
        <v>2936</v>
      </c>
      <c r="E549" s="1" t="s">
        <v>1440</v>
      </c>
      <c r="F549" s="1" t="s">
        <v>507</v>
      </c>
      <c r="G549" s="1">
        <v>40</v>
      </c>
      <c r="H549" s="1" t="s">
        <v>93</v>
      </c>
      <c r="I549" s="1" t="s">
        <v>93</v>
      </c>
      <c r="J549" s="1" t="s">
        <v>93</v>
      </c>
      <c r="K549" s="1" t="s">
        <v>93</v>
      </c>
      <c r="L549" s="1" t="s">
        <v>93</v>
      </c>
      <c r="M549" s="1" t="s">
        <v>93</v>
      </c>
      <c r="N549" s="1" t="s">
        <v>1460</v>
      </c>
      <c r="O549" s="1" t="s">
        <v>1479</v>
      </c>
      <c r="P549" s="1">
        <v>8</v>
      </c>
      <c r="Q549" s="1" t="s">
        <v>1460</v>
      </c>
      <c r="R549" s="1" t="s">
        <v>1479</v>
      </c>
      <c r="S549" s="1">
        <v>8</v>
      </c>
      <c r="T549" s="1" t="s">
        <v>1460</v>
      </c>
      <c r="U549" s="1" t="s">
        <v>1479</v>
      </c>
      <c r="V549" s="1">
        <v>8</v>
      </c>
      <c r="W549" s="1" t="s">
        <v>1460</v>
      </c>
      <c r="X549" s="1" t="s">
        <v>1479</v>
      </c>
      <c r="Y549" s="1">
        <v>8</v>
      </c>
      <c r="Z549" s="1" t="s">
        <v>1460</v>
      </c>
      <c r="AA549" s="1" t="s">
        <v>1479</v>
      </c>
      <c r="AB549" s="1">
        <v>8</v>
      </c>
      <c r="AC549" s="1" t="s">
        <v>3787</v>
      </c>
    </row>
    <row r="550" spans="1:29" ht="38.25" x14ac:dyDescent="0.2">
      <c r="A550" s="1">
        <v>13</v>
      </c>
      <c r="B550" s="1" t="s">
        <v>1886</v>
      </c>
      <c r="C550" s="1">
        <v>306140</v>
      </c>
      <c r="D550" s="1" t="s">
        <v>1897</v>
      </c>
      <c r="E550" s="1" t="s">
        <v>1440</v>
      </c>
      <c r="F550" s="1" t="s">
        <v>507</v>
      </c>
      <c r="G550" s="1">
        <v>40</v>
      </c>
      <c r="H550" s="1" t="s">
        <v>93</v>
      </c>
      <c r="I550" s="1" t="s">
        <v>93</v>
      </c>
      <c r="J550" s="1" t="s">
        <v>93</v>
      </c>
      <c r="K550" s="1" t="s">
        <v>93</v>
      </c>
      <c r="L550" s="1" t="s">
        <v>93</v>
      </c>
      <c r="M550" s="1" t="s">
        <v>93</v>
      </c>
      <c r="N550" s="1" t="s">
        <v>1455</v>
      </c>
      <c r="O550" s="1" t="s">
        <v>1753</v>
      </c>
      <c r="P550" s="1">
        <v>8</v>
      </c>
      <c r="Q550" s="1" t="s">
        <v>1455</v>
      </c>
      <c r="R550" s="1" t="s">
        <v>1753</v>
      </c>
      <c r="S550" s="1">
        <v>8</v>
      </c>
      <c r="T550" s="1" t="s">
        <v>1455</v>
      </c>
      <c r="U550" s="1" t="s">
        <v>1753</v>
      </c>
      <c r="V550" s="1">
        <v>8</v>
      </c>
      <c r="W550" s="1" t="s">
        <v>1469</v>
      </c>
      <c r="X550" s="1" t="s">
        <v>1489</v>
      </c>
      <c r="Y550" s="1">
        <v>8</v>
      </c>
      <c r="Z550" s="1" t="s">
        <v>1455</v>
      </c>
      <c r="AA550" s="1" t="s">
        <v>1753</v>
      </c>
      <c r="AB550" s="1">
        <v>8</v>
      </c>
      <c r="AC550" s="1" t="s">
        <v>3787</v>
      </c>
    </row>
    <row r="551" spans="1:29" ht="51" x14ac:dyDescent="0.2">
      <c r="A551" s="1">
        <v>13</v>
      </c>
      <c r="B551" s="1" t="s">
        <v>1888</v>
      </c>
      <c r="C551" s="1">
        <v>1308244</v>
      </c>
      <c r="D551" s="1" t="s">
        <v>1928</v>
      </c>
      <c r="E551" s="1" t="s">
        <v>1456</v>
      </c>
      <c r="F551" s="1" t="s">
        <v>3787</v>
      </c>
      <c r="G551" s="1">
        <v>40</v>
      </c>
      <c r="H551" s="1" t="s">
        <v>93</v>
      </c>
      <c r="I551" s="1" t="s">
        <v>93</v>
      </c>
      <c r="J551" s="1" t="s">
        <v>93</v>
      </c>
      <c r="K551" s="1" t="s">
        <v>1443</v>
      </c>
      <c r="L551" s="1" t="s">
        <v>1447</v>
      </c>
      <c r="M551" s="1">
        <v>8</v>
      </c>
      <c r="N551" s="1" t="s">
        <v>1443</v>
      </c>
      <c r="O551" s="1" t="s">
        <v>1447</v>
      </c>
      <c r="P551" s="1">
        <v>8</v>
      </c>
      <c r="Q551" s="1" t="s">
        <v>1443</v>
      </c>
      <c r="R551" s="1" t="s">
        <v>1447</v>
      </c>
      <c r="S551" s="1">
        <v>8</v>
      </c>
      <c r="T551" s="1" t="s">
        <v>1443</v>
      </c>
      <c r="U551" s="1" t="s">
        <v>1447</v>
      </c>
      <c r="V551" s="1">
        <v>8</v>
      </c>
      <c r="W551" s="1" t="s">
        <v>1443</v>
      </c>
      <c r="X551" s="1" t="s">
        <v>1447</v>
      </c>
      <c r="Y551" s="1">
        <v>8</v>
      </c>
      <c r="Z551" s="1" t="s">
        <v>93</v>
      </c>
      <c r="AA551" s="1" t="s">
        <v>93</v>
      </c>
      <c r="AB551" s="1" t="s">
        <v>93</v>
      </c>
      <c r="AC551" s="1" t="s">
        <v>3787</v>
      </c>
    </row>
    <row r="552" spans="1:29" ht="25.5" x14ac:dyDescent="0.2">
      <c r="A552" s="1">
        <v>13</v>
      </c>
      <c r="B552" s="1" t="s">
        <v>987</v>
      </c>
      <c r="C552" s="1">
        <v>254324</v>
      </c>
      <c r="D552" s="1" t="s">
        <v>988</v>
      </c>
      <c r="E552" s="1" t="s">
        <v>1440</v>
      </c>
      <c r="F552" s="1" t="s">
        <v>3558</v>
      </c>
      <c r="G552" s="1">
        <v>40</v>
      </c>
      <c r="H552" s="1" t="s">
        <v>93</v>
      </c>
      <c r="I552" s="1" t="s">
        <v>93</v>
      </c>
      <c r="J552" s="1" t="s">
        <v>93</v>
      </c>
      <c r="K552" s="1" t="s">
        <v>93</v>
      </c>
      <c r="L552" s="1" t="s">
        <v>93</v>
      </c>
      <c r="M552" s="1" t="s">
        <v>93</v>
      </c>
      <c r="N552" s="1" t="s">
        <v>1613</v>
      </c>
      <c r="O552" s="1" t="s">
        <v>1756</v>
      </c>
      <c r="P552" s="1">
        <v>10</v>
      </c>
      <c r="Q552" s="1" t="s">
        <v>93</v>
      </c>
      <c r="R552" s="1" t="s">
        <v>93</v>
      </c>
      <c r="S552" s="1" t="s">
        <v>93</v>
      </c>
      <c r="T552" s="1" t="s">
        <v>1613</v>
      </c>
      <c r="U552" s="1" t="s">
        <v>1756</v>
      </c>
      <c r="V552" s="1">
        <v>10</v>
      </c>
      <c r="W552" s="1" t="s">
        <v>1613</v>
      </c>
      <c r="X552" s="1" t="s">
        <v>1756</v>
      </c>
      <c r="Y552" s="1">
        <v>10</v>
      </c>
      <c r="Z552" s="1" t="s">
        <v>1613</v>
      </c>
      <c r="AA552" s="1" t="s">
        <v>1756</v>
      </c>
      <c r="AB552" s="1">
        <v>10</v>
      </c>
      <c r="AC552" s="1" t="s">
        <v>3787</v>
      </c>
    </row>
    <row r="553" spans="1:29" ht="25.5" x14ac:dyDescent="0.2">
      <c r="A553" s="1">
        <v>13</v>
      </c>
      <c r="B553" s="1" t="s">
        <v>1890</v>
      </c>
      <c r="C553" s="1">
        <v>1306396</v>
      </c>
      <c r="D553" s="1" t="s">
        <v>1964</v>
      </c>
      <c r="E553" s="1" t="s">
        <v>1440</v>
      </c>
      <c r="F553" s="1" t="s">
        <v>1520</v>
      </c>
      <c r="G553" s="1">
        <v>40</v>
      </c>
      <c r="H553" s="1" t="s">
        <v>93</v>
      </c>
      <c r="I553" s="1" t="s">
        <v>93</v>
      </c>
      <c r="J553" s="1" t="s">
        <v>93</v>
      </c>
      <c r="K553" s="1" t="s">
        <v>1471</v>
      </c>
      <c r="L553" s="1" t="s">
        <v>1444</v>
      </c>
      <c r="M553" s="1">
        <v>8</v>
      </c>
      <c r="N553" s="1" t="s">
        <v>1471</v>
      </c>
      <c r="O553" s="1" t="s">
        <v>1444</v>
      </c>
      <c r="P553" s="1">
        <v>8</v>
      </c>
      <c r="Q553" s="1" t="s">
        <v>1471</v>
      </c>
      <c r="R553" s="1" t="s">
        <v>1444</v>
      </c>
      <c r="S553" s="1">
        <v>8</v>
      </c>
      <c r="T553" s="1" t="s">
        <v>1471</v>
      </c>
      <c r="U553" s="1" t="s">
        <v>1444</v>
      </c>
      <c r="V553" s="1">
        <v>8</v>
      </c>
      <c r="W553" s="1" t="s">
        <v>1471</v>
      </c>
      <c r="X553" s="1" t="s">
        <v>1444</v>
      </c>
      <c r="Y553" s="1">
        <v>8</v>
      </c>
      <c r="Z553" s="1" t="s">
        <v>93</v>
      </c>
      <c r="AA553" s="1" t="s">
        <v>93</v>
      </c>
      <c r="AB553" s="1" t="s">
        <v>93</v>
      </c>
      <c r="AC553" s="1" t="s">
        <v>3787</v>
      </c>
    </row>
    <row r="554" spans="1:29" ht="25.5" x14ac:dyDescent="0.2">
      <c r="A554" s="1">
        <v>13</v>
      </c>
      <c r="B554" s="1" t="s">
        <v>992</v>
      </c>
      <c r="C554" s="1">
        <v>112734</v>
      </c>
      <c r="D554" s="1" t="s">
        <v>993</v>
      </c>
      <c r="E554" s="1" t="s">
        <v>1456</v>
      </c>
      <c r="F554" s="1" t="s">
        <v>3787</v>
      </c>
      <c r="G554" s="1">
        <v>32</v>
      </c>
      <c r="H554" s="1" t="s">
        <v>93</v>
      </c>
      <c r="I554" s="1" t="s">
        <v>93</v>
      </c>
      <c r="J554" s="1" t="s">
        <v>93</v>
      </c>
      <c r="K554" s="1" t="s">
        <v>1454</v>
      </c>
      <c r="L554" s="1" t="s">
        <v>1463</v>
      </c>
      <c r="M554" s="1">
        <v>9.5</v>
      </c>
      <c r="N554" s="1" t="s">
        <v>93</v>
      </c>
      <c r="O554" s="1" t="s">
        <v>93</v>
      </c>
      <c r="P554" s="1" t="s">
        <v>93</v>
      </c>
      <c r="Q554" s="1" t="s">
        <v>1454</v>
      </c>
      <c r="R554" s="1" t="s">
        <v>1463</v>
      </c>
      <c r="S554" s="1">
        <v>9.5</v>
      </c>
      <c r="T554" s="1" t="s">
        <v>1461</v>
      </c>
      <c r="U554" s="1" t="s">
        <v>1509</v>
      </c>
      <c r="V554" s="1">
        <v>8</v>
      </c>
      <c r="W554" s="1" t="s">
        <v>1454</v>
      </c>
      <c r="X554" s="1" t="s">
        <v>1469</v>
      </c>
      <c r="Y554" s="1">
        <v>5</v>
      </c>
      <c r="Z554" s="1" t="s">
        <v>93</v>
      </c>
      <c r="AA554" s="1" t="s">
        <v>93</v>
      </c>
      <c r="AB554" s="1" t="s">
        <v>93</v>
      </c>
      <c r="AC554" s="1" t="s">
        <v>3787</v>
      </c>
    </row>
    <row r="555" spans="1:29" ht="25.5" x14ac:dyDescent="0.2">
      <c r="A555" s="1">
        <v>13</v>
      </c>
      <c r="B555" s="1" t="s">
        <v>1891</v>
      </c>
      <c r="C555" s="1">
        <v>1307588</v>
      </c>
      <c r="D555" s="1" t="s">
        <v>1887</v>
      </c>
      <c r="E555" s="1" t="s">
        <v>1440</v>
      </c>
      <c r="F555" s="1" t="s">
        <v>986</v>
      </c>
      <c r="G555" s="1">
        <v>40</v>
      </c>
      <c r="H555" s="1" t="s">
        <v>93</v>
      </c>
      <c r="I555" s="1" t="s">
        <v>93</v>
      </c>
      <c r="J555" s="1" t="s">
        <v>93</v>
      </c>
      <c r="K555" s="1" t="s">
        <v>1454</v>
      </c>
      <c r="L555" s="1" t="s">
        <v>1667</v>
      </c>
      <c r="M555" s="1">
        <v>8</v>
      </c>
      <c r="N555" s="1" t="s">
        <v>1454</v>
      </c>
      <c r="O555" s="1" t="s">
        <v>1667</v>
      </c>
      <c r="P555" s="1">
        <v>8</v>
      </c>
      <c r="Q555" s="1" t="s">
        <v>1454</v>
      </c>
      <c r="R555" s="1" t="s">
        <v>1667</v>
      </c>
      <c r="S555" s="1">
        <v>8</v>
      </c>
      <c r="T555" s="1" t="s">
        <v>1454</v>
      </c>
      <c r="U555" s="1" t="s">
        <v>1667</v>
      </c>
      <c r="V555" s="1">
        <v>8</v>
      </c>
      <c r="W555" s="1" t="s">
        <v>1454</v>
      </c>
      <c r="X555" s="1" t="s">
        <v>1667</v>
      </c>
      <c r="Y555" s="1">
        <v>8</v>
      </c>
      <c r="Z555" s="1" t="s">
        <v>93</v>
      </c>
      <c r="AA555" s="1" t="s">
        <v>93</v>
      </c>
      <c r="AB555" s="1" t="s">
        <v>93</v>
      </c>
      <c r="AC555" s="1" t="s">
        <v>3787</v>
      </c>
    </row>
    <row r="556" spans="1:29" ht="25.5" x14ac:dyDescent="0.2">
      <c r="A556" s="1">
        <v>13</v>
      </c>
      <c r="B556" s="1" t="s">
        <v>994</v>
      </c>
      <c r="C556" s="1">
        <v>241593</v>
      </c>
      <c r="D556" s="1" t="s">
        <v>993</v>
      </c>
      <c r="E556" s="1" t="s">
        <v>1440</v>
      </c>
      <c r="F556" s="1" t="s">
        <v>703</v>
      </c>
      <c r="G556" s="1">
        <v>40</v>
      </c>
      <c r="H556" s="1" t="s">
        <v>1820</v>
      </c>
      <c r="I556" s="1" t="s">
        <v>1667</v>
      </c>
      <c r="J556" s="1">
        <v>10</v>
      </c>
      <c r="K556" s="1" t="s">
        <v>1820</v>
      </c>
      <c r="L556" s="1" t="s">
        <v>1667</v>
      </c>
      <c r="M556" s="1">
        <v>10</v>
      </c>
      <c r="N556" s="1" t="s">
        <v>1820</v>
      </c>
      <c r="O556" s="1" t="s">
        <v>1667</v>
      </c>
      <c r="P556" s="1">
        <v>10</v>
      </c>
      <c r="Q556" s="1" t="s">
        <v>93</v>
      </c>
      <c r="R556" s="1" t="s">
        <v>93</v>
      </c>
      <c r="S556" s="1" t="s">
        <v>93</v>
      </c>
      <c r="T556" s="1" t="s">
        <v>93</v>
      </c>
      <c r="U556" s="1" t="s">
        <v>93</v>
      </c>
      <c r="V556" s="1" t="s">
        <v>93</v>
      </c>
      <c r="W556" s="1" t="s">
        <v>93</v>
      </c>
      <c r="X556" s="1" t="s">
        <v>93</v>
      </c>
      <c r="Y556" s="1" t="s">
        <v>93</v>
      </c>
      <c r="Z556" s="1" t="s">
        <v>1820</v>
      </c>
      <c r="AA556" s="1" t="s">
        <v>1667</v>
      </c>
      <c r="AB556" s="1">
        <v>10</v>
      </c>
      <c r="AC556" s="1" t="s">
        <v>3787</v>
      </c>
    </row>
    <row r="557" spans="1:29" ht="25.5" x14ac:dyDescent="0.2">
      <c r="A557" s="1">
        <v>13</v>
      </c>
      <c r="B557" s="1" t="s">
        <v>1008</v>
      </c>
      <c r="C557" s="1">
        <v>232608</v>
      </c>
      <c r="D557" s="1" t="s">
        <v>1005</v>
      </c>
      <c r="E557" s="1" t="s">
        <v>1456</v>
      </c>
      <c r="F557" s="1" t="s">
        <v>3787</v>
      </c>
      <c r="G557" s="1">
        <v>40</v>
      </c>
      <c r="H557" s="1" t="s">
        <v>1461</v>
      </c>
      <c r="I557" s="1" t="s">
        <v>1509</v>
      </c>
      <c r="J557" s="1">
        <v>8</v>
      </c>
      <c r="K557" s="1" t="s">
        <v>93</v>
      </c>
      <c r="L557" s="1" t="s">
        <v>93</v>
      </c>
      <c r="M557" s="1" t="s">
        <v>93</v>
      </c>
      <c r="N557" s="1" t="s">
        <v>1461</v>
      </c>
      <c r="O557" s="1" t="s">
        <v>1509</v>
      </c>
      <c r="P557" s="1">
        <v>8</v>
      </c>
      <c r="Q557" s="1" t="s">
        <v>1461</v>
      </c>
      <c r="R557" s="1" t="s">
        <v>1509</v>
      </c>
      <c r="S557" s="1">
        <v>8</v>
      </c>
      <c r="T557" s="1" t="s">
        <v>1461</v>
      </c>
      <c r="U557" s="1" t="s">
        <v>1509</v>
      </c>
      <c r="V557" s="1">
        <v>8</v>
      </c>
      <c r="W557" s="1" t="s">
        <v>1480</v>
      </c>
      <c r="X557" s="1" t="s">
        <v>1466</v>
      </c>
      <c r="Y557" s="1">
        <v>8</v>
      </c>
      <c r="Z557" s="1" t="s">
        <v>93</v>
      </c>
      <c r="AA557" s="1" t="s">
        <v>93</v>
      </c>
      <c r="AB557" s="1" t="s">
        <v>93</v>
      </c>
      <c r="AC557" s="1" t="s">
        <v>3787</v>
      </c>
    </row>
    <row r="558" spans="1:29" ht="25.5" x14ac:dyDescent="0.2">
      <c r="A558" s="1">
        <v>13</v>
      </c>
      <c r="B558" s="1" t="s">
        <v>3409</v>
      </c>
      <c r="C558" s="1">
        <v>263292</v>
      </c>
      <c r="D558" s="1" t="s">
        <v>4024</v>
      </c>
      <c r="E558" s="1" t="s">
        <v>1456</v>
      </c>
      <c r="F558" s="1" t="s">
        <v>3787</v>
      </c>
      <c r="G558" s="1">
        <v>40</v>
      </c>
      <c r="H558" s="1" t="s">
        <v>93</v>
      </c>
      <c r="I558" s="1" t="s">
        <v>93</v>
      </c>
      <c r="J558" s="1" t="s">
        <v>93</v>
      </c>
      <c r="K558" s="1" t="s">
        <v>1443</v>
      </c>
      <c r="L558" s="1" t="s">
        <v>1455</v>
      </c>
      <c r="M558" s="1">
        <v>4</v>
      </c>
      <c r="N558" s="1" t="s">
        <v>93</v>
      </c>
      <c r="O558" s="1" t="s">
        <v>93</v>
      </c>
      <c r="P558" s="1" t="s">
        <v>93</v>
      </c>
      <c r="Q558" s="1" t="s">
        <v>1443</v>
      </c>
      <c r="R558" s="1" t="s">
        <v>1467</v>
      </c>
      <c r="S558" s="1">
        <v>10</v>
      </c>
      <c r="T558" s="1" t="s">
        <v>1443</v>
      </c>
      <c r="U558" s="1" t="s">
        <v>1467</v>
      </c>
      <c r="V558" s="1">
        <v>10</v>
      </c>
      <c r="W558" s="1" t="s">
        <v>1443</v>
      </c>
      <c r="X558" s="1" t="s">
        <v>1447</v>
      </c>
      <c r="Y558" s="1">
        <v>8</v>
      </c>
      <c r="Z558" s="1" t="s">
        <v>1443</v>
      </c>
      <c r="AA558" s="1" t="s">
        <v>1447</v>
      </c>
      <c r="AB558" s="1">
        <v>8</v>
      </c>
      <c r="AC558" s="1" t="s">
        <v>3787</v>
      </c>
    </row>
    <row r="559" spans="1:29" ht="25.5" x14ac:dyDescent="0.2">
      <c r="A559" s="1">
        <v>13</v>
      </c>
      <c r="B559" s="1" t="s">
        <v>3411</v>
      </c>
      <c r="C559" s="1">
        <v>263299</v>
      </c>
      <c r="D559" s="1" t="s">
        <v>4024</v>
      </c>
      <c r="E559" s="1" t="s">
        <v>1456</v>
      </c>
      <c r="F559" s="1" t="s">
        <v>3787</v>
      </c>
      <c r="G559" s="1">
        <v>40</v>
      </c>
      <c r="H559" s="1" t="s">
        <v>93</v>
      </c>
      <c r="I559" s="1" t="s">
        <v>93</v>
      </c>
      <c r="J559" s="1" t="s">
        <v>93</v>
      </c>
      <c r="K559" s="1" t="s">
        <v>1443</v>
      </c>
      <c r="L559" s="1" t="s">
        <v>1444</v>
      </c>
      <c r="M559" s="1">
        <v>8.5</v>
      </c>
      <c r="N559" s="1" t="s">
        <v>1443</v>
      </c>
      <c r="O559" s="1" t="s">
        <v>1551</v>
      </c>
      <c r="P559" s="1">
        <v>8.25</v>
      </c>
      <c r="Q559" s="1" t="s">
        <v>1443</v>
      </c>
      <c r="R559" s="1" t="s">
        <v>1447</v>
      </c>
      <c r="S559" s="1">
        <v>8</v>
      </c>
      <c r="T559" s="1" t="s">
        <v>1443</v>
      </c>
      <c r="U559" s="1" t="s">
        <v>1447</v>
      </c>
      <c r="V559" s="1">
        <v>7.25</v>
      </c>
      <c r="W559" s="1" t="s">
        <v>1443</v>
      </c>
      <c r="X559" s="1" t="s">
        <v>1447</v>
      </c>
      <c r="Y559" s="1">
        <v>8</v>
      </c>
      <c r="Z559" s="1" t="s">
        <v>93</v>
      </c>
      <c r="AA559" s="1" t="s">
        <v>93</v>
      </c>
      <c r="AB559" s="1" t="s">
        <v>93</v>
      </c>
      <c r="AC559" s="1" t="s">
        <v>3787</v>
      </c>
    </row>
    <row r="560" spans="1:29" ht="38.25" x14ac:dyDescent="0.2">
      <c r="A560" s="1">
        <v>13</v>
      </c>
      <c r="B560" s="1" t="s">
        <v>1892</v>
      </c>
      <c r="C560" s="1">
        <v>259119</v>
      </c>
      <c r="D560" s="1" t="s">
        <v>1044</v>
      </c>
      <c r="E560" s="1" t="s">
        <v>1440</v>
      </c>
      <c r="F560" s="1" t="s">
        <v>736</v>
      </c>
      <c r="G560" s="1">
        <v>40</v>
      </c>
      <c r="H560" s="1" t="s">
        <v>93</v>
      </c>
      <c r="I560" s="1" t="s">
        <v>93</v>
      </c>
      <c r="J560" s="1" t="s">
        <v>93</v>
      </c>
      <c r="K560" s="1" t="s">
        <v>1443</v>
      </c>
      <c r="L560" s="1" t="s">
        <v>1447</v>
      </c>
      <c r="M560" s="1">
        <v>8</v>
      </c>
      <c r="N560" s="1" t="s">
        <v>1443</v>
      </c>
      <c r="O560" s="1" t="s">
        <v>1447</v>
      </c>
      <c r="P560" s="1">
        <v>8</v>
      </c>
      <c r="Q560" s="1" t="s">
        <v>1443</v>
      </c>
      <c r="R560" s="1" t="s">
        <v>1447</v>
      </c>
      <c r="S560" s="1">
        <v>8</v>
      </c>
      <c r="T560" s="1" t="s">
        <v>1443</v>
      </c>
      <c r="U560" s="1" t="s">
        <v>1447</v>
      </c>
      <c r="V560" s="1">
        <v>8</v>
      </c>
      <c r="W560" s="1" t="s">
        <v>1443</v>
      </c>
      <c r="X560" s="1" t="s">
        <v>1447</v>
      </c>
      <c r="Y560" s="1">
        <v>8</v>
      </c>
      <c r="Z560" s="1" t="s">
        <v>93</v>
      </c>
      <c r="AA560" s="1" t="s">
        <v>93</v>
      </c>
      <c r="AB560" s="1" t="s">
        <v>93</v>
      </c>
      <c r="AC560" s="1" t="s">
        <v>3787</v>
      </c>
    </row>
    <row r="561" spans="1:29" ht="25.5" x14ac:dyDescent="0.2">
      <c r="A561" s="1">
        <v>13</v>
      </c>
      <c r="B561" s="1" t="s">
        <v>3413</v>
      </c>
      <c r="C561" s="1">
        <v>259168</v>
      </c>
      <c r="D561" s="1" t="s">
        <v>1005</v>
      </c>
      <c r="E561" s="1" t="s">
        <v>1440</v>
      </c>
      <c r="F561" s="1" t="s">
        <v>1404</v>
      </c>
      <c r="G561" s="1">
        <v>40</v>
      </c>
      <c r="H561" s="1" t="s">
        <v>1480</v>
      </c>
      <c r="I561" s="1" t="s">
        <v>1466</v>
      </c>
      <c r="J561" s="1">
        <v>8</v>
      </c>
      <c r="K561" s="1" t="s">
        <v>1480</v>
      </c>
      <c r="L561" s="1" t="s">
        <v>1466</v>
      </c>
      <c r="M561" s="1">
        <v>8</v>
      </c>
      <c r="N561" s="1" t="s">
        <v>1480</v>
      </c>
      <c r="O561" s="1" t="s">
        <v>1466</v>
      </c>
      <c r="P561" s="1">
        <v>8</v>
      </c>
      <c r="Q561" s="1" t="s">
        <v>1480</v>
      </c>
      <c r="R561" s="1" t="s">
        <v>1466</v>
      </c>
      <c r="S561" s="1">
        <v>8</v>
      </c>
      <c r="T561" s="1" t="s">
        <v>93</v>
      </c>
      <c r="U561" s="1" t="s">
        <v>93</v>
      </c>
      <c r="V561" s="1" t="s">
        <v>93</v>
      </c>
      <c r="W561" s="1" t="s">
        <v>93</v>
      </c>
      <c r="X561" s="1" t="s">
        <v>93</v>
      </c>
      <c r="Y561" s="1" t="s">
        <v>93</v>
      </c>
      <c r="Z561" s="1" t="s">
        <v>1461</v>
      </c>
      <c r="AA561" s="1" t="s">
        <v>1509</v>
      </c>
      <c r="AB561" s="1">
        <v>8</v>
      </c>
      <c r="AC561" s="1" t="s">
        <v>3787</v>
      </c>
    </row>
    <row r="562" spans="1:29" ht="25.5" x14ac:dyDescent="0.2">
      <c r="A562" s="1">
        <v>13</v>
      </c>
      <c r="B562" s="1" t="s">
        <v>995</v>
      </c>
      <c r="C562" s="1">
        <v>262467</v>
      </c>
      <c r="D562" s="1" t="s">
        <v>1044</v>
      </c>
      <c r="E562" s="1" t="s">
        <v>1440</v>
      </c>
      <c r="F562" s="1" t="s">
        <v>2796</v>
      </c>
      <c r="G562" s="1">
        <v>40</v>
      </c>
      <c r="H562" s="1" t="s">
        <v>1471</v>
      </c>
      <c r="I562" s="1" t="s">
        <v>1444</v>
      </c>
      <c r="J562" s="1">
        <v>8</v>
      </c>
      <c r="K562" s="1" t="s">
        <v>1471</v>
      </c>
      <c r="L562" s="1" t="s">
        <v>1444</v>
      </c>
      <c r="M562" s="1">
        <v>8</v>
      </c>
      <c r="N562" s="1" t="s">
        <v>1471</v>
      </c>
      <c r="O562" s="1" t="s">
        <v>1444</v>
      </c>
      <c r="P562" s="1">
        <v>8</v>
      </c>
      <c r="Q562" s="1" t="s">
        <v>1471</v>
      </c>
      <c r="R562" s="1" t="s">
        <v>1444</v>
      </c>
      <c r="S562" s="1">
        <v>8</v>
      </c>
      <c r="T562" s="1" t="s">
        <v>93</v>
      </c>
      <c r="U562" s="1" t="s">
        <v>93</v>
      </c>
      <c r="V562" s="1" t="s">
        <v>93</v>
      </c>
      <c r="W562" s="1" t="s">
        <v>93</v>
      </c>
      <c r="X562" s="1" t="s">
        <v>93</v>
      </c>
      <c r="Y562" s="1" t="s">
        <v>93</v>
      </c>
      <c r="Z562" s="1" t="s">
        <v>1471</v>
      </c>
      <c r="AA562" s="1" t="s">
        <v>1444</v>
      </c>
      <c r="AB562" s="1">
        <v>8</v>
      </c>
      <c r="AC562" s="1" t="s">
        <v>3787</v>
      </c>
    </row>
    <row r="563" spans="1:29" ht="25.5" x14ac:dyDescent="0.2">
      <c r="A563" s="1">
        <v>13</v>
      </c>
      <c r="B563" s="1" t="s">
        <v>1893</v>
      </c>
      <c r="C563" s="1">
        <v>1307929</v>
      </c>
      <c r="D563" s="1" t="s">
        <v>1894</v>
      </c>
      <c r="E563" s="1" t="s">
        <v>1440</v>
      </c>
      <c r="F563" s="1" t="s">
        <v>1583</v>
      </c>
      <c r="G563" s="1">
        <v>40</v>
      </c>
      <c r="H563" s="1" t="s">
        <v>1667</v>
      </c>
      <c r="I563" s="1" t="s">
        <v>1895</v>
      </c>
      <c r="J563" s="1">
        <v>8</v>
      </c>
      <c r="K563" s="1" t="s">
        <v>1667</v>
      </c>
      <c r="L563" s="1" t="s">
        <v>1895</v>
      </c>
      <c r="M563" s="1">
        <v>8</v>
      </c>
      <c r="N563" s="1" t="s">
        <v>1667</v>
      </c>
      <c r="O563" s="1" t="s">
        <v>1895</v>
      </c>
      <c r="P563" s="1">
        <v>8</v>
      </c>
      <c r="Q563" s="1" t="s">
        <v>1667</v>
      </c>
      <c r="R563" s="1" t="s">
        <v>1895</v>
      </c>
      <c r="S563" s="1">
        <v>8</v>
      </c>
      <c r="T563" s="1" t="s">
        <v>1667</v>
      </c>
      <c r="U563" s="1" t="s">
        <v>1895</v>
      </c>
      <c r="V563" s="1">
        <v>8</v>
      </c>
      <c r="W563" s="1" t="s">
        <v>93</v>
      </c>
      <c r="X563" s="1" t="s">
        <v>93</v>
      </c>
      <c r="Y563" s="1" t="s">
        <v>93</v>
      </c>
      <c r="Z563" s="1" t="s">
        <v>93</v>
      </c>
      <c r="AA563" s="1" t="s">
        <v>93</v>
      </c>
      <c r="AB563" s="1" t="s">
        <v>93</v>
      </c>
      <c r="AC563" s="1" t="s">
        <v>3787</v>
      </c>
    </row>
    <row r="564" spans="1:29" ht="25.5" x14ac:dyDescent="0.2">
      <c r="A564" s="1">
        <v>13</v>
      </c>
      <c r="B564" s="1" t="s">
        <v>1896</v>
      </c>
      <c r="C564" s="1">
        <v>1307578</v>
      </c>
      <c r="D564" s="1" t="s">
        <v>1897</v>
      </c>
      <c r="E564" s="1" t="s">
        <v>1440</v>
      </c>
      <c r="F564" s="1" t="s">
        <v>1289</v>
      </c>
      <c r="G564" s="1">
        <v>40</v>
      </c>
      <c r="H564" s="1" t="s">
        <v>93</v>
      </c>
      <c r="I564" s="1" t="s">
        <v>93</v>
      </c>
      <c r="J564" s="1" t="s">
        <v>93</v>
      </c>
      <c r="K564" s="1" t="s">
        <v>1480</v>
      </c>
      <c r="L564" s="1" t="s">
        <v>1466</v>
      </c>
      <c r="M564" s="1">
        <v>8</v>
      </c>
      <c r="N564" s="1" t="s">
        <v>1480</v>
      </c>
      <c r="O564" s="1" t="s">
        <v>1466</v>
      </c>
      <c r="P564" s="1">
        <v>8</v>
      </c>
      <c r="Q564" s="1" t="s">
        <v>1480</v>
      </c>
      <c r="R564" s="1" t="s">
        <v>1466</v>
      </c>
      <c r="S564" s="1">
        <v>8</v>
      </c>
      <c r="T564" s="1" t="s">
        <v>1480</v>
      </c>
      <c r="U564" s="1" t="s">
        <v>1466</v>
      </c>
      <c r="V564" s="1">
        <v>8</v>
      </c>
      <c r="W564" s="1" t="s">
        <v>1480</v>
      </c>
      <c r="X564" s="1" t="s">
        <v>1466</v>
      </c>
      <c r="Y564" s="1">
        <v>8</v>
      </c>
      <c r="Z564" s="1" t="s">
        <v>93</v>
      </c>
      <c r="AA564" s="1" t="s">
        <v>93</v>
      </c>
      <c r="AB564" s="1" t="s">
        <v>93</v>
      </c>
      <c r="AC564" s="1" t="s">
        <v>3787</v>
      </c>
    </row>
    <row r="565" spans="1:29" ht="25.5" x14ac:dyDescent="0.2">
      <c r="A565" s="1">
        <v>13</v>
      </c>
      <c r="B565" s="1" t="s">
        <v>3986</v>
      </c>
      <c r="C565" s="1">
        <v>1308600</v>
      </c>
      <c r="D565" s="1" t="s">
        <v>3987</v>
      </c>
      <c r="E565" s="1" t="s">
        <v>1440</v>
      </c>
      <c r="F565" s="1" t="s">
        <v>3787</v>
      </c>
      <c r="G565" s="1">
        <v>40</v>
      </c>
      <c r="H565" s="1" t="s">
        <v>1480</v>
      </c>
      <c r="I565" s="1" t="s">
        <v>1479</v>
      </c>
      <c r="J565" s="1">
        <v>8</v>
      </c>
      <c r="K565" s="1" t="s">
        <v>1480</v>
      </c>
      <c r="L565" s="1" t="s">
        <v>1479</v>
      </c>
      <c r="M565" s="1">
        <v>8</v>
      </c>
      <c r="N565" s="1" t="s">
        <v>1480</v>
      </c>
      <c r="O565" s="1" t="s">
        <v>1479</v>
      </c>
      <c r="P565" s="1">
        <v>8</v>
      </c>
      <c r="Q565" s="1" t="s">
        <v>1480</v>
      </c>
      <c r="R565" s="1" t="s">
        <v>1479</v>
      </c>
      <c r="S565" s="1">
        <v>8</v>
      </c>
      <c r="T565" s="1" t="s">
        <v>1480</v>
      </c>
      <c r="U565" s="1" t="s">
        <v>1479</v>
      </c>
      <c r="V565" s="1">
        <v>8</v>
      </c>
      <c r="W565" s="1" t="s">
        <v>93</v>
      </c>
      <c r="X565" s="1" t="s">
        <v>93</v>
      </c>
      <c r="Y565" s="1" t="s">
        <v>93</v>
      </c>
      <c r="Z565" s="1" t="s">
        <v>93</v>
      </c>
      <c r="AA565" s="1" t="s">
        <v>93</v>
      </c>
      <c r="AB565" s="1" t="s">
        <v>93</v>
      </c>
      <c r="AC565" s="1" t="s">
        <v>3787</v>
      </c>
    </row>
    <row r="566" spans="1:29" ht="25.5" x14ac:dyDescent="0.2">
      <c r="A566" s="1">
        <v>13</v>
      </c>
      <c r="B566" s="1" t="s">
        <v>1898</v>
      </c>
      <c r="C566" s="1">
        <v>1307039</v>
      </c>
      <c r="D566" s="1" t="s">
        <v>1899</v>
      </c>
      <c r="E566" s="1" t="s">
        <v>1440</v>
      </c>
      <c r="F566" s="1" t="s">
        <v>522</v>
      </c>
      <c r="G566" s="1">
        <v>40</v>
      </c>
      <c r="H566" s="1" t="s">
        <v>1480</v>
      </c>
      <c r="I566" s="1" t="s">
        <v>1466</v>
      </c>
      <c r="J566" s="1">
        <v>8</v>
      </c>
      <c r="K566" s="1" t="s">
        <v>1480</v>
      </c>
      <c r="L566" s="1" t="s">
        <v>1466</v>
      </c>
      <c r="M566" s="1">
        <v>8</v>
      </c>
      <c r="N566" s="1" t="s">
        <v>1480</v>
      </c>
      <c r="O566" s="1" t="s">
        <v>1466</v>
      </c>
      <c r="P566" s="1">
        <v>8</v>
      </c>
      <c r="Q566" s="1" t="s">
        <v>93</v>
      </c>
      <c r="R566" s="1" t="s">
        <v>93</v>
      </c>
      <c r="S566" s="1" t="s">
        <v>93</v>
      </c>
      <c r="T566" s="1" t="s">
        <v>93</v>
      </c>
      <c r="U566" s="1" t="s">
        <v>93</v>
      </c>
      <c r="V566" s="1" t="s">
        <v>93</v>
      </c>
      <c r="W566" s="1" t="s">
        <v>1480</v>
      </c>
      <c r="X566" s="1" t="s">
        <v>1466</v>
      </c>
      <c r="Y566" s="1">
        <v>8</v>
      </c>
      <c r="Z566" s="1" t="s">
        <v>1480</v>
      </c>
      <c r="AA566" s="1" t="s">
        <v>1466</v>
      </c>
      <c r="AB566" s="1">
        <v>8</v>
      </c>
      <c r="AC566" s="1" t="s">
        <v>3787</v>
      </c>
    </row>
    <row r="567" spans="1:29" ht="38.25" x14ac:dyDescent="0.2">
      <c r="A567" s="1">
        <v>13</v>
      </c>
      <c r="B567" s="1" t="s">
        <v>1900</v>
      </c>
      <c r="C567" s="1">
        <v>1307567</v>
      </c>
      <c r="D567" s="1" t="s">
        <v>2803</v>
      </c>
      <c r="E567" s="1" t="s">
        <v>1440</v>
      </c>
      <c r="F567" s="1" t="s">
        <v>2900</v>
      </c>
      <c r="G567" s="1">
        <v>40</v>
      </c>
      <c r="H567" s="1" t="s">
        <v>1480</v>
      </c>
      <c r="I567" s="1" t="s">
        <v>1466</v>
      </c>
      <c r="J567" s="1">
        <v>8</v>
      </c>
      <c r="K567" s="1" t="s">
        <v>1480</v>
      </c>
      <c r="L567" s="1" t="s">
        <v>1466</v>
      </c>
      <c r="M567" s="1">
        <v>8</v>
      </c>
      <c r="N567" s="1" t="s">
        <v>1480</v>
      </c>
      <c r="O567" s="1" t="s">
        <v>1466</v>
      </c>
      <c r="P567" s="1">
        <v>8</v>
      </c>
      <c r="Q567" s="1" t="s">
        <v>93</v>
      </c>
      <c r="R567" s="1" t="s">
        <v>93</v>
      </c>
      <c r="S567" s="1" t="s">
        <v>93</v>
      </c>
      <c r="T567" s="1" t="s">
        <v>93</v>
      </c>
      <c r="U567" s="1" t="s">
        <v>93</v>
      </c>
      <c r="V567" s="1" t="s">
        <v>93</v>
      </c>
      <c r="W567" s="1" t="s">
        <v>1480</v>
      </c>
      <c r="X567" s="1" t="s">
        <v>1466</v>
      </c>
      <c r="Y567" s="1">
        <v>8</v>
      </c>
      <c r="Z567" s="1" t="s">
        <v>1480</v>
      </c>
      <c r="AA567" s="1" t="s">
        <v>1466</v>
      </c>
      <c r="AB567" s="1">
        <v>8</v>
      </c>
      <c r="AC567" s="1" t="s">
        <v>3787</v>
      </c>
    </row>
    <row r="568" spans="1:29" ht="25.5" x14ac:dyDescent="0.2">
      <c r="A568" s="1">
        <v>13</v>
      </c>
      <c r="B568" s="1" t="s">
        <v>2833</v>
      </c>
      <c r="C568" s="1">
        <v>1308447</v>
      </c>
      <c r="D568" s="1" t="s">
        <v>1926</v>
      </c>
      <c r="E568" s="1" t="s">
        <v>1440</v>
      </c>
      <c r="F568" s="1" t="s">
        <v>2934</v>
      </c>
      <c r="G568" s="1">
        <v>40</v>
      </c>
      <c r="H568" s="1" t="s">
        <v>1667</v>
      </c>
      <c r="I568" s="1" t="s">
        <v>1895</v>
      </c>
      <c r="J568" s="1">
        <v>8</v>
      </c>
      <c r="K568" s="1" t="s">
        <v>1667</v>
      </c>
      <c r="L568" s="1" t="s">
        <v>1895</v>
      </c>
      <c r="M568" s="1">
        <v>8</v>
      </c>
      <c r="N568" s="1" t="s">
        <v>1667</v>
      </c>
      <c r="O568" s="1" t="s">
        <v>1895</v>
      </c>
      <c r="P568" s="1">
        <v>8</v>
      </c>
      <c r="Q568" s="1" t="s">
        <v>1667</v>
      </c>
      <c r="R568" s="1" t="s">
        <v>1895</v>
      </c>
      <c r="S568" s="1">
        <v>8</v>
      </c>
      <c r="T568" s="1" t="s">
        <v>1667</v>
      </c>
      <c r="U568" s="1" t="s">
        <v>1895</v>
      </c>
      <c r="V568" s="1">
        <v>8</v>
      </c>
      <c r="W568" s="1" t="s">
        <v>93</v>
      </c>
      <c r="X568" s="1" t="s">
        <v>93</v>
      </c>
      <c r="Y568" s="1" t="s">
        <v>93</v>
      </c>
      <c r="Z568" s="1" t="s">
        <v>93</v>
      </c>
      <c r="AA568" s="1" t="s">
        <v>93</v>
      </c>
      <c r="AB568" s="1" t="s">
        <v>93</v>
      </c>
      <c r="AC568" s="1" t="s">
        <v>3787</v>
      </c>
    </row>
    <row r="569" spans="1:29" ht="25.5" x14ac:dyDescent="0.2">
      <c r="A569" s="1">
        <v>13</v>
      </c>
      <c r="B569" s="1" t="s">
        <v>1902</v>
      </c>
      <c r="C569" s="1">
        <v>1306970</v>
      </c>
      <c r="D569" s="1" t="s">
        <v>1903</v>
      </c>
      <c r="E569" s="1" t="s">
        <v>1440</v>
      </c>
      <c r="F569" s="1" t="s">
        <v>2767</v>
      </c>
      <c r="G569" s="1">
        <v>40</v>
      </c>
      <c r="H569" s="1" t="s">
        <v>1443</v>
      </c>
      <c r="I569" s="1" t="s">
        <v>1444</v>
      </c>
      <c r="J569" s="1">
        <v>8</v>
      </c>
      <c r="K569" s="1" t="s">
        <v>1443</v>
      </c>
      <c r="L569" s="1" t="s">
        <v>1444</v>
      </c>
      <c r="M569" s="1">
        <v>8</v>
      </c>
      <c r="N569" s="1" t="s">
        <v>1443</v>
      </c>
      <c r="O569" s="1" t="s">
        <v>1444</v>
      </c>
      <c r="P569" s="1">
        <v>8</v>
      </c>
      <c r="Q569" s="1" t="s">
        <v>1443</v>
      </c>
      <c r="R569" s="1" t="s">
        <v>1444</v>
      </c>
      <c r="S569" s="1">
        <v>8</v>
      </c>
      <c r="T569" s="1" t="s">
        <v>1443</v>
      </c>
      <c r="U569" s="1" t="s">
        <v>1444</v>
      </c>
      <c r="V569" s="1">
        <v>8</v>
      </c>
      <c r="W569" s="1" t="s">
        <v>93</v>
      </c>
      <c r="X569" s="1" t="s">
        <v>93</v>
      </c>
      <c r="Y569" s="1" t="s">
        <v>93</v>
      </c>
      <c r="Z569" s="1" t="s">
        <v>93</v>
      </c>
      <c r="AA569" s="1" t="s">
        <v>93</v>
      </c>
      <c r="AB569" s="1" t="s">
        <v>93</v>
      </c>
      <c r="AC569" s="1" t="s">
        <v>3787</v>
      </c>
    </row>
    <row r="570" spans="1:29" ht="38.25" x14ac:dyDescent="0.2">
      <c r="A570" s="1">
        <v>13</v>
      </c>
      <c r="B570" s="1" t="s">
        <v>1904</v>
      </c>
      <c r="C570" s="1">
        <v>305278</v>
      </c>
      <c r="D570" s="1" t="s">
        <v>1903</v>
      </c>
      <c r="E570" s="1" t="s">
        <v>1440</v>
      </c>
      <c r="F570" s="1" t="s">
        <v>1905</v>
      </c>
      <c r="G570" s="1">
        <v>40</v>
      </c>
      <c r="H570" s="1" t="s">
        <v>1461</v>
      </c>
      <c r="I570" s="1" t="s">
        <v>1509</v>
      </c>
      <c r="J570" s="1">
        <v>8</v>
      </c>
      <c r="K570" s="1" t="s">
        <v>1461</v>
      </c>
      <c r="L570" s="1" t="s">
        <v>1509</v>
      </c>
      <c r="M570" s="1">
        <v>8</v>
      </c>
      <c r="N570" s="1" t="s">
        <v>1461</v>
      </c>
      <c r="O570" s="1" t="s">
        <v>1509</v>
      </c>
      <c r="P570" s="1">
        <v>8</v>
      </c>
      <c r="Q570" s="1" t="s">
        <v>1461</v>
      </c>
      <c r="R570" s="1" t="s">
        <v>1509</v>
      </c>
      <c r="S570" s="1">
        <v>8</v>
      </c>
      <c r="T570" s="1" t="s">
        <v>1461</v>
      </c>
      <c r="U570" s="1" t="s">
        <v>1509</v>
      </c>
      <c r="V570" s="1">
        <v>8</v>
      </c>
      <c r="W570" s="1" t="s">
        <v>93</v>
      </c>
      <c r="X570" s="1" t="s">
        <v>93</v>
      </c>
      <c r="Y570" s="1" t="s">
        <v>93</v>
      </c>
      <c r="Z570" s="1" t="s">
        <v>93</v>
      </c>
      <c r="AA570" s="1" t="s">
        <v>93</v>
      </c>
      <c r="AB570" s="1" t="s">
        <v>93</v>
      </c>
      <c r="AC570" s="1" t="s">
        <v>3787</v>
      </c>
    </row>
    <row r="571" spans="1:29" ht="38.25" x14ac:dyDescent="0.2">
      <c r="A571" s="1">
        <v>13</v>
      </c>
      <c r="B571" s="1" t="s">
        <v>2719</v>
      </c>
      <c r="C571" s="1">
        <v>1308375</v>
      </c>
      <c r="D571" s="1" t="s">
        <v>1977</v>
      </c>
      <c r="E571" s="1" t="s">
        <v>1440</v>
      </c>
      <c r="F571" s="1" t="s">
        <v>3228</v>
      </c>
      <c r="G571" s="1">
        <v>40</v>
      </c>
      <c r="H571" s="1" t="s">
        <v>1613</v>
      </c>
      <c r="I571" s="1" t="s">
        <v>1462</v>
      </c>
      <c r="J571" s="1">
        <v>8</v>
      </c>
      <c r="K571" s="1" t="s">
        <v>93</v>
      </c>
      <c r="L571" s="1" t="s">
        <v>93</v>
      </c>
      <c r="M571" s="1" t="s">
        <v>93</v>
      </c>
      <c r="N571" s="1" t="s">
        <v>93</v>
      </c>
      <c r="O571" s="1" t="s">
        <v>93</v>
      </c>
      <c r="P571" s="1" t="s">
        <v>93</v>
      </c>
      <c r="Q571" s="1" t="s">
        <v>1613</v>
      </c>
      <c r="R571" s="1" t="s">
        <v>1462</v>
      </c>
      <c r="S571" s="1">
        <v>8</v>
      </c>
      <c r="T571" s="1" t="s">
        <v>1613</v>
      </c>
      <c r="U571" s="1" t="s">
        <v>1462</v>
      </c>
      <c r="V571" s="1">
        <v>8</v>
      </c>
      <c r="W571" s="1" t="s">
        <v>1613</v>
      </c>
      <c r="X571" s="1" t="s">
        <v>1462</v>
      </c>
      <c r="Y571" s="1">
        <v>8</v>
      </c>
      <c r="Z571" s="1" t="s">
        <v>1613</v>
      </c>
      <c r="AA571" s="1" t="s">
        <v>1462</v>
      </c>
      <c r="AB571" s="1">
        <v>8</v>
      </c>
      <c r="AC571" s="1" t="s">
        <v>3787</v>
      </c>
    </row>
    <row r="572" spans="1:29" ht="25.5" x14ac:dyDescent="0.2">
      <c r="A572" s="1">
        <v>13</v>
      </c>
      <c r="B572" s="1" t="s">
        <v>1906</v>
      </c>
      <c r="C572" s="1">
        <v>1307878</v>
      </c>
      <c r="D572" s="1" t="s">
        <v>1899</v>
      </c>
      <c r="E572" s="1" t="s">
        <v>1440</v>
      </c>
      <c r="F572" s="1" t="s">
        <v>1182</v>
      </c>
      <c r="G572" s="1">
        <v>40</v>
      </c>
      <c r="H572" s="1" t="s">
        <v>1480</v>
      </c>
      <c r="I572" s="1" t="s">
        <v>1466</v>
      </c>
      <c r="J572" s="1">
        <v>8</v>
      </c>
      <c r="K572" s="1" t="s">
        <v>1480</v>
      </c>
      <c r="L572" s="1" t="s">
        <v>1466</v>
      </c>
      <c r="M572" s="1">
        <v>8</v>
      </c>
      <c r="N572" s="1" t="s">
        <v>1480</v>
      </c>
      <c r="O572" s="1" t="s">
        <v>1466</v>
      </c>
      <c r="P572" s="1">
        <v>8</v>
      </c>
      <c r="Q572" s="1" t="s">
        <v>93</v>
      </c>
      <c r="R572" s="1" t="s">
        <v>93</v>
      </c>
      <c r="S572" s="1" t="s">
        <v>93</v>
      </c>
      <c r="T572" s="1" t="s">
        <v>93</v>
      </c>
      <c r="U572" s="1" t="s">
        <v>93</v>
      </c>
      <c r="V572" s="1" t="s">
        <v>93</v>
      </c>
      <c r="W572" s="1" t="s">
        <v>1480</v>
      </c>
      <c r="X572" s="1" t="s">
        <v>1466</v>
      </c>
      <c r="Y572" s="1">
        <v>8</v>
      </c>
      <c r="Z572" s="1" t="s">
        <v>1480</v>
      </c>
      <c r="AA572" s="1" t="s">
        <v>1466</v>
      </c>
      <c r="AB572" s="1">
        <v>8</v>
      </c>
      <c r="AC572" s="1" t="s">
        <v>3787</v>
      </c>
    </row>
    <row r="573" spans="1:29" ht="25.5" x14ac:dyDescent="0.2">
      <c r="A573" s="1">
        <v>13</v>
      </c>
      <c r="B573" s="1" t="s">
        <v>1907</v>
      </c>
      <c r="C573" s="1">
        <v>1308170</v>
      </c>
      <c r="D573" s="1" t="s">
        <v>1908</v>
      </c>
      <c r="E573" s="1" t="s">
        <v>1440</v>
      </c>
      <c r="F573" s="1" t="s">
        <v>1040</v>
      </c>
      <c r="G573" s="1">
        <v>40</v>
      </c>
      <c r="H573" s="1" t="s">
        <v>1460</v>
      </c>
      <c r="I573" s="1" t="s">
        <v>1479</v>
      </c>
      <c r="J573" s="1">
        <v>8</v>
      </c>
      <c r="K573" s="1" t="s">
        <v>1460</v>
      </c>
      <c r="L573" s="1" t="s">
        <v>1479</v>
      </c>
      <c r="M573" s="1">
        <v>8</v>
      </c>
      <c r="N573" s="1" t="s">
        <v>1460</v>
      </c>
      <c r="O573" s="1" t="s">
        <v>1479</v>
      </c>
      <c r="P573" s="1">
        <v>8</v>
      </c>
      <c r="Q573" s="1" t="s">
        <v>1460</v>
      </c>
      <c r="R573" s="1" t="s">
        <v>1479</v>
      </c>
      <c r="S573" s="1">
        <v>8</v>
      </c>
      <c r="T573" s="1" t="s">
        <v>93</v>
      </c>
      <c r="U573" s="1" t="s">
        <v>93</v>
      </c>
      <c r="V573" s="1" t="s">
        <v>93</v>
      </c>
      <c r="W573" s="1" t="s">
        <v>93</v>
      </c>
      <c r="X573" s="1" t="s">
        <v>93</v>
      </c>
      <c r="Y573" s="1" t="s">
        <v>93</v>
      </c>
      <c r="Z573" s="1" t="s">
        <v>1460</v>
      </c>
      <c r="AA573" s="1" t="s">
        <v>1479</v>
      </c>
      <c r="AB573" s="1">
        <v>8</v>
      </c>
      <c r="AC573" s="1" t="s">
        <v>3787</v>
      </c>
    </row>
    <row r="574" spans="1:29" ht="38.25" x14ac:dyDescent="0.2">
      <c r="A574" s="1">
        <v>13</v>
      </c>
      <c r="B574" s="1" t="s">
        <v>1010</v>
      </c>
      <c r="C574" s="1">
        <v>249073</v>
      </c>
      <c r="D574" s="1" t="s">
        <v>556</v>
      </c>
      <c r="E574" s="1" t="s">
        <v>1456</v>
      </c>
      <c r="F574" s="1" t="s">
        <v>3787</v>
      </c>
      <c r="G574" s="1">
        <v>40</v>
      </c>
      <c r="H574" s="1" t="s">
        <v>93</v>
      </c>
      <c r="I574" s="1" t="s">
        <v>93</v>
      </c>
      <c r="J574" s="1" t="s">
        <v>93</v>
      </c>
      <c r="K574" s="1" t="s">
        <v>1454</v>
      </c>
      <c r="L574" s="1" t="s">
        <v>1447</v>
      </c>
      <c r="M574" s="1">
        <v>10</v>
      </c>
      <c r="N574" s="1" t="s">
        <v>1454</v>
      </c>
      <c r="O574" s="1" t="s">
        <v>1447</v>
      </c>
      <c r="P574" s="1">
        <v>10</v>
      </c>
      <c r="Q574" s="1" t="s">
        <v>1454</v>
      </c>
      <c r="R574" s="1" t="s">
        <v>1447</v>
      </c>
      <c r="S574" s="1">
        <v>10</v>
      </c>
      <c r="T574" s="1" t="s">
        <v>1454</v>
      </c>
      <c r="U574" s="1" t="s">
        <v>1447</v>
      </c>
      <c r="V574" s="1">
        <v>10</v>
      </c>
      <c r="W574" s="1" t="s">
        <v>93</v>
      </c>
      <c r="X574" s="1" t="s">
        <v>93</v>
      </c>
      <c r="Y574" s="1" t="s">
        <v>93</v>
      </c>
      <c r="Z574" s="1" t="s">
        <v>93</v>
      </c>
      <c r="AA574" s="1" t="s">
        <v>93</v>
      </c>
      <c r="AB574" s="1" t="s">
        <v>93</v>
      </c>
      <c r="AC574" s="1" t="s">
        <v>3787</v>
      </c>
    </row>
    <row r="575" spans="1:29" ht="25.5" x14ac:dyDescent="0.2">
      <c r="A575" s="1">
        <v>13</v>
      </c>
      <c r="B575" s="1" t="s">
        <v>3051</v>
      </c>
      <c r="C575" s="1">
        <v>1308504</v>
      </c>
      <c r="D575" s="1" t="s">
        <v>1918</v>
      </c>
      <c r="E575" s="1" t="s">
        <v>1440</v>
      </c>
      <c r="F575" s="1" t="s">
        <v>3558</v>
      </c>
      <c r="G575" s="1">
        <v>40</v>
      </c>
      <c r="H575" s="1" t="s">
        <v>1480</v>
      </c>
      <c r="I575" s="1" t="s">
        <v>1466</v>
      </c>
      <c r="J575" s="1">
        <v>8</v>
      </c>
      <c r="K575" s="1" t="s">
        <v>1480</v>
      </c>
      <c r="L575" s="1" t="s">
        <v>1466</v>
      </c>
      <c r="M575" s="1">
        <v>8</v>
      </c>
      <c r="N575" s="1" t="s">
        <v>93</v>
      </c>
      <c r="O575" s="1" t="s">
        <v>93</v>
      </c>
      <c r="P575" s="1" t="s">
        <v>93</v>
      </c>
      <c r="Q575" s="1" t="s">
        <v>93</v>
      </c>
      <c r="R575" s="1" t="s">
        <v>93</v>
      </c>
      <c r="S575" s="1" t="s">
        <v>93</v>
      </c>
      <c r="T575" s="1" t="s">
        <v>1480</v>
      </c>
      <c r="U575" s="1" t="s">
        <v>1466</v>
      </c>
      <c r="V575" s="1">
        <v>8</v>
      </c>
      <c r="W575" s="1" t="s">
        <v>1480</v>
      </c>
      <c r="X575" s="1" t="s">
        <v>1466</v>
      </c>
      <c r="Y575" s="1">
        <v>8</v>
      </c>
      <c r="Z575" s="1" t="s">
        <v>1480</v>
      </c>
      <c r="AA575" s="1" t="s">
        <v>1466</v>
      </c>
      <c r="AB575" s="1">
        <v>8</v>
      </c>
      <c r="AC575" s="1" t="s">
        <v>3787</v>
      </c>
    </row>
    <row r="576" spans="1:29" ht="38.25" x14ac:dyDescent="0.2">
      <c r="A576" s="1">
        <v>13</v>
      </c>
      <c r="B576" s="1" t="s">
        <v>1909</v>
      </c>
      <c r="C576" s="1">
        <v>1308079</v>
      </c>
      <c r="D576" s="1" t="s">
        <v>1874</v>
      </c>
      <c r="E576" s="1" t="s">
        <v>1440</v>
      </c>
      <c r="F576" s="1" t="s">
        <v>3159</v>
      </c>
      <c r="G576" s="1">
        <v>40</v>
      </c>
      <c r="H576" s="1" t="s">
        <v>1454</v>
      </c>
      <c r="I576" s="1" t="s">
        <v>1667</v>
      </c>
      <c r="J576" s="1">
        <v>8</v>
      </c>
      <c r="K576" s="1" t="s">
        <v>93</v>
      </c>
      <c r="L576" s="1" t="s">
        <v>93</v>
      </c>
      <c r="M576" s="1" t="s">
        <v>93</v>
      </c>
      <c r="N576" s="1" t="s">
        <v>93</v>
      </c>
      <c r="O576" s="1" t="s">
        <v>93</v>
      </c>
      <c r="P576" s="1" t="s">
        <v>93</v>
      </c>
      <c r="Q576" s="1" t="s">
        <v>1454</v>
      </c>
      <c r="R576" s="1" t="s">
        <v>1667</v>
      </c>
      <c r="S576" s="1">
        <v>8</v>
      </c>
      <c r="T576" s="1" t="s">
        <v>1454</v>
      </c>
      <c r="U576" s="1" t="s">
        <v>1667</v>
      </c>
      <c r="V576" s="1">
        <v>8</v>
      </c>
      <c r="W576" s="1" t="s">
        <v>1454</v>
      </c>
      <c r="X576" s="1" t="s">
        <v>1667</v>
      </c>
      <c r="Y576" s="1">
        <v>8</v>
      </c>
      <c r="Z576" s="1" t="s">
        <v>1454</v>
      </c>
      <c r="AA576" s="1" t="s">
        <v>1667</v>
      </c>
      <c r="AB576" s="1">
        <v>8</v>
      </c>
      <c r="AC576" s="1" t="s">
        <v>3787</v>
      </c>
    </row>
    <row r="577" spans="1:29" ht="38.25" x14ac:dyDescent="0.2">
      <c r="A577" s="1">
        <v>13</v>
      </c>
      <c r="B577" s="1" t="s">
        <v>1911</v>
      </c>
      <c r="C577" s="1">
        <v>1307930</v>
      </c>
      <c r="D577" s="1" t="s">
        <v>1872</v>
      </c>
      <c r="E577" s="1" t="s">
        <v>1440</v>
      </c>
      <c r="F577" s="1" t="s">
        <v>543</v>
      </c>
      <c r="G577" s="1">
        <v>40</v>
      </c>
      <c r="H577" s="1" t="s">
        <v>1461</v>
      </c>
      <c r="I577" s="1" t="s">
        <v>1509</v>
      </c>
      <c r="J577" s="1">
        <v>8</v>
      </c>
      <c r="K577" s="1" t="s">
        <v>1461</v>
      </c>
      <c r="L577" s="1" t="s">
        <v>1509</v>
      </c>
      <c r="M577" s="1">
        <v>8</v>
      </c>
      <c r="N577" s="1" t="s">
        <v>93</v>
      </c>
      <c r="O577" s="1" t="s">
        <v>93</v>
      </c>
      <c r="P577" s="1" t="s">
        <v>93</v>
      </c>
      <c r="Q577" s="1" t="s">
        <v>93</v>
      </c>
      <c r="R577" s="1" t="s">
        <v>93</v>
      </c>
      <c r="S577" s="1" t="s">
        <v>93</v>
      </c>
      <c r="T577" s="1" t="s">
        <v>1461</v>
      </c>
      <c r="U577" s="1" t="s">
        <v>1509</v>
      </c>
      <c r="V577" s="1">
        <v>8</v>
      </c>
      <c r="W577" s="1" t="s">
        <v>1461</v>
      </c>
      <c r="X577" s="1" t="s">
        <v>1509</v>
      </c>
      <c r="Y577" s="1">
        <v>8</v>
      </c>
      <c r="Z577" s="1" t="s">
        <v>1461</v>
      </c>
      <c r="AA577" s="1" t="s">
        <v>1509</v>
      </c>
      <c r="AB577" s="1">
        <v>8</v>
      </c>
      <c r="AC577" s="1" t="s">
        <v>3787</v>
      </c>
    </row>
    <row r="578" spans="1:29" ht="25.5" x14ac:dyDescent="0.2">
      <c r="A578" s="1">
        <v>13</v>
      </c>
      <c r="B578" s="1" t="s">
        <v>3988</v>
      </c>
      <c r="C578" s="1">
        <v>1308601</v>
      </c>
      <c r="D578" s="1" t="s">
        <v>3987</v>
      </c>
      <c r="E578" s="1" t="s">
        <v>1440</v>
      </c>
      <c r="F578" s="1" t="s">
        <v>3787</v>
      </c>
      <c r="G578" s="1">
        <v>40</v>
      </c>
      <c r="H578" s="1" t="s">
        <v>1480</v>
      </c>
      <c r="I578" s="1" t="s">
        <v>1479</v>
      </c>
      <c r="J578" s="1">
        <v>8</v>
      </c>
      <c r="K578" s="1" t="s">
        <v>1480</v>
      </c>
      <c r="L578" s="1" t="s">
        <v>1479</v>
      </c>
      <c r="M578" s="1">
        <v>8</v>
      </c>
      <c r="N578" s="1" t="s">
        <v>1480</v>
      </c>
      <c r="O578" s="1" t="s">
        <v>1479</v>
      </c>
      <c r="P578" s="1">
        <v>8</v>
      </c>
      <c r="Q578" s="1" t="s">
        <v>1480</v>
      </c>
      <c r="R578" s="1" t="s">
        <v>1479</v>
      </c>
      <c r="S578" s="1">
        <v>8</v>
      </c>
      <c r="T578" s="1" t="s">
        <v>1480</v>
      </c>
      <c r="U578" s="1" t="s">
        <v>1479</v>
      </c>
      <c r="V578" s="1">
        <v>8</v>
      </c>
      <c r="W578" s="1" t="s">
        <v>93</v>
      </c>
      <c r="X578" s="1" t="s">
        <v>93</v>
      </c>
      <c r="Y578" s="1" t="s">
        <v>93</v>
      </c>
      <c r="Z578" s="1" t="s">
        <v>93</v>
      </c>
      <c r="AA578" s="1" t="s">
        <v>93</v>
      </c>
      <c r="AB578" s="1" t="s">
        <v>93</v>
      </c>
      <c r="AC578" s="1" t="s">
        <v>3787</v>
      </c>
    </row>
    <row r="579" spans="1:29" ht="25.5" x14ac:dyDescent="0.2">
      <c r="A579" s="1">
        <v>13</v>
      </c>
      <c r="B579" s="1" t="s">
        <v>3989</v>
      </c>
      <c r="C579" s="1">
        <v>1308602</v>
      </c>
      <c r="D579" s="1" t="s">
        <v>3987</v>
      </c>
      <c r="E579" s="1" t="s">
        <v>1440</v>
      </c>
      <c r="F579" s="1" t="s">
        <v>3787</v>
      </c>
      <c r="G579" s="1">
        <v>40</v>
      </c>
      <c r="H579" s="1" t="s">
        <v>1480</v>
      </c>
      <c r="I579" s="1" t="s">
        <v>1479</v>
      </c>
      <c r="J579" s="1">
        <v>8</v>
      </c>
      <c r="K579" s="1" t="s">
        <v>1480</v>
      </c>
      <c r="L579" s="1" t="s">
        <v>1479</v>
      </c>
      <c r="M579" s="1">
        <v>8</v>
      </c>
      <c r="N579" s="1" t="s">
        <v>1480</v>
      </c>
      <c r="O579" s="1" t="s">
        <v>1479</v>
      </c>
      <c r="P579" s="1">
        <v>8</v>
      </c>
      <c r="Q579" s="1" t="s">
        <v>1480</v>
      </c>
      <c r="R579" s="1" t="s">
        <v>1479</v>
      </c>
      <c r="S579" s="1">
        <v>8</v>
      </c>
      <c r="T579" s="1" t="s">
        <v>1480</v>
      </c>
      <c r="U579" s="1" t="s">
        <v>1479</v>
      </c>
      <c r="V579" s="1">
        <v>8</v>
      </c>
      <c r="W579" s="1" t="s">
        <v>93</v>
      </c>
      <c r="X579" s="1" t="s">
        <v>93</v>
      </c>
      <c r="Y579" s="1" t="s">
        <v>93</v>
      </c>
      <c r="Z579" s="1" t="s">
        <v>93</v>
      </c>
      <c r="AA579" s="1" t="s">
        <v>93</v>
      </c>
      <c r="AB579" s="1" t="s">
        <v>93</v>
      </c>
      <c r="AC579" s="1" t="s">
        <v>3787</v>
      </c>
    </row>
    <row r="580" spans="1:29" ht="38.25" x14ac:dyDescent="0.2">
      <c r="A580" s="1">
        <v>13</v>
      </c>
      <c r="B580" s="1" t="s">
        <v>1912</v>
      </c>
      <c r="C580" s="1">
        <v>1307296</v>
      </c>
      <c r="D580" s="1" t="s">
        <v>1968</v>
      </c>
      <c r="E580" s="1" t="s">
        <v>1440</v>
      </c>
      <c r="F580" s="1" t="s">
        <v>3159</v>
      </c>
      <c r="G580" s="1">
        <v>40</v>
      </c>
      <c r="H580" s="1" t="s">
        <v>1667</v>
      </c>
      <c r="I580" s="1" t="s">
        <v>1895</v>
      </c>
      <c r="J580" s="1">
        <v>8</v>
      </c>
      <c r="K580" s="1" t="s">
        <v>1667</v>
      </c>
      <c r="L580" s="1" t="s">
        <v>1895</v>
      </c>
      <c r="M580" s="1">
        <v>8</v>
      </c>
      <c r="N580" s="1" t="s">
        <v>1667</v>
      </c>
      <c r="O580" s="1" t="s">
        <v>1895</v>
      </c>
      <c r="P580" s="1">
        <v>8</v>
      </c>
      <c r="Q580" s="1" t="s">
        <v>1667</v>
      </c>
      <c r="R580" s="1" t="s">
        <v>1895</v>
      </c>
      <c r="S580" s="1">
        <v>8</v>
      </c>
      <c r="T580" s="1" t="s">
        <v>1667</v>
      </c>
      <c r="U580" s="1" t="s">
        <v>1895</v>
      </c>
      <c r="V580" s="1">
        <v>8</v>
      </c>
      <c r="W580" s="1" t="s">
        <v>93</v>
      </c>
      <c r="X580" s="1" t="s">
        <v>93</v>
      </c>
      <c r="Y580" s="1" t="s">
        <v>93</v>
      </c>
      <c r="Z580" s="1" t="s">
        <v>93</v>
      </c>
      <c r="AA580" s="1" t="s">
        <v>93</v>
      </c>
      <c r="AB580" s="1" t="s">
        <v>93</v>
      </c>
      <c r="AC580" s="1" t="s">
        <v>3787</v>
      </c>
    </row>
    <row r="581" spans="1:29" ht="38.25" x14ac:dyDescent="0.2">
      <c r="A581" s="1">
        <v>13</v>
      </c>
      <c r="B581" s="1" t="s">
        <v>1914</v>
      </c>
      <c r="C581" s="1">
        <v>1307974</v>
      </c>
      <c r="D581" s="1" t="s">
        <v>1897</v>
      </c>
      <c r="E581" s="1" t="s">
        <v>1440</v>
      </c>
      <c r="F581" s="1" t="s">
        <v>1040</v>
      </c>
      <c r="G581" s="1">
        <v>40</v>
      </c>
      <c r="H581" s="1" t="s">
        <v>1455</v>
      </c>
      <c r="I581" s="1" t="s">
        <v>1753</v>
      </c>
      <c r="J581" s="1">
        <v>8</v>
      </c>
      <c r="K581" s="1" t="s">
        <v>1455</v>
      </c>
      <c r="L581" s="1" t="s">
        <v>1753</v>
      </c>
      <c r="M581" s="1">
        <v>8</v>
      </c>
      <c r="N581" s="1" t="s">
        <v>93</v>
      </c>
      <c r="O581" s="1" t="s">
        <v>93</v>
      </c>
      <c r="P581" s="1" t="s">
        <v>93</v>
      </c>
      <c r="Q581" s="1" t="s">
        <v>93</v>
      </c>
      <c r="R581" s="1" t="s">
        <v>93</v>
      </c>
      <c r="S581" s="1" t="s">
        <v>93</v>
      </c>
      <c r="T581" s="1" t="s">
        <v>1455</v>
      </c>
      <c r="U581" s="1" t="s">
        <v>1753</v>
      </c>
      <c r="V581" s="1">
        <v>8</v>
      </c>
      <c r="W581" s="1" t="s">
        <v>1455</v>
      </c>
      <c r="X581" s="1" t="s">
        <v>1753</v>
      </c>
      <c r="Y581" s="1">
        <v>8</v>
      </c>
      <c r="Z581" s="1" t="s">
        <v>1455</v>
      </c>
      <c r="AA581" s="1" t="s">
        <v>1753</v>
      </c>
      <c r="AB581" s="1">
        <v>8</v>
      </c>
      <c r="AC581" s="1" t="s">
        <v>3787</v>
      </c>
    </row>
    <row r="582" spans="1:29" ht="38.25" x14ac:dyDescent="0.2">
      <c r="A582" s="1">
        <v>13</v>
      </c>
      <c r="B582" s="1" t="s">
        <v>1915</v>
      </c>
      <c r="C582" s="1">
        <v>1307787</v>
      </c>
      <c r="D582" s="1" t="s">
        <v>1899</v>
      </c>
      <c r="E582" s="1" t="s">
        <v>1440</v>
      </c>
      <c r="F582" s="1" t="s">
        <v>3410</v>
      </c>
      <c r="G582" s="1">
        <v>40</v>
      </c>
      <c r="H582" s="1" t="s">
        <v>1480</v>
      </c>
      <c r="I582" s="1" t="s">
        <v>1466</v>
      </c>
      <c r="J582" s="1">
        <v>8</v>
      </c>
      <c r="K582" s="1" t="s">
        <v>1480</v>
      </c>
      <c r="L582" s="1" t="s">
        <v>1466</v>
      </c>
      <c r="M582" s="1">
        <v>8</v>
      </c>
      <c r="N582" s="1" t="s">
        <v>1480</v>
      </c>
      <c r="O582" s="1" t="s">
        <v>1466</v>
      </c>
      <c r="P582" s="1">
        <v>8</v>
      </c>
      <c r="Q582" s="1" t="s">
        <v>93</v>
      </c>
      <c r="R582" s="1" t="s">
        <v>93</v>
      </c>
      <c r="S582" s="1" t="s">
        <v>93</v>
      </c>
      <c r="T582" s="1" t="s">
        <v>93</v>
      </c>
      <c r="U582" s="1" t="s">
        <v>93</v>
      </c>
      <c r="V582" s="1" t="s">
        <v>93</v>
      </c>
      <c r="W582" s="1" t="s">
        <v>1480</v>
      </c>
      <c r="X582" s="1" t="s">
        <v>1466</v>
      </c>
      <c r="Y582" s="1">
        <v>8</v>
      </c>
      <c r="Z582" s="1" t="s">
        <v>1480</v>
      </c>
      <c r="AA582" s="1" t="s">
        <v>1466</v>
      </c>
      <c r="AB582" s="1">
        <v>8</v>
      </c>
      <c r="AC582" s="1" t="s">
        <v>3787</v>
      </c>
    </row>
    <row r="583" spans="1:29" ht="25.5" x14ac:dyDescent="0.2">
      <c r="A583" s="1">
        <v>13</v>
      </c>
      <c r="B583" s="1" t="s">
        <v>1917</v>
      </c>
      <c r="C583" s="1">
        <v>1307350</v>
      </c>
      <c r="D583" s="1" t="s">
        <v>1878</v>
      </c>
      <c r="E583" s="1" t="s">
        <v>1440</v>
      </c>
      <c r="F583" s="1" t="s">
        <v>543</v>
      </c>
      <c r="G583" s="1">
        <v>40</v>
      </c>
      <c r="H583" s="1" t="s">
        <v>1471</v>
      </c>
      <c r="I583" s="1" t="s">
        <v>1444</v>
      </c>
      <c r="J583" s="1">
        <v>8</v>
      </c>
      <c r="K583" s="1" t="s">
        <v>1471</v>
      </c>
      <c r="L583" s="1" t="s">
        <v>1444</v>
      </c>
      <c r="M583" s="1">
        <v>8</v>
      </c>
      <c r="N583" s="1" t="s">
        <v>1471</v>
      </c>
      <c r="O583" s="1" t="s">
        <v>1444</v>
      </c>
      <c r="P583" s="1">
        <v>8</v>
      </c>
      <c r="Q583" s="1" t="s">
        <v>93</v>
      </c>
      <c r="R583" s="1" t="s">
        <v>93</v>
      </c>
      <c r="S583" s="1" t="s">
        <v>93</v>
      </c>
      <c r="T583" s="1" t="s">
        <v>93</v>
      </c>
      <c r="U583" s="1" t="s">
        <v>93</v>
      </c>
      <c r="V583" s="1" t="s">
        <v>93</v>
      </c>
      <c r="W583" s="1" t="s">
        <v>1471</v>
      </c>
      <c r="X583" s="1" t="s">
        <v>1444</v>
      </c>
      <c r="Y583" s="1">
        <v>8</v>
      </c>
      <c r="Z583" s="1" t="s">
        <v>1471</v>
      </c>
      <c r="AA583" s="1" t="s">
        <v>1444</v>
      </c>
      <c r="AB583" s="1">
        <v>8</v>
      </c>
      <c r="AC583" s="1" t="s">
        <v>3787</v>
      </c>
    </row>
    <row r="584" spans="1:29" ht="25.5" x14ac:dyDescent="0.2">
      <c r="A584" s="1">
        <v>13</v>
      </c>
      <c r="B584" s="1" t="s">
        <v>1919</v>
      </c>
      <c r="C584" s="1">
        <v>1308067</v>
      </c>
      <c r="D584" s="1" t="s">
        <v>1916</v>
      </c>
      <c r="E584" s="1" t="s">
        <v>1440</v>
      </c>
      <c r="F584" s="1" t="s">
        <v>2934</v>
      </c>
      <c r="G584" s="1">
        <v>40</v>
      </c>
      <c r="H584" s="1" t="s">
        <v>1480</v>
      </c>
      <c r="I584" s="1" t="s">
        <v>1466</v>
      </c>
      <c r="J584" s="1">
        <v>8</v>
      </c>
      <c r="K584" s="1" t="s">
        <v>1480</v>
      </c>
      <c r="L584" s="1" t="s">
        <v>1466</v>
      </c>
      <c r="M584" s="1">
        <v>8</v>
      </c>
      <c r="N584" s="1" t="s">
        <v>1480</v>
      </c>
      <c r="O584" s="1" t="s">
        <v>1466</v>
      </c>
      <c r="P584" s="1">
        <v>8</v>
      </c>
      <c r="Q584" s="1" t="s">
        <v>1480</v>
      </c>
      <c r="R584" s="1" t="s">
        <v>1466</v>
      </c>
      <c r="S584" s="1">
        <v>8</v>
      </c>
      <c r="T584" s="1" t="s">
        <v>1480</v>
      </c>
      <c r="U584" s="1" t="s">
        <v>1466</v>
      </c>
      <c r="V584" s="1">
        <v>8</v>
      </c>
      <c r="W584" s="1" t="s">
        <v>93</v>
      </c>
      <c r="X584" s="1" t="s">
        <v>93</v>
      </c>
      <c r="Y584" s="1" t="s">
        <v>93</v>
      </c>
      <c r="Z584" s="1" t="s">
        <v>93</v>
      </c>
      <c r="AA584" s="1" t="s">
        <v>93</v>
      </c>
      <c r="AB584" s="1" t="s">
        <v>93</v>
      </c>
      <c r="AC584" s="1" t="s">
        <v>3787</v>
      </c>
    </row>
    <row r="585" spans="1:29" ht="38.25" x14ac:dyDescent="0.2">
      <c r="A585" s="1">
        <v>13</v>
      </c>
      <c r="B585" s="1" t="s">
        <v>1921</v>
      </c>
      <c r="C585" s="1">
        <v>1307610</v>
      </c>
      <c r="D585" s="1" t="s">
        <v>1936</v>
      </c>
      <c r="E585" s="1" t="s">
        <v>1456</v>
      </c>
      <c r="F585" s="1" t="s">
        <v>3787</v>
      </c>
      <c r="G585" s="1">
        <v>40</v>
      </c>
      <c r="H585" s="1" t="s">
        <v>1480</v>
      </c>
      <c r="I585" s="1" t="s">
        <v>1466</v>
      </c>
      <c r="J585" s="1">
        <v>8</v>
      </c>
      <c r="K585" s="1" t="s">
        <v>1480</v>
      </c>
      <c r="L585" s="1" t="s">
        <v>1466</v>
      </c>
      <c r="M585" s="1">
        <v>8</v>
      </c>
      <c r="N585" s="1" t="s">
        <v>1480</v>
      </c>
      <c r="O585" s="1" t="s">
        <v>1466</v>
      </c>
      <c r="P585" s="1">
        <v>8</v>
      </c>
      <c r="Q585" s="1" t="s">
        <v>93</v>
      </c>
      <c r="R585" s="1" t="s">
        <v>93</v>
      </c>
      <c r="S585" s="1" t="s">
        <v>93</v>
      </c>
      <c r="T585" s="1" t="s">
        <v>1480</v>
      </c>
      <c r="U585" s="1" t="s">
        <v>1466</v>
      </c>
      <c r="V585" s="1">
        <v>8</v>
      </c>
      <c r="W585" s="1" t="s">
        <v>1480</v>
      </c>
      <c r="X585" s="1" t="s">
        <v>1466</v>
      </c>
      <c r="Y585" s="1">
        <v>8</v>
      </c>
      <c r="Z585" s="1" t="s">
        <v>93</v>
      </c>
      <c r="AA585" s="1" t="s">
        <v>93</v>
      </c>
      <c r="AB585" s="1" t="s">
        <v>93</v>
      </c>
      <c r="AC585" s="1" t="s">
        <v>3787</v>
      </c>
    </row>
    <row r="586" spans="1:29" ht="25.5" x14ac:dyDescent="0.2">
      <c r="A586" s="1">
        <v>13</v>
      </c>
      <c r="B586" s="1" t="s">
        <v>1922</v>
      </c>
      <c r="C586" s="1">
        <v>1307210</v>
      </c>
      <c r="D586" s="1" t="s">
        <v>1880</v>
      </c>
      <c r="E586" s="1" t="s">
        <v>1440</v>
      </c>
      <c r="F586" s="1" t="s">
        <v>1040</v>
      </c>
      <c r="G586" s="1">
        <v>40</v>
      </c>
      <c r="H586" s="1" t="s">
        <v>1455</v>
      </c>
      <c r="I586" s="1" t="s">
        <v>1753</v>
      </c>
      <c r="J586" s="1">
        <v>8</v>
      </c>
      <c r="K586" s="1" t="s">
        <v>1455</v>
      </c>
      <c r="L586" s="1" t="s">
        <v>1753</v>
      </c>
      <c r="M586" s="1">
        <v>8</v>
      </c>
      <c r="N586" s="1" t="s">
        <v>1455</v>
      </c>
      <c r="O586" s="1" t="s">
        <v>1753</v>
      </c>
      <c r="P586" s="1">
        <v>8</v>
      </c>
      <c r="Q586" s="1" t="s">
        <v>1455</v>
      </c>
      <c r="R586" s="1" t="s">
        <v>1753</v>
      </c>
      <c r="S586" s="1">
        <v>8</v>
      </c>
      <c r="T586" s="1" t="s">
        <v>1455</v>
      </c>
      <c r="U586" s="1" t="s">
        <v>1753</v>
      </c>
      <c r="V586" s="1">
        <v>8</v>
      </c>
      <c r="W586" s="1" t="s">
        <v>93</v>
      </c>
      <c r="X586" s="1" t="s">
        <v>93</v>
      </c>
      <c r="Y586" s="1" t="s">
        <v>93</v>
      </c>
      <c r="Z586" s="1" t="s">
        <v>93</v>
      </c>
      <c r="AA586" s="1" t="s">
        <v>93</v>
      </c>
      <c r="AB586" s="1" t="s">
        <v>93</v>
      </c>
      <c r="AC586" s="1" t="s">
        <v>3787</v>
      </c>
    </row>
    <row r="587" spans="1:29" ht="25.5" x14ac:dyDescent="0.2">
      <c r="A587" s="1">
        <v>13</v>
      </c>
      <c r="B587" s="1" t="s">
        <v>1923</v>
      </c>
      <c r="C587" s="1">
        <v>1307705</v>
      </c>
      <c r="D587" s="1" t="s">
        <v>631</v>
      </c>
      <c r="E587" s="1" t="s">
        <v>1440</v>
      </c>
      <c r="F587" s="1" t="s">
        <v>1924</v>
      </c>
      <c r="G587" s="1">
        <v>40</v>
      </c>
      <c r="H587" s="1" t="s">
        <v>93</v>
      </c>
      <c r="I587" s="1" t="s">
        <v>93</v>
      </c>
      <c r="J587" s="1" t="s">
        <v>93</v>
      </c>
      <c r="K587" s="1" t="s">
        <v>93</v>
      </c>
      <c r="L587" s="1" t="s">
        <v>93</v>
      </c>
      <c r="M587" s="1" t="s">
        <v>93</v>
      </c>
      <c r="N587" s="1" t="s">
        <v>1460</v>
      </c>
      <c r="O587" s="1" t="s">
        <v>1479</v>
      </c>
      <c r="P587" s="1">
        <v>8</v>
      </c>
      <c r="Q587" s="1" t="s">
        <v>1460</v>
      </c>
      <c r="R587" s="1" t="s">
        <v>1479</v>
      </c>
      <c r="S587" s="1">
        <v>8</v>
      </c>
      <c r="T587" s="1" t="s">
        <v>1460</v>
      </c>
      <c r="U587" s="1" t="s">
        <v>1479</v>
      </c>
      <c r="V587" s="1">
        <v>8</v>
      </c>
      <c r="W587" s="1" t="s">
        <v>1460</v>
      </c>
      <c r="X587" s="1" t="s">
        <v>1479</v>
      </c>
      <c r="Y587" s="1">
        <v>8</v>
      </c>
      <c r="Z587" s="1" t="s">
        <v>1460</v>
      </c>
      <c r="AA587" s="1" t="s">
        <v>1479</v>
      </c>
      <c r="AB587" s="1">
        <v>8</v>
      </c>
      <c r="AC587" s="1" t="s">
        <v>3787</v>
      </c>
    </row>
    <row r="588" spans="1:29" ht="25.5" x14ac:dyDescent="0.2">
      <c r="A588" s="1">
        <v>13</v>
      </c>
      <c r="B588" s="1" t="s">
        <v>1925</v>
      </c>
      <c r="C588" s="1">
        <v>1307975</v>
      </c>
      <c r="D588" s="1" t="s">
        <v>1916</v>
      </c>
      <c r="E588" s="1" t="s">
        <v>1440</v>
      </c>
      <c r="F588" s="1" t="s">
        <v>2934</v>
      </c>
      <c r="G588" s="1">
        <v>40</v>
      </c>
      <c r="H588" s="1" t="s">
        <v>1480</v>
      </c>
      <c r="I588" s="1" t="s">
        <v>1466</v>
      </c>
      <c r="J588" s="1">
        <v>8</v>
      </c>
      <c r="K588" s="1" t="s">
        <v>1480</v>
      </c>
      <c r="L588" s="1" t="s">
        <v>1466</v>
      </c>
      <c r="M588" s="1">
        <v>8</v>
      </c>
      <c r="N588" s="1" t="s">
        <v>1480</v>
      </c>
      <c r="O588" s="1" t="s">
        <v>1466</v>
      </c>
      <c r="P588" s="1">
        <v>8</v>
      </c>
      <c r="Q588" s="1" t="s">
        <v>1480</v>
      </c>
      <c r="R588" s="1" t="s">
        <v>1466</v>
      </c>
      <c r="S588" s="1">
        <v>8</v>
      </c>
      <c r="T588" s="1" t="s">
        <v>1480</v>
      </c>
      <c r="U588" s="1" t="s">
        <v>1466</v>
      </c>
      <c r="V588" s="1">
        <v>8</v>
      </c>
      <c r="W588" s="1" t="s">
        <v>93</v>
      </c>
      <c r="X588" s="1" t="s">
        <v>93</v>
      </c>
      <c r="Y588" s="1" t="s">
        <v>93</v>
      </c>
      <c r="Z588" s="1" t="s">
        <v>93</v>
      </c>
      <c r="AA588" s="1" t="s">
        <v>93</v>
      </c>
      <c r="AB588" s="1" t="s">
        <v>93</v>
      </c>
      <c r="AC588" s="1" t="s">
        <v>3787</v>
      </c>
    </row>
    <row r="589" spans="1:29" ht="25.5" x14ac:dyDescent="0.2">
      <c r="A589" s="1">
        <v>13</v>
      </c>
      <c r="B589" s="1" t="s">
        <v>3052</v>
      </c>
      <c r="C589" s="1">
        <v>1308505</v>
      </c>
      <c r="D589" s="1" t="s">
        <v>1918</v>
      </c>
      <c r="E589" s="1" t="s">
        <v>1440</v>
      </c>
      <c r="F589" s="1" t="s">
        <v>3558</v>
      </c>
      <c r="G589" s="1">
        <v>40</v>
      </c>
      <c r="H589" s="1" t="s">
        <v>1480</v>
      </c>
      <c r="I589" s="1" t="s">
        <v>1466</v>
      </c>
      <c r="J589" s="1">
        <v>8</v>
      </c>
      <c r="K589" s="1" t="s">
        <v>1480</v>
      </c>
      <c r="L589" s="1" t="s">
        <v>1466</v>
      </c>
      <c r="M589" s="1">
        <v>8</v>
      </c>
      <c r="N589" s="1" t="s">
        <v>93</v>
      </c>
      <c r="O589" s="1" t="s">
        <v>93</v>
      </c>
      <c r="P589" s="1" t="s">
        <v>93</v>
      </c>
      <c r="Q589" s="1" t="s">
        <v>93</v>
      </c>
      <c r="R589" s="1" t="s">
        <v>93</v>
      </c>
      <c r="S589" s="1" t="s">
        <v>93</v>
      </c>
      <c r="T589" s="1" t="s">
        <v>1480</v>
      </c>
      <c r="U589" s="1" t="s">
        <v>1466</v>
      </c>
      <c r="V589" s="1">
        <v>8</v>
      </c>
      <c r="W589" s="1" t="s">
        <v>1480</v>
      </c>
      <c r="X589" s="1" t="s">
        <v>1466</v>
      </c>
      <c r="Y589" s="1">
        <v>8</v>
      </c>
      <c r="Z589" s="1" t="s">
        <v>1480</v>
      </c>
      <c r="AA589" s="1" t="s">
        <v>1466</v>
      </c>
      <c r="AB589" s="1">
        <v>8</v>
      </c>
      <c r="AC589" s="1" t="s">
        <v>3787</v>
      </c>
    </row>
    <row r="590" spans="1:29" ht="25.5" x14ac:dyDescent="0.2">
      <c r="A590" s="1">
        <v>13</v>
      </c>
      <c r="B590" s="1" t="s">
        <v>1011</v>
      </c>
      <c r="C590" s="1">
        <v>256905</v>
      </c>
      <c r="D590" s="1" t="s">
        <v>1074</v>
      </c>
      <c r="E590" s="1" t="s">
        <v>1456</v>
      </c>
      <c r="F590" s="1" t="s">
        <v>3787</v>
      </c>
      <c r="G590" s="1">
        <v>40</v>
      </c>
      <c r="H590" s="1" t="s">
        <v>1454</v>
      </c>
      <c r="I590" s="1" t="s">
        <v>1447</v>
      </c>
      <c r="J590" s="1">
        <v>10</v>
      </c>
      <c r="K590" s="1" t="s">
        <v>1454</v>
      </c>
      <c r="L590" s="1" t="s">
        <v>1447</v>
      </c>
      <c r="M590" s="1">
        <v>10</v>
      </c>
      <c r="N590" s="1" t="s">
        <v>1454</v>
      </c>
      <c r="O590" s="1" t="s">
        <v>1469</v>
      </c>
      <c r="P590" s="1">
        <v>5</v>
      </c>
      <c r="Q590" s="1" t="s">
        <v>1454</v>
      </c>
      <c r="R590" s="1" t="s">
        <v>1447</v>
      </c>
      <c r="S590" s="1">
        <v>10</v>
      </c>
      <c r="T590" s="1" t="s">
        <v>1474</v>
      </c>
      <c r="U590" s="1" t="s">
        <v>1462</v>
      </c>
      <c r="V590" s="1">
        <v>5</v>
      </c>
      <c r="W590" s="1" t="s">
        <v>93</v>
      </c>
      <c r="X590" s="1" t="s">
        <v>93</v>
      </c>
      <c r="Y590" s="1" t="s">
        <v>93</v>
      </c>
      <c r="Z590" s="1" t="s">
        <v>93</v>
      </c>
      <c r="AA590" s="1" t="s">
        <v>93</v>
      </c>
      <c r="AB590" s="1" t="s">
        <v>93</v>
      </c>
      <c r="AC590" s="1" t="s">
        <v>3787</v>
      </c>
    </row>
    <row r="591" spans="1:29" ht="25.5" x14ac:dyDescent="0.2">
      <c r="A591" s="1">
        <v>13</v>
      </c>
      <c r="B591" s="1" t="s">
        <v>2943</v>
      </c>
      <c r="C591" s="1">
        <v>262935</v>
      </c>
      <c r="D591" s="1" t="s">
        <v>993</v>
      </c>
      <c r="E591" s="1" t="s">
        <v>1440</v>
      </c>
      <c r="F591" s="1" t="s">
        <v>3787</v>
      </c>
      <c r="G591" s="1">
        <v>40</v>
      </c>
      <c r="H591" s="1" t="s">
        <v>1461</v>
      </c>
      <c r="I591" s="1" t="s">
        <v>1509</v>
      </c>
      <c r="J591" s="1">
        <v>8</v>
      </c>
      <c r="K591" s="1" t="s">
        <v>1461</v>
      </c>
      <c r="L591" s="1" t="s">
        <v>1509</v>
      </c>
      <c r="M591" s="1">
        <v>8</v>
      </c>
      <c r="N591" s="1" t="s">
        <v>1461</v>
      </c>
      <c r="O591" s="1" t="s">
        <v>1509</v>
      </c>
      <c r="P591" s="1">
        <v>8</v>
      </c>
      <c r="Q591" s="1" t="s">
        <v>1461</v>
      </c>
      <c r="R591" s="1" t="s">
        <v>1509</v>
      </c>
      <c r="S591" s="1">
        <v>8</v>
      </c>
      <c r="T591" s="1" t="s">
        <v>93</v>
      </c>
      <c r="U591" s="1" t="s">
        <v>93</v>
      </c>
      <c r="V591" s="1" t="s">
        <v>93</v>
      </c>
      <c r="W591" s="1" t="s">
        <v>93</v>
      </c>
      <c r="X591" s="1" t="s">
        <v>93</v>
      </c>
      <c r="Y591" s="1" t="s">
        <v>93</v>
      </c>
      <c r="Z591" s="1" t="s">
        <v>1461</v>
      </c>
      <c r="AA591" s="1" t="s">
        <v>1509</v>
      </c>
      <c r="AB591" s="1">
        <v>8</v>
      </c>
      <c r="AC591" s="1" t="s">
        <v>3787</v>
      </c>
    </row>
    <row r="592" spans="1:29" ht="25.5" x14ac:dyDescent="0.2">
      <c r="A592" s="1">
        <v>13</v>
      </c>
      <c r="B592" s="1" t="s">
        <v>1927</v>
      </c>
      <c r="C592" s="1">
        <v>1307839</v>
      </c>
      <c r="D592" s="1" t="s">
        <v>2804</v>
      </c>
      <c r="E592" s="1" t="s">
        <v>1440</v>
      </c>
      <c r="F592" s="1" t="s">
        <v>3787</v>
      </c>
      <c r="G592" s="1">
        <v>40</v>
      </c>
      <c r="H592" s="1" t="s">
        <v>93</v>
      </c>
      <c r="I592" s="1" t="s">
        <v>93</v>
      </c>
      <c r="J592" s="1" t="s">
        <v>93</v>
      </c>
      <c r="K592" s="1" t="s">
        <v>1613</v>
      </c>
      <c r="L592" s="1" t="s">
        <v>1462</v>
      </c>
      <c r="M592" s="1">
        <v>8</v>
      </c>
      <c r="N592" s="1" t="s">
        <v>1613</v>
      </c>
      <c r="O592" s="1" t="s">
        <v>1462</v>
      </c>
      <c r="P592" s="1">
        <v>8</v>
      </c>
      <c r="Q592" s="1" t="s">
        <v>1613</v>
      </c>
      <c r="R592" s="1" t="s">
        <v>1462</v>
      </c>
      <c r="S592" s="1">
        <v>8</v>
      </c>
      <c r="T592" s="1" t="s">
        <v>1613</v>
      </c>
      <c r="U592" s="1" t="s">
        <v>1462</v>
      </c>
      <c r="V592" s="1">
        <v>8</v>
      </c>
      <c r="W592" s="1" t="s">
        <v>1613</v>
      </c>
      <c r="X592" s="1" t="s">
        <v>1462</v>
      </c>
      <c r="Y592" s="1">
        <v>8</v>
      </c>
      <c r="Z592" s="1" t="s">
        <v>93</v>
      </c>
      <c r="AA592" s="1" t="s">
        <v>93</v>
      </c>
      <c r="AB592" s="1" t="s">
        <v>93</v>
      </c>
      <c r="AC592" s="1" t="s">
        <v>3787</v>
      </c>
    </row>
    <row r="593" spans="1:29" ht="38.25" x14ac:dyDescent="0.2">
      <c r="A593" s="1">
        <v>13</v>
      </c>
      <c r="B593" s="1" t="s">
        <v>1929</v>
      </c>
      <c r="C593" s="1">
        <v>305243</v>
      </c>
      <c r="D593" s="1" t="s">
        <v>1903</v>
      </c>
      <c r="E593" s="1" t="s">
        <v>1440</v>
      </c>
      <c r="F593" s="1" t="s">
        <v>1520</v>
      </c>
      <c r="G593" s="1">
        <v>40</v>
      </c>
      <c r="H593" s="1" t="s">
        <v>1480</v>
      </c>
      <c r="I593" s="1" t="s">
        <v>1479</v>
      </c>
      <c r="J593" s="1">
        <v>8</v>
      </c>
      <c r="K593" s="1" t="s">
        <v>1480</v>
      </c>
      <c r="L593" s="1" t="s">
        <v>1479</v>
      </c>
      <c r="M593" s="1">
        <v>8</v>
      </c>
      <c r="N593" s="1" t="s">
        <v>1480</v>
      </c>
      <c r="O593" s="1" t="s">
        <v>1479</v>
      </c>
      <c r="P593" s="1">
        <v>8</v>
      </c>
      <c r="Q593" s="1" t="s">
        <v>1480</v>
      </c>
      <c r="R593" s="1" t="s">
        <v>1479</v>
      </c>
      <c r="S593" s="1">
        <v>8</v>
      </c>
      <c r="T593" s="1" t="s">
        <v>1480</v>
      </c>
      <c r="U593" s="1" t="s">
        <v>1479</v>
      </c>
      <c r="V593" s="1">
        <v>8</v>
      </c>
      <c r="W593" s="1" t="s">
        <v>93</v>
      </c>
      <c r="X593" s="1" t="s">
        <v>93</v>
      </c>
      <c r="Y593" s="1" t="s">
        <v>93</v>
      </c>
      <c r="Z593" s="1" t="s">
        <v>93</v>
      </c>
      <c r="AA593" s="1" t="s">
        <v>93</v>
      </c>
      <c r="AB593" s="1" t="s">
        <v>93</v>
      </c>
      <c r="AC593" s="1" t="s">
        <v>3787</v>
      </c>
    </row>
    <row r="594" spans="1:29" ht="38.25" x14ac:dyDescent="0.2">
      <c r="A594" s="1">
        <v>13</v>
      </c>
      <c r="B594" s="1" t="s">
        <v>1931</v>
      </c>
      <c r="C594" s="1">
        <v>1307014</v>
      </c>
      <c r="D594" s="1" t="s">
        <v>1932</v>
      </c>
      <c r="E594" s="1" t="s">
        <v>1440</v>
      </c>
      <c r="F594" s="1" t="s">
        <v>2796</v>
      </c>
      <c r="G594" s="1">
        <v>40</v>
      </c>
      <c r="H594" s="1" t="s">
        <v>1480</v>
      </c>
      <c r="I594" s="1" t="s">
        <v>1466</v>
      </c>
      <c r="J594" s="1">
        <v>8</v>
      </c>
      <c r="K594" s="1" t="s">
        <v>93</v>
      </c>
      <c r="L594" s="1" t="s">
        <v>93</v>
      </c>
      <c r="M594" s="1" t="s">
        <v>93</v>
      </c>
      <c r="N594" s="1" t="s">
        <v>93</v>
      </c>
      <c r="O594" s="1" t="s">
        <v>93</v>
      </c>
      <c r="P594" s="1" t="s">
        <v>93</v>
      </c>
      <c r="Q594" s="1" t="s">
        <v>1480</v>
      </c>
      <c r="R594" s="1" t="s">
        <v>1466</v>
      </c>
      <c r="S594" s="1">
        <v>8</v>
      </c>
      <c r="T594" s="1" t="s">
        <v>1480</v>
      </c>
      <c r="U594" s="1" t="s">
        <v>1466</v>
      </c>
      <c r="V594" s="1">
        <v>8</v>
      </c>
      <c r="W594" s="1" t="s">
        <v>1480</v>
      </c>
      <c r="X594" s="1" t="s">
        <v>1466</v>
      </c>
      <c r="Y594" s="1">
        <v>8</v>
      </c>
      <c r="Z594" s="1" t="s">
        <v>1480</v>
      </c>
      <c r="AA594" s="1" t="s">
        <v>1466</v>
      </c>
      <c r="AB594" s="1">
        <v>8</v>
      </c>
      <c r="AC594" s="1" t="s">
        <v>3787</v>
      </c>
    </row>
    <row r="595" spans="1:29" ht="25.5" x14ac:dyDescent="0.2">
      <c r="A595" s="1">
        <v>13</v>
      </c>
      <c r="B595" s="1" t="s">
        <v>1930</v>
      </c>
      <c r="C595" s="1">
        <v>1307505</v>
      </c>
      <c r="D595" s="1" t="s">
        <v>1884</v>
      </c>
      <c r="E595" s="1" t="s">
        <v>1440</v>
      </c>
      <c r="F595" s="1" t="s">
        <v>710</v>
      </c>
      <c r="G595" s="1">
        <v>40</v>
      </c>
      <c r="H595" s="1" t="s">
        <v>1454</v>
      </c>
      <c r="I595" s="1" t="s">
        <v>1667</v>
      </c>
      <c r="J595" s="1">
        <v>8</v>
      </c>
      <c r="K595" s="1" t="s">
        <v>1454</v>
      </c>
      <c r="L595" s="1" t="s">
        <v>1667</v>
      </c>
      <c r="M595" s="1">
        <v>8</v>
      </c>
      <c r="N595" s="1" t="s">
        <v>1454</v>
      </c>
      <c r="O595" s="1" t="s">
        <v>1667</v>
      </c>
      <c r="P595" s="1">
        <v>8</v>
      </c>
      <c r="Q595" s="1" t="s">
        <v>1454</v>
      </c>
      <c r="R595" s="1" t="s">
        <v>1667</v>
      </c>
      <c r="S595" s="1">
        <v>8</v>
      </c>
      <c r="T595" s="1" t="s">
        <v>93</v>
      </c>
      <c r="U595" s="1" t="s">
        <v>93</v>
      </c>
      <c r="V595" s="1" t="s">
        <v>93</v>
      </c>
      <c r="W595" s="1" t="s">
        <v>93</v>
      </c>
      <c r="X595" s="1" t="s">
        <v>93</v>
      </c>
      <c r="Y595" s="1" t="s">
        <v>93</v>
      </c>
      <c r="Z595" s="1" t="s">
        <v>1454</v>
      </c>
      <c r="AA595" s="1" t="s">
        <v>1667</v>
      </c>
      <c r="AB595" s="1">
        <v>8</v>
      </c>
      <c r="AC595" s="1" t="s">
        <v>3787</v>
      </c>
    </row>
    <row r="596" spans="1:29" ht="25.5" x14ac:dyDescent="0.2">
      <c r="A596" s="1">
        <v>13</v>
      </c>
      <c r="B596" s="1" t="s">
        <v>1933</v>
      </c>
      <c r="C596" s="1">
        <v>1308331</v>
      </c>
      <c r="D596" s="1" t="s">
        <v>1887</v>
      </c>
      <c r="E596" s="1" t="s">
        <v>1440</v>
      </c>
      <c r="F596" s="1" t="s">
        <v>3558</v>
      </c>
      <c r="G596" s="1">
        <v>40</v>
      </c>
      <c r="H596" s="1" t="s">
        <v>93</v>
      </c>
      <c r="I596" s="1" t="s">
        <v>93</v>
      </c>
      <c r="J596" s="1" t="s">
        <v>93</v>
      </c>
      <c r="K596" s="1" t="s">
        <v>1454</v>
      </c>
      <c r="L596" s="1" t="s">
        <v>1667</v>
      </c>
      <c r="M596" s="1">
        <v>8</v>
      </c>
      <c r="N596" s="1" t="s">
        <v>1454</v>
      </c>
      <c r="O596" s="1" t="s">
        <v>1667</v>
      </c>
      <c r="P596" s="1">
        <v>8</v>
      </c>
      <c r="Q596" s="1" t="s">
        <v>1454</v>
      </c>
      <c r="R596" s="1" t="s">
        <v>1667</v>
      </c>
      <c r="S596" s="1">
        <v>8</v>
      </c>
      <c r="T596" s="1" t="s">
        <v>1454</v>
      </c>
      <c r="U596" s="1" t="s">
        <v>1667</v>
      </c>
      <c r="V596" s="1">
        <v>8</v>
      </c>
      <c r="W596" s="1" t="s">
        <v>1454</v>
      </c>
      <c r="X596" s="1" t="s">
        <v>1667</v>
      </c>
      <c r="Y596" s="1">
        <v>8</v>
      </c>
      <c r="Z596" s="1" t="s">
        <v>93</v>
      </c>
      <c r="AA596" s="1" t="s">
        <v>93</v>
      </c>
      <c r="AB596" s="1" t="s">
        <v>93</v>
      </c>
      <c r="AC596" s="1" t="s">
        <v>3787</v>
      </c>
    </row>
    <row r="597" spans="1:29" ht="25.5" x14ac:dyDescent="0.2">
      <c r="A597" s="1">
        <v>13</v>
      </c>
      <c r="B597" s="1" t="s">
        <v>1934</v>
      </c>
      <c r="C597" s="1">
        <v>306173</v>
      </c>
      <c r="D597" s="1" t="s">
        <v>1932</v>
      </c>
      <c r="E597" s="1" t="s">
        <v>1440</v>
      </c>
      <c r="F597" s="1" t="s">
        <v>1004</v>
      </c>
      <c r="G597" s="1">
        <v>40</v>
      </c>
      <c r="H597" s="1" t="s">
        <v>1610</v>
      </c>
      <c r="I597" s="1" t="s">
        <v>1451</v>
      </c>
      <c r="J597" s="1">
        <v>8</v>
      </c>
      <c r="K597" s="1" t="s">
        <v>1610</v>
      </c>
      <c r="L597" s="1" t="s">
        <v>1451</v>
      </c>
      <c r="M597" s="1">
        <v>8</v>
      </c>
      <c r="N597" s="1" t="s">
        <v>1610</v>
      </c>
      <c r="O597" s="1" t="s">
        <v>1451</v>
      </c>
      <c r="P597" s="1">
        <v>8</v>
      </c>
      <c r="Q597" s="1" t="s">
        <v>1610</v>
      </c>
      <c r="R597" s="1" t="s">
        <v>1451</v>
      </c>
      <c r="S597" s="1">
        <v>8</v>
      </c>
      <c r="T597" s="1" t="s">
        <v>93</v>
      </c>
      <c r="U597" s="1" t="s">
        <v>93</v>
      </c>
      <c r="V597" s="1" t="s">
        <v>93</v>
      </c>
      <c r="W597" s="1" t="s">
        <v>93</v>
      </c>
      <c r="X597" s="1" t="s">
        <v>93</v>
      </c>
      <c r="Y597" s="1" t="s">
        <v>93</v>
      </c>
      <c r="Z597" s="1" t="s">
        <v>1610</v>
      </c>
      <c r="AA597" s="1" t="s">
        <v>1451</v>
      </c>
      <c r="AB597" s="1">
        <v>8</v>
      </c>
      <c r="AC597" s="1" t="s">
        <v>3787</v>
      </c>
    </row>
    <row r="598" spans="1:29" ht="38.25" x14ac:dyDescent="0.2">
      <c r="A598" s="1">
        <v>13</v>
      </c>
      <c r="B598" s="1" t="s">
        <v>1935</v>
      </c>
      <c r="C598" s="1">
        <v>1307380</v>
      </c>
      <c r="D598" s="1" t="s">
        <v>1936</v>
      </c>
      <c r="E598" s="1" t="s">
        <v>1440</v>
      </c>
      <c r="F598" s="1" t="s">
        <v>1012</v>
      </c>
      <c r="G598" s="1">
        <v>40</v>
      </c>
      <c r="H598" s="1" t="s">
        <v>1443</v>
      </c>
      <c r="I598" s="1" t="s">
        <v>1447</v>
      </c>
      <c r="J598" s="1">
        <v>8</v>
      </c>
      <c r="K598" s="1" t="s">
        <v>1443</v>
      </c>
      <c r="L598" s="1" t="s">
        <v>1447</v>
      </c>
      <c r="M598" s="1">
        <v>8</v>
      </c>
      <c r="N598" s="1" t="s">
        <v>93</v>
      </c>
      <c r="O598" s="1" t="s">
        <v>93</v>
      </c>
      <c r="P598" s="1" t="s">
        <v>93</v>
      </c>
      <c r="Q598" s="1" t="s">
        <v>93</v>
      </c>
      <c r="R598" s="1" t="s">
        <v>93</v>
      </c>
      <c r="S598" s="1" t="s">
        <v>93</v>
      </c>
      <c r="T598" s="1" t="s">
        <v>1443</v>
      </c>
      <c r="U598" s="1" t="s">
        <v>1447</v>
      </c>
      <c r="V598" s="1">
        <v>8</v>
      </c>
      <c r="W598" s="1" t="s">
        <v>1480</v>
      </c>
      <c r="X598" s="1" t="s">
        <v>1466</v>
      </c>
      <c r="Y598" s="1">
        <v>8</v>
      </c>
      <c r="Z598" s="1" t="s">
        <v>1480</v>
      </c>
      <c r="AA598" s="1" t="s">
        <v>1466</v>
      </c>
      <c r="AB598" s="1">
        <v>8</v>
      </c>
      <c r="AC598" s="1" t="s">
        <v>3787</v>
      </c>
    </row>
    <row r="599" spans="1:29" ht="38.25" x14ac:dyDescent="0.2">
      <c r="A599" s="1">
        <v>13</v>
      </c>
      <c r="B599" s="1" t="s">
        <v>1937</v>
      </c>
      <c r="C599" s="1">
        <v>1307789</v>
      </c>
      <c r="D599" s="1" t="s">
        <v>1920</v>
      </c>
      <c r="E599" s="1" t="s">
        <v>1440</v>
      </c>
      <c r="F599" s="1" t="s">
        <v>736</v>
      </c>
      <c r="G599" s="1">
        <v>40</v>
      </c>
      <c r="H599" s="1" t="s">
        <v>1446</v>
      </c>
      <c r="I599" s="1" t="s">
        <v>1463</v>
      </c>
      <c r="J599" s="1">
        <v>8</v>
      </c>
      <c r="K599" s="1" t="s">
        <v>1446</v>
      </c>
      <c r="L599" s="1" t="s">
        <v>1463</v>
      </c>
      <c r="M599" s="1">
        <v>8</v>
      </c>
      <c r="N599" s="1" t="s">
        <v>1446</v>
      </c>
      <c r="O599" s="1" t="s">
        <v>1463</v>
      </c>
      <c r="P599" s="1">
        <v>8</v>
      </c>
      <c r="Q599" s="1" t="s">
        <v>1446</v>
      </c>
      <c r="R599" s="1" t="s">
        <v>1463</v>
      </c>
      <c r="S599" s="1">
        <v>8</v>
      </c>
      <c r="T599" s="1" t="s">
        <v>1446</v>
      </c>
      <c r="U599" s="1" t="s">
        <v>1463</v>
      </c>
      <c r="V599" s="1">
        <v>8</v>
      </c>
      <c r="W599" s="1" t="s">
        <v>93</v>
      </c>
      <c r="X599" s="1" t="s">
        <v>93</v>
      </c>
      <c r="Y599" s="1" t="s">
        <v>93</v>
      </c>
      <c r="Z599" s="1" t="s">
        <v>93</v>
      </c>
      <c r="AA599" s="1" t="s">
        <v>93</v>
      </c>
      <c r="AB599" s="1" t="s">
        <v>93</v>
      </c>
      <c r="AC599" s="1" t="s">
        <v>3787</v>
      </c>
    </row>
    <row r="600" spans="1:29" ht="38.25" x14ac:dyDescent="0.2">
      <c r="A600" s="1">
        <v>13</v>
      </c>
      <c r="B600" s="1" t="s">
        <v>1938</v>
      </c>
      <c r="C600" s="1">
        <v>1307931</v>
      </c>
      <c r="D600" s="1" t="s">
        <v>1897</v>
      </c>
      <c r="E600" s="1" t="s">
        <v>1440</v>
      </c>
      <c r="F600" s="1" t="s">
        <v>2796</v>
      </c>
      <c r="G600" s="1">
        <v>40</v>
      </c>
      <c r="H600" s="1" t="s">
        <v>1455</v>
      </c>
      <c r="I600" s="1" t="s">
        <v>1753</v>
      </c>
      <c r="J600" s="1">
        <v>8</v>
      </c>
      <c r="K600" s="1" t="s">
        <v>1455</v>
      </c>
      <c r="L600" s="1" t="s">
        <v>1753</v>
      </c>
      <c r="M600" s="1">
        <v>8</v>
      </c>
      <c r="N600" s="1" t="s">
        <v>93</v>
      </c>
      <c r="O600" s="1" t="s">
        <v>93</v>
      </c>
      <c r="P600" s="1" t="s">
        <v>93</v>
      </c>
      <c r="Q600" s="1" t="s">
        <v>93</v>
      </c>
      <c r="R600" s="1" t="s">
        <v>93</v>
      </c>
      <c r="S600" s="1" t="s">
        <v>93</v>
      </c>
      <c r="T600" s="1" t="s">
        <v>1455</v>
      </c>
      <c r="U600" s="1" t="s">
        <v>1753</v>
      </c>
      <c r="V600" s="1">
        <v>8</v>
      </c>
      <c r="W600" s="1" t="s">
        <v>1455</v>
      </c>
      <c r="X600" s="1" t="s">
        <v>1753</v>
      </c>
      <c r="Y600" s="1">
        <v>8</v>
      </c>
      <c r="Z600" s="1" t="s">
        <v>1455</v>
      </c>
      <c r="AA600" s="1" t="s">
        <v>1753</v>
      </c>
      <c r="AB600" s="1">
        <v>8</v>
      </c>
      <c r="AC600" s="1" t="s">
        <v>3787</v>
      </c>
    </row>
    <row r="601" spans="1:29" ht="25.5" x14ac:dyDescent="0.2">
      <c r="A601" s="1">
        <v>13</v>
      </c>
      <c r="B601" s="1" t="s">
        <v>1939</v>
      </c>
      <c r="C601" s="1">
        <v>1308018</v>
      </c>
      <c r="D601" s="1" t="s">
        <v>1897</v>
      </c>
      <c r="E601" s="1" t="s">
        <v>1440</v>
      </c>
      <c r="F601" s="1" t="s">
        <v>1182</v>
      </c>
      <c r="G601" s="1">
        <v>40</v>
      </c>
      <c r="H601" s="1" t="s">
        <v>1460</v>
      </c>
      <c r="I601" s="1" t="s">
        <v>1479</v>
      </c>
      <c r="J601" s="1">
        <v>8</v>
      </c>
      <c r="K601" s="1" t="s">
        <v>1460</v>
      </c>
      <c r="L601" s="1" t="s">
        <v>1479</v>
      </c>
      <c r="M601" s="1">
        <v>8</v>
      </c>
      <c r="N601" s="1" t="s">
        <v>1460</v>
      </c>
      <c r="O601" s="1" t="s">
        <v>1479</v>
      </c>
      <c r="P601" s="1">
        <v>8</v>
      </c>
      <c r="Q601" s="1" t="s">
        <v>1460</v>
      </c>
      <c r="R601" s="1" t="s">
        <v>1479</v>
      </c>
      <c r="S601" s="1">
        <v>8</v>
      </c>
      <c r="T601" s="1" t="s">
        <v>93</v>
      </c>
      <c r="U601" s="1" t="s">
        <v>93</v>
      </c>
      <c r="V601" s="1" t="s">
        <v>93</v>
      </c>
      <c r="W601" s="1" t="s">
        <v>93</v>
      </c>
      <c r="X601" s="1" t="s">
        <v>93</v>
      </c>
      <c r="Y601" s="1" t="s">
        <v>93</v>
      </c>
      <c r="Z601" s="1" t="s">
        <v>1460</v>
      </c>
      <c r="AA601" s="1" t="s">
        <v>1479</v>
      </c>
      <c r="AB601" s="1">
        <v>8</v>
      </c>
      <c r="AC601" s="1" t="s">
        <v>3787</v>
      </c>
    </row>
    <row r="602" spans="1:29" ht="51" x14ac:dyDescent="0.2">
      <c r="A602" s="1">
        <v>13</v>
      </c>
      <c r="B602" s="1" t="s">
        <v>3042</v>
      </c>
      <c r="C602" s="1">
        <v>1307932</v>
      </c>
      <c r="D602" s="1" t="s">
        <v>1889</v>
      </c>
      <c r="E602" s="1" t="s">
        <v>1440</v>
      </c>
      <c r="F602" s="1" t="s">
        <v>507</v>
      </c>
      <c r="G602" s="1">
        <v>40</v>
      </c>
      <c r="H602" s="1" t="s">
        <v>1461</v>
      </c>
      <c r="I602" s="1" t="s">
        <v>1509</v>
      </c>
      <c r="J602" s="1">
        <v>8</v>
      </c>
      <c r="K602" s="1" t="s">
        <v>1461</v>
      </c>
      <c r="L602" s="1" t="s">
        <v>1509</v>
      </c>
      <c r="M602" s="1">
        <v>8</v>
      </c>
      <c r="N602" s="1" t="s">
        <v>93</v>
      </c>
      <c r="O602" s="1" t="s">
        <v>93</v>
      </c>
      <c r="P602" s="1" t="s">
        <v>93</v>
      </c>
      <c r="Q602" s="1" t="s">
        <v>93</v>
      </c>
      <c r="R602" s="1" t="s">
        <v>93</v>
      </c>
      <c r="S602" s="1" t="s">
        <v>93</v>
      </c>
      <c r="T602" s="1" t="s">
        <v>1461</v>
      </c>
      <c r="U602" s="1" t="s">
        <v>1509</v>
      </c>
      <c r="V602" s="1">
        <v>8</v>
      </c>
      <c r="W602" s="1" t="s">
        <v>1461</v>
      </c>
      <c r="X602" s="1" t="s">
        <v>1509</v>
      </c>
      <c r="Y602" s="1">
        <v>8</v>
      </c>
      <c r="Z602" s="1" t="s">
        <v>1461</v>
      </c>
      <c r="AA602" s="1" t="s">
        <v>1509</v>
      </c>
      <c r="AB602" s="1">
        <v>8</v>
      </c>
      <c r="AC602" s="1" t="s">
        <v>3787</v>
      </c>
    </row>
    <row r="603" spans="1:29" ht="25.5" x14ac:dyDescent="0.2">
      <c r="A603" s="1">
        <v>13</v>
      </c>
      <c r="B603" s="1" t="s">
        <v>3990</v>
      </c>
      <c r="C603" s="1">
        <v>1308603</v>
      </c>
      <c r="D603" s="1" t="s">
        <v>3987</v>
      </c>
      <c r="E603" s="1" t="s">
        <v>1440</v>
      </c>
      <c r="F603" s="1" t="s">
        <v>3787</v>
      </c>
      <c r="G603" s="1">
        <v>40</v>
      </c>
      <c r="H603" s="1" t="s">
        <v>1480</v>
      </c>
      <c r="I603" s="1" t="s">
        <v>1479</v>
      </c>
      <c r="J603" s="1">
        <v>8</v>
      </c>
      <c r="K603" s="1" t="s">
        <v>1480</v>
      </c>
      <c r="L603" s="1" t="s">
        <v>1479</v>
      </c>
      <c r="M603" s="1">
        <v>8</v>
      </c>
      <c r="N603" s="1" t="s">
        <v>1480</v>
      </c>
      <c r="O603" s="1" t="s">
        <v>1479</v>
      </c>
      <c r="P603" s="1">
        <v>8</v>
      </c>
      <c r="Q603" s="1" t="s">
        <v>1480</v>
      </c>
      <c r="R603" s="1" t="s">
        <v>1479</v>
      </c>
      <c r="S603" s="1">
        <v>8</v>
      </c>
      <c r="T603" s="1" t="s">
        <v>1480</v>
      </c>
      <c r="U603" s="1" t="s">
        <v>1479</v>
      </c>
      <c r="V603" s="1">
        <v>8</v>
      </c>
      <c r="W603" s="1" t="s">
        <v>93</v>
      </c>
      <c r="X603" s="1" t="s">
        <v>93</v>
      </c>
      <c r="Y603" s="1" t="s">
        <v>93</v>
      </c>
      <c r="Z603" s="1" t="s">
        <v>93</v>
      </c>
      <c r="AA603" s="1" t="s">
        <v>93</v>
      </c>
      <c r="AB603" s="1" t="s">
        <v>93</v>
      </c>
      <c r="AC603" s="1" t="s">
        <v>3787</v>
      </c>
    </row>
    <row r="604" spans="1:29" ht="25.5" x14ac:dyDescent="0.2">
      <c r="A604" s="1">
        <v>13</v>
      </c>
      <c r="B604" s="1" t="s">
        <v>1940</v>
      </c>
      <c r="C604" s="1">
        <v>1307905</v>
      </c>
      <c r="D604" s="1" t="s">
        <v>1899</v>
      </c>
      <c r="E604" s="1" t="s">
        <v>1440</v>
      </c>
      <c r="F604" s="1" t="s">
        <v>725</v>
      </c>
      <c r="G604" s="1">
        <v>40</v>
      </c>
      <c r="H604" s="1" t="s">
        <v>1480</v>
      </c>
      <c r="I604" s="1" t="s">
        <v>1466</v>
      </c>
      <c r="J604" s="1">
        <v>8</v>
      </c>
      <c r="K604" s="1" t="s">
        <v>1480</v>
      </c>
      <c r="L604" s="1" t="s">
        <v>1466</v>
      </c>
      <c r="M604" s="1">
        <v>8</v>
      </c>
      <c r="N604" s="1" t="s">
        <v>1480</v>
      </c>
      <c r="O604" s="1" t="s">
        <v>1466</v>
      </c>
      <c r="P604" s="1">
        <v>8</v>
      </c>
      <c r="Q604" s="1" t="s">
        <v>93</v>
      </c>
      <c r="R604" s="1" t="s">
        <v>93</v>
      </c>
      <c r="S604" s="1" t="s">
        <v>93</v>
      </c>
      <c r="T604" s="1" t="s">
        <v>93</v>
      </c>
      <c r="U604" s="1" t="s">
        <v>93</v>
      </c>
      <c r="V604" s="1" t="s">
        <v>93</v>
      </c>
      <c r="W604" s="1" t="s">
        <v>1480</v>
      </c>
      <c r="X604" s="1" t="s">
        <v>1466</v>
      </c>
      <c r="Y604" s="1">
        <v>8</v>
      </c>
      <c r="Z604" s="1" t="s">
        <v>1480</v>
      </c>
      <c r="AA604" s="1" t="s">
        <v>1466</v>
      </c>
      <c r="AB604" s="1">
        <v>8</v>
      </c>
      <c r="AC604" s="1" t="s">
        <v>3787</v>
      </c>
    </row>
    <row r="605" spans="1:29" ht="38.25" x14ac:dyDescent="0.2">
      <c r="A605" s="1">
        <v>13</v>
      </c>
      <c r="B605" s="1" t="s">
        <v>2834</v>
      </c>
      <c r="C605" s="1">
        <v>1308422</v>
      </c>
      <c r="D605" s="1" t="s">
        <v>4369</v>
      </c>
      <c r="E605" s="1" t="s">
        <v>1440</v>
      </c>
      <c r="F605" s="1" t="s">
        <v>2934</v>
      </c>
      <c r="G605" s="1">
        <v>40</v>
      </c>
      <c r="H605" s="1" t="s">
        <v>1667</v>
      </c>
      <c r="I605" s="1" t="s">
        <v>1895</v>
      </c>
      <c r="J605" s="1">
        <v>8</v>
      </c>
      <c r="K605" s="1" t="s">
        <v>1667</v>
      </c>
      <c r="L605" s="1" t="s">
        <v>1895</v>
      </c>
      <c r="M605" s="1">
        <v>8</v>
      </c>
      <c r="N605" s="1" t="s">
        <v>1667</v>
      </c>
      <c r="O605" s="1" t="s">
        <v>1895</v>
      </c>
      <c r="P605" s="1">
        <v>8</v>
      </c>
      <c r="Q605" s="1" t="s">
        <v>1667</v>
      </c>
      <c r="R605" s="1" t="s">
        <v>1895</v>
      </c>
      <c r="S605" s="1">
        <v>8</v>
      </c>
      <c r="T605" s="1" t="s">
        <v>1667</v>
      </c>
      <c r="U605" s="1" t="s">
        <v>1895</v>
      </c>
      <c r="V605" s="1">
        <v>8</v>
      </c>
      <c r="W605" s="1" t="s">
        <v>93</v>
      </c>
      <c r="X605" s="1" t="s">
        <v>93</v>
      </c>
      <c r="Y605" s="1" t="s">
        <v>93</v>
      </c>
      <c r="Z605" s="1" t="s">
        <v>93</v>
      </c>
      <c r="AA605" s="1" t="s">
        <v>93</v>
      </c>
      <c r="AB605" s="1" t="s">
        <v>93</v>
      </c>
      <c r="AC605" s="1" t="s">
        <v>3787</v>
      </c>
    </row>
    <row r="606" spans="1:29" ht="38.25" x14ac:dyDescent="0.2">
      <c r="A606" s="1">
        <v>13</v>
      </c>
      <c r="B606" s="1" t="s">
        <v>1941</v>
      </c>
      <c r="C606" s="1">
        <v>1307747</v>
      </c>
      <c r="D606" s="1" t="s">
        <v>1908</v>
      </c>
      <c r="E606" s="1" t="s">
        <v>1440</v>
      </c>
      <c r="F606" s="1" t="s">
        <v>1081</v>
      </c>
      <c r="G606" s="1">
        <v>40</v>
      </c>
      <c r="H606" s="1" t="s">
        <v>1455</v>
      </c>
      <c r="I606" s="1" t="s">
        <v>1753</v>
      </c>
      <c r="J606" s="1">
        <v>8</v>
      </c>
      <c r="K606" s="1" t="s">
        <v>1455</v>
      </c>
      <c r="L606" s="1" t="s">
        <v>1753</v>
      </c>
      <c r="M606" s="1">
        <v>8</v>
      </c>
      <c r="N606" s="1" t="s">
        <v>1455</v>
      </c>
      <c r="O606" s="1" t="s">
        <v>1753</v>
      </c>
      <c r="P606" s="1">
        <v>8</v>
      </c>
      <c r="Q606" s="1" t="s">
        <v>1455</v>
      </c>
      <c r="R606" s="1" t="s">
        <v>1753</v>
      </c>
      <c r="S606" s="1">
        <v>8</v>
      </c>
      <c r="T606" s="1" t="s">
        <v>93</v>
      </c>
      <c r="U606" s="1" t="s">
        <v>93</v>
      </c>
      <c r="V606" s="1" t="s">
        <v>93</v>
      </c>
      <c r="W606" s="1" t="s">
        <v>93</v>
      </c>
      <c r="X606" s="1" t="s">
        <v>93</v>
      </c>
      <c r="Y606" s="1" t="s">
        <v>93</v>
      </c>
      <c r="Z606" s="1" t="s">
        <v>1455</v>
      </c>
      <c r="AA606" s="1" t="s">
        <v>1753</v>
      </c>
      <c r="AB606" s="1">
        <v>8</v>
      </c>
      <c r="AC606" s="1" t="s">
        <v>3787</v>
      </c>
    </row>
    <row r="607" spans="1:29" ht="25.5" x14ac:dyDescent="0.2">
      <c r="A607" s="1">
        <v>13</v>
      </c>
      <c r="B607" s="1" t="s">
        <v>1015</v>
      </c>
      <c r="C607" s="1">
        <v>262428</v>
      </c>
      <c r="D607" s="1" t="s">
        <v>1044</v>
      </c>
      <c r="E607" s="1" t="s">
        <v>1456</v>
      </c>
      <c r="F607" s="1" t="s">
        <v>3787</v>
      </c>
      <c r="G607" s="1">
        <v>40</v>
      </c>
      <c r="H607" s="1" t="s">
        <v>93</v>
      </c>
      <c r="I607" s="1" t="s">
        <v>93</v>
      </c>
      <c r="J607" s="1" t="s">
        <v>93</v>
      </c>
      <c r="K607" s="1" t="s">
        <v>93</v>
      </c>
      <c r="L607" s="1" t="s">
        <v>93</v>
      </c>
      <c r="M607" s="1" t="s">
        <v>93</v>
      </c>
      <c r="N607" s="1" t="s">
        <v>1471</v>
      </c>
      <c r="O607" s="1" t="s">
        <v>1444</v>
      </c>
      <c r="P607" s="1">
        <v>8</v>
      </c>
      <c r="Q607" s="1" t="s">
        <v>1471</v>
      </c>
      <c r="R607" s="1" t="s">
        <v>1444</v>
      </c>
      <c r="S607" s="1">
        <v>8</v>
      </c>
      <c r="T607" s="1" t="s">
        <v>1471</v>
      </c>
      <c r="U607" s="1" t="s">
        <v>1444</v>
      </c>
      <c r="V607" s="1">
        <v>8</v>
      </c>
      <c r="W607" s="1" t="s">
        <v>1471</v>
      </c>
      <c r="X607" s="1" t="s">
        <v>1444</v>
      </c>
      <c r="Y607" s="1">
        <v>8</v>
      </c>
      <c r="Z607" s="1" t="s">
        <v>1460</v>
      </c>
      <c r="AA607" s="1" t="s">
        <v>1479</v>
      </c>
      <c r="AB607" s="1">
        <v>8</v>
      </c>
      <c r="AC607" s="1" t="s">
        <v>3787</v>
      </c>
    </row>
    <row r="608" spans="1:29" ht="25.5" x14ac:dyDescent="0.2">
      <c r="A608" s="1">
        <v>13</v>
      </c>
      <c r="B608" s="1" t="s">
        <v>1942</v>
      </c>
      <c r="C608" s="1">
        <v>1307611</v>
      </c>
      <c r="D608" s="1" t="s">
        <v>1913</v>
      </c>
      <c r="E608" s="1" t="s">
        <v>1440</v>
      </c>
      <c r="F608" s="1" t="s">
        <v>770</v>
      </c>
      <c r="G608" s="1">
        <v>40</v>
      </c>
      <c r="H608" s="1" t="s">
        <v>1480</v>
      </c>
      <c r="I608" s="1" t="s">
        <v>1466</v>
      </c>
      <c r="J608" s="1">
        <v>8</v>
      </c>
      <c r="K608" s="1" t="s">
        <v>1480</v>
      </c>
      <c r="L608" s="1" t="s">
        <v>1466</v>
      </c>
      <c r="M608" s="1">
        <v>8</v>
      </c>
      <c r="N608" s="1" t="s">
        <v>1480</v>
      </c>
      <c r="O608" s="1" t="s">
        <v>1466</v>
      </c>
      <c r="P608" s="1">
        <v>8</v>
      </c>
      <c r="Q608" s="1" t="s">
        <v>1480</v>
      </c>
      <c r="R608" s="1" t="s">
        <v>1466</v>
      </c>
      <c r="S608" s="1">
        <v>8</v>
      </c>
      <c r="T608" s="1" t="s">
        <v>1480</v>
      </c>
      <c r="U608" s="1" t="s">
        <v>1466</v>
      </c>
      <c r="V608" s="1">
        <v>8</v>
      </c>
      <c r="W608" s="1" t="s">
        <v>93</v>
      </c>
      <c r="X608" s="1" t="s">
        <v>93</v>
      </c>
      <c r="Y608" s="1" t="s">
        <v>93</v>
      </c>
      <c r="Z608" s="1" t="s">
        <v>93</v>
      </c>
      <c r="AA608" s="1" t="s">
        <v>93</v>
      </c>
      <c r="AB608" s="1" t="s">
        <v>93</v>
      </c>
      <c r="AC608" s="1" t="s">
        <v>3787</v>
      </c>
    </row>
    <row r="609" spans="1:29" ht="38.25" x14ac:dyDescent="0.2">
      <c r="A609" s="1">
        <v>13</v>
      </c>
      <c r="B609" s="1" t="s">
        <v>1943</v>
      </c>
      <c r="C609" s="1">
        <v>1307906</v>
      </c>
      <c r="D609" s="1" t="s">
        <v>1908</v>
      </c>
      <c r="E609" s="1" t="s">
        <v>1440</v>
      </c>
      <c r="F609" s="1" t="s">
        <v>1040</v>
      </c>
      <c r="G609" s="1">
        <v>40</v>
      </c>
      <c r="H609" s="1" t="s">
        <v>1460</v>
      </c>
      <c r="I609" s="1" t="s">
        <v>1479</v>
      </c>
      <c r="J609" s="1">
        <v>8</v>
      </c>
      <c r="K609" s="1" t="s">
        <v>1460</v>
      </c>
      <c r="L609" s="1" t="s">
        <v>1479</v>
      </c>
      <c r="M609" s="1">
        <v>8</v>
      </c>
      <c r="N609" s="1" t="s">
        <v>1460</v>
      </c>
      <c r="O609" s="1" t="s">
        <v>1479</v>
      </c>
      <c r="P609" s="1">
        <v>8</v>
      </c>
      <c r="Q609" s="1" t="s">
        <v>1460</v>
      </c>
      <c r="R609" s="1" t="s">
        <v>1479</v>
      </c>
      <c r="S609" s="1">
        <v>8</v>
      </c>
      <c r="T609" s="1" t="s">
        <v>93</v>
      </c>
      <c r="U609" s="1" t="s">
        <v>93</v>
      </c>
      <c r="V609" s="1" t="s">
        <v>93</v>
      </c>
      <c r="W609" s="1" t="s">
        <v>93</v>
      </c>
      <c r="X609" s="1" t="s">
        <v>93</v>
      </c>
      <c r="Y609" s="1" t="s">
        <v>93</v>
      </c>
      <c r="Z609" s="1" t="s">
        <v>1460</v>
      </c>
      <c r="AA609" s="1" t="s">
        <v>1479</v>
      </c>
      <c r="AB609" s="1">
        <v>8</v>
      </c>
      <c r="AC609" s="1" t="s">
        <v>3787</v>
      </c>
    </row>
    <row r="610" spans="1:29" ht="38.25" x14ac:dyDescent="0.2">
      <c r="A610" s="1">
        <v>13</v>
      </c>
      <c r="B610" s="1" t="s">
        <v>3347</v>
      </c>
      <c r="C610" s="1">
        <v>1308547</v>
      </c>
      <c r="D610" s="1" t="s">
        <v>1882</v>
      </c>
      <c r="E610" s="1" t="s">
        <v>1440</v>
      </c>
      <c r="F610" s="1" t="s">
        <v>3787</v>
      </c>
      <c r="G610" s="1">
        <v>40</v>
      </c>
      <c r="H610" s="1" t="s">
        <v>1667</v>
      </c>
      <c r="I610" s="1" t="s">
        <v>1895</v>
      </c>
      <c r="J610" s="1">
        <v>8</v>
      </c>
      <c r="K610" s="1" t="s">
        <v>1667</v>
      </c>
      <c r="L610" s="1" t="s">
        <v>1895</v>
      </c>
      <c r="M610" s="1">
        <v>8</v>
      </c>
      <c r="N610" s="1" t="s">
        <v>1667</v>
      </c>
      <c r="O610" s="1" t="s">
        <v>1895</v>
      </c>
      <c r="P610" s="1">
        <v>8</v>
      </c>
      <c r="Q610" s="1" t="s">
        <v>1667</v>
      </c>
      <c r="R610" s="1" t="s">
        <v>1895</v>
      </c>
      <c r="S610" s="1">
        <v>8</v>
      </c>
      <c r="T610" s="1" t="s">
        <v>1667</v>
      </c>
      <c r="U610" s="1" t="s">
        <v>1895</v>
      </c>
      <c r="V610" s="1">
        <v>8</v>
      </c>
      <c r="W610" s="1" t="s">
        <v>93</v>
      </c>
      <c r="X610" s="1" t="s">
        <v>93</v>
      </c>
      <c r="Y610" s="1" t="s">
        <v>93</v>
      </c>
      <c r="Z610" s="1" t="s">
        <v>93</v>
      </c>
      <c r="AA610" s="1" t="s">
        <v>93</v>
      </c>
      <c r="AB610" s="1" t="s">
        <v>93</v>
      </c>
      <c r="AC610" s="1" t="s">
        <v>3787</v>
      </c>
    </row>
    <row r="611" spans="1:29" ht="25.5" x14ac:dyDescent="0.2">
      <c r="A611" s="1">
        <v>13</v>
      </c>
      <c r="B611" s="1" t="s">
        <v>1944</v>
      </c>
      <c r="C611" s="1">
        <v>1307706</v>
      </c>
      <c r="D611" s="1" t="s">
        <v>1913</v>
      </c>
      <c r="E611" s="1" t="s">
        <v>1440</v>
      </c>
      <c r="F611" s="1" t="s">
        <v>1924</v>
      </c>
      <c r="G611" s="1">
        <v>40</v>
      </c>
      <c r="H611" s="1" t="s">
        <v>1613</v>
      </c>
      <c r="I611" s="1" t="s">
        <v>1462</v>
      </c>
      <c r="J611" s="1">
        <v>8</v>
      </c>
      <c r="K611" s="1" t="s">
        <v>1613</v>
      </c>
      <c r="L611" s="1" t="s">
        <v>1462</v>
      </c>
      <c r="M611" s="1">
        <v>8</v>
      </c>
      <c r="N611" s="1" t="s">
        <v>1613</v>
      </c>
      <c r="O611" s="1" t="s">
        <v>1462</v>
      </c>
      <c r="P611" s="1">
        <v>8</v>
      </c>
      <c r="Q611" s="1" t="s">
        <v>93</v>
      </c>
      <c r="R611" s="1" t="s">
        <v>93</v>
      </c>
      <c r="S611" s="1" t="s">
        <v>93</v>
      </c>
      <c r="T611" s="1" t="s">
        <v>93</v>
      </c>
      <c r="U611" s="1" t="s">
        <v>93</v>
      </c>
      <c r="V611" s="1" t="s">
        <v>93</v>
      </c>
      <c r="W611" s="1" t="s">
        <v>1613</v>
      </c>
      <c r="X611" s="1" t="s">
        <v>1462</v>
      </c>
      <c r="Y611" s="1">
        <v>8</v>
      </c>
      <c r="Z611" s="1" t="s">
        <v>1613</v>
      </c>
      <c r="AA611" s="1" t="s">
        <v>1462</v>
      </c>
      <c r="AB611" s="1">
        <v>8</v>
      </c>
      <c r="AC611" s="1" t="s">
        <v>3787</v>
      </c>
    </row>
    <row r="612" spans="1:29" ht="25.5" x14ac:dyDescent="0.2">
      <c r="A612" s="1">
        <v>13</v>
      </c>
      <c r="B612" s="1" t="s">
        <v>2944</v>
      </c>
      <c r="C612" s="1">
        <v>262954</v>
      </c>
      <c r="D612" s="1" t="s">
        <v>993</v>
      </c>
      <c r="E612" s="1" t="s">
        <v>1440</v>
      </c>
      <c r="F612" s="1" t="s">
        <v>3787</v>
      </c>
      <c r="G612" s="1">
        <v>40</v>
      </c>
      <c r="H612" s="1" t="s">
        <v>93</v>
      </c>
      <c r="I612" s="1" t="s">
        <v>93</v>
      </c>
      <c r="J612" s="1" t="s">
        <v>93</v>
      </c>
      <c r="K612" s="1" t="s">
        <v>1454</v>
      </c>
      <c r="L612" s="1" t="s">
        <v>1667</v>
      </c>
      <c r="M612" s="1">
        <v>8</v>
      </c>
      <c r="N612" s="1" t="s">
        <v>1454</v>
      </c>
      <c r="O612" s="1" t="s">
        <v>1667</v>
      </c>
      <c r="P612" s="1">
        <v>8</v>
      </c>
      <c r="Q612" s="1" t="s">
        <v>1454</v>
      </c>
      <c r="R612" s="1" t="s">
        <v>1667</v>
      </c>
      <c r="S612" s="1">
        <v>8</v>
      </c>
      <c r="T612" s="1" t="s">
        <v>1454</v>
      </c>
      <c r="U612" s="1" t="s">
        <v>1667</v>
      </c>
      <c r="V612" s="1">
        <v>8</v>
      </c>
      <c r="W612" s="1" t="s">
        <v>1454</v>
      </c>
      <c r="X612" s="1" t="s">
        <v>1667</v>
      </c>
      <c r="Y612" s="1">
        <v>8</v>
      </c>
      <c r="Z612" s="1" t="s">
        <v>93</v>
      </c>
      <c r="AA612" s="1" t="s">
        <v>93</v>
      </c>
      <c r="AB612" s="1" t="s">
        <v>93</v>
      </c>
      <c r="AC612" s="1" t="s">
        <v>3787</v>
      </c>
    </row>
    <row r="613" spans="1:29" ht="25.5" x14ac:dyDescent="0.2">
      <c r="A613" s="1">
        <v>13</v>
      </c>
      <c r="B613" s="1" t="s">
        <v>1016</v>
      </c>
      <c r="C613" s="1">
        <v>65374</v>
      </c>
      <c r="D613" s="1" t="s">
        <v>631</v>
      </c>
      <c r="E613" s="1" t="s">
        <v>1440</v>
      </c>
      <c r="F613" s="1" t="s">
        <v>1945</v>
      </c>
      <c r="G613" s="1">
        <v>40</v>
      </c>
      <c r="H613" s="1" t="s">
        <v>1446</v>
      </c>
      <c r="I613" s="1" t="s">
        <v>1463</v>
      </c>
      <c r="J613" s="1">
        <v>8</v>
      </c>
      <c r="K613" s="1" t="s">
        <v>1446</v>
      </c>
      <c r="L613" s="1" t="s">
        <v>1463</v>
      </c>
      <c r="M613" s="1">
        <v>8</v>
      </c>
      <c r="N613" s="1" t="s">
        <v>1446</v>
      </c>
      <c r="O613" s="1" t="s">
        <v>1463</v>
      </c>
      <c r="P613" s="1">
        <v>8</v>
      </c>
      <c r="Q613" s="1" t="s">
        <v>1446</v>
      </c>
      <c r="R613" s="1" t="s">
        <v>1463</v>
      </c>
      <c r="S613" s="1">
        <v>8</v>
      </c>
      <c r="T613" s="1" t="s">
        <v>1446</v>
      </c>
      <c r="U613" s="1" t="s">
        <v>1463</v>
      </c>
      <c r="V613" s="1">
        <v>8</v>
      </c>
      <c r="W613" s="1" t="s">
        <v>93</v>
      </c>
      <c r="X613" s="1" t="s">
        <v>93</v>
      </c>
      <c r="Y613" s="1" t="s">
        <v>93</v>
      </c>
      <c r="Z613" s="1" t="s">
        <v>93</v>
      </c>
      <c r="AA613" s="1" t="s">
        <v>93</v>
      </c>
      <c r="AB613" s="1" t="s">
        <v>93</v>
      </c>
      <c r="AC613" s="1" t="s">
        <v>3787</v>
      </c>
    </row>
    <row r="614" spans="1:29" ht="25.5" x14ac:dyDescent="0.2">
      <c r="A614" s="1">
        <v>13</v>
      </c>
      <c r="B614" s="1" t="s">
        <v>984</v>
      </c>
      <c r="C614" s="1">
        <v>247042</v>
      </c>
      <c r="D614" s="1" t="s">
        <v>550</v>
      </c>
      <c r="E614" s="1" t="s">
        <v>1456</v>
      </c>
      <c r="F614" s="1" t="s">
        <v>3787</v>
      </c>
      <c r="G614" s="1">
        <v>40</v>
      </c>
      <c r="H614" s="1" t="s">
        <v>93</v>
      </c>
      <c r="I614" s="1" t="s">
        <v>93</v>
      </c>
      <c r="J614" s="1" t="s">
        <v>93</v>
      </c>
      <c r="K614" s="1" t="s">
        <v>93</v>
      </c>
      <c r="L614" s="1" t="s">
        <v>93</v>
      </c>
      <c r="M614" s="1" t="s">
        <v>93</v>
      </c>
      <c r="N614" s="1" t="s">
        <v>93</v>
      </c>
      <c r="O614" s="1" t="s">
        <v>93</v>
      </c>
      <c r="P614" s="1" t="s">
        <v>93</v>
      </c>
      <c r="Q614" s="1" t="s">
        <v>3934</v>
      </c>
      <c r="R614" s="1" t="s">
        <v>4025</v>
      </c>
      <c r="S614" s="1">
        <v>11.5</v>
      </c>
      <c r="T614" s="1" t="s">
        <v>1501</v>
      </c>
      <c r="U614" s="1" t="s">
        <v>1753</v>
      </c>
      <c r="V614" s="1">
        <v>8.5</v>
      </c>
      <c r="W614" s="1" t="s">
        <v>1501</v>
      </c>
      <c r="X614" s="1" t="s">
        <v>1753</v>
      </c>
      <c r="Y614" s="1">
        <v>10</v>
      </c>
      <c r="Z614" s="1" t="s">
        <v>1501</v>
      </c>
      <c r="AA614" s="1" t="s">
        <v>1753</v>
      </c>
      <c r="AB614" s="1">
        <v>10</v>
      </c>
      <c r="AC614" s="1" t="s">
        <v>3787</v>
      </c>
    </row>
    <row r="615" spans="1:29" ht="25.5" x14ac:dyDescent="0.2">
      <c r="A615" s="1">
        <v>13</v>
      </c>
      <c r="B615" s="1" t="s">
        <v>3349</v>
      </c>
      <c r="C615" s="1">
        <v>1308548</v>
      </c>
      <c r="D615" s="1" t="s">
        <v>1882</v>
      </c>
      <c r="E615" s="1" t="s">
        <v>1440</v>
      </c>
      <c r="F615" s="1" t="s">
        <v>3558</v>
      </c>
      <c r="G615" s="1">
        <v>40</v>
      </c>
      <c r="H615" s="1" t="s">
        <v>1667</v>
      </c>
      <c r="I615" s="1" t="s">
        <v>1895</v>
      </c>
      <c r="J615" s="1">
        <v>8</v>
      </c>
      <c r="K615" s="1" t="s">
        <v>1667</v>
      </c>
      <c r="L615" s="1" t="s">
        <v>1895</v>
      </c>
      <c r="M615" s="1">
        <v>8</v>
      </c>
      <c r="N615" s="1" t="s">
        <v>1667</v>
      </c>
      <c r="O615" s="1" t="s">
        <v>1895</v>
      </c>
      <c r="P615" s="1">
        <v>8</v>
      </c>
      <c r="Q615" s="1" t="s">
        <v>1667</v>
      </c>
      <c r="R615" s="1" t="s">
        <v>1895</v>
      </c>
      <c r="S615" s="1">
        <v>8</v>
      </c>
      <c r="T615" s="1" t="s">
        <v>1667</v>
      </c>
      <c r="U615" s="1" t="s">
        <v>1895</v>
      </c>
      <c r="V615" s="1">
        <v>8</v>
      </c>
      <c r="W615" s="1" t="s">
        <v>93</v>
      </c>
      <c r="X615" s="1" t="s">
        <v>93</v>
      </c>
      <c r="Y615" s="1" t="s">
        <v>93</v>
      </c>
      <c r="Z615" s="1" t="s">
        <v>93</v>
      </c>
      <c r="AA615" s="1" t="s">
        <v>93</v>
      </c>
      <c r="AB615" s="1" t="s">
        <v>93</v>
      </c>
      <c r="AC615" s="1" t="s">
        <v>3787</v>
      </c>
    </row>
    <row r="616" spans="1:29" ht="25.5" x14ac:dyDescent="0.2">
      <c r="A616" s="1">
        <v>13</v>
      </c>
      <c r="B616" s="1" t="s">
        <v>3317</v>
      </c>
      <c r="C616" s="1">
        <v>262941</v>
      </c>
      <c r="D616" s="1" t="s">
        <v>988</v>
      </c>
      <c r="E616" s="1" t="s">
        <v>1440</v>
      </c>
      <c r="F616" s="1" t="s">
        <v>3787</v>
      </c>
      <c r="G616" s="1">
        <v>40</v>
      </c>
      <c r="H616" s="1" t="s">
        <v>1501</v>
      </c>
      <c r="I616" s="1" t="s">
        <v>1753</v>
      </c>
      <c r="J616" s="1">
        <v>10</v>
      </c>
      <c r="K616" s="1" t="s">
        <v>93</v>
      </c>
      <c r="L616" s="1" t="s">
        <v>93</v>
      </c>
      <c r="M616" s="1" t="s">
        <v>93</v>
      </c>
      <c r="N616" s="1" t="s">
        <v>93</v>
      </c>
      <c r="O616" s="1" t="s">
        <v>93</v>
      </c>
      <c r="P616" s="1" t="s">
        <v>93</v>
      </c>
      <c r="Q616" s="1" t="s">
        <v>93</v>
      </c>
      <c r="R616" s="1" t="s">
        <v>93</v>
      </c>
      <c r="S616" s="1" t="s">
        <v>93</v>
      </c>
      <c r="T616" s="1" t="s">
        <v>1501</v>
      </c>
      <c r="U616" s="1" t="s">
        <v>1753</v>
      </c>
      <c r="V616" s="1">
        <v>10</v>
      </c>
      <c r="W616" s="1" t="s">
        <v>1501</v>
      </c>
      <c r="X616" s="1" t="s">
        <v>1753</v>
      </c>
      <c r="Y616" s="1">
        <v>10</v>
      </c>
      <c r="Z616" s="1" t="s">
        <v>1501</v>
      </c>
      <c r="AA616" s="1" t="s">
        <v>1753</v>
      </c>
      <c r="AB616" s="1">
        <v>10</v>
      </c>
      <c r="AC616" s="1" t="s">
        <v>3787</v>
      </c>
    </row>
    <row r="617" spans="1:29" ht="38.25" x14ac:dyDescent="0.2">
      <c r="A617" s="1">
        <v>13</v>
      </c>
      <c r="B617" s="1" t="s">
        <v>3350</v>
      </c>
      <c r="C617" s="1">
        <v>1308549</v>
      </c>
      <c r="D617" s="1" t="s">
        <v>1882</v>
      </c>
      <c r="E617" s="1" t="s">
        <v>1440</v>
      </c>
      <c r="F617" s="1" t="s">
        <v>3558</v>
      </c>
      <c r="G617" s="1">
        <v>40</v>
      </c>
      <c r="H617" s="1" t="s">
        <v>1667</v>
      </c>
      <c r="I617" s="1" t="s">
        <v>1895</v>
      </c>
      <c r="J617" s="1">
        <v>8</v>
      </c>
      <c r="K617" s="1" t="s">
        <v>1667</v>
      </c>
      <c r="L617" s="1" t="s">
        <v>1895</v>
      </c>
      <c r="M617" s="1">
        <v>8</v>
      </c>
      <c r="N617" s="1" t="s">
        <v>1667</v>
      </c>
      <c r="O617" s="1" t="s">
        <v>1895</v>
      </c>
      <c r="P617" s="1">
        <v>8</v>
      </c>
      <c r="Q617" s="1" t="s">
        <v>1667</v>
      </c>
      <c r="R617" s="1" t="s">
        <v>1895</v>
      </c>
      <c r="S617" s="1">
        <v>8</v>
      </c>
      <c r="T617" s="1" t="s">
        <v>1667</v>
      </c>
      <c r="U617" s="1" t="s">
        <v>1895</v>
      </c>
      <c r="V617" s="1">
        <v>8</v>
      </c>
      <c r="W617" s="1" t="s">
        <v>93</v>
      </c>
      <c r="X617" s="1" t="s">
        <v>93</v>
      </c>
      <c r="Y617" s="1" t="s">
        <v>93</v>
      </c>
      <c r="Z617" s="1" t="s">
        <v>93</v>
      </c>
      <c r="AA617" s="1" t="s">
        <v>93</v>
      </c>
      <c r="AB617" s="1" t="s">
        <v>93</v>
      </c>
      <c r="AC617" s="1" t="s">
        <v>3787</v>
      </c>
    </row>
    <row r="618" spans="1:29" ht="38.25" x14ac:dyDescent="0.2">
      <c r="A618" s="1">
        <v>13</v>
      </c>
      <c r="B618" s="1" t="s">
        <v>1946</v>
      </c>
      <c r="C618" s="1">
        <v>1307707</v>
      </c>
      <c r="D618" s="1" t="s">
        <v>1903</v>
      </c>
      <c r="E618" s="1" t="s">
        <v>1440</v>
      </c>
      <c r="F618" s="1" t="s">
        <v>1583</v>
      </c>
      <c r="G618" s="1">
        <v>40</v>
      </c>
      <c r="H618" s="1" t="s">
        <v>1443</v>
      </c>
      <c r="I618" s="1" t="s">
        <v>1444</v>
      </c>
      <c r="J618" s="1">
        <v>8</v>
      </c>
      <c r="K618" s="1" t="s">
        <v>1443</v>
      </c>
      <c r="L618" s="1" t="s">
        <v>1444</v>
      </c>
      <c r="M618" s="1">
        <v>8</v>
      </c>
      <c r="N618" s="1" t="s">
        <v>1443</v>
      </c>
      <c r="O618" s="1" t="s">
        <v>1444</v>
      </c>
      <c r="P618" s="1">
        <v>8</v>
      </c>
      <c r="Q618" s="1" t="s">
        <v>1443</v>
      </c>
      <c r="R618" s="1" t="s">
        <v>1444</v>
      </c>
      <c r="S618" s="1">
        <v>8</v>
      </c>
      <c r="T618" s="1" t="s">
        <v>1443</v>
      </c>
      <c r="U618" s="1" t="s">
        <v>1444</v>
      </c>
      <c r="V618" s="1">
        <v>8</v>
      </c>
      <c r="W618" s="1" t="s">
        <v>93</v>
      </c>
      <c r="X618" s="1" t="s">
        <v>93</v>
      </c>
      <c r="Y618" s="1" t="s">
        <v>93</v>
      </c>
      <c r="Z618" s="1" t="s">
        <v>93</v>
      </c>
      <c r="AA618" s="1" t="s">
        <v>93</v>
      </c>
      <c r="AB618" s="1" t="s">
        <v>93</v>
      </c>
      <c r="AC618" s="1" t="s">
        <v>3787</v>
      </c>
    </row>
    <row r="619" spans="1:29" ht="25.5" x14ac:dyDescent="0.2">
      <c r="A619" s="1">
        <v>13</v>
      </c>
      <c r="B619" s="1" t="s">
        <v>1947</v>
      </c>
      <c r="C619" s="1">
        <v>1307432</v>
      </c>
      <c r="D619" s="1" t="s">
        <v>1903</v>
      </c>
      <c r="E619" s="1" t="s">
        <v>1440</v>
      </c>
      <c r="F619" s="1" t="s">
        <v>1473</v>
      </c>
      <c r="G619" s="1">
        <v>40</v>
      </c>
      <c r="H619" s="1" t="s">
        <v>1460</v>
      </c>
      <c r="I619" s="1" t="s">
        <v>1479</v>
      </c>
      <c r="J619" s="1">
        <v>8</v>
      </c>
      <c r="K619" s="1" t="s">
        <v>1460</v>
      </c>
      <c r="L619" s="1" t="s">
        <v>1479</v>
      </c>
      <c r="M619" s="1">
        <v>8</v>
      </c>
      <c r="N619" s="1" t="s">
        <v>1460</v>
      </c>
      <c r="O619" s="1" t="s">
        <v>1479</v>
      </c>
      <c r="P619" s="1">
        <v>8</v>
      </c>
      <c r="Q619" s="1" t="s">
        <v>1460</v>
      </c>
      <c r="R619" s="1" t="s">
        <v>1479</v>
      </c>
      <c r="S619" s="1">
        <v>8</v>
      </c>
      <c r="T619" s="1" t="s">
        <v>1460</v>
      </c>
      <c r="U619" s="1" t="s">
        <v>1479</v>
      </c>
      <c r="V619" s="1">
        <v>8</v>
      </c>
      <c r="W619" s="1" t="s">
        <v>93</v>
      </c>
      <c r="X619" s="1" t="s">
        <v>93</v>
      </c>
      <c r="Y619" s="1" t="s">
        <v>93</v>
      </c>
      <c r="Z619" s="1" t="s">
        <v>93</v>
      </c>
      <c r="AA619" s="1" t="s">
        <v>93</v>
      </c>
      <c r="AB619" s="1" t="s">
        <v>93</v>
      </c>
      <c r="AC619" s="1" t="s">
        <v>3787</v>
      </c>
    </row>
    <row r="620" spans="1:29" ht="38.25" x14ac:dyDescent="0.2">
      <c r="A620" s="1">
        <v>13</v>
      </c>
      <c r="B620" s="1" t="s">
        <v>1948</v>
      </c>
      <c r="C620" s="1">
        <v>1308069</v>
      </c>
      <c r="D620" s="1" t="s">
        <v>1928</v>
      </c>
      <c r="E620" s="1" t="s">
        <v>1456</v>
      </c>
      <c r="F620" s="1" t="s">
        <v>3787</v>
      </c>
      <c r="G620" s="1">
        <v>40</v>
      </c>
      <c r="H620" s="1" t="s">
        <v>93</v>
      </c>
      <c r="I620" s="1" t="s">
        <v>93</v>
      </c>
      <c r="J620" s="1" t="s">
        <v>93</v>
      </c>
      <c r="K620" s="1" t="s">
        <v>1610</v>
      </c>
      <c r="L620" s="1" t="s">
        <v>1451</v>
      </c>
      <c r="M620" s="1">
        <v>8</v>
      </c>
      <c r="N620" s="1" t="s">
        <v>1610</v>
      </c>
      <c r="O620" s="1" t="s">
        <v>1451</v>
      </c>
      <c r="P620" s="1">
        <v>8</v>
      </c>
      <c r="Q620" s="1" t="s">
        <v>1610</v>
      </c>
      <c r="R620" s="1" t="s">
        <v>1451</v>
      </c>
      <c r="S620" s="1">
        <v>8</v>
      </c>
      <c r="T620" s="1" t="s">
        <v>1610</v>
      </c>
      <c r="U620" s="1" t="s">
        <v>1451</v>
      </c>
      <c r="V620" s="1">
        <v>8</v>
      </c>
      <c r="W620" s="1" t="s">
        <v>1610</v>
      </c>
      <c r="X620" s="1" t="s">
        <v>1451</v>
      </c>
      <c r="Y620" s="1">
        <v>8</v>
      </c>
      <c r="Z620" s="1" t="s">
        <v>93</v>
      </c>
      <c r="AA620" s="1" t="s">
        <v>93</v>
      </c>
      <c r="AB620" s="1" t="s">
        <v>93</v>
      </c>
      <c r="AC620" s="1" t="s">
        <v>3787</v>
      </c>
    </row>
    <row r="621" spans="1:29" ht="51" x14ac:dyDescent="0.2">
      <c r="A621" s="1">
        <v>13</v>
      </c>
      <c r="B621" s="1" t="s">
        <v>1950</v>
      </c>
      <c r="C621" s="1">
        <v>305044</v>
      </c>
      <c r="D621" s="1" t="s">
        <v>1903</v>
      </c>
      <c r="E621" s="1" t="s">
        <v>1440</v>
      </c>
      <c r="F621" s="1" t="s">
        <v>1905</v>
      </c>
      <c r="G621" s="1">
        <v>40</v>
      </c>
      <c r="H621" s="1" t="s">
        <v>1461</v>
      </c>
      <c r="I621" s="1" t="s">
        <v>1509</v>
      </c>
      <c r="J621" s="1">
        <v>8</v>
      </c>
      <c r="K621" s="1" t="s">
        <v>1461</v>
      </c>
      <c r="L621" s="1" t="s">
        <v>1509</v>
      </c>
      <c r="M621" s="1">
        <v>8</v>
      </c>
      <c r="N621" s="1" t="s">
        <v>1461</v>
      </c>
      <c r="O621" s="1" t="s">
        <v>1509</v>
      </c>
      <c r="P621" s="1">
        <v>8</v>
      </c>
      <c r="Q621" s="1" t="s">
        <v>1461</v>
      </c>
      <c r="R621" s="1" t="s">
        <v>1509</v>
      </c>
      <c r="S621" s="1">
        <v>8</v>
      </c>
      <c r="T621" s="1" t="s">
        <v>1461</v>
      </c>
      <c r="U621" s="1" t="s">
        <v>1509</v>
      </c>
      <c r="V621" s="1">
        <v>8</v>
      </c>
      <c r="W621" s="1" t="s">
        <v>93</v>
      </c>
      <c r="X621" s="1" t="s">
        <v>93</v>
      </c>
      <c r="Y621" s="1" t="s">
        <v>93</v>
      </c>
      <c r="Z621" s="1" t="s">
        <v>93</v>
      </c>
      <c r="AA621" s="1" t="s">
        <v>93</v>
      </c>
      <c r="AB621" s="1" t="s">
        <v>93</v>
      </c>
      <c r="AC621" s="1" t="s">
        <v>3787</v>
      </c>
    </row>
    <row r="622" spans="1:29" ht="38.25" x14ac:dyDescent="0.2">
      <c r="A622" s="1">
        <v>13</v>
      </c>
      <c r="B622" s="1" t="s">
        <v>1949</v>
      </c>
      <c r="C622" s="1">
        <v>1307976</v>
      </c>
      <c r="D622" s="1" t="s">
        <v>1887</v>
      </c>
      <c r="E622" s="1" t="s">
        <v>1440</v>
      </c>
      <c r="F622" s="1" t="s">
        <v>986</v>
      </c>
      <c r="G622" s="1">
        <v>40</v>
      </c>
      <c r="H622" s="1" t="s">
        <v>93</v>
      </c>
      <c r="I622" s="1" t="s">
        <v>93</v>
      </c>
      <c r="J622" s="1" t="s">
        <v>93</v>
      </c>
      <c r="K622" s="1" t="s">
        <v>1454</v>
      </c>
      <c r="L622" s="1" t="s">
        <v>1667</v>
      </c>
      <c r="M622" s="1">
        <v>8</v>
      </c>
      <c r="N622" s="1" t="s">
        <v>1454</v>
      </c>
      <c r="O622" s="1" t="s">
        <v>1667</v>
      </c>
      <c r="P622" s="1">
        <v>8</v>
      </c>
      <c r="Q622" s="1" t="s">
        <v>1454</v>
      </c>
      <c r="R622" s="1" t="s">
        <v>1667</v>
      </c>
      <c r="S622" s="1">
        <v>8</v>
      </c>
      <c r="T622" s="1" t="s">
        <v>1507</v>
      </c>
      <c r="U622" s="1" t="s">
        <v>1474</v>
      </c>
      <c r="V622" s="1">
        <v>8</v>
      </c>
      <c r="W622" s="1" t="s">
        <v>1454</v>
      </c>
      <c r="X622" s="1" t="s">
        <v>1667</v>
      </c>
      <c r="Y622" s="1">
        <v>8</v>
      </c>
      <c r="Z622" s="1" t="s">
        <v>93</v>
      </c>
      <c r="AA622" s="1" t="s">
        <v>93</v>
      </c>
      <c r="AB622" s="1" t="s">
        <v>93</v>
      </c>
      <c r="AC622" s="1" t="s">
        <v>3787</v>
      </c>
    </row>
    <row r="623" spans="1:29" ht="25.5" x14ac:dyDescent="0.2">
      <c r="A623" s="1">
        <v>13</v>
      </c>
      <c r="B623" s="1" t="s">
        <v>1951</v>
      </c>
      <c r="C623" s="1">
        <v>1307297</v>
      </c>
      <c r="D623" s="1" t="s">
        <v>1916</v>
      </c>
      <c r="E623" s="1" t="s">
        <v>1440</v>
      </c>
      <c r="F623" s="1" t="s">
        <v>986</v>
      </c>
      <c r="G623" s="1">
        <v>40</v>
      </c>
      <c r="H623" s="1" t="s">
        <v>1480</v>
      </c>
      <c r="I623" s="1" t="s">
        <v>1466</v>
      </c>
      <c r="J623" s="1">
        <v>8</v>
      </c>
      <c r="K623" s="1" t="s">
        <v>1480</v>
      </c>
      <c r="L623" s="1" t="s">
        <v>1466</v>
      </c>
      <c r="M623" s="1">
        <v>8</v>
      </c>
      <c r="N623" s="1" t="s">
        <v>1480</v>
      </c>
      <c r="O623" s="1" t="s">
        <v>1466</v>
      </c>
      <c r="P623" s="1">
        <v>8</v>
      </c>
      <c r="Q623" s="1" t="s">
        <v>1480</v>
      </c>
      <c r="R623" s="1" t="s">
        <v>1466</v>
      </c>
      <c r="S623" s="1">
        <v>8</v>
      </c>
      <c r="T623" s="1" t="s">
        <v>1480</v>
      </c>
      <c r="U623" s="1" t="s">
        <v>1466</v>
      </c>
      <c r="V623" s="1">
        <v>8</v>
      </c>
      <c r="W623" s="1" t="s">
        <v>93</v>
      </c>
      <c r="X623" s="1" t="s">
        <v>93</v>
      </c>
      <c r="Y623" s="1" t="s">
        <v>93</v>
      </c>
      <c r="Z623" s="1" t="s">
        <v>93</v>
      </c>
      <c r="AA623" s="1" t="s">
        <v>93</v>
      </c>
      <c r="AB623" s="1" t="s">
        <v>93</v>
      </c>
      <c r="AC623" s="1" t="s">
        <v>3787</v>
      </c>
    </row>
    <row r="624" spans="1:29" ht="25.5" x14ac:dyDescent="0.2">
      <c r="A624" s="1">
        <v>13</v>
      </c>
      <c r="B624" s="1" t="s">
        <v>1952</v>
      </c>
      <c r="C624" s="1">
        <v>1307558</v>
      </c>
      <c r="D624" s="1" t="s">
        <v>2803</v>
      </c>
      <c r="E624" s="1" t="s">
        <v>1456</v>
      </c>
      <c r="F624" s="1" t="s">
        <v>3787</v>
      </c>
      <c r="G624" s="1">
        <v>40</v>
      </c>
      <c r="H624" s="1" t="s">
        <v>93</v>
      </c>
      <c r="I624" s="1" t="s">
        <v>93</v>
      </c>
      <c r="J624" s="1" t="s">
        <v>93</v>
      </c>
      <c r="K624" s="1" t="s">
        <v>1613</v>
      </c>
      <c r="L624" s="1" t="s">
        <v>1462</v>
      </c>
      <c r="M624" s="1">
        <v>8</v>
      </c>
      <c r="N624" s="1" t="s">
        <v>1613</v>
      </c>
      <c r="O624" s="1" t="s">
        <v>1462</v>
      </c>
      <c r="P624" s="1">
        <v>8</v>
      </c>
      <c r="Q624" s="1" t="s">
        <v>1613</v>
      </c>
      <c r="R624" s="1" t="s">
        <v>1462</v>
      </c>
      <c r="S624" s="1">
        <v>8</v>
      </c>
      <c r="T624" s="1" t="s">
        <v>1613</v>
      </c>
      <c r="U624" s="1" t="s">
        <v>1462</v>
      </c>
      <c r="V624" s="1">
        <v>8</v>
      </c>
      <c r="W624" s="1" t="s">
        <v>1613</v>
      </c>
      <c r="X624" s="1" t="s">
        <v>1462</v>
      </c>
      <c r="Y624" s="1">
        <v>8</v>
      </c>
      <c r="Z624" s="1" t="s">
        <v>93</v>
      </c>
      <c r="AA624" s="1" t="s">
        <v>93</v>
      </c>
      <c r="AB624" s="1" t="s">
        <v>93</v>
      </c>
      <c r="AC624" s="1" t="s">
        <v>3787</v>
      </c>
    </row>
    <row r="625" spans="1:29" ht="38.25" x14ac:dyDescent="0.2">
      <c r="A625" s="1">
        <v>13</v>
      </c>
      <c r="B625" s="1" t="s">
        <v>2972</v>
      </c>
      <c r="C625" s="1">
        <v>1308477</v>
      </c>
      <c r="D625" s="1" t="s">
        <v>1968</v>
      </c>
      <c r="E625" s="1" t="s">
        <v>1440</v>
      </c>
      <c r="F625" s="1" t="s">
        <v>3787</v>
      </c>
      <c r="G625" s="1">
        <v>40</v>
      </c>
      <c r="H625" s="1" t="s">
        <v>93</v>
      </c>
      <c r="I625" s="1" t="s">
        <v>93</v>
      </c>
      <c r="J625" s="1" t="s">
        <v>93</v>
      </c>
      <c r="K625" s="1" t="s">
        <v>93</v>
      </c>
      <c r="L625" s="1" t="s">
        <v>93</v>
      </c>
      <c r="M625" s="1" t="s">
        <v>93</v>
      </c>
      <c r="N625" s="1" t="s">
        <v>1455</v>
      </c>
      <c r="O625" s="1" t="s">
        <v>1753</v>
      </c>
      <c r="P625" s="1">
        <v>8</v>
      </c>
      <c r="Q625" s="1" t="s">
        <v>1455</v>
      </c>
      <c r="R625" s="1" t="s">
        <v>1753</v>
      </c>
      <c r="S625" s="1">
        <v>8</v>
      </c>
      <c r="T625" s="1" t="s">
        <v>1455</v>
      </c>
      <c r="U625" s="1" t="s">
        <v>1753</v>
      </c>
      <c r="V625" s="1">
        <v>8</v>
      </c>
      <c r="W625" s="1" t="s">
        <v>1455</v>
      </c>
      <c r="X625" s="1" t="s">
        <v>1753</v>
      </c>
      <c r="Y625" s="1">
        <v>8</v>
      </c>
      <c r="Z625" s="1" t="s">
        <v>1455</v>
      </c>
      <c r="AA625" s="1" t="s">
        <v>1753</v>
      </c>
      <c r="AB625" s="1">
        <v>8</v>
      </c>
      <c r="AC625" s="1" t="s">
        <v>3787</v>
      </c>
    </row>
    <row r="626" spans="1:29" ht="38.25" x14ac:dyDescent="0.2">
      <c r="A626" s="1">
        <v>13</v>
      </c>
      <c r="B626" s="1" t="s">
        <v>1953</v>
      </c>
      <c r="C626" s="1">
        <v>1307748</v>
      </c>
      <c r="D626" s="1" t="s">
        <v>1887</v>
      </c>
      <c r="E626" s="1" t="s">
        <v>1440</v>
      </c>
      <c r="F626" s="1" t="s">
        <v>986</v>
      </c>
      <c r="G626" s="1">
        <v>40</v>
      </c>
      <c r="H626" s="1" t="s">
        <v>93</v>
      </c>
      <c r="I626" s="1" t="s">
        <v>93</v>
      </c>
      <c r="J626" s="1" t="s">
        <v>93</v>
      </c>
      <c r="K626" s="1" t="s">
        <v>1454</v>
      </c>
      <c r="L626" s="1" t="s">
        <v>1667</v>
      </c>
      <c r="M626" s="1">
        <v>8</v>
      </c>
      <c r="N626" s="1" t="s">
        <v>1454</v>
      </c>
      <c r="O626" s="1" t="s">
        <v>1667</v>
      </c>
      <c r="P626" s="1">
        <v>8</v>
      </c>
      <c r="Q626" s="1" t="s">
        <v>1454</v>
      </c>
      <c r="R626" s="1" t="s">
        <v>1667</v>
      </c>
      <c r="S626" s="1">
        <v>8</v>
      </c>
      <c r="T626" s="1" t="s">
        <v>1454</v>
      </c>
      <c r="U626" s="1" t="s">
        <v>1667</v>
      </c>
      <c r="V626" s="1">
        <v>8</v>
      </c>
      <c r="W626" s="1" t="s">
        <v>1454</v>
      </c>
      <c r="X626" s="1" t="s">
        <v>1667</v>
      </c>
      <c r="Y626" s="1">
        <v>8</v>
      </c>
      <c r="Z626" s="1" t="s">
        <v>93</v>
      </c>
      <c r="AA626" s="1" t="s">
        <v>93</v>
      </c>
      <c r="AB626" s="1" t="s">
        <v>93</v>
      </c>
      <c r="AC626" s="1" t="s">
        <v>3787</v>
      </c>
    </row>
    <row r="627" spans="1:29" ht="25.5" x14ac:dyDescent="0.2">
      <c r="A627" s="1">
        <v>13</v>
      </c>
      <c r="B627" s="1" t="s">
        <v>2596</v>
      </c>
      <c r="C627" s="1">
        <v>259055</v>
      </c>
      <c r="D627" s="1" t="s">
        <v>562</v>
      </c>
      <c r="E627" s="1" t="s">
        <v>1456</v>
      </c>
      <c r="F627" s="1" t="s">
        <v>3787</v>
      </c>
      <c r="G627" s="1">
        <v>40</v>
      </c>
      <c r="H627" s="1" t="s">
        <v>93</v>
      </c>
      <c r="I627" s="1" t="s">
        <v>93</v>
      </c>
      <c r="J627" s="1" t="s">
        <v>93</v>
      </c>
      <c r="K627" s="1" t="s">
        <v>1460</v>
      </c>
      <c r="L627" s="1" t="s">
        <v>1479</v>
      </c>
      <c r="M627" s="1">
        <v>8</v>
      </c>
      <c r="N627" s="1" t="s">
        <v>93</v>
      </c>
      <c r="O627" s="1" t="s">
        <v>93</v>
      </c>
      <c r="P627" s="1" t="s">
        <v>93</v>
      </c>
      <c r="Q627" s="1" t="s">
        <v>1454</v>
      </c>
      <c r="R627" s="1" t="s">
        <v>1667</v>
      </c>
      <c r="S627" s="1">
        <v>8</v>
      </c>
      <c r="T627" s="1" t="s">
        <v>1454</v>
      </c>
      <c r="U627" s="1" t="s">
        <v>1667</v>
      </c>
      <c r="V627" s="1">
        <v>8</v>
      </c>
      <c r="W627" s="1" t="s">
        <v>1454</v>
      </c>
      <c r="X627" s="1" t="s">
        <v>1667</v>
      </c>
      <c r="Y627" s="1">
        <v>8</v>
      </c>
      <c r="Z627" s="1" t="s">
        <v>1454</v>
      </c>
      <c r="AA627" s="1" t="s">
        <v>1667</v>
      </c>
      <c r="AB627" s="1">
        <v>8</v>
      </c>
      <c r="AC627" s="1" t="s">
        <v>3787</v>
      </c>
    </row>
    <row r="628" spans="1:29" ht="25.5" x14ac:dyDescent="0.2">
      <c r="A628" s="1">
        <v>13</v>
      </c>
      <c r="B628" s="1" t="s">
        <v>1954</v>
      </c>
      <c r="C628" s="1">
        <v>1308171</v>
      </c>
      <c r="D628" s="1" t="s">
        <v>1899</v>
      </c>
      <c r="E628" s="1" t="s">
        <v>1440</v>
      </c>
      <c r="F628" s="1" t="s">
        <v>1182</v>
      </c>
      <c r="G628" s="1">
        <v>40</v>
      </c>
      <c r="H628" s="1" t="s">
        <v>1461</v>
      </c>
      <c r="I628" s="1" t="s">
        <v>1509</v>
      </c>
      <c r="J628" s="1">
        <v>8</v>
      </c>
      <c r="K628" s="1" t="s">
        <v>93</v>
      </c>
      <c r="L628" s="1" t="s">
        <v>93</v>
      </c>
      <c r="M628" s="1" t="s">
        <v>93</v>
      </c>
      <c r="N628" s="1" t="s">
        <v>93</v>
      </c>
      <c r="O628" s="1" t="s">
        <v>93</v>
      </c>
      <c r="P628" s="1" t="s">
        <v>93</v>
      </c>
      <c r="Q628" s="1" t="s">
        <v>1461</v>
      </c>
      <c r="R628" s="1" t="s">
        <v>1509</v>
      </c>
      <c r="S628" s="1">
        <v>8</v>
      </c>
      <c r="T628" s="1" t="s">
        <v>1461</v>
      </c>
      <c r="U628" s="1" t="s">
        <v>1509</v>
      </c>
      <c r="V628" s="1">
        <v>8</v>
      </c>
      <c r="W628" s="1" t="s">
        <v>1461</v>
      </c>
      <c r="X628" s="1" t="s">
        <v>1509</v>
      </c>
      <c r="Y628" s="1">
        <v>8</v>
      </c>
      <c r="Z628" s="1" t="s">
        <v>1461</v>
      </c>
      <c r="AA628" s="1" t="s">
        <v>1509</v>
      </c>
      <c r="AB628" s="1">
        <v>8</v>
      </c>
      <c r="AC628" s="1" t="s">
        <v>3787</v>
      </c>
    </row>
    <row r="629" spans="1:29" ht="25.5" x14ac:dyDescent="0.2">
      <c r="A629" s="1">
        <v>13</v>
      </c>
      <c r="B629" s="1" t="s">
        <v>3053</v>
      </c>
      <c r="C629" s="1">
        <v>1308506</v>
      </c>
      <c r="D629" s="1" t="s">
        <v>3151</v>
      </c>
      <c r="E629" s="1" t="s">
        <v>1440</v>
      </c>
      <c r="F629" s="1" t="s">
        <v>3228</v>
      </c>
      <c r="G629" s="1">
        <v>40</v>
      </c>
      <c r="H629" s="1" t="s">
        <v>1455</v>
      </c>
      <c r="I629" s="1" t="s">
        <v>1753</v>
      </c>
      <c r="J629" s="1">
        <v>8</v>
      </c>
      <c r="K629" s="1" t="s">
        <v>1455</v>
      </c>
      <c r="L629" s="1" t="s">
        <v>1753</v>
      </c>
      <c r="M629" s="1">
        <v>8</v>
      </c>
      <c r="N629" s="1" t="s">
        <v>1455</v>
      </c>
      <c r="O629" s="1" t="s">
        <v>1753</v>
      </c>
      <c r="P629" s="1">
        <v>8</v>
      </c>
      <c r="Q629" s="1" t="s">
        <v>93</v>
      </c>
      <c r="R629" s="1" t="s">
        <v>93</v>
      </c>
      <c r="S629" s="1" t="s">
        <v>93</v>
      </c>
      <c r="T629" s="1" t="s">
        <v>93</v>
      </c>
      <c r="U629" s="1" t="s">
        <v>93</v>
      </c>
      <c r="V629" s="1" t="s">
        <v>93</v>
      </c>
      <c r="W629" s="1" t="s">
        <v>1455</v>
      </c>
      <c r="X629" s="1" t="s">
        <v>1753</v>
      </c>
      <c r="Y629" s="1">
        <v>8</v>
      </c>
      <c r="Z629" s="1" t="s">
        <v>1455</v>
      </c>
      <c r="AA629" s="1" t="s">
        <v>1753</v>
      </c>
      <c r="AB629" s="1">
        <v>8</v>
      </c>
      <c r="AC629" s="1" t="s">
        <v>3787</v>
      </c>
    </row>
    <row r="630" spans="1:29" ht="38.25" x14ac:dyDescent="0.2">
      <c r="A630" s="1">
        <v>13</v>
      </c>
      <c r="B630" s="1" t="s">
        <v>1955</v>
      </c>
      <c r="C630" s="1">
        <v>1307298</v>
      </c>
      <c r="D630" s="1" t="s">
        <v>1889</v>
      </c>
      <c r="E630" s="1" t="s">
        <v>1440</v>
      </c>
      <c r="F630" s="1" t="s">
        <v>3558</v>
      </c>
      <c r="G630" s="1">
        <v>40</v>
      </c>
      <c r="H630" s="1" t="s">
        <v>1480</v>
      </c>
      <c r="I630" s="1" t="s">
        <v>1466</v>
      </c>
      <c r="J630" s="1">
        <v>8</v>
      </c>
      <c r="K630" s="1" t="s">
        <v>93</v>
      </c>
      <c r="L630" s="1" t="s">
        <v>93</v>
      </c>
      <c r="M630" s="1" t="s">
        <v>93</v>
      </c>
      <c r="N630" s="1" t="s">
        <v>93</v>
      </c>
      <c r="O630" s="1" t="s">
        <v>93</v>
      </c>
      <c r="P630" s="1" t="s">
        <v>93</v>
      </c>
      <c r="Q630" s="1" t="s">
        <v>1480</v>
      </c>
      <c r="R630" s="1" t="s">
        <v>1466</v>
      </c>
      <c r="S630" s="1">
        <v>8</v>
      </c>
      <c r="T630" s="1" t="s">
        <v>1480</v>
      </c>
      <c r="U630" s="1" t="s">
        <v>1466</v>
      </c>
      <c r="V630" s="1">
        <v>8</v>
      </c>
      <c r="W630" s="1" t="s">
        <v>1480</v>
      </c>
      <c r="X630" s="1" t="s">
        <v>1466</v>
      </c>
      <c r="Y630" s="1">
        <v>8</v>
      </c>
      <c r="Z630" s="1" t="s">
        <v>1480</v>
      </c>
      <c r="AA630" s="1" t="s">
        <v>1466</v>
      </c>
      <c r="AB630" s="1">
        <v>8</v>
      </c>
      <c r="AC630" s="1" t="s">
        <v>3787</v>
      </c>
    </row>
    <row r="631" spans="1:29" ht="25.5" x14ac:dyDescent="0.2">
      <c r="A631" s="1">
        <v>13</v>
      </c>
      <c r="B631" s="1" t="s">
        <v>3351</v>
      </c>
      <c r="C631" s="1">
        <v>1308550</v>
      </c>
      <c r="D631" s="1" t="s">
        <v>3151</v>
      </c>
      <c r="E631" s="1" t="s">
        <v>1440</v>
      </c>
      <c r="F631" s="1" t="s">
        <v>3558</v>
      </c>
      <c r="G631" s="1">
        <v>40</v>
      </c>
      <c r="H631" s="1" t="s">
        <v>1455</v>
      </c>
      <c r="I631" s="1" t="s">
        <v>1753</v>
      </c>
      <c r="J631" s="1">
        <v>8</v>
      </c>
      <c r="K631" s="1" t="s">
        <v>93</v>
      </c>
      <c r="L631" s="1" t="s">
        <v>93</v>
      </c>
      <c r="M631" s="1" t="s">
        <v>93</v>
      </c>
      <c r="N631" s="1" t="s">
        <v>93</v>
      </c>
      <c r="O631" s="1" t="s">
        <v>93</v>
      </c>
      <c r="P631" s="1" t="s">
        <v>93</v>
      </c>
      <c r="Q631" s="1" t="s">
        <v>1455</v>
      </c>
      <c r="R631" s="1" t="s">
        <v>1753</v>
      </c>
      <c r="S631" s="1">
        <v>8</v>
      </c>
      <c r="T631" s="1" t="s">
        <v>1455</v>
      </c>
      <c r="U631" s="1" t="s">
        <v>1753</v>
      </c>
      <c r="V631" s="1">
        <v>8</v>
      </c>
      <c r="W631" s="1" t="s">
        <v>1455</v>
      </c>
      <c r="X631" s="1" t="s">
        <v>1753</v>
      </c>
      <c r="Y631" s="1">
        <v>8</v>
      </c>
      <c r="Z631" s="1" t="s">
        <v>1455</v>
      </c>
      <c r="AA631" s="1" t="s">
        <v>1753</v>
      </c>
      <c r="AB631" s="1">
        <v>8</v>
      </c>
      <c r="AC631" s="1" t="s">
        <v>3787</v>
      </c>
    </row>
    <row r="632" spans="1:29" ht="38.25" x14ac:dyDescent="0.2">
      <c r="A632" s="1">
        <v>13</v>
      </c>
      <c r="B632" s="1" t="s">
        <v>2973</v>
      </c>
      <c r="C632" s="1">
        <v>1308478</v>
      </c>
      <c r="D632" s="1" t="s">
        <v>4369</v>
      </c>
      <c r="E632" s="1" t="s">
        <v>1440</v>
      </c>
      <c r="F632" s="1" t="s">
        <v>3787</v>
      </c>
      <c r="G632" s="1">
        <v>40</v>
      </c>
      <c r="H632" s="1" t="s">
        <v>1471</v>
      </c>
      <c r="I632" s="1" t="s">
        <v>1444</v>
      </c>
      <c r="J632" s="1">
        <v>8</v>
      </c>
      <c r="K632" s="1" t="s">
        <v>1471</v>
      </c>
      <c r="L632" s="1" t="s">
        <v>1444</v>
      </c>
      <c r="M632" s="1">
        <v>8</v>
      </c>
      <c r="N632" s="1" t="s">
        <v>1471</v>
      </c>
      <c r="O632" s="1" t="s">
        <v>1444</v>
      </c>
      <c r="P632" s="1">
        <v>8</v>
      </c>
      <c r="Q632" s="1" t="s">
        <v>93</v>
      </c>
      <c r="R632" s="1" t="s">
        <v>93</v>
      </c>
      <c r="S632" s="1" t="s">
        <v>93</v>
      </c>
      <c r="T632" s="1" t="s">
        <v>93</v>
      </c>
      <c r="U632" s="1" t="s">
        <v>93</v>
      </c>
      <c r="V632" s="1" t="s">
        <v>93</v>
      </c>
      <c r="W632" s="1" t="s">
        <v>1471</v>
      </c>
      <c r="X632" s="1" t="s">
        <v>1444</v>
      </c>
      <c r="Y632" s="1">
        <v>8</v>
      </c>
      <c r="Z632" s="1" t="s">
        <v>1471</v>
      </c>
      <c r="AA632" s="1" t="s">
        <v>1444</v>
      </c>
      <c r="AB632" s="1">
        <v>8</v>
      </c>
      <c r="AC632" s="1" t="s">
        <v>3787</v>
      </c>
    </row>
    <row r="633" spans="1:29" ht="25.5" x14ac:dyDescent="0.2">
      <c r="A633" s="1">
        <v>13</v>
      </c>
      <c r="B633" s="1" t="s">
        <v>1956</v>
      </c>
      <c r="C633" s="1">
        <v>240413</v>
      </c>
      <c r="D633" s="1" t="s">
        <v>1009</v>
      </c>
      <c r="E633" s="1" t="s">
        <v>1440</v>
      </c>
      <c r="F633" s="1" t="s">
        <v>3558</v>
      </c>
      <c r="G633" s="1">
        <v>40</v>
      </c>
      <c r="H633" s="1" t="s">
        <v>1613</v>
      </c>
      <c r="I633" s="1" t="s">
        <v>1462</v>
      </c>
      <c r="J633" s="1">
        <v>8</v>
      </c>
      <c r="K633" s="1" t="s">
        <v>1613</v>
      </c>
      <c r="L633" s="1" t="s">
        <v>1462</v>
      </c>
      <c r="M633" s="1">
        <v>8</v>
      </c>
      <c r="N633" s="1" t="s">
        <v>93</v>
      </c>
      <c r="O633" s="1" t="s">
        <v>93</v>
      </c>
      <c r="P633" s="1" t="s">
        <v>93</v>
      </c>
      <c r="Q633" s="1" t="s">
        <v>93</v>
      </c>
      <c r="R633" s="1" t="s">
        <v>93</v>
      </c>
      <c r="S633" s="1" t="s">
        <v>93</v>
      </c>
      <c r="T633" s="1" t="s">
        <v>1613</v>
      </c>
      <c r="U633" s="1" t="s">
        <v>1462</v>
      </c>
      <c r="V633" s="1">
        <v>8</v>
      </c>
      <c r="W633" s="1" t="s">
        <v>1613</v>
      </c>
      <c r="X633" s="1" t="s">
        <v>1462</v>
      </c>
      <c r="Y633" s="1">
        <v>8</v>
      </c>
      <c r="Z633" s="1" t="s">
        <v>1613</v>
      </c>
      <c r="AA633" s="1" t="s">
        <v>1462</v>
      </c>
      <c r="AB633" s="1">
        <v>8</v>
      </c>
      <c r="AC633" s="1" t="s">
        <v>3787</v>
      </c>
    </row>
    <row r="634" spans="1:29" ht="25.5" x14ac:dyDescent="0.2">
      <c r="A634" s="1">
        <v>13</v>
      </c>
      <c r="B634" s="1" t="s">
        <v>1021</v>
      </c>
      <c r="C634" s="1">
        <v>254128</v>
      </c>
      <c r="D634" s="1" t="s">
        <v>988</v>
      </c>
      <c r="E634" s="1" t="s">
        <v>1440</v>
      </c>
      <c r="F634" s="1" t="s">
        <v>1265</v>
      </c>
      <c r="G634" s="1">
        <v>40</v>
      </c>
      <c r="H634" s="1" t="s">
        <v>1613</v>
      </c>
      <c r="I634" s="1" t="s">
        <v>1756</v>
      </c>
      <c r="J634" s="1">
        <v>10</v>
      </c>
      <c r="K634" s="1" t="s">
        <v>1613</v>
      </c>
      <c r="L634" s="1" t="s">
        <v>1756</v>
      </c>
      <c r="M634" s="1">
        <v>10</v>
      </c>
      <c r="N634" s="1" t="s">
        <v>1613</v>
      </c>
      <c r="O634" s="1" t="s">
        <v>1756</v>
      </c>
      <c r="P634" s="1">
        <v>10</v>
      </c>
      <c r="Q634" s="1" t="s">
        <v>93</v>
      </c>
      <c r="R634" s="1" t="s">
        <v>93</v>
      </c>
      <c r="S634" s="1" t="s">
        <v>93</v>
      </c>
      <c r="T634" s="1" t="s">
        <v>93</v>
      </c>
      <c r="U634" s="1" t="s">
        <v>93</v>
      </c>
      <c r="V634" s="1" t="s">
        <v>93</v>
      </c>
      <c r="W634" s="1" t="s">
        <v>93</v>
      </c>
      <c r="X634" s="1" t="s">
        <v>93</v>
      </c>
      <c r="Y634" s="1" t="s">
        <v>93</v>
      </c>
      <c r="Z634" s="1" t="s">
        <v>1613</v>
      </c>
      <c r="AA634" s="1" t="s">
        <v>1756</v>
      </c>
      <c r="AB634" s="1">
        <v>10</v>
      </c>
      <c r="AC634" s="1" t="s">
        <v>3787</v>
      </c>
    </row>
    <row r="635" spans="1:29" ht="25.5" x14ac:dyDescent="0.2">
      <c r="A635" s="1">
        <v>13</v>
      </c>
      <c r="B635" s="1" t="s">
        <v>1023</v>
      </c>
      <c r="C635" s="1">
        <v>256355</v>
      </c>
      <c r="D635" s="1" t="s">
        <v>1024</v>
      </c>
      <c r="E635" s="1" t="s">
        <v>1456</v>
      </c>
      <c r="F635" s="1" t="s">
        <v>3787</v>
      </c>
      <c r="G635" s="1">
        <v>40</v>
      </c>
      <c r="H635" s="1" t="s">
        <v>1461</v>
      </c>
      <c r="I635" s="1" t="s">
        <v>1444</v>
      </c>
      <c r="J635" s="1">
        <v>9.5</v>
      </c>
      <c r="K635" s="1" t="s">
        <v>93</v>
      </c>
      <c r="L635" s="1" t="s">
        <v>93</v>
      </c>
      <c r="M635" s="1" t="s">
        <v>93</v>
      </c>
      <c r="N635" s="1" t="s">
        <v>93</v>
      </c>
      <c r="O635" s="1" t="s">
        <v>93</v>
      </c>
      <c r="P635" s="1" t="s">
        <v>93</v>
      </c>
      <c r="Q635" s="1" t="s">
        <v>1461</v>
      </c>
      <c r="R635" s="1" t="s">
        <v>1455</v>
      </c>
      <c r="S635" s="1">
        <v>5</v>
      </c>
      <c r="T635" s="1" t="s">
        <v>1460</v>
      </c>
      <c r="U635" s="1" t="s">
        <v>1462</v>
      </c>
      <c r="V635" s="1">
        <v>10</v>
      </c>
      <c r="W635" s="1" t="s">
        <v>1460</v>
      </c>
      <c r="X635" s="1" t="s">
        <v>1462</v>
      </c>
      <c r="Y635" s="1">
        <v>10</v>
      </c>
      <c r="Z635" s="1" t="s">
        <v>1460</v>
      </c>
      <c r="AA635" s="1" t="s">
        <v>1474</v>
      </c>
      <c r="AB635" s="1">
        <v>5.5</v>
      </c>
      <c r="AC635" s="1" t="s">
        <v>3787</v>
      </c>
    </row>
    <row r="636" spans="1:29" ht="38.25" x14ac:dyDescent="0.2">
      <c r="A636" s="1">
        <v>13</v>
      </c>
      <c r="B636" s="1" t="s">
        <v>1957</v>
      </c>
      <c r="C636" s="1">
        <v>1307749</v>
      </c>
      <c r="D636" s="1" t="s">
        <v>1932</v>
      </c>
      <c r="E636" s="1" t="s">
        <v>1440</v>
      </c>
      <c r="F636" s="1" t="s">
        <v>715</v>
      </c>
      <c r="G636" s="1">
        <v>40</v>
      </c>
      <c r="H636" s="1" t="s">
        <v>1461</v>
      </c>
      <c r="I636" s="1" t="s">
        <v>1509</v>
      </c>
      <c r="J636" s="1">
        <v>8</v>
      </c>
      <c r="K636" s="1" t="s">
        <v>1461</v>
      </c>
      <c r="L636" s="1" t="s">
        <v>1509</v>
      </c>
      <c r="M636" s="1">
        <v>8</v>
      </c>
      <c r="N636" s="1" t="s">
        <v>1461</v>
      </c>
      <c r="O636" s="1" t="s">
        <v>1509</v>
      </c>
      <c r="P636" s="1">
        <v>8</v>
      </c>
      <c r="Q636" s="1" t="s">
        <v>1461</v>
      </c>
      <c r="R636" s="1" t="s">
        <v>1509</v>
      </c>
      <c r="S636" s="1">
        <v>8</v>
      </c>
      <c r="T636" s="1" t="s">
        <v>1461</v>
      </c>
      <c r="U636" s="1" t="s">
        <v>1509</v>
      </c>
      <c r="V636" s="1">
        <v>8</v>
      </c>
      <c r="W636" s="1" t="s">
        <v>93</v>
      </c>
      <c r="X636" s="1" t="s">
        <v>93</v>
      </c>
      <c r="Y636" s="1" t="s">
        <v>93</v>
      </c>
      <c r="Z636" s="1" t="s">
        <v>93</v>
      </c>
      <c r="AA636" s="1" t="s">
        <v>93</v>
      </c>
      <c r="AB636" s="1" t="s">
        <v>93</v>
      </c>
      <c r="AC636" s="1" t="s">
        <v>3787</v>
      </c>
    </row>
    <row r="637" spans="1:29" ht="25.5" x14ac:dyDescent="0.2">
      <c r="A637" s="1">
        <v>13</v>
      </c>
      <c r="B637" s="1" t="s">
        <v>1958</v>
      </c>
      <c r="C637" s="1">
        <v>1307568</v>
      </c>
      <c r="D637" s="1" t="s">
        <v>1899</v>
      </c>
      <c r="E637" s="1" t="s">
        <v>1440</v>
      </c>
      <c r="F637" s="1" t="s">
        <v>728</v>
      </c>
      <c r="G637" s="1">
        <v>40</v>
      </c>
      <c r="H637" s="1" t="s">
        <v>1480</v>
      </c>
      <c r="I637" s="1" t="s">
        <v>1466</v>
      </c>
      <c r="J637" s="1">
        <v>8</v>
      </c>
      <c r="K637" s="1" t="s">
        <v>1480</v>
      </c>
      <c r="L637" s="1" t="s">
        <v>1466</v>
      </c>
      <c r="M637" s="1">
        <v>8</v>
      </c>
      <c r="N637" s="1" t="s">
        <v>1480</v>
      </c>
      <c r="O637" s="1" t="s">
        <v>1466</v>
      </c>
      <c r="P637" s="1">
        <v>8</v>
      </c>
      <c r="Q637" s="1" t="s">
        <v>93</v>
      </c>
      <c r="R637" s="1" t="s">
        <v>93</v>
      </c>
      <c r="S637" s="1" t="s">
        <v>93</v>
      </c>
      <c r="T637" s="1" t="s">
        <v>93</v>
      </c>
      <c r="U637" s="1" t="s">
        <v>93</v>
      </c>
      <c r="V637" s="1" t="s">
        <v>93</v>
      </c>
      <c r="W637" s="1" t="s">
        <v>1480</v>
      </c>
      <c r="X637" s="1" t="s">
        <v>1466</v>
      </c>
      <c r="Y637" s="1">
        <v>8</v>
      </c>
      <c r="Z637" s="1" t="s">
        <v>1480</v>
      </c>
      <c r="AA637" s="1" t="s">
        <v>1466</v>
      </c>
      <c r="AB637" s="1">
        <v>8</v>
      </c>
      <c r="AC637" s="1" t="s">
        <v>3787</v>
      </c>
    </row>
    <row r="638" spans="1:29" ht="25.5" x14ac:dyDescent="0.2">
      <c r="A638" s="1">
        <v>13</v>
      </c>
      <c r="B638" s="1" t="s">
        <v>1025</v>
      </c>
      <c r="C638" s="1">
        <v>218927</v>
      </c>
      <c r="D638" s="1" t="s">
        <v>1026</v>
      </c>
      <c r="E638" s="1" t="s">
        <v>1440</v>
      </c>
      <c r="F638" s="1" t="s">
        <v>2738</v>
      </c>
      <c r="G638" s="1">
        <v>40</v>
      </c>
      <c r="H638" s="1" t="s">
        <v>1446</v>
      </c>
      <c r="I638" s="1" t="s">
        <v>1463</v>
      </c>
      <c r="J638" s="1">
        <v>8</v>
      </c>
      <c r="K638" s="1" t="s">
        <v>1446</v>
      </c>
      <c r="L638" s="1" t="s">
        <v>1463</v>
      </c>
      <c r="M638" s="1">
        <v>8</v>
      </c>
      <c r="N638" s="1" t="s">
        <v>1446</v>
      </c>
      <c r="O638" s="1" t="s">
        <v>1463</v>
      </c>
      <c r="P638" s="1">
        <v>8</v>
      </c>
      <c r="Q638" s="1" t="s">
        <v>1446</v>
      </c>
      <c r="R638" s="1" t="s">
        <v>1463</v>
      </c>
      <c r="S638" s="1">
        <v>8</v>
      </c>
      <c r="T638" s="1" t="s">
        <v>93</v>
      </c>
      <c r="U638" s="1" t="s">
        <v>93</v>
      </c>
      <c r="V638" s="1" t="s">
        <v>93</v>
      </c>
      <c r="W638" s="1" t="s">
        <v>93</v>
      </c>
      <c r="X638" s="1" t="s">
        <v>93</v>
      </c>
      <c r="Y638" s="1" t="s">
        <v>93</v>
      </c>
      <c r="Z638" s="1" t="s">
        <v>1446</v>
      </c>
      <c r="AA638" s="1" t="s">
        <v>1463</v>
      </c>
      <c r="AB638" s="1">
        <v>8</v>
      </c>
      <c r="AC638" s="1" t="s">
        <v>3787</v>
      </c>
    </row>
    <row r="639" spans="1:29" ht="25.5" x14ac:dyDescent="0.2">
      <c r="A639" s="1">
        <v>13</v>
      </c>
      <c r="B639" s="1" t="s">
        <v>1027</v>
      </c>
      <c r="C639" s="1">
        <v>232005</v>
      </c>
      <c r="D639" s="1" t="s">
        <v>556</v>
      </c>
      <c r="E639" s="1" t="s">
        <v>1456</v>
      </c>
      <c r="F639" s="1" t="s">
        <v>3787</v>
      </c>
      <c r="G639" s="1">
        <v>40</v>
      </c>
      <c r="H639" s="1" t="s">
        <v>93</v>
      </c>
      <c r="I639" s="1" t="s">
        <v>93</v>
      </c>
      <c r="J639" s="1" t="s">
        <v>93</v>
      </c>
      <c r="K639" s="1" t="s">
        <v>1454</v>
      </c>
      <c r="L639" s="1" t="s">
        <v>1447</v>
      </c>
      <c r="M639" s="1">
        <v>10</v>
      </c>
      <c r="N639" s="1" t="s">
        <v>1454</v>
      </c>
      <c r="O639" s="1" t="s">
        <v>1447</v>
      </c>
      <c r="P639" s="1">
        <v>10</v>
      </c>
      <c r="Q639" s="1" t="s">
        <v>3936</v>
      </c>
      <c r="R639" s="1" t="s">
        <v>3099</v>
      </c>
      <c r="S639" s="1">
        <v>10</v>
      </c>
      <c r="T639" s="1" t="s">
        <v>1454</v>
      </c>
      <c r="U639" s="1" t="s">
        <v>1447</v>
      </c>
      <c r="V639" s="1">
        <v>10</v>
      </c>
      <c r="W639" s="1" t="s">
        <v>93</v>
      </c>
      <c r="X639" s="1" t="s">
        <v>93</v>
      </c>
      <c r="Y639" s="1" t="s">
        <v>93</v>
      </c>
      <c r="Z639" s="1" t="s">
        <v>93</v>
      </c>
      <c r="AA639" s="1" t="s">
        <v>93</v>
      </c>
      <c r="AB639" s="1" t="s">
        <v>93</v>
      </c>
      <c r="AC639" s="1" t="s">
        <v>3787</v>
      </c>
    </row>
    <row r="640" spans="1:29" ht="38.25" x14ac:dyDescent="0.2">
      <c r="A640" s="1">
        <v>13</v>
      </c>
      <c r="B640" s="1" t="s">
        <v>1961</v>
      </c>
      <c r="C640" s="1">
        <v>1307351</v>
      </c>
      <c r="D640" s="1" t="s">
        <v>1908</v>
      </c>
      <c r="E640" s="1" t="s">
        <v>1440</v>
      </c>
      <c r="F640" s="1" t="s">
        <v>1049</v>
      </c>
      <c r="G640" s="1">
        <v>40</v>
      </c>
      <c r="H640" s="1" t="s">
        <v>1454</v>
      </c>
      <c r="I640" s="1" t="s">
        <v>1667</v>
      </c>
      <c r="J640" s="1">
        <v>8</v>
      </c>
      <c r="K640" s="1" t="s">
        <v>1454</v>
      </c>
      <c r="L640" s="1" t="s">
        <v>1667</v>
      </c>
      <c r="M640" s="1">
        <v>8</v>
      </c>
      <c r="N640" s="1" t="s">
        <v>1454</v>
      </c>
      <c r="O640" s="1" t="s">
        <v>1667</v>
      </c>
      <c r="P640" s="1">
        <v>8</v>
      </c>
      <c r="Q640" s="1" t="s">
        <v>1454</v>
      </c>
      <c r="R640" s="1" t="s">
        <v>1667</v>
      </c>
      <c r="S640" s="1">
        <v>8</v>
      </c>
      <c r="T640" s="1" t="s">
        <v>93</v>
      </c>
      <c r="U640" s="1" t="s">
        <v>93</v>
      </c>
      <c r="V640" s="1" t="s">
        <v>93</v>
      </c>
      <c r="W640" s="1" t="s">
        <v>93</v>
      </c>
      <c r="X640" s="1" t="s">
        <v>93</v>
      </c>
      <c r="Y640" s="1" t="s">
        <v>93</v>
      </c>
      <c r="Z640" s="1" t="s">
        <v>1454</v>
      </c>
      <c r="AA640" s="1" t="s">
        <v>1667</v>
      </c>
      <c r="AB640" s="1">
        <v>8</v>
      </c>
      <c r="AC640" s="1" t="s">
        <v>3787</v>
      </c>
    </row>
    <row r="641" spans="1:29" ht="38.25" x14ac:dyDescent="0.2">
      <c r="A641" s="1">
        <v>13</v>
      </c>
      <c r="B641" s="1" t="s">
        <v>1959</v>
      </c>
      <c r="C641" s="1">
        <v>1307647</v>
      </c>
      <c r="D641" s="1" t="s">
        <v>631</v>
      </c>
      <c r="E641" s="1" t="s">
        <v>1440</v>
      </c>
      <c r="F641" s="1" t="s">
        <v>736</v>
      </c>
      <c r="G641" s="1">
        <v>40</v>
      </c>
      <c r="H641" s="1" t="s">
        <v>1507</v>
      </c>
      <c r="I641" s="1" t="s">
        <v>1474</v>
      </c>
      <c r="J641" s="1">
        <v>8</v>
      </c>
      <c r="K641" s="1" t="s">
        <v>1507</v>
      </c>
      <c r="L641" s="1" t="s">
        <v>1474</v>
      </c>
      <c r="M641" s="1">
        <v>8</v>
      </c>
      <c r="N641" s="1" t="s">
        <v>1507</v>
      </c>
      <c r="O641" s="1" t="s">
        <v>1474</v>
      </c>
      <c r="P641" s="1">
        <v>8</v>
      </c>
      <c r="Q641" s="1" t="s">
        <v>1507</v>
      </c>
      <c r="R641" s="1" t="s">
        <v>1474</v>
      </c>
      <c r="S641" s="1">
        <v>8</v>
      </c>
      <c r="T641" s="1" t="s">
        <v>1507</v>
      </c>
      <c r="U641" s="1" t="s">
        <v>1474</v>
      </c>
      <c r="V641" s="1">
        <v>8</v>
      </c>
      <c r="W641" s="1" t="s">
        <v>93</v>
      </c>
      <c r="X641" s="1" t="s">
        <v>93</v>
      </c>
      <c r="Y641" s="1" t="s">
        <v>93</v>
      </c>
      <c r="Z641" s="1" t="s">
        <v>93</v>
      </c>
      <c r="AA641" s="1" t="s">
        <v>93</v>
      </c>
      <c r="AB641" s="1" t="s">
        <v>93</v>
      </c>
      <c r="AC641" s="1" t="s">
        <v>3787</v>
      </c>
    </row>
    <row r="642" spans="1:29" ht="38.25" x14ac:dyDescent="0.2">
      <c r="A642" s="1">
        <v>13</v>
      </c>
      <c r="B642" s="1" t="s">
        <v>1963</v>
      </c>
      <c r="C642" s="1">
        <v>1307979</v>
      </c>
      <c r="D642" s="1" t="s">
        <v>2936</v>
      </c>
      <c r="E642" s="1" t="s">
        <v>1440</v>
      </c>
      <c r="F642" s="1" t="s">
        <v>1182</v>
      </c>
      <c r="G642" s="1">
        <v>40</v>
      </c>
      <c r="H642" s="1" t="s">
        <v>93</v>
      </c>
      <c r="I642" s="1" t="s">
        <v>93</v>
      </c>
      <c r="J642" s="1" t="s">
        <v>93</v>
      </c>
      <c r="K642" s="1" t="s">
        <v>93</v>
      </c>
      <c r="L642" s="1" t="s">
        <v>93</v>
      </c>
      <c r="M642" s="1" t="s">
        <v>93</v>
      </c>
      <c r="N642" s="1" t="s">
        <v>1455</v>
      </c>
      <c r="O642" s="1" t="s">
        <v>1753</v>
      </c>
      <c r="P642" s="1">
        <v>8</v>
      </c>
      <c r="Q642" s="1" t="s">
        <v>1455</v>
      </c>
      <c r="R642" s="1" t="s">
        <v>1753</v>
      </c>
      <c r="S642" s="1">
        <v>8</v>
      </c>
      <c r="T642" s="1" t="s">
        <v>1455</v>
      </c>
      <c r="U642" s="1" t="s">
        <v>1753</v>
      </c>
      <c r="V642" s="1">
        <v>8</v>
      </c>
      <c r="W642" s="1" t="s">
        <v>1455</v>
      </c>
      <c r="X642" s="1" t="s">
        <v>1753</v>
      </c>
      <c r="Y642" s="1">
        <v>8</v>
      </c>
      <c r="Z642" s="1" t="s">
        <v>1455</v>
      </c>
      <c r="AA642" s="1" t="s">
        <v>1753</v>
      </c>
      <c r="AB642" s="1">
        <v>8</v>
      </c>
      <c r="AC642" s="1" t="s">
        <v>3787</v>
      </c>
    </row>
    <row r="643" spans="1:29" ht="25.5" x14ac:dyDescent="0.2">
      <c r="A643" s="1">
        <v>13</v>
      </c>
      <c r="B643" s="1" t="s">
        <v>1965</v>
      </c>
      <c r="C643" s="1">
        <v>1307750</v>
      </c>
      <c r="D643" s="1" t="s">
        <v>1928</v>
      </c>
      <c r="E643" s="1" t="s">
        <v>1456</v>
      </c>
      <c r="F643" s="1" t="s">
        <v>3787</v>
      </c>
      <c r="G643" s="1">
        <v>40</v>
      </c>
      <c r="H643" s="1" t="s">
        <v>1480</v>
      </c>
      <c r="I643" s="1" t="s">
        <v>1466</v>
      </c>
      <c r="J643" s="1">
        <v>8</v>
      </c>
      <c r="K643" s="1" t="s">
        <v>1480</v>
      </c>
      <c r="L643" s="1" t="s">
        <v>1466</v>
      </c>
      <c r="M643" s="1">
        <v>8</v>
      </c>
      <c r="N643" s="1" t="s">
        <v>1480</v>
      </c>
      <c r="O643" s="1" t="s">
        <v>1466</v>
      </c>
      <c r="P643" s="1">
        <v>8</v>
      </c>
      <c r="Q643" s="1" t="s">
        <v>1480</v>
      </c>
      <c r="R643" s="1" t="s">
        <v>1466</v>
      </c>
      <c r="S643" s="1">
        <v>8</v>
      </c>
      <c r="T643" s="1" t="s">
        <v>1480</v>
      </c>
      <c r="U643" s="1" t="s">
        <v>1466</v>
      </c>
      <c r="V643" s="1">
        <v>8</v>
      </c>
      <c r="W643" s="1" t="s">
        <v>93</v>
      </c>
      <c r="X643" s="1" t="s">
        <v>93</v>
      </c>
      <c r="Y643" s="1" t="s">
        <v>93</v>
      </c>
      <c r="Z643" s="1" t="s">
        <v>93</v>
      </c>
      <c r="AA643" s="1" t="s">
        <v>93</v>
      </c>
      <c r="AB643" s="1" t="s">
        <v>93</v>
      </c>
      <c r="AC643" s="1" t="s">
        <v>3787</v>
      </c>
    </row>
    <row r="644" spans="1:29" ht="38.25" x14ac:dyDescent="0.2">
      <c r="A644" s="1">
        <v>13</v>
      </c>
      <c r="B644" s="1" t="s">
        <v>1966</v>
      </c>
      <c r="C644" s="1">
        <v>305431</v>
      </c>
      <c r="D644" s="1" t="s">
        <v>1878</v>
      </c>
      <c r="E644" s="1" t="s">
        <v>1440</v>
      </c>
      <c r="F644" s="1" t="s">
        <v>543</v>
      </c>
      <c r="G644" s="1">
        <v>40</v>
      </c>
      <c r="H644" s="1" t="s">
        <v>1471</v>
      </c>
      <c r="I644" s="1" t="s">
        <v>1444</v>
      </c>
      <c r="J644" s="1">
        <v>8</v>
      </c>
      <c r="K644" s="1" t="s">
        <v>1471</v>
      </c>
      <c r="L644" s="1" t="s">
        <v>1444</v>
      </c>
      <c r="M644" s="1">
        <v>8</v>
      </c>
      <c r="N644" s="1" t="s">
        <v>1471</v>
      </c>
      <c r="O644" s="1" t="s">
        <v>1444</v>
      </c>
      <c r="P644" s="1">
        <v>8</v>
      </c>
      <c r="Q644" s="1" t="s">
        <v>1471</v>
      </c>
      <c r="R644" s="1" t="s">
        <v>1444</v>
      </c>
      <c r="S644" s="1">
        <v>8</v>
      </c>
      <c r="T644" s="1" t="s">
        <v>1471</v>
      </c>
      <c r="U644" s="1" t="s">
        <v>1444</v>
      </c>
      <c r="V644" s="1">
        <v>8</v>
      </c>
      <c r="W644" s="1" t="s">
        <v>93</v>
      </c>
      <c r="X644" s="1" t="s">
        <v>93</v>
      </c>
      <c r="Y644" s="1" t="s">
        <v>93</v>
      </c>
      <c r="Z644" s="1" t="s">
        <v>93</v>
      </c>
      <c r="AA644" s="1" t="s">
        <v>93</v>
      </c>
      <c r="AB644" s="1" t="s">
        <v>93</v>
      </c>
      <c r="AC644" s="1" t="s">
        <v>3787</v>
      </c>
    </row>
    <row r="645" spans="1:29" ht="25.5" x14ac:dyDescent="0.2">
      <c r="A645" s="1">
        <v>13</v>
      </c>
      <c r="B645" s="1" t="s">
        <v>2565</v>
      </c>
      <c r="C645" s="1">
        <v>262439</v>
      </c>
      <c r="D645" s="1" t="s">
        <v>550</v>
      </c>
      <c r="E645" s="1" t="s">
        <v>1456</v>
      </c>
      <c r="F645" s="1" t="s">
        <v>3787</v>
      </c>
      <c r="G645" s="1">
        <v>40</v>
      </c>
      <c r="H645" s="1" t="s">
        <v>1443</v>
      </c>
      <c r="I645" s="1" t="s">
        <v>1447</v>
      </c>
      <c r="J645" s="1">
        <v>8</v>
      </c>
      <c r="K645" s="1" t="s">
        <v>1443</v>
      </c>
      <c r="L645" s="1" t="s">
        <v>1447</v>
      </c>
      <c r="M645" s="1">
        <v>8</v>
      </c>
      <c r="N645" s="1" t="s">
        <v>93</v>
      </c>
      <c r="O645" s="1" t="s">
        <v>93</v>
      </c>
      <c r="P645" s="1" t="s">
        <v>93</v>
      </c>
      <c r="Q645" s="1" t="s">
        <v>1480</v>
      </c>
      <c r="R645" s="1" t="s">
        <v>1466</v>
      </c>
      <c r="S645" s="1">
        <v>8</v>
      </c>
      <c r="T645" s="1" t="s">
        <v>1443</v>
      </c>
      <c r="U645" s="1" t="s">
        <v>1447</v>
      </c>
      <c r="V645" s="1">
        <v>8</v>
      </c>
      <c r="W645" s="1" t="s">
        <v>1443</v>
      </c>
      <c r="X645" s="1" t="s">
        <v>1447</v>
      </c>
      <c r="Y645" s="1">
        <v>8</v>
      </c>
      <c r="Z645" s="1" t="s">
        <v>93</v>
      </c>
      <c r="AA645" s="1" t="s">
        <v>93</v>
      </c>
      <c r="AB645" s="1" t="s">
        <v>93</v>
      </c>
      <c r="AC645" s="1" t="s">
        <v>3787</v>
      </c>
    </row>
    <row r="646" spans="1:29" ht="25.5" x14ac:dyDescent="0.2">
      <c r="A646" s="1">
        <v>13</v>
      </c>
      <c r="B646" s="1" t="s">
        <v>1967</v>
      </c>
      <c r="C646" s="1">
        <v>1308100</v>
      </c>
      <c r="D646" s="1" t="s">
        <v>2803</v>
      </c>
      <c r="E646" s="1" t="s">
        <v>1456</v>
      </c>
      <c r="F646" s="1" t="s">
        <v>3787</v>
      </c>
      <c r="G646" s="1">
        <v>40</v>
      </c>
      <c r="H646" s="1" t="s">
        <v>93</v>
      </c>
      <c r="I646" s="1" t="s">
        <v>93</v>
      </c>
      <c r="J646" s="1" t="s">
        <v>93</v>
      </c>
      <c r="K646" s="1" t="s">
        <v>93</v>
      </c>
      <c r="L646" s="1" t="s">
        <v>93</v>
      </c>
      <c r="M646" s="1" t="s">
        <v>93</v>
      </c>
      <c r="N646" s="1" t="s">
        <v>1454</v>
      </c>
      <c r="O646" s="1" t="s">
        <v>1667</v>
      </c>
      <c r="P646" s="1">
        <v>8</v>
      </c>
      <c r="Q646" s="1" t="s">
        <v>1454</v>
      </c>
      <c r="R646" s="1" t="s">
        <v>1667</v>
      </c>
      <c r="S646" s="1">
        <v>8</v>
      </c>
      <c r="T646" s="1" t="s">
        <v>1454</v>
      </c>
      <c r="U646" s="1" t="s">
        <v>1667</v>
      </c>
      <c r="V646" s="1">
        <v>8</v>
      </c>
      <c r="W646" s="1" t="s">
        <v>1454</v>
      </c>
      <c r="X646" s="1" t="s">
        <v>1667</v>
      </c>
      <c r="Y646" s="1">
        <v>8</v>
      </c>
      <c r="Z646" s="1" t="s">
        <v>1454</v>
      </c>
      <c r="AA646" s="1" t="s">
        <v>1667</v>
      </c>
      <c r="AB646" s="1">
        <v>8</v>
      </c>
      <c r="AC646" s="1" t="s">
        <v>3787</v>
      </c>
    </row>
    <row r="647" spans="1:29" ht="38.25" x14ac:dyDescent="0.2">
      <c r="A647" s="1">
        <v>13</v>
      </c>
      <c r="B647" s="1" t="s">
        <v>3054</v>
      </c>
      <c r="C647" s="1">
        <v>1308507</v>
      </c>
      <c r="D647" s="1" t="s">
        <v>3151</v>
      </c>
      <c r="E647" s="1" t="s">
        <v>1440</v>
      </c>
      <c r="F647" s="1" t="s">
        <v>3228</v>
      </c>
      <c r="G647" s="1">
        <v>40</v>
      </c>
      <c r="H647" s="1" t="s">
        <v>1455</v>
      </c>
      <c r="I647" s="1" t="s">
        <v>1753</v>
      </c>
      <c r="J647" s="1">
        <v>8</v>
      </c>
      <c r="K647" s="1" t="s">
        <v>1455</v>
      </c>
      <c r="L647" s="1" t="s">
        <v>1753</v>
      </c>
      <c r="M647" s="1">
        <v>8</v>
      </c>
      <c r="N647" s="1" t="s">
        <v>1455</v>
      </c>
      <c r="O647" s="1" t="s">
        <v>1753</v>
      </c>
      <c r="P647" s="1">
        <v>8</v>
      </c>
      <c r="Q647" s="1" t="s">
        <v>93</v>
      </c>
      <c r="R647" s="1" t="s">
        <v>93</v>
      </c>
      <c r="S647" s="1" t="s">
        <v>93</v>
      </c>
      <c r="T647" s="1" t="s">
        <v>93</v>
      </c>
      <c r="U647" s="1" t="s">
        <v>93</v>
      </c>
      <c r="V647" s="1" t="s">
        <v>93</v>
      </c>
      <c r="W647" s="1" t="s">
        <v>1455</v>
      </c>
      <c r="X647" s="1" t="s">
        <v>1753</v>
      </c>
      <c r="Y647" s="1">
        <v>8</v>
      </c>
      <c r="Z647" s="1" t="s">
        <v>1455</v>
      </c>
      <c r="AA647" s="1" t="s">
        <v>1753</v>
      </c>
      <c r="AB647" s="1">
        <v>8</v>
      </c>
      <c r="AC647" s="1" t="s">
        <v>3787</v>
      </c>
    </row>
    <row r="648" spans="1:29" ht="25.5" x14ac:dyDescent="0.2">
      <c r="A648" s="1">
        <v>13</v>
      </c>
      <c r="B648" s="1" t="s">
        <v>1028</v>
      </c>
      <c r="C648" s="1">
        <v>246516</v>
      </c>
      <c r="D648" s="1" t="s">
        <v>1029</v>
      </c>
      <c r="E648" s="1" t="s">
        <v>1456</v>
      </c>
      <c r="F648" s="1" t="s">
        <v>3787</v>
      </c>
      <c r="G648" s="1">
        <v>40</v>
      </c>
      <c r="H648" s="1" t="s">
        <v>1446</v>
      </c>
      <c r="I648" s="1" t="s">
        <v>1463</v>
      </c>
      <c r="J648" s="1">
        <v>8</v>
      </c>
      <c r="K648" s="1" t="s">
        <v>93</v>
      </c>
      <c r="L648" s="1" t="s">
        <v>93</v>
      </c>
      <c r="M648" s="1" t="s">
        <v>93</v>
      </c>
      <c r="N648" s="1" t="s">
        <v>93</v>
      </c>
      <c r="O648" s="1" t="s">
        <v>93</v>
      </c>
      <c r="P648" s="1" t="s">
        <v>93</v>
      </c>
      <c r="Q648" s="1" t="s">
        <v>1538</v>
      </c>
      <c r="R648" s="1" t="s">
        <v>1599</v>
      </c>
      <c r="S648" s="1">
        <v>8</v>
      </c>
      <c r="T648" s="1" t="s">
        <v>1446</v>
      </c>
      <c r="U648" s="1" t="s">
        <v>1463</v>
      </c>
      <c r="V648" s="1">
        <v>8</v>
      </c>
      <c r="W648" s="1" t="s">
        <v>1446</v>
      </c>
      <c r="X648" s="1" t="s">
        <v>1463</v>
      </c>
      <c r="Y648" s="1">
        <v>8</v>
      </c>
      <c r="Z648" s="1" t="s">
        <v>1446</v>
      </c>
      <c r="AA648" s="1" t="s">
        <v>1463</v>
      </c>
      <c r="AB648" s="1">
        <v>8</v>
      </c>
      <c r="AC648" s="1" t="s">
        <v>3787</v>
      </c>
    </row>
    <row r="649" spans="1:29" ht="38.25" x14ac:dyDescent="0.2">
      <c r="A649" s="1">
        <v>13</v>
      </c>
      <c r="B649" s="1" t="s">
        <v>3991</v>
      </c>
      <c r="C649" s="1">
        <v>1308604</v>
      </c>
      <c r="D649" s="1" t="s">
        <v>3987</v>
      </c>
      <c r="E649" s="1" t="s">
        <v>1440</v>
      </c>
      <c r="F649" s="1" t="s">
        <v>3787</v>
      </c>
      <c r="G649" s="1">
        <v>40</v>
      </c>
      <c r="H649" s="1" t="s">
        <v>1480</v>
      </c>
      <c r="I649" s="1" t="s">
        <v>1479</v>
      </c>
      <c r="J649" s="1">
        <v>8</v>
      </c>
      <c r="K649" s="1" t="s">
        <v>1480</v>
      </c>
      <c r="L649" s="1" t="s">
        <v>1479</v>
      </c>
      <c r="M649" s="1">
        <v>8</v>
      </c>
      <c r="N649" s="1" t="s">
        <v>1480</v>
      </c>
      <c r="O649" s="1" t="s">
        <v>1479</v>
      </c>
      <c r="P649" s="1">
        <v>8</v>
      </c>
      <c r="Q649" s="1" t="s">
        <v>1480</v>
      </c>
      <c r="R649" s="1" t="s">
        <v>1479</v>
      </c>
      <c r="S649" s="1">
        <v>8</v>
      </c>
      <c r="T649" s="1" t="s">
        <v>1480</v>
      </c>
      <c r="U649" s="1" t="s">
        <v>1479</v>
      </c>
      <c r="V649" s="1">
        <v>8</v>
      </c>
      <c r="W649" s="1" t="s">
        <v>93</v>
      </c>
      <c r="X649" s="1" t="s">
        <v>93</v>
      </c>
      <c r="Y649" s="1" t="s">
        <v>93</v>
      </c>
      <c r="Z649" s="1" t="s">
        <v>93</v>
      </c>
      <c r="AA649" s="1" t="s">
        <v>93</v>
      </c>
      <c r="AB649" s="1" t="s">
        <v>93</v>
      </c>
      <c r="AC649" s="1" t="s">
        <v>3787</v>
      </c>
    </row>
    <row r="650" spans="1:29" ht="25.5" x14ac:dyDescent="0.2">
      <c r="A650" s="1">
        <v>13</v>
      </c>
      <c r="B650" s="1" t="s">
        <v>399</v>
      </c>
      <c r="C650" s="1">
        <v>253679</v>
      </c>
      <c r="D650" s="1" t="s">
        <v>512</v>
      </c>
      <c r="E650" s="1" t="s">
        <v>1456</v>
      </c>
      <c r="F650" s="1" t="s">
        <v>3787</v>
      </c>
      <c r="G650" s="1">
        <v>40</v>
      </c>
      <c r="H650" s="1" t="s">
        <v>2454</v>
      </c>
      <c r="I650" s="1" t="s">
        <v>2929</v>
      </c>
      <c r="J650" s="1">
        <v>8.17</v>
      </c>
      <c r="K650" s="1" t="s">
        <v>1443</v>
      </c>
      <c r="L650" s="1" t="s">
        <v>1447</v>
      </c>
      <c r="M650" s="1">
        <v>8</v>
      </c>
      <c r="N650" s="1" t="s">
        <v>2454</v>
      </c>
      <c r="O650" s="1" t="s">
        <v>1551</v>
      </c>
      <c r="P650" s="1">
        <v>8.33</v>
      </c>
      <c r="Q650" s="1" t="s">
        <v>1443</v>
      </c>
      <c r="R650" s="1" t="s">
        <v>1447</v>
      </c>
      <c r="S650" s="1">
        <v>8</v>
      </c>
      <c r="T650" s="1" t="s">
        <v>1465</v>
      </c>
      <c r="U650" s="1" t="s">
        <v>1551</v>
      </c>
      <c r="V650" s="1">
        <v>7.5</v>
      </c>
      <c r="W650" s="1" t="s">
        <v>93</v>
      </c>
      <c r="X650" s="1" t="s">
        <v>93</v>
      </c>
      <c r="Y650" s="1" t="s">
        <v>93</v>
      </c>
      <c r="Z650" s="1" t="s">
        <v>93</v>
      </c>
      <c r="AA650" s="1" t="s">
        <v>93</v>
      </c>
      <c r="AB650" s="1" t="s">
        <v>93</v>
      </c>
      <c r="AC650" s="1" t="s">
        <v>3787</v>
      </c>
    </row>
    <row r="651" spans="1:29" ht="25.5" x14ac:dyDescent="0.2">
      <c r="A651" s="1">
        <v>13</v>
      </c>
      <c r="B651" s="1" t="s">
        <v>1030</v>
      </c>
      <c r="C651" s="1">
        <v>252830</v>
      </c>
      <c r="D651" s="1" t="s">
        <v>556</v>
      </c>
      <c r="E651" s="1" t="s">
        <v>1456</v>
      </c>
      <c r="F651" s="1" t="s">
        <v>3787</v>
      </c>
      <c r="G651" s="1">
        <v>40</v>
      </c>
      <c r="H651" s="1" t="s">
        <v>1480</v>
      </c>
      <c r="I651" s="1" t="s">
        <v>1466</v>
      </c>
      <c r="J651" s="1">
        <v>8</v>
      </c>
      <c r="K651" s="1" t="s">
        <v>93</v>
      </c>
      <c r="L651" s="1" t="s">
        <v>93</v>
      </c>
      <c r="M651" s="1" t="s">
        <v>93</v>
      </c>
      <c r="N651" s="1" t="s">
        <v>1480</v>
      </c>
      <c r="O651" s="1" t="s">
        <v>1466</v>
      </c>
      <c r="P651" s="1">
        <v>8</v>
      </c>
      <c r="Q651" s="1" t="s">
        <v>1480</v>
      </c>
      <c r="R651" s="1" t="s">
        <v>1466</v>
      </c>
      <c r="S651" s="1">
        <v>8</v>
      </c>
      <c r="T651" s="1" t="s">
        <v>1480</v>
      </c>
      <c r="U651" s="1" t="s">
        <v>1466</v>
      </c>
      <c r="V651" s="1">
        <v>8</v>
      </c>
      <c r="W651" s="1" t="s">
        <v>93</v>
      </c>
      <c r="X651" s="1" t="s">
        <v>93</v>
      </c>
      <c r="Y651" s="1" t="s">
        <v>93</v>
      </c>
      <c r="Z651" s="1" t="s">
        <v>1480</v>
      </c>
      <c r="AA651" s="1" t="s">
        <v>1466</v>
      </c>
      <c r="AB651" s="1">
        <v>8</v>
      </c>
      <c r="AC651" s="1" t="s">
        <v>3787</v>
      </c>
    </row>
    <row r="652" spans="1:29" ht="25.5" x14ac:dyDescent="0.2">
      <c r="A652" s="1">
        <v>13</v>
      </c>
      <c r="B652" s="1" t="s">
        <v>1031</v>
      </c>
      <c r="C652" s="1">
        <v>150674</v>
      </c>
      <c r="D652" s="1" t="s">
        <v>1032</v>
      </c>
      <c r="E652" s="1" t="s">
        <v>1456</v>
      </c>
      <c r="F652" s="1" t="s">
        <v>3787</v>
      </c>
      <c r="G652" s="1">
        <v>40</v>
      </c>
      <c r="H652" s="1" t="s">
        <v>1461</v>
      </c>
      <c r="I652" s="1" t="s">
        <v>1509</v>
      </c>
      <c r="J652" s="1">
        <v>8</v>
      </c>
      <c r="K652" s="1" t="s">
        <v>1461</v>
      </c>
      <c r="L652" s="1" t="s">
        <v>1509</v>
      </c>
      <c r="M652" s="1">
        <v>8</v>
      </c>
      <c r="N652" s="1" t="s">
        <v>1454</v>
      </c>
      <c r="O652" s="1" t="s">
        <v>1667</v>
      </c>
      <c r="P652" s="1">
        <v>8</v>
      </c>
      <c r="Q652" s="1" t="s">
        <v>1461</v>
      </c>
      <c r="R652" s="1" t="s">
        <v>1509</v>
      </c>
      <c r="S652" s="1">
        <v>8</v>
      </c>
      <c r="T652" s="1" t="s">
        <v>1454</v>
      </c>
      <c r="U652" s="1" t="s">
        <v>1667</v>
      </c>
      <c r="V652" s="1">
        <v>8</v>
      </c>
      <c r="W652" s="1" t="s">
        <v>93</v>
      </c>
      <c r="X652" s="1" t="s">
        <v>93</v>
      </c>
      <c r="Y652" s="1" t="s">
        <v>93</v>
      </c>
      <c r="Z652" s="1" t="s">
        <v>93</v>
      </c>
      <c r="AA652" s="1" t="s">
        <v>93</v>
      </c>
      <c r="AB652" s="1" t="s">
        <v>93</v>
      </c>
      <c r="AC652" s="1" t="s">
        <v>3787</v>
      </c>
    </row>
    <row r="653" spans="1:29" ht="25.5" x14ac:dyDescent="0.2">
      <c r="A653" s="1">
        <v>13</v>
      </c>
      <c r="B653" s="1" t="s">
        <v>2835</v>
      </c>
      <c r="C653" s="1">
        <v>262780</v>
      </c>
      <c r="D653" s="1" t="s">
        <v>556</v>
      </c>
      <c r="E653" s="1" t="s">
        <v>1456</v>
      </c>
      <c r="F653" s="1" t="s">
        <v>3787</v>
      </c>
      <c r="G653" s="1">
        <v>40</v>
      </c>
      <c r="H653" s="1" t="s">
        <v>1443</v>
      </c>
      <c r="I653" s="1" t="s">
        <v>1447</v>
      </c>
      <c r="J653" s="1">
        <v>8</v>
      </c>
      <c r="K653" s="1" t="s">
        <v>1443</v>
      </c>
      <c r="L653" s="1" t="s">
        <v>1447</v>
      </c>
      <c r="M653" s="1">
        <v>8</v>
      </c>
      <c r="N653" s="1" t="s">
        <v>1443</v>
      </c>
      <c r="O653" s="1" t="s">
        <v>1444</v>
      </c>
      <c r="P653" s="1">
        <v>8.5</v>
      </c>
      <c r="Q653" s="1" t="s">
        <v>1443</v>
      </c>
      <c r="R653" s="1" t="s">
        <v>1447</v>
      </c>
      <c r="S653" s="1">
        <v>8</v>
      </c>
      <c r="T653" s="1" t="s">
        <v>1443</v>
      </c>
      <c r="U653" s="1" t="s">
        <v>1447</v>
      </c>
      <c r="V653" s="1">
        <v>7.5</v>
      </c>
      <c r="W653" s="1" t="s">
        <v>93</v>
      </c>
      <c r="X653" s="1" t="s">
        <v>93</v>
      </c>
      <c r="Y653" s="1" t="s">
        <v>93</v>
      </c>
      <c r="Z653" s="1" t="s">
        <v>93</v>
      </c>
      <c r="AA653" s="1" t="s">
        <v>93</v>
      </c>
      <c r="AB653" s="1" t="s">
        <v>93</v>
      </c>
      <c r="AC653" s="1" t="s">
        <v>3787</v>
      </c>
    </row>
    <row r="654" spans="1:29" ht="25.5" x14ac:dyDescent="0.2">
      <c r="A654" s="1">
        <v>13</v>
      </c>
      <c r="B654" s="1" t="s">
        <v>1969</v>
      </c>
      <c r="C654" s="1">
        <v>1306935</v>
      </c>
      <c r="D654" s="1" t="s">
        <v>2803</v>
      </c>
      <c r="E654" s="1" t="s">
        <v>1456</v>
      </c>
      <c r="F654" s="1" t="s">
        <v>3787</v>
      </c>
      <c r="G654" s="1">
        <v>40</v>
      </c>
      <c r="H654" s="1" t="s">
        <v>93</v>
      </c>
      <c r="I654" s="1" t="s">
        <v>93</v>
      </c>
      <c r="J654" s="1" t="s">
        <v>93</v>
      </c>
      <c r="K654" s="1" t="s">
        <v>1454</v>
      </c>
      <c r="L654" s="1" t="s">
        <v>1667</v>
      </c>
      <c r="M654" s="1">
        <v>8</v>
      </c>
      <c r="N654" s="1" t="s">
        <v>1454</v>
      </c>
      <c r="O654" s="1" t="s">
        <v>1667</v>
      </c>
      <c r="P654" s="1">
        <v>8</v>
      </c>
      <c r="Q654" s="1" t="s">
        <v>1454</v>
      </c>
      <c r="R654" s="1" t="s">
        <v>1667</v>
      </c>
      <c r="S654" s="1">
        <v>8</v>
      </c>
      <c r="T654" s="1" t="s">
        <v>1454</v>
      </c>
      <c r="U654" s="1" t="s">
        <v>1667</v>
      </c>
      <c r="V654" s="1">
        <v>8</v>
      </c>
      <c r="W654" s="1" t="s">
        <v>1454</v>
      </c>
      <c r="X654" s="1" t="s">
        <v>1667</v>
      </c>
      <c r="Y654" s="1">
        <v>8</v>
      </c>
      <c r="Z654" s="1" t="s">
        <v>93</v>
      </c>
      <c r="AA654" s="1" t="s">
        <v>93</v>
      </c>
      <c r="AB654" s="1" t="s">
        <v>93</v>
      </c>
      <c r="AC654" s="1" t="s">
        <v>3787</v>
      </c>
    </row>
    <row r="655" spans="1:29" ht="25.5" x14ac:dyDescent="0.2">
      <c r="A655" s="1">
        <v>13</v>
      </c>
      <c r="B655" s="1" t="s">
        <v>3055</v>
      </c>
      <c r="C655" s="1">
        <v>1308508</v>
      </c>
      <c r="D655" s="1" t="s">
        <v>1876</v>
      </c>
      <c r="E655" s="1" t="s">
        <v>1440</v>
      </c>
      <c r="F655" s="1" t="s">
        <v>3228</v>
      </c>
      <c r="G655" s="1">
        <v>40</v>
      </c>
      <c r="H655" s="1" t="s">
        <v>1455</v>
      </c>
      <c r="I655" s="1" t="s">
        <v>1753</v>
      </c>
      <c r="J655" s="1">
        <v>8</v>
      </c>
      <c r="K655" s="1" t="s">
        <v>1455</v>
      </c>
      <c r="L655" s="1" t="s">
        <v>1753</v>
      </c>
      <c r="M655" s="1">
        <v>8</v>
      </c>
      <c r="N655" s="1" t="s">
        <v>1455</v>
      </c>
      <c r="O655" s="1" t="s">
        <v>1753</v>
      </c>
      <c r="P655" s="1">
        <v>8</v>
      </c>
      <c r="Q655" s="1" t="s">
        <v>93</v>
      </c>
      <c r="R655" s="1" t="s">
        <v>93</v>
      </c>
      <c r="S655" s="1" t="s">
        <v>93</v>
      </c>
      <c r="T655" s="1" t="s">
        <v>93</v>
      </c>
      <c r="U655" s="1" t="s">
        <v>93</v>
      </c>
      <c r="V655" s="1" t="s">
        <v>93</v>
      </c>
      <c r="W655" s="1" t="s">
        <v>1455</v>
      </c>
      <c r="X655" s="1" t="s">
        <v>1753</v>
      </c>
      <c r="Y655" s="1">
        <v>8</v>
      </c>
      <c r="Z655" s="1" t="s">
        <v>1455</v>
      </c>
      <c r="AA655" s="1" t="s">
        <v>1753</v>
      </c>
      <c r="AB655" s="1">
        <v>8</v>
      </c>
      <c r="AC655" s="1" t="s">
        <v>3787</v>
      </c>
    </row>
    <row r="656" spans="1:29" ht="38.25" x14ac:dyDescent="0.2">
      <c r="A656" s="1">
        <v>13</v>
      </c>
      <c r="B656" s="1" t="s">
        <v>1970</v>
      </c>
      <c r="C656" s="1">
        <v>1307211</v>
      </c>
      <c r="D656" s="1" t="s">
        <v>1884</v>
      </c>
      <c r="E656" s="1" t="s">
        <v>1440</v>
      </c>
      <c r="F656" s="1" t="s">
        <v>703</v>
      </c>
      <c r="G656" s="1">
        <v>40</v>
      </c>
      <c r="H656" s="1" t="s">
        <v>1480</v>
      </c>
      <c r="I656" s="1" t="s">
        <v>1466</v>
      </c>
      <c r="J656" s="1">
        <v>8</v>
      </c>
      <c r="K656" s="1" t="s">
        <v>1480</v>
      </c>
      <c r="L656" s="1" t="s">
        <v>1466</v>
      </c>
      <c r="M656" s="1">
        <v>8</v>
      </c>
      <c r="N656" s="1" t="s">
        <v>1480</v>
      </c>
      <c r="O656" s="1" t="s">
        <v>1466</v>
      </c>
      <c r="P656" s="1">
        <v>8</v>
      </c>
      <c r="Q656" s="1" t="s">
        <v>1480</v>
      </c>
      <c r="R656" s="1" t="s">
        <v>1466</v>
      </c>
      <c r="S656" s="1">
        <v>8</v>
      </c>
      <c r="T656" s="1" t="s">
        <v>1480</v>
      </c>
      <c r="U656" s="1" t="s">
        <v>1466</v>
      </c>
      <c r="V656" s="1">
        <v>8</v>
      </c>
      <c r="W656" s="1" t="s">
        <v>93</v>
      </c>
      <c r="X656" s="1" t="s">
        <v>93</v>
      </c>
      <c r="Y656" s="1" t="s">
        <v>93</v>
      </c>
      <c r="Z656" s="1" t="s">
        <v>93</v>
      </c>
      <c r="AA656" s="1" t="s">
        <v>93</v>
      </c>
      <c r="AB656" s="1" t="s">
        <v>93</v>
      </c>
      <c r="AC656" s="1" t="s">
        <v>3787</v>
      </c>
    </row>
    <row r="657" spans="1:29" ht="38.25" x14ac:dyDescent="0.2">
      <c r="A657" s="1">
        <v>13</v>
      </c>
      <c r="B657" s="1" t="s">
        <v>1971</v>
      </c>
      <c r="C657" s="1">
        <v>257865</v>
      </c>
      <c r="D657" s="1" t="s">
        <v>4024</v>
      </c>
      <c r="E657" s="1" t="s">
        <v>1456</v>
      </c>
      <c r="F657" s="1" t="s">
        <v>3787</v>
      </c>
      <c r="G657" s="1">
        <v>40</v>
      </c>
      <c r="H657" s="1" t="s">
        <v>93</v>
      </c>
      <c r="I657" s="1" t="s">
        <v>93</v>
      </c>
      <c r="J657" s="1" t="s">
        <v>93</v>
      </c>
      <c r="K657" s="1" t="s">
        <v>1480</v>
      </c>
      <c r="L657" s="1" t="s">
        <v>1466</v>
      </c>
      <c r="M657" s="1">
        <v>8</v>
      </c>
      <c r="N657" s="1" t="s">
        <v>1480</v>
      </c>
      <c r="O657" s="1" t="s">
        <v>1466</v>
      </c>
      <c r="P657" s="1">
        <v>8</v>
      </c>
      <c r="Q657" s="1" t="s">
        <v>1501</v>
      </c>
      <c r="R657" s="1" t="s">
        <v>1467</v>
      </c>
      <c r="S657" s="1">
        <v>8</v>
      </c>
      <c r="T657" s="1" t="s">
        <v>1480</v>
      </c>
      <c r="U657" s="1" t="s">
        <v>1466</v>
      </c>
      <c r="V657" s="1">
        <v>8</v>
      </c>
      <c r="W657" s="1" t="s">
        <v>1480</v>
      </c>
      <c r="X657" s="1" t="s">
        <v>1466</v>
      </c>
      <c r="Y657" s="1">
        <v>8</v>
      </c>
      <c r="Z657" s="1" t="s">
        <v>93</v>
      </c>
      <c r="AA657" s="1" t="s">
        <v>93</v>
      </c>
      <c r="AB657" s="1" t="s">
        <v>93</v>
      </c>
      <c r="AC657" s="1" t="s">
        <v>3787</v>
      </c>
    </row>
    <row r="658" spans="1:29" ht="25.5" x14ac:dyDescent="0.2">
      <c r="A658" s="1">
        <v>13</v>
      </c>
      <c r="B658" s="1" t="s">
        <v>1972</v>
      </c>
      <c r="C658" s="1">
        <v>1308220</v>
      </c>
      <c r="D658" s="1" t="s">
        <v>1928</v>
      </c>
      <c r="E658" s="1" t="s">
        <v>1456</v>
      </c>
      <c r="F658" s="1" t="s">
        <v>3787</v>
      </c>
      <c r="G658" s="1">
        <v>40</v>
      </c>
      <c r="H658" s="1" t="s">
        <v>93</v>
      </c>
      <c r="I658" s="1" t="s">
        <v>93</v>
      </c>
      <c r="J658" s="1" t="s">
        <v>93</v>
      </c>
      <c r="K658" s="1" t="s">
        <v>1480</v>
      </c>
      <c r="L658" s="1" t="s">
        <v>1466</v>
      </c>
      <c r="M658" s="1">
        <v>8</v>
      </c>
      <c r="N658" s="1" t="s">
        <v>1480</v>
      </c>
      <c r="O658" s="1" t="s">
        <v>1466</v>
      </c>
      <c r="P658" s="1">
        <v>8</v>
      </c>
      <c r="Q658" s="1" t="s">
        <v>1480</v>
      </c>
      <c r="R658" s="1" t="s">
        <v>1466</v>
      </c>
      <c r="S658" s="1">
        <v>8</v>
      </c>
      <c r="T658" s="1" t="s">
        <v>93</v>
      </c>
      <c r="U658" s="1" t="s">
        <v>93</v>
      </c>
      <c r="V658" s="1" t="s">
        <v>93</v>
      </c>
      <c r="W658" s="1" t="s">
        <v>1480</v>
      </c>
      <c r="X658" s="1" t="s">
        <v>1466</v>
      </c>
      <c r="Y658" s="1">
        <v>8</v>
      </c>
      <c r="Z658" s="1" t="s">
        <v>1480</v>
      </c>
      <c r="AA658" s="1" t="s">
        <v>1466</v>
      </c>
      <c r="AB658" s="1">
        <v>8</v>
      </c>
      <c r="AC658" s="1" t="s">
        <v>3787</v>
      </c>
    </row>
    <row r="659" spans="1:29" ht="25.5" x14ac:dyDescent="0.2">
      <c r="A659" s="1">
        <v>13</v>
      </c>
      <c r="B659" s="1" t="s">
        <v>1973</v>
      </c>
      <c r="C659" s="1">
        <v>1307569</v>
      </c>
      <c r="D659" s="1" t="s">
        <v>1884</v>
      </c>
      <c r="E659" s="1" t="s">
        <v>1440</v>
      </c>
      <c r="F659" s="1" t="s">
        <v>2934</v>
      </c>
      <c r="G659" s="1">
        <v>40</v>
      </c>
      <c r="H659" s="1" t="s">
        <v>93</v>
      </c>
      <c r="I659" s="1" t="s">
        <v>93</v>
      </c>
      <c r="J659" s="1" t="s">
        <v>93</v>
      </c>
      <c r="K659" s="1" t="s">
        <v>1461</v>
      </c>
      <c r="L659" s="1" t="s">
        <v>1509</v>
      </c>
      <c r="M659" s="1">
        <v>8</v>
      </c>
      <c r="N659" s="1" t="s">
        <v>1461</v>
      </c>
      <c r="O659" s="1" t="s">
        <v>1509</v>
      </c>
      <c r="P659" s="1">
        <v>8</v>
      </c>
      <c r="Q659" s="1" t="s">
        <v>1461</v>
      </c>
      <c r="R659" s="1" t="s">
        <v>1509</v>
      </c>
      <c r="S659" s="1">
        <v>8</v>
      </c>
      <c r="T659" s="1" t="s">
        <v>1461</v>
      </c>
      <c r="U659" s="1" t="s">
        <v>1509</v>
      </c>
      <c r="V659" s="1">
        <v>8</v>
      </c>
      <c r="W659" s="1" t="s">
        <v>1461</v>
      </c>
      <c r="X659" s="1" t="s">
        <v>1509</v>
      </c>
      <c r="Y659" s="1">
        <v>8</v>
      </c>
      <c r="Z659" s="1" t="s">
        <v>93</v>
      </c>
      <c r="AA659" s="1" t="s">
        <v>93</v>
      </c>
      <c r="AB659" s="1" t="s">
        <v>93</v>
      </c>
      <c r="AC659" s="1" t="s">
        <v>3787</v>
      </c>
    </row>
    <row r="660" spans="1:29" ht="25.5" x14ac:dyDescent="0.2">
      <c r="A660" s="1">
        <v>13</v>
      </c>
      <c r="B660" s="1" t="s">
        <v>1974</v>
      </c>
      <c r="C660" s="1">
        <v>1307076</v>
      </c>
      <c r="D660" s="1" t="s">
        <v>1936</v>
      </c>
      <c r="E660" s="1" t="s">
        <v>1440</v>
      </c>
      <c r="F660" s="1" t="s">
        <v>718</v>
      </c>
      <c r="G660" s="1">
        <v>40</v>
      </c>
      <c r="H660" s="1" t="s">
        <v>1471</v>
      </c>
      <c r="I660" s="1" t="s">
        <v>1444</v>
      </c>
      <c r="J660" s="1">
        <v>8</v>
      </c>
      <c r="K660" s="1" t="s">
        <v>1471</v>
      </c>
      <c r="L660" s="1" t="s">
        <v>1444</v>
      </c>
      <c r="M660" s="1">
        <v>8</v>
      </c>
      <c r="N660" s="1" t="s">
        <v>1471</v>
      </c>
      <c r="O660" s="1" t="s">
        <v>1444</v>
      </c>
      <c r="P660" s="1">
        <v>8</v>
      </c>
      <c r="Q660" s="1" t="s">
        <v>93</v>
      </c>
      <c r="R660" s="1" t="s">
        <v>93</v>
      </c>
      <c r="S660" s="1" t="s">
        <v>93</v>
      </c>
      <c r="T660" s="1" t="s">
        <v>93</v>
      </c>
      <c r="U660" s="1" t="s">
        <v>93</v>
      </c>
      <c r="V660" s="1" t="s">
        <v>93</v>
      </c>
      <c r="W660" s="1" t="s">
        <v>1460</v>
      </c>
      <c r="X660" s="1" t="s">
        <v>1479</v>
      </c>
      <c r="Y660" s="1">
        <v>8</v>
      </c>
      <c r="Z660" s="1" t="s">
        <v>1460</v>
      </c>
      <c r="AA660" s="1" t="s">
        <v>1479</v>
      </c>
      <c r="AB660" s="1">
        <v>8</v>
      </c>
      <c r="AC660" s="1" t="s">
        <v>3787</v>
      </c>
    </row>
    <row r="661" spans="1:29" ht="38.25" x14ac:dyDescent="0.2">
      <c r="A661" s="1">
        <v>13</v>
      </c>
      <c r="B661" s="1" t="s">
        <v>1975</v>
      </c>
      <c r="C661" s="1">
        <v>1307708</v>
      </c>
      <c r="D661" s="1" t="s">
        <v>1962</v>
      </c>
      <c r="E661" s="1" t="s">
        <v>1456</v>
      </c>
      <c r="F661" s="1" t="s">
        <v>3787</v>
      </c>
      <c r="G661" s="1">
        <v>40</v>
      </c>
      <c r="H661" s="1" t="s">
        <v>1613</v>
      </c>
      <c r="I661" s="1" t="s">
        <v>1462</v>
      </c>
      <c r="J661" s="1">
        <v>8</v>
      </c>
      <c r="K661" s="1" t="s">
        <v>1613</v>
      </c>
      <c r="L661" s="1" t="s">
        <v>1462</v>
      </c>
      <c r="M661" s="1">
        <v>8</v>
      </c>
      <c r="N661" s="1" t="s">
        <v>1613</v>
      </c>
      <c r="O661" s="1" t="s">
        <v>1462</v>
      </c>
      <c r="P661" s="1">
        <v>8</v>
      </c>
      <c r="Q661" s="1" t="s">
        <v>93</v>
      </c>
      <c r="R661" s="1" t="s">
        <v>93</v>
      </c>
      <c r="S661" s="1" t="s">
        <v>93</v>
      </c>
      <c r="T661" s="1" t="s">
        <v>93</v>
      </c>
      <c r="U661" s="1" t="s">
        <v>93</v>
      </c>
      <c r="V661" s="1" t="s">
        <v>93</v>
      </c>
      <c r="W661" s="1" t="s">
        <v>1613</v>
      </c>
      <c r="X661" s="1" t="s">
        <v>1462</v>
      </c>
      <c r="Y661" s="1">
        <v>8</v>
      </c>
      <c r="Z661" s="1" t="s">
        <v>1613</v>
      </c>
      <c r="AA661" s="1" t="s">
        <v>1462</v>
      </c>
      <c r="AB661" s="1">
        <v>8</v>
      </c>
      <c r="AC661" s="1" t="s">
        <v>3787</v>
      </c>
    </row>
    <row r="662" spans="1:29" ht="38.25" x14ac:dyDescent="0.2">
      <c r="A662" s="1">
        <v>13</v>
      </c>
      <c r="B662" s="1" t="s">
        <v>1978</v>
      </c>
      <c r="C662" s="1">
        <v>1307299</v>
      </c>
      <c r="D662" s="1" t="s">
        <v>1936</v>
      </c>
      <c r="E662" s="1" t="s">
        <v>1440</v>
      </c>
      <c r="F662" s="1" t="s">
        <v>1979</v>
      </c>
      <c r="G662" s="1">
        <v>40</v>
      </c>
      <c r="H662" s="1" t="s">
        <v>1517</v>
      </c>
      <c r="I662" s="1" t="s">
        <v>1574</v>
      </c>
      <c r="J662" s="1">
        <v>8</v>
      </c>
      <c r="K662" s="1" t="s">
        <v>1517</v>
      </c>
      <c r="L662" s="1" t="s">
        <v>1574</v>
      </c>
      <c r="M662" s="1">
        <v>8</v>
      </c>
      <c r="N662" s="1" t="s">
        <v>93</v>
      </c>
      <c r="O662" s="1" t="s">
        <v>93</v>
      </c>
      <c r="P662" s="1" t="s">
        <v>93</v>
      </c>
      <c r="Q662" s="1" t="s">
        <v>93</v>
      </c>
      <c r="R662" s="1" t="s">
        <v>93</v>
      </c>
      <c r="S662" s="1" t="s">
        <v>93</v>
      </c>
      <c r="T662" s="1" t="s">
        <v>1517</v>
      </c>
      <c r="U662" s="1" t="s">
        <v>1574</v>
      </c>
      <c r="V662" s="1">
        <v>8</v>
      </c>
      <c r="W662" s="1" t="s">
        <v>1613</v>
      </c>
      <c r="X662" s="1" t="s">
        <v>1462</v>
      </c>
      <c r="Y662" s="1">
        <v>8</v>
      </c>
      <c r="Z662" s="1" t="s">
        <v>1613</v>
      </c>
      <c r="AA662" s="1" t="s">
        <v>1462</v>
      </c>
      <c r="AB662" s="1">
        <v>8</v>
      </c>
      <c r="AC662" s="1" t="s">
        <v>3787</v>
      </c>
    </row>
    <row r="663" spans="1:29" ht="38.25" x14ac:dyDescent="0.2">
      <c r="A663" s="1">
        <v>13</v>
      </c>
      <c r="B663" s="1" t="s">
        <v>1976</v>
      </c>
      <c r="C663" s="1">
        <v>1308274</v>
      </c>
      <c r="D663" s="1" t="s">
        <v>2937</v>
      </c>
      <c r="E663" s="1" t="s">
        <v>1440</v>
      </c>
      <c r="F663" s="1" t="s">
        <v>1520</v>
      </c>
      <c r="G663" s="1">
        <v>40</v>
      </c>
      <c r="H663" s="1" t="s">
        <v>1667</v>
      </c>
      <c r="I663" s="1" t="s">
        <v>1895</v>
      </c>
      <c r="J663" s="1">
        <v>8</v>
      </c>
      <c r="K663" s="1" t="s">
        <v>1667</v>
      </c>
      <c r="L663" s="1" t="s">
        <v>1895</v>
      </c>
      <c r="M663" s="1">
        <v>8</v>
      </c>
      <c r="N663" s="1" t="s">
        <v>1667</v>
      </c>
      <c r="O663" s="1" t="s">
        <v>1895</v>
      </c>
      <c r="P663" s="1">
        <v>8</v>
      </c>
      <c r="Q663" s="1" t="s">
        <v>1667</v>
      </c>
      <c r="R663" s="1" t="s">
        <v>1895</v>
      </c>
      <c r="S663" s="1">
        <v>8</v>
      </c>
      <c r="T663" s="1" t="s">
        <v>1667</v>
      </c>
      <c r="U663" s="1" t="s">
        <v>1895</v>
      </c>
      <c r="V663" s="1">
        <v>8</v>
      </c>
      <c r="W663" s="1" t="s">
        <v>93</v>
      </c>
      <c r="X663" s="1" t="s">
        <v>93</v>
      </c>
      <c r="Y663" s="1" t="s">
        <v>93</v>
      </c>
      <c r="Z663" s="1" t="s">
        <v>93</v>
      </c>
      <c r="AA663" s="1" t="s">
        <v>93</v>
      </c>
      <c r="AB663" s="1" t="s">
        <v>93</v>
      </c>
      <c r="AC663" s="1" t="s">
        <v>3787</v>
      </c>
    </row>
    <row r="664" spans="1:29" ht="25.5" x14ac:dyDescent="0.2">
      <c r="A664" s="1">
        <v>13</v>
      </c>
      <c r="B664" s="1" t="s">
        <v>1980</v>
      </c>
      <c r="C664" s="1">
        <v>1308196</v>
      </c>
      <c r="D664" s="1" t="s">
        <v>1918</v>
      </c>
      <c r="E664" s="1" t="s">
        <v>1440</v>
      </c>
      <c r="F664" s="1" t="s">
        <v>3787</v>
      </c>
      <c r="G664" s="1">
        <v>40</v>
      </c>
      <c r="H664" s="1" t="s">
        <v>1480</v>
      </c>
      <c r="I664" s="1" t="s">
        <v>1466</v>
      </c>
      <c r="J664" s="1">
        <v>8</v>
      </c>
      <c r="K664" s="1" t="s">
        <v>1480</v>
      </c>
      <c r="L664" s="1" t="s">
        <v>1466</v>
      </c>
      <c r="M664" s="1">
        <v>8</v>
      </c>
      <c r="N664" s="1" t="s">
        <v>93</v>
      </c>
      <c r="O664" s="1" t="s">
        <v>93</v>
      </c>
      <c r="P664" s="1" t="s">
        <v>93</v>
      </c>
      <c r="Q664" s="1" t="s">
        <v>93</v>
      </c>
      <c r="R664" s="1" t="s">
        <v>93</v>
      </c>
      <c r="S664" s="1" t="s">
        <v>93</v>
      </c>
      <c r="T664" s="1" t="s">
        <v>1480</v>
      </c>
      <c r="U664" s="1" t="s">
        <v>1466</v>
      </c>
      <c r="V664" s="1">
        <v>8</v>
      </c>
      <c r="W664" s="1" t="s">
        <v>1480</v>
      </c>
      <c r="X664" s="1" t="s">
        <v>1466</v>
      </c>
      <c r="Y664" s="1">
        <v>8</v>
      </c>
      <c r="Z664" s="1" t="s">
        <v>1480</v>
      </c>
      <c r="AA664" s="1" t="s">
        <v>1466</v>
      </c>
      <c r="AB664" s="1">
        <v>8</v>
      </c>
      <c r="AC664" s="1" t="s">
        <v>3787</v>
      </c>
    </row>
    <row r="665" spans="1:29" ht="25.5" x14ac:dyDescent="0.2">
      <c r="A665" s="1">
        <v>13</v>
      </c>
      <c r="B665" s="1" t="s">
        <v>2902</v>
      </c>
      <c r="C665" s="1">
        <v>260384</v>
      </c>
      <c r="D665" s="1" t="s">
        <v>988</v>
      </c>
      <c r="E665" s="1" t="s">
        <v>1440</v>
      </c>
      <c r="F665" s="1" t="s">
        <v>3410</v>
      </c>
      <c r="G665" s="1">
        <v>40</v>
      </c>
      <c r="H665" s="1" t="s">
        <v>1508</v>
      </c>
      <c r="I665" s="1" t="s">
        <v>1756</v>
      </c>
      <c r="J665" s="1">
        <v>8</v>
      </c>
      <c r="K665" s="1" t="s">
        <v>1508</v>
      </c>
      <c r="L665" s="1" t="s">
        <v>1756</v>
      </c>
      <c r="M665" s="1">
        <v>8</v>
      </c>
      <c r="N665" s="1" t="s">
        <v>93</v>
      </c>
      <c r="O665" s="1" t="s">
        <v>93</v>
      </c>
      <c r="P665" s="1" t="s">
        <v>93</v>
      </c>
      <c r="Q665" s="1" t="s">
        <v>93</v>
      </c>
      <c r="R665" s="1" t="s">
        <v>93</v>
      </c>
      <c r="S665" s="1" t="s">
        <v>93</v>
      </c>
      <c r="T665" s="1" t="s">
        <v>1508</v>
      </c>
      <c r="U665" s="1" t="s">
        <v>1756</v>
      </c>
      <c r="V665" s="1">
        <v>8</v>
      </c>
      <c r="W665" s="1" t="s">
        <v>1508</v>
      </c>
      <c r="X665" s="1" t="s">
        <v>1756</v>
      </c>
      <c r="Y665" s="1">
        <v>8</v>
      </c>
      <c r="Z665" s="1" t="s">
        <v>1508</v>
      </c>
      <c r="AA665" s="1" t="s">
        <v>1756</v>
      </c>
      <c r="AB665" s="1">
        <v>8</v>
      </c>
      <c r="AC665" s="1" t="s">
        <v>3787</v>
      </c>
    </row>
    <row r="666" spans="1:29" ht="38.25" x14ac:dyDescent="0.2">
      <c r="A666" s="1">
        <v>13</v>
      </c>
      <c r="B666" s="1" t="s">
        <v>2903</v>
      </c>
      <c r="C666" s="1">
        <v>1308451</v>
      </c>
      <c r="D666" s="1" t="s">
        <v>2936</v>
      </c>
      <c r="E666" s="1" t="s">
        <v>1440</v>
      </c>
      <c r="F666" s="1" t="s">
        <v>3094</v>
      </c>
      <c r="G666" s="1">
        <v>40</v>
      </c>
      <c r="H666" s="1" t="s">
        <v>1667</v>
      </c>
      <c r="I666" s="1" t="s">
        <v>1895</v>
      </c>
      <c r="J666" s="1">
        <v>8</v>
      </c>
      <c r="K666" s="1" t="s">
        <v>1667</v>
      </c>
      <c r="L666" s="1" t="s">
        <v>1895</v>
      </c>
      <c r="M666" s="1">
        <v>8</v>
      </c>
      <c r="N666" s="1" t="s">
        <v>1667</v>
      </c>
      <c r="O666" s="1" t="s">
        <v>1895</v>
      </c>
      <c r="P666" s="1">
        <v>8</v>
      </c>
      <c r="Q666" s="1" t="s">
        <v>1667</v>
      </c>
      <c r="R666" s="1" t="s">
        <v>1895</v>
      </c>
      <c r="S666" s="1">
        <v>8</v>
      </c>
      <c r="T666" s="1" t="s">
        <v>1667</v>
      </c>
      <c r="U666" s="1" t="s">
        <v>1895</v>
      </c>
      <c r="V666" s="1">
        <v>8</v>
      </c>
      <c r="W666" s="1" t="s">
        <v>93</v>
      </c>
      <c r="X666" s="1" t="s">
        <v>93</v>
      </c>
      <c r="Y666" s="1" t="s">
        <v>93</v>
      </c>
      <c r="Z666" s="1" t="s">
        <v>93</v>
      </c>
      <c r="AA666" s="1" t="s">
        <v>93</v>
      </c>
      <c r="AB666" s="1" t="s">
        <v>93</v>
      </c>
      <c r="AC666" s="1" t="s">
        <v>3787</v>
      </c>
    </row>
    <row r="667" spans="1:29" ht="25.5" x14ac:dyDescent="0.2">
      <c r="A667" s="1">
        <v>13</v>
      </c>
      <c r="B667" s="1" t="s">
        <v>2603</v>
      </c>
      <c r="C667" s="1">
        <v>245182</v>
      </c>
      <c r="D667" s="1" t="s">
        <v>1000</v>
      </c>
      <c r="E667" s="1" t="s">
        <v>1456</v>
      </c>
      <c r="F667" s="1" t="s">
        <v>3787</v>
      </c>
      <c r="G667" s="1">
        <v>40</v>
      </c>
      <c r="H667" s="1" t="s">
        <v>93</v>
      </c>
      <c r="I667" s="1" t="s">
        <v>93</v>
      </c>
      <c r="J667" s="1" t="s">
        <v>93</v>
      </c>
      <c r="K667" s="1" t="s">
        <v>93</v>
      </c>
      <c r="L667" s="1" t="s">
        <v>93</v>
      </c>
      <c r="M667" s="1" t="s">
        <v>93</v>
      </c>
      <c r="N667" s="1" t="s">
        <v>1471</v>
      </c>
      <c r="O667" s="1" t="s">
        <v>1444</v>
      </c>
      <c r="P667" s="1">
        <v>8</v>
      </c>
      <c r="Q667" s="1" t="s">
        <v>1471</v>
      </c>
      <c r="R667" s="1" t="s">
        <v>1444</v>
      </c>
      <c r="S667" s="1">
        <v>8</v>
      </c>
      <c r="T667" s="1" t="s">
        <v>1471</v>
      </c>
      <c r="U667" s="1" t="s">
        <v>1444</v>
      </c>
      <c r="V667" s="1">
        <v>8</v>
      </c>
      <c r="W667" s="1" t="s">
        <v>1455</v>
      </c>
      <c r="X667" s="1" t="s">
        <v>1753</v>
      </c>
      <c r="Y667" s="1">
        <v>8</v>
      </c>
      <c r="Z667" s="1" t="s">
        <v>1455</v>
      </c>
      <c r="AA667" s="1" t="s">
        <v>1753</v>
      </c>
      <c r="AB667" s="1">
        <v>8</v>
      </c>
      <c r="AC667" s="1" t="s">
        <v>3787</v>
      </c>
    </row>
    <row r="668" spans="1:29" ht="38.25" x14ac:dyDescent="0.2">
      <c r="A668" s="1">
        <v>13</v>
      </c>
      <c r="B668" s="1" t="s">
        <v>3352</v>
      </c>
      <c r="C668" s="1">
        <v>1308551</v>
      </c>
      <c r="D668" s="1" t="s">
        <v>1882</v>
      </c>
      <c r="E668" s="1" t="s">
        <v>1440</v>
      </c>
      <c r="F668" s="1" t="s">
        <v>3787</v>
      </c>
      <c r="G668" s="1">
        <v>40</v>
      </c>
      <c r="H668" s="1" t="s">
        <v>1667</v>
      </c>
      <c r="I668" s="1" t="s">
        <v>1895</v>
      </c>
      <c r="J668" s="1">
        <v>8</v>
      </c>
      <c r="K668" s="1" t="s">
        <v>1667</v>
      </c>
      <c r="L668" s="1" t="s">
        <v>1895</v>
      </c>
      <c r="M668" s="1">
        <v>8</v>
      </c>
      <c r="N668" s="1" t="s">
        <v>1667</v>
      </c>
      <c r="O668" s="1" t="s">
        <v>1895</v>
      </c>
      <c r="P668" s="1">
        <v>8</v>
      </c>
      <c r="Q668" s="1" t="s">
        <v>1667</v>
      </c>
      <c r="R668" s="1" t="s">
        <v>1895</v>
      </c>
      <c r="S668" s="1">
        <v>8</v>
      </c>
      <c r="T668" s="1" t="s">
        <v>1667</v>
      </c>
      <c r="U668" s="1" t="s">
        <v>1895</v>
      </c>
      <c r="V668" s="1">
        <v>8</v>
      </c>
      <c r="W668" s="1" t="s">
        <v>93</v>
      </c>
      <c r="X668" s="1" t="s">
        <v>93</v>
      </c>
      <c r="Y668" s="1" t="s">
        <v>93</v>
      </c>
      <c r="Z668" s="1" t="s">
        <v>93</v>
      </c>
      <c r="AA668" s="1" t="s">
        <v>93</v>
      </c>
      <c r="AB668" s="1" t="s">
        <v>93</v>
      </c>
      <c r="AC668" s="1" t="s">
        <v>3787</v>
      </c>
    </row>
    <row r="669" spans="1:29" ht="38.25" x14ac:dyDescent="0.2">
      <c r="A669" s="1">
        <v>13</v>
      </c>
      <c r="B669" s="1" t="s">
        <v>1981</v>
      </c>
      <c r="C669" s="1">
        <v>1307673</v>
      </c>
      <c r="D669" s="1" t="s">
        <v>2936</v>
      </c>
      <c r="E669" s="1" t="s">
        <v>1440</v>
      </c>
      <c r="F669" s="1" t="s">
        <v>1182</v>
      </c>
      <c r="G669" s="1">
        <v>40</v>
      </c>
      <c r="H669" s="1" t="s">
        <v>1455</v>
      </c>
      <c r="I669" s="1" t="s">
        <v>1753</v>
      </c>
      <c r="J669" s="1">
        <v>8</v>
      </c>
      <c r="K669" s="1" t="s">
        <v>1455</v>
      </c>
      <c r="L669" s="1" t="s">
        <v>1753</v>
      </c>
      <c r="M669" s="1">
        <v>8</v>
      </c>
      <c r="N669" s="1" t="s">
        <v>93</v>
      </c>
      <c r="O669" s="1" t="s">
        <v>93</v>
      </c>
      <c r="P669" s="1" t="s">
        <v>93</v>
      </c>
      <c r="Q669" s="1" t="s">
        <v>93</v>
      </c>
      <c r="R669" s="1" t="s">
        <v>93</v>
      </c>
      <c r="S669" s="1" t="s">
        <v>93</v>
      </c>
      <c r="T669" s="1" t="s">
        <v>1455</v>
      </c>
      <c r="U669" s="1" t="s">
        <v>1753</v>
      </c>
      <c r="V669" s="1">
        <v>8</v>
      </c>
      <c r="W669" s="1" t="s">
        <v>1455</v>
      </c>
      <c r="X669" s="1" t="s">
        <v>1753</v>
      </c>
      <c r="Y669" s="1">
        <v>8</v>
      </c>
      <c r="Z669" s="1" t="s">
        <v>1455</v>
      </c>
      <c r="AA669" s="1" t="s">
        <v>1753</v>
      </c>
      <c r="AB669" s="1">
        <v>8</v>
      </c>
      <c r="AC669" s="1" t="s">
        <v>3787</v>
      </c>
    </row>
    <row r="670" spans="1:29" ht="51" x14ac:dyDescent="0.2">
      <c r="A670" s="1">
        <v>13</v>
      </c>
      <c r="B670" s="1" t="s">
        <v>2904</v>
      </c>
      <c r="C670" s="1">
        <v>1308452</v>
      </c>
      <c r="D670" s="1" t="s">
        <v>2936</v>
      </c>
      <c r="E670" s="1" t="s">
        <v>1440</v>
      </c>
      <c r="F670" s="1" t="s">
        <v>3094</v>
      </c>
      <c r="G670" s="1">
        <v>40</v>
      </c>
      <c r="H670" s="1" t="s">
        <v>1667</v>
      </c>
      <c r="I670" s="1" t="s">
        <v>1895</v>
      </c>
      <c r="J670" s="1">
        <v>8</v>
      </c>
      <c r="K670" s="1" t="s">
        <v>1667</v>
      </c>
      <c r="L670" s="1" t="s">
        <v>1895</v>
      </c>
      <c r="M670" s="1">
        <v>8</v>
      </c>
      <c r="N670" s="1" t="s">
        <v>1667</v>
      </c>
      <c r="O670" s="1" t="s">
        <v>1895</v>
      </c>
      <c r="P670" s="1">
        <v>8</v>
      </c>
      <c r="Q670" s="1" t="s">
        <v>1667</v>
      </c>
      <c r="R670" s="1" t="s">
        <v>1895</v>
      </c>
      <c r="S670" s="1">
        <v>8</v>
      </c>
      <c r="T670" s="1" t="s">
        <v>1667</v>
      </c>
      <c r="U670" s="1" t="s">
        <v>1895</v>
      </c>
      <c r="V670" s="1">
        <v>8</v>
      </c>
      <c r="W670" s="1" t="s">
        <v>93</v>
      </c>
      <c r="X670" s="1" t="s">
        <v>93</v>
      </c>
      <c r="Y670" s="1" t="s">
        <v>93</v>
      </c>
      <c r="Z670" s="1" t="s">
        <v>93</v>
      </c>
      <c r="AA670" s="1" t="s">
        <v>93</v>
      </c>
      <c r="AB670" s="1" t="s">
        <v>93</v>
      </c>
      <c r="AC670" s="1" t="s">
        <v>3787</v>
      </c>
    </row>
    <row r="671" spans="1:29" ht="38.25" x14ac:dyDescent="0.2">
      <c r="A671" s="1">
        <v>13</v>
      </c>
      <c r="B671" s="1" t="s">
        <v>1982</v>
      </c>
      <c r="C671" s="1">
        <v>1307751</v>
      </c>
      <c r="D671" s="1" t="s">
        <v>1962</v>
      </c>
      <c r="E671" s="1" t="s">
        <v>1440</v>
      </c>
      <c r="F671" s="1" t="s">
        <v>2767</v>
      </c>
      <c r="G671" s="1">
        <v>40</v>
      </c>
      <c r="H671" s="1" t="s">
        <v>1613</v>
      </c>
      <c r="I671" s="1" t="s">
        <v>1756</v>
      </c>
      <c r="J671" s="1">
        <v>10</v>
      </c>
      <c r="K671" s="1" t="s">
        <v>93</v>
      </c>
      <c r="L671" s="1" t="s">
        <v>93</v>
      </c>
      <c r="M671" s="1" t="s">
        <v>93</v>
      </c>
      <c r="N671" s="1" t="s">
        <v>93</v>
      </c>
      <c r="O671" s="1" t="s">
        <v>93</v>
      </c>
      <c r="P671" s="1" t="s">
        <v>93</v>
      </c>
      <c r="Q671" s="1" t="s">
        <v>1613</v>
      </c>
      <c r="R671" s="1" t="s">
        <v>1756</v>
      </c>
      <c r="S671" s="1">
        <v>10</v>
      </c>
      <c r="T671" s="1" t="s">
        <v>1613</v>
      </c>
      <c r="U671" s="1" t="s">
        <v>1756</v>
      </c>
      <c r="V671" s="1">
        <v>10</v>
      </c>
      <c r="W671" s="1" t="s">
        <v>1501</v>
      </c>
      <c r="X671" s="1" t="s">
        <v>1753</v>
      </c>
      <c r="Y671" s="1">
        <v>10</v>
      </c>
      <c r="Z671" s="1" t="s">
        <v>93</v>
      </c>
      <c r="AA671" s="1" t="s">
        <v>93</v>
      </c>
      <c r="AB671" s="1" t="s">
        <v>93</v>
      </c>
      <c r="AC671" s="1" t="s">
        <v>3787</v>
      </c>
    </row>
    <row r="672" spans="1:29" ht="25.5" x14ac:dyDescent="0.2">
      <c r="A672" s="1">
        <v>13</v>
      </c>
      <c r="B672" s="1" t="s">
        <v>2836</v>
      </c>
      <c r="C672" s="1">
        <v>1308423</v>
      </c>
      <c r="D672" s="1" t="s">
        <v>1903</v>
      </c>
      <c r="E672" s="1" t="s">
        <v>1440</v>
      </c>
      <c r="F672" s="1" t="s">
        <v>3558</v>
      </c>
      <c r="G672" s="1">
        <v>40</v>
      </c>
      <c r="H672" s="1" t="s">
        <v>1455</v>
      </c>
      <c r="I672" s="1" t="s">
        <v>1574</v>
      </c>
      <c r="J672" s="1">
        <v>8</v>
      </c>
      <c r="K672" s="1" t="s">
        <v>93</v>
      </c>
      <c r="L672" s="1" t="s">
        <v>93</v>
      </c>
      <c r="M672" s="1" t="s">
        <v>93</v>
      </c>
      <c r="N672" s="1" t="s">
        <v>93</v>
      </c>
      <c r="O672" s="1" t="s">
        <v>93</v>
      </c>
      <c r="P672" s="1" t="s">
        <v>93</v>
      </c>
      <c r="Q672" s="1" t="s">
        <v>1455</v>
      </c>
      <c r="R672" s="1" t="s">
        <v>1574</v>
      </c>
      <c r="S672" s="1">
        <v>8</v>
      </c>
      <c r="T672" s="1" t="s">
        <v>1455</v>
      </c>
      <c r="U672" s="1" t="s">
        <v>1574</v>
      </c>
      <c r="V672" s="1">
        <v>8</v>
      </c>
      <c r="W672" s="1" t="s">
        <v>1455</v>
      </c>
      <c r="X672" s="1" t="s">
        <v>1574</v>
      </c>
      <c r="Y672" s="1">
        <v>8</v>
      </c>
      <c r="Z672" s="1" t="s">
        <v>1455</v>
      </c>
      <c r="AA672" s="1" t="s">
        <v>1574</v>
      </c>
      <c r="AB672" s="1">
        <v>8</v>
      </c>
      <c r="AC672" s="1" t="s">
        <v>3787</v>
      </c>
    </row>
    <row r="673" spans="1:29" ht="25.5" x14ac:dyDescent="0.2">
      <c r="A673" s="1">
        <v>13</v>
      </c>
      <c r="B673" s="1" t="s">
        <v>3158</v>
      </c>
      <c r="C673" s="1">
        <v>263107</v>
      </c>
      <c r="D673" s="1" t="s">
        <v>1022</v>
      </c>
      <c r="E673" s="1" t="s">
        <v>1456</v>
      </c>
      <c r="F673" s="1" t="s">
        <v>3787</v>
      </c>
      <c r="G673" s="1">
        <v>40</v>
      </c>
      <c r="H673" s="1" t="s">
        <v>1610</v>
      </c>
      <c r="I673" s="1" t="s">
        <v>1451</v>
      </c>
      <c r="J673" s="1">
        <v>8</v>
      </c>
      <c r="K673" s="1" t="s">
        <v>1610</v>
      </c>
      <c r="L673" s="1" t="s">
        <v>1451</v>
      </c>
      <c r="M673" s="1">
        <v>8</v>
      </c>
      <c r="N673" s="1" t="s">
        <v>1610</v>
      </c>
      <c r="O673" s="1" t="s">
        <v>1451</v>
      </c>
      <c r="P673" s="1">
        <v>8</v>
      </c>
      <c r="Q673" s="1" t="s">
        <v>1610</v>
      </c>
      <c r="R673" s="1" t="s">
        <v>1451</v>
      </c>
      <c r="S673" s="1">
        <v>8</v>
      </c>
      <c r="T673" s="1" t="s">
        <v>1503</v>
      </c>
      <c r="U673" s="1" t="s">
        <v>1754</v>
      </c>
      <c r="V673" s="1">
        <v>8</v>
      </c>
      <c r="W673" s="1" t="s">
        <v>93</v>
      </c>
      <c r="X673" s="1" t="s">
        <v>93</v>
      </c>
      <c r="Y673" s="1" t="s">
        <v>93</v>
      </c>
      <c r="Z673" s="1" t="s">
        <v>93</v>
      </c>
      <c r="AA673" s="1" t="s">
        <v>93</v>
      </c>
      <c r="AB673" s="1" t="s">
        <v>93</v>
      </c>
      <c r="AC673" s="1" t="s">
        <v>3787</v>
      </c>
    </row>
    <row r="674" spans="1:29" ht="38.25" x14ac:dyDescent="0.2">
      <c r="A674" s="1">
        <v>13</v>
      </c>
      <c r="B674" s="1" t="s">
        <v>1983</v>
      </c>
      <c r="C674" s="1">
        <v>1308019</v>
      </c>
      <c r="D674" s="1" t="s">
        <v>1897</v>
      </c>
      <c r="E674" s="1" t="s">
        <v>1440</v>
      </c>
      <c r="F674" s="1" t="s">
        <v>2738</v>
      </c>
      <c r="G674" s="1">
        <v>40</v>
      </c>
      <c r="H674" s="1" t="s">
        <v>1460</v>
      </c>
      <c r="I674" s="1" t="s">
        <v>1479</v>
      </c>
      <c r="J674" s="1">
        <v>8</v>
      </c>
      <c r="K674" s="1" t="s">
        <v>1460</v>
      </c>
      <c r="L674" s="1" t="s">
        <v>1479</v>
      </c>
      <c r="M674" s="1">
        <v>8</v>
      </c>
      <c r="N674" s="1" t="s">
        <v>1460</v>
      </c>
      <c r="O674" s="1" t="s">
        <v>1479</v>
      </c>
      <c r="P674" s="1">
        <v>8</v>
      </c>
      <c r="Q674" s="1" t="s">
        <v>1460</v>
      </c>
      <c r="R674" s="1" t="s">
        <v>1479</v>
      </c>
      <c r="S674" s="1">
        <v>8</v>
      </c>
      <c r="T674" s="1" t="s">
        <v>93</v>
      </c>
      <c r="U674" s="1" t="s">
        <v>93</v>
      </c>
      <c r="V674" s="1" t="s">
        <v>93</v>
      </c>
      <c r="W674" s="1" t="s">
        <v>93</v>
      </c>
      <c r="X674" s="1" t="s">
        <v>93</v>
      </c>
      <c r="Y674" s="1" t="s">
        <v>93</v>
      </c>
      <c r="Z674" s="1" t="s">
        <v>1460</v>
      </c>
      <c r="AA674" s="1" t="s">
        <v>1479</v>
      </c>
      <c r="AB674" s="1">
        <v>8</v>
      </c>
      <c r="AC674" s="1" t="s">
        <v>3787</v>
      </c>
    </row>
    <row r="675" spans="1:29" ht="25.5" x14ac:dyDescent="0.2">
      <c r="A675" s="1">
        <v>13</v>
      </c>
      <c r="B675" s="1" t="s">
        <v>3992</v>
      </c>
      <c r="C675" s="1">
        <v>1308605</v>
      </c>
      <c r="D675" s="1" t="s">
        <v>3987</v>
      </c>
      <c r="E675" s="1" t="s">
        <v>1440</v>
      </c>
      <c r="F675" s="1" t="s">
        <v>3787</v>
      </c>
      <c r="G675" s="1">
        <v>40</v>
      </c>
      <c r="H675" s="1" t="s">
        <v>1480</v>
      </c>
      <c r="I675" s="1" t="s">
        <v>1479</v>
      </c>
      <c r="J675" s="1">
        <v>8</v>
      </c>
      <c r="K675" s="1" t="s">
        <v>1480</v>
      </c>
      <c r="L675" s="1" t="s">
        <v>1479</v>
      </c>
      <c r="M675" s="1">
        <v>8</v>
      </c>
      <c r="N675" s="1" t="s">
        <v>1480</v>
      </c>
      <c r="O675" s="1" t="s">
        <v>1479</v>
      </c>
      <c r="P675" s="1">
        <v>8</v>
      </c>
      <c r="Q675" s="1" t="s">
        <v>1480</v>
      </c>
      <c r="R675" s="1" t="s">
        <v>1479</v>
      </c>
      <c r="S675" s="1">
        <v>8</v>
      </c>
      <c r="T675" s="1" t="s">
        <v>1480</v>
      </c>
      <c r="U675" s="1" t="s">
        <v>1479</v>
      </c>
      <c r="V675" s="1">
        <v>8</v>
      </c>
      <c r="W675" s="1" t="s">
        <v>93</v>
      </c>
      <c r="X675" s="1" t="s">
        <v>93</v>
      </c>
      <c r="Y675" s="1" t="s">
        <v>93</v>
      </c>
      <c r="Z675" s="1" t="s">
        <v>93</v>
      </c>
      <c r="AA675" s="1" t="s">
        <v>93</v>
      </c>
      <c r="AB675" s="1" t="s">
        <v>93</v>
      </c>
      <c r="AC675" s="1" t="s">
        <v>3787</v>
      </c>
    </row>
    <row r="676" spans="1:29" ht="25.5" x14ac:dyDescent="0.2">
      <c r="A676" s="1">
        <v>13</v>
      </c>
      <c r="B676" s="1" t="s">
        <v>1984</v>
      </c>
      <c r="C676" s="1">
        <v>1308081</v>
      </c>
      <c r="D676" s="1" t="s">
        <v>1874</v>
      </c>
      <c r="E676" s="1" t="s">
        <v>1440</v>
      </c>
      <c r="F676" s="1" t="s">
        <v>3159</v>
      </c>
      <c r="G676" s="1">
        <v>40</v>
      </c>
      <c r="H676" s="1" t="s">
        <v>1454</v>
      </c>
      <c r="I676" s="1" t="s">
        <v>1667</v>
      </c>
      <c r="J676" s="1">
        <v>8</v>
      </c>
      <c r="K676" s="1" t="s">
        <v>93</v>
      </c>
      <c r="L676" s="1" t="s">
        <v>93</v>
      </c>
      <c r="M676" s="1" t="s">
        <v>93</v>
      </c>
      <c r="N676" s="1" t="s">
        <v>93</v>
      </c>
      <c r="O676" s="1" t="s">
        <v>93</v>
      </c>
      <c r="P676" s="1" t="s">
        <v>93</v>
      </c>
      <c r="Q676" s="1" t="s">
        <v>1454</v>
      </c>
      <c r="R676" s="1" t="s">
        <v>1667</v>
      </c>
      <c r="S676" s="1">
        <v>8</v>
      </c>
      <c r="T676" s="1" t="s">
        <v>1454</v>
      </c>
      <c r="U676" s="1" t="s">
        <v>1667</v>
      </c>
      <c r="V676" s="1">
        <v>8</v>
      </c>
      <c r="W676" s="1" t="s">
        <v>1454</v>
      </c>
      <c r="X676" s="1" t="s">
        <v>1667</v>
      </c>
      <c r="Y676" s="1">
        <v>8</v>
      </c>
      <c r="Z676" s="1" t="s">
        <v>1454</v>
      </c>
      <c r="AA676" s="1" t="s">
        <v>1667</v>
      </c>
      <c r="AB676" s="1">
        <v>8</v>
      </c>
      <c r="AC676" s="1" t="s">
        <v>3787</v>
      </c>
    </row>
    <row r="677" spans="1:29" ht="38.25" x14ac:dyDescent="0.2">
      <c r="A677" s="1">
        <v>13</v>
      </c>
      <c r="B677" s="1" t="s">
        <v>1985</v>
      </c>
      <c r="C677" s="1">
        <v>1307841</v>
      </c>
      <c r="D677" s="1" t="s">
        <v>1884</v>
      </c>
      <c r="E677" s="1" t="s">
        <v>1440</v>
      </c>
      <c r="F677" s="1" t="s">
        <v>3787</v>
      </c>
      <c r="G677" s="1">
        <v>40</v>
      </c>
      <c r="H677" s="1" t="s">
        <v>1454</v>
      </c>
      <c r="I677" s="1" t="s">
        <v>1667</v>
      </c>
      <c r="J677" s="1">
        <v>8</v>
      </c>
      <c r="K677" s="1" t="s">
        <v>1454</v>
      </c>
      <c r="L677" s="1" t="s">
        <v>1667</v>
      </c>
      <c r="M677" s="1">
        <v>8</v>
      </c>
      <c r="N677" s="1" t="s">
        <v>1454</v>
      </c>
      <c r="O677" s="1" t="s">
        <v>1667</v>
      </c>
      <c r="P677" s="1">
        <v>8</v>
      </c>
      <c r="Q677" s="1" t="s">
        <v>1454</v>
      </c>
      <c r="R677" s="1" t="s">
        <v>1667</v>
      </c>
      <c r="S677" s="1">
        <v>8</v>
      </c>
      <c r="T677" s="1" t="s">
        <v>1454</v>
      </c>
      <c r="U677" s="1" t="s">
        <v>1667</v>
      </c>
      <c r="V677" s="1">
        <v>8</v>
      </c>
      <c r="W677" s="1" t="s">
        <v>93</v>
      </c>
      <c r="X677" s="1" t="s">
        <v>93</v>
      </c>
      <c r="Y677" s="1" t="s">
        <v>93</v>
      </c>
      <c r="Z677" s="1" t="s">
        <v>93</v>
      </c>
      <c r="AA677" s="1" t="s">
        <v>93</v>
      </c>
      <c r="AB677" s="1" t="s">
        <v>93</v>
      </c>
      <c r="AC677" s="1" t="s">
        <v>3787</v>
      </c>
    </row>
    <row r="678" spans="1:29" ht="38.25" x14ac:dyDescent="0.2">
      <c r="A678" s="1">
        <v>13</v>
      </c>
      <c r="B678" s="1" t="s">
        <v>3993</v>
      </c>
      <c r="C678" s="1">
        <v>1308606</v>
      </c>
      <c r="D678" s="1" t="s">
        <v>3987</v>
      </c>
      <c r="E678" s="1" t="s">
        <v>1440</v>
      </c>
      <c r="F678" s="1" t="s">
        <v>3787</v>
      </c>
      <c r="G678" s="1">
        <v>40</v>
      </c>
      <c r="H678" s="1" t="s">
        <v>1480</v>
      </c>
      <c r="I678" s="1" t="s">
        <v>1479</v>
      </c>
      <c r="J678" s="1">
        <v>8</v>
      </c>
      <c r="K678" s="1" t="s">
        <v>1480</v>
      </c>
      <c r="L678" s="1" t="s">
        <v>1479</v>
      </c>
      <c r="M678" s="1">
        <v>8</v>
      </c>
      <c r="N678" s="1" t="s">
        <v>1480</v>
      </c>
      <c r="O678" s="1" t="s">
        <v>1479</v>
      </c>
      <c r="P678" s="1">
        <v>8</v>
      </c>
      <c r="Q678" s="1" t="s">
        <v>1480</v>
      </c>
      <c r="R678" s="1" t="s">
        <v>1479</v>
      </c>
      <c r="S678" s="1">
        <v>8</v>
      </c>
      <c r="T678" s="1" t="s">
        <v>1480</v>
      </c>
      <c r="U678" s="1" t="s">
        <v>1479</v>
      </c>
      <c r="V678" s="1">
        <v>8</v>
      </c>
      <c r="W678" s="1" t="s">
        <v>93</v>
      </c>
      <c r="X678" s="1" t="s">
        <v>93</v>
      </c>
      <c r="Y678" s="1" t="s">
        <v>93</v>
      </c>
      <c r="Z678" s="1" t="s">
        <v>93</v>
      </c>
      <c r="AA678" s="1" t="s">
        <v>93</v>
      </c>
      <c r="AB678" s="1" t="s">
        <v>93</v>
      </c>
      <c r="AC678" s="1" t="s">
        <v>3787</v>
      </c>
    </row>
    <row r="679" spans="1:29" ht="25.5" x14ac:dyDescent="0.2">
      <c r="A679" s="1">
        <v>13</v>
      </c>
      <c r="B679" s="1" t="s">
        <v>1986</v>
      </c>
      <c r="C679" s="1">
        <v>261311</v>
      </c>
      <c r="D679" s="1" t="s">
        <v>1026</v>
      </c>
      <c r="E679" s="1" t="s">
        <v>1456</v>
      </c>
      <c r="F679" s="1" t="s">
        <v>3787</v>
      </c>
      <c r="G679" s="1">
        <v>40</v>
      </c>
      <c r="H679" s="1" t="s">
        <v>1667</v>
      </c>
      <c r="I679" s="1" t="s">
        <v>1895</v>
      </c>
      <c r="J679" s="1">
        <v>8</v>
      </c>
      <c r="K679" s="1" t="s">
        <v>1667</v>
      </c>
      <c r="L679" s="1" t="s">
        <v>1895</v>
      </c>
      <c r="M679" s="1">
        <v>8</v>
      </c>
      <c r="N679" s="1" t="s">
        <v>1667</v>
      </c>
      <c r="O679" s="1" t="s">
        <v>1895</v>
      </c>
      <c r="P679" s="1">
        <v>8</v>
      </c>
      <c r="Q679" s="1" t="s">
        <v>1667</v>
      </c>
      <c r="R679" s="1" t="s">
        <v>1895</v>
      </c>
      <c r="S679" s="1">
        <v>8</v>
      </c>
      <c r="T679" s="1" t="s">
        <v>93</v>
      </c>
      <c r="U679" s="1" t="s">
        <v>93</v>
      </c>
      <c r="V679" s="1" t="s">
        <v>93</v>
      </c>
      <c r="W679" s="1" t="s">
        <v>93</v>
      </c>
      <c r="X679" s="1" t="s">
        <v>93</v>
      </c>
      <c r="Y679" s="1" t="s">
        <v>93</v>
      </c>
      <c r="Z679" s="1" t="s">
        <v>1455</v>
      </c>
      <c r="AA679" s="1" t="s">
        <v>1753</v>
      </c>
      <c r="AB679" s="1">
        <v>8</v>
      </c>
      <c r="AC679" s="1" t="s">
        <v>3787</v>
      </c>
    </row>
    <row r="680" spans="1:29" ht="38.25" x14ac:dyDescent="0.2">
      <c r="A680" s="1">
        <v>13</v>
      </c>
      <c r="B680" s="1" t="s">
        <v>3056</v>
      </c>
      <c r="C680" s="1">
        <v>1308509</v>
      </c>
      <c r="D680" s="1" t="s">
        <v>1926</v>
      </c>
      <c r="E680" s="1" t="s">
        <v>1440</v>
      </c>
      <c r="F680" s="1" t="s">
        <v>3228</v>
      </c>
      <c r="G680" s="1">
        <v>40</v>
      </c>
      <c r="H680" s="1" t="s">
        <v>1455</v>
      </c>
      <c r="I680" s="1" t="s">
        <v>1753</v>
      </c>
      <c r="J680" s="1">
        <v>8</v>
      </c>
      <c r="K680" s="1" t="s">
        <v>1455</v>
      </c>
      <c r="L680" s="1" t="s">
        <v>1753</v>
      </c>
      <c r="M680" s="1">
        <v>8</v>
      </c>
      <c r="N680" s="1" t="s">
        <v>1455</v>
      </c>
      <c r="O680" s="1" t="s">
        <v>1753</v>
      </c>
      <c r="P680" s="1">
        <v>8</v>
      </c>
      <c r="Q680" s="1" t="s">
        <v>93</v>
      </c>
      <c r="R680" s="1" t="s">
        <v>93</v>
      </c>
      <c r="S680" s="1" t="s">
        <v>93</v>
      </c>
      <c r="T680" s="1" t="s">
        <v>93</v>
      </c>
      <c r="U680" s="1" t="s">
        <v>93</v>
      </c>
      <c r="V680" s="1" t="s">
        <v>93</v>
      </c>
      <c r="W680" s="1" t="s">
        <v>1455</v>
      </c>
      <c r="X680" s="1" t="s">
        <v>1753</v>
      </c>
      <c r="Y680" s="1">
        <v>8</v>
      </c>
      <c r="Z680" s="1" t="s">
        <v>1455</v>
      </c>
      <c r="AA680" s="1" t="s">
        <v>1753</v>
      </c>
      <c r="AB680" s="1">
        <v>8</v>
      </c>
      <c r="AC680" s="1" t="s">
        <v>3787</v>
      </c>
    </row>
    <row r="681" spans="1:29" ht="38.25" x14ac:dyDescent="0.2">
      <c r="A681" s="1">
        <v>13</v>
      </c>
      <c r="B681" s="1" t="s">
        <v>1987</v>
      </c>
      <c r="C681" s="1">
        <v>1308197</v>
      </c>
      <c r="D681" s="1" t="s">
        <v>1901</v>
      </c>
      <c r="E681" s="1" t="s">
        <v>1440</v>
      </c>
      <c r="F681" s="1" t="s">
        <v>3094</v>
      </c>
      <c r="G681" s="1">
        <v>40</v>
      </c>
      <c r="H681" s="1" t="s">
        <v>1610</v>
      </c>
      <c r="I681" s="1" t="s">
        <v>1451</v>
      </c>
      <c r="J681" s="1">
        <v>8</v>
      </c>
      <c r="K681" s="1" t="s">
        <v>1610</v>
      </c>
      <c r="L681" s="1" t="s">
        <v>1451</v>
      </c>
      <c r="M681" s="1">
        <v>8</v>
      </c>
      <c r="N681" s="1" t="s">
        <v>1610</v>
      </c>
      <c r="O681" s="1" t="s">
        <v>1451</v>
      </c>
      <c r="P681" s="1">
        <v>8</v>
      </c>
      <c r="Q681" s="1" t="s">
        <v>1610</v>
      </c>
      <c r="R681" s="1" t="s">
        <v>1451</v>
      </c>
      <c r="S681" s="1">
        <v>8</v>
      </c>
      <c r="T681" s="1" t="s">
        <v>1610</v>
      </c>
      <c r="U681" s="1" t="s">
        <v>1451</v>
      </c>
      <c r="V681" s="1">
        <v>8</v>
      </c>
      <c r="W681" s="1" t="s">
        <v>93</v>
      </c>
      <c r="X681" s="1" t="s">
        <v>93</v>
      </c>
      <c r="Y681" s="1" t="s">
        <v>93</v>
      </c>
      <c r="Z681" s="1" t="s">
        <v>93</v>
      </c>
      <c r="AA681" s="1" t="s">
        <v>93</v>
      </c>
      <c r="AB681" s="1" t="s">
        <v>93</v>
      </c>
      <c r="AC681" s="1" t="s">
        <v>3787</v>
      </c>
    </row>
    <row r="682" spans="1:29" ht="38.25" x14ac:dyDescent="0.2">
      <c r="A682" s="1">
        <v>13</v>
      </c>
      <c r="B682" s="1" t="s">
        <v>1988</v>
      </c>
      <c r="C682" s="1">
        <v>261114</v>
      </c>
      <c r="D682" s="1" t="s">
        <v>1044</v>
      </c>
      <c r="E682" s="1" t="s">
        <v>1440</v>
      </c>
      <c r="F682" s="1" t="s">
        <v>1583</v>
      </c>
      <c r="G682" s="1">
        <v>40</v>
      </c>
      <c r="H682" s="1" t="s">
        <v>1460</v>
      </c>
      <c r="I682" s="1" t="s">
        <v>1479</v>
      </c>
      <c r="J682" s="1">
        <v>8</v>
      </c>
      <c r="K682" s="1" t="s">
        <v>1460</v>
      </c>
      <c r="L682" s="1" t="s">
        <v>1479</v>
      </c>
      <c r="M682" s="1">
        <v>8</v>
      </c>
      <c r="N682" s="1" t="s">
        <v>1460</v>
      </c>
      <c r="O682" s="1" t="s">
        <v>1479</v>
      </c>
      <c r="P682" s="1">
        <v>8</v>
      </c>
      <c r="Q682" s="1" t="s">
        <v>1460</v>
      </c>
      <c r="R682" s="1" t="s">
        <v>1479</v>
      </c>
      <c r="S682" s="1">
        <v>8</v>
      </c>
      <c r="T682" s="1" t="s">
        <v>93</v>
      </c>
      <c r="U682" s="1" t="s">
        <v>93</v>
      </c>
      <c r="V682" s="1" t="s">
        <v>93</v>
      </c>
      <c r="W682" s="1" t="s">
        <v>93</v>
      </c>
      <c r="X682" s="1" t="s">
        <v>93</v>
      </c>
      <c r="Y682" s="1" t="s">
        <v>93</v>
      </c>
      <c r="Z682" s="1" t="s">
        <v>1460</v>
      </c>
      <c r="AA682" s="1" t="s">
        <v>1479</v>
      </c>
      <c r="AB682" s="1">
        <v>8</v>
      </c>
      <c r="AC682" s="1" t="s">
        <v>3787</v>
      </c>
    </row>
    <row r="683" spans="1:29" ht="38.25" x14ac:dyDescent="0.2">
      <c r="A683" s="1">
        <v>13</v>
      </c>
      <c r="B683" s="1" t="s">
        <v>3937</v>
      </c>
      <c r="C683" s="1">
        <v>263521</v>
      </c>
      <c r="D683" s="1" t="s">
        <v>997</v>
      </c>
      <c r="E683" s="1" t="s">
        <v>1456</v>
      </c>
      <c r="F683" s="1" t="s">
        <v>93</v>
      </c>
      <c r="G683" s="1">
        <v>0</v>
      </c>
      <c r="H683" s="1" t="s">
        <v>93</v>
      </c>
      <c r="I683" s="1" t="s">
        <v>93</v>
      </c>
      <c r="J683" s="1" t="s">
        <v>93</v>
      </c>
      <c r="K683" s="1" t="s">
        <v>93</v>
      </c>
      <c r="L683" s="1" t="s">
        <v>93</v>
      </c>
      <c r="M683" s="1" t="s">
        <v>93</v>
      </c>
      <c r="N683" s="1" t="s">
        <v>93</v>
      </c>
      <c r="O683" s="1" t="s">
        <v>93</v>
      </c>
      <c r="P683" s="1" t="s">
        <v>93</v>
      </c>
      <c r="Q683" s="1" t="s">
        <v>93</v>
      </c>
      <c r="R683" s="1" t="s">
        <v>93</v>
      </c>
      <c r="S683" s="1" t="s">
        <v>93</v>
      </c>
      <c r="T683" s="1" t="s">
        <v>93</v>
      </c>
      <c r="U683" s="1" t="s">
        <v>93</v>
      </c>
      <c r="V683" s="1" t="s">
        <v>93</v>
      </c>
      <c r="W683" s="1" t="s">
        <v>93</v>
      </c>
      <c r="X683" s="1" t="s">
        <v>93</v>
      </c>
      <c r="Y683" s="1" t="s">
        <v>93</v>
      </c>
      <c r="Z683" s="1" t="s">
        <v>93</v>
      </c>
      <c r="AA683" s="1" t="s">
        <v>93</v>
      </c>
      <c r="AB683" s="1" t="s">
        <v>93</v>
      </c>
      <c r="AC683" s="1" t="s">
        <v>3787</v>
      </c>
    </row>
    <row r="684" spans="1:29" ht="38.25" x14ac:dyDescent="0.2">
      <c r="A684" s="1">
        <v>13</v>
      </c>
      <c r="B684" s="1" t="s">
        <v>3353</v>
      </c>
      <c r="C684" s="1">
        <v>1308552</v>
      </c>
      <c r="D684" s="1" t="s">
        <v>1903</v>
      </c>
      <c r="E684" s="1" t="s">
        <v>1440</v>
      </c>
      <c r="F684" s="1" t="s">
        <v>3228</v>
      </c>
      <c r="G684" s="1">
        <v>40</v>
      </c>
      <c r="H684" s="1" t="s">
        <v>1480</v>
      </c>
      <c r="I684" s="1" t="s">
        <v>1479</v>
      </c>
      <c r="J684" s="1">
        <v>8</v>
      </c>
      <c r="K684" s="1" t="s">
        <v>1480</v>
      </c>
      <c r="L684" s="1" t="s">
        <v>1479</v>
      </c>
      <c r="M684" s="1">
        <v>8</v>
      </c>
      <c r="N684" s="1" t="s">
        <v>1480</v>
      </c>
      <c r="O684" s="1" t="s">
        <v>1479</v>
      </c>
      <c r="P684" s="1">
        <v>8</v>
      </c>
      <c r="Q684" s="1" t="s">
        <v>1480</v>
      </c>
      <c r="R684" s="1" t="s">
        <v>1479</v>
      </c>
      <c r="S684" s="1">
        <v>8</v>
      </c>
      <c r="T684" s="1" t="s">
        <v>1480</v>
      </c>
      <c r="U684" s="1" t="s">
        <v>1479</v>
      </c>
      <c r="V684" s="1">
        <v>8</v>
      </c>
      <c r="W684" s="1" t="s">
        <v>93</v>
      </c>
      <c r="X684" s="1" t="s">
        <v>93</v>
      </c>
      <c r="Y684" s="1" t="s">
        <v>93</v>
      </c>
      <c r="Z684" s="1" t="s">
        <v>93</v>
      </c>
      <c r="AA684" s="1" t="s">
        <v>93</v>
      </c>
      <c r="AB684" s="1" t="s">
        <v>93</v>
      </c>
      <c r="AC684" s="1" t="s">
        <v>3787</v>
      </c>
    </row>
    <row r="685" spans="1:29" ht="25.5" x14ac:dyDescent="0.2">
      <c r="A685" s="1">
        <v>13</v>
      </c>
      <c r="B685" s="1" t="s">
        <v>1045</v>
      </c>
      <c r="C685" s="1">
        <v>211679</v>
      </c>
      <c r="D685" s="1" t="s">
        <v>631</v>
      </c>
      <c r="E685" s="1" t="s">
        <v>1456</v>
      </c>
      <c r="F685" s="1" t="s">
        <v>3787</v>
      </c>
      <c r="G685" s="1">
        <v>40</v>
      </c>
      <c r="H685" s="1" t="s">
        <v>1443</v>
      </c>
      <c r="I685" s="1" t="s">
        <v>1447</v>
      </c>
      <c r="J685" s="1">
        <v>8</v>
      </c>
      <c r="K685" s="1" t="s">
        <v>1443</v>
      </c>
      <c r="L685" s="1" t="s">
        <v>1447</v>
      </c>
      <c r="M685" s="1">
        <v>8</v>
      </c>
      <c r="N685" s="1" t="s">
        <v>3566</v>
      </c>
      <c r="O685" s="1" t="s">
        <v>3567</v>
      </c>
      <c r="P685" s="1">
        <v>8</v>
      </c>
      <c r="Q685" s="1" t="s">
        <v>1443</v>
      </c>
      <c r="R685" s="1" t="s">
        <v>1447</v>
      </c>
      <c r="S685" s="1">
        <v>8</v>
      </c>
      <c r="T685" s="1" t="s">
        <v>1443</v>
      </c>
      <c r="U685" s="1" t="s">
        <v>1447</v>
      </c>
      <c r="V685" s="1">
        <v>8</v>
      </c>
      <c r="W685" s="1" t="s">
        <v>93</v>
      </c>
      <c r="X685" s="1" t="s">
        <v>93</v>
      </c>
      <c r="Y685" s="1" t="s">
        <v>93</v>
      </c>
      <c r="Z685" s="1" t="s">
        <v>93</v>
      </c>
      <c r="AA685" s="1" t="s">
        <v>93</v>
      </c>
      <c r="AB685" s="1" t="s">
        <v>93</v>
      </c>
      <c r="AC685" s="1" t="s">
        <v>3787</v>
      </c>
    </row>
    <row r="686" spans="1:29" ht="25.5" x14ac:dyDescent="0.2">
      <c r="A686" s="1">
        <v>13</v>
      </c>
      <c r="B686" s="1" t="s">
        <v>2837</v>
      </c>
      <c r="C686" s="1">
        <v>1308424</v>
      </c>
      <c r="D686" s="1" t="s">
        <v>1920</v>
      </c>
      <c r="E686" s="1" t="s">
        <v>1440</v>
      </c>
      <c r="F686" s="1" t="s">
        <v>3558</v>
      </c>
      <c r="G686" s="1">
        <v>40</v>
      </c>
      <c r="H686" s="1" t="s">
        <v>93</v>
      </c>
      <c r="I686" s="1" t="s">
        <v>93</v>
      </c>
      <c r="J686" s="1" t="s">
        <v>93</v>
      </c>
      <c r="K686" s="1" t="s">
        <v>93</v>
      </c>
      <c r="L686" s="1" t="s">
        <v>93</v>
      </c>
      <c r="M686" s="1" t="s">
        <v>93</v>
      </c>
      <c r="N686" s="1" t="s">
        <v>1443</v>
      </c>
      <c r="O686" s="1" t="s">
        <v>1447</v>
      </c>
      <c r="P686" s="1">
        <v>8</v>
      </c>
      <c r="Q686" s="1" t="s">
        <v>1443</v>
      </c>
      <c r="R686" s="1" t="s">
        <v>1447</v>
      </c>
      <c r="S686" s="1">
        <v>8</v>
      </c>
      <c r="T686" s="1" t="s">
        <v>1443</v>
      </c>
      <c r="U686" s="1" t="s">
        <v>1447</v>
      </c>
      <c r="V686" s="1">
        <v>8</v>
      </c>
      <c r="W686" s="1" t="s">
        <v>1443</v>
      </c>
      <c r="X686" s="1" t="s">
        <v>1447</v>
      </c>
      <c r="Y686" s="1">
        <v>8</v>
      </c>
      <c r="Z686" s="1" t="s">
        <v>1443</v>
      </c>
      <c r="AA686" s="1" t="s">
        <v>1447</v>
      </c>
      <c r="AB686" s="1">
        <v>8</v>
      </c>
      <c r="AC686" s="1" t="s">
        <v>3787</v>
      </c>
    </row>
    <row r="687" spans="1:29" ht="25.5" x14ac:dyDescent="0.2">
      <c r="A687" s="1">
        <v>13</v>
      </c>
      <c r="B687" s="1" t="s">
        <v>3160</v>
      </c>
      <c r="C687" s="1">
        <v>252767</v>
      </c>
      <c r="D687" s="1" t="s">
        <v>1046</v>
      </c>
      <c r="E687" s="1" t="s">
        <v>1456</v>
      </c>
      <c r="F687" s="1" t="s">
        <v>3787</v>
      </c>
      <c r="G687" s="1">
        <v>40</v>
      </c>
      <c r="H687" s="1" t="s">
        <v>93</v>
      </c>
      <c r="I687" s="1" t="s">
        <v>93</v>
      </c>
      <c r="J687" s="1" t="s">
        <v>93</v>
      </c>
      <c r="K687" s="1" t="s">
        <v>1478</v>
      </c>
      <c r="L687" s="1" t="s">
        <v>1442</v>
      </c>
      <c r="M687" s="1">
        <v>8</v>
      </c>
      <c r="N687" s="1" t="s">
        <v>1478</v>
      </c>
      <c r="O687" s="1" t="s">
        <v>1442</v>
      </c>
      <c r="P687" s="1">
        <v>8</v>
      </c>
      <c r="Q687" s="1" t="s">
        <v>1478</v>
      </c>
      <c r="R687" s="1" t="s">
        <v>1442</v>
      </c>
      <c r="S687" s="1">
        <v>8</v>
      </c>
      <c r="T687" s="1" t="s">
        <v>1478</v>
      </c>
      <c r="U687" s="1" t="s">
        <v>1442</v>
      </c>
      <c r="V687" s="1">
        <v>8</v>
      </c>
      <c r="W687" s="1" t="s">
        <v>1443</v>
      </c>
      <c r="X687" s="1" t="s">
        <v>1509</v>
      </c>
      <c r="Y687" s="1">
        <v>7</v>
      </c>
      <c r="Z687" s="1" t="s">
        <v>1443</v>
      </c>
      <c r="AA687" s="1" t="s">
        <v>1480</v>
      </c>
      <c r="AB687" s="1">
        <v>1</v>
      </c>
      <c r="AC687" s="1" t="s">
        <v>3787</v>
      </c>
    </row>
    <row r="688" spans="1:29" ht="25.5" x14ac:dyDescent="0.2">
      <c r="A688" s="1">
        <v>13</v>
      </c>
      <c r="B688" s="1" t="s">
        <v>1047</v>
      </c>
      <c r="C688" s="1">
        <v>206048</v>
      </c>
      <c r="D688" s="1" t="s">
        <v>1032</v>
      </c>
      <c r="E688" s="1" t="s">
        <v>1440</v>
      </c>
      <c r="F688" s="1" t="s">
        <v>3094</v>
      </c>
      <c r="G688" s="1">
        <v>40</v>
      </c>
      <c r="H688" s="1" t="s">
        <v>1501</v>
      </c>
      <c r="I688" s="1" t="s">
        <v>1467</v>
      </c>
      <c r="J688" s="1">
        <v>8</v>
      </c>
      <c r="K688" s="1" t="s">
        <v>1501</v>
      </c>
      <c r="L688" s="1" t="s">
        <v>1467</v>
      </c>
      <c r="M688" s="1">
        <v>8</v>
      </c>
      <c r="N688" s="1" t="s">
        <v>1501</v>
      </c>
      <c r="O688" s="1" t="s">
        <v>1467</v>
      </c>
      <c r="P688" s="1">
        <v>8</v>
      </c>
      <c r="Q688" s="1" t="s">
        <v>1501</v>
      </c>
      <c r="R688" s="1" t="s">
        <v>1467</v>
      </c>
      <c r="S688" s="1">
        <v>8</v>
      </c>
      <c r="T688" s="1" t="s">
        <v>93</v>
      </c>
      <c r="U688" s="1" t="s">
        <v>93</v>
      </c>
      <c r="V688" s="1" t="s">
        <v>93</v>
      </c>
      <c r="W688" s="1" t="s">
        <v>93</v>
      </c>
      <c r="X688" s="1" t="s">
        <v>93</v>
      </c>
      <c r="Y688" s="1" t="s">
        <v>93</v>
      </c>
      <c r="Z688" s="1" t="s">
        <v>1501</v>
      </c>
      <c r="AA688" s="1" t="s">
        <v>1467</v>
      </c>
      <c r="AB688" s="1">
        <v>8</v>
      </c>
      <c r="AC688" s="1" t="s">
        <v>3787</v>
      </c>
    </row>
    <row r="689" spans="1:29" ht="25.5" x14ac:dyDescent="0.2">
      <c r="A689" s="1">
        <v>13</v>
      </c>
      <c r="B689" s="1" t="s">
        <v>1991</v>
      </c>
      <c r="C689" s="1">
        <v>1307352</v>
      </c>
      <c r="D689" s="1" t="s">
        <v>1872</v>
      </c>
      <c r="E689" s="1" t="s">
        <v>1440</v>
      </c>
      <c r="F689" s="1" t="s">
        <v>3228</v>
      </c>
      <c r="G689" s="1">
        <v>40</v>
      </c>
      <c r="H689" s="1" t="s">
        <v>1454</v>
      </c>
      <c r="I689" s="1" t="s">
        <v>1667</v>
      </c>
      <c r="J689" s="1">
        <v>8</v>
      </c>
      <c r="K689" s="1" t="s">
        <v>93</v>
      </c>
      <c r="L689" s="1" t="s">
        <v>93</v>
      </c>
      <c r="M689" s="1" t="s">
        <v>93</v>
      </c>
      <c r="N689" s="1" t="s">
        <v>93</v>
      </c>
      <c r="O689" s="1" t="s">
        <v>93</v>
      </c>
      <c r="P689" s="1" t="s">
        <v>93</v>
      </c>
      <c r="Q689" s="1" t="s">
        <v>1454</v>
      </c>
      <c r="R689" s="1" t="s">
        <v>1667</v>
      </c>
      <c r="S689" s="1">
        <v>8</v>
      </c>
      <c r="T689" s="1" t="s">
        <v>1454</v>
      </c>
      <c r="U689" s="1" t="s">
        <v>1667</v>
      </c>
      <c r="V689" s="1">
        <v>8</v>
      </c>
      <c r="W689" s="1" t="s">
        <v>1454</v>
      </c>
      <c r="X689" s="1" t="s">
        <v>1667</v>
      </c>
      <c r="Y689" s="1">
        <v>8</v>
      </c>
      <c r="Z689" s="1" t="s">
        <v>1454</v>
      </c>
      <c r="AA689" s="1" t="s">
        <v>1667</v>
      </c>
      <c r="AB689" s="1">
        <v>8</v>
      </c>
      <c r="AC689" s="1" t="s">
        <v>3787</v>
      </c>
    </row>
    <row r="690" spans="1:29" ht="38.25" x14ac:dyDescent="0.2">
      <c r="A690" s="1">
        <v>13</v>
      </c>
      <c r="B690" s="1" t="s">
        <v>1992</v>
      </c>
      <c r="C690" s="1">
        <v>1307752</v>
      </c>
      <c r="D690" s="1" t="s">
        <v>1872</v>
      </c>
      <c r="E690" s="1" t="s">
        <v>1440</v>
      </c>
      <c r="F690" s="1" t="s">
        <v>507</v>
      </c>
      <c r="G690" s="1">
        <v>40</v>
      </c>
      <c r="H690" s="1" t="s">
        <v>1454</v>
      </c>
      <c r="I690" s="1" t="s">
        <v>1667</v>
      </c>
      <c r="J690" s="1">
        <v>8</v>
      </c>
      <c r="K690" s="1" t="s">
        <v>1454</v>
      </c>
      <c r="L690" s="1" t="s">
        <v>1667</v>
      </c>
      <c r="M690" s="1">
        <v>8</v>
      </c>
      <c r="N690" s="1" t="s">
        <v>93</v>
      </c>
      <c r="O690" s="1" t="s">
        <v>93</v>
      </c>
      <c r="P690" s="1" t="s">
        <v>93</v>
      </c>
      <c r="Q690" s="1" t="s">
        <v>93</v>
      </c>
      <c r="R690" s="1" t="s">
        <v>93</v>
      </c>
      <c r="S690" s="1" t="s">
        <v>93</v>
      </c>
      <c r="T690" s="1" t="s">
        <v>1454</v>
      </c>
      <c r="U690" s="1" t="s">
        <v>1667</v>
      </c>
      <c r="V690" s="1">
        <v>8</v>
      </c>
      <c r="W690" s="1" t="s">
        <v>1454</v>
      </c>
      <c r="X690" s="1" t="s">
        <v>1667</v>
      </c>
      <c r="Y690" s="1">
        <v>8</v>
      </c>
      <c r="Z690" s="1" t="s">
        <v>1454</v>
      </c>
      <c r="AA690" s="1" t="s">
        <v>1667</v>
      </c>
      <c r="AB690" s="1">
        <v>8</v>
      </c>
      <c r="AC690" s="1" t="s">
        <v>3787</v>
      </c>
    </row>
    <row r="691" spans="1:29" ht="25.5" x14ac:dyDescent="0.2">
      <c r="A691" s="1">
        <v>13</v>
      </c>
      <c r="B691" s="1" t="s">
        <v>1048</v>
      </c>
      <c r="C691" s="1">
        <v>244898</v>
      </c>
      <c r="D691" s="1" t="s">
        <v>556</v>
      </c>
      <c r="E691" s="1" t="s">
        <v>1456</v>
      </c>
      <c r="F691" s="1" t="s">
        <v>3787</v>
      </c>
      <c r="G691" s="1">
        <v>40</v>
      </c>
      <c r="H691" s="1" t="s">
        <v>1443</v>
      </c>
      <c r="I691" s="1" t="s">
        <v>1447</v>
      </c>
      <c r="J691" s="1">
        <v>8</v>
      </c>
      <c r="K691" s="1" t="s">
        <v>1443</v>
      </c>
      <c r="L691" s="1" t="s">
        <v>1447</v>
      </c>
      <c r="M691" s="1">
        <v>8</v>
      </c>
      <c r="N691" s="1" t="s">
        <v>1501</v>
      </c>
      <c r="O691" s="1" t="s">
        <v>1737</v>
      </c>
      <c r="P691" s="1">
        <v>7.25</v>
      </c>
      <c r="Q691" s="1" t="s">
        <v>93</v>
      </c>
      <c r="R691" s="1" t="s">
        <v>93</v>
      </c>
      <c r="S691" s="1" t="s">
        <v>93</v>
      </c>
      <c r="T691" s="1" t="s">
        <v>1443</v>
      </c>
      <c r="U691" s="1" t="s">
        <v>1447</v>
      </c>
      <c r="V691" s="1">
        <v>6.75</v>
      </c>
      <c r="W691" s="1" t="s">
        <v>1454</v>
      </c>
      <c r="X691" s="1" t="s">
        <v>1517</v>
      </c>
      <c r="Y691" s="1">
        <v>6</v>
      </c>
      <c r="Z691" s="1" t="s">
        <v>1454</v>
      </c>
      <c r="AA691" s="1" t="s">
        <v>1501</v>
      </c>
      <c r="AB691" s="1">
        <v>4</v>
      </c>
      <c r="AC691" s="1" t="s">
        <v>3787</v>
      </c>
    </row>
    <row r="692" spans="1:29" ht="25.5" x14ac:dyDescent="0.2">
      <c r="A692" s="1">
        <v>13</v>
      </c>
      <c r="B692" s="1" t="s">
        <v>3057</v>
      </c>
      <c r="C692" s="1">
        <v>1308510</v>
      </c>
      <c r="D692" s="1" t="s">
        <v>3151</v>
      </c>
      <c r="E692" s="1" t="s">
        <v>1440</v>
      </c>
      <c r="F692" s="1" t="s">
        <v>3228</v>
      </c>
      <c r="G692" s="1">
        <v>40</v>
      </c>
      <c r="H692" s="1" t="s">
        <v>1455</v>
      </c>
      <c r="I692" s="1" t="s">
        <v>1753</v>
      </c>
      <c r="J692" s="1">
        <v>8</v>
      </c>
      <c r="K692" s="1" t="s">
        <v>1455</v>
      </c>
      <c r="L692" s="1" t="s">
        <v>1753</v>
      </c>
      <c r="M692" s="1">
        <v>8</v>
      </c>
      <c r="N692" s="1" t="s">
        <v>1455</v>
      </c>
      <c r="O692" s="1" t="s">
        <v>1753</v>
      </c>
      <c r="P692" s="1">
        <v>8</v>
      </c>
      <c r="Q692" s="1" t="s">
        <v>93</v>
      </c>
      <c r="R692" s="1" t="s">
        <v>93</v>
      </c>
      <c r="S692" s="1" t="s">
        <v>93</v>
      </c>
      <c r="T692" s="1" t="s">
        <v>93</v>
      </c>
      <c r="U692" s="1" t="s">
        <v>93</v>
      </c>
      <c r="V692" s="1" t="s">
        <v>93</v>
      </c>
      <c r="W692" s="1" t="s">
        <v>1455</v>
      </c>
      <c r="X692" s="1" t="s">
        <v>1753</v>
      </c>
      <c r="Y692" s="1">
        <v>8</v>
      </c>
      <c r="Z692" s="1" t="s">
        <v>1455</v>
      </c>
      <c r="AA692" s="1" t="s">
        <v>1753</v>
      </c>
      <c r="AB692" s="1">
        <v>8</v>
      </c>
      <c r="AC692" s="1" t="s">
        <v>3787</v>
      </c>
    </row>
    <row r="693" spans="1:29" ht="38.25" x14ac:dyDescent="0.2">
      <c r="A693" s="1">
        <v>13</v>
      </c>
      <c r="B693" s="1" t="s">
        <v>1993</v>
      </c>
      <c r="C693" s="1">
        <v>1307790</v>
      </c>
      <c r="D693" s="1" t="s">
        <v>1889</v>
      </c>
      <c r="E693" s="1" t="s">
        <v>1440</v>
      </c>
      <c r="F693" s="1" t="s">
        <v>3558</v>
      </c>
      <c r="G693" s="1">
        <v>40</v>
      </c>
      <c r="H693" s="1" t="s">
        <v>1480</v>
      </c>
      <c r="I693" s="1" t="s">
        <v>1466</v>
      </c>
      <c r="J693" s="1">
        <v>8</v>
      </c>
      <c r="K693" s="1" t="s">
        <v>93</v>
      </c>
      <c r="L693" s="1" t="s">
        <v>93</v>
      </c>
      <c r="M693" s="1" t="s">
        <v>93</v>
      </c>
      <c r="N693" s="1" t="s">
        <v>93</v>
      </c>
      <c r="O693" s="1" t="s">
        <v>93</v>
      </c>
      <c r="P693" s="1" t="s">
        <v>93</v>
      </c>
      <c r="Q693" s="1" t="s">
        <v>1480</v>
      </c>
      <c r="R693" s="1" t="s">
        <v>1466</v>
      </c>
      <c r="S693" s="1">
        <v>8</v>
      </c>
      <c r="T693" s="1" t="s">
        <v>1480</v>
      </c>
      <c r="U693" s="1" t="s">
        <v>1466</v>
      </c>
      <c r="V693" s="1">
        <v>8</v>
      </c>
      <c r="W693" s="1" t="s">
        <v>1480</v>
      </c>
      <c r="X693" s="1" t="s">
        <v>1466</v>
      </c>
      <c r="Y693" s="1">
        <v>8</v>
      </c>
      <c r="Z693" s="1" t="s">
        <v>1480</v>
      </c>
      <c r="AA693" s="1" t="s">
        <v>1466</v>
      </c>
      <c r="AB693" s="1">
        <v>8</v>
      </c>
      <c r="AC693" s="1" t="s">
        <v>3787</v>
      </c>
    </row>
    <row r="694" spans="1:29" ht="25.5" x14ac:dyDescent="0.2">
      <c r="A694" s="1">
        <v>13</v>
      </c>
      <c r="B694" s="1" t="s">
        <v>1996</v>
      </c>
      <c r="C694" s="1">
        <v>1307842</v>
      </c>
      <c r="D694" s="1" t="s">
        <v>2804</v>
      </c>
      <c r="E694" s="1" t="s">
        <v>1440</v>
      </c>
      <c r="F694" s="1" t="s">
        <v>2767</v>
      </c>
      <c r="G694" s="1">
        <v>40</v>
      </c>
      <c r="H694" s="1" t="s">
        <v>93</v>
      </c>
      <c r="I694" s="1" t="s">
        <v>93</v>
      </c>
      <c r="J694" s="1" t="s">
        <v>93</v>
      </c>
      <c r="K694" s="1" t="s">
        <v>1802</v>
      </c>
      <c r="L694" s="1" t="s">
        <v>1508</v>
      </c>
      <c r="M694" s="1">
        <v>8</v>
      </c>
      <c r="N694" s="1" t="s">
        <v>1802</v>
      </c>
      <c r="O694" s="1" t="s">
        <v>1508</v>
      </c>
      <c r="P694" s="1">
        <v>8</v>
      </c>
      <c r="Q694" s="1" t="s">
        <v>1802</v>
      </c>
      <c r="R694" s="1" t="s">
        <v>1508</v>
      </c>
      <c r="S694" s="1">
        <v>8</v>
      </c>
      <c r="T694" s="1" t="s">
        <v>1802</v>
      </c>
      <c r="U694" s="1" t="s">
        <v>1508</v>
      </c>
      <c r="V694" s="1">
        <v>8</v>
      </c>
      <c r="W694" s="1" t="s">
        <v>1802</v>
      </c>
      <c r="X694" s="1" t="s">
        <v>1508</v>
      </c>
      <c r="Y694" s="1">
        <v>8</v>
      </c>
      <c r="Z694" s="1" t="s">
        <v>93</v>
      </c>
      <c r="AA694" s="1" t="s">
        <v>93</v>
      </c>
      <c r="AB694" s="1" t="s">
        <v>93</v>
      </c>
      <c r="AC694" s="1" t="s">
        <v>3787</v>
      </c>
    </row>
    <row r="695" spans="1:29" ht="25.5" x14ac:dyDescent="0.2">
      <c r="A695" s="1">
        <v>13</v>
      </c>
      <c r="B695" s="1" t="s">
        <v>2905</v>
      </c>
      <c r="C695" s="1">
        <v>1308453</v>
      </c>
      <c r="D695" s="1" t="s">
        <v>2936</v>
      </c>
      <c r="E695" s="1" t="s">
        <v>1440</v>
      </c>
      <c r="F695" s="1" t="s">
        <v>3159</v>
      </c>
      <c r="G695" s="1">
        <v>40</v>
      </c>
      <c r="H695" s="1" t="s">
        <v>1667</v>
      </c>
      <c r="I695" s="1" t="s">
        <v>1895</v>
      </c>
      <c r="J695" s="1">
        <v>8</v>
      </c>
      <c r="K695" s="1" t="s">
        <v>1667</v>
      </c>
      <c r="L695" s="1" t="s">
        <v>1895</v>
      </c>
      <c r="M695" s="1">
        <v>8</v>
      </c>
      <c r="N695" s="1" t="s">
        <v>1667</v>
      </c>
      <c r="O695" s="1" t="s">
        <v>1895</v>
      </c>
      <c r="P695" s="1">
        <v>8</v>
      </c>
      <c r="Q695" s="1" t="s">
        <v>1667</v>
      </c>
      <c r="R695" s="1" t="s">
        <v>1895</v>
      </c>
      <c r="S695" s="1">
        <v>8</v>
      </c>
      <c r="T695" s="1" t="s">
        <v>1667</v>
      </c>
      <c r="U695" s="1" t="s">
        <v>1895</v>
      </c>
      <c r="V695" s="1">
        <v>8</v>
      </c>
      <c r="W695" s="1" t="s">
        <v>93</v>
      </c>
      <c r="X695" s="1" t="s">
        <v>93</v>
      </c>
      <c r="Y695" s="1" t="s">
        <v>93</v>
      </c>
      <c r="Z695" s="1" t="s">
        <v>93</v>
      </c>
      <c r="AA695" s="1" t="s">
        <v>93</v>
      </c>
      <c r="AB695" s="1" t="s">
        <v>93</v>
      </c>
      <c r="AC695" s="1" t="s">
        <v>3787</v>
      </c>
    </row>
    <row r="696" spans="1:29" ht="25.5" x14ac:dyDescent="0.2">
      <c r="A696" s="1">
        <v>13</v>
      </c>
      <c r="B696" s="1" t="s">
        <v>1994</v>
      </c>
      <c r="C696" s="1">
        <v>1307613</v>
      </c>
      <c r="D696" s="1" t="s">
        <v>1995</v>
      </c>
      <c r="E696" s="1" t="s">
        <v>1440</v>
      </c>
      <c r="F696" s="1" t="s">
        <v>1114</v>
      </c>
      <c r="G696" s="1">
        <v>40</v>
      </c>
      <c r="H696" s="1" t="s">
        <v>1480</v>
      </c>
      <c r="I696" s="1" t="s">
        <v>1466</v>
      </c>
      <c r="J696" s="1">
        <v>8</v>
      </c>
      <c r="K696" s="1" t="s">
        <v>1480</v>
      </c>
      <c r="L696" s="1" t="s">
        <v>1466</v>
      </c>
      <c r="M696" s="1">
        <v>8</v>
      </c>
      <c r="N696" s="1" t="s">
        <v>1480</v>
      </c>
      <c r="O696" s="1" t="s">
        <v>1466</v>
      </c>
      <c r="P696" s="1">
        <v>8</v>
      </c>
      <c r="Q696" s="1" t="s">
        <v>1480</v>
      </c>
      <c r="R696" s="1" t="s">
        <v>1466</v>
      </c>
      <c r="S696" s="1">
        <v>8</v>
      </c>
      <c r="T696" s="1" t="s">
        <v>1480</v>
      </c>
      <c r="U696" s="1" t="s">
        <v>1466</v>
      </c>
      <c r="V696" s="1">
        <v>8</v>
      </c>
      <c r="W696" s="1" t="s">
        <v>93</v>
      </c>
      <c r="X696" s="1" t="s">
        <v>93</v>
      </c>
      <c r="Y696" s="1" t="s">
        <v>93</v>
      </c>
      <c r="Z696" s="1" t="s">
        <v>93</v>
      </c>
      <c r="AA696" s="1" t="s">
        <v>93</v>
      </c>
      <c r="AB696" s="1" t="s">
        <v>93</v>
      </c>
      <c r="AC696" s="1" t="s">
        <v>3787</v>
      </c>
    </row>
    <row r="697" spans="1:29" ht="25.5" x14ac:dyDescent="0.2">
      <c r="A697" s="1">
        <v>13</v>
      </c>
      <c r="B697" s="1" t="s">
        <v>1998</v>
      </c>
      <c r="C697" s="1">
        <v>254995</v>
      </c>
      <c r="D697" s="1" t="s">
        <v>1196</v>
      </c>
      <c r="E697" s="1" t="s">
        <v>1456</v>
      </c>
      <c r="F697" s="1" t="s">
        <v>3787</v>
      </c>
      <c r="G697" s="1">
        <v>40</v>
      </c>
      <c r="H697" s="1" t="s">
        <v>1480</v>
      </c>
      <c r="I697" s="1" t="s">
        <v>1466</v>
      </c>
      <c r="J697" s="1">
        <v>8</v>
      </c>
      <c r="K697" s="1" t="s">
        <v>1480</v>
      </c>
      <c r="L697" s="1" t="s">
        <v>1466</v>
      </c>
      <c r="M697" s="1">
        <v>7.5</v>
      </c>
      <c r="N697" s="1" t="s">
        <v>1460</v>
      </c>
      <c r="O697" s="1" t="s">
        <v>1467</v>
      </c>
      <c r="P697" s="1">
        <v>8.5</v>
      </c>
      <c r="Q697" s="1" t="s">
        <v>1480</v>
      </c>
      <c r="R697" s="1" t="s">
        <v>1466</v>
      </c>
      <c r="S697" s="1">
        <v>8</v>
      </c>
      <c r="T697" s="1" t="s">
        <v>93</v>
      </c>
      <c r="U697" s="1" t="s">
        <v>93</v>
      </c>
      <c r="V697" s="1" t="s">
        <v>93</v>
      </c>
      <c r="W697" s="1" t="s">
        <v>93</v>
      </c>
      <c r="X697" s="1" t="s">
        <v>93</v>
      </c>
      <c r="Y697" s="1" t="s">
        <v>93</v>
      </c>
      <c r="Z697" s="1" t="s">
        <v>1480</v>
      </c>
      <c r="AA697" s="1" t="s">
        <v>1466</v>
      </c>
      <c r="AB697" s="1">
        <v>8</v>
      </c>
      <c r="AC697" s="1" t="s">
        <v>3787</v>
      </c>
    </row>
    <row r="698" spans="1:29" ht="25.5" x14ac:dyDescent="0.2">
      <c r="A698" s="1">
        <v>13</v>
      </c>
      <c r="B698" s="1" t="s">
        <v>1050</v>
      </c>
      <c r="C698" s="1">
        <v>257653</v>
      </c>
      <c r="D698" s="1" t="s">
        <v>1013</v>
      </c>
      <c r="E698" s="1" t="s">
        <v>1440</v>
      </c>
      <c r="F698" s="1" t="s">
        <v>718</v>
      </c>
      <c r="G698" s="1">
        <v>40</v>
      </c>
      <c r="H698" s="1" t="s">
        <v>1461</v>
      </c>
      <c r="I698" s="1" t="s">
        <v>1509</v>
      </c>
      <c r="J698" s="1">
        <v>8</v>
      </c>
      <c r="K698" s="1" t="s">
        <v>1461</v>
      </c>
      <c r="L698" s="1" t="s">
        <v>1509</v>
      </c>
      <c r="M698" s="1">
        <v>8</v>
      </c>
      <c r="N698" s="1" t="s">
        <v>1461</v>
      </c>
      <c r="O698" s="1" t="s">
        <v>1509</v>
      </c>
      <c r="P698" s="1">
        <v>8</v>
      </c>
      <c r="Q698" s="1" t="s">
        <v>1461</v>
      </c>
      <c r="R698" s="1" t="s">
        <v>1509</v>
      </c>
      <c r="S698" s="1">
        <v>8</v>
      </c>
      <c r="T698" s="1" t="s">
        <v>93</v>
      </c>
      <c r="U698" s="1" t="s">
        <v>93</v>
      </c>
      <c r="V698" s="1" t="s">
        <v>93</v>
      </c>
      <c r="W698" s="1" t="s">
        <v>93</v>
      </c>
      <c r="X698" s="1" t="s">
        <v>93</v>
      </c>
      <c r="Y698" s="1" t="s">
        <v>93</v>
      </c>
      <c r="Z698" s="1" t="s">
        <v>1461</v>
      </c>
      <c r="AA698" s="1" t="s">
        <v>1509</v>
      </c>
      <c r="AB698" s="1">
        <v>8</v>
      </c>
      <c r="AC698" s="1" t="s">
        <v>3787</v>
      </c>
    </row>
    <row r="699" spans="1:29" ht="25.5" x14ac:dyDescent="0.2">
      <c r="A699" s="1">
        <v>13</v>
      </c>
      <c r="B699" s="1" t="s">
        <v>1999</v>
      </c>
      <c r="C699" s="1">
        <v>212195</v>
      </c>
      <c r="D699" s="1" t="s">
        <v>1009</v>
      </c>
      <c r="E699" s="1" t="s">
        <v>1456</v>
      </c>
      <c r="F699" s="1" t="s">
        <v>3787</v>
      </c>
      <c r="G699" s="1">
        <v>30</v>
      </c>
      <c r="H699" s="1" t="s">
        <v>1460</v>
      </c>
      <c r="I699" s="1" t="s">
        <v>1613</v>
      </c>
      <c r="J699" s="1">
        <v>2</v>
      </c>
      <c r="K699" s="1" t="s">
        <v>93</v>
      </c>
      <c r="L699" s="1" t="s">
        <v>93</v>
      </c>
      <c r="M699" s="1" t="s">
        <v>93</v>
      </c>
      <c r="N699" s="1" t="s">
        <v>93</v>
      </c>
      <c r="O699" s="1" t="s">
        <v>93</v>
      </c>
      <c r="P699" s="1" t="s">
        <v>93</v>
      </c>
      <c r="Q699" s="1" t="s">
        <v>1460</v>
      </c>
      <c r="R699" s="1" t="s">
        <v>1667</v>
      </c>
      <c r="S699" s="1">
        <v>5</v>
      </c>
      <c r="T699" s="1" t="s">
        <v>1460</v>
      </c>
      <c r="U699" s="1" t="s">
        <v>1462</v>
      </c>
      <c r="V699" s="1">
        <v>10</v>
      </c>
      <c r="W699" s="1" t="s">
        <v>1613</v>
      </c>
      <c r="X699" s="1" t="s">
        <v>1462</v>
      </c>
      <c r="Y699" s="1">
        <v>8</v>
      </c>
      <c r="Z699" s="1" t="s">
        <v>1474</v>
      </c>
      <c r="AA699" s="1" t="s">
        <v>1462</v>
      </c>
      <c r="AB699" s="1">
        <v>5</v>
      </c>
      <c r="AC699" s="1" t="s">
        <v>3787</v>
      </c>
    </row>
    <row r="700" spans="1:29" ht="25.5" x14ac:dyDescent="0.2">
      <c r="A700" s="1">
        <v>13</v>
      </c>
      <c r="B700" s="1" t="s">
        <v>1052</v>
      </c>
      <c r="C700" s="1">
        <v>259927</v>
      </c>
      <c r="D700" s="1" t="s">
        <v>1013</v>
      </c>
      <c r="E700" s="1" t="s">
        <v>1456</v>
      </c>
      <c r="F700" s="1" t="s">
        <v>3787</v>
      </c>
      <c r="G700" s="1">
        <v>40</v>
      </c>
      <c r="H700" s="1" t="s">
        <v>93</v>
      </c>
      <c r="I700" s="1" t="s">
        <v>93</v>
      </c>
      <c r="J700" s="1" t="s">
        <v>93</v>
      </c>
      <c r="K700" s="1" t="s">
        <v>1443</v>
      </c>
      <c r="L700" s="1" t="s">
        <v>1447</v>
      </c>
      <c r="M700" s="1">
        <v>8</v>
      </c>
      <c r="N700" s="1" t="s">
        <v>1443</v>
      </c>
      <c r="O700" s="1" t="s">
        <v>1447</v>
      </c>
      <c r="P700" s="1">
        <v>8</v>
      </c>
      <c r="Q700" s="1" t="s">
        <v>1443</v>
      </c>
      <c r="R700" s="1" t="s">
        <v>3994</v>
      </c>
      <c r="S700" s="1">
        <v>3.17</v>
      </c>
      <c r="T700" s="1" t="s">
        <v>1443</v>
      </c>
      <c r="U700" s="1" t="s">
        <v>1447</v>
      </c>
      <c r="V700" s="1">
        <v>8</v>
      </c>
      <c r="W700" s="1" t="s">
        <v>1443</v>
      </c>
      <c r="X700" s="1" t="s">
        <v>1447</v>
      </c>
      <c r="Y700" s="1">
        <v>8</v>
      </c>
      <c r="Z700" s="1" t="s">
        <v>3817</v>
      </c>
      <c r="AA700" s="1" t="s">
        <v>1753</v>
      </c>
      <c r="AB700" s="1">
        <v>4.83</v>
      </c>
      <c r="AC700" s="1" t="s">
        <v>3787</v>
      </c>
    </row>
    <row r="701" spans="1:29" ht="38.25" x14ac:dyDescent="0.2">
      <c r="A701" s="1">
        <v>13</v>
      </c>
      <c r="B701" s="1" t="s">
        <v>2000</v>
      </c>
      <c r="C701" s="1">
        <v>1308070</v>
      </c>
      <c r="D701" s="1" t="s">
        <v>1928</v>
      </c>
      <c r="E701" s="1" t="s">
        <v>1440</v>
      </c>
      <c r="F701" s="1" t="s">
        <v>3094</v>
      </c>
      <c r="G701" s="1">
        <v>40</v>
      </c>
      <c r="H701" s="1" t="s">
        <v>93</v>
      </c>
      <c r="I701" s="1" t="s">
        <v>93</v>
      </c>
      <c r="J701" s="1" t="s">
        <v>93</v>
      </c>
      <c r="K701" s="1" t="s">
        <v>1461</v>
      </c>
      <c r="L701" s="1" t="s">
        <v>1509</v>
      </c>
      <c r="M701" s="1">
        <v>8</v>
      </c>
      <c r="N701" s="1" t="s">
        <v>1461</v>
      </c>
      <c r="O701" s="1" t="s">
        <v>1509</v>
      </c>
      <c r="P701" s="1">
        <v>8</v>
      </c>
      <c r="Q701" s="1" t="s">
        <v>1461</v>
      </c>
      <c r="R701" s="1" t="s">
        <v>1509</v>
      </c>
      <c r="S701" s="1">
        <v>8</v>
      </c>
      <c r="T701" s="1" t="s">
        <v>1461</v>
      </c>
      <c r="U701" s="1" t="s">
        <v>1509</v>
      </c>
      <c r="V701" s="1">
        <v>8</v>
      </c>
      <c r="W701" s="1" t="s">
        <v>1461</v>
      </c>
      <c r="X701" s="1" t="s">
        <v>1509</v>
      </c>
      <c r="Y701" s="1">
        <v>8</v>
      </c>
      <c r="Z701" s="1" t="s">
        <v>93</v>
      </c>
      <c r="AA701" s="1" t="s">
        <v>93</v>
      </c>
      <c r="AB701" s="1" t="s">
        <v>93</v>
      </c>
      <c r="AC701" s="1" t="s">
        <v>3787</v>
      </c>
    </row>
    <row r="702" spans="1:29" ht="38.25" x14ac:dyDescent="0.2">
      <c r="A702" s="1">
        <v>13</v>
      </c>
      <c r="B702" s="1" t="s">
        <v>3995</v>
      </c>
      <c r="C702" s="1">
        <v>1308607</v>
      </c>
      <c r="D702" s="1" t="s">
        <v>3987</v>
      </c>
      <c r="E702" s="1" t="s">
        <v>1440</v>
      </c>
      <c r="F702" s="1" t="s">
        <v>3787</v>
      </c>
      <c r="G702" s="1">
        <v>40</v>
      </c>
      <c r="H702" s="1" t="s">
        <v>1480</v>
      </c>
      <c r="I702" s="1" t="s">
        <v>1479</v>
      </c>
      <c r="J702" s="1">
        <v>8</v>
      </c>
      <c r="K702" s="1" t="s">
        <v>1480</v>
      </c>
      <c r="L702" s="1" t="s">
        <v>1479</v>
      </c>
      <c r="M702" s="1">
        <v>8</v>
      </c>
      <c r="N702" s="1" t="s">
        <v>1480</v>
      </c>
      <c r="O702" s="1" t="s">
        <v>1479</v>
      </c>
      <c r="P702" s="1">
        <v>8</v>
      </c>
      <c r="Q702" s="1" t="s">
        <v>1480</v>
      </c>
      <c r="R702" s="1" t="s">
        <v>1479</v>
      </c>
      <c r="S702" s="1">
        <v>8</v>
      </c>
      <c r="T702" s="1" t="s">
        <v>1480</v>
      </c>
      <c r="U702" s="1" t="s">
        <v>1479</v>
      </c>
      <c r="V702" s="1">
        <v>8</v>
      </c>
      <c r="W702" s="1" t="s">
        <v>93</v>
      </c>
      <c r="X702" s="1" t="s">
        <v>93</v>
      </c>
      <c r="Y702" s="1" t="s">
        <v>93</v>
      </c>
      <c r="Z702" s="1" t="s">
        <v>93</v>
      </c>
      <c r="AA702" s="1" t="s">
        <v>93</v>
      </c>
      <c r="AB702" s="1" t="s">
        <v>93</v>
      </c>
      <c r="AC702" s="1" t="s">
        <v>3787</v>
      </c>
    </row>
    <row r="703" spans="1:29" ht="25.5" x14ac:dyDescent="0.2">
      <c r="A703" s="1">
        <v>13</v>
      </c>
      <c r="B703" s="1" t="s">
        <v>2001</v>
      </c>
      <c r="C703" s="1">
        <v>258098</v>
      </c>
      <c r="D703" s="1" t="s">
        <v>1057</v>
      </c>
      <c r="E703" s="1" t="s">
        <v>1456</v>
      </c>
      <c r="F703" s="1" t="s">
        <v>3787</v>
      </c>
      <c r="G703" s="1">
        <v>40</v>
      </c>
      <c r="H703" s="1" t="s">
        <v>1461</v>
      </c>
      <c r="I703" s="1" t="s">
        <v>1509</v>
      </c>
      <c r="J703" s="1">
        <v>8</v>
      </c>
      <c r="K703" s="1" t="s">
        <v>1461</v>
      </c>
      <c r="L703" s="1" t="s">
        <v>1509</v>
      </c>
      <c r="M703" s="1">
        <v>8</v>
      </c>
      <c r="N703" s="1" t="s">
        <v>1461</v>
      </c>
      <c r="O703" s="1" t="s">
        <v>1509</v>
      </c>
      <c r="P703" s="1">
        <v>8</v>
      </c>
      <c r="Q703" s="1" t="s">
        <v>1461</v>
      </c>
      <c r="R703" s="1" t="s">
        <v>1509</v>
      </c>
      <c r="S703" s="1">
        <v>8</v>
      </c>
      <c r="T703" s="1" t="s">
        <v>1461</v>
      </c>
      <c r="U703" s="1" t="s">
        <v>1509</v>
      </c>
      <c r="V703" s="1">
        <v>8</v>
      </c>
      <c r="W703" s="1" t="s">
        <v>93</v>
      </c>
      <c r="X703" s="1" t="s">
        <v>93</v>
      </c>
      <c r="Y703" s="1" t="s">
        <v>93</v>
      </c>
      <c r="Z703" s="1" t="s">
        <v>93</v>
      </c>
      <c r="AA703" s="1" t="s">
        <v>93</v>
      </c>
      <c r="AB703" s="1" t="s">
        <v>93</v>
      </c>
      <c r="AC703" s="1" t="s">
        <v>3787</v>
      </c>
    </row>
    <row r="704" spans="1:29" ht="25.5" x14ac:dyDescent="0.2">
      <c r="A704" s="1">
        <v>13</v>
      </c>
      <c r="B704" s="1" t="s">
        <v>1055</v>
      </c>
      <c r="C704" s="1">
        <v>116473</v>
      </c>
      <c r="D704" s="1" t="s">
        <v>1057</v>
      </c>
      <c r="E704" s="1" t="s">
        <v>1456</v>
      </c>
      <c r="F704" s="1" t="s">
        <v>3787</v>
      </c>
      <c r="G704" s="1">
        <v>40</v>
      </c>
      <c r="H704" s="1" t="s">
        <v>1461</v>
      </c>
      <c r="I704" s="1" t="s">
        <v>1444</v>
      </c>
      <c r="J704" s="1">
        <v>9.5</v>
      </c>
      <c r="K704" s="1" t="s">
        <v>3812</v>
      </c>
      <c r="L704" s="1" t="s">
        <v>1753</v>
      </c>
      <c r="M704" s="1">
        <v>10.17</v>
      </c>
      <c r="N704" s="1" t="s">
        <v>3812</v>
      </c>
      <c r="O704" s="1" t="s">
        <v>3813</v>
      </c>
      <c r="P704" s="1">
        <v>10.08</v>
      </c>
      <c r="Q704" s="1" t="s">
        <v>2758</v>
      </c>
      <c r="R704" s="1" t="s">
        <v>1753</v>
      </c>
      <c r="S704" s="1">
        <v>10.25</v>
      </c>
      <c r="T704" s="1" t="s">
        <v>93</v>
      </c>
      <c r="U704" s="1" t="s">
        <v>93</v>
      </c>
      <c r="V704" s="1" t="s">
        <v>93</v>
      </c>
      <c r="W704" s="1" t="s">
        <v>93</v>
      </c>
      <c r="X704" s="1" t="s">
        <v>93</v>
      </c>
      <c r="Y704" s="1" t="s">
        <v>93</v>
      </c>
      <c r="Z704" s="1" t="s">
        <v>93</v>
      </c>
      <c r="AA704" s="1" t="s">
        <v>93</v>
      </c>
      <c r="AB704" s="1" t="s">
        <v>93</v>
      </c>
      <c r="AC704" s="1" t="s">
        <v>3787</v>
      </c>
    </row>
    <row r="705" spans="1:29" ht="25.5" x14ac:dyDescent="0.2">
      <c r="A705" s="1">
        <v>13</v>
      </c>
      <c r="B705" s="1" t="s">
        <v>1059</v>
      </c>
      <c r="C705" s="1">
        <v>145432</v>
      </c>
      <c r="D705" s="1" t="s">
        <v>993</v>
      </c>
      <c r="E705" s="1" t="s">
        <v>1440</v>
      </c>
      <c r="F705" s="1" t="s">
        <v>1161</v>
      </c>
      <c r="G705" s="1">
        <v>40</v>
      </c>
      <c r="H705" s="1" t="s">
        <v>1454</v>
      </c>
      <c r="I705" s="1" t="s">
        <v>1667</v>
      </c>
      <c r="J705" s="1">
        <v>8</v>
      </c>
      <c r="K705" s="1" t="s">
        <v>1454</v>
      </c>
      <c r="L705" s="1" t="s">
        <v>1667</v>
      </c>
      <c r="M705" s="1">
        <v>8</v>
      </c>
      <c r="N705" s="1" t="s">
        <v>1454</v>
      </c>
      <c r="O705" s="1" t="s">
        <v>1667</v>
      </c>
      <c r="P705" s="1">
        <v>8</v>
      </c>
      <c r="Q705" s="1" t="s">
        <v>1454</v>
      </c>
      <c r="R705" s="1" t="s">
        <v>1667</v>
      </c>
      <c r="S705" s="1">
        <v>8</v>
      </c>
      <c r="T705" s="1" t="s">
        <v>1454</v>
      </c>
      <c r="U705" s="1" t="s">
        <v>1667</v>
      </c>
      <c r="V705" s="1">
        <v>8</v>
      </c>
      <c r="W705" s="1" t="s">
        <v>93</v>
      </c>
      <c r="X705" s="1" t="s">
        <v>93</v>
      </c>
      <c r="Y705" s="1" t="s">
        <v>93</v>
      </c>
      <c r="Z705" s="1" t="s">
        <v>93</v>
      </c>
      <c r="AA705" s="1" t="s">
        <v>93</v>
      </c>
      <c r="AB705" s="1" t="s">
        <v>93</v>
      </c>
      <c r="AC705" s="1" t="s">
        <v>3787</v>
      </c>
    </row>
    <row r="706" spans="1:29" ht="25.5" x14ac:dyDescent="0.2">
      <c r="A706" s="1">
        <v>13</v>
      </c>
      <c r="B706" s="1" t="s">
        <v>1061</v>
      </c>
      <c r="C706" s="1">
        <v>251800</v>
      </c>
      <c r="D706" s="1" t="s">
        <v>1046</v>
      </c>
      <c r="E706" s="1" t="s">
        <v>1456</v>
      </c>
      <c r="F706" s="1" t="s">
        <v>3787</v>
      </c>
      <c r="G706" s="1">
        <v>40</v>
      </c>
      <c r="H706" s="1" t="s">
        <v>93</v>
      </c>
      <c r="I706" s="1" t="s">
        <v>93</v>
      </c>
      <c r="J706" s="1" t="s">
        <v>93</v>
      </c>
      <c r="K706" s="1" t="s">
        <v>1461</v>
      </c>
      <c r="L706" s="1" t="s">
        <v>1466</v>
      </c>
      <c r="M706" s="1">
        <v>10</v>
      </c>
      <c r="N706" s="1" t="s">
        <v>1461</v>
      </c>
      <c r="O706" s="1" t="s">
        <v>1466</v>
      </c>
      <c r="P706" s="1">
        <v>10</v>
      </c>
      <c r="Q706" s="1" t="s">
        <v>1461</v>
      </c>
      <c r="R706" s="1" t="s">
        <v>1466</v>
      </c>
      <c r="S706" s="1">
        <v>10</v>
      </c>
      <c r="T706" s="1" t="s">
        <v>1461</v>
      </c>
      <c r="U706" s="1" t="s">
        <v>1466</v>
      </c>
      <c r="V706" s="1">
        <v>10</v>
      </c>
      <c r="W706" s="1" t="s">
        <v>93</v>
      </c>
      <c r="X706" s="1" t="s">
        <v>93</v>
      </c>
      <c r="Y706" s="1" t="s">
        <v>93</v>
      </c>
      <c r="Z706" s="1" t="s">
        <v>93</v>
      </c>
      <c r="AA706" s="1" t="s">
        <v>93</v>
      </c>
      <c r="AB706" s="1" t="s">
        <v>93</v>
      </c>
      <c r="AC706" s="1" t="s">
        <v>3787</v>
      </c>
    </row>
    <row r="707" spans="1:29" ht="25.5" x14ac:dyDescent="0.2">
      <c r="A707" s="1">
        <v>13</v>
      </c>
      <c r="B707" s="1" t="s">
        <v>2002</v>
      </c>
      <c r="C707" s="1">
        <v>259929</v>
      </c>
      <c r="D707" s="1" t="s">
        <v>1013</v>
      </c>
      <c r="E707" s="1" t="s">
        <v>1440</v>
      </c>
      <c r="F707" s="1" t="s">
        <v>700</v>
      </c>
      <c r="G707" s="1">
        <v>40</v>
      </c>
      <c r="H707" s="1" t="s">
        <v>1443</v>
      </c>
      <c r="I707" s="1" t="s">
        <v>1447</v>
      </c>
      <c r="J707" s="1">
        <v>8</v>
      </c>
      <c r="K707" s="1" t="s">
        <v>93</v>
      </c>
      <c r="L707" s="1" t="s">
        <v>93</v>
      </c>
      <c r="M707" s="1" t="s">
        <v>93</v>
      </c>
      <c r="N707" s="1" t="s">
        <v>93</v>
      </c>
      <c r="O707" s="1" t="s">
        <v>93</v>
      </c>
      <c r="P707" s="1" t="s">
        <v>93</v>
      </c>
      <c r="Q707" s="1" t="s">
        <v>1443</v>
      </c>
      <c r="R707" s="1" t="s">
        <v>1447</v>
      </c>
      <c r="S707" s="1">
        <v>8</v>
      </c>
      <c r="T707" s="1" t="s">
        <v>1443</v>
      </c>
      <c r="U707" s="1" t="s">
        <v>1447</v>
      </c>
      <c r="V707" s="1">
        <v>8</v>
      </c>
      <c r="W707" s="1" t="s">
        <v>1443</v>
      </c>
      <c r="X707" s="1" t="s">
        <v>1447</v>
      </c>
      <c r="Y707" s="1">
        <v>8</v>
      </c>
      <c r="Z707" s="1" t="s">
        <v>1443</v>
      </c>
      <c r="AA707" s="1" t="s">
        <v>1447</v>
      </c>
      <c r="AB707" s="1">
        <v>8</v>
      </c>
      <c r="AC707" s="1" t="s">
        <v>3787</v>
      </c>
    </row>
    <row r="708" spans="1:29" ht="25.5" x14ac:dyDescent="0.2">
      <c r="A708" s="1">
        <v>13</v>
      </c>
      <c r="B708" s="1" t="s">
        <v>1062</v>
      </c>
      <c r="C708" s="1">
        <v>183416</v>
      </c>
      <c r="D708" s="1" t="s">
        <v>1032</v>
      </c>
      <c r="E708" s="1" t="s">
        <v>1440</v>
      </c>
      <c r="F708" s="1" t="s">
        <v>759</v>
      </c>
      <c r="G708" s="1">
        <v>40</v>
      </c>
      <c r="H708" s="1" t="s">
        <v>1443</v>
      </c>
      <c r="I708" s="1" t="s">
        <v>1447</v>
      </c>
      <c r="J708" s="1">
        <v>8</v>
      </c>
      <c r="K708" s="1" t="s">
        <v>1443</v>
      </c>
      <c r="L708" s="1" t="s">
        <v>1447</v>
      </c>
      <c r="M708" s="1">
        <v>8</v>
      </c>
      <c r="N708" s="1" t="s">
        <v>1443</v>
      </c>
      <c r="O708" s="1" t="s">
        <v>1447</v>
      </c>
      <c r="P708" s="1">
        <v>8</v>
      </c>
      <c r="Q708" s="1" t="s">
        <v>1443</v>
      </c>
      <c r="R708" s="1" t="s">
        <v>1447</v>
      </c>
      <c r="S708" s="1">
        <v>8</v>
      </c>
      <c r="T708" s="1" t="s">
        <v>1443</v>
      </c>
      <c r="U708" s="1" t="s">
        <v>1447</v>
      </c>
      <c r="V708" s="1">
        <v>8</v>
      </c>
      <c r="W708" s="1" t="s">
        <v>93</v>
      </c>
      <c r="X708" s="1" t="s">
        <v>93</v>
      </c>
      <c r="Y708" s="1" t="s">
        <v>93</v>
      </c>
      <c r="Z708" s="1" t="s">
        <v>93</v>
      </c>
      <c r="AA708" s="1" t="s">
        <v>93</v>
      </c>
      <c r="AB708" s="1" t="s">
        <v>93</v>
      </c>
      <c r="AC708" s="1" t="s">
        <v>3787</v>
      </c>
    </row>
    <row r="709" spans="1:29" ht="25.5" x14ac:dyDescent="0.2">
      <c r="A709" s="1">
        <v>13</v>
      </c>
      <c r="B709" s="1" t="s">
        <v>1788</v>
      </c>
      <c r="C709" s="1">
        <v>262256</v>
      </c>
      <c r="D709" s="1" t="s">
        <v>1044</v>
      </c>
      <c r="E709" s="1" t="s">
        <v>1456</v>
      </c>
      <c r="F709" s="1" t="s">
        <v>3787</v>
      </c>
      <c r="G709" s="1">
        <v>40</v>
      </c>
      <c r="H709" s="1" t="s">
        <v>1461</v>
      </c>
      <c r="I709" s="1" t="s">
        <v>1509</v>
      </c>
      <c r="J709" s="1">
        <v>8</v>
      </c>
      <c r="K709" s="1" t="s">
        <v>1461</v>
      </c>
      <c r="L709" s="1" t="s">
        <v>1509</v>
      </c>
      <c r="M709" s="1">
        <v>8</v>
      </c>
      <c r="N709" s="1" t="s">
        <v>1461</v>
      </c>
      <c r="O709" s="1" t="s">
        <v>4026</v>
      </c>
      <c r="P709" s="1">
        <v>0.67</v>
      </c>
      <c r="Q709" s="1" t="s">
        <v>1461</v>
      </c>
      <c r="R709" s="1" t="s">
        <v>1509</v>
      </c>
      <c r="S709" s="1">
        <v>8</v>
      </c>
      <c r="T709" s="1" t="s">
        <v>1461</v>
      </c>
      <c r="U709" s="1" t="s">
        <v>4027</v>
      </c>
      <c r="V709" s="1">
        <v>8.33</v>
      </c>
      <c r="W709" s="1" t="s">
        <v>1461</v>
      </c>
      <c r="X709" s="1" t="s">
        <v>1509</v>
      </c>
      <c r="Y709" s="1">
        <v>7</v>
      </c>
      <c r="Z709" s="1" t="s">
        <v>93</v>
      </c>
      <c r="AA709" s="1" t="s">
        <v>93</v>
      </c>
      <c r="AB709" s="1" t="s">
        <v>93</v>
      </c>
      <c r="AC709" s="1" t="s">
        <v>3787</v>
      </c>
    </row>
    <row r="710" spans="1:29" ht="25.5" x14ac:dyDescent="0.2">
      <c r="A710" s="1">
        <v>13</v>
      </c>
      <c r="B710" s="1" t="s">
        <v>1064</v>
      </c>
      <c r="C710" s="1">
        <v>259077</v>
      </c>
      <c r="D710" s="1" t="s">
        <v>562</v>
      </c>
      <c r="E710" s="1" t="s">
        <v>1456</v>
      </c>
      <c r="F710" s="1" t="s">
        <v>3787</v>
      </c>
      <c r="G710" s="1">
        <v>40</v>
      </c>
      <c r="H710" s="1" t="s">
        <v>93</v>
      </c>
      <c r="I710" s="1" t="s">
        <v>93</v>
      </c>
      <c r="J710" s="1" t="s">
        <v>93</v>
      </c>
      <c r="K710" s="1" t="s">
        <v>93</v>
      </c>
      <c r="L710" s="1" t="s">
        <v>93</v>
      </c>
      <c r="M710" s="1" t="s">
        <v>93</v>
      </c>
      <c r="N710" s="1" t="s">
        <v>1443</v>
      </c>
      <c r="O710" s="1" t="s">
        <v>1467</v>
      </c>
      <c r="P710" s="1">
        <v>10</v>
      </c>
      <c r="Q710" s="1" t="s">
        <v>1443</v>
      </c>
      <c r="R710" s="1" t="s">
        <v>1508</v>
      </c>
      <c r="S710" s="1">
        <v>5.5</v>
      </c>
      <c r="T710" s="1" t="s">
        <v>1443</v>
      </c>
      <c r="U710" s="1" t="s">
        <v>1508</v>
      </c>
      <c r="V710" s="1">
        <v>5.5</v>
      </c>
      <c r="W710" s="1" t="s">
        <v>1443</v>
      </c>
      <c r="X710" s="1" t="s">
        <v>1467</v>
      </c>
      <c r="Y710" s="1">
        <v>10</v>
      </c>
      <c r="Z710" s="1" t="s">
        <v>1454</v>
      </c>
      <c r="AA710" s="1" t="s">
        <v>1509</v>
      </c>
      <c r="AB710" s="1">
        <v>9</v>
      </c>
      <c r="AC710" s="1" t="s">
        <v>3787</v>
      </c>
    </row>
    <row r="711" spans="1:29" ht="38.25" x14ac:dyDescent="0.2">
      <c r="A711" s="1">
        <v>13</v>
      </c>
      <c r="B711" s="1" t="s">
        <v>2003</v>
      </c>
      <c r="C711" s="1">
        <v>1307486</v>
      </c>
      <c r="D711" s="1" t="s">
        <v>1899</v>
      </c>
      <c r="E711" s="1" t="s">
        <v>1440</v>
      </c>
      <c r="F711" s="1" t="s">
        <v>1004</v>
      </c>
      <c r="G711" s="1">
        <v>40</v>
      </c>
      <c r="H711" s="1" t="s">
        <v>1461</v>
      </c>
      <c r="I711" s="1" t="s">
        <v>1509</v>
      </c>
      <c r="J711" s="1">
        <v>8</v>
      </c>
      <c r="K711" s="1" t="s">
        <v>93</v>
      </c>
      <c r="L711" s="1" t="s">
        <v>93</v>
      </c>
      <c r="M711" s="1" t="s">
        <v>93</v>
      </c>
      <c r="N711" s="1" t="s">
        <v>93</v>
      </c>
      <c r="O711" s="1" t="s">
        <v>93</v>
      </c>
      <c r="P711" s="1" t="s">
        <v>93</v>
      </c>
      <c r="Q711" s="1" t="s">
        <v>1461</v>
      </c>
      <c r="R711" s="1" t="s">
        <v>1509</v>
      </c>
      <c r="S711" s="1">
        <v>8</v>
      </c>
      <c r="T711" s="1" t="s">
        <v>1461</v>
      </c>
      <c r="U711" s="1" t="s">
        <v>1509</v>
      </c>
      <c r="V711" s="1">
        <v>8</v>
      </c>
      <c r="W711" s="1" t="s">
        <v>1461</v>
      </c>
      <c r="X711" s="1" t="s">
        <v>1509</v>
      </c>
      <c r="Y711" s="1">
        <v>8</v>
      </c>
      <c r="Z711" s="1" t="s">
        <v>1461</v>
      </c>
      <c r="AA711" s="1" t="s">
        <v>1509</v>
      </c>
      <c r="AB711" s="1">
        <v>8</v>
      </c>
      <c r="AC711" s="1" t="s">
        <v>3787</v>
      </c>
    </row>
    <row r="712" spans="1:29" ht="38.25" x14ac:dyDescent="0.2">
      <c r="A712" s="1">
        <v>13</v>
      </c>
      <c r="B712" s="1" t="s">
        <v>2004</v>
      </c>
      <c r="C712" s="1">
        <v>1308173</v>
      </c>
      <c r="D712" s="1" t="s">
        <v>1872</v>
      </c>
      <c r="E712" s="1" t="s">
        <v>1440</v>
      </c>
      <c r="F712" s="1" t="s">
        <v>1040</v>
      </c>
      <c r="G712" s="1">
        <v>40</v>
      </c>
      <c r="H712" s="1" t="s">
        <v>1460</v>
      </c>
      <c r="I712" s="1" t="s">
        <v>1479</v>
      </c>
      <c r="J712" s="1">
        <v>8</v>
      </c>
      <c r="K712" s="1" t="s">
        <v>1460</v>
      </c>
      <c r="L712" s="1" t="s">
        <v>1479</v>
      </c>
      <c r="M712" s="1">
        <v>8</v>
      </c>
      <c r="N712" s="1" t="s">
        <v>1460</v>
      </c>
      <c r="O712" s="1" t="s">
        <v>1479</v>
      </c>
      <c r="P712" s="1">
        <v>8</v>
      </c>
      <c r="Q712" s="1" t="s">
        <v>1460</v>
      </c>
      <c r="R712" s="1" t="s">
        <v>1479</v>
      </c>
      <c r="S712" s="1">
        <v>8</v>
      </c>
      <c r="T712" s="1" t="s">
        <v>93</v>
      </c>
      <c r="U712" s="1" t="s">
        <v>93</v>
      </c>
      <c r="V712" s="1" t="s">
        <v>93</v>
      </c>
      <c r="W712" s="1" t="s">
        <v>93</v>
      </c>
      <c r="X712" s="1" t="s">
        <v>93</v>
      </c>
      <c r="Y712" s="1" t="s">
        <v>93</v>
      </c>
      <c r="Z712" s="1" t="s">
        <v>1460</v>
      </c>
      <c r="AA712" s="1" t="s">
        <v>1479</v>
      </c>
      <c r="AB712" s="1">
        <v>8</v>
      </c>
      <c r="AC712" s="1" t="s">
        <v>3787</v>
      </c>
    </row>
    <row r="713" spans="1:29" ht="25.5" x14ac:dyDescent="0.2">
      <c r="A713" s="1">
        <v>13</v>
      </c>
      <c r="B713" s="1" t="s">
        <v>2005</v>
      </c>
      <c r="C713" s="1">
        <v>1307933</v>
      </c>
      <c r="D713" s="1" t="s">
        <v>1928</v>
      </c>
      <c r="E713" s="1" t="s">
        <v>1456</v>
      </c>
      <c r="F713" s="1" t="s">
        <v>3787</v>
      </c>
      <c r="G713" s="1">
        <v>40</v>
      </c>
      <c r="H713" s="1" t="s">
        <v>93</v>
      </c>
      <c r="I713" s="1" t="s">
        <v>93</v>
      </c>
      <c r="J713" s="1" t="s">
        <v>93</v>
      </c>
      <c r="K713" s="1" t="s">
        <v>1460</v>
      </c>
      <c r="L713" s="1" t="s">
        <v>1479</v>
      </c>
      <c r="M713" s="1">
        <v>8</v>
      </c>
      <c r="N713" s="1" t="s">
        <v>1460</v>
      </c>
      <c r="O713" s="1" t="s">
        <v>1479</v>
      </c>
      <c r="P713" s="1">
        <v>8</v>
      </c>
      <c r="Q713" s="1" t="s">
        <v>1460</v>
      </c>
      <c r="R713" s="1" t="s">
        <v>1479</v>
      </c>
      <c r="S713" s="1">
        <v>8</v>
      </c>
      <c r="T713" s="1" t="s">
        <v>1460</v>
      </c>
      <c r="U713" s="1" t="s">
        <v>1479</v>
      </c>
      <c r="V713" s="1">
        <v>8</v>
      </c>
      <c r="W713" s="1" t="s">
        <v>93</v>
      </c>
      <c r="X713" s="1" t="s">
        <v>93</v>
      </c>
      <c r="Y713" s="1" t="s">
        <v>93</v>
      </c>
      <c r="Z713" s="1" t="s">
        <v>1460</v>
      </c>
      <c r="AA713" s="1" t="s">
        <v>1479</v>
      </c>
      <c r="AB713" s="1">
        <v>8</v>
      </c>
      <c r="AC713" s="1" t="s">
        <v>3787</v>
      </c>
    </row>
    <row r="714" spans="1:29" ht="25.5" x14ac:dyDescent="0.2">
      <c r="A714" s="1">
        <v>13</v>
      </c>
      <c r="B714" s="1" t="s">
        <v>1067</v>
      </c>
      <c r="C714" s="1">
        <v>203261</v>
      </c>
      <c r="D714" s="1" t="s">
        <v>1005</v>
      </c>
      <c r="E714" s="1" t="s">
        <v>1456</v>
      </c>
      <c r="F714" s="1" t="s">
        <v>3787</v>
      </c>
      <c r="G714" s="1">
        <v>40</v>
      </c>
      <c r="H714" s="1" t="s">
        <v>1460</v>
      </c>
      <c r="I714" s="1" t="s">
        <v>1462</v>
      </c>
      <c r="J714" s="1">
        <v>10</v>
      </c>
      <c r="K714" s="1" t="s">
        <v>1460</v>
      </c>
      <c r="L714" s="1" t="s">
        <v>1462</v>
      </c>
      <c r="M714" s="1">
        <v>10</v>
      </c>
      <c r="N714" s="1" t="s">
        <v>1460</v>
      </c>
      <c r="O714" s="1" t="s">
        <v>1462</v>
      </c>
      <c r="P714" s="1">
        <v>10</v>
      </c>
      <c r="Q714" s="1" t="s">
        <v>3812</v>
      </c>
      <c r="R714" s="1" t="s">
        <v>3996</v>
      </c>
      <c r="S714" s="1">
        <v>10</v>
      </c>
      <c r="T714" s="1" t="s">
        <v>93</v>
      </c>
      <c r="U714" s="1" t="s">
        <v>93</v>
      </c>
      <c r="V714" s="1" t="s">
        <v>93</v>
      </c>
      <c r="W714" s="1" t="s">
        <v>93</v>
      </c>
      <c r="X714" s="1" t="s">
        <v>93</v>
      </c>
      <c r="Y714" s="1" t="s">
        <v>93</v>
      </c>
      <c r="Z714" s="1" t="s">
        <v>93</v>
      </c>
      <c r="AA714" s="1" t="s">
        <v>93</v>
      </c>
      <c r="AB714" s="1" t="s">
        <v>93</v>
      </c>
      <c r="AC714" s="1" t="s">
        <v>3787</v>
      </c>
    </row>
    <row r="715" spans="1:29" ht="25.5" x14ac:dyDescent="0.2">
      <c r="A715" s="1">
        <v>13</v>
      </c>
      <c r="B715" s="1" t="s">
        <v>1069</v>
      </c>
      <c r="C715" s="1">
        <v>124969</v>
      </c>
      <c r="D715" s="1" t="s">
        <v>1029</v>
      </c>
      <c r="E715" s="1" t="s">
        <v>1456</v>
      </c>
      <c r="F715" s="1" t="s">
        <v>3787</v>
      </c>
      <c r="G715" s="1">
        <v>40</v>
      </c>
      <c r="H715" s="1" t="s">
        <v>93</v>
      </c>
      <c r="I715" s="1" t="s">
        <v>93</v>
      </c>
      <c r="J715" s="1" t="s">
        <v>93</v>
      </c>
      <c r="K715" s="1" t="s">
        <v>1446</v>
      </c>
      <c r="L715" s="1" t="s">
        <v>1463</v>
      </c>
      <c r="M715" s="1">
        <v>8</v>
      </c>
      <c r="N715" s="1" t="s">
        <v>1446</v>
      </c>
      <c r="O715" s="1" t="s">
        <v>1463</v>
      </c>
      <c r="P715" s="1">
        <v>8</v>
      </c>
      <c r="Q715" s="1" t="s">
        <v>93</v>
      </c>
      <c r="R715" s="1" t="s">
        <v>93</v>
      </c>
      <c r="S715" s="1" t="s">
        <v>93</v>
      </c>
      <c r="T715" s="1" t="s">
        <v>1446</v>
      </c>
      <c r="U715" s="1" t="s">
        <v>1463</v>
      </c>
      <c r="V715" s="1">
        <v>8</v>
      </c>
      <c r="W715" s="1" t="s">
        <v>1446</v>
      </c>
      <c r="X715" s="1" t="s">
        <v>1463</v>
      </c>
      <c r="Y715" s="1">
        <v>8</v>
      </c>
      <c r="Z715" s="1" t="s">
        <v>1446</v>
      </c>
      <c r="AA715" s="1" t="s">
        <v>1463</v>
      </c>
      <c r="AB715" s="1">
        <v>8</v>
      </c>
      <c r="AC715" s="1" t="s">
        <v>3787</v>
      </c>
    </row>
    <row r="716" spans="1:29" ht="25.5" x14ac:dyDescent="0.2">
      <c r="A716" s="1">
        <v>13</v>
      </c>
      <c r="B716" s="1" t="s">
        <v>1072</v>
      </c>
      <c r="C716" s="1">
        <v>258888</v>
      </c>
      <c r="D716" s="1" t="s">
        <v>993</v>
      </c>
      <c r="E716" s="1" t="s">
        <v>1456</v>
      </c>
      <c r="F716" s="1" t="s">
        <v>3787</v>
      </c>
      <c r="G716" s="1">
        <v>40</v>
      </c>
      <c r="H716" s="1" t="s">
        <v>1820</v>
      </c>
      <c r="I716" s="1" t="s">
        <v>1517</v>
      </c>
      <c r="J716" s="1">
        <v>8</v>
      </c>
      <c r="K716" s="1" t="s">
        <v>1820</v>
      </c>
      <c r="L716" s="1" t="s">
        <v>1517</v>
      </c>
      <c r="M716" s="1">
        <v>8</v>
      </c>
      <c r="N716" s="1" t="s">
        <v>93</v>
      </c>
      <c r="O716" s="1" t="s">
        <v>93</v>
      </c>
      <c r="P716" s="1" t="s">
        <v>93</v>
      </c>
      <c r="Q716" s="1" t="s">
        <v>1820</v>
      </c>
      <c r="R716" s="1" t="s">
        <v>1517</v>
      </c>
      <c r="S716" s="1">
        <v>8</v>
      </c>
      <c r="T716" s="1" t="s">
        <v>1820</v>
      </c>
      <c r="U716" s="1" t="s">
        <v>1480</v>
      </c>
      <c r="V716" s="1">
        <v>5</v>
      </c>
      <c r="W716" s="1" t="s">
        <v>1820</v>
      </c>
      <c r="X716" s="1" t="s">
        <v>1517</v>
      </c>
      <c r="Y716" s="1">
        <v>8</v>
      </c>
      <c r="Z716" s="1" t="s">
        <v>1820</v>
      </c>
      <c r="AA716" s="1" t="s">
        <v>1461</v>
      </c>
      <c r="AB716" s="1">
        <v>3</v>
      </c>
      <c r="AC716" s="1" t="s">
        <v>3787</v>
      </c>
    </row>
    <row r="717" spans="1:29" ht="25.5" x14ac:dyDescent="0.2">
      <c r="A717" s="1">
        <v>13</v>
      </c>
      <c r="B717" s="1" t="s">
        <v>2006</v>
      </c>
      <c r="C717" s="1">
        <v>259714</v>
      </c>
      <c r="D717" s="1" t="s">
        <v>993</v>
      </c>
      <c r="E717" s="1" t="s">
        <v>1456</v>
      </c>
      <c r="F717" s="1" t="s">
        <v>3787</v>
      </c>
      <c r="G717" s="1">
        <v>40</v>
      </c>
      <c r="H717" s="1" t="s">
        <v>1820</v>
      </c>
      <c r="I717" s="1" t="s">
        <v>1501</v>
      </c>
      <c r="J717" s="1">
        <v>5.5</v>
      </c>
      <c r="K717" s="1" t="s">
        <v>3814</v>
      </c>
      <c r="L717" s="1" t="s">
        <v>1989</v>
      </c>
      <c r="M717" s="1">
        <v>5.5</v>
      </c>
      <c r="N717" s="1" t="s">
        <v>3814</v>
      </c>
      <c r="O717" s="1" t="s">
        <v>3559</v>
      </c>
      <c r="P717" s="1">
        <v>6</v>
      </c>
      <c r="Q717" s="1" t="s">
        <v>1820</v>
      </c>
      <c r="R717" s="1" t="s">
        <v>1455</v>
      </c>
      <c r="S717" s="1">
        <v>7.5</v>
      </c>
      <c r="T717" s="1" t="s">
        <v>1820</v>
      </c>
      <c r="U717" s="1" t="s">
        <v>1610</v>
      </c>
      <c r="V717" s="1">
        <v>6</v>
      </c>
      <c r="W717" s="1" t="s">
        <v>1820</v>
      </c>
      <c r="X717" s="1" t="s">
        <v>1446</v>
      </c>
      <c r="Y717" s="1">
        <v>3.5</v>
      </c>
      <c r="Z717" s="1" t="s">
        <v>1820</v>
      </c>
      <c r="AA717" s="1" t="s">
        <v>1610</v>
      </c>
      <c r="AB717" s="1">
        <v>6</v>
      </c>
      <c r="AC717" s="1" t="s">
        <v>3787</v>
      </c>
    </row>
    <row r="718" spans="1:29" ht="25.5" x14ac:dyDescent="0.2">
      <c r="A718" s="1">
        <v>13</v>
      </c>
      <c r="B718" s="1" t="s">
        <v>1073</v>
      </c>
      <c r="C718" s="1">
        <v>260399</v>
      </c>
      <c r="D718" s="1" t="s">
        <v>1074</v>
      </c>
      <c r="E718" s="1" t="s">
        <v>1456</v>
      </c>
      <c r="F718" s="1" t="s">
        <v>3787</v>
      </c>
      <c r="G718" s="1">
        <v>40</v>
      </c>
      <c r="H718" s="1" t="s">
        <v>93</v>
      </c>
      <c r="I718" s="1" t="s">
        <v>93</v>
      </c>
      <c r="J718" s="1" t="s">
        <v>93</v>
      </c>
      <c r="K718" s="1" t="s">
        <v>1443</v>
      </c>
      <c r="L718" s="1" t="s">
        <v>1447</v>
      </c>
      <c r="M718" s="1">
        <v>8</v>
      </c>
      <c r="N718" s="1" t="s">
        <v>1443</v>
      </c>
      <c r="O718" s="1" t="s">
        <v>1447</v>
      </c>
      <c r="P718" s="1">
        <v>8</v>
      </c>
      <c r="Q718" s="1" t="s">
        <v>1443</v>
      </c>
      <c r="R718" s="1" t="s">
        <v>1447</v>
      </c>
      <c r="S718" s="1">
        <v>8</v>
      </c>
      <c r="T718" s="1" t="s">
        <v>1443</v>
      </c>
      <c r="U718" s="1" t="s">
        <v>1447</v>
      </c>
      <c r="V718" s="1">
        <v>8</v>
      </c>
      <c r="W718" s="1" t="s">
        <v>1443</v>
      </c>
      <c r="X718" s="1" t="s">
        <v>1447</v>
      </c>
      <c r="Y718" s="1">
        <v>8</v>
      </c>
      <c r="Z718" s="1" t="s">
        <v>93</v>
      </c>
      <c r="AA718" s="1" t="s">
        <v>93</v>
      </c>
      <c r="AB718" s="1" t="s">
        <v>93</v>
      </c>
      <c r="AC718" s="1" t="s">
        <v>3787</v>
      </c>
    </row>
    <row r="719" spans="1:29" ht="25.5" x14ac:dyDescent="0.2">
      <c r="A719" s="1">
        <v>13</v>
      </c>
      <c r="B719" s="1" t="s">
        <v>3161</v>
      </c>
      <c r="C719" s="1">
        <v>263105</v>
      </c>
      <c r="D719" s="1" t="s">
        <v>1000</v>
      </c>
      <c r="E719" s="1" t="s">
        <v>1440</v>
      </c>
      <c r="F719" s="1" t="s">
        <v>3558</v>
      </c>
      <c r="G719" s="1">
        <v>40</v>
      </c>
      <c r="H719" s="1" t="s">
        <v>1461</v>
      </c>
      <c r="I719" s="1" t="s">
        <v>1509</v>
      </c>
      <c r="J719" s="1">
        <v>8</v>
      </c>
      <c r="K719" s="1" t="s">
        <v>1461</v>
      </c>
      <c r="L719" s="1" t="s">
        <v>1509</v>
      </c>
      <c r="M719" s="1">
        <v>8</v>
      </c>
      <c r="N719" s="1" t="s">
        <v>1461</v>
      </c>
      <c r="O719" s="1" t="s">
        <v>1509</v>
      </c>
      <c r="P719" s="1">
        <v>8</v>
      </c>
      <c r="Q719" s="1" t="s">
        <v>93</v>
      </c>
      <c r="R719" s="1" t="s">
        <v>93</v>
      </c>
      <c r="S719" s="1" t="s">
        <v>93</v>
      </c>
      <c r="T719" s="1" t="s">
        <v>93</v>
      </c>
      <c r="U719" s="1" t="s">
        <v>93</v>
      </c>
      <c r="V719" s="1" t="s">
        <v>93</v>
      </c>
      <c r="W719" s="1" t="s">
        <v>1461</v>
      </c>
      <c r="X719" s="1" t="s">
        <v>1509</v>
      </c>
      <c r="Y719" s="1">
        <v>8</v>
      </c>
      <c r="Z719" s="1" t="s">
        <v>1461</v>
      </c>
      <c r="AA719" s="1" t="s">
        <v>1509</v>
      </c>
      <c r="AB719" s="1">
        <v>8</v>
      </c>
      <c r="AC719" s="1" t="s">
        <v>3787</v>
      </c>
    </row>
    <row r="720" spans="1:29" ht="25.5" x14ac:dyDescent="0.2">
      <c r="A720" s="1">
        <v>13</v>
      </c>
      <c r="B720" s="1" t="s">
        <v>1075</v>
      </c>
      <c r="C720" s="1">
        <v>257149</v>
      </c>
      <c r="D720" s="1" t="s">
        <v>993</v>
      </c>
      <c r="E720" s="1" t="s">
        <v>1456</v>
      </c>
      <c r="F720" s="1" t="s">
        <v>3787</v>
      </c>
      <c r="G720" s="1">
        <v>40</v>
      </c>
      <c r="H720" s="1" t="s">
        <v>93</v>
      </c>
      <c r="I720" s="1" t="s">
        <v>93</v>
      </c>
      <c r="J720" s="1" t="s">
        <v>93</v>
      </c>
      <c r="K720" s="1" t="s">
        <v>1454</v>
      </c>
      <c r="L720" s="1" t="s">
        <v>1447</v>
      </c>
      <c r="M720" s="1">
        <v>10</v>
      </c>
      <c r="N720" s="1" t="s">
        <v>1454</v>
      </c>
      <c r="O720" s="1" t="s">
        <v>1447</v>
      </c>
      <c r="P720" s="1">
        <v>10</v>
      </c>
      <c r="Q720" s="1" t="s">
        <v>93</v>
      </c>
      <c r="R720" s="1" t="s">
        <v>93</v>
      </c>
      <c r="S720" s="1" t="s">
        <v>93</v>
      </c>
      <c r="T720" s="1" t="s">
        <v>3997</v>
      </c>
      <c r="U720" s="1" t="s">
        <v>1455</v>
      </c>
      <c r="V720" s="1">
        <v>5.33</v>
      </c>
      <c r="W720" s="1" t="s">
        <v>1454</v>
      </c>
      <c r="X720" s="1" t="s">
        <v>1447</v>
      </c>
      <c r="Y720" s="1">
        <v>10</v>
      </c>
      <c r="Z720" s="1" t="s">
        <v>1802</v>
      </c>
      <c r="AA720" s="1" t="s">
        <v>3998</v>
      </c>
      <c r="AB720" s="1">
        <v>4.67</v>
      </c>
      <c r="AC720" s="1" t="s">
        <v>3787</v>
      </c>
    </row>
    <row r="721" spans="1:29" ht="38.25" x14ac:dyDescent="0.2">
      <c r="A721" s="1">
        <v>13</v>
      </c>
      <c r="B721" s="1" t="s">
        <v>3354</v>
      </c>
      <c r="C721" s="1">
        <v>305673</v>
      </c>
      <c r="D721" s="1" t="s">
        <v>1903</v>
      </c>
      <c r="E721" s="1" t="s">
        <v>1440</v>
      </c>
      <c r="F721" s="1" t="s">
        <v>3787</v>
      </c>
      <c r="G721" s="1">
        <v>40</v>
      </c>
      <c r="H721" s="1" t="s">
        <v>1503</v>
      </c>
      <c r="I721" s="1" t="s">
        <v>1895</v>
      </c>
      <c r="J721" s="1">
        <v>8</v>
      </c>
      <c r="K721" s="1" t="s">
        <v>1503</v>
      </c>
      <c r="L721" s="1" t="s">
        <v>1895</v>
      </c>
      <c r="M721" s="1">
        <v>8</v>
      </c>
      <c r="N721" s="1" t="s">
        <v>1503</v>
      </c>
      <c r="O721" s="1" t="s">
        <v>1895</v>
      </c>
      <c r="P721" s="1">
        <v>8</v>
      </c>
      <c r="Q721" s="1" t="s">
        <v>1503</v>
      </c>
      <c r="R721" s="1" t="s">
        <v>1895</v>
      </c>
      <c r="S721" s="1">
        <v>8</v>
      </c>
      <c r="T721" s="1" t="s">
        <v>1503</v>
      </c>
      <c r="U721" s="1" t="s">
        <v>1895</v>
      </c>
      <c r="V721" s="1">
        <v>8</v>
      </c>
      <c r="W721" s="1" t="s">
        <v>93</v>
      </c>
      <c r="X721" s="1" t="s">
        <v>93</v>
      </c>
      <c r="Y721" s="1" t="s">
        <v>93</v>
      </c>
      <c r="Z721" s="1" t="s">
        <v>93</v>
      </c>
      <c r="AA721" s="1" t="s">
        <v>93</v>
      </c>
      <c r="AB721" s="1" t="s">
        <v>93</v>
      </c>
      <c r="AC721" s="1" t="s">
        <v>3787</v>
      </c>
    </row>
    <row r="722" spans="1:29" ht="25.5" x14ac:dyDescent="0.2">
      <c r="A722" s="1">
        <v>13</v>
      </c>
      <c r="B722" s="1" t="s">
        <v>2906</v>
      </c>
      <c r="C722" s="1">
        <v>1308454</v>
      </c>
      <c r="D722" s="1" t="s">
        <v>3152</v>
      </c>
      <c r="E722" s="1" t="s">
        <v>1440</v>
      </c>
      <c r="F722" s="1" t="s">
        <v>3228</v>
      </c>
      <c r="G722" s="1">
        <v>40</v>
      </c>
      <c r="H722" s="1" t="s">
        <v>1667</v>
      </c>
      <c r="I722" s="1" t="s">
        <v>1895</v>
      </c>
      <c r="J722" s="1">
        <v>8</v>
      </c>
      <c r="K722" s="1" t="s">
        <v>1667</v>
      </c>
      <c r="L722" s="1" t="s">
        <v>1895</v>
      </c>
      <c r="M722" s="1">
        <v>8</v>
      </c>
      <c r="N722" s="1" t="s">
        <v>1667</v>
      </c>
      <c r="O722" s="1" t="s">
        <v>1895</v>
      </c>
      <c r="P722" s="1">
        <v>8</v>
      </c>
      <c r="Q722" s="1" t="s">
        <v>1667</v>
      </c>
      <c r="R722" s="1" t="s">
        <v>1895</v>
      </c>
      <c r="S722" s="1">
        <v>8</v>
      </c>
      <c r="T722" s="1" t="s">
        <v>1667</v>
      </c>
      <c r="U722" s="1" t="s">
        <v>1895</v>
      </c>
      <c r="V722" s="1">
        <v>8</v>
      </c>
      <c r="W722" s="1" t="s">
        <v>93</v>
      </c>
      <c r="X722" s="1" t="s">
        <v>93</v>
      </c>
      <c r="Y722" s="1" t="s">
        <v>93</v>
      </c>
      <c r="Z722" s="1" t="s">
        <v>93</v>
      </c>
      <c r="AA722" s="1" t="s">
        <v>93</v>
      </c>
      <c r="AB722" s="1" t="s">
        <v>93</v>
      </c>
      <c r="AC722" s="1" t="s">
        <v>3787</v>
      </c>
    </row>
    <row r="723" spans="1:29" ht="25.5" x14ac:dyDescent="0.2">
      <c r="A723" s="1">
        <v>13</v>
      </c>
      <c r="B723" s="1" t="s">
        <v>2008</v>
      </c>
      <c r="C723" s="1">
        <v>305606</v>
      </c>
      <c r="D723" s="1" t="s">
        <v>631</v>
      </c>
      <c r="E723" s="1" t="s">
        <v>1440</v>
      </c>
      <c r="F723" s="1" t="s">
        <v>643</v>
      </c>
      <c r="G723" s="1">
        <v>40</v>
      </c>
      <c r="H723" s="1" t="s">
        <v>1667</v>
      </c>
      <c r="I723" s="1" t="s">
        <v>1895</v>
      </c>
      <c r="J723" s="1">
        <v>8</v>
      </c>
      <c r="K723" s="1" t="s">
        <v>1667</v>
      </c>
      <c r="L723" s="1" t="s">
        <v>1895</v>
      </c>
      <c r="M723" s="1">
        <v>8</v>
      </c>
      <c r="N723" s="1" t="s">
        <v>93</v>
      </c>
      <c r="O723" s="1" t="s">
        <v>93</v>
      </c>
      <c r="P723" s="1" t="s">
        <v>93</v>
      </c>
      <c r="Q723" s="1" t="s">
        <v>93</v>
      </c>
      <c r="R723" s="1" t="s">
        <v>93</v>
      </c>
      <c r="S723" s="1" t="s">
        <v>93</v>
      </c>
      <c r="T723" s="1" t="s">
        <v>1667</v>
      </c>
      <c r="U723" s="1" t="s">
        <v>1895</v>
      </c>
      <c r="V723" s="1">
        <v>8</v>
      </c>
      <c r="W723" s="1" t="s">
        <v>1455</v>
      </c>
      <c r="X723" s="1" t="s">
        <v>1753</v>
      </c>
      <c r="Y723" s="1">
        <v>8</v>
      </c>
      <c r="Z723" s="1" t="s">
        <v>1455</v>
      </c>
      <c r="AA723" s="1" t="s">
        <v>1753</v>
      </c>
      <c r="AB723" s="1">
        <v>8</v>
      </c>
      <c r="AC723" s="1" t="s">
        <v>3787</v>
      </c>
    </row>
    <row r="724" spans="1:29" ht="38.25" x14ac:dyDescent="0.2">
      <c r="A724" s="1">
        <v>13</v>
      </c>
      <c r="B724" s="1" t="s">
        <v>2007</v>
      </c>
      <c r="C724" s="1">
        <v>1307434</v>
      </c>
      <c r="D724" s="1" t="s">
        <v>2937</v>
      </c>
      <c r="E724" s="1" t="s">
        <v>1440</v>
      </c>
      <c r="F724" s="1" t="s">
        <v>1997</v>
      </c>
      <c r="G724" s="1">
        <v>40</v>
      </c>
      <c r="H724" s="1" t="s">
        <v>1667</v>
      </c>
      <c r="I724" s="1" t="s">
        <v>1895</v>
      </c>
      <c r="J724" s="1">
        <v>8</v>
      </c>
      <c r="K724" s="1" t="s">
        <v>1667</v>
      </c>
      <c r="L724" s="1" t="s">
        <v>1895</v>
      </c>
      <c r="M724" s="1">
        <v>8</v>
      </c>
      <c r="N724" s="1" t="s">
        <v>1667</v>
      </c>
      <c r="O724" s="1" t="s">
        <v>1895</v>
      </c>
      <c r="P724" s="1">
        <v>8</v>
      </c>
      <c r="Q724" s="1" t="s">
        <v>1667</v>
      </c>
      <c r="R724" s="1" t="s">
        <v>1895</v>
      </c>
      <c r="S724" s="1">
        <v>8</v>
      </c>
      <c r="T724" s="1" t="s">
        <v>1667</v>
      </c>
      <c r="U724" s="1" t="s">
        <v>1895</v>
      </c>
      <c r="V724" s="1">
        <v>8</v>
      </c>
      <c r="W724" s="1" t="s">
        <v>93</v>
      </c>
      <c r="X724" s="1" t="s">
        <v>93</v>
      </c>
      <c r="Y724" s="1" t="s">
        <v>93</v>
      </c>
      <c r="Z724" s="1" t="s">
        <v>93</v>
      </c>
      <c r="AA724" s="1" t="s">
        <v>93</v>
      </c>
      <c r="AB724" s="1" t="s">
        <v>93</v>
      </c>
      <c r="AC724" s="1" t="s">
        <v>3787</v>
      </c>
    </row>
    <row r="725" spans="1:29" ht="38.25" x14ac:dyDescent="0.2">
      <c r="A725" s="1">
        <v>13</v>
      </c>
      <c r="B725" s="1" t="s">
        <v>2907</v>
      </c>
      <c r="C725" s="1">
        <v>1308455</v>
      </c>
      <c r="D725" s="1" t="s">
        <v>2936</v>
      </c>
      <c r="E725" s="1" t="s">
        <v>1440</v>
      </c>
      <c r="F725" s="1" t="s">
        <v>3159</v>
      </c>
      <c r="G725" s="1">
        <v>40</v>
      </c>
      <c r="H725" s="1" t="s">
        <v>1667</v>
      </c>
      <c r="I725" s="1" t="s">
        <v>1895</v>
      </c>
      <c r="J725" s="1">
        <v>8</v>
      </c>
      <c r="K725" s="1" t="s">
        <v>1667</v>
      </c>
      <c r="L725" s="1" t="s">
        <v>1895</v>
      </c>
      <c r="M725" s="1">
        <v>8</v>
      </c>
      <c r="N725" s="1" t="s">
        <v>1667</v>
      </c>
      <c r="O725" s="1" t="s">
        <v>1895</v>
      </c>
      <c r="P725" s="1">
        <v>8</v>
      </c>
      <c r="Q725" s="1" t="s">
        <v>1667</v>
      </c>
      <c r="R725" s="1" t="s">
        <v>1895</v>
      </c>
      <c r="S725" s="1">
        <v>8</v>
      </c>
      <c r="T725" s="1" t="s">
        <v>1667</v>
      </c>
      <c r="U725" s="1" t="s">
        <v>1895</v>
      </c>
      <c r="V725" s="1">
        <v>8</v>
      </c>
      <c r="W725" s="1" t="s">
        <v>93</v>
      </c>
      <c r="X725" s="1" t="s">
        <v>93</v>
      </c>
      <c r="Y725" s="1" t="s">
        <v>93</v>
      </c>
      <c r="Z725" s="1" t="s">
        <v>93</v>
      </c>
      <c r="AA725" s="1" t="s">
        <v>93</v>
      </c>
      <c r="AB725" s="1" t="s">
        <v>93</v>
      </c>
      <c r="AC725" s="1" t="s">
        <v>3787</v>
      </c>
    </row>
    <row r="726" spans="1:29" ht="38.25" x14ac:dyDescent="0.2">
      <c r="A726" s="1">
        <v>13</v>
      </c>
      <c r="B726" s="1" t="s">
        <v>2009</v>
      </c>
      <c r="C726" s="1">
        <v>1307907</v>
      </c>
      <c r="D726" s="1" t="s">
        <v>1968</v>
      </c>
      <c r="E726" s="1" t="s">
        <v>1440</v>
      </c>
      <c r="F726" s="1" t="s">
        <v>3228</v>
      </c>
      <c r="G726" s="1">
        <v>40</v>
      </c>
      <c r="H726" s="1" t="s">
        <v>1667</v>
      </c>
      <c r="I726" s="1" t="s">
        <v>1895</v>
      </c>
      <c r="J726" s="1">
        <v>8</v>
      </c>
      <c r="K726" s="1" t="s">
        <v>1667</v>
      </c>
      <c r="L726" s="1" t="s">
        <v>1895</v>
      </c>
      <c r="M726" s="1">
        <v>8</v>
      </c>
      <c r="N726" s="1" t="s">
        <v>1667</v>
      </c>
      <c r="O726" s="1" t="s">
        <v>1895</v>
      </c>
      <c r="P726" s="1">
        <v>8</v>
      </c>
      <c r="Q726" s="1" t="s">
        <v>1667</v>
      </c>
      <c r="R726" s="1" t="s">
        <v>1895</v>
      </c>
      <c r="S726" s="1">
        <v>8</v>
      </c>
      <c r="T726" s="1" t="s">
        <v>1667</v>
      </c>
      <c r="U726" s="1" t="s">
        <v>1895</v>
      </c>
      <c r="V726" s="1">
        <v>8</v>
      </c>
      <c r="W726" s="1" t="s">
        <v>93</v>
      </c>
      <c r="X726" s="1" t="s">
        <v>93</v>
      </c>
      <c r="Y726" s="1" t="s">
        <v>93</v>
      </c>
      <c r="Z726" s="1" t="s">
        <v>93</v>
      </c>
      <c r="AA726" s="1" t="s">
        <v>93</v>
      </c>
      <c r="AB726" s="1" t="s">
        <v>93</v>
      </c>
      <c r="AC726" s="1" t="s">
        <v>3787</v>
      </c>
    </row>
    <row r="727" spans="1:29" ht="25.5" x14ac:dyDescent="0.2">
      <c r="A727" s="1">
        <v>13</v>
      </c>
      <c r="B727" s="1" t="s">
        <v>2010</v>
      </c>
      <c r="C727" s="1">
        <v>305694</v>
      </c>
      <c r="D727" s="1" t="s">
        <v>1878</v>
      </c>
      <c r="E727" s="1" t="s">
        <v>1440</v>
      </c>
      <c r="F727" s="1" t="s">
        <v>543</v>
      </c>
      <c r="G727" s="1">
        <v>40</v>
      </c>
      <c r="H727" s="1" t="s">
        <v>1471</v>
      </c>
      <c r="I727" s="1" t="s">
        <v>1444</v>
      </c>
      <c r="J727" s="1">
        <v>8</v>
      </c>
      <c r="K727" s="1" t="s">
        <v>1471</v>
      </c>
      <c r="L727" s="1" t="s">
        <v>1444</v>
      </c>
      <c r="M727" s="1">
        <v>8</v>
      </c>
      <c r="N727" s="1" t="s">
        <v>1471</v>
      </c>
      <c r="O727" s="1" t="s">
        <v>1444</v>
      </c>
      <c r="P727" s="1">
        <v>8</v>
      </c>
      <c r="Q727" s="1" t="s">
        <v>1471</v>
      </c>
      <c r="R727" s="1" t="s">
        <v>1444</v>
      </c>
      <c r="S727" s="1">
        <v>8</v>
      </c>
      <c r="T727" s="1" t="s">
        <v>1471</v>
      </c>
      <c r="U727" s="1" t="s">
        <v>1444</v>
      </c>
      <c r="V727" s="1">
        <v>8</v>
      </c>
      <c r="W727" s="1" t="s">
        <v>93</v>
      </c>
      <c r="X727" s="1" t="s">
        <v>93</v>
      </c>
      <c r="Y727" s="1" t="s">
        <v>93</v>
      </c>
      <c r="Z727" s="1" t="s">
        <v>93</v>
      </c>
      <c r="AA727" s="1" t="s">
        <v>93</v>
      </c>
      <c r="AB727" s="1" t="s">
        <v>93</v>
      </c>
      <c r="AC727" s="1" t="s">
        <v>3787</v>
      </c>
    </row>
    <row r="728" spans="1:29" ht="25.5" x14ac:dyDescent="0.2">
      <c r="A728" s="1">
        <v>13</v>
      </c>
      <c r="B728" s="1" t="s">
        <v>2011</v>
      </c>
      <c r="C728" s="1">
        <v>1308127</v>
      </c>
      <c r="D728" s="1" t="s">
        <v>650</v>
      </c>
      <c r="E728" s="1" t="s">
        <v>1440</v>
      </c>
      <c r="F728" s="1" t="s">
        <v>3410</v>
      </c>
      <c r="G728" s="1">
        <v>40</v>
      </c>
      <c r="H728" s="1" t="s">
        <v>1503</v>
      </c>
      <c r="I728" s="1" t="s">
        <v>1895</v>
      </c>
      <c r="J728" s="1">
        <v>8</v>
      </c>
      <c r="K728" s="1" t="s">
        <v>1503</v>
      </c>
      <c r="L728" s="1" t="s">
        <v>1895</v>
      </c>
      <c r="M728" s="1">
        <v>8</v>
      </c>
      <c r="N728" s="1" t="s">
        <v>1503</v>
      </c>
      <c r="O728" s="1" t="s">
        <v>1895</v>
      </c>
      <c r="P728" s="1">
        <v>8</v>
      </c>
      <c r="Q728" s="1" t="s">
        <v>1503</v>
      </c>
      <c r="R728" s="1" t="s">
        <v>1895</v>
      </c>
      <c r="S728" s="1">
        <v>8</v>
      </c>
      <c r="T728" s="1" t="s">
        <v>1503</v>
      </c>
      <c r="U728" s="1" t="s">
        <v>1895</v>
      </c>
      <c r="V728" s="1">
        <v>8</v>
      </c>
      <c r="W728" s="1" t="s">
        <v>93</v>
      </c>
      <c r="X728" s="1" t="s">
        <v>93</v>
      </c>
      <c r="Y728" s="1" t="s">
        <v>93</v>
      </c>
      <c r="Z728" s="1" t="s">
        <v>93</v>
      </c>
      <c r="AA728" s="1" t="s">
        <v>93</v>
      </c>
      <c r="AB728" s="1" t="s">
        <v>93</v>
      </c>
      <c r="AC728" s="1" t="s">
        <v>3787</v>
      </c>
    </row>
    <row r="729" spans="1:29" ht="38.25" x14ac:dyDescent="0.2">
      <c r="A729" s="1">
        <v>13</v>
      </c>
      <c r="B729" s="1" t="s">
        <v>2012</v>
      </c>
      <c r="C729" s="1">
        <v>1307614</v>
      </c>
      <c r="D729" s="1" t="s">
        <v>1995</v>
      </c>
      <c r="E729" s="1" t="s">
        <v>1440</v>
      </c>
      <c r="F729" s="1" t="s">
        <v>1114</v>
      </c>
      <c r="G729" s="1">
        <v>40</v>
      </c>
      <c r="H729" s="1" t="s">
        <v>1480</v>
      </c>
      <c r="I729" s="1" t="s">
        <v>1466</v>
      </c>
      <c r="J729" s="1">
        <v>8</v>
      </c>
      <c r="K729" s="1" t="s">
        <v>1480</v>
      </c>
      <c r="L729" s="1" t="s">
        <v>1466</v>
      </c>
      <c r="M729" s="1">
        <v>8</v>
      </c>
      <c r="N729" s="1" t="s">
        <v>1480</v>
      </c>
      <c r="O729" s="1" t="s">
        <v>1466</v>
      </c>
      <c r="P729" s="1">
        <v>8</v>
      </c>
      <c r="Q729" s="1" t="s">
        <v>1480</v>
      </c>
      <c r="R729" s="1" t="s">
        <v>1466</v>
      </c>
      <c r="S729" s="1">
        <v>8</v>
      </c>
      <c r="T729" s="1" t="s">
        <v>1480</v>
      </c>
      <c r="U729" s="1" t="s">
        <v>1466</v>
      </c>
      <c r="V729" s="1">
        <v>8</v>
      </c>
      <c r="W729" s="1" t="s">
        <v>93</v>
      </c>
      <c r="X729" s="1" t="s">
        <v>93</v>
      </c>
      <c r="Y729" s="1" t="s">
        <v>93</v>
      </c>
      <c r="Z729" s="1" t="s">
        <v>93</v>
      </c>
      <c r="AA729" s="1" t="s">
        <v>93</v>
      </c>
      <c r="AB729" s="1" t="s">
        <v>93</v>
      </c>
      <c r="AC729" s="1" t="s">
        <v>3787</v>
      </c>
    </row>
    <row r="730" spans="1:29" ht="38.25" x14ac:dyDescent="0.2">
      <c r="A730" s="1">
        <v>13</v>
      </c>
      <c r="B730" s="1" t="s">
        <v>2013</v>
      </c>
      <c r="C730" s="1">
        <v>1307582</v>
      </c>
      <c r="D730" s="1" t="s">
        <v>1903</v>
      </c>
      <c r="E730" s="1" t="s">
        <v>1440</v>
      </c>
      <c r="F730" s="1" t="s">
        <v>700</v>
      </c>
      <c r="G730" s="1">
        <v>40</v>
      </c>
      <c r="H730" s="1" t="s">
        <v>1461</v>
      </c>
      <c r="I730" s="1" t="s">
        <v>1463</v>
      </c>
      <c r="J730" s="1">
        <v>8</v>
      </c>
      <c r="K730" s="1" t="s">
        <v>1461</v>
      </c>
      <c r="L730" s="1" t="s">
        <v>1463</v>
      </c>
      <c r="M730" s="1">
        <v>8</v>
      </c>
      <c r="N730" s="1" t="s">
        <v>93</v>
      </c>
      <c r="O730" s="1" t="s">
        <v>93</v>
      </c>
      <c r="P730" s="1" t="s">
        <v>93</v>
      </c>
      <c r="Q730" s="1" t="s">
        <v>93</v>
      </c>
      <c r="R730" s="1" t="s">
        <v>93</v>
      </c>
      <c r="S730" s="1" t="s">
        <v>93</v>
      </c>
      <c r="T730" s="1" t="s">
        <v>1461</v>
      </c>
      <c r="U730" s="1" t="s">
        <v>1463</v>
      </c>
      <c r="V730" s="1">
        <v>8</v>
      </c>
      <c r="W730" s="1" t="s">
        <v>1461</v>
      </c>
      <c r="X730" s="1" t="s">
        <v>1463</v>
      </c>
      <c r="Y730" s="1">
        <v>8</v>
      </c>
      <c r="Z730" s="1" t="s">
        <v>1461</v>
      </c>
      <c r="AA730" s="1" t="s">
        <v>1463</v>
      </c>
      <c r="AB730" s="1">
        <v>8</v>
      </c>
      <c r="AC730" s="1" t="s">
        <v>3787</v>
      </c>
    </row>
    <row r="731" spans="1:29" ht="25.5" x14ac:dyDescent="0.2">
      <c r="A731" s="1">
        <v>13</v>
      </c>
      <c r="B731" s="1" t="s">
        <v>1077</v>
      </c>
      <c r="C731" s="1">
        <v>256600</v>
      </c>
      <c r="D731" s="1" t="s">
        <v>1024</v>
      </c>
      <c r="E731" s="1" t="s">
        <v>1456</v>
      </c>
      <c r="F731" s="1" t="s">
        <v>3787</v>
      </c>
      <c r="G731" s="1">
        <v>40</v>
      </c>
      <c r="H731" s="1" t="s">
        <v>93</v>
      </c>
      <c r="I731" s="1" t="s">
        <v>93</v>
      </c>
      <c r="J731" s="1" t="s">
        <v>93</v>
      </c>
      <c r="K731" s="1" t="s">
        <v>1461</v>
      </c>
      <c r="L731" s="1" t="s">
        <v>1463</v>
      </c>
      <c r="M731" s="1">
        <v>8.5</v>
      </c>
      <c r="N731" s="1" t="s">
        <v>1461</v>
      </c>
      <c r="O731" s="1" t="s">
        <v>1509</v>
      </c>
      <c r="P731" s="1">
        <v>8</v>
      </c>
      <c r="Q731" s="1" t="s">
        <v>1461</v>
      </c>
      <c r="R731" s="1" t="s">
        <v>1509</v>
      </c>
      <c r="S731" s="1">
        <v>8</v>
      </c>
      <c r="T731" s="1" t="s">
        <v>1461</v>
      </c>
      <c r="U731" s="1" t="s">
        <v>1447</v>
      </c>
      <c r="V731" s="1">
        <v>9</v>
      </c>
      <c r="W731" s="1" t="s">
        <v>1461</v>
      </c>
      <c r="X731" s="1" t="s">
        <v>1503</v>
      </c>
      <c r="Y731" s="1">
        <v>6.5</v>
      </c>
      <c r="Z731" s="1" t="s">
        <v>93</v>
      </c>
      <c r="AA731" s="1" t="s">
        <v>93</v>
      </c>
      <c r="AB731" s="1" t="s">
        <v>93</v>
      </c>
      <c r="AC731" s="1" t="s">
        <v>3787</v>
      </c>
    </row>
    <row r="732" spans="1:29" ht="25.5" x14ac:dyDescent="0.2">
      <c r="A732" s="1">
        <v>13</v>
      </c>
      <c r="B732" s="1" t="s">
        <v>2014</v>
      </c>
      <c r="C732" s="1">
        <v>1308174</v>
      </c>
      <c r="D732" s="1" t="s">
        <v>1901</v>
      </c>
      <c r="E732" s="1" t="s">
        <v>1440</v>
      </c>
      <c r="F732" s="1" t="s">
        <v>724</v>
      </c>
      <c r="G732" s="1">
        <v>40</v>
      </c>
      <c r="H732" s="1" t="s">
        <v>1454</v>
      </c>
      <c r="I732" s="1" t="s">
        <v>1667</v>
      </c>
      <c r="J732" s="1">
        <v>8</v>
      </c>
      <c r="K732" s="1" t="s">
        <v>1454</v>
      </c>
      <c r="L732" s="1" t="s">
        <v>1667</v>
      </c>
      <c r="M732" s="1">
        <v>8</v>
      </c>
      <c r="N732" s="1" t="s">
        <v>93</v>
      </c>
      <c r="O732" s="1" t="s">
        <v>93</v>
      </c>
      <c r="P732" s="1" t="s">
        <v>93</v>
      </c>
      <c r="Q732" s="1" t="s">
        <v>93</v>
      </c>
      <c r="R732" s="1" t="s">
        <v>93</v>
      </c>
      <c r="S732" s="1" t="s">
        <v>93</v>
      </c>
      <c r="T732" s="1" t="s">
        <v>1454</v>
      </c>
      <c r="U732" s="1" t="s">
        <v>1667</v>
      </c>
      <c r="V732" s="1">
        <v>8</v>
      </c>
      <c r="W732" s="1" t="s">
        <v>1454</v>
      </c>
      <c r="X732" s="1" t="s">
        <v>1667</v>
      </c>
      <c r="Y732" s="1">
        <v>8</v>
      </c>
      <c r="Z732" s="1" t="s">
        <v>1454</v>
      </c>
      <c r="AA732" s="1" t="s">
        <v>1667</v>
      </c>
      <c r="AB732" s="1">
        <v>8</v>
      </c>
      <c r="AC732" s="1" t="s">
        <v>3787</v>
      </c>
    </row>
    <row r="733" spans="1:29" ht="38.25" x14ac:dyDescent="0.2">
      <c r="A733" s="1">
        <v>13</v>
      </c>
      <c r="B733" s="1" t="s">
        <v>2838</v>
      </c>
      <c r="C733" s="1">
        <v>1308425</v>
      </c>
      <c r="D733" s="1" t="s">
        <v>1913</v>
      </c>
      <c r="E733" s="1" t="s">
        <v>1440</v>
      </c>
      <c r="F733" s="1" t="s">
        <v>3558</v>
      </c>
      <c r="G733" s="1">
        <v>40</v>
      </c>
      <c r="H733" s="1" t="s">
        <v>1461</v>
      </c>
      <c r="I733" s="1" t="s">
        <v>1509</v>
      </c>
      <c r="J733" s="1">
        <v>8</v>
      </c>
      <c r="K733" s="1" t="s">
        <v>93</v>
      </c>
      <c r="L733" s="1" t="s">
        <v>93</v>
      </c>
      <c r="M733" s="1" t="s">
        <v>93</v>
      </c>
      <c r="N733" s="1" t="s">
        <v>93</v>
      </c>
      <c r="O733" s="1" t="s">
        <v>93</v>
      </c>
      <c r="P733" s="1" t="s">
        <v>93</v>
      </c>
      <c r="Q733" s="1" t="s">
        <v>1461</v>
      </c>
      <c r="R733" s="1" t="s">
        <v>1509</v>
      </c>
      <c r="S733" s="1">
        <v>8</v>
      </c>
      <c r="T733" s="1" t="s">
        <v>1461</v>
      </c>
      <c r="U733" s="1" t="s">
        <v>1509</v>
      </c>
      <c r="V733" s="1">
        <v>8</v>
      </c>
      <c r="W733" s="1" t="s">
        <v>1461</v>
      </c>
      <c r="X733" s="1" t="s">
        <v>1509</v>
      </c>
      <c r="Y733" s="1">
        <v>8</v>
      </c>
      <c r="Z733" s="1" t="s">
        <v>1461</v>
      </c>
      <c r="AA733" s="1" t="s">
        <v>1509</v>
      </c>
      <c r="AB733" s="1">
        <v>8</v>
      </c>
      <c r="AC733" s="1" t="s">
        <v>3787</v>
      </c>
    </row>
    <row r="734" spans="1:29" ht="38.25" x14ac:dyDescent="0.2">
      <c r="A734" s="1">
        <v>13</v>
      </c>
      <c r="B734" s="1" t="s">
        <v>2015</v>
      </c>
      <c r="C734" s="1">
        <v>1307792</v>
      </c>
      <c r="D734" s="1" t="s">
        <v>1936</v>
      </c>
      <c r="E734" s="1" t="s">
        <v>1440</v>
      </c>
      <c r="F734" s="1" t="s">
        <v>1004</v>
      </c>
      <c r="G734" s="1">
        <v>40</v>
      </c>
      <c r="H734" s="1" t="s">
        <v>1610</v>
      </c>
      <c r="I734" s="1" t="s">
        <v>1451</v>
      </c>
      <c r="J734" s="1">
        <v>8</v>
      </c>
      <c r="K734" s="1" t="s">
        <v>1610</v>
      </c>
      <c r="L734" s="1" t="s">
        <v>1451</v>
      </c>
      <c r="M734" s="1">
        <v>8</v>
      </c>
      <c r="N734" s="1" t="s">
        <v>1610</v>
      </c>
      <c r="O734" s="1" t="s">
        <v>1451</v>
      </c>
      <c r="P734" s="1">
        <v>8</v>
      </c>
      <c r="Q734" s="1" t="s">
        <v>1610</v>
      </c>
      <c r="R734" s="1" t="s">
        <v>1451</v>
      </c>
      <c r="S734" s="1">
        <v>8</v>
      </c>
      <c r="T734" s="1" t="s">
        <v>1610</v>
      </c>
      <c r="U734" s="1" t="s">
        <v>1451</v>
      </c>
      <c r="V734" s="1">
        <v>8</v>
      </c>
      <c r="W734" s="1" t="s">
        <v>93</v>
      </c>
      <c r="X734" s="1" t="s">
        <v>93</v>
      </c>
      <c r="Y734" s="1" t="s">
        <v>93</v>
      </c>
      <c r="Z734" s="1" t="s">
        <v>93</v>
      </c>
      <c r="AA734" s="1" t="s">
        <v>93</v>
      </c>
      <c r="AB734" s="1" t="s">
        <v>93</v>
      </c>
      <c r="AC734" s="1" t="s">
        <v>3787</v>
      </c>
    </row>
    <row r="735" spans="1:29" ht="25.5" x14ac:dyDescent="0.2">
      <c r="A735" s="1">
        <v>13</v>
      </c>
      <c r="B735" s="1" t="s">
        <v>2948</v>
      </c>
      <c r="C735" s="1">
        <v>262937</v>
      </c>
      <c r="D735" s="1" t="s">
        <v>1022</v>
      </c>
      <c r="E735" s="1" t="s">
        <v>1440</v>
      </c>
      <c r="F735" s="1" t="s">
        <v>3228</v>
      </c>
      <c r="G735" s="1">
        <v>40</v>
      </c>
      <c r="H735" s="1" t="s">
        <v>1667</v>
      </c>
      <c r="I735" s="1" t="s">
        <v>1895</v>
      </c>
      <c r="J735" s="1">
        <v>8</v>
      </c>
      <c r="K735" s="1" t="s">
        <v>1667</v>
      </c>
      <c r="L735" s="1" t="s">
        <v>1895</v>
      </c>
      <c r="M735" s="1">
        <v>8</v>
      </c>
      <c r="N735" s="1" t="s">
        <v>1667</v>
      </c>
      <c r="O735" s="1" t="s">
        <v>1895</v>
      </c>
      <c r="P735" s="1">
        <v>8</v>
      </c>
      <c r="Q735" s="1" t="s">
        <v>1667</v>
      </c>
      <c r="R735" s="1" t="s">
        <v>1895</v>
      </c>
      <c r="S735" s="1">
        <v>8</v>
      </c>
      <c r="T735" s="1" t="s">
        <v>1667</v>
      </c>
      <c r="U735" s="1" t="s">
        <v>1895</v>
      </c>
      <c r="V735" s="1">
        <v>8</v>
      </c>
      <c r="W735" s="1" t="s">
        <v>93</v>
      </c>
      <c r="X735" s="1" t="s">
        <v>93</v>
      </c>
      <c r="Y735" s="1" t="s">
        <v>93</v>
      </c>
      <c r="Z735" s="1" t="s">
        <v>93</v>
      </c>
      <c r="AA735" s="1" t="s">
        <v>93</v>
      </c>
      <c r="AB735" s="1" t="s">
        <v>93</v>
      </c>
      <c r="AC735" s="1" t="s">
        <v>3787</v>
      </c>
    </row>
    <row r="736" spans="1:29" ht="25.5" x14ac:dyDescent="0.2">
      <c r="A736" s="1">
        <v>13</v>
      </c>
      <c r="B736" s="1" t="s">
        <v>1080</v>
      </c>
      <c r="C736" s="1">
        <v>258526</v>
      </c>
      <c r="D736" s="1" t="s">
        <v>4024</v>
      </c>
      <c r="E736" s="1" t="s">
        <v>1456</v>
      </c>
      <c r="F736" s="1" t="s">
        <v>3787</v>
      </c>
      <c r="G736" s="1">
        <v>40</v>
      </c>
      <c r="H736" s="1" t="s">
        <v>1480</v>
      </c>
      <c r="I736" s="1" t="s">
        <v>1466</v>
      </c>
      <c r="J736" s="1">
        <v>8</v>
      </c>
      <c r="K736" s="1" t="s">
        <v>93</v>
      </c>
      <c r="L736" s="1" t="s">
        <v>93</v>
      </c>
      <c r="M736" s="1" t="s">
        <v>93</v>
      </c>
      <c r="N736" s="1" t="s">
        <v>1480</v>
      </c>
      <c r="O736" s="1" t="s">
        <v>1466</v>
      </c>
      <c r="P736" s="1">
        <v>8</v>
      </c>
      <c r="Q736" s="1" t="s">
        <v>1480</v>
      </c>
      <c r="R736" s="1" t="s">
        <v>1466</v>
      </c>
      <c r="S736" s="1">
        <v>8</v>
      </c>
      <c r="T736" s="1" t="s">
        <v>1480</v>
      </c>
      <c r="U736" s="1" t="s">
        <v>1466</v>
      </c>
      <c r="V736" s="1">
        <v>8</v>
      </c>
      <c r="W736" s="1" t="s">
        <v>93</v>
      </c>
      <c r="X736" s="1" t="s">
        <v>93</v>
      </c>
      <c r="Y736" s="1" t="s">
        <v>93</v>
      </c>
      <c r="Z736" s="1" t="s">
        <v>1480</v>
      </c>
      <c r="AA736" s="1" t="s">
        <v>1466</v>
      </c>
      <c r="AB736" s="1">
        <v>8</v>
      </c>
      <c r="AC736" s="1" t="s">
        <v>3787</v>
      </c>
    </row>
    <row r="737" spans="1:29" ht="38.25" x14ac:dyDescent="0.2">
      <c r="A737" s="1">
        <v>13</v>
      </c>
      <c r="B737" s="1" t="s">
        <v>2016</v>
      </c>
      <c r="C737" s="1">
        <v>1307386</v>
      </c>
      <c r="D737" s="1" t="s">
        <v>1901</v>
      </c>
      <c r="E737" s="1" t="s">
        <v>1440</v>
      </c>
      <c r="F737" s="1" t="s">
        <v>781</v>
      </c>
      <c r="G737" s="1">
        <v>40</v>
      </c>
      <c r="H737" s="1" t="s">
        <v>93</v>
      </c>
      <c r="I737" s="1" t="s">
        <v>93</v>
      </c>
      <c r="J737" s="1" t="s">
        <v>93</v>
      </c>
      <c r="K737" s="1" t="s">
        <v>93</v>
      </c>
      <c r="L737" s="1" t="s">
        <v>93</v>
      </c>
      <c r="M737" s="1" t="s">
        <v>93</v>
      </c>
      <c r="N737" s="1" t="s">
        <v>1455</v>
      </c>
      <c r="O737" s="1" t="s">
        <v>1753</v>
      </c>
      <c r="P737" s="1">
        <v>8</v>
      </c>
      <c r="Q737" s="1" t="s">
        <v>1455</v>
      </c>
      <c r="R737" s="1" t="s">
        <v>1753</v>
      </c>
      <c r="S737" s="1">
        <v>8</v>
      </c>
      <c r="T737" s="1" t="s">
        <v>1455</v>
      </c>
      <c r="U737" s="1" t="s">
        <v>1753</v>
      </c>
      <c r="V737" s="1">
        <v>8</v>
      </c>
      <c r="W737" s="1" t="s">
        <v>1455</v>
      </c>
      <c r="X737" s="1" t="s">
        <v>1753</v>
      </c>
      <c r="Y737" s="1">
        <v>8</v>
      </c>
      <c r="Z737" s="1" t="s">
        <v>1455</v>
      </c>
      <c r="AA737" s="1" t="s">
        <v>1753</v>
      </c>
      <c r="AB737" s="1">
        <v>8</v>
      </c>
      <c r="AC737" s="1" t="s">
        <v>3787</v>
      </c>
    </row>
    <row r="738" spans="1:29" ht="51" x14ac:dyDescent="0.2">
      <c r="A738" s="1">
        <v>13</v>
      </c>
      <c r="B738" s="1" t="s">
        <v>3058</v>
      </c>
      <c r="C738" s="1">
        <v>1308512</v>
      </c>
      <c r="D738" s="1" t="s">
        <v>3151</v>
      </c>
      <c r="E738" s="1" t="s">
        <v>1440</v>
      </c>
      <c r="F738" s="1" t="s">
        <v>3228</v>
      </c>
      <c r="G738" s="1">
        <v>40</v>
      </c>
      <c r="H738" s="1" t="s">
        <v>1455</v>
      </c>
      <c r="I738" s="1" t="s">
        <v>1753</v>
      </c>
      <c r="J738" s="1">
        <v>8</v>
      </c>
      <c r="K738" s="1" t="s">
        <v>1455</v>
      </c>
      <c r="L738" s="1" t="s">
        <v>1753</v>
      </c>
      <c r="M738" s="1">
        <v>8</v>
      </c>
      <c r="N738" s="1" t="s">
        <v>1455</v>
      </c>
      <c r="O738" s="1" t="s">
        <v>1753</v>
      </c>
      <c r="P738" s="1">
        <v>8</v>
      </c>
      <c r="Q738" s="1" t="s">
        <v>93</v>
      </c>
      <c r="R738" s="1" t="s">
        <v>93</v>
      </c>
      <c r="S738" s="1" t="s">
        <v>93</v>
      </c>
      <c r="T738" s="1" t="s">
        <v>93</v>
      </c>
      <c r="U738" s="1" t="s">
        <v>93</v>
      </c>
      <c r="V738" s="1" t="s">
        <v>93</v>
      </c>
      <c r="W738" s="1" t="s">
        <v>1455</v>
      </c>
      <c r="X738" s="1" t="s">
        <v>1753</v>
      </c>
      <c r="Y738" s="1">
        <v>8</v>
      </c>
      <c r="Z738" s="1" t="s">
        <v>1455</v>
      </c>
      <c r="AA738" s="1" t="s">
        <v>1753</v>
      </c>
      <c r="AB738" s="1">
        <v>8</v>
      </c>
      <c r="AC738" s="1" t="s">
        <v>3787</v>
      </c>
    </row>
    <row r="739" spans="1:29" ht="25.5" x14ac:dyDescent="0.2">
      <c r="A739" s="1">
        <v>13</v>
      </c>
      <c r="B739" s="1" t="s">
        <v>2017</v>
      </c>
      <c r="C739" s="1">
        <v>305256</v>
      </c>
      <c r="D739" s="1" t="s">
        <v>1920</v>
      </c>
      <c r="E739" s="1" t="s">
        <v>1440</v>
      </c>
      <c r="F739" s="1" t="s">
        <v>1138</v>
      </c>
      <c r="G739" s="1">
        <v>40</v>
      </c>
      <c r="H739" s="1" t="s">
        <v>93</v>
      </c>
      <c r="I739" s="1" t="s">
        <v>93</v>
      </c>
      <c r="J739" s="1" t="s">
        <v>93</v>
      </c>
      <c r="K739" s="1" t="s">
        <v>1446</v>
      </c>
      <c r="L739" s="1" t="s">
        <v>1463</v>
      </c>
      <c r="M739" s="1">
        <v>8</v>
      </c>
      <c r="N739" s="1" t="s">
        <v>1446</v>
      </c>
      <c r="O739" s="1" t="s">
        <v>1463</v>
      </c>
      <c r="P739" s="1">
        <v>8</v>
      </c>
      <c r="Q739" s="1" t="s">
        <v>1446</v>
      </c>
      <c r="R739" s="1" t="s">
        <v>1463</v>
      </c>
      <c r="S739" s="1">
        <v>8</v>
      </c>
      <c r="T739" s="1" t="s">
        <v>1446</v>
      </c>
      <c r="U739" s="1" t="s">
        <v>1463</v>
      </c>
      <c r="V739" s="1">
        <v>8</v>
      </c>
      <c r="W739" s="1" t="s">
        <v>1446</v>
      </c>
      <c r="X739" s="1" t="s">
        <v>1463</v>
      </c>
      <c r="Y739" s="1">
        <v>8</v>
      </c>
      <c r="Z739" s="1" t="s">
        <v>93</v>
      </c>
      <c r="AA739" s="1" t="s">
        <v>93</v>
      </c>
      <c r="AB739" s="1" t="s">
        <v>93</v>
      </c>
      <c r="AC739" s="1" t="s">
        <v>3787</v>
      </c>
    </row>
    <row r="740" spans="1:29" ht="25.5" x14ac:dyDescent="0.2">
      <c r="A740" s="1">
        <v>13</v>
      </c>
      <c r="B740" s="1" t="s">
        <v>2018</v>
      </c>
      <c r="C740" s="1">
        <v>1308175</v>
      </c>
      <c r="D740" s="1" t="s">
        <v>1908</v>
      </c>
      <c r="E740" s="1" t="s">
        <v>1440</v>
      </c>
      <c r="F740" s="1" t="s">
        <v>986</v>
      </c>
      <c r="G740" s="1">
        <v>40</v>
      </c>
      <c r="H740" s="1" t="s">
        <v>1460</v>
      </c>
      <c r="I740" s="1" t="s">
        <v>1479</v>
      </c>
      <c r="J740" s="1">
        <v>8</v>
      </c>
      <c r="K740" s="1" t="s">
        <v>1460</v>
      </c>
      <c r="L740" s="1" t="s">
        <v>1479</v>
      </c>
      <c r="M740" s="1">
        <v>8</v>
      </c>
      <c r="N740" s="1" t="s">
        <v>1460</v>
      </c>
      <c r="O740" s="1" t="s">
        <v>1479</v>
      </c>
      <c r="P740" s="1">
        <v>8</v>
      </c>
      <c r="Q740" s="1" t="s">
        <v>1460</v>
      </c>
      <c r="R740" s="1" t="s">
        <v>1479</v>
      </c>
      <c r="S740" s="1">
        <v>8</v>
      </c>
      <c r="T740" s="1" t="s">
        <v>93</v>
      </c>
      <c r="U740" s="1" t="s">
        <v>93</v>
      </c>
      <c r="V740" s="1" t="s">
        <v>93</v>
      </c>
      <c r="W740" s="1" t="s">
        <v>93</v>
      </c>
      <c r="X740" s="1" t="s">
        <v>93</v>
      </c>
      <c r="Y740" s="1" t="s">
        <v>93</v>
      </c>
      <c r="Z740" s="1" t="s">
        <v>1460</v>
      </c>
      <c r="AA740" s="1" t="s">
        <v>1479</v>
      </c>
      <c r="AB740" s="1">
        <v>8</v>
      </c>
      <c r="AC740" s="1" t="s">
        <v>3787</v>
      </c>
    </row>
    <row r="741" spans="1:29" ht="25.5" x14ac:dyDescent="0.2">
      <c r="A741" s="1">
        <v>13</v>
      </c>
      <c r="B741" s="1" t="s">
        <v>2019</v>
      </c>
      <c r="C741" s="1">
        <v>1308257</v>
      </c>
      <c r="D741" s="1" t="s">
        <v>1977</v>
      </c>
      <c r="E741" s="1" t="s">
        <v>1440</v>
      </c>
      <c r="F741" s="1" t="s">
        <v>3159</v>
      </c>
      <c r="G741" s="1">
        <v>40</v>
      </c>
      <c r="H741" s="1" t="s">
        <v>1613</v>
      </c>
      <c r="I741" s="1" t="s">
        <v>1462</v>
      </c>
      <c r="J741" s="1">
        <v>8</v>
      </c>
      <c r="K741" s="1" t="s">
        <v>93</v>
      </c>
      <c r="L741" s="1" t="s">
        <v>93</v>
      </c>
      <c r="M741" s="1" t="s">
        <v>93</v>
      </c>
      <c r="N741" s="1" t="s">
        <v>93</v>
      </c>
      <c r="O741" s="1" t="s">
        <v>93</v>
      </c>
      <c r="P741" s="1" t="s">
        <v>93</v>
      </c>
      <c r="Q741" s="1" t="s">
        <v>1613</v>
      </c>
      <c r="R741" s="1" t="s">
        <v>1462</v>
      </c>
      <c r="S741" s="1">
        <v>8</v>
      </c>
      <c r="T741" s="1" t="s">
        <v>1613</v>
      </c>
      <c r="U741" s="1" t="s">
        <v>1462</v>
      </c>
      <c r="V741" s="1">
        <v>8</v>
      </c>
      <c r="W741" s="1" t="s">
        <v>1613</v>
      </c>
      <c r="X741" s="1" t="s">
        <v>1462</v>
      </c>
      <c r="Y741" s="1">
        <v>8</v>
      </c>
      <c r="Z741" s="1" t="s">
        <v>1613</v>
      </c>
      <c r="AA741" s="1" t="s">
        <v>1462</v>
      </c>
      <c r="AB741" s="1">
        <v>8</v>
      </c>
      <c r="AC741" s="1" t="s">
        <v>3787</v>
      </c>
    </row>
    <row r="742" spans="1:29" ht="25.5" x14ac:dyDescent="0.2">
      <c r="A742" s="1">
        <v>13</v>
      </c>
      <c r="B742" s="1" t="s">
        <v>2974</v>
      </c>
      <c r="C742" s="1">
        <v>1308479</v>
      </c>
      <c r="D742" s="1" t="s">
        <v>1920</v>
      </c>
      <c r="E742" s="1" t="s">
        <v>1440</v>
      </c>
      <c r="F742" s="1" t="s">
        <v>3558</v>
      </c>
      <c r="G742" s="1">
        <v>40</v>
      </c>
      <c r="H742" s="1" t="s">
        <v>93</v>
      </c>
      <c r="I742" s="1" t="s">
        <v>93</v>
      </c>
      <c r="J742" s="1" t="s">
        <v>93</v>
      </c>
      <c r="K742" s="1" t="s">
        <v>93</v>
      </c>
      <c r="L742" s="1" t="s">
        <v>93</v>
      </c>
      <c r="M742" s="1" t="s">
        <v>93</v>
      </c>
      <c r="N742" s="1" t="s">
        <v>1443</v>
      </c>
      <c r="O742" s="1" t="s">
        <v>1447</v>
      </c>
      <c r="P742" s="1">
        <v>8</v>
      </c>
      <c r="Q742" s="1" t="s">
        <v>1443</v>
      </c>
      <c r="R742" s="1" t="s">
        <v>1447</v>
      </c>
      <c r="S742" s="1">
        <v>8</v>
      </c>
      <c r="T742" s="1" t="s">
        <v>1443</v>
      </c>
      <c r="U742" s="1" t="s">
        <v>1447</v>
      </c>
      <c r="V742" s="1">
        <v>8</v>
      </c>
      <c r="W742" s="1" t="s">
        <v>1443</v>
      </c>
      <c r="X742" s="1" t="s">
        <v>1447</v>
      </c>
      <c r="Y742" s="1">
        <v>8</v>
      </c>
      <c r="Z742" s="1" t="s">
        <v>1443</v>
      </c>
      <c r="AA742" s="1" t="s">
        <v>1447</v>
      </c>
      <c r="AB742" s="1">
        <v>8</v>
      </c>
      <c r="AC742" s="1" t="s">
        <v>3787</v>
      </c>
    </row>
    <row r="743" spans="1:29" ht="38.25" x14ac:dyDescent="0.2">
      <c r="A743" s="1">
        <v>13</v>
      </c>
      <c r="B743" s="1" t="s">
        <v>2020</v>
      </c>
      <c r="C743" s="1">
        <v>1307908</v>
      </c>
      <c r="D743" s="1" t="s">
        <v>1878</v>
      </c>
      <c r="E743" s="1" t="s">
        <v>1440</v>
      </c>
      <c r="F743" s="1" t="s">
        <v>3228</v>
      </c>
      <c r="G743" s="1">
        <v>40</v>
      </c>
      <c r="H743" s="1" t="s">
        <v>93</v>
      </c>
      <c r="I743" s="1" t="s">
        <v>93</v>
      </c>
      <c r="J743" s="1" t="s">
        <v>93</v>
      </c>
      <c r="K743" s="1" t="s">
        <v>1610</v>
      </c>
      <c r="L743" s="1" t="s">
        <v>1451</v>
      </c>
      <c r="M743" s="1">
        <v>8</v>
      </c>
      <c r="N743" s="1" t="s">
        <v>1610</v>
      </c>
      <c r="O743" s="1" t="s">
        <v>1451</v>
      </c>
      <c r="P743" s="1">
        <v>8</v>
      </c>
      <c r="Q743" s="1" t="s">
        <v>1610</v>
      </c>
      <c r="R743" s="1" t="s">
        <v>1451</v>
      </c>
      <c r="S743" s="1">
        <v>8</v>
      </c>
      <c r="T743" s="1" t="s">
        <v>1610</v>
      </c>
      <c r="U743" s="1" t="s">
        <v>1451</v>
      </c>
      <c r="V743" s="1">
        <v>8</v>
      </c>
      <c r="W743" s="1" t="s">
        <v>1446</v>
      </c>
      <c r="X743" s="1" t="s">
        <v>1463</v>
      </c>
      <c r="Y743" s="1">
        <v>8</v>
      </c>
      <c r="Z743" s="1" t="s">
        <v>93</v>
      </c>
      <c r="AA743" s="1" t="s">
        <v>93</v>
      </c>
      <c r="AB743" s="1" t="s">
        <v>93</v>
      </c>
      <c r="AC743" s="1" t="s">
        <v>3787</v>
      </c>
    </row>
    <row r="744" spans="1:29" ht="25.5" x14ac:dyDescent="0.2">
      <c r="A744" s="1">
        <v>13</v>
      </c>
      <c r="B744" s="1" t="s">
        <v>2720</v>
      </c>
      <c r="C744" s="1">
        <v>1308377</v>
      </c>
      <c r="D744" s="1" t="s">
        <v>1874</v>
      </c>
      <c r="E744" s="1" t="s">
        <v>1440</v>
      </c>
      <c r="F744" s="1" t="s">
        <v>3159</v>
      </c>
      <c r="G744" s="1">
        <v>40</v>
      </c>
      <c r="H744" s="1" t="s">
        <v>1454</v>
      </c>
      <c r="I744" s="1" t="s">
        <v>1667</v>
      </c>
      <c r="J744" s="1">
        <v>8</v>
      </c>
      <c r="K744" s="1" t="s">
        <v>93</v>
      </c>
      <c r="L744" s="1" t="s">
        <v>93</v>
      </c>
      <c r="M744" s="1" t="s">
        <v>93</v>
      </c>
      <c r="N744" s="1" t="s">
        <v>93</v>
      </c>
      <c r="O744" s="1" t="s">
        <v>93</v>
      </c>
      <c r="P744" s="1" t="s">
        <v>93</v>
      </c>
      <c r="Q744" s="1" t="s">
        <v>1454</v>
      </c>
      <c r="R744" s="1" t="s">
        <v>1667</v>
      </c>
      <c r="S744" s="1">
        <v>8</v>
      </c>
      <c r="T744" s="1" t="s">
        <v>1454</v>
      </c>
      <c r="U744" s="1" t="s">
        <v>1667</v>
      </c>
      <c r="V744" s="1">
        <v>8</v>
      </c>
      <c r="W744" s="1" t="s">
        <v>1454</v>
      </c>
      <c r="X744" s="1" t="s">
        <v>1667</v>
      </c>
      <c r="Y744" s="1">
        <v>8</v>
      </c>
      <c r="Z744" s="1" t="s">
        <v>1454</v>
      </c>
      <c r="AA744" s="1" t="s">
        <v>1667</v>
      </c>
      <c r="AB744" s="1">
        <v>8</v>
      </c>
      <c r="AC744" s="1" t="s">
        <v>3787</v>
      </c>
    </row>
    <row r="745" spans="1:29" ht="25.5" x14ac:dyDescent="0.2">
      <c r="A745" s="1">
        <v>13</v>
      </c>
      <c r="B745" s="1" t="s">
        <v>2021</v>
      </c>
      <c r="C745" s="1">
        <v>1307436</v>
      </c>
      <c r="D745" s="1" t="s">
        <v>1903</v>
      </c>
      <c r="E745" s="1" t="s">
        <v>1440</v>
      </c>
      <c r="F745" s="1" t="s">
        <v>2022</v>
      </c>
      <c r="G745" s="1">
        <v>40</v>
      </c>
      <c r="H745" s="1" t="s">
        <v>1667</v>
      </c>
      <c r="I745" s="1" t="s">
        <v>1895</v>
      </c>
      <c r="J745" s="1">
        <v>8</v>
      </c>
      <c r="K745" s="1" t="s">
        <v>1667</v>
      </c>
      <c r="L745" s="1" t="s">
        <v>1895</v>
      </c>
      <c r="M745" s="1">
        <v>8</v>
      </c>
      <c r="N745" s="1" t="s">
        <v>1667</v>
      </c>
      <c r="O745" s="1" t="s">
        <v>1895</v>
      </c>
      <c r="P745" s="1">
        <v>8</v>
      </c>
      <c r="Q745" s="1" t="s">
        <v>1667</v>
      </c>
      <c r="R745" s="1" t="s">
        <v>1895</v>
      </c>
      <c r="S745" s="1">
        <v>8</v>
      </c>
      <c r="T745" s="1" t="s">
        <v>1667</v>
      </c>
      <c r="U745" s="1" t="s">
        <v>1895</v>
      </c>
      <c r="V745" s="1">
        <v>8</v>
      </c>
      <c r="W745" s="1" t="s">
        <v>93</v>
      </c>
      <c r="X745" s="1" t="s">
        <v>93</v>
      </c>
      <c r="Y745" s="1" t="s">
        <v>93</v>
      </c>
      <c r="Z745" s="1" t="s">
        <v>93</v>
      </c>
      <c r="AA745" s="1" t="s">
        <v>93</v>
      </c>
      <c r="AB745" s="1" t="s">
        <v>93</v>
      </c>
      <c r="AC745" s="1" t="s">
        <v>3787</v>
      </c>
    </row>
    <row r="746" spans="1:29" ht="25.5" x14ac:dyDescent="0.2">
      <c r="A746" s="1">
        <v>13</v>
      </c>
      <c r="B746" s="1" t="s">
        <v>2023</v>
      </c>
      <c r="C746" s="1">
        <v>1308176</v>
      </c>
      <c r="D746" s="1" t="s">
        <v>1908</v>
      </c>
      <c r="E746" s="1" t="s">
        <v>1440</v>
      </c>
      <c r="F746" s="1" t="s">
        <v>986</v>
      </c>
      <c r="G746" s="1">
        <v>40</v>
      </c>
      <c r="H746" s="1" t="s">
        <v>1460</v>
      </c>
      <c r="I746" s="1" t="s">
        <v>1479</v>
      </c>
      <c r="J746" s="1">
        <v>8</v>
      </c>
      <c r="K746" s="1" t="s">
        <v>1460</v>
      </c>
      <c r="L746" s="1" t="s">
        <v>1479</v>
      </c>
      <c r="M746" s="1">
        <v>8</v>
      </c>
      <c r="N746" s="1" t="s">
        <v>1460</v>
      </c>
      <c r="O746" s="1" t="s">
        <v>1479</v>
      </c>
      <c r="P746" s="1">
        <v>8</v>
      </c>
      <c r="Q746" s="1" t="s">
        <v>1460</v>
      </c>
      <c r="R746" s="1" t="s">
        <v>1479</v>
      </c>
      <c r="S746" s="1">
        <v>8</v>
      </c>
      <c r="T746" s="1" t="s">
        <v>93</v>
      </c>
      <c r="U746" s="1" t="s">
        <v>93</v>
      </c>
      <c r="V746" s="1" t="s">
        <v>93</v>
      </c>
      <c r="W746" s="1" t="s">
        <v>93</v>
      </c>
      <c r="X746" s="1" t="s">
        <v>93</v>
      </c>
      <c r="Y746" s="1" t="s">
        <v>93</v>
      </c>
      <c r="Z746" s="1" t="s">
        <v>1460</v>
      </c>
      <c r="AA746" s="1" t="s">
        <v>1479</v>
      </c>
      <c r="AB746" s="1">
        <v>8</v>
      </c>
      <c r="AC746" s="1" t="s">
        <v>3787</v>
      </c>
    </row>
    <row r="747" spans="1:29" ht="25.5" x14ac:dyDescent="0.2">
      <c r="A747" s="1">
        <v>13</v>
      </c>
      <c r="B747" s="1" t="s">
        <v>3184</v>
      </c>
      <c r="C747" s="1">
        <v>263193</v>
      </c>
      <c r="D747" s="1" t="s">
        <v>562</v>
      </c>
      <c r="E747" s="1" t="s">
        <v>1440</v>
      </c>
      <c r="F747" s="1" t="s">
        <v>3787</v>
      </c>
      <c r="G747" s="1">
        <v>40</v>
      </c>
      <c r="H747" s="1" t="s">
        <v>93</v>
      </c>
      <c r="I747" s="1" t="s">
        <v>93</v>
      </c>
      <c r="J747" s="1" t="s">
        <v>93</v>
      </c>
      <c r="K747" s="1" t="s">
        <v>1443</v>
      </c>
      <c r="L747" s="1" t="s">
        <v>1447</v>
      </c>
      <c r="M747" s="1">
        <v>8</v>
      </c>
      <c r="N747" s="1" t="s">
        <v>1443</v>
      </c>
      <c r="O747" s="1" t="s">
        <v>1447</v>
      </c>
      <c r="P747" s="1">
        <v>8</v>
      </c>
      <c r="Q747" s="1" t="s">
        <v>1443</v>
      </c>
      <c r="R747" s="1" t="s">
        <v>1447</v>
      </c>
      <c r="S747" s="1">
        <v>8</v>
      </c>
      <c r="T747" s="1" t="s">
        <v>1443</v>
      </c>
      <c r="U747" s="1" t="s">
        <v>1447</v>
      </c>
      <c r="V747" s="1">
        <v>8</v>
      </c>
      <c r="W747" s="1" t="s">
        <v>1455</v>
      </c>
      <c r="X747" s="1" t="s">
        <v>1753</v>
      </c>
      <c r="Y747" s="1">
        <v>8</v>
      </c>
      <c r="Z747" s="1" t="s">
        <v>93</v>
      </c>
      <c r="AA747" s="1" t="s">
        <v>93</v>
      </c>
      <c r="AB747" s="1" t="s">
        <v>93</v>
      </c>
      <c r="AC747" s="1" t="s">
        <v>3787</v>
      </c>
    </row>
    <row r="748" spans="1:29" ht="38.25" x14ac:dyDescent="0.2">
      <c r="A748" s="1">
        <v>13</v>
      </c>
      <c r="B748" s="1" t="s">
        <v>2024</v>
      </c>
      <c r="C748" s="1">
        <v>1308104</v>
      </c>
      <c r="D748" s="1" t="s">
        <v>2936</v>
      </c>
      <c r="E748" s="1" t="s">
        <v>1440</v>
      </c>
      <c r="F748" s="1" t="s">
        <v>725</v>
      </c>
      <c r="G748" s="1">
        <v>40</v>
      </c>
      <c r="H748" s="1" t="s">
        <v>1455</v>
      </c>
      <c r="I748" s="1" t="s">
        <v>1753</v>
      </c>
      <c r="J748" s="1">
        <v>8</v>
      </c>
      <c r="K748" s="1" t="s">
        <v>1455</v>
      </c>
      <c r="L748" s="1" t="s">
        <v>1753</v>
      </c>
      <c r="M748" s="1">
        <v>8</v>
      </c>
      <c r="N748" s="1" t="s">
        <v>93</v>
      </c>
      <c r="O748" s="1" t="s">
        <v>93</v>
      </c>
      <c r="P748" s="1" t="s">
        <v>93</v>
      </c>
      <c r="Q748" s="1" t="s">
        <v>93</v>
      </c>
      <c r="R748" s="1" t="s">
        <v>93</v>
      </c>
      <c r="S748" s="1" t="s">
        <v>93</v>
      </c>
      <c r="T748" s="1" t="s">
        <v>1455</v>
      </c>
      <c r="U748" s="1" t="s">
        <v>1753</v>
      </c>
      <c r="V748" s="1">
        <v>8</v>
      </c>
      <c r="W748" s="1" t="s">
        <v>1455</v>
      </c>
      <c r="X748" s="1" t="s">
        <v>1753</v>
      </c>
      <c r="Y748" s="1">
        <v>8</v>
      </c>
      <c r="Z748" s="1" t="s">
        <v>1455</v>
      </c>
      <c r="AA748" s="1" t="s">
        <v>1753</v>
      </c>
      <c r="AB748" s="1">
        <v>8</v>
      </c>
      <c r="AC748" s="1" t="s">
        <v>3787</v>
      </c>
    </row>
    <row r="749" spans="1:29" ht="25.5" x14ac:dyDescent="0.2">
      <c r="A749" s="1">
        <v>13</v>
      </c>
      <c r="B749" s="1" t="s">
        <v>2025</v>
      </c>
      <c r="C749" s="1">
        <v>1306961</v>
      </c>
      <c r="D749" s="1" t="s">
        <v>1936</v>
      </c>
      <c r="E749" s="1" t="s">
        <v>1440</v>
      </c>
      <c r="F749" s="1" t="s">
        <v>718</v>
      </c>
      <c r="G749" s="1">
        <v>40</v>
      </c>
      <c r="H749" s="1" t="s">
        <v>93</v>
      </c>
      <c r="I749" s="1" t="s">
        <v>93</v>
      </c>
      <c r="J749" s="1" t="s">
        <v>93</v>
      </c>
      <c r="K749" s="1" t="s">
        <v>1480</v>
      </c>
      <c r="L749" s="1" t="s">
        <v>1466</v>
      </c>
      <c r="M749" s="1">
        <v>8</v>
      </c>
      <c r="N749" s="1" t="s">
        <v>1480</v>
      </c>
      <c r="O749" s="1" t="s">
        <v>1466</v>
      </c>
      <c r="P749" s="1">
        <v>8</v>
      </c>
      <c r="Q749" s="1" t="s">
        <v>1480</v>
      </c>
      <c r="R749" s="1" t="s">
        <v>1466</v>
      </c>
      <c r="S749" s="1">
        <v>8</v>
      </c>
      <c r="T749" s="1" t="s">
        <v>1480</v>
      </c>
      <c r="U749" s="1" t="s">
        <v>1466</v>
      </c>
      <c r="V749" s="1">
        <v>8</v>
      </c>
      <c r="W749" s="1" t="s">
        <v>1480</v>
      </c>
      <c r="X749" s="1" t="s">
        <v>1466</v>
      </c>
      <c r="Y749" s="1">
        <v>8</v>
      </c>
      <c r="Z749" s="1" t="s">
        <v>93</v>
      </c>
      <c r="AA749" s="1" t="s">
        <v>93</v>
      </c>
      <c r="AB749" s="1" t="s">
        <v>93</v>
      </c>
      <c r="AC749" s="1" t="s">
        <v>3787</v>
      </c>
    </row>
    <row r="750" spans="1:29" ht="25.5" x14ac:dyDescent="0.2">
      <c r="A750" s="1">
        <v>13</v>
      </c>
      <c r="B750" s="1" t="s">
        <v>3938</v>
      </c>
      <c r="C750" s="1">
        <v>263518</v>
      </c>
      <c r="D750" s="1" t="s">
        <v>997</v>
      </c>
      <c r="E750" s="1" t="s">
        <v>1456</v>
      </c>
      <c r="F750" s="1" t="s">
        <v>93</v>
      </c>
      <c r="G750" s="1">
        <v>0</v>
      </c>
      <c r="H750" s="1" t="s">
        <v>93</v>
      </c>
      <c r="I750" s="1" t="s">
        <v>93</v>
      </c>
      <c r="J750" s="1" t="s">
        <v>93</v>
      </c>
      <c r="K750" s="1" t="s">
        <v>93</v>
      </c>
      <c r="L750" s="1" t="s">
        <v>93</v>
      </c>
      <c r="M750" s="1" t="s">
        <v>93</v>
      </c>
      <c r="N750" s="1" t="s">
        <v>93</v>
      </c>
      <c r="O750" s="1" t="s">
        <v>93</v>
      </c>
      <c r="P750" s="1" t="s">
        <v>93</v>
      </c>
      <c r="Q750" s="1" t="s">
        <v>93</v>
      </c>
      <c r="R750" s="1" t="s">
        <v>93</v>
      </c>
      <c r="S750" s="1" t="s">
        <v>93</v>
      </c>
      <c r="T750" s="1" t="s">
        <v>93</v>
      </c>
      <c r="U750" s="1" t="s">
        <v>93</v>
      </c>
      <c r="V750" s="1" t="s">
        <v>93</v>
      </c>
      <c r="W750" s="1" t="s">
        <v>93</v>
      </c>
      <c r="X750" s="1" t="s">
        <v>93</v>
      </c>
      <c r="Y750" s="1" t="s">
        <v>93</v>
      </c>
      <c r="Z750" s="1" t="s">
        <v>93</v>
      </c>
      <c r="AA750" s="1" t="s">
        <v>93</v>
      </c>
      <c r="AB750" s="1" t="s">
        <v>93</v>
      </c>
      <c r="AC750" s="1" t="s">
        <v>3787</v>
      </c>
    </row>
    <row r="751" spans="1:29" ht="25.5" x14ac:dyDescent="0.2">
      <c r="A751" s="1">
        <v>13</v>
      </c>
      <c r="B751" s="1" t="s">
        <v>1085</v>
      </c>
      <c r="C751" s="1">
        <v>227581</v>
      </c>
      <c r="D751" s="1" t="s">
        <v>1005</v>
      </c>
      <c r="E751" s="1" t="s">
        <v>1456</v>
      </c>
      <c r="F751" s="1" t="s">
        <v>3787</v>
      </c>
      <c r="G751" s="1">
        <v>40</v>
      </c>
      <c r="H751" s="1" t="s">
        <v>1461</v>
      </c>
      <c r="I751" s="1" t="s">
        <v>1509</v>
      </c>
      <c r="J751" s="1">
        <v>8</v>
      </c>
      <c r="K751" s="1" t="s">
        <v>1461</v>
      </c>
      <c r="L751" s="1" t="s">
        <v>1509</v>
      </c>
      <c r="M751" s="1">
        <v>8</v>
      </c>
      <c r="N751" s="1" t="s">
        <v>1461</v>
      </c>
      <c r="O751" s="1" t="s">
        <v>1509</v>
      </c>
      <c r="P751" s="1">
        <v>8</v>
      </c>
      <c r="Q751" s="1" t="s">
        <v>1461</v>
      </c>
      <c r="R751" s="1" t="s">
        <v>3821</v>
      </c>
      <c r="S751" s="1">
        <v>6.33</v>
      </c>
      <c r="T751" s="1" t="s">
        <v>1461</v>
      </c>
      <c r="U751" s="1" t="s">
        <v>1509</v>
      </c>
      <c r="V751" s="1">
        <v>8</v>
      </c>
      <c r="W751" s="1" t="s">
        <v>93</v>
      </c>
      <c r="X751" s="1" t="s">
        <v>93</v>
      </c>
      <c r="Y751" s="1" t="s">
        <v>93</v>
      </c>
      <c r="Z751" s="1" t="s">
        <v>1461</v>
      </c>
      <c r="AA751" s="1" t="s">
        <v>3999</v>
      </c>
      <c r="AB751" s="1">
        <v>1.67</v>
      </c>
      <c r="AC751" s="1" t="s">
        <v>3787</v>
      </c>
    </row>
    <row r="752" spans="1:29" ht="25.5" x14ac:dyDescent="0.2">
      <c r="A752" s="1">
        <v>13</v>
      </c>
      <c r="B752" s="1" t="s">
        <v>3355</v>
      </c>
      <c r="C752" s="1">
        <v>1308553</v>
      </c>
      <c r="D752" s="1" t="s">
        <v>1882</v>
      </c>
      <c r="E752" s="1" t="s">
        <v>1440</v>
      </c>
      <c r="F752" s="1" t="s">
        <v>3787</v>
      </c>
      <c r="G752" s="1">
        <v>40</v>
      </c>
      <c r="H752" s="1" t="s">
        <v>1667</v>
      </c>
      <c r="I752" s="1" t="s">
        <v>1895</v>
      </c>
      <c r="J752" s="1">
        <v>8</v>
      </c>
      <c r="K752" s="1" t="s">
        <v>1667</v>
      </c>
      <c r="L752" s="1" t="s">
        <v>1895</v>
      </c>
      <c r="M752" s="1">
        <v>8</v>
      </c>
      <c r="N752" s="1" t="s">
        <v>1667</v>
      </c>
      <c r="O752" s="1" t="s">
        <v>1895</v>
      </c>
      <c r="P752" s="1">
        <v>8</v>
      </c>
      <c r="Q752" s="1" t="s">
        <v>1667</v>
      </c>
      <c r="R752" s="1" t="s">
        <v>1895</v>
      </c>
      <c r="S752" s="1">
        <v>8</v>
      </c>
      <c r="T752" s="1" t="s">
        <v>1667</v>
      </c>
      <c r="U752" s="1" t="s">
        <v>1895</v>
      </c>
      <c r="V752" s="1">
        <v>8</v>
      </c>
      <c r="W752" s="1" t="s">
        <v>93</v>
      </c>
      <c r="X752" s="1" t="s">
        <v>93</v>
      </c>
      <c r="Y752" s="1" t="s">
        <v>93</v>
      </c>
      <c r="Z752" s="1" t="s">
        <v>93</v>
      </c>
      <c r="AA752" s="1" t="s">
        <v>93</v>
      </c>
      <c r="AB752" s="1" t="s">
        <v>93</v>
      </c>
      <c r="AC752" s="1" t="s">
        <v>3787</v>
      </c>
    </row>
    <row r="753" spans="1:29" ht="38.25" x14ac:dyDescent="0.2">
      <c r="A753" s="1">
        <v>13</v>
      </c>
      <c r="B753" s="1" t="s">
        <v>2026</v>
      </c>
      <c r="C753" s="1">
        <v>1308105</v>
      </c>
      <c r="D753" s="1" t="s">
        <v>1903</v>
      </c>
      <c r="E753" s="1" t="s">
        <v>1440</v>
      </c>
      <c r="F753" s="1" t="s">
        <v>1520</v>
      </c>
      <c r="G753" s="1">
        <v>40</v>
      </c>
      <c r="H753" s="1" t="s">
        <v>1480</v>
      </c>
      <c r="I753" s="1" t="s">
        <v>1479</v>
      </c>
      <c r="J753" s="1">
        <v>8</v>
      </c>
      <c r="K753" s="1" t="s">
        <v>1480</v>
      </c>
      <c r="L753" s="1" t="s">
        <v>1479</v>
      </c>
      <c r="M753" s="1">
        <v>8</v>
      </c>
      <c r="N753" s="1" t="s">
        <v>1480</v>
      </c>
      <c r="O753" s="1" t="s">
        <v>1479</v>
      </c>
      <c r="P753" s="1">
        <v>8</v>
      </c>
      <c r="Q753" s="1" t="s">
        <v>1480</v>
      </c>
      <c r="R753" s="1" t="s">
        <v>1479</v>
      </c>
      <c r="S753" s="1">
        <v>8</v>
      </c>
      <c r="T753" s="1" t="s">
        <v>93</v>
      </c>
      <c r="U753" s="1" t="s">
        <v>93</v>
      </c>
      <c r="V753" s="1" t="s">
        <v>93</v>
      </c>
      <c r="W753" s="1" t="s">
        <v>93</v>
      </c>
      <c r="X753" s="1" t="s">
        <v>93</v>
      </c>
      <c r="Y753" s="1" t="s">
        <v>93</v>
      </c>
      <c r="Z753" s="1" t="s">
        <v>1480</v>
      </c>
      <c r="AA753" s="1" t="s">
        <v>1479</v>
      </c>
      <c r="AB753" s="1">
        <v>8</v>
      </c>
      <c r="AC753" s="1" t="s">
        <v>3787</v>
      </c>
    </row>
    <row r="754" spans="1:29" ht="38.25" x14ac:dyDescent="0.2">
      <c r="A754" s="1">
        <v>13</v>
      </c>
      <c r="B754" s="1" t="s">
        <v>2027</v>
      </c>
      <c r="C754" s="1">
        <v>1308150</v>
      </c>
      <c r="D754" s="1" t="s">
        <v>1880</v>
      </c>
      <c r="E754" s="1" t="s">
        <v>1440</v>
      </c>
      <c r="F754" s="1" t="s">
        <v>2796</v>
      </c>
      <c r="G754" s="1">
        <v>40</v>
      </c>
      <c r="H754" s="1" t="s">
        <v>1455</v>
      </c>
      <c r="I754" s="1" t="s">
        <v>1753</v>
      </c>
      <c r="J754" s="1">
        <v>8</v>
      </c>
      <c r="K754" s="1" t="s">
        <v>1455</v>
      </c>
      <c r="L754" s="1" t="s">
        <v>1753</v>
      </c>
      <c r="M754" s="1">
        <v>8</v>
      </c>
      <c r="N754" s="1" t="s">
        <v>93</v>
      </c>
      <c r="O754" s="1" t="s">
        <v>93</v>
      </c>
      <c r="P754" s="1" t="s">
        <v>93</v>
      </c>
      <c r="Q754" s="1" t="s">
        <v>93</v>
      </c>
      <c r="R754" s="1" t="s">
        <v>93</v>
      </c>
      <c r="S754" s="1" t="s">
        <v>93</v>
      </c>
      <c r="T754" s="1" t="s">
        <v>1455</v>
      </c>
      <c r="U754" s="1" t="s">
        <v>1753</v>
      </c>
      <c r="V754" s="1">
        <v>8</v>
      </c>
      <c r="W754" s="1" t="s">
        <v>1455</v>
      </c>
      <c r="X754" s="1" t="s">
        <v>1753</v>
      </c>
      <c r="Y754" s="1">
        <v>8</v>
      </c>
      <c r="Z754" s="1" t="s">
        <v>1455</v>
      </c>
      <c r="AA754" s="1" t="s">
        <v>1753</v>
      </c>
      <c r="AB754" s="1">
        <v>8</v>
      </c>
      <c r="AC754" s="1" t="s">
        <v>3787</v>
      </c>
    </row>
    <row r="755" spans="1:29" ht="25.5" x14ac:dyDescent="0.2">
      <c r="A755" s="1">
        <v>13</v>
      </c>
      <c r="B755" s="1" t="s">
        <v>1086</v>
      </c>
      <c r="C755" s="1">
        <v>186831</v>
      </c>
      <c r="D755" s="1" t="s">
        <v>1032</v>
      </c>
      <c r="E755" s="1" t="s">
        <v>1456</v>
      </c>
      <c r="F755" s="1" t="s">
        <v>3787</v>
      </c>
      <c r="G755" s="1">
        <v>40</v>
      </c>
      <c r="H755" s="1" t="s">
        <v>93</v>
      </c>
      <c r="I755" s="1" t="s">
        <v>93</v>
      </c>
      <c r="J755" s="1" t="s">
        <v>93</v>
      </c>
      <c r="K755" s="1" t="s">
        <v>1441</v>
      </c>
      <c r="L755" s="1" t="s">
        <v>1509</v>
      </c>
      <c r="M755" s="1">
        <v>8.25</v>
      </c>
      <c r="N755" s="1" t="s">
        <v>1441</v>
      </c>
      <c r="O755" s="1" t="s">
        <v>1509</v>
      </c>
      <c r="P755" s="1">
        <v>8.25</v>
      </c>
      <c r="Q755" s="1" t="s">
        <v>1441</v>
      </c>
      <c r="R755" s="1" t="s">
        <v>1509</v>
      </c>
      <c r="S755" s="1">
        <v>8.25</v>
      </c>
      <c r="T755" s="1" t="s">
        <v>1441</v>
      </c>
      <c r="U755" s="1" t="s">
        <v>1509</v>
      </c>
      <c r="V755" s="1">
        <v>8.25</v>
      </c>
      <c r="W755" s="1" t="s">
        <v>1820</v>
      </c>
      <c r="X755" s="1" t="s">
        <v>1613</v>
      </c>
      <c r="Y755" s="1">
        <v>7</v>
      </c>
      <c r="Z755" s="1" t="s">
        <v>93</v>
      </c>
      <c r="AA755" s="1" t="s">
        <v>93</v>
      </c>
      <c r="AB755" s="1" t="s">
        <v>93</v>
      </c>
      <c r="AC755" s="1" t="s">
        <v>3787</v>
      </c>
    </row>
    <row r="756" spans="1:29" ht="38.25" x14ac:dyDescent="0.2">
      <c r="A756" s="1">
        <v>13</v>
      </c>
      <c r="B756" s="1" t="s">
        <v>2028</v>
      </c>
      <c r="C756" s="1">
        <v>1308128</v>
      </c>
      <c r="D756" s="1" t="s">
        <v>1887</v>
      </c>
      <c r="E756" s="1" t="s">
        <v>1440</v>
      </c>
      <c r="F756" s="1" t="s">
        <v>986</v>
      </c>
      <c r="G756" s="1">
        <v>40</v>
      </c>
      <c r="H756" s="1" t="s">
        <v>93</v>
      </c>
      <c r="I756" s="1" t="s">
        <v>93</v>
      </c>
      <c r="J756" s="1" t="s">
        <v>93</v>
      </c>
      <c r="K756" s="1" t="s">
        <v>1454</v>
      </c>
      <c r="L756" s="1" t="s">
        <v>1667</v>
      </c>
      <c r="M756" s="1">
        <v>8</v>
      </c>
      <c r="N756" s="1" t="s">
        <v>1454</v>
      </c>
      <c r="O756" s="1" t="s">
        <v>1667</v>
      </c>
      <c r="P756" s="1">
        <v>8</v>
      </c>
      <c r="Q756" s="1" t="s">
        <v>1454</v>
      </c>
      <c r="R756" s="1" t="s">
        <v>1667</v>
      </c>
      <c r="S756" s="1">
        <v>8</v>
      </c>
      <c r="T756" s="1" t="s">
        <v>1454</v>
      </c>
      <c r="U756" s="1" t="s">
        <v>1667</v>
      </c>
      <c r="V756" s="1">
        <v>8</v>
      </c>
      <c r="W756" s="1" t="s">
        <v>1454</v>
      </c>
      <c r="X756" s="1" t="s">
        <v>1667</v>
      </c>
      <c r="Y756" s="1">
        <v>8</v>
      </c>
      <c r="Z756" s="1" t="s">
        <v>93</v>
      </c>
      <c r="AA756" s="1" t="s">
        <v>93</v>
      </c>
      <c r="AB756" s="1" t="s">
        <v>93</v>
      </c>
      <c r="AC756" s="1" t="s">
        <v>3787</v>
      </c>
    </row>
    <row r="757" spans="1:29" ht="25.5" x14ac:dyDescent="0.2">
      <c r="A757" s="1">
        <v>13</v>
      </c>
      <c r="B757" s="1" t="s">
        <v>2029</v>
      </c>
      <c r="C757" s="1">
        <v>1308276</v>
      </c>
      <c r="D757" s="1" t="s">
        <v>1901</v>
      </c>
      <c r="E757" s="1" t="s">
        <v>1440</v>
      </c>
      <c r="F757" s="1" t="s">
        <v>1520</v>
      </c>
      <c r="G757" s="1">
        <v>40</v>
      </c>
      <c r="H757" s="1" t="s">
        <v>1667</v>
      </c>
      <c r="I757" s="1" t="s">
        <v>1895</v>
      </c>
      <c r="J757" s="1">
        <v>8</v>
      </c>
      <c r="K757" s="1" t="s">
        <v>1667</v>
      </c>
      <c r="L757" s="1" t="s">
        <v>1895</v>
      </c>
      <c r="M757" s="1">
        <v>8</v>
      </c>
      <c r="N757" s="1" t="s">
        <v>1667</v>
      </c>
      <c r="O757" s="1" t="s">
        <v>1895</v>
      </c>
      <c r="P757" s="1">
        <v>8</v>
      </c>
      <c r="Q757" s="1" t="s">
        <v>1667</v>
      </c>
      <c r="R757" s="1" t="s">
        <v>1895</v>
      </c>
      <c r="S757" s="1">
        <v>8</v>
      </c>
      <c r="T757" s="1" t="s">
        <v>1667</v>
      </c>
      <c r="U757" s="1" t="s">
        <v>1895</v>
      </c>
      <c r="V757" s="1">
        <v>8</v>
      </c>
      <c r="W757" s="1" t="s">
        <v>93</v>
      </c>
      <c r="X757" s="1" t="s">
        <v>93</v>
      </c>
      <c r="Y757" s="1" t="s">
        <v>93</v>
      </c>
      <c r="Z757" s="1" t="s">
        <v>93</v>
      </c>
      <c r="AA757" s="1" t="s">
        <v>93</v>
      </c>
      <c r="AB757" s="1" t="s">
        <v>93</v>
      </c>
      <c r="AC757" s="1" t="s">
        <v>3787</v>
      </c>
    </row>
    <row r="758" spans="1:29" ht="25.5" x14ac:dyDescent="0.2">
      <c r="A758" s="1">
        <v>13</v>
      </c>
      <c r="B758" s="1" t="s">
        <v>2031</v>
      </c>
      <c r="C758" s="1">
        <v>1307981</v>
      </c>
      <c r="D758" s="1" t="s">
        <v>1920</v>
      </c>
      <c r="E758" s="1" t="s">
        <v>1440</v>
      </c>
      <c r="F758" s="1" t="s">
        <v>3558</v>
      </c>
      <c r="G758" s="1">
        <v>40</v>
      </c>
      <c r="H758" s="1" t="s">
        <v>93</v>
      </c>
      <c r="I758" s="1" t="s">
        <v>93</v>
      </c>
      <c r="J758" s="1" t="s">
        <v>93</v>
      </c>
      <c r="K758" s="1" t="s">
        <v>93</v>
      </c>
      <c r="L758" s="1" t="s">
        <v>93</v>
      </c>
      <c r="M758" s="1" t="s">
        <v>93</v>
      </c>
      <c r="N758" s="1" t="s">
        <v>1443</v>
      </c>
      <c r="O758" s="1" t="s">
        <v>1447</v>
      </c>
      <c r="P758" s="1">
        <v>8</v>
      </c>
      <c r="Q758" s="1" t="s">
        <v>1443</v>
      </c>
      <c r="R758" s="1" t="s">
        <v>1447</v>
      </c>
      <c r="S758" s="1">
        <v>8</v>
      </c>
      <c r="T758" s="1" t="s">
        <v>1443</v>
      </c>
      <c r="U758" s="1" t="s">
        <v>1447</v>
      </c>
      <c r="V758" s="1">
        <v>8</v>
      </c>
      <c r="W758" s="1" t="s">
        <v>1443</v>
      </c>
      <c r="X758" s="1" t="s">
        <v>1447</v>
      </c>
      <c r="Y758" s="1">
        <v>8</v>
      </c>
      <c r="Z758" s="1" t="s">
        <v>1443</v>
      </c>
      <c r="AA758" s="1" t="s">
        <v>1447</v>
      </c>
      <c r="AB758" s="1">
        <v>8</v>
      </c>
      <c r="AC758" s="1" t="s">
        <v>3787</v>
      </c>
    </row>
    <row r="759" spans="1:29" ht="25.5" x14ac:dyDescent="0.2">
      <c r="A759" s="1">
        <v>13</v>
      </c>
      <c r="B759" s="1" t="s">
        <v>2032</v>
      </c>
      <c r="C759" s="1">
        <v>1307152</v>
      </c>
      <c r="D759" s="1" t="s">
        <v>3152</v>
      </c>
      <c r="E759" s="1" t="s">
        <v>1440</v>
      </c>
      <c r="F759" s="1" t="s">
        <v>996</v>
      </c>
      <c r="G759" s="1">
        <v>40</v>
      </c>
      <c r="H759" s="1" t="s">
        <v>1667</v>
      </c>
      <c r="I759" s="1" t="s">
        <v>1895</v>
      </c>
      <c r="J759" s="1">
        <v>8</v>
      </c>
      <c r="K759" s="1" t="s">
        <v>1667</v>
      </c>
      <c r="L759" s="1" t="s">
        <v>1895</v>
      </c>
      <c r="M759" s="1">
        <v>8</v>
      </c>
      <c r="N759" s="1" t="s">
        <v>1667</v>
      </c>
      <c r="O759" s="1" t="s">
        <v>1895</v>
      </c>
      <c r="P759" s="1">
        <v>8</v>
      </c>
      <c r="Q759" s="1" t="s">
        <v>1667</v>
      </c>
      <c r="R759" s="1" t="s">
        <v>1895</v>
      </c>
      <c r="S759" s="1">
        <v>8</v>
      </c>
      <c r="T759" s="1" t="s">
        <v>1667</v>
      </c>
      <c r="U759" s="1" t="s">
        <v>1895</v>
      </c>
      <c r="V759" s="1">
        <v>8</v>
      </c>
      <c r="W759" s="1" t="s">
        <v>93</v>
      </c>
      <c r="X759" s="1" t="s">
        <v>93</v>
      </c>
      <c r="Y759" s="1" t="s">
        <v>93</v>
      </c>
      <c r="Z759" s="1" t="s">
        <v>93</v>
      </c>
      <c r="AA759" s="1" t="s">
        <v>93</v>
      </c>
      <c r="AB759" s="1" t="s">
        <v>93</v>
      </c>
      <c r="AC759" s="1" t="s">
        <v>3787</v>
      </c>
    </row>
    <row r="760" spans="1:29" ht="25.5" x14ac:dyDescent="0.2">
      <c r="A760" s="1">
        <v>13</v>
      </c>
      <c r="B760" s="1" t="s">
        <v>2030</v>
      </c>
      <c r="C760" s="1">
        <v>1307650</v>
      </c>
      <c r="D760" s="1" t="s">
        <v>1899</v>
      </c>
      <c r="E760" s="1" t="s">
        <v>1440</v>
      </c>
      <c r="F760" s="1" t="s">
        <v>728</v>
      </c>
      <c r="G760" s="1">
        <v>40</v>
      </c>
      <c r="H760" s="1" t="s">
        <v>1480</v>
      </c>
      <c r="I760" s="1" t="s">
        <v>1466</v>
      </c>
      <c r="J760" s="1">
        <v>8</v>
      </c>
      <c r="K760" s="1" t="s">
        <v>1480</v>
      </c>
      <c r="L760" s="1" t="s">
        <v>1466</v>
      </c>
      <c r="M760" s="1">
        <v>8</v>
      </c>
      <c r="N760" s="1" t="s">
        <v>1480</v>
      </c>
      <c r="O760" s="1" t="s">
        <v>1466</v>
      </c>
      <c r="P760" s="1">
        <v>8</v>
      </c>
      <c r="Q760" s="1" t="s">
        <v>93</v>
      </c>
      <c r="R760" s="1" t="s">
        <v>93</v>
      </c>
      <c r="S760" s="1" t="s">
        <v>93</v>
      </c>
      <c r="T760" s="1" t="s">
        <v>93</v>
      </c>
      <c r="U760" s="1" t="s">
        <v>93</v>
      </c>
      <c r="V760" s="1" t="s">
        <v>93</v>
      </c>
      <c r="W760" s="1" t="s">
        <v>1480</v>
      </c>
      <c r="X760" s="1" t="s">
        <v>1466</v>
      </c>
      <c r="Y760" s="1">
        <v>8</v>
      </c>
      <c r="Z760" s="1" t="s">
        <v>1480</v>
      </c>
      <c r="AA760" s="1" t="s">
        <v>1466</v>
      </c>
      <c r="AB760" s="1">
        <v>8</v>
      </c>
      <c r="AC760" s="1" t="s">
        <v>3787</v>
      </c>
    </row>
    <row r="761" spans="1:29" ht="38.25" x14ac:dyDescent="0.2">
      <c r="A761" s="1">
        <v>13</v>
      </c>
      <c r="B761" s="1" t="s">
        <v>2033</v>
      </c>
      <c r="C761" s="1">
        <v>1307796</v>
      </c>
      <c r="D761" s="1" t="s">
        <v>1874</v>
      </c>
      <c r="E761" s="1" t="s">
        <v>1456</v>
      </c>
      <c r="F761" s="1" t="s">
        <v>3787</v>
      </c>
      <c r="G761" s="1">
        <v>40</v>
      </c>
      <c r="H761" s="1" t="s">
        <v>93</v>
      </c>
      <c r="I761" s="1" t="s">
        <v>93</v>
      </c>
      <c r="J761" s="1" t="s">
        <v>93</v>
      </c>
      <c r="K761" s="1" t="s">
        <v>1454</v>
      </c>
      <c r="L761" s="1" t="s">
        <v>1667</v>
      </c>
      <c r="M761" s="1">
        <v>8</v>
      </c>
      <c r="N761" s="1" t="s">
        <v>1454</v>
      </c>
      <c r="O761" s="1" t="s">
        <v>1667</v>
      </c>
      <c r="P761" s="1">
        <v>8</v>
      </c>
      <c r="Q761" s="1" t="s">
        <v>93</v>
      </c>
      <c r="R761" s="1" t="s">
        <v>93</v>
      </c>
      <c r="S761" s="1" t="s">
        <v>93</v>
      </c>
      <c r="T761" s="1" t="s">
        <v>1454</v>
      </c>
      <c r="U761" s="1" t="s">
        <v>1667</v>
      </c>
      <c r="V761" s="1">
        <v>8</v>
      </c>
      <c r="W761" s="1" t="s">
        <v>1454</v>
      </c>
      <c r="X761" s="1" t="s">
        <v>1667</v>
      </c>
      <c r="Y761" s="1">
        <v>8</v>
      </c>
      <c r="Z761" s="1" t="s">
        <v>1454</v>
      </c>
      <c r="AA761" s="1" t="s">
        <v>1667</v>
      </c>
      <c r="AB761" s="1">
        <v>8</v>
      </c>
      <c r="AC761" s="1" t="s">
        <v>3787</v>
      </c>
    </row>
    <row r="762" spans="1:29" ht="25.5" x14ac:dyDescent="0.2">
      <c r="A762" s="1">
        <v>13</v>
      </c>
      <c r="B762" s="1" t="s">
        <v>2908</v>
      </c>
      <c r="C762" s="1">
        <v>1308456</v>
      </c>
      <c r="D762" s="1" t="s">
        <v>1928</v>
      </c>
      <c r="E762" s="1" t="s">
        <v>1440</v>
      </c>
      <c r="F762" s="1" t="s">
        <v>3787</v>
      </c>
      <c r="G762" s="1">
        <v>40</v>
      </c>
      <c r="H762" s="1" t="s">
        <v>1480</v>
      </c>
      <c r="I762" s="1" t="s">
        <v>1466</v>
      </c>
      <c r="J762" s="1">
        <v>8</v>
      </c>
      <c r="K762" s="1" t="s">
        <v>1480</v>
      </c>
      <c r="L762" s="1" t="s">
        <v>1466</v>
      </c>
      <c r="M762" s="1">
        <v>8</v>
      </c>
      <c r="N762" s="1" t="s">
        <v>1480</v>
      </c>
      <c r="O762" s="1" t="s">
        <v>1466</v>
      </c>
      <c r="P762" s="1">
        <v>8</v>
      </c>
      <c r="Q762" s="1" t="s">
        <v>1480</v>
      </c>
      <c r="R762" s="1" t="s">
        <v>1466</v>
      </c>
      <c r="S762" s="1">
        <v>8</v>
      </c>
      <c r="T762" s="1" t="s">
        <v>1480</v>
      </c>
      <c r="U762" s="1" t="s">
        <v>1466</v>
      </c>
      <c r="V762" s="1">
        <v>8</v>
      </c>
      <c r="W762" s="1" t="s">
        <v>93</v>
      </c>
      <c r="X762" s="1" t="s">
        <v>93</v>
      </c>
      <c r="Y762" s="1" t="s">
        <v>93</v>
      </c>
      <c r="Z762" s="1" t="s">
        <v>93</v>
      </c>
      <c r="AA762" s="1" t="s">
        <v>93</v>
      </c>
      <c r="AB762" s="1" t="s">
        <v>93</v>
      </c>
      <c r="AC762" s="1" t="s">
        <v>3787</v>
      </c>
    </row>
    <row r="763" spans="1:29" ht="38.25" x14ac:dyDescent="0.2">
      <c r="A763" s="1">
        <v>13</v>
      </c>
      <c r="B763" s="1" t="s">
        <v>2034</v>
      </c>
      <c r="C763" s="1">
        <v>1308221</v>
      </c>
      <c r="D763" s="1" t="s">
        <v>1880</v>
      </c>
      <c r="E763" s="1" t="s">
        <v>1440</v>
      </c>
      <c r="F763" s="1" t="s">
        <v>507</v>
      </c>
      <c r="G763" s="1">
        <v>40</v>
      </c>
      <c r="H763" s="1" t="s">
        <v>1667</v>
      </c>
      <c r="I763" s="1" t="s">
        <v>1895</v>
      </c>
      <c r="J763" s="1">
        <v>8</v>
      </c>
      <c r="K763" s="1" t="s">
        <v>1667</v>
      </c>
      <c r="L763" s="1" t="s">
        <v>1895</v>
      </c>
      <c r="M763" s="1">
        <v>8</v>
      </c>
      <c r="N763" s="1" t="s">
        <v>1667</v>
      </c>
      <c r="O763" s="1" t="s">
        <v>1895</v>
      </c>
      <c r="P763" s="1">
        <v>8</v>
      </c>
      <c r="Q763" s="1" t="s">
        <v>1667</v>
      </c>
      <c r="R763" s="1" t="s">
        <v>1895</v>
      </c>
      <c r="S763" s="1">
        <v>8</v>
      </c>
      <c r="T763" s="1" t="s">
        <v>1667</v>
      </c>
      <c r="U763" s="1" t="s">
        <v>1895</v>
      </c>
      <c r="V763" s="1">
        <v>8</v>
      </c>
      <c r="W763" s="1" t="s">
        <v>93</v>
      </c>
      <c r="X763" s="1" t="s">
        <v>93</v>
      </c>
      <c r="Y763" s="1" t="s">
        <v>93</v>
      </c>
      <c r="Z763" s="1" t="s">
        <v>93</v>
      </c>
      <c r="AA763" s="1" t="s">
        <v>93</v>
      </c>
      <c r="AB763" s="1" t="s">
        <v>93</v>
      </c>
      <c r="AC763" s="1" t="s">
        <v>3787</v>
      </c>
    </row>
    <row r="764" spans="1:29" ht="25.5" x14ac:dyDescent="0.2">
      <c r="A764" s="1">
        <v>13</v>
      </c>
      <c r="B764" s="1" t="s">
        <v>2949</v>
      </c>
      <c r="C764" s="1">
        <v>262952</v>
      </c>
      <c r="D764" s="1" t="s">
        <v>1044</v>
      </c>
      <c r="E764" s="1" t="s">
        <v>1440</v>
      </c>
      <c r="F764" s="1" t="s">
        <v>3228</v>
      </c>
      <c r="G764" s="1">
        <v>40</v>
      </c>
      <c r="H764" s="1" t="s">
        <v>1501</v>
      </c>
      <c r="I764" s="1" t="s">
        <v>1467</v>
      </c>
      <c r="J764" s="1">
        <v>8</v>
      </c>
      <c r="K764" s="1" t="s">
        <v>1501</v>
      </c>
      <c r="L764" s="1" t="s">
        <v>1467</v>
      </c>
      <c r="M764" s="1">
        <v>8</v>
      </c>
      <c r="N764" s="1" t="s">
        <v>1501</v>
      </c>
      <c r="O764" s="1" t="s">
        <v>1467</v>
      </c>
      <c r="P764" s="1">
        <v>8</v>
      </c>
      <c r="Q764" s="1" t="s">
        <v>1501</v>
      </c>
      <c r="R764" s="1" t="s">
        <v>1467</v>
      </c>
      <c r="S764" s="1">
        <v>8</v>
      </c>
      <c r="T764" s="1" t="s">
        <v>93</v>
      </c>
      <c r="U764" s="1" t="s">
        <v>93</v>
      </c>
      <c r="V764" s="1" t="s">
        <v>93</v>
      </c>
      <c r="W764" s="1" t="s">
        <v>93</v>
      </c>
      <c r="X764" s="1" t="s">
        <v>93</v>
      </c>
      <c r="Y764" s="1" t="s">
        <v>93</v>
      </c>
      <c r="Z764" s="1" t="s">
        <v>1501</v>
      </c>
      <c r="AA764" s="1" t="s">
        <v>1467</v>
      </c>
      <c r="AB764" s="1">
        <v>8</v>
      </c>
      <c r="AC764" s="1" t="s">
        <v>3787</v>
      </c>
    </row>
    <row r="765" spans="1:29" ht="38.25" x14ac:dyDescent="0.2">
      <c r="A765" s="1">
        <v>13</v>
      </c>
      <c r="B765" s="1" t="s">
        <v>2975</v>
      </c>
      <c r="C765" s="1">
        <v>1308480</v>
      </c>
      <c r="D765" s="1" t="s">
        <v>1920</v>
      </c>
      <c r="E765" s="1" t="s">
        <v>1440</v>
      </c>
      <c r="F765" s="1" t="s">
        <v>3558</v>
      </c>
      <c r="G765" s="1">
        <v>40</v>
      </c>
      <c r="H765" s="1" t="s">
        <v>93</v>
      </c>
      <c r="I765" s="1" t="s">
        <v>93</v>
      </c>
      <c r="J765" s="1" t="s">
        <v>93</v>
      </c>
      <c r="K765" s="1" t="s">
        <v>93</v>
      </c>
      <c r="L765" s="1" t="s">
        <v>93</v>
      </c>
      <c r="M765" s="1" t="s">
        <v>93</v>
      </c>
      <c r="N765" s="1" t="s">
        <v>1443</v>
      </c>
      <c r="O765" s="1" t="s">
        <v>1447</v>
      </c>
      <c r="P765" s="1">
        <v>8</v>
      </c>
      <c r="Q765" s="1" t="s">
        <v>1443</v>
      </c>
      <c r="R765" s="1" t="s">
        <v>1447</v>
      </c>
      <c r="S765" s="1">
        <v>8</v>
      </c>
      <c r="T765" s="1" t="s">
        <v>1443</v>
      </c>
      <c r="U765" s="1" t="s">
        <v>1447</v>
      </c>
      <c r="V765" s="1">
        <v>8</v>
      </c>
      <c r="W765" s="1" t="s">
        <v>1443</v>
      </c>
      <c r="X765" s="1" t="s">
        <v>1447</v>
      </c>
      <c r="Y765" s="1">
        <v>8</v>
      </c>
      <c r="Z765" s="1" t="s">
        <v>1443</v>
      </c>
      <c r="AA765" s="1" t="s">
        <v>1447</v>
      </c>
      <c r="AB765" s="1">
        <v>8</v>
      </c>
      <c r="AC765" s="1" t="s">
        <v>3787</v>
      </c>
    </row>
    <row r="766" spans="1:29" ht="38.25" x14ac:dyDescent="0.2">
      <c r="A766" s="1">
        <v>13</v>
      </c>
      <c r="B766" s="1" t="s">
        <v>2035</v>
      </c>
      <c r="C766" s="1">
        <v>1307983</v>
      </c>
      <c r="D766" s="1" t="s">
        <v>1897</v>
      </c>
      <c r="E766" s="1" t="s">
        <v>1440</v>
      </c>
      <c r="F766" s="1" t="s">
        <v>1040</v>
      </c>
      <c r="G766" s="1">
        <v>40</v>
      </c>
      <c r="H766" s="1" t="s">
        <v>1455</v>
      </c>
      <c r="I766" s="1" t="s">
        <v>1753</v>
      </c>
      <c r="J766" s="1">
        <v>8</v>
      </c>
      <c r="K766" s="1" t="s">
        <v>1455</v>
      </c>
      <c r="L766" s="1" t="s">
        <v>1753</v>
      </c>
      <c r="M766" s="1">
        <v>8</v>
      </c>
      <c r="N766" s="1" t="s">
        <v>93</v>
      </c>
      <c r="O766" s="1" t="s">
        <v>93</v>
      </c>
      <c r="P766" s="1" t="s">
        <v>93</v>
      </c>
      <c r="Q766" s="1" t="s">
        <v>93</v>
      </c>
      <c r="R766" s="1" t="s">
        <v>93</v>
      </c>
      <c r="S766" s="1" t="s">
        <v>93</v>
      </c>
      <c r="T766" s="1" t="s">
        <v>1455</v>
      </c>
      <c r="U766" s="1" t="s">
        <v>1753</v>
      </c>
      <c r="V766" s="1">
        <v>8</v>
      </c>
      <c r="W766" s="1" t="s">
        <v>1455</v>
      </c>
      <c r="X766" s="1" t="s">
        <v>1753</v>
      </c>
      <c r="Y766" s="1">
        <v>8</v>
      </c>
      <c r="Z766" s="1" t="s">
        <v>1455</v>
      </c>
      <c r="AA766" s="1" t="s">
        <v>1753</v>
      </c>
      <c r="AB766" s="1">
        <v>8</v>
      </c>
      <c r="AC766" s="1" t="s">
        <v>3787</v>
      </c>
    </row>
    <row r="767" spans="1:29" ht="25.5" x14ac:dyDescent="0.2">
      <c r="A767" s="1">
        <v>13</v>
      </c>
      <c r="B767" s="1" t="s">
        <v>2805</v>
      </c>
      <c r="C767" s="1">
        <v>262729</v>
      </c>
      <c r="D767" s="1" t="s">
        <v>1022</v>
      </c>
      <c r="E767" s="1" t="s">
        <v>1440</v>
      </c>
      <c r="F767" s="1" t="s">
        <v>3094</v>
      </c>
      <c r="G767" s="1">
        <v>40</v>
      </c>
      <c r="H767" s="1" t="s">
        <v>1508</v>
      </c>
      <c r="I767" s="1" t="s">
        <v>1756</v>
      </c>
      <c r="J767" s="1">
        <v>8</v>
      </c>
      <c r="K767" s="1" t="s">
        <v>1508</v>
      </c>
      <c r="L767" s="1" t="s">
        <v>1756</v>
      </c>
      <c r="M767" s="1">
        <v>8</v>
      </c>
      <c r="N767" s="1" t="s">
        <v>1508</v>
      </c>
      <c r="O767" s="1" t="s">
        <v>1756</v>
      </c>
      <c r="P767" s="1">
        <v>8</v>
      </c>
      <c r="Q767" s="1" t="s">
        <v>1508</v>
      </c>
      <c r="R767" s="1" t="s">
        <v>1756</v>
      </c>
      <c r="S767" s="1">
        <v>8</v>
      </c>
      <c r="T767" s="1" t="s">
        <v>1508</v>
      </c>
      <c r="U767" s="1" t="s">
        <v>1756</v>
      </c>
      <c r="V767" s="1">
        <v>8</v>
      </c>
      <c r="W767" s="1" t="s">
        <v>93</v>
      </c>
      <c r="X767" s="1" t="s">
        <v>93</v>
      </c>
      <c r="Y767" s="1" t="s">
        <v>93</v>
      </c>
      <c r="Z767" s="1" t="s">
        <v>93</v>
      </c>
      <c r="AA767" s="1" t="s">
        <v>93</v>
      </c>
      <c r="AB767" s="1" t="s">
        <v>93</v>
      </c>
      <c r="AC767" s="1" t="s">
        <v>3787</v>
      </c>
    </row>
    <row r="768" spans="1:29" ht="25.5" x14ac:dyDescent="0.2">
      <c r="A768" s="1">
        <v>13</v>
      </c>
      <c r="B768" s="1" t="s">
        <v>2806</v>
      </c>
      <c r="C768" s="1">
        <v>262695</v>
      </c>
      <c r="D768" s="1" t="s">
        <v>1026</v>
      </c>
      <c r="E768" s="1" t="s">
        <v>1440</v>
      </c>
      <c r="F768" s="1" t="s">
        <v>3787</v>
      </c>
      <c r="G768" s="1">
        <v>40</v>
      </c>
      <c r="H768" s="1" t="s">
        <v>1517</v>
      </c>
      <c r="I768" s="1" t="s">
        <v>1895</v>
      </c>
      <c r="J768" s="1">
        <v>10</v>
      </c>
      <c r="K768" s="1" t="s">
        <v>1517</v>
      </c>
      <c r="L768" s="1" t="s">
        <v>1895</v>
      </c>
      <c r="M768" s="1">
        <v>10</v>
      </c>
      <c r="N768" s="1" t="s">
        <v>1517</v>
      </c>
      <c r="O768" s="1" t="s">
        <v>1895</v>
      </c>
      <c r="P768" s="1">
        <v>10</v>
      </c>
      <c r="Q768" s="1" t="s">
        <v>1517</v>
      </c>
      <c r="R768" s="1" t="s">
        <v>1895</v>
      </c>
      <c r="S768" s="1">
        <v>10</v>
      </c>
      <c r="T768" s="1" t="s">
        <v>93</v>
      </c>
      <c r="U768" s="1" t="s">
        <v>93</v>
      </c>
      <c r="V768" s="1" t="s">
        <v>93</v>
      </c>
      <c r="W768" s="1" t="s">
        <v>93</v>
      </c>
      <c r="X768" s="1" t="s">
        <v>93</v>
      </c>
      <c r="Y768" s="1" t="s">
        <v>93</v>
      </c>
      <c r="Z768" s="1" t="s">
        <v>93</v>
      </c>
      <c r="AA768" s="1" t="s">
        <v>93</v>
      </c>
      <c r="AB768" s="1" t="s">
        <v>93</v>
      </c>
      <c r="AC768" s="1" t="s">
        <v>3787</v>
      </c>
    </row>
    <row r="769" spans="1:29" ht="25.5" x14ac:dyDescent="0.2">
      <c r="A769" s="1">
        <v>13</v>
      </c>
      <c r="B769" s="1" t="s">
        <v>1090</v>
      </c>
      <c r="C769" s="1">
        <v>186410</v>
      </c>
      <c r="D769" s="1" t="s">
        <v>518</v>
      </c>
      <c r="E769" s="1" t="s">
        <v>1440</v>
      </c>
      <c r="F769" s="1" t="s">
        <v>1603</v>
      </c>
      <c r="G769" s="1">
        <v>40</v>
      </c>
      <c r="H769" s="1" t="s">
        <v>1454</v>
      </c>
      <c r="I769" s="1" t="s">
        <v>1463</v>
      </c>
      <c r="J769" s="1">
        <v>9.5</v>
      </c>
      <c r="K769" s="1" t="s">
        <v>1454</v>
      </c>
      <c r="L769" s="1" t="s">
        <v>1545</v>
      </c>
      <c r="M769" s="1">
        <v>6.5</v>
      </c>
      <c r="N769" s="1" t="s">
        <v>1454</v>
      </c>
      <c r="O769" s="1" t="s">
        <v>1463</v>
      </c>
      <c r="P769" s="1">
        <v>9.5</v>
      </c>
      <c r="Q769" s="1" t="s">
        <v>1454</v>
      </c>
      <c r="R769" s="1" t="s">
        <v>1545</v>
      </c>
      <c r="S769" s="1">
        <v>6.5</v>
      </c>
      <c r="T769" s="1" t="s">
        <v>1454</v>
      </c>
      <c r="U769" s="1" t="s">
        <v>1667</v>
      </c>
      <c r="V769" s="1">
        <v>8</v>
      </c>
      <c r="W769" s="1" t="s">
        <v>93</v>
      </c>
      <c r="X769" s="1" t="s">
        <v>93</v>
      </c>
      <c r="Y769" s="1" t="s">
        <v>93</v>
      </c>
      <c r="Z769" s="1" t="s">
        <v>93</v>
      </c>
      <c r="AA769" s="1" t="s">
        <v>93</v>
      </c>
      <c r="AB769" s="1" t="s">
        <v>93</v>
      </c>
      <c r="AC769" s="1" t="s">
        <v>3787</v>
      </c>
    </row>
    <row r="770" spans="1:29" ht="25.5" x14ac:dyDescent="0.2">
      <c r="A770" s="1">
        <v>13</v>
      </c>
      <c r="B770" s="1" t="s">
        <v>2036</v>
      </c>
      <c r="C770" s="1">
        <v>1307756</v>
      </c>
      <c r="D770" s="1" t="s">
        <v>1913</v>
      </c>
      <c r="E770" s="1" t="s">
        <v>1440</v>
      </c>
      <c r="F770" s="1" t="s">
        <v>725</v>
      </c>
      <c r="G770" s="1">
        <v>40</v>
      </c>
      <c r="H770" s="1" t="s">
        <v>1461</v>
      </c>
      <c r="I770" s="1" t="s">
        <v>1509</v>
      </c>
      <c r="J770" s="1">
        <v>8</v>
      </c>
      <c r="K770" s="1" t="s">
        <v>93</v>
      </c>
      <c r="L770" s="1" t="s">
        <v>93</v>
      </c>
      <c r="M770" s="1" t="s">
        <v>93</v>
      </c>
      <c r="N770" s="1" t="s">
        <v>93</v>
      </c>
      <c r="O770" s="1" t="s">
        <v>93</v>
      </c>
      <c r="P770" s="1" t="s">
        <v>93</v>
      </c>
      <c r="Q770" s="1" t="s">
        <v>1461</v>
      </c>
      <c r="R770" s="1" t="s">
        <v>1509</v>
      </c>
      <c r="S770" s="1">
        <v>8</v>
      </c>
      <c r="T770" s="1" t="s">
        <v>1461</v>
      </c>
      <c r="U770" s="1" t="s">
        <v>1509</v>
      </c>
      <c r="V770" s="1">
        <v>8</v>
      </c>
      <c r="W770" s="1" t="s">
        <v>1461</v>
      </c>
      <c r="X770" s="1" t="s">
        <v>1509</v>
      </c>
      <c r="Y770" s="1">
        <v>8</v>
      </c>
      <c r="Z770" s="1" t="s">
        <v>1461</v>
      </c>
      <c r="AA770" s="1" t="s">
        <v>1509</v>
      </c>
      <c r="AB770" s="1">
        <v>8</v>
      </c>
      <c r="AC770" s="1" t="s">
        <v>3787</v>
      </c>
    </row>
    <row r="771" spans="1:29" ht="25.5" x14ac:dyDescent="0.2">
      <c r="A771" s="1">
        <v>13</v>
      </c>
      <c r="B771" s="1" t="s">
        <v>2037</v>
      </c>
      <c r="C771" s="1">
        <v>132542</v>
      </c>
      <c r="D771" s="1" t="s">
        <v>1044</v>
      </c>
      <c r="E771" s="1" t="s">
        <v>1456</v>
      </c>
      <c r="F771" s="1" t="s">
        <v>3787</v>
      </c>
      <c r="G771" s="1">
        <v>40</v>
      </c>
      <c r="H771" s="1" t="s">
        <v>1461</v>
      </c>
      <c r="I771" s="1" t="s">
        <v>1509</v>
      </c>
      <c r="J771" s="1">
        <v>8</v>
      </c>
      <c r="K771" s="1" t="s">
        <v>1461</v>
      </c>
      <c r="L771" s="1" t="s">
        <v>1509</v>
      </c>
      <c r="M771" s="1">
        <v>8</v>
      </c>
      <c r="N771" s="1" t="s">
        <v>1461</v>
      </c>
      <c r="O771" s="1" t="s">
        <v>1509</v>
      </c>
      <c r="P771" s="1">
        <v>8</v>
      </c>
      <c r="Q771" s="1" t="s">
        <v>93</v>
      </c>
      <c r="R771" s="1" t="s">
        <v>93</v>
      </c>
      <c r="S771" s="1" t="s">
        <v>93</v>
      </c>
      <c r="T771" s="1" t="s">
        <v>1461</v>
      </c>
      <c r="U771" s="1" t="s">
        <v>1509</v>
      </c>
      <c r="V771" s="1">
        <v>8</v>
      </c>
      <c r="W771" s="1" t="s">
        <v>93</v>
      </c>
      <c r="X771" s="1" t="s">
        <v>93</v>
      </c>
      <c r="Y771" s="1" t="s">
        <v>93</v>
      </c>
      <c r="Z771" s="1" t="s">
        <v>1455</v>
      </c>
      <c r="AA771" s="1" t="s">
        <v>1753</v>
      </c>
      <c r="AB771" s="1">
        <v>8</v>
      </c>
      <c r="AC771" s="1" t="s">
        <v>3787</v>
      </c>
    </row>
    <row r="772" spans="1:29" ht="25.5" x14ac:dyDescent="0.2">
      <c r="A772" s="1">
        <v>13</v>
      </c>
      <c r="B772" s="1" t="s">
        <v>3939</v>
      </c>
      <c r="C772" s="1">
        <v>213526</v>
      </c>
      <c r="D772" s="1" t="s">
        <v>997</v>
      </c>
      <c r="E772" s="1" t="s">
        <v>1440</v>
      </c>
      <c r="F772" s="1" t="s">
        <v>3940</v>
      </c>
      <c r="G772" s="1">
        <v>40</v>
      </c>
      <c r="H772" s="1" t="s">
        <v>93</v>
      </c>
      <c r="I772" s="1" t="s">
        <v>93</v>
      </c>
      <c r="J772" s="1" t="s">
        <v>93</v>
      </c>
      <c r="K772" s="1" t="s">
        <v>1613</v>
      </c>
      <c r="L772" s="1" t="s">
        <v>1462</v>
      </c>
      <c r="M772" s="1">
        <v>8</v>
      </c>
      <c r="N772" s="1" t="s">
        <v>1613</v>
      </c>
      <c r="O772" s="1" t="s">
        <v>1462</v>
      </c>
      <c r="P772" s="1">
        <v>8</v>
      </c>
      <c r="Q772" s="1" t="s">
        <v>1613</v>
      </c>
      <c r="R772" s="1" t="s">
        <v>1462</v>
      </c>
      <c r="S772" s="1">
        <v>8</v>
      </c>
      <c r="T772" s="1" t="s">
        <v>1613</v>
      </c>
      <c r="U772" s="1" t="s">
        <v>1462</v>
      </c>
      <c r="V772" s="1">
        <v>8</v>
      </c>
      <c r="W772" s="1" t="s">
        <v>1640</v>
      </c>
      <c r="X772" s="1" t="s">
        <v>3941</v>
      </c>
      <c r="Y772" s="1">
        <v>8</v>
      </c>
      <c r="Z772" s="1" t="s">
        <v>93</v>
      </c>
      <c r="AA772" s="1" t="s">
        <v>93</v>
      </c>
      <c r="AB772" s="1" t="s">
        <v>93</v>
      </c>
      <c r="AC772" s="1" t="s">
        <v>3787</v>
      </c>
    </row>
    <row r="773" spans="1:29" ht="38.25" x14ac:dyDescent="0.2">
      <c r="A773" s="1">
        <v>13</v>
      </c>
      <c r="B773" s="1" t="s">
        <v>2038</v>
      </c>
      <c r="C773" s="1">
        <v>1307271</v>
      </c>
      <c r="D773" s="1" t="s">
        <v>2050</v>
      </c>
      <c r="E773" s="1" t="s">
        <v>1440</v>
      </c>
      <c r="F773" s="1" t="s">
        <v>1063</v>
      </c>
      <c r="G773" s="1">
        <v>40</v>
      </c>
      <c r="H773" s="1" t="s">
        <v>1501</v>
      </c>
      <c r="I773" s="1" t="s">
        <v>1467</v>
      </c>
      <c r="J773" s="1">
        <v>8</v>
      </c>
      <c r="K773" s="1" t="s">
        <v>1501</v>
      </c>
      <c r="L773" s="1" t="s">
        <v>1467</v>
      </c>
      <c r="M773" s="1">
        <v>8</v>
      </c>
      <c r="N773" s="1" t="s">
        <v>1501</v>
      </c>
      <c r="O773" s="1" t="s">
        <v>1467</v>
      </c>
      <c r="P773" s="1">
        <v>8</v>
      </c>
      <c r="Q773" s="1" t="s">
        <v>93</v>
      </c>
      <c r="R773" s="1" t="s">
        <v>93</v>
      </c>
      <c r="S773" s="1" t="s">
        <v>93</v>
      </c>
      <c r="T773" s="1" t="s">
        <v>93</v>
      </c>
      <c r="U773" s="1" t="s">
        <v>93</v>
      </c>
      <c r="V773" s="1" t="s">
        <v>93</v>
      </c>
      <c r="W773" s="1" t="s">
        <v>1501</v>
      </c>
      <c r="X773" s="1" t="s">
        <v>1467</v>
      </c>
      <c r="Y773" s="1">
        <v>8</v>
      </c>
      <c r="Z773" s="1" t="s">
        <v>1501</v>
      </c>
      <c r="AA773" s="1" t="s">
        <v>1467</v>
      </c>
      <c r="AB773" s="1">
        <v>8</v>
      </c>
      <c r="AC773" s="1" t="s">
        <v>3787</v>
      </c>
    </row>
    <row r="774" spans="1:29" ht="25.5" x14ac:dyDescent="0.2">
      <c r="A774" s="1">
        <v>13</v>
      </c>
      <c r="B774" s="1" t="s">
        <v>1091</v>
      </c>
      <c r="C774" s="1">
        <v>246036</v>
      </c>
      <c r="D774" s="1" t="s">
        <v>550</v>
      </c>
      <c r="E774" s="1" t="s">
        <v>1440</v>
      </c>
      <c r="F774" s="1" t="s">
        <v>718</v>
      </c>
      <c r="G774" s="1">
        <v>40</v>
      </c>
      <c r="H774" s="1" t="s">
        <v>1460</v>
      </c>
      <c r="I774" s="1" t="s">
        <v>1479</v>
      </c>
      <c r="J774" s="1">
        <v>8</v>
      </c>
      <c r="K774" s="1" t="s">
        <v>1460</v>
      </c>
      <c r="L774" s="1" t="s">
        <v>1479</v>
      </c>
      <c r="M774" s="1">
        <v>8</v>
      </c>
      <c r="N774" s="1" t="s">
        <v>1460</v>
      </c>
      <c r="O774" s="1" t="s">
        <v>1479</v>
      </c>
      <c r="P774" s="1">
        <v>8</v>
      </c>
      <c r="Q774" s="1" t="s">
        <v>1460</v>
      </c>
      <c r="R774" s="1" t="s">
        <v>1479</v>
      </c>
      <c r="S774" s="1">
        <v>8</v>
      </c>
      <c r="T774" s="1" t="s">
        <v>93</v>
      </c>
      <c r="U774" s="1" t="s">
        <v>93</v>
      </c>
      <c r="V774" s="1" t="s">
        <v>93</v>
      </c>
      <c r="W774" s="1" t="s">
        <v>93</v>
      </c>
      <c r="X774" s="1" t="s">
        <v>93</v>
      </c>
      <c r="Y774" s="1" t="s">
        <v>93</v>
      </c>
      <c r="Z774" s="1" t="s">
        <v>1460</v>
      </c>
      <c r="AA774" s="1" t="s">
        <v>1479</v>
      </c>
      <c r="AB774" s="1">
        <v>8</v>
      </c>
      <c r="AC774" s="1" t="s">
        <v>3787</v>
      </c>
    </row>
    <row r="775" spans="1:29" ht="38.25" x14ac:dyDescent="0.2">
      <c r="A775" s="1">
        <v>13</v>
      </c>
      <c r="B775" s="1" t="s">
        <v>2040</v>
      </c>
      <c r="C775" s="1">
        <v>1306547</v>
      </c>
      <c r="D775" s="1" t="s">
        <v>631</v>
      </c>
      <c r="E775" s="1" t="s">
        <v>1440</v>
      </c>
      <c r="F775" s="1" t="s">
        <v>718</v>
      </c>
      <c r="G775" s="1">
        <v>40</v>
      </c>
      <c r="H775" s="1" t="s">
        <v>1667</v>
      </c>
      <c r="I775" s="1" t="s">
        <v>1895</v>
      </c>
      <c r="J775" s="1">
        <v>8</v>
      </c>
      <c r="K775" s="1" t="s">
        <v>1667</v>
      </c>
      <c r="L775" s="1" t="s">
        <v>1895</v>
      </c>
      <c r="M775" s="1">
        <v>8</v>
      </c>
      <c r="N775" s="1" t="s">
        <v>1667</v>
      </c>
      <c r="O775" s="1" t="s">
        <v>1895</v>
      </c>
      <c r="P775" s="1">
        <v>8</v>
      </c>
      <c r="Q775" s="1" t="s">
        <v>1667</v>
      </c>
      <c r="R775" s="1" t="s">
        <v>1895</v>
      </c>
      <c r="S775" s="1">
        <v>8</v>
      </c>
      <c r="T775" s="1" t="s">
        <v>1667</v>
      </c>
      <c r="U775" s="1" t="s">
        <v>1895</v>
      </c>
      <c r="V775" s="1">
        <v>8</v>
      </c>
      <c r="W775" s="1" t="s">
        <v>93</v>
      </c>
      <c r="X775" s="1" t="s">
        <v>93</v>
      </c>
      <c r="Y775" s="1" t="s">
        <v>93</v>
      </c>
      <c r="Z775" s="1" t="s">
        <v>93</v>
      </c>
      <c r="AA775" s="1" t="s">
        <v>93</v>
      </c>
      <c r="AB775" s="1" t="s">
        <v>93</v>
      </c>
      <c r="AC775" s="1" t="s">
        <v>3787</v>
      </c>
    </row>
    <row r="776" spans="1:29" ht="25.5" x14ac:dyDescent="0.2">
      <c r="A776" s="1">
        <v>13</v>
      </c>
      <c r="B776" s="1" t="s">
        <v>2039</v>
      </c>
      <c r="C776" s="1">
        <v>1307387</v>
      </c>
      <c r="D776" s="1" t="s">
        <v>1880</v>
      </c>
      <c r="E776" s="1" t="s">
        <v>1440</v>
      </c>
      <c r="F776" s="1" t="s">
        <v>2796</v>
      </c>
      <c r="G776" s="1">
        <v>40</v>
      </c>
      <c r="H776" s="1" t="s">
        <v>1455</v>
      </c>
      <c r="I776" s="1" t="s">
        <v>1753</v>
      </c>
      <c r="J776" s="1">
        <v>8</v>
      </c>
      <c r="K776" s="1" t="s">
        <v>1455</v>
      </c>
      <c r="L776" s="1" t="s">
        <v>1753</v>
      </c>
      <c r="M776" s="1">
        <v>8</v>
      </c>
      <c r="N776" s="1" t="s">
        <v>93</v>
      </c>
      <c r="O776" s="1" t="s">
        <v>93</v>
      </c>
      <c r="P776" s="1" t="s">
        <v>93</v>
      </c>
      <c r="Q776" s="1" t="s">
        <v>93</v>
      </c>
      <c r="R776" s="1" t="s">
        <v>93</v>
      </c>
      <c r="S776" s="1" t="s">
        <v>93</v>
      </c>
      <c r="T776" s="1" t="s">
        <v>1455</v>
      </c>
      <c r="U776" s="1" t="s">
        <v>1753</v>
      </c>
      <c r="V776" s="1">
        <v>8</v>
      </c>
      <c r="W776" s="1" t="s">
        <v>1455</v>
      </c>
      <c r="X776" s="1" t="s">
        <v>1753</v>
      </c>
      <c r="Y776" s="1">
        <v>8</v>
      </c>
      <c r="Z776" s="1" t="s">
        <v>1455</v>
      </c>
      <c r="AA776" s="1" t="s">
        <v>1753</v>
      </c>
      <c r="AB776" s="1">
        <v>8</v>
      </c>
      <c r="AC776" s="1" t="s">
        <v>3787</v>
      </c>
    </row>
    <row r="777" spans="1:29" ht="38.25" x14ac:dyDescent="0.2">
      <c r="A777" s="1">
        <v>13</v>
      </c>
      <c r="B777" s="1" t="s">
        <v>2839</v>
      </c>
      <c r="C777" s="1">
        <v>1308426</v>
      </c>
      <c r="D777" s="1" t="s">
        <v>4369</v>
      </c>
      <c r="E777" s="1" t="s">
        <v>1456</v>
      </c>
      <c r="F777" s="1" t="s">
        <v>3787</v>
      </c>
      <c r="G777" s="1">
        <v>40</v>
      </c>
      <c r="H777" s="1" t="s">
        <v>93</v>
      </c>
      <c r="I777" s="1" t="s">
        <v>93</v>
      </c>
      <c r="J777" s="1" t="s">
        <v>93</v>
      </c>
      <c r="K777" s="1" t="s">
        <v>1471</v>
      </c>
      <c r="L777" s="1" t="s">
        <v>1444</v>
      </c>
      <c r="M777" s="1">
        <v>8</v>
      </c>
      <c r="N777" s="1" t="s">
        <v>1471</v>
      </c>
      <c r="O777" s="1" t="s">
        <v>1444</v>
      </c>
      <c r="P777" s="1">
        <v>8</v>
      </c>
      <c r="Q777" s="1" t="s">
        <v>1471</v>
      </c>
      <c r="R777" s="1" t="s">
        <v>1444</v>
      </c>
      <c r="S777" s="1">
        <v>8</v>
      </c>
      <c r="T777" s="1" t="s">
        <v>93</v>
      </c>
      <c r="U777" s="1" t="s">
        <v>93</v>
      </c>
      <c r="V777" s="1" t="s">
        <v>93</v>
      </c>
      <c r="W777" s="1" t="s">
        <v>1471</v>
      </c>
      <c r="X777" s="1" t="s">
        <v>1444</v>
      </c>
      <c r="Y777" s="1">
        <v>8</v>
      </c>
      <c r="Z777" s="1" t="s">
        <v>1471</v>
      </c>
      <c r="AA777" s="1" t="s">
        <v>1444</v>
      </c>
      <c r="AB777" s="1">
        <v>8</v>
      </c>
      <c r="AC777" s="1" t="s">
        <v>3787</v>
      </c>
    </row>
    <row r="778" spans="1:29" ht="25.5" x14ac:dyDescent="0.2">
      <c r="A778" s="1">
        <v>13</v>
      </c>
      <c r="B778" s="1" t="s">
        <v>1093</v>
      </c>
      <c r="C778" s="1">
        <v>227156</v>
      </c>
      <c r="D778" s="1" t="s">
        <v>1057</v>
      </c>
      <c r="E778" s="1" t="s">
        <v>1440</v>
      </c>
      <c r="F778" s="1" t="s">
        <v>3410</v>
      </c>
      <c r="G778" s="1">
        <v>40</v>
      </c>
      <c r="H778" s="1" t="s">
        <v>93</v>
      </c>
      <c r="I778" s="1" t="s">
        <v>93</v>
      </c>
      <c r="J778" s="1" t="s">
        <v>93</v>
      </c>
      <c r="K778" s="1" t="s">
        <v>1613</v>
      </c>
      <c r="L778" s="1" t="s">
        <v>1462</v>
      </c>
      <c r="M778" s="1">
        <v>8</v>
      </c>
      <c r="N778" s="1" t="s">
        <v>1613</v>
      </c>
      <c r="O778" s="1" t="s">
        <v>1462</v>
      </c>
      <c r="P778" s="1">
        <v>8</v>
      </c>
      <c r="Q778" s="1" t="s">
        <v>1613</v>
      </c>
      <c r="R778" s="1" t="s">
        <v>1462</v>
      </c>
      <c r="S778" s="1">
        <v>8</v>
      </c>
      <c r="T778" s="1" t="s">
        <v>1613</v>
      </c>
      <c r="U778" s="1" t="s">
        <v>1462</v>
      </c>
      <c r="V778" s="1">
        <v>8</v>
      </c>
      <c r="W778" s="1" t="s">
        <v>1613</v>
      </c>
      <c r="X778" s="1" t="s">
        <v>1462</v>
      </c>
      <c r="Y778" s="1">
        <v>8</v>
      </c>
      <c r="Z778" s="1" t="s">
        <v>93</v>
      </c>
      <c r="AA778" s="1" t="s">
        <v>93</v>
      </c>
      <c r="AB778" s="1" t="s">
        <v>93</v>
      </c>
      <c r="AC778" s="1" t="s">
        <v>3787</v>
      </c>
    </row>
    <row r="779" spans="1:29" ht="25.5" x14ac:dyDescent="0.2">
      <c r="A779" s="1">
        <v>13</v>
      </c>
      <c r="B779" s="1" t="s">
        <v>1094</v>
      </c>
      <c r="C779" s="1">
        <v>256818</v>
      </c>
      <c r="D779" s="1" t="s">
        <v>562</v>
      </c>
      <c r="E779" s="1" t="s">
        <v>1440</v>
      </c>
      <c r="F779" s="1" t="s">
        <v>589</v>
      </c>
      <c r="G779" s="1">
        <v>40</v>
      </c>
      <c r="H779" s="1" t="s">
        <v>1469</v>
      </c>
      <c r="I779" s="1" t="s">
        <v>1489</v>
      </c>
      <c r="J779" s="1">
        <v>8</v>
      </c>
      <c r="K779" s="1" t="s">
        <v>1469</v>
      </c>
      <c r="L779" s="1" t="s">
        <v>1489</v>
      </c>
      <c r="M779" s="1">
        <v>8</v>
      </c>
      <c r="N779" s="1" t="s">
        <v>1469</v>
      </c>
      <c r="O779" s="1" t="s">
        <v>1489</v>
      </c>
      <c r="P779" s="1">
        <v>8</v>
      </c>
      <c r="Q779" s="1" t="s">
        <v>1469</v>
      </c>
      <c r="R779" s="1" t="s">
        <v>1489</v>
      </c>
      <c r="S779" s="1">
        <v>8</v>
      </c>
      <c r="T779" s="1" t="s">
        <v>1469</v>
      </c>
      <c r="U779" s="1" t="s">
        <v>1489</v>
      </c>
      <c r="V779" s="1">
        <v>8</v>
      </c>
      <c r="W779" s="1" t="s">
        <v>93</v>
      </c>
      <c r="X779" s="1" t="s">
        <v>93</v>
      </c>
      <c r="Y779" s="1" t="s">
        <v>93</v>
      </c>
      <c r="Z779" s="1" t="s">
        <v>93</v>
      </c>
      <c r="AA779" s="1" t="s">
        <v>93</v>
      </c>
      <c r="AB779" s="1" t="s">
        <v>93</v>
      </c>
      <c r="AC779" s="1" t="s">
        <v>3787</v>
      </c>
    </row>
    <row r="780" spans="1:29" ht="25.5" x14ac:dyDescent="0.2">
      <c r="A780" s="1">
        <v>13</v>
      </c>
      <c r="B780" s="1" t="s">
        <v>3162</v>
      </c>
      <c r="C780" s="1">
        <v>263102</v>
      </c>
      <c r="D780" s="1" t="s">
        <v>4024</v>
      </c>
      <c r="E780" s="1" t="s">
        <v>1440</v>
      </c>
      <c r="F780" s="1" t="s">
        <v>3558</v>
      </c>
      <c r="G780" s="1">
        <v>40</v>
      </c>
      <c r="H780" s="1" t="s">
        <v>1469</v>
      </c>
      <c r="I780" s="1" t="s">
        <v>1489</v>
      </c>
      <c r="J780" s="1">
        <v>8</v>
      </c>
      <c r="K780" s="1" t="s">
        <v>1469</v>
      </c>
      <c r="L780" s="1" t="s">
        <v>1489</v>
      </c>
      <c r="M780" s="1">
        <v>8</v>
      </c>
      <c r="N780" s="1" t="s">
        <v>1469</v>
      </c>
      <c r="O780" s="1" t="s">
        <v>1489</v>
      </c>
      <c r="P780" s="1">
        <v>8</v>
      </c>
      <c r="Q780" s="1" t="s">
        <v>1469</v>
      </c>
      <c r="R780" s="1" t="s">
        <v>1489</v>
      </c>
      <c r="S780" s="1">
        <v>8</v>
      </c>
      <c r="T780" s="1" t="s">
        <v>1469</v>
      </c>
      <c r="U780" s="1" t="s">
        <v>1489</v>
      </c>
      <c r="V780" s="1">
        <v>8</v>
      </c>
      <c r="W780" s="1" t="s">
        <v>93</v>
      </c>
      <c r="X780" s="1" t="s">
        <v>93</v>
      </c>
      <c r="Y780" s="1" t="s">
        <v>93</v>
      </c>
      <c r="Z780" s="1" t="s">
        <v>93</v>
      </c>
      <c r="AA780" s="1" t="s">
        <v>93</v>
      </c>
      <c r="AB780" s="1" t="s">
        <v>93</v>
      </c>
      <c r="AC780" s="1" t="s">
        <v>3787</v>
      </c>
    </row>
    <row r="781" spans="1:29" ht="25.5" x14ac:dyDescent="0.2">
      <c r="A781" s="1">
        <v>13</v>
      </c>
      <c r="B781" s="1" t="s">
        <v>1095</v>
      </c>
      <c r="C781" s="1">
        <v>186126</v>
      </c>
      <c r="D781" s="1" t="s">
        <v>1046</v>
      </c>
      <c r="E781" s="1" t="s">
        <v>1456</v>
      </c>
      <c r="F781" s="1" t="s">
        <v>3787</v>
      </c>
      <c r="G781" s="1">
        <v>40</v>
      </c>
      <c r="H781" s="1" t="s">
        <v>93</v>
      </c>
      <c r="I781" s="1" t="s">
        <v>93</v>
      </c>
      <c r="J781" s="1" t="s">
        <v>93</v>
      </c>
      <c r="K781" s="1" t="s">
        <v>1474</v>
      </c>
      <c r="L781" s="1" t="s">
        <v>1489</v>
      </c>
      <c r="M781" s="1">
        <v>4.5</v>
      </c>
      <c r="N781" s="1" t="s">
        <v>1610</v>
      </c>
      <c r="O781" s="1" t="s">
        <v>1489</v>
      </c>
      <c r="P781" s="1">
        <v>8.5</v>
      </c>
      <c r="Q781" s="1" t="s">
        <v>1610</v>
      </c>
      <c r="R781" s="1" t="s">
        <v>1489</v>
      </c>
      <c r="S781" s="1">
        <v>8.5</v>
      </c>
      <c r="T781" s="1" t="s">
        <v>1610</v>
      </c>
      <c r="U781" s="1" t="s">
        <v>1451</v>
      </c>
      <c r="V781" s="1">
        <v>8</v>
      </c>
      <c r="W781" s="1" t="s">
        <v>1443</v>
      </c>
      <c r="X781" s="1" t="s">
        <v>1455</v>
      </c>
      <c r="Y781" s="1">
        <v>4</v>
      </c>
      <c r="Z781" s="1" t="s">
        <v>1480</v>
      </c>
      <c r="AA781" s="1" t="s">
        <v>1463</v>
      </c>
      <c r="AB781" s="1">
        <v>6.5</v>
      </c>
      <c r="AC781" s="1" t="s">
        <v>3787</v>
      </c>
    </row>
    <row r="782" spans="1:29" ht="25.5" x14ac:dyDescent="0.2">
      <c r="A782" s="1">
        <v>13</v>
      </c>
      <c r="B782" s="1" t="s">
        <v>2041</v>
      </c>
      <c r="C782" s="1">
        <v>261810</v>
      </c>
      <c r="D782" s="1" t="s">
        <v>1022</v>
      </c>
      <c r="E782" s="1" t="s">
        <v>1456</v>
      </c>
      <c r="F782" s="1" t="s">
        <v>3787</v>
      </c>
      <c r="G782" s="1">
        <v>40</v>
      </c>
      <c r="H782" s="1" t="s">
        <v>1545</v>
      </c>
      <c r="I782" s="1" t="s">
        <v>1763</v>
      </c>
      <c r="J782" s="1">
        <v>8</v>
      </c>
      <c r="K782" s="1" t="s">
        <v>1545</v>
      </c>
      <c r="L782" s="1" t="s">
        <v>1763</v>
      </c>
      <c r="M782" s="1">
        <v>8</v>
      </c>
      <c r="N782" s="1" t="s">
        <v>93</v>
      </c>
      <c r="O782" s="1" t="s">
        <v>93</v>
      </c>
      <c r="P782" s="1" t="s">
        <v>93</v>
      </c>
      <c r="Q782" s="1" t="s">
        <v>1545</v>
      </c>
      <c r="R782" s="1" t="s">
        <v>1763</v>
      </c>
      <c r="S782" s="1">
        <v>8</v>
      </c>
      <c r="T782" s="1" t="s">
        <v>1545</v>
      </c>
      <c r="U782" s="1" t="s">
        <v>1763</v>
      </c>
      <c r="V782" s="1">
        <v>8</v>
      </c>
      <c r="W782" s="1" t="s">
        <v>93</v>
      </c>
      <c r="X782" s="1" t="s">
        <v>93</v>
      </c>
      <c r="Y782" s="1" t="s">
        <v>93</v>
      </c>
      <c r="Z782" s="1" t="s">
        <v>1455</v>
      </c>
      <c r="AA782" s="1" t="s">
        <v>1753</v>
      </c>
      <c r="AB782" s="1">
        <v>8</v>
      </c>
      <c r="AC782" s="1" t="s">
        <v>3787</v>
      </c>
    </row>
    <row r="783" spans="1:29" ht="38.25" x14ac:dyDescent="0.2">
      <c r="A783" s="1">
        <v>13</v>
      </c>
      <c r="B783" s="1" t="s">
        <v>2042</v>
      </c>
      <c r="C783" s="1">
        <v>1308071</v>
      </c>
      <c r="D783" s="1" t="s">
        <v>1894</v>
      </c>
      <c r="E783" s="1" t="s">
        <v>1440</v>
      </c>
      <c r="F783" s="1" t="s">
        <v>1040</v>
      </c>
      <c r="G783" s="1">
        <v>40</v>
      </c>
      <c r="H783" s="1" t="s">
        <v>1455</v>
      </c>
      <c r="I783" s="1" t="s">
        <v>1753</v>
      </c>
      <c r="J783" s="1">
        <v>8</v>
      </c>
      <c r="K783" s="1" t="s">
        <v>1455</v>
      </c>
      <c r="L783" s="1" t="s">
        <v>1753</v>
      </c>
      <c r="M783" s="1">
        <v>8</v>
      </c>
      <c r="N783" s="1" t="s">
        <v>1455</v>
      </c>
      <c r="O783" s="1" t="s">
        <v>1753</v>
      </c>
      <c r="P783" s="1">
        <v>8</v>
      </c>
      <c r="Q783" s="1" t="s">
        <v>1455</v>
      </c>
      <c r="R783" s="1" t="s">
        <v>1753</v>
      </c>
      <c r="S783" s="1">
        <v>8</v>
      </c>
      <c r="T783" s="1" t="s">
        <v>1455</v>
      </c>
      <c r="U783" s="1" t="s">
        <v>1753</v>
      </c>
      <c r="V783" s="1">
        <v>8</v>
      </c>
      <c r="W783" s="1" t="s">
        <v>93</v>
      </c>
      <c r="X783" s="1" t="s">
        <v>93</v>
      </c>
      <c r="Y783" s="1" t="s">
        <v>93</v>
      </c>
      <c r="Z783" s="1" t="s">
        <v>93</v>
      </c>
      <c r="AA783" s="1" t="s">
        <v>93</v>
      </c>
      <c r="AB783" s="1" t="s">
        <v>93</v>
      </c>
      <c r="AC783" s="1" t="s">
        <v>3787</v>
      </c>
    </row>
    <row r="784" spans="1:29" ht="25.5" x14ac:dyDescent="0.2">
      <c r="A784" s="1">
        <v>13</v>
      </c>
      <c r="B784" s="1" t="s">
        <v>1096</v>
      </c>
      <c r="C784" s="1">
        <v>251782</v>
      </c>
      <c r="D784" s="1" t="s">
        <v>1057</v>
      </c>
      <c r="E784" s="1" t="s">
        <v>1456</v>
      </c>
      <c r="F784" s="1" t="s">
        <v>3787</v>
      </c>
      <c r="G784" s="1">
        <v>40</v>
      </c>
      <c r="H784" s="1" t="s">
        <v>93</v>
      </c>
      <c r="I784" s="1" t="s">
        <v>93</v>
      </c>
      <c r="J784" s="1" t="s">
        <v>93</v>
      </c>
      <c r="K784" s="1" t="s">
        <v>1613</v>
      </c>
      <c r="L784" s="1" t="s">
        <v>1756</v>
      </c>
      <c r="M784" s="1">
        <v>10</v>
      </c>
      <c r="N784" s="1" t="s">
        <v>1613</v>
      </c>
      <c r="O784" s="1" t="s">
        <v>1756</v>
      </c>
      <c r="P784" s="1">
        <v>10</v>
      </c>
      <c r="Q784" s="1" t="s">
        <v>1613</v>
      </c>
      <c r="R784" s="1" t="s">
        <v>1756</v>
      </c>
      <c r="S784" s="1">
        <v>10</v>
      </c>
      <c r="T784" s="1" t="s">
        <v>1613</v>
      </c>
      <c r="U784" s="1" t="s">
        <v>1756</v>
      </c>
      <c r="V784" s="1">
        <v>10</v>
      </c>
      <c r="W784" s="1" t="s">
        <v>93</v>
      </c>
      <c r="X784" s="1" t="s">
        <v>93</v>
      </c>
      <c r="Y784" s="1" t="s">
        <v>93</v>
      </c>
      <c r="Z784" s="1" t="s">
        <v>93</v>
      </c>
      <c r="AA784" s="1" t="s">
        <v>93</v>
      </c>
      <c r="AB784" s="1" t="s">
        <v>93</v>
      </c>
      <c r="AC784" s="1" t="s">
        <v>3787</v>
      </c>
    </row>
    <row r="785" spans="1:29" ht="25.5" x14ac:dyDescent="0.2">
      <c r="A785" s="1">
        <v>13</v>
      </c>
      <c r="B785" s="1" t="s">
        <v>3163</v>
      </c>
      <c r="C785" s="1">
        <v>263108</v>
      </c>
      <c r="D785" s="1" t="s">
        <v>1022</v>
      </c>
      <c r="E785" s="1" t="s">
        <v>1440</v>
      </c>
      <c r="F785" s="1" t="s">
        <v>3558</v>
      </c>
      <c r="G785" s="1">
        <v>40</v>
      </c>
      <c r="H785" s="1" t="s">
        <v>1469</v>
      </c>
      <c r="I785" s="1" t="s">
        <v>1489</v>
      </c>
      <c r="J785" s="1">
        <v>8</v>
      </c>
      <c r="K785" s="1" t="s">
        <v>1469</v>
      </c>
      <c r="L785" s="1" t="s">
        <v>1489</v>
      </c>
      <c r="M785" s="1">
        <v>8</v>
      </c>
      <c r="N785" s="1" t="s">
        <v>1469</v>
      </c>
      <c r="O785" s="1" t="s">
        <v>1489</v>
      </c>
      <c r="P785" s="1">
        <v>8</v>
      </c>
      <c r="Q785" s="1" t="s">
        <v>1469</v>
      </c>
      <c r="R785" s="1" t="s">
        <v>1489</v>
      </c>
      <c r="S785" s="1">
        <v>8</v>
      </c>
      <c r="T785" s="1" t="s">
        <v>1469</v>
      </c>
      <c r="U785" s="1" t="s">
        <v>1489</v>
      </c>
      <c r="V785" s="1">
        <v>8</v>
      </c>
      <c r="W785" s="1" t="s">
        <v>93</v>
      </c>
      <c r="X785" s="1" t="s">
        <v>93</v>
      </c>
      <c r="Y785" s="1" t="s">
        <v>93</v>
      </c>
      <c r="Z785" s="1" t="s">
        <v>93</v>
      </c>
      <c r="AA785" s="1" t="s">
        <v>93</v>
      </c>
      <c r="AB785" s="1" t="s">
        <v>93</v>
      </c>
      <c r="AC785" s="1" t="s">
        <v>3787</v>
      </c>
    </row>
    <row r="786" spans="1:29" ht="25.5" x14ac:dyDescent="0.2">
      <c r="A786" s="1">
        <v>13</v>
      </c>
      <c r="B786" s="1" t="s">
        <v>2950</v>
      </c>
      <c r="C786" s="1">
        <v>262934</v>
      </c>
      <c r="D786" s="1" t="s">
        <v>1044</v>
      </c>
      <c r="E786" s="1" t="s">
        <v>1456</v>
      </c>
      <c r="F786" s="1" t="s">
        <v>3787</v>
      </c>
      <c r="G786" s="1">
        <v>40</v>
      </c>
      <c r="H786" s="1" t="s">
        <v>1501</v>
      </c>
      <c r="I786" s="1" t="s">
        <v>1467</v>
      </c>
      <c r="J786" s="1">
        <v>8</v>
      </c>
      <c r="K786" s="1" t="s">
        <v>1501</v>
      </c>
      <c r="L786" s="1" t="s">
        <v>3599</v>
      </c>
      <c r="M786" s="1">
        <v>1.83</v>
      </c>
      <c r="N786" s="1" t="s">
        <v>1501</v>
      </c>
      <c r="O786" s="1" t="s">
        <v>1467</v>
      </c>
      <c r="P786" s="1">
        <v>8</v>
      </c>
      <c r="Q786" s="1" t="s">
        <v>1501</v>
      </c>
      <c r="R786" s="1" t="s">
        <v>1467</v>
      </c>
      <c r="S786" s="1">
        <v>8</v>
      </c>
      <c r="T786" s="1" t="s">
        <v>1501</v>
      </c>
      <c r="U786" s="1" t="s">
        <v>3318</v>
      </c>
      <c r="V786" s="1">
        <v>6.17</v>
      </c>
      <c r="W786" s="1" t="s">
        <v>93</v>
      </c>
      <c r="X786" s="1" t="s">
        <v>93</v>
      </c>
      <c r="Y786" s="1" t="s">
        <v>93</v>
      </c>
      <c r="Z786" s="1" t="s">
        <v>1501</v>
      </c>
      <c r="AA786" s="1" t="s">
        <v>1467</v>
      </c>
      <c r="AB786" s="1">
        <v>8</v>
      </c>
      <c r="AC786" s="1" t="s">
        <v>3787</v>
      </c>
    </row>
    <row r="787" spans="1:29" ht="25.5" x14ac:dyDescent="0.2">
      <c r="A787" s="1">
        <v>13</v>
      </c>
      <c r="B787" s="1" t="s">
        <v>3164</v>
      </c>
      <c r="C787" s="1">
        <v>263114</v>
      </c>
      <c r="D787" s="1" t="s">
        <v>1029</v>
      </c>
      <c r="E787" s="1" t="s">
        <v>1456</v>
      </c>
      <c r="F787" s="1" t="s">
        <v>3787</v>
      </c>
      <c r="G787" s="1">
        <v>40</v>
      </c>
      <c r="H787" s="1" t="s">
        <v>93</v>
      </c>
      <c r="I787" s="1" t="s">
        <v>93</v>
      </c>
      <c r="J787" s="1" t="s">
        <v>93</v>
      </c>
      <c r="K787" s="1" t="s">
        <v>1461</v>
      </c>
      <c r="L787" s="1" t="s">
        <v>1509</v>
      </c>
      <c r="M787" s="1">
        <v>8</v>
      </c>
      <c r="N787" s="1" t="s">
        <v>1480</v>
      </c>
      <c r="O787" s="1" t="s">
        <v>1466</v>
      </c>
      <c r="P787" s="1">
        <v>8</v>
      </c>
      <c r="Q787" s="1" t="s">
        <v>1480</v>
      </c>
      <c r="R787" s="1" t="s">
        <v>1466</v>
      </c>
      <c r="S787" s="1">
        <v>8</v>
      </c>
      <c r="T787" s="1" t="s">
        <v>1480</v>
      </c>
      <c r="U787" s="1" t="s">
        <v>1466</v>
      </c>
      <c r="V787" s="1">
        <v>8</v>
      </c>
      <c r="W787" s="1" t="s">
        <v>1443</v>
      </c>
      <c r="X787" s="1" t="s">
        <v>1447</v>
      </c>
      <c r="Y787" s="1">
        <v>8</v>
      </c>
      <c r="Z787" s="1" t="s">
        <v>93</v>
      </c>
      <c r="AA787" s="1" t="s">
        <v>93</v>
      </c>
      <c r="AB787" s="1" t="s">
        <v>93</v>
      </c>
      <c r="AC787" s="1" t="s">
        <v>3787</v>
      </c>
    </row>
    <row r="788" spans="1:29" ht="38.25" x14ac:dyDescent="0.2">
      <c r="A788" s="1">
        <v>13</v>
      </c>
      <c r="B788" s="1" t="s">
        <v>2044</v>
      </c>
      <c r="C788" s="1">
        <v>1307591</v>
      </c>
      <c r="D788" s="1" t="s">
        <v>1872</v>
      </c>
      <c r="E788" s="1" t="s">
        <v>1440</v>
      </c>
      <c r="F788" s="1" t="s">
        <v>3787</v>
      </c>
      <c r="G788" s="1">
        <v>40</v>
      </c>
      <c r="H788" s="1" t="s">
        <v>93</v>
      </c>
      <c r="I788" s="1" t="s">
        <v>93</v>
      </c>
      <c r="J788" s="1" t="s">
        <v>93</v>
      </c>
      <c r="K788" s="1" t="s">
        <v>1454</v>
      </c>
      <c r="L788" s="1" t="s">
        <v>1667</v>
      </c>
      <c r="M788" s="1">
        <v>8</v>
      </c>
      <c r="N788" s="1" t="s">
        <v>1454</v>
      </c>
      <c r="O788" s="1" t="s">
        <v>1667</v>
      </c>
      <c r="P788" s="1">
        <v>8</v>
      </c>
      <c r="Q788" s="1" t="s">
        <v>1454</v>
      </c>
      <c r="R788" s="1" t="s">
        <v>1667</v>
      </c>
      <c r="S788" s="1">
        <v>8</v>
      </c>
      <c r="T788" s="1" t="s">
        <v>1454</v>
      </c>
      <c r="U788" s="1" t="s">
        <v>1667</v>
      </c>
      <c r="V788" s="1">
        <v>8</v>
      </c>
      <c r="W788" s="1" t="s">
        <v>1454</v>
      </c>
      <c r="X788" s="1" t="s">
        <v>1667</v>
      </c>
      <c r="Y788" s="1">
        <v>8</v>
      </c>
      <c r="Z788" s="1" t="s">
        <v>93</v>
      </c>
      <c r="AA788" s="1" t="s">
        <v>93</v>
      </c>
      <c r="AB788" s="1" t="s">
        <v>93</v>
      </c>
      <c r="AC788" s="1" t="s">
        <v>3787</v>
      </c>
    </row>
    <row r="789" spans="1:29" ht="25.5" x14ac:dyDescent="0.2">
      <c r="A789" s="1">
        <v>13</v>
      </c>
      <c r="B789" s="1" t="s">
        <v>1097</v>
      </c>
      <c r="C789" s="1">
        <v>247094</v>
      </c>
      <c r="D789" s="1" t="s">
        <v>1046</v>
      </c>
      <c r="E789" s="1" t="s">
        <v>1456</v>
      </c>
      <c r="F789" s="1" t="s">
        <v>3787</v>
      </c>
      <c r="G789" s="1">
        <v>40</v>
      </c>
      <c r="H789" s="1" t="s">
        <v>93</v>
      </c>
      <c r="I789" s="1" t="s">
        <v>93</v>
      </c>
      <c r="J789" s="1" t="s">
        <v>93</v>
      </c>
      <c r="K789" s="1" t="s">
        <v>1461</v>
      </c>
      <c r="L789" s="1" t="s">
        <v>1479</v>
      </c>
      <c r="M789" s="1">
        <v>10.5</v>
      </c>
      <c r="N789" s="1" t="s">
        <v>1461</v>
      </c>
      <c r="O789" s="1" t="s">
        <v>1479</v>
      </c>
      <c r="P789" s="1">
        <v>10.5</v>
      </c>
      <c r="Q789" s="1" t="s">
        <v>93</v>
      </c>
      <c r="R789" s="1" t="s">
        <v>93</v>
      </c>
      <c r="S789" s="1" t="s">
        <v>93</v>
      </c>
      <c r="T789" s="1" t="s">
        <v>1461</v>
      </c>
      <c r="U789" s="1" t="s">
        <v>1479</v>
      </c>
      <c r="V789" s="1">
        <v>10.5</v>
      </c>
      <c r="W789" s="1" t="s">
        <v>1443</v>
      </c>
      <c r="X789" s="1" t="s">
        <v>1444</v>
      </c>
      <c r="Y789" s="1">
        <v>8.5</v>
      </c>
      <c r="Z789" s="1" t="s">
        <v>93</v>
      </c>
      <c r="AA789" s="1" t="s">
        <v>93</v>
      </c>
      <c r="AB789" s="1" t="s">
        <v>93</v>
      </c>
      <c r="AC789" s="1" t="s">
        <v>3787</v>
      </c>
    </row>
    <row r="790" spans="1:29" ht="25.5" x14ac:dyDescent="0.2">
      <c r="A790" s="1">
        <v>13</v>
      </c>
      <c r="B790" s="1" t="s">
        <v>2045</v>
      </c>
      <c r="C790" s="1">
        <v>254116</v>
      </c>
      <c r="D790" s="1" t="s">
        <v>1024</v>
      </c>
      <c r="E790" s="1" t="s">
        <v>1456</v>
      </c>
      <c r="F790" s="1" t="s">
        <v>3787</v>
      </c>
      <c r="G790" s="1">
        <v>40</v>
      </c>
      <c r="H790" s="1" t="s">
        <v>93</v>
      </c>
      <c r="I790" s="1" t="s">
        <v>93</v>
      </c>
      <c r="J790" s="1" t="s">
        <v>93</v>
      </c>
      <c r="K790" s="1" t="s">
        <v>1613</v>
      </c>
      <c r="L790" s="1" t="s">
        <v>1466</v>
      </c>
      <c r="M790" s="1">
        <v>5.5</v>
      </c>
      <c r="N790" s="1" t="s">
        <v>1613</v>
      </c>
      <c r="O790" s="1" t="s">
        <v>1756</v>
      </c>
      <c r="P790" s="1">
        <v>10</v>
      </c>
      <c r="Q790" s="1" t="s">
        <v>1613</v>
      </c>
      <c r="R790" s="1" t="s">
        <v>1756</v>
      </c>
      <c r="S790" s="1">
        <v>10</v>
      </c>
      <c r="T790" s="1" t="s">
        <v>1613</v>
      </c>
      <c r="U790" s="1" t="s">
        <v>1756</v>
      </c>
      <c r="V790" s="1">
        <v>10</v>
      </c>
      <c r="W790" s="1" t="s">
        <v>1503</v>
      </c>
      <c r="X790" s="1" t="s">
        <v>1467</v>
      </c>
      <c r="Y790" s="1">
        <v>4.5</v>
      </c>
      <c r="Z790" s="1" t="s">
        <v>93</v>
      </c>
      <c r="AA790" s="1" t="s">
        <v>93</v>
      </c>
      <c r="AB790" s="1" t="s">
        <v>93</v>
      </c>
      <c r="AC790" s="1" t="s">
        <v>3787</v>
      </c>
    </row>
    <row r="791" spans="1:29" ht="38.25" x14ac:dyDescent="0.2">
      <c r="A791" s="1">
        <v>13</v>
      </c>
      <c r="B791" s="1" t="s">
        <v>2046</v>
      </c>
      <c r="C791" s="1">
        <v>1308129</v>
      </c>
      <c r="D791" s="1" t="s">
        <v>1874</v>
      </c>
      <c r="E791" s="1" t="s">
        <v>1440</v>
      </c>
      <c r="F791" s="1" t="s">
        <v>507</v>
      </c>
      <c r="G791" s="1">
        <v>40</v>
      </c>
      <c r="H791" s="1" t="s">
        <v>1446</v>
      </c>
      <c r="I791" s="1" t="s">
        <v>1463</v>
      </c>
      <c r="J791" s="1">
        <v>8</v>
      </c>
      <c r="K791" s="1" t="s">
        <v>1446</v>
      </c>
      <c r="L791" s="1" t="s">
        <v>1463</v>
      </c>
      <c r="M791" s="1">
        <v>8</v>
      </c>
      <c r="N791" s="1" t="s">
        <v>93</v>
      </c>
      <c r="O791" s="1" t="s">
        <v>93</v>
      </c>
      <c r="P791" s="1" t="s">
        <v>93</v>
      </c>
      <c r="Q791" s="1" t="s">
        <v>93</v>
      </c>
      <c r="R791" s="1" t="s">
        <v>93</v>
      </c>
      <c r="S791" s="1" t="s">
        <v>93</v>
      </c>
      <c r="T791" s="1" t="s">
        <v>1446</v>
      </c>
      <c r="U791" s="1" t="s">
        <v>1463</v>
      </c>
      <c r="V791" s="1">
        <v>8</v>
      </c>
      <c r="W791" s="1" t="s">
        <v>1446</v>
      </c>
      <c r="X791" s="1" t="s">
        <v>1463</v>
      </c>
      <c r="Y791" s="1">
        <v>8</v>
      </c>
      <c r="Z791" s="1" t="s">
        <v>1446</v>
      </c>
      <c r="AA791" s="1" t="s">
        <v>1463</v>
      </c>
      <c r="AB791" s="1">
        <v>8</v>
      </c>
      <c r="AC791" s="1" t="s">
        <v>3787</v>
      </c>
    </row>
    <row r="792" spans="1:29" ht="38.25" x14ac:dyDescent="0.2">
      <c r="A792" s="1">
        <v>13</v>
      </c>
      <c r="B792" s="1" t="s">
        <v>2840</v>
      </c>
      <c r="C792" s="1">
        <v>1308427</v>
      </c>
      <c r="D792" s="1" t="s">
        <v>1926</v>
      </c>
      <c r="E792" s="1" t="s">
        <v>1440</v>
      </c>
      <c r="F792" s="1" t="s">
        <v>2796</v>
      </c>
      <c r="G792" s="1">
        <v>40</v>
      </c>
      <c r="H792" s="1" t="s">
        <v>1480</v>
      </c>
      <c r="I792" s="1" t="s">
        <v>1479</v>
      </c>
      <c r="J792" s="1">
        <v>8</v>
      </c>
      <c r="K792" s="1" t="s">
        <v>1480</v>
      </c>
      <c r="L792" s="1" t="s">
        <v>1479</v>
      </c>
      <c r="M792" s="1">
        <v>8</v>
      </c>
      <c r="N792" s="1" t="s">
        <v>1480</v>
      </c>
      <c r="O792" s="1" t="s">
        <v>1479</v>
      </c>
      <c r="P792" s="1">
        <v>8</v>
      </c>
      <c r="Q792" s="1" t="s">
        <v>1480</v>
      </c>
      <c r="R792" s="1" t="s">
        <v>1479</v>
      </c>
      <c r="S792" s="1">
        <v>8</v>
      </c>
      <c r="T792" s="1" t="s">
        <v>1480</v>
      </c>
      <c r="U792" s="1" t="s">
        <v>1479</v>
      </c>
      <c r="V792" s="1">
        <v>8</v>
      </c>
      <c r="W792" s="1" t="s">
        <v>93</v>
      </c>
      <c r="X792" s="1" t="s">
        <v>93</v>
      </c>
      <c r="Y792" s="1" t="s">
        <v>93</v>
      </c>
      <c r="Z792" s="1" t="s">
        <v>93</v>
      </c>
      <c r="AA792" s="1" t="s">
        <v>93</v>
      </c>
      <c r="AB792" s="1" t="s">
        <v>93</v>
      </c>
      <c r="AC792" s="1" t="s">
        <v>3787</v>
      </c>
    </row>
    <row r="793" spans="1:29" ht="25.5" x14ac:dyDescent="0.2">
      <c r="A793" s="1">
        <v>13</v>
      </c>
      <c r="B793" s="1" t="s">
        <v>1098</v>
      </c>
      <c r="C793" s="1">
        <v>247396</v>
      </c>
      <c r="D793" s="1" t="s">
        <v>1009</v>
      </c>
      <c r="E793" s="1" t="s">
        <v>1456</v>
      </c>
      <c r="F793" s="1" t="s">
        <v>3787</v>
      </c>
      <c r="G793" s="1">
        <v>40</v>
      </c>
      <c r="H793" s="1" t="s">
        <v>1461</v>
      </c>
      <c r="I793" s="1" t="s">
        <v>1466</v>
      </c>
      <c r="J793" s="1">
        <v>10</v>
      </c>
      <c r="K793" s="1" t="s">
        <v>1461</v>
      </c>
      <c r="L793" s="1" t="s">
        <v>1466</v>
      </c>
      <c r="M793" s="1">
        <v>10</v>
      </c>
      <c r="N793" s="1" t="s">
        <v>93</v>
      </c>
      <c r="O793" s="1" t="s">
        <v>93</v>
      </c>
      <c r="P793" s="1" t="s">
        <v>93</v>
      </c>
      <c r="Q793" s="1" t="s">
        <v>1461</v>
      </c>
      <c r="R793" s="1" t="s">
        <v>1466</v>
      </c>
      <c r="S793" s="1">
        <v>10</v>
      </c>
      <c r="T793" s="1" t="s">
        <v>93</v>
      </c>
      <c r="U793" s="1" t="s">
        <v>93</v>
      </c>
      <c r="V793" s="1" t="s">
        <v>93</v>
      </c>
      <c r="W793" s="1" t="s">
        <v>1461</v>
      </c>
      <c r="X793" s="1" t="s">
        <v>1466</v>
      </c>
      <c r="Y793" s="1">
        <v>10</v>
      </c>
      <c r="Z793" s="1" t="s">
        <v>93</v>
      </c>
      <c r="AA793" s="1" t="s">
        <v>93</v>
      </c>
      <c r="AB793" s="1" t="s">
        <v>93</v>
      </c>
      <c r="AC793" s="1" t="s">
        <v>3787</v>
      </c>
    </row>
    <row r="794" spans="1:29" ht="25.5" x14ac:dyDescent="0.2">
      <c r="A794" s="1">
        <v>13</v>
      </c>
      <c r="B794" s="1" t="s">
        <v>1100</v>
      </c>
      <c r="C794" s="1">
        <v>261112</v>
      </c>
      <c r="D794" s="1" t="s">
        <v>1026</v>
      </c>
      <c r="E794" s="1" t="s">
        <v>1456</v>
      </c>
      <c r="F794" s="1" t="s">
        <v>3787</v>
      </c>
      <c r="G794" s="1">
        <v>40</v>
      </c>
      <c r="H794" s="1" t="s">
        <v>1460</v>
      </c>
      <c r="I794" s="1" t="s">
        <v>1479</v>
      </c>
      <c r="J794" s="1">
        <v>8</v>
      </c>
      <c r="K794" s="1" t="s">
        <v>93</v>
      </c>
      <c r="L794" s="1" t="s">
        <v>93</v>
      </c>
      <c r="M794" s="1" t="s">
        <v>93</v>
      </c>
      <c r="N794" s="1" t="s">
        <v>1460</v>
      </c>
      <c r="O794" s="1" t="s">
        <v>1479</v>
      </c>
      <c r="P794" s="1">
        <v>8</v>
      </c>
      <c r="Q794" s="1" t="s">
        <v>1667</v>
      </c>
      <c r="R794" s="1" t="s">
        <v>1895</v>
      </c>
      <c r="S794" s="1">
        <v>8</v>
      </c>
      <c r="T794" s="1" t="s">
        <v>93</v>
      </c>
      <c r="U794" s="1" t="s">
        <v>93</v>
      </c>
      <c r="V794" s="1" t="s">
        <v>93</v>
      </c>
      <c r="W794" s="1" t="s">
        <v>1455</v>
      </c>
      <c r="X794" s="1" t="s">
        <v>1753</v>
      </c>
      <c r="Y794" s="1">
        <v>8</v>
      </c>
      <c r="Z794" s="1" t="s">
        <v>1455</v>
      </c>
      <c r="AA794" s="1" t="s">
        <v>1753</v>
      </c>
      <c r="AB794" s="1">
        <v>8</v>
      </c>
      <c r="AC794" s="1" t="s">
        <v>3787</v>
      </c>
    </row>
    <row r="795" spans="1:29" ht="25.5" x14ac:dyDescent="0.2">
      <c r="A795" s="1">
        <v>13</v>
      </c>
      <c r="B795" s="1" t="s">
        <v>1101</v>
      </c>
      <c r="C795" s="1">
        <v>258900</v>
      </c>
      <c r="D795" s="1" t="s">
        <v>1013</v>
      </c>
      <c r="E795" s="1" t="s">
        <v>1456</v>
      </c>
      <c r="F795" s="1" t="s">
        <v>3787</v>
      </c>
      <c r="G795" s="1">
        <v>40</v>
      </c>
      <c r="H795" s="1" t="s">
        <v>1454</v>
      </c>
      <c r="I795" s="1" t="s">
        <v>1447</v>
      </c>
      <c r="J795" s="1">
        <v>10</v>
      </c>
      <c r="K795" s="1" t="s">
        <v>1454</v>
      </c>
      <c r="L795" s="1" t="s">
        <v>1447</v>
      </c>
      <c r="M795" s="1">
        <v>10</v>
      </c>
      <c r="N795" s="1" t="s">
        <v>93</v>
      </c>
      <c r="O795" s="1" t="s">
        <v>93</v>
      </c>
      <c r="P795" s="1" t="s">
        <v>93</v>
      </c>
      <c r="Q795" s="1" t="s">
        <v>1454</v>
      </c>
      <c r="R795" s="1" t="s">
        <v>1447</v>
      </c>
      <c r="S795" s="1">
        <v>10</v>
      </c>
      <c r="T795" s="1" t="s">
        <v>1454</v>
      </c>
      <c r="U795" s="1" t="s">
        <v>1447</v>
      </c>
      <c r="V795" s="1">
        <v>10</v>
      </c>
      <c r="W795" s="1" t="s">
        <v>93</v>
      </c>
      <c r="X795" s="1" t="s">
        <v>93</v>
      </c>
      <c r="Y795" s="1" t="s">
        <v>93</v>
      </c>
      <c r="Z795" s="1" t="s">
        <v>93</v>
      </c>
      <c r="AA795" s="1" t="s">
        <v>93</v>
      </c>
      <c r="AB795" s="1" t="s">
        <v>93</v>
      </c>
      <c r="AC795" s="1" t="s">
        <v>3787</v>
      </c>
    </row>
    <row r="796" spans="1:29" ht="38.25" x14ac:dyDescent="0.2">
      <c r="A796" s="1">
        <v>13</v>
      </c>
      <c r="B796" s="1" t="s">
        <v>2047</v>
      </c>
      <c r="C796" s="1">
        <v>1307843</v>
      </c>
      <c r="D796" s="1" t="s">
        <v>2804</v>
      </c>
      <c r="E796" s="1" t="s">
        <v>1440</v>
      </c>
      <c r="F796" s="1" t="s">
        <v>2900</v>
      </c>
      <c r="G796" s="1">
        <v>40</v>
      </c>
      <c r="H796" s="1" t="s">
        <v>1461</v>
      </c>
      <c r="I796" s="1" t="s">
        <v>1509</v>
      </c>
      <c r="J796" s="1">
        <v>8</v>
      </c>
      <c r="K796" s="1" t="s">
        <v>1461</v>
      </c>
      <c r="L796" s="1" t="s">
        <v>1509</v>
      </c>
      <c r="M796" s="1">
        <v>8</v>
      </c>
      <c r="N796" s="1" t="s">
        <v>1461</v>
      </c>
      <c r="O796" s="1" t="s">
        <v>1509</v>
      </c>
      <c r="P796" s="1">
        <v>8</v>
      </c>
      <c r="Q796" s="1" t="s">
        <v>1461</v>
      </c>
      <c r="R796" s="1" t="s">
        <v>1509</v>
      </c>
      <c r="S796" s="1">
        <v>8</v>
      </c>
      <c r="T796" s="1" t="s">
        <v>1461</v>
      </c>
      <c r="U796" s="1" t="s">
        <v>1509</v>
      </c>
      <c r="V796" s="1">
        <v>8</v>
      </c>
      <c r="W796" s="1" t="s">
        <v>93</v>
      </c>
      <c r="X796" s="1" t="s">
        <v>93</v>
      </c>
      <c r="Y796" s="1" t="s">
        <v>93</v>
      </c>
      <c r="Z796" s="1" t="s">
        <v>93</v>
      </c>
      <c r="AA796" s="1" t="s">
        <v>93</v>
      </c>
      <c r="AB796" s="1" t="s">
        <v>93</v>
      </c>
      <c r="AC796" s="1" t="s">
        <v>3787</v>
      </c>
    </row>
    <row r="797" spans="1:29" ht="38.25" x14ac:dyDescent="0.2">
      <c r="A797" s="1">
        <v>13</v>
      </c>
      <c r="B797" s="1" t="s">
        <v>2048</v>
      </c>
      <c r="C797" s="1">
        <v>306129</v>
      </c>
      <c r="D797" s="1" t="s">
        <v>1878</v>
      </c>
      <c r="E797" s="1" t="s">
        <v>1440</v>
      </c>
      <c r="F797" s="1" t="s">
        <v>543</v>
      </c>
      <c r="G797" s="1">
        <v>40</v>
      </c>
      <c r="H797" s="1" t="s">
        <v>1461</v>
      </c>
      <c r="I797" s="1" t="s">
        <v>1509</v>
      </c>
      <c r="J797" s="1">
        <v>8</v>
      </c>
      <c r="K797" s="1" t="s">
        <v>1461</v>
      </c>
      <c r="L797" s="1" t="s">
        <v>1509</v>
      </c>
      <c r="M797" s="1">
        <v>8</v>
      </c>
      <c r="N797" s="1" t="s">
        <v>93</v>
      </c>
      <c r="O797" s="1" t="s">
        <v>93</v>
      </c>
      <c r="P797" s="1" t="s">
        <v>93</v>
      </c>
      <c r="Q797" s="1" t="s">
        <v>93</v>
      </c>
      <c r="R797" s="1" t="s">
        <v>93</v>
      </c>
      <c r="S797" s="1" t="s">
        <v>93</v>
      </c>
      <c r="T797" s="1" t="s">
        <v>1461</v>
      </c>
      <c r="U797" s="1" t="s">
        <v>1509</v>
      </c>
      <c r="V797" s="1">
        <v>8</v>
      </c>
      <c r="W797" s="1" t="s">
        <v>1471</v>
      </c>
      <c r="X797" s="1" t="s">
        <v>1444</v>
      </c>
      <c r="Y797" s="1">
        <v>8</v>
      </c>
      <c r="Z797" s="1" t="s">
        <v>1471</v>
      </c>
      <c r="AA797" s="1" t="s">
        <v>1444</v>
      </c>
      <c r="AB797" s="1">
        <v>8</v>
      </c>
      <c r="AC797" s="1" t="s">
        <v>3787</v>
      </c>
    </row>
    <row r="798" spans="1:29" ht="25.5" x14ac:dyDescent="0.2">
      <c r="A798" s="1">
        <v>13</v>
      </c>
      <c r="B798" s="1" t="s">
        <v>1103</v>
      </c>
      <c r="C798" s="1">
        <v>261570</v>
      </c>
      <c r="D798" s="1" t="s">
        <v>556</v>
      </c>
      <c r="E798" s="1" t="s">
        <v>1456</v>
      </c>
      <c r="F798" s="1" t="s">
        <v>3787</v>
      </c>
      <c r="G798" s="1">
        <v>40</v>
      </c>
      <c r="H798" s="1" t="s">
        <v>1454</v>
      </c>
      <c r="I798" s="1" t="s">
        <v>1667</v>
      </c>
      <c r="J798" s="1">
        <v>8</v>
      </c>
      <c r="K798" s="1" t="s">
        <v>1501</v>
      </c>
      <c r="L798" s="1" t="s">
        <v>1467</v>
      </c>
      <c r="M798" s="1">
        <v>8</v>
      </c>
      <c r="N798" s="1" t="s">
        <v>1454</v>
      </c>
      <c r="O798" s="1" t="s">
        <v>1667</v>
      </c>
      <c r="P798" s="1">
        <v>8</v>
      </c>
      <c r="Q798" s="1" t="s">
        <v>1454</v>
      </c>
      <c r="R798" s="1" t="s">
        <v>1667</v>
      </c>
      <c r="S798" s="1">
        <v>8</v>
      </c>
      <c r="T798" s="1" t="s">
        <v>93</v>
      </c>
      <c r="U798" s="1" t="s">
        <v>93</v>
      </c>
      <c r="V798" s="1" t="s">
        <v>93</v>
      </c>
      <c r="W798" s="1" t="s">
        <v>93</v>
      </c>
      <c r="X798" s="1" t="s">
        <v>93</v>
      </c>
      <c r="Y798" s="1" t="s">
        <v>93</v>
      </c>
      <c r="Z798" s="1" t="s">
        <v>1454</v>
      </c>
      <c r="AA798" s="1" t="s">
        <v>1667</v>
      </c>
      <c r="AB798" s="1">
        <v>8</v>
      </c>
      <c r="AC798" s="1" t="s">
        <v>3787</v>
      </c>
    </row>
    <row r="799" spans="1:29" ht="25.5" x14ac:dyDescent="0.2">
      <c r="A799" s="1">
        <v>13</v>
      </c>
      <c r="B799" s="1" t="s">
        <v>2049</v>
      </c>
      <c r="C799" s="1">
        <v>1308148</v>
      </c>
      <c r="D799" s="1" t="s">
        <v>1916</v>
      </c>
      <c r="E799" s="1" t="s">
        <v>1440</v>
      </c>
      <c r="F799" s="1" t="s">
        <v>2934</v>
      </c>
      <c r="G799" s="1">
        <v>40</v>
      </c>
      <c r="H799" s="1" t="s">
        <v>1480</v>
      </c>
      <c r="I799" s="1" t="s">
        <v>1466</v>
      </c>
      <c r="J799" s="1">
        <v>8</v>
      </c>
      <c r="K799" s="1" t="s">
        <v>1480</v>
      </c>
      <c r="L799" s="1" t="s">
        <v>1466</v>
      </c>
      <c r="M799" s="1">
        <v>8</v>
      </c>
      <c r="N799" s="1" t="s">
        <v>1480</v>
      </c>
      <c r="O799" s="1" t="s">
        <v>1466</v>
      </c>
      <c r="P799" s="1">
        <v>8</v>
      </c>
      <c r="Q799" s="1" t="s">
        <v>93</v>
      </c>
      <c r="R799" s="1" t="s">
        <v>93</v>
      </c>
      <c r="S799" s="1" t="s">
        <v>93</v>
      </c>
      <c r="T799" s="1" t="s">
        <v>93</v>
      </c>
      <c r="U799" s="1" t="s">
        <v>93</v>
      </c>
      <c r="V799" s="1" t="s">
        <v>93</v>
      </c>
      <c r="W799" s="1" t="s">
        <v>1480</v>
      </c>
      <c r="X799" s="1" t="s">
        <v>1466</v>
      </c>
      <c r="Y799" s="1">
        <v>8</v>
      </c>
      <c r="Z799" s="1" t="s">
        <v>1480</v>
      </c>
      <c r="AA799" s="1" t="s">
        <v>1466</v>
      </c>
      <c r="AB799" s="1">
        <v>8</v>
      </c>
      <c r="AC799" s="1" t="s">
        <v>3787</v>
      </c>
    </row>
    <row r="800" spans="1:29" ht="25.5" x14ac:dyDescent="0.2">
      <c r="A800" s="1">
        <v>13</v>
      </c>
      <c r="B800" s="1" t="s">
        <v>2051</v>
      </c>
      <c r="C800" s="1">
        <v>1307984</v>
      </c>
      <c r="D800" s="1" t="s">
        <v>1889</v>
      </c>
      <c r="E800" s="1" t="s">
        <v>1440</v>
      </c>
      <c r="F800" s="1" t="s">
        <v>3558</v>
      </c>
      <c r="G800" s="1">
        <v>40</v>
      </c>
      <c r="H800" s="1" t="s">
        <v>1480</v>
      </c>
      <c r="I800" s="1" t="s">
        <v>1466</v>
      </c>
      <c r="J800" s="1">
        <v>8</v>
      </c>
      <c r="K800" s="1" t="s">
        <v>93</v>
      </c>
      <c r="L800" s="1" t="s">
        <v>93</v>
      </c>
      <c r="M800" s="1" t="s">
        <v>93</v>
      </c>
      <c r="N800" s="1" t="s">
        <v>93</v>
      </c>
      <c r="O800" s="1" t="s">
        <v>93</v>
      </c>
      <c r="P800" s="1" t="s">
        <v>93</v>
      </c>
      <c r="Q800" s="1" t="s">
        <v>1480</v>
      </c>
      <c r="R800" s="1" t="s">
        <v>1466</v>
      </c>
      <c r="S800" s="1">
        <v>8</v>
      </c>
      <c r="T800" s="1" t="s">
        <v>1480</v>
      </c>
      <c r="U800" s="1" t="s">
        <v>1466</v>
      </c>
      <c r="V800" s="1">
        <v>8</v>
      </c>
      <c r="W800" s="1" t="s">
        <v>1480</v>
      </c>
      <c r="X800" s="1" t="s">
        <v>1466</v>
      </c>
      <c r="Y800" s="1">
        <v>8</v>
      </c>
      <c r="Z800" s="1" t="s">
        <v>1480</v>
      </c>
      <c r="AA800" s="1" t="s">
        <v>1466</v>
      </c>
      <c r="AB800" s="1">
        <v>8</v>
      </c>
      <c r="AC800" s="1" t="s">
        <v>3787</v>
      </c>
    </row>
    <row r="801" spans="1:29" ht="38.25" x14ac:dyDescent="0.2">
      <c r="A801" s="1">
        <v>13</v>
      </c>
      <c r="B801" s="1" t="s">
        <v>2052</v>
      </c>
      <c r="C801" s="1">
        <v>1307593</v>
      </c>
      <c r="D801" s="1" t="s">
        <v>1903</v>
      </c>
      <c r="E801" s="1" t="s">
        <v>1440</v>
      </c>
      <c r="F801" s="1" t="s">
        <v>700</v>
      </c>
      <c r="G801" s="1">
        <v>40</v>
      </c>
      <c r="H801" s="1" t="s">
        <v>1480</v>
      </c>
      <c r="I801" s="1" t="s">
        <v>1466</v>
      </c>
      <c r="J801" s="1">
        <v>8</v>
      </c>
      <c r="K801" s="1" t="s">
        <v>1480</v>
      </c>
      <c r="L801" s="1" t="s">
        <v>1466</v>
      </c>
      <c r="M801" s="1">
        <v>8</v>
      </c>
      <c r="N801" s="1" t="s">
        <v>1480</v>
      </c>
      <c r="O801" s="1" t="s">
        <v>1466</v>
      </c>
      <c r="P801" s="1">
        <v>8</v>
      </c>
      <c r="Q801" s="1" t="s">
        <v>1480</v>
      </c>
      <c r="R801" s="1" t="s">
        <v>1466</v>
      </c>
      <c r="S801" s="1">
        <v>8</v>
      </c>
      <c r="T801" s="1" t="s">
        <v>1480</v>
      </c>
      <c r="U801" s="1" t="s">
        <v>1466</v>
      </c>
      <c r="V801" s="1">
        <v>8</v>
      </c>
      <c r="W801" s="1" t="s">
        <v>93</v>
      </c>
      <c r="X801" s="1" t="s">
        <v>93</v>
      </c>
      <c r="Y801" s="1" t="s">
        <v>93</v>
      </c>
      <c r="Z801" s="1" t="s">
        <v>93</v>
      </c>
      <c r="AA801" s="1" t="s">
        <v>93</v>
      </c>
      <c r="AB801" s="1" t="s">
        <v>93</v>
      </c>
      <c r="AC801" s="1" t="s">
        <v>3787</v>
      </c>
    </row>
    <row r="802" spans="1:29" ht="25.5" x14ac:dyDescent="0.2">
      <c r="A802" s="1">
        <v>13</v>
      </c>
      <c r="B802" s="1" t="s">
        <v>1104</v>
      </c>
      <c r="C802" s="1">
        <v>237114</v>
      </c>
      <c r="D802" s="1" t="s">
        <v>1005</v>
      </c>
      <c r="E802" s="1" t="s">
        <v>1440</v>
      </c>
      <c r="F802" s="1" t="s">
        <v>1945</v>
      </c>
      <c r="G802" s="1">
        <v>40</v>
      </c>
      <c r="H802" s="1" t="s">
        <v>93</v>
      </c>
      <c r="I802" s="1" t="s">
        <v>93</v>
      </c>
      <c r="J802" s="1" t="s">
        <v>93</v>
      </c>
      <c r="K802" s="1" t="s">
        <v>93</v>
      </c>
      <c r="L802" s="1" t="s">
        <v>93</v>
      </c>
      <c r="M802" s="1" t="s">
        <v>93</v>
      </c>
      <c r="N802" s="1" t="s">
        <v>93</v>
      </c>
      <c r="O802" s="1" t="s">
        <v>93</v>
      </c>
      <c r="P802" s="1" t="s">
        <v>93</v>
      </c>
      <c r="Q802" s="1" t="s">
        <v>1460</v>
      </c>
      <c r="R802" s="1" t="s">
        <v>1462</v>
      </c>
      <c r="S802" s="1">
        <v>10</v>
      </c>
      <c r="T802" s="1" t="s">
        <v>1460</v>
      </c>
      <c r="U802" s="1" t="s">
        <v>1462</v>
      </c>
      <c r="V802" s="1">
        <v>10</v>
      </c>
      <c r="W802" s="1" t="s">
        <v>1460</v>
      </c>
      <c r="X802" s="1" t="s">
        <v>1462</v>
      </c>
      <c r="Y802" s="1">
        <v>10</v>
      </c>
      <c r="Z802" s="1" t="s">
        <v>1460</v>
      </c>
      <c r="AA802" s="1" t="s">
        <v>1462</v>
      </c>
      <c r="AB802" s="1">
        <v>10</v>
      </c>
      <c r="AC802" s="1" t="s">
        <v>3787</v>
      </c>
    </row>
    <row r="803" spans="1:29" ht="25.5" x14ac:dyDescent="0.2">
      <c r="A803" s="1">
        <v>13</v>
      </c>
      <c r="B803" s="1" t="s">
        <v>1105</v>
      </c>
      <c r="C803" s="1">
        <v>207750</v>
      </c>
      <c r="D803" s="1" t="s">
        <v>1057</v>
      </c>
      <c r="E803" s="1" t="s">
        <v>1456</v>
      </c>
      <c r="F803" s="1" t="s">
        <v>3787</v>
      </c>
      <c r="G803" s="1">
        <v>40</v>
      </c>
      <c r="H803" s="1" t="s">
        <v>93</v>
      </c>
      <c r="I803" s="1" t="s">
        <v>93</v>
      </c>
      <c r="J803" s="1" t="s">
        <v>93</v>
      </c>
      <c r="K803" s="1" t="s">
        <v>1443</v>
      </c>
      <c r="L803" s="1" t="s">
        <v>1447</v>
      </c>
      <c r="M803" s="1">
        <v>8</v>
      </c>
      <c r="N803" s="1" t="s">
        <v>1443</v>
      </c>
      <c r="O803" s="1" t="s">
        <v>1447</v>
      </c>
      <c r="P803" s="1">
        <v>8</v>
      </c>
      <c r="Q803" s="1" t="s">
        <v>1443</v>
      </c>
      <c r="R803" s="1" t="s">
        <v>1447</v>
      </c>
      <c r="S803" s="1">
        <v>8</v>
      </c>
      <c r="T803" s="1" t="s">
        <v>1443</v>
      </c>
      <c r="U803" s="1" t="s">
        <v>1447</v>
      </c>
      <c r="V803" s="1">
        <v>8</v>
      </c>
      <c r="W803" s="1" t="s">
        <v>1443</v>
      </c>
      <c r="X803" s="1" t="s">
        <v>1447</v>
      </c>
      <c r="Y803" s="1">
        <v>8</v>
      </c>
      <c r="Z803" s="1" t="s">
        <v>93</v>
      </c>
      <c r="AA803" s="1" t="s">
        <v>93</v>
      </c>
      <c r="AB803" s="1" t="s">
        <v>93</v>
      </c>
      <c r="AC803" s="1" t="s">
        <v>3787</v>
      </c>
    </row>
    <row r="804" spans="1:29" ht="25.5" x14ac:dyDescent="0.2">
      <c r="A804" s="1">
        <v>13</v>
      </c>
      <c r="B804" s="1" t="s">
        <v>3166</v>
      </c>
      <c r="C804" s="1">
        <v>146719</v>
      </c>
      <c r="D804" s="1" t="s">
        <v>1000</v>
      </c>
      <c r="E804" s="1" t="s">
        <v>1440</v>
      </c>
      <c r="F804" s="1" t="s">
        <v>3558</v>
      </c>
      <c r="G804" s="1">
        <v>40</v>
      </c>
      <c r="H804" s="1" t="s">
        <v>1461</v>
      </c>
      <c r="I804" s="1" t="s">
        <v>1509</v>
      </c>
      <c r="J804" s="1">
        <v>8</v>
      </c>
      <c r="K804" s="1" t="s">
        <v>1461</v>
      </c>
      <c r="L804" s="1" t="s">
        <v>1509</v>
      </c>
      <c r="M804" s="1">
        <v>8</v>
      </c>
      <c r="N804" s="1" t="s">
        <v>1461</v>
      </c>
      <c r="O804" s="1" t="s">
        <v>1509</v>
      </c>
      <c r="P804" s="1">
        <v>8</v>
      </c>
      <c r="Q804" s="1" t="s">
        <v>93</v>
      </c>
      <c r="R804" s="1" t="s">
        <v>93</v>
      </c>
      <c r="S804" s="1" t="s">
        <v>93</v>
      </c>
      <c r="T804" s="1" t="s">
        <v>93</v>
      </c>
      <c r="U804" s="1" t="s">
        <v>93</v>
      </c>
      <c r="V804" s="1" t="s">
        <v>93</v>
      </c>
      <c r="W804" s="1" t="s">
        <v>1461</v>
      </c>
      <c r="X804" s="1" t="s">
        <v>1509</v>
      </c>
      <c r="Y804" s="1">
        <v>8</v>
      </c>
      <c r="Z804" s="1" t="s">
        <v>1461</v>
      </c>
      <c r="AA804" s="1" t="s">
        <v>1509</v>
      </c>
      <c r="AB804" s="1">
        <v>8</v>
      </c>
      <c r="AC804" s="1" t="s">
        <v>3787</v>
      </c>
    </row>
    <row r="805" spans="1:29" ht="25.5" x14ac:dyDescent="0.2">
      <c r="A805" s="1">
        <v>13</v>
      </c>
      <c r="B805" s="1" t="s">
        <v>2721</v>
      </c>
      <c r="C805" s="1">
        <v>1308379</v>
      </c>
      <c r="D805" s="1" t="s">
        <v>1968</v>
      </c>
      <c r="E805" s="1" t="s">
        <v>1440</v>
      </c>
      <c r="F805" s="1" t="s">
        <v>3159</v>
      </c>
      <c r="G805" s="1">
        <v>40</v>
      </c>
      <c r="H805" s="1" t="s">
        <v>1667</v>
      </c>
      <c r="I805" s="1" t="s">
        <v>1895</v>
      </c>
      <c r="J805" s="1">
        <v>8</v>
      </c>
      <c r="K805" s="1" t="s">
        <v>1667</v>
      </c>
      <c r="L805" s="1" t="s">
        <v>1895</v>
      </c>
      <c r="M805" s="1">
        <v>8</v>
      </c>
      <c r="N805" s="1" t="s">
        <v>1667</v>
      </c>
      <c r="O805" s="1" t="s">
        <v>1895</v>
      </c>
      <c r="P805" s="1">
        <v>8</v>
      </c>
      <c r="Q805" s="1" t="s">
        <v>1667</v>
      </c>
      <c r="R805" s="1" t="s">
        <v>1895</v>
      </c>
      <c r="S805" s="1">
        <v>8</v>
      </c>
      <c r="T805" s="1" t="s">
        <v>1667</v>
      </c>
      <c r="U805" s="1" t="s">
        <v>1895</v>
      </c>
      <c r="V805" s="1">
        <v>8</v>
      </c>
      <c r="W805" s="1" t="s">
        <v>93</v>
      </c>
      <c r="X805" s="1" t="s">
        <v>93</v>
      </c>
      <c r="Y805" s="1" t="s">
        <v>93</v>
      </c>
      <c r="Z805" s="1" t="s">
        <v>93</v>
      </c>
      <c r="AA805" s="1" t="s">
        <v>93</v>
      </c>
      <c r="AB805" s="1" t="s">
        <v>93</v>
      </c>
      <c r="AC805" s="1" t="s">
        <v>3787</v>
      </c>
    </row>
    <row r="806" spans="1:29" ht="25.5" x14ac:dyDescent="0.2">
      <c r="A806" s="1">
        <v>13</v>
      </c>
      <c r="B806" s="1" t="s">
        <v>2054</v>
      </c>
      <c r="C806" s="1">
        <v>305200</v>
      </c>
      <c r="D806" s="1" t="s">
        <v>3151</v>
      </c>
      <c r="E806" s="1" t="s">
        <v>1440</v>
      </c>
      <c r="F806" s="1" t="s">
        <v>1289</v>
      </c>
      <c r="G806" s="1">
        <v>40</v>
      </c>
      <c r="H806" s="1" t="s">
        <v>1461</v>
      </c>
      <c r="I806" s="1" t="s">
        <v>1509</v>
      </c>
      <c r="J806" s="1">
        <v>8</v>
      </c>
      <c r="K806" s="1" t="s">
        <v>1461</v>
      </c>
      <c r="L806" s="1" t="s">
        <v>1509</v>
      </c>
      <c r="M806" s="1">
        <v>8</v>
      </c>
      <c r="N806" s="1" t="s">
        <v>93</v>
      </c>
      <c r="O806" s="1" t="s">
        <v>93</v>
      </c>
      <c r="P806" s="1" t="s">
        <v>93</v>
      </c>
      <c r="Q806" s="1" t="s">
        <v>93</v>
      </c>
      <c r="R806" s="1" t="s">
        <v>93</v>
      </c>
      <c r="S806" s="1" t="s">
        <v>93</v>
      </c>
      <c r="T806" s="1" t="s">
        <v>1461</v>
      </c>
      <c r="U806" s="1" t="s">
        <v>1509</v>
      </c>
      <c r="V806" s="1">
        <v>8</v>
      </c>
      <c r="W806" s="1" t="s">
        <v>1461</v>
      </c>
      <c r="X806" s="1" t="s">
        <v>1509</v>
      </c>
      <c r="Y806" s="1">
        <v>8</v>
      </c>
      <c r="Z806" s="1" t="s">
        <v>1461</v>
      </c>
      <c r="AA806" s="1" t="s">
        <v>1509</v>
      </c>
      <c r="AB806" s="1">
        <v>8</v>
      </c>
      <c r="AC806" s="1" t="s">
        <v>3787</v>
      </c>
    </row>
    <row r="807" spans="1:29" ht="25.5" x14ac:dyDescent="0.2">
      <c r="A807" s="1">
        <v>13</v>
      </c>
      <c r="B807" s="1" t="s">
        <v>2053</v>
      </c>
      <c r="C807" s="1">
        <v>1307883</v>
      </c>
      <c r="D807" s="1" t="s">
        <v>1903</v>
      </c>
      <c r="E807" s="1" t="s">
        <v>1440</v>
      </c>
      <c r="F807" s="1" t="s">
        <v>1583</v>
      </c>
      <c r="G807" s="1">
        <v>40</v>
      </c>
      <c r="H807" s="1" t="s">
        <v>1469</v>
      </c>
      <c r="I807" s="1" t="s">
        <v>1462</v>
      </c>
      <c r="J807" s="1">
        <v>8</v>
      </c>
      <c r="K807" s="1" t="s">
        <v>1469</v>
      </c>
      <c r="L807" s="1" t="s">
        <v>1462</v>
      </c>
      <c r="M807" s="1">
        <v>8</v>
      </c>
      <c r="N807" s="1" t="s">
        <v>1469</v>
      </c>
      <c r="O807" s="1" t="s">
        <v>1462</v>
      </c>
      <c r="P807" s="1">
        <v>8</v>
      </c>
      <c r="Q807" s="1" t="s">
        <v>1469</v>
      </c>
      <c r="R807" s="1" t="s">
        <v>1462</v>
      </c>
      <c r="S807" s="1">
        <v>8</v>
      </c>
      <c r="T807" s="1" t="s">
        <v>1469</v>
      </c>
      <c r="U807" s="1" t="s">
        <v>1462</v>
      </c>
      <c r="V807" s="1">
        <v>8</v>
      </c>
      <c r="W807" s="1" t="s">
        <v>93</v>
      </c>
      <c r="X807" s="1" t="s">
        <v>93</v>
      </c>
      <c r="Y807" s="1" t="s">
        <v>93</v>
      </c>
      <c r="Z807" s="1" t="s">
        <v>93</v>
      </c>
      <c r="AA807" s="1" t="s">
        <v>93</v>
      </c>
      <c r="AB807" s="1" t="s">
        <v>93</v>
      </c>
      <c r="AC807" s="1" t="s">
        <v>3787</v>
      </c>
    </row>
    <row r="808" spans="1:29" ht="25.5" x14ac:dyDescent="0.2">
      <c r="A808" s="1">
        <v>13</v>
      </c>
      <c r="B808" s="1" t="s">
        <v>3356</v>
      </c>
      <c r="C808" s="1">
        <v>1308555</v>
      </c>
      <c r="D808" s="1" t="s">
        <v>1882</v>
      </c>
      <c r="E808" s="1" t="s">
        <v>1440</v>
      </c>
      <c r="F808" s="1" t="s">
        <v>3787</v>
      </c>
      <c r="G808" s="1">
        <v>40</v>
      </c>
      <c r="H808" s="1" t="s">
        <v>1667</v>
      </c>
      <c r="I808" s="1" t="s">
        <v>1895</v>
      </c>
      <c r="J808" s="1">
        <v>8</v>
      </c>
      <c r="K808" s="1" t="s">
        <v>1667</v>
      </c>
      <c r="L808" s="1" t="s">
        <v>1895</v>
      </c>
      <c r="M808" s="1">
        <v>8</v>
      </c>
      <c r="N808" s="1" t="s">
        <v>1667</v>
      </c>
      <c r="O808" s="1" t="s">
        <v>1895</v>
      </c>
      <c r="P808" s="1">
        <v>8</v>
      </c>
      <c r="Q808" s="1" t="s">
        <v>1667</v>
      </c>
      <c r="R808" s="1" t="s">
        <v>1895</v>
      </c>
      <c r="S808" s="1">
        <v>8</v>
      </c>
      <c r="T808" s="1" t="s">
        <v>1667</v>
      </c>
      <c r="U808" s="1" t="s">
        <v>1895</v>
      </c>
      <c r="V808" s="1">
        <v>8</v>
      </c>
      <c r="W808" s="1" t="s">
        <v>93</v>
      </c>
      <c r="X808" s="1" t="s">
        <v>93</v>
      </c>
      <c r="Y808" s="1" t="s">
        <v>93</v>
      </c>
      <c r="Z808" s="1" t="s">
        <v>93</v>
      </c>
      <c r="AA808" s="1" t="s">
        <v>93</v>
      </c>
      <c r="AB808" s="1" t="s">
        <v>93</v>
      </c>
      <c r="AC808" s="1" t="s">
        <v>3787</v>
      </c>
    </row>
    <row r="809" spans="1:29" ht="25.5" x14ac:dyDescent="0.2">
      <c r="A809" s="1">
        <v>13</v>
      </c>
      <c r="B809" s="1" t="s">
        <v>3357</v>
      </c>
      <c r="C809" s="1">
        <v>1308556</v>
      </c>
      <c r="D809" s="1" t="s">
        <v>1882</v>
      </c>
      <c r="E809" s="1" t="s">
        <v>1440</v>
      </c>
      <c r="F809" s="1" t="s">
        <v>3787</v>
      </c>
      <c r="G809" s="1">
        <v>40</v>
      </c>
      <c r="H809" s="1" t="s">
        <v>1667</v>
      </c>
      <c r="I809" s="1" t="s">
        <v>1895</v>
      </c>
      <c r="J809" s="1">
        <v>8</v>
      </c>
      <c r="K809" s="1" t="s">
        <v>1667</v>
      </c>
      <c r="L809" s="1" t="s">
        <v>1895</v>
      </c>
      <c r="M809" s="1">
        <v>8</v>
      </c>
      <c r="N809" s="1" t="s">
        <v>1667</v>
      </c>
      <c r="O809" s="1" t="s">
        <v>1895</v>
      </c>
      <c r="P809" s="1">
        <v>8</v>
      </c>
      <c r="Q809" s="1" t="s">
        <v>1667</v>
      </c>
      <c r="R809" s="1" t="s">
        <v>1895</v>
      </c>
      <c r="S809" s="1">
        <v>8</v>
      </c>
      <c r="T809" s="1" t="s">
        <v>1667</v>
      </c>
      <c r="U809" s="1" t="s">
        <v>1895</v>
      </c>
      <c r="V809" s="1">
        <v>8</v>
      </c>
      <c r="W809" s="1" t="s">
        <v>93</v>
      </c>
      <c r="X809" s="1" t="s">
        <v>93</v>
      </c>
      <c r="Y809" s="1" t="s">
        <v>93</v>
      </c>
      <c r="Z809" s="1" t="s">
        <v>93</v>
      </c>
      <c r="AA809" s="1" t="s">
        <v>93</v>
      </c>
      <c r="AB809" s="1" t="s">
        <v>93</v>
      </c>
      <c r="AC809" s="1" t="s">
        <v>3787</v>
      </c>
    </row>
    <row r="810" spans="1:29" ht="51" x14ac:dyDescent="0.2">
      <c r="A810" s="1">
        <v>13</v>
      </c>
      <c r="B810" s="1" t="s">
        <v>2055</v>
      </c>
      <c r="C810" s="1">
        <v>1308130</v>
      </c>
      <c r="D810" s="1" t="s">
        <v>1901</v>
      </c>
      <c r="E810" s="1" t="s">
        <v>1440</v>
      </c>
      <c r="F810" s="1" t="s">
        <v>543</v>
      </c>
      <c r="G810" s="1">
        <v>40</v>
      </c>
      <c r="H810" s="1" t="s">
        <v>1443</v>
      </c>
      <c r="I810" s="1" t="s">
        <v>1447</v>
      </c>
      <c r="J810" s="1">
        <v>8</v>
      </c>
      <c r="K810" s="1" t="s">
        <v>1443</v>
      </c>
      <c r="L810" s="1" t="s">
        <v>1447</v>
      </c>
      <c r="M810" s="1">
        <v>8</v>
      </c>
      <c r="N810" s="1" t="s">
        <v>1443</v>
      </c>
      <c r="O810" s="1" t="s">
        <v>1447</v>
      </c>
      <c r="P810" s="1">
        <v>8</v>
      </c>
      <c r="Q810" s="1" t="s">
        <v>93</v>
      </c>
      <c r="R810" s="1" t="s">
        <v>93</v>
      </c>
      <c r="S810" s="1" t="s">
        <v>93</v>
      </c>
      <c r="T810" s="1" t="s">
        <v>93</v>
      </c>
      <c r="U810" s="1" t="s">
        <v>93</v>
      </c>
      <c r="V810" s="1" t="s">
        <v>93</v>
      </c>
      <c r="W810" s="1" t="s">
        <v>1443</v>
      </c>
      <c r="X810" s="1" t="s">
        <v>1447</v>
      </c>
      <c r="Y810" s="1">
        <v>8</v>
      </c>
      <c r="Z810" s="1" t="s">
        <v>1443</v>
      </c>
      <c r="AA810" s="1" t="s">
        <v>1447</v>
      </c>
      <c r="AB810" s="1">
        <v>8</v>
      </c>
      <c r="AC810" s="1" t="s">
        <v>3787</v>
      </c>
    </row>
    <row r="811" spans="1:29" ht="25.5" x14ac:dyDescent="0.2">
      <c r="A811" s="1">
        <v>13</v>
      </c>
      <c r="B811" s="1" t="s">
        <v>4000</v>
      </c>
      <c r="C811" s="1">
        <v>1308608</v>
      </c>
      <c r="D811" s="1" t="s">
        <v>3987</v>
      </c>
      <c r="E811" s="1" t="s">
        <v>1440</v>
      </c>
      <c r="F811" s="1" t="s">
        <v>3787</v>
      </c>
      <c r="G811" s="1">
        <v>40</v>
      </c>
      <c r="H811" s="1" t="s">
        <v>1480</v>
      </c>
      <c r="I811" s="1" t="s">
        <v>1479</v>
      </c>
      <c r="J811" s="1">
        <v>8</v>
      </c>
      <c r="K811" s="1" t="s">
        <v>1480</v>
      </c>
      <c r="L811" s="1" t="s">
        <v>1479</v>
      </c>
      <c r="M811" s="1">
        <v>8</v>
      </c>
      <c r="N811" s="1" t="s">
        <v>1480</v>
      </c>
      <c r="O811" s="1" t="s">
        <v>1479</v>
      </c>
      <c r="P811" s="1">
        <v>8</v>
      </c>
      <c r="Q811" s="1" t="s">
        <v>1480</v>
      </c>
      <c r="R811" s="1" t="s">
        <v>1479</v>
      </c>
      <c r="S811" s="1">
        <v>8</v>
      </c>
      <c r="T811" s="1" t="s">
        <v>1480</v>
      </c>
      <c r="U811" s="1" t="s">
        <v>1479</v>
      </c>
      <c r="V811" s="1">
        <v>8</v>
      </c>
      <c r="W811" s="1" t="s">
        <v>93</v>
      </c>
      <c r="X811" s="1" t="s">
        <v>93</v>
      </c>
      <c r="Y811" s="1" t="s">
        <v>93</v>
      </c>
      <c r="Z811" s="1" t="s">
        <v>93</v>
      </c>
      <c r="AA811" s="1" t="s">
        <v>93</v>
      </c>
      <c r="AB811" s="1" t="s">
        <v>93</v>
      </c>
      <c r="AC811" s="1" t="s">
        <v>3787</v>
      </c>
    </row>
    <row r="812" spans="1:29" ht="38.25" x14ac:dyDescent="0.2">
      <c r="A812" s="1">
        <v>13</v>
      </c>
      <c r="B812" s="1" t="s">
        <v>2056</v>
      </c>
      <c r="C812" s="1">
        <v>1307051</v>
      </c>
      <c r="D812" s="1" t="s">
        <v>1918</v>
      </c>
      <c r="E812" s="1" t="s">
        <v>1440</v>
      </c>
      <c r="F812" s="1" t="s">
        <v>543</v>
      </c>
      <c r="G812" s="1">
        <v>40</v>
      </c>
      <c r="H812" s="1" t="s">
        <v>1471</v>
      </c>
      <c r="I812" s="1" t="s">
        <v>1444</v>
      </c>
      <c r="J812" s="1">
        <v>8</v>
      </c>
      <c r="K812" s="1" t="s">
        <v>1471</v>
      </c>
      <c r="L812" s="1" t="s">
        <v>1444</v>
      </c>
      <c r="M812" s="1">
        <v>8</v>
      </c>
      <c r="N812" s="1" t="s">
        <v>93</v>
      </c>
      <c r="O812" s="1" t="s">
        <v>93</v>
      </c>
      <c r="P812" s="1" t="s">
        <v>93</v>
      </c>
      <c r="Q812" s="1" t="s">
        <v>93</v>
      </c>
      <c r="R812" s="1" t="s">
        <v>93</v>
      </c>
      <c r="S812" s="1" t="s">
        <v>93</v>
      </c>
      <c r="T812" s="1" t="s">
        <v>1471</v>
      </c>
      <c r="U812" s="1" t="s">
        <v>1444</v>
      </c>
      <c r="V812" s="1">
        <v>8</v>
      </c>
      <c r="W812" s="1" t="s">
        <v>1471</v>
      </c>
      <c r="X812" s="1" t="s">
        <v>1444</v>
      </c>
      <c r="Y812" s="1">
        <v>8</v>
      </c>
      <c r="Z812" s="1" t="s">
        <v>1471</v>
      </c>
      <c r="AA812" s="1" t="s">
        <v>1444</v>
      </c>
      <c r="AB812" s="1">
        <v>8</v>
      </c>
      <c r="AC812" s="1" t="s">
        <v>3787</v>
      </c>
    </row>
    <row r="813" spans="1:29" ht="38.25" x14ac:dyDescent="0.2">
      <c r="A813" s="1">
        <v>13</v>
      </c>
      <c r="B813" s="1" t="s">
        <v>4001</v>
      </c>
      <c r="C813" s="1">
        <v>1308609</v>
      </c>
      <c r="D813" s="1" t="s">
        <v>3987</v>
      </c>
      <c r="E813" s="1" t="s">
        <v>1440</v>
      </c>
      <c r="F813" s="1" t="s">
        <v>3787</v>
      </c>
      <c r="G813" s="1">
        <v>40</v>
      </c>
      <c r="H813" s="1" t="s">
        <v>1480</v>
      </c>
      <c r="I813" s="1" t="s">
        <v>1479</v>
      </c>
      <c r="J813" s="1">
        <v>8</v>
      </c>
      <c r="K813" s="1" t="s">
        <v>1480</v>
      </c>
      <c r="L813" s="1" t="s">
        <v>1479</v>
      </c>
      <c r="M813" s="1">
        <v>8</v>
      </c>
      <c r="N813" s="1" t="s">
        <v>1480</v>
      </c>
      <c r="O813" s="1" t="s">
        <v>1479</v>
      </c>
      <c r="P813" s="1">
        <v>8</v>
      </c>
      <c r="Q813" s="1" t="s">
        <v>1480</v>
      </c>
      <c r="R813" s="1" t="s">
        <v>1479</v>
      </c>
      <c r="S813" s="1">
        <v>8</v>
      </c>
      <c r="T813" s="1" t="s">
        <v>1480</v>
      </c>
      <c r="U813" s="1" t="s">
        <v>1479</v>
      </c>
      <c r="V813" s="1">
        <v>8</v>
      </c>
      <c r="W813" s="1" t="s">
        <v>93</v>
      </c>
      <c r="X813" s="1" t="s">
        <v>93</v>
      </c>
      <c r="Y813" s="1" t="s">
        <v>93</v>
      </c>
      <c r="Z813" s="1" t="s">
        <v>93</v>
      </c>
      <c r="AA813" s="1" t="s">
        <v>93</v>
      </c>
      <c r="AB813" s="1" t="s">
        <v>93</v>
      </c>
      <c r="AC813" s="1" t="s">
        <v>3787</v>
      </c>
    </row>
    <row r="814" spans="1:29" ht="38.25" x14ac:dyDescent="0.2">
      <c r="A814" s="1">
        <v>13</v>
      </c>
      <c r="B814" s="1" t="s">
        <v>2057</v>
      </c>
      <c r="C814" s="1">
        <v>1307911</v>
      </c>
      <c r="D814" s="1" t="s">
        <v>1878</v>
      </c>
      <c r="E814" s="1" t="s">
        <v>1440</v>
      </c>
      <c r="F814" s="1" t="s">
        <v>3228</v>
      </c>
      <c r="G814" s="1">
        <v>40</v>
      </c>
      <c r="H814" s="1" t="s">
        <v>1501</v>
      </c>
      <c r="I814" s="1" t="s">
        <v>1467</v>
      </c>
      <c r="J814" s="1">
        <v>8</v>
      </c>
      <c r="K814" s="1" t="s">
        <v>1501</v>
      </c>
      <c r="L814" s="1" t="s">
        <v>1467</v>
      </c>
      <c r="M814" s="1">
        <v>8</v>
      </c>
      <c r="N814" s="1" t="s">
        <v>1501</v>
      </c>
      <c r="O814" s="1" t="s">
        <v>1467</v>
      </c>
      <c r="P814" s="1">
        <v>8</v>
      </c>
      <c r="Q814" s="1" t="s">
        <v>1501</v>
      </c>
      <c r="R814" s="1" t="s">
        <v>1467</v>
      </c>
      <c r="S814" s="1">
        <v>8</v>
      </c>
      <c r="T814" s="1" t="s">
        <v>1501</v>
      </c>
      <c r="U814" s="1" t="s">
        <v>1467</v>
      </c>
      <c r="V814" s="1">
        <v>8</v>
      </c>
      <c r="W814" s="1" t="s">
        <v>93</v>
      </c>
      <c r="X814" s="1" t="s">
        <v>93</v>
      </c>
      <c r="Y814" s="1" t="s">
        <v>93</v>
      </c>
      <c r="Z814" s="1" t="s">
        <v>93</v>
      </c>
      <c r="AA814" s="1" t="s">
        <v>93</v>
      </c>
      <c r="AB814" s="1" t="s">
        <v>93</v>
      </c>
      <c r="AC814" s="1" t="s">
        <v>3787</v>
      </c>
    </row>
    <row r="815" spans="1:29" ht="38.25" x14ac:dyDescent="0.2">
      <c r="A815" s="1">
        <v>13</v>
      </c>
      <c r="B815" s="1" t="s">
        <v>3358</v>
      </c>
      <c r="C815" s="1">
        <v>1308557</v>
      </c>
      <c r="D815" s="1" t="s">
        <v>1882</v>
      </c>
      <c r="E815" s="1" t="s">
        <v>1440</v>
      </c>
      <c r="F815" s="1" t="s">
        <v>3787</v>
      </c>
      <c r="G815" s="1">
        <v>40</v>
      </c>
      <c r="H815" s="1" t="s">
        <v>1667</v>
      </c>
      <c r="I815" s="1" t="s">
        <v>1895</v>
      </c>
      <c r="J815" s="1">
        <v>8</v>
      </c>
      <c r="K815" s="1" t="s">
        <v>1667</v>
      </c>
      <c r="L815" s="1" t="s">
        <v>1895</v>
      </c>
      <c r="M815" s="1">
        <v>8</v>
      </c>
      <c r="N815" s="1" t="s">
        <v>1667</v>
      </c>
      <c r="O815" s="1" t="s">
        <v>1895</v>
      </c>
      <c r="P815" s="1">
        <v>8</v>
      </c>
      <c r="Q815" s="1" t="s">
        <v>1667</v>
      </c>
      <c r="R815" s="1" t="s">
        <v>1895</v>
      </c>
      <c r="S815" s="1">
        <v>8</v>
      </c>
      <c r="T815" s="1" t="s">
        <v>1667</v>
      </c>
      <c r="U815" s="1" t="s">
        <v>1895</v>
      </c>
      <c r="V815" s="1">
        <v>8</v>
      </c>
      <c r="W815" s="1" t="s">
        <v>93</v>
      </c>
      <c r="X815" s="1" t="s">
        <v>93</v>
      </c>
      <c r="Y815" s="1" t="s">
        <v>93</v>
      </c>
      <c r="Z815" s="1" t="s">
        <v>93</v>
      </c>
      <c r="AA815" s="1" t="s">
        <v>93</v>
      </c>
      <c r="AB815" s="1" t="s">
        <v>93</v>
      </c>
      <c r="AC815" s="1" t="s">
        <v>3787</v>
      </c>
    </row>
    <row r="816" spans="1:29" ht="25.5" x14ac:dyDescent="0.2">
      <c r="A816" s="1">
        <v>13</v>
      </c>
      <c r="B816" s="1" t="s">
        <v>2841</v>
      </c>
      <c r="C816" s="1">
        <v>1308428</v>
      </c>
      <c r="D816" s="1" t="s">
        <v>1897</v>
      </c>
      <c r="E816" s="1" t="s">
        <v>1440</v>
      </c>
      <c r="F816" s="1" t="s">
        <v>3558</v>
      </c>
      <c r="G816" s="1">
        <v>40</v>
      </c>
      <c r="H816" s="1" t="s">
        <v>93</v>
      </c>
      <c r="I816" s="1" t="s">
        <v>93</v>
      </c>
      <c r="J816" s="1" t="s">
        <v>93</v>
      </c>
      <c r="K816" s="1" t="s">
        <v>93</v>
      </c>
      <c r="L816" s="1" t="s">
        <v>93</v>
      </c>
      <c r="M816" s="1" t="s">
        <v>93</v>
      </c>
      <c r="N816" s="1" t="s">
        <v>1443</v>
      </c>
      <c r="O816" s="1" t="s">
        <v>1447</v>
      </c>
      <c r="P816" s="1">
        <v>8</v>
      </c>
      <c r="Q816" s="1" t="s">
        <v>1443</v>
      </c>
      <c r="R816" s="1" t="s">
        <v>1447</v>
      </c>
      <c r="S816" s="1">
        <v>8</v>
      </c>
      <c r="T816" s="1" t="s">
        <v>1443</v>
      </c>
      <c r="U816" s="1" t="s">
        <v>1447</v>
      </c>
      <c r="V816" s="1">
        <v>8</v>
      </c>
      <c r="W816" s="1" t="s">
        <v>1443</v>
      </c>
      <c r="X816" s="1" t="s">
        <v>1447</v>
      </c>
      <c r="Y816" s="1">
        <v>8</v>
      </c>
      <c r="Z816" s="1" t="s">
        <v>1443</v>
      </c>
      <c r="AA816" s="1" t="s">
        <v>1447</v>
      </c>
      <c r="AB816" s="1">
        <v>8</v>
      </c>
      <c r="AC816" s="1" t="s">
        <v>3787</v>
      </c>
    </row>
    <row r="817" spans="1:29" ht="25.5" x14ac:dyDescent="0.2">
      <c r="A817" s="1">
        <v>13</v>
      </c>
      <c r="B817" s="1" t="s">
        <v>2058</v>
      </c>
      <c r="C817" s="1">
        <v>1308222</v>
      </c>
      <c r="D817" s="1" t="s">
        <v>1964</v>
      </c>
      <c r="E817" s="1" t="s">
        <v>1440</v>
      </c>
      <c r="F817" s="1" t="s">
        <v>2900</v>
      </c>
      <c r="G817" s="1">
        <v>40</v>
      </c>
      <c r="H817" s="1" t="s">
        <v>1455</v>
      </c>
      <c r="I817" s="1" t="s">
        <v>1753</v>
      </c>
      <c r="J817" s="1">
        <v>8</v>
      </c>
      <c r="K817" s="1" t="s">
        <v>1455</v>
      </c>
      <c r="L817" s="1" t="s">
        <v>1753</v>
      </c>
      <c r="M817" s="1">
        <v>8</v>
      </c>
      <c r="N817" s="1" t="s">
        <v>1455</v>
      </c>
      <c r="O817" s="1" t="s">
        <v>1753</v>
      </c>
      <c r="P817" s="1">
        <v>8</v>
      </c>
      <c r="Q817" s="1" t="s">
        <v>1455</v>
      </c>
      <c r="R817" s="1" t="s">
        <v>1753</v>
      </c>
      <c r="S817" s="1">
        <v>8</v>
      </c>
      <c r="T817" s="1" t="s">
        <v>1455</v>
      </c>
      <c r="U817" s="1" t="s">
        <v>1753</v>
      </c>
      <c r="V817" s="1">
        <v>8</v>
      </c>
      <c r="W817" s="1" t="s">
        <v>93</v>
      </c>
      <c r="X817" s="1" t="s">
        <v>93</v>
      </c>
      <c r="Y817" s="1" t="s">
        <v>93</v>
      </c>
      <c r="Z817" s="1" t="s">
        <v>93</v>
      </c>
      <c r="AA817" s="1" t="s">
        <v>93</v>
      </c>
      <c r="AB817" s="1" t="s">
        <v>93</v>
      </c>
      <c r="AC817" s="1" t="s">
        <v>3787</v>
      </c>
    </row>
    <row r="818" spans="1:29" ht="25.5" x14ac:dyDescent="0.2">
      <c r="A818" s="1">
        <v>13</v>
      </c>
      <c r="B818" s="1" t="s">
        <v>1108</v>
      </c>
      <c r="C818" s="1">
        <v>79526</v>
      </c>
      <c r="D818" s="1" t="s">
        <v>1032</v>
      </c>
      <c r="E818" s="1" t="s">
        <v>1456</v>
      </c>
      <c r="F818" s="1" t="s">
        <v>3787</v>
      </c>
      <c r="G818" s="1">
        <v>40</v>
      </c>
      <c r="H818" s="1" t="s">
        <v>93</v>
      </c>
      <c r="I818" s="1" t="s">
        <v>93</v>
      </c>
      <c r="J818" s="1" t="s">
        <v>93</v>
      </c>
      <c r="K818" s="1" t="s">
        <v>1461</v>
      </c>
      <c r="L818" s="1" t="s">
        <v>1509</v>
      </c>
      <c r="M818" s="1">
        <v>8</v>
      </c>
      <c r="N818" s="1" t="s">
        <v>1461</v>
      </c>
      <c r="O818" s="1" t="s">
        <v>1509</v>
      </c>
      <c r="P818" s="1">
        <v>8</v>
      </c>
      <c r="Q818" s="1" t="s">
        <v>1461</v>
      </c>
      <c r="R818" s="1" t="s">
        <v>1509</v>
      </c>
      <c r="S818" s="1">
        <v>8</v>
      </c>
      <c r="T818" s="1" t="s">
        <v>1820</v>
      </c>
      <c r="U818" s="1" t="s">
        <v>1517</v>
      </c>
      <c r="V818" s="1">
        <v>8</v>
      </c>
      <c r="W818" s="1" t="s">
        <v>1802</v>
      </c>
      <c r="X818" s="1" t="s">
        <v>1508</v>
      </c>
      <c r="Y818" s="1">
        <v>8</v>
      </c>
      <c r="Z818" s="1" t="s">
        <v>93</v>
      </c>
      <c r="AA818" s="1" t="s">
        <v>93</v>
      </c>
      <c r="AB818" s="1" t="s">
        <v>93</v>
      </c>
      <c r="AC818" s="1" t="s">
        <v>3787</v>
      </c>
    </row>
    <row r="819" spans="1:29" ht="25.5" x14ac:dyDescent="0.2">
      <c r="A819" s="1">
        <v>13</v>
      </c>
      <c r="B819" s="1" t="s">
        <v>2059</v>
      </c>
      <c r="C819" s="1">
        <v>94347</v>
      </c>
      <c r="D819" s="1" t="s">
        <v>597</v>
      </c>
      <c r="E819" s="1" t="s">
        <v>1456</v>
      </c>
      <c r="F819" s="1" t="s">
        <v>3787</v>
      </c>
      <c r="G819" s="1">
        <v>40</v>
      </c>
      <c r="H819" s="1" t="s">
        <v>93</v>
      </c>
      <c r="I819" s="1" t="s">
        <v>93</v>
      </c>
      <c r="J819" s="1" t="s">
        <v>93</v>
      </c>
      <c r="K819" s="1" t="s">
        <v>3815</v>
      </c>
      <c r="L819" s="1" t="s">
        <v>3508</v>
      </c>
      <c r="M819" s="1">
        <v>10</v>
      </c>
      <c r="N819" s="1" t="s">
        <v>1461</v>
      </c>
      <c r="O819" s="1" t="s">
        <v>1466</v>
      </c>
      <c r="P819" s="1">
        <v>10</v>
      </c>
      <c r="Q819" s="1" t="s">
        <v>1461</v>
      </c>
      <c r="R819" s="1" t="s">
        <v>1466</v>
      </c>
      <c r="S819" s="1">
        <v>10</v>
      </c>
      <c r="T819" s="1" t="s">
        <v>1461</v>
      </c>
      <c r="U819" s="1" t="s">
        <v>1466</v>
      </c>
      <c r="V819" s="1">
        <v>10</v>
      </c>
      <c r="W819" s="1" t="s">
        <v>93</v>
      </c>
      <c r="X819" s="1" t="s">
        <v>93</v>
      </c>
      <c r="Y819" s="1" t="s">
        <v>93</v>
      </c>
      <c r="Z819" s="1" t="s">
        <v>93</v>
      </c>
      <c r="AA819" s="1" t="s">
        <v>93</v>
      </c>
      <c r="AB819" s="1" t="s">
        <v>93</v>
      </c>
      <c r="AC819" s="1" t="s">
        <v>3787</v>
      </c>
    </row>
    <row r="820" spans="1:29" ht="25.5" x14ac:dyDescent="0.2">
      <c r="A820" s="1">
        <v>13</v>
      </c>
      <c r="B820" s="1" t="s">
        <v>1112</v>
      </c>
      <c r="C820" s="1">
        <v>257874</v>
      </c>
      <c r="D820" s="1" t="s">
        <v>1032</v>
      </c>
      <c r="E820" s="1" t="s">
        <v>1456</v>
      </c>
      <c r="F820" s="1" t="s">
        <v>3787</v>
      </c>
      <c r="G820" s="1">
        <v>40</v>
      </c>
      <c r="H820" s="1" t="s">
        <v>1501</v>
      </c>
      <c r="I820" s="1" t="s">
        <v>1467</v>
      </c>
      <c r="J820" s="1">
        <v>8</v>
      </c>
      <c r="K820" s="1" t="s">
        <v>1501</v>
      </c>
      <c r="L820" s="1" t="s">
        <v>1467</v>
      </c>
      <c r="M820" s="1">
        <v>8</v>
      </c>
      <c r="N820" s="1" t="s">
        <v>1501</v>
      </c>
      <c r="O820" s="1" t="s">
        <v>1467</v>
      </c>
      <c r="P820" s="1">
        <v>8</v>
      </c>
      <c r="Q820" s="1" t="s">
        <v>1501</v>
      </c>
      <c r="R820" s="1" t="s">
        <v>1467</v>
      </c>
      <c r="S820" s="1">
        <v>8</v>
      </c>
      <c r="T820" s="1" t="s">
        <v>1501</v>
      </c>
      <c r="U820" s="1" t="s">
        <v>1467</v>
      </c>
      <c r="V820" s="1">
        <v>8</v>
      </c>
      <c r="W820" s="1" t="s">
        <v>93</v>
      </c>
      <c r="X820" s="1" t="s">
        <v>93</v>
      </c>
      <c r="Y820" s="1" t="s">
        <v>93</v>
      </c>
      <c r="Z820" s="1" t="s">
        <v>93</v>
      </c>
      <c r="AA820" s="1" t="s">
        <v>93</v>
      </c>
      <c r="AB820" s="1" t="s">
        <v>93</v>
      </c>
      <c r="AC820" s="1" t="s">
        <v>3787</v>
      </c>
    </row>
    <row r="821" spans="1:29" ht="38.25" x14ac:dyDescent="0.2">
      <c r="A821" s="1">
        <v>13</v>
      </c>
      <c r="B821" s="1" t="s">
        <v>2909</v>
      </c>
      <c r="C821" s="1">
        <v>1308457</v>
      </c>
      <c r="D821" s="1" t="s">
        <v>2937</v>
      </c>
      <c r="E821" s="1" t="s">
        <v>1440</v>
      </c>
      <c r="F821" s="1" t="s">
        <v>2900</v>
      </c>
      <c r="G821" s="1">
        <v>40</v>
      </c>
      <c r="H821" s="1" t="s">
        <v>1480</v>
      </c>
      <c r="I821" s="1" t="s">
        <v>1479</v>
      </c>
      <c r="J821" s="1">
        <v>8</v>
      </c>
      <c r="K821" s="1" t="s">
        <v>1480</v>
      </c>
      <c r="L821" s="1" t="s">
        <v>1479</v>
      </c>
      <c r="M821" s="1">
        <v>8</v>
      </c>
      <c r="N821" s="1" t="s">
        <v>1480</v>
      </c>
      <c r="O821" s="1" t="s">
        <v>1479</v>
      </c>
      <c r="P821" s="1">
        <v>8</v>
      </c>
      <c r="Q821" s="1" t="s">
        <v>1480</v>
      </c>
      <c r="R821" s="1" t="s">
        <v>1479</v>
      </c>
      <c r="S821" s="1">
        <v>8</v>
      </c>
      <c r="T821" s="1" t="s">
        <v>1480</v>
      </c>
      <c r="U821" s="1" t="s">
        <v>1479</v>
      </c>
      <c r="V821" s="1">
        <v>8</v>
      </c>
      <c r="W821" s="1" t="s">
        <v>93</v>
      </c>
      <c r="X821" s="1" t="s">
        <v>93</v>
      </c>
      <c r="Y821" s="1" t="s">
        <v>93</v>
      </c>
      <c r="Z821" s="1" t="s">
        <v>93</v>
      </c>
      <c r="AA821" s="1" t="s">
        <v>93</v>
      </c>
      <c r="AB821" s="1" t="s">
        <v>93</v>
      </c>
      <c r="AC821" s="1" t="s">
        <v>3787</v>
      </c>
    </row>
    <row r="822" spans="1:29" ht="38.25" x14ac:dyDescent="0.2">
      <c r="A822" s="1">
        <v>13</v>
      </c>
      <c r="B822" s="1" t="s">
        <v>2060</v>
      </c>
      <c r="C822" s="1">
        <v>1307308</v>
      </c>
      <c r="D822" s="1" t="s">
        <v>1916</v>
      </c>
      <c r="E822" s="1" t="s">
        <v>1440</v>
      </c>
      <c r="F822" s="1" t="s">
        <v>580</v>
      </c>
      <c r="G822" s="1">
        <v>40</v>
      </c>
      <c r="H822" s="1" t="s">
        <v>1480</v>
      </c>
      <c r="I822" s="1" t="s">
        <v>1466</v>
      </c>
      <c r="J822" s="1">
        <v>8</v>
      </c>
      <c r="K822" s="1" t="s">
        <v>1480</v>
      </c>
      <c r="L822" s="1" t="s">
        <v>1466</v>
      </c>
      <c r="M822" s="1">
        <v>8</v>
      </c>
      <c r="N822" s="1" t="s">
        <v>1480</v>
      </c>
      <c r="O822" s="1" t="s">
        <v>1466</v>
      </c>
      <c r="P822" s="1">
        <v>8</v>
      </c>
      <c r="Q822" s="1" t="s">
        <v>1480</v>
      </c>
      <c r="R822" s="1" t="s">
        <v>1466</v>
      </c>
      <c r="S822" s="1">
        <v>8</v>
      </c>
      <c r="T822" s="1" t="s">
        <v>1480</v>
      </c>
      <c r="U822" s="1" t="s">
        <v>1466</v>
      </c>
      <c r="V822" s="1">
        <v>8</v>
      </c>
      <c r="W822" s="1" t="s">
        <v>93</v>
      </c>
      <c r="X822" s="1" t="s">
        <v>93</v>
      </c>
      <c r="Y822" s="1" t="s">
        <v>93</v>
      </c>
      <c r="Z822" s="1" t="s">
        <v>93</v>
      </c>
      <c r="AA822" s="1" t="s">
        <v>93</v>
      </c>
      <c r="AB822" s="1" t="s">
        <v>93</v>
      </c>
      <c r="AC822" s="1" t="s">
        <v>3787</v>
      </c>
    </row>
    <row r="823" spans="1:29" ht="25.5" x14ac:dyDescent="0.2">
      <c r="A823" s="1">
        <v>13</v>
      </c>
      <c r="B823" s="1" t="s">
        <v>2061</v>
      </c>
      <c r="C823" s="1">
        <v>1307508</v>
      </c>
      <c r="D823" s="1" t="s">
        <v>1932</v>
      </c>
      <c r="E823" s="1" t="s">
        <v>1440</v>
      </c>
      <c r="F823" s="1" t="s">
        <v>1182</v>
      </c>
      <c r="G823" s="1">
        <v>40</v>
      </c>
      <c r="H823" s="1" t="s">
        <v>1517</v>
      </c>
      <c r="I823" s="1" t="s">
        <v>1574</v>
      </c>
      <c r="J823" s="1">
        <v>8</v>
      </c>
      <c r="K823" s="1" t="s">
        <v>1517</v>
      </c>
      <c r="L823" s="1" t="s">
        <v>1574</v>
      </c>
      <c r="M823" s="1">
        <v>8</v>
      </c>
      <c r="N823" s="1" t="s">
        <v>1517</v>
      </c>
      <c r="O823" s="1" t="s">
        <v>1574</v>
      </c>
      <c r="P823" s="1">
        <v>8</v>
      </c>
      <c r="Q823" s="1" t="s">
        <v>1517</v>
      </c>
      <c r="R823" s="1" t="s">
        <v>1574</v>
      </c>
      <c r="S823" s="1">
        <v>8</v>
      </c>
      <c r="T823" s="1" t="s">
        <v>1517</v>
      </c>
      <c r="U823" s="1" t="s">
        <v>1574</v>
      </c>
      <c r="V823" s="1">
        <v>8</v>
      </c>
      <c r="W823" s="1" t="s">
        <v>93</v>
      </c>
      <c r="X823" s="1" t="s">
        <v>93</v>
      </c>
      <c r="Y823" s="1" t="s">
        <v>93</v>
      </c>
      <c r="Z823" s="1" t="s">
        <v>93</v>
      </c>
      <c r="AA823" s="1" t="s">
        <v>93</v>
      </c>
      <c r="AB823" s="1" t="s">
        <v>93</v>
      </c>
      <c r="AC823" s="1" t="s">
        <v>3787</v>
      </c>
    </row>
    <row r="824" spans="1:29" ht="38.25" x14ac:dyDescent="0.2">
      <c r="A824" s="1">
        <v>13</v>
      </c>
      <c r="B824" s="1" t="s">
        <v>2063</v>
      </c>
      <c r="C824" s="1">
        <v>1307797</v>
      </c>
      <c r="D824" s="1" t="s">
        <v>1913</v>
      </c>
      <c r="E824" s="1" t="s">
        <v>1440</v>
      </c>
      <c r="F824" s="1" t="s">
        <v>718</v>
      </c>
      <c r="G824" s="1">
        <v>40</v>
      </c>
      <c r="H824" s="1" t="s">
        <v>1455</v>
      </c>
      <c r="I824" s="1" t="s">
        <v>1753</v>
      </c>
      <c r="J824" s="1">
        <v>8</v>
      </c>
      <c r="K824" s="1" t="s">
        <v>93</v>
      </c>
      <c r="L824" s="1" t="s">
        <v>93</v>
      </c>
      <c r="M824" s="1" t="s">
        <v>93</v>
      </c>
      <c r="N824" s="1" t="s">
        <v>93</v>
      </c>
      <c r="O824" s="1" t="s">
        <v>93</v>
      </c>
      <c r="P824" s="1" t="s">
        <v>93</v>
      </c>
      <c r="Q824" s="1" t="s">
        <v>1455</v>
      </c>
      <c r="R824" s="1" t="s">
        <v>1753</v>
      </c>
      <c r="S824" s="1">
        <v>8</v>
      </c>
      <c r="T824" s="1" t="s">
        <v>1455</v>
      </c>
      <c r="U824" s="1" t="s">
        <v>1753</v>
      </c>
      <c r="V824" s="1">
        <v>8</v>
      </c>
      <c r="W824" s="1" t="s">
        <v>1455</v>
      </c>
      <c r="X824" s="1" t="s">
        <v>1753</v>
      </c>
      <c r="Y824" s="1">
        <v>8</v>
      </c>
      <c r="Z824" s="1" t="s">
        <v>1455</v>
      </c>
      <c r="AA824" s="1" t="s">
        <v>1753</v>
      </c>
      <c r="AB824" s="1">
        <v>8</v>
      </c>
      <c r="AC824" s="1" t="s">
        <v>3787</v>
      </c>
    </row>
    <row r="825" spans="1:29" ht="38.25" x14ac:dyDescent="0.2">
      <c r="A825" s="1">
        <v>13</v>
      </c>
      <c r="B825" s="1" t="s">
        <v>2062</v>
      </c>
      <c r="C825" s="1">
        <v>1308151</v>
      </c>
      <c r="D825" s="1" t="s">
        <v>1936</v>
      </c>
      <c r="E825" s="1" t="s">
        <v>1440</v>
      </c>
      <c r="F825" s="1" t="s">
        <v>2796</v>
      </c>
      <c r="G825" s="1">
        <v>40</v>
      </c>
      <c r="H825" s="1" t="s">
        <v>1517</v>
      </c>
      <c r="I825" s="1" t="s">
        <v>1574</v>
      </c>
      <c r="J825" s="1">
        <v>8</v>
      </c>
      <c r="K825" s="1" t="s">
        <v>1517</v>
      </c>
      <c r="L825" s="1" t="s">
        <v>1574</v>
      </c>
      <c r="M825" s="1">
        <v>8</v>
      </c>
      <c r="N825" s="1" t="s">
        <v>1517</v>
      </c>
      <c r="O825" s="1" t="s">
        <v>1574</v>
      </c>
      <c r="P825" s="1">
        <v>8</v>
      </c>
      <c r="Q825" s="1" t="s">
        <v>1517</v>
      </c>
      <c r="R825" s="1" t="s">
        <v>1574</v>
      </c>
      <c r="S825" s="1">
        <v>8</v>
      </c>
      <c r="T825" s="1" t="s">
        <v>1517</v>
      </c>
      <c r="U825" s="1" t="s">
        <v>1574</v>
      </c>
      <c r="V825" s="1">
        <v>8</v>
      </c>
      <c r="W825" s="1" t="s">
        <v>93</v>
      </c>
      <c r="X825" s="1" t="s">
        <v>93</v>
      </c>
      <c r="Y825" s="1" t="s">
        <v>93</v>
      </c>
      <c r="Z825" s="1" t="s">
        <v>93</v>
      </c>
      <c r="AA825" s="1" t="s">
        <v>93</v>
      </c>
      <c r="AB825" s="1" t="s">
        <v>93</v>
      </c>
      <c r="AC825" s="1" t="s">
        <v>3787</v>
      </c>
    </row>
    <row r="826" spans="1:29" ht="38.25" x14ac:dyDescent="0.2">
      <c r="A826" s="1">
        <v>13</v>
      </c>
      <c r="B826" s="1" t="s">
        <v>1113</v>
      </c>
      <c r="C826" s="1">
        <v>211846</v>
      </c>
      <c r="D826" s="1" t="s">
        <v>1057</v>
      </c>
      <c r="E826" s="1" t="s">
        <v>1456</v>
      </c>
      <c r="F826" s="1" t="s">
        <v>3787</v>
      </c>
      <c r="G826" s="1">
        <v>40</v>
      </c>
      <c r="H826" s="1" t="s">
        <v>2043</v>
      </c>
      <c r="I826" s="1" t="s">
        <v>1525</v>
      </c>
      <c r="J826" s="1">
        <v>8</v>
      </c>
      <c r="K826" s="1" t="s">
        <v>2043</v>
      </c>
      <c r="L826" s="1" t="s">
        <v>1525</v>
      </c>
      <c r="M826" s="1">
        <v>8</v>
      </c>
      <c r="N826" s="1" t="s">
        <v>93</v>
      </c>
      <c r="O826" s="1" t="s">
        <v>93</v>
      </c>
      <c r="P826" s="1" t="s">
        <v>93</v>
      </c>
      <c r="Q826" s="1" t="s">
        <v>2043</v>
      </c>
      <c r="R826" s="1" t="s">
        <v>1525</v>
      </c>
      <c r="S826" s="1">
        <v>8</v>
      </c>
      <c r="T826" s="1" t="s">
        <v>2043</v>
      </c>
      <c r="U826" s="1" t="s">
        <v>1525</v>
      </c>
      <c r="V826" s="1">
        <v>8</v>
      </c>
      <c r="W826" s="1" t="s">
        <v>93</v>
      </c>
      <c r="X826" s="1" t="s">
        <v>93</v>
      </c>
      <c r="Y826" s="1" t="s">
        <v>93</v>
      </c>
      <c r="Z826" s="1" t="s">
        <v>1480</v>
      </c>
      <c r="AA826" s="1" t="s">
        <v>1466</v>
      </c>
      <c r="AB826" s="1">
        <v>8</v>
      </c>
      <c r="AC826" s="1" t="s">
        <v>3787</v>
      </c>
    </row>
    <row r="827" spans="1:29" ht="25.5" x14ac:dyDescent="0.2">
      <c r="A827" s="1">
        <v>13</v>
      </c>
      <c r="B827" s="1" t="s">
        <v>2064</v>
      </c>
      <c r="C827" s="1">
        <v>260706</v>
      </c>
      <c r="D827" s="1" t="s">
        <v>1000</v>
      </c>
      <c r="E827" s="1" t="s">
        <v>1456</v>
      </c>
      <c r="F827" s="1" t="s">
        <v>3787</v>
      </c>
      <c r="G827" s="1">
        <v>40</v>
      </c>
      <c r="H827" s="1" t="s">
        <v>93</v>
      </c>
      <c r="I827" s="1" t="s">
        <v>93</v>
      </c>
      <c r="J827" s="1" t="s">
        <v>93</v>
      </c>
      <c r="K827" s="1" t="s">
        <v>1443</v>
      </c>
      <c r="L827" s="1" t="s">
        <v>1447</v>
      </c>
      <c r="M827" s="1">
        <v>8</v>
      </c>
      <c r="N827" s="1" t="s">
        <v>1443</v>
      </c>
      <c r="O827" s="1" t="s">
        <v>1447</v>
      </c>
      <c r="P827" s="1">
        <v>8</v>
      </c>
      <c r="Q827" s="1" t="s">
        <v>1443</v>
      </c>
      <c r="R827" s="1" t="s">
        <v>1447</v>
      </c>
      <c r="S827" s="1">
        <v>8</v>
      </c>
      <c r="T827" s="1" t="s">
        <v>1443</v>
      </c>
      <c r="U827" s="1" t="s">
        <v>1447</v>
      </c>
      <c r="V827" s="1">
        <v>8</v>
      </c>
      <c r="W827" s="1" t="s">
        <v>93</v>
      </c>
      <c r="X827" s="1" t="s">
        <v>93</v>
      </c>
      <c r="Y827" s="1" t="s">
        <v>93</v>
      </c>
      <c r="Z827" s="1" t="s">
        <v>1443</v>
      </c>
      <c r="AA827" s="1" t="s">
        <v>1447</v>
      </c>
      <c r="AB827" s="1">
        <v>8</v>
      </c>
      <c r="AC827" s="1" t="s">
        <v>3787</v>
      </c>
    </row>
    <row r="828" spans="1:29" ht="38.25" x14ac:dyDescent="0.2">
      <c r="A828" s="1">
        <v>13</v>
      </c>
      <c r="B828" s="1" t="s">
        <v>2065</v>
      </c>
      <c r="C828" s="1">
        <v>1308332</v>
      </c>
      <c r="D828" s="1" t="s">
        <v>1964</v>
      </c>
      <c r="E828" s="1" t="s">
        <v>1440</v>
      </c>
      <c r="F828" s="1" t="s">
        <v>2900</v>
      </c>
      <c r="G828" s="1">
        <v>40</v>
      </c>
      <c r="H828" s="1" t="s">
        <v>1446</v>
      </c>
      <c r="I828" s="1" t="s">
        <v>1463</v>
      </c>
      <c r="J828" s="1">
        <v>8</v>
      </c>
      <c r="K828" s="1" t="s">
        <v>1446</v>
      </c>
      <c r="L828" s="1" t="s">
        <v>1463</v>
      </c>
      <c r="M828" s="1">
        <v>8</v>
      </c>
      <c r="N828" s="1" t="s">
        <v>1446</v>
      </c>
      <c r="O828" s="1" t="s">
        <v>1463</v>
      </c>
      <c r="P828" s="1">
        <v>8</v>
      </c>
      <c r="Q828" s="1" t="s">
        <v>1446</v>
      </c>
      <c r="R828" s="1" t="s">
        <v>1463</v>
      </c>
      <c r="S828" s="1">
        <v>8</v>
      </c>
      <c r="T828" s="1" t="s">
        <v>1446</v>
      </c>
      <c r="U828" s="1" t="s">
        <v>1463</v>
      </c>
      <c r="V828" s="1">
        <v>8</v>
      </c>
      <c r="W828" s="1" t="s">
        <v>93</v>
      </c>
      <c r="X828" s="1" t="s">
        <v>93</v>
      </c>
      <c r="Y828" s="1" t="s">
        <v>93</v>
      </c>
      <c r="Z828" s="1" t="s">
        <v>93</v>
      </c>
      <c r="AA828" s="1" t="s">
        <v>93</v>
      </c>
      <c r="AB828" s="1" t="s">
        <v>93</v>
      </c>
      <c r="AC828" s="1" t="s">
        <v>3787</v>
      </c>
    </row>
    <row r="829" spans="1:29" ht="38.25" x14ac:dyDescent="0.2">
      <c r="A829" s="1">
        <v>13</v>
      </c>
      <c r="B829" s="1" t="s">
        <v>2066</v>
      </c>
      <c r="C829" s="1">
        <v>1308177</v>
      </c>
      <c r="D829" s="1" t="s">
        <v>1908</v>
      </c>
      <c r="E829" s="1" t="s">
        <v>1440</v>
      </c>
      <c r="F829" s="1" t="s">
        <v>1040</v>
      </c>
      <c r="G829" s="1">
        <v>40</v>
      </c>
      <c r="H829" s="1" t="s">
        <v>1460</v>
      </c>
      <c r="I829" s="1" t="s">
        <v>1479</v>
      </c>
      <c r="J829" s="1">
        <v>8</v>
      </c>
      <c r="K829" s="1" t="s">
        <v>1460</v>
      </c>
      <c r="L829" s="1" t="s">
        <v>1479</v>
      </c>
      <c r="M829" s="1">
        <v>8</v>
      </c>
      <c r="N829" s="1" t="s">
        <v>1460</v>
      </c>
      <c r="O829" s="1" t="s">
        <v>1479</v>
      </c>
      <c r="P829" s="1">
        <v>8</v>
      </c>
      <c r="Q829" s="1" t="s">
        <v>1460</v>
      </c>
      <c r="R829" s="1" t="s">
        <v>1479</v>
      </c>
      <c r="S829" s="1">
        <v>8</v>
      </c>
      <c r="T829" s="1" t="s">
        <v>93</v>
      </c>
      <c r="U829" s="1" t="s">
        <v>93</v>
      </c>
      <c r="V829" s="1" t="s">
        <v>93</v>
      </c>
      <c r="W829" s="1" t="s">
        <v>93</v>
      </c>
      <c r="X829" s="1" t="s">
        <v>93</v>
      </c>
      <c r="Y829" s="1" t="s">
        <v>93</v>
      </c>
      <c r="Z829" s="1" t="s">
        <v>1460</v>
      </c>
      <c r="AA829" s="1" t="s">
        <v>1479</v>
      </c>
      <c r="AB829" s="1">
        <v>8</v>
      </c>
      <c r="AC829" s="1" t="s">
        <v>3787</v>
      </c>
    </row>
    <row r="830" spans="1:29" ht="25.5" x14ac:dyDescent="0.2">
      <c r="A830" s="1">
        <v>13</v>
      </c>
      <c r="B830" s="1" t="s">
        <v>2067</v>
      </c>
      <c r="C830" s="1">
        <v>1307710</v>
      </c>
      <c r="D830" s="1" t="s">
        <v>1899</v>
      </c>
      <c r="E830" s="1" t="s">
        <v>1440</v>
      </c>
      <c r="F830" s="1" t="s">
        <v>1473</v>
      </c>
      <c r="G830" s="1">
        <v>40</v>
      </c>
      <c r="H830" s="1" t="s">
        <v>1480</v>
      </c>
      <c r="I830" s="1" t="s">
        <v>1466</v>
      </c>
      <c r="J830" s="1">
        <v>8</v>
      </c>
      <c r="K830" s="1" t="s">
        <v>1480</v>
      </c>
      <c r="L830" s="1" t="s">
        <v>1466</v>
      </c>
      <c r="M830" s="1">
        <v>8</v>
      </c>
      <c r="N830" s="1" t="s">
        <v>1480</v>
      </c>
      <c r="O830" s="1" t="s">
        <v>1466</v>
      </c>
      <c r="P830" s="1">
        <v>8</v>
      </c>
      <c r="Q830" s="1" t="s">
        <v>93</v>
      </c>
      <c r="R830" s="1" t="s">
        <v>93</v>
      </c>
      <c r="S830" s="1" t="s">
        <v>93</v>
      </c>
      <c r="T830" s="1" t="s">
        <v>93</v>
      </c>
      <c r="U830" s="1" t="s">
        <v>93</v>
      </c>
      <c r="V830" s="1" t="s">
        <v>93</v>
      </c>
      <c r="W830" s="1" t="s">
        <v>1480</v>
      </c>
      <c r="X830" s="1" t="s">
        <v>1466</v>
      </c>
      <c r="Y830" s="1">
        <v>8</v>
      </c>
      <c r="Z830" s="1" t="s">
        <v>1480</v>
      </c>
      <c r="AA830" s="1" t="s">
        <v>1466</v>
      </c>
      <c r="AB830" s="1">
        <v>8</v>
      </c>
      <c r="AC830" s="1" t="s">
        <v>3787</v>
      </c>
    </row>
    <row r="831" spans="1:29" ht="25.5" x14ac:dyDescent="0.2">
      <c r="A831" s="1">
        <v>13</v>
      </c>
      <c r="B831" s="1" t="s">
        <v>2068</v>
      </c>
      <c r="C831" s="1">
        <v>1306149</v>
      </c>
      <c r="D831" s="1" t="s">
        <v>3151</v>
      </c>
      <c r="E831" s="1" t="s">
        <v>1440</v>
      </c>
      <c r="F831" s="1" t="s">
        <v>710</v>
      </c>
      <c r="G831" s="1">
        <v>40</v>
      </c>
      <c r="H831" s="1" t="s">
        <v>1454</v>
      </c>
      <c r="I831" s="1" t="s">
        <v>1667</v>
      </c>
      <c r="J831" s="1">
        <v>8</v>
      </c>
      <c r="K831" s="1" t="s">
        <v>1454</v>
      </c>
      <c r="L831" s="1" t="s">
        <v>1667</v>
      </c>
      <c r="M831" s="1">
        <v>8</v>
      </c>
      <c r="N831" s="1" t="s">
        <v>93</v>
      </c>
      <c r="O831" s="1" t="s">
        <v>93</v>
      </c>
      <c r="P831" s="1" t="s">
        <v>93</v>
      </c>
      <c r="Q831" s="1" t="s">
        <v>93</v>
      </c>
      <c r="R831" s="1" t="s">
        <v>93</v>
      </c>
      <c r="S831" s="1" t="s">
        <v>93</v>
      </c>
      <c r="T831" s="1" t="s">
        <v>1454</v>
      </c>
      <c r="U831" s="1" t="s">
        <v>1667</v>
      </c>
      <c r="V831" s="1">
        <v>8</v>
      </c>
      <c r="W831" s="1" t="s">
        <v>1454</v>
      </c>
      <c r="X831" s="1" t="s">
        <v>1667</v>
      </c>
      <c r="Y831" s="1">
        <v>8</v>
      </c>
      <c r="Z831" s="1" t="s">
        <v>1454</v>
      </c>
      <c r="AA831" s="1" t="s">
        <v>1667</v>
      </c>
      <c r="AB831" s="1">
        <v>8</v>
      </c>
      <c r="AC831" s="1" t="s">
        <v>3787</v>
      </c>
    </row>
    <row r="832" spans="1:29" ht="51" x14ac:dyDescent="0.2">
      <c r="A832" s="1">
        <v>13</v>
      </c>
      <c r="B832" s="1" t="s">
        <v>2069</v>
      </c>
      <c r="C832" s="1">
        <v>1308333</v>
      </c>
      <c r="D832" s="1" t="s">
        <v>1977</v>
      </c>
      <c r="E832" s="1" t="s">
        <v>1440</v>
      </c>
      <c r="F832" s="1" t="s">
        <v>3159</v>
      </c>
      <c r="G832" s="1">
        <v>40</v>
      </c>
      <c r="H832" s="1" t="s">
        <v>1613</v>
      </c>
      <c r="I832" s="1" t="s">
        <v>1462</v>
      </c>
      <c r="J832" s="1">
        <v>8</v>
      </c>
      <c r="K832" s="1" t="s">
        <v>1613</v>
      </c>
      <c r="L832" s="1" t="s">
        <v>1462</v>
      </c>
      <c r="M832" s="1">
        <v>8</v>
      </c>
      <c r="N832" s="1" t="s">
        <v>1613</v>
      </c>
      <c r="O832" s="1" t="s">
        <v>1462</v>
      </c>
      <c r="P832" s="1">
        <v>8</v>
      </c>
      <c r="Q832" s="1" t="s">
        <v>93</v>
      </c>
      <c r="R832" s="1" t="s">
        <v>93</v>
      </c>
      <c r="S832" s="1" t="s">
        <v>93</v>
      </c>
      <c r="T832" s="1" t="s">
        <v>93</v>
      </c>
      <c r="U832" s="1" t="s">
        <v>93</v>
      </c>
      <c r="V832" s="1" t="s">
        <v>93</v>
      </c>
      <c r="W832" s="1" t="s">
        <v>1613</v>
      </c>
      <c r="X832" s="1" t="s">
        <v>1462</v>
      </c>
      <c r="Y832" s="1">
        <v>8</v>
      </c>
      <c r="Z832" s="1" t="s">
        <v>1613</v>
      </c>
      <c r="AA832" s="1" t="s">
        <v>1462</v>
      </c>
      <c r="AB832" s="1">
        <v>8</v>
      </c>
      <c r="AC832" s="1" t="s">
        <v>3787</v>
      </c>
    </row>
    <row r="833" spans="1:29" ht="38.25" x14ac:dyDescent="0.2">
      <c r="A833" s="1">
        <v>13</v>
      </c>
      <c r="B833" s="1" t="s">
        <v>2070</v>
      </c>
      <c r="C833" s="1">
        <v>1307884</v>
      </c>
      <c r="D833" s="1" t="s">
        <v>1878</v>
      </c>
      <c r="E833" s="1" t="s">
        <v>1440</v>
      </c>
      <c r="F833" s="1" t="s">
        <v>3228</v>
      </c>
      <c r="G833" s="1">
        <v>40</v>
      </c>
      <c r="H833" s="1" t="s">
        <v>1613</v>
      </c>
      <c r="I833" s="1" t="s">
        <v>1462</v>
      </c>
      <c r="J833" s="1">
        <v>8</v>
      </c>
      <c r="K833" s="1" t="s">
        <v>1613</v>
      </c>
      <c r="L833" s="1" t="s">
        <v>1462</v>
      </c>
      <c r="M833" s="1">
        <v>8</v>
      </c>
      <c r="N833" s="1" t="s">
        <v>1613</v>
      </c>
      <c r="O833" s="1" t="s">
        <v>1462</v>
      </c>
      <c r="P833" s="1">
        <v>8</v>
      </c>
      <c r="Q833" s="1" t="s">
        <v>1613</v>
      </c>
      <c r="R833" s="1" t="s">
        <v>1462</v>
      </c>
      <c r="S833" s="1">
        <v>8</v>
      </c>
      <c r="T833" s="1" t="s">
        <v>1613</v>
      </c>
      <c r="U833" s="1" t="s">
        <v>1462</v>
      </c>
      <c r="V833" s="1">
        <v>8</v>
      </c>
      <c r="W833" s="1" t="s">
        <v>93</v>
      </c>
      <c r="X833" s="1" t="s">
        <v>93</v>
      </c>
      <c r="Y833" s="1" t="s">
        <v>93</v>
      </c>
      <c r="Z833" s="1" t="s">
        <v>93</v>
      </c>
      <c r="AA833" s="1" t="s">
        <v>93</v>
      </c>
      <c r="AB833" s="1" t="s">
        <v>93</v>
      </c>
      <c r="AC833" s="1" t="s">
        <v>3787</v>
      </c>
    </row>
    <row r="834" spans="1:29" ht="51" x14ac:dyDescent="0.2">
      <c r="A834" s="1">
        <v>13</v>
      </c>
      <c r="B834" s="1" t="s">
        <v>2071</v>
      </c>
      <c r="C834" s="1">
        <v>1307115</v>
      </c>
      <c r="D834" s="1" t="s">
        <v>1903</v>
      </c>
      <c r="E834" s="1" t="s">
        <v>1440</v>
      </c>
      <c r="F834" s="1" t="s">
        <v>700</v>
      </c>
      <c r="G834" s="1">
        <v>40</v>
      </c>
      <c r="H834" s="1" t="s">
        <v>1503</v>
      </c>
      <c r="I834" s="1" t="s">
        <v>1895</v>
      </c>
      <c r="J834" s="1">
        <v>8</v>
      </c>
      <c r="K834" s="1" t="s">
        <v>1503</v>
      </c>
      <c r="L834" s="1" t="s">
        <v>1895</v>
      </c>
      <c r="M834" s="1">
        <v>8</v>
      </c>
      <c r="N834" s="1" t="s">
        <v>1503</v>
      </c>
      <c r="O834" s="1" t="s">
        <v>1895</v>
      </c>
      <c r="P834" s="1">
        <v>8</v>
      </c>
      <c r="Q834" s="1" t="s">
        <v>1503</v>
      </c>
      <c r="R834" s="1" t="s">
        <v>1895</v>
      </c>
      <c r="S834" s="1">
        <v>8</v>
      </c>
      <c r="T834" s="1" t="s">
        <v>93</v>
      </c>
      <c r="U834" s="1" t="s">
        <v>93</v>
      </c>
      <c r="V834" s="1" t="s">
        <v>93</v>
      </c>
      <c r="W834" s="1" t="s">
        <v>93</v>
      </c>
      <c r="X834" s="1" t="s">
        <v>93</v>
      </c>
      <c r="Y834" s="1" t="s">
        <v>93</v>
      </c>
      <c r="Z834" s="1" t="s">
        <v>1455</v>
      </c>
      <c r="AA834" s="1" t="s">
        <v>1753</v>
      </c>
      <c r="AB834" s="1">
        <v>8</v>
      </c>
      <c r="AC834" s="1" t="s">
        <v>3787</v>
      </c>
    </row>
    <row r="835" spans="1:29" ht="51" x14ac:dyDescent="0.2">
      <c r="A835" s="1">
        <v>13</v>
      </c>
      <c r="B835" s="1" t="s">
        <v>4002</v>
      </c>
      <c r="C835" s="1">
        <v>1308610</v>
      </c>
      <c r="D835" s="1" t="s">
        <v>3987</v>
      </c>
      <c r="E835" s="1" t="s">
        <v>1440</v>
      </c>
      <c r="F835" s="1" t="s">
        <v>3787</v>
      </c>
      <c r="G835" s="1">
        <v>40</v>
      </c>
      <c r="H835" s="1" t="s">
        <v>1480</v>
      </c>
      <c r="I835" s="1" t="s">
        <v>1479</v>
      </c>
      <c r="J835" s="1">
        <v>8</v>
      </c>
      <c r="K835" s="1" t="s">
        <v>1480</v>
      </c>
      <c r="L835" s="1" t="s">
        <v>1479</v>
      </c>
      <c r="M835" s="1">
        <v>8</v>
      </c>
      <c r="N835" s="1" t="s">
        <v>1480</v>
      </c>
      <c r="O835" s="1" t="s">
        <v>1479</v>
      </c>
      <c r="P835" s="1">
        <v>8</v>
      </c>
      <c r="Q835" s="1" t="s">
        <v>1480</v>
      </c>
      <c r="R835" s="1" t="s">
        <v>1479</v>
      </c>
      <c r="S835" s="1">
        <v>8</v>
      </c>
      <c r="T835" s="1" t="s">
        <v>1480</v>
      </c>
      <c r="U835" s="1" t="s">
        <v>1479</v>
      </c>
      <c r="V835" s="1">
        <v>8</v>
      </c>
      <c r="W835" s="1" t="s">
        <v>93</v>
      </c>
      <c r="X835" s="1" t="s">
        <v>93</v>
      </c>
      <c r="Y835" s="1" t="s">
        <v>93</v>
      </c>
      <c r="Z835" s="1" t="s">
        <v>93</v>
      </c>
      <c r="AA835" s="1" t="s">
        <v>93</v>
      </c>
      <c r="AB835" s="1" t="s">
        <v>93</v>
      </c>
      <c r="AC835" s="1" t="s">
        <v>3787</v>
      </c>
    </row>
    <row r="836" spans="1:29" ht="51" x14ac:dyDescent="0.2">
      <c r="A836" s="1">
        <v>13</v>
      </c>
      <c r="B836" s="1" t="s">
        <v>2072</v>
      </c>
      <c r="C836" s="1">
        <v>1307844</v>
      </c>
      <c r="D836" s="1" t="s">
        <v>1913</v>
      </c>
      <c r="E836" s="1" t="s">
        <v>1440</v>
      </c>
      <c r="F836" s="1" t="s">
        <v>725</v>
      </c>
      <c r="G836" s="1">
        <v>40</v>
      </c>
      <c r="H836" s="1" t="s">
        <v>1461</v>
      </c>
      <c r="I836" s="1" t="s">
        <v>1509</v>
      </c>
      <c r="J836" s="1">
        <v>8</v>
      </c>
      <c r="K836" s="1" t="s">
        <v>93</v>
      </c>
      <c r="L836" s="1" t="s">
        <v>93</v>
      </c>
      <c r="M836" s="1" t="s">
        <v>93</v>
      </c>
      <c r="N836" s="1" t="s">
        <v>93</v>
      </c>
      <c r="O836" s="1" t="s">
        <v>93</v>
      </c>
      <c r="P836" s="1" t="s">
        <v>93</v>
      </c>
      <c r="Q836" s="1" t="s">
        <v>1461</v>
      </c>
      <c r="R836" s="1" t="s">
        <v>1509</v>
      </c>
      <c r="S836" s="1">
        <v>8</v>
      </c>
      <c r="T836" s="1" t="s">
        <v>1461</v>
      </c>
      <c r="U836" s="1" t="s">
        <v>1509</v>
      </c>
      <c r="V836" s="1">
        <v>8</v>
      </c>
      <c r="W836" s="1" t="s">
        <v>1461</v>
      </c>
      <c r="X836" s="1" t="s">
        <v>1509</v>
      </c>
      <c r="Y836" s="1">
        <v>8</v>
      </c>
      <c r="Z836" s="1" t="s">
        <v>1461</v>
      </c>
      <c r="AA836" s="1" t="s">
        <v>1509</v>
      </c>
      <c r="AB836" s="1">
        <v>8</v>
      </c>
      <c r="AC836" s="1" t="s">
        <v>3787</v>
      </c>
    </row>
    <row r="837" spans="1:29" ht="25.5" x14ac:dyDescent="0.2">
      <c r="A837" s="1">
        <v>13</v>
      </c>
      <c r="B837" s="1" t="s">
        <v>2073</v>
      </c>
      <c r="C837" s="1">
        <v>305610</v>
      </c>
      <c r="D837" s="1" t="s">
        <v>1878</v>
      </c>
      <c r="E837" s="1" t="s">
        <v>1440</v>
      </c>
      <c r="F837" s="1" t="s">
        <v>728</v>
      </c>
      <c r="G837" s="1">
        <v>40</v>
      </c>
      <c r="H837" s="1" t="s">
        <v>1443</v>
      </c>
      <c r="I837" s="1" t="s">
        <v>1447</v>
      </c>
      <c r="J837" s="1">
        <v>8</v>
      </c>
      <c r="K837" s="1" t="s">
        <v>1443</v>
      </c>
      <c r="L837" s="1" t="s">
        <v>1447</v>
      </c>
      <c r="M837" s="1">
        <v>8</v>
      </c>
      <c r="N837" s="1" t="s">
        <v>1443</v>
      </c>
      <c r="O837" s="1" t="s">
        <v>1447</v>
      </c>
      <c r="P837" s="1">
        <v>8</v>
      </c>
      <c r="Q837" s="1" t="s">
        <v>1443</v>
      </c>
      <c r="R837" s="1" t="s">
        <v>1447</v>
      </c>
      <c r="S837" s="1">
        <v>8</v>
      </c>
      <c r="T837" s="1" t="s">
        <v>1443</v>
      </c>
      <c r="U837" s="1" t="s">
        <v>1447</v>
      </c>
      <c r="V837" s="1">
        <v>8</v>
      </c>
      <c r="W837" s="1" t="s">
        <v>93</v>
      </c>
      <c r="X837" s="1" t="s">
        <v>93</v>
      </c>
      <c r="Y837" s="1" t="s">
        <v>93</v>
      </c>
      <c r="Z837" s="1" t="s">
        <v>93</v>
      </c>
      <c r="AA837" s="1" t="s">
        <v>93</v>
      </c>
      <c r="AB837" s="1" t="s">
        <v>93</v>
      </c>
      <c r="AC837" s="1" t="s">
        <v>3787</v>
      </c>
    </row>
    <row r="838" spans="1:29" ht="25.5" x14ac:dyDescent="0.2">
      <c r="A838" s="1">
        <v>13</v>
      </c>
      <c r="B838" s="1" t="s">
        <v>2075</v>
      </c>
      <c r="C838" s="1">
        <v>1307936</v>
      </c>
      <c r="D838" s="1" t="s">
        <v>1894</v>
      </c>
      <c r="E838" s="1" t="s">
        <v>1440</v>
      </c>
      <c r="F838" s="1" t="s">
        <v>530</v>
      </c>
      <c r="G838" s="1">
        <v>40</v>
      </c>
      <c r="H838" s="1" t="s">
        <v>1517</v>
      </c>
      <c r="I838" s="1" t="s">
        <v>1574</v>
      </c>
      <c r="J838" s="1">
        <v>8</v>
      </c>
      <c r="K838" s="1" t="s">
        <v>1517</v>
      </c>
      <c r="L838" s="1" t="s">
        <v>1574</v>
      </c>
      <c r="M838" s="1">
        <v>8</v>
      </c>
      <c r="N838" s="1" t="s">
        <v>1517</v>
      </c>
      <c r="O838" s="1" t="s">
        <v>1574</v>
      </c>
      <c r="P838" s="1">
        <v>8</v>
      </c>
      <c r="Q838" s="1" t="s">
        <v>1517</v>
      </c>
      <c r="R838" s="1" t="s">
        <v>1574</v>
      </c>
      <c r="S838" s="1">
        <v>8</v>
      </c>
      <c r="T838" s="1" t="s">
        <v>1517</v>
      </c>
      <c r="U838" s="1" t="s">
        <v>1574</v>
      </c>
      <c r="V838" s="1">
        <v>8</v>
      </c>
      <c r="W838" s="1" t="s">
        <v>93</v>
      </c>
      <c r="X838" s="1" t="s">
        <v>93</v>
      </c>
      <c r="Y838" s="1" t="s">
        <v>93</v>
      </c>
      <c r="Z838" s="1" t="s">
        <v>93</v>
      </c>
      <c r="AA838" s="1" t="s">
        <v>93</v>
      </c>
      <c r="AB838" s="1" t="s">
        <v>93</v>
      </c>
      <c r="AC838" s="1" t="s">
        <v>3787</v>
      </c>
    </row>
    <row r="839" spans="1:29" ht="25.5" x14ac:dyDescent="0.2">
      <c r="A839" s="1">
        <v>13</v>
      </c>
      <c r="B839" s="1" t="s">
        <v>2074</v>
      </c>
      <c r="C839" s="1">
        <v>1307052</v>
      </c>
      <c r="D839" s="1" t="s">
        <v>4369</v>
      </c>
      <c r="E839" s="1" t="s">
        <v>1440</v>
      </c>
      <c r="F839" s="1" t="s">
        <v>1289</v>
      </c>
      <c r="G839" s="1">
        <v>40</v>
      </c>
      <c r="H839" s="1" t="s">
        <v>1454</v>
      </c>
      <c r="I839" s="1" t="s">
        <v>1667</v>
      </c>
      <c r="J839" s="1">
        <v>8</v>
      </c>
      <c r="K839" s="1" t="s">
        <v>1454</v>
      </c>
      <c r="L839" s="1" t="s">
        <v>1667</v>
      </c>
      <c r="M839" s="1">
        <v>8</v>
      </c>
      <c r="N839" s="1" t="s">
        <v>1454</v>
      </c>
      <c r="O839" s="1" t="s">
        <v>1667</v>
      </c>
      <c r="P839" s="1">
        <v>8</v>
      </c>
      <c r="Q839" s="1" t="s">
        <v>1454</v>
      </c>
      <c r="R839" s="1" t="s">
        <v>1667</v>
      </c>
      <c r="S839" s="1">
        <v>8</v>
      </c>
      <c r="T839" s="1" t="s">
        <v>93</v>
      </c>
      <c r="U839" s="1" t="s">
        <v>93</v>
      </c>
      <c r="V839" s="1" t="s">
        <v>93</v>
      </c>
      <c r="W839" s="1" t="s">
        <v>93</v>
      </c>
      <c r="X839" s="1" t="s">
        <v>93</v>
      </c>
      <c r="Y839" s="1" t="s">
        <v>93</v>
      </c>
      <c r="Z839" s="1" t="s">
        <v>1454</v>
      </c>
      <c r="AA839" s="1" t="s">
        <v>1667</v>
      </c>
      <c r="AB839" s="1">
        <v>8</v>
      </c>
      <c r="AC839" s="1" t="s">
        <v>3787</v>
      </c>
    </row>
    <row r="840" spans="1:29" ht="51" x14ac:dyDescent="0.2">
      <c r="A840" s="1">
        <v>13</v>
      </c>
      <c r="B840" s="1" t="s">
        <v>2076</v>
      </c>
      <c r="C840" s="1">
        <v>1307153</v>
      </c>
      <c r="D840" s="1" t="s">
        <v>1903</v>
      </c>
      <c r="E840" s="1" t="s">
        <v>1440</v>
      </c>
      <c r="F840" s="1" t="s">
        <v>3410</v>
      </c>
      <c r="G840" s="1">
        <v>40</v>
      </c>
      <c r="H840" s="1" t="s">
        <v>93</v>
      </c>
      <c r="I840" s="1" t="s">
        <v>93</v>
      </c>
      <c r="J840" s="1" t="s">
        <v>93</v>
      </c>
      <c r="K840" s="1" t="s">
        <v>1469</v>
      </c>
      <c r="L840" s="1" t="s">
        <v>1462</v>
      </c>
      <c r="M840" s="1">
        <v>8</v>
      </c>
      <c r="N840" s="1" t="s">
        <v>1469</v>
      </c>
      <c r="O840" s="1" t="s">
        <v>1462</v>
      </c>
      <c r="P840" s="1">
        <v>8</v>
      </c>
      <c r="Q840" s="1" t="s">
        <v>1469</v>
      </c>
      <c r="R840" s="1" t="s">
        <v>1462</v>
      </c>
      <c r="S840" s="1">
        <v>8</v>
      </c>
      <c r="T840" s="1" t="s">
        <v>1469</v>
      </c>
      <c r="U840" s="1" t="s">
        <v>1462</v>
      </c>
      <c r="V840" s="1">
        <v>8</v>
      </c>
      <c r="W840" s="1" t="s">
        <v>1469</v>
      </c>
      <c r="X840" s="1" t="s">
        <v>1462</v>
      </c>
      <c r="Y840" s="1">
        <v>8</v>
      </c>
      <c r="Z840" s="1" t="s">
        <v>93</v>
      </c>
      <c r="AA840" s="1" t="s">
        <v>93</v>
      </c>
      <c r="AB840" s="1" t="s">
        <v>93</v>
      </c>
      <c r="AC840" s="1" t="s">
        <v>3787</v>
      </c>
    </row>
    <row r="841" spans="1:29" ht="38.25" x14ac:dyDescent="0.2">
      <c r="A841" s="1">
        <v>13</v>
      </c>
      <c r="B841" s="1" t="s">
        <v>2722</v>
      </c>
      <c r="C841" s="1">
        <v>1307489</v>
      </c>
      <c r="D841" s="1" t="s">
        <v>2803</v>
      </c>
      <c r="E841" s="1" t="s">
        <v>1440</v>
      </c>
      <c r="F841" s="1" t="s">
        <v>2900</v>
      </c>
      <c r="G841" s="1">
        <v>40</v>
      </c>
      <c r="H841" s="1" t="s">
        <v>1480</v>
      </c>
      <c r="I841" s="1" t="s">
        <v>1466</v>
      </c>
      <c r="J841" s="1">
        <v>8</v>
      </c>
      <c r="K841" s="1" t="s">
        <v>1480</v>
      </c>
      <c r="L841" s="1" t="s">
        <v>1466</v>
      </c>
      <c r="M841" s="1">
        <v>8</v>
      </c>
      <c r="N841" s="1" t="s">
        <v>1480</v>
      </c>
      <c r="O841" s="1" t="s">
        <v>1466</v>
      </c>
      <c r="P841" s="1">
        <v>8</v>
      </c>
      <c r="Q841" s="1" t="s">
        <v>93</v>
      </c>
      <c r="R841" s="1" t="s">
        <v>93</v>
      </c>
      <c r="S841" s="1" t="s">
        <v>93</v>
      </c>
      <c r="T841" s="1" t="s">
        <v>93</v>
      </c>
      <c r="U841" s="1" t="s">
        <v>93</v>
      </c>
      <c r="V841" s="1" t="s">
        <v>93</v>
      </c>
      <c r="W841" s="1" t="s">
        <v>1480</v>
      </c>
      <c r="X841" s="1" t="s">
        <v>1466</v>
      </c>
      <c r="Y841" s="1">
        <v>8</v>
      </c>
      <c r="Z841" s="1" t="s">
        <v>1480</v>
      </c>
      <c r="AA841" s="1" t="s">
        <v>1466</v>
      </c>
      <c r="AB841" s="1">
        <v>8</v>
      </c>
      <c r="AC841" s="1" t="s">
        <v>3787</v>
      </c>
    </row>
    <row r="842" spans="1:29" ht="51" x14ac:dyDescent="0.2">
      <c r="A842" s="1">
        <v>13</v>
      </c>
      <c r="B842" s="1" t="s">
        <v>2077</v>
      </c>
      <c r="C842" s="1">
        <v>1308025</v>
      </c>
      <c r="D842" s="1" t="s">
        <v>1920</v>
      </c>
      <c r="E842" s="1" t="s">
        <v>1440</v>
      </c>
      <c r="F842" s="1" t="s">
        <v>770</v>
      </c>
      <c r="G842" s="1">
        <v>40</v>
      </c>
      <c r="H842" s="1" t="s">
        <v>1454</v>
      </c>
      <c r="I842" s="1" t="s">
        <v>1667</v>
      </c>
      <c r="J842" s="1">
        <v>8</v>
      </c>
      <c r="K842" s="1" t="s">
        <v>1454</v>
      </c>
      <c r="L842" s="1" t="s">
        <v>1667</v>
      </c>
      <c r="M842" s="1">
        <v>8</v>
      </c>
      <c r="N842" s="1" t="s">
        <v>1454</v>
      </c>
      <c r="O842" s="1" t="s">
        <v>1667</v>
      </c>
      <c r="P842" s="1">
        <v>8</v>
      </c>
      <c r="Q842" s="1" t="s">
        <v>1454</v>
      </c>
      <c r="R842" s="1" t="s">
        <v>1667</v>
      </c>
      <c r="S842" s="1">
        <v>8</v>
      </c>
      <c r="T842" s="1" t="s">
        <v>1454</v>
      </c>
      <c r="U842" s="1" t="s">
        <v>1667</v>
      </c>
      <c r="V842" s="1">
        <v>8</v>
      </c>
      <c r="W842" s="1" t="s">
        <v>93</v>
      </c>
      <c r="X842" s="1" t="s">
        <v>93</v>
      </c>
      <c r="Y842" s="1" t="s">
        <v>93</v>
      </c>
      <c r="Z842" s="1" t="s">
        <v>93</v>
      </c>
      <c r="AA842" s="1" t="s">
        <v>93</v>
      </c>
      <c r="AB842" s="1" t="s">
        <v>93</v>
      </c>
      <c r="AC842" s="1" t="s">
        <v>3787</v>
      </c>
    </row>
    <row r="843" spans="1:29" ht="38.25" x14ac:dyDescent="0.2">
      <c r="A843" s="1">
        <v>13</v>
      </c>
      <c r="B843" s="1" t="s">
        <v>2078</v>
      </c>
      <c r="C843" s="1">
        <v>1307389</v>
      </c>
      <c r="D843" s="1" t="s">
        <v>1932</v>
      </c>
      <c r="E843" s="1" t="s">
        <v>1440</v>
      </c>
      <c r="F843" s="1" t="s">
        <v>1583</v>
      </c>
      <c r="G843" s="1">
        <v>40</v>
      </c>
      <c r="H843" s="1" t="s">
        <v>1471</v>
      </c>
      <c r="I843" s="1" t="s">
        <v>1444</v>
      </c>
      <c r="J843" s="1">
        <v>8</v>
      </c>
      <c r="K843" s="1" t="s">
        <v>1471</v>
      </c>
      <c r="L843" s="1" t="s">
        <v>1444</v>
      </c>
      <c r="M843" s="1">
        <v>8</v>
      </c>
      <c r="N843" s="1" t="s">
        <v>1471</v>
      </c>
      <c r="O843" s="1" t="s">
        <v>1444</v>
      </c>
      <c r="P843" s="1">
        <v>8</v>
      </c>
      <c r="Q843" s="1" t="s">
        <v>1471</v>
      </c>
      <c r="R843" s="1" t="s">
        <v>1444</v>
      </c>
      <c r="S843" s="1">
        <v>8</v>
      </c>
      <c r="T843" s="1" t="s">
        <v>1471</v>
      </c>
      <c r="U843" s="1" t="s">
        <v>1444</v>
      </c>
      <c r="V843" s="1">
        <v>8</v>
      </c>
      <c r="W843" s="1" t="s">
        <v>93</v>
      </c>
      <c r="X843" s="1" t="s">
        <v>93</v>
      </c>
      <c r="Y843" s="1" t="s">
        <v>93</v>
      </c>
      <c r="Z843" s="1" t="s">
        <v>93</v>
      </c>
      <c r="AA843" s="1" t="s">
        <v>93</v>
      </c>
      <c r="AB843" s="1" t="s">
        <v>93</v>
      </c>
      <c r="AC843" s="1" t="s">
        <v>3787</v>
      </c>
    </row>
    <row r="844" spans="1:29" ht="51" x14ac:dyDescent="0.2">
      <c r="A844" s="1">
        <v>13</v>
      </c>
      <c r="B844" s="1" t="s">
        <v>2079</v>
      </c>
      <c r="C844" s="1">
        <v>1308200</v>
      </c>
      <c r="D844" s="1" t="s">
        <v>1916</v>
      </c>
      <c r="E844" s="1" t="s">
        <v>1440</v>
      </c>
      <c r="F844" s="1" t="s">
        <v>2934</v>
      </c>
      <c r="G844" s="1">
        <v>40</v>
      </c>
      <c r="H844" s="1" t="s">
        <v>1480</v>
      </c>
      <c r="I844" s="1" t="s">
        <v>1466</v>
      </c>
      <c r="J844" s="1">
        <v>8</v>
      </c>
      <c r="K844" s="1" t="s">
        <v>93</v>
      </c>
      <c r="L844" s="1" t="s">
        <v>93</v>
      </c>
      <c r="M844" s="1" t="s">
        <v>93</v>
      </c>
      <c r="N844" s="1" t="s">
        <v>93</v>
      </c>
      <c r="O844" s="1" t="s">
        <v>93</v>
      </c>
      <c r="P844" s="1" t="s">
        <v>93</v>
      </c>
      <c r="Q844" s="1" t="s">
        <v>1480</v>
      </c>
      <c r="R844" s="1" t="s">
        <v>1466</v>
      </c>
      <c r="S844" s="1">
        <v>8</v>
      </c>
      <c r="T844" s="1" t="s">
        <v>1480</v>
      </c>
      <c r="U844" s="1" t="s">
        <v>1466</v>
      </c>
      <c r="V844" s="1">
        <v>8</v>
      </c>
      <c r="W844" s="1" t="s">
        <v>1480</v>
      </c>
      <c r="X844" s="1" t="s">
        <v>1466</v>
      </c>
      <c r="Y844" s="1">
        <v>8</v>
      </c>
      <c r="Z844" s="1" t="s">
        <v>1480</v>
      </c>
      <c r="AA844" s="1" t="s">
        <v>1466</v>
      </c>
      <c r="AB844" s="1">
        <v>8</v>
      </c>
      <c r="AC844" s="1" t="s">
        <v>3787</v>
      </c>
    </row>
    <row r="845" spans="1:29" ht="25.5" x14ac:dyDescent="0.2">
      <c r="A845" s="1">
        <v>13</v>
      </c>
      <c r="B845" s="1" t="s">
        <v>2910</v>
      </c>
      <c r="C845" s="1">
        <v>1308458</v>
      </c>
      <c r="D845" s="1" t="s">
        <v>2937</v>
      </c>
      <c r="E845" s="1" t="s">
        <v>1440</v>
      </c>
      <c r="F845" s="1" t="s">
        <v>2900</v>
      </c>
      <c r="G845" s="1">
        <v>40</v>
      </c>
      <c r="H845" s="1" t="s">
        <v>1480</v>
      </c>
      <c r="I845" s="1" t="s">
        <v>1479</v>
      </c>
      <c r="J845" s="1">
        <v>8</v>
      </c>
      <c r="K845" s="1" t="s">
        <v>1480</v>
      </c>
      <c r="L845" s="1" t="s">
        <v>1479</v>
      </c>
      <c r="M845" s="1">
        <v>8</v>
      </c>
      <c r="N845" s="1" t="s">
        <v>1480</v>
      </c>
      <c r="O845" s="1" t="s">
        <v>1479</v>
      </c>
      <c r="P845" s="1">
        <v>8</v>
      </c>
      <c r="Q845" s="1" t="s">
        <v>1480</v>
      </c>
      <c r="R845" s="1" t="s">
        <v>1479</v>
      </c>
      <c r="S845" s="1">
        <v>8</v>
      </c>
      <c r="T845" s="1" t="s">
        <v>1480</v>
      </c>
      <c r="U845" s="1" t="s">
        <v>1479</v>
      </c>
      <c r="V845" s="1">
        <v>8</v>
      </c>
      <c r="W845" s="1" t="s">
        <v>93</v>
      </c>
      <c r="X845" s="1" t="s">
        <v>93</v>
      </c>
      <c r="Y845" s="1" t="s">
        <v>93</v>
      </c>
      <c r="Z845" s="1" t="s">
        <v>93</v>
      </c>
      <c r="AA845" s="1" t="s">
        <v>93</v>
      </c>
      <c r="AB845" s="1" t="s">
        <v>93</v>
      </c>
      <c r="AC845" s="1" t="s">
        <v>3787</v>
      </c>
    </row>
    <row r="846" spans="1:29" ht="25.5" x14ac:dyDescent="0.2">
      <c r="A846" s="1">
        <v>13</v>
      </c>
      <c r="B846" s="1" t="s">
        <v>2911</v>
      </c>
      <c r="C846" s="1">
        <v>1308459</v>
      </c>
      <c r="D846" s="1" t="s">
        <v>3152</v>
      </c>
      <c r="E846" s="1" t="s">
        <v>1440</v>
      </c>
      <c r="F846" s="1" t="s">
        <v>3228</v>
      </c>
      <c r="G846" s="1">
        <v>40</v>
      </c>
      <c r="H846" s="1" t="s">
        <v>1667</v>
      </c>
      <c r="I846" s="1" t="s">
        <v>1895</v>
      </c>
      <c r="J846" s="1">
        <v>8</v>
      </c>
      <c r="K846" s="1" t="s">
        <v>1667</v>
      </c>
      <c r="L846" s="1" t="s">
        <v>1895</v>
      </c>
      <c r="M846" s="1">
        <v>8</v>
      </c>
      <c r="N846" s="1" t="s">
        <v>1667</v>
      </c>
      <c r="O846" s="1" t="s">
        <v>1895</v>
      </c>
      <c r="P846" s="1">
        <v>8</v>
      </c>
      <c r="Q846" s="1" t="s">
        <v>1667</v>
      </c>
      <c r="R846" s="1" t="s">
        <v>1895</v>
      </c>
      <c r="S846" s="1">
        <v>8</v>
      </c>
      <c r="T846" s="1" t="s">
        <v>1667</v>
      </c>
      <c r="U846" s="1" t="s">
        <v>1895</v>
      </c>
      <c r="V846" s="1">
        <v>8</v>
      </c>
      <c r="W846" s="1" t="s">
        <v>93</v>
      </c>
      <c r="X846" s="1" t="s">
        <v>93</v>
      </c>
      <c r="Y846" s="1" t="s">
        <v>93</v>
      </c>
      <c r="Z846" s="1" t="s">
        <v>93</v>
      </c>
      <c r="AA846" s="1" t="s">
        <v>93</v>
      </c>
      <c r="AB846" s="1" t="s">
        <v>93</v>
      </c>
      <c r="AC846" s="1" t="s">
        <v>3787</v>
      </c>
    </row>
    <row r="847" spans="1:29" ht="25.5" x14ac:dyDescent="0.2">
      <c r="A847" s="1">
        <v>13</v>
      </c>
      <c r="B847" s="1" t="s">
        <v>2081</v>
      </c>
      <c r="C847" s="1">
        <v>1307885</v>
      </c>
      <c r="D847" s="1" t="s">
        <v>1899</v>
      </c>
      <c r="E847" s="1" t="s">
        <v>1440</v>
      </c>
      <c r="F847" s="1" t="s">
        <v>1182</v>
      </c>
      <c r="G847" s="1">
        <v>40</v>
      </c>
      <c r="H847" s="1" t="s">
        <v>1480</v>
      </c>
      <c r="I847" s="1" t="s">
        <v>1466</v>
      </c>
      <c r="J847" s="1">
        <v>8</v>
      </c>
      <c r="K847" s="1" t="s">
        <v>1480</v>
      </c>
      <c r="L847" s="1" t="s">
        <v>1466</v>
      </c>
      <c r="M847" s="1">
        <v>8</v>
      </c>
      <c r="N847" s="1" t="s">
        <v>1480</v>
      </c>
      <c r="O847" s="1" t="s">
        <v>1466</v>
      </c>
      <c r="P847" s="1">
        <v>8</v>
      </c>
      <c r="Q847" s="1" t="s">
        <v>93</v>
      </c>
      <c r="R847" s="1" t="s">
        <v>93</v>
      </c>
      <c r="S847" s="1" t="s">
        <v>93</v>
      </c>
      <c r="T847" s="1" t="s">
        <v>93</v>
      </c>
      <c r="U847" s="1" t="s">
        <v>93</v>
      </c>
      <c r="V847" s="1" t="s">
        <v>93</v>
      </c>
      <c r="W847" s="1" t="s">
        <v>1480</v>
      </c>
      <c r="X847" s="1" t="s">
        <v>1466</v>
      </c>
      <c r="Y847" s="1">
        <v>8</v>
      </c>
      <c r="Z847" s="1" t="s">
        <v>1480</v>
      </c>
      <c r="AA847" s="1" t="s">
        <v>1466</v>
      </c>
      <c r="AB847" s="1">
        <v>8</v>
      </c>
      <c r="AC847" s="1" t="s">
        <v>3787</v>
      </c>
    </row>
    <row r="848" spans="1:29" ht="25.5" x14ac:dyDescent="0.2">
      <c r="A848" s="1">
        <v>13</v>
      </c>
      <c r="B848" s="1" t="s">
        <v>2080</v>
      </c>
      <c r="C848" s="1">
        <v>1307560</v>
      </c>
      <c r="D848" s="1" t="s">
        <v>1936</v>
      </c>
      <c r="E848" s="1" t="s">
        <v>1440</v>
      </c>
      <c r="F848" s="1" t="s">
        <v>2796</v>
      </c>
      <c r="G848" s="1">
        <v>40</v>
      </c>
      <c r="H848" s="1" t="s">
        <v>1480</v>
      </c>
      <c r="I848" s="1" t="s">
        <v>1466</v>
      </c>
      <c r="J848" s="1">
        <v>8</v>
      </c>
      <c r="K848" s="1" t="s">
        <v>93</v>
      </c>
      <c r="L848" s="1" t="s">
        <v>93</v>
      </c>
      <c r="M848" s="1" t="s">
        <v>93</v>
      </c>
      <c r="N848" s="1" t="s">
        <v>93</v>
      </c>
      <c r="O848" s="1" t="s">
        <v>93</v>
      </c>
      <c r="P848" s="1" t="s">
        <v>93</v>
      </c>
      <c r="Q848" s="1" t="s">
        <v>1480</v>
      </c>
      <c r="R848" s="1" t="s">
        <v>1466</v>
      </c>
      <c r="S848" s="1">
        <v>8</v>
      </c>
      <c r="T848" s="1" t="s">
        <v>1480</v>
      </c>
      <c r="U848" s="1" t="s">
        <v>1466</v>
      </c>
      <c r="V848" s="1">
        <v>8</v>
      </c>
      <c r="W848" s="1" t="s">
        <v>1480</v>
      </c>
      <c r="X848" s="1" t="s">
        <v>1466</v>
      </c>
      <c r="Y848" s="1">
        <v>8</v>
      </c>
      <c r="Z848" s="1" t="s">
        <v>1480</v>
      </c>
      <c r="AA848" s="1" t="s">
        <v>1466</v>
      </c>
      <c r="AB848" s="1">
        <v>8</v>
      </c>
      <c r="AC848" s="1" t="s">
        <v>3787</v>
      </c>
    </row>
    <row r="849" spans="1:29" ht="25.5" x14ac:dyDescent="0.2">
      <c r="A849" s="1">
        <v>13</v>
      </c>
      <c r="B849" s="1" t="s">
        <v>2082</v>
      </c>
      <c r="C849" s="1">
        <v>1307594</v>
      </c>
      <c r="D849" s="1" t="s">
        <v>1903</v>
      </c>
      <c r="E849" s="1" t="s">
        <v>1440</v>
      </c>
      <c r="F849" s="1" t="s">
        <v>770</v>
      </c>
      <c r="G849" s="1">
        <v>40</v>
      </c>
      <c r="H849" s="1" t="s">
        <v>1461</v>
      </c>
      <c r="I849" s="1" t="s">
        <v>1466</v>
      </c>
      <c r="J849" s="1">
        <v>10</v>
      </c>
      <c r="K849" s="1" t="s">
        <v>1461</v>
      </c>
      <c r="L849" s="1" t="s">
        <v>1466</v>
      </c>
      <c r="M849" s="1">
        <v>10</v>
      </c>
      <c r="N849" s="1" t="s">
        <v>93</v>
      </c>
      <c r="O849" s="1" t="s">
        <v>93</v>
      </c>
      <c r="P849" s="1" t="s">
        <v>93</v>
      </c>
      <c r="Q849" s="1" t="s">
        <v>93</v>
      </c>
      <c r="R849" s="1" t="s">
        <v>93</v>
      </c>
      <c r="S849" s="1" t="s">
        <v>93</v>
      </c>
      <c r="T849" s="1" t="s">
        <v>1461</v>
      </c>
      <c r="U849" s="1" t="s">
        <v>1466</v>
      </c>
      <c r="V849" s="1">
        <v>10</v>
      </c>
      <c r="W849" s="1" t="s">
        <v>93</v>
      </c>
      <c r="X849" s="1" t="s">
        <v>93</v>
      </c>
      <c r="Y849" s="1" t="s">
        <v>93</v>
      </c>
      <c r="Z849" s="1" t="s">
        <v>1461</v>
      </c>
      <c r="AA849" s="1" t="s">
        <v>1466</v>
      </c>
      <c r="AB849" s="1">
        <v>10</v>
      </c>
      <c r="AC849" s="1" t="s">
        <v>3787</v>
      </c>
    </row>
    <row r="850" spans="1:29" ht="38.25" x14ac:dyDescent="0.2">
      <c r="A850" s="1">
        <v>13</v>
      </c>
      <c r="B850" s="1" t="s">
        <v>2083</v>
      </c>
      <c r="C850" s="1">
        <v>1307679</v>
      </c>
      <c r="D850" s="1" t="s">
        <v>3152</v>
      </c>
      <c r="E850" s="1" t="s">
        <v>1440</v>
      </c>
      <c r="F850" s="1" t="s">
        <v>999</v>
      </c>
      <c r="G850" s="1">
        <v>40</v>
      </c>
      <c r="H850" s="1" t="s">
        <v>1667</v>
      </c>
      <c r="I850" s="1" t="s">
        <v>1895</v>
      </c>
      <c r="J850" s="1">
        <v>8</v>
      </c>
      <c r="K850" s="1" t="s">
        <v>1667</v>
      </c>
      <c r="L850" s="1" t="s">
        <v>1895</v>
      </c>
      <c r="M850" s="1">
        <v>8</v>
      </c>
      <c r="N850" s="1" t="s">
        <v>1667</v>
      </c>
      <c r="O850" s="1" t="s">
        <v>1895</v>
      </c>
      <c r="P850" s="1">
        <v>8</v>
      </c>
      <c r="Q850" s="1" t="s">
        <v>1667</v>
      </c>
      <c r="R850" s="1" t="s">
        <v>1895</v>
      </c>
      <c r="S850" s="1">
        <v>8</v>
      </c>
      <c r="T850" s="1" t="s">
        <v>1667</v>
      </c>
      <c r="U850" s="1" t="s">
        <v>1895</v>
      </c>
      <c r="V850" s="1">
        <v>8</v>
      </c>
      <c r="W850" s="1" t="s">
        <v>93</v>
      </c>
      <c r="X850" s="1" t="s">
        <v>93</v>
      </c>
      <c r="Y850" s="1" t="s">
        <v>93</v>
      </c>
      <c r="Z850" s="1" t="s">
        <v>93</v>
      </c>
      <c r="AA850" s="1" t="s">
        <v>93</v>
      </c>
      <c r="AB850" s="1" t="s">
        <v>93</v>
      </c>
      <c r="AC850" s="1" t="s">
        <v>3787</v>
      </c>
    </row>
    <row r="851" spans="1:29" ht="25.5" x14ac:dyDescent="0.2">
      <c r="A851" s="1">
        <v>13</v>
      </c>
      <c r="B851" s="1" t="s">
        <v>3059</v>
      </c>
      <c r="C851" s="1">
        <v>1308513</v>
      </c>
      <c r="D851" s="1" t="s">
        <v>1889</v>
      </c>
      <c r="E851" s="1" t="s">
        <v>1440</v>
      </c>
      <c r="F851" s="1" t="s">
        <v>3558</v>
      </c>
      <c r="G851" s="1">
        <v>40</v>
      </c>
      <c r="H851" s="1" t="s">
        <v>1480</v>
      </c>
      <c r="I851" s="1" t="s">
        <v>1466</v>
      </c>
      <c r="J851" s="1">
        <v>8</v>
      </c>
      <c r="K851" s="1" t="s">
        <v>93</v>
      </c>
      <c r="L851" s="1" t="s">
        <v>93</v>
      </c>
      <c r="M851" s="1" t="s">
        <v>93</v>
      </c>
      <c r="N851" s="1" t="s">
        <v>93</v>
      </c>
      <c r="O851" s="1" t="s">
        <v>93</v>
      </c>
      <c r="P851" s="1" t="s">
        <v>93</v>
      </c>
      <c r="Q851" s="1" t="s">
        <v>1480</v>
      </c>
      <c r="R851" s="1" t="s">
        <v>1466</v>
      </c>
      <c r="S851" s="1">
        <v>8</v>
      </c>
      <c r="T851" s="1" t="s">
        <v>1480</v>
      </c>
      <c r="U851" s="1" t="s">
        <v>1466</v>
      </c>
      <c r="V851" s="1">
        <v>8</v>
      </c>
      <c r="W851" s="1" t="s">
        <v>1480</v>
      </c>
      <c r="X851" s="1" t="s">
        <v>1466</v>
      </c>
      <c r="Y851" s="1">
        <v>8</v>
      </c>
      <c r="Z851" s="1" t="s">
        <v>1480</v>
      </c>
      <c r="AA851" s="1" t="s">
        <v>1466</v>
      </c>
      <c r="AB851" s="1">
        <v>8</v>
      </c>
      <c r="AC851" s="1" t="s">
        <v>3787</v>
      </c>
    </row>
    <row r="852" spans="1:29" ht="38.25" x14ac:dyDescent="0.2">
      <c r="A852" s="1">
        <v>13</v>
      </c>
      <c r="B852" s="1" t="s">
        <v>2084</v>
      </c>
      <c r="C852" s="1">
        <v>1307275</v>
      </c>
      <c r="D852" s="1" t="s">
        <v>650</v>
      </c>
      <c r="E852" s="1" t="s">
        <v>1440</v>
      </c>
      <c r="F852" s="1" t="s">
        <v>1151</v>
      </c>
      <c r="G852" s="1">
        <v>40</v>
      </c>
      <c r="H852" s="1" t="s">
        <v>1461</v>
      </c>
      <c r="I852" s="1" t="s">
        <v>1463</v>
      </c>
      <c r="J852" s="1">
        <v>8</v>
      </c>
      <c r="K852" s="1" t="s">
        <v>1461</v>
      </c>
      <c r="L852" s="1" t="s">
        <v>1463</v>
      </c>
      <c r="M852" s="1">
        <v>8</v>
      </c>
      <c r="N852" s="1" t="s">
        <v>1461</v>
      </c>
      <c r="O852" s="1" t="s">
        <v>1463</v>
      </c>
      <c r="P852" s="1">
        <v>8</v>
      </c>
      <c r="Q852" s="1" t="s">
        <v>1461</v>
      </c>
      <c r="R852" s="1" t="s">
        <v>1463</v>
      </c>
      <c r="S852" s="1">
        <v>8</v>
      </c>
      <c r="T852" s="1" t="s">
        <v>1461</v>
      </c>
      <c r="U852" s="1" t="s">
        <v>1463</v>
      </c>
      <c r="V852" s="1">
        <v>8</v>
      </c>
      <c r="W852" s="1" t="s">
        <v>93</v>
      </c>
      <c r="X852" s="1" t="s">
        <v>93</v>
      </c>
      <c r="Y852" s="1" t="s">
        <v>93</v>
      </c>
      <c r="Z852" s="1" t="s">
        <v>93</v>
      </c>
      <c r="AA852" s="1" t="s">
        <v>93</v>
      </c>
      <c r="AB852" s="1" t="s">
        <v>93</v>
      </c>
      <c r="AC852" s="1" t="s">
        <v>3787</v>
      </c>
    </row>
    <row r="853" spans="1:29" ht="38.25" x14ac:dyDescent="0.2">
      <c r="A853" s="1">
        <v>13</v>
      </c>
      <c r="B853" s="1" t="s">
        <v>3359</v>
      </c>
      <c r="C853" s="1">
        <v>1308559</v>
      </c>
      <c r="D853" s="1" t="s">
        <v>1882</v>
      </c>
      <c r="E853" s="1" t="s">
        <v>1440</v>
      </c>
      <c r="F853" s="1" t="s">
        <v>3787</v>
      </c>
      <c r="G853" s="1">
        <v>40</v>
      </c>
      <c r="H853" s="1" t="s">
        <v>1667</v>
      </c>
      <c r="I853" s="1" t="s">
        <v>1895</v>
      </c>
      <c r="J853" s="1">
        <v>8</v>
      </c>
      <c r="K853" s="1" t="s">
        <v>1667</v>
      </c>
      <c r="L853" s="1" t="s">
        <v>1895</v>
      </c>
      <c r="M853" s="1">
        <v>8</v>
      </c>
      <c r="N853" s="1" t="s">
        <v>1667</v>
      </c>
      <c r="O853" s="1" t="s">
        <v>1895</v>
      </c>
      <c r="P853" s="1">
        <v>8</v>
      </c>
      <c r="Q853" s="1" t="s">
        <v>1667</v>
      </c>
      <c r="R853" s="1" t="s">
        <v>1895</v>
      </c>
      <c r="S853" s="1">
        <v>8</v>
      </c>
      <c r="T853" s="1" t="s">
        <v>1667</v>
      </c>
      <c r="U853" s="1" t="s">
        <v>1895</v>
      </c>
      <c r="V853" s="1">
        <v>8</v>
      </c>
      <c r="W853" s="1" t="s">
        <v>93</v>
      </c>
      <c r="X853" s="1" t="s">
        <v>93</v>
      </c>
      <c r="Y853" s="1" t="s">
        <v>93</v>
      </c>
      <c r="Z853" s="1" t="s">
        <v>93</v>
      </c>
      <c r="AA853" s="1" t="s">
        <v>93</v>
      </c>
      <c r="AB853" s="1" t="s">
        <v>93</v>
      </c>
      <c r="AC853" s="1" t="s">
        <v>3787</v>
      </c>
    </row>
    <row r="854" spans="1:29" ht="51" x14ac:dyDescent="0.2">
      <c r="A854" s="1">
        <v>13</v>
      </c>
      <c r="B854" s="1" t="s">
        <v>2085</v>
      </c>
      <c r="C854" s="1">
        <v>1307757</v>
      </c>
      <c r="D854" s="1" t="s">
        <v>1874</v>
      </c>
      <c r="E854" s="1" t="s">
        <v>1440</v>
      </c>
      <c r="F854" s="1" t="s">
        <v>2796</v>
      </c>
      <c r="G854" s="1">
        <v>40</v>
      </c>
      <c r="H854" s="1" t="s">
        <v>93</v>
      </c>
      <c r="I854" s="1" t="s">
        <v>93</v>
      </c>
      <c r="J854" s="1" t="s">
        <v>93</v>
      </c>
      <c r="K854" s="1" t="s">
        <v>1454</v>
      </c>
      <c r="L854" s="1" t="s">
        <v>1667</v>
      </c>
      <c r="M854" s="1">
        <v>8</v>
      </c>
      <c r="N854" s="1" t="s">
        <v>1454</v>
      </c>
      <c r="O854" s="1" t="s">
        <v>1667</v>
      </c>
      <c r="P854" s="1">
        <v>8</v>
      </c>
      <c r="Q854" s="1" t="s">
        <v>1454</v>
      </c>
      <c r="R854" s="1" t="s">
        <v>1667</v>
      </c>
      <c r="S854" s="1">
        <v>8</v>
      </c>
      <c r="T854" s="1" t="s">
        <v>1454</v>
      </c>
      <c r="U854" s="1" t="s">
        <v>1667</v>
      </c>
      <c r="V854" s="1">
        <v>8</v>
      </c>
      <c r="W854" s="1" t="s">
        <v>1454</v>
      </c>
      <c r="X854" s="1" t="s">
        <v>1667</v>
      </c>
      <c r="Y854" s="1">
        <v>8</v>
      </c>
      <c r="Z854" s="1" t="s">
        <v>93</v>
      </c>
      <c r="AA854" s="1" t="s">
        <v>93</v>
      </c>
      <c r="AB854" s="1" t="s">
        <v>93</v>
      </c>
      <c r="AC854" s="1" t="s">
        <v>3787</v>
      </c>
    </row>
    <row r="855" spans="1:29" ht="38.25" x14ac:dyDescent="0.2">
      <c r="A855" s="1">
        <v>13</v>
      </c>
      <c r="B855" s="1" t="s">
        <v>2086</v>
      </c>
      <c r="C855" s="1">
        <v>1307845</v>
      </c>
      <c r="D855" s="1" t="s">
        <v>2804</v>
      </c>
      <c r="E855" s="1" t="s">
        <v>1440</v>
      </c>
      <c r="F855" s="1" t="s">
        <v>1049</v>
      </c>
      <c r="G855" s="1">
        <v>40</v>
      </c>
      <c r="H855" s="1" t="s">
        <v>1802</v>
      </c>
      <c r="I855" s="1" t="s">
        <v>1508</v>
      </c>
      <c r="J855" s="1">
        <v>8</v>
      </c>
      <c r="K855" s="1" t="s">
        <v>1802</v>
      </c>
      <c r="L855" s="1" t="s">
        <v>1508</v>
      </c>
      <c r="M855" s="1">
        <v>8</v>
      </c>
      <c r="N855" s="1" t="s">
        <v>1802</v>
      </c>
      <c r="O855" s="1" t="s">
        <v>1508</v>
      </c>
      <c r="P855" s="1">
        <v>8</v>
      </c>
      <c r="Q855" s="1" t="s">
        <v>93</v>
      </c>
      <c r="R855" s="1" t="s">
        <v>93</v>
      </c>
      <c r="S855" s="1" t="s">
        <v>93</v>
      </c>
      <c r="T855" s="1" t="s">
        <v>93</v>
      </c>
      <c r="U855" s="1" t="s">
        <v>93</v>
      </c>
      <c r="V855" s="1" t="s">
        <v>93</v>
      </c>
      <c r="W855" s="1" t="s">
        <v>1802</v>
      </c>
      <c r="X855" s="1" t="s">
        <v>1508</v>
      </c>
      <c r="Y855" s="1">
        <v>8</v>
      </c>
      <c r="Z855" s="1" t="s">
        <v>1802</v>
      </c>
      <c r="AA855" s="1" t="s">
        <v>1508</v>
      </c>
      <c r="AB855" s="1">
        <v>8</v>
      </c>
      <c r="AC855" s="1" t="s">
        <v>3787</v>
      </c>
    </row>
    <row r="856" spans="1:29" ht="38.25" x14ac:dyDescent="0.2">
      <c r="A856" s="1">
        <v>13</v>
      </c>
      <c r="B856" s="1" t="s">
        <v>2087</v>
      </c>
      <c r="C856" s="1">
        <v>1307077</v>
      </c>
      <c r="D856" s="1" t="s">
        <v>1872</v>
      </c>
      <c r="E856" s="1" t="s">
        <v>1440</v>
      </c>
      <c r="F856" s="1" t="s">
        <v>728</v>
      </c>
      <c r="G856" s="1">
        <v>40</v>
      </c>
      <c r="H856" s="1" t="s">
        <v>1443</v>
      </c>
      <c r="I856" s="1" t="s">
        <v>1447</v>
      </c>
      <c r="J856" s="1">
        <v>8</v>
      </c>
      <c r="K856" s="1" t="s">
        <v>1443</v>
      </c>
      <c r="L856" s="1" t="s">
        <v>1447</v>
      </c>
      <c r="M856" s="1">
        <v>8</v>
      </c>
      <c r="N856" s="1" t="s">
        <v>93</v>
      </c>
      <c r="O856" s="1" t="s">
        <v>93</v>
      </c>
      <c r="P856" s="1" t="s">
        <v>93</v>
      </c>
      <c r="Q856" s="1" t="s">
        <v>93</v>
      </c>
      <c r="R856" s="1" t="s">
        <v>93</v>
      </c>
      <c r="S856" s="1" t="s">
        <v>93</v>
      </c>
      <c r="T856" s="1" t="s">
        <v>1443</v>
      </c>
      <c r="U856" s="1" t="s">
        <v>1447</v>
      </c>
      <c r="V856" s="1">
        <v>8</v>
      </c>
      <c r="W856" s="1" t="s">
        <v>1443</v>
      </c>
      <c r="X856" s="1" t="s">
        <v>1447</v>
      </c>
      <c r="Y856" s="1">
        <v>8</v>
      </c>
      <c r="Z856" s="1" t="s">
        <v>1443</v>
      </c>
      <c r="AA856" s="1" t="s">
        <v>1447</v>
      </c>
      <c r="AB856" s="1">
        <v>8</v>
      </c>
      <c r="AC856" s="1" t="s">
        <v>3787</v>
      </c>
    </row>
    <row r="857" spans="1:29" ht="51" x14ac:dyDescent="0.2">
      <c r="A857" s="1">
        <v>13</v>
      </c>
      <c r="B857" s="1" t="s">
        <v>3043</v>
      </c>
      <c r="C857" s="1">
        <v>1307213</v>
      </c>
      <c r="D857" s="1" t="s">
        <v>4369</v>
      </c>
      <c r="E857" s="1" t="s">
        <v>1440</v>
      </c>
      <c r="F857" s="1" t="s">
        <v>1289</v>
      </c>
      <c r="G857" s="1">
        <v>40</v>
      </c>
      <c r="H857" s="1" t="s">
        <v>1454</v>
      </c>
      <c r="I857" s="1" t="s">
        <v>1667</v>
      </c>
      <c r="J857" s="1">
        <v>8</v>
      </c>
      <c r="K857" s="1" t="s">
        <v>1454</v>
      </c>
      <c r="L857" s="1" t="s">
        <v>1667</v>
      </c>
      <c r="M857" s="1">
        <v>8</v>
      </c>
      <c r="N857" s="1" t="s">
        <v>1454</v>
      </c>
      <c r="O857" s="1" t="s">
        <v>1667</v>
      </c>
      <c r="P857" s="1">
        <v>8</v>
      </c>
      <c r="Q857" s="1" t="s">
        <v>1454</v>
      </c>
      <c r="R857" s="1" t="s">
        <v>1667</v>
      </c>
      <c r="S857" s="1">
        <v>8</v>
      </c>
      <c r="T857" s="1" t="s">
        <v>93</v>
      </c>
      <c r="U857" s="1" t="s">
        <v>93</v>
      </c>
      <c r="V857" s="1" t="s">
        <v>93</v>
      </c>
      <c r="W857" s="1" t="s">
        <v>93</v>
      </c>
      <c r="X857" s="1" t="s">
        <v>93</v>
      </c>
      <c r="Y857" s="1" t="s">
        <v>93</v>
      </c>
      <c r="Z857" s="1" t="s">
        <v>1454</v>
      </c>
      <c r="AA857" s="1" t="s">
        <v>1667</v>
      </c>
      <c r="AB857" s="1">
        <v>8</v>
      </c>
      <c r="AC857" s="1" t="s">
        <v>3787</v>
      </c>
    </row>
    <row r="858" spans="1:29" ht="38.25" x14ac:dyDescent="0.2">
      <c r="A858" s="1">
        <v>13</v>
      </c>
      <c r="B858" s="1" t="s">
        <v>2088</v>
      </c>
      <c r="C858" s="1">
        <v>1307214</v>
      </c>
      <c r="D858" s="1" t="s">
        <v>1916</v>
      </c>
      <c r="E858" s="1" t="s">
        <v>1440</v>
      </c>
      <c r="F858" s="1" t="s">
        <v>3094</v>
      </c>
      <c r="G858" s="1">
        <v>40</v>
      </c>
      <c r="H858" s="1" t="s">
        <v>1480</v>
      </c>
      <c r="I858" s="1" t="s">
        <v>1466</v>
      </c>
      <c r="J858" s="1">
        <v>8</v>
      </c>
      <c r="K858" s="1" t="s">
        <v>1480</v>
      </c>
      <c r="L858" s="1" t="s">
        <v>1466</v>
      </c>
      <c r="M858" s="1">
        <v>8</v>
      </c>
      <c r="N858" s="1" t="s">
        <v>1480</v>
      </c>
      <c r="O858" s="1" t="s">
        <v>1466</v>
      </c>
      <c r="P858" s="1">
        <v>8</v>
      </c>
      <c r="Q858" s="1" t="s">
        <v>1480</v>
      </c>
      <c r="R858" s="1" t="s">
        <v>1466</v>
      </c>
      <c r="S858" s="1">
        <v>8</v>
      </c>
      <c r="T858" s="1" t="s">
        <v>1480</v>
      </c>
      <c r="U858" s="1" t="s">
        <v>1466</v>
      </c>
      <c r="V858" s="1">
        <v>8</v>
      </c>
      <c r="W858" s="1" t="s">
        <v>93</v>
      </c>
      <c r="X858" s="1" t="s">
        <v>93</v>
      </c>
      <c r="Y858" s="1" t="s">
        <v>93</v>
      </c>
      <c r="Z858" s="1" t="s">
        <v>93</v>
      </c>
      <c r="AA858" s="1" t="s">
        <v>93</v>
      </c>
      <c r="AB858" s="1" t="s">
        <v>93</v>
      </c>
      <c r="AC858" s="1" t="s">
        <v>3787</v>
      </c>
    </row>
    <row r="859" spans="1:29" ht="51" x14ac:dyDescent="0.2">
      <c r="A859" s="1">
        <v>13</v>
      </c>
      <c r="B859" s="1" t="s">
        <v>2089</v>
      </c>
      <c r="C859" s="1">
        <v>1307912</v>
      </c>
      <c r="D859" s="1" t="s">
        <v>1878</v>
      </c>
      <c r="E859" s="1" t="s">
        <v>1440</v>
      </c>
      <c r="F859" s="1" t="s">
        <v>1063</v>
      </c>
      <c r="G859" s="1">
        <v>40</v>
      </c>
      <c r="H859" s="1" t="s">
        <v>1446</v>
      </c>
      <c r="I859" s="1" t="s">
        <v>1463</v>
      </c>
      <c r="J859" s="1">
        <v>8</v>
      </c>
      <c r="K859" s="1" t="s">
        <v>1446</v>
      </c>
      <c r="L859" s="1" t="s">
        <v>1463</v>
      </c>
      <c r="M859" s="1">
        <v>8</v>
      </c>
      <c r="N859" s="1" t="s">
        <v>1446</v>
      </c>
      <c r="O859" s="1" t="s">
        <v>1463</v>
      </c>
      <c r="P859" s="1">
        <v>8</v>
      </c>
      <c r="Q859" s="1" t="s">
        <v>1446</v>
      </c>
      <c r="R859" s="1" t="s">
        <v>1463</v>
      </c>
      <c r="S859" s="1">
        <v>8</v>
      </c>
      <c r="T859" s="1" t="s">
        <v>1446</v>
      </c>
      <c r="U859" s="1" t="s">
        <v>1463</v>
      </c>
      <c r="V859" s="1">
        <v>8</v>
      </c>
      <c r="W859" s="1" t="s">
        <v>93</v>
      </c>
      <c r="X859" s="1" t="s">
        <v>93</v>
      </c>
      <c r="Y859" s="1" t="s">
        <v>93</v>
      </c>
      <c r="Z859" s="1" t="s">
        <v>93</v>
      </c>
      <c r="AA859" s="1" t="s">
        <v>93</v>
      </c>
      <c r="AB859" s="1" t="s">
        <v>93</v>
      </c>
      <c r="AC859" s="1" t="s">
        <v>3787</v>
      </c>
    </row>
    <row r="860" spans="1:29" ht="38.25" x14ac:dyDescent="0.2">
      <c r="A860" s="1">
        <v>13</v>
      </c>
      <c r="B860" s="1" t="s">
        <v>2090</v>
      </c>
      <c r="C860" s="1">
        <v>1307175</v>
      </c>
      <c r="D860" s="1" t="s">
        <v>1889</v>
      </c>
      <c r="E860" s="1" t="s">
        <v>1456</v>
      </c>
      <c r="F860" s="1" t="s">
        <v>3787</v>
      </c>
      <c r="G860" s="1">
        <v>40</v>
      </c>
      <c r="H860" s="1" t="s">
        <v>1480</v>
      </c>
      <c r="I860" s="1" t="s">
        <v>1466</v>
      </c>
      <c r="J860" s="1">
        <v>8</v>
      </c>
      <c r="K860" s="1" t="s">
        <v>93</v>
      </c>
      <c r="L860" s="1" t="s">
        <v>93</v>
      </c>
      <c r="M860" s="1" t="s">
        <v>93</v>
      </c>
      <c r="N860" s="1" t="s">
        <v>93</v>
      </c>
      <c r="O860" s="1" t="s">
        <v>93</v>
      </c>
      <c r="P860" s="1" t="s">
        <v>93</v>
      </c>
      <c r="Q860" s="1" t="s">
        <v>1480</v>
      </c>
      <c r="R860" s="1" t="s">
        <v>1466</v>
      </c>
      <c r="S860" s="1">
        <v>8</v>
      </c>
      <c r="T860" s="1" t="s">
        <v>1480</v>
      </c>
      <c r="U860" s="1" t="s">
        <v>1466</v>
      </c>
      <c r="V860" s="1">
        <v>8</v>
      </c>
      <c r="W860" s="1" t="s">
        <v>1480</v>
      </c>
      <c r="X860" s="1" t="s">
        <v>1466</v>
      </c>
      <c r="Y860" s="1">
        <v>8</v>
      </c>
      <c r="Z860" s="1" t="s">
        <v>1480</v>
      </c>
      <c r="AA860" s="1" t="s">
        <v>1466</v>
      </c>
      <c r="AB860" s="1">
        <v>8</v>
      </c>
      <c r="AC860" s="1" t="s">
        <v>3787</v>
      </c>
    </row>
    <row r="861" spans="1:29" ht="25.5" x14ac:dyDescent="0.2">
      <c r="A861" s="1">
        <v>13</v>
      </c>
      <c r="B861" s="1" t="s">
        <v>2091</v>
      </c>
      <c r="C861" s="1">
        <v>260188</v>
      </c>
      <c r="D861" s="1" t="s">
        <v>1046</v>
      </c>
      <c r="E861" s="1" t="s">
        <v>1456</v>
      </c>
      <c r="F861" s="1" t="s">
        <v>3787</v>
      </c>
      <c r="G861" s="1">
        <v>40</v>
      </c>
      <c r="H861" s="1" t="s">
        <v>93</v>
      </c>
      <c r="I861" s="1" t="s">
        <v>93</v>
      </c>
      <c r="J861" s="1" t="s">
        <v>93</v>
      </c>
      <c r="K861" s="1" t="s">
        <v>1446</v>
      </c>
      <c r="L861" s="1" t="s">
        <v>1479</v>
      </c>
      <c r="M861" s="1">
        <v>10</v>
      </c>
      <c r="N861" s="1" t="s">
        <v>1446</v>
      </c>
      <c r="O861" s="1" t="s">
        <v>1479</v>
      </c>
      <c r="P861" s="1">
        <v>10</v>
      </c>
      <c r="Q861" s="1" t="s">
        <v>1446</v>
      </c>
      <c r="R861" s="1" t="s">
        <v>1479</v>
      </c>
      <c r="S861" s="1">
        <v>10</v>
      </c>
      <c r="T861" s="1" t="s">
        <v>1446</v>
      </c>
      <c r="U861" s="1" t="s">
        <v>1479</v>
      </c>
      <c r="V861" s="1">
        <v>10</v>
      </c>
      <c r="W861" s="1" t="s">
        <v>93</v>
      </c>
      <c r="X861" s="1" t="s">
        <v>93</v>
      </c>
      <c r="Y861" s="1" t="s">
        <v>93</v>
      </c>
      <c r="Z861" s="1" t="s">
        <v>93</v>
      </c>
      <c r="AA861" s="1" t="s">
        <v>93</v>
      </c>
      <c r="AB861" s="1" t="s">
        <v>93</v>
      </c>
      <c r="AC861" s="1" t="s">
        <v>3787</v>
      </c>
    </row>
    <row r="862" spans="1:29" ht="25.5" x14ac:dyDescent="0.2">
      <c r="A862" s="1">
        <v>13</v>
      </c>
      <c r="B862" s="1" t="s">
        <v>2807</v>
      </c>
      <c r="C862" s="1">
        <v>262691</v>
      </c>
      <c r="D862" s="1" t="s">
        <v>1022</v>
      </c>
      <c r="E862" s="1" t="s">
        <v>1440</v>
      </c>
      <c r="F862" s="1" t="s">
        <v>3094</v>
      </c>
      <c r="G862" s="1">
        <v>40</v>
      </c>
      <c r="H862" s="1" t="s">
        <v>1508</v>
      </c>
      <c r="I862" s="1" t="s">
        <v>1756</v>
      </c>
      <c r="J862" s="1">
        <v>8</v>
      </c>
      <c r="K862" s="1" t="s">
        <v>1508</v>
      </c>
      <c r="L862" s="1" t="s">
        <v>1756</v>
      </c>
      <c r="M862" s="1">
        <v>8</v>
      </c>
      <c r="N862" s="1" t="s">
        <v>1508</v>
      </c>
      <c r="O862" s="1" t="s">
        <v>1756</v>
      </c>
      <c r="P862" s="1">
        <v>8</v>
      </c>
      <c r="Q862" s="1" t="s">
        <v>1508</v>
      </c>
      <c r="R862" s="1" t="s">
        <v>1756</v>
      </c>
      <c r="S862" s="1">
        <v>8</v>
      </c>
      <c r="T862" s="1" t="s">
        <v>1508</v>
      </c>
      <c r="U862" s="1" t="s">
        <v>1756</v>
      </c>
      <c r="V862" s="1">
        <v>8</v>
      </c>
      <c r="W862" s="1" t="s">
        <v>93</v>
      </c>
      <c r="X862" s="1" t="s">
        <v>93</v>
      </c>
      <c r="Y862" s="1" t="s">
        <v>93</v>
      </c>
      <c r="Z862" s="1" t="s">
        <v>93</v>
      </c>
      <c r="AA862" s="1" t="s">
        <v>93</v>
      </c>
      <c r="AB862" s="1" t="s">
        <v>93</v>
      </c>
      <c r="AC862" s="1" t="s">
        <v>3787</v>
      </c>
    </row>
    <row r="863" spans="1:29" ht="38.25" x14ac:dyDescent="0.2">
      <c r="A863" s="1">
        <v>13</v>
      </c>
      <c r="B863" s="1" t="s">
        <v>3360</v>
      </c>
      <c r="C863" s="1">
        <v>1308560</v>
      </c>
      <c r="D863" s="1" t="s">
        <v>1926</v>
      </c>
      <c r="E863" s="1" t="s">
        <v>1440</v>
      </c>
      <c r="F863" s="1" t="s">
        <v>3787</v>
      </c>
      <c r="G863" s="1">
        <v>40</v>
      </c>
      <c r="H863" s="1" t="s">
        <v>1667</v>
      </c>
      <c r="I863" s="1" t="s">
        <v>1895</v>
      </c>
      <c r="J863" s="1">
        <v>8</v>
      </c>
      <c r="K863" s="1" t="s">
        <v>1667</v>
      </c>
      <c r="L863" s="1" t="s">
        <v>1895</v>
      </c>
      <c r="M863" s="1">
        <v>8</v>
      </c>
      <c r="N863" s="1" t="s">
        <v>1667</v>
      </c>
      <c r="O863" s="1" t="s">
        <v>1895</v>
      </c>
      <c r="P863" s="1">
        <v>8</v>
      </c>
      <c r="Q863" s="1" t="s">
        <v>1667</v>
      </c>
      <c r="R863" s="1" t="s">
        <v>1895</v>
      </c>
      <c r="S863" s="1">
        <v>8</v>
      </c>
      <c r="T863" s="1" t="s">
        <v>1667</v>
      </c>
      <c r="U863" s="1" t="s">
        <v>1895</v>
      </c>
      <c r="V863" s="1">
        <v>8</v>
      </c>
      <c r="W863" s="1" t="s">
        <v>93</v>
      </c>
      <c r="X863" s="1" t="s">
        <v>93</v>
      </c>
      <c r="Y863" s="1" t="s">
        <v>93</v>
      </c>
      <c r="Z863" s="1" t="s">
        <v>93</v>
      </c>
      <c r="AA863" s="1" t="s">
        <v>93</v>
      </c>
      <c r="AB863" s="1" t="s">
        <v>93</v>
      </c>
      <c r="AC863" s="1" t="s">
        <v>3787</v>
      </c>
    </row>
    <row r="864" spans="1:29" ht="25.5" x14ac:dyDescent="0.2">
      <c r="A864" s="1">
        <v>13</v>
      </c>
      <c r="B864" s="1" t="s">
        <v>2759</v>
      </c>
      <c r="C864" s="1">
        <v>240090</v>
      </c>
      <c r="D864" s="1" t="s">
        <v>556</v>
      </c>
      <c r="E864" s="1" t="s">
        <v>1440</v>
      </c>
      <c r="F864" s="1" t="s">
        <v>3816</v>
      </c>
      <c r="G864" s="1">
        <v>30</v>
      </c>
      <c r="H864" s="1" t="s">
        <v>1454</v>
      </c>
      <c r="I864" s="1" t="s">
        <v>1517</v>
      </c>
      <c r="J864" s="1">
        <v>6</v>
      </c>
      <c r="K864" s="1" t="s">
        <v>1454</v>
      </c>
      <c r="L864" s="1" t="s">
        <v>1517</v>
      </c>
      <c r="M864" s="1">
        <v>6</v>
      </c>
      <c r="N864" s="1" t="s">
        <v>1454</v>
      </c>
      <c r="O864" s="1" t="s">
        <v>1517</v>
      </c>
      <c r="P864" s="1">
        <v>6</v>
      </c>
      <c r="Q864" s="1" t="s">
        <v>1454</v>
      </c>
      <c r="R864" s="1" t="s">
        <v>1517</v>
      </c>
      <c r="S864" s="1">
        <v>6</v>
      </c>
      <c r="T864" s="1" t="s">
        <v>1454</v>
      </c>
      <c r="U864" s="1" t="s">
        <v>1517</v>
      </c>
      <c r="V864" s="1">
        <v>6</v>
      </c>
      <c r="W864" s="1" t="s">
        <v>93</v>
      </c>
      <c r="X864" s="1" t="s">
        <v>93</v>
      </c>
      <c r="Y864" s="1" t="s">
        <v>93</v>
      </c>
      <c r="Z864" s="1" t="s">
        <v>93</v>
      </c>
      <c r="AA864" s="1" t="s">
        <v>93</v>
      </c>
      <c r="AB864" s="1" t="s">
        <v>93</v>
      </c>
      <c r="AC864" s="1" t="s">
        <v>3787</v>
      </c>
    </row>
    <row r="865" spans="1:29" ht="25.5" x14ac:dyDescent="0.2">
      <c r="A865" s="1">
        <v>13</v>
      </c>
      <c r="B865" s="1" t="s">
        <v>1117</v>
      </c>
      <c r="C865" s="1">
        <v>250246</v>
      </c>
      <c r="D865" s="1" t="s">
        <v>1024</v>
      </c>
      <c r="E865" s="1" t="s">
        <v>1456</v>
      </c>
      <c r="F865" s="1" t="s">
        <v>3787</v>
      </c>
      <c r="G865" s="1">
        <v>40</v>
      </c>
      <c r="H865" s="1" t="s">
        <v>93</v>
      </c>
      <c r="I865" s="1" t="s">
        <v>93</v>
      </c>
      <c r="J865" s="1" t="s">
        <v>93</v>
      </c>
      <c r="K865" s="1" t="s">
        <v>93</v>
      </c>
      <c r="L865" s="1" t="s">
        <v>93</v>
      </c>
      <c r="M865" s="1" t="s">
        <v>93</v>
      </c>
      <c r="N865" s="1" t="s">
        <v>1460</v>
      </c>
      <c r="O865" s="1" t="s">
        <v>1462</v>
      </c>
      <c r="P865" s="1">
        <v>10</v>
      </c>
      <c r="Q865" s="1" t="s">
        <v>1460</v>
      </c>
      <c r="R865" s="1" t="s">
        <v>1462</v>
      </c>
      <c r="S865" s="1">
        <v>10</v>
      </c>
      <c r="T865" s="1" t="s">
        <v>1460</v>
      </c>
      <c r="U865" s="1" t="s">
        <v>1462</v>
      </c>
      <c r="V865" s="1">
        <v>10</v>
      </c>
      <c r="W865" s="1" t="s">
        <v>1460</v>
      </c>
      <c r="X865" s="1" t="s">
        <v>1462</v>
      </c>
      <c r="Y865" s="1">
        <v>10</v>
      </c>
      <c r="Z865" s="1" t="s">
        <v>93</v>
      </c>
      <c r="AA865" s="1" t="s">
        <v>93</v>
      </c>
      <c r="AB865" s="1" t="s">
        <v>93</v>
      </c>
      <c r="AC865" s="1" t="s">
        <v>3787</v>
      </c>
    </row>
    <row r="866" spans="1:29" ht="38.25" x14ac:dyDescent="0.2">
      <c r="A866" s="1">
        <v>13</v>
      </c>
      <c r="B866" s="1" t="s">
        <v>1118</v>
      </c>
      <c r="C866" s="1">
        <v>227168</v>
      </c>
      <c r="D866" s="1" t="s">
        <v>1057</v>
      </c>
      <c r="E866" s="1" t="s">
        <v>1456</v>
      </c>
      <c r="F866" s="1" t="s">
        <v>3787</v>
      </c>
      <c r="G866" s="1">
        <v>40</v>
      </c>
      <c r="H866" s="1" t="s">
        <v>93</v>
      </c>
      <c r="I866" s="1" t="s">
        <v>93</v>
      </c>
      <c r="J866" s="1" t="s">
        <v>93</v>
      </c>
      <c r="K866" s="1" t="s">
        <v>1461</v>
      </c>
      <c r="L866" s="1" t="s">
        <v>1466</v>
      </c>
      <c r="M866" s="1">
        <v>10</v>
      </c>
      <c r="N866" s="1" t="s">
        <v>1461</v>
      </c>
      <c r="O866" s="1" t="s">
        <v>1466</v>
      </c>
      <c r="P866" s="1">
        <v>10</v>
      </c>
      <c r="Q866" s="1" t="s">
        <v>1461</v>
      </c>
      <c r="R866" s="1" t="s">
        <v>1466</v>
      </c>
      <c r="S866" s="1">
        <v>10</v>
      </c>
      <c r="T866" s="1" t="s">
        <v>1461</v>
      </c>
      <c r="U866" s="1" t="s">
        <v>1466</v>
      </c>
      <c r="V866" s="1">
        <v>10</v>
      </c>
      <c r="W866" s="1" t="s">
        <v>93</v>
      </c>
      <c r="X866" s="1" t="s">
        <v>93</v>
      </c>
      <c r="Y866" s="1" t="s">
        <v>93</v>
      </c>
      <c r="Z866" s="1" t="s">
        <v>93</v>
      </c>
      <c r="AA866" s="1" t="s">
        <v>93</v>
      </c>
      <c r="AB866" s="1" t="s">
        <v>93</v>
      </c>
      <c r="AC866" s="1" t="s">
        <v>3787</v>
      </c>
    </row>
    <row r="867" spans="1:29" ht="25.5" x14ac:dyDescent="0.2">
      <c r="A867" s="1">
        <v>13</v>
      </c>
      <c r="B867" s="1" t="s">
        <v>3942</v>
      </c>
      <c r="C867" s="1">
        <v>263537</v>
      </c>
      <c r="D867" s="1" t="s">
        <v>997</v>
      </c>
      <c r="E867" s="1" t="s">
        <v>1456</v>
      </c>
      <c r="F867" s="1" t="s">
        <v>93</v>
      </c>
      <c r="G867" s="1">
        <v>0</v>
      </c>
      <c r="H867" s="1" t="s">
        <v>93</v>
      </c>
      <c r="I867" s="1" t="s">
        <v>93</v>
      </c>
      <c r="J867" s="1" t="s">
        <v>93</v>
      </c>
      <c r="K867" s="1" t="s">
        <v>93</v>
      </c>
      <c r="L867" s="1" t="s">
        <v>93</v>
      </c>
      <c r="M867" s="1" t="s">
        <v>93</v>
      </c>
      <c r="N867" s="1" t="s">
        <v>93</v>
      </c>
      <c r="O867" s="1" t="s">
        <v>93</v>
      </c>
      <c r="P867" s="1" t="s">
        <v>93</v>
      </c>
      <c r="Q867" s="1" t="s">
        <v>93</v>
      </c>
      <c r="R867" s="1" t="s">
        <v>93</v>
      </c>
      <c r="S867" s="1" t="s">
        <v>93</v>
      </c>
      <c r="T867" s="1" t="s">
        <v>93</v>
      </c>
      <c r="U867" s="1" t="s">
        <v>93</v>
      </c>
      <c r="V867" s="1" t="s">
        <v>93</v>
      </c>
      <c r="W867" s="1" t="s">
        <v>93</v>
      </c>
      <c r="X867" s="1" t="s">
        <v>93</v>
      </c>
      <c r="Y867" s="1" t="s">
        <v>93</v>
      </c>
      <c r="Z867" s="1" t="s">
        <v>93</v>
      </c>
      <c r="AA867" s="1" t="s">
        <v>93</v>
      </c>
      <c r="AB867" s="1" t="s">
        <v>93</v>
      </c>
      <c r="AC867" s="1" t="s">
        <v>3787</v>
      </c>
    </row>
    <row r="868" spans="1:29" ht="38.25" x14ac:dyDescent="0.2">
      <c r="A868" s="1">
        <v>13</v>
      </c>
      <c r="B868" s="1" t="s">
        <v>2093</v>
      </c>
      <c r="C868" s="1">
        <v>1308083</v>
      </c>
      <c r="D868" s="1" t="s">
        <v>1977</v>
      </c>
      <c r="E868" s="1" t="s">
        <v>1440</v>
      </c>
      <c r="F868" s="1" t="s">
        <v>3159</v>
      </c>
      <c r="G868" s="1">
        <v>40</v>
      </c>
      <c r="H868" s="1" t="s">
        <v>1613</v>
      </c>
      <c r="I868" s="1" t="s">
        <v>1462</v>
      </c>
      <c r="J868" s="1">
        <v>8</v>
      </c>
      <c r="K868" s="1" t="s">
        <v>93</v>
      </c>
      <c r="L868" s="1" t="s">
        <v>93</v>
      </c>
      <c r="M868" s="1" t="s">
        <v>93</v>
      </c>
      <c r="N868" s="1" t="s">
        <v>93</v>
      </c>
      <c r="O868" s="1" t="s">
        <v>93</v>
      </c>
      <c r="P868" s="1" t="s">
        <v>93</v>
      </c>
      <c r="Q868" s="1" t="s">
        <v>1613</v>
      </c>
      <c r="R868" s="1" t="s">
        <v>1462</v>
      </c>
      <c r="S868" s="1">
        <v>8</v>
      </c>
      <c r="T868" s="1" t="s">
        <v>1613</v>
      </c>
      <c r="U868" s="1" t="s">
        <v>1462</v>
      </c>
      <c r="V868" s="1">
        <v>8</v>
      </c>
      <c r="W868" s="1" t="s">
        <v>1613</v>
      </c>
      <c r="X868" s="1" t="s">
        <v>1462</v>
      </c>
      <c r="Y868" s="1">
        <v>8</v>
      </c>
      <c r="Z868" s="1" t="s">
        <v>1613</v>
      </c>
      <c r="AA868" s="1" t="s">
        <v>1462</v>
      </c>
      <c r="AB868" s="1">
        <v>8</v>
      </c>
      <c r="AC868" s="1" t="s">
        <v>3787</v>
      </c>
    </row>
    <row r="869" spans="1:29" ht="38.25" x14ac:dyDescent="0.2">
      <c r="A869" s="1">
        <v>13</v>
      </c>
      <c r="B869" s="1" t="s">
        <v>2094</v>
      </c>
      <c r="C869" s="1">
        <v>1307509</v>
      </c>
      <c r="D869" s="1" t="s">
        <v>1936</v>
      </c>
      <c r="E869" s="1" t="s">
        <v>1440</v>
      </c>
      <c r="F869" s="1" t="s">
        <v>718</v>
      </c>
      <c r="G869" s="1">
        <v>40</v>
      </c>
      <c r="H869" s="1" t="s">
        <v>1480</v>
      </c>
      <c r="I869" s="1" t="s">
        <v>1466</v>
      </c>
      <c r="J869" s="1">
        <v>8</v>
      </c>
      <c r="K869" s="1" t="s">
        <v>1480</v>
      </c>
      <c r="L869" s="1" t="s">
        <v>1466</v>
      </c>
      <c r="M869" s="1">
        <v>8</v>
      </c>
      <c r="N869" s="1" t="s">
        <v>1480</v>
      </c>
      <c r="O869" s="1" t="s">
        <v>1466</v>
      </c>
      <c r="P869" s="1">
        <v>8</v>
      </c>
      <c r="Q869" s="1" t="s">
        <v>93</v>
      </c>
      <c r="R869" s="1" t="s">
        <v>93</v>
      </c>
      <c r="S869" s="1" t="s">
        <v>93</v>
      </c>
      <c r="T869" s="1" t="s">
        <v>93</v>
      </c>
      <c r="U869" s="1" t="s">
        <v>93</v>
      </c>
      <c r="V869" s="1" t="s">
        <v>93</v>
      </c>
      <c r="W869" s="1" t="s">
        <v>1480</v>
      </c>
      <c r="X869" s="1" t="s">
        <v>1466</v>
      </c>
      <c r="Y869" s="1">
        <v>8</v>
      </c>
      <c r="Z869" s="1" t="s">
        <v>1480</v>
      </c>
      <c r="AA869" s="1" t="s">
        <v>1466</v>
      </c>
      <c r="AB869" s="1">
        <v>8</v>
      </c>
      <c r="AC869" s="1" t="s">
        <v>3787</v>
      </c>
    </row>
    <row r="870" spans="1:29" ht="25.5" x14ac:dyDescent="0.2">
      <c r="A870" s="1">
        <v>13</v>
      </c>
      <c r="B870" s="1" t="s">
        <v>3943</v>
      </c>
      <c r="C870" s="1">
        <v>263511</v>
      </c>
      <c r="D870" s="1" t="s">
        <v>997</v>
      </c>
      <c r="E870" s="1" t="s">
        <v>1456</v>
      </c>
      <c r="F870" s="1" t="s">
        <v>93</v>
      </c>
      <c r="G870" s="1">
        <v>0</v>
      </c>
      <c r="H870" s="1" t="s">
        <v>93</v>
      </c>
      <c r="I870" s="1" t="s">
        <v>93</v>
      </c>
      <c r="J870" s="1" t="s">
        <v>93</v>
      </c>
      <c r="K870" s="1" t="s">
        <v>93</v>
      </c>
      <c r="L870" s="1" t="s">
        <v>93</v>
      </c>
      <c r="M870" s="1" t="s">
        <v>93</v>
      </c>
      <c r="N870" s="1" t="s">
        <v>93</v>
      </c>
      <c r="O870" s="1" t="s">
        <v>93</v>
      </c>
      <c r="P870" s="1" t="s">
        <v>93</v>
      </c>
      <c r="Q870" s="1" t="s">
        <v>93</v>
      </c>
      <c r="R870" s="1" t="s">
        <v>93</v>
      </c>
      <c r="S870" s="1" t="s">
        <v>93</v>
      </c>
      <c r="T870" s="1" t="s">
        <v>93</v>
      </c>
      <c r="U870" s="1" t="s">
        <v>93</v>
      </c>
      <c r="V870" s="1" t="s">
        <v>93</v>
      </c>
      <c r="W870" s="1" t="s">
        <v>93</v>
      </c>
      <c r="X870" s="1" t="s">
        <v>93</v>
      </c>
      <c r="Y870" s="1" t="s">
        <v>93</v>
      </c>
      <c r="Z870" s="1" t="s">
        <v>93</v>
      </c>
      <c r="AA870" s="1" t="s">
        <v>93</v>
      </c>
      <c r="AB870" s="1" t="s">
        <v>93</v>
      </c>
      <c r="AC870" s="1" t="s">
        <v>3787</v>
      </c>
    </row>
    <row r="871" spans="1:29" ht="51" x14ac:dyDescent="0.2">
      <c r="A871" s="1">
        <v>13</v>
      </c>
      <c r="B871" s="1" t="s">
        <v>4003</v>
      </c>
      <c r="C871" s="1">
        <v>1308611</v>
      </c>
      <c r="D871" s="1" t="s">
        <v>3987</v>
      </c>
      <c r="E871" s="1" t="s">
        <v>1440</v>
      </c>
      <c r="F871" s="1" t="s">
        <v>3787</v>
      </c>
      <c r="G871" s="1">
        <v>40</v>
      </c>
      <c r="H871" s="1" t="s">
        <v>1480</v>
      </c>
      <c r="I871" s="1" t="s">
        <v>1479</v>
      </c>
      <c r="J871" s="1">
        <v>8</v>
      </c>
      <c r="K871" s="1" t="s">
        <v>1480</v>
      </c>
      <c r="L871" s="1" t="s">
        <v>1479</v>
      </c>
      <c r="M871" s="1">
        <v>8</v>
      </c>
      <c r="N871" s="1" t="s">
        <v>1480</v>
      </c>
      <c r="O871" s="1" t="s">
        <v>1479</v>
      </c>
      <c r="P871" s="1">
        <v>8</v>
      </c>
      <c r="Q871" s="1" t="s">
        <v>1480</v>
      </c>
      <c r="R871" s="1" t="s">
        <v>1479</v>
      </c>
      <c r="S871" s="1">
        <v>8</v>
      </c>
      <c r="T871" s="1" t="s">
        <v>1480</v>
      </c>
      <c r="U871" s="1" t="s">
        <v>1479</v>
      </c>
      <c r="V871" s="1">
        <v>8</v>
      </c>
      <c r="W871" s="1" t="s">
        <v>93</v>
      </c>
      <c r="X871" s="1" t="s">
        <v>93</v>
      </c>
      <c r="Y871" s="1" t="s">
        <v>93</v>
      </c>
      <c r="Z871" s="1" t="s">
        <v>93</v>
      </c>
      <c r="AA871" s="1" t="s">
        <v>93</v>
      </c>
      <c r="AB871" s="1" t="s">
        <v>93</v>
      </c>
      <c r="AC871" s="1" t="s">
        <v>3787</v>
      </c>
    </row>
    <row r="872" spans="1:29" ht="38.25" x14ac:dyDescent="0.2">
      <c r="A872" s="1">
        <v>13</v>
      </c>
      <c r="B872" s="1" t="s">
        <v>2095</v>
      </c>
      <c r="C872" s="1">
        <v>305704</v>
      </c>
      <c r="D872" s="1" t="s">
        <v>1894</v>
      </c>
      <c r="E872" s="1" t="s">
        <v>1440</v>
      </c>
      <c r="F872" s="1" t="s">
        <v>1004</v>
      </c>
      <c r="G872" s="1">
        <v>40</v>
      </c>
      <c r="H872" s="1" t="s">
        <v>1455</v>
      </c>
      <c r="I872" s="1" t="s">
        <v>1753</v>
      </c>
      <c r="J872" s="1">
        <v>8</v>
      </c>
      <c r="K872" s="1" t="s">
        <v>1455</v>
      </c>
      <c r="L872" s="1" t="s">
        <v>1753</v>
      </c>
      <c r="M872" s="1">
        <v>8</v>
      </c>
      <c r="N872" s="1" t="s">
        <v>1455</v>
      </c>
      <c r="O872" s="1" t="s">
        <v>1753</v>
      </c>
      <c r="P872" s="1">
        <v>8</v>
      </c>
      <c r="Q872" s="1" t="s">
        <v>1455</v>
      </c>
      <c r="R872" s="1" t="s">
        <v>1753</v>
      </c>
      <c r="S872" s="1">
        <v>8</v>
      </c>
      <c r="T872" s="1" t="s">
        <v>1455</v>
      </c>
      <c r="U872" s="1" t="s">
        <v>1753</v>
      </c>
      <c r="V872" s="1">
        <v>8</v>
      </c>
      <c r="W872" s="1" t="s">
        <v>93</v>
      </c>
      <c r="X872" s="1" t="s">
        <v>93</v>
      </c>
      <c r="Y872" s="1" t="s">
        <v>93</v>
      </c>
      <c r="Z872" s="1" t="s">
        <v>93</v>
      </c>
      <c r="AA872" s="1" t="s">
        <v>93</v>
      </c>
      <c r="AB872" s="1" t="s">
        <v>93</v>
      </c>
      <c r="AC872" s="1" t="s">
        <v>3787</v>
      </c>
    </row>
    <row r="873" spans="1:29" ht="25.5" x14ac:dyDescent="0.2">
      <c r="A873" s="1">
        <v>13</v>
      </c>
      <c r="B873" s="1" t="s">
        <v>2912</v>
      </c>
      <c r="C873" s="1">
        <v>1308460</v>
      </c>
      <c r="D873" s="1" t="s">
        <v>3152</v>
      </c>
      <c r="E873" s="1" t="s">
        <v>1440</v>
      </c>
      <c r="F873" s="1" t="s">
        <v>3228</v>
      </c>
      <c r="G873" s="1">
        <v>40</v>
      </c>
      <c r="H873" s="1" t="s">
        <v>1667</v>
      </c>
      <c r="I873" s="1" t="s">
        <v>1895</v>
      </c>
      <c r="J873" s="1">
        <v>8</v>
      </c>
      <c r="K873" s="1" t="s">
        <v>1667</v>
      </c>
      <c r="L873" s="1" t="s">
        <v>1895</v>
      </c>
      <c r="M873" s="1">
        <v>8</v>
      </c>
      <c r="N873" s="1" t="s">
        <v>1667</v>
      </c>
      <c r="O873" s="1" t="s">
        <v>1895</v>
      </c>
      <c r="P873" s="1">
        <v>8</v>
      </c>
      <c r="Q873" s="1" t="s">
        <v>1667</v>
      </c>
      <c r="R873" s="1" t="s">
        <v>1895</v>
      </c>
      <c r="S873" s="1">
        <v>8</v>
      </c>
      <c r="T873" s="1" t="s">
        <v>1667</v>
      </c>
      <c r="U873" s="1" t="s">
        <v>1895</v>
      </c>
      <c r="V873" s="1">
        <v>8</v>
      </c>
      <c r="W873" s="1" t="s">
        <v>93</v>
      </c>
      <c r="X873" s="1" t="s">
        <v>93</v>
      </c>
      <c r="Y873" s="1" t="s">
        <v>93</v>
      </c>
      <c r="Z873" s="1" t="s">
        <v>93</v>
      </c>
      <c r="AA873" s="1" t="s">
        <v>93</v>
      </c>
      <c r="AB873" s="1" t="s">
        <v>93</v>
      </c>
      <c r="AC873" s="1" t="s">
        <v>3787</v>
      </c>
    </row>
    <row r="874" spans="1:29" ht="25.5" x14ac:dyDescent="0.2">
      <c r="A874" s="1">
        <v>13</v>
      </c>
      <c r="B874" s="1" t="s">
        <v>2096</v>
      </c>
      <c r="C874" s="1">
        <v>1307618</v>
      </c>
      <c r="D874" s="1" t="s">
        <v>1916</v>
      </c>
      <c r="E874" s="1" t="s">
        <v>1440</v>
      </c>
      <c r="F874" s="1" t="s">
        <v>770</v>
      </c>
      <c r="G874" s="1">
        <v>40</v>
      </c>
      <c r="H874" s="1" t="s">
        <v>1480</v>
      </c>
      <c r="I874" s="1" t="s">
        <v>1466</v>
      </c>
      <c r="J874" s="1">
        <v>8</v>
      </c>
      <c r="K874" s="1" t="s">
        <v>1480</v>
      </c>
      <c r="L874" s="1" t="s">
        <v>1466</v>
      </c>
      <c r="M874" s="1">
        <v>8</v>
      </c>
      <c r="N874" s="1" t="s">
        <v>1480</v>
      </c>
      <c r="O874" s="1" t="s">
        <v>1466</v>
      </c>
      <c r="P874" s="1">
        <v>8</v>
      </c>
      <c r="Q874" s="1" t="s">
        <v>1480</v>
      </c>
      <c r="R874" s="1" t="s">
        <v>1466</v>
      </c>
      <c r="S874" s="1">
        <v>8</v>
      </c>
      <c r="T874" s="1" t="s">
        <v>1480</v>
      </c>
      <c r="U874" s="1" t="s">
        <v>1466</v>
      </c>
      <c r="V874" s="1">
        <v>8</v>
      </c>
      <c r="W874" s="1" t="s">
        <v>93</v>
      </c>
      <c r="X874" s="1" t="s">
        <v>93</v>
      </c>
      <c r="Y874" s="1" t="s">
        <v>93</v>
      </c>
      <c r="Z874" s="1" t="s">
        <v>93</v>
      </c>
      <c r="AA874" s="1" t="s">
        <v>93</v>
      </c>
      <c r="AB874" s="1" t="s">
        <v>93</v>
      </c>
      <c r="AC874" s="1" t="s">
        <v>3787</v>
      </c>
    </row>
    <row r="875" spans="1:29" ht="25.5" x14ac:dyDescent="0.2">
      <c r="A875" s="1">
        <v>13</v>
      </c>
      <c r="B875" s="1" t="s">
        <v>2808</v>
      </c>
      <c r="C875" s="1">
        <v>262712</v>
      </c>
      <c r="D875" s="1" t="s">
        <v>1022</v>
      </c>
      <c r="E875" s="1" t="s">
        <v>1440</v>
      </c>
      <c r="F875" s="1" t="s">
        <v>3094</v>
      </c>
      <c r="G875" s="1">
        <v>40</v>
      </c>
      <c r="H875" s="1" t="s">
        <v>1508</v>
      </c>
      <c r="I875" s="1" t="s">
        <v>1756</v>
      </c>
      <c r="J875" s="1">
        <v>8</v>
      </c>
      <c r="K875" s="1" t="s">
        <v>1508</v>
      </c>
      <c r="L875" s="1" t="s">
        <v>1756</v>
      </c>
      <c r="M875" s="1">
        <v>8</v>
      </c>
      <c r="N875" s="1" t="s">
        <v>1508</v>
      </c>
      <c r="O875" s="1" t="s">
        <v>1756</v>
      </c>
      <c r="P875" s="1">
        <v>8</v>
      </c>
      <c r="Q875" s="1" t="s">
        <v>1508</v>
      </c>
      <c r="R875" s="1" t="s">
        <v>1756</v>
      </c>
      <c r="S875" s="1">
        <v>8</v>
      </c>
      <c r="T875" s="1" t="s">
        <v>1508</v>
      </c>
      <c r="U875" s="1" t="s">
        <v>1756</v>
      </c>
      <c r="V875" s="1">
        <v>8</v>
      </c>
      <c r="W875" s="1" t="s">
        <v>93</v>
      </c>
      <c r="X875" s="1" t="s">
        <v>93</v>
      </c>
      <c r="Y875" s="1" t="s">
        <v>93</v>
      </c>
      <c r="Z875" s="1" t="s">
        <v>93</v>
      </c>
      <c r="AA875" s="1" t="s">
        <v>93</v>
      </c>
      <c r="AB875" s="1" t="s">
        <v>93</v>
      </c>
      <c r="AC875" s="1" t="s">
        <v>3787</v>
      </c>
    </row>
    <row r="876" spans="1:29" ht="38.25" x14ac:dyDescent="0.2">
      <c r="A876" s="1">
        <v>13</v>
      </c>
      <c r="B876" s="1" t="s">
        <v>3361</v>
      </c>
      <c r="C876" s="1">
        <v>1308561</v>
      </c>
      <c r="D876" s="1" t="s">
        <v>1910</v>
      </c>
      <c r="E876" s="1" t="s">
        <v>1440</v>
      </c>
      <c r="F876" s="1" t="s">
        <v>3558</v>
      </c>
      <c r="G876" s="1">
        <v>40</v>
      </c>
      <c r="H876" s="1" t="s">
        <v>1455</v>
      </c>
      <c r="I876" s="1" t="s">
        <v>1753</v>
      </c>
      <c r="J876" s="1">
        <v>8</v>
      </c>
      <c r="K876" s="1" t="s">
        <v>93</v>
      </c>
      <c r="L876" s="1" t="s">
        <v>93</v>
      </c>
      <c r="M876" s="1" t="s">
        <v>93</v>
      </c>
      <c r="N876" s="1" t="s">
        <v>93</v>
      </c>
      <c r="O876" s="1" t="s">
        <v>93</v>
      </c>
      <c r="P876" s="1" t="s">
        <v>93</v>
      </c>
      <c r="Q876" s="1" t="s">
        <v>1455</v>
      </c>
      <c r="R876" s="1" t="s">
        <v>1753</v>
      </c>
      <c r="S876" s="1">
        <v>8</v>
      </c>
      <c r="T876" s="1" t="s">
        <v>1455</v>
      </c>
      <c r="U876" s="1" t="s">
        <v>1753</v>
      </c>
      <c r="V876" s="1">
        <v>8</v>
      </c>
      <c r="W876" s="1" t="s">
        <v>1455</v>
      </c>
      <c r="X876" s="1" t="s">
        <v>1753</v>
      </c>
      <c r="Y876" s="1">
        <v>8</v>
      </c>
      <c r="Z876" s="1" t="s">
        <v>1455</v>
      </c>
      <c r="AA876" s="1" t="s">
        <v>1753</v>
      </c>
      <c r="AB876" s="1">
        <v>8</v>
      </c>
      <c r="AC876" s="1" t="s">
        <v>3787</v>
      </c>
    </row>
    <row r="877" spans="1:29" ht="38.25" x14ac:dyDescent="0.2">
      <c r="A877" s="1">
        <v>13</v>
      </c>
      <c r="B877" s="1" t="s">
        <v>2842</v>
      </c>
      <c r="C877" s="1">
        <v>1308429</v>
      </c>
      <c r="D877" s="1" t="s">
        <v>1903</v>
      </c>
      <c r="E877" s="1" t="s">
        <v>1440</v>
      </c>
      <c r="F877" s="1" t="s">
        <v>2934</v>
      </c>
      <c r="G877" s="1">
        <v>40</v>
      </c>
      <c r="H877" s="1" t="s">
        <v>1667</v>
      </c>
      <c r="I877" s="1" t="s">
        <v>1895</v>
      </c>
      <c r="J877" s="1">
        <v>8</v>
      </c>
      <c r="K877" s="1" t="s">
        <v>1667</v>
      </c>
      <c r="L877" s="1" t="s">
        <v>1895</v>
      </c>
      <c r="M877" s="1">
        <v>8</v>
      </c>
      <c r="N877" s="1" t="s">
        <v>1667</v>
      </c>
      <c r="O877" s="1" t="s">
        <v>1895</v>
      </c>
      <c r="P877" s="1">
        <v>8</v>
      </c>
      <c r="Q877" s="1" t="s">
        <v>1667</v>
      </c>
      <c r="R877" s="1" t="s">
        <v>1895</v>
      </c>
      <c r="S877" s="1">
        <v>8</v>
      </c>
      <c r="T877" s="1" t="s">
        <v>1667</v>
      </c>
      <c r="U877" s="1" t="s">
        <v>1895</v>
      </c>
      <c r="V877" s="1">
        <v>8</v>
      </c>
      <c r="W877" s="1" t="s">
        <v>93</v>
      </c>
      <c r="X877" s="1" t="s">
        <v>93</v>
      </c>
      <c r="Y877" s="1" t="s">
        <v>93</v>
      </c>
      <c r="Z877" s="1" t="s">
        <v>93</v>
      </c>
      <c r="AA877" s="1" t="s">
        <v>93</v>
      </c>
      <c r="AB877" s="1" t="s">
        <v>93</v>
      </c>
      <c r="AC877" s="1" t="s">
        <v>3787</v>
      </c>
    </row>
    <row r="878" spans="1:29" ht="25.5" x14ac:dyDescent="0.2">
      <c r="A878" s="1">
        <v>13</v>
      </c>
      <c r="B878" s="1" t="s">
        <v>2097</v>
      </c>
      <c r="C878" s="1">
        <v>1308277</v>
      </c>
      <c r="D878" s="1" t="s">
        <v>1874</v>
      </c>
      <c r="E878" s="1" t="s">
        <v>1440</v>
      </c>
      <c r="F878" s="1" t="s">
        <v>2796</v>
      </c>
      <c r="G878" s="1">
        <v>40</v>
      </c>
      <c r="H878" s="1" t="s">
        <v>1443</v>
      </c>
      <c r="I878" s="1" t="s">
        <v>1447</v>
      </c>
      <c r="J878" s="1">
        <v>8</v>
      </c>
      <c r="K878" s="1" t="s">
        <v>1443</v>
      </c>
      <c r="L878" s="1" t="s">
        <v>1447</v>
      </c>
      <c r="M878" s="1">
        <v>8</v>
      </c>
      <c r="N878" s="1" t="s">
        <v>93</v>
      </c>
      <c r="O878" s="1" t="s">
        <v>93</v>
      </c>
      <c r="P878" s="1" t="s">
        <v>93</v>
      </c>
      <c r="Q878" s="1" t="s">
        <v>93</v>
      </c>
      <c r="R878" s="1" t="s">
        <v>93</v>
      </c>
      <c r="S878" s="1" t="s">
        <v>93</v>
      </c>
      <c r="T878" s="1" t="s">
        <v>1443</v>
      </c>
      <c r="U878" s="1" t="s">
        <v>1447</v>
      </c>
      <c r="V878" s="1">
        <v>8</v>
      </c>
      <c r="W878" s="1" t="s">
        <v>1443</v>
      </c>
      <c r="X878" s="1" t="s">
        <v>1447</v>
      </c>
      <c r="Y878" s="1">
        <v>8</v>
      </c>
      <c r="Z878" s="1" t="s">
        <v>1443</v>
      </c>
      <c r="AA878" s="1" t="s">
        <v>1447</v>
      </c>
      <c r="AB878" s="1">
        <v>8</v>
      </c>
      <c r="AC878" s="1" t="s">
        <v>3787</v>
      </c>
    </row>
    <row r="879" spans="1:29" ht="38.25" x14ac:dyDescent="0.2">
      <c r="A879" s="1">
        <v>13</v>
      </c>
      <c r="B879" s="1" t="s">
        <v>2098</v>
      </c>
      <c r="C879" s="1">
        <v>1308178</v>
      </c>
      <c r="D879" s="1" t="s">
        <v>1880</v>
      </c>
      <c r="E879" s="1" t="s">
        <v>1440</v>
      </c>
      <c r="F879" s="1" t="s">
        <v>2796</v>
      </c>
      <c r="G879" s="1">
        <v>40</v>
      </c>
      <c r="H879" s="1" t="s">
        <v>1455</v>
      </c>
      <c r="I879" s="1" t="s">
        <v>1753</v>
      </c>
      <c r="J879" s="1">
        <v>8</v>
      </c>
      <c r="K879" s="1" t="s">
        <v>1455</v>
      </c>
      <c r="L879" s="1" t="s">
        <v>1753</v>
      </c>
      <c r="M879" s="1">
        <v>8</v>
      </c>
      <c r="N879" s="1" t="s">
        <v>93</v>
      </c>
      <c r="O879" s="1" t="s">
        <v>93</v>
      </c>
      <c r="P879" s="1" t="s">
        <v>93</v>
      </c>
      <c r="Q879" s="1" t="s">
        <v>93</v>
      </c>
      <c r="R879" s="1" t="s">
        <v>93</v>
      </c>
      <c r="S879" s="1" t="s">
        <v>93</v>
      </c>
      <c r="T879" s="1" t="s">
        <v>1455</v>
      </c>
      <c r="U879" s="1" t="s">
        <v>1753</v>
      </c>
      <c r="V879" s="1">
        <v>8</v>
      </c>
      <c r="W879" s="1" t="s">
        <v>1455</v>
      </c>
      <c r="X879" s="1" t="s">
        <v>1753</v>
      </c>
      <c r="Y879" s="1">
        <v>8</v>
      </c>
      <c r="Z879" s="1" t="s">
        <v>1455</v>
      </c>
      <c r="AA879" s="1" t="s">
        <v>1753</v>
      </c>
      <c r="AB879" s="1">
        <v>8</v>
      </c>
      <c r="AC879" s="1" t="s">
        <v>3787</v>
      </c>
    </row>
    <row r="880" spans="1:29" ht="38.25" x14ac:dyDescent="0.2">
      <c r="A880" s="1">
        <v>13</v>
      </c>
      <c r="B880" s="1" t="s">
        <v>3362</v>
      </c>
      <c r="C880" s="1">
        <v>1308562</v>
      </c>
      <c r="D880" s="1" t="s">
        <v>1876</v>
      </c>
      <c r="E880" s="1" t="s">
        <v>1440</v>
      </c>
      <c r="F880" s="1" t="s">
        <v>3558</v>
      </c>
      <c r="G880" s="1">
        <v>40</v>
      </c>
      <c r="H880" s="1" t="s">
        <v>1455</v>
      </c>
      <c r="I880" s="1" t="s">
        <v>1753</v>
      </c>
      <c r="J880" s="1">
        <v>8</v>
      </c>
      <c r="K880" s="1" t="s">
        <v>93</v>
      </c>
      <c r="L880" s="1" t="s">
        <v>93</v>
      </c>
      <c r="M880" s="1" t="s">
        <v>93</v>
      </c>
      <c r="N880" s="1" t="s">
        <v>93</v>
      </c>
      <c r="O880" s="1" t="s">
        <v>93</v>
      </c>
      <c r="P880" s="1" t="s">
        <v>93</v>
      </c>
      <c r="Q880" s="1" t="s">
        <v>1455</v>
      </c>
      <c r="R880" s="1" t="s">
        <v>1753</v>
      </c>
      <c r="S880" s="1">
        <v>8</v>
      </c>
      <c r="T880" s="1" t="s">
        <v>1455</v>
      </c>
      <c r="U880" s="1" t="s">
        <v>1753</v>
      </c>
      <c r="V880" s="1">
        <v>8</v>
      </c>
      <c r="W880" s="1" t="s">
        <v>1455</v>
      </c>
      <c r="X880" s="1" t="s">
        <v>1753</v>
      </c>
      <c r="Y880" s="1">
        <v>8</v>
      </c>
      <c r="Z880" s="1" t="s">
        <v>1455</v>
      </c>
      <c r="AA880" s="1" t="s">
        <v>1753</v>
      </c>
      <c r="AB880" s="1">
        <v>8</v>
      </c>
      <c r="AC880" s="1" t="s">
        <v>3787</v>
      </c>
    </row>
    <row r="881" spans="1:29" ht="25.5" x14ac:dyDescent="0.2">
      <c r="A881" s="1">
        <v>13</v>
      </c>
      <c r="B881" s="1" t="s">
        <v>2099</v>
      </c>
      <c r="C881" s="1">
        <v>1306985</v>
      </c>
      <c r="D881" s="1" t="s">
        <v>1928</v>
      </c>
      <c r="E881" s="1" t="s">
        <v>1456</v>
      </c>
      <c r="F881" s="1" t="s">
        <v>3787</v>
      </c>
      <c r="G881" s="1">
        <v>40</v>
      </c>
      <c r="H881" s="1" t="s">
        <v>93</v>
      </c>
      <c r="I881" s="1" t="s">
        <v>93</v>
      </c>
      <c r="J881" s="1" t="s">
        <v>93</v>
      </c>
      <c r="K881" s="1" t="s">
        <v>93</v>
      </c>
      <c r="L881" s="1" t="s">
        <v>93</v>
      </c>
      <c r="M881" s="1" t="s">
        <v>93</v>
      </c>
      <c r="N881" s="1" t="s">
        <v>1446</v>
      </c>
      <c r="O881" s="1" t="s">
        <v>1463</v>
      </c>
      <c r="P881" s="1">
        <v>8</v>
      </c>
      <c r="Q881" s="1" t="s">
        <v>1446</v>
      </c>
      <c r="R881" s="1" t="s">
        <v>1463</v>
      </c>
      <c r="S881" s="1">
        <v>8</v>
      </c>
      <c r="T881" s="1" t="s">
        <v>1446</v>
      </c>
      <c r="U881" s="1" t="s">
        <v>1463</v>
      </c>
      <c r="V881" s="1">
        <v>8</v>
      </c>
      <c r="W881" s="1" t="s">
        <v>1446</v>
      </c>
      <c r="X881" s="1" t="s">
        <v>1463</v>
      </c>
      <c r="Y881" s="1">
        <v>8</v>
      </c>
      <c r="Z881" s="1" t="s">
        <v>1446</v>
      </c>
      <c r="AA881" s="1" t="s">
        <v>1463</v>
      </c>
      <c r="AB881" s="1">
        <v>8</v>
      </c>
      <c r="AC881" s="1" t="s">
        <v>3787</v>
      </c>
    </row>
    <row r="882" spans="1:29" ht="25.5" x14ac:dyDescent="0.2">
      <c r="A882" s="1">
        <v>13</v>
      </c>
      <c r="B882" s="1" t="s">
        <v>2100</v>
      </c>
      <c r="C882" s="1">
        <v>1307116</v>
      </c>
      <c r="D882" s="1" t="s">
        <v>1903</v>
      </c>
      <c r="E882" s="1" t="s">
        <v>1440</v>
      </c>
      <c r="F882" s="1" t="s">
        <v>530</v>
      </c>
      <c r="G882" s="1">
        <v>40</v>
      </c>
      <c r="H882" s="1" t="s">
        <v>1480</v>
      </c>
      <c r="I882" s="1" t="s">
        <v>1479</v>
      </c>
      <c r="J882" s="1">
        <v>8</v>
      </c>
      <c r="K882" s="1" t="s">
        <v>1480</v>
      </c>
      <c r="L882" s="1" t="s">
        <v>1479</v>
      </c>
      <c r="M882" s="1">
        <v>8</v>
      </c>
      <c r="N882" s="1" t="s">
        <v>1480</v>
      </c>
      <c r="O882" s="1" t="s">
        <v>1479</v>
      </c>
      <c r="P882" s="1">
        <v>8</v>
      </c>
      <c r="Q882" s="1" t="s">
        <v>1480</v>
      </c>
      <c r="R882" s="1" t="s">
        <v>1479</v>
      </c>
      <c r="S882" s="1">
        <v>8</v>
      </c>
      <c r="T882" s="1" t="s">
        <v>93</v>
      </c>
      <c r="U882" s="1" t="s">
        <v>93</v>
      </c>
      <c r="V882" s="1" t="s">
        <v>93</v>
      </c>
      <c r="W882" s="1" t="s">
        <v>93</v>
      </c>
      <c r="X882" s="1" t="s">
        <v>93</v>
      </c>
      <c r="Y882" s="1" t="s">
        <v>93</v>
      </c>
      <c r="Z882" s="1" t="s">
        <v>1461</v>
      </c>
      <c r="AA882" s="1" t="s">
        <v>1463</v>
      </c>
      <c r="AB882" s="1">
        <v>8</v>
      </c>
      <c r="AC882" s="1" t="s">
        <v>3787</v>
      </c>
    </row>
    <row r="883" spans="1:29" ht="25.5" x14ac:dyDescent="0.2">
      <c r="A883" s="1">
        <v>13</v>
      </c>
      <c r="B883" s="1" t="s">
        <v>1123</v>
      </c>
      <c r="C883" s="1">
        <v>200454</v>
      </c>
      <c r="D883" s="1" t="s">
        <v>993</v>
      </c>
      <c r="E883" s="1" t="s">
        <v>1456</v>
      </c>
      <c r="F883" s="1" t="s">
        <v>3787</v>
      </c>
      <c r="G883" s="1">
        <v>40</v>
      </c>
      <c r="H883" s="1" t="s">
        <v>3562</v>
      </c>
      <c r="I883" s="1" t="s">
        <v>1545</v>
      </c>
      <c r="J883" s="1">
        <v>8</v>
      </c>
      <c r="K883" s="1" t="s">
        <v>93</v>
      </c>
      <c r="L883" s="1" t="s">
        <v>93</v>
      </c>
      <c r="M883" s="1" t="s">
        <v>93</v>
      </c>
      <c r="N883" s="1" t="s">
        <v>1820</v>
      </c>
      <c r="O883" s="1" t="s">
        <v>1517</v>
      </c>
      <c r="P883" s="1">
        <v>8</v>
      </c>
      <c r="Q883" s="1" t="s">
        <v>93</v>
      </c>
      <c r="R883" s="1" t="s">
        <v>93</v>
      </c>
      <c r="S883" s="1" t="s">
        <v>93</v>
      </c>
      <c r="T883" s="1" t="s">
        <v>1820</v>
      </c>
      <c r="U883" s="1" t="s">
        <v>1517</v>
      </c>
      <c r="V883" s="1">
        <v>8</v>
      </c>
      <c r="W883" s="1" t="s">
        <v>1820</v>
      </c>
      <c r="X883" s="1" t="s">
        <v>1517</v>
      </c>
      <c r="Y883" s="1">
        <v>8</v>
      </c>
      <c r="Z883" s="1" t="s">
        <v>4028</v>
      </c>
      <c r="AA883" s="1" t="s">
        <v>4029</v>
      </c>
      <c r="AB883" s="1">
        <v>8</v>
      </c>
      <c r="AC883" s="1" t="s">
        <v>3787</v>
      </c>
    </row>
    <row r="884" spans="1:29" ht="38.25" x14ac:dyDescent="0.2">
      <c r="A884" s="1">
        <v>13</v>
      </c>
      <c r="B884" s="1" t="s">
        <v>2723</v>
      </c>
      <c r="C884" s="1">
        <v>1308380</v>
      </c>
      <c r="D884" s="1" t="s">
        <v>2936</v>
      </c>
      <c r="E884" s="1" t="s">
        <v>1440</v>
      </c>
      <c r="F884" s="1" t="s">
        <v>2796</v>
      </c>
      <c r="G884" s="1">
        <v>40</v>
      </c>
      <c r="H884" s="1" t="s">
        <v>93</v>
      </c>
      <c r="I884" s="1" t="s">
        <v>93</v>
      </c>
      <c r="J884" s="1" t="s">
        <v>93</v>
      </c>
      <c r="K884" s="1" t="s">
        <v>93</v>
      </c>
      <c r="L884" s="1" t="s">
        <v>93</v>
      </c>
      <c r="M884" s="1" t="s">
        <v>93</v>
      </c>
      <c r="N884" s="1" t="s">
        <v>1455</v>
      </c>
      <c r="O884" s="1" t="s">
        <v>1753</v>
      </c>
      <c r="P884" s="1">
        <v>8</v>
      </c>
      <c r="Q884" s="1" t="s">
        <v>1455</v>
      </c>
      <c r="R884" s="1" t="s">
        <v>1753</v>
      </c>
      <c r="S884" s="1">
        <v>8</v>
      </c>
      <c r="T884" s="1" t="s">
        <v>1455</v>
      </c>
      <c r="U884" s="1" t="s">
        <v>1753</v>
      </c>
      <c r="V884" s="1">
        <v>8</v>
      </c>
      <c r="W884" s="1" t="s">
        <v>1455</v>
      </c>
      <c r="X884" s="1" t="s">
        <v>1753</v>
      </c>
      <c r="Y884" s="1">
        <v>8</v>
      </c>
      <c r="Z884" s="1" t="s">
        <v>1455</v>
      </c>
      <c r="AA884" s="1" t="s">
        <v>1753</v>
      </c>
      <c r="AB884" s="1">
        <v>8</v>
      </c>
      <c r="AC884" s="1" t="s">
        <v>3787</v>
      </c>
    </row>
    <row r="885" spans="1:29" ht="25.5" x14ac:dyDescent="0.2">
      <c r="A885" s="1">
        <v>13</v>
      </c>
      <c r="B885" s="1" t="s">
        <v>2724</v>
      </c>
      <c r="C885" s="1">
        <v>1308381</v>
      </c>
      <c r="D885" s="1" t="s">
        <v>1920</v>
      </c>
      <c r="E885" s="1" t="s">
        <v>1440</v>
      </c>
      <c r="F885" s="1" t="s">
        <v>3787</v>
      </c>
      <c r="G885" s="1">
        <v>40</v>
      </c>
      <c r="H885" s="1" t="s">
        <v>93</v>
      </c>
      <c r="I885" s="1" t="s">
        <v>93</v>
      </c>
      <c r="J885" s="1" t="s">
        <v>93</v>
      </c>
      <c r="K885" s="1" t="s">
        <v>93</v>
      </c>
      <c r="L885" s="1" t="s">
        <v>93</v>
      </c>
      <c r="M885" s="1" t="s">
        <v>93</v>
      </c>
      <c r="N885" s="1" t="s">
        <v>1443</v>
      </c>
      <c r="O885" s="1" t="s">
        <v>1447</v>
      </c>
      <c r="P885" s="1">
        <v>8</v>
      </c>
      <c r="Q885" s="1" t="s">
        <v>1443</v>
      </c>
      <c r="R885" s="1" t="s">
        <v>1447</v>
      </c>
      <c r="S885" s="1">
        <v>8</v>
      </c>
      <c r="T885" s="1" t="s">
        <v>1443</v>
      </c>
      <c r="U885" s="1" t="s">
        <v>1447</v>
      </c>
      <c r="V885" s="1">
        <v>8</v>
      </c>
      <c r="W885" s="1" t="s">
        <v>1443</v>
      </c>
      <c r="X885" s="1" t="s">
        <v>1447</v>
      </c>
      <c r="Y885" s="1">
        <v>8</v>
      </c>
      <c r="Z885" s="1" t="s">
        <v>1443</v>
      </c>
      <c r="AA885" s="1" t="s">
        <v>1447</v>
      </c>
      <c r="AB885" s="1">
        <v>8</v>
      </c>
      <c r="AC885" s="1" t="s">
        <v>3787</v>
      </c>
    </row>
    <row r="886" spans="1:29" ht="25.5" x14ac:dyDescent="0.2">
      <c r="A886" s="1">
        <v>13</v>
      </c>
      <c r="B886" s="1" t="s">
        <v>2101</v>
      </c>
      <c r="C886" s="1">
        <v>261809</v>
      </c>
      <c r="D886" s="1" t="s">
        <v>1044</v>
      </c>
      <c r="E886" s="1" t="s">
        <v>1440</v>
      </c>
      <c r="F886" s="1" t="s">
        <v>996</v>
      </c>
      <c r="G886" s="1">
        <v>40</v>
      </c>
      <c r="H886" s="1" t="s">
        <v>93</v>
      </c>
      <c r="I886" s="1" t="s">
        <v>93</v>
      </c>
      <c r="J886" s="1" t="s">
        <v>93</v>
      </c>
      <c r="K886" s="1" t="s">
        <v>1461</v>
      </c>
      <c r="L886" s="1" t="s">
        <v>1509</v>
      </c>
      <c r="M886" s="1">
        <v>8</v>
      </c>
      <c r="N886" s="1" t="s">
        <v>1461</v>
      </c>
      <c r="O886" s="1" t="s">
        <v>1509</v>
      </c>
      <c r="P886" s="1">
        <v>8</v>
      </c>
      <c r="Q886" s="1" t="s">
        <v>1461</v>
      </c>
      <c r="R886" s="1" t="s">
        <v>1509</v>
      </c>
      <c r="S886" s="1">
        <v>8</v>
      </c>
      <c r="T886" s="1" t="s">
        <v>1461</v>
      </c>
      <c r="U886" s="1" t="s">
        <v>1509</v>
      </c>
      <c r="V886" s="1">
        <v>8</v>
      </c>
      <c r="W886" s="1" t="s">
        <v>1461</v>
      </c>
      <c r="X886" s="1" t="s">
        <v>1509</v>
      </c>
      <c r="Y886" s="1">
        <v>8</v>
      </c>
      <c r="Z886" s="1" t="s">
        <v>93</v>
      </c>
      <c r="AA886" s="1" t="s">
        <v>93</v>
      </c>
      <c r="AB886" s="1" t="s">
        <v>93</v>
      </c>
      <c r="AC886" s="1" t="s">
        <v>3787</v>
      </c>
    </row>
    <row r="887" spans="1:29" ht="25.5" x14ac:dyDescent="0.2">
      <c r="A887" s="1">
        <v>13</v>
      </c>
      <c r="B887" s="1" t="s">
        <v>1126</v>
      </c>
      <c r="C887" s="1">
        <v>258911</v>
      </c>
      <c r="D887" s="1" t="s">
        <v>1026</v>
      </c>
      <c r="E887" s="1" t="s">
        <v>1440</v>
      </c>
      <c r="F887" s="1" t="s">
        <v>3159</v>
      </c>
      <c r="G887" s="1">
        <v>40</v>
      </c>
      <c r="H887" s="1" t="s">
        <v>1667</v>
      </c>
      <c r="I887" s="1" t="s">
        <v>1895</v>
      </c>
      <c r="J887" s="1">
        <v>8</v>
      </c>
      <c r="K887" s="1" t="s">
        <v>1667</v>
      </c>
      <c r="L887" s="1" t="s">
        <v>1895</v>
      </c>
      <c r="M887" s="1">
        <v>8</v>
      </c>
      <c r="N887" s="1" t="s">
        <v>93</v>
      </c>
      <c r="O887" s="1" t="s">
        <v>93</v>
      </c>
      <c r="P887" s="1" t="s">
        <v>93</v>
      </c>
      <c r="Q887" s="1" t="s">
        <v>1667</v>
      </c>
      <c r="R887" s="1" t="s">
        <v>1895</v>
      </c>
      <c r="S887" s="1">
        <v>8</v>
      </c>
      <c r="T887" s="1" t="s">
        <v>1667</v>
      </c>
      <c r="U887" s="1" t="s">
        <v>1895</v>
      </c>
      <c r="V887" s="1">
        <v>8</v>
      </c>
      <c r="W887" s="1" t="s">
        <v>93</v>
      </c>
      <c r="X887" s="1" t="s">
        <v>93</v>
      </c>
      <c r="Y887" s="1" t="s">
        <v>93</v>
      </c>
      <c r="Z887" s="1" t="s">
        <v>1455</v>
      </c>
      <c r="AA887" s="1" t="s">
        <v>1753</v>
      </c>
      <c r="AB887" s="1">
        <v>8</v>
      </c>
      <c r="AC887" s="1" t="s">
        <v>3787</v>
      </c>
    </row>
    <row r="888" spans="1:29" ht="25.5" x14ac:dyDescent="0.2">
      <c r="A888" s="1">
        <v>13</v>
      </c>
      <c r="B888" s="1" t="s">
        <v>1127</v>
      </c>
      <c r="C888" s="1">
        <v>256775</v>
      </c>
      <c r="D888" s="1" t="s">
        <v>562</v>
      </c>
      <c r="E888" s="1" t="s">
        <v>1456</v>
      </c>
      <c r="F888" s="1" t="s">
        <v>3787</v>
      </c>
      <c r="G888" s="1">
        <v>40</v>
      </c>
      <c r="H888" s="1" t="s">
        <v>1443</v>
      </c>
      <c r="I888" s="1" t="s">
        <v>1447</v>
      </c>
      <c r="J888" s="1">
        <v>8</v>
      </c>
      <c r="K888" s="1" t="s">
        <v>1443</v>
      </c>
      <c r="L888" s="1" t="s">
        <v>1447</v>
      </c>
      <c r="M888" s="1">
        <v>8</v>
      </c>
      <c r="N888" s="1" t="s">
        <v>3596</v>
      </c>
      <c r="O888" s="1" t="s">
        <v>2781</v>
      </c>
      <c r="P888" s="1">
        <v>8</v>
      </c>
      <c r="Q888" s="1" t="s">
        <v>1443</v>
      </c>
      <c r="R888" s="1" t="s">
        <v>1447</v>
      </c>
      <c r="S888" s="1">
        <v>8</v>
      </c>
      <c r="T888" s="1" t="s">
        <v>1443</v>
      </c>
      <c r="U888" s="1" t="s">
        <v>1447</v>
      </c>
      <c r="V888" s="1">
        <v>8</v>
      </c>
      <c r="W888" s="1" t="s">
        <v>93</v>
      </c>
      <c r="X888" s="1" t="s">
        <v>93</v>
      </c>
      <c r="Y888" s="1" t="s">
        <v>93</v>
      </c>
      <c r="Z888" s="1" t="s">
        <v>93</v>
      </c>
      <c r="AA888" s="1" t="s">
        <v>93</v>
      </c>
      <c r="AB888" s="1" t="s">
        <v>93</v>
      </c>
      <c r="AC888" s="1" t="s">
        <v>3787</v>
      </c>
    </row>
    <row r="889" spans="1:29" ht="25.5" x14ac:dyDescent="0.2">
      <c r="A889" s="1">
        <v>13</v>
      </c>
      <c r="B889" s="1" t="s">
        <v>1129</v>
      </c>
      <c r="C889" s="1">
        <v>254321</v>
      </c>
      <c r="D889" s="1" t="s">
        <v>1057</v>
      </c>
      <c r="E889" s="1" t="s">
        <v>1440</v>
      </c>
      <c r="F889" s="1" t="s">
        <v>1140</v>
      </c>
      <c r="G889" s="1">
        <v>40</v>
      </c>
      <c r="H889" s="1" t="s">
        <v>2043</v>
      </c>
      <c r="I889" s="1" t="s">
        <v>1525</v>
      </c>
      <c r="J889" s="1">
        <v>8</v>
      </c>
      <c r="K889" s="1" t="s">
        <v>2043</v>
      </c>
      <c r="L889" s="1" t="s">
        <v>1525</v>
      </c>
      <c r="M889" s="1">
        <v>8</v>
      </c>
      <c r="N889" s="1" t="s">
        <v>2043</v>
      </c>
      <c r="O889" s="1" t="s">
        <v>1525</v>
      </c>
      <c r="P889" s="1">
        <v>8</v>
      </c>
      <c r="Q889" s="1" t="s">
        <v>93</v>
      </c>
      <c r="R889" s="1" t="s">
        <v>93</v>
      </c>
      <c r="S889" s="1" t="s">
        <v>93</v>
      </c>
      <c r="T889" s="1" t="s">
        <v>93</v>
      </c>
      <c r="U889" s="1" t="s">
        <v>93</v>
      </c>
      <c r="V889" s="1" t="s">
        <v>93</v>
      </c>
      <c r="W889" s="1" t="s">
        <v>2043</v>
      </c>
      <c r="X889" s="1" t="s">
        <v>1525</v>
      </c>
      <c r="Y889" s="1">
        <v>8</v>
      </c>
      <c r="Z889" s="1" t="s">
        <v>2043</v>
      </c>
      <c r="AA889" s="1" t="s">
        <v>1525</v>
      </c>
      <c r="AB889" s="1">
        <v>8</v>
      </c>
      <c r="AC889" s="1" t="s">
        <v>3787</v>
      </c>
    </row>
    <row r="890" spans="1:29" ht="25.5" x14ac:dyDescent="0.2">
      <c r="A890" s="1">
        <v>13</v>
      </c>
      <c r="B890" s="1" t="s">
        <v>1130</v>
      </c>
      <c r="C890" s="1">
        <v>247937</v>
      </c>
      <c r="D890" s="1" t="s">
        <v>556</v>
      </c>
      <c r="E890" s="1" t="s">
        <v>1440</v>
      </c>
      <c r="F890" s="1" t="s">
        <v>1401</v>
      </c>
      <c r="G890" s="1">
        <v>40</v>
      </c>
      <c r="H890" s="1" t="s">
        <v>93</v>
      </c>
      <c r="I890" s="1" t="s">
        <v>93</v>
      </c>
      <c r="J890" s="1" t="s">
        <v>93</v>
      </c>
      <c r="K890" s="1" t="s">
        <v>1461</v>
      </c>
      <c r="L890" s="1" t="s">
        <v>1509</v>
      </c>
      <c r="M890" s="1">
        <v>8</v>
      </c>
      <c r="N890" s="1" t="s">
        <v>1461</v>
      </c>
      <c r="O890" s="1" t="s">
        <v>1509</v>
      </c>
      <c r="P890" s="1">
        <v>8</v>
      </c>
      <c r="Q890" s="1" t="s">
        <v>1461</v>
      </c>
      <c r="R890" s="1" t="s">
        <v>1509</v>
      </c>
      <c r="S890" s="1">
        <v>8</v>
      </c>
      <c r="T890" s="1" t="s">
        <v>1461</v>
      </c>
      <c r="U890" s="1" t="s">
        <v>1509</v>
      </c>
      <c r="V890" s="1">
        <v>8</v>
      </c>
      <c r="W890" s="1" t="s">
        <v>1461</v>
      </c>
      <c r="X890" s="1" t="s">
        <v>1509</v>
      </c>
      <c r="Y890" s="1">
        <v>8</v>
      </c>
      <c r="Z890" s="1" t="s">
        <v>93</v>
      </c>
      <c r="AA890" s="1" t="s">
        <v>93</v>
      </c>
      <c r="AB890" s="1" t="s">
        <v>93</v>
      </c>
      <c r="AC890" s="1" t="s">
        <v>3787</v>
      </c>
    </row>
    <row r="891" spans="1:29" ht="25.5" x14ac:dyDescent="0.2">
      <c r="A891" s="1">
        <v>13</v>
      </c>
      <c r="B891" s="1" t="s">
        <v>1131</v>
      </c>
      <c r="C891" s="1">
        <v>257142</v>
      </c>
      <c r="D891" s="1" t="s">
        <v>993</v>
      </c>
      <c r="E891" s="1" t="s">
        <v>1440</v>
      </c>
      <c r="F891" s="1" t="s">
        <v>670</v>
      </c>
      <c r="G891" s="1">
        <v>40</v>
      </c>
      <c r="H891" s="1" t="s">
        <v>1454</v>
      </c>
      <c r="I891" s="1" t="s">
        <v>1447</v>
      </c>
      <c r="J891" s="1">
        <v>10</v>
      </c>
      <c r="K891" s="1" t="s">
        <v>93</v>
      </c>
      <c r="L891" s="1" t="s">
        <v>93</v>
      </c>
      <c r="M891" s="1" t="s">
        <v>93</v>
      </c>
      <c r="N891" s="1" t="s">
        <v>93</v>
      </c>
      <c r="O891" s="1" t="s">
        <v>93</v>
      </c>
      <c r="P891" s="1" t="s">
        <v>93</v>
      </c>
      <c r="Q891" s="1" t="s">
        <v>93</v>
      </c>
      <c r="R891" s="1" t="s">
        <v>93</v>
      </c>
      <c r="S891" s="1" t="s">
        <v>93</v>
      </c>
      <c r="T891" s="1" t="s">
        <v>1454</v>
      </c>
      <c r="U891" s="1" t="s">
        <v>1447</v>
      </c>
      <c r="V891" s="1">
        <v>10</v>
      </c>
      <c r="W891" s="1" t="s">
        <v>1454</v>
      </c>
      <c r="X891" s="1" t="s">
        <v>1447</v>
      </c>
      <c r="Y891" s="1">
        <v>10</v>
      </c>
      <c r="Z891" s="1" t="s">
        <v>1454</v>
      </c>
      <c r="AA891" s="1" t="s">
        <v>1447</v>
      </c>
      <c r="AB891" s="1">
        <v>10</v>
      </c>
      <c r="AC891" s="1" t="s">
        <v>3787</v>
      </c>
    </row>
    <row r="892" spans="1:29" ht="25.5" x14ac:dyDescent="0.2">
      <c r="A892" s="1">
        <v>13</v>
      </c>
      <c r="B892" s="1" t="s">
        <v>1135</v>
      </c>
      <c r="C892" s="1">
        <v>233273</v>
      </c>
      <c r="D892" s="1" t="s">
        <v>1046</v>
      </c>
      <c r="E892" s="1" t="s">
        <v>1456</v>
      </c>
      <c r="F892" s="1" t="s">
        <v>3787</v>
      </c>
      <c r="G892" s="1">
        <v>40</v>
      </c>
      <c r="H892" s="1" t="s">
        <v>93</v>
      </c>
      <c r="I892" s="1" t="s">
        <v>93</v>
      </c>
      <c r="J892" s="1" t="s">
        <v>93</v>
      </c>
      <c r="K892" s="1" t="s">
        <v>1461</v>
      </c>
      <c r="L892" s="1" t="s">
        <v>1466</v>
      </c>
      <c r="M892" s="1">
        <v>10</v>
      </c>
      <c r="N892" s="1" t="s">
        <v>1461</v>
      </c>
      <c r="O892" s="1" t="s">
        <v>1466</v>
      </c>
      <c r="P892" s="1">
        <v>10</v>
      </c>
      <c r="Q892" s="1" t="s">
        <v>1461</v>
      </c>
      <c r="R892" s="1" t="s">
        <v>1466</v>
      </c>
      <c r="S892" s="1">
        <v>10</v>
      </c>
      <c r="T892" s="1" t="s">
        <v>1461</v>
      </c>
      <c r="U892" s="1" t="s">
        <v>1466</v>
      </c>
      <c r="V892" s="1">
        <v>10</v>
      </c>
      <c r="W892" s="1" t="s">
        <v>93</v>
      </c>
      <c r="X892" s="1" t="s">
        <v>93</v>
      </c>
      <c r="Y892" s="1" t="s">
        <v>93</v>
      </c>
      <c r="Z892" s="1" t="s">
        <v>93</v>
      </c>
      <c r="AA892" s="1" t="s">
        <v>93</v>
      </c>
      <c r="AB892" s="1" t="s">
        <v>93</v>
      </c>
      <c r="AC892" s="1" t="s">
        <v>3787</v>
      </c>
    </row>
    <row r="893" spans="1:29" ht="25.5" x14ac:dyDescent="0.2">
      <c r="A893" s="1">
        <v>13</v>
      </c>
      <c r="B893" s="1" t="s">
        <v>1136</v>
      </c>
      <c r="C893" s="1">
        <v>247083</v>
      </c>
      <c r="D893" s="1" t="s">
        <v>1009</v>
      </c>
      <c r="E893" s="1" t="s">
        <v>1440</v>
      </c>
      <c r="F893" s="1" t="s">
        <v>1473</v>
      </c>
      <c r="G893" s="1">
        <v>40</v>
      </c>
      <c r="H893" s="1" t="s">
        <v>93</v>
      </c>
      <c r="I893" s="1" t="s">
        <v>93</v>
      </c>
      <c r="J893" s="1" t="s">
        <v>93</v>
      </c>
      <c r="K893" s="1" t="s">
        <v>1460</v>
      </c>
      <c r="L893" s="1" t="s">
        <v>1462</v>
      </c>
      <c r="M893" s="1">
        <v>10</v>
      </c>
      <c r="N893" s="1" t="s">
        <v>1460</v>
      </c>
      <c r="O893" s="1" t="s">
        <v>1462</v>
      </c>
      <c r="P893" s="1">
        <v>10</v>
      </c>
      <c r="Q893" s="1" t="s">
        <v>1460</v>
      </c>
      <c r="R893" s="1" t="s">
        <v>1462</v>
      </c>
      <c r="S893" s="1">
        <v>10</v>
      </c>
      <c r="T893" s="1" t="s">
        <v>1460</v>
      </c>
      <c r="U893" s="1" t="s">
        <v>1462</v>
      </c>
      <c r="V893" s="1">
        <v>10</v>
      </c>
      <c r="W893" s="1" t="s">
        <v>93</v>
      </c>
      <c r="X893" s="1" t="s">
        <v>93</v>
      </c>
      <c r="Y893" s="1" t="s">
        <v>93</v>
      </c>
      <c r="Z893" s="1" t="s">
        <v>93</v>
      </c>
      <c r="AA893" s="1" t="s">
        <v>93</v>
      </c>
      <c r="AB893" s="1" t="s">
        <v>93</v>
      </c>
      <c r="AC893" s="1" t="s">
        <v>3787</v>
      </c>
    </row>
    <row r="894" spans="1:29" ht="38.25" x14ac:dyDescent="0.2">
      <c r="A894" s="1">
        <v>13</v>
      </c>
      <c r="B894" s="1" t="s">
        <v>2102</v>
      </c>
      <c r="C894" s="1">
        <v>1308258</v>
      </c>
      <c r="D894" s="1" t="s">
        <v>1918</v>
      </c>
      <c r="E894" s="1" t="s">
        <v>1440</v>
      </c>
      <c r="F894" s="1" t="s">
        <v>3558</v>
      </c>
      <c r="G894" s="1">
        <v>40</v>
      </c>
      <c r="H894" s="1" t="s">
        <v>1480</v>
      </c>
      <c r="I894" s="1" t="s">
        <v>1466</v>
      </c>
      <c r="J894" s="1">
        <v>8</v>
      </c>
      <c r="K894" s="1" t="s">
        <v>1480</v>
      </c>
      <c r="L894" s="1" t="s">
        <v>1466</v>
      </c>
      <c r="M894" s="1">
        <v>8</v>
      </c>
      <c r="N894" s="1" t="s">
        <v>93</v>
      </c>
      <c r="O894" s="1" t="s">
        <v>93</v>
      </c>
      <c r="P894" s="1" t="s">
        <v>93</v>
      </c>
      <c r="Q894" s="1" t="s">
        <v>93</v>
      </c>
      <c r="R894" s="1" t="s">
        <v>93</v>
      </c>
      <c r="S894" s="1" t="s">
        <v>93</v>
      </c>
      <c r="T894" s="1" t="s">
        <v>1480</v>
      </c>
      <c r="U894" s="1" t="s">
        <v>1466</v>
      </c>
      <c r="V894" s="1">
        <v>8</v>
      </c>
      <c r="W894" s="1" t="s">
        <v>1480</v>
      </c>
      <c r="X894" s="1" t="s">
        <v>1466</v>
      </c>
      <c r="Y894" s="1">
        <v>8</v>
      </c>
      <c r="Z894" s="1" t="s">
        <v>1480</v>
      </c>
      <c r="AA894" s="1" t="s">
        <v>1466</v>
      </c>
      <c r="AB894" s="1">
        <v>8</v>
      </c>
      <c r="AC894" s="1" t="s">
        <v>3787</v>
      </c>
    </row>
    <row r="895" spans="1:29" ht="25.5" x14ac:dyDescent="0.2">
      <c r="A895" s="1">
        <v>13</v>
      </c>
      <c r="B895" s="1" t="s">
        <v>2103</v>
      </c>
      <c r="C895" s="1">
        <v>1307801</v>
      </c>
      <c r="D895" s="1" t="s">
        <v>1887</v>
      </c>
      <c r="E895" s="1" t="s">
        <v>1440</v>
      </c>
      <c r="F895" s="1" t="s">
        <v>986</v>
      </c>
      <c r="G895" s="1">
        <v>40</v>
      </c>
      <c r="H895" s="1" t="s">
        <v>93</v>
      </c>
      <c r="I895" s="1" t="s">
        <v>93</v>
      </c>
      <c r="J895" s="1" t="s">
        <v>93</v>
      </c>
      <c r="K895" s="1" t="s">
        <v>1454</v>
      </c>
      <c r="L895" s="1" t="s">
        <v>1667</v>
      </c>
      <c r="M895" s="1">
        <v>8</v>
      </c>
      <c r="N895" s="1" t="s">
        <v>1454</v>
      </c>
      <c r="O895" s="1" t="s">
        <v>1667</v>
      </c>
      <c r="P895" s="1">
        <v>8</v>
      </c>
      <c r="Q895" s="1" t="s">
        <v>1454</v>
      </c>
      <c r="R895" s="1" t="s">
        <v>1667</v>
      </c>
      <c r="S895" s="1">
        <v>8</v>
      </c>
      <c r="T895" s="1" t="s">
        <v>1454</v>
      </c>
      <c r="U895" s="1" t="s">
        <v>1667</v>
      </c>
      <c r="V895" s="1">
        <v>8</v>
      </c>
      <c r="W895" s="1" t="s">
        <v>1454</v>
      </c>
      <c r="X895" s="1" t="s">
        <v>1667</v>
      </c>
      <c r="Y895" s="1">
        <v>8</v>
      </c>
      <c r="Z895" s="1" t="s">
        <v>93</v>
      </c>
      <c r="AA895" s="1" t="s">
        <v>93</v>
      </c>
      <c r="AB895" s="1" t="s">
        <v>93</v>
      </c>
      <c r="AC895" s="1" t="s">
        <v>3787</v>
      </c>
    </row>
    <row r="896" spans="1:29" ht="25.5" x14ac:dyDescent="0.2">
      <c r="A896" s="1">
        <v>13</v>
      </c>
      <c r="B896" s="1" t="s">
        <v>1137</v>
      </c>
      <c r="C896" s="1">
        <v>95394</v>
      </c>
      <c r="D896" s="1" t="s">
        <v>1032</v>
      </c>
      <c r="E896" s="1" t="s">
        <v>1440</v>
      </c>
      <c r="F896" s="1" t="s">
        <v>2934</v>
      </c>
      <c r="G896" s="1">
        <v>40</v>
      </c>
      <c r="H896" s="1" t="s">
        <v>93</v>
      </c>
      <c r="I896" s="1" t="s">
        <v>93</v>
      </c>
      <c r="J896" s="1" t="s">
        <v>93</v>
      </c>
      <c r="K896" s="1" t="s">
        <v>2961</v>
      </c>
      <c r="L896" s="1" t="s">
        <v>2962</v>
      </c>
      <c r="M896" s="1">
        <v>8</v>
      </c>
      <c r="N896" s="1" t="s">
        <v>1471</v>
      </c>
      <c r="O896" s="1" t="s">
        <v>1444</v>
      </c>
      <c r="P896" s="1">
        <v>8</v>
      </c>
      <c r="Q896" s="1" t="s">
        <v>2961</v>
      </c>
      <c r="R896" s="1" t="s">
        <v>2962</v>
      </c>
      <c r="S896" s="1">
        <v>8</v>
      </c>
      <c r="T896" s="1" t="s">
        <v>2961</v>
      </c>
      <c r="U896" s="1" t="s">
        <v>2962</v>
      </c>
      <c r="V896" s="1">
        <v>8</v>
      </c>
      <c r="W896" s="1" t="s">
        <v>3815</v>
      </c>
      <c r="X896" s="1" t="s">
        <v>3817</v>
      </c>
      <c r="Y896" s="1">
        <v>8</v>
      </c>
      <c r="Z896" s="1" t="s">
        <v>93</v>
      </c>
      <c r="AA896" s="1" t="s">
        <v>93</v>
      </c>
      <c r="AB896" s="1" t="s">
        <v>93</v>
      </c>
      <c r="AC896" s="1" t="s">
        <v>3787</v>
      </c>
    </row>
    <row r="897" spans="1:29" ht="25.5" x14ac:dyDescent="0.2">
      <c r="A897" s="1">
        <v>13</v>
      </c>
      <c r="B897" s="1" t="s">
        <v>2104</v>
      </c>
      <c r="C897" s="1">
        <v>1307680</v>
      </c>
      <c r="D897" s="1" t="s">
        <v>1901</v>
      </c>
      <c r="E897" s="1" t="s">
        <v>1440</v>
      </c>
      <c r="F897" s="1" t="s">
        <v>999</v>
      </c>
      <c r="G897" s="1">
        <v>40</v>
      </c>
      <c r="H897" s="1" t="s">
        <v>1667</v>
      </c>
      <c r="I897" s="1" t="s">
        <v>1895</v>
      </c>
      <c r="J897" s="1">
        <v>8</v>
      </c>
      <c r="K897" s="1" t="s">
        <v>1667</v>
      </c>
      <c r="L897" s="1" t="s">
        <v>1895</v>
      </c>
      <c r="M897" s="1">
        <v>8</v>
      </c>
      <c r="N897" s="1" t="s">
        <v>1667</v>
      </c>
      <c r="O897" s="1" t="s">
        <v>1895</v>
      </c>
      <c r="P897" s="1">
        <v>8</v>
      </c>
      <c r="Q897" s="1" t="s">
        <v>1667</v>
      </c>
      <c r="R897" s="1" t="s">
        <v>1895</v>
      </c>
      <c r="S897" s="1">
        <v>8</v>
      </c>
      <c r="T897" s="1" t="s">
        <v>1667</v>
      </c>
      <c r="U897" s="1" t="s">
        <v>1895</v>
      </c>
      <c r="V897" s="1">
        <v>8</v>
      </c>
      <c r="W897" s="1" t="s">
        <v>93</v>
      </c>
      <c r="X897" s="1" t="s">
        <v>93</v>
      </c>
      <c r="Y897" s="1" t="s">
        <v>93</v>
      </c>
      <c r="Z897" s="1" t="s">
        <v>93</v>
      </c>
      <c r="AA897" s="1" t="s">
        <v>93</v>
      </c>
      <c r="AB897" s="1" t="s">
        <v>93</v>
      </c>
      <c r="AC897" s="1" t="s">
        <v>3787</v>
      </c>
    </row>
    <row r="898" spans="1:29" ht="38.25" x14ac:dyDescent="0.2">
      <c r="A898" s="1">
        <v>13</v>
      </c>
      <c r="B898" s="1" t="s">
        <v>2105</v>
      </c>
      <c r="C898" s="1">
        <v>1307354</v>
      </c>
      <c r="D898" s="1" t="s">
        <v>1878</v>
      </c>
      <c r="E898" s="1" t="s">
        <v>1440</v>
      </c>
      <c r="F898" s="1" t="s">
        <v>543</v>
      </c>
      <c r="G898" s="1">
        <v>40</v>
      </c>
      <c r="H898" s="1" t="s">
        <v>1613</v>
      </c>
      <c r="I898" s="1" t="s">
        <v>1462</v>
      </c>
      <c r="J898" s="1">
        <v>8</v>
      </c>
      <c r="K898" s="1" t="s">
        <v>1613</v>
      </c>
      <c r="L898" s="1" t="s">
        <v>1462</v>
      </c>
      <c r="M898" s="1">
        <v>8</v>
      </c>
      <c r="N898" s="1" t="s">
        <v>1613</v>
      </c>
      <c r="O898" s="1" t="s">
        <v>1462</v>
      </c>
      <c r="P898" s="1">
        <v>8</v>
      </c>
      <c r="Q898" s="1" t="s">
        <v>1613</v>
      </c>
      <c r="R898" s="1" t="s">
        <v>1462</v>
      </c>
      <c r="S898" s="1">
        <v>8</v>
      </c>
      <c r="T898" s="1" t="s">
        <v>1613</v>
      </c>
      <c r="U898" s="1" t="s">
        <v>1462</v>
      </c>
      <c r="V898" s="1">
        <v>8</v>
      </c>
      <c r="W898" s="1" t="s">
        <v>93</v>
      </c>
      <c r="X898" s="1" t="s">
        <v>93</v>
      </c>
      <c r="Y898" s="1" t="s">
        <v>93</v>
      </c>
      <c r="Z898" s="1" t="s">
        <v>93</v>
      </c>
      <c r="AA898" s="1" t="s">
        <v>93</v>
      </c>
      <c r="AB898" s="1" t="s">
        <v>93</v>
      </c>
      <c r="AC898" s="1" t="s">
        <v>3787</v>
      </c>
    </row>
    <row r="899" spans="1:29" ht="38.25" x14ac:dyDescent="0.2">
      <c r="A899" s="1">
        <v>13</v>
      </c>
      <c r="B899" s="1" t="s">
        <v>2106</v>
      </c>
      <c r="C899" s="1">
        <v>1308278</v>
      </c>
      <c r="D899" s="1" t="s">
        <v>1977</v>
      </c>
      <c r="E899" s="1" t="s">
        <v>1440</v>
      </c>
      <c r="F899" s="1" t="s">
        <v>3159</v>
      </c>
      <c r="G899" s="1">
        <v>40</v>
      </c>
      <c r="H899" s="1" t="s">
        <v>1613</v>
      </c>
      <c r="I899" s="1" t="s">
        <v>1462</v>
      </c>
      <c r="J899" s="1">
        <v>8</v>
      </c>
      <c r="K899" s="1" t="s">
        <v>93</v>
      </c>
      <c r="L899" s="1" t="s">
        <v>93</v>
      </c>
      <c r="M899" s="1" t="s">
        <v>93</v>
      </c>
      <c r="N899" s="1" t="s">
        <v>93</v>
      </c>
      <c r="O899" s="1" t="s">
        <v>93</v>
      </c>
      <c r="P899" s="1" t="s">
        <v>93</v>
      </c>
      <c r="Q899" s="1" t="s">
        <v>1613</v>
      </c>
      <c r="R899" s="1" t="s">
        <v>1462</v>
      </c>
      <c r="S899" s="1">
        <v>8</v>
      </c>
      <c r="T899" s="1" t="s">
        <v>1613</v>
      </c>
      <c r="U899" s="1" t="s">
        <v>1462</v>
      </c>
      <c r="V899" s="1">
        <v>8</v>
      </c>
      <c r="W899" s="1" t="s">
        <v>1613</v>
      </c>
      <c r="X899" s="1" t="s">
        <v>1462</v>
      </c>
      <c r="Y899" s="1">
        <v>8</v>
      </c>
      <c r="Z899" s="1" t="s">
        <v>1613</v>
      </c>
      <c r="AA899" s="1" t="s">
        <v>1462</v>
      </c>
      <c r="AB899" s="1">
        <v>8</v>
      </c>
      <c r="AC899" s="1" t="s">
        <v>3787</v>
      </c>
    </row>
    <row r="900" spans="1:29" ht="38.25" x14ac:dyDescent="0.2">
      <c r="A900" s="1">
        <v>13</v>
      </c>
      <c r="B900" s="1" t="s">
        <v>3363</v>
      </c>
      <c r="C900" s="1">
        <v>1308564</v>
      </c>
      <c r="D900" s="1" t="s">
        <v>1876</v>
      </c>
      <c r="E900" s="1" t="s">
        <v>1440</v>
      </c>
      <c r="F900" s="1" t="s">
        <v>3558</v>
      </c>
      <c r="G900" s="1">
        <v>40</v>
      </c>
      <c r="H900" s="1" t="s">
        <v>1455</v>
      </c>
      <c r="I900" s="1" t="s">
        <v>1753</v>
      </c>
      <c r="J900" s="1">
        <v>8</v>
      </c>
      <c r="K900" s="1" t="s">
        <v>93</v>
      </c>
      <c r="L900" s="1" t="s">
        <v>93</v>
      </c>
      <c r="M900" s="1" t="s">
        <v>93</v>
      </c>
      <c r="N900" s="1" t="s">
        <v>93</v>
      </c>
      <c r="O900" s="1" t="s">
        <v>93</v>
      </c>
      <c r="P900" s="1" t="s">
        <v>93</v>
      </c>
      <c r="Q900" s="1" t="s">
        <v>1455</v>
      </c>
      <c r="R900" s="1" t="s">
        <v>1753</v>
      </c>
      <c r="S900" s="1">
        <v>8</v>
      </c>
      <c r="T900" s="1" t="s">
        <v>1455</v>
      </c>
      <c r="U900" s="1" t="s">
        <v>1753</v>
      </c>
      <c r="V900" s="1">
        <v>8</v>
      </c>
      <c r="W900" s="1" t="s">
        <v>1455</v>
      </c>
      <c r="X900" s="1" t="s">
        <v>1753</v>
      </c>
      <c r="Y900" s="1">
        <v>8</v>
      </c>
      <c r="Z900" s="1" t="s">
        <v>1455</v>
      </c>
      <c r="AA900" s="1" t="s">
        <v>1753</v>
      </c>
      <c r="AB900" s="1">
        <v>8</v>
      </c>
      <c r="AC900" s="1" t="s">
        <v>3787</v>
      </c>
    </row>
    <row r="901" spans="1:29" ht="38.25" x14ac:dyDescent="0.2">
      <c r="A901" s="1">
        <v>13</v>
      </c>
      <c r="B901" s="1" t="s">
        <v>2107</v>
      </c>
      <c r="C901" s="1">
        <v>1307561</v>
      </c>
      <c r="D901" s="1" t="s">
        <v>1936</v>
      </c>
      <c r="E901" s="1" t="s">
        <v>1440</v>
      </c>
      <c r="F901" s="1" t="s">
        <v>3787</v>
      </c>
      <c r="G901" s="1">
        <v>40</v>
      </c>
      <c r="H901" s="1" t="s">
        <v>1471</v>
      </c>
      <c r="I901" s="1" t="s">
        <v>1444</v>
      </c>
      <c r="J901" s="1">
        <v>8</v>
      </c>
      <c r="K901" s="1" t="s">
        <v>1471</v>
      </c>
      <c r="L901" s="1" t="s">
        <v>1444</v>
      </c>
      <c r="M901" s="1">
        <v>8</v>
      </c>
      <c r="N901" s="1" t="s">
        <v>93</v>
      </c>
      <c r="O901" s="1" t="s">
        <v>93</v>
      </c>
      <c r="P901" s="1" t="s">
        <v>93</v>
      </c>
      <c r="Q901" s="1" t="s">
        <v>93</v>
      </c>
      <c r="R901" s="1" t="s">
        <v>93</v>
      </c>
      <c r="S901" s="1" t="s">
        <v>93</v>
      </c>
      <c r="T901" s="1" t="s">
        <v>1471</v>
      </c>
      <c r="U901" s="1" t="s">
        <v>1444</v>
      </c>
      <c r="V901" s="1">
        <v>8</v>
      </c>
      <c r="W901" s="1" t="s">
        <v>1480</v>
      </c>
      <c r="X901" s="1" t="s">
        <v>1466</v>
      </c>
      <c r="Y901" s="1">
        <v>8</v>
      </c>
      <c r="Z901" s="1" t="s">
        <v>1480</v>
      </c>
      <c r="AA901" s="1" t="s">
        <v>1466</v>
      </c>
      <c r="AB901" s="1">
        <v>8</v>
      </c>
      <c r="AC901" s="1" t="s">
        <v>3787</v>
      </c>
    </row>
    <row r="902" spans="1:29" ht="25.5" x14ac:dyDescent="0.2">
      <c r="A902" s="1">
        <v>13</v>
      </c>
      <c r="B902" s="1" t="s">
        <v>3485</v>
      </c>
      <c r="C902" s="1">
        <v>263366</v>
      </c>
      <c r="D902" s="1" t="s">
        <v>3225</v>
      </c>
      <c r="E902" s="1" t="s">
        <v>1440</v>
      </c>
      <c r="F902" s="1" t="s">
        <v>3410</v>
      </c>
      <c r="G902" s="1">
        <v>40</v>
      </c>
      <c r="H902" s="1" t="s">
        <v>1443</v>
      </c>
      <c r="I902" s="1" t="s">
        <v>1447</v>
      </c>
      <c r="J902" s="1">
        <v>8</v>
      </c>
      <c r="K902" s="1" t="s">
        <v>1443</v>
      </c>
      <c r="L902" s="1" t="s">
        <v>1447</v>
      </c>
      <c r="M902" s="1">
        <v>8</v>
      </c>
      <c r="N902" s="1" t="s">
        <v>1443</v>
      </c>
      <c r="O902" s="1" t="s">
        <v>1447</v>
      </c>
      <c r="P902" s="1">
        <v>8</v>
      </c>
      <c r="Q902" s="1" t="s">
        <v>1443</v>
      </c>
      <c r="R902" s="1" t="s">
        <v>1447</v>
      </c>
      <c r="S902" s="1">
        <v>8</v>
      </c>
      <c r="T902" s="1" t="s">
        <v>1443</v>
      </c>
      <c r="U902" s="1" t="s">
        <v>1447</v>
      </c>
      <c r="V902" s="1">
        <v>8</v>
      </c>
      <c r="W902" s="1" t="s">
        <v>93</v>
      </c>
      <c r="X902" s="1" t="s">
        <v>93</v>
      </c>
      <c r="Y902" s="1" t="s">
        <v>93</v>
      </c>
      <c r="Z902" s="1" t="s">
        <v>93</v>
      </c>
      <c r="AA902" s="1" t="s">
        <v>93</v>
      </c>
      <c r="AB902" s="1" t="s">
        <v>93</v>
      </c>
      <c r="AC902" s="1" t="s">
        <v>3787</v>
      </c>
    </row>
    <row r="903" spans="1:29" ht="25.5" x14ac:dyDescent="0.2">
      <c r="A903" s="1">
        <v>13</v>
      </c>
      <c r="B903" s="1" t="s">
        <v>3364</v>
      </c>
      <c r="C903" s="1">
        <v>1308565</v>
      </c>
      <c r="D903" s="1" t="s">
        <v>1876</v>
      </c>
      <c r="E903" s="1" t="s">
        <v>1440</v>
      </c>
      <c r="F903" s="1" t="s">
        <v>3558</v>
      </c>
      <c r="G903" s="1">
        <v>40</v>
      </c>
      <c r="H903" s="1" t="s">
        <v>1455</v>
      </c>
      <c r="I903" s="1" t="s">
        <v>1753</v>
      </c>
      <c r="J903" s="1">
        <v>8</v>
      </c>
      <c r="K903" s="1" t="s">
        <v>93</v>
      </c>
      <c r="L903" s="1" t="s">
        <v>93</v>
      </c>
      <c r="M903" s="1" t="s">
        <v>93</v>
      </c>
      <c r="N903" s="1" t="s">
        <v>93</v>
      </c>
      <c r="O903" s="1" t="s">
        <v>93</v>
      </c>
      <c r="P903" s="1" t="s">
        <v>93</v>
      </c>
      <c r="Q903" s="1" t="s">
        <v>1455</v>
      </c>
      <c r="R903" s="1" t="s">
        <v>1753</v>
      </c>
      <c r="S903" s="1">
        <v>8</v>
      </c>
      <c r="T903" s="1" t="s">
        <v>1455</v>
      </c>
      <c r="U903" s="1" t="s">
        <v>1753</v>
      </c>
      <c r="V903" s="1">
        <v>8</v>
      </c>
      <c r="W903" s="1" t="s">
        <v>1455</v>
      </c>
      <c r="X903" s="1" t="s">
        <v>1753</v>
      </c>
      <c r="Y903" s="1">
        <v>8</v>
      </c>
      <c r="Z903" s="1" t="s">
        <v>1455</v>
      </c>
      <c r="AA903" s="1" t="s">
        <v>1753</v>
      </c>
      <c r="AB903" s="1">
        <v>8</v>
      </c>
      <c r="AC903" s="1" t="s">
        <v>3787</v>
      </c>
    </row>
    <row r="904" spans="1:29" ht="25.5" x14ac:dyDescent="0.2">
      <c r="A904" s="1">
        <v>13</v>
      </c>
      <c r="B904" s="1" t="s">
        <v>2108</v>
      </c>
      <c r="C904" s="1">
        <v>1308202</v>
      </c>
      <c r="D904" s="1" t="s">
        <v>1918</v>
      </c>
      <c r="E904" s="1" t="s">
        <v>1440</v>
      </c>
      <c r="F904" s="1" t="s">
        <v>3558</v>
      </c>
      <c r="G904" s="1">
        <v>40</v>
      </c>
      <c r="H904" s="1" t="s">
        <v>1480</v>
      </c>
      <c r="I904" s="1" t="s">
        <v>1466</v>
      </c>
      <c r="J904" s="1">
        <v>8</v>
      </c>
      <c r="K904" s="1" t="s">
        <v>1480</v>
      </c>
      <c r="L904" s="1" t="s">
        <v>1466</v>
      </c>
      <c r="M904" s="1">
        <v>8</v>
      </c>
      <c r="N904" s="1" t="s">
        <v>93</v>
      </c>
      <c r="O904" s="1" t="s">
        <v>93</v>
      </c>
      <c r="P904" s="1" t="s">
        <v>93</v>
      </c>
      <c r="Q904" s="1" t="s">
        <v>93</v>
      </c>
      <c r="R904" s="1" t="s">
        <v>93</v>
      </c>
      <c r="S904" s="1" t="s">
        <v>93</v>
      </c>
      <c r="T904" s="1" t="s">
        <v>1480</v>
      </c>
      <c r="U904" s="1" t="s">
        <v>1466</v>
      </c>
      <c r="V904" s="1">
        <v>8</v>
      </c>
      <c r="W904" s="1" t="s">
        <v>1480</v>
      </c>
      <c r="X904" s="1" t="s">
        <v>1466</v>
      </c>
      <c r="Y904" s="1">
        <v>8</v>
      </c>
      <c r="Z904" s="1" t="s">
        <v>1480</v>
      </c>
      <c r="AA904" s="1" t="s">
        <v>1466</v>
      </c>
      <c r="AB904" s="1">
        <v>8</v>
      </c>
      <c r="AC904" s="1" t="s">
        <v>3787</v>
      </c>
    </row>
    <row r="905" spans="1:29" ht="38.25" x14ac:dyDescent="0.2">
      <c r="A905" s="1">
        <v>13</v>
      </c>
      <c r="B905" s="1" t="s">
        <v>2109</v>
      </c>
      <c r="C905" s="1">
        <v>1306414</v>
      </c>
      <c r="D905" s="1" t="s">
        <v>1880</v>
      </c>
      <c r="E905" s="1" t="s">
        <v>1440</v>
      </c>
      <c r="F905" s="1" t="s">
        <v>1040</v>
      </c>
      <c r="G905" s="1">
        <v>40</v>
      </c>
      <c r="H905" s="1" t="s">
        <v>1460</v>
      </c>
      <c r="I905" s="1" t="s">
        <v>1479</v>
      </c>
      <c r="J905" s="1">
        <v>8</v>
      </c>
      <c r="K905" s="1" t="s">
        <v>1460</v>
      </c>
      <c r="L905" s="1" t="s">
        <v>1479</v>
      </c>
      <c r="M905" s="1">
        <v>8</v>
      </c>
      <c r="N905" s="1" t="s">
        <v>1460</v>
      </c>
      <c r="O905" s="1" t="s">
        <v>1479</v>
      </c>
      <c r="P905" s="1">
        <v>8</v>
      </c>
      <c r="Q905" s="1" t="s">
        <v>1460</v>
      </c>
      <c r="R905" s="1" t="s">
        <v>1479</v>
      </c>
      <c r="S905" s="1">
        <v>8</v>
      </c>
      <c r="T905" s="1" t="s">
        <v>93</v>
      </c>
      <c r="U905" s="1" t="s">
        <v>93</v>
      </c>
      <c r="V905" s="1" t="s">
        <v>93</v>
      </c>
      <c r="W905" s="1" t="s">
        <v>93</v>
      </c>
      <c r="X905" s="1" t="s">
        <v>93</v>
      </c>
      <c r="Y905" s="1" t="s">
        <v>93</v>
      </c>
      <c r="Z905" s="1" t="s">
        <v>1460</v>
      </c>
      <c r="AA905" s="1" t="s">
        <v>1479</v>
      </c>
      <c r="AB905" s="1">
        <v>8</v>
      </c>
      <c r="AC905" s="1" t="s">
        <v>3787</v>
      </c>
    </row>
    <row r="906" spans="1:29" ht="38.25" x14ac:dyDescent="0.2">
      <c r="A906" s="1">
        <v>13</v>
      </c>
      <c r="B906" s="1" t="s">
        <v>2110</v>
      </c>
      <c r="C906" s="1">
        <v>1307042</v>
      </c>
      <c r="D906" s="1" t="s">
        <v>1928</v>
      </c>
      <c r="E906" s="1" t="s">
        <v>1456</v>
      </c>
      <c r="F906" s="1" t="s">
        <v>3787</v>
      </c>
      <c r="G906" s="1">
        <v>40</v>
      </c>
      <c r="H906" s="1" t="s">
        <v>93</v>
      </c>
      <c r="I906" s="1" t="s">
        <v>93</v>
      </c>
      <c r="J906" s="1" t="s">
        <v>93</v>
      </c>
      <c r="K906" s="1" t="s">
        <v>1610</v>
      </c>
      <c r="L906" s="1" t="s">
        <v>1451</v>
      </c>
      <c r="M906" s="1">
        <v>8</v>
      </c>
      <c r="N906" s="1" t="s">
        <v>1610</v>
      </c>
      <c r="O906" s="1" t="s">
        <v>1451</v>
      </c>
      <c r="P906" s="1">
        <v>8</v>
      </c>
      <c r="Q906" s="1" t="s">
        <v>1610</v>
      </c>
      <c r="R906" s="1" t="s">
        <v>1451</v>
      </c>
      <c r="S906" s="1">
        <v>8</v>
      </c>
      <c r="T906" s="1" t="s">
        <v>1610</v>
      </c>
      <c r="U906" s="1" t="s">
        <v>1451</v>
      </c>
      <c r="V906" s="1">
        <v>8</v>
      </c>
      <c r="W906" s="1" t="s">
        <v>1610</v>
      </c>
      <c r="X906" s="1" t="s">
        <v>1451</v>
      </c>
      <c r="Y906" s="1">
        <v>8</v>
      </c>
      <c r="Z906" s="1" t="s">
        <v>93</v>
      </c>
      <c r="AA906" s="1" t="s">
        <v>93</v>
      </c>
      <c r="AB906" s="1" t="s">
        <v>93</v>
      </c>
      <c r="AC906" s="1" t="s">
        <v>3787</v>
      </c>
    </row>
    <row r="907" spans="1:29" ht="25.5" x14ac:dyDescent="0.2">
      <c r="A907" s="1">
        <v>13</v>
      </c>
      <c r="B907" s="1" t="s">
        <v>2111</v>
      </c>
      <c r="C907" s="1">
        <v>1307846</v>
      </c>
      <c r="D907" s="1" t="s">
        <v>2804</v>
      </c>
      <c r="E907" s="1" t="s">
        <v>1440</v>
      </c>
      <c r="F907" s="1" t="s">
        <v>2900</v>
      </c>
      <c r="G907" s="1">
        <v>40</v>
      </c>
      <c r="H907" s="1" t="s">
        <v>1461</v>
      </c>
      <c r="I907" s="1" t="s">
        <v>1509</v>
      </c>
      <c r="J907" s="1">
        <v>8</v>
      </c>
      <c r="K907" s="1" t="s">
        <v>1461</v>
      </c>
      <c r="L907" s="1" t="s">
        <v>1509</v>
      </c>
      <c r="M907" s="1">
        <v>8</v>
      </c>
      <c r="N907" s="1" t="s">
        <v>1461</v>
      </c>
      <c r="O907" s="1" t="s">
        <v>1509</v>
      </c>
      <c r="P907" s="1">
        <v>8</v>
      </c>
      <c r="Q907" s="1" t="s">
        <v>1461</v>
      </c>
      <c r="R907" s="1" t="s">
        <v>1509</v>
      </c>
      <c r="S907" s="1">
        <v>8</v>
      </c>
      <c r="T907" s="1" t="s">
        <v>1461</v>
      </c>
      <c r="U907" s="1" t="s">
        <v>1509</v>
      </c>
      <c r="V907" s="1">
        <v>8</v>
      </c>
      <c r="W907" s="1" t="s">
        <v>93</v>
      </c>
      <c r="X907" s="1" t="s">
        <v>93</v>
      </c>
      <c r="Y907" s="1" t="s">
        <v>93</v>
      </c>
      <c r="Z907" s="1" t="s">
        <v>93</v>
      </c>
      <c r="AA907" s="1" t="s">
        <v>93</v>
      </c>
      <c r="AB907" s="1" t="s">
        <v>93</v>
      </c>
      <c r="AC907" s="1" t="s">
        <v>3787</v>
      </c>
    </row>
    <row r="908" spans="1:29" ht="25.5" x14ac:dyDescent="0.2">
      <c r="A908" s="1">
        <v>13</v>
      </c>
      <c r="B908" s="1" t="s">
        <v>2112</v>
      </c>
      <c r="C908" s="1">
        <v>1307510</v>
      </c>
      <c r="D908" s="1" t="s">
        <v>1901</v>
      </c>
      <c r="E908" s="1" t="s">
        <v>1440</v>
      </c>
      <c r="F908" s="1" t="s">
        <v>759</v>
      </c>
      <c r="G908" s="1">
        <v>40</v>
      </c>
      <c r="H908" s="1" t="s">
        <v>1613</v>
      </c>
      <c r="I908" s="1" t="s">
        <v>1462</v>
      </c>
      <c r="J908" s="1">
        <v>8</v>
      </c>
      <c r="K908" s="1" t="s">
        <v>93</v>
      </c>
      <c r="L908" s="1" t="s">
        <v>93</v>
      </c>
      <c r="M908" s="1" t="s">
        <v>93</v>
      </c>
      <c r="N908" s="1" t="s">
        <v>93</v>
      </c>
      <c r="O908" s="1" t="s">
        <v>93</v>
      </c>
      <c r="P908" s="1" t="s">
        <v>93</v>
      </c>
      <c r="Q908" s="1" t="s">
        <v>1613</v>
      </c>
      <c r="R908" s="1" t="s">
        <v>1462</v>
      </c>
      <c r="S908" s="1">
        <v>8</v>
      </c>
      <c r="T908" s="1" t="s">
        <v>1613</v>
      </c>
      <c r="U908" s="1" t="s">
        <v>1462</v>
      </c>
      <c r="V908" s="1">
        <v>8</v>
      </c>
      <c r="W908" s="1" t="s">
        <v>1613</v>
      </c>
      <c r="X908" s="1" t="s">
        <v>1462</v>
      </c>
      <c r="Y908" s="1">
        <v>8</v>
      </c>
      <c r="Z908" s="1" t="s">
        <v>1613</v>
      </c>
      <c r="AA908" s="1" t="s">
        <v>1462</v>
      </c>
      <c r="AB908" s="1">
        <v>8</v>
      </c>
      <c r="AC908" s="1" t="s">
        <v>3787</v>
      </c>
    </row>
    <row r="909" spans="1:29" ht="25.5" x14ac:dyDescent="0.2">
      <c r="A909" s="1">
        <v>13</v>
      </c>
      <c r="B909" s="1" t="s">
        <v>2113</v>
      </c>
      <c r="C909" s="1">
        <v>1307596</v>
      </c>
      <c r="D909" s="1" t="s">
        <v>1920</v>
      </c>
      <c r="E909" s="1" t="s">
        <v>1440</v>
      </c>
      <c r="F909" s="1" t="s">
        <v>1289</v>
      </c>
      <c r="G909" s="1">
        <v>40</v>
      </c>
      <c r="H909" s="1" t="s">
        <v>1454</v>
      </c>
      <c r="I909" s="1" t="s">
        <v>1667</v>
      </c>
      <c r="J909" s="1">
        <v>8</v>
      </c>
      <c r="K909" s="1" t="s">
        <v>1454</v>
      </c>
      <c r="L909" s="1" t="s">
        <v>1667</v>
      </c>
      <c r="M909" s="1">
        <v>8</v>
      </c>
      <c r="N909" s="1" t="s">
        <v>1454</v>
      </c>
      <c r="O909" s="1" t="s">
        <v>1667</v>
      </c>
      <c r="P909" s="1">
        <v>8</v>
      </c>
      <c r="Q909" s="1" t="s">
        <v>1454</v>
      </c>
      <c r="R909" s="1" t="s">
        <v>1667</v>
      </c>
      <c r="S909" s="1">
        <v>8</v>
      </c>
      <c r="T909" s="1" t="s">
        <v>93</v>
      </c>
      <c r="U909" s="1" t="s">
        <v>93</v>
      </c>
      <c r="V909" s="1" t="s">
        <v>93</v>
      </c>
      <c r="W909" s="1" t="s">
        <v>93</v>
      </c>
      <c r="X909" s="1" t="s">
        <v>93</v>
      </c>
      <c r="Y909" s="1" t="s">
        <v>93</v>
      </c>
      <c r="Z909" s="1" t="s">
        <v>1454</v>
      </c>
      <c r="AA909" s="1" t="s">
        <v>1667</v>
      </c>
      <c r="AB909" s="1">
        <v>8</v>
      </c>
      <c r="AC909" s="1" t="s">
        <v>3787</v>
      </c>
    </row>
    <row r="910" spans="1:29" ht="38.25" x14ac:dyDescent="0.2">
      <c r="A910" s="1">
        <v>13</v>
      </c>
      <c r="B910" s="1" t="s">
        <v>2725</v>
      </c>
      <c r="C910" s="1">
        <v>1308382</v>
      </c>
      <c r="D910" s="1" t="s">
        <v>1968</v>
      </c>
      <c r="E910" s="1" t="s">
        <v>1440</v>
      </c>
      <c r="F910" s="1" t="s">
        <v>3159</v>
      </c>
      <c r="G910" s="1">
        <v>40</v>
      </c>
      <c r="H910" s="1" t="s">
        <v>1667</v>
      </c>
      <c r="I910" s="1" t="s">
        <v>1895</v>
      </c>
      <c r="J910" s="1">
        <v>8</v>
      </c>
      <c r="K910" s="1" t="s">
        <v>1667</v>
      </c>
      <c r="L910" s="1" t="s">
        <v>1895</v>
      </c>
      <c r="M910" s="1">
        <v>8</v>
      </c>
      <c r="N910" s="1" t="s">
        <v>1667</v>
      </c>
      <c r="O910" s="1" t="s">
        <v>1895</v>
      </c>
      <c r="P910" s="1">
        <v>8</v>
      </c>
      <c r="Q910" s="1" t="s">
        <v>1667</v>
      </c>
      <c r="R910" s="1" t="s">
        <v>1895</v>
      </c>
      <c r="S910" s="1">
        <v>8</v>
      </c>
      <c r="T910" s="1" t="s">
        <v>1667</v>
      </c>
      <c r="U910" s="1" t="s">
        <v>1895</v>
      </c>
      <c r="V910" s="1">
        <v>8</v>
      </c>
      <c r="W910" s="1" t="s">
        <v>93</v>
      </c>
      <c r="X910" s="1" t="s">
        <v>93</v>
      </c>
      <c r="Y910" s="1" t="s">
        <v>93</v>
      </c>
      <c r="Z910" s="1" t="s">
        <v>93</v>
      </c>
      <c r="AA910" s="1" t="s">
        <v>93</v>
      </c>
      <c r="AB910" s="1" t="s">
        <v>93</v>
      </c>
      <c r="AC910" s="1" t="s">
        <v>3787</v>
      </c>
    </row>
    <row r="911" spans="1:29" ht="38.25" x14ac:dyDescent="0.2">
      <c r="A911" s="1">
        <v>13</v>
      </c>
      <c r="B911" s="1" t="s">
        <v>3365</v>
      </c>
      <c r="C911" s="1">
        <v>1308566</v>
      </c>
      <c r="D911" s="1" t="s">
        <v>2050</v>
      </c>
      <c r="E911" s="1" t="s">
        <v>1440</v>
      </c>
      <c r="F911" s="1" t="s">
        <v>3558</v>
      </c>
      <c r="G911" s="1">
        <v>40</v>
      </c>
      <c r="H911" s="1" t="s">
        <v>1455</v>
      </c>
      <c r="I911" s="1" t="s">
        <v>1753</v>
      </c>
      <c r="J911" s="1">
        <v>8</v>
      </c>
      <c r="K911" s="1" t="s">
        <v>93</v>
      </c>
      <c r="L911" s="1" t="s">
        <v>93</v>
      </c>
      <c r="M911" s="1" t="s">
        <v>93</v>
      </c>
      <c r="N911" s="1" t="s">
        <v>93</v>
      </c>
      <c r="O911" s="1" t="s">
        <v>93</v>
      </c>
      <c r="P911" s="1" t="s">
        <v>93</v>
      </c>
      <c r="Q911" s="1" t="s">
        <v>1455</v>
      </c>
      <c r="R911" s="1" t="s">
        <v>1753</v>
      </c>
      <c r="S911" s="1">
        <v>8</v>
      </c>
      <c r="T911" s="1" t="s">
        <v>1455</v>
      </c>
      <c r="U911" s="1" t="s">
        <v>1753</v>
      </c>
      <c r="V911" s="1">
        <v>8</v>
      </c>
      <c r="W911" s="1" t="s">
        <v>1455</v>
      </c>
      <c r="X911" s="1" t="s">
        <v>1753</v>
      </c>
      <c r="Y911" s="1">
        <v>8</v>
      </c>
      <c r="Z911" s="1" t="s">
        <v>1455</v>
      </c>
      <c r="AA911" s="1" t="s">
        <v>1753</v>
      </c>
      <c r="AB911" s="1">
        <v>8</v>
      </c>
      <c r="AC911" s="1" t="s">
        <v>3787</v>
      </c>
    </row>
    <row r="912" spans="1:29" ht="25.5" x14ac:dyDescent="0.2">
      <c r="A912" s="1">
        <v>13</v>
      </c>
      <c r="B912" s="1" t="s">
        <v>2114</v>
      </c>
      <c r="C912" s="1">
        <v>1308203</v>
      </c>
      <c r="D912" s="1" t="s">
        <v>1932</v>
      </c>
      <c r="E912" s="1" t="s">
        <v>1440</v>
      </c>
      <c r="F912" s="1" t="s">
        <v>2900</v>
      </c>
      <c r="G912" s="1">
        <v>40</v>
      </c>
      <c r="H912" s="1" t="s">
        <v>1501</v>
      </c>
      <c r="I912" s="1" t="s">
        <v>1467</v>
      </c>
      <c r="J912" s="1">
        <v>8</v>
      </c>
      <c r="K912" s="1" t="s">
        <v>1501</v>
      </c>
      <c r="L912" s="1" t="s">
        <v>1467</v>
      </c>
      <c r="M912" s="1">
        <v>8</v>
      </c>
      <c r="N912" s="1" t="s">
        <v>1501</v>
      </c>
      <c r="O912" s="1" t="s">
        <v>1467</v>
      </c>
      <c r="P912" s="1">
        <v>8</v>
      </c>
      <c r="Q912" s="1" t="s">
        <v>93</v>
      </c>
      <c r="R912" s="1" t="s">
        <v>93</v>
      </c>
      <c r="S912" s="1" t="s">
        <v>93</v>
      </c>
      <c r="T912" s="1" t="s">
        <v>93</v>
      </c>
      <c r="U912" s="1" t="s">
        <v>93</v>
      </c>
      <c r="V912" s="1" t="s">
        <v>93</v>
      </c>
      <c r="W912" s="1" t="s">
        <v>1501</v>
      </c>
      <c r="X912" s="1" t="s">
        <v>1467</v>
      </c>
      <c r="Y912" s="1">
        <v>8</v>
      </c>
      <c r="Z912" s="1" t="s">
        <v>1501</v>
      </c>
      <c r="AA912" s="1" t="s">
        <v>1467</v>
      </c>
      <c r="AB912" s="1">
        <v>8</v>
      </c>
      <c r="AC912" s="1" t="s">
        <v>3787</v>
      </c>
    </row>
    <row r="913" spans="1:29" ht="25.5" x14ac:dyDescent="0.2">
      <c r="A913" s="1">
        <v>13</v>
      </c>
      <c r="B913" s="1" t="s">
        <v>2115</v>
      </c>
      <c r="C913" s="1">
        <v>1307511</v>
      </c>
      <c r="D913" s="1" t="s">
        <v>1932</v>
      </c>
      <c r="E913" s="1" t="s">
        <v>1440</v>
      </c>
      <c r="F913" s="1" t="s">
        <v>1004</v>
      </c>
      <c r="G913" s="1">
        <v>40</v>
      </c>
      <c r="H913" s="1" t="s">
        <v>1610</v>
      </c>
      <c r="I913" s="1" t="s">
        <v>1451</v>
      </c>
      <c r="J913" s="1">
        <v>8</v>
      </c>
      <c r="K913" s="1" t="s">
        <v>1610</v>
      </c>
      <c r="L913" s="1" t="s">
        <v>1451</v>
      </c>
      <c r="M913" s="1">
        <v>8</v>
      </c>
      <c r="N913" s="1" t="s">
        <v>1610</v>
      </c>
      <c r="O913" s="1" t="s">
        <v>1451</v>
      </c>
      <c r="P913" s="1">
        <v>8</v>
      </c>
      <c r="Q913" s="1" t="s">
        <v>1610</v>
      </c>
      <c r="R913" s="1" t="s">
        <v>1451</v>
      </c>
      <c r="S913" s="1">
        <v>8</v>
      </c>
      <c r="T913" s="1" t="s">
        <v>1610</v>
      </c>
      <c r="U913" s="1" t="s">
        <v>1451</v>
      </c>
      <c r="V913" s="1">
        <v>8</v>
      </c>
      <c r="W913" s="1" t="s">
        <v>93</v>
      </c>
      <c r="X913" s="1" t="s">
        <v>93</v>
      </c>
      <c r="Y913" s="1" t="s">
        <v>93</v>
      </c>
      <c r="Z913" s="1" t="s">
        <v>93</v>
      </c>
      <c r="AA913" s="1" t="s">
        <v>93</v>
      </c>
      <c r="AB913" s="1" t="s">
        <v>93</v>
      </c>
      <c r="AC913" s="1" t="s">
        <v>3787</v>
      </c>
    </row>
    <row r="914" spans="1:29" ht="38.25" x14ac:dyDescent="0.2">
      <c r="A914" s="1">
        <v>13</v>
      </c>
      <c r="B914" s="1" t="s">
        <v>2116</v>
      </c>
      <c r="C914" s="1">
        <v>1308132</v>
      </c>
      <c r="D914" s="1" t="s">
        <v>1932</v>
      </c>
      <c r="E914" s="1" t="s">
        <v>1440</v>
      </c>
      <c r="F914" s="1" t="s">
        <v>3787</v>
      </c>
      <c r="G914" s="1">
        <v>40</v>
      </c>
      <c r="H914" s="1" t="s">
        <v>93</v>
      </c>
      <c r="I914" s="1" t="s">
        <v>93</v>
      </c>
      <c r="J914" s="1" t="s">
        <v>93</v>
      </c>
      <c r="K914" s="1" t="s">
        <v>93</v>
      </c>
      <c r="L914" s="1" t="s">
        <v>93</v>
      </c>
      <c r="M914" s="1" t="s">
        <v>93</v>
      </c>
      <c r="N914" s="1" t="s">
        <v>1480</v>
      </c>
      <c r="O914" s="1" t="s">
        <v>1466</v>
      </c>
      <c r="P914" s="1">
        <v>8</v>
      </c>
      <c r="Q914" s="1" t="s">
        <v>1480</v>
      </c>
      <c r="R914" s="1" t="s">
        <v>1466</v>
      </c>
      <c r="S914" s="1">
        <v>8</v>
      </c>
      <c r="T914" s="1" t="s">
        <v>1480</v>
      </c>
      <c r="U914" s="1" t="s">
        <v>1466</v>
      </c>
      <c r="V914" s="1">
        <v>8</v>
      </c>
      <c r="W914" s="1" t="s">
        <v>1480</v>
      </c>
      <c r="X914" s="1" t="s">
        <v>1466</v>
      </c>
      <c r="Y914" s="1">
        <v>8</v>
      </c>
      <c r="Z914" s="1" t="s">
        <v>1480</v>
      </c>
      <c r="AA914" s="1" t="s">
        <v>1466</v>
      </c>
      <c r="AB914" s="1">
        <v>8</v>
      </c>
      <c r="AC914" s="1" t="s">
        <v>3787</v>
      </c>
    </row>
    <row r="915" spans="1:29" ht="25.5" x14ac:dyDescent="0.2">
      <c r="A915" s="1">
        <v>13</v>
      </c>
      <c r="B915" s="1" t="s">
        <v>1141</v>
      </c>
      <c r="C915" s="1">
        <v>188836</v>
      </c>
      <c r="D915" s="1" t="s">
        <v>1029</v>
      </c>
      <c r="E915" s="1" t="s">
        <v>1440</v>
      </c>
      <c r="F915" s="1" t="s">
        <v>710</v>
      </c>
      <c r="G915" s="1">
        <v>40</v>
      </c>
      <c r="H915" s="1" t="s">
        <v>1667</v>
      </c>
      <c r="I915" s="1" t="s">
        <v>1895</v>
      </c>
      <c r="J915" s="1">
        <v>8</v>
      </c>
      <c r="K915" s="1" t="s">
        <v>1667</v>
      </c>
      <c r="L915" s="1" t="s">
        <v>1895</v>
      </c>
      <c r="M915" s="1">
        <v>8</v>
      </c>
      <c r="N915" s="1" t="s">
        <v>1667</v>
      </c>
      <c r="O915" s="1" t="s">
        <v>1895</v>
      </c>
      <c r="P915" s="1">
        <v>8</v>
      </c>
      <c r="Q915" s="1" t="s">
        <v>1667</v>
      </c>
      <c r="R915" s="1" t="s">
        <v>1895</v>
      </c>
      <c r="S915" s="1">
        <v>8</v>
      </c>
      <c r="T915" s="1" t="s">
        <v>1667</v>
      </c>
      <c r="U915" s="1" t="s">
        <v>1895</v>
      </c>
      <c r="V915" s="1">
        <v>8</v>
      </c>
      <c r="W915" s="1" t="s">
        <v>93</v>
      </c>
      <c r="X915" s="1" t="s">
        <v>93</v>
      </c>
      <c r="Y915" s="1" t="s">
        <v>93</v>
      </c>
      <c r="Z915" s="1" t="s">
        <v>93</v>
      </c>
      <c r="AA915" s="1" t="s">
        <v>93</v>
      </c>
      <c r="AB915" s="1" t="s">
        <v>93</v>
      </c>
      <c r="AC915" s="1" t="s">
        <v>3787</v>
      </c>
    </row>
    <row r="916" spans="1:29" ht="51" x14ac:dyDescent="0.2">
      <c r="A916" s="1">
        <v>13</v>
      </c>
      <c r="B916" s="1" t="s">
        <v>3060</v>
      </c>
      <c r="C916" s="1">
        <v>1308514</v>
      </c>
      <c r="D916" s="1" t="s">
        <v>3151</v>
      </c>
      <c r="E916" s="1" t="s">
        <v>1440</v>
      </c>
      <c r="F916" s="1" t="s">
        <v>3228</v>
      </c>
      <c r="G916" s="1">
        <v>40</v>
      </c>
      <c r="H916" s="1" t="s">
        <v>1455</v>
      </c>
      <c r="I916" s="1" t="s">
        <v>1753</v>
      </c>
      <c r="J916" s="1">
        <v>8</v>
      </c>
      <c r="K916" s="1" t="s">
        <v>1455</v>
      </c>
      <c r="L916" s="1" t="s">
        <v>1753</v>
      </c>
      <c r="M916" s="1">
        <v>8</v>
      </c>
      <c r="N916" s="1" t="s">
        <v>1455</v>
      </c>
      <c r="O916" s="1" t="s">
        <v>1753</v>
      </c>
      <c r="P916" s="1">
        <v>8</v>
      </c>
      <c r="Q916" s="1" t="s">
        <v>93</v>
      </c>
      <c r="R916" s="1" t="s">
        <v>93</v>
      </c>
      <c r="S916" s="1" t="s">
        <v>93</v>
      </c>
      <c r="T916" s="1" t="s">
        <v>93</v>
      </c>
      <c r="U916" s="1" t="s">
        <v>93</v>
      </c>
      <c r="V916" s="1" t="s">
        <v>93</v>
      </c>
      <c r="W916" s="1" t="s">
        <v>1455</v>
      </c>
      <c r="X916" s="1" t="s">
        <v>1753</v>
      </c>
      <c r="Y916" s="1">
        <v>8</v>
      </c>
      <c r="Z916" s="1" t="s">
        <v>1455</v>
      </c>
      <c r="AA916" s="1" t="s">
        <v>1753</v>
      </c>
      <c r="AB916" s="1">
        <v>8</v>
      </c>
      <c r="AC916" s="1" t="s">
        <v>3787</v>
      </c>
    </row>
    <row r="917" spans="1:29" ht="38.25" x14ac:dyDescent="0.2">
      <c r="A917" s="1">
        <v>13</v>
      </c>
      <c r="B917" s="1" t="s">
        <v>2118</v>
      </c>
      <c r="C917" s="1">
        <v>1307356</v>
      </c>
      <c r="D917" s="1" t="s">
        <v>1878</v>
      </c>
      <c r="E917" s="1" t="s">
        <v>1440</v>
      </c>
      <c r="F917" s="1" t="s">
        <v>543</v>
      </c>
      <c r="G917" s="1">
        <v>40</v>
      </c>
      <c r="H917" s="1" t="s">
        <v>1610</v>
      </c>
      <c r="I917" s="1" t="s">
        <v>1451</v>
      </c>
      <c r="J917" s="1">
        <v>8</v>
      </c>
      <c r="K917" s="1" t="s">
        <v>1610</v>
      </c>
      <c r="L917" s="1" t="s">
        <v>1451</v>
      </c>
      <c r="M917" s="1">
        <v>8</v>
      </c>
      <c r="N917" s="1" t="s">
        <v>1610</v>
      </c>
      <c r="O917" s="1" t="s">
        <v>1451</v>
      </c>
      <c r="P917" s="1">
        <v>8</v>
      </c>
      <c r="Q917" s="1" t="s">
        <v>1610</v>
      </c>
      <c r="R917" s="1" t="s">
        <v>1451</v>
      </c>
      <c r="S917" s="1">
        <v>8</v>
      </c>
      <c r="T917" s="1" t="s">
        <v>1610</v>
      </c>
      <c r="U917" s="1" t="s">
        <v>1451</v>
      </c>
      <c r="V917" s="1">
        <v>8</v>
      </c>
      <c r="W917" s="1" t="s">
        <v>93</v>
      </c>
      <c r="X917" s="1" t="s">
        <v>93</v>
      </c>
      <c r="Y917" s="1" t="s">
        <v>93</v>
      </c>
      <c r="Z917" s="1" t="s">
        <v>93</v>
      </c>
      <c r="AA917" s="1" t="s">
        <v>93</v>
      </c>
      <c r="AB917" s="1" t="s">
        <v>93</v>
      </c>
      <c r="AC917" s="1" t="s">
        <v>3787</v>
      </c>
    </row>
    <row r="918" spans="1:29" ht="38.25" x14ac:dyDescent="0.2">
      <c r="A918" s="1">
        <v>13</v>
      </c>
      <c r="B918" s="1" t="s">
        <v>2117</v>
      </c>
      <c r="C918" s="1">
        <v>1307620</v>
      </c>
      <c r="D918" s="1" t="s">
        <v>1995</v>
      </c>
      <c r="E918" s="1" t="s">
        <v>1440</v>
      </c>
      <c r="F918" s="1" t="s">
        <v>1114</v>
      </c>
      <c r="G918" s="1">
        <v>40</v>
      </c>
      <c r="H918" s="1" t="s">
        <v>1480</v>
      </c>
      <c r="I918" s="1" t="s">
        <v>1466</v>
      </c>
      <c r="J918" s="1">
        <v>8</v>
      </c>
      <c r="K918" s="1" t="s">
        <v>1480</v>
      </c>
      <c r="L918" s="1" t="s">
        <v>1466</v>
      </c>
      <c r="M918" s="1">
        <v>8</v>
      </c>
      <c r="N918" s="1" t="s">
        <v>1480</v>
      </c>
      <c r="O918" s="1" t="s">
        <v>1466</v>
      </c>
      <c r="P918" s="1">
        <v>8</v>
      </c>
      <c r="Q918" s="1" t="s">
        <v>1480</v>
      </c>
      <c r="R918" s="1" t="s">
        <v>1466</v>
      </c>
      <c r="S918" s="1">
        <v>8</v>
      </c>
      <c r="T918" s="1" t="s">
        <v>1480</v>
      </c>
      <c r="U918" s="1" t="s">
        <v>1466</v>
      </c>
      <c r="V918" s="1">
        <v>8</v>
      </c>
      <c r="W918" s="1" t="s">
        <v>93</v>
      </c>
      <c r="X918" s="1" t="s">
        <v>93</v>
      </c>
      <c r="Y918" s="1" t="s">
        <v>93</v>
      </c>
      <c r="Z918" s="1" t="s">
        <v>93</v>
      </c>
      <c r="AA918" s="1" t="s">
        <v>93</v>
      </c>
      <c r="AB918" s="1" t="s">
        <v>93</v>
      </c>
      <c r="AC918" s="1" t="s">
        <v>3787</v>
      </c>
    </row>
    <row r="919" spans="1:29" ht="25.5" x14ac:dyDescent="0.2">
      <c r="A919" s="1">
        <v>13</v>
      </c>
      <c r="B919" s="1" t="s">
        <v>2119</v>
      </c>
      <c r="C919" s="1">
        <v>1307914</v>
      </c>
      <c r="D919" s="1" t="s">
        <v>1901</v>
      </c>
      <c r="E919" s="1" t="s">
        <v>1440</v>
      </c>
      <c r="F919" s="1" t="s">
        <v>725</v>
      </c>
      <c r="G919" s="1">
        <v>40</v>
      </c>
      <c r="H919" s="1" t="s">
        <v>1461</v>
      </c>
      <c r="I919" s="1" t="s">
        <v>1509</v>
      </c>
      <c r="J919" s="1">
        <v>8</v>
      </c>
      <c r="K919" s="1" t="s">
        <v>1461</v>
      </c>
      <c r="L919" s="1" t="s">
        <v>1509</v>
      </c>
      <c r="M919" s="1">
        <v>8</v>
      </c>
      <c r="N919" s="1" t="s">
        <v>1461</v>
      </c>
      <c r="O919" s="1" t="s">
        <v>1509</v>
      </c>
      <c r="P919" s="1">
        <v>8</v>
      </c>
      <c r="Q919" s="1" t="s">
        <v>1461</v>
      </c>
      <c r="R919" s="1" t="s">
        <v>1509</v>
      </c>
      <c r="S919" s="1">
        <v>8</v>
      </c>
      <c r="T919" s="1" t="s">
        <v>93</v>
      </c>
      <c r="U919" s="1" t="s">
        <v>93</v>
      </c>
      <c r="V919" s="1" t="s">
        <v>93</v>
      </c>
      <c r="W919" s="1" t="s">
        <v>93</v>
      </c>
      <c r="X919" s="1" t="s">
        <v>93</v>
      </c>
      <c r="Y919" s="1" t="s">
        <v>93</v>
      </c>
      <c r="Z919" s="1" t="s">
        <v>1461</v>
      </c>
      <c r="AA919" s="1" t="s">
        <v>1509</v>
      </c>
      <c r="AB919" s="1">
        <v>8</v>
      </c>
      <c r="AC919" s="1" t="s">
        <v>3787</v>
      </c>
    </row>
    <row r="920" spans="1:29" ht="38.25" x14ac:dyDescent="0.2">
      <c r="A920" s="1">
        <v>13</v>
      </c>
      <c r="B920" s="1" t="s">
        <v>2120</v>
      </c>
      <c r="C920" s="1">
        <v>1308133</v>
      </c>
      <c r="D920" s="1" t="s">
        <v>2803</v>
      </c>
      <c r="E920" s="1" t="s">
        <v>1440</v>
      </c>
      <c r="F920" s="1" t="s">
        <v>2900</v>
      </c>
      <c r="G920" s="1">
        <v>40</v>
      </c>
      <c r="H920" s="1" t="s">
        <v>1480</v>
      </c>
      <c r="I920" s="1" t="s">
        <v>1466</v>
      </c>
      <c r="J920" s="1">
        <v>8</v>
      </c>
      <c r="K920" s="1" t="s">
        <v>1480</v>
      </c>
      <c r="L920" s="1" t="s">
        <v>1466</v>
      </c>
      <c r="M920" s="1">
        <v>8</v>
      </c>
      <c r="N920" s="1" t="s">
        <v>1480</v>
      </c>
      <c r="O920" s="1" t="s">
        <v>1466</v>
      </c>
      <c r="P920" s="1">
        <v>8</v>
      </c>
      <c r="Q920" s="1" t="s">
        <v>93</v>
      </c>
      <c r="R920" s="1" t="s">
        <v>93</v>
      </c>
      <c r="S920" s="1" t="s">
        <v>93</v>
      </c>
      <c r="T920" s="1" t="s">
        <v>93</v>
      </c>
      <c r="U920" s="1" t="s">
        <v>93</v>
      </c>
      <c r="V920" s="1" t="s">
        <v>93</v>
      </c>
      <c r="W920" s="1" t="s">
        <v>1480</v>
      </c>
      <c r="X920" s="1" t="s">
        <v>1466</v>
      </c>
      <c r="Y920" s="1">
        <v>8</v>
      </c>
      <c r="Z920" s="1" t="s">
        <v>1480</v>
      </c>
      <c r="AA920" s="1" t="s">
        <v>1466</v>
      </c>
      <c r="AB920" s="1">
        <v>8</v>
      </c>
      <c r="AC920" s="1" t="s">
        <v>3787</v>
      </c>
    </row>
    <row r="921" spans="1:29" ht="38.25" x14ac:dyDescent="0.2">
      <c r="A921" s="1">
        <v>13</v>
      </c>
      <c r="B921" s="1" t="s">
        <v>2121</v>
      </c>
      <c r="C921" s="1">
        <v>1308204</v>
      </c>
      <c r="D921" s="1" t="s">
        <v>1903</v>
      </c>
      <c r="E921" s="1" t="s">
        <v>1440</v>
      </c>
      <c r="F921" s="1" t="s">
        <v>2934</v>
      </c>
      <c r="G921" s="1">
        <v>40</v>
      </c>
      <c r="H921" s="1" t="s">
        <v>1503</v>
      </c>
      <c r="I921" s="1" t="s">
        <v>1895</v>
      </c>
      <c r="J921" s="1">
        <v>8</v>
      </c>
      <c r="K921" s="1" t="s">
        <v>1503</v>
      </c>
      <c r="L921" s="1" t="s">
        <v>1895</v>
      </c>
      <c r="M921" s="1">
        <v>8</v>
      </c>
      <c r="N921" s="1" t="s">
        <v>1503</v>
      </c>
      <c r="O921" s="1" t="s">
        <v>1895</v>
      </c>
      <c r="P921" s="1">
        <v>8</v>
      </c>
      <c r="Q921" s="1" t="s">
        <v>1503</v>
      </c>
      <c r="R921" s="1" t="s">
        <v>1895</v>
      </c>
      <c r="S921" s="1">
        <v>8</v>
      </c>
      <c r="T921" s="1" t="s">
        <v>1503</v>
      </c>
      <c r="U921" s="1" t="s">
        <v>1895</v>
      </c>
      <c r="V921" s="1">
        <v>8</v>
      </c>
      <c r="W921" s="1" t="s">
        <v>93</v>
      </c>
      <c r="X921" s="1" t="s">
        <v>93</v>
      </c>
      <c r="Y921" s="1" t="s">
        <v>93</v>
      </c>
      <c r="Z921" s="1" t="s">
        <v>93</v>
      </c>
      <c r="AA921" s="1" t="s">
        <v>93</v>
      </c>
      <c r="AB921" s="1" t="s">
        <v>93</v>
      </c>
      <c r="AC921" s="1" t="s">
        <v>3787</v>
      </c>
    </row>
    <row r="922" spans="1:29" ht="25.5" x14ac:dyDescent="0.2">
      <c r="A922" s="1">
        <v>13</v>
      </c>
      <c r="B922" s="1" t="s">
        <v>1142</v>
      </c>
      <c r="C922" s="1">
        <v>261528</v>
      </c>
      <c r="D922" s="1" t="s">
        <v>562</v>
      </c>
      <c r="E922" s="1" t="s">
        <v>1456</v>
      </c>
      <c r="F922" s="1" t="s">
        <v>3787</v>
      </c>
      <c r="G922" s="1">
        <v>40</v>
      </c>
      <c r="H922" s="1" t="s">
        <v>1471</v>
      </c>
      <c r="I922" s="1" t="s">
        <v>1444</v>
      </c>
      <c r="J922" s="1">
        <v>8</v>
      </c>
      <c r="K922" s="1" t="s">
        <v>1471</v>
      </c>
      <c r="L922" s="1" t="s">
        <v>1444</v>
      </c>
      <c r="M922" s="1">
        <v>8</v>
      </c>
      <c r="N922" s="1" t="s">
        <v>1471</v>
      </c>
      <c r="O922" s="1" t="s">
        <v>1444</v>
      </c>
      <c r="P922" s="1">
        <v>8</v>
      </c>
      <c r="Q922" s="1" t="s">
        <v>93</v>
      </c>
      <c r="R922" s="1" t="s">
        <v>93</v>
      </c>
      <c r="S922" s="1" t="s">
        <v>93</v>
      </c>
      <c r="T922" s="1" t="s">
        <v>1471</v>
      </c>
      <c r="U922" s="1" t="s">
        <v>1444</v>
      </c>
      <c r="V922" s="1">
        <v>8</v>
      </c>
      <c r="W922" s="1" t="s">
        <v>1471</v>
      </c>
      <c r="X922" s="1" t="s">
        <v>1444</v>
      </c>
      <c r="Y922" s="1">
        <v>8</v>
      </c>
      <c r="Z922" s="1" t="s">
        <v>93</v>
      </c>
      <c r="AA922" s="1" t="s">
        <v>93</v>
      </c>
      <c r="AB922" s="1" t="s">
        <v>93</v>
      </c>
      <c r="AC922" s="1" t="s">
        <v>3787</v>
      </c>
    </row>
    <row r="923" spans="1:29" ht="25.5" x14ac:dyDescent="0.2">
      <c r="A923" s="1">
        <v>13</v>
      </c>
      <c r="B923" s="1" t="s">
        <v>3185</v>
      </c>
      <c r="C923" s="1">
        <v>263185</v>
      </c>
      <c r="D923" s="1" t="s">
        <v>550</v>
      </c>
      <c r="E923" s="1" t="s">
        <v>1440</v>
      </c>
      <c r="F923" s="1" t="s">
        <v>3787</v>
      </c>
      <c r="G923" s="1">
        <v>40</v>
      </c>
      <c r="H923" s="1" t="s">
        <v>1443</v>
      </c>
      <c r="I923" s="1" t="s">
        <v>1447</v>
      </c>
      <c r="J923" s="1">
        <v>8</v>
      </c>
      <c r="K923" s="1" t="s">
        <v>1443</v>
      </c>
      <c r="L923" s="1" t="s">
        <v>1447</v>
      </c>
      <c r="M923" s="1">
        <v>8</v>
      </c>
      <c r="N923" s="1" t="s">
        <v>1443</v>
      </c>
      <c r="O923" s="1" t="s">
        <v>1447</v>
      </c>
      <c r="P923" s="1">
        <v>8</v>
      </c>
      <c r="Q923" s="1" t="s">
        <v>1443</v>
      </c>
      <c r="R923" s="1" t="s">
        <v>1447</v>
      </c>
      <c r="S923" s="1">
        <v>8</v>
      </c>
      <c r="T923" s="1" t="s">
        <v>93</v>
      </c>
      <c r="U923" s="1" t="s">
        <v>93</v>
      </c>
      <c r="V923" s="1" t="s">
        <v>93</v>
      </c>
      <c r="W923" s="1" t="s">
        <v>93</v>
      </c>
      <c r="X923" s="1" t="s">
        <v>93</v>
      </c>
      <c r="Y923" s="1" t="s">
        <v>93</v>
      </c>
      <c r="Z923" s="1" t="s">
        <v>1455</v>
      </c>
      <c r="AA923" s="1" t="s">
        <v>1753</v>
      </c>
      <c r="AB923" s="1">
        <v>8</v>
      </c>
      <c r="AC923" s="1" t="s">
        <v>3787</v>
      </c>
    </row>
    <row r="924" spans="1:29" ht="38.25" x14ac:dyDescent="0.2">
      <c r="A924" s="1">
        <v>13</v>
      </c>
      <c r="B924" s="1" t="s">
        <v>2726</v>
      </c>
      <c r="C924" s="1">
        <v>1308383</v>
      </c>
      <c r="D924" s="1" t="s">
        <v>1887</v>
      </c>
      <c r="E924" s="1" t="s">
        <v>1440</v>
      </c>
      <c r="F924" s="1" t="s">
        <v>3558</v>
      </c>
      <c r="G924" s="1">
        <v>40</v>
      </c>
      <c r="H924" s="1" t="s">
        <v>93</v>
      </c>
      <c r="I924" s="1" t="s">
        <v>93</v>
      </c>
      <c r="J924" s="1" t="s">
        <v>93</v>
      </c>
      <c r="K924" s="1" t="s">
        <v>1454</v>
      </c>
      <c r="L924" s="1" t="s">
        <v>1667</v>
      </c>
      <c r="M924" s="1">
        <v>8</v>
      </c>
      <c r="N924" s="1" t="s">
        <v>1454</v>
      </c>
      <c r="O924" s="1" t="s">
        <v>1667</v>
      </c>
      <c r="P924" s="1">
        <v>8</v>
      </c>
      <c r="Q924" s="1" t="s">
        <v>1454</v>
      </c>
      <c r="R924" s="1" t="s">
        <v>1667</v>
      </c>
      <c r="S924" s="1">
        <v>8</v>
      </c>
      <c r="T924" s="1" t="s">
        <v>1454</v>
      </c>
      <c r="U924" s="1" t="s">
        <v>1667</v>
      </c>
      <c r="V924" s="1">
        <v>8</v>
      </c>
      <c r="W924" s="1" t="s">
        <v>1454</v>
      </c>
      <c r="X924" s="1" t="s">
        <v>1667</v>
      </c>
      <c r="Y924" s="1">
        <v>8</v>
      </c>
      <c r="Z924" s="1" t="s">
        <v>93</v>
      </c>
      <c r="AA924" s="1" t="s">
        <v>93</v>
      </c>
      <c r="AB924" s="1" t="s">
        <v>93</v>
      </c>
      <c r="AC924" s="1" t="s">
        <v>3787</v>
      </c>
    </row>
    <row r="925" spans="1:29" ht="25.5" x14ac:dyDescent="0.2">
      <c r="A925" s="1">
        <v>13</v>
      </c>
      <c r="B925" s="1" t="s">
        <v>2122</v>
      </c>
      <c r="C925" s="1">
        <v>1307597</v>
      </c>
      <c r="D925" s="1" t="s">
        <v>1920</v>
      </c>
      <c r="E925" s="1" t="s">
        <v>1440</v>
      </c>
      <c r="F925" s="1" t="s">
        <v>3787</v>
      </c>
      <c r="G925" s="1">
        <v>40</v>
      </c>
      <c r="H925" s="1" t="s">
        <v>93</v>
      </c>
      <c r="I925" s="1" t="s">
        <v>93</v>
      </c>
      <c r="J925" s="1" t="s">
        <v>93</v>
      </c>
      <c r="K925" s="1" t="s">
        <v>1443</v>
      </c>
      <c r="L925" s="1" t="s">
        <v>1447</v>
      </c>
      <c r="M925" s="1">
        <v>8</v>
      </c>
      <c r="N925" s="1" t="s">
        <v>1443</v>
      </c>
      <c r="O925" s="1" t="s">
        <v>1447</v>
      </c>
      <c r="P925" s="1">
        <v>8</v>
      </c>
      <c r="Q925" s="1" t="s">
        <v>1443</v>
      </c>
      <c r="R925" s="1" t="s">
        <v>1447</v>
      </c>
      <c r="S925" s="1">
        <v>8</v>
      </c>
      <c r="T925" s="1" t="s">
        <v>1443</v>
      </c>
      <c r="U925" s="1" t="s">
        <v>1447</v>
      </c>
      <c r="V925" s="1">
        <v>8</v>
      </c>
      <c r="W925" s="1" t="s">
        <v>1443</v>
      </c>
      <c r="X925" s="1" t="s">
        <v>1447</v>
      </c>
      <c r="Y925" s="1">
        <v>8</v>
      </c>
      <c r="Z925" s="1" t="s">
        <v>93</v>
      </c>
      <c r="AA925" s="1" t="s">
        <v>93</v>
      </c>
      <c r="AB925" s="1" t="s">
        <v>93</v>
      </c>
      <c r="AC925" s="1" t="s">
        <v>3787</v>
      </c>
    </row>
    <row r="926" spans="1:29" ht="25.5" x14ac:dyDescent="0.2">
      <c r="A926" s="1">
        <v>13</v>
      </c>
      <c r="B926" s="1" t="s">
        <v>3486</v>
      </c>
      <c r="C926" s="1">
        <v>263367</v>
      </c>
      <c r="D926" s="1" t="s">
        <v>3225</v>
      </c>
      <c r="E926" s="1" t="s">
        <v>1456</v>
      </c>
      <c r="F926" s="1" t="s">
        <v>3787</v>
      </c>
      <c r="G926" s="1">
        <v>40</v>
      </c>
      <c r="H926" s="1" t="s">
        <v>1443</v>
      </c>
      <c r="I926" s="1" t="s">
        <v>1447</v>
      </c>
      <c r="J926" s="1">
        <v>8</v>
      </c>
      <c r="K926" s="1" t="s">
        <v>1443</v>
      </c>
      <c r="L926" s="1" t="s">
        <v>3818</v>
      </c>
      <c r="M926" s="1">
        <v>4.33</v>
      </c>
      <c r="N926" s="1" t="s">
        <v>93</v>
      </c>
      <c r="O926" s="1" t="s">
        <v>93</v>
      </c>
      <c r="P926" s="1" t="s">
        <v>93</v>
      </c>
      <c r="Q926" s="1" t="s">
        <v>1443</v>
      </c>
      <c r="R926" s="1" t="s">
        <v>1447</v>
      </c>
      <c r="S926" s="1">
        <v>8</v>
      </c>
      <c r="T926" s="1" t="s">
        <v>1443</v>
      </c>
      <c r="U926" s="1" t="s">
        <v>1467</v>
      </c>
      <c r="V926" s="1">
        <v>10</v>
      </c>
      <c r="W926" s="1" t="s">
        <v>1454</v>
      </c>
      <c r="X926" s="1" t="s">
        <v>4004</v>
      </c>
      <c r="Y926" s="1">
        <v>9.67</v>
      </c>
      <c r="Z926" s="1" t="s">
        <v>93</v>
      </c>
      <c r="AA926" s="1" t="s">
        <v>93</v>
      </c>
      <c r="AB926" s="1" t="s">
        <v>93</v>
      </c>
      <c r="AC926" s="1" t="s">
        <v>3787</v>
      </c>
    </row>
    <row r="927" spans="1:29" ht="25.5" x14ac:dyDescent="0.2">
      <c r="A927" s="1">
        <v>13</v>
      </c>
      <c r="B927" s="1" t="s">
        <v>1146</v>
      </c>
      <c r="C927" s="1">
        <v>79920</v>
      </c>
      <c r="D927" s="1" t="s">
        <v>512</v>
      </c>
      <c r="E927" s="1" t="s">
        <v>1456</v>
      </c>
      <c r="F927" s="1" t="s">
        <v>3787</v>
      </c>
      <c r="G927" s="1">
        <v>40</v>
      </c>
      <c r="H927" s="1" t="s">
        <v>93</v>
      </c>
      <c r="I927" s="1" t="s">
        <v>93</v>
      </c>
      <c r="J927" s="1" t="s">
        <v>93</v>
      </c>
      <c r="K927" s="1" t="s">
        <v>1443</v>
      </c>
      <c r="L927" s="1" t="s">
        <v>1551</v>
      </c>
      <c r="M927" s="1">
        <v>8.25</v>
      </c>
      <c r="N927" s="1" t="s">
        <v>1443</v>
      </c>
      <c r="O927" s="1" t="s">
        <v>1447</v>
      </c>
      <c r="P927" s="1">
        <v>8</v>
      </c>
      <c r="Q927" s="1" t="s">
        <v>1443</v>
      </c>
      <c r="R927" s="1" t="s">
        <v>1599</v>
      </c>
      <c r="S927" s="1">
        <v>7.75</v>
      </c>
      <c r="T927" s="1" t="s">
        <v>1443</v>
      </c>
      <c r="U927" s="1" t="s">
        <v>1447</v>
      </c>
      <c r="V927" s="1">
        <v>8</v>
      </c>
      <c r="W927" s="1" t="s">
        <v>1454</v>
      </c>
      <c r="X927" s="1" t="s">
        <v>1667</v>
      </c>
      <c r="Y927" s="1">
        <v>8</v>
      </c>
      <c r="Z927" s="1" t="s">
        <v>93</v>
      </c>
      <c r="AA927" s="1" t="s">
        <v>93</v>
      </c>
      <c r="AB927" s="1" t="s">
        <v>93</v>
      </c>
      <c r="AC927" s="1" t="s">
        <v>3787</v>
      </c>
    </row>
    <row r="928" spans="1:29" ht="38.25" x14ac:dyDescent="0.2">
      <c r="A928" s="1">
        <v>13</v>
      </c>
      <c r="B928" s="1" t="s">
        <v>2123</v>
      </c>
      <c r="C928" s="1">
        <v>1307802</v>
      </c>
      <c r="D928" s="1" t="s">
        <v>1894</v>
      </c>
      <c r="E928" s="1" t="s">
        <v>1440</v>
      </c>
      <c r="F928" s="1" t="s">
        <v>543</v>
      </c>
      <c r="G928" s="1">
        <v>40</v>
      </c>
      <c r="H928" s="1" t="s">
        <v>1667</v>
      </c>
      <c r="I928" s="1" t="s">
        <v>1895</v>
      </c>
      <c r="J928" s="1">
        <v>8</v>
      </c>
      <c r="K928" s="1" t="s">
        <v>1667</v>
      </c>
      <c r="L928" s="1" t="s">
        <v>1895</v>
      </c>
      <c r="M928" s="1">
        <v>8</v>
      </c>
      <c r="N928" s="1" t="s">
        <v>1667</v>
      </c>
      <c r="O928" s="1" t="s">
        <v>1895</v>
      </c>
      <c r="P928" s="1">
        <v>8</v>
      </c>
      <c r="Q928" s="1" t="s">
        <v>1667</v>
      </c>
      <c r="R928" s="1" t="s">
        <v>1895</v>
      </c>
      <c r="S928" s="1">
        <v>8</v>
      </c>
      <c r="T928" s="1" t="s">
        <v>1667</v>
      </c>
      <c r="U928" s="1" t="s">
        <v>1895</v>
      </c>
      <c r="V928" s="1">
        <v>8</v>
      </c>
      <c r="W928" s="1" t="s">
        <v>93</v>
      </c>
      <c r="X928" s="1" t="s">
        <v>93</v>
      </c>
      <c r="Y928" s="1" t="s">
        <v>93</v>
      </c>
      <c r="Z928" s="1" t="s">
        <v>93</v>
      </c>
      <c r="AA928" s="1" t="s">
        <v>93</v>
      </c>
      <c r="AB928" s="1" t="s">
        <v>93</v>
      </c>
      <c r="AC928" s="1" t="s">
        <v>3787</v>
      </c>
    </row>
    <row r="929" spans="1:29" ht="25.5" x14ac:dyDescent="0.2">
      <c r="A929" s="1">
        <v>13</v>
      </c>
      <c r="B929" s="1" t="s">
        <v>2124</v>
      </c>
      <c r="C929" s="1">
        <v>1307512</v>
      </c>
      <c r="D929" s="1" t="s">
        <v>1932</v>
      </c>
      <c r="E929" s="1" t="s">
        <v>1440</v>
      </c>
      <c r="F929" s="1" t="s">
        <v>715</v>
      </c>
      <c r="G929" s="1">
        <v>40</v>
      </c>
      <c r="H929" s="1" t="s">
        <v>1461</v>
      </c>
      <c r="I929" s="1" t="s">
        <v>1509</v>
      </c>
      <c r="J929" s="1">
        <v>8</v>
      </c>
      <c r="K929" s="1" t="s">
        <v>1461</v>
      </c>
      <c r="L929" s="1" t="s">
        <v>1509</v>
      </c>
      <c r="M929" s="1">
        <v>8</v>
      </c>
      <c r="N929" s="1" t="s">
        <v>1461</v>
      </c>
      <c r="O929" s="1" t="s">
        <v>1509</v>
      </c>
      <c r="P929" s="1">
        <v>8</v>
      </c>
      <c r="Q929" s="1" t="s">
        <v>1461</v>
      </c>
      <c r="R929" s="1" t="s">
        <v>1509</v>
      </c>
      <c r="S929" s="1">
        <v>8</v>
      </c>
      <c r="T929" s="1" t="s">
        <v>93</v>
      </c>
      <c r="U929" s="1" t="s">
        <v>93</v>
      </c>
      <c r="V929" s="1" t="s">
        <v>93</v>
      </c>
      <c r="W929" s="1" t="s">
        <v>93</v>
      </c>
      <c r="X929" s="1" t="s">
        <v>93</v>
      </c>
      <c r="Y929" s="1" t="s">
        <v>93</v>
      </c>
      <c r="Z929" s="1" t="s">
        <v>1460</v>
      </c>
      <c r="AA929" s="1" t="s">
        <v>1479</v>
      </c>
      <c r="AB929" s="1">
        <v>8</v>
      </c>
      <c r="AC929" s="1" t="s">
        <v>3787</v>
      </c>
    </row>
    <row r="930" spans="1:29" ht="25.5" x14ac:dyDescent="0.2">
      <c r="A930" s="1">
        <v>13</v>
      </c>
      <c r="B930" s="1" t="s">
        <v>3366</v>
      </c>
      <c r="C930" s="1">
        <v>1308567</v>
      </c>
      <c r="D930" s="1" t="s">
        <v>1910</v>
      </c>
      <c r="E930" s="1" t="s">
        <v>1440</v>
      </c>
      <c r="F930" s="1" t="s">
        <v>3558</v>
      </c>
      <c r="G930" s="1">
        <v>40</v>
      </c>
      <c r="H930" s="1" t="s">
        <v>1455</v>
      </c>
      <c r="I930" s="1" t="s">
        <v>1753</v>
      </c>
      <c r="J930" s="1">
        <v>8</v>
      </c>
      <c r="K930" s="1" t="s">
        <v>93</v>
      </c>
      <c r="L930" s="1" t="s">
        <v>93</v>
      </c>
      <c r="M930" s="1" t="s">
        <v>93</v>
      </c>
      <c r="N930" s="1" t="s">
        <v>93</v>
      </c>
      <c r="O930" s="1" t="s">
        <v>93</v>
      </c>
      <c r="P930" s="1" t="s">
        <v>93</v>
      </c>
      <c r="Q930" s="1" t="s">
        <v>1455</v>
      </c>
      <c r="R930" s="1" t="s">
        <v>1753</v>
      </c>
      <c r="S930" s="1">
        <v>8</v>
      </c>
      <c r="T930" s="1" t="s">
        <v>1455</v>
      </c>
      <c r="U930" s="1" t="s">
        <v>1753</v>
      </c>
      <c r="V930" s="1">
        <v>8</v>
      </c>
      <c r="W930" s="1" t="s">
        <v>1455</v>
      </c>
      <c r="X930" s="1" t="s">
        <v>1753</v>
      </c>
      <c r="Y930" s="1">
        <v>8</v>
      </c>
      <c r="Z930" s="1" t="s">
        <v>1455</v>
      </c>
      <c r="AA930" s="1" t="s">
        <v>1753</v>
      </c>
      <c r="AB930" s="1">
        <v>8</v>
      </c>
      <c r="AC930" s="1" t="s">
        <v>3787</v>
      </c>
    </row>
    <row r="931" spans="1:29" ht="25.5" x14ac:dyDescent="0.2">
      <c r="A931" s="1">
        <v>13</v>
      </c>
      <c r="B931" s="1" t="s">
        <v>1148</v>
      </c>
      <c r="C931" s="1">
        <v>259120</v>
      </c>
      <c r="D931" s="1" t="s">
        <v>1009</v>
      </c>
      <c r="E931" s="1" t="s">
        <v>1456</v>
      </c>
      <c r="F931" s="1" t="s">
        <v>3787</v>
      </c>
      <c r="G931" s="1">
        <v>40</v>
      </c>
      <c r="H931" s="1" t="s">
        <v>1460</v>
      </c>
      <c r="I931" s="1" t="s">
        <v>1479</v>
      </c>
      <c r="J931" s="1">
        <v>8</v>
      </c>
      <c r="K931" s="1" t="s">
        <v>1460</v>
      </c>
      <c r="L931" s="1" t="s">
        <v>1479</v>
      </c>
      <c r="M931" s="1">
        <v>8</v>
      </c>
      <c r="N931" s="1" t="s">
        <v>1460</v>
      </c>
      <c r="O931" s="1" t="s">
        <v>1467</v>
      </c>
      <c r="P931" s="1">
        <v>8.5</v>
      </c>
      <c r="Q931" s="1" t="s">
        <v>1460</v>
      </c>
      <c r="R931" s="1" t="s">
        <v>1479</v>
      </c>
      <c r="S931" s="1">
        <v>8</v>
      </c>
      <c r="T931" s="1" t="s">
        <v>1460</v>
      </c>
      <c r="U931" s="1" t="s">
        <v>1479</v>
      </c>
      <c r="V931" s="1">
        <v>7.5</v>
      </c>
      <c r="W931" s="1" t="s">
        <v>93</v>
      </c>
      <c r="X931" s="1" t="s">
        <v>93</v>
      </c>
      <c r="Y931" s="1" t="s">
        <v>93</v>
      </c>
      <c r="Z931" s="1" t="s">
        <v>93</v>
      </c>
      <c r="AA931" s="1" t="s">
        <v>93</v>
      </c>
      <c r="AB931" s="1" t="s">
        <v>93</v>
      </c>
      <c r="AC931" s="1" t="s">
        <v>3787</v>
      </c>
    </row>
    <row r="932" spans="1:29" ht="25.5" x14ac:dyDescent="0.2">
      <c r="A932" s="1">
        <v>13</v>
      </c>
      <c r="B932" s="1" t="s">
        <v>1149</v>
      </c>
      <c r="C932" s="1">
        <v>261515</v>
      </c>
      <c r="D932" s="1" t="s">
        <v>988</v>
      </c>
      <c r="E932" s="1" t="s">
        <v>1440</v>
      </c>
      <c r="F932" s="1" t="s">
        <v>3094</v>
      </c>
      <c r="G932" s="1">
        <v>40</v>
      </c>
      <c r="H932" s="1" t="s">
        <v>93</v>
      </c>
      <c r="I932" s="1" t="s">
        <v>93</v>
      </c>
      <c r="J932" s="1" t="s">
        <v>93</v>
      </c>
      <c r="K932" s="1" t="s">
        <v>1460</v>
      </c>
      <c r="L932" s="1" t="s">
        <v>1479</v>
      </c>
      <c r="M932" s="1">
        <v>8</v>
      </c>
      <c r="N932" s="1" t="s">
        <v>1460</v>
      </c>
      <c r="O932" s="1" t="s">
        <v>1479</v>
      </c>
      <c r="P932" s="1">
        <v>8</v>
      </c>
      <c r="Q932" s="1" t="s">
        <v>1460</v>
      </c>
      <c r="R932" s="1" t="s">
        <v>1479</v>
      </c>
      <c r="S932" s="1">
        <v>8</v>
      </c>
      <c r="T932" s="1" t="s">
        <v>1460</v>
      </c>
      <c r="U932" s="1" t="s">
        <v>1479</v>
      </c>
      <c r="V932" s="1">
        <v>8</v>
      </c>
      <c r="W932" s="1" t="s">
        <v>1455</v>
      </c>
      <c r="X932" s="1" t="s">
        <v>1753</v>
      </c>
      <c r="Y932" s="1">
        <v>8</v>
      </c>
      <c r="Z932" s="1" t="s">
        <v>93</v>
      </c>
      <c r="AA932" s="1" t="s">
        <v>93</v>
      </c>
      <c r="AB932" s="1" t="s">
        <v>93</v>
      </c>
      <c r="AC932" s="1" t="s">
        <v>3787</v>
      </c>
    </row>
    <row r="933" spans="1:29" ht="38.25" x14ac:dyDescent="0.2">
      <c r="A933" s="1">
        <v>13</v>
      </c>
      <c r="B933" s="1" t="s">
        <v>2125</v>
      </c>
      <c r="C933" s="1">
        <v>1307059</v>
      </c>
      <c r="D933" s="1" t="s">
        <v>1908</v>
      </c>
      <c r="E933" s="1" t="s">
        <v>1440</v>
      </c>
      <c r="F933" s="1" t="s">
        <v>1049</v>
      </c>
      <c r="G933" s="1">
        <v>40</v>
      </c>
      <c r="H933" s="1" t="s">
        <v>1667</v>
      </c>
      <c r="I933" s="1" t="s">
        <v>1895</v>
      </c>
      <c r="J933" s="1">
        <v>8</v>
      </c>
      <c r="K933" s="1" t="s">
        <v>1667</v>
      </c>
      <c r="L933" s="1" t="s">
        <v>1895</v>
      </c>
      <c r="M933" s="1">
        <v>8</v>
      </c>
      <c r="N933" s="1" t="s">
        <v>1667</v>
      </c>
      <c r="O933" s="1" t="s">
        <v>1895</v>
      </c>
      <c r="P933" s="1">
        <v>8</v>
      </c>
      <c r="Q933" s="1" t="s">
        <v>1667</v>
      </c>
      <c r="R933" s="1" t="s">
        <v>1895</v>
      </c>
      <c r="S933" s="1">
        <v>8</v>
      </c>
      <c r="T933" s="1" t="s">
        <v>1667</v>
      </c>
      <c r="U933" s="1" t="s">
        <v>1895</v>
      </c>
      <c r="V933" s="1">
        <v>8</v>
      </c>
      <c r="W933" s="1" t="s">
        <v>93</v>
      </c>
      <c r="X933" s="1" t="s">
        <v>93</v>
      </c>
      <c r="Y933" s="1" t="s">
        <v>93</v>
      </c>
      <c r="Z933" s="1" t="s">
        <v>93</v>
      </c>
      <c r="AA933" s="1" t="s">
        <v>93</v>
      </c>
      <c r="AB933" s="1" t="s">
        <v>93</v>
      </c>
      <c r="AC933" s="1" t="s">
        <v>3787</v>
      </c>
    </row>
    <row r="934" spans="1:29" ht="25.5" x14ac:dyDescent="0.2">
      <c r="A934" s="1">
        <v>13</v>
      </c>
      <c r="B934" s="1" t="s">
        <v>2976</v>
      </c>
      <c r="C934" s="1">
        <v>1308481</v>
      </c>
      <c r="D934" s="1" t="s">
        <v>1920</v>
      </c>
      <c r="E934" s="1" t="s">
        <v>1440</v>
      </c>
      <c r="F934" s="1" t="s">
        <v>3558</v>
      </c>
      <c r="G934" s="1">
        <v>40</v>
      </c>
      <c r="H934" s="1" t="s">
        <v>93</v>
      </c>
      <c r="I934" s="1" t="s">
        <v>93</v>
      </c>
      <c r="J934" s="1" t="s">
        <v>93</v>
      </c>
      <c r="K934" s="1" t="s">
        <v>93</v>
      </c>
      <c r="L934" s="1" t="s">
        <v>93</v>
      </c>
      <c r="M934" s="1" t="s">
        <v>93</v>
      </c>
      <c r="N934" s="1" t="s">
        <v>1443</v>
      </c>
      <c r="O934" s="1" t="s">
        <v>1447</v>
      </c>
      <c r="P934" s="1">
        <v>8</v>
      </c>
      <c r="Q934" s="1" t="s">
        <v>1443</v>
      </c>
      <c r="R934" s="1" t="s">
        <v>1447</v>
      </c>
      <c r="S934" s="1">
        <v>8</v>
      </c>
      <c r="T934" s="1" t="s">
        <v>1443</v>
      </c>
      <c r="U934" s="1" t="s">
        <v>1447</v>
      </c>
      <c r="V934" s="1">
        <v>8</v>
      </c>
      <c r="W934" s="1" t="s">
        <v>1443</v>
      </c>
      <c r="X934" s="1" t="s">
        <v>1447</v>
      </c>
      <c r="Y934" s="1">
        <v>8</v>
      </c>
      <c r="Z934" s="1" t="s">
        <v>1443</v>
      </c>
      <c r="AA934" s="1" t="s">
        <v>1447</v>
      </c>
      <c r="AB934" s="1">
        <v>8</v>
      </c>
      <c r="AC934" s="1" t="s">
        <v>3787</v>
      </c>
    </row>
    <row r="935" spans="1:29" ht="25.5" x14ac:dyDescent="0.2">
      <c r="A935" s="1">
        <v>13</v>
      </c>
      <c r="B935" s="1" t="s">
        <v>1150</v>
      </c>
      <c r="C935" s="1">
        <v>259730</v>
      </c>
      <c r="D935" s="1" t="s">
        <v>1013</v>
      </c>
      <c r="E935" s="1" t="s">
        <v>1440</v>
      </c>
      <c r="F935" s="1" t="s">
        <v>710</v>
      </c>
      <c r="G935" s="1">
        <v>40</v>
      </c>
      <c r="H935" s="1" t="s">
        <v>1443</v>
      </c>
      <c r="I935" s="1" t="s">
        <v>1447</v>
      </c>
      <c r="J935" s="1">
        <v>8</v>
      </c>
      <c r="K935" s="1" t="s">
        <v>1443</v>
      </c>
      <c r="L935" s="1" t="s">
        <v>1447</v>
      </c>
      <c r="M935" s="1">
        <v>8</v>
      </c>
      <c r="N935" s="1" t="s">
        <v>1443</v>
      </c>
      <c r="O935" s="1" t="s">
        <v>1447</v>
      </c>
      <c r="P935" s="1">
        <v>8</v>
      </c>
      <c r="Q935" s="1" t="s">
        <v>1443</v>
      </c>
      <c r="R935" s="1" t="s">
        <v>1447</v>
      </c>
      <c r="S935" s="1">
        <v>8</v>
      </c>
      <c r="T935" s="1" t="s">
        <v>93</v>
      </c>
      <c r="U935" s="1" t="s">
        <v>93</v>
      </c>
      <c r="V935" s="1" t="s">
        <v>93</v>
      </c>
      <c r="W935" s="1" t="s">
        <v>93</v>
      </c>
      <c r="X935" s="1" t="s">
        <v>93</v>
      </c>
      <c r="Y935" s="1" t="s">
        <v>93</v>
      </c>
      <c r="Z935" s="1" t="s">
        <v>1443</v>
      </c>
      <c r="AA935" s="1" t="s">
        <v>1447</v>
      </c>
      <c r="AB935" s="1">
        <v>8</v>
      </c>
      <c r="AC935" s="1" t="s">
        <v>3787</v>
      </c>
    </row>
    <row r="936" spans="1:29" ht="25.5" x14ac:dyDescent="0.2">
      <c r="A936" s="1">
        <v>13</v>
      </c>
      <c r="B936" s="1" t="s">
        <v>2990</v>
      </c>
      <c r="C936" s="1">
        <v>262993</v>
      </c>
      <c r="D936" s="1" t="s">
        <v>550</v>
      </c>
      <c r="E936" s="1" t="s">
        <v>1456</v>
      </c>
      <c r="F936" s="1" t="s">
        <v>3787</v>
      </c>
      <c r="G936" s="1">
        <v>40</v>
      </c>
      <c r="H936" s="1" t="s">
        <v>1443</v>
      </c>
      <c r="I936" s="1" t="s">
        <v>1474</v>
      </c>
      <c r="J936" s="1">
        <v>6.5</v>
      </c>
      <c r="K936" s="1" t="s">
        <v>1443</v>
      </c>
      <c r="L936" s="1" t="s">
        <v>1479</v>
      </c>
      <c r="M936" s="1">
        <v>9.5</v>
      </c>
      <c r="N936" s="1" t="s">
        <v>1443</v>
      </c>
      <c r="O936" s="1" t="s">
        <v>1447</v>
      </c>
      <c r="P936" s="1">
        <v>8</v>
      </c>
      <c r="Q936" s="1" t="s">
        <v>1613</v>
      </c>
      <c r="R936" s="1" t="s">
        <v>1447</v>
      </c>
      <c r="S936" s="1">
        <v>5</v>
      </c>
      <c r="T936" s="1" t="s">
        <v>93</v>
      </c>
      <c r="U936" s="1" t="s">
        <v>93</v>
      </c>
      <c r="V936" s="1" t="s">
        <v>93</v>
      </c>
      <c r="W936" s="1" t="s">
        <v>1480</v>
      </c>
      <c r="X936" s="1" t="s">
        <v>1455</v>
      </c>
      <c r="Y936" s="1">
        <v>3</v>
      </c>
      <c r="Z936" s="1" t="s">
        <v>1455</v>
      </c>
      <c r="AA936" s="1" t="s">
        <v>1753</v>
      </c>
      <c r="AB936" s="1">
        <v>8</v>
      </c>
      <c r="AC936" s="1" t="s">
        <v>3787</v>
      </c>
    </row>
    <row r="937" spans="1:29" ht="38.25" x14ac:dyDescent="0.2">
      <c r="A937" s="1">
        <v>13</v>
      </c>
      <c r="B937" s="1" t="s">
        <v>2126</v>
      </c>
      <c r="C937" s="1">
        <v>1307572</v>
      </c>
      <c r="D937" s="1" t="s">
        <v>1936</v>
      </c>
      <c r="E937" s="1" t="s">
        <v>1440</v>
      </c>
      <c r="F937" s="1" t="s">
        <v>580</v>
      </c>
      <c r="G937" s="1">
        <v>40</v>
      </c>
      <c r="H937" s="1" t="s">
        <v>1517</v>
      </c>
      <c r="I937" s="1" t="s">
        <v>1574</v>
      </c>
      <c r="J937" s="1">
        <v>8</v>
      </c>
      <c r="K937" s="1" t="s">
        <v>1517</v>
      </c>
      <c r="L937" s="1" t="s">
        <v>1574</v>
      </c>
      <c r="M937" s="1">
        <v>8</v>
      </c>
      <c r="N937" s="1" t="s">
        <v>1517</v>
      </c>
      <c r="O937" s="1" t="s">
        <v>1574</v>
      </c>
      <c r="P937" s="1">
        <v>8</v>
      </c>
      <c r="Q937" s="1" t="s">
        <v>1517</v>
      </c>
      <c r="R937" s="1" t="s">
        <v>1574</v>
      </c>
      <c r="S937" s="1">
        <v>8</v>
      </c>
      <c r="T937" s="1" t="s">
        <v>93</v>
      </c>
      <c r="U937" s="1" t="s">
        <v>93</v>
      </c>
      <c r="V937" s="1" t="s">
        <v>93</v>
      </c>
      <c r="W937" s="1" t="s">
        <v>93</v>
      </c>
      <c r="X937" s="1" t="s">
        <v>93</v>
      </c>
      <c r="Y937" s="1" t="s">
        <v>93</v>
      </c>
      <c r="Z937" s="1" t="s">
        <v>1613</v>
      </c>
      <c r="AA937" s="1" t="s">
        <v>1462</v>
      </c>
      <c r="AB937" s="1">
        <v>8</v>
      </c>
      <c r="AC937" s="1" t="s">
        <v>3787</v>
      </c>
    </row>
    <row r="938" spans="1:29" ht="38.25" x14ac:dyDescent="0.2">
      <c r="A938" s="1">
        <v>13</v>
      </c>
      <c r="B938" s="1" t="s">
        <v>2127</v>
      </c>
      <c r="C938" s="1">
        <v>305177</v>
      </c>
      <c r="D938" s="1" t="s">
        <v>1903</v>
      </c>
      <c r="E938" s="1" t="s">
        <v>1440</v>
      </c>
      <c r="F938" s="1" t="s">
        <v>1905</v>
      </c>
      <c r="G938" s="1">
        <v>40</v>
      </c>
      <c r="H938" s="1" t="s">
        <v>1461</v>
      </c>
      <c r="I938" s="1" t="s">
        <v>1509</v>
      </c>
      <c r="J938" s="1">
        <v>8</v>
      </c>
      <c r="K938" s="1" t="s">
        <v>1461</v>
      </c>
      <c r="L938" s="1" t="s">
        <v>1509</v>
      </c>
      <c r="M938" s="1">
        <v>8</v>
      </c>
      <c r="N938" s="1" t="s">
        <v>1461</v>
      </c>
      <c r="O938" s="1" t="s">
        <v>1509</v>
      </c>
      <c r="P938" s="1">
        <v>8</v>
      </c>
      <c r="Q938" s="1" t="s">
        <v>1461</v>
      </c>
      <c r="R938" s="1" t="s">
        <v>1509</v>
      </c>
      <c r="S938" s="1">
        <v>8</v>
      </c>
      <c r="T938" s="1" t="s">
        <v>1461</v>
      </c>
      <c r="U938" s="1" t="s">
        <v>1509</v>
      </c>
      <c r="V938" s="1">
        <v>8</v>
      </c>
      <c r="W938" s="1" t="s">
        <v>93</v>
      </c>
      <c r="X938" s="1" t="s">
        <v>93</v>
      </c>
      <c r="Y938" s="1" t="s">
        <v>93</v>
      </c>
      <c r="Z938" s="1" t="s">
        <v>93</v>
      </c>
      <c r="AA938" s="1" t="s">
        <v>93</v>
      </c>
      <c r="AB938" s="1" t="s">
        <v>93</v>
      </c>
      <c r="AC938" s="1" t="s">
        <v>3787</v>
      </c>
    </row>
    <row r="939" spans="1:29" ht="38.25" x14ac:dyDescent="0.2">
      <c r="A939" s="1">
        <v>13</v>
      </c>
      <c r="B939" s="1" t="s">
        <v>3061</v>
      </c>
      <c r="C939" s="1">
        <v>1308515</v>
      </c>
      <c r="D939" s="1" t="s">
        <v>1889</v>
      </c>
      <c r="E939" s="1" t="s">
        <v>1440</v>
      </c>
      <c r="F939" s="1" t="s">
        <v>3558</v>
      </c>
      <c r="G939" s="1">
        <v>40</v>
      </c>
      <c r="H939" s="1" t="s">
        <v>1480</v>
      </c>
      <c r="I939" s="1" t="s">
        <v>1466</v>
      </c>
      <c r="J939" s="1">
        <v>8</v>
      </c>
      <c r="K939" s="1" t="s">
        <v>93</v>
      </c>
      <c r="L939" s="1" t="s">
        <v>93</v>
      </c>
      <c r="M939" s="1" t="s">
        <v>93</v>
      </c>
      <c r="N939" s="1" t="s">
        <v>93</v>
      </c>
      <c r="O939" s="1" t="s">
        <v>93</v>
      </c>
      <c r="P939" s="1" t="s">
        <v>93</v>
      </c>
      <c r="Q939" s="1" t="s">
        <v>1480</v>
      </c>
      <c r="R939" s="1" t="s">
        <v>1466</v>
      </c>
      <c r="S939" s="1">
        <v>8</v>
      </c>
      <c r="T939" s="1" t="s">
        <v>1480</v>
      </c>
      <c r="U939" s="1" t="s">
        <v>1466</v>
      </c>
      <c r="V939" s="1">
        <v>8</v>
      </c>
      <c r="W939" s="1" t="s">
        <v>1480</v>
      </c>
      <c r="X939" s="1" t="s">
        <v>1466</v>
      </c>
      <c r="Y939" s="1">
        <v>8</v>
      </c>
      <c r="Z939" s="1" t="s">
        <v>1480</v>
      </c>
      <c r="AA939" s="1" t="s">
        <v>1466</v>
      </c>
      <c r="AB939" s="1">
        <v>8</v>
      </c>
      <c r="AC939" s="1" t="s">
        <v>3787</v>
      </c>
    </row>
    <row r="940" spans="1:29" ht="25.5" x14ac:dyDescent="0.2">
      <c r="A940" s="1">
        <v>13</v>
      </c>
      <c r="B940" s="1" t="s">
        <v>2128</v>
      </c>
      <c r="C940" s="1">
        <v>1307079</v>
      </c>
      <c r="D940" s="1" t="s">
        <v>1962</v>
      </c>
      <c r="E940" s="1" t="s">
        <v>1440</v>
      </c>
      <c r="F940" s="1" t="s">
        <v>2767</v>
      </c>
      <c r="G940" s="1">
        <v>40</v>
      </c>
      <c r="H940" s="1" t="s">
        <v>1613</v>
      </c>
      <c r="I940" s="1" t="s">
        <v>1756</v>
      </c>
      <c r="J940" s="1">
        <v>10</v>
      </c>
      <c r="K940" s="1" t="s">
        <v>93</v>
      </c>
      <c r="L940" s="1" t="s">
        <v>93</v>
      </c>
      <c r="M940" s="1" t="s">
        <v>93</v>
      </c>
      <c r="N940" s="1" t="s">
        <v>93</v>
      </c>
      <c r="O940" s="1" t="s">
        <v>93</v>
      </c>
      <c r="P940" s="1" t="s">
        <v>93</v>
      </c>
      <c r="Q940" s="1" t="s">
        <v>93</v>
      </c>
      <c r="R940" s="1" t="s">
        <v>93</v>
      </c>
      <c r="S940" s="1" t="s">
        <v>93</v>
      </c>
      <c r="T940" s="1" t="s">
        <v>1613</v>
      </c>
      <c r="U940" s="1" t="s">
        <v>1756</v>
      </c>
      <c r="V940" s="1">
        <v>10</v>
      </c>
      <c r="W940" s="1" t="s">
        <v>1501</v>
      </c>
      <c r="X940" s="1" t="s">
        <v>1753</v>
      </c>
      <c r="Y940" s="1">
        <v>10</v>
      </c>
      <c r="Z940" s="1" t="s">
        <v>1501</v>
      </c>
      <c r="AA940" s="1" t="s">
        <v>1753</v>
      </c>
      <c r="AB940" s="1">
        <v>10</v>
      </c>
      <c r="AC940" s="1" t="s">
        <v>3787</v>
      </c>
    </row>
    <row r="941" spans="1:29" ht="38.25" x14ac:dyDescent="0.2">
      <c r="A941" s="1">
        <v>13</v>
      </c>
      <c r="B941" s="1" t="s">
        <v>2843</v>
      </c>
      <c r="C941" s="1">
        <v>1308430</v>
      </c>
      <c r="D941" s="1" t="s">
        <v>1874</v>
      </c>
      <c r="E941" s="1" t="s">
        <v>1440</v>
      </c>
      <c r="F941" s="1" t="s">
        <v>3558</v>
      </c>
      <c r="G941" s="1">
        <v>40</v>
      </c>
      <c r="H941" s="1" t="s">
        <v>93</v>
      </c>
      <c r="I941" s="1" t="s">
        <v>93</v>
      </c>
      <c r="J941" s="1" t="s">
        <v>93</v>
      </c>
      <c r="K941" s="1" t="s">
        <v>93</v>
      </c>
      <c r="L941" s="1" t="s">
        <v>93</v>
      </c>
      <c r="M941" s="1" t="s">
        <v>93</v>
      </c>
      <c r="N941" s="1" t="s">
        <v>1443</v>
      </c>
      <c r="O941" s="1" t="s">
        <v>1447</v>
      </c>
      <c r="P941" s="1">
        <v>8</v>
      </c>
      <c r="Q941" s="1" t="s">
        <v>1443</v>
      </c>
      <c r="R941" s="1" t="s">
        <v>1447</v>
      </c>
      <c r="S941" s="1">
        <v>8</v>
      </c>
      <c r="T941" s="1" t="s">
        <v>1443</v>
      </c>
      <c r="U941" s="1" t="s">
        <v>1447</v>
      </c>
      <c r="V941" s="1">
        <v>8</v>
      </c>
      <c r="W941" s="1" t="s">
        <v>1443</v>
      </c>
      <c r="X941" s="1" t="s">
        <v>1447</v>
      </c>
      <c r="Y941" s="1">
        <v>8</v>
      </c>
      <c r="Z941" s="1" t="s">
        <v>1443</v>
      </c>
      <c r="AA941" s="1" t="s">
        <v>1447</v>
      </c>
      <c r="AB941" s="1">
        <v>8</v>
      </c>
      <c r="AC941" s="1" t="s">
        <v>3787</v>
      </c>
    </row>
    <row r="942" spans="1:29" ht="25.5" x14ac:dyDescent="0.2">
      <c r="A942" s="1">
        <v>13</v>
      </c>
      <c r="B942" s="1" t="s">
        <v>2129</v>
      </c>
      <c r="C942" s="1">
        <v>305036</v>
      </c>
      <c r="D942" s="1" t="s">
        <v>1903</v>
      </c>
      <c r="E942" s="1" t="s">
        <v>1440</v>
      </c>
      <c r="F942" s="1" t="s">
        <v>1905</v>
      </c>
      <c r="G942" s="1">
        <v>40</v>
      </c>
      <c r="H942" s="1" t="s">
        <v>1461</v>
      </c>
      <c r="I942" s="1" t="s">
        <v>1509</v>
      </c>
      <c r="J942" s="1">
        <v>8</v>
      </c>
      <c r="K942" s="1" t="s">
        <v>1461</v>
      </c>
      <c r="L942" s="1" t="s">
        <v>1509</v>
      </c>
      <c r="M942" s="1">
        <v>8</v>
      </c>
      <c r="N942" s="1" t="s">
        <v>1461</v>
      </c>
      <c r="O942" s="1" t="s">
        <v>1509</v>
      </c>
      <c r="P942" s="1">
        <v>8</v>
      </c>
      <c r="Q942" s="1" t="s">
        <v>1461</v>
      </c>
      <c r="R942" s="1" t="s">
        <v>1509</v>
      </c>
      <c r="S942" s="1">
        <v>8</v>
      </c>
      <c r="T942" s="1" t="s">
        <v>1461</v>
      </c>
      <c r="U942" s="1" t="s">
        <v>1509</v>
      </c>
      <c r="V942" s="1">
        <v>8</v>
      </c>
      <c r="W942" s="1" t="s">
        <v>93</v>
      </c>
      <c r="X942" s="1" t="s">
        <v>93</v>
      </c>
      <c r="Y942" s="1" t="s">
        <v>93</v>
      </c>
      <c r="Z942" s="1" t="s">
        <v>93</v>
      </c>
      <c r="AA942" s="1" t="s">
        <v>93</v>
      </c>
      <c r="AB942" s="1" t="s">
        <v>93</v>
      </c>
      <c r="AC942" s="1" t="s">
        <v>3787</v>
      </c>
    </row>
    <row r="943" spans="1:29" ht="25.5" x14ac:dyDescent="0.2">
      <c r="A943" s="1">
        <v>13</v>
      </c>
      <c r="B943" s="1" t="s">
        <v>2130</v>
      </c>
      <c r="C943" s="1">
        <v>306179</v>
      </c>
      <c r="D943" s="1" t="s">
        <v>1878</v>
      </c>
      <c r="E943" s="1" t="s">
        <v>1440</v>
      </c>
      <c r="F943" s="1" t="s">
        <v>543</v>
      </c>
      <c r="G943" s="1">
        <v>40</v>
      </c>
      <c r="H943" s="1" t="s">
        <v>1480</v>
      </c>
      <c r="I943" s="1" t="s">
        <v>1466</v>
      </c>
      <c r="J943" s="1">
        <v>8</v>
      </c>
      <c r="K943" s="1" t="s">
        <v>1480</v>
      </c>
      <c r="L943" s="1" t="s">
        <v>1466</v>
      </c>
      <c r="M943" s="1">
        <v>8</v>
      </c>
      <c r="N943" s="1" t="s">
        <v>1480</v>
      </c>
      <c r="O943" s="1" t="s">
        <v>1466</v>
      </c>
      <c r="P943" s="1">
        <v>8</v>
      </c>
      <c r="Q943" s="1" t="s">
        <v>1480</v>
      </c>
      <c r="R943" s="1" t="s">
        <v>1466</v>
      </c>
      <c r="S943" s="1">
        <v>8</v>
      </c>
      <c r="T943" s="1" t="s">
        <v>1480</v>
      </c>
      <c r="U943" s="1" t="s">
        <v>1466</v>
      </c>
      <c r="V943" s="1">
        <v>8</v>
      </c>
      <c r="W943" s="1" t="s">
        <v>93</v>
      </c>
      <c r="X943" s="1" t="s">
        <v>93</v>
      </c>
      <c r="Y943" s="1" t="s">
        <v>93</v>
      </c>
      <c r="Z943" s="1" t="s">
        <v>93</v>
      </c>
      <c r="AA943" s="1" t="s">
        <v>93</v>
      </c>
      <c r="AB943" s="1" t="s">
        <v>93</v>
      </c>
      <c r="AC943" s="1" t="s">
        <v>3787</v>
      </c>
    </row>
    <row r="944" spans="1:29" ht="38.25" x14ac:dyDescent="0.2">
      <c r="A944" s="1">
        <v>13</v>
      </c>
      <c r="B944" s="1" t="s">
        <v>2131</v>
      </c>
      <c r="C944" s="1">
        <v>305057</v>
      </c>
      <c r="D944" s="1" t="s">
        <v>631</v>
      </c>
      <c r="E944" s="1" t="s">
        <v>1440</v>
      </c>
      <c r="F944" s="1" t="s">
        <v>1905</v>
      </c>
      <c r="G944" s="1">
        <v>40</v>
      </c>
      <c r="H944" s="1" t="s">
        <v>1461</v>
      </c>
      <c r="I944" s="1" t="s">
        <v>1509</v>
      </c>
      <c r="J944" s="1">
        <v>8</v>
      </c>
      <c r="K944" s="1" t="s">
        <v>1461</v>
      </c>
      <c r="L944" s="1" t="s">
        <v>1509</v>
      </c>
      <c r="M944" s="1">
        <v>8</v>
      </c>
      <c r="N944" s="1" t="s">
        <v>1461</v>
      </c>
      <c r="O944" s="1" t="s">
        <v>1509</v>
      </c>
      <c r="P944" s="1">
        <v>8</v>
      </c>
      <c r="Q944" s="1" t="s">
        <v>1461</v>
      </c>
      <c r="R944" s="1" t="s">
        <v>1509</v>
      </c>
      <c r="S944" s="1">
        <v>8</v>
      </c>
      <c r="T944" s="1" t="s">
        <v>1461</v>
      </c>
      <c r="U944" s="1" t="s">
        <v>1509</v>
      </c>
      <c r="V944" s="1">
        <v>8</v>
      </c>
      <c r="W944" s="1" t="s">
        <v>93</v>
      </c>
      <c r="X944" s="1" t="s">
        <v>93</v>
      </c>
      <c r="Y944" s="1" t="s">
        <v>93</v>
      </c>
      <c r="Z944" s="1" t="s">
        <v>93</v>
      </c>
      <c r="AA944" s="1" t="s">
        <v>93</v>
      </c>
      <c r="AB944" s="1" t="s">
        <v>93</v>
      </c>
      <c r="AC944" s="1" t="s">
        <v>3787</v>
      </c>
    </row>
    <row r="945" spans="1:29" ht="25.5" x14ac:dyDescent="0.2">
      <c r="A945" s="1">
        <v>13</v>
      </c>
      <c r="B945" s="1" t="s">
        <v>2132</v>
      </c>
      <c r="C945" s="1">
        <v>1307940</v>
      </c>
      <c r="D945" s="1" t="s">
        <v>2803</v>
      </c>
      <c r="E945" s="1" t="s">
        <v>1440</v>
      </c>
      <c r="F945" s="1" t="s">
        <v>2934</v>
      </c>
      <c r="G945" s="1">
        <v>40</v>
      </c>
      <c r="H945" s="1" t="s">
        <v>1480</v>
      </c>
      <c r="I945" s="1" t="s">
        <v>1466</v>
      </c>
      <c r="J945" s="1">
        <v>8</v>
      </c>
      <c r="K945" s="1" t="s">
        <v>93</v>
      </c>
      <c r="L945" s="1" t="s">
        <v>93</v>
      </c>
      <c r="M945" s="1" t="s">
        <v>93</v>
      </c>
      <c r="N945" s="1" t="s">
        <v>93</v>
      </c>
      <c r="O945" s="1" t="s">
        <v>93</v>
      </c>
      <c r="P945" s="1" t="s">
        <v>93</v>
      </c>
      <c r="Q945" s="1" t="s">
        <v>1480</v>
      </c>
      <c r="R945" s="1" t="s">
        <v>1466</v>
      </c>
      <c r="S945" s="1">
        <v>8</v>
      </c>
      <c r="T945" s="1" t="s">
        <v>1480</v>
      </c>
      <c r="U945" s="1" t="s">
        <v>1466</v>
      </c>
      <c r="V945" s="1">
        <v>8</v>
      </c>
      <c r="W945" s="1" t="s">
        <v>1480</v>
      </c>
      <c r="X945" s="1" t="s">
        <v>1466</v>
      </c>
      <c r="Y945" s="1">
        <v>8</v>
      </c>
      <c r="Z945" s="1" t="s">
        <v>1480</v>
      </c>
      <c r="AA945" s="1" t="s">
        <v>1466</v>
      </c>
      <c r="AB945" s="1">
        <v>8</v>
      </c>
      <c r="AC945" s="1" t="s">
        <v>3787</v>
      </c>
    </row>
    <row r="946" spans="1:29" ht="25.5" x14ac:dyDescent="0.2">
      <c r="A946" s="1">
        <v>13</v>
      </c>
      <c r="B946" s="1" t="s">
        <v>2133</v>
      </c>
      <c r="C946" s="1">
        <v>1307080</v>
      </c>
      <c r="D946" s="1" t="s">
        <v>1964</v>
      </c>
      <c r="E946" s="1" t="s">
        <v>1440</v>
      </c>
      <c r="F946" s="1" t="s">
        <v>1289</v>
      </c>
      <c r="G946" s="1">
        <v>40</v>
      </c>
      <c r="H946" s="1" t="s">
        <v>1443</v>
      </c>
      <c r="I946" s="1" t="s">
        <v>1447</v>
      </c>
      <c r="J946" s="1">
        <v>8</v>
      </c>
      <c r="K946" s="1" t="s">
        <v>1443</v>
      </c>
      <c r="L946" s="1" t="s">
        <v>1447</v>
      </c>
      <c r="M946" s="1">
        <v>8</v>
      </c>
      <c r="N946" s="1" t="s">
        <v>1443</v>
      </c>
      <c r="O946" s="1" t="s">
        <v>1447</v>
      </c>
      <c r="P946" s="1">
        <v>8</v>
      </c>
      <c r="Q946" s="1" t="s">
        <v>1443</v>
      </c>
      <c r="R946" s="1" t="s">
        <v>1447</v>
      </c>
      <c r="S946" s="1">
        <v>8</v>
      </c>
      <c r="T946" s="1" t="s">
        <v>93</v>
      </c>
      <c r="U946" s="1" t="s">
        <v>93</v>
      </c>
      <c r="V946" s="1" t="s">
        <v>93</v>
      </c>
      <c r="W946" s="1" t="s">
        <v>93</v>
      </c>
      <c r="X946" s="1" t="s">
        <v>93</v>
      </c>
      <c r="Y946" s="1" t="s">
        <v>93</v>
      </c>
      <c r="Z946" s="1" t="s">
        <v>1443</v>
      </c>
      <c r="AA946" s="1" t="s">
        <v>1447</v>
      </c>
      <c r="AB946" s="1">
        <v>8</v>
      </c>
      <c r="AC946" s="1" t="s">
        <v>3787</v>
      </c>
    </row>
    <row r="947" spans="1:29" ht="38.25" x14ac:dyDescent="0.2">
      <c r="A947" s="1">
        <v>13</v>
      </c>
      <c r="B947" s="1" t="s">
        <v>2136</v>
      </c>
      <c r="C947" s="1">
        <v>1307847</v>
      </c>
      <c r="D947" s="1" t="s">
        <v>1884</v>
      </c>
      <c r="E947" s="1" t="s">
        <v>1440</v>
      </c>
      <c r="F947" s="1" t="s">
        <v>3787</v>
      </c>
      <c r="G947" s="1">
        <v>40</v>
      </c>
      <c r="H947" s="1" t="s">
        <v>93</v>
      </c>
      <c r="I947" s="1" t="s">
        <v>93</v>
      </c>
      <c r="J947" s="1" t="s">
        <v>93</v>
      </c>
      <c r="K947" s="1" t="s">
        <v>1461</v>
      </c>
      <c r="L947" s="1" t="s">
        <v>1509</v>
      </c>
      <c r="M947" s="1">
        <v>8</v>
      </c>
      <c r="N947" s="1" t="s">
        <v>1461</v>
      </c>
      <c r="O947" s="1" t="s">
        <v>1509</v>
      </c>
      <c r="P947" s="1">
        <v>8</v>
      </c>
      <c r="Q947" s="1" t="s">
        <v>1461</v>
      </c>
      <c r="R947" s="1" t="s">
        <v>1509</v>
      </c>
      <c r="S947" s="1">
        <v>8</v>
      </c>
      <c r="T947" s="1" t="s">
        <v>1461</v>
      </c>
      <c r="U947" s="1" t="s">
        <v>1509</v>
      </c>
      <c r="V947" s="1">
        <v>8</v>
      </c>
      <c r="W947" s="1" t="s">
        <v>1461</v>
      </c>
      <c r="X947" s="1" t="s">
        <v>1509</v>
      </c>
      <c r="Y947" s="1">
        <v>8</v>
      </c>
      <c r="Z947" s="1" t="s">
        <v>93</v>
      </c>
      <c r="AA947" s="1" t="s">
        <v>93</v>
      </c>
      <c r="AB947" s="1" t="s">
        <v>93</v>
      </c>
      <c r="AC947" s="1" t="s">
        <v>3787</v>
      </c>
    </row>
    <row r="948" spans="1:29" ht="38.25" x14ac:dyDescent="0.2">
      <c r="A948" s="1">
        <v>13</v>
      </c>
      <c r="B948" s="1" t="s">
        <v>2977</v>
      </c>
      <c r="C948" s="1">
        <v>1308482</v>
      </c>
      <c r="D948" s="1" t="s">
        <v>1920</v>
      </c>
      <c r="E948" s="1" t="s">
        <v>1440</v>
      </c>
      <c r="F948" s="1" t="s">
        <v>3558</v>
      </c>
      <c r="G948" s="1">
        <v>40</v>
      </c>
      <c r="H948" s="1" t="s">
        <v>93</v>
      </c>
      <c r="I948" s="1" t="s">
        <v>93</v>
      </c>
      <c r="J948" s="1" t="s">
        <v>93</v>
      </c>
      <c r="K948" s="1" t="s">
        <v>93</v>
      </c>
      <c r="L948" s="1" t="s">
        <v>93</v>
      </c>
      <c r="M948" s="1" t="s">
        <v>93</v>
      </c>
      <c r="N948" s="1" t="s">
        <v>1443</v>
      </c>
      <c r="O948" s="1" t="s">
        <v>1447</v>
      </c>
      <c r="P948" s="1">
        <v>8</v>
      </c>
      <c r="Q948" s="1" t="s">
        <v>1443</v>
      </c>
      <c r="R948" s="1" t="s">
        <v>1447</v>
      </c>
      <c r="S948" s="1">
        <v>8</v>
      </c>
      <c r="T948" s="1" t="s">
        <v>1443</v>
      </c>
      <c r="U948" s="1" t="s">
        <v>1447</v>
      </c>
      <c r="V948" s="1">
        <v>8</v>
      </c>
      <c r="W948" s="1" t="s">
        <v>1443</v>
      </c>
      <c r="X948" s="1" t="s">
        <v>1447</v>
      </c>
      <c r="Y948" s="1">
        <v>8</v>
      </c>
      <c r="Z948" s="1" t="s">
        <v>1443</v>
      </c>
      <c r="AA948" s="1" t="s">
        <v>1447</v>
      </c>
      <c r="AB948" s="1">
        <v>8</v>
      </c>
      <c r="AC948" s="1" t="s">
        <v>3787</v>
      </c>
    </row>
    <row r="949" spans="1:29" ht="25.5" x14ac:dyDescent="0.2">
      <c r="A949" s="1">
        <v>13</v>
      </c>
      <c r="B949" s="1" t="s">
        <v>2137</v>
      </c>
      <c r="C949" s="1">
        <v>1307941</v>
      </c>
      <c r="D949" s="1" t="s">
        <v>1874</v>
      </c>
      <c r="E949" s="1" t="s">
        <v>1440</v>
      </c>
      <c r="F949" s="1" t="s">
        <v>3159</v>
      </c>
      <c r="G949" s="1">
        <v>40</v>
      </c>
      <c r="H949" s="1" t="s">
        <v>1454</v>
      </c>
      <c r="I949" s="1" t="s">
        <v>1667</v>
      </c>
      <c r="J949" s="1">
        <v>8</v>
      </c>
      <c r="K949" s="1" t="s">
        <v>93</v>
      </c>
      <c r="L949" s="1" t="s">
        <v>93</v>
      </c>
      <c r="M949" s="1" t="s">
        <v>93</v>
      </c>
      <c r="N949" s="1" t="s">
        <v>93</v>
      </c>
      <c r="O949" s="1" t="s">
        <v>93</v>
      </c>
      <c r="P949" s="1" t="s">
        <v>93</v>
      </c>
      <c r="Q949" s="1" t="s">
        <v>1454</v>
      </c>
      <c r="R949" s="1" t="s">
        <v>1667</v>
      </c>
      <c r="S949" s="1">
        <v>8</v>
      </c>
      <c r="T949" s="1" t="s">
        <v>1454</v>
      </c>
      <c r="U949" s="1" t="s">
        <v>1667</v>
      </c>
      <c r="V949" s="1">
        <v>8</v>
      </c>
      <c r="W949" s="1" t="s">
        <v>1454</v>
      </c>
      <c r="X949" s="1" t="s">
        <v>1667</v>
      </c>
      <c r="Y949" s="1">
        <v>8</v>
      </c>
      <c r="Z949" s="1" t="s">
        <v>1454</v>
      </c>
      <c r="AA949" s="1" t="s">
        <v>1667</v>
      </c>
      <c r="AB949" s="1">
        <v>8</v>
      </c>
      <c r="AC949" s="1" t="s">
        <v>3787</v>
      </c>
    </row>
    <row r="950" spans="1:29" ht="38.25" x14ac:dyDescent="0.2">
      <c r="A950" s="1">
        <v>13</v>
      </c>
      <c r="B950" s="1" t="s">
        <v>2138</v>
      </c>
      <c r="C950" s="1">
        <v>1307942</v>
      </c>
      <c r="D950" s="1" t="s">
        <v>1897</v>
      </c>
      <c r="E950" s="1" t="s">
        <v>1440</v>
      </c>
      <c r="F950" s="1" t="s">
        <v>543</v>
      </c>
      <c r="G950" s="1">
        <v>40</v>
      </c>
      <c r="H950" s="1" t="s">
        <v>1455</v>
      </c>
      <c r="I950" s="1" t="s">
        <v>1753</v>
      </c>
      <c r="J950" s="1">
        <v>8</v>
      </c>
      <c r="K950" s="1" t="s">
        <v>1455</v>
      </c>
      <c r="L950" s="1" t="s">
        <v>1753</v>
      </c>
      <c r="M950" s="1">
        <v>8</v>
      </c>
      <c r="N950" s="1" t="s">
        <v>93</v>
      </c>
      <c r="O950" s="1" t="s">
        <v>93</v>
      </c>
      <c r="P950" s="1" t="s">
        <v>93</v>
      </c>
      <c r="Q950" s="1" t="s">
        <v>93</v>
      </c>
      <c r="R950" s="1" t="s">
        <v>93</v>
      </c>
      <c r="S950" s="1" t="s">
        <v>93</v>
      </c>
      <c r="T950" s="1" t="s">
        <v>1455</v>
      </c>
      <c r="U950" s="1" t="s">
        <v>1753</v>
      </c>
      <c r="V950" s="1">
        <v>8</v>
      </c>
      <c r="W950" s="1" t="s">
        <v>1455</v>
      </c>
      <c r="X950" s="1" t="s">
        <v>1753</v>
      </c>
      <c r="Y950" s="1">
        <v>8</v>
      </c>
      <c r="Z950" s="1" t="s">
        <v>1455</v>
      </c>
      <c r="AA950" s="1" t="s">
        <v>1753</v>
      </c>
      <c r="AB950" s="1">
        <v>8</v>
      </c>
      <c r="AC950" s="1" t="s">
        <v>3787</v>
      </c>
    </row>
    <row r="951" spans="1:29" ht="38.25" x14ac:dyDescent="0.2">
      <c r="A951" s="1">
        <v>13</v>
      </c>
      <c r="B951" s="1" t="s">
        <v>2139</v>
      </c>
      <c r="C951" s="1">
        <v>1307943</v>
      </c>
      <c r="D951" s="1" t="s">
        <v>1897</v>
      </c>
      <c r="E951" s="1" t="s">
        <v>1440</v>
      </c>
      <c r="F951" s="1" t="s">
        <v>2738</v>
      </c>
      <c r="G951" s="1">
        <v>40</v>
      </c>
      <c r="H951" s="1" t="s">
        <v>1460</v>
      </c>
      <c r="I951" s="1" t="s">
        <v>1479</v>
      </c>
      <c r="J951" s="1">
        <v>8</v>
      </c>
      <c r="K951" s="1" t="s">
        <v>1460</v>
      </c>
      <c r="L951" s="1" t="s">
        <v>1479</v>
      </c>
      <c r="M951" s="1">
        <v>8</v>
      </c>
      <c r="N951" s="1" t="s">
        <v>1460</v>
      </c>
      <c r="O951" s="1" t="s">
        <v>1479</v>
      </c>
      <c r="P951" s="1">
        <v>8</v>
      </c>
      <c r="Q951" s="1" t="s">
        <v>1460</v>
      </c>
      <c r="R951" s="1" t="s">
        <v>1479</v>
      </c>
      <c r="S951" s="1">
        <v>8</v>
      </c>
      <c r="T951" s="1" t="s">
        <v>93</v>
      </c>
      <c r="U951" s="1" t="s">
        <v>93</v>
      </c>
      <c r="V951" s="1" t="s">
        <v>93</v>
      </c>
      <c r="W951" s="1" t="s">
        <v>93</v>
      </c>
      <c r="X951" s="1" t="s">
        <v>93</v>
      </c>
      <c r="Y951" s="1" t="s">
        <v>93</v>
      </c>
      <c r="Z951" s="1" t="s">
        <v>1460</v>
      </c>
      <c r="AA951" s="1" t="s">
        <v>1479</v>
      </c>
      <c r="AB951" s="1">
        <v>8</v>
      </c>
      <c r="AC951" s="1" t="s">
        <v>3787</v>
      </c>
    </row>
    <row r="952" spans="1:29" ht="38.25" x14ac:dyDescent="0.2">
      <c r="A952" s="1">
        <v>13</v>
      </c>
      <c r="B952" s="1" t="s">
        <v>2134</v>
      </c>
      <c r="C952" s="1">
        <v>1307391</v>
      </c>
      <c r="D952" s="1" t="s">
        <v>2936</v>
      </c>
      <c r="E952" s="1" t="s">
        <v>1440</v>
      </c>
      <c r="F952" s="1" t="s">
        <v>523</v>
      </c>
      <c r="G952" s="1">
        <v>40</v>
      </c>
      <c r="H952" s="1" t="s">
        <v>1455</v>
      </c>
      <c r="I952" s="1" t="s">
        <v>1753</v>
      </c>
      <c r="J952" s="1">
        <v>8</v>
      </c>
      <c r="K952" s="1" t="s">
        <v>1455</v>
      </c>
      <c r="L952" s="1" t="s">
        <v>1753</v>
      </c>
      <c r="M952" s="1">
        <v>8</v>
      </c>
      <c r="N952" s="1" t="s">
        <v>1455</v>
      </c>
      <c r="O952" s="1" t="s">
        <v>1753</v>
      </c>
      <c r="P952" s="1">
        <v>8</v>
      </c>
      <c r="Q952" s="1" t="s">
        <v>1455</v>
      </c>
      <c r="R952" s="1" t="s">
        <v>1753</v>
      </c>
      <c r="S952" s="1">
        <v>8</v>
      </c>
      <c r="T952" s="1" t="s">
        <v>93</v>
      </c>
      <c r="U952" s="1" t="s">
        <v>93</v>
      </c>
      <c r="V952" s="1" t="s">
        <v>93</v>
      </c>
      <c r="W952" s="1" t="s">
        <v>93</v>
      </c>
      <c r="X952" s="1" t="s">
        <v>93</v>
      </c>
      <c r="Y952" s="1" t="s">
        <v>93</v>
      </c>
      <c r="Z952" s="1" t="s">
        <v>1455</v>
      </c>
      <c r="AA952" s="1" t="s">
        <v>1753</v>
      </c>
      <c r="AB952" s="1">
        <v>8</v>
      </c>
      <c r="AC952" s="1" t="s">
        <v>3787</v>
      </c>
    </row>
    <row r="953" spans="1:29" ht="25.5" x14ac:dyDescent="0.2">
      <c r="A953" s="1">
        <v>13</v>
      </c>
      <c r="B953" s="1" t="s">
        <v>2135</v>
      </c>
      <c r="C953" s="1">
        <v>1308180</v>
      </c>
      <c r="D953" s="1" t="s">
        <v>1964</v>
      </c>
      <c r="E953" s="1" t="s">
        <v>1440</v>
      </c>
      <c r="F953" s="1" t="s">
        <v>3159</v>
      </c>
      <c r="G953" s="1">
        <v>40</v>
      </c>
      <c r="H953" s="1" t="s">
        <v>1454</v>
      </c>
      <c r="I953" s="1" t="s">
        <v>1667</v>
      </c>
      <c r="J953" s="1">
        <v>8</v>
      </c>
      <c r="K953" s="1" t="s">
        <v>93</v>
      </c>
      <c r="L953" s="1" t="s">
        <v>93</v>
      </c>
      <c r="M953" s="1" t="s">
        <v>93</v>
      </c>
      <c r="N953" s="1" t="s">
        <v>93</v>
      </c>
      <c r="O953" s="1" t="s">
        <v>93</v>
      </c>
      <c r="P953" s="1" t="s">
        <v>93</v>
      </c>
      <c r="Q953" s="1" t="s">
        <v>1454</v>
      </c>
      <c r="R953" s="1" t="s">
        <v>1667</v>
      </c>
      <c r="S953" s="1">
        <v>8</v>
      </c>
      <c r="T953" s="1" t="s">
        <v>1454</v>
      </c>
      <c r="U953" s="1" t="s">
        <v>1667</v>
      </c>
      <c r="V953" s="1">
        <v>8</v>
      </c>
      <c r="W953" s="1" t="s">
        <v>1454</v>
      </c>
      <c r="X953" s="1" t="s">
        <v>1667</v>
      </c>
      <c r="Y953" s="1">
        <v>8</v>
      </c>
      <c r="Z953" s="1" t="s">
        <v>1454</v>
      </c>
      <c r="AA953" s="1" t="s">
        <v>1667</v>
      </c>
      <c r="AB953" s="1">
        <v>8</v>
      </c>
      <c r="AC953" s="1" t="s">
        <v>3787</v>
      </c>
    </row>
    <row r="954" spans="1:29" ht="25.5" x14ac:dyDescent="0.2">
      <c r="A954" s="1">
        <v>13</v>
      </c>
      <c r="B954" s="1" t="s">
        <v>3367</v>
      </c>
      <c r="C954" s="1">
        <v>1308568</v>
      </c>
      <c r="D954" s="1" t="s">
        <v>1876</v>
      </c>
      <c r="E954" s="1" t="s">
        <v>1440</v>
      </c>
      <c r="F954" s="1" t="s">
        <v>3558</v>
      </c>
      <c r="G954" s="1">
        <v>40</v>
      </c>
      <c r="H954" s="1" t="s">
        <v>1455</v>
      </c>
      <c r="I954" s="1" t="s">
        <v>1753</v>
      </c>
      <c r="J954" s="1">
        <v>8</v>
      </c>
      <c r="K954" s="1" t="s">
        <v>93</v>
      </c>
      <c r="L954" s="1" t="s">
        <v>93</v>
      </c>
      <c r="M954" s="1" t="s">
        <v>93</v>
      </c>
      <c r="N954" s="1" t="s">
        <v>93</v>
      </c>
      <c r="O954" s="1" t="s">
        <v>93</v>
      </c>
      <c r="P954" s="1" t="s">
        <v>93</v>
      </c>
      <c r="Q954" s="1" t="s">
        <v>1455</v>
      </c>
      <c r="R954" s="1" t="s">
        <v>1753</v>
      </c>
      <c r="S954" s="1">
        <v>8</v>
      </c>
      <c r="T954" s="1" t="s">
        <v>1455</v>
      </c>
      <c r="U954" s="1" t="s">
        <v>1753</v>
      </c>
      <c r="V954" s="1">
        <v>8</v>
      </c>
      <c r="W954" s="1" t="s">
        <v>1455</v>
      </c>
      <c r="X954" s="1" t="s">
        <v>1753</v>
      </c>
      <c r="Y954" s="1">
        <v>8</v>
      </c>
      <c r="Z954" s="1" t="s">
        <v>1455</v>
      </c>
      <c r="AA954" s="1" t="s">
        <v>1753</v>
      </c>
      <c r="AB954" s="1">
        <v>8</v>
      </c>
      <c r="AC954" s="1" t="s">
        <v>3787</v>
      </c>
    </row>
    <row r="955" spans="1:29" ht="38.25" x14ac:dyDescent="0.2">
      <c r="A955" s="1">
        <v>13</v>
      </c>
      <c r="B955" s="1" t="s">
        <v>4005</v>
      </c>
      <c r="C955" s="1">
        <v>1308612</v>
      </c>
      <c r="D955" s="1" t="s">
        <v>3987</v>
      </c>
      <c r="E955" s="1" t="s">
        <v>1440</v>
      </c>
      <c r="F955" s="1" t="s">
        <v>3787</v>
      </c>
      <c r="G955" s="1">
        <v>40</v>
      </c>
      <c r="H955" s="1" t="s">
        <v>1480</v>
      </c>
      <c r="I955" s="1" t="s">
        <v>1479</v>
      </c>
      <c r="J955" s="1">
        <v>8</v>
      </c>
      <c r="K955" s="1" t="s">
        <v>1480</v>
      </c>
      <c r="L955" s="1" t="s">
        <v>1479</v>
      </c>
      <c r="M955" s="1">
        <v>8</v>
      </c>
      <c r="N955" s="1" t="s">
        <v>1480</v>
      </c>
      <c r="O955" s="1" t="s">
        <v>1479</v>
      </c>
      <c r="P955" s="1">
        <v>8</v>
      </c>
      <c r="Q955" s="1" t="s">
        <v>1480</v>
      </c>
      <c r="R955" s="1" t="s">
        <v>1479</v>
      </c>
      <c r="S955" s="1">
        <v>8</v>
      </c>
      <c r="T955" s="1" t="s">
        <v>1480</v>
      </c>
      <c r="U955" s="1" t="s">
        <v>1479</v>
      </c>
      <c r="V955" s="1">
        <v>8</v>
      </c>
      <c r="W955" s="1" t="s">
        <v>93</v>
      </c>
      <c r="X955" s="1" t="s">
        <v>93</v>
      </c>
      <c r="Y955" s="1" t="s">
        <v>93</v>
      </c>
      <c r="Z955" s="1" t="s">
        <v>93</v>
      </c>
      <c r="AA955" s="1" t="s">
        <v>93</v>
      </c>
      <c r="AB955" s="1" t="s">
        <v>93</v>
      </c>
      <c r="AC955" s="1" t="s">
        <v>3787</v>
      </c>
    </row>
    <row r="956" spans="1:29" ht="25.5" x14ac:dyDescent="0.2">
      <c r="A956" s="1">
        <v>13</v>
      </c>
      <c r="B956" s="1" t="s">
        <v>3044</v>
      </c>
      <c r="C956" s="1">
        <v>189706</v>
      </c>
      <c r="D956" s="1" t="s">
        <v>1196</v>
      </c>
      <c r="E956" s="1" t="s">
        <v>1440</v>
      </c>
      <c r="F956" s="1" t="s">
        <v>3410</v>
      </c>
      <c r="G956" s="1">
        <v>40</v>
      </c>
      <c r="H956" s="1" t="s">
        <v>1461</v>
      </c>
      <c r="I956" s="1" t="s">
        <v>1509</v>
      </c>
      <c r="J956" s="1">
        <v>8</v>
      </c>
      <c r="K956" s="1" t="s">
        <v>1613</v>
      </c>
      <c r="L956" s="1" t="s">
        <v>1462</v>
      </c>
      <c r="M956" s="1">
        <v>8</v>
      </c>
      <c r="N956" s="1" t="s">
        <v>1613</v>
      </c>
      <c r="O956" s="1" t="s">
        <v>1462</v>
      </c>
      <c r="P956" s="1">
        <v>8</v>
      </c>
      <c r="Q956" s="1" t="s">
        <v>1461</v>
      </c>
      <c r="R956" s="1" t="s">
        <v>1509</v>
      </c>
      <c r="S956" s="1">
        <v>8</v>
      </c>
      <c r="T956" s="1" t="s">
        <v>93</v>
      </c>
      <c r="U956" s="1" t="s">
        <v>93</v>
      </c>
      <c r="V956" s="1" t="s">
        <v>93</v>
      </c>
      <c r="W956" s="1" t="s">
        <v>93</v>
      </c>
      <c r="X956" s="1" t="s">
        <v>93</v>
      </c>
      <c r="Y956" s="1" t="s">
        <v>93</v>
      </c>
      <c r="Z956" s="1" t="s">
        <v>1613</v>
      </c>
      <c r="AA956" s="1" t="s">
        <v>1462</v>
      </c>
      <c r="AB956" s="1">
        <v>8</v>
      </c>
      <c r="AC956" s="1" t="s">
        <v>3787</v>
      </c>
    </row>
    <row r="957" spans="1:29" ht="25.5" x14ac:dyDescent="0.2">
      <c r="A957" s="1">
        <v>13</v>
      </c>
      <c r="B957" s="1" t="s">
        <v>2140</v>
      </c>
      <c r="C957" s="1">
        <v>1308085</v>
      </c>
      <c r="D957" s="1" t="s">
        <v>1903</v>
      </c>
      <c r="E957" s="1" t="s">
        <v>1440</v>
      </c>
      <c r="F957" s="1" t="s">
        <v>770</v>
      </c>
      <c r="G957" s="1">
        <v>40</v>
      </c>
      <c r="H957" s="1" t="s">
        <v>1480</v>
      </c>
      <c r="I957" s="1" t="s">
        <v>1466</v>
      </c>
      <c r="J957" s="1">
        <v>8</v>
      </c>
      <c r="K957" s="1" t="s">
        <v>1480</v>
      </c>
      <c r="L957" s="1" t="s">
        <v>1466</v>
      </c>
      <c r="M957" s="1">
        <v>8</v>
      </c>
      <c r="N957" s="1" t="s">
        <v>1480</v>
      </c>
      <c r="O957" s="1" t="s">
        <v>1466</v>
      </c>
      <c r="P957" s="1">
        <v>8</v>
      </c>
      <c r="Q957" s="1" t="s">
        <v>1480</v>
      </c>
      <c r="R957" s="1" t="s">
        <v>1466</v>
      </c>
      <c r="S957" s="1">
        <v>8</v>
      </c>
      <c r="T957" s="1" t="s">
        <v>1480</v>
      </c>
      <c r="U957" s="1" t="s">
        <v>1466</v>
      </c>
      <c r="V957" s="1">
        <v>8</v>
      </c>
      <c r="W957" s="1" t="s">
        <v>93</v>
      </c>
      <c r="X957" s="1" t="s">
        <v>93</v>
      </c>
      <c r="Y957" s="1" t="s">
        <v>93</v>
      </c>
      <c r="Z957" s="1" t="s">
        <v>93</v>
      </c>
      <c r="AA957" s="1" t="s">
        <v>93</v>
      </c>
      <c r="AB957" s="1" t="s">
        <v>93</v>
      </c>
      <c r="AC957" s="1" t="s">
        <v>3787</v>
      </c>
    </row>
    <row r="958" spans="1:29" ht="38.25" x14ac:dyDescent="0.2">
      <c r="A958" s="1">
        <v>13</v>
      </c>
      <c r="B958" s="1" t="s">
        <v>3368</v>
      </c>
      <c r="C958" s="1">
        <v>1308569</v>
      </c>
      <c r="D958" s="1" t="s">
        <v>1882</v>
      </c>
      <c r="E958" s="1" t="s">
        <v>1440</v>
      </c>
      <c r="F958" s="1" t="s">
        <v>3787</v>
      </c>
      <c r="G958" s="1">
        <v>40</v>
      </c>
      <c r="H958" s="1" t="s">
        <v>1667</v>
      </c>
      <c r="I958" s="1" t="s">
        <v>1895</v>
      </c>
      <c r="J958" s="1">
        <v>8</v>
      </c>
      <c r="K958" s="1" t="s">
        <v>1667</v>
      </c>
      <c r="L958" s="1" t="s">
        <v>1895</v>
      </c>
      <c r="M958" s="1">
        <v>8</v>
      </c>
      <c r="N958" s="1" t="s">
        <v>1667</v>
      </c>
      <c r="O958" s="1" t="s">
        <v>1895</v>
      </c>
      <c r="P958" s="1">
        <v>8</v>
      </c>
      <c r="Q958" s="1" t="s">
        <v>1667</v>
      </c>
      <c r="R958" s="1" t="s">
        <v>1895</v>
      </c>
      <c r="S958" s="1">
        <v>8</v>
      </c>
      <c r="T958" s="1" t="s">
        <v>1667</v>
      </c>
      <c r="U958" s="1" t="s">
        <v>1895</v>
      </c>
      <c r="V958" s="1">
        <v>8</v>
      </c>
      <c r="W958" s="1" t="s">
        <v>93</v>
      </c>
      <c r="X958" s="1" t="s">
        <v>93</v>
      </c>
      <c r="Y958" s="1" t="s">
        <v>93</v>
      </c>
      <c r="Z958" s="1" t="s">
        <v>93</v>
      </c>
      <c r="AA958" s="1" t="s">
        <v>93</v>
      </c>
      <c r="AB958" s="1" t="s">
        <v>93</v>
      </c>
      <c r="AC958" s="1" t="s">
        <v>3787</v>
      </c>
    </row>
    <row r="959" spans="1:29" ht="38.25" x14ac:dyDescent="0.2">
      <c r="A959" s="1">
        <v>13</v>
      </c>
      <c r="B959" s="1" t="s">
        <v>2141</v>
      </c>
      <c r="C959" s="1">
        <v>1308086</v>
      </c>
      <c r="D959" s="1" t="s">
        <v>1903</v>
      </c>
      <c r="E959" s="1" t="s">
        <v>1440</v>
      </c>
      <c r="F959" s="1" t="s">
        <v>1063</v>
      </c>
      <c r="G959" s="1">
        <v>40</v>
      </c>
      <c r="H959" s="1" t="s">
        <v>1454</v>
      </c>
      <c r="I959" s="1" t="s">
        <v>1667</v>
      </c>
      <c r="J959" s="1">
        <v>8</v>
      </c>
      <c r="K959" s="1" t="s">
        <v>1454</v>
      </c>
      <c r="L959" s="1" t="s">
        <v>1667</v>
      </c>
      <c r="M959" s="1">
        <v>8</v>
      </c>
      <c r="N959" s="1" t="s">
        <v>93</v>
      </c>
      <c r="O959" s="1" t="s">
        <v>93</v>
      </c>
      <c r="P959" s="1" t="s">
        <v>93</v>
      </c>
      <c r="Q959" s="1" t="s">
        <v>93</v>
      </c>
      <c r="R959" s="1" t="s">
        <v>93</v>
      </c>
      <c r="S959" s="1" t="s">
        <v>93</v>
      </c>
      <c r="T959" s="1" t="s">
        <v>1454</v>
      </c>
      <c r="U959" s="1" t="s">
        <v>1667</v>
      </c>
      <c r="V959" s="1">
        <v>8</v>
      </c>
      <c r="W959" s="1" t="s">
        <v>1454</v>
      </c>
      <c r="X959" s="1" t="s">
        <v>1667</v>
      </c>
      <c r="Y959" s="1">
        <v>8</v>
      </c>
      <c r="Z959" s="1" t="s">
        <v>1454</v>
      </c>
      <c r="AA959" s="1" t="s">
        <v>1667</v>
      </c>
      <c r="AB959" s="1">
        <v>8</v>
      </c>
      <c r="AC959" s="1" t="s">
        <v>3787</v>
      </c>
    </row>
    <row r="960" spans="1:29" ht="25.5" x14ac:dyDescent="0.2">
      <c r="A960" s="1">
        <v>13</v>
      </c>
      <c r="B960" s="1" t="s">
        <v>3369</v>
      </c>
      <c r="C960" s="1">
        <v>1308570</v>
      </c>
      <c r="D960" s="1" t="s">
        <v>1910</v>
      </c>
      <c r="E960" s="1" t="s">
        <v>1440</v>
      </c>
      <c r="F960" s="1" t="s">
        <v>3558</v>
      </c>
      <c r="G960" s="1">
        <v>40</v>
      </c>
      <c r="H960" s="1" t="s">
        <v>1455</v>
      </c>
      <c r="I960" s="1" t="s">
        <v>1753</v>
      </c>
      <c r="J960" s="1">
        <v>8</v>
      </c>
      <c r="K960" s="1" t="s">
        <v>93</v>
      </c>
      <c r="L960" s="1" t="s">
        <v>93</v>
      </c>
      <c r="M960" s="1" t="s">
        <v>93</v>
      </c>
      <c r="N960" s="1" t="s">
        <v>93</v>
      </c>
      <c r="O960" s="1" t="s">
        <v>93</v>
      </c>
      <c r="P960" s="1" t="s">
        <v>93</v>
      </c>
      <c r="Q960" s="1" t="s">
        <v>1455</v>
      </c>
      <c r="R960" s="1" t="s">
        <v>1753</v>
      </c>
      <c r="S960" s="1">
        <v>8</v>
      </c>
      <c r="T960" s="1" t="s">
        <v>1455</v>
      </c>
      <c r="U960" s="1" t="s">
        <v>1753</v>
      </c>
      <c r="V960" s="1">
        <v>8</v>
      </c>
      <c r="W960" s="1" t="s">
        <v>1455</v>
      </c>
      <c r="X960" s="1" t="s">
        <v>1753</v>
      </c>
      <c r="Y960" s="1">
        <v>8</v>
      </c>
      <c r="Z960" s="1" t="s">
        <v>1455</v>
      </c>
      <c r="AA960" s="1" t="s">
        <v>1753</v>
      </c>
      <c r="AB960" s="1">
        <v>8</v>
      </c>
      <c r="AC960" s="1" t="s">
        <v>3787</v>
      </c>
    </row>
    <row r="961" spans="1:29" ht="25.5" x14ac:dyDescent="0.2">
      <c r="A961" s="1">
        <v>13</v>
      </c>
      <c r="B961" s="1" t="s">
        <v>1156</v>
      </c>
      <c r="C961" s="1">
        <v>257100</v>
      </c>
      <c r="D961" s="1" t="s">
        <v>988</v>
      </c>
      <c r="E961" s="1" t="s">
        <v>1456</v>
      </c>
      <c r="F961" s="1" t="s">
        <v>3787</v>
      </c>
      <c r="G961" s="1">
        <v>40</v>
      </c>
      <c r="H961" s="1" t="s">
        <v>1667</v>
      </c>
      <c r="I961" s="1" t="s">
        <v>1895</v>
      </c>
      <c r="J961" s="1">
        <v>8</v>
      </c>
      <c r="K961" s="1" t="s">
        <v>93</v>
      </c>
      <c r="L961" s="1" t="s">
        <v>93</v>
      </c>
      <c r="M961" s="1" t="s">
        <v>93</v>
      </c>
      <c r="N961" s="1" t="s">
        <v>1667</v>
      </c>
      <c r="O961" s="1" t="s">
        <v>1895</v>
      </c>
      <c r="P961" s="1">
        <v>8</v>
      </c>
      <c r="Q961" s="1" t="s">
        <v>1667</v>
      </c>
      <c r="R961" s="1" t="s">
        <v>1895</v>
      </c>
      <c r="S961" s="1">
        <v>8</v>
      </c>
      <c r="T961" s="1" t="s">
        <v>1667</v>
      </c>
      <c r="U961" s="1" t="s">
        <v>1895</v>
      </c>
      <c r="V961" s="1">
        <v>8</v>
      </c>
      <c r="W961" s="1" t="s">
        <v>93</v>
      </c>
      <c r="X961" s="1" t="s">
        <v>93</v>
      </c>
      <c r="Y961" s="1" t="s">
        <v>93</v>
      </c>
      <c r="Z961" s="1" t="s">
        <v>1455</v>
      </c>
      <c r="AA961" s="1" t="s">
        <v>1753</v>
      </c>
      <c r="AB961" s="1">
        <v>8</v>
      </c>
      <c r="AC961" s="1" t="s">
        <v>3787</v>
      </c>
    </row>
    <row r="962" spans="1:29" ht="25.5" x14ac:dyDescent="0.2">
      <c r="A962" s="1">
        <v>13</v>
      </c>
      <c r="B962" s="1" t="s">
        <v>1158</v>
      </c>
      <c r="C962" s="1">
        <v>257860</v>
      </c>
      <c r="D962" s="1" t="s">
        <v>1046</v>
      </c>
      <c r="E962" s="1" t="s">
        <v>1456</v>
      </c>
      <c r="F962" s="1" t="s">
        <v>3787</v>
      </c>
      <c r="G962" s="1">
        <v>40</v>
      </c>
      <c r="H962" s="1" t="s">
        <v>93</v>
      </c>
      <c r="I962" s="1" t="s">
        <v>93</v>
      </c>
      <c r="J962" s="1" t="s">
        <v>93</v>
      </c>
      <c r="K962" s="1" t="s">
        <v>1613</v>
      </c>
      <c r="L962" s="1" t="s">
        <v>1462</v>
      </c>
      <c r="M962" s="1">
        <v>8</v>
      </c>
      <c r="N962" s="1" t="s">
        <v>1460</v>
      </c>
      <c r="O962" s="1" t="s">
        <v>1462</v>
      </c>
      <c r="P962" s="1">
        <v>10</v>
      </c>
      <c r="Q962" s="1" t="s">
        <v>1460</v>
      </c>
      <c r="R962" s="1" t="s">
        <v>1462</v>
      </c>
      <c r="S962" s="1">
        <v>10</v>
      </c>
      <c r="T962" s="1" t="s">
        <v>1613</v>
      </c>
      <c r="U962" s="1" t="s">
        <v>1462</v>
      </c>
      <c r="V962" s="1">
        <v>8</v>
      </c>
      <c r="W962" s="1" t="s">
        <v>1545</v>
      </c>
      <c r="X962" s="1" t="s">
        <v>1444</v>
      </c>
      <c r="Y962" s="1">
        <v>4</v>
      </c>
      <c r="Z962" s="1" t="s">
        <v>93</v>
      </c>
      <c r="AA962" s="1" t="s">
        <v>93</v>
      </c>
      <c r="AB962" s="1" t="s">
        <v>93</v>
      </c>
      <c r="AC962" s="1" t="s">
        <v>3787</v>
      </c>
    </row>
    <row r="963" spans="1:29" ht="25.5" x14ac:dyDescent="0.2">
      <c r="A963" s="1">
        <v>13</v>
      </c>
      <c r="B963" s="1" t="s">
        <v>1160</v>
      </c>
      <c r="C963" s="1">
        <v>246669</v>
      </c>
      <c r="D963" s="1" t="s">
        <v>993</v>
      </c>
      <c r="E963" s="1" t="s">
        <v>1456</v>
      </c>
      <c r="F963" s="1" t="s">
        <v>3787</v>
      </c>
      <c r="G963" s="1">
        <v>40</v>
      </c>
      <c r="H963" s="1" t="s">
        <v>93</v>
      </c>
      <c r="I963" s="1" t="s">
        <v>93</v>
      </c>
      <c r="J963" s="1" t="s">
        <v>93</v>
      </c>
      <c r="K963" s="1" t="s">
        <v>1820</v>
      </c>
      <c r="L963" s="1" t="s">
        <v>1667</v>
      </c>
      <c r="M963" s="1">
        <v>10</v>
      </c>
      <c r="N963" s="1" t="s">
        <v>1820</v>
      </c>
      <c r="O963" s="1" t="s">
        <v>1667</v>
      </c>
      <c r="P963" s="1">
        <v>10</v>
      </c>
      <c r="Q963" s="1" t="s">
        <v>93</v>
      </c>
      <c r="R963" s="1" t="s">
        <v>93</v>
      </c>
      <c r="S963" s="1" t="s">
        <v>93</v>
      </c>
      <c r="T963" s="1" t="s">
        <v>1820</v>
      </c>
      <c r="U963" s="1" t="s">
        <v>1667</v>
      </c>
      <c r="V963" s="1">
        <v>10</v>
      </c>
      <c r="W963" s="1" t="s">
        <v>93</v>
      </c>
      <c r="X963" s="1" t="s">
        <v>93</v>
      </c>
      <c r="Y963" s="1" t="s">
        <v>93</v>
      </c>
      <c r="Z963" s="1" t="s">
        <v>1820</v>
      </c>
      <c r="AA963" s="1" t="s">
        <v>1667</v>
      </c>
      <c r="AB963" s="1">
        <v>10</v>
      </c>
      <c r="AC963" s="1" t="s">
        <v>3787</v>
      </c>
    </row>
    <row r="964" spans="1:29" ht="25.5" x14ac:dyDescent="0.2">
      <c r="A964" s="1">
        <v>13</v>
      </c>
      <c r="B964" s="1" t="s">
        <v>2913</v>
      </c>
      <c r="C964" s="1">
        <v>1308462</v>
      </c>
      <c r="D964" s="1" t="s">
        <v>3152</v>
      </c>
      <c r="E964" s="1" t="s">
        <v>1440</v>
      </c>
      <c r="F964" s="1" t="s">
        <v>3228</v>
      </c>
      <c r="G964" s="1">
        <v>40</v>
      </c>
      <c r="H964" s="1" t="s">
        <v>1667</v>
      </c>
      <c r="I964" s="1" t="s">
        <v>1895</v>
      </c>
      <c r="J964" s="1">
        <v>8</v>
      </c>
      <c r="K964" s="1" t="s">
        <v>1667</v>
      </c>
      <c r="L964" s="1" t="s">
        <v>1895</v>
      </c>
      <c r="M964" s="1">
        <v>8</v>
      </c>
      <c r="N964" s="1" t="s">
        <v>1667</v>
      </c>
      <c r="O964" s="1" t="s">
        <v>1895</v>
      </c>
      <c r="P964" s="1">
        <v>8</v>
      </c>
      <c r="Q964" s="1" t="s">
        <v>1667</v>
      </c>
      <c r="R964" s="1" t="s">
        <v>1895</v>
      </c>
      <c r="S964" s="1">
        <v>8</v>
      </c>
      <c r="T964" s="1" t="s">
        <v>1667</v>
      </c>
      <c r="U964" s="1" t="s">
        <v>1895</v>
      </c>
      <c r="V964" s="1">
        <v>8</v>
      </c>
      <c r="W964" s="1" t="s">
        <v>93</v>
      </c>
      <c r="X964" s="1" t="s">
        <v>93</v>
      </c>
      <c r="Y964" s="1" t="s">
        <v>93</v>
      </c>
      <c r="Z964" s="1" t="s">
        <v>93</v>
      </c>
      <c r="AA964" s="1" t="s">
        <v>93</v>
      </c>
      <c r="AB964" s="1" t="s">
        <v>93</v>
      </c>
      <c r="AC964" s="1" t="s">
        <v>3787</v>
      </c>
    </row>
    <row r="965" spans="1:29" ht="38.25" x14ac:dyDescent="0.2">
      <c r="A965" s="1">
        <v>13</v>
      </c>
      <c r="B965" s="1" t="s">
        <v>2143</v>
      </c>
      <c r="C965" s="1">
        <v>1307804</v>
      </c>
      <c r="D965" s="1" t="s">
        <v>1913</v>
      </c>
      <c r="E965" s="1" t="s">
        <v>1440</v>
      </c>
      <c r="F965" s="1" t="s">
        <v>1004</v>
      </c>
      <c r="G965" s="1">
        <v>40</v>
      </c>
      <c r="H965" s="1" t="s">
        <v>1461</v>
      </c>
      <c r="I965" s="1" t="s">
        <v>1509</v>
      </c>
      <c r="J965" s="1">
        <v>8</v>
      </c>
      <c r="K965" s="1" t="s">
        <v>93</v>
      </c>
      <c r="L965" s="1" t="s">
        <v>93</v>
      </c>
      <c r="M965" s="1" t="s">
        <v>93</v>
      </c>
      <c r="N965" s="1" t="s">
        <v>93</v>
      </c>
      <c r="O965" s="1" t="s">
        <v>93</v>
      </c>
      <c r="P965" s="1" t="s">
        <v>93</v>
      </c>
      <c r="Q965" s="1" t="s">
        <v>1461</v>
      </c>
      <c r="R965" s="1" t="s">
        <v>1509</v>
      </c>
      <c r="S965" s="1">
        <v>8</v>
      </c>
      <c r="T965" s="1" t="s">
        <v>1461</v>
      </c>
      <c r="U965" s="1" t="s">
        <v>1509</v>
      </c>
      <c r="V965" s="1">
        <v>8</v>
      </c>
      <c r="W965" s="1" t="s">
        <v>1461</v>
      </c>
      <c r="X965" s="1" t="s">
        <v>1509</v>
      </c>
      <c r="Y965" s="1">
        <v>8</v>
      </c>
      <c r="Z965" s="1" t="s">
        <v>1461</v>
      </c>
      <c r="AA965" s="1" t="s">
        <v>1509</v>
      </c>
      <c r="AB965" s="1">
        <v>8</v>
      </c>
      <c r="AC965" s="1" t="s">
        <v>3787</v>
      </c>
    </row>
    <row r="966" spans="1:29" ht="38.25" x14ac:dyDescent="0.2">
      <c r="A966" s="1">
        <v>13</v>
      </c>
      <c r="B966" s="1" t="s">
        <v>2844</v>
      </c>
      <c r="C966" s="1">
        <v>1308431</v>
      </c>
      <c r="D966" s="1" t="s">
        <v>2050</v>
      </c>
      <c r="E966" s="1" t="s">
        <v>1440</v>
      </c>
      <c r="F966" s="1" t="s">
        <v>2934</v>
      </c>
      <c r="G966" s="1">
        <v>40</v>
      </c>
      <c r="H966" s="1" t="s">
        <v>1667</v>
      </c>
      <c r="I966" s="1" t="s">
        <v>1895</v>
      </c>
      <c r="J966" s="1">
        <v>8</v>
      </c>
      <c r="K966" s="1" t="s">
        <v>1667</v>
      </c>
      <c r="L966" s="1" t="s">
        <v>1895</v>
      </c>
      <c r="M966" s="1">
        <v>8</v>
      </c>
      <c r="N966" s="1" t="s">
        <v>1667</v>
      </c>
      <c r="O966" s="1" t="s">
        <v>1895</v>
      </c>
      <c r="P966" s="1">
        <v>8</v>
      </c>
      <c r="Q966" s="1" t="s">
        <v>1667</v>
      </c>
      <c r="R966" s="1" t="s">
        <v>1895</v>
      </c>
      <c r="S966" s="1">
        <v>8</v>
      </c>
      <c r="T966" s="1" t="s">
        <v>1667</v>
      </c>
      <c r="U966" s="1" t="s">
        <v>1895</v>
      </c>
      <c r="V966" s="1">
        <v>8</v>
      </c>
      <c r="W966" s="1" t="s">
        <v>93</v>
      </c>
      <c r="X966" s="1" t="s">
        <v>93</v>
      </c>
      <c r="Y966" s="1" t="s">
        <v>93</v>
      </c>
      <c r="Z966" s="1" t="s">
        <v>93</v>
      </c>
      <c r="AA966" s="1" t="s">
        <v>93</v>
      </c>
      <c r="AB966" s="1" t="s">
        <v>93</v>
      </c>
      <c r="AC966" s="1" t="s">
        <v>3787</v>
      </c>
    </row>
    <row r="967" spans="1:29" ht="38.25" x14ac:dyDescent="0.2">
      <c r="A967" s="1">
        <v>13</v>
      </c>
      <c r="B967" s="1" t="s">
        <v>2144</v>
      </c>
      <c r="C967" s="1">
        <v>1307848</v>
      </c>
      <c r="D967" s="1" t="s">
        <v>1878</v>
      </c>
      <c r="E967" s="1" t="s">
        <v>1440</v>
      </c>
      <c r="F967" s="1" t="s">
        <v>3228</v>
      </c>
      <c r="G967" s="1">
        <v>40</v>
      </c>
      <c r="H967" s="1" t="s">
        <v>1461</v>
      </c>
      <c r="I967" s="1" t="s">
        <v>1509</v>
      </c>
      <c r="J967" s="1">
        <v>8</v>
      </c>
      <c r="K967" s="1" t="s">
        <v>1461</v>
      </c>
      <c r="L967" s="1" t="s">
        <v>1509</v>
      </c>
      <c r="M967" s="1">
        <v>8</v>
      </c>
      <c r="N967" s="1" t="s">
        <v>1461</v>
      </c>
      <c r="O967" s="1" t="s">
        <v>1509</v>
      </c>
      <c r="P967" s="1">
        <v>8</v>
      </c>
      <c r="Q967" s="1" t="s">
        <v>1461</v>
      </c>
      <c r="R967" s="1" t="s">
        <v>1509</v>
      </c>
      <c r="S967" s="1">
        <v>8</v>
      </c>
      <c r="T967" s="1" t="s">
        <v>1461</v>
      </c>
      <c r="U967" s="1" t="s">
        <v>1509</v>
      </c>
      <c r="V967" s="1">
        <v>8</v>
      </c>
      <c r="W967" s="1" t="s">
        <v>93</v>
      </c>
      <c r="X967" s="1" t="s">
        <v>93</v>
      </c>
      <c r="Y967" s="1" t="s">
        <v>93</v>
      </c>
      <c r="Z967" s="1" t="s">
        <v>93</v>
      </c>
      <c r="AA967" s="1" t="s">
        <v>93</v>
      </c>
      <c r="AB967" s="1" t="s">
        <v>93</v>
      </c>
      <c r="AC967" s="1" t="s">
        <v>3787</v>
      </c>
    </row>
    <row r="968" spans="1:29" ht="38.25" x14ac:dyDescent="0.2">
      <c r="A968" s="1">
        <v>13</v>
      </c>
      <c r="B968" s="1" t="s">
        <v>2142</v>
      </c>
      <c r="C968" s="1">
        <v>1307492</v>
      </c>
      <c r="D968" s="1" t="s">
        <v>2803</v>
      </c>
      <c r="E968" s="1" t="s">
        <v>1440</v>
      </c>
      <c r="F968" s="1" t="s">
        <v>2900</v>
      </c>
      <c r="G968" s="1">
        <v>40</v>
      </c>
      <c r="H968" s="1" t="s">
        <v>1480</v>
      </c>
      <c r="I968" s="1" t="s">
        <v>1466</v>
      </c>
      <c r="J968" s="1">
        <v>8</v>
      </c>
      <c r="K968" s="1" t="s">
        <v>1480</v>
      </c>
      <c r="L968" s="1" t="s">
        <v>1466</v>
      </c>
      <c r="M968" s="1">
        <v>8</v>
      </c>
      <c r="N968" s="1" t="s">
        <v>1480</v>
      </c>
      <c r="O968" s="1" t="s">
        <v>1466</v>
      </c>
      <c r="P968" s="1">
        <v>8</v>
      </c>
      <c r="Q968" s="1" t="s">
        <v>93</v>
      </c>
      <c r="R968" s="1" t="s">
        <v>93</v>
      </c>
      <c r="S968" s="1" t="s">
        <v>93</v>
      </c>
      <c r="T968" s="1" t="s">
        <v>93</v>
      </c>
      <c r="U968" s="1" t="s">
        <v>93</v>
      </c>
      <c r="V968" s="1" t="s">
        <v>93</v>
      </c>
      <c r="W968" s="1" t="s">
        <v>1480</v>
      </c>
      <c r="X968" s="1" t="s">
        <v>1466</v>
      </c>
      <c r="Y968" s="1">
        <v>8</v>
      </c>
      <c r="Z968" s="1" t="s">
        <v>1480</v>
      </c>
      <c r="AA968" s="1" t="s">
        <v>1466</v>
      </c>
      <c r="AB968" s="1">
        <v>8</v>
      </c>
      <c r="AC968" s="1" t="s">
        <v>3787</v>
      </c>
    </row>
    <row r="969" spans="1:29" ht="25.5" x14ac:dyDescent="0.2">
      <c r="A969" s="1">
        <v>13</v>
      </c>
      <c r="B969" s="1" t="s">
        <v>4006</v>
      </c>
      <c r="C969" s="1">
        <v>1308613</v>
      </c>
      <c r="D969" s="1" t="s">
        <v>3987</v>
      </c>
      <c r="E969" s="1" t="s">
        <v>1440</v>
      </c>
      <c r="F969" s="1" t="s">
        <v>3787</v>
      </c>
      <c r="G969" s="1">
        <v>40</v>
      </c>
      <c r="H969" s="1" t="s">
        <v>1480</v>
      </c>
      <c r="I969" s="1" t="s">
        <v>1479</v>
      </c>
      <c r="J969" s="1">
        <v>8</v>
      </c>
      <c r="K969" s="1" t="s">
        <v>1480</v>
      </c>
      <c r="L969" s="1" t="s">
        <v>1479</v>
      </c>
      <c r="M969" s="1">
        <v>8</v>
      </c>
      <c r="N969" s="1" t="s">
        <v>1480</v>
      </c>
      <c r="O969" s="1" t="s">
        <v>1479</v>
      </c>
      <c r="P969" s="1">
        <v>8</v>
      </c>
      <c r="Q969" s="1" t="s">
        <v>1480</v>
      </c>
      <c r="R969" s="1" t="s">
        <v>1479</v>
      </c>
      <c r="S969" s="1">
        <v>8</v>
      </c>
      <c r="T969" s="1" t="s">
        <v>1480</v>
      </c>
      <c r="U969" s="1" t="s">
        <v>1479</v>
      </c>
      <c r="V969" s="1">
        <v>8</v>
      </c>
      <c r="W969" s="1" t="s">
        <v>93</v>
      </c>
      <c r="X969" s="1" t="s">
        <v>93</v>
      </c>
      <c r="Y969" s="1" t="s">
        <v>93</v>
      </c>
      <c r="Z969" s="1" t="s">
        <v>93</v>
      </c>
      <c r="AA969" s="1" t="s">
        <v>93</v>
      </c>
      <c r="AB969" s="1" t="s">
        <v>93</v>
      </c>
      <c r="AC969" s="1" t="s">
        <v>3787</v>
      </c>
    </row>
    <row r="970" spans="1:29" ht="25.5" x14ac:dyDescent="0.2">
      <c r="A970" s="1">
        <v>13</v>
      </c>
      <c r="B970" s="1" t="s">
        <v>2145</v>
      </c>
      <c r="C970" s="1">
        <v>1307889</v>
      </c>
      <c r="D970" s="1" t="s">
        <v>1962</v>
      </c>
      <c r="E970" s="1" t="s">
        <v>1440</v>
      </c>
      <c r="F970" s="1" t="s">
        <v>986</v>
      </c>
      <c r="G970" s="1">
        <v>40</v>
      </c>
      <c r="H970" s="1" t="s">
        <v>1613</v>
      </c>
      <c r="I970" s="1" t="s">
        <v>1462</v>
      </c>
      <c r="J970" s="1">
        <v>8</v>
      </c>
      <c r="K970" s="1" t="s">
        <v>1613</v>
      </c>
      <c r="L970" s="1" t="s">
        <v>1462</v>
      </c>
      <c r="M970" s="1">
        <v>8</v>
      </c>
      <c r="N970" s="1" t="s">
        <v>1613</v>
      </c>
      <c r="O970" s="1" t="s">
        <v>1462</v>
      </c>
      <c r="P970" s="1">
        <v>8</v>
      </c>
      <c r="Q970" s="1" t="s">
        <v>1613</v>
      </c>
      <c r="R970" s="1" t="s">
        <v>1462</v>
      </c>
      <c r="S970" s="1">
        <v>8</v>
      </c>
      <c r="T970" s="1" t="s">
        <v>1613</v>
      </c>
      <c r="U970" s="1" t="s">
        <v>1462</v>
      </c>
      <c r="V970" s="1">
        <v>8</v>
      </c>
      <c r="W970" s="1" t="s">
        <v>93</v>
      </c>
      <c r="X970" s="1" t="s">
        <v>93</v>
      </c>
      <c r="Y970" s="1" t="s">
        <v>93</v>
      </c>
      <c r="Z970" s="1" t="s">
        <v>93</v>
      </c>
      <c r="AA970" s="1" t="s">
        <v>93</v>
      </c>
      <c r="AB970" s="1" t="s">
        <v>93</v>
      </c>
      <c r="AC970" s="1" t="s">
        <v>3787</v>
      </c>
    </row>
    <row r="971" spans="1:29" ht="25.5" x14ac:dyDescent="0.2">
      <c r="A971" s="1">
        <v>13</v>
      </c>
      <c r="B971" s="1" t="s">
        <v>2146</v>
      </c>
      <c r="C971" s="1">
        <v>261560</v>
      </c>
      <c r="D971" s="1" t="s">
        <v>556</v>
      </c>
      <c r="E971" s="1" t="s">
        <v>1456</v>
      </c>
      <c r="F971" s="1" t="s">
        <v>3787</v>
      </c>
      <c r="G971" s="1">
        <v>40</v>
      </c>
      <c r="H971" s="1" t="s">
        <v>93</v>
      </c>
      <c r="I971" s="1" t="s">
        <v>93</v>
      </c>
      <c r="J971" s="1" t="s">
        <v>93</v>
      </c>
      <c r="K971" s="1" t="s">
        <v>1454</v>
      </c>
      <c r="L971" s="1" t="s">
        <v>1667</v>
      </c>
      <c r="M971" s="1">
        <v>8</v>
      </c>
      <c r="N971" s="1" t="s">
        <v>1454</v>
      </c>
      <c r="O971" s="1" t="s">
        <v>3316</v>
      </c>
      <c r="P971" s="1">
        <v>8.25</v>
      </c>
      <c r="Q971" s="1" t="s">
        <v>1454</v>
      </c>
      <c r="R971" s="1" t="s">
        <v>1667</v>
      </c>
      <c r="S971" s="1">
        <v>8</v>
      </c>
      <c r="T971" s="1" t="s">
        <v>1454</v>
      </c>
      <c r="U971" s="1" t="s">
        <v>1667</v>
      </c>
      <c r="V971" s="1">
        <v>7.75</v>
      </c>
      <c r="W971" s="1" t="s">
        <v>1454</v>
      </c>
      <c r="X971" s="1" t="s">
        <v>1667</v>
      </c>
      <c r="Y971" s="1">
        <v>8</v>
      </c>
      <c r="Z971" s="1" t="s">
        <v>93</v>
      </c>
      <c r="AA971" s="1" t="s">
        <v>93</v>
      </c>
      <c r="AB971" s="1" t="s">
        <v>93</v>
      </c>
      <c r="AC971" s="1" t="s">
        <v>3787</v>
      </c>
    </row>
    <row r="972" spans="1:29" ht="25.5" x14ac:dyDescent="0.2">
      <c r="A972" s="1">
        <v>13</v>
      </c>
      <c r="B972" s="1" t="s">
        <v>1163</v>
      </c>
      <c r="C972" s="1">
        <v>260696</v>
      </c>
      <c r="D972" s="1" t="s">
        <v>993</v>
      </c>
      <c r="E972" s="1" t="s">
        <v>1440</v>
      </c>
      <c r="F972" s="1" t="s">
        <v>700</v>
      </c>
      <c r="G972" s="1">
        <v>40</v>
      </c>
      <c r="H972" s="1" t="s">
        <v>1454</v>
      </c>
      <c r="I972" s="1" t="s">
        <v>1667</v>
      </c>
      <c r="J972" s="1">
        <v>8</v>
      </c>
      <c r="K972" s="1" t="s">
        <v>1454</v>
      </c>
      <c r="L972" s="1" t="s">
        <v>1667</v>
      </c>
      <c r="M972" s="1">
        <v>8</v>
      </c>
      <c r="N972" s="1" t="s">
        <v>1454</v>
      </c>
      <c r="O972" s="1" t="s">
        <v>1667</v>
      </c>
      <c r="P972" s="1">
        <v>8</v>
      </c>
      <c r="Q972" s="1" t="s">
        <v>1454</v>
      </c>
      <c r="R972" s="1" t="s">
        <v>1667</v>
      </c>
      <c r="S972" s="1">
        <v>8</v>
      </c>
      <c r="T972" s="1" t="s">
        <v>93</v>
      </c>
      <c r="U972" s="1" t="s">
        <v>93</v>
      </c>
      <c r="V972" s="1" t="s">
        <v>93</v>
      </c>
      <c r="W972" s="1" t="s">
        <v>93</v>
      </c>
      <c r="X972" s="1" t="s">
        <v>93</v>
      </c>
      <c r="Y972" s="1" t="s">
        <v>93</v>
      </c>
      <c r="Z972" s="1" t="s">
        <v>1454</v>
      </c>
      <c r="AA972" s="1" t="s">
        <v>1667</v>
      </c>
      <c r="AB972" s="1">
        <v>8</v>
      </c>
      <c r="AC972" s="1" t="s">
        <v>3787</v>
      </c>
    </row>
    <row r="973" spans="1:29" ht="25.5" x14ac:dyDescent="0.2">
      <c r="A973" s="1">
        <v>13</v>
      </c>
      <c r="B973" s="1" t="s">
        <v>3186</v>
      </c>
      <c r="C973" s="1">
        <v>263197</v>
      </c>
      <c r="D973" s="1" t="s">
        <v>550</v>
      </c>
      <c r="E973" s="1" t="s">
        <v>1440</v>
      </c>
      <c r="F973" s="1" t="s">
        <v>3787</v>
      </c>
      <c r="G973" s="1">
        <v>40</v>
      </c>
      <c r="H973" s="1" t="s">
        <v>1443</v>
      </c>
      <c r="I973" s="1" t="s">
        <v>1447</v>
      </c>
      <c r="J973" s="1">
        <v>8</v>
      </c>
      <c r="K973" s="1" t="s">
        <v>1443</v>
      </c>
      <c r="L973" s="1" t="s">
        <v>1447</v>
      </c>
      <c r="M973" s="1">
        <v>8</v>
      </c>
      <c r="N973" s="1" t="s">
        <v>1443</v>
      </c>
      <c r="O973" s="1" t="s">
        <v>1447</v>
      </c>
      <c r="P973" s="1">
        <v>8</v>
      </c>
      <c r="Q973" s="1" t="s">
        <v>1443</v>
      </c>
      <c r="R973" s="1" t="s">
        <v>1447</v>
      </c>
      <c r="S973" s="1">
        <v>8</v>
      </c>
      <c r="T973" s="1" t="s">
        <v>93</v>
      </c>
      <c r="U973" s="1" t="s">
        <v>93</v>
      </c>
      <c r="V973" s="1" t="s">
        <v>93</v>
      </c>
      <c r="W973" s="1" t="s">
        <v>93</v>
      </c>
      <c r="X973" s="1" t="s">
        <v>93</v>
      </c>
      <c r="Y973" s="1" t="s">
        <v>93</v>
      </c>
      <c r="Z973" s="1" t="s">
        <v>1455</v>
      </c>
      <c r="AA973" s="1" t="s">
        <v>1753</v>
      </c>
      <c r="AB973" s="1">
        <v>8</v>
      </c>
      <c r="AC973" s="1" t="s">
        <v>3787</v>
      </c>
    </row>
    <row r="974" spans="1:29" ht="25.5" x14ac:dyDescent="0.2">
      <c r="A974" s="1">
        <v>13</v>
      </c>
      <c r="B974" s="1" t="s">
        <v>1164</v>
      </c>
      <c r="C974" s="1">
        <v>223882</v>
      </c>
      <c r="D974" s="1" t="s">
        <v>1074</v>
      </c>
      <c r="E974" s="1" t="s">
        <v>1456</v>
      </c>
      <c r="F974" s="1" t="s">
        <v>3787</v>
      </c>
      <c r="G974" s="1">
        <v>40</v>
      </c>
      <c r="H974" s="1" t="s">
        <v>93</v>
      </c>
      <c r="I974" s="1" t="s">
        <v>93</v>
      </c>
      <c r="J974" s="1" t="s">
        <v>93</v>
      </c>
      <c r="K974" s="1" t="s">
        <v>1443</v>
      </c>
      <c r="L974" s="1" t="s">
        <v>1447</v>
      </c>
      <c r="M974" s="1">
        <v>8</v>
      </c>
      <c r="N974" s="1" t="s">
        <v>1443</v>
      </c>
      <c r="O974" s="1" t="s">
        <v>1447</v>
      </c>
      <c r="P974" s="1">
        <v>8</v>
      </c>
      <c r="Q974" s="1" t="s">
        <v>1443</v>
      </c>
      <c r="R974" s="1" t="s">
        <v>1447</v>
      </c>
      <c r="S974" s="1">
        <v>8</v>
      </c>
      <c r="T974" s="1" t="s">
        <v>1443</v>
      </c>
      <c r="U974" s="1" t="s">
        <v>1447</v>
      </c>
      <c r="V974" s="1">
        <v>8</v>
      </c>
      <c r="W974" s="1" t="s">
        <v>1443</v>
      </c>
      <c r="X974" s="1" t="s">
        <v>1447</v>
      </c>
      <c r="Y974" s="1">
        <v>8</v>
      </c>
      <c r="Z974" s="1" t="s">
        <v>93</v>
      </c>
      <c r="AA974" s="1" t="s">
        <v>93</v>
      </c>
      <c r="AB974" s="1" t="s">
        <v>93</v>
      </c>
      <c r="AC974" s="1" t="s">
        <v>3787</v>
      </c>
    </row>
    <row r="975" spans="1:29" ht="38.25" x14ac:dyDescent="0.2">
      <c r="A975" s="1">
        <v>13</v>
      </c>
      <c r="B975" s="1" t="s">
        <v>2991</v>
      </c>
      <c r="C975" s="1">
        <v>262997</v>
      </c>
      <c r="D975" s="1" t="s">
        <v>550</v>
      </c>
      <c r="E975" s="1" t="s">
        <v>1456</v>
      </c>
      <c r="F975" s="1" t="s">
        <v>3787</v>
      </c>
      <c r="G975" s="1">
        <v>40</v>
      </c>
      <c r="H975" s="1" t="s">
        <v>1443</v>
      </c>
      <c r="I975" s="1" t="s">
        <v>1447</v>
      </c>
      <c r="J975" s="1">
        <v>8</v>
      </c>
      <c r="K975" s="1" t="s">
        <v>1443</v>
      </c>
      <c r="L975" s="1" t="s">
        <v>1444</v>
      </c>
      <c r="M975" s="1">
        <v>8.5</v>
      </c>
      <c r="N975" s="1" t="s">
        <v>1443</v>
      </c>
      <c r="O975" s="1" t="s">
        <v>1447</v>
      </c>
      <c r="P975" s="1">
        <v>8</v>
      </c>
      <c r="Q975" s="1" t="s">
        <v>1443</v>
      </c>
      <c r="R975" s="1" t="s">
        <v>1447</v>
      </c>
      <c r="S975" s="1">
        <v>7.5</v>
      </c>
      <c r="T975" s="1" t="s">
        <v>93</v>
      </c>
      <c r="U975" s="1" t="s">
        <v>93</v>
      </c>
      <c r="V975" s="1" t="s">
        <v>93</v>
      </c>
      <c r="W975" s="1" t="s">
        <v>93</v>
      </c>
      <c r="X975" s="1" t="s">
        <v>93</v>
      </c>
      <c r="Y975" s="1" t="s">
        <v>93</v>
      </c>
      <c r="Z975" s="1" t="s">
        <v>1455</v>
      </c>
      <c r="AA975" s="1" t="s">
        <v>1753</v>
      </c>
      <c r="AB975" s="1">
        <v>8</v>
      </c>
      <c r="AC975" s="1" t="s">
        <v>3787</v>
      </c>
    </row>
    <row r="976" spans="1:29" ht="25.5" x14ac:dyDescent="0.2">
      <c r="A976" s="1">
        <v>13</v>
      </c>
      <c r="B976" s="1" t="s">
        <v>1165</v>
      </c>
      <c r="C976" s="1">
        <v>260690</v>
      </c>
      <c r="D976" s="1" t="s">
        <v>562</v>
      </c>
      <c r="E976" s="1" t="s">
        <v>1456</v>
      </c>
      <c r="F976" s="1" t="s">
        <v>3787</v>
      </c>
      <c r="G976" s="1">
        <v>40</v>
      </c>
      <c r="H976" s="1" t="s">
        <v>1613</v>
      </c>
      <c r="I976" s="1" t="s">
        <v>1479</v>
      </c>
      <c r="J976" s="1">
        <v>6</v>
      </c>
      <c r="K976" s="1" t="s">
        <v>1460</v>
      </c>
      <c r="L976" s="1" t="s">
        <v>1451</v>
      </c>
      <c r="M976" s="1">
        <v>9</v>
      </c>
      <c r="N976" s="1" t="s">
        <v>1460</v>
      </c>
      <c r="O976" s="1" t="s">
        <v>1451</v>
      </c>
      <c r="P976" s="1">
        <v>9</v>
      </c>
      <c r="Q976" s="1" t="s">
        <v>1460</v>
      </c>
      <c r="R976" s="1" t="s">
        <v>1479</v>
      </c>
      <c r="S976" s="1">
        <v>8</v>
      </c>
      <c r="T976" s="1" t="s">
        <v>1460</v>
      </c>
      <c r="U976" s="1" t="s">
        <v>1479</v>
      </c>
      <c r="V976" s="1">
        <v>8</v>
      </c>
      <c r="W976" s="1" t="s">
        <v>93</v>
      </c>
      <c r="X976" s="1" t="s">
        <v>93</v>
      </c>
      <c r="Y976" s="1" t="s">
        <v>93</v>
      </c>
      <c r="Z976" s="1" t="s">
        <v>93</v>
      </c>
      <c r="AA976" s="1" t="s">
        <v>93</v>
      </c>
      <c r="AB976" s="1" t="s">
        <v>93</v>
      </c>
      <c r="AC976" s="1" t="s">
        <v>3787</v>
      </c>
    </row>
    <row r="977" spans="1:29" ht="25.5" x14ac:dyDescent="0.2">
      <c r="A977" s="1">
        <v>13</v>
      </c>
      <c r="B977" s="1" t="s">
        <v>1166</v>
      </c>
      <c r="C977" s="1">
        <v>262251</v>
      </c>
      <c r="D977" s="1" t="s">
        <v>1044</v>
      </c>
      <c r="E977" s="1" t="s">
        <v>1456</v>
      </c>
      <c r="F977" s="1" t="s">
        <v>3787</v>
      </c>
      <c r="G977" s="1">
        <v>40</v>
      </c>
      <c r="H977" s="1" t="s">
        <v>1443</v>
      </c>
      <c r="I977" s="1" t="s">
        <v>1447</v>
      </c>
      <c r="J977" s="1">
        <v>8</v>
      </c>
      <c r="K977" s="1" t="s">
        <v>1443</v>
      </c>
      <c r="L977" s="1" t="s">
        <v>1447</v>
      </c>
      <c r="M977" s="1">
        <v>8</v>
      </c>
      <c r="N977" s="1" t="s">
        <v>93</v>
      </c>
      <c r="O977" s="1" t="s">
        <v>93</v>
      </c>
      <c r="P977" s="1" t="s">
        <v>93</v>
      </c>
      <c r="Q977" s="1" t="s">
        <v>1443</v>
      </c>
      <c r="R977" s="1" t="s">
        <v>1447</v>
      </c>
      <c r="S977" s="1">
        <v>8</v>
      </c>
      <c r="T977" s="1" t="s">
        <v>1443</v>
      </c>
      <c r="U977" s="1" t="s">
        <v>1517</v>
      </c>
      <c r="V977" s="1">
        <v>4.5</v>
      </c>
      <c r="W977" s="1" t="s">
        <v>1443</v>
      </c>
      <c r="X977" s="1" t="s">
        <v>1613</v>
      </c>
      <c r="Y977" s="1">
        <v>3.5</v>
      </c>
      <c r="Z977" s="1" t="s">
        <v>1443</v>
      </c>
      <c r="AA977" s="1" t="s">
        <v>1447</v>
      </c>
      <c r="AB977" s="1">
        <v>8</v>
      </c>
      <c r="AC977" s="1" t="s">
        <v>3787</v>
      </c>
    </row>
    <row r="978" spans="1:29" ht="38.25" x14ac:dyDescent="0.2">
      <c r="A978" s="1">
        <v>13</v>
      </c>
      <c r="B978" s="1" t="s">
        <v>2147</v>
      </c>
      <c r="C978" s="1">
        <v>1307514</v>
      </c>
      <c r="D978" s="1" t="s">
        <v>1889</v>
      </c>
      <c r="E978" s="1" t="s">
        <v>1440</v>
      </c>
      <c r="F978" s="1" t="s">
        <v>3558</v>
      </c>
      <c r="G978" s="1">
        <v>40</v>
      </c>
      <c r="H978" s="1" t="s">
        <v>1480</v>
      </c>
      <c r="I978" s="1" t="s">
        <v>1466</v>
      </c>
      <c r="J978" s="1">
        <v>8</v>
      </c>
      <c r="K978" s="1" t="s">
        <v>93</v>
      </c>
      <c r="L978" s="1" t="s">
        <v>93</v>
      </c>
      <c r="M978" s="1" t="s">
        <v>93</v>
      </c>
      <c r="N978" s="1" t="s">
        <v>93</v>
      </c>
      <c r="O978" s="1" t="s">
        <v>93</v>
      </c>
      <c r="P978" s="1" t="s">
        <v>93</v>
      </c>
      <c r="Q978" s="1" t="s">
        <v>1480</v>
      </c>
      <c r="R978" s="1" t="s">
        <v>1466</v>
      </c>
      <c r="S978" s="1">
        <v>8</v>
      </c>
      <c r="T978" s="1" t="s">
        <v>1480</v>
      </c>
      <c r="U978" s="1" t="s">
        <v>1466</v>
      </c>
      <c r="V978" s="1">
        <v>8</v>
      </c>
      <c r="W978" s="1" t="s">
        <v>1480</v>
      </c>
      <c r="X978" s="1" t="s">
        <v>1466</v>
      </c>
      <c r="Y978" s="1">
        <v>8</v>
      </c>
      <c r="Z978" s="1" t="s">
        <v>1480</v>
      </c>
      <c r="AA978" s="1" t="s">
        <v>1466</v>
      </c>
      <c r="AB978" s="1">
        <v>8</v>
      </c>
      <c r="AC978" s="1" t="s">
        <v>3787</v>
      </c>
    </row>
    <row r="979" spans="1:29" ht="38.25" x14ac:dyDescent="0.2">
      <c r="A979" s="1">
        <v>13</v>
      </c>
      <c r="B979" s="1" t="s">
        <v>2148</v>
      </c>
      <c r="C979" s="1">
        <v>1308223</v>
      </c>
      <c r="D979" s="1" t="s">
        <v>1964</v>
      </c>
      <c r="E979" s="1" t="s">
        <v>1440</v>
      </c>
      <c r="F979" s="1" t="s">
        <v>2796</v>
      </c>
      <c r="G979" s="1">
        <v>40</v>
      </c>
      <c r="H979" s="1" t="s">
        <v>93</v>
      </c>
      <c r="I979" s="1" t="s">
        <v>93</v>
      </c>
      <c r="J979" s="1" t="s">
        <v>93</v>
      </c>
      <c r="K979" s="1" t="s">
        <v>93</v>
      </c>
      <c r="L979" s="1" t="s">
        <v>93</v>
      </c>
      <c r="M979" s="1" t="s">
        <v>93</v>
      </c>
      <c r="N979" s="1" t="s">
        <v>1455</v>
      </c>
      <c r="O979" s="1" t="s">
        <v>1753</v>
      </c>
      <c r="P979" s="1">
        <v>8</v>
      </c>
      <c r="Q979" s="1" t="s">
        <v>1455</v>
      </c>
      <c r="R979" s="1" t="s">
        <v>1753</v>
      </c>
      <c r="S979" s="1">
        <v>8</v>
      </c>
      <c r="T979" s="1" t="s">
        <v>1455</v>
      </c>
      <c r="U979" s="1" t="s">
        <v>1753</v>
      </c>
      <c r="V979" s="1">
        <v>8</v>
      </c>
      <c r="W979" s="1" t="s">
        <v>1455</v>
      </c>
      <c r="X979" s="1" t="s">
        <v>1753</v>
      </c>
      <c r="Y979" s="1">
        <v>8</v>
      </c>
      <c r="Z979" s="1" t="s">
        <v>1455</v>
      </c>
      <c r="AA979" s="1" t="s">
        <v>1753</v>
      </c>
      <c r="AB979" s="1">
        <v>8</v>
      </c>
      <c r="AC979" s="1" t="s">
        <v>3787</v>
      </c>
    </row>
    <row r="980" spans="1:29" ht="25.5" x14ac:dyDescent="0.2">
      <c r="A980" s="1">
        <v>13</v>
      </c>
      <c r="B980" s="1" t="s">
        <v>3370</v>
      </c>
      <c r="C980" s="1">
        <v>1308571</v>
      </c>
      <c r="D980" s="1" t="s">
        <v>3298</v>
      </c>
      <c r="E980" s="1" t="s">
        <v>1440</v>
      </c>
      <c r="F980" s="1" t="s">
        <v>3558</v>
      </c>
      <c r="G980" s="1">
        <v>40</v>
      </c>
      <c r="H980" s="1" t="s">
        <v>1455</v>
      </c>
      <c r="I980" s="1" t="s">
        <v>1753</v>
      </c>
      <c r="J980" s="1">
        <v>8</v>
      </c>
      <c r="K980" s="1" t="s">
        <v>93</v>
      </c>
      <c r="L980" s="1" t="s">
        <v>93</v>
      </c>
      <c r="M980" s="1" t="s">
        <v>93</v>
      </c>
      <c r="N980" s="1" t="s">
        <v>93</v>
      </c>
      <c r="O980" s="1" t="s">
        <v>93</v>
      </c>
      <c r="P980" s="1" t="s">
        <v>93</v>
      </c>
      <c r="Q980" s="1" t="s">
        <v>1455</v>
      </c>
      <c r="R980" s="1" t="s">
        <v>1753</v>
      </c>
      <c r="S980" s="1">
        <v>8</v>
      </c>
      <c r="T980" s="1" t="s">
        <v>1455</v>
      </c>
      <c r="U980" s="1" t="s">
        <v>1753</v>
      </c>
      <c r="V980" s="1">
        <v>8</v>
      </c>
      <c r="W980" s="1" t="s">
        <v>1455</v>
      </c>
      <c r="X980" s="1" t="s">
        <v>1753</v>
      </c>
      <c r="Y980" s="1">
        <v>8</v>
      </c>
      <c r="Z980" s="1" t="s">
        <v>1455</v>
      </c>
      <c r="AA980" s="1" t="s">
        <v>1753</v>
      </c>
      <c r="AB980" s="1">
        <v>8</v>
      </c>
      <c r="AC980" s="1" t="s">
        <v>3787</v>
      </c>
    </row>
    <row r="981" spans="1:29" ht="38.25" x14ac:dyDescent="0.2">
      <c r="A981" s="1">
        <v>13</v>
      </c>
      <c r="B981" s="1" t="s">
        <v>2149</v>
      </c>
      <c r="C981" s="1">
        <v>1308033</v>
      </c>
      <c r="D981" s="1" t="s">
        <v>1962</v>
      </c>
      <c r="E981" s="1" t="s">
        <v>1440</v>
      </c>
      <c r="F981" s="1" t="s">
        <v>1520</v>
      </c>
      <c r="G981" s="1">
        <v>40</v>
      </c>
      <c r="H981" s="1" t="s">
        <v>1480</v>
      </c>
      <c r="I981" s="1" t="s">
        <v>1489</v>
      </c>
      <c r="J981" s="1">
        <v>10</v>
      </c>
      <c r="K981" s="1" t="s">
        <v>93</v>
      </c>
      <c r="L981" s="1" t="s">
        <v>93</v>
      </c>
      <c r="M981" s="1" t="s">
        <v>93</v>
      </c>
      <c r="N981" s="1" t="s">
        <v>93</v>
      </c>
      <c r="O981" s="1" t="s">
        <v>93</v>
      </c>
      <c r="P981" s="1" t="s">
        <v>93</v>
      </c>
      <c r="Q981" s="1" t="s">
        <v>1480</v>
      </c>
      <c r="R981" s="1" t="s">
        <v>1489</v>
      </c>
      <c r="S981" s="1">
        <v>10</v>
      </c>
      <c r="T981" s="1" t="s">
        <v>1480</v>
      </c>
      <c r="U981" s="1" t="s">
        <v>1489</v>
      </c>
      <c r="V981" s="1">
        <v>10</v>
      </c>
      <c r="W981" s="1" t="s">
        <v>1501</v>
      </c>
      <c r="X981" s="1" t="s">
        <v>1753</v>
      </c>
      <c r="Y981" s="1">
        <v>10</v>
      </c>
      <c r="Z981" s="1" t="s">
        <v>93</v>
      </c>
      <c r="AA981" s="1" t="s">
        <v>93</v>
      </c>
      <c r="AB981" s="1" t="s">
        <v>93</v>
      </c>
      <c r="AC981" s="1" t="s">
        <v>3787</v>
      </c>
    </row>
    <row r="982" spans="1:29" ht="25.5" x14ac:dyDescent="0.2">
      <c r="A982" s="1">
        <v>13</v>
      </c>
      <c r="B982" s="1" t="s">
        <v>2150</v>
      </c>
      <c r="C982" s="1">
        <v>305296</v>
      </c>
      <c r="D982" s="1" t="s">
        <v>1903</v>
      </c>
      <c r="E982" s="1" t="s">
        <v>1440</v>
      </c>
      <c r="F982" s="1" t="s">
        <v>2151</v>
      </c>
      <c r="G982" s="1">
        <v>40</v>
      </c>
      <c r="H982" s="1" t="s">
        <v>1480</v>
      </c>
      <c r="I982" s="1" t="s">
        <v>1466</v>
      </c>
      <c r="J982" s="1">
        <v>8</v>
      </c>
      <c r="K982" s="1" t="s">
        <v>1480</v>
      </c>
      <c r="L982" s="1" t="s">
        <v>1466</v>
      </c>
      <c r="M982" s="1">
        <v>8</v>
      </c>
      <c r="N982" s="1" t="s">
        <v>1480</v>
      </c>
      <c r="O982" s="1" t="s">
        <v>1466</v>
      </c>
      <c r="P982" s="1">
        <v>8</v>
      </c>
      <c r="Q982" s="1" t="s">
        <v>1480</v>
      </c>
      <c r="R982" s="1" t="s">
        <v>1466</v>
      </c>
      <c r="S982" s="1">
        <v>8</v>
      </c>
      <c r="T982" s="1" t="s">
        <v>1480</v>
      </c>
      <c r="U982" s="1" t="s">
        <v>1466</v>
      </c>
      <c r="V982" s="1">
        <v>8</v>
      </c>
      <c r="W982" s="1" t="s">
        <v>93</v>
      </c>
      <c r="X982" s="1" t="s">
        <v>93</v>
      </c>
      <c r="Y982" s="1" t="s">
        <v>93</v>
      </c>
      <c r="Z982" s="1" t="s">
        <v>93</v>
      </c>
      <c r="AA982" s="1" t="s">
        <v>93</v>
      </c>
      <c r="AB982" s="1" t="s">
        <v>93</v>
      </c>
      <c r="AC982" s="1" t="s">
        <v>3787</v>
      </c>
    </row>
    <row r="983" spans="1:29" ht="25.5" x14ac:dyDescent="0.2">
      <c r="A983" s="1">
        <v>13</v>
      </c>
      <c r="B983" s="1" t="s">
        <v>3371</v>
      </c>
      <c r="C983" s="1">
        <v>1308572</v>
      </c>
      <c r="D983" s="1" t="s">
        <v>1876</v>
      </c>
      <c r="E983" s="1" t="s">
        <v>1440</v>
      </c>
      <c r="F983" s="1" t="s">
        <v>3558</v>
      </c>
      <c r="G983" s="1">
        <v>40</v>
      </c>
      <c r="H983" s="1" t="s">
        <v>1455</v>
      </c>
      <c r="I983" s="1" t="s">
        <v>1753</v>
      </c>
      <c r="J983" s="1">
        <v>8</v>
      </c>
      <c r="K983" s="1" t="s">
        <v>93</v>
      </c>
      <c r="L983" s="1" t="s">
        <v>93</v>
      </c>
      <c r="M983" s="1" t="s">
        <v>93</v>
      </c>
      <c r="N983" s="1" t="s">
        <v>93</v>
      </c>
      <c r="O983" s="1" t="s">
        <v>93</v>
      </c>
      <c r="P983" s="1" t="s">
        <v>93</v>
      </c>
      <c r="Q983" s="1" t="s">
        <v>1455</v>
      </c>
      <c r="R983" s="1" t="s">
        <v>1753</v>
      </c>
      <c r="S983" s="1">
        <v>8</v>
      </c>
      <c r="T983" s="1" t="s">
        <v>1455</v>
      </c>
      <c r="U983" s="1" t="s">
        <v>1753</v>
      </c>
      <c r="V983" s="1">
        <v>8</v>
      </c>
      <c r="W983" s="1" t="s">
        <v>1455</v>
      </c>
      <c r="X983" s="1" t="s">
        <v>1753</v>
      </c>
      <c r="Y983" s="1">
        <v>8</v>
      </c>
      <c r="Z983" s="1" t="s">
        <v>1455</v>
      </c>
      <c r="AA983" s="1" t="s">
        <v>1753</v>
      </c>
      <c r="AB983" s="1">
        <v>8</v>
      </c>
      <c r="AC983" s="1" t="s">
        <v>3787</v>
      </c>
    </row>
    <row r="984" spans="1:29" ht="25.5" x14ac:dyDescent="0.2">
      <c r="A984" s="1">
        <v>13</v>
      </c>
      <c r="B984" s="1" t="s">
        <v>4007</v>
      </c>
      <c r="C984" s="1">
        <v>1308614</v>
      </c>
      <c r="D984" s="1" t="s">
        <v>3987</v>
      </c>
      <c r="E984" s="1" t="s">
        <v>1440</v>
      </c>
      <c r="F984" s="1" t="s">
        <v>3787</v>
      </c>
      <c r="G984" s="1">
        <v>40</v>
      </c>
      <c r="H984" s="1" t="s">
        <v>1480</v>
      </c>
      <c r="I984" s="1" t="s">
        <v>1479</v>
      </c>
      <c r="J984" s="1">
        <v>8</v>
      </c>
      <c r="K984" s="1" t="s">
        <v>1480</v>
      </c>
      <c r="L984" s="1" t="s">
        <v>1479</v>
      </c>
      <c r="M984" s="1">
        <v>8</v>
      </c>
      <c r="N984" s="1" t="s">
        <v>1480</v>
      </c>
      <c r="O984" s="1" t="s">
        <v>1479</v>
      </c>
      <c r="P984" s="1">
        <v>8</v>
      </c>
      <c r="Q984" s="1" t="s">
        <v>1480</v>
      </c>
      <c r="R984" s="1" t="s">
        <v>1479</v>
      </c>
      <c r="S984" s="1">
        <v>8</v>
      </c>
      <c r="T984" s="1" t="s">
        <v>1480</v>
      </c>
      <c r="U984" s="1" t="s">
        <v>1479</v>
      </c>
      <c r="V984" s="1">
        <v>8</v>
      </c>
      <c r="W984" s="1" t="s">
        <v>93</v>
      </c>
      <c r="X984" s="1" t="s">
        <v>93</v>
      </c>
      <c r="Y984" s="1" t="s">
        <v>93</v>
      </c>
      <c r="Z984" s="1" t="s">
        <v>93</v>
      </c>
      <c r="AA984" s="1" t="s">
        <v>93</v>
      </c>
      <c r="AB984" s="1" t="s">
        <v>93</v>
      </c>
      <c r="AC984" s="1" t="s">
        <v>3787</v>
      </c>
    </row>
    <row r="985" spans="1:29" ht="25.5" x14ac:dyDescent="0.2">
      <c r="A985" s="1">
        <v>13</v>
      </c>
      <c r="B985" s="1" t="s">
        <v>2153</v>
      </c>
      <c r="C985" s="1">
        <v>306150</v>
      </c>
      <c r="D985" s="1" t="s">
        <v>1913</v>
      </c>
      <c r="E985" s="1" t="s">
        <v>1440</v>
      </c>
      <c r="F985" s="1" t="s">
        <v>1004</v>
      </c>
      <c r="G985" s="1">
        <v>40</v>
      </c>
      <c r="H985" s="1" t="s">
        <v>1461</v>
      </c>
      <c r="I985" s="1" t="s">
        <v>1509</v>
      </c>
      <c r="J985" s="1">
        <v>8</v>
      </c>
      <c r="K985" s="1" t="s">
        <v>93</v>
      </c>
      <c r="L985" s="1" t="s">
        <v>93</v>
      </c>
      <c r="M985" s="1" t="s">
        <v>93</v>
      </c>
      <c r="N985" s="1" t="s">
        <v>93</v>
      </c>
      <c r="O985" s="1" t="s">
        <v>93</v>
      </c>
      <c r="P985" s="1" t="s">
        <v>93</v>
      </c>
      <c r="Q985" s="1" t="s">
        <v>1461</v>
      </c>
      <c r="R985" s="1" t="s">
        <v>1509</v>
      </c>
      <c r="S985" s="1">
        <v>8</v>
      </c>
      <c r="T985" s="1" t="s">
        <v>1461</v>
      </c>
      <c r="U985" s="1" t="s">
        <v>1509</v>
      </c>
      <c r="V985" s="1">
        <v>8</v>
      </c>
      <c r="W985" s="1" t="s">
        <v>1461</v>
      </c>
      <c r="X985" s="1" t="s">
        <v>1509</v>
      </c>
      <c r="Y985" s="1">
        <v>8</v>
      </c>
      <c r="Z985" s="1" t="s">
        <v>1461</v>
      </c>
      <c r="AA985" s="1" t="s">
        <v>1509</v>
      </c>
      <c r="AB985" s="1">
        <v>8</v>
      </c>
      <c r="AC985" s="1" t="s">
        <v>3787</v>
      </c>
    </row>
    <row r="986" spans="1:29" ht="25.5" x14ac:dyDescent="0.2">
      <c r="A986" s="1">
        <v>13</v>
      </c>
      <c r="B986" s="1" t="s">
        <v>2152</v>
      </c>
      <c r="C986" s="1">
        <v>1307373</v>
      </c>
      <c r="D986" s="1" t="s">
        <v>1901</v>
      </c>
      <c r="E986" s="1" t="s">
        <v>1440</v>
      </c>
      <c r="F986" s="1" t="s">
        <v>718</v>
      </c>
      <c r="G986" s="1">
        <v>40</v>
      </c>
      <c r="H986" s="1" t="s">
        <v>93</v>
      </c>
      <c r="I986" s="1" t="s">
        <v>93</v>
      </c>
      <c r="J986" s="1" t="s">
        <v>93</v>
      </c>
      <c r="K986" s="1" t="s">
        <v>1461</v>
      </c>
      <c r="L986" s="1" t="s">
        <v>1509</v>
      </c>
      <c r="M986" s="1">
        <v>8</v>
      </c>
      <c r="N986" s="1" t="s">
        <v>1461</v>
      </c>
      <c r="O986" s="1" t="s">
        <v>1509</v>
      </c>
      <c r="P986" s="1">
        <v>8</v>
      </c>
      <c r="Q986" s="1" t="s">
        <v>1461</v>
      </c>
      <c r="R986" s="1" t="s">
        <v>1509</v>
      </c>
      <c r="S986" s="1">
        <v>8</v>
      </c>
      <c r="T986" s="1" t="s">
        <v>1461</v>
      </c>
      <c r="U986" s="1" t="s">
        <v>1509</v>
      </c>
      <c r="V986" s="1">
        <v>8</v>
      </c>
      <c r="W986" s="1" t="s">
        <v>1461</v>
      </c>
      <c r="X986" s="1" t="s">
        <v>1509</v>
      </c>
      <c r="Y986" s="1">
        <v>8</v>
      </c>
      <c r="Z986" s="1" t="s">
        <v>93</v>
      </c>
      <c r="AA986" s="1" t="s">
        <v>93</v>
      </c>
      <c r="AB986" s="1" t="s">
        <v>93</v>
      </c>
      <c r="AC986" s="1" t="s">
        <v>3787</v>
      </c>
    </row>
    <row r="987" spans="1:29" ht="38.25" x14ac:dyDescent="0.2">
      <c r="A987" s="1">
        <v>13</v>
      </c>
      <c r="B987" s="1" t="s">
        <v>1168</v>
      </c>
      <c r="C987" s="1">
        <v>260663</v>
      </c>
      <c r="D987" s="1" t="s">
        <v>1046</v>
      </c>
      <c r="E987" s="1" t="s">
        <v>1456</v>
      </c>
      <c r="F987" s="1" t="s">
        <v>3787</v>
      </c>
      <c r="G987" s="1">
        <v>40</v>
      </c>
      <c r="H987" s="1" t="s">
        <v>93</v>
      </c>
      <c r="I987" s="1" t="s">
        <v>93</v>
      </c>
      <c r="J987" s="1" t="s">
        <v>93</v>
      </c>
      <c r="K987" s="1" t="s">
        <v>1460</v>
      </c>
      <c r="L987" s="1" t="s">
        <v>1462</v>
      </c>
      <c r="M987" s="1">
        <v>10</v>
      </c>
      <c r="N987" s="1" t="s">
        <v>1469</v>
      </c>
      <c r="O987" s="1" t="s">
        <v>1463</v>
      </c>
      <c r="P987" s="1">
        <v>5</v>
      </c>
      <c r="Q987" s="1" t="s">
        <v>93</v>
      </c>
      <c r="R987" s="1" t="s">
        <v>93</v>
      </c>
      <c r="S987" s="1" t="s">
        <v>93</v>
      </c>
      <c r="T987" s="1" t="s">
        <v>1460</v>
      </c>
      <c r="U987" s="1" t="s">
        <v>1462</v>
      </c>
      <c r="V987" s="1">
        <v>10</v>
      </c>
      <c r="W987" s="1" t="s">
        <v>1443</v>
      </c>
      <c r="X987" s="1" t="s">
        <v>1444</v>
      </c>
      <c r="Y987" s="1">
        <v>8.5</v>
      </c>
      <c r="Z987" s="1" t="s">
        <v>1480</v>
      </c>
      <c r="AA987" s="1" t="s">
        <v>1463</v>
      </c>
      <c r="AB987" s="1">
        <v>6.5</v>
      </c>
      <c r="AC987" s="1" t="s">
        <v>3787</v>
      </c>
    </row>
    <row r="988" spans="1:29" ht="25.5" x14ac:dyDescent="0.2">
      <c r="A988" s="1">
        <v>13</v>
      </c>
      <c r="B988" s="1" t="s">
        <v>552</v>
      </c>
      <c r="C988" s="1">
        <v>107066</v>
      </c>
      <c r="D988" s="1" t="s">
        <v>512</v>
      </c>
      <c r="E988" s="1" t="s">
        <v>1456</v>
      </c>
      <c r="F988" s="1" t="s">
        <v>3787</v>
      </c>
      <c r="G988" s="1">
        <v>40</v>
      </c>
      <c r="H988" s="1" t="s">
        <v>93</v>
      </c>
      <c r="I988" s="1" t="s">
        <v>93</v>
      </c>
      <c r="J988" s="1" t="s">
        <v>93</v>
      </c>
      <c r="K988" s="1" t="s">
        <v>1480</v>
      </c>
      <c r="L988" s="1" t="s">
        <v>1451</v>
      </c>
      <c r="M988" s="1">
        <v>9.5</v>
      </c>
      <c r="N988" s="1" t="s">
        <v>1480</v>
      </c>
      <c r="O988" s="1" t="s">
        <v>1621</v>
      </c>
      <c r="P988" s="1">
        <v>9.75</v>
      </c>
      <c r="Q988" s="1" t="s">
        <v>1480</v>
      </c>
      <c r="R988" s="1" t="s">
        <v>1621</v>
      </c>
      <c r="S988" s="1">
        <v>9.75</v>
      </c>
      <c r="T988" s="1" t="s">
        <v>1480</v>
      </c>
      <c r="U988" s="1" t="s">
        <v>1753</v>
      </c>
      <c r="V988" s="1">
        <v>11</v>
      </c>
      <c r="W988" s="1" t="s">
        <v>93</v>
      </c>
      <c r="X988" s="1" t="s">
        <v>93</v>
      </c>
      <c r="Y988" s="1" t="s">
        <v>93</v>
      </c>
      <c r="Z988" s="1" t="s">
        <v>93</v>
      </c>
      <c r="AA988" s="1" t="s">
        <v>93</v>
      </c>
      <c r="AB988" s="1" t="s">
        <v>93</v>
      </c>
      <c r="AC988" s="1" t="s">
        <v>3787</v>
      </c>
    </row>
    <row r="989" spans="1:29" ht="25.5" x14ac:dyDescent="0.2">
      <c r="A989" s="1">
        <v>13</v>
      </c>
      <c r="B989" s="1" t="s">
        <v>1169</v>
      </c>
      <c r="C989" s="1">
        <v>254007</v>
      </c>
      <c r="D989" s="1" t="s">
        <v>1057</v>
      </c>
      <c r="E989" s="1" t="s">
        <v>1456</v>
      </c>
      <c r="F989" s="1" t="s">
        <v>3787</v>
      </c>
      <c r="G989" s="1">
        <v>40</v>
      </c>
      <c r="H989" s="1" t="s">
        <v>93</v>
      </c>
      <c r="I989" s="1" t="s">
        <v>93</v>
      </c>
      <c r="J989" s="1" t="s">
        <v>93</v>
      </c>
      <c r="K989" s="1" t="s">
        <v>1460</v>
      </c>
      <c r="L989" s="1" t="s">
        <v>1462</v>
      </c>
      <c r="M989" s="1">
        <v>10</v>
      </c>
      <c r="N989" s="1" t="s">
        <v>1460</v>
      </c>
      <c r="O989" s="1" t="s">
        <v>1462</v>
      </c>
      <c r="P989" s="1">
        <v>10</v>
      </c>
      <c r="Q989" s="1" t="s">
        <v>1461</v>
      </c>
      <c r="R989" s="1" t="s">
        <v>1466</v>
      </c>
      <c r="S989" s="1">
        <v>10</v>
      </c>
      <c r="T989" s="1" t="s">
        <v>93</v>
      </c>
      <c r="U989" s="1" t="s">
        <v>93</v>
      </c>
      <c r="V989" s="1" t="s">
        <v>93</v>
      </c>
      <c r="W989" s="1" t="s">
        <v>93</v>
      </c>
      <c r="X989" s="1" t="s">
        <v>93</v>
      </c>
      <c r="Y989" s="1" t="s">
        <v>93</v>
      </c>
      <c r="Z989" s="1" t="s">
        <v>1460</v>
      </c>
      <c r="AA989" s="1" t="s">
        <v>1462</v>
      </c>
      <c r="AB989" s="1">
        <v>10</v>
      </c>
      <c r="AC989" s="1" t="s">
        <v>3787</v>
      </c>
    </row>
    <row r="990" spans="1:29" ht="25.5" x14ac:dyDescent="0.2">
      <c r="A990" s="1">
        <v>13</v>
      </c>
      <c r="B990" s="1" t="s">
        <v>2154</v>
      </c>
      <c r="C990" s="1">
        <v>256887</v>
      </c>
      <c r="D990" s="1" t="s">
        <v>1026</v>
      </c>
      <c r="E990" s="1" t="s">
        <v>1456</v>
      </c>
      <c r="F990" s="1" t="s">
        <v>3787</v>
      </c>
      <c r="G990" s="1">
        <v>40</v>
      </c>
      <c r="H990" s="1" t="s">
        <v>93</v>
      </c>
      <c r="I990" s="1" t="s">
        <v>93</v>
      </c>
      <c r="J990" s="1" t="s">
        <v>93</v>
      </c>
      <c r="K990" s="1" t="s">
        <v>1667</v>
      </c>
      <c r="L990" s="1" t="s">
        <v>1895</v>
      </c>
      <c r="M990" s="1">
        <v>8</v>
      </c>
      <c r="N990" s="1" t="s">
        <v>1447</v>
      </c>
      <c r="O990" s="1" t="s">
        <v>1895</v>
      </c>
      <c r="P990" s="1">
        <v>6</v>
      </c>
      <c r="Q990" s="1" t="s">
        <v>93</v>
      </c>
      <c r="R990" s="1" t="s">
        <v>93</v>
      </c>
      <c r="S990" s="1" t="s">
        <v>93</v>
      </c>
      <c r="T990" s="1" t="s">
        <v>1517</v>
      </c>
      <c r="U990" s="1" t="s">
        <v>1895</v>
      </c>
      <c r="V990" s="1">
        <v>10</v>
      </c>
      <c r="W990" s="1" t="s">
        <v>1455</v>
      </c>
      <c r="X990" s="1" t="s">
        <v>1753</v>
      </c>
      <c r="Y990" s="1">
        <v>8</v>
      </c>
      <c r="Z990" s="1" t="s">
        <v>1455</v>
      </c>
      <c r="AA990" s="1" t="s">
        <v>1753</v>
      </c>
      <c r="AB990" s="1">
        <v>8</v>
      </c>
      <c r="AC990" s="1" t="s">
        <v>3787</v>
      </c>
    </row>
    <row r="991" spans="1:29" ht="25.5" x14ac:dyDescent="0.2">
      <c r="A991" s="1">
        <v>13</v>
      </c>
      <c r="B991" s="1" t="s">
        <v>1171</v>
      </c>
      <c r="C991" s="1">
        <v>256368</v>
      </c>
      <c r="D991" s="1" t="s">
        <v>1013</v>
      </c>
      <c r="E991" s="1" t="s">
        <v>1456</v>
      </c>
      <c r="F991" s="1" t="s">
        <v>3787</v>
      </c>
      <c r="G991" s="1">
        <v>40</v>
      </c>
      <c r="H991" s="1" t="s">
        <v>93</v>
      </c>
      <c r="I991" s="1" t="s">
        <v>93</v>
      </c>
      <c r="J991" s="1" t="s">
        <v>93</v>
      </c>
      <c r="K991" s="1" t="s">
        <v>1443</v>
      </c>
      <c r="L991" s="1" t="s">
        <v>1447</v>
      </c>
      <c r="M991" s="1">
        <v>8</v>
      </c>
      <c r="N991" s="1" t="s">
        <v>1443</v>
      </c>
      <c r="O991" s="1" t="s">
        <v>1447</v>
      </c>
      <c r="P991" s="1">
        <v>8</v>
      </c>
      <c r="Q991" s="1" t="s">
        <v>1443</v>
      </c>
      <c r="R991" s="1" t="s">
        <v>1447</v>
      </c>
      <c r="S991" s="1">
        <v>8</v>
      </c>
      <c r="T991" s="1" t="s">
        <v>1443</v>
      </c>
      <c r="U991" s="1" t="s">
        <v>1447</v>
      </c>
      <c r="V991" s="1">
        <v>8</v>
      </c>
      <c r="W991" s="1" t="s">
        <v>1443</v>
      </c>
      <c r="X991" s="1" t="s">
        <v>1447</v>
      </c>
      <c r="Y991" s="1">
        <v>8</v>
      </c>
      <c r="Z991" s="1" t="s">
        <v>93</v>
      </c>
      <c r="AA991" s="1" t="s">
        <v>93</v>
      </c>
      <c r="AB991" s="1" t="s">
        <v>93</v>
      </c>
      <c r="AC991" s="1" t="s">
        <v>3787</v>
      </c>
    </row>
    <row r="992" spans="1:29" ht="25.5" x14ac:dyDescent="0.2">
      <c r="A992" s="1">
        <v>13</v>
      </c>
      <c r="B992" s="1" t="s">
        <v>2845</v>
      </c>
      <c r="C992" s="1">
        <v>262774</v>
      </c>
      <c r="D992" s="1" t="s">
        <v>550</v>
      </c>
      <c r="E992" s="1" t="s">
        <v>1456</v>
      </c>
      <c r="F992" s="1" t="s">
        <v>3787</v>
      </c>
      <c r="G992" s="1">
        <v>40</v>
      </c>
      <c r="H992" s="1" t="s">
        <v>1443</v>
      </c>
      <c r="I992" s="1" t="s">
        <v>1447</v>
      </c>
      <c r="J992" s="1">
        <v>8</v>
      </c>
      <c r="K992" s="1" t="s">
        <v>1443</v>
      </c>
      <c r="L992" s="1" t="s">
        <v>1447</v>
      </c>
      <c r="M992" s="1">
        <v>8</v>
      </c>
      <c r="N992" s="1" t="s">
        <v>1443</v>
      </c>
      <c r="O992" s="1" t="s">
        <v>1447</v>
      </c>
      <c r="P992" s="1">
        <v>8</v>
      </c>
      <c r="Q992" s="1" t="s">
        <v>1455</v>
      </c>
      <c r="R992" s="1" t="s">
        <v>1447</v>
      </c>
      <c r="S992" s="1">
        <v>4.5</v>
      </c>
      <c r="T992" s="1" t="s">
        <v>1443</v>
      </c>
      <c r="U992" s="1" t="s">
        <v>1447</v>
      </c>
      <c r="V992" s="1">
        <v>8</v>
      </c>
      <c r="W992" s="1" t="s">
        <v>1507</v>
      </c>
      <c r="X992" s="1" t="s">
        <v>1501</v>
      </c>
      <c r="Y992" s="1">
        <v>3.5</v>
      </c>
      <c r="Z992" s="1" t="s">
        <v>93</v>
      </c>
      <c r="AA992" s="1" t="s">
        <v>93</v>
      </c>
      <c r="AB992" s="1" t="s">
        <v>93</v>
      </c>
      <c r="AC992" s="1" t="s">
        <v>3787</v>
      </c>
    </row>
    <row r="993" spans="1:29" ht="38.25" x14ac:dyDescent="0.2">
      <c r="A993" s="1">
        <v>13</v>
      </c>
      <c r="B993" s="1" t="s">
        <v>2155</v>
      </c>
      <c r="C993" s="1">
        <v>1308206</v>
      </c>
      <c r="D993" s="1" t="s">
        <v>1020</v>
      </c>
      <c r="E993" s="1" t="s">
        <v>1440</v>
      </c>
      <c r="F993" s="1" t="s">
        <v>700</v>
      </c>
      <c r="G993" s="1">
        <v>40</v>
      </c>
      <c r="H993" s="1" t="s">
        <v>1508</v>
      </c>
      <c r="I993" s="1" t="s">
        <v>1756</v>
      </c>
      <c r="J993" s="1">
        <v>8</v>
      </c>
      <c r="K993" s="1" t="s">
        <v>93</v>
      </c>
      <c r="L993" s="1" t="s">
        <v>93</v>
      </c>
      <c r="M993" s="1" t="s">
        <v>93</v>
      </c>
      <c r="N993" s="1" t="s">
        <v>93</v>
      </c>
      <c r="O993" s="1" t="s">
        <v>93</v>
      </c>
      <c r="P993" s="1" t="s">
        <v>93</v>
      </c>
      <c r="Q993" s="1" t="s">
        <v>1508</v>
      </c>
      <c r="R993" s="1" t="s">
        <v>1756</v>
      </c>
      <c r="S993" s="1">
        <v>8</v>
      </c>
      <c r="T993" s="1" t="s">
        <v>1508</v>
      </c>
      <c r="U993" s="1" t="s">
        <v>1756</v>
      </c>
      <c r="V993" s="1">
        <v>8</v>
      </c>
      <c r="W993" s="1" t="s">
        <v>1455</v>
      </c>
      <c r="X993" s="1" t="s">
        <v>1753</v>
      </c>
      <c r="Y993" s="1">
        <v>8</v>
      </c>
      <c r="Z993" s="1" t="s">
        <v>1455</v>
      </c>
      <c r="AA993" s="1" t="s">
        <v>1753</v>
      </c>
      <c r="AB993" s="1">
        <v>8</v>
      </c>
      <c r="AC993" s="1" t="s">
        <v>3787</v>
      </c>
    </row>
    <row r="994" spans="1:29" ht="25.5" x14ac:dyDescent="0.2">
      <c r="A994" s="1">
        <v>13</v>
      </c>
      <c r="B994" s="1" t="s">
        <v>2809</v>
      </c>
      <c r="C994" s="1">
        <v>262706</v>
      </c>
      <c r="D994" s="1" t="s">
        <v>1022</v>
      </c>
      <c r="E994" s="1" t="s">
        <v>1440</v>
      </c>
      <c r="F994" s="1" t="s">
        <v>3094</v>
      </c>
      <c r="G994" s="1">
        <v>40</v>
      </c>
      <c r="H994" s="1" t="s">
        <v>1667</v>
      </c>
      <c r="I994" s="1" t="s">
        <v>1895</v>
      </c>
      <c r="J994" s="1">
        <v>8</v>
      </c>
      <c r="K994" s="1" t="s">
        <v>1667</v>
      </c>
      <c r="L994" s="1" t="s">
        <v>1895</v>
      </c>
      <c r="M994" s="1">
        <v>8</v>
      </c>
      <c r="N994" s="1" t="s">
        <v>1667</v>
      </c>
      <c r="O994" s="1" t="s">
        <v>1895</v>
      </c>
      <c r="P994" s="1">
        <v>8</v>
      </c>
      <c r="Q994" s="1" t="s">
        <v>1667</v>
      </c>
      <c r="R994" s="1" t="s">
        <v>1895</v>
      </c>
      <c r="S994" s="1">
        <v>8</v>
      </c>
      <c r="T994" s="1" t="s">
        <v>1667</v>
      </c>
      <c r="U994" s="1" t="s">
        <v>1895</v>
      </c>
      <c r="V994" s="1">
        <v>8</v>
      </c>
      <c r="W994" s="1" t="s">
        <v>93</v>
      </c>
      <c r="X994" s="1" t="s">
        <v>93</v>
      </c>
      <c r="Y994" s="1" t="s">
        <v>93</v>
      </c>
      <c r="Z994" s="1" t="s">
        <v>93</v>
      </c>
      <c r="AA994" s="1" t="s">
        <v>93</v>
      </c>
      <c r="AB994" s="1" t="s">
        <v>93</v>
      </c>
      <c r="AC994" s="1" t="s">
        <v>3787</v>
      </c>
    </row>
    <row r="995" spans="1:29" ht="25.5" x14ac:dyDescent="0.2">
      <c r="A995" s="1">
        <v>13</v>
      </c>
      <c r="B995" s="1" t="s">
        <v>1174</v>
      </c>
      <c r="C995" s="1">
        <v>262449</v>
      </c>
      <c r="D995" s="1" t="s">
        <v>1044</v>
      </c>
      <c r="E995" s="1" t="s">
        <v>1456</v>
      </c>
      <c r="F995" s="1" t="s">
        <v>3787</v>
      </c>
      <c r="G995" s="1">
        <v>40</v>
      </c>
      <c r="H995" s="1" t="s">
        <v>1471</v>
      </c>
      <c r="I995" s="1" t="s">
        <v>1444</v>
      </c>
      <c r="J995" s="1">
        <v>8</v>
      </c>
      <c r="K995" s="1" t="s">
        <v>1471</v>
      </c>
      <c r="L995" s="1" t="s">
        <v>1753</v>
      </c>
      <c r="M995" s="1">
        <v>8</v>
      </c>
      <c r="N995" s="1" t="s">
        <v>1471</v>
      </c>
      <c r="O995" s="1" t="s">
        <v>1444</v>
      </c>
      <c r="P995" s="1">
        <v>8</v>
      </c>
      <c r="Q995" s="1" t="s">
        <v>1471</v>
      </c>
      <c r="R995" s="1" t="s">
        <v>1444</v>
      </c>
      <c r="S995" s="1">
        <v>8</v>
      </c>
      <c r="T995" s="1" t="s">
        <v>93</v>
      </c>
      <c r="U995" s="1" t="s">
        <v>93</v>
      </c>
      <c r="V995" s="1" t="s">
        <v>93</v>
      </c>
      <c r="W995" s="1" t="s">
        <v>93</v>
      </c>
      <c r="X995" s="1" t="s">
        <v>93</v>
      </c>
      <c r="Y995" s="1" t="s">
        <v>93</v>
      </c>
      <c r="Z995" s="1" t="s">
        <v>1610</v>
      </c>
      <c r="AA995" s="1" t="s">
        <v>1451</v>
      </c>
      <c r="AB995" s="1">
        <v>8</v>
      </c>
      <c r="AC995" s="1" t="s">
        <v>3787</v>
      </c>
    </row>
    <row r="996" spans="1:29" ht="25.5" x14ac:dyDescent="0.2">
      <c r="A996" s="1">
        <v>13</v>
      </c>
      <c r="B996" s="1" t="s">
        <v>2156</v>
      </c>
      <c r="C996" s="1">
        <v>254138</v>
      </c>
      <c r="D996" s="1" t="s">
        <v>993</v>
      </c>
      <c r="E996" s="1" t="s">
        <v>1440</v>
      </c>
      <c r="F996" s="1" t="s">
        <v>1979</v>
      </c>
      <c r="G996" s="1">
        <v>40</v>
      </c>
      <c r="H996" s="1" t="s">
        <v>1461</v>
      </c>
      <c r="I996" s="1" t="s">
        <v>1466</v>
      </c>
      <c r="J996" s="1">
        <v>10</v>
      </c>
      <c r="K996" s="1" t="s">
        <v>1461</v>
      </c>
      <c r="L996" s="1" t="s">
        <v>1466</v>
      </c>
      <c r="M996" s="1">
        <v>10</v>
      </c>
      <c r="N996" s="1" t="s">
        <v>93</v>
      </c>
      <c r="O996" s="1" t="s">
        <v>93</v>
      </c>
      <c r="P996" s="1" t="s">
        <v>93</v>
      </c>
      <c r="Q996" s="1" t="s">
        <v>1461</v>
      </c>
      <c r="R996" s="1" t="s">
        <v>1466</v>
      </c>
      <c r="S996" s="1">
        <v>10</v>
      </c>
      <c r="T996" s="1" t="s">
        <v>93</v>
      </c>
      <c r="U996" s="1" t="s">
        <v>93</v>
      </c>
      <c r="V996" s="1" t="s">
        <v>93</v>
      </c>
      <c r="W996" s="1" t="s">
        <v>93</v>
      </c>
      <c r="X996" s="1" t="s">
        <v>93</v>
      </c>
      <c r="Y996" s="1" t="s">
        <v>93</v>
      </c>
      <c r="Z996" s="1" t="s">
        <v>1461</v>
      </c>
      <c r="AA996" s="1" t="s">
        <v>1466</v>
      </c>
      <c r="AB996" s="1">
        <v>10</v>
      </c>
      <c r="AC996" s="1" t="s">
        <v>3787</v>
      </c>
    </row>
    <row r="997" spans="1:29" ht="25.5" x14ac:dyDescent="0.2">
      <c r="A997" s="1">
        <v>13</v>
      </c>
      <c r="B997" s="1" t="s">
        <v>3487</v>
      </c>
      <c r="C997" s="1">
        <v>263369</v>
      </c>
      <c r="D997" s="1" t="s">
        <v>3225</v>
      </c>
      <c r="E997" s="1" t="s">
        <v>1456</v>
      </c>
      <c r="F997" s="1" t="s">
        <v>3787</v>
      </c>
      <c r="G997" s="1">
        <v>40</v>
      </c>
      <c r="H997" s="1" t="s">
        <v>1443</v>
      </c>
      <c r="I997" s="1" t="s">
        <v>3183</v>
      </c>
      <c r="J997" s="1">
        <v>4.75</v>
      </c>
      <c r="K997" s="1" t="s">
        <v>1443</v>
      </c>
      <c r="L997" s="1" t="s">
        <v>1447</v>
      </c>
      <c r="M997" s="1">
        <v>8</v>
      </c>
      <c r="N997" s="1" t="s">
        <v>1443</v>
      </c>
      <c r="O997" s="1" t="s">
        <v>1447</v>
      </c>
      <c r="P997" s="1">
        <v>8</v>
      </c>
      <c r="Q997" s="1" t="s">
        <v>2961</v>
      </c>
      <c r="R997" s="1" t="s">
        <v>2962</v>
      </c>
      <c r="S997" s="1">
        <v>8</v>
      </c>
      <c r="T997" s="1" t="s">
        <v>1443</v>
      </c>
      <c r="U997" s="1" t="s">
        <v>1481</v>
      </c>
      <c r="V997" s="1">
        <v>8</v>
      </c>
      <c r="W997" s="1" t="s">
        <v>2781</v>
      </c>
      <c r="X997" s="1" t="s">
        <v>1753</v>
      </c>
      <c r="Y997" s="1">
        <v>3.25</v>
      </c>
      <c r="Z997" s="1" t="s">
        <v>93</v>
      </c>
      <c r="AA997" s="1" t="s">
        <v>93</v>
      </c>
      <c r="AB997" s="1" t="s">
        <v>93</v>
      </c>
      <c r="AC997" s="1" t="s">
        <v>3787</v>
      </c>
    </row>
    <row r="998" spans="1:29" ht="25.5" x14ac:dyDescent="0.2">
      <c r="A998" s="1">
        <v>13</v>
      </c>
      <c r="B998" s="1" t="s">
        <v>1175</v>
      </c>
      <c r="C998" s="1">
        <v>258100</v>
      </c>
      <c r="D998" s="1" t="s">
        <v>1057</v>
      </c>
      <c r="E998" s="1" t="s">
        <v>1440</v>
      </c>
      <c r="F998" s="1" t="s">
        <v>3410</v>
      </c>
      <c r="G998" s="1">
        <v>40</v>
      </c>
      <c r="H998" s="1" t="s">
        <v>93</v>
      </c>
      <c r="I998" s="1" t="s">
        <v>93</v>
      </c>
      <c r="J998" s="1" t="s">
        <v>93</v>
      </c>
      <c r="K998" s="1" t="s">
        <v>1613</v>
      </c>
      <c r="L998" s="1" t="s">
        <v>1756</v>
      </c>
      <c r="M998" s="1">
        <v>10</v>
      </c>
      <c r="N998" s="1" t="s">
        <v>1613</v>
      </c>
      <c r="O998" s="1" t="s">
        <v>1756</v>
      </c>
      <c r="P998" s="1">
        <v>10</v>
      </c>
      <c r="Q998" s="1" t="s">
        <v>1613</v>
      </c>
      <c r="R998" s="1" t="s">
        <v>1756</v>
      </c>
      <c r="S998" s="1">
        <v>10</v>
      </c>
      <c r="T998" s="1" t="s">
        <v>1613</v>
      </c>
      <c r="U998" s="1" t="s">
        <v>1756</v>
      </c>
      <c r="V998" s="1">
        <v>10</v>
      </c>
      <c r="W998" s="1" t="s">
        <v>93</v>
      </c>
      <c r="X998" s="1" t="s">
        <v>93</v>
      </c>
      <c r="Y998" s="1" t="s">
        <v>93</v>
      </c>
      <c r="Z998" s="1" t="s">
        <v>93</v>
      </c>
      <c r="AA998" s="1" t="s">
        <v>93</v>
      </c>
      <c r="AB998" s="1" t="s">
        <v>93</v>
      </c>
      <c r="AC998" s="1" t="s">
        <v>3787</v>
      </c>
    </row>
    <row r="999" spans="1:29" ht="25.5" x14ac:dyDescent="0.2">
      <c r="A999" s="1">
        <v>13</v>
      </c>
      <c r="B999" s="1" t="s">
        <v>1176</v>
      </c>
      <c r="C999" s="1">
        <v>258560</v>
      </c>
      <c r="D999" s="1" t="s">
        <v>1013</v>
      </c>
      <c r="E999" s="1" t="s">
        <v>1456</v>
      </c>
      <c r="F999" s="1" t="s">
        <v>3787</v>
      </c>
      <c r="G999" s="1">
        <v>40</v>
      </c>
      <c r="H999" s="1" t="s">
        <v>1443</v>
      </c>
      <c r="I999" s="1" t="s">
        <v>1447</v>
      </c>
      <c r="J999" s="1">
        <v>8</v>
      </c>
      <c r="K999" s="1" t="s">
        <v>1443</v>
      </c>
      <c r="L999" s="1" t="s">
        <v>1447</v>
      </c>
      <c r="M999" s="1">
        <v>8</v>
      </c>
      <c r="N999" s="1" t="s">
        <v>1443</v>
      </c>
      <c r="O999" s="1" t="s">
        <v>1503</v>
      </c>
      <c r="P999" s="1">
        <v>5.5</v>
      </c>
      <c r="Q999" s="1" t="s">
        <v>93</v>
      </c>
      <c r="R999" s="1" t="s">
        <v>93</v>
      </c>
      <c r="S999" s="1" t="s">
        <v>93</v>
      </c>
      <c r="T999" s="1" t="s">
        <v>93</v>
      </c>
      <c r="U999" s="1" t="s">
        <v>93</v>
      </c>
      <c r="V999" s="1" t="s">
        <v>93</v>
      </c>
      <c r="W999" s="1" t="s">
        <v>1461</v>
      </c>
      <c r="X999" s="1" t="s">
        <v>1447</v>
      </c>
      <c r="Y999" s="1">
        <v>9</v>
      </c>
      <c r="Z999" s="1" t="s">
        <v>1461</v>
      </c>
      <c r="AA999" s="1" t="s">
        <v>1444</v>
      </c>
      <c r="AB999" s="1">
        <v>9.5</v>
      </c>
      <c r="AC999" s="1" t="s">
        <v>3787</v>
      </c>
    </row>
    <row r="1000" spans="1:29" ht="25.5" x14ac:dyDescent="0.2">
      <c r="A1000" s="1">
        <v>13</v>
      </c>
      <c r="B1000" s="1" t="s">
        <v>1179</v>
      </c>
      <c r="C1000" s="1">
        <v>262028</v>
      </c>
      <c r="D1000" s="1" t="s">
        <v>550</v>
      </c>
      <c r="E1000" s="1" t="s">
        <v>1456</v>
      </c>
      <c r="F1000" s="1" t="s">
        <v>3787</v>
      </c>
      <c r="G1000" s="1">
        <v>40</v>
      </c>
      <c r="H1000" s="1" t="s">
        <v>1460</v>
      </c>
      <c r="I1000" s="1" t="s">
        <v>1479</v>
      </c>
      <c r="J1000" s="1">
        <v>8</v>
      </c>
      <c r="K1000" s="1" t="s">
        <v>1460</v>
      </c>
      <c r="L1000" s="1" t="s">
        <v>1479</v>
      </c>
      <c r="M1000" s="1">
        <v>8</v>
      </c>
      <c r="N1000" s="1" t="s">
        <v>1460</v>
      </c>
      <c r="O1000" s="1" t="s">
        <v>1479</v>
      </c>
      <c r="P1000" s="1">
        <v>8</v>
      </c>
      <c r="Q1000" s="1" t="s">
        <v>93</v>
      </c>
      <c r="R1000" s="1" t="s">
        <v>93</v>
      </c>
      <c r="S1000" s="1" t="s">
        <v>93</v>
      </c>
      <c r="T1000" s="1" t="s">
        <v>1469</v>
      </c>
      <c r="U1000" s="1" t="s">
        <v>1489</v>
      </c>
      <c r="V1000" s="1">
        <v>8</v>
      </c>
      <c r="W1000" s="1" t="s">
        <v>1461</v>
      </c>
      <c r="X1000" s="1" t="s">
        <v>1509</v>
      </c>
      <c r="Y1000" s="1">
        <v>8</v>
      </c>
      <c r="Z1000" s="1" t="s">
        <v>93</v>
      </c>
      <c r="AA1000" s="1" t="s">
        <v>93</v>
      </c>
      <c r="AB1000" s="1" t="s">
        <v>93</v>
      </c>
      <c r="AC1000" s="1" t="s">
        <v>3787</v>
      </c>
    </row>
    <row r="1001" spans="1:29" ht="25.5" x14ac:dyDescent="0.2">
      <c r="A1001" s="1">
        <v>13</v>
      </c>
      <c r="B1001" s="1" t="s">
        <v>1178</v>
      </c>
      <c r="C1001" s="1">
        <v>218519</v>
      </c>
      <c r="D1001" s="1" t="s">
        <v>1029</v>
      </c>
      <c r="E1001" s="1" t="s">
        <v>1456</v>
      </c>
      <c r="F1001" s="1" t="s">
        <v>3787</v>
      </c>
      <c r="G1001" s="1">
        <v>40</v>
      </c>
      <c r="H1001" s="1" t="s">
        <v>1455</v>
      </c>
      <c r="I1001" s="1" t="s">
        <v>1509</v>
      </c>
      <c r="J1001" s="1">
        <v>3.5</v>
      </c>
      <c r="K1001" s="1" t="s">
        <v>1461</v>
      </c>
      <c r="L1001" s="1" t="s">
        <v>1509</v>
      </c>
      <c r="M1001" s="1">
        <v>8</v>
      </c>
      <c r="N1001" s="1" t="s">
        <v>1461</v>
      </c>
      <c r="O1001" s="1" t="s">
        <v>1509</v>
      </c>
      <c r="P1001" s="1">
        <v>8</v>
      </c>
      <c r="Q1001" s="1" t="s">
        <v>1667</v>
      </c>
      <c r="R1001" s="1" t="s">
        <v>1895</v>
      </c>
      <c r="S1001" s="1">
        <v>8</v>
      </c>
      <c r="T1001" s="1" t="s">
        <v>1667</v>
      </c>
      <c r="U1001" s="1" t="s">
        <v>1895</v>
      </c>
      <c r="V1001" s="1">
        <v>8</v>
      </c>
      <c r="W1001" s="1" t="s">
        <v>1459</v>
      </c>
      <c r="X1001" s="1" t="s">
        <v>4030</v>
      </c>
      <c r="Y1001" s="1">
        <v>4.5</v>
      </c>
      <c r="Z1001" s="1" t="s">
        <v>93</v>
      </c>
      <c r="AA1001" s="1" t="s">
        <v>93</v>
      </c>
      <c r="AB1001" s="1" t="s">
        <v>93</v>
      </c>
      <c r="AC1001" s="1" t="s">
        <v>3787</v>
      </c>
    </row>
    <row r="1002" spans="1:29" ht="25.5" x14ac:dyDescent="0.2">
      <c r="A1002" s="1">
        <v>13</v>
      </c>
      <c r="B1002" s="1" t="s">
        <v>1184</v>
      </c>
      <c r="C1002" s="1">
        <v>139095</v>
      </c>
      <c r="D1002" s="1" t="s">
        <v>1032</v>
      </c>
      <c r="E1002" s="1" t="s">
        <v>1440</v>
      </c>
      <c r="F1002" s="1" t="s">
        <v>1450</v>
      </c>
      <c r="G1002" s="1">
        <v>40</v>
      </c>
      <c r="H1002" s="1" t="s">
        <v>1501</v>
      </c>
      <c r="I1002" s="1" t="s">
        <v>1467</v>
      </c>
      <c r="J1002" s="1">
        <v>8</v>
      </c>
      <c r="K1002" s="1" t="s">
        <v>1501</v>
      </c>
      <c r="L1002" s="1" t="s">
        <v>1467</v>
      </c>
      <c r="M1002" s="1">
        <v>8</v>
      </c>
      <c r="N1002" s="1" t="s">
        <v>1501</v>
      </c>
      <c r="O1002" s="1" t="s">
        <v>1467</v>
      </c>
      <c r="P1002" s="1">
        <v>8</v>
      </c>
      <c r="Q1002" s="1" t="s">
        <v>1501</v>
      </c>
      <c r="R1002" s="1" t="s">
        <v>1467</v>
      </c>
      <c r="S1002" s="1">
        <v>8</v>
      </c>
      <c r="T1002" s="1" t="s">
        <v>1501</v>
      </c>
      <c r="U1002" s="1" t="s">
        <v>1467</v>
      </c>
      <c r="V1002" s="1">
        <v>8</v>
      </c>
      <c r="W1002" s="1" t="s">
        <v>93</v>
      </c>
      <c r="X1002" s="1" t="s">
        <v>93</v>
      </c>
      <c r="Y1002" s="1" t="s">
        <v>93</v>
      </c>
      <c r="Z1002" s="1" t="s">
        <v>93</v>
      </c>
      <c r="AA1002" s="1" t="s">
        <v>93</v>
      </c>
      <c r="AB1002" s="1" t="s">
        <v>93</v>
      </c>
      <c r="AC1002" s="1" t="s">
        <v>3787</v>
      </c>
    </row>
    <row r="1003" spans="1:29" ht="38.25" x14ac:dyDescent="0.2">
      <c r="A1003" s="1">
        <v>13</v>
      </c>
      <c r="B1003" s="1" t="s">
        <v>1185</v>
      </c>
      <c r="C1003" s="1">
        <v>246889</v>
      </c>
      <c r="D1003" s="1" t="s">
        <v>1029</v>
      </c>
      <c r="E1003" s="1" t="s">
        <v>1440</v>
      </c>
      <c r="F1003" s="1" t="s">
        <v>1979</v>
      </c>
      <c r="G1003" s="1">
        <v>40</v>
      </c>
      <c r="H1003" s="1" t="s">
        <v>1471</v>
      </c>
      <c r="I1003" s="1" t="s">
        <v>1451</v>
      </c>
      <c r="J1003" s="1">
        <v>10</v>
      </c>
      <c r="K1003" s="1" t="s">
        <v>1471</v>
      </c>
      <c r="L1003" s="1" t="s">
        <v>1451</v>
      </c>
      <c r="M1003" s="1">
        <v>10</v>
      </c>
      <c r="N1003" s="1" t="s">
        <v>93</v>
      </c>
      <c r="O1003" s="1" t="s">
        <v>93</v>
      </c>
      <c r="P1003" s="1" t="s">
        <v>93</v>
      </c>
      <c r="Q1003" s="1" t="s">
        <v>93</v>
      </c>
      <c r="R1003" s="1" t="s">
        <v>93</v>
      </c>
      <c r="S1003" s="1" t="s">
        <v>93</v>
      </c>
      <c r="T1003" s="1" t="s">
        <v>93</v>
      </c>
      <c r="U1003" s="1" t="s">
        <v>93</v>
      </c>
      <c r="V1003" s="1" t="s">
        <v>93</v>
      </c>
      <c r="W1003" s="1" t="s">
        <v>1471</v>
      </c>
      <c r="X1003" s="1" t="s">
        <v>1451</v>
      </c>
      <c r="Y1003" s="1">
        <v>10</v>
      </c>
      <c r="Z1003" s="1" t="s">
        <v>1471</v>
      </c>
      <c r="AA1003" s="1" t="s">
        <v>1451</v>
      </c>
      <c r="AB1003" s="1">
        <v>10</v>
      </c>
      <c r="AC1003" s="1" t="s">
        <v>3787</v>
      </c>
    </row>
    <row r="1004" spans="1:29" ht="25.5" x14ac:dyDescent="0.2">
      <c r="A1004" s="1">
        <v>13</v>
      </c>
      <c r="B1004" s="1" t="s">
        <v>2158</v>
      </c>
      <c r="C1004" s="1">
        <v>256886</v>
      </c>
      <c r="D1004" s="1" t="s">
        <v>1024</v>
      </c>
      <c r="E1004" s="1" t="s">
        <v>1456</v>
      </c>
      <c r="F1004" s="1" t="s">
        <v>3787</v>
      </c>
      <c r="G1004" s="1">
        <v>40</v>
      </c>
      <c r="H1004" s="1" t="s">
        <v>3309</v>
      </c>
      <c r="I1004" s="1" t="s">
        <v>1444</v>
      </c>
      <c r="J1004" s="1">
        <v>9.17</v>
      </c>
      <c r="K1004" s="1" t="s">
        <v>1989</v>
      </c>
      <c r="L1004" s="1" t="s">
        <v>1574</v>
      </c>
      <c r="M1004" s="1">
        <v>10.25</v>
      </c>
      <c r="N1004" s="1" t="s">
        <v>93</v>
      </c>
      <c r="O1004" s="1" t="s">
        <v>93</v>
      </c>
      <c r="P1004" s="1" t="s">
        <v>93</v>
      </c>
      <c r="Q1004" s="1" t="s">
        <v>1501</v>
      </c>
      <c r="R1004" s="1" t="s">
        <v>1574</v>
      </c>
      <c r="S1004" s="1">
        <v>10.5</v>
      </c>
      <c r="T1004" s="1" t="s">
        <v>3819</v>
      </c>
      <c r="U1004" s="1" t="s">
        <v>1574</v>
      </c>
      <c r="V1004" s="1">
        <v>10.08</v>
      </c>
      <c r="W1004" s="1" t="s">
        <v>93</v>
      </c>
      <c r="X1004" s="1" t="s">
        <v>93</v>
      </c>
      <c r="Y1004" s="1" t="s">
        <v>93</v>
      </c>
      <c r="Z1004" s="1" t="s">
        <v>93</v>
      </c>
      <c r="AA1004" s="1" t="s">
        <v>93</v>
      </c>
      <c r="AB1004" s="1" t="s">
        <v>93</v>
      </c>
      <c r="AC1004" s="1" t="s">
        <v>3787</v>
      </c>
    </row>
    <row r="1005" spans="1:29" ht="38.25" x14ac:dyDescent="0.2">
      <c r="A1005" s="1">
        <v>13</v>
      </c>
      <c r="B1005" s="1" t="s">
        <v>1186</v>
      </c>
      <c r="C1005" s="1">
        <v>261118</v>
      </c>
      <c r="D1005" s="1" t="s">
        <v>1044</v>
      </c>
      <c r="E1005" s="1" t="s">
        <v>1440</v>
      </c>
      <c r="F1005" s="1" t="s">
        <v>1583</v>
      </c>
      <c r="G1005" s="1">
        <v>40</v>
      </c>
      <c r="H1005" s="1" t="s">
        <v>1460</v>
      </c>
      <c r="I1005" s="1" t="s">
        <v>1479</v>
      </c>
      <c r="J1005" s="1">
        <v>8</v>
      </c>
      <c r="K1005" s="1" t="s">
        <v>1460</v>
      </c>
      <c r="L1005" s="1" t="s">
        <v>1479</v>
      </c>
      <c r="M1005" s="1">
        <v>8</v>
      </c>
      <c r="N1005" s="1" t="s">
        <v>1460</v>
      </c>
      <c r="O1005" s="1" t="s">
        <v>1479</v>
      </c>
      <c r="P1005" s="1">
        <v>8</v>
      </c>
      <c r="Q1005" s="1" t="s">
        <v>1460</v>
      </c>
      <c r="R1005" s="1" t="s">
        <v>1479</v>
      </c>
      <c r="S1005" s="1">
        <v>8</v>
      </c>
      <c r="T1005" s="1" t="s">
        <v>93</v>
      </c>
      <c r="U1005" s="1" t="s">
        <v>93</v>
      </c>
      <c r="V1005" s="1" t="s">
        <v>93</v>
      </c>
      <c r="W1005" s="1" t="s">
        <v>93</v>
      </c>
      <c r="X1005" s="1" t="s">
        <v>93</v>
      </c>
      <c r="Y1005" s="1" t="s">
        <v>93</v>
      </c>
      <c r="Z1005" s="1" t="s">
        <v>1460</v>
      </c>
      <c r="AA1005" s="1" t="s">
        <v>1479</v>
      </c>
      <c r="AB1005" s="1">
        <v>8</v>
      </c>
      <c r="AC1005" s="1" t="s">
        <v>3787</v>
      </c>
    </row>
    <row r="1006" spans="1:29" ht="25.5" x14ac:dyDescent="0.2">
      <c r="A1006" s="1">
        <v>13</v>
      </c>
      <c r="B1006" s="1" t="s">
        <v>2159</v>
      </c>
      <c r="C1006" s="1">
        <v>121830</v>
      </c>
      <c r="D1006" s="1" t="s">
        <v>1024</v>
      </c>
      <c r="E1006" s="1" t="s">
        <v>1456</v>
      </c>
      <c r="F1006" s="1" t="s">
        <v>3787</v>
      </c>
      <c r="G1006" s="1">
        <v>40</v>
      </c>
      <c r="H1006" s="1" t="s">
        <v>1461</v>
      </c>
      <c r="I1006" s="1" t="s">
        <v>1509</v>
      </c>
      <c r="J1006" s="1">
        <v>8</v>
      </c>
      <c r="K1006" s="1" t="s">
        <v>1461</v>
      </c>
      <c r="L1006" s="1" t="s">
        <v>1509</v>
      </c>
      <c r="M1006" s="1">
        <v>8</v>
      </c>
      <c r="N1006" s="1" t="s">
        <v>1461</v>
      </c>
      <c r="O1006" s="1" t="s">
        <v>1509</v>
      </c>
      <c r="P1006" s="1">
        <v>8</v>
      </c>
      <c r="Q1006" s="1" t="s">
        <v>1461</v>
      </c>
      <c r="R1006" s="1" t="s">
        <v>1509</v>
      </c>
      <c r="S1006" s="1">
        <v>8</v>
      </c>
      <c r="T1006" s="1" t="s">
        <v>1461</v>
      </c>
      <c r="U1006" s="1" t="s">
        <v>1509</v>
      </c>
      <c r="V1006" s="1">
        <v>8</v>
      </c>
      <c r="W1006" s="1" t="s">
        <v>93</v>
      </c>
      <c r="X1006" s="1" t="s">
        <v>93</v>
      </c>
      <c r="Y1006" s="1" t="s">
        <v>93</v>
      </c>
      <c r="Z1006" s="1" t="s">
        <v>93</v>
      </c>
      <c r="AA1006" s="1" t="s">
        <v>93</v>
      </c>
      <c r="AB1006" s="1" t="s">
        <v>93</v>
      </c>
      <c r="AC1006" s="1" t="s">
        <v>3787</v>
      </c>
    </row>
    <row r="1007" spans="1:29" ht="25.5" x14ac:dyDescent="0.2">
      <c r="A1007" s="1">
        <v>13</v>
      </c>
      <c r="B1007" s="1" t="s">
        <v>1190</v>
      </c>
      <c r="C1007" s="1">
        <v>165408</v>
      </c>
      <c r="D1007" s="1" t="s">
        <v>1074</v>
      </c>
      <c r="E1007" s="1" t="s">
        <v>1456</v>
      </c>
      <c r="F1007" s="1" t="s">
        <v>3787</v>
      </c>
      <c r="G1007" s="1">
        <v>32</v>
      </c>
      <c r="H1007" s="1" t="s">
        <v>93</v>
      </c>
      <c r="I1007" s="1" t="s">
        <v>93</v>
      </c>
      <c r="J1007" s="1" t="s">
        <v>93</v>
      </c>
      <c r="K1007" s="1" t="s">
        <v>3204</v>
      </c>
      <c r="L1007" s="1" t="s">
        <v>1489</v>
      </c>
      <c r="M1007" s="1">
        <v>7.42</v>
      </c>
      <c r="N1007" s="1" t="s">
        <v>3316</v>
      </c>
      <c r="O1007" s="1" t="s">
        <v>1489</v>
      </c>
      <c r="P1007" s="1">
        <v>4.75</v>
      </c>
      <c r="Q1007" s="1" t="s">
        <v>3563</v>
      </c>
      <c r="R1007" s="1" t="s">
        <v>1462</v>
      </c>
      <c r="S1007" s="1">
        <v>7.83</v>
      </c>
      <c r="T1007" s="1" t="s">
        <v>1461</v>
      </c>
      <c r="U1007" s="1" t="s">
        <v>1501</v>
      </c>
      <c r="V1007" s="1">
        <v>3</v>
      </c>
      <c r="W1007" s="1" t="s">
        <v>1461</v>
      </c>
      <c r="X1007" s="1" t="s">
        <v>1447</v>
      </c>
      <c r="Y1007" s="1">
        <v>9</v>
      </c>
      <c r="Z1007" s="1" t="s">
        <v>93</v>
      </c>
      <c r="AA1007" s="1" t="s">
        <v>93</v>
      </c>
      <c r="AB1007" s="1" t="s">
        <v>93</v>
      </c>
      <c r="AC1007" s="1" t="s">
        <v>3787</v>
      </c>
    </row>
    <row r="1008" spans="1:29" ht="25.5" x14ac:dyDescent="0.2">
      <c r="A1008" s="1">
        <v>13</v>
      </c>
      <c r="B1008" s="1" t="s">
        <v>2160</v>
      </c>
      <c r="C1008" s="1">
        <v>1307099</v>
      </c>
      <c r="D1008" s="1" t="s">
        <v>631</v>
      </c>
      <c r="E1008" s="1" t="s">
        <v>1440</v>
      </c>
      <c r="F1008" s="1" t="s">
        <v>1049</v>
      </c>
      <c r="G1008" s="1">
        <v>40</v>
      </c>
      <c r="H1008" s="1" t="s">
        <v>1460</v>
      </c>
      <c r="I1008" s="1" t="s">
        <v>1479</v>
      </c>
      <c r="J1008" s="1">
        <v>8</v>
      </c>
      <c r="K1008" s="1" t="s">
        <v>1460</v>
      </c>
      <c r="L1008" s="1" t="s">
        <v>1479</v>
      </c>
      <c r="M1008" s="1">
        <v>8</v>
      </c>
      <c r="N1008" s="1" t="s">
        <v>1460</v>
      </c>
      <c r="O1008" s="1" t="s">
        <v>1479</v>
      </c>
      <c r="P1008" s="1">
        <v>8</v>
      </c>
      <c r="Q1008" s="1" t="s">
        <v>1460</v>
      </c>
      <c r="R1008" s="1" t="s">
        <v>1479</v>
      </c>
      <c r="S1008" s="1">
        <v>8</v>
      </c>
      <c r="T1008" s="1" t="s">
        <v>93</v>
      </c>
      <c r="U1008" s="1" t="s">
        <v>93</v>
      </c>
      <c r="V1008" s="1" t="s">
        <v>93</v>
      </c>
      <c r="W1008" s="1" t="s">
        <v>93</v>
      </c>
      <c r="X1008" s="1" t="s">
        <v>93</v>
      </c>
      <c r="Y1008" s="1" t="s">
        <v>93</v>
      </c>
      <c r="Z1008" s="1" t="s">
        <v>1460</v>
      </c>
      <c r="AA1008" s="1" t="s">
        <v>1479</v>
      </c>
      <c r="AB1008" s="1">
        <v>8</v>
      </c>
      <c r="AC1008" s="1" t="s">
        <v>3787</v>
      </c>
    </row>
    <row r="1009" spans="1:29" ht="38.25" x14ac:dyDescent="0.2">
      <c r="A1009" s="1">
        <v>13</v>
      </c>
      <c r="B1009" s="1" t="s">
        <v>2161</v>
      </c>
      <c r="C1009" s="1">
        <v>1307805</v>
      </c>
      <c r="D1009" s="1" t="s">
        <v>1962</v>
      </c>
      <c r="E1009" s="1" t="s">
        <v>1440</v>
      </c>
      <c r="F1009" s="1" t="s">
        <v>3094</v>
      </c>
      <c r="G1009" s="1">
        <v>40</v>
      </c>
      <c r="H1009" s="1" t="s">
        <v>93</v>
      </c>
      <c r="I1009" s="1" t="s">
        <v>93</v>
      </c>
      <c r="J1009" s="1" t="s">
        <v>93</v>
      </c>
      <c r="K1009" s="1" t="s">
        <v>93</v>
      </c>
      <c r="L1009" s="1" t="s">
        <v>93</v>
      </c>
      <c r="M1009" s="1" t="s">
        <v>93</v>
      </c>
      <c r="N1009" s="1" t="s">
        <v>1443</v>
      </c>
      <c r="O1009" s="1" t="s">
        <v>1447</v>
      </c>
      <c r="P1009" s="1">
        <v>8</v>
      </c>
      <c r="Q1009" s="1" t="s">
        <v>1443</v>
      </c>
      <c r="R1009" s="1" t="s">
        <v>1447</v>
      </c>
      <c r="S1009" s="1">
        <v>8</v>
      </c>
      <c r="T1009" s="1" t="s">
        <v>1443</v>
      </c>
      <c r="U1009" s="1" t="s">
        <v>1447</v>
      </c>
      <c r="V1009" s="1">
        <v>8</v>
      </c>
      <c r="W1009" s="1" t="s">
        <v>1443</v>
      </c>
      <c r="X1009" s="1" t="s">
        <v>1447</v>
      </c>
      <c r="Y1009" s="1">
        <v>8</v>
      </c>
      <c r="Z1009" s="1" t="s">
        <v>1443</v>
      </c>
      <c r="AA1009" s="1" t="s">
        <v>1447</v>
      </c>
      <c r="AB1009" s="1">
        <v>8</v>
      </c>
      <c r="AC1009" s="1" t="s">
        <v>3787</v>
      </c>
    </row>
    <row r="1010" spans="1:29" ht="25.5" x14ac:dyDescent="0.2">
      <c r="A1010" s="1">
        <v>13</v>
      </c>
      <c r="B1010" s="1" t="s">
        <v>1191</v>
      </c>
      <c r="C1010" s="1">
        <v>247936</v>
      </c>
      <c r="D1010" s="1" t="s">
        <v>556</v>
      </c>
      <c r="E1010" s="1" t="s">
        <v>1440</v>
      </c>
      <c r="F1010" s="1" t="s">
        <v>1051</v>
      </c>
      <c r="G1010" s="1">
        <v>40</v>
      </c>
      <c r="H1010" s="1" t="s">
        <v>93</v>
      </c>
      <c r="I1010" s="1" t="s">
        <v>93</v>
      </c>
      <c r="J1010" s="1" t="s">
        <v>93</v>
      </c>
      <c r="K1010" s="1" t="s">
        <v>1454</v>
      </c>
      <c r="L1010" s="1" t="s">
        <v>1667</v>
      </c>
      <c r="M1010" s="1">
        <v>8</v>
      </c>
      <c r="N1010" s="1" t="s">
        <v>1454</v>
      </c>
      <c r="O1010" s="1" t="s">
        <v>1667</v>
      </c>
      <c r="P1010" s="1">
        <v>8</v>
      </c>
      <c r="Q1010" s="1" t="s">
        <v>1454</v>
      </c>
      <c r="R1010" s="1" t="s">
        <v>1667</v>
      </c>
      <c r="S1010" s="1">
        <v>8</v>
      </c>
      <c r="T1010" s="1" t="s">
        <v>1454</v>
      </c>
      <c r="U1010" s="1" t="s">
        <v>1667</v>
      </c>
      <c r="V1010" s="1">
        <v>8</v>
      </c>
      <c r="W1010" s="1" t="s">
        <v>1454</v>
      </c>
      <c r="X1010" s="1" t="s">
        <v>1667</v>
      </c>
      <c r="Y1010" s="1">
        <v>8</v>
      </c>
      <c r="Z1010" s="1" t="s">
        <v>93</v>
      </c>
      <c r="AA1010" s="1" t="s">
        <v>93</v>
      </c>
      <c r="AB1010" s="1" t="s">
        <v>93</v>
      </c>
      <c r="AC1010" s="1" t="s">
        <v>3787</v>
      </c>
    </row>
    <row r="1011" spans="1:29" ht="38.25" x14ac:dyDescent="0.2">
      <c r="A1011" s="1">
        <v>13</v>
      </c>
      <c r="B1011" s="1" t="s">
        <v>2162</v>
      </c>
      <c r="C1011" s="1">
        <v>1307890</v>
      </c>
      <c r="D1011" s="1" t="s">
        <v>1899</v>
      </c>
      <c r="E1011" s="1" t="s">
        <v>1440</v>
      </c>
      <c r="F1011" s="1" t="s">
        <v>1182</v>
      </c>
      <c r="G1011" s="1">
        <v>40</v>
      </c>
      <c r="H1011" s="1" t="s">
        <v>1480</v>
      </c>
      <c r="I1011" s="1" t="s">
        <v>1466</v>
      </c>
      <c r="J1011" s="1">
        <v>8</v>
      </c>
      <c r="K1011" s="1" t="s">
        <v>1480</v>
      </c>
      <c r="L1011" s="1" t="s">
        <v>1466</v>
      </c>
      <c r="M1011" s="1">
        <v>8</v>
      </c>
      <c r="N1011" s="1" t="s">
        <v>1480</v>
      </c>
      <c r="O1011" s="1" t="s">
        <v>1466</v>
      </c>
      <c r="P1011" s="1">
        <v>8</v>
      </c>
      <c r="Q1011" s="1" t="s">
        <v>93</v>
      </c>
      <c r="R1011" s="1" t="s">
        <v>93</v>
      </c>
      <c r="S1011" s="1" t="s">
        <v>93</v>
      </c>
      <c r="T1011" s="1" t="s">
        <v>93</v>
      </c>
      <c r="U1011" s="1" t="s">
        <v>93</v>
      </c>
      <c r="V1011" s="1" t="s">
        <v>93</v>
      </c>
      <c r="W1011" s="1" t="s">
        <v>1480</v>
      </c>
      <c r="X1011" s="1" t="s">
        <v>1466</v>
      </c>
      <c r="Y1011" s="1">
        <v>8</v>
      </c>
      <c r="Z1011" s="1" t="s">
        <v>1480</v>
      </c>
      <c r="AA1011" s="1" t="s">
        <v>1466</v>
      </c>
      <c r="AB1011" s="1">
        <v>8</v>
      </c>
      <c r="AC1011" s="1" t="s">
        <v>3787</v>
      </c>
    </row>
    <row r="1012" spans="1:29" ht="25.5" x14ac:dyDescent="0.2">
      <c r="A1012" s="1">
        <v>13</v>
      </c>
      <c r="B1012" s="1" t="s">
        <v>1192</v>
      </c>
      <c r="C1012" s="1">
        <v>253952</v>
      </c>
      <c r="D1012" s="1" t="s">
        <v>1009</v>
      </c>
      <c r="E1012" s="1" t="s">
        <v>1440</v>
      </c>
      <c r="F1012" s="1" t="s">
        <v>3228</v>
      </c>
      <c r="G1012" s="1">
        <v>40</v>
      </c>
      <c r="H1012" s="1" t="s">
        <v>2043</v>
      </c>
      <c r="I1012" s="1" t="s">
        <v>1525</v>
      </c>
      <c r="J1012" s="1">
        <v>8</v>
      </c>
      <c r="K1012" s="1" t="s">
        <v>2043</v>
      </c>
      <c r="L1012" s="1" t="s">
        <v>1525</v>
      </c>
      <c r="M1012" s="1">
        <v>8</v>
      </c>
      <c r="N1012" s="1" t="s">
        <v>2043</v>
      </c>
      <c r="O1012" s="1" t="s">
        <v>1525</v>
      </c>
      <c r="P1012" s="1">
        <v>8</v>
      </c>
      <c r="Q1012" s="1" t="s">
        <v>2043</v>
      </c>
      <c r="R1012" s="1" t="s">
        <v>1525</v>
      </c>
      <c r="S1012" s="1">
        <v>8</v>
      </c>
      <c r="T1012" s="1" t="s">
        <v>2043</v>
      </c>
      <c r="U1012" s="1" t="s">
        <v>1525</v>
      </c>
      <c r="V1012" s="1">
        <v>8</v>
      </c>
      <c r="W1012" s="1" t="s">
        <v>93</v>
      </c>
      <c r="X1012" s="1" t="s">
        <v>93</v>
      </c>
      <c r="Y1012" s="1" t="s">
        <v>93</v>
      </c>
      <c r="Z1012" s="1" t="s">
        <v>93</v>
      </c>
      <c r="AA1012" s="1" t="s">
        <v>93</v>
      </c>
      <c r="AB1012" s="1" t="s">
        <v>93</v>
      </c>
      <c r="AC1012" s="1" t="s">
        <v>3787</v>
      </c>
    </row>
    <row r="1013" spans="1:29" ht="25.5" x14ac:dyDescent="0.2">
      <c r="A1013" s="1">
        <v>13</v>
      </c>
      <c r="B1013" s="1" t="s">
        <v>1194</v>
      </c>
      <c r="C1013" s="1">
        <v>229004</v>
      </c>
      <c r="D1013" s="1" t="s">
        <v>556</v>
      </c>
      <c r="E1013" s="1" t="s">
        <v>1440</v>
      </c>
      <c r="F1013" s="1" t="s">
        <v>2163</v>
      </c>
      <c r="G1013" s="1">
        <v>40</v>
      </c>
      <c r="H1013" s="1" t="s">
        <v>1507</v>
      </c>
      <c r="I1013" s="1" t="s">
        <v>1444</v>
      </c>
      <c r="J1013" s="1">
        <v>10</v>
      </c>
      <c r="K1013" s="1" t="s">
        <v>1507</v>
      </c>
      <c r="L1013" s="1" t="s">
        <v>1444</v>
      </c>
      <c r="M1013" s="1">
        <v>10</v>
      </c>
      <c r="N1013" s="1" t="s">
        <v>1507</v>
      </c>
      <c r="O1013" s="1" t="s">
        <v>1444</v>
      </c>
      <c r="P1013" s="1">
        <v>10</v>
      </c>
      <c r="Q1013" s="1" t="s">
        <v>1507</v>
      </c>
      <c r="R1013" s="1" t="s">
        <v>1444</v>
      </c>
      <c r="S1013" s="1">
        <v>10</v>
      </c>
      <c r="T1013" s="1" t="s">
        <v>93</v>
      </c>
      <c r="U1013" s="1" t="s">
        <v>93</v>
      </c>
      <c r="V1013" s="1" t="s">
        <v>93</v>
      </c>
      <c r="W1013" s="1" t="s">
        <v>93</v>
      </c>
      <c r="X1013" s="1" t="s">
        <v>93</v>
      </c>
      <c r="Y1013" s="1" t="s">
        <v>93</v>
      </c>
      <c r="Z1013" s="1" t="s">
        <v>93</v>
      </c>
      <c r="AA1013" s="1" t="s">
        <v>93</v>
      </c>
      <c r="AB1013" s="1" t="s">
        <v>93</v>
      </c>
      <c r="AC1013" s="1" t="s">
        <v>3787</v>
      </c>
    </row>
    <row r="1014" spans="1:29" ht="38.25" x14ac:dyDescent="0.2">
      <c r="A1014" s="1">
        <v>13</v>
      </c>
      <c r="B1014" s="1" t="s">
        <v>1195</v>
      </c>
      <c r="C1014" s="1">
        <v>195026</v>
      </c>
      <c r="D1014" s="1" t="s">
        <v>1196</v>
      </c>
      <c r="E1014" s="1" t="s">
        <v>1440</v>
      </c>
      <c r="F1014" s="1" t="s">
        <v>1265</v>
      </c>
      <c r="G1014" s="1">
        <v>40</v>
      </c>
      <c r="H1014" s="1" t="s">
        <v>1446</v>
      </c>
      <c r="I1014" s="1" t="s">
        <v>1463</v>
      </c>
      <c r="J1014" s="1">
        <v>8</v>
      </c>
      <c r="K1014" s="1" t="s">
        <v>1446</v>
      </c>
      <c r="L1014" s="1" t="s">
        <v>1463</v>
      </c>
      <c r="M1014" s="1">
        <v>8</v>
      </c>
      <c r="N1014" s="1" t="s">
        <v>1446</v>
      </c>
      <c r="O1014" s="1" t="s">
        <v>1463</v>
      </c>
      <c r="P1014" s="1">
        <v>8</v>
      </c>
      <c r="Q1014" s="1" t="s">
        <v>1446</v>
      </c>
      <c r="R1014" s="1" t="s">
        <v>1463</v>
      </c>
      <c r="S1014" s="1">
        <v>8</v>
      </c>
      <c r="T1014" s="1" t="s">
        <v>1446</v>
      </c>
      <c r="U1014" s="1" t="s">
        <v>1463</v>
      </c>
      <c r="V1014" s="1">
        <v>8</v>
      </c>
      <c r="W1014" s="1" t="s">
        <v>93</v>
      </c>
      <c r="X1014" s="1" t="s">
        <v>93</v>
      </c>
      <c r="Y1014" s="1" t="s">
        <v>93</v>
      </c>
      <c r="Z1014" s="1" t="s">
        <v>93</v>
      </c>
      <c r="AA1014" s="1" t="s">
        <v>93</v>
      </c>
      <c r="AB1014" s="1" t="s">
        <v>93</v>
      </c>
      <c r="AC1014" s="1" t="s">
        <v>3787</v>
      </c>
    </row>
    <row r="1015" spans="1:29" ht="38.25" x14ac:dyDescent="0.2">
      <c r="A1015" s="1">
        <v>13</v>
      </c>
      <c r="B1015" s="1" t="s">
        <v>2164</v>
      </c>
      <c r="C1015" s="1">
        <v>305241</v>
      </c>
      <c r="D1015" s="1" t="s">
        <v>1903</v>
      </c>
      <c r="E1015" s="1" t="s">
        <v>1440</v>
      </c>
      <c r="F1015" s="1" t="s">
        <v>1905</v>
      </c>
      <c r="G1015" s="1">
        <v>40</v>
      </c>
      <c r="H1015" s="1" t="s">
        <v>1461</v>
      </c>
      <c r="I1015" s="1" t="s">
        <v>1509</v>
      </c>
      <c r="J1015" s="1">
        <v>8</v>
      </c>
      <c r="K1015" s="1" t="s">
        <v>1461</v>
      </c>
      <c r="L1015" s="1" t="s">
        <v>1509</v>
      </c>
      <c r="M1015" s="1">
        <v>8</v>
      </c>
      <c r="N1015" s="1" t="s">
        <v>1461</v>
      </c>
      <c r="O1015" s="1" t="s">
        <v>1509</v>
      </c>
      <c r="P1015" s="1">
        <v>8</v>
      </c>
      <c r="Q1015" s="1" t="s">
        <v>1461</v>
      </c>
      <c r="R1015" s="1" t="s">
        <v>1509</v>
      </c>
      <c r="S1015" s="1">
        <v>8</v>
      </c>
      <c r="T1015" s="1" t="s">
        <v>1461</v>
      </c>
      <c r="U1015" s="1" t="s">
        <v>1509</v>
      </c>
      <c r="V1015" s="1">
        <v>8</v>
      </c>
      <c r="W1015" s="1" t="s">
        <v>93</v>
      </c>
      <c r="X1015" s="1" t="s">
        <v>93</v>
      </c>
      <c r="Y1015" s="1" t="s">
        <v>93</v>
      </c>
      <c r="Z1015" s="1" t="s">
        <v>93</v>
      </c>
      <c r="AA1015" s="1" t="s">
        <v>93</v>
      </c>
      <c r="AB1015" s="1" t="s">
        <v>93</v>
      </c>
      <c r="AC1015" s="1" t="s">
        <v>3787</v>
      </c>
    </row>
    <row r="1016" spans="1:29" ht="25.5" x14ac:dyDescent="0.2">
      <c r="A1016" s="1">
        <v>13</v>
      </c>
      <c r="B1016" s="1" t="s">
        <v>1197</v>
      </c>
      <c r="C1016" s="1">
        <v>261312</v>
      </c>
      <c r="D1016" s="1" t="s">
        <v>4024</v>
      </c>
      <c r="E1016" s="1" t="s">
        <v>1456</v>
      </c>
      <c r="F1016" s="1" t="s">
        <v>3787</v>
      </c>
      <c r="G1016" s="1">
        <v>40</v>
      </c>
      <c r="H1016" s="1" t="s">
        <v>1455</v>
      </c>
      <c r="I1016" s="1" t="s">
        <v>1753</v>
      </c>
      <c r="J1016" s="1">
        <v>8</v>
      </c>
      <c r="K1016" s="1" t="s">
        <v>1455</v>
      </c>
      <c r="L1016" s="1" t="s">
        <v>1753</v>
      </c>
      <c r="M1016" s="1">
        <v>8</v>
      </c>
      <c r="N1016" s="1" t="s">
        <v>1455</v>
      </c>
      <c r="O1016" s="1" t="s">
        <v>1753</v>
      </c>
      <c r="P1016" s="1">
        <v>8</v>
      </c>
      <c r="Q1016" s="1" t="s">
        <v>1455</v>
      </c>
      <c r="R1016" s="1" t="s">
        <v>1753</v>
      </c>
      <c r="S1016" s="1">
        <v>8</v>
      </c>
      <c r="T1016" s="1" t="s">
        <v>1455</v>
      </c>
      <c r="U1016" s="1" t="s">
        <v>1753</v>
      </c>
      <c r="V1016" s="1">
        <v>8</v>
      </c>
      <c r="W1016" s="1" t="s">
        <v>93</v>
      </c>
      <c r="X1016" s="1" t="s">
        <v>93</v>
      </c>
      <c r="Y1016" s="1" t="s">
        <v>93</v>
      </c>
      <c r="Z1016" s="1" t="s">
        <v>93</v>
      </c>
      <c r="AA1016" s="1" t="s">
        <v>93</v>
      </c>
      <c r="AB1016" s="1" t="s">
        <v>93</v>
      </c>
      <c r="AC1016" s="1" t="s">
        <v>3787</v>
      </c>
    </row>
    <row r="1017" spans="1:29" ht="25.5" x14ac:dyDescent="0.2">
      <c r="A1017" s="1">
        <v>13</v>
      </c>
      <c r="B1017" s="1" t="s">
        <v>1198</v>
      </c>
      <c r="C1017" s="1">
        <v>130469</v>
      </c>
      <c r="D1017" s="1" t="s">
        <v>1196</v>
      </c>
      <c r="E1017" s="1" t="s">
        <v>1456</v>
      </c>
      <c r="F1017" s="1" t="s">
        <v>3787</v>
      </c>
      <c r="G1017" s="1">
        <v>40</v>
      </c>
      <c r="H1017" s="1" t="s">
        <v>1461</v>
      </c>
      <c r="I1017" s="1" t="s">
        <v>1509</v>
      </c>
      <c r="J1017" s="1">
        <v>8</v>
      </c>
      <c r="K1017" s="1" t="s">
        <v>1461</v>
      </c>
      <c r="L1017" s="1" t="s">
        <v>1509</v>
      </c>
      <c r="M1017" s="1">
        <v>8</v>
      </c>
      <c r="N1017" s="1" t="s">
        <v>1480</v>
      </c>
      <c r="O1017" s="1" t="s">
        <v>1509</v>
      </c>
      <c r="P1017" s="1">
        <v>6</v>
      </c>
      <c r="Q1017" s="1" t="s">
        <v>1461</v>
      </c>
      <c r="R1017" s="1" t="s">
        <v>1509</v>
      </c>
      <c r="S1017" s="1">
        <v>8</v>
      </c>
      <c r="T1017" s="1" t="s">
        <v>1461</v>
      </c>
      <c r="U1017" s="1" t="s">
        <v>1509</v>
      </c>
      <c r="V1017" s="1">
        <v>8</v>
      </c>
      <c r="W1017" s="1" t="s">
        <v>2165</v>
      </c>
      <c r="X1017" s="1" t="s">
        <v>3820</v>
      </c>
      <c r="Y1017" s="1">
        <v>2</v>
      </c>
      <c r="Z1017" s="1" t="s">
        <v>93</v>
      </c>
      <c r="AA1017" s="1" t="s">
        <v>93</v>
      </c>
      <c r="AB1017" s="1" t="s">
        <v>93</v>
      </c>
      <c r="AC1017" s="1" t="s">
        <v>3787</v>
      </c>
    </row>
    <row r="1018" spans="1:29" ht="25.5" x14ac:dyDescent="0.2">
      <c r="A1018" s="1">
        <v>13</v>
      </c>
      <c r="B1018" s="1" t="s">
        <v>2166</v>
      </c>
      <c r="C1018" s="1">
        <v>262555</v>
      </c>
      <c r="D1018" s="1" t="s">
        <v>1044</v>
      </c>
      <c r="E1018" s="1" t="s">
        <v>1440</v>
      </c>
      <c r="F1018" s="1" t="s">
        <v>2796</v>
      </c>
      <c r="G1018" s="1">
        <v>40</v>
      </c>
      <c r="H1018" s="1" t="s">
        <v>1471</v>
      </c>
      <c r="I1018" s="1" t="s">
        <v>1444</v>
      </c>
      <c r="J1018" s="1">
        <v>8</v>
      </c>
      <c r="K1018" s="1" t="s">
        <v>1471</v>
      </c>
      <c r="L1018" s="1" t="s">
        <v>1444</v>
      </c>
      <c r="M1018" s="1">
        <v>8</v>
      </c>
      <c r="N1018" s="1" t="s">
        <v>1471</v>
      </c>
      <c r="O1018" s="1" t="s">
        <v>1444</v>
      </c>
      <c r="P1018" s="1">
        <v>8</v>
      </c>
      <c r="Q1018" s="1" t="s">
        <v>1471</v>
      </c>
      <c r="R1018" s="1" t="s">
        <v>1444</v>
      </c>
      <c r="S1018" s="1">
        <v>8</v>
      </c>
      <c r="T1018" s="1" t="s">
        <v>93</v>
      </c>
      <c r="U1018" s="1" t="s">
        <v>93</v>
      </c>
      <c r="V1018" s="1" t="s">
        <v>93</v>
      </c>
      <c r="W1018" s="1" t="s">
        <v>93</v>
      </c>
      <c r="X1018" s="1" t="s">
        <v>93</v>
      </c>
      <c r="Y1018" s="1" t="s">
        <v>93</v>
      </c>
      <c r="Z1018" s="1" t="s">
        <v>1471</v>
      </c>
      <c r="AA1018" s="1" t="s">
        <v>1444</v>
      </c>
      <c r="AB1018" s="1">
        <v>8</v>
      </c>
      <c r="AC1018" s="1" t="s">
        <v>3787</v>
      </c>
    </row>
    <row r="1019" spans="1:29" ht="25.5" x14ac:dyDescent="0.2">
      <c r="A1019" s="1">
        <v>13</v>
      </c>
      <c r="B1019" s="1" t="s">
        <v>3187</v>
      </c>
      <c r="C1019" s="1">
        <v>263196</v>
      </c>
      <c r="D1019" s="1" t="s">
        <v>562</v>
      </c>
      <c r="E1019" s="1" t="s">
        <v>1456</v>
      </c>
      <c r="F1019" s="1" t="s">
        <v>3787</v>
      </c>
      <c r="G1019" s="1">
        <v>40</v>
      </c>
      <c r="H1019" s="1" t="s">
        <v>93</v>
      </c>
      <c r="I1019" s="1" t="s">
        <v>93</v>
      </c>
      <c r="J1019" s="1" t="s">
        <v>93</v>
      </c>
      <c r="K1019" s="1" t="s">
        <v>1443</v>
      </c>
      <c r="L1019" s="1" t="s">
        <v>1447</v>
      </c>
      <c r="M1019" s="1">
        <v>8</v>
      </c>
      <c r="N1019" s="1" t="s">
        <v>1443</v>
      </c>
      <c r="O1019" s="1" t="s">
        <v>1447</v>
      </c>
      <c r="P1019" s="1">
        <v>8</v>
      </c>
      <c r="Q1019" s="1" t="s">
        <v>1443</v>
      </c>
      <c r="R1019" s="1" t="s">
        <v>1447</v>
      </c>
      <c r="S1019" s="1">
        <v>8</v>
      </c>
      <c r="T1019" s="1" t="s">
        <v>1443</v>
      </c>
      <c r="U1019" s="1" t="s">
        <v>1447</v>
      </c>
      <c r="V1019" s="1">
        <v>8</v>
      </c>
      <c r="W1019" s="1" t="s">
        <v>1455</v>
      </c>
      <c r="X1019" s="1" t="s">
        <v>1753</v>
      </c>
      <c r="Y1019" s="1">
        <v>7</v>
      </c>
      <c r="Z1019" s="1" t="s">
        <v>1443</v>
      </c>
      <c r="AA1019" s="1" t="s">
        <v>1480</v>
      </c>
      <c r="AB1019" s="1">
        <v>1</v>
      </c>
      <c r="AC1019" s="1" t="s">
        <v>3787</v>
      </c>
    </row>
    <row r="1020" spans="1:29" ht="38.25" x14ac:dyDescent="0.2">
      <c r="A1020" s="1">
        <v>13</v>
      </c>
      <c r="B1020" s="1" t="s">
        <v>2629</v>
      </c>
      <c r="C1020" s="1">
        <v>260659</v>
      </c>
      <c r="D1020" s="1" t="s">
        <v>1026</v>
      </c>
      <c r="E1020" s="1" t="s">
        <v>1440</v>
      </c>
      <c r="F1020" s="1" t="s">
        <v>1063</v>
      </c>
      <c r="G1020" s="1">
        <v>40</v>
      </c>
      <c r="H1020" s="1" t="s">
        <v>1455</v>
      </c>
      <c r="I1020" s="1" t="s">
        <v>1753</v>
      </c>
      <c r="J1020" s="1">
        <v>8</v>
      </c>
      <c r="K1020" s="1" t="s">
        <v>1455</v>
      </c>
      <c r="L1020" s="1" t="s">
        <v>1753</v>
      </c>
      <c r="M1020" s="1">
        <v>8</v>
      </c>
      <c r="N1020" s="1" t="s">
        <v>1455</v>
      </c>
      <c r="O1020" s="1" t="s">
        <v>1753</v>
      </c>
      <c r="P1020" s="1">
        <v>8</v>
      </c>
      <c r="Q1020" s="1" t="s">
        <v>1455</v>
      </c>
      <c r="R1020" s="1" t="s">
        <v>1753</v>
      </c>
      <c r="S1020" s="1">
        <v>8</v>
      </c>
      <c r="T1020" s="1" t="s">
        <v>93</v>
      </c>
      <c r="U1020" s="1" t="s">
        <v>93</v>
      </c>
      <c r="V1020" s="1" t="s">
        <v>93</v>
      </c>
      <c r="W1020" s="1" t="s">
        <v>93</v>
      </c>
      <c r="X1020" s="1" t="s">
        <v>93</v>
      </c>
      <c r="Y1020" s="1" t="s">
        <v>93</v>
      </c>
      <c r="Z1020" s="1" t="s">
        <v>1455</v>
      </c>
      <c r="AA1020" s="1" t="s">
        <v>1753</v>
      </c>
      <c r="AB1020" s="1">
        <v>8</v>
      </c>
      <c r="AC1020" s="1" t="s">
        <v>3787</v>
      </c>
    </row>
    <row r="1021" spans="1:29" ht="25.5" x14ac:dyDescent="0.2">
      <c r="A1021" s="1">
        <v>13</v>
      </c>
      <c r="B1021" s="1" t="s">
        <v>2167</v>
      </c>
      <c r="C1021" s="1">
        <v>261531</v>
      </c>
      <c r="D1021" s="1" t="s">
        <v>993</v>
      </c>
      <c r="E1021" s="1" t="s">
        <v>1440</v>
      </c>
      <c r="F1021" s="1" t="s">
        <v>3787</v>
      </c>
      <c r="G1021" s="1">
        <v>40</v>
      </c>
      <c r="H1021" s="1" t="s">
        <v>93</v>
      </c>
      <c r="I1021" s="1" t="s">
        <v>93</v>
      </c>
      <c r="J1021" s="1" t="s">
        <v>93</v>
      </c>
      <c r="K1021" s="1" t="s">
        <v>1454</v>
      </c>
      <c r="L1021" s="1" t="s">
        <v>1667</v>
      </c>
      <c r="M1021" s="1">
        <v>8</v>
      </c>
      <c r="N1021" s="1" t="s">
        <v>1454</v>
      </c>
      <c r="O1021" s="1" t="s">
        <v>1667</v>
      </c>
      <c r="P1021" s="1">
        <v>8</v>
      </c>
      <c r="Q1021" s="1" t="s">
        <v>1454</v>
      </c>
      <c r="R1021" s="1" t="s">
        <v>1667</v>
      </c>
      <c r="S1021" s="1">
        <v>8</v>
      </c>
      <c r="T1021" s="1" t="s">
        <v>1454</v>
      </c>
      <c r="U1021" s="1" t="s">
        <v>1667</v>
      </c>
      <c r="V1021" s="1">
        <v>8</v>
      </c>
      <c r="W1021" s="1" t="s">
        <v>1454</v>
      </c>
      <c r="X1021" s="1" t="s">
        <v>1667</v>
      </c>
      <c r="Y1021" s="1">
        <v>8</v>
      </c>
      <c r="Z1021" s="1" t="s">
        <v>93</v>
      </c>
      <c r="AA1021" s="1" t="s">
        <v>93</v>
      </c>
      <c r="AB1021" s="1" t="s">
        <v>93</v>
      </c>
      <c r="AC1021" s="1" t="s">
        <v>3787</v>
      </c>
    </row>
    <row r="1022" spans="1:29" ht="25.5" x14ac:dyDescent="0.2">
      <c r="A1022" s="1">
        <v>13</v>
      </c>
      <c r="B1022" s="1" t="s">
        <v>1201</v>
      </c>
      <c r="C1022" s="1">
        <v>85819</v>
      </c>
      <c r="D1022" s="1" t="s">
        <v>1000</v>
      </c>
      <c r="E1022" s="1" t="s">
        <v>1456</v>
      </c>
      <c r="F1022" s="1" t="s">
        <v>3787</v>
      </c>
      <c r="G1022" s="1">
        <v>40</v>
      </c>
      <c r="H1022" s="1" t="s">
        <v>93</v>
      </c>
      <c r="I1022" s="1" t="s">
        <v>93</v>
      </c>
      <c r="J1022" s="1" t="s">
        <v>93</v>
      </c>
      <c r="K1022" s="1" t="s">
        <v>93</v>
      </c>
      <c r="L1022" s="1" t="s">
        <v>93</v>
      </c>
      <c r="M1022" s="1" t="s">
        <v>93</v>
      </c>
      <c r="N1022" s="1" t="s">
        <v>1446</v>
      </c>
      <c r="O1022" s="1" t="s">
        <v>1463</v>
      </c>
      <c r="P1022" s="1">
        <v>8</v>
      </c>
      <c r="Q1022" s="1" t="s">
        <v>1446</v>
      </c>
      <c r="R1022" s="1" t="s">
        <v>3316</v>
      </c>
      <c r="S1022" s="1">
        <v>6.75</v>
      </c>
      <c r="T1022" s="1" t="s">
        <v>1446</v>
      </c>
      <c r="U1022" s="1" t="s">
        <v>2781</v>
      </c>
      <c r="V1022" s="1">
        <v>9.25</v>
      </c>
      <c r="W1022" s="1" t="s">
        <v>1446</v>
      </c>
      <c r="X1022" s="1" t="s">
        <v>1463</v>
      </c>
      <c r="Y1022" s="1">
        <v>8</v>
      </c>
      <c r="Z1022" s="1" t="s">
        <v>1446</v>
      </c>
      <c r="AA1022" s="1" t="s">
        <v>1463</v>
      </c>
      <c r="AB1022" s="1">
        <v>8</v>
      </c>
      <c r="AC1022" s="1" t="s">
        <v>3787</v>
      </c>
    </row>
    <row r="1023" spans="1:29" ht="25.5" x14ac:dyDescent="0.2">
      <c r="A1023" s="1">
        <v>13</v>
      </c>
      <c r="B1023" s="1" t="s">
        <v>1202</v>
      </c>
      <c r="C1023" s="1">
        <v>256608</v>
      </c>
      <c r="D1023" s="1" t="s">
        <v>993</v>
      </c>
      <c r="E1023" s="1" t="s">
        <v>1440</v>
      </c>
      <c r="F1023" s="1" t="s">
        <v>1076</v>
      </c>
      <c r="G1023" s="1">
        <v>40</v>
      </c>
      <c r="H1023" s="1" t="s">
        <v>1461</v>
      </c>
      <c r="I1023" s="1" t="s">
        <v>1509</v>
      </c>
      <c r="J1023" s="1">
        <v>8</v>
      </c>
      <c r="K1023" s="1" t="s">
        <v>1461</v>
      </c>
      <c r="L1023" s="1" t="s">
        <v>1509</v>
      </c>
      <c r="M1023" s="1">
        <v>8</v>
      </c>
      <c r="N1023" s="1" t="s">
        <v>1461</v>
      </c>
      <c r="O1023" s="1" t="s">
        <v>1509</v>
      </c>
      <c r="P1023" s="1">
        <v>8</v>
      </c>
      <c r="Q1023" s="1" t="s">
        <v>1461</v>
      </c>
      <c r="R1023" s="1" t="s">
        <v>1509</v>
      </c>
      <c r="S1023" s="1">
        <v>8</v>
      </c>
      <c r="T1023" s="1" t="s">
        <v>93</v>
      </c>
      <c r="U1023" s="1" t="s">
        <v>93</v>
      </c>
      <c r="V1023" s="1" t="s">
        <v>93</v>
      </c>
      <c r="W1023" s="1" t="s">
        <v>93</v>
      </c>
      <c r="X1023" s="1" t="s">
        <v>93</v>
      </c>
      <c r="Y1023" s="1" t="s">
        <v>93</v>
      </c>
      <c r="Z1023" s="1" t="s">
        <v>1461</v>
      </c>
      <c r="AA1023" s="1" t="s">
        <v>1509</v>
      </c>
      <c r="AB1023" s="1">
        <v>8</v>
      </c>
      <c r="AC1023" s="1" t="s">
        <v>3787</v>
      </c>
    </row>
    <row r="1024" spans="1:29" ht="25.5" x14ac:dyDescent="0.2">
      <c r="A1024" s="1">
        <v>13</v>
      </c>
      <c r="B1024" s="1" t="s">
        <v>2718</v>
      </c>
      <c r="C1024" s="1">
        <v>251635</v>
      </c>
      <c r="D1024" s="1" t="s">
        <v>556</v>
      </c>
      <c r="E1024" s="1" t="s">
        <v>1456</v>
      </c>
      <c r="F1024" s="1" t="s">
        <v>3787</v>
      </c>
      <c r="G1024" s="1">
        <v>40</v>
      </c>
      <c r="H1024" s="1" t="s">
        <v>93</v>
      </c>
      <c r="I1024" s="1" t="s">
        <v>93</v>
      </c>
      <c r="J1024" s="1" t="s">
        <v>93</v>
      </c>
      <c r="K1024" s="1" t="s">
        <v>1443</v>
      </c>
      <c r="L1024" s="1" t="s">
        <v>1447</v>
      </c>
      <c r="M1024" s="1">
        <v>8</v>
      </c>
      <c r="N1024" s="1" t="s">
        <v>1443</v>
      </c>
      <c r="O1024" s="1" t="s">
        <v>1447</v>
      </c>
      <c r="P1024" s="1">
        <v>8</v>
      </c>
      <c r="Q1024" s="1" t="s">
        <v>1443</v>
      </c>
      <c r="R1024" s="1" t="s">
        <v>1447</v>
      </c>
      <c r="S1024" s="1">
        <v>8</v>
      </c>
      <c r="T1024" s="1" t="s">
        <v>1443</v>
      </c>
      <c r="U1024" s="1" t="s">
        <v>1447</v>
      </c>
      <c r="V1024" s="1">
        <v>8</v>
      </c>
      <c r="W1024" s="1" t="s">
        <v>93</v>
      </c>
      <c r="X1024" s="1" t="s">
        <v>93</v>
      </c>
      <c r="Y1024" s="1" t="s">
        <v>93</v>
      </c>
      <c r="Z1024" s="1" t="s">
        <v>1443</v>
      </c>
      <c r="AA1024" s="1" t="s">
        <v>1447</v>
      </c>
      <c r="AB1024" s="1">
        <v>8</v>
      </c>
      <c r="AC1024" s="1" t="s">
        <v>3787</v>
      </c>
    </row>
    <row r="1025" spans="1:29" ht="25.5" x14ac:dyDescent="0.2">
      <c r="A1025" s="1">
        <v>13</v>
      </c>
      <c r="B1025" s="1" t="s">
        <v>1203</v>
      </c>
      <c r="C1025" s="1">
        <v>250524</v>
      </c>
      <c r="D1025" s="1" t="s">
        <v>1057</v>
      </c>
      <c r="E1025" s="1" t="s">
        <v>1456</v>
      </c>
      <c r="F1025" s="1" t="s">
        <v>3787</v>
      </c>
      <c r="G1025" s="1">
        <v>40</v>
      </c>
      <c r="H1025" s="1" t="s">
        <v>93</v>
      </c>
      <c r="I1025" s="1" t="s">
        <v>93</v>
      </c>
      <c r="J1025" s="1" t="s">
        <v>93</v>
      </c>
      <c r="K1025" s="1" t="s">
        <v>93</v>
      </c>
      <c r="L1025" s="1" t="s">
        <v>93</v>
      </c>
      <c r="M1025" s="1" t="s">
        <v>93</v>
      </c>
      <c r="N1025" s="1" t="s">
        <v>1480</v>
      </c>
      <c r="O1025" s="1" t="s">
        <v>1466</v>
      </c>
      <c r="P1025" s="1">
        <v>8</v>
      </c>
      <c r="Q1025" s="1" t="s">
        <v>1480</v>
      </c>
      <c r="R1025" s="1" t="s">
        <v>1466</v>
      </c>
      <c r="S1025" s="1">
        <v>8</v>
      </c>
      <c r="T1025" s="1" t="s">
        <v>1480</v>
      </c>
      <c r="U1025" s="1" t="s">
        <v>1466</v>
      </c>
      <c r="V1025" s="1">
        <v>8</v>
      </c>
      <c r="W1025" s="1" t="s">
        <v>1480</v>
      </c>
      <c r="X1025" s="1" t="s">
        <v>1466</v>
      </c>
      <c r="Y1025" s="1">
        <v>8</v>
      </c>
      <c r="Z1025" s="1" t="s">
        <v>1480</v>
      </c>
      <c r="AA1025" s="1" t="s">
        <v>1466</v>
      </c>
      <c r="AB1025" s="1">
        <v>8</v>
      </c>
      <c r="AC1025" s="1" t="s">
        <v>3787</v>
      </c>
    </row>
    <row r="1026" spans="1:29" ht="25.5" x14ac:dyDescent="0.2">
      <c r="A1026" s="1">
        <v>13</v>
      </c>
      <c r="B1026" s="1" t="s">
        <v>3488</v>
      </c>
      <c r="C1026" s="1">
        <v>263357</v>
      </c>
      <c r="D1026" s="1" t="s">
        <v>3225</v>
      </c>
      <c r="E1026" s="1" t="s">
        <v>1440</v>
      </c>
      <c r="F1026" s="1" t="s">
        <v>3410</v>
      </c>
      <c r="G1026" s="1">
        <v>40</v>
      </c>
      <c r="H1026" s="1" t="s">
        <v>1443</v>
      </c>
      <c r="I1026" s="1" t="s">
        <v>1447</v>
      </c>
      <c r="J1026" s="1">
        <v>8</v>
      </c>
      <c r="K1026" s="1" t="s">
        <v>1443</v>
      </c>
      <c r="L1026" s="1" t="s">
        <v>1447</v>
      </c>
      <c r="M1026" s="1">
        <v>8</v>
      </c>
      <c r="N1026" s="1" t="s">
        <v>1443</v>
      </c>
      <c r="O1026" s="1" t="s">
        <v>1447</v>
      </c>
      <c r="P1026" s="1">
        <v>8</v>
      </c>
      <c r="Q1026" s="1" t="s">
        <v>1443</v>
      </c>
      <c r="R1026" s="1" t="s">
        <v>1447</v>
      </c>
      <c r="S1026" s="1">
        <v>8</v>
      </c>
      <c r="T1026" s="1" t="s">
        <v>1443</v>
      </c>
      <c r="U1026" s="1" t="s">
        <v>1447</v>
      </c>
      <c r="V1026" s="1">
        <v>8</v>
      </c>
      <c r="W1026" s="1" t="s">
        <v>93</v>
      </c>
      <c r="X1026" s="1" t="s">
        <v>93</v>
      </c>
      <c r="Y1026" s="1" t="s">
        <v>93</v>
      </c>
      <c r="Z1026" s="1" t="s">
        <v>93</v>
      </c>
      <c r="AA1026" s="1" t="s">
        <v>93</v>
      </c>
      <c r="AB1026" s="1" t="s">
        <v>93</v>
      </c>
      <c r="AC1026" s="1" t="s">
        <v>3787</v>
      </c>
    </row>
    <row r="1027" spans="1:29" ht="25.5" x14ac:dyDescent="0.2">
      <c r="A1027" s="1">
        <v>13</v>
      </c>
      <c r="B1027" s="1" t="s">
        <v>2168</v>
      </c>
      <c r="C1027" s="1">
        <v>1307442</v>
      </c>
      <c r="D1027" s="1" t="s">
        <v>1964</v>
      </c>
      <c r="E1027" s="1" t="s">
        <v>1440</v>
      </c>
      <c r="F1027" s="1" t="s">
        <v>2900</v>
      </c>
      <c r="G1027" s="1">
        <v>40</v>
      </c>
      <c r="H1027" s="1" t="s">
        <v>1455</v>
      </c>
      <c r="I1027" s="1" t="s">
        <v>1753</v>
      </c>
      <c r="J1027" s="1">
        <v>8</v>
      </c>
      <c r="K1027" s="1" t="s">
        <v>1455</v>
      </c>
      <c r="L1027" s="1" t="s">
        <v>1753</v>
      </c>
      <c r="M1027" s="1">
        <v>8</v>
      </c>
      <c r="N1027" s="1" t="s">
        <v>1455</v>
      </c>
      <c r="O1027" s="1" t="s">
        <v>1753</v>
      </c>
      <c r="P1027" s="1">
        <v>8</v>
      </c>
      <c r="Q1027" s="1" t="s">
        <v>1455</v>
      </c>
      <c r="R1027" s="1" t="s">
        <v>1753</v>
      </c>
      <c r="S1027" s="1">
        <v>8</v>
      </c>
      <c r="T1027" s="1" t="s">
        <v>1455</v>
      </c>
      <c r="U1027" s="1" t="s">
        <v>1753</v>
      </c>
      <c r="V1027" s="1">
        <v>8</v>
      </c>
      <c r="W1027" s="1" t="s">
        <v>93</v>
      </c>
      <c r="X1027" s="1" t="s">
        <v>93</v>
      </c>
      <c r="Y1027" s="1" t="s">
        <v>93</v>
      </c>
      <c r="Z1027" s="1" t="s">
        <v>93</v>
      </c>
      <c r="AA1027" s="1" t="s">
        <v>93</v>
      </c>
      <c r="AB1027" s="1" t="s">
        <v>93</v>
      </c>
      <c r="AC1027" s="1" t="s">
        <v>3787</v>
      </c>
    </row>
    <row r="1028" spans="1:29" ht="25.5" x14ac:dyDescent="0.2">
      <c r="A1028" s="1">
        <v>13</v>
      </c>
      <c r="B1028" s="1" t="s">
        <v>2169</v>
      </c>
      <c r="C1028" s="1">
        <v>121262</v>
      </c>
      <c r="D1028" s="1" t="s">
        <v>1057</v>
      </c>
      <c r="E1028" s="1" t="s">
        <v>1456</v>
      </c>
      <c r="F1028" s="1" t="s">
        <v>3787</v>
      </c>
      <c r="G1028" s="1">
        <v>40</v>
      </c>
      <c r="H1028" s="1" t="s">
        <v>93</v>
      </c>
      <c r="I1028" s="1" t="s">
        <v>93</v>
      </c>
      <c r="J1028" s="1" t="s">
        <v>93</v>
      </c>
      <c r="K1028" s="1" t="s">
        <v>1460</v>
      </c>
      <c r="L1028" s="1" t="s">
        <v>1462</v>
      </c>
      <c r="M1028" s="1">
        <v>10</v>
      </c>
      <c r="N1028" s="1" t="s">
        <v>1460</v>
      </c>
      <c r="O1028" s="1" t="s">
        <v>1462</v>
      </c>
      <c r="P1028" s="1">
        <v>10</v>
      </c>
      <c r="Q1028" s="1" t="s">
        <v>1461</v>
      </c>
      <c r="R1028" s="1" t="s">
        <v>1466</v>
      </c>
      <c r="S1028" s="1">
        <v>10</v>
      </c>
      <c r="T1028" s="1" t="s">
        <v>93</v>
      </c>
      <c r="U1028" s="1" t="s">
        <v>93</v>
      </c>
      <c r="V1028" s="1" t="s">
        <v>93</v>
      </c>
      <c r="W1028" s="1" t="s">
        <v>93</v>
      </c>
      <c r="X1028" s="1" t="s">
        <v>93</v>
      </c>
      <c r="Y1028" s="1" t="s">
        <v>93</v>
      </c>
      <c r="Z1028" s="1" t="s">
        <v>1460</v>
      </c>
      <c r="AA1028" s="1" t="s">
        <v>1462</v>
      </c>
      <c r="AB1028" s="1">
        <v>10</v>
      </c>
      <c r="AC1028" s="1" t="s">
        <v>3787</v>
      </c>
    </row>
    <row r="1029" spans="1:29" ht="25.5" x14ac:dyDescent="0.2">
      <c r="A1029" s="1">
        <v>13</v>
      </c>
      <c r="B1029" s="1" t="s">
        <v>1205</v>
      </c>
      <c r="C1029" s="1">
        <v>261079</v>
      </c>
      <c r="D1029" s="1" t="s">
        <v>993</v>
      </c>
      <c r="E1029" s="1" t="s">
        <v>1440</v>
      </c>
      <c r="F1029" s="1" t="s">
        <v>3094</v>
      </c>
      <c r="G1029" s="1">
        <v>40</v>
      </c>
      <c r="H1029" s="1" t="s">
        <v>1507</v>
      </c>
      <c r="I1029" s="1" t="s">
        <v>1474</v>
      </c>
      <c r="J1029" s="1">
        <v>8</v>
      </c>
      <c r="K1029" s="1" t="s">
        <v>93</v>
      </c>
      <c r="L1029" s="1" t="s">
        <v>93</v>
      </c>
      <c r="M1029" s="1" t="s">
        <v>93</v>
      </c>
      <c r="N1029" s="1" t="s">
        <v>93</v>
      </c>
      <c r="O1029" s="1" t="s">
        <v>93</v>
      </c>
      <c r="P1029" s="1" t="s">
        <v>93</v>
      </c>
      <c r="Q1029" s="1" t="s">
        <v>1507</v>
      </c>
      <c r="R1029" s="1" t="s">
        <v>1474</v>
      </c>
      <c r="S1029" s="1">
        <v>8</v>
      </c>
      <c r="T1029" s="1" t="s">
        <v>1507</v>
      </c>
      <c r="U1029" s="1" t="s">
        <v>1474</v>
      </c>
      <c r="V1029" s="1">
        <v>8</v>
      </c>
      <c r="W1029" s="1" t="s">
        <v>1507</v>
      </c>
      <c r="X1029" s="1" t="s">
        <v>1474</v>
      </c>
      <c r="Y1029" s="1">
        <v>8</v>
      </c>
      <c r="Z1029" s="1" t="s">
        <v>1507</v>
      </c>
      <c r="AA1029" s="1" t="s">
        <v>1474</v>
      </c>
      <c r="AB1029" s="1">
        <v>8</v>
      </c>
      <c r="AC1029" s="1" t="s">
        <v>3787</v>
      </c>
    </row>
    <row r="1030" spans="1:29" ht="25.5" x14ac:dyDescent="0.2">
      <c r="A1030" s="1">
        <v>13</v>
      </c>
      <c r="B1030" s="1" t="s">
        <v>1206</v>
      </c>
      <c r="C1030" s="1">
        <v>261070</v>
      </c>
      <c r="D1030" s="1" t="s">
        <v>993</v>
      </c>
      <c r="E1030" s="1" t="s">
        <v>1456</v>
      </c>
      <c r="F1030" s="1" t="s">
        <v>3787</v>
      </c>
      <c r="G1030" s="1">
        <v>40</v>
      </c>
      <c r="H1030" s="1" t="s">
        <v>93</v>
      </c>
      <c r="I1030" s="1" t="s">
        <v>93</v>
      </c>
      <c r="J1030" s="1" t="s">
        <v>93</v>
      </c>
      <c r="K1030" s="1" t="s">
        <v>93</v>
      </c>
      <c r="L1030" s="1" t="s">
        <v>93</v>
      </c>
      <c r="M1030" s="1" t="s">
        <v>93</v>
      </c>
      <c r="N1030" s="1" t="s">
        <v>1454</v>
      </c>
      <c r="O1030" s="1" t="s">
        <v>1667</v>
      </c>
      <c r="P1030" s="1">
        <v>8</v>
      </c>
      <c r="Q1030" s="1" t="s">
        <v>1454</v>
      </c>
      <c r="R1030" s="1" t="s">
        <v>1667</v>
      </c>
      <c r="S1030" s="1">
        <v>8</v>
      </c>
      <c r="T1030" s="1" t="s">
        <v>1454</v>
      </c>
      <c r="U1030" s="1" t="s">
        <v>1667</v>
      </c>
      <c r="V1030" s="1">
        <v>8</v>
      </c>
      <c r="W1030" s="1" t="s">
        <v>1455</v>
      </c>
      <c r="X1030" s="1" t="s">
        <v>1753</v>
      </c>
      <c r="Y1030" s="1">
        <v>8</v>
      </c>
      <c r="Z1030" s="1" t="s">
        <v>1454</v>
      </c>
      <c r="AA1030" s="1" t="s">
        <v>1667</v>
      </c>
      <c r="AB1030" s="1">
        <v>8</v>
      </c>
      <c r="AC1030" s="1" t="s">
        <v>3787</v>
      </c>
    </row>
    <row r="1031" spans="1:29" ht="25.5" x14ac:dyDescent="0.2">
      <c r="A1031" s="1">
        <v>13</v>
      </c>
      <c r="B1031" s="1" t="s">
        <v>1208</v>
      </c>
      <c r="C1031" s="1">
        <v>259491</v>
      </c>
      <c r="D1031" s="1" t="s">
        <v>1029</v>
      </c>
      <c r="E1031" s="1" t="s">
        <v>1440</v>
      </c>
      <c r="F1031" s="1" t="s">
        <v>725</v>
      </c>
      <c r="G1031" s="1">
        <v>40</v>
      </c>
      <c r="H1031" s="1" t="s">
        <v>93</v>
      </c>
      <c r="I1031" s="1" t="s">
        <v>93</v>
      </c>
      <c r="J1031" s="1" t="s">
        <v>93</v>
      </c>
      <c r="K1031" s="1" t="s">
        <v>1469</v>
      </c>
      <c r="L1031" s="1" t="s">
        <v>1489</v>
      </c>
      <c r="M1031" s="1">
        <v>8</v>
      </c>
      <c r="N1031" s="1" t="s">
        <v>1469</v>
      </c>
      <c r="O1031" s="1" t="s">
        <v>1489</v>
      </c>
      <c r="P1031" s="1">
        <v>8</v>
      </c>
      <c r="Q1031" s="1" t="s">
        <v>1469</v>
      </c>
      <c r="R1031" s="1" t="s">
        <v>1489</v>
      </c>
      <c r="S1031" s="1">
        <v>8</v>
      </c>
      <c r="T1031" s="1" t="s">
        <v>1469</v>
      </c>
      <c r="U1031" s="1" t="s">
        <v>1489</v>
      </c>
      <c r="V1031" s="1">
        <v>8</v>
      </c>
      <c r="W1031" s="1" t="s">
        <v>1469</v>
      </c>
      <c r="X1031" s="1" t="s">
        <v>1489</v>
      </c>
      <c r="Y1031" s="1">
        <v>8</v>
      </c>
      <c r="Z1031" s="1" t="s">
        <v>93</v>
      </c>
      <c r="AA1031" s="1" t="s">
        <v>93</v>
      </c>
      <c r="AB1031" s="1" t="s">
        <v>93</v>
      </c>
      <c r="AC1031" s="1" t="s">
        <v>3787</v>
      </c>
    </row>
    <row r="1032" spans="1:29" ht="25.5" x14ac:dyDescent="0.2">
      <c r="A1032" s="1">
        <v>13</v>
      </c>
      <c r="B1032" s="1" t="s">
        <v>2170</v>
      </c>
      <c r="C1032" s="1">
        <v>1308334</v>
      </c>
      <c r="D1032" s="1" t="s">
        <v>1928</v>
      </c>
      <c r="E1032" s="1" t="s">
        <v>1456</v>
      </c>
      <c r="F1032" s="1" t="s">
        <v>3787</v>
      </c>
      <c r="G1032" s="1">
        <v>40</v>
      </c>
      <c r="H1032" s="1" t="s">
        <v>1480</v>
      </c>
      <c r="I1032" s="1" t="s">
        <v>1466</v>
      </c>
      <c r="J1032" s="1">
        <v>8</v>
      </c>
      <c r="K1032" s="1" t="s">
        <v>1480</v>
      </c>
      <c r="L1032" s="1" t="s">
        <v>1466</v>
      </c>
      <c r="M1032" s="1">
        <v>8</v>
      </c>
      <c r="N1032" s="1" t="s">
        <v>1480</v>
      </c>
      <c r="O1032" s="1" t="s">
        <v>1466</v>
      </c>
      <c r="P1032" s="1">
        <v>8</v>
      </c>
      <c r="Q1032" s="1" t="s">
        <v>1480</v>
      </c>
      <c r="R1032" s="1" t="s">
        <v>1466</v>
      </c>
      <c r="S1032" s="1">
        <v>8</v>
      </c>
      <c r="T1032" s="1" t="s">
        <v>1480</v>
      </c>
      <c r="U1032" s="1" t="s">
        <v>1466</v>
      </c>
      <c r="V1032" s="1">
        <v>8</v>
      </c>
      <c r="W1032" s="1" t="s">
        <v>93</v>
      </c>
      <c r="X1032" s="1" t="s">
        <v>93</v>
      </c>
      <c r="Y1032" s="1" t="s">
        <v>93</v>
      </c>
      <c r="Z1032" s="1" t="s">
        <v>93</v>
      </c>
      <c r="AA1032" s="1" t="s">
        <v>93</v>
      </c>
      <c r="AB1032" s="1" t="s">
        <v>93</v>
      </c>
      <c r="AC1032" s="1" t="s">
        <v>3787</v>
      </c>
    </row>
    <row r="1033" spans="1:29" ht="38.25" x14ac:dyDescent="0.2">
      <c r="A1033" s="1">
        <v>13</v>
      </c>
      <c r="B1033" s="1" t="s">
        <v>2171</v>
      </c>
      <c r="C1033" s="1">
        <v>1308110</v>
      </c>
      <c r="D1033" s="1" t="s">
        <v>1880</v>
      </c>
      <c r="E1033" s="1" t="s">
        <v>1440</v>
      </c>
      <c r="F1033" s="1" t="s">
        <v>2796</v>
      </c>
      <c r="G1033" s="1">
        <v>40</v>
      </c>
      <c r="H1033" s="1" t="s">
        <v>1455</v>
      </c>
      <c r="I1033" s="1" t="s">
        <v>1753</v>
      </c>
      <c r="J1033" s="1">
        <v>8</v>
      </c>
      <c r="K1033" s="1" t="s">
        <v>1455</v>
      </c>
      <c r="L1033" s="1" t="s">
        <v>1753</v>
      </c>
      <c r="M1033" s="1">
        <v>8</v>
      </c>
      <c r="N1033" s="1" t="s">
        <v>93</v>
      </c>
      <c r="O1033" s="1" t="s">
        <v>93</v>
      </c>
      <c r="P1033" s="1" t="s">
        <v>93</v>
      </c>
      <c r="Q1033" s="1" t="s">
        <v>93</v>
      </c>
      <c r="R1033" s="1" t="s">
        <v>93</v>
      </c>
      <c r="S1033" s="1" t="s">
        <v>93</v>
      </c>
      <c r="T1033" s="1" t="s">
        <v>1455</v>
      </c>
      <c r="U1033" s="1" t="s">
        <v>1753</v>
      </c>
      <c r="V1033" s="1">
        <v>8</v>
      </c>
      <c r="W1033" s="1" t="s">
        <v>1455</v>
      </c>
      <c r="X1033" s="1" t="s">
        <v>1753</v>
      </c>
      <c r="Y1033" s="1">
        <v>8</v>
      </c>
      <c r="Z1033" s="1" t="s">
        <v>1455</v>
      </c>
      <c r="AA1033" s="1" t="s">
        <v>1753</v>
      </c>
      <c r="AB1033" s="1">
        <v>8</v>
      </c>
      <c r="AC1033" s="1" t="s">
        <v>3787</v>
      </c>
    </row>
    <row r="1034" spans="1:29" ht="51" x14ac:dyDescent="0.2">
      <c r="A1034" s="1">
        <v>13</v>
      </c>
      <c r="B1034" s="1" t="s">
        <v>2172</v>
      </c>
      <c r="C1034" s="1">
        <v>1308072</v>
      </c>
      <c r="D1034" s="1" t="s">
        <v>1894</v>
      </c>
      <c r="E1034" s="1" t="s">
        <v>1440</v>
      </c>
      <c r="F1034" s="1" t="s">
        <v>543</v>
      </c>
      <c r="G1034" s="1">
        <v>40</v>
      </c>
      <c r="H1034" s="1" t="s">
        <v>1667</v>
      </c>
      <c r="I1034" s="1" t="s">
        <v>1895</v>
      </c>
      <c r="J1034" s="1">
        <v>8</v>
      </c>
      <c r="K1034" s="1" t="s">
        <v>1667</v>
      </c>
      <c r="L1034" s="1" t="s">
        <v>1895</v>
      </c>
      <c r="M1034" s="1">
        <v>8</v>
      </c>
      <c r="N1034" s="1" t="s">
        <v>1667</v>
      </c>
      <c r="O1034" s="1" t="s">
        <v>1895</v>
      </c>
      <c r="P1034" s="1">
        <v>8</v>
      </c>
      <c r="Q1034" s="1" t="s">
        <v>1667</v>
      </c>
      <c r="R1034" s="1" t="s">
        <v>1895</v>
      </c>
      <c r="S1034" s="1">
        <v>8</v>
      </c>
      <c r="T1034" s="1" t="s">
        <v>1667</v>
      </c>
      <c r="U1034" s="1" t="s">
        <v>1895</v>
      </c>
      <c r="V1034" s="1">
        <v>8</v>
      </c>
      <c r="W1034" s="1" t="s">
        <v>93</v>
      </c>
      <c r="X1034" s="1" t="s">
        <v>93</v>
      </c>
      <c r="Y1034" s="1" t="s">
        <v>93</v>
      </c>
      <c r="Z1034" s="1" t="s">
        <v>93</v>
      </c>
      <c r="AA1034" s="1" t="s">
        <v>93</v>
      </c>
      <c r="AB1034" s="1" t="s">
        <v>93</v>
      </c>
      <c r="AC1034" s="1" t="s">
        <v>3787</v>
      </c>
    </row>
    <row r="1035" spans="1:29" ht="25.5" x14ac:dyDescent="0.2">
      <c r="A1035" s="1">
        <v>13</v>
      </c>
      <c r="B1035" s="1" t="s">
        <v>2846</v>
      </c>
      <c r="C1035" s="1">
        <v>262734</v>
      </c>
      <c r="D1035" s="1" t="s">
        <v>550</v>
      </c>
      <c r="E1035" s="1" t="s">
        <v>1456</v>
      </c>
      <c r="F1035" s="1" t="s">
        <v>3787</v>
      </c>
      <c r="G1035" s="1">
        <v>40</v>
      </c>
      <c r="H1035" s="1" t="s">
        <v>1443</v>
      </c>
      <c r="I1035" s="1" t="s">
        <v>1447</v>
      </c>
      <c r="J1035" s="1">
        <v>8</v>
      </c>
      <c r="K1035" s="1" t="s">
        <v>1443</v>
      </c>
      <c r="L1035" s="1" t="s">
        <v>1447</v>
      </c>
      <c r="M1035" s="1">
        <v>8</v>
      </c>
      <c r="N1035" s="1" t="s">
        <v>1443</v>
      </c>
      <c r="O1035" s="1" t="s">
        <v>1467</v>
      </c>
      <c r="P1035" s="1">
        <v>10</v>
      </c>
      <c r="Q1035" s="1" t="s">
        <v>1480</v>
      </c>
      <c r="R1035" s="1" t="s">
        <v>1509</v>
      </c>
      <c r="S1035" s="1">
        <v>6</v>
      </c>
      <c r="T1035" s="1" t="s">
        <v>1443</v>
      </c>
      <c r="U1035" s="1" t="s">
        <v>1467</v>
      </c>
      <c r="V1035" s="1">
        <v>8</v>
      </c>
      <c r="W1035" s="1" t="s">
        <v>93</v>
      </c>
      <c r="X1035" s="1" t="s">
        <v>93</v>
      </c>
      <c r="Y1035" s="1" t="s">
        <v>93</v>
      </c>
      <c r="Z1035" s="1" t="s">
        <v>93</v>
      </c>
      <c r="AA1035" s="1" t="s">
        <v>93</v>
      </c>
      <c r="AB1035" s="1" t="s">
        <v>93</v>
      </c>
      <c r="AC1035" s="1" t="s">
        <v>3787</v>
      </c>
    </row>
    <row r="1036" spans="1:29" ht="25.5" x14ac:dyDescent="0.2">
      <c r="A1036" s="1">
        <v>13</v>
      </c>
      <c r="B1036" s="1" t="s">
        <v>1209</v>
      </c>
      <c r="C1036" s="1">
        <v>91392</v>
      </c>
      <c r="D1036" s="1" t="s">
        <v>1196</v>
      </c>
      <c r="E1036" s="1" t="s">
        <v>1440</v>
      </c>
      <c r="F1036" s="1" t="s">
        <v>1520</v>
      </c>
      <c r="G1036" s="1">
        <v>40</v>
      </c>
      <c r="H1036" s="1" t="s">
        <v>93</v>
      </c>
      <c r="I1036" s="1" t="s">
        <v>93</v>
      </c>
      <c r="J1036" s="1" t="s">
        <v>93</v>
      </c>
      <c r="K1036" s="1" t="s">
        <v>1480</v>
      </c>
      <c r="L1036" s="1" t="s">
        <v>1466</v>
      </c>
      <c r="M1036" s="1">
        <v>8</v>
      </c>
      <c r="N1036" s="1" t="s">
        <v>1480</v>
      </c>
      <c r="O1036" s="1" t="s">
        <v>1466</v>
      </c>
      <c r="P1036" s="1">
        <v>8</v>
      </c>
      <c r="Q1036" s="1" t="s">
        <v>1480</v>
      </c>
      <c r="R1036" s="1" t="s">
        <v>1466</v>
      </c>
      <c r="S1036" s="1">
        <v>8</v>
      </c>
      <c r="T1036" s="1" t="s">
        <v>1480</v>
      </c>
      <c r="U1036" s="1" t="s">
        <v>1466</v>
      </c>
      <c r="V1036" s="1">
        <v>8</v>
      </c>
      <c r="W1036" s="1" t="s">
        <v>1480</v>
      </c>
      <c r="X1036" s="1" t="s">
        <v>1466</v>
      </c>
      <c r="Y1036" s="1">
        <v>8</v>
      </c>
      <c r="Z1036" s="1" t="s">
        <v>93</v>
      </c>
      <c r="AA1036" s="1" t="s">
        <v>93</v>
      </c>
      <c r="AB1036" s="1" t="s">
        <v>93</v>
      </c>
      <c r="AC1036" s="1" t="s">
        <v>3787</v>
      </c>
    </row>
    <row r="1037" spans="1:29" ht="25.5" x14ac:dyDescent="0.2">
      <c r="A1037" s="1">
        <v>13</v>
      </c>
      <c r="B1037" s="1" t="s">
        <v>2173</v>
      </c>
      <c r="C1037" s="1">
        <v>261262</v>
      </c>
      <c r="D1037" s="1" t="s">
        <v>1000</v>
      </c>
      <c r="E1037" s="1" t="s">
        <v>1456</v>
      </c>
      <c r="F1037" s="1" t="s">
        <v>3787</v>
      </c>
      <c r="G1037" s="1">
        <v>40</v>
      </c>
      <c r="H1037" s="1" t="s">
        <v>93</v>
      </c>
      <c r="I1037" s="1" t="s">
        <v>93</v>
      </c>
      <c r="J1037" s="1" t="s">
        <v>93</v>
      </c>
      <c r="K1037" s="1" t="s">
        <v>1443</v>
      </c>
      <c r="L1037" s="1" t="s">
        <v>1551</v>
      </c>
      <c r="M1037" s="1">
        <v>8.25</v>
      </c>
      <c r="N1037" s="1" t="s">
        <v>1443</v>
      </c>
      <c r="O1037" s="1" t="s">
        <v>1551</v>
      </c>
      <c r="P1037" s="1">
        <v>8.25</v>
      </c>
      <c r="Q1037" s="1" t="s">
        <v>1443</v>
      </c>
      <c r="R1037" s="1" t="s">
        <v>1551</v>
      </c>
      <c r="S1037" s="1">
        <v>8.25</v>
      </c>
      <c r="T1037" s="1" t="s">
        <v>1443</v>
      </c>
      <c r="U1037" s="1" t="s">
        <v>1447</v>
      </c>
      <c r="V1037" s="1">
        <v>7.25</v>
      </c>
      <c r="W1037" s="1" t="s">
        <v>1443</v>
      </c>
      <c r="X1037" s="1" t="s">
        <v>1447</v>
      </c>
      <c r="Y1037" s="1">
        <v>8</v>
      </c>
      <c r="Z1037" s="1" t="s">
        <v>93</v>
      </c>
      <c r="AA1037" s="1" t="s">
        <v>93</v>
      </c>
      <c r="AB1037" s="1" t="s">
        <v>93</v>
      </c>
      <c r="AC1037" s="1" t="s">
        <v>3787</v>
      </c>
    </row>
    <row r="1038" spans="1:29" ht="25.5" x14ac:dyDescent="0.2">
      <c r="A1038" s="1">
        <v>13</v>
      </c>
      <c r="B1038" s="1" t="s">
        <v>1210</v>
      </c>
      <c r="C1038" s="1">
        <v>208798</v>
      </c>
      <c r="D1038" s="1" t="s">
        <v>631</v>
      </c>
      <c r="E1038" s="1" t="s">
        <v>1440</v>
      </c>
      <c r="F1038" s="1" t="s">
        <v>1255</v>
      </c>
      <c r="G1038" s="1">
        <v>40</v>
      </c>
      <c r="H1038" s="1" t="s">
        <v>93</v>
      </c>
      <c r="I1038" s="1" t="s">
        <v>93</v>
      </c>
      <c r="J1038" s="1" t="s">
        <v>93</v>
      </c>
      <c r="K1038" s="1" t="s">
        <v>1454</v>
      </c>
      <c r="L1038" s="1" t="s">
        <v>1447</v>
      </c>
      <c r="M1038" s="1">
        <v>10</v>
      </c>
      <c r="N1038" s="1" t="s">
        <v>1454</v>
      </c>
      <c r="O1038" s="1" t="s">
        <v>1447</v>
      </c>
      <c r="P1038" s="1">
        <v>10</v>
      </c>
      <c r="Q1038" s="1" t="s">
        <v>1454</v>
      </c>
      <c r="R1038" s="1" t="s">
        <v>1447</v>
      </c>
      <c r="S1038" s="1">
        <v>10</v>
      </c>
      <c r="T1038" s="1" t="s">
        <v>1454</v>
      </c>
      <c r="U1038" s="1" t="s">
        <v>1447</v>
      </c>
      <c r="V1038" s="1">
        <v>10</v>
      </c>
      <c r="W1038" s="1" t="s">
        <v>93</v>
      </c>
      <c r="X1038" s="1" t="s">
        <v>93</v>
      </c>
      <c r="Y1038" s="1" t="s">
        <v>93</v>
      </c>
      <c r="Z1038" s="1" t="s">
        <v>93</v>
      </c>
      <c r="AA1038" s="1" t="s">
        <v>93</v>
      </c>
      <c r="AB1038" s="1" t="s">
        <v>93</v>
      </c>
      <c r="AC1038" s="1" t="s">
        <v>3787</v>
      </c>
    </row>
    <row r="1039" spans="1:29" ht="25.5" x14ac:dyDescent="0.2">
      <c r="A1039" s="1">
        <v>13</v>
      </c>
      <c r="B1039" s="1" t="s">
        <v>2174</v>
      </c>
      <c r="C1039" s="1">
        <v>1308279</v>
      </c>
      <c r="D1039" s="1" t="s">
        <v>1880</v>
      </c>
      <c r="E1039" s="1" t="s">
        <v>1440</v>
      </c>
      <c r="F1039" s="1" t="s">
        <v>2796</v>
      </c>
      <c r="G1039" s="1">
        <v>40</v>
      </c>
      <c r="H1039" s="1" t="s">
        <v>1455</v>
      </c>
      <c r="I1039" s="1" t="s">
        <v>1753</v>
      </c>
      <c r="J1039" s="1">
        <v>8</v>
      </c>
      <c r="K1039" s="1" t="s">
        <v>1455</v>
      </c>
      <c r="L1039" s="1" t="s">
        <v>1753</v>
      </c>
      <c r="M1039" s="1">
        <v>8</v>
      </c>
      <c r="N1039" s="1" t="s">
        <v>93</v>
      </c>
      <c r="O1039" s="1" t="s">
        <v>93</v>
      </c>
      <c r="P1039" s="1" t="s">
        <v>93</v>
      </c>
      <c r="Q1039" s="1" t="s">
        <v>93</v>
      </c>
      <c r="R1039" s="1" t="s">
        <v>93</v>
      </c>
      <c r="S1039" s="1" t="s">
        <v>93</v>
      </c>
      <c r="T1039" s="1" t="s">
        <v>1455</v>
      </c>
      <c r="U1039" s="1" t="s">
        <v>1753</v>
      </c>
      <c r="V1039" s="1">
        <v>8</v>
      </c>
      <c r="W1039" s="1" t="s">
        <v>1455</v>
      </c>
      <c r="X1039" s="1" t="s">
        <v>1753</v>
      </c>
      <c r="Y1039" s="1">
        <v>8</v>
      </c>
      <c r="Z1039" s="1" t="s">
        <v>1455</v>
      </c>
      <c r="AA1039" s="1" t="s">
        <v>1753</v>
      </c>
      <c r="AB1039" s="1">
        <v>8</v>
      </c>
      <c r="AC1039" s="1" t="s">
        <v>3787</v>
      </c>
    </row>
    <row r="1040" spans="1:29" ht="25.5" x14ac:dyDescent="0.2">
      <c r="A1040" s="1">
        <v>13</v>
      </c>
      <c r="B1040" s="1" t="s">
        <v>3944</v>
      </c>
      <c r="C1040" s="1">
        <v>263512</v>
      </c>
      <c r="D1040" s="1" t="s">
        <v>997</v>
      </c>
      <c r="E1040" s="1" t="s">
        <v>1456</v>
      </c>
      <c r="F1040" s="1" t="s">
        <v>93</v>
      </c>
      <c r="G1040" s="1">
        <v>0</v>
      </c>
      <c r="H1040" s="1" t="s">
        <v>93</v>
      </c>
      <c r="I1040" s="1" t="s">
        <v>93</v>
      </c>
      <c r="J1040" s="1" t="s">
        <v>93</v>
      </c>
      <c r="K1040" s="1" t="s">
        <v>93</v>
      </c>
      <c r="L1040" s="1" t="s">
        <v>93</v>
      </c>
      <c r="M1040" s="1" t="s">
        <v>93</v>
      </c>
      <c r="N1040" s="1" t="s">
        <v>93</v>
      </c>
      <c r="O1040" s="1" t="s">
        <v>93</v>
      </c>
      <c r="P1040" s="1" t="s">
        <v>93</v>
      </c>
      <c r="Q1040" s="1" t="s">
        <v>93</v>
      </c>
      <c r="R1040" s="1" t="s">
        <v>93</v>
      </c>
      <c r="S1040" s="1" t="s">
        <v>93</v>
      </c>
      <c r="T1040" s="1" t="s">
        <v>93</v>
      </c>
      <c r="U1040" s="1" t="s">
        <v>93</v>
      </c>
      <c r="V1040" s="1" t="s">
        <v>93</v>
      </c>
      <c r="W1040" s="1" t="s">
        <v>93</v>
      </c>
      <c r="X1040" s="1" t="s">
        <v>93</v>
      </c>
      <c r="Y1040" s="1" t="s">
        <v>93</v>
      </c>
      <c r="Z1040" s="1" t="s">
        <v>93</v>
      </c>
      <c r="AA1040" s="1" t="s">
        <v>93</v>
      </c>
      <c r="AB1040" s="1" t="s">
        <v>93</v>
      </c>
      <c r="AC1040" s="1" t="s">
        <v>3787</v>
      </c>
    </row>
    <row r="1041" spans="1:29" ht="25.5" x14ac:dyDescent="0.2">
      <c r="A1041" s="1">
        <v>13</v>
      </c>
      <c r="B1041" s="1" t="s">
        <v>2771</v>
      </c>
      <c r="C1041" s="1">
        <v>262445</v>
      </c>
      <c r="D1041" s="1" t="s">
        <v>556</v>
      </c>
      <c r="E1041" s="1" t="s">
        <v>1456</v>
      </c>
      <c r="F1041" s="1" t="s">
        <v>3787</v>
      </c>
      <c r="G1041" s="1">
        <v>40</v>
      </c>
      <c r="H1041" s="1" t="s">
        <v>1443</v>
      </c>
      <c r="I1041" s="1" t="s">
        <v>1447</v>
      </c>
      <c r="J1041" s="1">
        <v>8</v>
      </c>
      <c r="K1041" s="1" t="s">
        <v>1443</v>
      </c>
      <c r="L1041" s="1" t="s">
        <v>1447</v>
      </c>
      <c r="M1041" s="1">
        <v>8</v>
      </c>
      <c r="N1041" s="1" t="s">
        <v>1461</v>
      </c>
      <c r="O1041" s="1" t="s">
        <v>1466</v>
      </c>
      <c r="P1041" s="1">
        <v>10</v>
      </c>
      <c r="Q1041" s="1" t="s">
        <v>1461</v>
      </c>
      <c r="R1041" s="1" t="s">
        <v>1466</v>
      </c>
      <c r="S1041" s="1">
        <v>10</v>
      </c>
      <c r="T1041" s="1" t="s">
        <v>1469</v>
      </c>
      <c r="U1041" s="1" t="s">
        <v>1474</v>
      </c>
      <c r="V1041" s="1">
        <v>4</v>
      </c>
      <c r="W1041" s="1" t="s">
        <v>93</v>
      </c>
      <c r="X1041" s="1" t="s">
        <v>93</v>
      </c>
      <c r="Y1041" s="1" t="s">
        <v>93</v>
      </c>
      <c r="Z1041" s="1" t="s">
        <v>93</v>
      </c>
      <c r="AA1041" s="1" t="s">
        <v>93</v>
      </c>
      <c r="AB1041" s="1" t="s">
        <v>93</v>
      </c>
      <c r="AC1041" s="1" t="s">
        <v>3787</v>
      </c>
    </row>
    <row r="1042" spans="1:29" ht="25.5" x14ac:dyDescent="0.2">
      <c r="A1042" s="1">
        <v>13</v>
      </c>
      <c r="B1042" s="1" t="s">
        <v>1212</v>
      </c>
      <c r="C1042" s="1">
        <v>220900</v>
      </c>
      <c r="D1042" s="1" t="s">
        <v>1026</v>
      </c>
      <c r="E1042" s="1" t="s">
        <v>1456</v>
      </c>
      <c r="F1042" s="1" t="s">
        <v>3787</v>
      </c>
      <c r="G1042" s="1">
        <v>40</v>
      </c>
      <c r="H1042" s="1" t="s">
        <v>1454</v>
      </c>
      <c r="I1042" s="1" t="s">
        <v>1447</v>
      </c>
      <c r="J1042" s="1">
        <v>10</v>
      </c>
      <c r="K1042" s="1" t="s">
        <v>1454</v>
      </c>
      <c r="L1042" s="1" t="s">
        <v>1447</v>
      </c>
      <c r="M1042" s="1">
        <v>10</v>
      </c>
      <c r="N1042" s="1" t="s">
        <v>1454</v>
      </c>
      <c r="O1042" s="1" t="s">
        <v>1447</v>
      </c>
      <c r="P1042" s="1">
        <v>10</v>
      </c>
      <c r="Q1042" s="1" t="s">
        <v>1454</v>
      </c>
      <c r="R1042" s="1" t="s">
        <v>1447</v>
      </c>
      <c r="S1042" s="1">
        <v>10</v>
      </c>
      <c r="T1042" s="1" t="s">
        <v>93</v>
      </c>
      <c r="U1042" s="1" t="s">
        <v>93</v>
      </c>
      <c r="V1042" s="1" t="s">
        <v>93</v>
      </c>
      <c r="W1042" s="1" t="s">
        <v>93</v>
      </c>
      <c r="X1042" s="1" t="s">
        <v>93</v>
      </c>
      <c r="Y1042" s="1" t="s">
        <v>93</v>
      </c>
      <c r="Z1042" s="1" t="s">
        <v>93</v>
      </c>
      <c r="AA1042" s="1" t="s">
        <v>93</v>
      </c>
      <c r="AB1042" s="1" t="s">
        <v>93</v>
      </c>
      <c r="AC1042" s="1" t="s">
        <v>3787</v>
      </c>
    </row>
    <row r="1043" spans="1:29" ht="38.25" x14ac:dyDescent="0.2">
      <c r="A1043" s="1">
        <v>13</v>
      </c>
      <c r="B1043" s="1" t="s">
        <v>2847</v>
      </c>
      <c r="C1043" s="1">
        <v>1308433</v>
      </c>
      <c r="D1043" s="1" t="s">
        <v>1903</v>
      </c>
      <c r="E1043" s="1" t="s">
        <v>1440</v>
      </c>
      <c r="F1043" s="1" t="s">
        <v>2934</v>
      </c>
      <c r="G1043" s="1">
        <v>40</v>
      </c>
      <c r="H1043" s="1" t="s">
        <v>1667</v>
      </c>
      <c r="I1043" s="1" t="s">
        <v>1895</v>
      </c>
      <c r="J1043" s="1">
        <v>8</v>
      </c>
      <c r="K1043" s="1" t="s">
        <v>1667</v>
      </c>
      <c r="L1043" s="1" t="s">
        <v>1895</v>
      </c>
      <c r="M1043" s="1">
        <v>8</v>
      </c>
      <c r="N1043" s="1" t="s">
        <v>1667</v>
      </c>
      <c r="O1043" s="1" t="s">
        <v>1895</v>
      </c>
      <c r="P1043" s="1">
        <v>8</v>
      </c>
      <c r="Q1043" s="1" t="s">
        <v>1667</v>
      </c>
      <c r="R1043" s="1" t="s">
        <v>1895</v>
      </c>
      <c r="S1043" s="1">
        <v>8</v>
      </c>
      <c r="T1043" s="1" t="s">
        <v>1667</v>
      </c>
      <c r="U1043" s="1" t="s">
        <v>1895</v>
      </c>
      <c r="V1043" s="1">
        <v>8</v>
      </c>
      <c r="W1043" s="1" t="s">
        <v>93</v>
      </c>
      <c r="X1043" s="1" t="s">
        <v>93</v>
      </c>
      <c r="Y1043" s="1" t="s">
        <v>93</v>
      </c>
      <c r="Z1043" s="1" t="s">
        <v>93</v>
      </c>
      <c r="AA1043" s="1" t="s">
        <v>93</v>
      </c>
      <c r="AB1043" s="1" t="s">
        <v>93</v>
      </c>
      <c r="AC1043" s="1" t="s">
        <v>3787</v>
      </c>
    </row>
    <row r="1044" spans="1:29" ht="25.5" x14ac:dyDescent="0.2">
      <c r="A1044" s="1">
        <v>13</v>
      </c>
      <c r="B1044" s="1" t="s">
        <v>3062</v>
      </c>
      <c r="C1044" s="1">
        <v>1308516</v>
      </c>
      <c r="D1044" s="1" t="s">
        <v>1889</v>
      </c>
      <c r="E1044" s="1" t="s">
        <v>1440</v>
      </c>
      <c r="F1044" s="1" t="s">
        <v>3558</v>
      </c>
      <c r="G1044" s="1">
        <v>40</v>
      </c>
      <c r="H1044" s="1" t="s">
        <v>1480</v>
      </c>
      <c r="I1044" s="1" t="s">
        <v>1466</v>
      </c>
      <c r="J1044" s="1">
        <v>8</v>
      </c>
      <c r="K1044" s="1" t="s">
        <v>93</v>
      </c>
      <c r="L1044" s="1" t="s">
        <v>93</v>
      </c>
      <c r="M1044" s="1" t="s">
        <v>93</v>
      </c>
      <c r="N1044" s="1" t="s">
        <v>93</v>
      </c>
      <c r="O1044" s="1" t="s">
        <v>93</v>
      </c>
      <c r="P1044" s="1" t="s">
        <v>93</v>
      </c>
      <c r="Q1044" s="1" t="s">
        <v>1480</v>
      </c>
      <c r="R1044" s="1" t="s">
        <v>1466</v>
      </c>
      <c r="S1044" s="1">
        <v>8</v>
      </c>
      <c r="T1044" s="1" t="s">
        <v>1480</v>
      </c>
      <c r="U1044" s="1" t="s">
        <v>1466</v>
      </c>
      <c r="V1044" s="1">
        <v>8</v>
      </c>
      <c r="W1044" s="1" t="s">
        <v>1480</v>
      </c>
      <c r="X1044" s="1" t="s">
        <v>1466</v>
      </c>
      <c r="Y1044" s="1">
        <v>8</v>
      </c>
      <c r="Z1044" s="1" t="s">
        <v>1480</v>
      </c>
      <c r="AA1044" s="1" t="s">
        <v>1466</v>
      </c>
      <c r="AB1044" s="1">
        <v>8</v>
      </c>
      <c r="AC1044" s="1" t="s">
        <v>3787</v>
      </c>
    </row>
    <row r="1045" spans="1:29" ht="25.5" x14ac:dyDescent="0.2">
      <c r="A1045" s="1">
        <v>13</v>
      </c>
      <c r="B1045" s="1" t="s">
        <v>2175</v>
      </c>
      <c r="C1045" s="1">
        <v>1308224</v>
      </c>
      <c r="D1045" s="1" t="s">
        <v>1880</v>
      </c>
      <c r="E1045" s="1" t="s">
        <v>1440</v>
      </c>
      <c r="F1045" s="1" t="s">
        <v>2900</v>
      </c>
      <c r="G1045" s="1">
        <v>40</v>
      </c>
      <c r="H1045" s="1" t="s">
        <v>1446</v>
      </c>
      <c r="I1045" s="1" t="s">
        <v>1463</v>
      </c>
      <c r="J1045" s="1">
        <v>8</v>
      </c>
      <c r="K1045" s="1" t="s">
        <v>1446</v>
      </c>
      <c r="L1045" s="1" t="s">
        <v>1463</v>
      </c>
      <c r="M1045" s="1">
        <v>8</v>
      </c>
      <c r="N1045" s="1" t="s">
        <v>1446</v>
      </c>
      <c r="O1045" s="1" t="s">
        <v>1463</v>
      </c>
      <c r="P1045" s="1">
        <v>8</v>
      </c>
      <c r="Q1045" s="1" t="s">
        <v>1446</v>
      </c>
      <c r="R1045" s="1" t="s">
        <v>1463</v>
      </c>
      <c r="S1045" s="1">
        <v>8</v>
      </c>
      <c r="T1045" s="1" t="s">
        <v>1446</v>
      </c>
      <c r="U1045" s="1" t="s">
        <v>1463</v>
      </c>
      <c r="V1045" s="1">
        <v>8</v>
      </c>
      <c r="W1045" s="1" t="s">
        <v>93</v>
      </c>
      <c r="X1045" s="1" t="s">
        <v>93</v>
      </c>
      <c r="Y1045" s="1" t="s">
        <v>93</v>
      </c>
      <c r="Z1045" s="1" t="s">
        <v>93</v>
      </c>
      <c r="AA1045" s="1" t="s">
        <v>93</v>
      </c>
      <c r="AB1045" s="1" t="s">
        <v>93</v>
      </c>
      <c r="AC1045" s="1" t="s">
        <v>3787</v>
      </c>
    </row>
    <row r="1046" spans="1:29" ht="38.25" x14ac:dyDescent="0.2">
      <c r="A1046" s="1">
        <v>13</v>
      </c>
      <c r="B1046" s="1" t="s">
        <v>3372</v>
      </c>
      <c r="C1046" s="1">
        <v>1308573</v>
      </c>
      <c r="D1046" s="1" t="s">
        <v>1876</v>
      </c>
      <c r="E1046" s="1" t="s">
        <v>1440</v>
      </c>
      <c r="F1046" s="1" t="s">
        <v>3558</v>
      </c>
      <c r="G1046" s="1">
        <v>40</v>
      </c>
      <c r="H1046" s="1" t="s">
        <v>1455</v>
      </c>
      <c r="I1046" s="1" t="s">
        <v>1753</v>
      </c>
      <c r="J1046" s="1">
        <v>8</v>
      </c>
      <c r="K1046" s="1" t="s">
        <v>93</v>
      </c>
      <c r="L1046" s="1" t="s">
        <v>93</v>
      </c>
      <c r="M1046" s="1" t="s">
        <v>93</v>
      </c>
      <c r="N1046" s="1" t="s">
        <v>93</v>
      </c>
      <c r="O1046" s="1" t="s">
        <v>93</v>
      </c>
      <c r="P1046" s="1" t="s">
        <v>93</v>
      </c>
      <c r="Q1046" s="1" t="s">
        <v>1455</v>
      </c>
      <c r="R1046" s="1" t="s">
        <v>1753</v>
      </c>
      <c r="S1046" s="1">
        <v>8</v>
      </c>
      <c r="T1046" s="1" t="s">
        <v>1455</v>
      </c>
      <c r="U1046" s="1" t="s">
        <v>1753</v>
      </c>
      <c r="V1046" s="1">
        <v>8</v>
      </c>
      <c r="W1046" s="1" t="s">
        <v>1455</v>
      </c>
      <c r="X1046" s="1" t="s">
        <v>1753</v>
      </c>
      <c r="Y1046" s="1">
        <v>8</v>
      </c>
      <c r="Z1046" s="1" t="s">
        <v>1455</v>
      </c>
      <c r="AA1046" s="1" t="s">
        <v>1753</v>
      </c>
      <c r="AB1046" s="1">
        <v>8</v>
      </c>
      <c r="AC1046" s="1" t="s">
        <v>3787</v>
      </c>
    </row>
    <row r="1047" spans="1:29" ht="25.5" x14ac:dyDescent="0.2">
      <c r="A1047" s="1">
        <v>13</v>
      </c>
      <c r="B1047" s="1" t="s">
        <v>1219</v>
      </c>
      <c r="C1047" s="1">
        <v>232823</v>
      </c>
      <c r="D1047" s="1" t="s">
        <v>1005</v>
      </c>
      <c r="E1047" s="1" t="s">
        <v>1456</v>
      </c>
      <c r="F1047" s="1" t="s">
        <v>3787</v>
      </c>
      <c r="G1047" s="1">
        <v>40</v>
      </c>
      <c r="H1047" s="1" t="s">
        <v>93</v>
      </c>
      <c r="I1047" s="1" t="s">
        <v>93</v>
      </c>
      <c r="J1047" s="1" t="s">
        <v>93</v>
      </c>
      <c r="K1047" s="1" t="s">
        <v>1478</v>
      </c>
      <c r="L1047" s="1" t="s">
        <v>1442</v>
      </c>
      <c r="M1047" s="1">
        <v>8</v>
      </c>
      <c r="N1047" s="1" t="s">
        <v>1478</v>
      </c>
      <c r="O1047" s="1" t="s">
        <v>1442</v>
      </c>
      <c r="P1047" s="1">
        <v>8</v>
      </c>
      <c r="Q1047" s="1" t="s">
        <v>1478</v>
      </c>
      <c r="R1047" s="1" t="s">
        <v>1442</v>
      </c>
      <c r="S1047" s="1">
        <v>8</v>
      </c>
      <c r="T1047" s="1" t="s">
        <v>1478</v>
      </c>
      <c r="U1047" s="1" t="s">
        <v>1442</v>
      </c>
      <c r="V1047" s="1">
        <v>8</v>
      </c>
      <c r="W1047" s="1" t="s">
        <v>1478</v>
      </c>
      <c r="X1047" s="1" t="s">
        <v>1442</v>
      </c>
      <c r="Y1047" s="1">
        <v>8</v>
      </c>
      <c r="Z1047" s="1" t="s">
        <v>93</v>
      </c>
      <c r="AA1047" s="1" t="s">
        <v>93</v>
      </c>
      <c r="AB1047" s="1" t="s">
        <v>93</v>
      </c>
      <c r="AC1047" s="1" t="s">
        <v>3787</v>
      </c>
    </row>
    <row r="1048" spans="1:29" ht="25.5" x14ac:dyDescent="0.2">
      <c r="A1048" s="1">
        <v>13</v>
      </c>
      <c r="B1048" s="1" t="s">
        <v>1214</v>
      </c>
      <c r="C1048" s="1">
        <v>256374</v>
      </c>
      <c r="D1048" s="1" t="s">
        <v>1000</v>
      </c>
      <c r="E1048" s="1" t="s">
        <v>1440</v>
      </c>
      <c r="F1048" s="1" t="s">
        <v>1924</v>
      </c>
      <c r="G1048" s="1">
        <v>40</v>
      </c>
      <c r="H1048" s="1" t="s">
        <v>93</v>
      </c>
      <c r="I1048" s="1" t="s">
        <v>93</v>
      </c>
      <c r="J1048" s="1" t="s">
        <v>93</v>
      </c>
      <c r="K1048" s="1" t="s">
        <v>1461</v>
      </c>
      <c r="L1048" s="1" t="s">
        <v>1509</v>
      </c>
      <c r="M1048" s="1">
        <v>8</v>
      </c>
      <c r="N1048" s="1" t="s">
        <v>1461</v>
      </c>
      <c r="O1048" s="1" t="s">
        <v>1509</v>
      </c>
      <c r="P1048" s="1">
        <v>8</v>
      </c>
      <c r="Q1048" s="1" t="s">
        <v>1461</v>
      </c>
      <c r="R1048" s="1" t="s">
        <v>1509</v>
      </c>
      <c r="S1048" s="1">
        <v>8</v>
      </c>
      <c r="T1048" s="1" t="s">
        <v>1461</v>
      </c>
      <c r="U1048" s="1" t="s">
        <v>1509</v>
      </c>
      <c r="V1048" s="1">
        <v>8</v>
      </c>
      <c r="W1048" s="1" t="s">
        <v>1461</v>
      </c>
      <c r="X1048" s="1" t="s">
        <v>1509</v>
      </c>
      <c r="Y1048" s="1">
        <v>8</v>
      </c>
      <c r="Z1048" s="1" t="s">
        <v>93</v>
      </c>
      <c r="AA1048" s="1" t="s">
        <v>93</v>
      </c>
      <c r="AB1048" s="1" t="s">
        <v>93</v>
      </c>
      <c r="AC1048" s="1" t="s">
        <v>3787</v>
      </c>
    </row>
    <row r="1049" spans="1:29" ht="25.5" x14ac:dyDescent="0.2">
      <c r="A1049" s="1">
        <v>13</v>
      </c>
      <c r="B1049" s="1" t="s">
        <v>1216</v>
      </c>
      <c r="C1049" s="1">
        <v>259717</v>
      </c>
      <c r="D1049" s="1" t="s">
        <v>1029</v>
      </c>
      <c r="E1049" s="1" t="s">
        <v>1456</v>
      </c>
      <c r="F1049" s="1" t="s">
        <v>3787</v>
      </c>
      <c r="G1049" s="1">
        <v>40</v>
      </c>
      <c r="H1049" s="1" t="s">
        <v>93</v>
      </c>
      <c r="I1049" s="1" t="s">
        <v>93</v>
      </c>
      <c r="J1049" s="1" t="s">
        <v>93</v>
      </c>
      <c r="K1049" s="1" t="s">
        <v>1507</v>
      </c>
      <c r="L1049" s="1" t="s">
        <v>1444</v>
      </c>
      <c r="M1049" s="1">
        <v>10</v>
      </c>
      <c r="N1049" s="1" t="s">
        <v>1507</v>
      </c>
      <c r="O1049" s="1" t="s">
        <v>1610</v>
      </c>
      <c r="P1049" s="1">
        <v>4</v>
      </c>
      <c r="Q1049" s="1" t="s">
        <v>1507</v>
      </c>
      <c r="R1049" s="1" t="s">
        <v>1444</v>
      </c>
      <c r="S1049" s="1">
        <v>10</v>
      </c>
      <c r="T1049" s="1" t="s">
        <v>1507</v>
      </c>
      <c r="U1049" s="1" t="s">
        <v>1444</v>
      </c>
      <c r="V1049" s="1">
        <v>10</v>
      </c>
      <c r="W1049" s="1" t="s">
        <v>1507</v>
      </c>
      <c r="X1049" s="1" t="s">
        <v>1545</v>
      </c>
      <c r="Y1049" s="1">
        <v>6</v>
      </c>
      <c r="Z1049" s="1" t="s">
        <v>93</v>
      </c>
      <c r="AA1049" s="1" t="s">
        <v>93</v>
      </c>
      <c r="AB1049" s="1" t="s">
        <v>93</v>
      </c>
      <c r="AC1049" s="1" t="s">
        <v>3787</v>
      </c>
    </row>
    <row r="1050" spans="1:29" ht="25.5" x14ac:dyDescent="0.2">
      <c r="A1050" s="1">
        <v>13</v>
      </c>
      <c r="B1050" s="1" t="s">
        <v>1220</v>
      </c>
      <c r="C1050" s="1">
        <v>262409</v>
      </c>
      <c r="D1050" s="1" t="s">
        <v>1044</v>
      </c>
      <c r="E1050" s="1" t="s">
        <v>1456</v>
      </c>
      <c r="F1050" s="1" t="s">
        <v>3787</v>
      </c>
      <c r="G1050" s="1">
        <v>40</v>
      </c>
      <c r="H1050" s="1" t="s">
        <v>1471</v>
      </c>
      <c r="I1050" s="1" t="s">
        <v>1444</v>
      </c>
      <c r="J1050" s="1">
        <v>8</v>
      </c>
      <c r="K1050" s="1" t="s">
        <v>1471</v>
      </c>
      <c r="L1050" s="1" t="s">
        <v>1444</v>
      </c>
      <c r="M1050" s="1">
        <v>8</v>
      </c>
      <c r="N1050" s="1" t="s">
        <v>1471</v>
      </c>
      <c r="O1050" s="1" t="s">
        <v>1444</v>
      </c>
      <c r="P1050" s="1">
        <v>8</v>
      </c>
      <c r="Q1050" s="1" t="s">
        <v>1471</v>
      </c>
      <c r="R1050" s="1" t="s">
        <v>1444</v>
      </c>
      <c r="S1050" s="1">
        <v>8</v>
      </c>
      <c r="T1050" s="1" t="s">
        <v>93</v>
      </c>
      <c r="U1050" s="1" t="s">
        <v>93</v>
      </c>
      <c r="V1050" s="1" t="s">
        <v>93</v>
      </c>
      <c r="W1050" s="1" t="s">
        <v>93</v>
      </c>
      <c r="X1050" s="1" t="s">
        <v>93</v>
      </c>
      <c r="Y1050" s="1" t="s">
        <v>93</v>
      </c>
      <c r="Z1050" s="1" t="s">
        <v>1501</v>
      </c>
      <c r="AA1050" s="1" t="s">
        <v>1467</v>
      </c>
      <c r="AB1050" s="1">
        <v>8</v>
      </c>
      <c r="AC1050" s="1" t="s">
        <v>3787</v>
      </c>
    </row>
    <row r="1051" spans="1:29" ht="25.5" x14ac:dyDescent="0.2">
      <c r="A1051" s="1">
        <v>13</v>
      </c>
      <c r="B1051" s="1" t="s">
        <v>1219</v>
      </c>
      <c r="C1051" s="1">
        <v>262716</v>
      </c>
      <c r="D1051" s="1" t="s">
        <v>1022</v>
      </c>
      <c r="E1051" s="1" t="s">
        <v>1440</v>
      </c>
      <c r="F1051" s="1" t="s">
        <v>3094</v>
      </c>
      <c r="G1051" s="1">
        <v>40</v>
      </c>
      <c r="H1051" s="1" t="s">
        <v>1517</v>
      </c>
      <c r="I1051" s="1" t="s">
        <v>1895</v>
      </c>
      <c r="J1051" s="1">
        <v>10</v>
      </c>
      <c r="K1051" s="1" t="s">
        <v>1517</v>
      </c>
      <c r="L1051" s="1" t="s">
        <v>1895</v>
      </c>
      <c r="M1051" s="1">
        <v>10</v>
      </c>
      <c r="N1051" s="1" t="s">
        <v>93</v>
      </c>
      <c r="O1051" s="1" t="s">
        <v>93</v>
      </c>
      <c r="P1051" s="1" t="s">
        <v>93</v>
      </c>
      <c r="Q1051" s="1" t="s">
        <v>93</v>
      </c>
      <c r="R1051" s="1" t="s">
        <v>93</v>
      </c>
      <c r="S1051" s="1" t="s">
        <v>93</v>
      </c>
      <c r="T1051" s="1" t="s">
        <v>93</v>
      </c>
      <c r="U1051" s="1" t="s">
        <v>93</v>
      </c>
      <c r="V1051" s="1" t="s">
        <v>93</v>
      </c>
      <c r="W1051" s="1" t="s">
        <v>1501</v>
      </c>
      <c r="X1051" s="1" t="s">
        <v>1753</v>
      </c>
      <c r="Y1051" s="1">
        <v>10</v>
      </c>
      <c r="Z1051" s="1" t="s">
        <v>1501</v>
      </c>
      <c r="AA1051" s="1" t="s">
        <v>1753</v>
      </c>
      <c r="AB1051" s="1">
        <v>10</v>
      </c>
      <c r="AC1051" s="1" t="s">
        <v>3787</v>
      </c>
    </row>
    <row r="1052" spans="1:29" ht="25.5" x14ac:dyDescent="0.2">
      <c r="A1052" s="1">
        <v>13</v>
      </c>
      <c r="B1052" s="1" t="s">
        <v>1218</v>
      </c>
      <c r="C1052" s="1">
        <v>228938</v>
      </c>
      <c r="D1052" s="1" t="s">
        <v>1032</v>
      </c>
      <c r="E1052" s="1" t="s">
        <v>1456</v>
      </c>
      <c r="F1052" s="1" t="s">
        <v>3787</v>
      </c>
      <c r="G1052" s="1">
        <v>40</v>
      </c>
      <c r="H1052" s="1" t="s">
        <v>93</v>
      </c>
      <c r="I1052" s="1" t="s">
        <v>93</v>
      </c>
      <c r="J1052" s="1" t="s">
        <v>93</v>
      </c>
      <c r="K1052" s="1" t="s">
        <v>1471</v>
      </c>
      <c r="L1052" s="1" t="s">
        <v>1451</v>
      </c>
      <c r="M1052" s="1">
        <v>10</v>
      </c>
      <c r="N1052" s="1" t="s">
        <v>1443</v>
      </c>
      <c r="O1052" s="1" t="s">
        <v>1467</v>
      </c>
      <c r="P1052" s="1">
        <v>10</v>
      </c>
      <c r="Q1052" s="1" t="s">
        <v>1443</v>
      </c>
      <c r="R1052" s="1" t="s">
        <v>1467</v>
      </c>
      <c r="S1052" s="1">
        <v>10</v>
      </c>
      <c r="T1052" s="1" t="s">
        <v>93</v>
      </c>
      <c r="U1052" s="1" t="s">
        <v>93</v>
      </c>
      <c r="V1052" s="1" t="s">
        <v>93</v>
      </c>
      <c r="W1052" s="1" t="s">
        <v>1454</v>
      </c>
      <c r="X1052" s="1" t="s">
        <v>1447</v>
      </c>
      <c r="Y1052" s="1">
        <v>10</v>
      </c>
      <c r="Z1052" s="1" t="s">
        <v>93</v>
      </c>
      <c r="AA1052" s="1" t="s">
        <v>93</v>
      </c>
      <c r="AB1052" s="1" t="s">
        <v>93</v>
      </c>
      <c r="AC1052" s="1" t="s">
        <v>3787</v>
      </c>
    </row>
    <row r="1053" spans="1:29" ht="25.5" x14ac:dyDescent="0.2">
      <c r="A1053" s="1">
        <v>13</v>
      </c>
      <c r="B1053" s="1" t="s">
        <v>3168</v>
      </c>
      <c r="C1053" s="1">
        <v>263112</v>
      </c>
      <c r="D1053" s="1" t="s">
        <v>1022</v>
      </c>
      <c r="E1053" s="1" t="s">
        <v>1440</v>
      </c>
      <c r="F1053" s="1" t="s">
        <v>3558</v>
      </c>
      <c r="G1053" s="1">
        <v>40</v>
      </c>
      <c r="H1053" s="1" t="s">
        <v>1469</v>
      </c>
      <c r="I1053" s="1" t="s">
        <v>1489</v>
      </c>
      <c r="J1053" s="1">
        <v>8</v>
      </c>
      <c r="K1053" s="1" t="s">
        <v>1469</v>
      </c>
      <c r="L1053" s="1" t="s">
        <v>1489</v>
      </c>
      <c r="M1053" s="1">
        <v>8</v>
      </c>
      <c r="N1053" s="1" t="s">
        <v>1469</v>
      </c>
      <c r="O1053" s="1" t="s">
        <v>1489</v>
      </c>
      <c r="P1053" s="1">
        <v>8</v>
      </c>
      <c r="Q1053" s="1" t="s">
        <v>1469</v>
      </c>
      <c r="R1053" s="1" t="s">
        <v>1489</v>
      </c>
      <c r="S1053" s="1">
        <v>8</v>
      </c>
      <c r="T1053" s="1" t="s">
        <v>1469</v>
      </c>
      <c r="U1053" s="1" t="s">
        <v>1489</v>
      </c>
      <c r="V1053" s="1">
        <v>8</v>
      </c>
      <c r="W1053" s="1" t="s">
        <v>93</v>
      </c>
      <c r="X1053" s="1" t="s">
        <v>93</v>
      </c>
      <c r="Y1053" s="1" t="s">
        <v>93</v>
      </c>
      <c r="Z1053" s="1" t="s">
        <v>93</v>
      </c>
      <c r="AA1053" s="1" t="s">
        <v>93</v>
      </c>
      <c r="AB1053" s="1" t="s">
        <v>93</v>
      </c>
      <c r="AC1053" s="1" t="s">
        <v>3787</v>
      </c>
    </row>
    <row r="1054" spans="1:29" ht="25.5" x14ac:dyDescent="0.2">
      <c r="A1054" s="1">
        <v>13</v>
      </c>
      <c r="B1054" s="1" t="s">
        <v>1224</v>
      </c>
      <c r="C1054" s="1">
        <v>241873</v>
      </c>
      <c r="D1054" s="1" t="s">
        <v>1196</v>
      </c>
      <c r="E1054" s="1" t="s">
        <v>1456</v>
      </c>
      <c r="F1054" s="1" t="s">
        <v>3787</v>
      </c>
      <c r="G1054" s="1">
        <v>40</v>
      </c>
      <c r="H1054" s="1" t="s">
        <v>93</v>
      </c>
      <c r="I1054" s="1" t="s">
        <v>93</v>
      </c>
      <c r="J1054" s="1" t="s">
        <v>93</v>
      </c>
      <c r="K1054" s="1" t="s">
        <v>1517</v>
      </c>
      <c r="L1054" s="1" t="s">
        <v>1574</v>
      </c>
      <c r="M1054" s="1">
        <v>8</v>
      </c>
      <c r="N1054" s="1" t="s">
        <v>1517</v>
      </c>
      <c r="O1054" s="1" t="s">
        <v>1574</v>
      </c>
      <c r="P1054" s="1">
        <v>8</v>
      </c>
      <c r="Q1054" s="1" t="s">
        <v>1517</v>
      </c>
      <c r="R1054" s="1" t="s">
        <v>1574</v>
      </c>
      <c r="S1054" s="1">
        <v>8</v>
      </c>
      <c r="T1054" s="1" t="s">
        <v>93</v>
      </c>
      <c r="U1054" s="1" t="s">
        <v>93</v>
      </c>
      <c r="V1054" s="1" t="s">
        <v>93</v>
      </c>
      <c r="W1054" s="1" t="s">
        <v>1613</v>
      </c>
      <c r="X1054" s="1" t="s">
        <v>1462</v>
      </c>
      <c r="Y1054" s="1">
        <v>8</v>
      </c>
      <c r="Z1054" s="1" t="s">
        <v>1613</v>
      </c>
      <c r="AA1054" s="1" t="s">
        <v>1462</v>
      </c>
      <c r="AB1054" s="1">
        <v>8</v>
      </c>
      <c r="AC1054" s="1" t="s">
        <v>3787</v>
      </c>
    </row>
    <row r="1055" spans="1:29" ht="25.5" x14ac:dyDescent="0.2">
      <c r="A1055" s="1">
        <v>13</v>
      </c>
      <c r="B1055" s="1" t="s">
        <v>1222</v>
      </c>
      <c r="C1055" s="1">
        <v>260072</v>
      </c>
      <c r="D1055" s="1" t="s">
        <v>988</v>
      </c>
      <c r="E1055" s="1" t="s">
        <v>1440</v>
      </c>
      <c r="F1055" s="1" t="s">
        <v>1114</v>
      </c>
      <c r="G1055" s="1">
        <v>40</v>
      </c>
      <c r="H1055" s="1" t="s">
        <v>93</v>
      </c>
      <c r="I1055" s="1" t="s">
        <v>93</v>
      </c>
      <c r="J1055" s="1" t="s">
        <v>93</v>
      </c>
      <c r="K1055" s="1" t="s">
        <v>1480</v>
      </c>
      <c r="L1055" s="1" t="s">
        <v>1466</v>
      </c>
      <c r="M1055" s="1">
        <v>8</v>
      </c>
      <c r="N1055" s="1" t="s">
        <v>1480</v>
      </c>
      <c r="O1055" s="1" t="s">
        <v>1466</v>
      </c>
      <c r="P1055" s="1">
        <v>8</v>
      </c>
      <c r="Q1055" s="1" t="s">
        <v>1480</v>
      </c>
      <c r="R1055" s="1" t="s">
        <v>1466</v>
      </c>
      <c r="S1055" s="1">
        <v>8</v>
      </c>
      <c r="T1055" s="1" t="s">
        <v>1480</v>
      </c>
      <c r="U1055" s="1" t="s">
        <v>1466</v>
      </c>
      <c r="V1055" s="1">
        <v>8</v>
      </c>
      <c r="W1055" s="1" t="s">
        <v>1480</v>
      </c>
      <c r="X1055" s="1" t="s">
        <v>1466</v>
      </c>
      <c r="Y1055" s="1">
        <v>8</v>
      </c>
      <c r="Z1055" s="1" t="s">
        <v>93</v>
      </c>
      <c r="AA1055" s="1" t="s">
        <v>93</v>
      </c>
      <c r="AB1055" s="1" t="s">
        <v>93</v>
      </c>
      <c r="AC1055" s="1" t="s">
        <v>3787</v>
      </c>
    </row>
    <row r="1056" spans="1:29" ht="25.5" x14ac:dyDescent="0.2">
      <c r="A1056" s="1">
        <v>13</v>
      </c>
      <c r="B1056" s="1" t="s">
        <v>1223</v>
      </c>
      <c r="C1056" s="1">
        <v>189388</v>
      </c>
      <c r="D1056" s="1" t="s">
        <v>1196</v>
      </c>
      <c r="E1056" s="1" t="s">
        <v>1456</v>
      </c>
      <c r="F1056" s="1" t="s">
        <v>3787</v>
      </c>
      <c r="G1056" s="1">
        <v>40</v>
      </c>
      <c r="H1056" s="1" t="s">
        <v>93</v>
      </c>
      <c r="I1056" s="1" t="s">
        <v>93</v>
      </c>
      <c r="J1056" s="1" t="s">
        <v>93</v>
      </c>
      <c r="K1056" s="1" t="s">
        <v>1461</v>
      </c>
      <c r="L1056" s="1" t="s">
        <v>1509</v>
      </c>
      <c r="M1056" s="1">
        <v>8</v>
      </c>
      <c r="N1056" s="1" t="s">
        <v>1461</v>
      </c>
      <c r="O1056" s="1" t="s">
        <v>1509</v>
      </c>
      <c r="P1056" s="1">
        <v>8</v>
      </c>
      <c r="Q1056" s="1" t="s">
        <v>1461</v>
      </c>
      <c r="R1056" s="1" t="s">
        <v>1509</v>
      </c>
      <c r="S1056" s="1">
        <v>8</v>
      </c>
      <c r="T1056" s="1" t="s">
        <v>1461</v>
      </c>
      <c r="U1056" s="1" t="s">
        <v>1509</v>
      </c>
      <c r="V1056" s="1">
        <v>8</v>
      </c>
      <c r="W1056" s="1" t="s">
        <v>1613</v>
      </c>
      <c r="X1056" s="1" t="s">
        <v>1462</v>
      </c>
      <c r="Y1056" s="1">
        <v>8</v>
      </c>
      <c r="Z1056" s="1" t="s">
        <v>93</v>
      </c>
      <c r="AA1056" s="1" t="s">
        <v>93</v>
      </c>
      <c r="AB1056" s="1" t="s">
        <v>93</v>
      </c>
      <c r="AC1056" s="1" t="s">
        <v>3787</v>
      </c>
    </row>
    <row r="1057" spans="1:29" ht="51" x14ac:dyDescent="0.2">
      <c r="A1057" s="1">
        <v>13</v>
      </c>
      <c r="B1057" s="1" t="s">
        <v>1226</v>
      </c>
      <c r="C1057" s="1">
        <v>170342</v>
      </c>
      <c r="D1057" s="1" t="s">
        <v>988</v>
      </c>
      <c r="E1057" s="1" t="s">
        <v>1456</v>
      </c>
      <c r="F1057" s="1" t="s">
        <v>3787</v>
      </c>
      <c r="G1057" s="1">
        <v>40</v>
      </c>
      <c r="H1057" s="1" t="s">
        <v>1667</v>
      </c>
      <c r="I1057" s="1" t="s">
        <v>1895</v>
      </c>
      <c r="J1057" s="1">
        <v>8</v>
      </c>
      <c r="K1057" s="1" t="s">
        <v>1451</v>
      </c>
      <c r="L1057" s="1" t="s">
        <v>1895</v>
      </c>
      <c r="M1057" s="1">
        <v>4</v>
      </c>
      <c r="N1057" s="1" t="s">
        <v>1667</v>
      </c>
      <c r="O1057" s="1" t="s">
        <v>1895</v>
      </c>
      <c r="P1057" s="1">
        <v>8</v>
      </c>
      <c r="Q1057" s="1" t="s">
        <v>1667</v>
      </c>
      <c r="R1057" s="1" t="s">
        <v>1895</v>
      </c>
      <c r="S1057" s="1">
        <v>8</v>
      </c>
      <c r="T1057" s="1" t="s">
        <v>1667</v>
      </c>
      <c r="U1057" s="1" t="s">
        <v>1895</v>
      </c>
      <c r="V1057" s="1">
        <v>8</v>
      </c>
      <c r="W1057" s="1" t="s">
        <v>93</v>
      </c>
      <c r="X1057" s="1" t="s">
        <v>93</v>
      </c>
      <c r="Y1057" s="1" t="s">
        <v>93</v>
      </c>
      <c r="Z1057" s="1" t="s">
        <v>1454</v>
      </c>
      <c r="AA1057" s="1" t="s">
        <v>1501</v>
      </c>
      <c r="AB1057" s="1">
        <v>4</v>
      </c>
      <c r="AC1057" s="1" t="s">
        <v>3787</v>
      </c>
    </row>
    <row r="1058" spans="1:29" ht="25.5" x14ac:dyDescent="0.2">
      <c r="A1058" s="1">
        <v>13</v>
      </c>
      <c r="B1058" s="1" t="s">
        <v>1227</v>
      </c>
      <c r="C1058" s="1">
        <v>256393</v>
      </c>
      <c r="D1058" s="1" t="s">
        <v>993</v>
      </c>
      <c r="E1058" s="1" t="s">
        <v>1440</v>
      </c>
      <c r="F1058" s="1" t="s">
        <v>1497</v>
      </c>
      <c r="G1058" s="1">
        <v>40</v>
      </c>
      <c r="H1058" s="1" t="s">
        <v>1820</v>
      </c>
      <c r="I1058" s="1" t="s">
        <v>1667</v>
      </c>
      <c r="J1058" s="1">
        <v>10</v>
      </c>
      <c r="K1058" s="1" t="s">
        <v>93</v>
      </c>
      <c r="L1058" s="1" t="s">
        <v>93</v>
      </c>
      <c r="M1058" s="1" t="s">
        <v>93</v>
      </c>
      <c r="N1058" s="1" t="s">
        <v>1820</v>
      </c>
      <c r="O1058" s="1" t="s">
        <v>1667</v>
      </c>
      <c r="P1058" s="1">
        <v>10</v>
      </c>
      <c r="Q1058" s="1" t="s">
        <v>93</v>
      </c>
      <c r="R1058" s="1" t="s">
        <v>93</v>
      </c>
      <c r="S1058" s="1" t="s">
        <v>93</v>
      </c>
      <c r="T1058" s="1" t="s">
        <v>1820</v>
      </c>
      <c r="U1058" s="1" t="s">
        <v>1667</v>
      </c>
      <c r="V1058" s="1">
        <v>10</v>
      </c>
      <c r="W1058" s="1" t="s">
        <v>93</v>
      </c>
      <c r="X1058" s="1" t="s">
        <v>93</v>
      </c>
      <c r="Y1058" s="1" t="s">
        <v>93</v>
      </c>
      <c r="Z1058" s="1" t="s">
        <v>1820</v>
      </c>
      <c r="AA1058" s="1" t="s">
        <v>1667</v>
      </c>
      <c r="AB1058" s="1">
        <v>10</v>
      </c>
      <c r="AC1058" s="1" t="s">
        <v>3787</v>
      </c>
    </row>
    <row r="1059" spans="1:29" ht="25.5" x14ac:dyDescent="0.2">
      <c r="A1059" s="1">
        <v>13</v>
      </c>
      <c r="B1059" s="1" t="s">
        <v>2178</v>
      </c>
      <c r="C1059" s="1">
        <v>1307988</v>
      </c>
      <c r="D1059" s="1" t="s">
        <v>1874</v>
      </c>
      <c r="E1059" s="1" t="s">
        <v>1440</v>
      </c>
      <c r="F1059" s="1" t="s">
        <v>2796</v>
      </c>
      <c r="G1059" s="1">
        <v>40</v>
      </c>
      <c r="H1059" s="1" t="s">
        <v>1443</v>
      </c>
      <c r="I1059" s="1" t="s">
        <v>1447</v>
      </c>
      <c r="J1059" s="1">
        <v>8</v>
      </c>
      <c r="K1059" s="1" t="s">
        <v>1443</v>
      </c>
      <c r="L1059" s="1" t="s">
        <v>1447</v>
      </c>
      <c r="M1059" s="1">
        <v>8</v>
      </c>
      <c r="N1059" s="1" t="s">
        <v>93</v>
      </c>
      <c r="O1059" s="1" t="s">
        <v>93</v>
      </c>
      <c r="P1059" s="1" t="s">
        <v>93</v>
      </c>
      <c r="Q1059" s="1" t="s">
        <v>93</v>
      </c>
      <c r="R1059" s="1" t="s">
        <v>93</v>
      </c>
      <c r="S1059" s="1" t="s">
        <v>93</v>
      </c>
      <c r="T1059" s="1" t="s">
        <v>1443</v>
      </c>
      <c r="U1059" s="1" t="s">
        <v>1447</v>
      </c>
      <c r="V1059" s="1">
        <v>8</v>
      </c>
      <c r="W1059" s="1" t="s">
        <v>1443</v>
      </c>
      <c r="X1059" s="1" t="s">
        <v>1447</v>
      </c>
      <c r="Y1059" s="1">
        <v>8</v>
      </c>
      <c r="Z1059" s="1" t="s">
        <v>1443</v>
      </c>
      <c r="AA1059" s="1" t="s">
        <v>1447</v>
      </c>
      <c r="AB1059" s="1">
        <v>8</v>
      </c>
      <c r="AC1059" s="1" t="s">
        <v>3787</v>
      </c>
    </row>
    <row r="1060" spans="1:29" ht="38.25" x14ac:dyDescent="0.2">
      <c r="A1060" s="1">
        <v>13</v>
      </c>
      <c r="B1060" s="1" t="s">
        <v>2176</v>
      </c>
      <c r="C1060" s="1">
        <v>1307515</v>
      </c>
      <c r="D1060" s="1" t="s">
        <v>1928</v>
      </c>
      <c r="E1060" s="1" t="s">
        <v>1456</v>
      </c>
      <c r="F1060" s="1" t="s">
        <v>3787</v>
      </c>
      <c r="G1060" s="1">
        <v>40</v>
      </c>
      <c r="H1060" s="1" t="s">
        <v>93</v>
      </c>
      <c r="I1060" s="1" t="s">
        <v>93</v>
      </c>
      <c r="J1060" s="1" t="s">
        <v>93</v>
      </c>
      <c r="K1060" s="1" t="s">
        <v>1610</v>
      </c>
      <c r="L1060" s="1" t="s">
        <v>1451</v>
      </c>
      <c r="M1060" s="1">
        <v>8</v>
      </c>
      <c r="N1060" s="1" t="s">
        <v>1610</v>
      </c>
      <c r="O1060" s="1" t="s">
        <v>1451</v>
      </c>
      <c r="P1060" s="1">
        <v>8</v>
      </c>
      <c r="Q1060" s="1" t="s">
        <v>1610</v>
      </c>
      <c r="R1060" s="1" t="s">
        <v>1451</v>
      </c>
      <c r="S1060" s="1">
        <v>8</v>
      </c>
      <c r="T1060" s="1" t="s">
        <v>1610</v>
      </c>
      <c r="U1060" s="1" t="s">
        <v>1451</v>
      </c>
      <c r="V1060" s="1">
        <v>8</v>
      </c>
      <c r="W1060" s="1" t="s">
        <v>93</v>
      </c>
      <c r="X1060" s="1" t="s">
        <v>93</v>
      </c>
      <c r="Y1060" s="1" t="s">
        <v>93</v>
      </c>
      <c r="Z1060" s="1" t="s">
        <v>1610</v>
      </c>
      <c r="AA1060" s="1" t="s">
        <v>1451</v>
      </c>
      <c r="AB1060" s="1">
        <v>8</v>
      </c>
      <c r="AC1060" s="1" t="s">
        <v>3787</v>
      </c>
    </row>
    <row r="1061" spans="1:29" ht="38.25" x14ac:dyDescent="0.2">
      <c r="A1061" s="1">
        <v>13</v>
      </c>
      <c r="B1061" s="1" t="s">
        <v>2179</v>
      </c>
      <c r="C1061" s="1">
        <v>1307025</v>
      </c>
      <c r="D1061" s="1" t="s">
        <v>1903</v>
      </c>
      <c r="E1061" s="1" t="s">
        <v>1440</v>
      </c>
      <c r="F1061" s="1" t="s">
        <v>1997</v>
      </c>
      <c r="G1061" s="1">
        <v>40</v>
      </c>
      <c r="H1061" s="1" t="s">
        <v>1667</v>
      </c>
      <c r="I1061" s="1" t="s">
        <v>1895</v>
      </c>
      <c r="J1061" s="1">
        <v>8</v>
      </c>
      <c r="K1061" s="1" t="s">
        <v>1667</v>
      </c>
      <c r="L1061" s="1" t="s">
        <v>1895</v>
      </c>
      <c r="M1061" s="1">
        <v>8</v>
      </c>
      <c r="N1061" s="1" t="s">
        <v>1667</v>
      </c>
      <c r="O1061" s="1" t="s">
        <v>1895</v>
      </c>
      <c r="P1061" s="1">
        <v>8</v>
      </c>
      <c r="Q1061" s="1" t="s">
        <v>1667</v>
      </c>
      <c r="R1061" s="1" t="s">
        <v>1895</v>
      </c>
      <c r="S1061" s="1">
        <v>8</v>
      </c>
      <c r="T1061" s="1" t="s">
        <v>1667</v>
      </c>
      <c r="U1061" s="1" t="s">
        <v>1895</v>
      </c>
      <c r="V1061" s="1">
        <v>8</v>
      </c>
      <c r="W1061" s="1" t="s">
        <v>93</v>
      </c>
      <c r="X1061" s="1" t="s">
        <v>93</v>
      </c>
      <c r="Y1061" s="1" t="s">
        <v>93</v>
      </c>
      <c r="Z1061" s="1" t="s">
        <v>93</v>
      </c>
      <c r="AA1061" s="1" t="s">
        <v>93</v>
      </c>
      <c r="AB1061" s="1" t="s">
        <v>93</v>
      </c>
      <c r="AC1061" s="1" t="s">
        <v>3787</v>
      </c>
    </row>
    <row r="1062" spans="1:29" ht="25.5" x14ac:dyDescent="0.2">
      <c r="A1062" s="1">
        <v>13</v>
      </c>
      <c r="B1062" s="1" t="s">
        <v>2180</v>
      </c>
      <c r="C1062" s="1">
        <v>1307621</v>
      </c>
      <c r="D1062" s="1" t="s">
        <v>1995</v>
      </c>
      <c r="E1062" s="1" t="s">
        <v>1440</v>
      </c>
      <c r="F1062" s="1" t="s">
        <v>1114</v>
      </c>
      <c r="G1062" s="1">
        <v>40</v>
      </c>
      <c r="H1062" s="1" t="s">
        <v>1480</v>
      </c>
      <c r="I1062" s="1" t="s">
        <v>1466</v>
      </c>
      <c r="J1062" s="1">
        <v>8</v>
      </c>
      <c r="K1062" s="1" t="s">
        <v>1480</v>
      </c>
      <c r="L1062" s="1" t="s">
        <v>1466</v>
      </c>
      <c r="M1062" s="1">
        <v>8</v>
      </c>
      <c r="N1062" s="1" t="s">
        <v>1480</v>
      </c>
      <c r="O1062" s="1" t="s">
        <v>1466</v>
      </c>
      <c r="P1062" s="1">
        <v>8</v>
      </c>
      <c r="Q1062" s="1" t="s">
        <v>1480</v>
      </c>
      <c r="R1062" s="1" t="s">
        <v>1466</v>
      </c>
      <c r="S1062" s="1">
        <v>8</v>
      </c>
      <c r="T1062" s="1" t="s">
        <v>1480</v>
      </c>
      <c r="U1062" s="1" t="s">
        <v>1466</v>
      </c>
      <c r="V1062" s="1">
        <v>8</v>
      </c>
      <c r="W1062" s="1" t="s">
        <v>93</v>
      </c>
      <c r="X1062" s="1" t="s">
        <v>93</v>
      </c>
      <c r="Y1062" s="1" t="s">
        <v>93</v>
      </c>
      <c r="Z1062" s="1" t="s">
        <v>93</v>
      </c>
      <c r="AA1062" s="1" t="s">
        <v>93</v>
      </c>
      <c r="AB1062" s="1" t="s">
        <v>93</v>
      </c>
      <c r="AC1062" s="1" t="s">
        <v>3787</v>
      </c>
    </row>
    <row r="1063" spans="1:29" ht="25.5" x14ac:dyDescent="0.2">
      <c r="A1063" s="1">
        <v>13</v>
      </c>
      <c r="B1063" s="1" t="s">
        <v>2181</v>
      </c>
      <c r="C1063" s="1">
        <v>1307622</v>
      </c>
      <c r="D1063" s="1" t="s">
        <v>1995</v>
      </c>
      <c r="E1063" s="1" t="s">
        <v>1440</v>
      </c>
      <c r="F1063" s="1" t="s">
        <v>1114</v>
      </c>
      <c r="G1063" s="1">
        <v>40</v>
      </c>
      <c r="H1063" s="1" t="s">
        <v>1480</v>
      </c>
      <c r="I1063" s="1" t="s">
        <v>1466</v>
      </c>
      <c r="J1063" s="1">
        <v>8</v>
      </c>
      <c r="K1063" s="1" t="s">
        <v>1480</v>
      </c>
      <c r="L1063" s="1" t="s">
        <v>1466</v>
      </c>
      <c r="M1063" s="1">
        <v>8</v>
      </c>
      <c r="N1063" s="1" t="s">
        <v>1480</v>
      </c>
      <c r="O1063" s="1" t="s">
        <v>1466</v>
      </c>
      <c r="P1063" s="1">
        <v>8</v>
      </c>
      <c r="Q1063" s="1" t="s">
        <v>1480</v>
      </c>
      <c r="R1063" s="1" t="s">
        <v>1466</v>
      </c>
      <c r="S1063" s="1">
        <v>8</v>
      </c>
      <c r="T1063" s="1" t="s">
        <v>1480</v>
      </c>
      <c r="U1063" s="1" t="s">
        <v>1466</v>
      </c>
      <c r="V1063" s="1">
        <v>8</v>
      </c>
      <c r="W1063" s="1" t="s">
        <v>93</v>
      </c>
      <c r="X1063" s="1" t="s">
        <v>93</v>
      </c>
      <c r="Y1063" s="1" t="s">
        <v>93</v>
      </c>
      <c r="Z1063" s="1" t="s">
        <v>93</v>
      </c>
      <c r="AA1063" s="1" t="s">
        <v>93</v>
      </c>
      <c r="AB1063" s="1" t="s">
        <v>93</v>
      </c>
      <c r="AC1063" s="1" t="s">
        <v>3787</v>
      </c>
    </row>
    <row r="1064" spans="1:29" ht="25.5" x14ac:dyDescent="0.2">
      <c r="A1064" s="1">
        <v>13</v>
      </c>
      <c r="B1064" s="1" t="s">
        <v>1228</v>
      </c>
      <c r="C1064" s="1">
        <v>246281</v>
      </c>
      <c r="D1064" s="1" t="s">
        <v>1196</v>
      </c>
      <c r="E1064" s="1" t="s">
        <v>1456</v>
      </c>
      <c r="F1064" s="1" t="s">
        <v>3787</v>
      </c>
      <c r="G1064" s="1">
        <v>40</v>
      </c>
      <c r="H1064" s="1" t="s">
        <v>93</v>
      </c>
      <c r="I1064" s="1" t="s">
        <v>93</v>
      </c>
      <c r="J1064" s="1" t="s">
        <v>93</v>
      </c>
      <c r="K1064" s="1" t="s">
        <v>1517</v>
      </c>
      <c r="L1064" s="1" t="s">
        <v>1467</v>
      </c>
      <c r="M1064" s="1">
        <v>5.5</v>
      </c>
      <c r="N1064" s="1" t="s">
        <v>1469</v>
      </c>
      <c r="O1064" s="1" t="s">
        <v>1574</v>
      </c>
      <c r="P1064" s="1">
        <v>9.5</v>
      </c>
      <c r="Q1064" s="1" t="s">
        <v>1613</v>
      </c>
      <c r="R1064" s="1" t="s">
        <v>1574</v>
      </c>
      <c r="S1064" s="1">
        <v>7.5</v>
      </c>
      <c r="T1064" s="1" t="s">
        <v>1517</v>
      </c>
      <c r="U1064" s="1" t="s">
        <v>1574</v>
      </c>
      <c r="V1064" s="1">
        <v>8</v>
      </c>
      <c r="W1064" s="1" t="s">
        <v>1501</v>
      </c>
      <c r="X1064" s="1" t="s">
        <v>1462</v>
      </c>
      <c r="Y1064" s="1">
        <v>9.5</v>
      </c>
      <c r="Z1064" s="1" t="s">
        <v>93</v>
      </c>
      <c r="AA1064" s="1" t="s">
        <v>93</v>
      </c>
      <c r="AB1064" s="1" t="s">
        <v>93</v>
      </c>
      <c r="AC1064" s="1" t="s">
        <v>3787</v>
      </c>
    </row>
    <row r="1065" spans="1:29" ht="25.5" x14ac:dyDescent="0.2">
      <c r="A1065" s="1">
        <v>13</v>
      </c>
      <c r="B1065" s="1" t="s">
        <v>1233</v>
      </c>
      <c r="C1065" s="1">
        <v>259950</v>
      </c>
      <c r="D1065" s="1" t="s">
        <v>550</v>
      </c>
      <c r="E1065" s="1" t="s">
        <v>1456</v>
      </c>
      <c r="F1065" s="1" t="s">
        <v>3787</v>
      </c>
      <c r="G1065" s="1">
        <v>40</v>
      </c>
      <c r="H1065" s="1" t="s">
        <v>1460</v>
      </c>
      <c r="I1065" s="1" t="s">
        <v>1479</v>
      </c>
      <c r="J1065" s="1">
        <v>8</v>
      </c>
      <c r="K1065" s="1" t="s">
        <v>1460</v>
      </c>
      <c r="L1065" s="1" t="s">
        <v>1467</v>
      </c>
      <c r="M1065" s="1">
        <v>8.5</v>
      </c>
      <c r="N1065" s="1" t="s">
        <v>1460</v>
      </c>
      <c r="O1065" s="1" t="s">
        <v>1479</v>
      </c>
      <c r="P1065" s="1">
        <v>8</v>
      </c>
      <c r="Q1065" s="1" t="s">
        <v>1460</v>
      </c>
      <c r="R1065" s="1" t="s">
        <v>1479</v>
      </c>
      <c r="S1065" s="1">
        <v>7.5</v>
      </c>
      <c r="T1065" s="1" t="s">
        <v>1460</v>
      </c>
      <c r="U1065" s="1" t="s">
        <v>1479</v>
      </c>
      <c r="V1065" s="1">
        <v>8</v>
      </c>
      <c r="W1065" s="1" t="s">
        <v>93</v>
      </c>
      <c r="X1065" s="1" t="s">
        <v>93</v>
      </c>
      <c r="Y1065" s="1" t="s">
        <v>93</v>
      </c>
      <c r="Z1065" s="1" t="s">
        <v>93</v>
      </c>
      <c r="AA1065" s="1" t="s">
        <v>93</v>
      </c>
      <c r="AB1065" s="1" t="s">
        <v>93</v>
      </c>
      <c r="AC1065" s="1" t="s">
        <v>3787</v>
      </c>
    </row>
    <row r="1066" spans="1:29" ht="25.5" x14ac:dyDescent="0.2">
      <c r="A1066" s="1">
        <v>13</v>
      </c>
      <c r="B1066" s="1" t="s">
        <v>3169</v>
      </c>
      <c r="C1066" s="1">
        <v>263101</v>
      </c>
      <c r="D1066" s="1" t="s">
        <v>1022</v>
      </c>
      <c r="E1066" s="1" t="s">
        <v>1440</v>
      </c>
      <c r="F1066" s="1" t="s">
        <v>3558</v>
      </c>
      <c r="G1066" s="1">
        <v>40</v>
      </c>
      <c r="H1066" s="1" t="s">
        <v>1610</v>
      </c>
      <c r="I1066" s="1" t="s">
        <v>1451</v>
      </c>
      <c r="J1066" s="1">
        <v>8</v>
      </c>
      <c r="K1066" s="1" t="s">
        <v>1610</v>
      </c>
      <c r="L1066" s="1" t="s">
        <v>1451</v>
      </c>
      <c r="M1066" s="1">
        <v>8</v>
      </c>
      <c r="N1066" s="1" t="s">
        <v>1610</v>
      </c>
      <c r="O1066" s="1" t="s">
        <v>1451</v>
      </c>
      <c r="P1066" s="1">
        <v>8</v>
      </c>
      <c r="Q1066" s="1" t="s">
        <v>1610</v>
      </c>
      <c r="R1066" s="1" t="s">
        <v>1451</v>
      </c>
      <c r="S1066" s="1">
        <v>8</v>
      </c>
      <c r="T1066" s="1" t="s">
        <v>1610</v>
      </c>
      <c r="U1066" s="1" t="s">
        <v>1451</v>
      </c>
      <c r="V1066" s="1">
        <v>8</v>
      </c>
      <c r="W1066" s="1" t="s">
        <v>93</v>
      </c>
      <c r="X1066" s="1" t="s">
        <v>93</v>
      </c>
      <c r="Y1066" s="1" t="s">
        <v>93</v>
      </c>
      <c r="Z1066" s="1" t="s">
        <v>93</v>
      </c>
      <c r="AA1066" s="1" t="s">
        <v>93</v>
      </c>
      <c r="AB1066" s="1" t="s">
        <v>93</v>
      </c>
      <c r="AC1066" s="1" t="s">
        <v>3787</v>
      </c>
    </row>
    <row r="1067" spans="1:29" ht="25.5" x14ac:dyDescent="0.2">
      <c r="A1067" s="1">
        <v>13</v>
      </c>
      <c r="B1067" s="1" t="s">
        <v>2848</v>
      </c>
      <c r="C1067" s="1">
        <v>262779</v>
      </c>
      <c r="D1067" s="1" t="s">
        <v>562</v>
      </c>
      <c r="E1067" s="1" t="s">
        <v>1456</v>
      </c>
      <c r="F1067" s="1" t="s">
        <v>3787</v>
      </c>
      <c r="G1067" s="1">
        <v>40</v>
      </c>
      <c r="H1067" s="1" t="s">
        <v>1443</v>
      </c>
      <c r="I1067" s="1" t="s">
        <v>1466</v>
      </c>
      <c r="J1067" s="1">
        <v>8</v>
      </c>
      <c r="K1067" s="1" t="s">
        <v>1443</v>
      </c>
      <c r="L1067" s="1" t="s">
        <v>1737</v>
      </c>
      <c r="M1067" s="1">
        <v>8.25</v>
      </c>
      <c r="N1067" s="1" t="s">
        <v>1443</v>
      </c>
      <c r="O1067" s="1" t="s">
        <v>1466</v>
      </c>
      <c r="P1067" s="1">
        <v>8</v>
      </c>
      <c r="Q1067" s="1" t="s">
        <v>1443</v>
      </c>
      <c r="R1067" s="1" t="s">
        <v>1466</v>
      </c>
      <c r="S1067" s="1">
        <v>8</v>
      </c>
      <c r="T1067" s="1" t="s">
        <v>1443</v>
      </c>
      <c r="U1067" s="1" t="s">
        <v>1466</v>
      </c>
      <c r="V1067" s="1">
        <v>7.75</v>
      </c>
      <c r="W1067" s="1" t="s">
        <v>93</v>
      </c>
      <c r="X1067" s="1" t="s">
        <v>93</v>
      </c>
      <c r="Y1067" s="1" t="s">
        <v>93</v>
      </c>
      <c r="Z1067" s="1" t="s">
        <v>93</v>
      </c>
      <c r="AA1067" s="1" t="s">
        <v>93</v>
      </c>
      <c r="AB1067" s="1" t="s">
        <v>93</v>
      </c>
      <c r="AC1067" s="1" t="s">
        <v>3787</v>
      </c>
    </row>
    <row r="1068" spans="1:29" ht="25.5" x14ac:dyDescent="0.2">
      <c r="A1068" s="1">
        <v>13</v>
      </c>
      <c r="B1068" s="1" t="s">
        <v>1234</v>
      </c>
      <c r="C1068" s="1">
        <v>248983</v>
      </c>
      <c r="D1068" s="1" t="s">
        <v>1029</v>
      </c>
      <c r="E1068" s="1" t="s">
        <v>1456</v>
      </c>
      <c r="F1068" s="1" t="s">
        <v>3787</v>
      </c>
      <c r="G1068" s="1">
        <v>40</v>
      </c>
      <c r="H1068" s="1" t="s">
        <v>1454</v>
      </c>
      <c r="I1068" s="1" t="s">
        <v>1667</v>
      </c>
      <c r="J1068" s="1">
        <v>8</v>
      </c>
      <c r="K1068" s="1" t="s">
        <v>1507</v>
      </c>
      <c r="L1068" s="1" t="s">
        <v>1474</v>
      </c>
      <c r="M1068" s="1">
        <v>8</v>
      </c>
      <c r="N1068" s="1" t="s">
        <v>1454</v>
      </c>
      <c r="O1068" s="1" t="s">
        <v>1667</v>
      </c>
      <c r="P1068" s="1">
        <v>8</v>
      </c>
      <c r="Q1068" s="1" t="s">
        <v>1454</v>
      </c>
      <c r="R1068" s="1" t="s">
        <v>1667</v>
      </c>
      <c r="S1068" s="1">
        <v>8</v>
      </c>
      <c r="T1068" s="1" t="s">
        <v>1443</v>
      </c>
      <c r="U1068" s="1" t="s">
        <v>1447</v>
      </c>
      <c r="V1068" s="1">
        <v>8</v>
      </c>
      <c r="W1068" s="1" t="s">
        <v>93</v>
      </c>
      <c r="X1068" s="1" t="s">
        <v>93</v>
      </c>
      <c r="Y1068" s="1" t="s">
        <v>93</v>
      </c>
      <c r="Z1068" s="1" t="s">
        <v>93</v>
      </c>
      <c r="AA1068" s="1" t="s">
        <v>93</v>
      </c>
      <c r="AB1068" s="1" t="s">
        <v>93</v>
      </c>
      <c r="AC1068" s="1" t="s">
        <v>3787</v>
      </c>
    </row>
    <row r="1069" spans="1:29" ht="25.5" x14ac:dyDescent="0.2">
      <c r="A1069" s="1">
        <v>13</v>
      </c>
      <c r="B1069" s="1" t="s">
        <v>1236</v>
      </c>
      <c r="C1069" s="1">
        <v>261291</v>
      </c>
      <c r="D1069" s="1" t="s">
        <v>1026</v>
      </c>
      <c r="E1069" s="1" t="s">
        <v>1440</v>
      </c>
      <c r="F1069" s="1" t="s">
        <v>3787</v>
      </c>
      <c r="G1069" s="1">
        <v>40</v>
      </c>
      <c r="H1069" s="1" t="s">
        <v>93</v>
      </c>
      <c r="I1069" s="1" t="s">
        <v>93</v>
      </c>
      <c r="J1069" s="1" t="s">
        <v>93</v>
      </c>
      <c r="K1069" s="1" t="s">
        <v>1667</v>
      </c>
      <c r="L1069" s="1" t="s">
        <v>1895</v>
      </c>
      <c r="M1069" s="1">
        <v>8</v>
      </c>
      <c r="N1069" s="1" t="s">
        <v>1667</v>
      </c>
      <c r="O1069" s="1" t="s">
        <v>1895</v>
      </c>
      <c r="P1069" s="1">
        <v>8</v>
      </c>
      <c r="Q1069" s="1" t="s">
        <v>1667</v>
      </c>
      <c r="R1069" s="1" t="s">
        <v>1895</v>
      </c>
      <c r="S1069" s="1">
        <v>8</v>
      </c>
      <c r="T1069" s="1" t="s">
        <v>1667</v>
      </c>
      <c r="U1069" s="1" t="s">
        <v>1895</v>
      </c>
      <c r="V1069" s="1">
        <v>8</v>
      </c>
      <c r="W1069" s="1" t="s">
        <v>1455</v>
      </c>
      <c r="X1069" s="1" t="s">
        <v>1753</v>
      </c>
      <c r="Y1069" s="1">
        <v>8</v>
      </c>
      <c r="Z1069" s="1" t="s">
        <v>93</v>
      </c>
      <c r="AA1069" s="1" t="s">
        <v>93</v>
      </c>
      <c r="AB1069" s="1" t="s">
        <v>93</v>
      </c>
      <c r="AC1069" s="1" t="s">
        <v>3787</v>
      </c>
    </row>
    <row r="1070" spans="1:29" ht="25.5" x14ac:dyDescent="0.2">
      <c r="A1070" s="1">
        <v>13</v>
      </c>
      <c r="B1070" s="1" t="s">
        <v>1237</v>
      </c>
      <c r="C1070" s="1">
        <v>219017</v>
      </c>
      <c r="D1070" s="1" t="s">
        <v>1029</v>
      </c>
      <c r="E1070" s="1" t="s">
        <v>1456</v>
      </c>
      <c r="F1070" s="1" t="s">
        <v>3787</v>
      </c>
      <c r="G1070" s="1">
        <v>40</v>
      </c>
      <c r="H1070" s="1" t="s">
        <v>1480</v>
      </c>
      <c r="I1070" s="1" t="s">
        <v>1466</v>
      </c>
      <c r="J1070" s="1">
        <v>8</v>
      </c>
      <c r="K1070" s="1" t="s">
        <v>93</v>
      </c>
      <c r="L1070" s="1" t="s">
        <v>93</v>
      </c>
      <c r="M1070" s="1" t="s">
        <v>93</v>
      </c>
      <c r="N1070" s="1" t="s">
        <v>1480</v>
      </c>
      <c r="O1070" s="1" t="s">
        <v>1466</v>
      </c>
      <c r="P1070" s="1">
        <v>8</v>
      </c>
      <c r="Q1070" s="1" t="s">
        <v>1480</v>
      </c>
      <c r="R1070" s="1" t="s">
        <v>1466</v>
      </c>
      <c r="S1070" s="1">
        <v>8</v>
      </c>
      <c r="T1070" s="1" t="s">
        <v>1480</v>
      </c>
      <c r="U1070" s="1" t="s">
        <v>1466</v>
      </c>
      <c r="V1070" s="1">
        <v>8</v>
      </c>
      <c r="W1070" s="1" t="s">
        <v>93</v>
      </c>
      <c r="X1070" s="1" t="s">
        <v>93</v>
      </c>
      <c r="Y1070" s="1" t="s">
        <v>93</v>
      </c>
      <c r="Z1070" s="1" t="s">
        <v>1455</v>
      </c>
      <c r="AA1070" s="1" t="s">
        <v>1753</v>
      </c>
      <c r="AB1070" s="1">
        <v>8</v>
      </c>
      <c r="AC1070" s="1" t="s">
        <v>3787</v>
      </c>
    </row>
    <row r="1071" spans="1:29" ht="25.5" x14ac:dyDescent="0.2">
      <c r="A1071" s="1">
        <v>13</v>
      </c>
      <c r="B1071" s="1" t="s">
        <v>1238</v>
      </c>
      <c r="C1071" s="1">
        <v>226384</v>
      </c>
      <c r="D1071" s="1" t="s">
        <v>1046</v>
      </c>
      <c r="E1071" s="1" t="s">
        <v>1456</v>
      </c>
      <c r="F1071" s="1" t="s">
        <v>3787</v>
      </c>
      <c r="G1071" s="1">
        <v>40</v>
      </c>
      <c r="H1071" s="1" t="s">
        <v>93</v>
      </c>
      <c r="I1071" s="1" t="s">
        <v>93</v>
      </c>
      <c r="J1071" s="1" t="s">
        <v>93</v>
      </c>
      <c r="K1071" s="1" t="s">
        <v>1443</v>
      </c>
      <c r="L1071" s="1" t="s">
        <v>1447</v>
      </c>
      <c r="M1071" s="1">
        <v>8</v>
      </c>
      <c r="N1071" s="1" t="s">
        <v>1443</v>
      </c>
      <c r="O1071" s="1" t="s">
        <v>1444</v>
      </c>
      <c r="P1071" s="1">
        <v>8.5</v>
      </c>
      <c r="Q1071" s="1" t="s">
        <v>93</v>
      </c>
      <c r="R1071" s="1" t="s">
        <v>93</v>
      </c>
      <c r="S1071" s="1" t="s">
        <v>93</v>
      </c>
      <c r="T1071" s="1" t="s">
        <v>1461</v>
      </c>
      <c r="U1071" s="1" t="s">
        <v>1466</v>
      </c>
      <c r="V1071" s="1">
        <v>10</v>
      </c>
      <c r="W1071" s="1" t="s">
        <v>1443</v>
      </c>
      <c r="X1071" s="1" t="s">
        <v>1444</v>
      </c>
      <c r="Y1071" s="1">
        <v>8.5</v>
      </c>
      <c r="Z1071" s="1" t="s">
        <v>1480</v>
      </c>
      <c r="AA1071" s="1" t="s">
        <v>1503</v>
      </c>
      <c r="AB1071" s="1">
        <v>5</v>
      </c>
      <c r="AC1071" s="1" t="s">
        <v>3787</v>
      </c>
    </row>
    <row r="1072" spans="1:29" ht="25.5" x14ac:dyDescent="0.2">
      <c r="A1072" s="1">
        <v>13</v>
      </c>
      <c r="B1072" s="1" t="s">
        <v>1239</v>
      </c>
      <c r="C1072" s="1">
        <v>235306</v>
      </c>
      <c r="D1072" s="1" t="s">
        <v>631</v>
      </c>
      <c r="E1072" s="1" t="s">
        <v>1456</v>
      </c>
      <c r="F1072" s="1" t="s">
        <v>3787</v>
      </c>
      <c r="G1072" s="1">
        <v>40</v>
      </c>
      <c r="H1072" s="1" t="s">
        <v>93</v>
      </c>
      <c r="I1072" s="1" t="s">
        <v>93</v>
      </c>
      <c r="J1072" s="1" t="s">
        <v>93</v>
      </c>
      <c r="K1072" s="1" t="s">
        <v>1461</v>
      </c>
      <c r="L1072" s="1" t="s">
        <v>1466</v>
      </c>
      <c r="M1072" s="1">
        <v>10</v>
      </c>
      <c r="N1072" s="1" t="s">
        <v>1446</v>
      </c>
      <c r="O1072" s="1" t="s">
        <v>1479</v>
      </c>
      <c r="P1072" s="1">
        <v>10</v>
      </c>
      <c r="Q1072" s="1" t="s">
        <v>1446</v>
      </c>
      <c r="R1072" s="1" t="s">
        <v>1479</v>
      </c>
      <c r="S1072" s="1">
        <v>10</v>
      </c>
      <c r="T1072" s="1" t="s">
        <v>1461</v>
      </c>
      <c r="U1072" s="1" t="s">
        <v>1466</v>
      </c>
      <c r="V1072" s="1">
        <v>10</v>
      </c>
      <c r="W1072" s="1" t="s">
        <v>93</v>
      </c>
      <c r="X1072" s="1" t="s">
        <v>93</v>
      </c>
      <c r="Y1072" s="1" t="s">
        <v>93</v>
      </c>
      <c r="Z1072" s="1" t="s">
        <v>93</v>
      </c>
      <c r="AA1072" s="1" t="s">
        <v>93</v>
      </c>
      <c r="AB1072" s="1" t="s">
        <v>93</v>
      </c>
      <c r="AC1072" s="1" t="s">
        <v>3787</v>
      </c>
    </row>
    <row r="1073" spans="1:29" ht="38.25" x14ac:dyDescent="0.2">
      <c r="A1073" s="1">
        <v>13</v>
      </c>
      <c r="B1073" s="1" t="s">
        <v>3945</v>
      </c>
      <c r="C1073" s="1">
        <v>263516</v>
      </c>
      <c r="D1073" s="1" t="s">
        <v>997</v>
      </c>
      <c r="E1073" s="1" t="s">
        <v>1456</v>
      </c>
      <c r="F1073" s="1" t="s">
        <v>93</v>
      </c>
      <c r="G1073" s="1">
        <v>0</v>
      </c>
      <c r="H1073" s="1" t="s">
        <v>93</v>
      </c>
      <c r="I1073" s="1" t="s">
        <v>93</v>
      </c>
      <c r="J1073" s="1" t="s">
        <v>93</v>
      </c>
      <c r="K1073" s="1" t="s">
        <v>93</v>
      </c>
      <c r="L1073" s="1" t="s">
        <v>93</v>
      </c>
      <c r="M1073" s="1" t="s">
        <v>93</v>
      </c>
      <c r="N1073" s="1" t="s">
        <v>93</v>
      </c>
      <c r="O1073" s="1" t="s">
        <v>93</v>
      </c>
      <c r="P1073" s="1" t="s">
        <v>93</v>
      </c>
      <c r="Q1073" s="1" t="s">
        <v>93</v>
      </c>
      <c r="R1073" s="1" t="s">
        <v>93</v>
      </c>
      <c r="S1073" s="1" t="s">
        <v>93</v>
      </c>
      <c r="T1073" s="1" t="s">
        <v>93</v>
      </c>
      <c r="U1073" s="1" t="s">
        <v>93</v>
      </c>
      <c r="V1073" s="1" t="s">
        <v>93</v>
      </c>
      <c r="W1073" s="1" t="s">
        <v>93</v>
      </c>
      <c r="X1073" s="1" t="s">
        <v>93</v>
      </c>
      <c r="Y1073" s="1" t="s">
        <v>93</v>
      </c>
      <c r="Z1073" s="1" t="s">
        <v>93</v>
      </c>
      <c r="AA1073" s="1" t="s">
        <v>93</v>
      </c>
      <c r="AB1073" s="1" t="s">
        <v>93</v>
      </c>
      <c r="AC1073" s="1" t="s">
        <v>3787</v>
      </c>
    </row>
    <row r="1074" spans="1:29" ht="25.5" x14ac:dyDescent="0.2">
      <c r="A1074" s="1">
        <v>13</v>
      </c>
      <c r="B1074" s="1" t="s">
        <v>2182</v>
      </c>
      <c r="C1074" s="1">
        <v>1308152</v>
      </c>
      <c r="D1074" s="1" t="s">
        <v>1899</v>
      </c>
      <c r="E1074" s="1" t="s">
        <v>1440</v>
      </c>
      <c r="F1074" s="1" t="s">
        <v>1182</v>
      </c>
      <c r="G1074" s="1">
        <v>40</v>
      </c>
      <c r="H1074" s="1" t="s">
        <v>1461</v>
      </c>
      <c r="I1074" s="1" t="s">
        <v>1509</v>
      </c>
      <c r="J1074" s="1">
        <v>8</v>
      </c>
      <c r="K1074" s="1" t="s">
        <v>93</v>
      </c>
      <c r="L1074" s="1" t="s">
        <v>93</v>
      </c>
      <c r="M1074" s="1" t="s">
        <v>93</v>
      </c>
      <c r="N1074" s="1" t="s">
        <v>93</v>
      </c>
      <c r="O1074" s="1" t="s">
        <v>93</v>
      </c>
      <c r="P1074" s="1" t="s">
        <v>93</v>
      </c>
      <c r="Q1074" s="1" t="s">
        <v>1461</v>
      </c>
      <c r="R1074" s="1" t="s">
        <v>1509</v>
      </c>
      <c r="S1074" s="1">
        <v>8</v>
      </c>
      <c r="T1074" s="1" t="s">
        <v>1461</v>
      </c>
      <c r="U1074" s="1" t="s">
        <v>1509</v>
      </c>
      <c r="V1074" s="1">
        <v>8</v>
      </c>
      <c r="W1074" s="1" t="s">
        <v>1461</v>
      </c>
      <c r="X1074" s="1" t="s">
        <v>1509</v>
      </c>
      <c r="Y1074" s="1">
        <v>8</v>
      </c>
      <c r="Z1074" s="1" t="s">
        <v>1461</v>
      </c>
      <c r="AA1074" s="1" t="s">
        <v>1509</v>
      </c>
      <c r="AB1074" s="1">
        <v>8</v>
      </c>
      <c r="AC1074" s="1" t="s">
        <v>3787</v>
      </c>
    </row>
    <row r="1075" spans="1:29" ht="25.5" x14ac:dyDescent="0.2">
      <c r="A1075" s="1">
        <v>13</v>
      </c>
      <c r="B1075" s="1" t="s">
        <v>2849</v>
      </c>
      <c r="C1075" s="1">
        <v>1308434</v>
      </c>
      <c r="D1075" s="1" t="s">
        <v>650</v>
      </c>
      <c r="E1075" s="1" t="s">
        <v>1440</v>
      </c>
      <c r="F1075" s="1" t="s">
        <v>2934</v>
      </c>
      <c r="G1075" s="1">
        <v>40</v>
      </c>
      <c r="H1075" s="1" t="s">
        <v>1667</v>
      </c>
      <c r="I1075" s="1" t="s">
        <v>1895</v>
      </c>
      <c r="J1075" s="1">
        <v>8</v>
      </c>
      <c r="K1075" s="1" t="s">
        <v>1667</v>
      </c>
      <c r="L1075" s="1" t="s">
        <v>1895</v>
      </c>
      <c r="M1075" s="1">
        <v>8</v>
      </c>
      <c r="N1075" s="1" t="s">
        <v>1667</v>
      </c>
      <c r="O1075" s="1" t="s">
        <v>1895</v>
      </c>
      <c r="P1075" s="1">
        <v>8</v>
      </c>
      <c r="Q1075" s="1" t="s">
        <v>1667</v>
      </c>
      <c r="R1075" s="1" t="s">
        <v>1895</v>
      </c>
      <c r="S1075" s="1">
        <v>8</v>
      </c>
      <c r="T1075" s="1" t="s">
        <v>1667</v>
      </c>
      <c r="U1075" s="1" t="s">
        <v>1895</v>
      </c>
      <c r="V1075" s="1">
        <v>8</v>
      </c>
      <c r="W1075" s="1" t="s">
        <v>93</v>
      </c>
      <c r="X1075" s="1" t="s">
        <v>93</v>
      </c>
      <c r="Y1075" s="1" t="s">
        <v>93</v>
      </c>
      <c r="Z1075" s="1" t="s">
        <v>93</v>
      </c>
      <c r="AA1075" s="1" t="s">
        <v>93</v>
      </c>
      <c r="AB1075" s="1" t="s">
        <v>93</v>
      </c>
      <c r="AC1075" s="1" t="s">
        <v>3787</v>
      </c>
    </row>
    <row r="1076" spans="1:29" ht="38.25" x14ac:dyDescent="0.2">
      <c r="A1076" s="1">
        <v>13</v>
      </c>
      <c r="B1076" s="1" t="s">
        <v>3946</v>
      </c>
      <c r="C1076" s="1">
        <v>263534</v>
      </c>
      <c r="D1076" s="1" t="s">
        <v>997</v>
      </c>
      <c r="E1076" s="1" t="s">
        <v>1456</v>
      </c>
      <c r="F1076" s="1" t="s">
        <v>93</v>
      </c>
      <c r="G1076" s="1">
        <v>0</v>
      </c>
      <c r="H1076" s="1" t="s">
        <v>93</v>
      </c>
      <c r="I1076" s="1" t="s">
        <v>93</v>
      </c>
      <c r="J1076" s="1" t="s">
        <v>93</v>
      </c>
      <c r="K1076" s="1" t="s">
        <v>93</v>
      </c>
      <c r="L1076" s="1" t="s">
        <v>93</v>
      </c>
      <c r="M1076" s="1" t="s">
        <v>93</v>
      </c>
      <c r="N1076" s="1" t="s">
        <v>93</v>
      </c>
      <c r="O1076" s="1" t="s">
        <v>93</v>
      </c>
      <c r="P1076" s="1" t="s">
        <v>93</v>
      </c>
      <c r="Q1076" s="1" t="s">
        <v>93</v>
      </c>
      <c r="R1076" s="1" t="s">
        <v>93</v>
      </c>
      <c r="S1076" s="1" t="s">
        <v>93</v>
      </c>
      <c r="T1076" s="1" t="s">
        <v>93</v>
      </c>
      <c r="U1076" s="1" t="s">
        <v>93</v>
      </c>
      <c r="V1076" s="1" t="s">
        <v>93</v>
      </c>
      <c r="W1076" s="1" t="s">
        <v>93</v>
      </c>
      <c r="X1076" s="1" t="s">
        <v>93</v>
      </c>
      <c r="Y1076" s="1" t="s">
        <v>93</v>
      </c>
      <c r="Z1076" s="1" t="s">
        <v>93</v>
      </c>
      <c r="AA1076" s="1" t="s">
        <v>93</v>
      </c>
      <c r="AB1076" s="1" t="s">
        <v>93</v>
      </c>
      <c r="AC1076" s="1" t="s">
        <v>3787</v>
      </c>
    </row>
    <row r="1077" spans="1:29" ht="25.5" x14ac:dyDescent="0.2">
      <c r="A1077" s="1">
        <v>13</v>
      </c>
      <c r="B1077" s="1" t="s">
        <v>3373</v>
      </c>
      <c r="C1077" s="1">
        <v>1308574</v>
      </c>
      <c r="D1077" s="1" t="s">
        <v>1876</v>
      </c>
      <c r="E1077" s="1" t="s">
        <v>1440</v>
      </c>
      <c r="F1077" s="1" t="s">
        <v>3558</v>
      </c>
      <c r="G1077" s="1">
        <v>40</v>
      </c>
      <c r="H1077" s="1" t="s">
        <v>1455</v>
      </c>
      <c r="I1077" s="1" t="s">
        <v>1753</v>
      </c>
      <c r="J1077" s="1">
        <v>8</v>
      </c>
      <c r="K1077" s="1" t="s">
        <v>93</v>
      </c>
      <c r="L1077" s="1" t="s">
        <v>93</v>
      </c>
      <c r="M1077" s="1" t="s">
        <v>93</v>
      </c>
      <c r="N1077" s="1" t="s">
        <v>93</v>
      </c>
      <c r="O1077" s="1" t="s">
        <v>93</v>
      </c>
      <c r="P1077" s="1" t="s">
        <v>93</v>
      </c>
      <c r="Q1077" s="1" t="s">
        <v>1455</v>
      </c>
      <c r="R1077" s="1" t="s">
        <v>1753</v>
      </c>
      <c r="S1077" s="1">
        <v>8</v>
      </c>
      <c r="T1077" s="1" t="s">
        <v>1455</v>
      </c>
      <c r="U1077" s="1" t="s">
        <v>1753</v>
      </c>
      <c r="V1077" s="1">
        <v>8</v>
      </c>
      <c r="W1077" s="1" t="s">
        <v>1455</v>
      </c>
      <c r="X1077" s="1" t="s">
        <v>1753</v>
      </c>
      <c r="Y1077" s="1">
        <v>8</v>
      </c>
      <c r="Z1077" s="1" t="s">
        <v>1455</v>
      </c>
      <c r="AA1077" s="1" t="s">
        <v>1753</v>
      </c>
      <c r="AB1077" s="1">
        <v>8</v>
      </c>
      <c r="AC1077" s="1" t="s">
        <v>3787</v>
      </c>
    </row>
    <row r="1078" spans="1:29" ht="25.5" x14ac:dyDescent="0.2">
      <c r="A1078" s="1">
        <v>13</v>
      </c>
      <c r="B1078" s="1" t="s">
        <v>2183</v>
      </c>
      <c r="C1078" s="1">
        <v>1307081</v>
      </c>
      <c r="D1078" s="1" t="s">
        <v>1932</v>
      </c>
      <c r="E1078" s="1" t="s">
        <v>1440</v>
      </c>
      <c r="F1078" s="1" t="s">
        <v>715</v>
      </c>
      <c r="G1078" s="1">
        <v>40</v>
      </c>
      <c r="H1078" s="1" t="s">
        <v>1461</v>
      </c>
      <c r="I1078" s="1" t="s">
        <v>1509</v>
      </c>
      <c r="J1078" s="1">
        <v>8</v>
      </c>
      <c r="K1078" s="1" t="s">
        <v>1461</v>
      </c>
      <c r="L1078" s="1" t="s">
        <v>1509</v>
      </c>
      <c r="M1078" s="1">
        <v>8</v>
      </c>
      <c r="N1078" s="1" t="s">
        <v>1461</v>
      </c>
      <c r="O1078" s="1" t="s">
        <v>1509</v>
      </c>
      <c r="P1078" s="1">
        <v>8</v>
      </c>
      <c r="Q1078" s="1" t="s">
        <v>1461</v>
      </c>
      <c r="R1078" s="1" t="s">
        <v>1509</v>
      </c>
      <c r="S1078" s="1">
        <v>8</v>
      </c>
      <c r="T1078" s="1" t="s">
        <v>93</v>
      </c>
      <c r="U1078" s="1" t="s">
        <v>93</v>
      </c>
      <c r="V1078" s="1" t="s">
        <v>93</v>
      </c>
      <c r="W1078" s="1" t="s">
        <v>93</v>
      </c>
      <c r="X1078" s="1" t="s">
        <v>93</v>
      </c>
      <c r="Y1078" s="1" t="s">
        <v>93</v>
      </c>
      <c r="Z1078" s="1" t="s">
        <v>1460</v>
      </c>
      <c r="AA1078" s="1" t="s">
        <v>1479</v>
      </c>
      <c r="AB1078" s="1">
        <v>8</v>
      </c>
      <c r="AC1078" s="1" t="s">
        <v>3787</v>
      </c>
    </row>
    <row r="1079" spans="1:29" ht="25.5" x14ac:dyDescent="0.2">
      <c r="A1079" s="1">
        <v>13</v>
      </c>
      <c r="B1079" s="1" t="s">
        <v>2184</v>
      </c>
      <c r="C1079" s="1">
        <v>305539</v>
      </c>
      <c r="D1079" s="1" t="s">
        <v>1884</v>
      </c>
      <c r="E1079" s="1" t="s">
        <v>1440</v>
      </c>
      <c r="F1079" s="1" t="s">
        <v>1114</v>
      </c>
      <c r="G1079" s="1">
        <v>40</v>
      </c>
      <c r="H1079" s="1" t="s">
        <v>1455</v>
      </c>
      <c r="I1079" s="1" t="s">
        <v>1753</v>
      </c>
      <c r="J1079" s="1">
        <v>8</v>
      </c>
      <c r="K1079" s="1" t="s">
        <v>1455</v>
      </c>
      <c r="L1079" s="1" t="s">
        <v>1753</v>
      </c>
      <c r="M1079" s="1">
        <v>8</v>
      </c>
      <c r="N1079" s="1" t="s">
        <v>93</v>
      </c>
      <c r="O1079" s="1" t="s">
        <v>93</v>
      </c>
      <c r="P1079" s="1" t="s">
        <v>93</v>
      </c>
      <c r="Q1079" s="1" t="s">
        <v>93</v>
      </c>
      <c r="R1079" s="1" t="s">
        <v>93</v>
      </c>
      <c r="S1079" s="1" t="s">
        <v>93</v>
      </c>
      <c r="T1079" s="1" t="s">
        <v>1455</v>
      </c>
      <c r="U1079" s="1" t="s">
        <v>1753</v>
      </c>
      <c r="V1079" s="1">
        <v>8</v>
      </c>
      <c r="W1079" s="1" t="s">
        <v>1455</v>
      </c>
      <c r="X1079" s="1" t="s">
        <v>1753</v>
      </c>
      <c r="Y1079" s="1">
        <v>8</v>
      </c>
      <c r="Z1079" s="1" t="s">
        <v>1455</v>
      </c>
      <c r="AA1079" s="1" t="s">
        <v>1753</v>
      </c>
      <c r="AB1079" s="1">
        <v>8</v>
      </c>
      <c r="AC1079" s="1" t="s">
        <v>3787</v>
      </c>
    </row>
    <row r="1080" spans="1:29" ht="25.5" x14ac:dyDescent="0.2">
      <c r="A1080" s="1">
        <v>13</v>
      </c>
      <c r="B1080" s="1" t="s">
        <v>3947</v>
      </c>
      <c r="C1080" s="1">
        <v>263508</v>
      </c>
      <c r="D1080" s="1" t="s">
        <v>997</v>
      </c>
      <c r="E1080" s="1" t="s">
        <v>1456</v>
      </c>
      <c r="F1080" s="1" t="s">
        <v>93</v>
      </c>
      <c r="G1080" s="1">
        <v>0</v>
      </c>
      <c r="H1080" s="1" t="s">
        <v>93</v>
      </c>
      <c r="I1080" s="1" t="s">
        <v>93</v>
      </c>
      <c r="J1080" s="1" t="s">
        <v>93</v>
      </c>
      <c r="K1080" s="1" t="s">
        <v>93</v>
      </c>
      <c r="L1080" s="1" t="s">
        <v>93</v>
      </c>
      <c r="M1080" s="1" t="s">
        <v>93</v>
      </c>
      <c r="N1080" s="1" t="s">
        <v>93</v>
      </c>
      <c r="O1080" s="1" t="s">
        <v>93</v>
      </c>
      <c r="P1080" s="1" t="s">
        <v>93</v>
      </c>
      <c r="Q1080" s="1" t="s">
        <v>93</v>
      </c>
      <c r="R1080" s="1" t="s">
        <v>93</v>
      </c>
      <c r="S1080" s="1" t="s">
        <v>93</v>
      </c>
      <c r="T1080" s="1" t="s">
        <v>93</v>
      </c>
      <c r="U1080" s="1" t="s">
        <v>93</v>
      </c>
      <c r="V1080" s="1" t="s">
        <v>93</v>
      </c>
      <c r="W1080" s="1" t="s">
        <v>93</v>
      </c>
      <c r="X1080" s="1" t="s">
        <v>93</v>
      </c>
      <c r="Y1080" s="1" t="s">
        <v>93</v>
      </c>
      <c r="Z1080" s="1" t="s">
        <v>93</v>
      </c>
      <c r="AA1080" s="1" t="s">
        <v>93</v>
      </c>
      <c r="AB1080" s="1" t="s">
        <v>93</v>
      </c>
      <c r="AC1080" s="1" t="s">
        <v>3787</v>
      </c>
    </row>
    <row r="1081" spans="1:29" ht="25.5" x14ac:dyDescent="0.2">
      <c r="A1081" s="1">
        <v>13</v>
      </c>
      <c r="B1081" s="1" t="s">
        <v>1240</v>
      </c>
      <c r="C1081" s="1">
        <v>253704</v>
      </c>
      <c r="D1081" s="1" t="s">
        <v>1057</v>
      </c>
      <c r="E1081" s="1" t="s">
        <v>1456</v>
      </c>
      <c r="F1081" s="1" t="s">
        <v>3787</v>
      </c>
      <c r="G1081" s="1">
        <v>40</v>
      </c>
      <c r="H1081" s="1" t="s">
        <v>93</v>
      </c>
      <c r="I1081" s="1" t="s">
        <v>93</v>
      </c>
      <c r="J1081" s="1" t="s">
        <v>93</v>
      </c>
      <c r="K1081" s="1" t="s">
        <v>93</v>
      </c>
      <c r="L1081" s="1" t="s">
        <v>93</v>
      </c>
      <c r="M1081" s="1" t="s">
        <v>93</v>
      </c>
      <c r="N1081" s="1" t="s">
        <v>1461</v>
      </c>
      <c r="O1081" s="1" t="s">
        <v>1466</v>
      </c>
      <c r="P1081" s="1">
        <v>10</v>
      </c>
      <c r="Q1081" s="1" t="s">
        <v>1461</v>
      </c>
      <c r="R1081" s="1" t="s">
        <v>1466</v>
      </c>
      <c r="S1081" s="1">
        <v>10</v>
      </c>
      <c r="T1081" s="1" t="s">
        <v>1461</v>
      </c>
      <c r="U1081" s="1" t="s">
        <v>1466</v>
      </c>
      <c r="V1081" s="1">
        <v>10</v>
      </c>
      <c r="W1081" s="1" t="s">
        <v>93</v>
      </c>
      <c r="X1081" s="1" t="s">
        <v>93</v>
      </c>
      <c r="Y1081" s="1" t="s">
        <v>93</v>
      </c>
      <c r="Z1081" s="1" t="s">
        <v>1461</v>
      </c>
      <c r="AA1081" s="1" t="s">
        <v>1466</v>
      </c>
      <c r="AB1081" s="1">
        <v>10</v>
      </c>
      <c r="AC1081" s="1" t="s">
        <v>3787</v>
      </c>
    </row>
    <row r="1082" spans="1:29" ht="25.5" x14ac:dyDescent="0.2">
      <c r="A1082" s="1">
        <v>13</v>
      </c>
      <c r="B1082" s="1" t="s">
        <v>1241</v>
      </c>
      <c r="C1082" s="1">
        <v>259480</v>
      </c>
      <c r="D1082" s="1" t="s">
        <v>993</v>
      </c>
      <c r="E1082" s="1" t="s">
        <v>1440</v>
      </c>
      <c r="F1082" s="1" t="s">
        <v>700</v>
      </c>
      <c r="G1082" s="1">
        <v>40</v>
      </c>
      <c r="H1082" s="1" t="s">
        <v>93</v>
      </c>
      <c r="I1082" s="1" t="s">
        <v>93</v>
      </c>
      <c r="J1082" s="1" t="s">
        <v>93</v>
      </c>
      <c r="K1082" s="1" t="s">
        <v>93</v>
      </c>
      <c r="L1082" s="1" t="s">
        <v>93</v>
      </c>
      <c r="M1082" s="1" t="s">
        <v>93</v>
      </c>
      <c r="N1082" s="1" t="s">
        <v>1820</v>
      </c>
      <c r="O1082" s="1" t="s">
        <v>1667</v>
      </c>
      <c r="P1082" s="1">
        <v>10</v>
      </c>
      <c r="Q1082" s="1" t="s">
        <v>1820</v>
      </c>
      <c r="R1082" s="1" t="s">
        <v>1667</v>
      </c>
      <c r="S1082" s="1">
        <v>10</v>
      </c>
      <c r="T1082" s="1" t="s">
        <v>1820</v>
      </c>
      <c r="U1082" s="1" t="s">
        <v>1667</v>
      </c>
      <c r="V1082" s="1">
        <v>10</v>
      </c>
      <c r="W1082" s="1" t="s">
        <v>1820</v>
      </c>
      <c r="X1082" s="1" t="s">
        <v>1667</v>
      </c>
      <c r="Y1082" s="1">
        <v>10</v>
      </c>
      <c r="Z1082" s="1" t="s">
        <v>93</v>
      </c>
      <c r="AA1082" s="1" t="s">
        <v>93</v>
      </c>
      <c r="AB1082" s="1" t="s">
        <v>93</v>
      </c>
      <c r="AC1082" s="1" t="s">
        <v>3787</v>
      </c>
    </row>
    <row r="1083" spans="1:29" ht="38.25" x14ac:dyDescent="0.2">
      <c r="A1083" s="1">
        <v>13</v>
      </c>
      <c r="B1083" s="1" t="s">
        <v>4008</v>
      </c>
      <c r="C1083" s="1">
        <v>1308615</v>
      </c>
      <c r="D1083" s="1" t="s">
        <v>3987</v>
      </c>
      <c r="E1083" s="1" t="s">
        <v>1440</v>
      </c>
      <c r="F1083" s="1" t="s">
        <v>3787</v>
      </c>
      <c r="G1083" s="1">
        <v>40</v>
      </c>
      <c r="H1083" s="1" t="s">
        <v>1480</v>
      </c>
      <c r="I1083" s="1" t="s">
        <v>1479</v>
      </c>
      <c r="J1083" s="1">
        <v>8</v>
      </c>
      <c r="K1083" s="1" t="s">
        <v>1480</v>
      </c>
      <c r="L1083" s="1" t="s">
        <v>1479</v>
      </c>
      <c r="M1083" s="1">
        <v>8</v>
      </c>
      <c r="N1083" s="1" t="s">
        <v>1480</v>
      </c>
      <c r="O1083" s="1" t="s">
        <v>1479</v>
      </c>
      <c r="P1083" s="1">
        <v>8</v>
      </c>
      <c r="Q1083" s="1" t="s">
        <v>1480</v>
      </c>
      <c r="R1083" s="1" t="s">
        <v>1479</v>
      </c>
      <c r="S1083" s="1">
        <v>8</v>
      </c>
      <c r="T1083" s="1" t="s">
        <v>1480</v>
      </c>
      <c r="U1083" s="1" t="s">
        <v>1479</v>
      </c>
      <c r="V1083" s="1">
        <v>8</v>
      </c>
      <c r="W1083" s="1" t="s">
        <v>93</v>
      </c>
      <c r="X1083" s="1" t="s">
        <v>93</v>
      </c>
      <c r="Y1083" s="1" t="s">
        <v>93</v>
      </c>
      <c r="Z1083" s="1" t="s">
        <v>93</v>
      </c>
      <c r="AA1083" s="1" t="s">
        <v>93</v>
      </c>
      <c r="AB1083" s="1" t="s">
        <v>93</v>
      </c>
      <c r="AC1083" s="1" t="s">
        <v>3787</v>
      </c>
    </row>
    <row r="1084" spans="1:29" ht="25.5" x14ac:dyDescent="0.2">
      <c r="A1084" s="1">
        <v>13</v>
      </c>
      <c r="B1084" s="1" t="s">
        <v>2185</v>
      </c>
      <c r="C1084" s="1">
        <v>1306774</v>
      </c>
      <c r="D1084" s="1" t="s">
        <v>631</v>
      </c>
      <c r="E1084" s="1" t="s">
        <v>1440</v>
      </c>
      <c r="F1084" s="1" t="s">
        <v>1286</v>
      </c>
      <c r="G1084" s="1">
        <v>40</v>
      </c>
      <c r="H1084" s="1" t="s">
        <v>1480</v>
      </c>
      <c r="I1084" s="1" t="s">
        <v>1479</v>
      </c>
      <c r="J1084" s="1">
        <v>8</v>
      </c>
      <c r="K1084" s="1" t="s">
        <v>1480</v>
      </c>
      <c r="L1084" s="1" t="s">
        <v>1479</v>
      </c>
      <c r="M1084" s="1">
        <v>8</v>
      </c>
      <c r="N1084" s="1" t="s">
        <v>1480</v>
      </c>
      <c r="O1084" s="1" t="s">
        <v>1479</v>
      </c>
      <c r="P1084" s="1">
        <v>8</v>
      </c>
      <c r="Q1084" s="1" t="s">
        <v>1480</v>
      </c>
      <c r="R1084" s="1" t="s">
        <v>1479</v>
      </c>
      <c r="S1084" s="1">
        <v>8</v>
      </c>
      <c r="T1084" s="1" t="s">
        <v>1480</v>
      </c>
      <c r="U1084" s="1" t="s">
        <v>1479</v>
      </c>
      <c r="V1084" s="1">
        <v>8</v>
      </c>
      <c r="W1084" s="1" t="s">
        <v>93</v>
      </c>
      <c r="X1084" s="1" t="s">
        <v>93</v>
      </c>
      <c r="Y1084" s="1" t="s">
        <v>93</v>
      </c>
      <c r="Z1084" s="1" t="s">
        <v>93</v>
      </c>
      <c r="AA1084" s="1" t="s">
        <v>93</v>
      </c>
      <c r="AB1084" s="1" t="s">
        <v>93</v>
      </c>
      <c r="AC1084" s="1" t="s">
        <v>3787</v>
      </c>
    </row>
    <row r="1085" spans="1:29" ht="25.5" x14ac:dyDescent="0.2">
      <c r="A1085" s="1">
        <v>13</v>
      </c>
      <c r="B1085" s="1" t="s">
        <v>2186</v>
      </c>
      <c r="C1085" s="1">
        <v>260480</v>
      </c>
      <c r="D1085" s="1" t="s">
        <v>562</v>
      </c>
      <c r="E1085" s="1" t="s">
        <v>1456</v>
      </c>
      <c r="F1085" s="1" t="s">
        <v>3787</v>
      </c>
      <c r="G1085" s="1">
        <v>40</v>
      </c>
      <c r="H1085" s="1" t="s">
        <v>1460</v>
      </c>
      <c r="I1085" s="1" t="s">
        <v>1479</v>
      </c>
      <c r="J1085" s="1">
        <v>8</v>
      </c>
      <c r="K1085" s="1" t="s">
        <v>93</v>
      </c>
      <c r="L1085" s="1" t="s">
        <v>93</v>
      </c>
      <c r="M1085" s="1" t="s">
        <v>93</v>
      </c>
      <c r="N1085" s="1" t="s">
        <v>1460</v>
      </c>
      <c r="O1085" s="1" t="s">
        <v>3948</v>
      </c>
      <c r="P1085" s="1">
        <v>3.08</v>
      </c>
      <c r="Q1085" s="1" t="s">
        <v>1460</v>
      </c>
      <c r="R1085" s="1" t="s">
        <v>1462</v>
      </c>
      <c r="S1085" s="1">
        <v>10</v>
      </c>
      <c r="T1085" s="1" t="s">
        <v>1460</v>
      </c>
      <c r="U1085" s="1" t="s">
        <v>3002</v>
      </c>
      <c r="V1085" s="1">
        <v>4.75</v>
      </c>
      <c r="W1085" s="1" t="s">
        <v>1480</v>
      </c>
      <c r="X1085" s="1" t="s">
        <v>3002</v>
      </c>
      <c r="Y1085" s="1">
        <v>5.25</v>
      </c>
      <c r="Z1085" s="1" t="s">
        <v>1610</v>
      </c>
      <c r="AA1085" s="1" t="s">
        <v>3949</v>
      </c>
      <c r="AB1085" s="1">
        <v>8.92</v>
      </c>
      <c r="AC1085" s="1" t="s">
        <v>3787</v>
      </c>
    </row>
    <row r="1086" spans="1:29" ht="25.5" x14ac:dyDescent="0.2">
      <c r="A1086" s="1">
        <v>13</v>
      </c>
      <c r="B1086" s="1" t="s">
        <v>2187</v>
      </c>
      <c r="C1086" s="1">
        <v>260206</v>
      </c>
      <c r="D1086" s="1" t="s">
        <v>988</v>
      </c>
      <c r="E1086" s="1" t="s">
        <v>1440</v>
      </c>
      <c r="F1086" s="1" t="s">
        <v>3787</v>
      </c>
      <c r="G1086" s="1">
        <v>40</v>
      </c>
      <c r="H1086" s="1" t="s">
        <v>1461</v>
      </c>
      <c r="I1086" s="1" t="s">
        <v>1466</v>
      </c>
      <c r="J1086" s="1">
        <v>10</v>
      </c>
      <c r="K1086" s="1" t="s">
        <v>93</v>
      </c>
      <c r="L1086" s="1" t="s">
        <v>93</v>
      </c>
      <c r="M1086" s="1" t="s">
        <v>93</v>
      </c>
      <c r="N1086" s="1" t="s">
        <v>93</v>
      </c>
      <c r="O1086" s="1" t="s">
        <v>93</v>
      </c>
      <c r="P1086" s="1" t="s">
        <v>93</v>
      </c>
      <c r="Q1086" s="1" t="s">
        <v>93</v>
      </c>
      <c r="R1086" s="1" t="s">
        <v>93</v>
      </c>
      <c r="S1086" s="1" t="s">
        <v>93</v>
      </c>
      <c r="T1086" s="1" t="s">
        <v>1461</v>
      </c>
      <c r="U1086" s="1" t="s">
        <v>1466</v>
      </c>
      <c r="V1086" s="1">
        <v>10</v>
      </c>
      <c r="W1086" s="1" t="s">
        <v>1461</v>
      </c>
      <c r="X1086" s="1" t="s">
        <v>1466</v>
      </c>
      <c r="Y1086" s="1">
        <v>10</v>
      </c>
      <c r="Z1086" s="1" t="s">
        <v>1461</v>
      </c>
      <c r="AA1086" s="1" t="s">
        <v>1466</v>
      </c>
      <c r="AB1086" s="1">
        <v>10</v>
      </c>
      <c r="AC1086" s="1" t="s">
        <v>3787</v>
      </c>
    </row>
    <row r="1087" spans="1:29" ht="25.5" x14ac:dyDescent="0.2">
      <c r="A1087" s="1">
        <v>13</v>
      </c>
      <c r="B1087" s="1" t="s">
        <v>2188</v>
      </c>
      <c r="C1087" s="1">
        <v>174369</v>
      </c>
      <c r="D1087" s="1" t="s">
        <v>1000</v>
      </c>
      <c r="E1087" s="1" t="s">
        <v>1456</v>
      </c>
      <c r="F1087" s="1" t="s">
        <v>3787</v>
      </c>
      <c r="G1087" s="1">
        <v>40</v>
      </c>
      <c r="H1087" s="1" t="s">
        <v>93</v>
      </c>
      <c r="I1087" s="1" t="s">
        <v>93</v>
      </c>
      <c r="J1087" s="1" t="s">
        <v>93</v>
      </c>
      <c r="K1087" s="1" t="s">
        <v>1491</v>
      </c>
      <c r="L1087" s="1" t="s">
        <v>1667</v>
      </c>
      <c r="M1087" s="1">
        <v>8.25</v>
      </c>
      <c r="N1087" s="1" t="s">
        <v>1491</v>
      </c>
      <c r="O1087" s="1" t="s">
        <v>1667</v>
      </c>
      <c r="P1087" s="1">
        <v>8.25</v>
      </c>
      <c r="Q1087" s="1" t="s">
        <v>1491</v>
      </c>
      <c r="R1087" s="1" t="s">
        <v>1667</v>
      </c>
      <c r="S1087" s="1">
        <v>8.25</v>
      </c>
      <c r="T1087" s="1" t="s">
        <v>1491</v>
      </c>
      <c r="U1087" s="1" t="s">
        <v>3002</v>
      </c>
      <c r="V1087" s="1">
        <v>7.25</v>
      </c>
      <c r="W1087" s="1" t="s">
        <v>1491</v>
      </c>
      <c r="X1087" s="1" t="s">
        <v>3002</v>
      </c>
      <c r="Y1087" s="1">
        <v>8</v>
      </c>
      <c r="Z1087" s="1" t="s">
        <v>93</v>
      </c>
      <c r="AA1087" s="1" t="s">
        <v>93</v>
      </c>
      <c r="AB1087" s="1" t="s">
        <v>93</v>
      </c>
      <c r="AC1087" s="1" t="s">
        <v>3787</v>
      </c>
    </row>
    <row r="1088" spans="1:29" ht="25.5" x14ac:dyDescent="0.2">
      <c r="A1088" s="1">
        <v>13</v>
      </c>
      <c r="B1088" s="1" t="s">
        <v>2189</v>
      </c>
      <c r="C1088" s="1">
        <v>1308225</v>
      </c>
      <c r="D1088" s="1" t="s">
        <v>1932</v>
      </c>
      <c r="E1088" s="1" t="s">
        <v>1440</v>
      </c>
      <c r="F1088" s="1" t="s">
        <v>2900</v>
      </c>
      <c r="G1088" s="1">
        <v>40</v>
      </c>
      <c r="H1088" s="1" t="s">
        <v>1443</v>
      </c>
      <c r="I1088" s="1" t="s">
        <v>1447</v>
      </c>
      <c r="J1088" s="1">
        <v>8</v>
      </c>
      <c r="K1088" s="1" t="s">
        <v>1443</v>
      </c>
      <c r="L1088" s="1" t="s">
        <v>1447</v>
      </c>
      <c r="M1088" s="1">
        <v>8</v>
      </c>
      <c r="N1088" s="1" t="s">
        <v>1443</v>
      </c>
      <c r="O1088" s="1" t="s">
        <v>1447</v>
      </c>
      <c r="P1088" s="1">
        <v>8</v>
      </c>
      <c r="Q1088" s="1" t="s">
        <v>1443</v>
      </c>
      <c r="R1088" s="1" t="s">
        <v>1447</v>
      </c>
      <c r="S1088" s="1">
        <v>8</v>
      </c>
      <c r="T1088" s="1" t="s">
        <v>1443</v>
      </c>
      <c r="U1088" s="1" t="s">
        <v>1447</v>
      </c>
      <c r="V1088" s="1">
        <v>8</v>
      </c>
      <c r="W1088" s="1" t="s">
        <v>93</v>
      </c>
      <c r="X1088" s="1" t="s">
        <v>93</v>
      </c>
      <c r="Y1088" s="1" t="s">
        <v>93</v>
      </c>
      <c r="Z1088" s="1" t="s">
        <v>93</v>
      </c>
      <c r="AA1088" s="1" t="s">
        <v>93</v>
      </c>
      <c r="AB1088" s="1" t="s">
        <v>93</v>
      </c>
      <c r="AC1088" s="1" t="s">
        <v>3787</v>
      </c>
    </row>
    <row r="1089" spans="1:29" ht="25.5" x14ac:dyDescent="0.2">
      <c r="A1089" s="1">
        <v>13</v>
      </c>
      <c r="B1089" s="1" t="s">
        <v>2190</v>
      </c>
      <c r="C1089" s="1">
        <v>1308182</v>
      </c>
      <c r="D1089" s="1" t="s">
        <v>2803</v>
      </c>
      <c r="E1089" s="1" t="s">
        <v>1440</v>
      </c>
      <c r="F1089" s="1" t="s">
        <v>507</v>
      </c>
      <c r="G1089" s="1">
        <v>40</v>
      </c>
      <c r="H1089" s="1" t="s">
        <v>93</v>
      </c>
      <c r="I1089" s="1" t="s">
        <v>93</v>
      </c>
      <c r="J1089" s="1" t="s">
        <v>93</v>
      </c>
      <c r="K1089" s="1" t="s">
        <v>93</v>
      </c>
      <c r="L1089" s="1" t="s">
        <v>93</v>
      </c>
      <c r="M1089" s="1" t="s">
        <v>93</v>
      </c>
      <c r="N1089" s="1" t="s">
        <v>1613</v>
      </c>
      <c r="O1089" s="1" t="s">
        <v>1462</v>
      </c>
      <c r="P1089" s="1">
        <v>8</v>
      </c>
      <c r="Q1089" s="1" t="s">
        <v>1613</v>
      </c>
      <c r="R1089" s="1" t="s">
        <v>1462</v>
      </c>
      <c r="S1089" s="1">
        <v>8</v>
      </c>
      <c r="T1089" s="1" t="s">
        <v>1613</v>
      </c>
      <c r="U1089" s="1" t="s">
        <v>1462</v>
      </c>
      <c r="V1089" s="1">
        <v>8</v>
      </c>
      <c r="W1089" s="1" t="s">
        <v>1613</v>
      </c>
      <c r="X1089" s="1" t="s">
        <v>1462</v>
      </c>
      <c r="Y1089" s="1">
        <v>8</v>
      </c>
      <c r="Z1089" s="1" t="s">
        <v>1613</v>
      </c>
      <c r="AA1089" s="1" t="s">
        <v>1462</v>
      </c>
      <c r="AB1089" s="1">
        <v>8</v>
      </c>
      <c r="AC1089" s="1" t="s">
        <v>3787</v>
      </c>
    </row>
    <row r="1090" spans="1:29" ht="25.5" x14ac:dyDescent="0.2">
      <c r="A1090" s="1">
        <v>13</v>
      </c>
      <c r="B1090" s="1" t="s">
        <v>2191</v>
      </c>
      <c r="C1090" s="1">
        <v>1307807</v>
      </c>
      <c r="D1090" s="1" t="s">
        <v>1901</v>
      </c>
      <c r="E1090" s="1" t="s">
        <v>1440</v>
      </c>
      <c r="F1090" s="1" t="s">
        <v>718</v>
      </c>
      <c r="G1090" s="1">
        <v>40</v>
      </c>
      <c r="H1090" s="1" t="s">
        <v>1667</v>
      </c>
      <c r="I1090" s="1" t="s">
        <v>1895</v>
      </c>
      <c r="J1090" s="1">
        <v>8</v>
      </c>
      <c r="K1090" s="1" t="s">
        <v>1667</v>
      </c>
      <c r="L1090" s="1" t="s">
        <v>1895</v>
      </c>
      <c r="M1090" s="1">
        <v>8</v>
      </c>
      <c r="N1090" s="1" t="s">
        <v>1667</v>
      </c>
      <c r="O1090" s="1" t="s">
        <v>1895</v>
      </c>
      <c r="P1090" s="1">
        <v>8</v>
      </c>
      <c r="Q1090" s="1" t="s">
        <v>1667</v>
      </c>
      <c r="R1090" s="1" t="s">
        <v>1895</v>
      </c>
      <c r="S1090" s="1">
        <v>8</v>
      </c>
      <c r="T1090" s="1" t="s">
        <v>1667</v>
      </c>
      <c r="U1090" s="1" t="s">
        <v>1895</v>
      </c>
      <c r="V1090" s="1">
        <v>8</v>
      </c>
      <c r="W1090" s="1" t="s">
        <v>93</v>
      </c>
      <c r="X1090" s="1" t="s">
        <v>93</v>
      </c>
      <c r="Y1090" s="1" t="s">
        <v>93</v>
      </c>
      <c r="Z1090" s="1" t="s">
        <v>93</v>
      </c>
      <c r="AA1090" s="1" t="s">
        <v>93</v>
      </c>
      <c r="AB1090" s="1" t="s">
        <v>93</v>
      </c>
      <c r="AC1090" s="1" t="s">
        <v>3787</v>
      </c>
    </row>
    <row r="1091" spans="1:29" ht="25.5" x14ac:dyDescent="0.2">
      <c r="A1091" s="1">
        <v>13</v>
      </c>
      <c r="B1091" s="1" t="s">
        <v>3374</v>
      </c>
      <c r="C1091" s="1">
        <v>1308575</v>
      </c>
      <c r="D1091" s="1" t="s">
        <v>1926</v>
      </c>
      <c r="E1091" s="1" t="s">
        <v>1440</v>
      </c>
      <c r="F1091" s="1" t="s">
        <v>3558</v>
      </c>
      <c r="G1091" s="1">
        <v>40</v>
      </c>
      <c r="H1091" s="1" t="s">
        <v>1667</v>
      </c>
      <c r="I1091" s="1" t="s">
        <v>1895</v>
      </c>
      <c r="J1091" s="1">
        <v>8</v>
      </c>
      <c r="K1091" s="1" t="s">
        <v>1667</v>
      </c>
      <c r="L1091" s="1" t="s">
        <v>1895</v>
      </c>
      <c r="M1091" s="1">
        <v>8</v>
      </c>
      <c r="N1091" s="1" t="s">
        <v>1667</v>
      </c>
      <c r="O1091" s="1" t="s">
        <v>1895</v>
      </c>
      <c r="P1091" s="1">
        <v>8</v>
      </c>
      <c r="Q1091" s="1" t="s">
        <v>1667</v>
      </c>
      <c r="R1091" s="1" t="s">
        <v>1895</v>
      </c>
      <c r="S1091" s="1">
        <v>8</v>
      </c>
      <c r="T1091" s="1" t="s">
        <v>1667</v>
      </c>
      <c r="U1091" s="1" t="s">
        <v>1895</v>
      </c>
      <c r="V1091" s="1">
        <v>8</v>
      </c>
      <c r="W1091" s="1" t="s">
        <v>93</v>
      </c>
      <c r="X1091" s="1" t="s">
        <v>93</v>
      </c>
      <c r="Y1091" s="1" t="s">
        <v>93</v>
      </c>
      <c r="Z1091" s="1" t="s">
        <v>93</v>
      </c>
      <c r="AA1091" s="1" t="s">
        <v>93</v>
      </c>
      <c r="AB1091" s="1" t="s">
        <v>93</v>
      </c>
      <c r="AC1091" s="1" t="s">
        <v>3787</v>
      </c>
    </row>
    <row r="1092" spans="1:29" ht="25.5" x14ac:dyDescent="0.2">
      <c r="A1092" s="1">
        <v>13</v>
      </c>
      <c r="B1092" s="1" t="s">
        <v>1245</v>
      </c>
      <c r="C1092" s="1">
        <v>260392</v>
      </c>
      <c r="D1092" s="1" t="s">
        <v>1013</v>
      </c>
      <c r="E1092" s="1" t="s">
        <v>1456</v>
      </c>
      <c r="F1092" s="1" t="s">
        <v>3787</v>
      </c>
      <c r="G1092" s="1">
        <v>40</v>
      </c>
      <c r="H1092" s="1" t="s">
        <v>93</v>
      </c>
      <c r="I1092" s="1" t="s">
        <v>93</v>
      </c>
      <c r="J1092" s="1" t="s">
        <v>93</v>
      </c>
      <c r="K1092" s="1" t="s">
        <v>1443</v>
      </c>
      <c r="L1092" s="1" t="s">
        <v>1551</v>
      </c>
      <c r="M1092" s="1">
        <v>8.25</v>
      </c>
      <c r="N1092" s="1" t="s">
        <v>1443</v>
      </c>
      <c r="O1092" s="1" t="s">
        <v>1551</v>
      </c>
      <c r="P1092" s="1">
        <v>8.25</v>
      </c>
      <c r="Q1092" s="1" t="s">
        <v>1443</v>
      </c>
      <c r="R1092" s="1" t="s">
        <v>1447</v>
      </c>
      <c r="S1092" s="1">
        <v>8</v>
      </c>
      <c r="T1092" s="1" t="s">
        <v>1443</v>
      </c>
      <c r="U1092" s="1" t="s">
        <v>1447</v>
      </c>
      <c r="V1092" s="1">
        <v>7.5</v>
      </c>
      <c r="W1092" s="1" t="s">
        <v>1443</v>
      </c>
      <c r="X1092" s="1" t="s">
        <v>1447</v>
      </c>
      <c r="Y1092" s="1">
        <v>8</v>
      </c>
      <c r="Z1092" s="1" t="s">
        <v>93</v>
      </c>
      <c r="AA1092" s="1" t="s">
        <v>93</v>
      </c>
      <c r="AB1092" s="1" t="s">
        <v>93</v>
      </c>
      <c r="AC1092" s="1" t="s">
        <v>3787</v>
      </c>
    </row>
    <row r="1093" spans="1:29" ht="25.5" x14ac:dyDescent="0.2">
      <c r="A1093" s="1">
        <v>13</v>
      </c>
      <c r="B1093" s="1" t="s">
        <v>1248</v>
      </c>
      <c r="C1093" s="1">
        <v>251766</v>
      </c>
      <c r="D1093" s="1" t="s">
        <v>562</v>
      </c>
      <c r="E1093" s="1" t="s">
        <v>1456</v>
      </c>
      <c r="F1093" s="1" t="s">
        <v>3787</v>
      </c>
      <c r="G1093" s="1">
        <v>40</v>
      </c>
      <c r="H1093" s="1" t="s">
        <v>1443</v>
      </c>
      <c r="I1093" s="1" t="s">
        <v>1447</v>
      </c>
      <c r="J1093" s="1">
        <v>8</v>
      </c>
      <c r="K1093" s="1" t="s">
        <v>1443</v>
      </c>
      <c r="L1093" s="1" t="s">
        <v>1551</v>
      </c>
      <c r="M1093" s="1">
        <v>8.25</v>
      </c>
      <c r="N1093" s="1" t="s">
        <v>1443</v>
      </c>
      <c r="O1093" s="1" t="s">
        <v>1447</v>
      </c>
      <c r="P1093" s="1">
        <v>8</v>
      </c>
      <c r="Q1093" s="1" t="s">
        <v>1443</v>
      </c>
      <c r="R1093" s="1" t="s">
        <v>1447</v>
      </c>
      <c r="S1093" s="1">
        <v>8</v>
      </c>
      <c r="T1093" s="1" t="s">
        <v>1443</v>
      </c>
      <c r="U1093" s="1" t="s">
        <v>1447</v>
      </c>
      <c r="V1093" s="1">
        <v>7.75</v>
      </c>
      <c r="W1093" s="1" t="s">
        <v>93</v>
      </c>
      <c r="X1093" s="1" t="s">
        <v>93</v>
      </c>
      <c r="Y1093" s="1" t="s">
        <v>93</v>
      </c>
      <c r="Z1093" s="1" t="s">
        <v>93</v>
      </c>
      <c r="AA1093" s="1" t="s">
        <v>93</v>
      </c>
      <c r="AB1093" s="1" t="s">
        <v>93</v>
      </c>
      <c r="AC1093" s="1" t="s">
        <v>3787</v>
      </c>
    </row>
    <row r="1094" spans="1:29" ht="38.25" x14ac:dyDescent="0.2">
      <c r="A1094" s="1">
        <v>13</v>
      </c>
      <c r="B1094" s="1" t="s">
        <v>2192</v>
      </c>
      <c r="C1094" s="1">
        <v>251781</v>
      </c>
      <c r="D1094" s="1" t="s">
        <v>1196</v>
      </c>
      <c r="E1094" s="1" t="s">
        <v>1440</v>
      </c>
      <c r="F1094" s="1" t="s">
        <v>1473</v>
      </c>
      <c r="G1094" s="1">
        <v>40</v>
      </c>
      <c r="H1094" s="1" t="s">
        <v>1517</v>
      </c>
      <c r="I1094" s="1" t="s">
        <v>1574</v>
      </c>
      <c r="J1094" s="1">
        <v>8</v>
      </c>
      <c r="K1094" s="1" t="s">
        <v>1517</v>
      </c>
      <c r="L1094" s="1" t="s">
        <v>1574</v>
      </c>
      <c r="M1094" s="1">
        <v>8</v>
      </c>
      <c r="N1094" s="1" t="s">
        <v>1517</v>
      </c>
      <c r="O1094" s="1" t="s">
        <v>1574</v>
      </c>
      <c r="P1094" s="1">
        <v>8</v>
      </c>
      <c r="Q1094" s="1" t="s">
        <v>1517</v>
      </c>
      <c r="R1094" s="1" t="s">
        <v>1574</v>
      </c>
      <c r="S1094" s="1">
        <v>8</v>
      </c>
      <c r="T1094" s="1" t="s">
        <v>1517</v>
      </c>
      <c r="U1094" s="1" t="s">
        <v>1574</v>
      </c>
      <c r="V1094" s="1">
        <v>8</v>
      </c>
      <c r="W1094" s="1" t="s">
        <v>93</v>
      </c>
      <c r="X1094" s="1" t="s">
        <v>93</v>
      </c>
      <c r="Y1094" s="1" t="s">
        <v>93</v>
      </c>
      <c r="Z1094" s="1" t="s">
        <v>93</v>
      </c>
      <c r="AA1094" s="1" t="s">
        <v>93</v>
      </c>
      <c r="AB1094" s="1" t="s">
        <v>93</v>
      </c>
      <c r="AC1094" s="1" t="s">
        <v>3787</v>
      </c>
    </row>
    <row r="1095" spans="1:29" ht="25.5" x14ac:dyDescent="0.2">
      <c r="A1095" s="1">
        <v>13</v>
      </c>
      <c r="B1095" s="1" t="s">
        <v>2193</v>
      </c>
      <c r="C1095" s="1">
        <v>1307945</v>
      </c>
      <c r="D1095" s="1" t="s">
        <v>1901</v>
      </c>
      <c r="E1095" s="1" t="s">
        <v>1440</v>
      </c>
      <c r="F1095" s="1" t="s">
        <v>530</v>
      </c>
      <c r="G1095" s="1">
        <v>40</v>
      </c>
      <c r="H1095" s="1" t="s">
        <v>1517</v>
      </c>
      <c r="I1095" s="1" t="s">
        <v>1574</v>
      </c>
      <c r="J1095" s="1">
        <v>8</v>
      </c>
      <c r="K1095" s="1" t="s">
        <v>1517</v>
      </c>
      <c r="L1095" s="1" t="s">
        <v>1574</v>
      </c>
      <c r="M1095" s="1">
        <v>8</v>
      </c>
      <c r="N1095" s="1" t="s">
        <v>1517</v>
      </c>
      <c r="O1095" s="1" t="s">
        <v>1574</v>
      </c>
      <c r="P1095" s="1">
        <v>8</v>
      </c>
      <c r="Q1095" s="1" t="s">
        <v>1517</v>
      </c>
      <c r="R1095" s="1" t="s">
        <v>1574</v>
      </c>
      <c r="S1095" s="1">
        <v>8</v>
      </c>
      <c r="T1095" s="1" t="s">
        <v>1517</v>
      </c>
      <c r="U1095" s="1" t="s">
        <v>1574</v>
      </c>
      <c r="V1095" s="1">
        <v>8</v>
      </c>
      <c r="W1095" s="1" t="s">
        <v>93</v>
      </c>
      <c r="X1095" s="1" t="s">
        <v>93</v>
      </c>
      <c r="Y1095" s="1" t="s">
        <v>93</v>
      </c>
      <c r="Z1095" s="1" t="s">
        <v>93</v>
      </c>
      <c r="AA1095" s="1" t="s">
        <v>93</v>
      </c>
      <c r="AB1095" s="1" t="s">
        <v>93</v>
      </c>
      <c r="AC1095" s="1" t="s">
        <v>3787</v>
      </c>
    </row>
    <row r="1096" spans="1:29" ht="25.5" x14ac:dyDescent="0.2">
      <c r="A1096" s="1">
        <v>13</v>
      </c>
      <c r="B1096" s="1" t="s">
        <v>2194</v>
      </c>
      <c r="C1096" s="1">
        <v>1307656</v>
      </c>
      <c r="D1096" s="1" t="s">
        <v>1874</v>
      </c>
      <c r="E1096" s="1" t="s">
        <v>1440</v>
      </c>
      <c r="F1096" s="1" t="s">
        <v>2796</v>
      </c>
      <c r="G1096" s="1">
        <v>40</v>
      </c>
      <c r="H1096" s="1" t="s">
        <v>1443</v>
      </c>
      <c r="I1096" s="1" t="s">
        <v>1447</v>
      </c>
      <c r="J1096" s="1">
        <v>8</v>
      </c>
      <c r="K1096" s="1" t="s">
        <v>1443</v>
      </c>
      <c r="L1096" s="1" t="s">
        <v>1447</v>
      </c>
      <c r="M1096" s="1">
        <v>8</v>
      </c>
      <c r="N1096" s="1" t="s">
        <v>93</v>
      </c>
      <c r="O1096" s="1" t="s">
        <v>93</v>
      </c>
      <c r="P1096" s="1" t="s">
        <v>93</v>
      </c>
      <c r="Q1096" s="1" t="s">
        <v>93</v>
      </c>
      <c r="R1096" s="1" t="s">
        <v>93</v>
      </c>
      <c r="S1096" s="1" t="s">
        <v>93</v>
      </c>
      <c r="T1096" s="1" t="s">
        <v>1443</v>
      </c>
      <c r="U1096" s="1" t="s">
        <v>1447</v>
      </c>
      <c r="V1096" s="1">
        <v>8</v>
      </c>
      <c r="W1096" s="1" t="s">
        <v>1443</v>
      </c>
      <c r="X1096" s="1" t="s">
        <v>1447</v>
      </c>
      <c r="Y1096" s="1">
        <v>8</v>
      </c>
      <c r="Z1096" s="1" t="s">
        <v>1443</v>
      </c>
      <c r="AA1096" s="1" t="s">
        <v>1447</v>
      </c>
      <c r="AB1096" s="1">
        <v>8</v>
      </c>
      <c r="AC1096" s="1" t="s">
        <v>3787</v>
      </c>
    </row>
    <row r="1097" spans="1:29" ht="25.5" x14ac:dyDescent="0.2">
      <c r="A1097" s="1">
        <v>13</v>
      </c>
      <c r="B1097" s="1" t="s">
        <v>2195</v>
      </c>
      <c r="C1097" s="1">
        <v>1307761</v>
      </c>
      <c r="D1097" s="1" t="s">
        <v>1901</v>
      </c>
      <c r="E1097" s="1" t="s">
        <v>1440</v>
      </c>
      <c r="F1097" s="1" t="s">
        <v>736</v>
      </c>
      <c r="G1097" s="1">
        <v>40</v>
      </c>
      <c r="H1097" s="1" t="s">
        <v>1461</v>
      </c>
      <c r="I1097" s="1" t="s">
        <v>1509</v>
      </c>
      <c r="J1097" s="1">
        <v>8</v>
      </c>
      <c r="K1097" s="1" t="s">
        <v>1461</v>
      </c>
      <c r="L1097" s="1" t="s">
        <v>1509</v>
      </c>
      <c r="M1097" s="1">
        <v>8</v>
      </c>
      <c r="N1097" s="1" t="s">
        <v>1461</v>
      </c>
      <c r="O1097" s="1" t="s">
        <v>1509</v>
      </c>
      <c r="P1097" s="1">
        <v>8</v>
      </c>
      <c r="Q1097" s="1" t="s">
        <v>1461</v>
      </c>
      <c r="R1097" s="1" t="s">
        <v>1509</v>
      </c>
      <c r="S1097" s="1">
        <v>8</v>
      </c>
      <c r="T1097" s="1" t="s">
        <v>1461</v>
      </c>
      <c r="U1097" s="1" t="s">
        <v>1509</v>
      </c>
      <c r="V1097" s="1">
        <v>8</v>
      </c>
      <c r="W1097" s="1" t="s">
        <v>93</v>
      </c>
      <c r="X1097" s="1" t="s">
        <v>93</v>
      </c>
      <c r="Y1097" s="1" t="s">
        <v>93</v>
      </c>
      <c r="Z1097" s="1" t="s">
        <v>93</v>
      </c>
      <c r="AA1097" s="1" t="s">
        <v>93</v>
      </c>
      <c r="AB1097" s="1" t="s">
        <v>93</v>
      </c>
      <c r="AC1097" s="1" t="s">
        <v>3787</v>
      </c>
    </row>
    <row r="1098" spans="1:29" ht="25.5" x14ac:dyDescent="0.2">
      <c r="A1098" s="1">
        <v>13</v>
      </c>
      <c r="B1098" s="1" t="s">
        <v>632</v>
      </c>
      <c r="C1098" s="1">
        <v>305046</v>
      </c>
      <c r="D1098" s="1" t="s">
        <v>1903</v>
      </c>
      <c r="E1098" s="1" t="s">
        <v>1440</v>
      </c>
      <c r="F1098" s="1" t="s">
        <v>1905</v>
      </c>
      <c r="G1098" s="1">
        <v>40</v>
      </c>
      <c r="H1098" s="1" t="s">
        <v>1461</v>
      </c>
      <c r="I1098" s="1" t="s">
        <v>1509</v>
      </c>
      <c r="J1098" s="1">
        <v>8</v>
      </c>
      <c r="K1098" s="1" t="s">
        <v>1461</v>
      </c>
      <c r="L1098" s="1" t="s">
        <v>1509</v>
      </c>
      <c r="M1098" s="1">
        <v>8</v>
      </c>
      <c r="N1098" s="1" t="s">
        <v>1461</v>
      </c>
      <c r="O1098" s="1" t="s">
        <v>1509</v>
      </c>
      <c r="P1098" s="1">
        <v>8</v>
      </c>
      <c r="Q1098" s="1" t="s">
        <v>1461</v>
      </c>
      <c r="R1098" s="1" t="s">
        <v>1509</v>
      </c>
      <c r="S1098" s="1">
        <v>8</v>
      </c>
      <c r="T1098" s="1" t="s">
        <v>1461</v>
      </c>
      <c r="U1098" s="1" t="s">
        <v>1509</v>
      </c>
      <c r="V1098" s="1">
        <v>8</v>
      </c>
      <c r="W1098" s="1" t="s">
        <v>93</v>
      </c>
      <c r="X1098" s="1" t="s">
        <v>93</v>
      </c>
      <c r="Y1098" s="1" t="s">
        <v>93</v>
      </c>
      <c r="Z1098" s="1" t="s">
        <v>93</v>
      </c>
      <c r="AA1098" s="1" t="s">
        <v>93</v>
      </c>
      <c r="AB1098" s="1" t="s">
        <v>93</v>
      </c>
      <c r="AC1098" s="1" t="s">
        <v>3787</v>
      </c>
    </row>
    <row r="1099" spans="1:29" ht="25.5" x14ac:dyDescent="0.2">
      <c r="A1099" s="1">
        <v>13</v>
      </c>
      <c r="B1099" s="1" t="s">
        <v>966</v>
      </c>
      <c r="C1099" s="1">
        <v>246756</v>
      </c>
      <c r="D1099" s="1" t="s">
        <v>562</v>
      </c>
      <c r="E1099" s="1" t="s">
        <v>1456</v>
      </c>
      <c r="F1099" s="1" t="s">
        <v>3787</v>
      </c>
      <c r="G1099" s="1">
        <v>40</v>
      </c>
      <c r="H1099" s="1" t="s">
        <v>93</v>
      </c>
      <c r="I1099" s="1" t="s">
        <v>93</v>
      </c>
      <c r="J1099" s="1" t="s">
        <v>93</v>
      </c>
      <c r="K1099" s="1" t="s">
        <v>93</v>
      </c>
      <c r="L1099" s="1" t="s">
        <v>93</v>
      </c>
      <c r="M1099" s="1" t="s">
        <v>93</v>
      </c>
      <c r="N1099" s="1" t="s">
        <v>3566</v>
      </c>
      <c r="O1099" s="1" t="s">
        <v>4031</v>
      </c>
      <c r="P1099" s="1">
        <v>9.5</v>
      </c>
      <c r="Q1099" s="1" t="s">
        <v>1443</v>
      </c>
      <c r="R1099" s="1" t="s">
        <v>1447</v>
      </c>
      <c r="S1099" s="1">
        <v>8</v>
      </c>
      <c r="T1099" s="1" t="s">
        <v>1443</v>
      </c>
      <c r="U1099" s="1" t="s">
        <v>1447</v>
      </c>
      <c r="V1099" s="1">
        <v>6.75</v>
      </c>
      <c r="W1099" s="1" t="s">
        <v>1443</v>
      </c>
      <c r="X1099" s="1" t="s">
        <v>1447</v>
      </c>
      <c r="Y1099" s="1">
        <v>7.75</v>
      </c>
      <c r="Z1099" s="1" t="s">
        <v>1443</v>
      </c>
      <c r="AA1099" s="1" t="s">
        <v>1447</v>
      </c>
      <c r="AB1099" s="1">
        <v>8</v>
      </c>
      <c r="AC1099" s="1" t="s">
        <v>3787</v>
      </c>
    </row>
    <row r="1100" spans="1:29" ht="38.25" x14ac:dyDescent="0.2">
      <c r="A1100" s="1">
        <v>13</v>
      </c>
      <c r="B1100" s="1" t="s">
        <v>3779</v>
      </c>
      <c r="C1100" s="1">
        <v>153259</v>
      </c>
      <c r="D1100" s="1" t="s">
        <v>1005</v>
      </c>
      <c r="E1100" s="1" t="s">
        <v>1456</v>
      </c>
      <c r="F1100" s="1" t="s">
        <v>3787</v>
      </c>
      <c r="G1100" s="1">
        <v>40</v>
      </c>
      <c r="H1100" s="1" t="s">
        <v>1461</v>
      </c>
      <c r="I1100" s="1" t="s">
        <v>1509</v>
      </c>
      <c r="J1100" s="1">
        <v>8</v>
      </c>
      <c r="K1100" s="1" t="s">
        <v>1461</v>
      </c>
      <c r="L1100" s="1" t="s">
        <v>1509</v>
      </c>
      <c r="M1100" s="1">
        <v>8</v>
      </c>
      <c r="N1100" s="1" t="s">
        <v>1461</v>
      </c>
      <c r="O1100" s="1" t="s">
        <v>1455</v>
      </c>
      <c r="P1100" s="1">
        <v>5</v>
      </c>
      <c r="Q1100" s="1" t="s">
        <v>1461</v>
      </c>
      <c r="R1100" s="1" t="s">
        <v>1509</v>
      </c>
      <c r="S1100" s="1">
        <v>8</v>
      </c>
      <c r="T1100" s="1" t="s">
        <v>1461</v>
      </c>
      <c r="U1100" s="1" t="s">
        <v>1509</v>
      </c>
      <c r="V1100" s="1">
        <v>8</v>
      </c>
      <c r="W1100" s="1" t="s">
        <v>93</v>
      </c>
      <c r="X1100" s="1" t="s">
        <v>93</v>
      </c>
      <c r="Y1100" s="1" t="s">
        <v>93</v>
      </c>
      <c r="Z1100" s="1" t="s">
        <v>1444</v>
      </c>
      <c r="AA1100" s="1" t="s">
        <v>1462</v>
      </c>
      <c r="AB1100" s="1">
        <v>3</v>
      </c>
      <c r="AC1100" s="1" t="s">
        <v>3787</v>
      </c>
    </row>
    <row r="1101" spans="1:29" ht="25.5" x14ac:dyDescent="0.2">
      <c r="A1101" s="1">
        <v>13</v>
      </c>
      <c r="B1101" s="1" t="s">
        <v>1250</v>
      </c>
      <c r="C1101" s="1">
        <v>262446</v>
      </c>
      <c r="D1101" s="1" t="s">
        <v>1044</v>
      </c>
      <c r="E1101" s="1" t="s">
        <v>1456</v>
      </c>
      <c r="F1101" s="1" t="s">
        <v>3787</v>
      </c>
      <c r="G1101" s="1">
        <v>40</v>
      </c>
      <c r="H1101" s="1" t="s">
        <v>93</v>
      </c>
      <c r="I1101" s="1" t="s">
        <v>93</v>
      </c>
      <c r="J1101" s="1" t="s">
        <v>93</v>
      </c>
      <c r="K1101" s="1" t="s">
        <v>93</v>
      </c>
      <c r="L1101" s="1" t="s">
        <v>93</v>
      </c>
      <c r="M1101" s="1" t="s">
        <v>93</v>
      </c>
      <c r="N1101" s="1" t="s">
        <v>1461</v>
      </c>
      <c r="O1101" s="1" t="s">
        <v>1444</v>
      </c>
      <c r="P1101" s="1">
        <v>9.5</v>
      </c>
      <c r="Q1101" s="1" t="s">
        <v>1461</v>
      </c>
      <c r="R1101" s="1" t="s">
        <v>1444</v>
      </c>
      <c r="S1101" s="1">
        <v>9.5</v>
      </c>
      <c r="T1101" s="1" t="s">
        <v>1461</v>
      </c>
      <c r="U1101" s="1" t="s">
        <v>1444</v>
      </c>
      <c r="V1101" s="1">
        <v>9.5</v>
      </c>
      <c r="W1101" s="1" t="s">
        <v>1461</v>
      </c>
      <c r="X1101" s="1" t="s">
        <v>1444</v>
      </c>
      <c r="Y1101" s="1">
        <v>9.5</v>
      </c>
      <c r="Z1101" s="1" t="s">
        <v>1446</v>
      </c>
      <c r="AA1101" s="1" t="s">
        <v>1460</v>
      </c>
      <c r="AB1101" s="1">
        <v>2</v>
      </c>
      <c r="AC1101" s="1" t="s">
        <v>3787</v>
      </c>
    </row>
    <row r="1102" spans="1:29" ht="38.25" x14ac:dyDescent="0.2">
      <c r="A1102" s="1">
        <v>13</v>
      </c>
      <c r="B1102" s="1" t="s">
        <v>2196</v>
      </c>
      <c r="C1102" s="1">
        <v>1307156</v>
      </c>
      <c r="D1102" s="1" t="s">
        <v>1887</v>
      </c>
      <c r="E1102" s="1" t="s">
        <v>1440</v>
      </c>
      <c r="F1102" s="1" t="s">
        <v>986</v>
      </c>
      <c r="G1102" s="1">
        <v>40</v>
      </c>
      <c r="H1102" s="1" t="s">
        <v>93</v>
      </c>
      <c r="I1102" s="1" t="s">
        <v>93</v>
      </c>
      <c r="J1102" s="1" t="s">
        <v>93</v>
      </c>
      <c r="K1102" s="1" t="s">
        <v>1454</v>
      </c>
      <c r="L1102" s="1" t="s">
        <v>1667</v>
      </c>
      <c r="M1102" s="1">
        <v>8</v>
      </c>
      <c r="N1102" s="1" t="s">
        <v>1454</v>
      </c>
      <c r="O1102" s="1" t="s">
        <v>1667</v>
      </c>
      <c r="P1102" s="1">
        <v>8</v>
      </c>
      <c r="Q1102" s="1" t="s">
        <v>1454</v>
      </c>
      <c r="R1102" s="1" t="s">
        <v>1667</v>
      </c>
      <c r="S1102" s="1">
        <v>8</v>
      </c>
      <c r="T1102" s="1" t="s">
        <v>1454</v>
      </c>
      <c r="U1102" s="1" t="s">
        <v>1667</v>
      </c>
      <c r="V1102" s="1">
        <v>8</v>
      </c>
      <c r="W1102" s="1" t="s">
        <v>1454</v>
      </c>
      <c r="X1102" s="1" t="s">
        <v>1667</v>
      </c>
      <c r="Y1102" s="1">
        <v>8</v>
      </c>
      <c r="Z1102" s="1" t="s">
        <v>93</v>
      </c>
      <c r="AA1102" s="1" t="s">
        <v>93</v>
      </c>
      <c r="AB1102" s="1" t="s">
        <v>93</v>
      </c>
      <c r="AC1102" s="1" t="s">
        <v>3787</v>
      </c>
    </row>
    <row r="1103" spans="1:29" ht="25.5" x14ac:dyDescent="0.2">
      <c r="A1103" s="1">
        <v>13</v>
      </c>
      <c r="B1103" s="1" t="s">
        <v>2197</v>
      </c>
      <c r="C1103" s="1">
        <v>1307808</v>
      </c>
      <c r="D1103" s="1" t="s">
        <v>1901</v>
      </c>
      <c r="E1103" s="1" t="s">
        <v>1440</v>
      </c>
      <c r="F1103" s="1" t="s">
        <v>718</v>
      </c>
      <c r="G1103" s="1">
        <v>40</v>
      </c>
      <c r="H1103" s="1" t="s">
        <v>1667</v>
      </c>
      <c r="I1103" s="1" t="s">
        <v>1895</v>
      </c>
      <c r="J1103" s="1">
        <v>8</v>
      </c>
      <c r="K1103" s="1" t="s">
        <v>1667</v>
      </c>
      <c r="L1103" s="1" t="s">
        <v>1895</v>
      </c>
      <c r="M1103" s="1">
        <v>8</v>
      </c>
      <c r="N1103" s="1" t="s">
        <v>1667</v>
      </c>
      <c r="O1103" s="1" t="s">
        <v>1895</v>
      </c>
      <c r="P1103" s="1">
        <v>8</v>
      </c>
      <c r="Q1103" s="1" t="s">
        <v>1667</v>
      </c>
      <c r="R1103" s="1" t="s">
        <v>1895</v>
      </c>
      <c r="S1103" s="1">
        <v>8</v>
      </c>
      <c r="T1103" s="1" t="s">
        <v>1667</v>
      </c>
      <c r="U1103" s="1" t="s">
        <v>1895</v>
      </c>
      <c r="V1103" s="1">
        <v>8</v>
      </c>
      <c r="W1103" s="1" t="s">
        <v>93</v>
      </c>
      <c r="X1103" s="1" t="s">
        <v>93</v>
      </c>
      <c r="Y1103" s="1" t="s">
        <v>93</v>
      </c>
      <c r="Z1103" s="1" t="s">
        <v>93</v>
      </c>
      <c r="AA1103" s="1" t="s">
        <v>93</v>
      </c>
      <c r="AB1103" s="1" t="s">
        <v>93</v>
      </c>
      <c r="AC1103" s="1" t="s">
        <v>3787</v>
      </c>
    </row>
    <row r="1104" spans="1:29" ht="25.5" x14ac:dyDescent="0.2">
      <c r="A1104" s="1">
        <v>13</v>
      </c>
      <c r="B1104" s="1" t="s">
        <v>1251</v>
      </c>
      <c r="C1104" s="1">
        <v>261119</v>
      </c>
      <c r="D1104" s="1" t="s">
        <v>988</v>
      </c>
      <c r="E1104" s="1" t="s">
        <v>1456</v>
      </c>
      <c r="F1104" s="1" t="s">
        <v>3787</v>
      </c>
      <c r="G1104" s="1">
        <v>40</v>
      </c>
      <c r="H1104" s="1" t="s">
        <v>1455</v>
      </c>
      <c r="I1104" s="1" t="s">
        <v>1753</v>
      </c>
      <c r="J1104" s="1">
        <v>8</v>
      </c>
      <c r="K1104" s="1" t="s">
        <v>1455</v>
      </c>
      <c r="L1104" s="1" t="s">
        <v>1753</v>
      </c>
      <c r="M1104" s="1">
        <v>8</v>
      </c>
      <c r="N1104" s="1" t="s">
        <v>1455</v>
      </c>
      <c r="O1104" s="1" t="s">
        <v>1753</v>
      </c>
      <c r="P1104" s="1">
        <v>8</v>
      </c>
      <c r="Q1104" s="1" t="s">
        <v>93</v>
      </c>
      <c r="R1104" s="1" t="s">
        <v>93</v>
      </c>
      <c r="S1104" s="1" t="s">
        <v>93</v>
      </c>
      <c r="T1104" s="1" t="s">
        <v>1545</v>
      </c>
      <c r="U1104" s="1" t="s">
        <v>1763</v>
      </c>
      <c r="V1104" s="1">
        <v>8</v>
      </c>
      <c r="W1104" s="1" t="s">
        <v>93</v>
      </c>
      <c r="X1104" s="1" t="s">
        <v>93</v>
      </c>
      <c r="Y1104" s="1" t="s">
        <v>93</v>
      </c>
      <c r="Z1104" s="1" t="s">
        <v>1455</v>
      </c>
      <c r="AA1104" s="1" t="s">
        <v>1753</v>
      </c>
      <c r="AB1104" s="1">
        <v>8</v>
      </c>
      <c r="AC1104" s="1" t="s">
        <v>3787</v>
      </c>
    </row>
    <row r="1105" spans="1:29" ht="25.5" x14ac:dyDescent="0.2">
      <c r="A1105" s="1">
        <v>13</v>
      </c>
      <c r="B1105" s="1" t="s">
        <v>2198</v>
      </c>
      <c r="C1105" s="1">
        <v>1307278</v>
      </c>
      <c r="D1105" s="1" t="s">
        <v>2803</v>
      </c>
      <c r="E1105" s="1" t="s">
        <v>1440</v>
      </c>
      <c r="F1105" s="1" t="s">
        <v>2900</v>
      </c>
      <c r="G1105" s="1">
        <v>40</v>
      </c>
      <c r="H1105" s="1" t="s">
        <v>1480</v>
      </c>
      <c r="I1105" s="1" t="s">
        <v>1466</v>
      </c>
      <c r="J1105" s="1">
        <v>8</v>
      </c>
      <c r="K1105" s="1" t="s">
        <v>1480</v>
      </c>
      <c r="L1105" s="1" t="s">
        <v>1466</v>
      </c>
      <c r="M1105" s="1">
        <v>8</v>
      </c>
      <c r="N1105" s="1" t="s">
        <v>1480</v>
      </c>
      <c r="O1105" s="1" t="s">
        <v>1466</v>
      </c>
      <c r="P1105" s="1">
        <v>8</v>
      </c>
      <c r="Q1105" s="1" t="s">
        <v>93</v>
      </c>
      <c r="R1105" s="1" t="s">
        <v>93</v>
      </c>
      <c r="S1105" s="1" t="s">
        <v>93</v>
      </c>
      <c r="T1105" s="1" t="s">
        <v>93</v>
      </c>
      <c r="U1105" s="1" t="s">
        <v>93</v>
      </c>
      <c r="V1105" s="1" t="s">
        <v>93</v>
      </c>
      <c r="W1105" s="1" t="s">
        <v>1480</v>
      </c>
      <c r="X1105" s="1" t="s">
        <v>1466</v>
      </c>
      <c r="Y1105" s="1">
        <v>8</v>
      </c>
      <c r="Z1105" s="1" t="s">
        <v>1480</v>
      </c>
      <c r="AA1105" s="1" t="s">
        <v>1466</v>
      </c>
      <c r="AB1105" s="1">
        <v>8</v>
      </c>
      <c r="AC1105" s="1" t="s">
        <v>3787</v>
      </c>
    </row>
    <row r="1106" spans="1:29" ht="38.25" x14ac:dyDescent="0.2">
      <c r="A1106" s="1">
        <v>13</v>
      </c>
      <c r="B1106" s="1" t="s">
        <v>2199</v>
      </c>
      <c r="C1106" s="1">
        <v>1308335</v>
      </c>
      <c r="D1106" s="1" t="s">
        <v>1964</v>
      </c>
      <c r="E1106" s="1" t="s">
        <v>1440</v>
      </c>
      <c r="F1106" s="1" t="s">
        <v>2900</v>
      </c>
      <c r="G1106" s="1">
        <v>40</v>
      </c>
      <c r="H1106" s="1" t="s">
        <v>1461</v>
      </c>
      <c r="I1106" s="1" t="s">
        <v>1509</v>
      </c>
      <c r="J1106" s="1">
        <v>8</v>
      </c>
      <c r="K1106" s="1" t="s">
        <v>1461</v>
      </c>
      <c r="L1106" s="1" t="s">
        <v>1509</v>
      </c>
      <c r="M1106" s="1">
        <v>8</v>
      </c>
      <c r="N1106" s="1" t="s">
        <v>1461</v>
      </c>
      <c r="O1106" s="1" t="s">
        <v>1509</v>
      </c>
      <c r="P1106" s="1">
        <v>8</v>
      </c>
      <c r="Q1106" s="1" t="s">
        <v>93</v>
      </c>
      <c r="R1106" s="1" t="s">
        <v>93</v>
      </c>
      <c r="S1106" s="1" t="s">
        <v>93</v>
      </c>
      <c r="T1106" s="1" t="s">
        <v>93</v>
      </c>
      <c r="U1106" s="1" t="s">
        <v>93</v>
      </c>
      <c r="V1106" s="1" t="s">
        <v>93</v>
      </c>
      <c r="W1106" s="1" t="s">
        <v>1461</v>
      </c>
      <c r="X1106" s="1" t="s">
        <v>1509</v>
      </c>
      <c r="Y1106" s="1">
        <v>8</v>
      </c>
      <c r="Z1106" s="1" t="s">
        <v>1461</v>
      </c>
      <c r="AA1106" s="1" t="s">
        <v>1509</v>
      </c>
      <c r="AB1106" s="1">
        <v>8</v>
      </c>
      <c r="AC1106" s="1" t="s">
        <v>3787</v>
      </c>
    </row>
    <row r="1107" spans="1:29" ht="25.5" x14ac:dyDescent="0.2">
      <c r="A1107" s="1">
        <v>13</v>
      </c>
      <c r="B1107" s="1" t="s">
        <v>2200</v>
      </c>
      <c r="C1107" s="1">
        <v>1308183</v>
      </c>
      <c r="D1107" s="1" t="s">
        <v>2803</v>
      </c>
      <c r="E1107" s="1" t="s">
        <v>1440</v>
      </c>
      <c r="F1107" s="1" t="s">
        <v>3558</v>
      </c>
      <c r="G1107" s="1">
        <v>40</v>
      </c>
      <c r="H1107" s="1" t="s">
        <v>93</v>
      </c>
      <c r="I1107" s="1" t="s">
        <v>93</v>
      </c>
      <c r="J1107" s="1" t="s">
        <v>93</v>
      </c>
      <c r="K1107" s="1" t="s">
        <v>93</v>
      </c>
      <c r="L1107" s="1" t="s">
        <v>93</v>
      </c>
      <c r="M1107" s="1" t="s">
        <v>93</v>
      </c>
      <c r="N1107" s="1" t="s">
        <v>1454</v>
      </c>
      <c r="O1107" s="1" t="s">
        <v>1667</v>
      </c>
      <c r="P1107" s="1">
        <v>8</v>
      </c>
      <c r="Q1107" s="1" t="s">
        <v>1454</v>
      </c>
      <c r="R1107" s="1" t="s">
        <v>1667</v>
      </c>
      <c r="S1107" s="1">
        <v>8</v>
      </c>
      <c r="T1107" s="1" t="s">
        <v>1454</v>
      </c>
      <c r="U1107" s="1" t="s">
        <v>1667</v>
      </c>
      <c r="V1107" s="1">
        <v>8</v>
      </c>
      <c r="W1107" s="1" t="s">
        <v>1454</v>
      </c>
      <c r="X1107" s="1" t="s">
        <v>1667</v>
      </c>
      <c r="Y1107" s="1">
        <v>8</v>
      </c>
      <c r="Z1107" s="1" t="s">
        <v>1454</v>
      </c>
      <c r="AA1107" s="1" t="s">
        <v>1667</v>
      </c>
      <c r="AB1107" s="1">
        <v>8</v>
      </c>
      <c r="AC1107" s="1" t="s">
        <v>3787</v>
      </c>
    </row>
    <row r="1108" spans="1:29" ht="25.5" x14ac:dyDescent="0.2">
      <c r="A1108" s="1">
        <v>13</v>
      </c>
      <c r="B1108" s="1" t="s">
        <v>1252</v>
      </c>
      <c r="C1108" s="1">
        <v>259948</v>
      </c>
      <c r="D1108" s="1" t="s">
        <v>1046</v>
      </c>
      <c r="E1108" s="1" t="s">
        <v>1456</v>
      </c>
      <c r="F1108" s="1" t="s">
        <v>3787</v>
      </c>
      <c r="G1108" s="1">
        <v>40</v>
      </c>
      <c r="H1108" s="1" t="s">
        <v>93</v>
      </c>
      <c r="I1108" s="1" t="s">
        <v>93</v>
      </c>
      <c r="J1108" s="1" t="s">
        <v>93</v>
      </c>
      <c r="K1108" s="1" t="s">
        <v>1613</v>
      </c>
      <c r="L1108" s="1" t="s">
        <v>1462</v>
      </c>
      <c r="M1108" s="1">
        <v>8</v>
      </c>
      <c r="N1108" s="1" t="s">
        <v>1469</v>
      </c>
      <c r="O1108" s="1" t="s">
        <v>1489</v>
      </c>
      <c r="P1108" s="1">
        <v>8</v>
      </c>
      <c r="Q1108" s="1" t="s">
        <v>1469</v>
      </c>
      <c r="R1108" s="1" t="s">
        <v>1489</v>
      </c>
      <c r="S1108" s="1">
        <v>8</v>
      </c>
      <c r="T1108" s="1" t="s">
        <v>1501</v>
      </c>
      <c r="U1108" s="1" t="s">
        <v>1462</v>
      </c>
      <c r="V1108" s="1">
        <v>9.5</v>
      </c>
      <c r="W1108" s="1" t="s">
        <v>93</v>
      </c>
      <c r="X1108" s="1" t="s">
        <v>93</v>
      </c>
      <c r="Y1108" s="1" t="s">
        <v>93</v>
      </c>
      <c r="Z1108" s="1" t="s">
        <v>1480</v>
      </c>
      <c r="AA1108" s="1" t="s">
        <v>1463</v>
      </c>
      <c r="AB1108" s="1">
        <v>6.5</v>
      </c>
      <c r="AC1108" s="1" t="s">
        <v>3787</v>
      </c>
    </row>
    <row r="1109" spans="1:29" ht="25.5" x14ac:dyDescent="0.2">
      <c r="A1109" s="1">
        <v>13</v>
      </c>
      <c r="B1109" s="1" t="s">
        <v>2202</v>
      </c>
      <c r="C1109" s="1">
        <v>1307320</v>
      </c>
      <c r="D1109" s="1" t="s">
        <v>1995</v>
      </c>
      <c r="E1109" s="1" t="s">
        <v>1440</v>
      </c>
      <c r="F1109" s="1" t="s">
        <v>580</v>
      </c>
      <c r="G1109" s="1">
        <v>40</v>
      </c>
      <c r="H1109" s="1" t="s">
        <v>1480</v>
      </c>
      <c r="I1109" s="1" t="s">
        <v>1466</v>
      </c>
      <c r="J1109" s="1">
        <v>8</v>
      </c>
      <c r="K1109" s="1" t="s">
        <v>1480</v>
      </c>
      <c r="L1109" s="1" t="s">
        <v>1466</v>
      </c>
      <c r="M1109" s="1">
        <v>8</v>
      </c>
      <c r="N1109" s="1" t="s">
        <v>1480</v>
      </c>
      <c r="O1109" s="1" t="s">
        <v>1466</v>
      </c>
      <c r="P1109" s="1">
        <v>8</v>
      </c>
      <c r="Q1109" s="1" t="s">
        <v>1480</v>
      </c>
      <c r="R1109" s="1" t="s">
        <v>1466</v>
      </c>
      <c r="S1109" s="1">
        <v>8</v>
      </c>
      <c r="T1109" s="1" t="s">
        <v>1480</v>
      </c>
      <c r="U1109" s="1" t="s">
        <v>1466</v>
      </c>
      <c r="V1109" s="1">
        <v>8</v>
      </c>
      <c r="W1109" s="1" t="s">
        <v>93</v>
      </c>
      <c r="X1109" s="1" t="s">
        <v>93</v>
      </c>
      <c r="Y1109" s="1" t="s">
        <v>93</v>
      </c>
      <c r="Z1109" s="1" t="s">
        <v>93</v>
      </c>
      <c r="AA1109" s="1" t="s">
        <v>93</v>
      </c>
      <c r="AB1109" s="1" t="s">
        <v>93</v>
      </c>
      <c r="AC1109" s="1" t="s">
        <v>3787</v>
      </c>
    </row>
    <row r="1110" spans="1:29" ht="25.5" x14ac:dyDescent="0.2">
      <c r="A1110" s="1">
        <v>13</v>
      </c>
      <c r="B1110" s="1" t="s">
        <v>2201</v>
      </c>
      <c r="C1110" s="1">
        <v>1307623</v>
      </c>
      <c r="D1110" s="1" t="s">
        <v>1995</v>
      </c>
      <c r="E1110" s="1" t="s">
        <v>1440</v>
      </c>
      <c r="F1110" s="1" t="s">
        <v>1114</v>
      </c>
      <c r="G1110" s="1">
        <v>40</v>
      </c>
      <c r="H1110" s="1" t="s">
        <v>1480</v>
      </c>
      <c r="I1110" s="1" t="s">
        <v>1466</v>
      </c>
      <c r="J1110" s="1">
        <v>8</v>
      </c>
      <c r="K1110" s="1" t="s">
        <v>1480</v>
      </c>
      <c r="L1110" s="1" t="s">
        <v>1466</v>
      </c>
      <c r="M1110" s="1">
        <v>8</v>
      </c>
      <c r="N1110" s="1" t="s">
        <v>1480</v>
      </c>
      <c r="O1110" s="1" t="s">
        <v>1466</v>
      </c>
      <c r="P1110" s="1">
        <v>8</v>
      </c>
      <c r="Q1110" s="1" t="s">
        <v>1480</v>
      </c>
      <c r="R1110" s="1" t="s">
        <v>1466</v>
      </c>
      <c r="S1110" s="1">
        <v>8</v>
      </c>
      <c r="T1110" s="1" t="s">
        <v>1480</v>
      </c>
      <c r="U1110" s="1" t="s">
        <v>1466</v>
      </c>
      <c r="V1110" s="1">
        <v>8</v>
      </c>
      <c r="W1110" s="1" t="s">
        <v>93</v>
      </c>
      <c r="X1110" s="1" t="s">
        <v>93</v>
      </c>
      <c r="Y1110" s="1" t="s">
        <v>93</v>
      </c>
      <c r="Z1110" s="1" t="s">
        <v>93</v>
      </c>
      <c r="AA1110" s="1" t="s">
        <v>93</v>
      </c>
      <c r="AB1110" s="1" t="s">
        <v>93</v>
      </c>
      <c r="AC1110" s="1" t="s">
        <v>3787</v>
      </c>
    </row>
    <row r="1111" spans="1:29" ht="38.25" x14ac:dyDescent="0.2">
      <c r="A1111" s="1">
        <v>13</v>
      </c>
      <c r="B1111" s="1" t="s">
        <v>3170</v>
      </c>
      <c r="C1111" s="1">
        <v>263099</v>
      </c>
      <c r="D1111" s="1" t="s">
        <v>1000</v>
      </c>
      <c r="E1111" s="1" t="s">
        <v>1440</v>
      </c>
      <c r="F1111" s="1" t="s">
        <v>3558</v>
      </c>
      <c r="G1111" s="1">
        <v>40</v>
      </c>
      <c r="H1111" s="1" t="s">
        <v>1461</v>
      </c>
      <c r="I1111" s="1" t="s">
        <v>1509</v>
      </c>
      <c r="J1111" s="1">
        <v>8</v>
      </c>
      <c r="K1111" s="1" t="s">
        <v>1461</v>
      </c>
      <c r="L1111" s="1" t="s">
        <v>1509</v>
      </c>
      <c r="M1111" s="1">
        <v>8</v>
      </c>
      <c r="N1111" s="1" t="s">
        <v>1461</v>
      </c>
      <c r="O1111" s="1" t="s">
        <v>1509</v>
      </c>
      <c r="P1111" s="1">
        <v>8</v>
      </c>
      <c r="Q1111" s="1" t="s">
        <v>93</v>
      </c>
      <c r="R1111" s="1" t="s">
        <v>93</v>
      </c>
      <c r="S1111" s="1" t="s">
        <v>93</v>
      </c>
      <c r="T1111" s="1" t="s">
        <v>93</v>
      </c>
      <c r="U1111" s="1" t="s">
        <v>93</v>
      </c>
      <c r="V1111" s="1" t="s">
        <v>93</v>
      </c>
      <c r="W1111" s="1" t="s">
        <v>1461</v>
      </c>
      <c r="X1111" s="1" t="s">
        <v>1509</v>
      </c>
      <c r="Y1111" s="1">
        <v>8</v>
      </c>
      <c r="Z1111" s="1" t="s">
        <v>1461</v>
      </c>
      <c r="AA1111" s="1" t="s">
        <v>1509</v>
      </c>
      <c r="AB1111" s="1">
        <v>8</v>
      </c>
      <c r="AC1111" s="1" t="s">
        <v>3787</v>
      </c>
    </row>
    <row r="1112" spans="1:29" ht="25.5" x14ac:dyDescent="0.2">
      <c r="A1112" s="1">
        <v>13</v>
      </c>
      <c r="B1112" s="1" t="s">
        <v>2727</v>
      </c>
      <c r="C1112" s="1">
        <v>1308384</v>
      </c>
      <c r="D1112" s="1" t="s">
        <v>1968</v>
      </c>
      <c r="E1112" s="1" t="s">
        <v>1440</v>
      </c>
      <c r="F1112" s="1" t="s">
        <v>3159</v>
      </c>
      <c r="G1112" s="1">
        <v>40</v>
      </c>
      <c r="H1112" s="1" t="s">
        <v>1667</v>
      </c>
      <c r="I1112" s="1" t="s">
        <v>1895</v>
      </c>
      <c r="J1112" s="1">
        <v>8</v>
      </c>
      <c r="K1112" s="1" t="s">
        <v>1667</v>
      </c>
      <c r="L1112" s="1" t="s">
        <v>1895</v>
      </c>
      <c r="M1112" s="1">
        <v>8</v>
      </c>
      <c r="N1112" s="1" t="s">
        <v>1667</v>
      </c>
      <c r="O1112" s="1" t="s">
        <v>1895</v>
      </c>
      <c r="P1112" s="1">
        <v>8</v>
      </c>
      <c r="Q1112" s="1" t="s">
        <v>1667</v>
      </c>
      <c r="R1112" s="1" t="s">
        <v>1895</v>
      </c>
      <c r="S1112" s="1">
        <v>8</v>
      </c>
      <c r="T1112" s="1" t="s">
        <v>1667</v>
      </c>
      <c r="U1112" s="1" t="s">
        <v>1895</v>
      </c>
      <c r="V1112" s="1">
        <v>8</v>
      </c>
      <c r="W1112" s="1" t="s">
        <v>93</v>
      </c>
      <c r="X1112" s="1" t="s">
        <v>93</v>
      </c>
      <c r="Y1112" s="1" t="s">
        <v>93</v>
      </c>
      <c r="Z1112" s="1" t="s">
        <v>93</v>
      </c>
      <c r="AA1112" s="1" t="s">
        <v>93</v>
      </c>
      <c r="AB1112" s="1" t="s">
        <v>93</v>
      </c>
      <c r="AC1112" s="1" t="s">
        <v>3787</v>
      </c>
    </row>
    <row r="1113" spans="1:29" ht="25.5" x14ac:dyDescent="0.2">
      <c r="A1113" s="1">
        <v>13</v>
      </c>
      <c r="B1113" s="1" t="s">
        <v>2203</v>
      </c>
      <c r="C1113" s="1">
        <v>1307809</v>
      </c>
      <c r="D1113" s="1" t="s">
        <v>1878</v>
      </c>
      <c r="E1113" s="1" t="s">
        <v>1440</v>
      </c>
      <c r="F1113" s="1" t="s">
        <v>3228</v>
      </c>
      <c r="G1113" s="1">
        <v>40</v>
      </c>
      <c r="H1113" s="1" t="s">
        <v>93</v>
      </c>
      <c r="I1113" s="1" t="s">
        <v>93</v>
      </c>
      <c r="J1113" s="1" t="s">
        <v>93</v>
      </c>
      <c r="K1113" s="1" t="s">
        <v>1460</v>
      </c>
      <c r="L1113" s="1" t="s">
        <v>1479</v>
      </c>
      <c r="M1113" s="1">
        <v>8</v>
      </c>
      <c r="N1113" s="1" t="s">
        <v>1460</v>
      </c>
      <c r="O1113" s="1" t="s">
        <v>1479</v>
      </c>
      <c r="P1113" s="1">
        <v>8</v>
      </c>
      <c r="Q1113" s="1" t="s">
        <v>1460</v>
      </c>
      <c r="R1113" s="1" t="s">
        <v>1479</v>
      </c>
      <c r="S1113" s="1">
        <v>8</v>
      </c>
      <c r="T1113" s="1" t="s">
        <v>1460</v>
      </c>
      <c r="U1113" s="1" t="s">
        <v>1479</v>
      </c>
      <c r="V1113" s="1">
        <v>8</v>
      </c>
      <c r="W1113" s="1" t="s">
        <v>1461</v>
      </c>
      <c r="X1113" s="1" t="s">
        <v>1509</v>
      </c>
      <c r="Y1113" s="1">
        <v>8</v>
      </c>
      <c r="Z1113" s="1" t="s">
        <v>93</v>
      </c>
      <c r="AA1113" s="1" t="s">
        <v>93</v>
      </c>
      <c r="AB1113" s="1" t="s">
        <v>93</v>
      </c>
      <c r="AC1113" s="1" t="s">
        <v>3787</v>
      </c>
    </row>
    <row r="1114" spans="1:29" ht="38.25" x14ac:dyDescent="0.2">
      <c r="A1114" s="1">
        <v>13</v>
      </c>
      <c r="B1114" s="1" t="s">
        <v>2204</v>
      </c>
      <c r="C1114" s="1">
        <v>1307026</v>
      </c>
      <c r="D1114" s="1" t="s">
        <v>1899</v>
      </c>
      <c r="E1114" s="1" t="s">
        <v>1440</v>
      </c>
      <c r="F1114" s="1" t="s">
        <v>522</v>
      </c>
      <c r="G1114" s="1">
        <v>40</v>
      </c>
      <c r="H1114" s="1" t="s">
        <v>1480</v>
      </c>
      <c r="I1114" s="1" t="s">
        <v>1466</v>
      </c>
      <c r="J1114" s="1">
        <v>8</v>
      </c>
      <c r="K1114" s="1" t="s">
        <v>1480</v>
      </c>
      <c r="L1114" s="1" t="s">
        <v>1466</v>
      </c>
      <c r="M1114" s="1">
        <v>8</v>
      </c>
      <c r="N1114" s="1" t="s">
        <v>1480</v>
      </c>
      <c r="O1114" s="1" t="s">
        <v>1466</v>
      </c>
      <c r="P1114" s="1">
        <v>8</v>
      </c>
      <c r="Q1114" s="1" t="s">
        <v>93</v>
      </c>
      <c r="R1114" s="1" t="s">
        <v>93</v>
      </c>
      <c r="S1114" s="1" t="s">
        <v>93</v>
      </c>
      <c r="T1114" s="1" t="s">
        <v>93</v>
      </c>
      <c r="U1114" s="1" t="s">
        <v>93</v>
      </c>
      <c r="V1114" s="1" t="s">
        <v>93</v>
      </c>
      <c r="W1114" s="1" t="s">
        <v>1480</v>
      </c>
      <c r="X1114" s="1" t="s">
        <v>1466</v>
      </c>
      <c r="Y1114" s="1">
        <v>8</v>
      </c>
      <c r="Z1114" s="1" t="s">
        <v>1480</v>
      </c>
      <c r="AA1114" s="1" t="s">
        <v>1466</v>
      </c>
      <c r="AB1114" s="1">
        <v>8</v>
      </c>
      <c r="AC1114" s="1" t="s">
        <v>3787</v>
      </c>
    </row>
    <row r="1115" spans="1:29" ht="38.25" x14ac:dyDescent="0.2">
      <c r="A1115" s="1">
        <v>13</v>
      </c>
      <c r="B1115" s="1" t="s">
        <v>2205</v>
      </c>
      <c r="C1115" s="1">
        <v>1308035</v>
      </c>
      <c r="D1115" s="1" t="s">
        <v>1962</v>
      </c>
      <c r="E1115" s="1" t="s">
        <v>1440</v>
      </c>
      <c r="F1115" s="1" t="s">
        <v>2900</v>
      </c>
      <c r="G1115" s="1">
        <v>40</v>
      </c>
      <c r="H1115" s="1" t="s">
        <v>1469</v>
      </c>
      <c r="I1115" s="1" t="s">
        <v>1489</v>
      </c>
      <c r="J1115" s="1">
        <v>8</v>
      </c>
      <c r="K1115" s="1" t="s">
        <v>1469</v>
      </c>
      <c r="L1115" s="1" t="s">
        <v>1489</v>
      </c>
      <c r="M1115" s="1">
        <v>8</v>
      </c>
      <c r="N1115" s="1" t="s">
        <v>1469</v>
      </c>
      <c r="O1115" s="1" t="s">
        <v>1489</v>
      </c>
      <c r="P1115" s="1">
        <v>8</v>
      </c>
      <c r="Q1115" s="1" t="s">
        <v>1469</v>
      </c>
      <c r="R1115" s="1" t="s">
        <v>1489</v>
      </c>
      <c r="S1115" s="1">
        <v>8</v>
      </c>
      <c r="T1115" s="1" t="s">
        <v>1469</v>
      </c>
      <c r="U1115" s="1" t="s">
        <v>1489</v>
      </c>
      <c r="V1115" s="1">
        <v>8</v>
      </c>
      <c r="W1115" s="1" t="s">
        <v>93</v>
      </c>
      <c r="X1115" s="1" t="s">
        <v>93</v>
      </c>
      <c r="Y1115" s="1" t="s">
        <v>93</v>
      </c>
      <c r="Z1115" s="1" t="s">
        <v>93</v>
      </c>
      <c r="AA1115" s="1" t="s">
        <v>93</v>
      </c>
      <c r="AB1115" s="1" t="s">
        <v>93</v>
      </c>
      <c r="AC1115" s="1" t="s">
        <v>3787</v>
      </c>
    </row>
    <row r="1116" spans="1:29" ht="25.5" x14ac:dyDescent="0.2">
      <c r="A1116" s="1">
        <v>13</v>
      </c>
      <c r="B1116" s="1" t="s">
        <v>1253</v>
      </c>
      <c r="C1116" s="1">
        <v>260708</v>
      </c>
      <c r="D1116" s="1" t="s">
        <v>1000</v>
      </c>
      <c r="E1116" s="1" t="s">
        <v>1440</v>
      </c>
      <c r="F1116" s="1" t="s">
        <v>1450</v>
      </c>
      <c r="G1116" s="1">
        <v>40</v>
      </c>
      <c r="H1116" s="1" t="s">
        <v>1461</v>
      </c>
      <c r="I1116" s="1" t="s">
        <v>1509</v>
      </c>
      <c r="J1116" s="1">
        <v>8</v>
      </c>
      <c r="K1116" s="1" t="s">
        <v>1461</v>
      </c>
      <c r="L1116" s="1" t="s">
        <v>1509</v>
      </c>
      <c r="M1116" s="1">
        <v>8</v>
      </c>
      <c r="N1116" s="1" t="s">
        <v>1461</v>
      </c>
      <c r="O1116" s="1" t="s">
        <v>1509</v>
      </c>
      <c r="P1116" s="1">
        <v>8</v>
      </c>
      <c r="Q1116" s="1" t="s">
        <v>1461</v>
      </c>
      <c r="R1116" s="1" t="s">
        <v>1509</v>
      </c>
      <c r="S1116" s="1">
        <v>8</v>
      </c>
      <c r="T1116" s="1" t="s">
        <v>93</v>
      </c>
      <c r="U1116" s="1" t="s">
        <v>93</v>
      </c>
      <c r="V1116" s="1" t="s">
        <v>93</v>
      </c>
      <c r="W1116" s="1" t="s">
        <v>93</v>
      </c>
      <c r="X1116" s="1" t="s">
        <v>93</v>
      </c>
      <c r="Y1116" s="1" t="s">
        <v>93</v>
      </c>
      <c r="Z1116" s="1" t="s">
        <v>1461</v>
      </c>
      <c r="AA1116" s="1" t="s">
        <v>1509</v>
      </c>
      <c r="AB1116" s="1">
        <v>8</v>
      </c>
      <c r="AC1116" s="1" t="s">
        <v>3787</v>
      </c>
    </row>
    <row r="1117" spans="1:29" ht="25.5" x14ac:dyDescent="0.2">
      <c r="A1117" s="1">
        <v>13</v>
      </c>
      <c r="B1117" s="1" t="s">
        <v>2206</v>
      </c>
      <c r="C1117" s="1">
        <v>206357</v>
      </c>
      <c r="D1117" s="1" t="s">
        <v>1032</v>
      </c>
      <c r="E1117" s="1" t="s">
        <v>1456</v>
      </c>
      <c r="F1117" s="1" t="s">
        <v>3787</v>
      </c>
      <c r="G1117" s="1">
        <v>40</v>
      </c>
      <c r="H1117" s="1" t="s">
        <v>1820</v>
      </c>
      <c r="I1117" s="1" t="s">
        <v>1667</v>
      </c>
      <c r="J1117" s="1">
        <v>10</v>
      </c>
      <c r="K1117" s="1" t="s">
        <v>1820</v>
      </c>
      <c r="L1117" s="1" t="s">
        <v>1667</v>
      </c>
      <c r="M1117" s="1">
        <v>10</v>
      </c>
      <c r="N1117" s="1" t="s">
        <v>1820</v>
      </c>
      <c r="O1117" s="1" t="s">
        <v>1667</v>
      </c>
      <c r="P1117" s="1">
        <v>10</v>
      </c>
      <c r="Q1117" s="1" t="s">
        <v>1820</v>
      </c>
      <c r="R1117" s="1" t="s">
        <v>1667</v>
      </c>
      <c r="S1117" s="1">
        <v>10</v>
      </c>
      <c r="T1117" s="1" t="s">
        <v>93</v>
      </c>
      <c r="U1117" s="1" t="s">
        <v>93</v>
      </c>
      <c r="V1117" s="1" t="s">
        <v>93</v>
      </c>
      <c r="W1117" s="1" t="s">
        <v>93</v>
      </c>
      <c r="X1117" s="1" t="s">
        <v>93</v>
      </c>
      <c r="Y1117" s="1" t="s">
        <v>93</v>
      </c>
      <c r="Z1117" s="1" t="s">
        <v>93</v>
      </c>
      <c r="AA1117" s="1" t="s">
        <v>93</v>
      </c>
      <c r="AB1117" s="1" t="s">
        <v>93</v>
      </c>
      <c r="AC1117" s="1" t="s">
        <v>3787</v>
      </c>
    </row>
    <row r="1118" spans="1:29" ht="25.5" x14ac:dyDescent="0.2">
      <c r="A1118" s="1">
        <v>13</v>
      </c>
      <c r="B1118" s="1" t="s">
        <v>1254</v>
      </c>
      <c r="C1118" s="1">
        <v>261806</v>
      </c>
      <c r="D1118" s="1" t="s">
        <v>1029</v>
      </c>
      <c r="E1118" s="1" t="s">
        <v>1440</v>
      </c>
      <c r="F1118" s="1" t="s">
        <v>3410</v>
      </c>
      <c r="G1118" s="1">
        <v>40</v>
      </c>
      <c r="H1118" s="1" t="s">
        <v>1667</v>
      </c>
      <c r="I1118" s="1" t="s">
        <v>1895</v>
      </c>
      <c r="J1118" s="1">
        <v>8</v>
      </c>
      <c r="K1118" s="1" t="s">
        <v>1667</v>
      </c>
      <c r="L1118" s="1" t="s">
        <v>1895</v>
      </c>
      <c r="M1118" s="1">
        <v>8</v>
      </c>
      <c r="N1118" s="1" t="s">
        <v>1667</v>
      </c>
      <c r="O1118" s="1" t="s">
        <v>1895</v>
      </c>
      <c r="P1118" s="1">
        <v>8</v>
      </c>
      <c r="Q1118" s="1" t="s">
        <v>1667</v>
      </c>
      <c r="R1118" s="1" t="s">
        <v>1895</v>
      </c>
      <c r="S1118" s="1">
        <v>8</v>
      </c>
      <c r="T1118" s="1" t="s">
        <v>1667</v>
      </c>
      <c r="U1118" s="1" t="s">
        <v>1895</v>
      </c>
      <c r="V1118" s="1">
        <v>8</v>
      </c>
      <c r="W1118" s="1" t="s">
        <v>93</v>
      </c>
      <c r="X1118" s="1" t="s">
        <v>93</v>
      </c>
      <c r="Y1118" s="1" t="s">
        <v>93</v>
      </c>
      <c r="Z1118" s="1" t="s">
        <v>93</v>
      </c>
      <c r="AA1118" s="1" t="s">
        <v>93</v>
      </c>
      <c r="AB1118" s="1" t="s">
        <v>93</v>
      </c>
      <c r="AC1118" s="1" t="s">
        <v>3787</v>
      </c>
    </row>
    <row r="1119" spans="1:29" ht="25.5" x14ac:dyDescent="0.2">
      <c r="A1119" s="1">
        <v>13</v>
      </c>
      <c r="B1119" s="1" t="s">
        <v>1256</v>
      </c>
      <c r="C1119" s="1">
        <v>228710</v>
      </c>
      <c r="D1119" s="1" t="s">
        <v>1005</v>
      </c>
      <c r="E1119" s="1" t="s">
        <v>1440</v>
      </c>
      <c r="F1119" s="1" t="s">
        <v>3564</v>
      </c>
      <c r="G1119" s="1">
        <v>40</v>
      </c>
      <c r="H1119" s="1" t="s">
        <v>93</v>
      </c>
      <c r="I1119" s="1" t="s">
        <v>93</v>
      </c>
      <c r="J1119" s="1" t="s">
        <v>93</v>
      </c>
      <c r="K1119" s="1" t="s">
        <v>93</v>
      </c>
      <c r="L1119" s="1" t="s">
        <v>93</v>
      </c>
      <c r="M1119" s="1" t="s">
        <v>93</v>
      </c>
      <c r="N1119" s="1" t="s">
        <v>1461</v>
      </c>
      <c r="O1119" s="1" t="s">
        <v>1509</v>
      </c>
      <c r="P1119" s="1">
        <v>8</v>
      </c>
      <c r="Q1119" s="1" t="s">
        <v>1461</v>
      </c>
      <c r="R1119" s="1" t="s">
        <v>1509</v>
      </c>
      <c r="S1119" s="1">
        <v>8</v>
      </c>
      <c r="T1119" s="1" t="s">
        <v>1461</v>
      </c>
      <c r="U1119" s="1" t="s">
        <v>1509</v>
      </c>
      <c r="V1119" s="1">
        <v>8</v>
      </c>
      <c r="W1119" s="1" t="s">
        <v>1461</v>
      </c>
      <c r="X1119" s="1" t="s">
        <v>1509</v>
      </c>
      <c r="Y1119" s="1">
        <v>8</v>
      </c>
      <c r="Z1119" s="1" t="s">
        <v>1461</v>
      </c>
      <c r="AA1119" s="1" t="s">
        <v>1509</v>
      </c>
      <c r="AB1119" s="1">
        <v>8</v>
      </c>
      <c r="AC1119" s="1" t="s">
        <v>3787</v>
      </c>
    </row>
    <row r="1120" spans="1:29" ht="25.5" x14ac:dyDescent="0.2">
      <c r="A1120" s="1">
        <v>13</v>
      </c>
      <c r="B1120" s="1" t="s">
        <v>970</v>
      </c>
      <c r="C1120" s="1">
        <v>256277</v>
      </c>
      <c r="D1120" s="1" t="s">
        <v>562</v>
      </c>
      <c r="E1120" s="1" t="s">
        <v>1456</v>
      </c>
      <c r="F1120" s="1" t="s">
        <v>3787</v>
      </c>
      <c r="G1120" s="1">
        <v>40</v>
      </c>
      <c r="H1120" s="1" t="s">
        <v>1508</v>
      </c>
      <c r="I1120" s="1" t="s">
        <v>1756</v>
      </c>
      <c r="J1120" s="1">
        <v>8</v>
      </c>
      <c r="K1120" s="1" t="s">
        <v>1508</v>
      </c>
      <c r="L1120" s="1" t="s">
        <v>1756</v>
      </c>
      <c r="M1120" s="1">
        <v>8</v>
      </c>
      <c r="N1120" s="1" t="s">
        <v>1508</v>
      </c>
      <c r="O1120" s="1" t="s">
        <v>1756</v>
      </c>
      <c r="P1120" s="1">
        <v>8</v>
      </c>
      <c r="Q1120" s="1" t="s">
        <v>1508</v>
      </c>
      <c r="R1120" s="1" t="s">
        <v>1447</v>
      </c>
      <c r="S1120" s="1">
        <v>3</v>
      </c>
      <c r="T1120" s="1" t="s">
        <v>1454</v>
      </c>
      <c r="U1120" s="1" t="s">
        <v>1667</v>
      </c>
      <c r="V1120" s="1">
        <v>8</v>
      </c>
      <c r="W1120" s="1" t="s">
        <v>93</v>
      </c>
      <c r="X1120" s="1" t="s">
        <v>93</v>
      </c>
      <c r="Y1120" s="1" t="s">
        <v>93</v>
      </c>
      <c r="Z1120" s="1" t="s">
        <v>1454</v>
      </c>
      <c r="AA1120" s="1" t="s">
        <v>1469</v>
      </c>
      <c r="AB1120" s="1">
        <v>5</v>
      </c>
      <c r="AC1120" s="1" t="s">
        <v>3787</v>
      </c>
    </row>
    <row r="1121" spans="1:29" ht="38.25" x14ac:dyDescent="0.2">
      <c r="A1121" s="1">
        <v>13</v>
      </c>
      <c r="B1121" s="1" t="s">
        <v>2207</v>
      </c>
      <c r="C1121" s="1">
        <v>1306950</v>
      </c>
      <c r="D1121" s="1" t="s">
        <v>1903</v>
      </c>
      <c r="E1121" s="1" t="s">
        <v>1440</v>
      </c>
      <c r="F1121" s="1" t="s">
        <v>3410</v>
      </c>
      <c r="G1121" s="1">
        <v>40</v>
      </c>
      <c r="H1121" s="1" t="s">
        <v>93</v>
      </c>
      <c r="I1121" s="1" t="s">
        <v>93</v>
      </c>
      <c r="J1121" s="1" t="s">
        <v>93</v>
      </c>
      <c r="K1121" s="1" t="s">
        <v>1461</v>
      </c>
      <c r="L1121" s="1" t="s">
        <v>1463</v>
      </c>
      <c r="M1121" s="1">
        <v>8</v>
      </c>
      <c r="N1121" s="1" t="s">
        <v>1461</v>
      </c>
      <c r="O1121" s="1" t="s">
        <v>1463</v>
      </c>
      <c r="P1121" s="1">
        <v>8</v>
      </c>
      <c r="Q1121" s="1" t="s">
        <v>1461</v>
      </c>
      <c r="R1121" s="1" t="s">
        <v>1463</v>
      </c>
      <c r="S1121" s="1">
        <v>8</v>
      </c>
      <c r="T1121" s="1" t="s">
        <v>1461</v>
      </c>
      <c r="U1121" s="1" t="s">
        <v>1463</v>
      </c>
      <c r="V1121" s="1">
        <v>8</v>
      </c>
      <c r="W1121" s="1" t="s">
        <v>1461</v>
      </c>
      <c r="X1121" s="1" t="s">
        <v>1463</v>
      </c>
      <c r="Y1121" s="1">
        <v>8</v>
      </c>
      <c r="Z1121" s="1" t="s">
        <v>93</v>
      </c>
      <c r="AA1121" s="1" t="s">
        <v>93</v>
      </c>
      <c r="AB1121" s="1" t="s">
        <v>93</v>
      </c>
      <c r="AC1121" s="1" t="s">
        <v>3787</v>
      </c>
    </row>
    <row r="1122" spans="1:29" ht="25.5" x14ac:dyDescent="0.2">
      <c r="A1122" s="1">
        <v>13</v>
      </c>
      <c r="B1122" s="1" t="s">
        <v>2914</v>
      </c>
      <c r="C1122" s="1">
        <v>1308463</v>
      </c>
      <c r="D1122" s="1" t="s">
        <v>3152</v>
      </c>
      <c r="E1122" s="1" t="s">
        <v>1440</v>
      </c>
      <c r="F1122" s="1" t="s">
        <v>3228</v>
      </c>
      <c r="G1122" s="1">
        <v>40</v>
      </c>
      <c r="H1122" s="1" t="s">
        <v>1667</v>
      </c>
      <c r="I1122" s="1" t="s">
        <v>1895</v>
      </c>
      <c r="J1122" s="1">
        <v>8</v>
      </c>
      <c r="K1122" s="1" t="s">
        <v>1667</v>
      </c>
      <c r="L1122" s="1" t="s">
        <v>1895</v>
      </c>
      <c r="M1122" s="1">
        <v>8</v>
      </c>
      <c r="N1122" s="1" t="s">
        <v>1667</v>
      </c>
      <c r="O1122" s="1" t="s">
        <v>1895</v>
      </c>
      <c r="P1122" s="1">
        <v>8</v>
      </c>
      <c r="Q1122" s="1" t="s">
        <v>1667</v>
      </c>
      <c r="R1122" s="1" t="s">
        <v>1895</v>
      </c>
      <c r="S1122" s="1">
        <v>8</v>
      </c>
      <c r="T1122" s="1" t="s">
        <v>1667</v>
      </c>
      <c r="U1122" s="1" t="s">
        <v>1895</v>
      </c>
      <c r="V1122" s="1">
        <v>8</v>
      </c>
      <c r="W1122" s="1" t="s">
        <v>93</v>
      </c>
      <c r="X1122" s="1" t="s">
        <v>93</v>
      </c>
      <c r="Y1122" s="1" t="s">
        <v>93</v>
      </c>
      <c r="Z1122" s="1" t="s">
        <v>93</v>
      </c>
      <c r="AA1122" s="1" t="s">
        <v>93</v>
      </c>
      <c r="AB1122" s="1" t="s">
        <v>93</v>
      </c>
      <c r="AC1122" s="1" t="s">
        <v>3787</v>
      </c>
    </row>
    <row r="1123" spans="1:29" ht="38.25" x14ac:dyDescent="0.2">
      <c r="A1123" s="1">
        <v>13</v>
      </c>
      <c r="B1123" s="1" t="s">
        <v>2208</v>
      </c>
      <c r="C1123" s="1">
        <v>1307657</v>
      </c>
      <c r="D1123" s="1" t="s">
        <v>1872</v>
      </c>
      <c r="E1123" s="1" t="s">
        <v>1440</v>
      </c>
      <c r="F1123" s="1" t="s">
        <v>986</v>
      </c>
      <c r="G1123" s="1">
        <v>40</v>
      </c>
      <c r="H1123" s="1" t="s">
        <v>1446</v>
      </c>
      <c r="I1123" s="1" t="s">
        <v>1463</v>
      </c>
      <c r="J1123" s="1">
        <v>8</v>
      </c>
      <c r="K1123" s="1" t="s">
        <v>1446</v>
      </c>
      <c r="L1123" s="1" t="s">
        <v>1463</v>
      </c>
      <c r="M1123" s="1">
        <v>8</v>
      </c>
      <c r="N1123" s="1" t="s">
        <v>1446</v>
      </c>
      <c r="O1123" s="1" t="s">
        <v>1463</v>
      </c>
      <c r="P1123" s="1">
        <v>8</v>
      </c>
      <c r="Q1123" s="1" t="s">
        <v>1446</v>
      </c>
      <c r="R1123" s="1" t="s">
        <v>1463</v>
      </c>
      <c r="S1123" s="1">
        <v>8</v>
      </c>
      <c r="T1123" s="1" t="s">
        <v>1446</v>
      </c>
      <c r="U1123" s="1" t="s">
        <v>1463</v>
      </c>
      <c r="V1123" s="1">
        <v>8</v>
      </c>
      <c r="W1123" s="1" t="s">
        <v>93</v>
      </c>
      <c r="X1123" s="1" t="s">
        <v>93</v>
      </c>
      <c r="Y1123" s="1" t="s">
        <v>93</v>
      </c>
      <c r="Z1123" s="1" t="s">
        <v>93</v>
      </c>
      <c r="AA1123" s="1" t="s">
        <v>93</v>
      </c>
      <c r="AB1123" s="1" t="s">
        <v>93</v>
      </c>
      <c r="AC1123" s="1" t="s">
        <v>3787</v>
      </c>
    </row>
    <row r="1124" spans="1:29" ht="38.25" x14ac:dyDescent="0.2">
      <c r="A1124" s="1">
        <v>13</v>
      </c>
      <c r="B1124" s="1" t="s">
        <v>2209</v>
      </c>
      <c r="C1124" s="1">
        <v>1307518</v>
      </c>
      <c r="D1124" s="1" t="s">
        <v>1962</v>
      </c>
      <c r="E1124" s="1" t="s">
        <v>1440</v>
      </c>
      <c r="F1124" s="1" t="s">
        <v>2767</v>
      </c>
      <c r="G1124" s="1">
        <v>40</v>
      </c>
      <c r="H1124" s="1" t="s">
        <v>1613</v>
      </c>
      <c r="I1124" s="1" t="s">
        <v>1462</v>
      </c>
      <c r="J1124" s="1">
        <v>8</v>
      </c>
      <c r="K1124" s="1" t="s">
        <v>1613</v>
      </c>
      <c r="L1124" s="1" t="s">
        <v>1462</v>
      </c>
      <c r="M1124" s="1">
        <v>8</v>
      </c>
      <c r="N1124" s="1" t="s">
        <v>1613</v>
      </c>
      <c r="O1124" s="1" t="s">
        <v>1462</v>
      </c>
      <c r="P1124" s="1">
        <v>8</v>
      </c>
      <c r="Q1124" s="1" t="s">
        <v>1613</v>
      </c>
      <c r="R1124" s="1" t="s">
        <v>1462</v>
      </c>
      <c r="S1124" s="1">
        <v>8</v>
      </c>
      <c r="T1124" s="1" t="s">
        <v>93</v>
      </c>
      <c r="U1124" s="1" t="s">
        <v>93</v>
      </c>
      <c r="V1124" s="1" t="s">
        <v>93</v>
      </c>
      <c r="W1124" s="1" t="s">
        <v>93</v>
      </c>
      <c r="X1124" s="1" t="s">
        <v>93</v>
      </c>
      <c r="Y1124" s="1" t="s">
        <v>93</v>
      </c>
      <c r="Z1124" s="1" t="s">
        <v>1613</v>
      </c>
      <c r="AA1124" s="1" t="s">
        <v>1462</v>
      </c>
      <c r="AB1124" s="1">
        <v>8</v>
      </c>
      <c r="AC1124" s="1" t="s">
        <v>3787</v>
      </c>
    </row>
    <row r="1125" spans="1:29" ht="38.25" x14ac:dyDescent="0.2">
      <c r="A1125" s="1">
        <v>13</v>
      </c>
      <c r="B1125" s="1" t="s">
        <v>2210</v>
      </c>
      <c r="C1125" s="1">
        <v>1307321</v>
      </c>
      <c r="D1125" s="1" t="s">
        <v>2803</v>
      </c>
      <c r="E1125" s="1" t="s">
        <v>1456</v>
      </c>
      <c r="F1125" s="1" t="s">
        <v>3787</v>
      </c>
      <c r="G1125" s="1">
        <v>40</v>
      </c>
      <c r="H1125" s="1" t="s">
        <v>93</v>
      </c>
      <c r="I1125" s="1" t="s">
        <v>93</v>
      </c>
      <c r="J1125" s="1" t="s">
        <v>93</v>
      </c>
      <c r="K1125" s="1" t="s">
        <v>1613</v>
      </c>
      <c r="L1125" s="1" t="s">
        <v>1462</v>
      </c>
      <c r="M1125" s="1">
        <v>8</v>
      </c>
      <c r="N1125" s="1" t="s">
        <v>1613</v>
      </c>
      <c r="O1125" s="1" t="s">
        <v>1462</v>
      </c>
      <c r="P1125" s="1">
        <v>8</v>
      </c>
      <c r="Q1125" s="1" t="s">
        <v>1613</v>
      </c>
      <c r="R1125" s="1" t="s">
        <v>1462</v>
      </c>
      <c r="S1125" s="1">
        <v>8</v>
      </c>
      <c r="T1125" s="1" t="s">
        <v>1613</v>
      </c>
      <c r="U1125" s="1" t="s">
        <v>1462</v>
      </c>
      <c r="V1125" s="1">
        <v>8</v>
      </c>
      <c r="W1125" s="1" t="s">
        <v>1613</v>
      </c>
      <c r="X1125" s="1" t="s">
        <v>1462</v>
      </c>
      <c r="Y1125" s="1">
        <v>8</v>
      </c>
      <c r="Z1125" s="1" t="s">
        <v>93</v>
      </c>
      <c r="AA1125" s="1" t="s">
        <v>93</v>
      </c>
      <c r="AB1125" s="1" t="s">
        <v>93</v>
      </c>
      <c r="AC1125" s="1" t="s">
        <v>3787</v>
      </c>
    </row>
    <row r="1126" spans="1:29" ht="38.25" x14ac:dyDescent="0.2">
      <c r="A1126" s="1">
        <v>13</v>
      </c>
      <c r="B1126" s="1" t="s">
        <v>3375</v>
      </c>
      <c r="C1126" s="1">
        <v>1308576</v>
      </c>
      <c r="D1126" s="1" t="s">
        <v>1876</v>
      </c>
      <c r="E1126" s="1" t="s">
        <v>1440</v>
      </c>
      <c r="F1126" s="1" t="s">
        <v>3558</v>
      </c>
      <c r="G1126" s="1">
        <v>40</v>
      </c>
      <c r="H1126" s="1" t="s">
        <v>1455</v>
      </c>
      <c r="I1126" s="1" t="s">
        <v>1753</v>
      </c>
      <c r="J1126" s="1">
        <v>8</v>
      </c>
      <c r="K1126" s="1" t="s">
        <v>93</v>
      </c>
      <c r="L1126" s="1" t="s">
        <v>93</v>
      </c>
      <c r="M1126" s="1" t="s">
        <v>93</v>
      </c>
      <c r="N1126" s="1" t="s">
        <v>93</v>
      </c>
      <c r="O1126" s="1" t="s">
        <v>93</v>
      </c>
      <c r="P1126" s="1" t="s">
        <v>93</v>
      </c>
      <c r="Q1126" s="1" t="s">
        <v>1455</v>
      </c>
      <c r="R1126" s="1" t="s">
        <v>1753</v>
      </c>
      <c r="S1126" s="1">
        <v>8</v>
      </c>
      <c r="T1126" s="1" t="s">
        <v>1455</v>
      </c>
      <c r="U1126" s="1" t="s">
        <v>1753</v>
      </c>
      <c r="V1126" s="1">
        <v>8</v>
      </c>
      <c r="W1126" s="1" t="s">
        <v>1455</v>
      </c>
      <c r="X1126" s="1" t="s">
        <v>1753</v>
      </c>
      <c r="Y1126" s="1">
        <v>8</v>
      </c>
      <c r="Z1126" s="1" t="s">
        <v>1455</v>
      </c>
      <c r="AA1126" s="1" t="s">
        <v>1753</v>
      </c>
      <c r="AB1126" s="1">
        <v>8</v>
      </c>
      <c r="AC1126" s="1" t="s">
        <v>3787</v>
      </c>
    </row>
    <row r="1127" spans="1:29" ht="51" x14ac:dyDescent="0.2">
      <c r="A1127" s="1">
        <v>13</v>
      </c>
      <c r="B1127" s="1" t="s">
        <v>2211</v>
      </c>
      <c r="C1127" s="1">
        <v>1308113</v>
      </c>
      <c r="D1127" s="1" t="s">
        <v>1936</v>
      </c>
      <c r="E1127" s="1" t="s">
        <v>1440</v>
      </c>
      <c r="F1127" s="1" t="s">
        <v>3228</v>
      </c>
      <c r="G1127" s="1">
        <v>40</v>
      </c>
      <c r="H1127" s="1" t="s">
        <v>1480</v>
      </c>
      <c r="I1127" s="1" t="s">
        <v>1466</v>
      </c>
      <c r="J1127" s="1">
        <v>8</v>
      </c>
      <c r="K1127" s="1" t="s">
        <v>1480</v>
      </c>
      <c r="L1127" s="1" t="s">
        <v>1466</v>
      </c>
      <c r="M1127" s="1">
        <v>8</v>
      </c>
      <c r="N1127" s="1" t="s">
        <v>1480</v>
      </c>
      <c r="O1127" s="1" t="s">
        <v>1466</v>
      </c>
      <c r="P1127" s="1">
        <v>8</v>
      </c>
      <c r="Q1127" s="1" t="s">
        <v>93</v>
      </c>
      <c r="R1127" s="1" t="s">
        <v>93</v>
      </c>
      <c r="S1127" s="1" t="s">
        <v>93</v>
      </c>
      <c r="T1127" s="1" t="s">
        <v>93</v>
      </c>
      <c r="U1127" s="1" t="s">
        <v>93</v>
      </c>
      <c r="V1127" s="1" t="s">
        <v>93</v>
      </c>
      <c r="W1127" s="1" t="s">
        <v>1480</v>
      </c>
      <c r="X1127" s="1" t="s">
        <v>1466</v>
      </c>
      <c r="Y1127" s="1">
        <v>8</v>
      </c>
      <c r="Z1127" s="1" t="s">
        <v>1480</v>
      </c>
      <c r="AA1127" s="1" t="s">
        <v>1466</v>
      </c>
      <c r="AB1127" s="1">
        <v>8</v>
      </c>
      <c r="AC1127" s="1" t="s">
        <v>3787</v>
      </c>
    </row>
    <row r="1128" spans="1:29" ht="38.25" x14ac:dyDescent="0.2">
      <c r="A1128" s="1">
        <v>13</v>
      </c>
      <c r="B1128" s="1" t="s">
        <v>2728</v>
      </c>
      <c r="C1128" s="1">
        <v>1308385</v>
      </c>
      <c r="D1128" s="1" t="s">
        <v>1968</v>
      </c>
      <c r="E1128" s="1" t="s">
        <v>1440</v>
      </c>
      <c r="F1128" s="1" t="s">
        <v>3159</v>
      </c>
      <c r="G1128" s="1">
        <v>40</v>
      </c>
      <c r="H1128" s="1" t="s">
        <v>1667</v>
      </c>
      <c r="I1128" s="1" t="s">
        <v>1895</v>
      </c>
      <c r="J1128" s="1">
        <v>8</v>
      </c>
      <c r="K1128" s="1" t="s">
        <v>1667</v>
      </c>
      <c r="L1128" s="1" t="s">
        <v>1895</v>
      </c>
      <c r="M1128" s="1">
        <v>8</v>
      </c>
      <c r="N1128" s="1" t="s">
        <v>1667</v>
      </c>
      <c r="O1128" s="1" t="s">
        <v>1895</v>
      </c>
      <c r="P1128" s="1">
        <v>8</v>
      </c>
      <c r="Q1128" s="1" t="s">
        <v>1667</v>
      </c>
      <c r="R1128" s="1" t="s">
        <v>1895</v>
      </c>
      <c r="S1128" s="1">
        <v>8</v>
      </c>
      <c r="T1128" s="1" t="s">
        <v>1667</v>
      </c>
      <c r="U1128" s="1" t="s">
        <v>1895</v>
      </c>
      <c r="V1128" s="1">
        <v>8</v>
      </c>
      <c r="W1128" s="1" t="s">
        <v>93</v>
      </c>
      <c r="X1128" s="1" t="s">
        <v>93</v>
      </c>
      <c r="Y1128" s="1" t="s">
        <v>93</v>
      </c>
      <c r="Z1128" s="1" t="s">
        <v>93</v>
      </c>
      <c r="AA1128" s="1" t="s">
        <v>93</v>
      </c>
      <c r="AB1128" s="1" t="s">
        <v>93</v>
      </c>
      <c r="AC1128" s="1" t="s">
        <v>3787</v>
      </c>
    </row>
    <row r="1129" spans="1:29" ht="51" x14ac:dyDescent="0.2">
      <c r="A1129" s="1">
        <v>13</v>
      </c>
      <c r="B1129" s="1" t="s">
        <v>2212</v>
      </c>
      <c r="C1129" s="1">
        <v>1308246</v>
      </c>
      <c r="D1129" s="1" t="s">
        <v>3298</v>
      </c>
      <c r="E1129" s="1" t="s">
        <v>1440</v>
      </c>
      <c r="F1129" s="1" t="s">
        <v>1450</v>
      </c>
      <c r="G1129" s="1">
        <v>40</v>
      </c>
      <c r="H1129" s="1" t="s">
        <v>93</v>
      </c>
      <c r="I1129" s="1" t="s">
        <v>93</v>
      </c>
      <c r="J1129" s="1" t="s">
        <v>93</v>
      </c>
      <c r="K1129" s="1" t="s">
        <v>93</v>
      </c>
      <c r="L1129" s="1" t="s">
        <v>93</v>
      </c>
      <c r="M1129" s="1" t="s">
        <v>93</v>
      </c>
      <c r="N1129" s="1" t="s">
        <v>1507</v>
      </c>
      <c r="O1129" s="1" t="s">
        <v>1474</v>
      </c>
      <c r="P1129" s="1">
        <v>8</v>
      </c>
      <c r="Q1129" s="1" t="s">
        <v>1507</v>
      </c>
      <c r="R1129" s="1" t="s">
        <v>1474</v>
      </c>
      <c r="S1129" s="1">
        <v>8</v>
      </c>
      <c r="T1129" s="1" t="s">
        <v>1507</v>
      </c>
      <c r="U1129" s="1" t="s">
        <v>1474</v>
      </c>
      <c r="V1129" s="1">
        <v>8</v>
      </c>
      <c r="W1129" s="1" t="s">
        <v>1507</v>
      </c>
      <c r="X1129" s="1" t="s">
        <v>1474</v>
      </c>
      <c r="Y1129" s="1">
        <v>8</v>
      </c>
      <c r="Z1129" s="1" t="s">
        <v>1507</v>
      </c>
      <c r="AA1129" s="1" t="s">
        <v>1474</v>
      </c>
      <c r="AB1129" s="1">
        <v>8</v>
      </c>
      <c r="AC1129" s="1" t="s">
        <v>3787</v>
      </c>
    </row>
    <row r="1130" spans="1:29" ht="51" x14ac:dyDescent="0.2">
      <c r="A1130" s="1">
        <v>13</v>
      </c>
      <c r="B1130" s="1" t="s">
        <v>2213</v>
      </c>
      <c r="C1130" s="1">
        <v>1308247</v>
      </c>
      <c r="D1130" s="1" t="s">
        <v>1916</v>
      </c>
      <c r="E1130" s="1" t="s">
        <v>1440</v>
      </c>
      <c r="F1130" s="1" t="s">
        <v>2934</v>
      </c>
      <c r="G1130" s="1">
        <v>40</v>
      </c>
      <c r="H1130" s="1" t="s">
        <v>93</v>
      </c>
      <c r="I1130" s="1" t="s">
        <v>93</v>
      </c>
      <c r="J1130" s="1" t="s">
        <v>93</v>
      </c>
      <c r="K1130" s="1" t="s">
        <v>93</v>
      </c>
      <c r="L1130" s="1" t="s">
        <v>93</v>
      </c>
      <c r="M1130" s="1" t="s">
        <v>93</v>
      </c>
      <c r="N1130" s="1" t="s">
        <v>1480</v>
      </c>
      <c r="O1130" s="1" t="s">
        <v>1466</v>
      </c>
      <c r="P1130" s="1">
        <v>8</v>
      </c>
      <c r="Q1130" s="1" t="s">
        <v>1480</v>
      </c>
      <c r="R1130" s="1" t="s">
        <v>1466</v>
      </c>
      <c r="S1130" s="1">
        <v>8</v>
      </c>
      <c r="T1130" s="1" t="s">
        <v>1480</v>
      </c>
      <c r="U1130" s="1" t="s">
        <v>1466</v>
      </c>
      <c r="V1130" s="1">
        <v>8</v>
      </c>
      <c r="W1130" s="1" t="s">
        <v>1480</v>
      </c>
      <c r="X1130" s="1" t="s">
        <v>1466</v>
      </c>
      <c r="Y1130" s="1">
        <v>8</v>
      </c>
      <c r="Z1130" s="1" t="s">
        <v>1480</v>
      </c>
      <c r="AA1130" s="1" t="s">
        <v>1466</v>
      </c>
      <c r="AB1130" s="1">
        <v>8</v>
      </c>
      <c r="AC1130" s="1" t="s">
        <v>3787</v>
      </c>
    </row>
    <row r="1131" spans="1:29" ht="25.5" x14ac:dyDescent="0.2">
      <c r="A1131" s="1">
        <v>13</v>
      </c>
      <c r="B1131" s="1" t="s">
        <v>2214</v>
      </c>
      <c r="C1131" s="1">
        <v>305708</v>
      </c>
      <c r="D1131" s="1" t="s">
        <v>1880</v>
      </c>
      <c r="E1131" s="1" t="s">
        <v>1440</v>
      </c>
      <c r="F1131" s="1" t="s">
        <v>2796</v>
      </c>
      <c r="G1131" s="1">
        <v>40</v>
      </c>
      <c r="H1131" s="1" t="s">
        <v>1455</v>
      </c>
      <c r="I1131" s="1" t="s">
        <v>1753</v>
      </c>
      <c r="J1131" s="1">
        <v>8</v>
      </c>
      <c r="K1131" s="1" t="s">
        <v>1455</v>
      </c>
      <c r="L1131" s="1" t="s">
        <v>1753</v>
      </c>
      <c r="M1131" s="1">
        <v>8</v>
      </c>
      <c r="N1131" s="1" t="s">
        <v>93</v>
      </c>
      <c r="O1131" s="1" t="s">
        <v>93</v>
      </c>
      <c r="P1131" s="1" t="s">
        <v>93</v>
      </c>
      <c r="Q1131" s="1" t="s">
        <v>93</v>
      </c>
      <c r="R1131" s="1" t="s">
        <v>93</v>
      </c>
      <c r="S1131" s="1" t="s">
        <v>93</v>
      </c>
      <c r="T1131" s="1" t="s">
        <v>1455</v>
      </c>
      <c r="U1131" s="1" t="s">
        <v>1753</v>
      </c>
      <c r="V1131" s="1">
        <v>8</v>
      </c>
      <c r="W1131" s="1" t="s">
        <v>1455</v>
      </c>
      <c r="X1131" s="1" t="s">
        <v>1753</v>
      </c>
      <c r="Y1131" s="1">
        <v>8</v>
      </c>
      <c r="Z1131" s="1" t="s">
        <v>1455</v>
      </c>
      <c r="AA1131" s="1" t="s">
        <v>1753</v>
      </c>
      <c r="AB1131" s="1">
        <v>8</v>
      </c>
      <c r="AC1131" s="1" t="s">
        <v>3787</v>
      </c>
    </row>
    <row r="1132" spans="1:29" ht="38.25" x14ac:dyDescent="0.2">
      <c r="A1132" s="1">
        <v>13</v>
      </c>
      <c r="B1132" s="1" t="s">
        <v>2215</v>
      </c>
      <c r="C1132" s="1">
        <v>305016</v>
      </c>
      <c r="D1132" s="1" t="s">
        <v>1903</v>
      </c>
      <c r="E1132" s="1" t="s">
        <v>1440</v>
      </c>
      <c r="F1132" s="1" t="s">
        <v>1905</v>
      </c>
      <c r="G1132" s="1">
        <v>40</v>
      </c>
      <c r="H1132" s="1" t="s">
        <v>1461</v>
      </c>
      <c r="I1132" s="1" t="s">
        <v>1509</v>
      </c>
      <c r="J1132" s="1">
        <v>8</v>
      </c>
      <c r="K1132" s="1" t="s">
        <v>1461</v>
      </c>
      <c r="L1132" s="1" t="s">
        <v>1509</v>
      </c>
      <c r="M1132" s="1">
        <v>8</v>
      </c>
      <c r="N1132" s="1" t="s">
        <v>1461</v>
      </c>
      <c r="O1132" s="1" t="s">
        <v>1509</v>
      </c>
      <c r="P1132" s="1">
        <v>8</v>
      </c>
      <c r="Q1132" s="1" t="s">
        <v>1461</v>
      </c>
      <c r="R1132" s="1" t="s">
        <v>1509</v>
      </c>
      <c r="S1132" s="1">
        <v>8</v>
      </c>
      <c r="T1132" s="1" t="s">
        <v>1461</v>
      </c>
      <c r="U1132" s="1" t="s">
        <v>1509</v>
      </c>
      <c r="V1132" s="1">
        <v>8</v>
      </c>
      <c r="W1132" s="1" t="s">
        <v>93</v>
      </c>
      <c r="X1132" s="1" t="s">
        <v>93</v>
      </c>
      <c r="Y1132" s="1" t="s">
        <v>93</v>
      </c>
      <c r="Z1132" s="1" t="s">
        <v>93</v>
      </c>
      <c r="AA1132" s="1" t="s">
        <v>93</v>
      </c>
      <c r="AB1132" s="1" t="s">
        <v>93</v>
      </c>
      <c r="AC1132" s="1" t="s">
        <v>3787</v>
      </c>
    </row>
    <row r="1133" spans="1:29" ht="25.5" x14ac:dyDescent="0.2">
      <c r="A1133" s="1">
        <v>13</v>
      </c>
      <c r="B1133" s="1" t="s">
        <v>2216</v>
      </c>
      <c r="C1133" s="1">
        <v>1307062</v>
      </c>
      <c r="D1133" s="1" t="s">
        <v>1908</v>
      </c>
      <c r="E1133" s="1" t="s">
        <v>1440</v>
      </c>
      <c r="F1133" s="1" t="s">
        <v>1049</v>
      </c>
      <c r="G1133" s="1">
        <v>40</v>
      </c>
      <c r="H1133" s="1" t="s">
        <v>1667</v>
      </c>
      <c r="I1133" s="1" t="s">
        <v>1895</v>
      </c>
      <c r="J1133" s="1">
        <v>8</v>
      </c>
      <c r="K1133" s="1" t="s">
        <v>1667</v>
      </c>
      <c r="L1133" s="1" t="s">
        <v>1895</v>
      </c>
      <c r="M1133" s="1">
        <v>8</v>
      </c>
      <c r="N1133" s="1" t="s">
        <v>1667</v>
      </c>
      <c r="O1133" s="1" t="s">
        <v>1895</v>
      </c>
      <c r="P1133" s="1">
        <v>8</v>
      </c>
      <c r="Q1133" s="1" t="s">
        <v>1667</v>
      </c>
      <c r="R1133" s="1" t="s">
        <v>1895</v>
      </c>
      <c r="S1133" s="1">
        <v>8</v>
      </c>
      <c r="T1133" s="1" t="s">
        <v>1667</v>
      </c>
      <c r="U1133" s="1" t="s">
        <v>1895</v>
      </c>
      <c r="V1133" s="1">
        <v>8</v>
      </c>
      <c r="W1133" s="1" t="s">
        <v>93</v>
      </c>
      <c r="X1133" s="1" t="s">
        <v>93</v>
      </c>
      <c r="Y1133" s="1" t="s">
        <v>93</v>
      </c>
      <c r="Z1133" s="1" t="s">
        <v>93</v>
      </c>
      <c r="AA1133" s="1" t="s">
        <v>93</v>
      </c>
      <c r="AB1133" s="1" t="s">
        <v>93</v>
      </c>
      <c r="AC1133" s="1" t="s">
        <v>3787</v>
      </c>
    </row>
    <row r="1134" spans="1:29" ht="25.5" x14ac:dyDescent="0.2">
      <c r="A1134" s="1">
        <v>13</v>
      </c>
      <c r="B1134" s="1" t="s">
        <v>3063</v>
      </c>
      <c r="C1134" s="1">
        <v>1308517</v>
      </c>
      <c r="D1134" s="1" t="s">
        <v>1903</v>
      </c>
      <c r="E1134" s="1" t="s">
        <v>1440</v>
      </c>
      <c r="F1134" s="1" t="s">
        <v>3094</v>
      </c>
      <c r="G1134" s="1">
        <v>40</v>
      </c>
      <c r="H1134" s="1" t="s">
        <v>1480</v>
      </c>
      <c r="I1134" s="1" t="s">
        <v>1479</v>
      </c>
      <c r="J1134" s="1">
        <v>8</v>
      </c>
      <c r="K1134" s="1" t="s">
        <v>1480</v>
      </c>
      <c r="L1134" s="1" t="s">
        <v>1479</v>
      </c>
      <c r="M1134" s="1">
        <v>8</v>
      </c>
      <c r="N1134" s="1" t="s">
        <v>1480</v>
      </c>
      <c r="O1134" s="1" t="s">
        <v>1479</v>
      </c>
      <c r="P1134" s="1">
        <v>8</v>
      </c>
      <c r="Q1134" s="1" t="s">
        <v>1480</v>
      </c>
      <c r="R1134" s="1" t="s">
        <v>1479</v>
      </c>
      <c r="S1134" s="1">
        <v>8</v>
      </c>
      <c r="T1134" s="1" t="s">
        <v>1480</v>
      </c>
      <c r="U1134" s="1" t="s">
        <v>1479</v>
      </c>
      <c r="V1134" s="1">
        <v>8</v>
      </c>
      <c r="W1134" s="1" t="s">
        <v>93</v>
      </c>
      <c r="X1134" s="1" t="s">
        <v>93</v>
      </c>
      <c r="Y1134" s="1" t="s">
        <v>93</v>
      </c>
      <c r="Z1134" s="1" t="s">
        <v>93</v>
      </c>
      <c r="AA1134" s="1" t="s">
        <v>93</v>
      </c>
      <c r="AB1134" s="1" t="s">
        <v>93</v>
      </c>
      <c r="AC1134" s="1" t="s">
        <v>3787</v>
      </c>
    </row>
    <row r="1135" spans="1:29" ht="38.25" x14ac:dyDescent="0.2">
      <c r="A1135" s="1">
        <v>13</v>
      </c>
      <c r="B1135" s="1" t="s">
        <v>2217</v>
      </c>
      <c r="C1135" s="1">
        <v>1306951</v>
      </c>
      <c r="D1135" s="1" t="s">
        <v>1901</v>
      </c>
      <c r="E1135" s="1" t="s">
        <v>1440</v>
      </c>
      <c r="F1135" s="1" t="s">
        <v>637</v>
      </c>
      <c r="G1135" s="1">
        <v>40</v>
      </c>
      <c r="H1135" s="1" t="s">
        <v>1480</v>
      </c>
      <c r="I1135" s="1" t="s">
        <v>1466</v>
      </c>
      <c r="J1135" s="1">
        <v>8</v>
      </c>
      <c r="K1135" s="1" t="s">
        <v>1480</v>
      </c>
      <c r="L1135" s="1" t="s">
        <v>1466</v>
      </c>
      <c r="M1135" s="1">
        <v>8</v>
      </c>
      <c r="N1135" s="1" t="s">
        <v>1480</v>
      </c>
      <c r="O1135" s="1" t="s">
        <v>1466</v>
      </c>
      <c r="P1135" s="1">
        <v>8</v>
      </c>
      <c r="Q1135" s="1" t="s">
        <v>1480</v>
      </c>
      <c r="R1135" s="1" t="s">
        <v>1466</v>
      </c>
      <c r="S1135" s="1">
        <v>8</v>
      </c>
      <c r="T1135" s="1" t="s">
        <v>93</v>
      </c>
      <c r="U1135" s="1" t="s">
        <v>93</v>
      </c>
      <c r="V1135" s="1" t="s">
        <v>93</v>
      </c>
      <c r="W1135" s="1" t="s">
        <v>93</v>
      </c>
      <c r="X1135" s="1" t="s">
        <v>93</v>
      </c>
      <c r="Y1135" s="1" t="s">
        <v>93</v>
      </c>
      <c r="Z1135" s="1" t="s">
        <v>1480</v>
      </c>
      <c r="AA1135" s="1" t="s">
        <v>1466</v>
      </c>
      <c r="AB1135" s="1">
        <v>8</v>
      </c>
      <c r="AC1135" s="1" t="s">
        <v>3787</v>
      </c>
    </row>
    <row r="1136" spans="1:29" ht="38.25" x14ac:dyDescent="0.2">
      <c r="A1136" s="1">
        <v>13</v>
      </c>
      <c r="B1136" s="1" t="s">
        <v>2218</v>
      </c>
      <c r="C1136" s="1">
        <v>1308114</v>
      </c>
      <c r="D1136" s="1" t="s">
        <v>1903</v>
      </c>
      <c r="E1136" s="1" t="s">
        <v>1440</v>
      </c>
      <c r="F1136" s="1" t="s">
        <v>3228</v>
      </c>
      <c r="G1136" s="1">
        <v>40</v>
      </c>
      <c r="H1136" s="1" t="s">
        <v>1503</v>
      </c>
      <c r="I1136" s="1" t="s">
        <v>1895</v>
      </c>
      <c r="J1136" s="1">
        <v>8</v>
      </c>
      <c r="K1136" s="1" t="s">
        <v>1503</v>
      </c>
      <c r="L1136" s="1" t="s">
        <v>1895</v>
      </c>
      <c r="M1136" s="1">
        <v>8</v>
      </c>
      <c r="N1136" s="1" t="s">
        <v>1503</v>
      </c>
      <c r="O1136" s="1" t="s">
        <v>1895</v>
      </c>
      <c r="P1136" s="1">
        <v>8</v>
      </c>
      <c r="Q1136" s="1" t="s">
        <v>1503</v>
      </c>
      <c r="R1136" s="1" t="s">
        <v>1895</v>
      </c>
      <c r="S1136" s="1">
        <v>8</v>
      </c>
      <c r="T1136" s="1" t="s">
        <v>1503</v>
      </c>
      <c r="U1136" s="1" t="s">
        <v>1895</v>
      </c>
      <c r="V1136" s="1">
        <v>8</v>
      </c>
      <c r="W1136" s="1" t="s">
        <v>93</v>
      </c>
      <c r="X1136" s="1" t="s">
        <v>93</v>
      </c>
      <c r="Y1136" s="1" t="s">
        <v>93</v>
      </c>
      <c r="Z1136" s="1" t="s">
        <v>93</v>
      </c>
      <c r="AA1136" s="1" t="s">
        <v>93</v>
      </c>
      <c r="AB1136" s="1" t="s">
        <v>93</v>
      </c>
      <c r="AC1136" s="1" t="s">
        <v>3787</v>
      </c>
    </row>
    <row r="1137" spans="1:29" ht="38.25" x14ac:dyDescent="0.2">
      <c r="A1137" s="1">
        <v>13</v>
      </c>
      <c r="B1137" s="1" t="s">
        <v>2219</v>
      </c>
      <c r="C1137" s="1">
        <v>1307624</v>
      </c>
      <c r="D1137" s="1" t="s">
        <v>1995</v>
      </c>
      <c r="E1137" s="1" t="s">
        <v>1440</v>
      </c>
      <c r="F1137" s="1" t="s">
        <v>1114</v>
      </c>
      <c r="G1137" s="1">
        <v>40</v>
      </c>
      <c r="H1137" s="1" t="s">
        <v>1480</v>
      </c>
      <c r="I1137" s="1" t="s">
        <v>1466</v>
      </c>
      <c r="J1137" s="1">
        <v>8</v>
      </c>
      <c r="K1137" s="1" t="s">
        <v>1480</v>
      </c>
      <c r="L1137" s="1" t="s">
        <v>1466</v>
      </c>
      <c r="M1137" s="1">
        <v>8</v>
      </c>
      <c r="N1137" s="1" t="s">
        <v>1480</v>
      </c>
      <c r="O1137" s="1" t="s">
        <v>1466</v>
      </c>
      <c r="P1137" s="1">
        <v>8</v>
      </c>
      <c r="Q1137" s="1" t="s">
        <v>1480</v>
      </c>
      <c r="R1137" s="1" t="s">
        <v>1466</v>
      </c>
      <c r="S1137" s="1">
        <v>8</v>
      </c>
      <c r="T1137" s="1" t="s">
        <v>1480</v>
      </c>
      <c r="U1137" s="1" t="s">
        <v>1466</v>
      </c>
      <c r="V1137" s="1">
        <v>8</v>
      </c>
      <c r="W1137" s="1" t="s">
        <v>93</v>
      </c>
      <c r="X1137" s="1" t="s">
        <v>93</v>
      </c>
      <c r="Y1137" s="1" t="s">
        <v>93</v>
      </c>
      <c r="Z1137" s="1" t="s">
        <v>93</v>
      </c>
      <c r="AA1137" s="1" t="s">
        <v>93</v>
      </c>
      <c r="AB1137" s="1" t="s">
        <v>93</v>
      </c>
      <c r="AC1137" s="1" t="s">
        <v>3787</v>
      </c>
    </row>
    <row r="1138" spans="1:29" ht="38.25" x14ac:dyDescent="0.2">
      <c r="A1138" s="1">
        <v>13</v>
      </c>
      <c r="B1138" s="1" t="s">
        <v>2220</v>
      </c>
      <c r="C1138" s="1">
        <v>1307600</v>
      </c>
      <c r="D1138" s="1" t="s">
        <v>1872</v>
      </c>
      <c r="E1138" s="1" t="s">
        <v>1440</v>
      </c>
      <c r="F1138" s="1" t="s">
        <v>1602</v>
      </c>
      <c r="G1138" s="1">
        <v>40</v>
      </c>
      <c r="H1138" s="1" t="s">
        <v>1446</v>
      </c>
      <c r="I1138" s="1" t="s">
        <v>1463</v>
      </c>
      <c r="J1138" s="1">
        <v>8</v>
      </c>
      <c r="K1138" s="1" t="s">
        <v>1446</v>
      </c>
      <c r="L1138" s="1" t="s">
        <v>1463</v>
      </c>
      <c r="M1138" s="1">
        <v>8</v>
      </c>
      <c r="N1138" s="1" t="s">
        <v>1446</v>
      </c>
      <c r="O1138" s="1" t="s">
        <v>1463</v>
      </c>
      <c r="P1138" s="1">
        <v>8</v>
      </c>
      <c r="Q1138" s="1" t="s">
        <v>1446</v>
      </c>
      <c r="R1138" s="1" t="s">
        <v>1463</v>
      </c>
      <c r="S1138" s="1">
        <v>8</v>
      </c>
      <c r="T1138" s="1" t="s">
        <v>93</v>
      </c>
      <c r="U1138" s="1" t="s">
        <v>93</v>
      </c>
      <c r="V1138" s="1" t="s">
        <v>93</v>
      </c>
      <c r="W1138" s="1" t="s">
        <v>93</v>
      </c>
      <c r="X1138" s="1" t="s">
        <v>93</v>
      </c>
      <c r="Y1138" s="1" t="s">
        <v>93</v>
      </c>
      <c r="Z1138" s="1" t="s">
        <v>1446</v>
      </c>
      <c r="AA1138" s="1" t="s">
        <v>1463</v>
      </c>
      <c r="AB1138" s="1">
        <v>8</v>
      </c>
      <c r="AC1138" s="1" t="s">
        <v>3787</v>
      </c>
    </row>
    <row r="1139" spans="1:29" ht="25.5" x14ac:dyDescent="0.2">
      <c r="A1139" s="1">
        <v>13</v>
      </c>
      <c r="B1139" s="1" t="s">
        <v>2221</v>
      </c>
      <c r="C1139" s="1">
        <v>261293</v>
      </c>
      <c r="D1139" s="1" t="s">
        <v>4024</v>
      </c>
      <c r="E1139" s="1" t="s">
        <v>1456</v>
      </c>
      <c r="F1139" s="1" t="s">
        <v>3787</v>
      </c>
      <c r="G1139" s="1">
        <v>40</v>
      </c>
      <c r="H1139" s="1" t="s">
        <v>93</v>
      </c>
      <c r="I1139" s="1" t="s">
        <v>93</v>
      </c>
      <c r="J1139" s="1" t="s">
        <v>93</v>
      </c>
      <c r="K1139" s="1" t="s">
        <v>1455</v>
      </c>
      <c r="L1139" s="1" t="s">
        <v>1753</v>
      </c>
      <c r="M1139" s="1">
        <v>8</v>
      </c>
      <c r="N1139" s="1" t="s">
        <v>93</v>
      </c>
      <c r="O1139" s="1" t="s">
        <v>93</v>
      </c>
      <c r="P1139" s="1" t="s">
        <v>93</v>
      </c>
      <c r="Q1139" s="1" t="s">
        <v>1455</v>
      </c>
      <c r="R1139" s="1" t="s">
        <v>1753</v>
      </c>
      <c r="S1139" s="1">
        <v>8</v>
      </c>
      <c r="T1139" s="1" t="s">
        <v>1455</v>
      </c>
      <c r="U1139" s="1" t="s">
        <v>1753</v>
      </c>
      <c r="V1139" s="1">
        <v>8</v>
      </c>
      <c r="W1139" s="1" t="s">
        <v>1455</v>
      </c>
      <c r="X1139" s="1" t="s">
        <v>1467</v>
      </c>
      <c r="Y1139" s="1">
        <v>6</v>
      </c>
      <c r="Z1139" s="1" t="s">
        <v>1501</v>
      </c>
      <c r="AA1139" s="1" t="s">
        <v>1753</v>
      </c>
      <c r="AB1139" s="1">
        <v>10</v>
      </c>
      <c r="AC1139" s="1" t="s">
        <v>3787</v>
      </c>
    </row>
    <row r="1140" spans="1:29" ht="38.25" x14ac:dyDescent="0.2">
      <c r="A1140" s="1">
        <v>13</v>
      </c>
      <c r="B1140" s="1" t="s">
        <v>2222</v>
      </c>
      <c r="C1140" s="1">
        <v>1308336</v>
      </c>
      <c r="D1140" s="1" t="s">
        <v>1964</v>
      </c>
      <c r="E1140" s="1" t="s">
        <v>1440</v>
      </c>
      <c r="F1140" s="1" t="s">
        <v>2900</v>
      </c>
      <c r="G1140" s="1">
        <v>40</v>
      </c>
      <c r="H1140" s="1" t="s">
        <v>1446</v>
      </c>
      <c r="I1140" s="1" t="s">
        <v>1463</v>
      </c>
      <c r="J1140" s="1">
        <v>8</v>
      </c>
      <c r="K1140" s="1" t="s">
        <v>1446</v>
      </c>
      <c r="L1140" s="1" t="s">
        <v>1463</v>
      </c>
      <c r="M1140" s="1">
        <v>8</v>
      </c>
      <c r="N1140" s="1" t="s">
        <v>1446</v>
      </c>
      <c r="O1140" s="1" t="s">
        <v>1463</v>
      </c>
      <c r="P1140" s="1">
        <v>8</v>
      </c>
      <c r="Q1140" s="1" t="s">
        <v>1446</v>
      </c>
      <c r="R1140" s="1" t="s">
        <v>1463</v>
      </c>
      <c r="S1140" s="1">
        <v>8</v>
      </c>
      <c r="T1140" s="1" t="s">
        <v>1446</v>
      </c>
      <c r="U1140" s="1" t="s">
        <v>1463</v>
      </c>
      <c r="V1140" s="1">
        <v>8</v>
      </c>
      <c r="W1140" s="1" t="s">
        <v>93</v>
      </c>
      <c r="X1140" s="1" t="s">
        <v>93</v>
      </c>
      <c r="Y1140" s="1" t="s">
        <v>93</v>
      </c>
      <c r="Z1140" s="1" t="s">
        <v>93</v>
      </c>
      <c r="AA1140" s="1" t="s">
        <v>93</v>
      </c>
      <c r="AB1140" s="1" t="s">
        <v>93</v>
      </c>
      <c r="AC1140" s="1" t="s">
        <v>3787</v>
      </c>
    </row>
    <row r="1141" spans="1:29" ht="25.5" x14ac:dyDescent="0.2">
      <c r="A1141" s="1">
        <v>13</v>
      </c>
      <c r="B1141" s="1" t="s">
        <v>2915</v>
      </c>
      <c r="C1141" s="1">
        <v>1308464</v>
      </c>
      <c r="D1141" s="1" t="s">
        <v>3152</v>
      </c>
      <c r="E1141" s="1" t="s">
        <v>1440</v>
      </c>
      <c r="F1141" s="1" t="s">
        <v>3228</v>
      </c>
      <c r="G1141" s="1">
        <v>40</v>
      </c>
      <c r="H1141" s="1" t="s">
        <v>1667</v>
      </c>
      <c r="I1141" s="1" t="s">
        <v>1895</v>
      </c>
      <c r="J1141" s="1">
        <v>8</v>
      </c>
      <c r="K1141" s="1" t="s">
        <v>1667</v>
      </c>
      <c r="L1141" s="1" t="s">
        <v>1895</v>
      </c>
      <c r="M1141" s="1">
        <v>8</v>
      </c>
      <c r="N1141" s="1" t="s">
        <v>1667</v>
      </c>
      <c r="O1141" s="1" t="s">
        <v>1895</v>
      </c>
      <c r="P1141" s="1">
        <v>8</v>
      </c>
      <c r="Q1141" s="1" t="s">
        <v>1667</v>
      </c>
      <c r="R1141" s="1" t="s">
        <v>1895</v>
      </c>
      <c r="S1141" s="1">
        <v>8</v>
      </c>
      <c r="T1141" s="1" t="s">
        <v>1667</v>
      </c>
      <c r="U1141" s="1" t="s">
        <v>1895</v>
      </c>
      <c r="V1141" s="1">
        <v>8</v>
      </c>
      <c r="W1141" s="1" t="s">
        <v>93</v>
      </c>
      <c r="X1141" s="1" t="s">
        <v>93</v>
      </c>
      <c r="Y1141" s="1" t="s">
        <v>93</v>
      </c>
      <c r="Z1141" s="1" t="s">
        <v>93</v>
      </c>
      <c r="AA1141" s="1" t="s">
        <v>93</v>
      </c>
      <c r="AB1141" s="1" t="s">
        <v>93</v>
      </c>
      <c r="AC1141" s="1" t="s">
        <v>3787</v>
      </c>
    </row>
    <row r="1142" spans="1:29" ht="25.5" x14ac:dyDescent="0.2">
      <c r="A1142" s="1">
        <v>13</v>
      </c>
      <c r="B1142" s="1" t="s">
        <v>2223</v>
      </c>
      <c r="C1142" s="1">
        <v>1307376</v>
      </c>
      <c r="D1142" s="1" t="s">
        <v>1901</v>
      </c>
      <c r="E1142" s="1" t="s">
        <v>1440</v>
      </c>
      <c r="F1142" s="1" t="s">
        <v>718</v>
      </c>
      <c r="G1142" s="1">
        <v>40</v>
      </c>
      <c r="H1142" s="1" t="s">
        <v>93</v>
      </c>
      <c r="I1142" s="1" t="s">
        <v>93</v>
      </c>
      <c r="J1142" s="1" t="s">
        <v>93</v>
      </c>
      <c r="K1142" s="1" t="s">
        <v>1461</v>
      </c>
      <c r="L1142" s="1" t="s">
        <v>1509</v>
      </c>
      <c r="M1142" s="1">
        <v>8</v>
      </c>
      <c r="N1142" s="1" t="s">
        <v>1461</v>
      </c>
      <c r="O1142" s="1" t="s">
        <v>1509</v>
      </c>
      <c r="P1142" s="1">
        <v>8</v>
      </c>
      <c r="Q1142" s="1" t="s">
        <v>1461</v>
      </c>
      <c r="R1142" s="1" t="s">
        <v>1509</v>
      </c>
      <c r="S1142" s="1">
        <v>8</v>
      </c>
      <c r="T1142" s="1" t="s">
        <v>1461</v>
      </c>
      <c r="U1142" s="1" t="s">
        <v>1509</v>
      </c>
      <c r="V1142" s="1">
        <v>8</v>
      </c>
      <c r="W1142" s="1" t="s">
        <v>1461</v>
      </c>
      <c r="X1142" s="1" t="s">
        <v>1509</v>
      </c>
      <c r="Y1142" s="1">
        <v>8</v>
      </c>
      <c r="Z1142" s="1" t="s">
        <v>93</v>
      </c>
      <c r="AA1142" s="1" t="s">
        <v>93</v>
      </c>
      <c r="AB1142" s="1" t="s">
        <v>93</v>
      </c>
      <c r="AC1142" s="1" t="s">
        <v>3787</v>
      </c>
    </row>
    <row r="1143" spans="1:29" ht="38.25" x14ac:dyDescent="0.2">
      <c r="A1143" s="1">
        <v>13</v>
      </c>
      <c r="B1143" s="1" t="s">
        <v>2224</v>
      </c>
      <c r="C1143" s="1">
        <v>1308207</v>
      </c>
      <c r="D1143" s="1" t="s">
        <v>1977</v>
      </c>
      <c r="E1143" s="1" t="s">
        <v>1440</v>
      </c>
      <c r="F1143" s="1" t="s">
        <v>3159</v>
      </c>
      <c r="G1143" s="1">
        <v>40</v>
      </c>
      <c r="H1143" s="1" t="s">
        <v>1613</v>
      </c>
      <c r="I1143" s="1" t="s">
        <v>1462</v>
      </c>
      <c r="J1143" s="1">
        <v>8</v>
      </c>
      <c r="K1143" s="1" t="s">
        <v>93</v>
      </c>
      <c r="L1143" s="1" t="s">
        <v>93</v>
      </c>
      <c r="M1143" s="1" t="s">
        <v>93</v>
      </c>
      <c r="N1143" s="1" t="s">
        <v>93</v>
      </c>
      <c r="O1143" s="1" t="s">
        <v>93</v>
      </c>
      <c r="P1143" s="1" t="s">
        <v>93</v>
      </c>
      <c r="Q1143" s="1" t="s">
        <v>1613</v>
      </c>
      <c r="R1143" s="1" t="s">
        <v>1462</v>
      </c>
      <c r="S1143" s="1">
        <v>8</v>
      </c>
      <c r="T1143" s="1" t="s">
        <v>1613</v>
      </c>
      <c r="U1143" s="1" t="s">
        <v>1462</v>
      </c>
      <c r="V1143" s="1">
        <v>8</v>
      </c>
      <c r="W1143" s="1" t="s">
        <v>1613</v>
      </c>
      <c r="X1143" s="1" t="s">
        <v>1462</v>
      </c>
      <c r="Y1143" s="1">
        <v>8</v>
      </c>
      <c r="Z1143" s="1" t="s">
        <v>1613</v>
      </c>
      <c r="AA1143" s="1" t="s">
        <v>1462</v>
      </c>
      <c r="AB1143" s="1">
        <v>8</v>
      </c>
      <c r="AC1143" s="1" t="s">
        <v>3787</v>
      </c>
    </row>
    <row r="1144" spans="1:29" ht="25.5" x14ac:dyDescent="0.2">
      <c r="A1144" s="1">
        <v>13</v>
      </c>
      <c r="B1144" s="1" t="s">
        <v>2729</v>
      </c>
      <c r="C1144" s="1">
        <v>1308387</v>
      </c>
      <c r="D1144" s="1" t="s">
        <v>1968</v>
      </c>
      <c r="E1144" s="1" t="s">
        <v>1440</v>
      </c>
      <c r="F1144" s="1" t="s">
        <v>3228</v>
      </c>
      <c r="G1144" s="1">
        <v>40</v>
      </c>
      <c r="H1144" s="1" t="s">
        <v>1667</v>
      </c>
      <c r="I1144" s="1" t="s">
        <v>1895</v>
      </c>
      <c r="J1144" s="1">
        <v>8</v>
      </c>
      <c r="K1144" s="1" t="s">
        <v>1667</v>
      </c>
      <c r="L1144" s="1" t="s">
        <v>1895</v>
      </c>
      <c r="M1144" s="1">
        <v>8</v>
      </c>
      <c r="N1144" s="1" t="s">
        <v>1667</v>
      </c>
      <c r="O1144" s="1" t="s">
        <v>1895</v>
      </c>
      <c r="P1144" s="1">
        <v>8</v>
      </c>
      <c r="Q1144" s="1" t="s">
        <v>1667</v>
      </c>
      <c r="R1144" s="1" t="s">
        <v>1895</v>
      </c>
      <c r="S1144" s="1">
        <v>8</v>
      </c>
      <c r="T1144" s="1" t="s">
        <v>1667</v>
      </c>
      <c r="U1144" s="1" t="s">
        <v>1895</v>
      </c>
      <c r="V1144" s="1">
        <v>8</v>
      </c>
      <c r="W1144" s="1" t="s">
        <v>93</v>
      </c>
      <c r="X1144" s="1" t="s">
        <v>93</v>
      </c>
      <c r="Y1144" s="1" t="s">
        <v>93</v>
      </c>
      <c r="Z1144" s="1" t="s">
        <v>93</v>
      </c>
      <c r="AA1144" s="1" t="s">
        <v>93</v>
      </c>
      <c r="AB1144" s="1" t="s">
        <v>93</v>
      </c>
      <c r="AC1144" s="1" t="s">
        <v>3787</v>
      </c>
    </row>
    <row r="1145" spans="1:29" ht="25.5" x14ac:dyDescent="0.2">
      <c r="A1145" s="1">
        <v>13</v>
      </c>
      <c r="B1145" s="1" t="s">
        <v>2225</v>
      </c>
      <c r="C1145" s="1">
        <v>1308248</v>
      </c>
      <c r="D1145" s="1" t="s">
        <v>1916</v>
      </c>
      <c r="E1145" s="1" t="s">
        <v>1440</v>
      </c>
      <c r="F1145" s="1" t="s">
        <v>2934</v>
      </c>
      <c r="G1145" s="1">
        <v>40</v>
      </c>
      <c r="H1145" s="1" t="s">
        <v>93</v>
      </c>
      <c r="I1145" s="1" t="s">
        <v>93</v>
      </c>
      <c r="J1145" s="1" t="s">
        <v>93</v>
      </c>
      <c r="K1145" s="1" t="s">
        <v>93</v>
      </c>
      <c r="L1145" s="1" t="s">
        <v>93</v>
      </c>
      <c r="M1145" s="1" t="s">
        <v>93</v>
      </c>
      <c r="N1145" s="1" t="s">
        <v>1480</v>
      </c>
      <c r="O1145" s="1" t="s">
        <v>1466</v>
      </c>
      <c r="P1145" s="1">
        <v>8</v>
      </c>
      <c r="Q1145" s="1" t="s">
        <v>1480</v>
      </c>
      <c r="R1145" s="1" t="s">
        <v>1466</v>
      </c>
      <c r="S1145" s="1">
        <v>8</v>
      </c>
      <c r="T1145" s="1" t="s">
        <v>1480</v>
      </c>
      <c r="U1145" s="1" t="s">
        <v>1466</v>
      </c>
      <c r="V1145" s="1">
        <v>8</v>
      </c>
      <c r="W1145" s="1" t="s">
        <v>1480</v>
      </c>
      <c r="X1145" s="1" t="s">
        <v>1466</v>
      </c>
      <c r="Y1145" s="1">
        <v>8</v>
      </c>
      <c r="Z1145" s="1" t="s">
        <v>1480</v>
      </c>
      <c r="AA1145" s="1" t="s">
        <v>1466</v>
      </c>
      <c r="AB1145" s="1">
        <v>8</v>
      </c>
      <c r="AC1145" s="1" t="s">
        <v>3787</v>
      </c>
    </row>
    <row r="1146" spans="1:29" ht="25.5" x14ac:dyDescent="0.2">
      <c r="A1146" s="1">
        <v>13</v>
      </c>
      <c r="B1146" s="1" t="s">
        <v>2226</v>
      </c>
      <c r="C1146" s="1">
        <v>1307601</v>
      </c>
      <c r="D1146" s="1" t="s">
        <v>650</v>
      </c>
      <c r="E1146" s="1" t="s">
        <v>1440</v>
      </c>
      <c r="F1146" s="1" t="s">
        <v>1040</v>
      </c>
      <c r="G1146" s="1">
        <v>40</v>
      </c>
      <c r="H1146" s="1" t="s">
        <v>93</v>
      </c>
      <c r="I1146" s="1" t="s">
        <v>93</v>
      </c>
      <c r="J1146" s="1" t="s">
        <v>93</v>
      </c>
      <c r="K1146" s="1" t="s">
        <v>1503</v>
      </c>
      <c r="L1146" s="1" t="s">
        <v>1895</v>
      </c>
      <c r="M1146" s="1">
        <v>8</v>
      </c>
      <c r="N1146" s="1" t="s">
        <v>1503</v>
      </c>
      <c r="O1146" s="1" t="s">
        <v>1895</v>
      </c>
      <c r="P1146" s="1">
        <v>8</v>
      </c>
      <c r="Q1146" s="1" t="s">
        <v>1503</v>
      </c>
      <c r="R1146" s="1" t="s">
        <v>1895</v>
      </c>
      <c r="S1146" s="1">
        <v>8</v>
      </c>
      <c r="T1146" s="1" t="s">
        <v>1503</v>
      </c>
      <c r="U1146" s="1" t="s">
        <v>1895</v>
      </c>
      <c r="V1146" s="1">
        <v>8</v>
      </c>
      <c r="W1146" s="1" t="s">
        <v>1455</v>
      </c>
      <c r="X1146" s="1" t="s">
        <v>1574</v>
      </c>
      <c r="Y1146" s="1">
        <v>8</v>
      </c>
      <c r="Z1146" s="1" t="s">
        <v>93</v>
      </c>
      <c r="AA1146" s="1" t="s">
        <v>93</v>
      </c>
      <c r="AB1146" s="1" t="s">
        <v>93</v>
      </c>
      <c r="AC1146" s="1" t="s">
        <v>3787</v>
      </c>
    </row>
    <row r="1147" spans="1:29" ht="25.5" x14ac:dyDescent="0.2">
      <c r="A1147" s="1">
        <v>13</v>
      </c>
      <c r="B1147" s="1" t="s">
        <v>3064</v>
      </c>
      <c r="C1147" s="1">
        <v>1308518</v>
      </c>
      <c r="D1147" s="1" t="s">
        <v>1903</v>
      </c>
      <c r="E1147" s="1" t="s">
        <v>1440</v>
      </c>
      <c r="F1147" s="1" t="s">
        <v>3558</v>
      </c>
      <c r="G1147" s="1">
        <v>40</v>
      </c>
      <c r="H1147" s="1" t="s">
        <v>1480</v>
      </c>
      <c r="I1147" s="1" t="s">
        <v>1466</v>
      </c>
      <c r="J1147" s="1">
        <v>8</v>
      </c>
      <c r="K1147" s="1" t="s">
        <v>93</v>
      </c>
      <c r="L1147" s="1" t="s">
        <v>93</v>
      </c>
      <c r="M1147" s="1" t="s">
        <v>93</v>
      </c>
      <c r="N1147" s="1" t="s">
        <v>93</v>
      </c>
      <c r="O1147" s="1" t="s">
        <v>93</v>
      </c>
      <c r="P1147" s="1" t="s">
        <v>93</v>
      </c>
      <c r="Q1147" s="1" t="s">
        <v>1480</v>
      </c>
      <c r="R1147" s="1" t="s">
        <v>1466</v>
      </c>
      <c r="S1147" s="1">
        <v>8</v>
      </c>
      <c r="T1147" s="1" t="s">
        <v>1480</v>
      </c>
      <c r="U1147" s="1" t="s">
        <v>1466</v>
      </c>
      <c r="V1147" s="1">
        <v>8</v>
      </c>
      <c r="W1147" s="1" t="s">
        <v>1480</v>
      </c>
      <c r="X1147" s="1" t="s">
        <v>1466</v>
      </c>
      <c r="Y1147" s="1">
        <v>8</v>
      </c>
      <c r="Z1147" s="1" t="s">
        <v>1480</v>
      </c>
      <c r="AA1147" s="1" t="s">
        <v>1466</v>
      </c>
      <c r="AB1147" s="1">
        <v>8</v>
      </c>
      <c r="AC1147" s="1" t="s">
        <v>3787</v>
      </c>
    </row>
    <row r="1148" spans="1:29" ht="38.25" x14ac:dyDescent="0.2">
      <c r="A1148" s="1">
        <v>13</v>
      </c>
      <c r="B1148" s="1" t="s">
        <v>2227</v>
      </c>
      <c r="C1148" s="1">
        <v>1306952</v>
      </c>
      <c r="D1148" s="1" t="s">
        <v>1901</v>
      </c>
      <c r="E1148" s="1" t="s">
        <v>1440</v>
      </c>
      <c r="F1148" s="1" t="s">
        <v>703</v>
      </c>
      <c r="G1148" s="1">
        <v>40</v>
      </c>
      <c r="H1148" s="1" t="s">
        <v>1480</v>
      </c>
      <c r="I1148" s="1" t="s">
        <v>1466</v>
      </c>
      <c r="J1148" s="1">
        <v>8</v>
      </c>
      <c r="K1148" s="1" t="s">
        <v>1480</v>
      </c>
      <c r="L1148" s="1" t="s">
        <v>1466</v>
      </c>
      <c r="M1148" s="1">
        <v>8</v>
      </c>
      <c r="N1148" s="1" t="s">
        <v>1480</v>
      </c>
      <c r="O1148" s="1" t="s">
        <v>1466</v>
      </c>
      <c r="P1148" s="1">
        <v>8</v>
      </c>
      <c r="Q1148" s="1" t="s">
        <v>1480</v>
      </c>
      <c r="R1148" s="1" t="s">
        <v>1466</v>
      </c>
      <c r="S1148" s="1">
        <v>8</v>
      </c>
      <c r="T1148" s="1" t="s">
        <v>1480</v>
      </c>
      <c r="U1148" s="1" t="s">
        <v>1466</v>
      </c>
      <c r="V1148" s="1">
        <v>8</v>
      </c>
      <c r="W1148" s="1" t="s">
        <v>93</v>
      </c>
      <c r="X1148" s="1" t="s">
        <v>93</v>
      </c>
      <c r="Y1148" s="1" t="s">
        <v>93</v>
      </c>
      <c r="Z1148" s="1" t="s">
        <v>93</v>
      </c>
      <c r="AA1148" s="1" t="s">
        <v>93</v>
      </c>
      <c r="AB1148" s="1" t="s">
        <v>93</v>
      </c>
      <c r="AC1148" s="1" t="s">
        <v>3787</v>
      </c>
    </row>
    <row r="1149" spans="1:29" ht="25.5" x14ac:dyDescent="0.2">
      <c r="A1149" s="1">
        <v>13</v>
      </c>
      <c r="B1149" s="1" t="s">
        <v>2228</v>
      </c>
      <c r="C1149" s="1">
        <v>1307447</v>
      </c>
      <c r="D1149" s="1" t="s">
        <v>1962</v>
      </c>
      <c r="E1149" s="1" t="s">
        <v>1440</v>
      </c>
      <c r="F1149" s="1" t="s">
        <v>770</v>
      </c>
      <c r="G1149" s="1">
        <v>40</v>
      </c>
      <c r="H1149" s="1" t="s">
        <v>93</v>
      </c>
      <c r="I1149" s="1" t="s">
        <v>93</v>
      </c>
      <c r="J1149" s="1" t="s">
        <v>93</v>
      </c>
      <c r="K1149" s="1" t="s">
        <v>93</v>
      </c>
      <c r="L1149" s="1" t="s">
        <v>93</v>
      </c>
      <c r="M1149" s="1" t="s">
        <v>93</v>
      </c>
      <c r="N1149" s="1" t="s">
        <v>1501</v>
      </c>
      <c r="O1149" s="1" t="s">
        <v>1753</v>
      </c>
      <c r="P1149" s="1">
        <v>10</v>
      </c>
      <c r="Q1149" s="1" t="s">
        <v>1501</v>
      </c>
      <c r="R1149" s="1" t="s">
        <v>1753</v>
      </c>
      <c r="S1149" s="1">
        <v>10</v>
      </c>
      <c r="T1149" s="1" t="s">
        <v>1501</v>
      </c>
      <c r="U1149" s="1" t="s">
        <v>1753</v>
      </c>
      <c r="V1149" s="1">
        <v>10</v>
      </c>
      <c r="W1149" s="1" t="s">
        <v>1501</v>
      </c>
      <c r="X1149" s="1" t="s">
        <v>1753</v>
      </c>
      <c r="Y1149" s="1">
        <v>10</v>
      </c>
      <c r="Z1149" s="1" t="s">
        <v>93</v>
      </c>
      <c r="AA1149" s="1" t="s">
        <v>93</v>
      </c>
      <c r="AB1149" s="1" t="s">
        <v>93</v>
      </c>
      <c r="AC1149" s="1" t="s">
        <v>3787</v>
      </c>
    </row>
    <row r="1150" spans="1:29" ht="25.5" x14ac:dyDescent="0.2">
      <c r="A1150" s="1">
        <v>13</v>
      </c>
      <c r="B1150" s="1" t="s">
        <v>2231</v>
      </c>
      <c r="C1150" s="1">
        <v>1307661</v>
      </c>
      <c r="D1150" s="1" t="s">
        <v>1964</v>
      </c>
      <c r="E1150" s="1" t="s">
        <v>1440</v>
      </c>
      <c r="F1150" s="1" t="s">
        <v>543</v>
      </c>
      <c r="G1150" s="1">
        <v>40</v>
      </c>
      <c r="H1150" s="1" t="s">
        <v>1469</v>
      </c>
      <c r="I1150" s="1" t="s">
        <v>1489</v>
      </c>
      <c r="J1150" s="1">
        <v>8</v>
      </c>
      <c r="K1150" s="1" t="s">
        <v>1469</v>
      </c>
      <c r="L1150" s="1" t="s">
        <v>1489</v>
      </c>
      <c r="M1150" s="1">
        <v>8</v>
      </c>
      <c r="N1150" s="1" t="s">
        <v>93</v>
      </c>
      <c r="O1150" s="1" t="s">
        <v>93</v>
      </c>
      <c r="P1150" s="1" t="s">
        <v>93</v>
      </c>
      <c r="Q1150" s="1" t="s">
        <v>93</v>
      </c>
      <c r="R1150" s="1" t="s">
        <v>93</v>
      </c>
      <c r="S1150" s="1" t="s">
        <v>93</v>
      </c>
      <c r="T1150" s="1" t="s">
        <v>1469</v>
      </c>
      <c r="U1150" s="1" t="s">
        <v>1489</v>
      </c>
      <c r="V1150" s="1">
        <v>8</v>
      </c>
      <c r="W1150" s="1" t="s">
        <v>1469</v>
      </c>
      <c r="X1150" s="1" t="s">
        <v>1489</v>
      </c>
      <c r="Y1150" s="1">
        <v>8</v>
      </c>
      <c r="Z1150" s="1" t="s">
        <v>1469</v>
      </c>
      <c r="AA1150" s="1" t="s">
        <v>1489</v>
      </c>
      <c r="AB1150" s="1">
        <v>8</v>
      </c>
      <c r="AC1150" s="1" t="s">
        <v>3787</v>
      </c>
    </row>
    <row r="1151" spans="1:29" ht="25.5" x14ac:dyDescent="0.2">
      <c r="A1151" s="1">
        <v>13</v>
      </c>
      <c r="B1151" s="1" t="s">
        <v>2993</v>
      </c>
      <c r="C1151" s="1">
        <v>262984</v>
      </c>
      <c r="D1151" s="1" t="s">
        <v>550</v>
      </c>
      <c r="E1151" s="1" t="s">
        <v>1456</v>
      </c>
      <c r="F1151" s="1" t="s">
        <v>3787</v>
      </c>
      <c r="G1151" s="1">
        <v>40</v>
      </c>
      <c r="H1151" s="1" t="s">
        <v>4009</v>
      </c>
      <c r="I1151" s="1" t="s">
        <v>1447</v>
      </c>
      <c r="J1151" s="1">
        <v>7.83</v>
      </c>
      <c r="K1151" s="1" t="s">
        <v>1443</v>
      </c>
      <c r="L1151" s="1" t="s">
        <v>1447</v>
      </c>
      <c r="M1151" s="1">
        <v>8</v>
      </c>
      <c r="N1151" s="1" t="s">
        <v>1443</v>
      </c>
      <c r="O1151" s="1" t="s">
        <v>1447</v>
      </c>
      <c r="P1151" s="1">
        <v>8</v>
      </c>
      <c r="Q1151" s="1" t="s">
        <v>1443</v>
      </c>
      <c r="R1151" s="1" t="s">
        <v>1508</v>
      </c>
      <c r="S1151" s="1">
        <v>5.5</v>
      </c>
      <c r="T1151" s="1" t="s">
        <v>93</v>
      </c>
      <c r="U1151" s="1" t="s">
        <v>93</v>
      </c>
      <c r="V1151" s="1" t="s">
        <v>93</v>
      </c>
      <c r="W1151" s="1" t="s">
        <v>1480</v>
      </c>
      <c r="X1151" s="1" t="s">
        <v>3563</v>
      </c>
      <c r="Y1151" s="1">
        <v>2.67</v>
      </c>
      <c r="Z1151" s="1" t="s">
        <v>1455</v>
      </c>
      <c r="AA1151" s="1" t="s">
        <v>1753</v>
      </c>
      <c r="AB1151" s="1">
        <v>8</v>
      </c>
      <c r="AC1151" s="1" t="s">
        <v>3787</v>
      </c>
    </row>
    <row r="1152" spans="1:29" ht="25.5" x14ac:dyDescent="0.2">
      <c r="A1152" s="1">
        <v>13</v>
      </c>
      <c r="B1152" s="1" t="s">
        <v>2230</v>
      </c>
      <c r="C1152" s="1">
        <v>257633</v>
      </c>
      <c r="D1152" s="1" t="s">
        <v>1013</v>
      </c>
      <c r="E1152" s="1" t="s">
        <v>1456</v>
      </c>
      <c r="F1152" s="1" t="s">
        <v>3787</v>
      </c>
      <c r="G1152" s="1">
        <v>40</v>
      </c>
      <c r="H1152" s="1" t="s">
        <v>93</v>
      </c>
      <c r="I1152" s="1" t="s">
        <v>93</v>
      </c>
      <c r="J1152" s="1" t="s">
        <v>93</v>
      </c>
      <c r="K1152" s="1" t="s">
        <v>1443</v>
      </c>
      <c r="L1152" s="1" t="s">
        <v>1447</v>
      </c>
      <c r="M1152" s="1">
        <v>8</v>
      </c>
      <c r="N1152" s="1" t="s">
        <v>1443</v>
      </c>
      <c r="O1152" s="1" t="s">
        <v>1447</v>
      </c>
      <c r="P1152" s="1">
        <v>8</v>
      </c>
      <c r="Q1152" s="1" t="s">
        <v>1443</v>
      </c>
      <c r="R1152" s="1" t="s">
        <v>1447</v>
      </c>
      <c r="S1152" s="1">
        <v>8</v>
      </c>
      <c r="T1152" s="1" t="s">
        <v>93</v>
      </c>
      <c r="U1152" s="1" t="s">
        <v>93</v>
      </c>
      <c r="V1152" s="1" t="s">
        <v>93</v>
      </c>
      <c r="W1152" s="1" t="s">
        <v>1443</v>
      </c>
      <c r="X1152" s="1" t="s">
        <v>1447</v>
      </c>
      <c r="Y1152" s="1">
        <v>8</v>
      </c>
      <c r="Z1152" s="1" t="s">
        <v>1455</v>
      </c>
      <c r="AA1152" s="1" t="s">
        <v>1753</v>
      </c>
      <c r="AB1152" s="1">
        <v>8</v>
      </c>
      <c r="AC1152" s="1" t="s">
        <v>3787</v>
      </c>
    </row>
    <row r="1153" spans="1:29" ht="25.5" x14ac:dyDescent="0.2">
      <c r="A1153" s="1">
        <v>13</v>
      </c>
      <c r="B1153" s="1" t="s">
        <v>1258</v>
      </c>
      <c r="C1153" s="1">
        <v>258300</v>
      </c>
      <c r="D1153" s="1" t="s">
        <v>1074</v>
      </c>
      <c r="E1153" s="1" t="s">
        <v>1456</v>
      </c>
      <c r="F1153" s="1" t="s">
        <v>3787</v>
      </c>
      <c r="G1153" s="1">
        <v>40</v>
      </c>
      <c r="H1153" s="1" t="s">
        <v>93</v>
      </c>
      <c r="I1153" s="1" t="s">
        <v>93</v>
      </c>
      <c r="J1153" s="1" t="s">
        <v>93</v>
      </c>
      <c r="K1153" s="1" t="s">
        <v>1461</v>
      </c>
      <c r="L1153" s="1" t="s">
        <v>1466</v>
      </c>
      <c r="M1153" s="1">
        <v>10</v>
      </c>
      <c r="N1153" s="1" t="s">
        <v>1461</v>
      </c>
      <c r="O1153" s="1" t="s">
        <v>1466</v>
      </c>
      <c r="P1153" s="1">
        <v>10</v>
      </c>
      <c r="Q1153" s="1" t="s">
        <v>1461</v>
      </c>
      <c r="R1153" s="1" t="s">
        <v>1466</v>
      </c>
      <c r="S1153" s="1">
        <v>10</v>
      </c>
      <c r="T1153" s="1" t="s">
        <v>1461</v>
      </c>
      <c r="U1153" s="1" t="s">
        <v>1466</v>
      </c>
      <c r="V1153" s="1">
        <v>10</v>
      </c>
      <c r="W1153" s="1" t="s">
        <v>93</v>
      </c>
      <c r="X1153" s="1" t="s">
        <v>93</v>
      </c>
      <c r="Y1153" s="1" t="s">
        <v>93</v>
      </c>
      <c r="Z1153" s="1" t="s">
        <v>93</v>
      </c>
      <c r="AA1153" s="1" t="s">
        <v>93</v>
      </c>
      <c r="AB1153" s="1" t="s">
        <v>93</v>
      </c>
      <c r="AC1153" s="1" t="s">
        <v>3787</v>
      </c>
    </row>
    <row r="1154" spans="1:29" ht="25.5" x14ac:dyDescent="0.2">
      <c r="A1154" s="1">
        <v>13</v>
      </c>
      <c r="B1154" s="1" t="s">
        <v>1259</v>
      </c>
      <c r="C1154" s="1">
        <v>260444</v>
      </c>
      <c r="D1154" s="1" t="s">
        <v>1074</v>
      </c>
      <c r="E1154" s="1" t="s">
        <v>1456</v>
      </c>
      <c r="F1154" s="1" t="s">
        <v>3787</v>
      </c>
      <c r="G1154" s="1">
        <v>40</v>
      </c>
      <c r="H1154" s="1" t="s">
        <v>93</v>
      </c>
      <c r="I1154" s="1" t="s">
        <v>93</v>
      </c>
      <c r="J1154" s="1" t="s">
        <v>93</v>
      </c>
      <c r="K1154" s="1" t="s">
        <v>1461</v>
      </c>
      <c r="L1154" s="1" t="s">
        <v>1466</v>
      </c>
      <c r="M1154" s="1">
        <v>10</v>
      </c>
      <c r="N1154" s="1" t="s">
        <v>1461</v>
      </c>
      <c r="O1154" s="1" t="s">
        <v>1466</v>
      </c>
      <c r="P1154" s="1">
        <v>10</v>
      </c>
      <c r="Q1154" s="1" t="s">
        <v>1461</v>
      </c>
      <c r="R1154" s="1" t="s">
        <v>1466</v>
      </c>
      <c r="S1154" s="1">
        <v>10</v>
      </c>
      <c r="T1154" s="1" t="s">
        <v>1461</v>
      </c>
      <c r="U1154" s="1" t="s">
        <v>1466</v>
      </c>
      <c r="V1154" s="1">
        <v>10</v>
      </c>
      <c r="W1154" s="1" t="s">
        <v>93</v>
      </c>
      <c r="X1154" s="1" t="s">
        <v>93</v>
      </c>
      <c r="Y1154" s="1" t="s">
        <v>93</v>
      </c>
      <c r="Z1154" s="1" t="s">
        <v>93</v>
      </c>
      <c r="AA1154" s="1" t="s">
        <v>93</v>
      </c>
      <c r="AB1154" s="1" t="s">
        <v>93</v>
      </c>
      <c r="AC1154" s="1" t="s">
        <v>3787</v>
      </c>
    </row>
    <row r="1155" spans="1:29" ht="25.5" x14ac:dyDescent="0.2">
      <c r="A1155" s="1">
        <v>13</v>
      </c>
      <c r="B1155" s="1" t="s">
        <v>2229</v>
      </c>
      <c r="C1155" s="1">
        <v>1307394</v>
      </c>
      <c r="D1155" s="1" t="s">
        <v>1908</v>
      </c>
      <c r="E1155" s="1" t="s">
        <v>1440</v>
      </c>
      <c r="F1155" s="1" t="s">
        <v>2738</v>
      </c>
      <c r="G1155" s="1">
        <v>40</v>
      </c>
      <c r="H1155" s="1" t="s">
        <v>93</v>
      </c>
      <c r="I1155" s="1" t="s">
        <v>93</v>
      </c>
      <c r="J1155" s="1" t="s">
        <v>93</v>
      </c>
      <c r="K1155" s="1" t="s">
        <v>93</v>
      </c>
      <c r="L1155" s="1" t="s">
        <v>93</v>
      </c>
      <c r="M1155" s="1" t="s">
        <v>93</v>
      </c>
      <c r="N1155" s="1" t="s">
        <v>1454</v>
      </c>
      <c r="O1155" s="1" t="s">
        <v>1667</v>
      </c>
      <c r="P1155" s="1">
        <v>8</v>
      </c>
      <c r="Q1155" s="1" t="s">
        <v>1454</v>
      </c>
      <c r="R1155" s="1" t="s">
        <v>1667</v>
      </c>
      <c r="S1155" s="1">
        <v>8</v>
      </c>
      <c r="T1155" s="1" t="s">
        <v>1454</v>
      </c>
      <c r="U1155" s="1" t="s">
        <v>1667</v>
      </c>
      <c r="V1155" s="1">
        <v>8</v>
      </c>
      <c r="W1155" s="1" t="s">
        <v>1454</v>
      </c>
      <c r="X1155" s="1" t="s">
        <v>1667</v>
      </c>
      <c r="Y1155" s="1">
        <v>8</v>
      </c>
      <c r="Z1155" s="1" t="s">
        <v>1454</v>
      </c>
      <c r="AA1155" s="1" t="s">
        <v>1667</v>
      </c>
      <c r="AB1155" s="1">
        <v>8</v>
      </c>
      <c r="AC1155" s="1" t="s">
        <v>3787</v>
      </c>
    </row>
    <row r="1156" spans="1:29" ht="38.25" x14ac:dyDescent="0.2">
      <c r="A1156" s="1">
        <v>13</v>
      </c>
      <c r="B1156" s="1" t="s">
        <v>2810</v>
      </c>
      <c r="C1156" s="1">
        <v>262713</v>
      </c>
      <c r="D1156" s="1" t="s">
        <v>1022</v>
      </c>
      <c r="E1156" s="1" t="s">
        <v>1440</v>
      </c>
      <c r="F1156" s="1" t="s">
        <v>3094</v>
      </c>
      <c r="G1156" s="1">
        <v>40</v>
      </c>
      <c r="H1156" s="1" t="s">
        <v>1667</v>
      </c>
      <c r="I1156" s="1" t="s">
        <v>1895</v>
      </c>
      <c r="J1156" s="1">
        <v>8</v>
      </c>
      <c r="K1156" s="1" t="s">
        <v>1667</v>
      </c>
      <c r="L1156" s="1" t="s">
        <v>1895</v>
      </c>
      <c r="M1156" s="1">
        <v>8</v>
      </c>
      <c r="N1156" s="1" t="s">
        <v>1667</v>
      </c>
      <c r="O1156" s="1" t="s">
        <v>1895</v>
      </c>
      <c r="P1156" s="1">
        <v>8</v>
      </c>
      <c r="Q1156" s="1" t="s">
        <v>1667</v>
      </c>
      <c r="R1156" s="1" t="s">
        <v>1895</v>
      </c>
      <c r="S1156" s="1">
        <v>8</v>
      </c>
      <c r="T1156" s="1" t="s">
        <v>1667</v>
      </c>
      <c r="U1156" s="1" t="s">
        <v>1895</v>
      </c>
      <c r="V1156" s="1">
        <v>8</v>
      </c>
      <c r="W1156" s="1" t="s">
        <v>93</v>
      </c>
      <c r="X1156" s="1" t="s">
        <v>93</v>
      </c>
      <c r="Y1156" s="1" t="s">
        <v>93</v>
      </c>
      <c r="Z1156" s="1" t="s">
        <v>93</v>
      </c>
      <c r="AA1156" s="1" t="s">
        <v>93</v>
      </c>
      <c r="AB1156" s="1" t="s">
        <v>93</v>
      </c>
      <c r="AC1156" s="1" t="s">
        <v>3787</v>
      </c>
    </row>
    <row r="1157" spans="1:29" ht="25.5" x14ac:dyDescent="0.2">
      <c r="A1157" s="1">
        <v>13</v>
      </c>
      <c r="B1157" s="1" t="s">
        <v>2232</v>
      </c>
      <c r="C1157" s="1">
        <v>1307063</v>
      </c>
      <c r="D1157" s="1" t="s">
        <v>1928</v>
      </c>
      <c r="E1157" s="1" t="s">
        <v>1456</v>
      </c>
      <c r="F1157" s="1" t="s">
        <v>3787</v>
      </c>
      <c r="G1157" s="1">
        <v>40</v>
      </c>
      <c r="H1157" s="1" t="s">
        <v>1480</v>
      </c>
      <c r="I1157" s="1" t="s">
        <v>1466</v>
      </c>
      <c r="J1157" s="1">
        <v>8</v>
      </c>
      <c r="K1157" s="1" t="s">
        <v>1480</v>
      </c>
      <c r="L1157" s="1" t="s">
        <v>1466</v>
      </c>
      <c r="M1157" s="1">
        <v>8</v>
      </c>
      <c r="N1157" s="1" t="s">
        <v>1480</v>
      </c>
      <c r="O1157" s="1" t="s">
        <v>1466</v>
      </c>
      <c r="P1157" s="1">
        <v>8</v>
      </c>
      <c r="Q1157" s="1" t="s">
        <v>1480</v>
      </c>
      <c r="R1157" s="1" t="s">
        <v>1466</v>
      </c>
      <c r="S1157" s="1">
        <v>8</v>
      </c>
      <c r="T1157" s="1" t="s">
        <v>1480</v>
      </c>
      <c r="U1157" s="1" t="s">
        <v>1466</v>
      </c>
      <c r="V1157" s="1">
        <v>8</v>
      </c>
      <c r="W1157" s="1" t="s">
        <v>93</v>
      </c>
      <c r="X1157" s="1" t="s">
        <v>93</v>
      </c>
      <c r="Y1157" s="1" t="s">
        <v>93</v>
      </c>
      <c r="Z1157" s="1" t="s">
        <v>93</v>
      </c>
      <c r="AA1157" s="1" t="s">
        <v>93</v>
      </c>
      <c r="AB1157" s="1" t="s">
        <v>93</v>
      </c>
      <c r="AC1157" s="1" t="s">
        <v>3787</v>
      </c>
    </row>
    <row r="1158" spans="1:29" ht="25.5" x14ac:dyDescent="0.2">
      <c r="A1158" s="1">
        <v>13</v>
      </c>
      <c r="B1158" s="1" t="s">
        <v>3376</v>
      </c>
      <c r="C1158" s="1">
        <v>1308578</v>
      </c>
      <c r="D1158" s="1" t="s">
        <v>1884</v>
      </c>
      <c r="E1158" s="1" t="s">
        <v>1440</v>
      </c>
      <c r="F1158" s="1" t="s">
        <v>3787</v>
      </c>
      <c r="G1158" s="1">
        <v>40</v>
      </c>
      <c r="H1158" s="1" t="s">
        <v>1507</v>
      </c>
      <c r="I1158" s="1" t="s">
        <v>1474</v>
      </c>
      <c r="J1158" s="1">
        <v>8</v>
      </c>
      <c r="K1158" s="1" t="s">
        <v>1507</v>
      </c>
      <c r="L1158" s="1" t="s">
        <v>1474</v>
      </c>
      <c r="M1158" s="1">
        <v>8</v>
      </c>
      <c r="N1158" s="1" t="s">
        <v>93</v>
      </c>
      <c r="O1158" s="1" t="s">
        <v>93</v>
      </c>
      <c r="P1158" s="1" t="s">
        <v>93</v>
      </c>
      <c r="Q1158" s="1" t="s">
        <v>93</v>
      </c>
      <c r="R1158" s="1" t="s">
        <v>93</v>
      </c>
      <c r="S1158" s="1" t="s">
        <v>93</v>
      </c>
      <c r="T1158" s="1" t="s">
        <v>1507</v>
      </c>
      <c r="U1158" s="1" t="s">
        <v>1474</v>
      </c>
      <c r="V1158" s="1">
        <v>8</v>
      </c>
      <c r="W1158" s="1" t="s">
        <v>1507</v>
      </c>
      <c r="X1158" s="1" t="s">
        <v>1474</v>
      </c>
      <c r="Y1158" s="1">
        <v>8</v>
      </c>
      <c r="Z1158" s="1" t="s">
        <v>1507</v>
      </c>
      <c r="AA1158" s="1" t="s">
        <v>1474</v>
      </c>
      <c r="AB1158" s="1">
        <v>8</v>
      </c>
      <c r="AC1158" s="1" t="s">
        <v>3787</v>
      </c>
    </row>
    <row r="1159" spans="1:29" ht="38.25" x14ac:dyDescent="0.2">
      <c r="A1159" s="1">
        <v>13</v>
      </c>
      <c r="B1159" s="1" t="s">
        <v>2233</v>
      </c>
      <c r="C1159" s="1">
        <v>1307662</v>
      </c>
      <c r="D1159" s="1" t="s">
        <v>1901</v>
      </c>
      <c r="E1159" s="1" t="s">
        <v>1440</v>
      </c>
      <c r="F1159" s="1" t="s">
        <v>718</v>
      </c>
      <c r="G1159" s="1">
        <v>40</v>
      </c>
      <c r="H1159" s="1" t="s">
        <v>1443</v>
      </c>
      <c r="I1159" s="1" t="s">
        <v>1447</v>
      </c>
      <c r="J1159" s="1">
        <v>8</v>
      </c>
      <c r="K1159" s="1" t="s">
        <v>1443</v>
      </c>
      <c r="L1159" s="1" t="s">
        <v>1447</v>
      </c>
      <c r="M1159" s="1">
        <v>8</v>
      </c>
      <c r="N1159" s="1" t="s">
        <v>1443</v>
      </c>
      <c r="O1159" s="1" t="s">
        <v>1447</v>
      </c>
      <c r="P1159" s="1">
        <v>8</v>
      </c>
      <c r="Q1159" s="1" t="s">
        <v>93</v>
      </c>
      <c r="R1159" s="1" t="s">
        <v>93</v>
      </c>
      <c r="S1159" s="1" t="s">
        <v>93</v>
      </c>
      <c r="T1159" s="1" t="s">
        <v>93</v>
      </c>
      <c r="U1159" s="1" t="s">
        <v>93</v>
      </c>
      <c r="V1159" s="1" t="s">
        <v>93</v>
      </c>
      <c r="W1159" s="1" t="s">
        <v>1443</v>
      </c>
      <c r="X1159" s="1" t="s">
        <v>1447</v>
      </c>
      <c r="Y1159" s="1">
        <v>8</v>
      </c>
      <c r="Z1159" s="1" t="s">
        <v>1443</v>
      </c>
      <c r="AA1159" s="1" t="s">
        <v>1447</v>
      </c>
      <c r="AB1159" s="1">
        <v>8</v>
      </c>
      <c r="AC1159" s="1" t="s">
        <v>3787</v>
      </c>
    </row>
    <row r="1160" spans="1:29" ht="25.5" x14ac:dyDescent="0.2">
      <c r="A1160" s="1">
        <v>13</v>
      </c>
      <c r="B1160" s="1" t="s">
        <v>2234</v>
      </c>
      <c r="C1160" s="1">
        <v>1308208</v>
      </c>
      <c r="D1160" s="1" t="s">
        <v>1928</v>
      </c>
      <c r="E1160" s="1" t="s">
        <v>1440</v>
      </c>
      <c r="F1160" s="1" t="s">
        <v>3094</v>
      </c>
      <c r="G1160" s="1">
        <v>40</v>
      </c>
      <c r="H1160" s="1" t="s">
        <v>93</v>
      </c>
      <c r="I1160" s="1" t="s">
        <v>93</v>
      </c>
      <c r="J1160" s="1" t="s">
        <v>93</v>
      </c>
      <c r="K1160" s="1" t="s">
        <v>1461</v>
      </c>
      <c r="L1160" s="1" t="s">
        <v>1509</v>
      </c>
      <c r="M1160" s="1">
        <v>8</v>
      </c>
      <c r="N1160" s="1" t="s">
        <v>1461</v>
      </c>
      <c r="O1160" s="1" t="s">
        <v>1509</v>
      </c>
      <c r="P1160" s="1">
        <v>8</v>
      </c>
      <c r="Q1160" s="1" t="s">
        <v>1461</v>
      </c>
      <c r="R1160" s="1" t="s">
        <v>1509</v>
      </c>
      <c r="S1160" s="1">
        <v>8</v>
      </c>
      <c r="T1160" s="1" t="s">
        <v>1461</v>
      </c>
      <c r="U1160" s="1" t="s">
        <v>1509</v>
      </c>
      <c r="V1160" s="1">
        <v>8</v>
      </c>
      <c r="W1160" s="1" t="s">
        <v>1461</v>
      </c>
      <c r="X1160" s="1" t="s">
        <v>1509</v>
      </c>
      <c r="Y1160" s="1">
        <v>8</v>
      </c>
      <c r="Z1160" s="1" t="s">
        <v>93</v>
      </c>
      <c r="AA1160" s="1" t="s">
        <v>93</v>
      </c>
      <c r="AB1160" s="1" t="s">
        <v>93</v>
      </c>
      <c r="AC1160" s="1" t="s">
        <v>3787</v>
      </c>
    </row>
    <row r="1161" spans="1:29" ht="25.5" x14ac:dyDescent="0.2">
      <c r="A1161" s="1">
        <v>13</v>
      </c>
      <c r="B1161" s="1" t="s">
        <v>3489</v>
      </c>
      <c r="C1161" s="1">
        <v>263365</v>
      </c>
      <c r="D1161" s="1" t="s">
        <v>3225</v>
      </c>
      <c r="E1161" s="1" t="s">
        <v>1440</v>
      </c>
      <c r="F1161" s="1" t="s">
        <v>3410</v>
      </c>
      <c r="G1161" s="1">
        <v>40</v>
      </c>
      <c r="H1161" s="1" t="s">
        <v>1443</v>
      </c>
      <c r="I1161" s="1" t="s">
        <v>1447</v>
      </c>
      <c r="J1161" s="1">
        <v>8</v>
      </c>
      <c r="K1161" s="1" t="s">
        <v>1443</v>
      </c>
      <c r="L1161" s="1" t="s">
        <v>1447</v>
      </c>
      <c r="M1161" s="1">
        <v>8</v>
      </c>
      <c r="N1161" s="1" t="s">
        <v>1443</v>
      </c>
      <c r="O1161" s="1" t="s">
        <v>1447</v>
      </c>
      <c r="P1161" s="1">
        <v>8</v>
      </c>
      <c r="Q1161" s="1" t="s">
        <v>1443</v>
      </c>
      <c r="R1161" s="1" t="s">
        <v>1447</v>
      </c>
      <c r="S1161" s="1">
        <v>8</v>
      </c>
      <c r="T1161" s="1" t="s">
        <v>1443</v>
      </c>
      <c r="U1161" s="1" t="s">
        <v>1447</v>
      </c>
      <c r="V1161" s="1">
        <v>8</v>
      </c>
      <c r="W1161" s="1" t="s">
        <v>93</v>
      </c>
      <c r="X1161" s="1" t="s">
        <v>93</v>
      </c>
      <c r="Y1161" s="1" t="s">
        <v>93</v>
      </c>
      <c r="Z1161" s="1" t="s">
        <v>93</v>
      </c>
      <c r="AA1161" s="1" t="s">
        <v>93</v>
      </c>
      <c r="AB1161" s="1" t="s">
        <v>93</v>
      </c>
      <c r="AC1161" s="1" t="s">
        <v>3787</v>
      </c>
    </row>
    <row r="1162" spans="1:29" ht="25.5" x14ac:dyDescent="0.2">
      <c r="A1162" s="1">
        <v>13</v>
      </c>
      <c r="B1162" s="1" t="s">
        <v>2235</v>
      </c>
      <c r="C1162" s="1">
        <v>210168</v>
      </c>
      <c r="D1162" s="1" t="s">
        <v>650</v>
      </c>
      <c r="E1162" s="1" t="s">
        <v>1456</v>
      </c>
      <c r="F1162" s="1" t="s">
        <v>3787</v>
      </c>
      <c r="G1162" s="1">
        <v>40</v>
      </c>
      <c r="H1162" s="1" t="s">
        <v>1441</v>
      </c>
      <c r="I1162" s="1" t="s">
        <v>1509</v>
      </c>
      <c r="J1162" s="1">
        <v>8.25</v>
      </c>
      <c r="K1162" s="1" t="s">
        <v>1461</v>
      </c>
      <c r="L1162" s="1" t="s">
        <v>1509</v>
      </c>
      <c r="M1162" s="1">
        <v>8</v>
      </c>
      <c r="N1162" s="1" t="s">
        <v>1461</v>
      </c>
      <c r="O1162" s="1" t="s">
        <v>1509</v>
      </c>
      <c r="P1162" s="1">
        <v>8</v>
      </c>
      <c r="Q1162" s="1" t="s">
        <v>1441</v>
      </c>
      <c r="R1162" s="1" t="s">
        <v>1474</v>
      </c>
      <c r="S1162" s="1">
        <v>7.75</v>
      </c>
      <c r="T1162" s="1" t="s">
        <v>93</v>
      </c>
      <c r="U1162" s="1" t="s">
        <v>93</v>
      </c>
      <c r="V1162" s="1" t="s">
        <v>93</v>
      </c>
      <c r="W1162" s="1" t="s">
        <v>93</v>
      </c>
      <c r="X1162" s="1" t="s">
        <v>93</v>
      </c>
      <c r="Y1162" s="1" t="s">
        <v>93</v>
      </c>
      <c r="Z1162" s="1" t="s">
        <v>1461</v>
      </c>
      <c r="AA1162" s="1" t="s">
        <v>1509</v>
      </c>
      <c r="AB1162" s="1">
        <v>8</v>
      </c>
      <c r="AC1162" s="1" t="s">
        <v>3787</v>
      </c>
    </row>
    <row r="1163" spans="1:29" ht="25.5" x14ac:dyDescent="0.2">
      <c r="A1163" s="1">
        <v>13</v>
      </c>
      <c r="B1163" s="1" t="s">
        <v>2236</v>
      </c>
      <c r="C1163" s="1">
        <v>1308116</v>
      </c>
      <c r="D1163" s="1" t="s">
        <v>1936</v>
      </c>
      <c r="E1163" s="1" t="s">
        <v>1440</v>
      </c>
      <c r="F1163" s="1" t="s">
        <v>580</v>
      </c>
      <c r="G1163" s="1">
        <v>40</v>
      </c>
      <c r="H1163" s="1" t="s">
        <v>1517</v>
      </c>
      <c r="I1163" s="1" t="s">
        <v>1574</v>
      </c>
      <c r="J1163" s="1">
        <v>8</v>
      </c>
      <c r="K1163" s="1" t="s">
        <v>1517</v>
      </c>
      <c r="L1163" s="1" t="s">
        <v>1574</v>
      </c>
      <c r="M1163" s="1">
        <v>8</v>
      </c>
      <c r="N1163" s="1" t="s">
        <v>1517</v>
      </c>
      <c r="O1163" s="1" t="s">
        <v>1574</v>
      </c>
      <c r="P1163" s="1">
        <v>8</v>
      </c>
      <c r="Q1163" s="1" t="s">
        <v>93</v>
      </c>
      <c r="R1163" s="1" t="s">
        <v>93</v>
      </c>
      <c r="S1163" s="1" t="s">
        <v>93</v>
      </c>
      <c r="T1163" s="1" t="s">
        <v>93</v>
      </c>
      <c r="U1163" s="1" t="s">
        <v>93</v>
      </c>
      <c r="V1163" s="1" t="s">
        <v>93</v>
      </c>
      <c r="W1163" s="1" t="s">
        <v>1613</v>
      </c>
      <c r="X1163" s="1" t="s">
        <v>1462</v>
      </c>
      <c r="Y1163" s="1">
        <v>8</v>
      </c>
      <c r="Z1163" s="1" t="s">
        <v>1613</v>
      </c>
      <c r="AA1163" s="1" t="s">
        <v>1462</v>
      </c>
      <c r="AB1163" s="1">
        <v>8</v>
      </c>
      <c r="AC1163" s="1" t="s">
        <v>3787</v>
      </c>
    </row>
    <row r="1164" spans="1:29" ht="25.5" x14ac:dyDescent="0.2">
      <c r="A1164" s="1">
        <v>13</v>
      </c>
      <c r="B1164" s="1" t="s">
        <v>2237</v>
      </c>
      <c r="C1164" s="1">
        <v>253731</v>
      </c>
      <c r="D1164" s="1" t="s">
        <v>1026</v>
      </c>
      <c r="E1164" s="1" t="s">
        <v>1456</v>
      </c>
      <c r="F1164" s="1" t="s">
        <v>3787</v>
      </c>
      <c r="G1164" s="1">
        <v>40</v>
      </c>
      <c r="H1164" s="1" t="s">
        <v>1451</v>
      </c>
      <c r="I1164" s="1" t="s">
        <v>1895</v>
      </c>
      <c r="J1164" s="1">
        <v>4</v>
      </c>
      <c r="K1164" s="1" t="s">
        <v>93</v>
      </c>
      <c r="L1164" s="1" t="s">
        <v>93</v>
      </c>
      <c r="M1164" s="1" t="s">
        <v>93</v>
      </c>
      <c r="N1164" s="1" t="s">
        <v>1451</v>
      </c>
      <c r="O1164" s="1" t="s">
        <v>1895</v>
      </c>
      <c r="P1164" s="1">
        <v>4</v>
      </c>
      <c r="Q1164" s="1" t="s">
        <v>1667</v>
      </c>
      <c r="R1164" s="1" t="s">
        <v>1895</v>
      </c>
      <c r="S1164" s="1">
        <v>8</v>
      </c>
      <c r="T1164" s="1" t="s">
        <v>1667</v>
      </c>
      <c r="U1164" s="1" t="s">
        <v>1895</v>
      </c>
      <c r="V1164" s="1">
        <v>8</v>
      </c>
      <c r="W1164" s="1" t="s">
        <v>1455</v>
      </c>
      <c r="X1164" s="1" t="s">
        <v>1753</v>
      </c>
      <c r="Y1164" s="1">
        <v>8</v>
      </c>
      <c r="Z1164" s="1" t="s">
        <v>1455</v>
      </c>
      <c r="AA1164" s="1" t="s">
        <v>1753</v>
      </c>
      <c r="AB1164" s="1">
        <v>8</v>
      </c>
      <c r="AC1164" s="1" t="s">
        <v>3787</v>
      </c>
    </row>
    <row r="1165" spans="1:29" ht="25.5" x14ac:dyDescent="0.2">
      <c r="A1165" s="1">
        <v>13</v>
      </c>
      <c r="B1165" s="1" t="s">
        <v>2238</v>
      </c>
      <c r="C1165" s="1">
        <v>259931</v>
      </c>
      <c r="D1165" s="1" t="s">
        <v>1057</v>
      </c>
      <c r="E1165" s="1" t="s">
        <v>1456</v>
      </c>
      <c r="F1165" s="1" t="s">
        <v>3787</v>
      </c>
      <c r="G1165" s="1">
        <v>40</v>
      </c>
      <c r="H1165" s="1" t="s">
        <v>93</v>
      </c>
      <c r="I1165" s="1" t="s">
        <v>93</v>
      </c>
      <c r="J1165" s="1" t="s">
        <v>93</v>
      </c>
      <c r="K1165" s="1" t="s">
        <v>1613</v>
      </c>
      <c r="L1165" s="1" t="s">
        <v>1756</v>
      </c>
      <c r="M1165" s="1">
        <v>10</v>
      </c>
      <c r="N1165" s="1" t="s">
        <v>1613</v>
      </c>
      <c r="O1165" s="1" t="s">
        <v>1756</v>
      </c>
      <c r="P1165" s="1">
        <v>10</v>
      </c>
      <c r="Q1165" s="1" t="s">
        <v>1613</v>
      </c>
      <c r="R1165" s="1" t="s">
        <v>1756</v>
      </c>
      <c r="S1165" s="1">
        <v>10</v>
      </c>
      <c r="T1165" s="1" t="s">
        <v>1613</v>
      </c>
      <c r="U1165" s="1" t="s">
        <v>4032</v>
      </c>
      <c r="V1165" s="1">
        <v>3.33</v>
      </c>
      <c r="W1165" s="1" t="s">
        <v>1461</v>
      </c>
      <c r="X1165" s="1" t="s">
        <v>4033</v>
      </c>
      <c r="Y1165" s="1">
        <v>6.67</v>
      </c>
      <c r="Z1165" s="1" t="s">
        <v>93</v>
      </c>
      <c r="AA1165" s="1" t="s">
        <v>93</v>
      </c>
      <c r="AB1165" s="1" t="s">
        <v>93</v>
      </c>
      <c r="AC1165" s="1" t="s">
        <v>3787</v>
      </c>
    </row>
    <row r="1166" spans="1:29" ht="25.5" x14ac:dyDescent="0.2">
      <c r="A1166" s="1">
        <v>13</v>
      </c>
      <c r="B1166" s="1" t="s">
        <v>967</v>
      </c>
      <c r="C1166" s="1">
        <v>245223</v>
      </c>
      <c r="D1166" s="1" t="s">
        <v>512</v>
      </c>
      <c r="E1166" s="1" t="s">
        <v>1440</v>
      </c>
      <c r="F1166" s="1" t="s">
        <v>2767</v>
      </c>
      <c r="G1166" s="1">
        <v>40</v>
      </c>
      <c r="H1166" s="1" t="s">
        <v>1443</v>
      </c>
      <c r="I1166" s="1" t="s">
        <v>1447</v>
      </c>
      <c r="J1166" s="1">
        <v>8</v>
      </c>
      <c r="K1166" s="1" t="s">
        <v>1443</v>
      </c>
      <c r="L1166" s="1" t="s">
        <v>1447</v>
      </c>
      <c r="M1166" s="1">
        <v>8</v>
      </c>
      <c r="N1166" s="1" t="s">
        <v>1443</v>
      </c>
      <c r="O1166" s="1" t="s">
        <v>1447</v>
      </c>
      <c r="P1166" s="1">
        <v>8</v>
      </c>
      <c r="Q1166" s="1" t="s">
        <v>1443</v>
      </c>
      <c r="R1166" s="1" t="s">
        <v>1447</v>
      </c>
      <c r="S1166" s="1">
        <v>8</v>
      </c>
      <c r="T1166" s="1" t="s">
        <v>1443</v>
      </c>
      <c r="U1166" s="1" t="s">
        <v>1447</v>
      </c>
      <c r="V1166" s="1">
        <v>8</v>
      </c>
      <c r="W1166" s="1" t="s">
        <v>93</v>
      </c>
      <c r="X1166" s="1" t="s">
        <v>93</v>
      </c>
      <c r="Y1166" s="1" t="s">
        <v>93</v>
      </c>
      <c r="Z1166" s="1" t="s">
        <v>93</v>
      </c>
      <c r="AA1166" s="1" t="s">
        <v>93</v>
      </c>
      <c r="AB1166" s="1" t="s">
        <v>93</v>
      </c>
      <c r="AC1166" s="1" t="s">
        <v>3787</v>
      </c>
    </row>
    <row r="1167" spans="1:29" ht="38.25" x14ac:dyDescent="0.2">
      <c r="A1167" s="1">
        <v>13</v>
      </c>
      <c r="B1167" s="1" t="s">
        <v>2239</v>
      </c>
      <c r="C1167" s="1">
        <v>1307360</v>
      </c>
      <c r="D1167" s="1" t="s">
        <v>1880</v>
      </c>
      <c r="E1167" s="1" t="s">
        <v>1440</v>
      </c>
      <c r="F1167" s="1" t="s">
        <v>2796</v>
      </c>
      <c r="G1167" s="1">
        <v>40</v>
      </c>
      <c r="H1167" s="1" t="s">
        <v>93</v>
      </c>
      <c r="I1167" s="1" t="s">
        <v>93</v>
      </c>
      <c r="J1167" s="1" t="s">
        <v>93</v>
      </c>
      <c r="K1167" s="1" t="s">
        <v>93</v>
      </c>
      <c r="L1167" s="1" t="s">
        <v>93</v>
      </c>
      <c r="M1167" s="1" t="s">
        <v>93</v>
      </c>
      <c r="N1167" s="1" t="s">
        <v>1455</v>
      </c>
      <c r="O1167" s="1" t="s">
        <v>1753</v>
      </c>
      <c r="P1167" s="1">
        <v>8</v>
      </c>
      <c r="Q1167" s="1" t="s">
        <v>1455</v>
      </c>
      <c r="R1167" s="1" t="s">
        <v>1753</v>
      </c>
      <c r="S1167" s="1">
        <v>8</v>
      </c>
      <c r="T1167" s="1" t="s">
        <v>1455</v>
      </c>
      <c r="U1167" s="1" t="s">
        <v>1753</v>
      </c>
      <c r="V1167" s="1">
        <v>8</v>
      </c>
      <c r="W1167" s="1" t="s">
        <v>1455</v>
      </c>
      <c r="X1167" s="1" t="s">
        <v>1753</v>
      </c>
      <c r="Y1167" s="1">
        <v>8</v>
      </c>
      <c r="Z1167" s="1" t="s">
        <v>1455</v>
      </c>
      <c r="AA1167" s="1" t="s">
        <v>1753</v>
      </c>
      <c r="AB1167" s="1">
        <v>8</v>
      </c>
      <c r="AC1167" s="1" t="s">
        <v>3787</v>
      </c>
    </row>
    <row r="1168" spans="1:29" ht="25.5" x14ac:dyDescent="0.2">
      <c r="A1168" s="1">
        <v>13</v>
      </c>
      <c r="B1168" s="1" t="s">
        <v>2240</v>
      </c>
      <c r="C1168" s="1">
        <v>1307851</v>
      </c>
      <c r="D1168" s="1" t="s">
        <v>2804</v>
      </c>
      <c r="E1168" s="1" t="s">
        <v>1440</v>
      </c>
      <c r="F1168" s="1" t="s">
        <v>2767</v>
      </c>
      <c r="G1168" s="1">
        <v>40</v>
      </c>
      <c r="H1168" s="1" t="s">
        <v>1802</v>
      </c>
      <c r="I1168" s="1" t="s">
        <v>1508</v>
      </c>
      <c r="J1168" s="1">
        <v>8</v>
      </c>
      <c r="K1168" s="1" t="s">
        <v>93</v>
      </c>
      <c r="L1168" s="1" t="s">
        <v>93</v>
      </c>
      <c r="M1168" s="1" t="s">
        <v>93</v>
      </c>
      <c r="N1168" s="1" t="s">
        <v>93</v>
      </c>
      <c r="O1168" s="1" t="s">
        <v>93</v>
      </c>
      <c r="P1168" s="1" t="s">
        <v>93</v>
      </c>
      <c r="Q1168" s="1" t="s">
        <v>1802</v>
      </c>
      <c r="R1168" s="1" t="s">
        <v>1508</v>
      </c>
      <c r="S1168" s="1">
        <v>8</v>
      </c>
      <c r="T1168" s="1" t="s">
        <v>1802</v>
      </c>
      <c r="U1168" s="1" t="s">
        <v>1508</v>
      </c>
      <c r="V1168" s="1">
        <v>8</v>
      </c>
      <c r="W1168" s="1" t="s">
        <v>1802</v>
      </c>
      <c r="X1168" s="1" t="s">
        <v>1508</v>
      </c>
      <c r="Y1168" s="1">
        <v>8</v>
      </c>
      <c r="Z1168" s="1" t="s">
        <v>1802</v>
      </c>
      <c r="AA1168" s="1" t="s">
        <v>1508</v>
      </c>
      <c r="AB1168" s="1">
        <v>8</v>
      </c>
      <c r="AC1168" s="1" t="s">
        <v>3787</v>
      </c>
    </row>
    <row r="1169" spans="1:29" ht="25.5" x14ac:dyDescent="0.2">
      <c r="A1169" s="1">
        <v>13</v>
      </c>
      <c r="B1169" s="1" t="s">
        <v>1261</v>
      </c>
      <c r="C1169" s="1">
        <v>256571</v>
      </c>
      <c r="D1169" s="1" t="s">
        <v>1009</v>
      </c>
      <c r="E1169" s="1" t="s">
        <v>1440</v>
      </c>
      <c r="F1169" s="1" t="s">
        <v>1051</v>
      </c>
      <c r="G1169" s="1">
        <v>40</v>
      </c>
      <c r="H1169" s="1" t="s">
        <v>1613</v>
      </c>
      <c r="I1169" s="1" t="s">
        <v>1462</v>
      </c>
      <c r="J1169" s="1">
        <v>8</v>
      </c>
      <c r="K1169" s="1" t="s">
        <v>1613</v>
      </c>
      <c r="L1169" s="1" t="s">
        <v>1462</v>
      </c>
      <c r="M1169" s="1">
        <v>8</v>
      </c>
      <c r="N1169" s="1" t="s">
        <v>1613</v>
      </c>
      <c r="O1169" s="1" t="s">
        <v>1462</v>
      </c>
      <c r="P1169" s="1">
        <v>8</v>
      </c>
      <c r="Q1169" s="1" t="s">
        <v>1613</v>
      </c>
      <c r="R1169" s="1" t="s">
        <v>1462</v>
      </c>
      <c r="S1169" s="1">
        <v>8</v>
      </c>
      <c r="T1169" s="1" t="s">
        <v>1613</v>
      </c>
      <c r="U1169" s="1" t="s">
        <v>1462</v>
      </c>
      <c r="V1169" s="1">
        <v>8</v>
      </c>
      <c r="W1169" s="1" t="s">
        <v>93</v>
      </c>
      <c r="X1169" s="1" t="s">
        <v>93</v>
      </c>
      <c r="Y1169" s="1" t="s">
        <v>93</v>
      </c>
      <c r="Z1169" s="1" t="s">
        <v>93</v>
      </c>
      <c r="AA1169" s="1" t="s">
        <v>93</v>
      </c>
      <c r="AB1169" s="1" t="s">
        <v>93</v>
      </c>
      <c r="AC1169" s="1" t="s">
        <v>3787</v>
      </c>
    </row>
    <row r="1170" spans="1:29" ht="38.25" x14ac:dyDescent="0.2">
      <c r="A1170" s="1">
        <v>13</v>
      </c>
      <c r="B1170" s="1" t="s">
        <v>564</v>
      </c>
      <c r="C1170" s="1">
        <v>221292</v>
      </c>
      <c r="D1170" s="1" t="s">
        <v>512</v>
      </c>
      <c r="E1170" s="1" t="s">
        <v>1456</v>
      </c>
      <c r="F1170" s="1" t="s">
        <v>3787</v>
      </c>
      <c r="G1170" s="1">
        <v>40</v>
      </c>
      <c r="H1170" s="1" t="s">
        <v>1455</v>
      </c>
      <c r="I1170" s="1" t="s">
        <v>1753</v>
      </c>
      <c r="J1170" s="1">
        <v>8</v>
      </c>
      <c r="K1170" s="1" t="s">
        <v>1455</v>
      </c>
      <c r="L1170" s="1" t="s">
        <v>1753</v>
      </c>
      <c r="M1170" s="1">
        <v>8</v>
      </c>
      <c r="N1170" s="1" t="s">
        <v>1455</v>
      </c>
      <c r="O1170" s="1" t="s">
        <v>1753</v>
      </c>
      <c r="P1170" s="1">
        <v>8</v>
      </c>
      <c r="Q1170" s="1" t="s">
        <v>1455</v>
      </c>
      <c r="R1170" s="1" t="s">
        <v>1753</v>
      </c>
      <c r="S1170" s="1">
        <v>8</v>
      </c>
      <c r="T1170" s="1" t="s">
        <v>1454</v>
      </c>
      <c r="U1170" s="1" t="s">
        <v>1444</v>
      </c>
      <c r="V1170" s="1">
        <v>8</v>
      </c>
      <c r="W1170" s="1" t="s">
        <v>93</v>
      </c>
      <c r="X1170" s="1" t="s">
        <v>93</v>
      </c>
      <c r="Y1170" s="1" t="s">
        <v>93</v>
      </c>
      <c r="Z1170" s="1" t="s">
        <v>93</v>
      </c>
      <c r="AA1170" s="1" t="s">
        <v>93</v>
      </c>
      <c r="AB1170" s="1" t="s">
        <v>93</v>
      </c>
      <c r="AC1170" s="1" t="s">
        <v>3787</v>
      </c>
    </row>
    <row r="1171" spans="1:29" ht="25.5" x14ac:dyDescent="0.2">
      <c r="A1171" s="1">
        <v>13</v>
      </c>
      <c r="B1171" s="1" t="s">
        <v>2241</v>
      </c>
      <c r="C1171" s="1">
        <v>252786</v>
      </c>
      <c r="D1171" s="1" t="s">
        <v>1196</v>
      </c>
      <c r="E1171" s="1" t="s">
        <v>1440</v>
      </c>
      <c r="F1171" s="1" t="s">
        <v>1450</v>
      </c>
      <c r="G1171" s="1">
        <v>40</v>
      </c>
      <c r="H1171" s="1" t="s">
        <v>1461</v>
      </c>
      <c r="I1171" s="1" t="s">
        <v>1509</v>
      </c>
      <c r="J1171" s="1">
        <v>8</v>
      </c>
      <c r="K1171" s="1" t="s">
        <v>1461</v>
      </c>
      <c r="L1171" s="1" t="s">
        <v>1509</v>
      </c>
      <c r="M1171" s="1">
        <v>8</v>
      </c>
      <c r="N1171" s="1" t="s">
        <v>1461</v>
      </c>
      <c r="O1171" s="1" t="s">
        <v>1509</v>
      </c>
      <c r="P1171" s="1">
        <v>8</v>
      </c>
      <c r="Q1171" s="1" t="s">
        <v>1461</v>
      </c>
      <c r="R1171" s="1" t="s">
        <v>1509</v>
      </c>
      <c r="S1171" s="1">
        <v>8</v>
      </c>
      <c r="T1171" s="1" t="s">
        <v>1461</v>
      </c>
      <c r="U1171" s="1" t="s">
        <v>1509</v>
      </c>
      <c r="V1171" s="1">
        <v>8</v>
      </c>
      <c r="W1171" s="1" t="s">
        <v>93</v>
      </c>
      <c r="X1171" s="1" t="s">
        <v>93</v>
      </c>
      <c r="Y1171" s="1" t="s">
        <v>93</v>
      </c>
      <c r="Z1171" s="1" t="s">
        <v>93</v>
      </c>
      <c r="AA1171" s="1" t="s">
        <v>93</v>
      </c>
      <c r="AB1171" s="1" t="s">
        <v>93</v>
      </c>
      <c r="AC1171" s="1" t="s">
        <v>3787</v>
      </c>
    </row>
    <row r="1172" spans="1:29" ht="38.25" x14ac:dyDescent="0.2">
      <c r="A1172" s="1">
        <v>13</v>
      </c>
      <c r="B1172" s="1" t="s">
        <v>1262</v>
      </c>
      <c r="C1172" s="1">
        <v>230723</v>
      </c>
      <c r="D1172" s="1" t="s">
        <v>1057</v>
      </c>
      <c r="E1172" s="1" t="s">
        <v>1456</v>
      </c>
      <c r="F1172" s="1" t="s">
        <v>3787</v>
      </c>
      <c r="G1172" s="1">
        <v>40</v>
      </c>
      <c r="H1172" s="1" t="s">
        <v>93</v>
      </c>
      <c r="I1172" s="1" t="s">
        <v>93</v>
      </c>
      <c r="J1172" s="1" t="s">
        <v>93</v>
      </c>
      <c r="K1172" s="1" t="s">
        <v>1461</v>
      </c>
      <c r="L1172" s="1" t="s">
        <v>1466</v>
      </c>
      <c r="M1172" s="1">
        <v>10</v>
      </c>
      <c r="N1172" s="1" t="s">
        <v>1461</v>
      </c>
      <c r="O1172" s="1" t="s">
        <v>1466</v>
      </c>
      <c r="P1172" s="1">
        <v>10</v>
      </c>
      <c r="Q1172" s="1" t="s">
        <v>1461</v>
      </c>
      <c r="R1172" s="1" t="s">
        <v>1466</v>
      </c>
      <c r="S1172" s="1">
        <v>10</v>
      </c>
      <c r="T1172" s="1" t="s">
        <v>1461</v>
      </c>
      <c r="U1172" s="1" t="s">
        <v>1466</v>
      </c>
      <c r="V1172" s="1">
        <v>10</v>
      </c>
      <c r="W1172" s="1" t="s">
        <v>93</v>
      </c>
      <c r="X1172" s="1" t="s">
        <v>93</v>
      </c>
      <c r="Y1172" s="1" t="s">
        <v>93</v>
      </c>
      <c r="Z1172" s="1" t="s">
        <v>93</v>
      </c>
      <c r="AA1172" s="1" t="s">
        <v>93</v>
      </c>
      <c r="AB1172" s="1" t="s">
        <v>93</v>
      </c>
      <c r="AC1172" s="1" t="s">
        <v>3787</v>
      </c>
    </row>
    <row r="1173" spans="1:29" ht="25.5" x14ac:dyDescent="0.2">
      <c r="A1173" s="1">
        <v>13</v>
      </c>
      <c r="B1173" s="1" t="s">
        <v>2242</v>
      </c>
      <c r="C1173" s="1">
        <v>248772</v>
      </c>
      <c r="D1173" s="1" t="s">
        <v>1196</v>
      </c>
      <c r="E1173" s="1" t="s">
        <v>1456</v>
      </c>
      <c r="F1173" s="1" t="s">
        <v>3787</v>
      </c>
      <c r="G1173" s="1">
        <v>40</v>
      </c>
      <c r="H1173" s="1" t="s">
        <v>1461</v>
      </c>
      <c r="I1173" s="1" t="s">
        <v>1509</v>
      </c>
      <c r="J1173" s="1">
        <v>8</v>
      </c>
      <c r="K1173" s="1" t="s">
        <v>1461</v>
      </c>
      <c r="L1173" s="1" t="s">
        <v>3183</v>
      </c>
      <c r="M1173" s="1">
        <v>5.75</v>
      </c>
      <c r="N1173" s="1" t="s">
        <v>1461</v>
      </c>
      <c r="O1173" s="1" t="s">
        <v>1509</v>
      </c>
      <c r="P1173" s="1">
        <v>8</v>
      </c>
      <c r="Q1173" s="1" t="s">
        <v>1461</v>
      </c>
      <c r="R1173" s="1" t="s">
        <v>1509</v>
      </c>
      <c r="S1173" s="1">
        <v>8</v>
      </c>
      <c r="T1173" s="1" t="s">
        <v>93</v>
      </c>
      <c r="U1173" s="1" t="s">
        <v>93</v>
      </c>
      <c r="V1173" s="1" t="s">
        <v>93</v>
      </c>
      <c r="W1173" s="1" t="s">
        <v>1737</v>
      </c>
      <c r="X1173" s="1" t="s">
        <v>1462</v>
      </c>
      <c r="Y1173" s="1">
        <v>2.25</v>
      </c>
      <c r="Z1173" s="1" t="s">
        <v>2165</v>
      </c>
      <c r="AA1173" s="1" t="s">
        <v>3310</v>
      </c>
      <c r="AB1173" s="1">
        <v>8</v>
      </c>
      <c r="AC1173" s="1" t="s">
        <v>3787</v>
      </c>
    </row>
    <row r="1174" spans="1:29" ht="25.5" x14ac:dyDescent="0.2">
      <c r="A1174" s="1">
        <v>13</v>
      </c>
      <c r="B1174" s="1" t="s">
        <v>3188</v>
      </c>
      <c r="C1174" s="1">
        <v>263186</v>
      </c>
      <c r="D1174" s="1" t="s">
        <v>550</v>
      </c>
      <c r="E1174" s="1" t="s">
        <v>1456</v>
      </c>
      <c r="F1174" s="1" t="s">
        <v>3787</v>
      </c>
      <c r="G1174" s="1">
        <v>40</v>
      </c>
      <c r="H1174" s="1" t="s">
        <v>93</v>
      </c>
      <c r="I1174" s="1" t="s">
        <v>93</v>
      </c>
      <c r="J1174" s="1" t="s">
        <v>93</v>
      </c>
      <c r="K1174" s="1" t="s">
        <v>1443</v>
      </c>
      <c r="L1174" s="1" t="s">
        <v>1467</v>
      </c>
      <c r="M1174" s="1">
        <v>10</v>
      </c>
      <c r="N1174" s="1" t="s">
        <v>1443</v>
      </c>
      <c r="O1174" s="1" t="s">
        <v>1467</v>
      </c>
      <c r="P1174" s="1">
        <v>10</v>
      </c>
      <c r="Q1174" s="1" t="s">
        <v>1443</v>
      </c>
      <c r="R1174" s="1" t="s">
        <v>1467</v>
      </c>
      <c r="S1174" s="1">
        <v>10</v>
      </c>
      <c r="T1174" s="1" t="s">
        <v>1454</v>
      </c>
      <c r="U1174" s="1" t="s">
        <v>1443</v>
      </c>
      <c r="V1174" s="1">
        <v>2</v>
      </c>
      <c r="W1174" s="1" t="s">
        <v>93</v>
      </c>
      <c r="X1174" s="1" t="s">
        <v>93</v>
      </c>
      <c r="Y1174" s="1" t="s">
        <v>93</v>
      </c>
      <c r="Z1174" s="1" t="s">
        <v>1455</v>
      </c>
      <c r="AA1174" s="1" t="s">
        <v>1753</v>
      </c>
      <c r="AB1174" s="1">
        <v>8</v>
      </c>
      <c r="AC1174" s="1" t="s">
        <v>3787</v>
      </c>
    </row>
    <row r="1175" spans="1:29" ht="25.5" x14ac:dyDescent="0.2">
      <c r="A1175" s="1">
        <v>13</v>
      </c>
      <c r="B1175" s="1" t="s">
        <v>2994</v>
      </c>
      <c r="C1175" s="1">
        <v>262994</v>
      </c>
      <c r="D1175" s="1" t="s">
        <v>550</v>
      </c>
      <c r="E1175" s="1" t="s">
        <v>1456</v>
      </c>
      <c r="F1175" s="1" t="s">
        <v>3787</v>
      </c>
      <c r="G1175" s="1">
        <v>40</v>
      </c>
      <c r="H1175" s="1" t="s">
        <v>93</v>
      </c>
      <c r="I1175" s="1" t="s">
        <v>93</v>
      </c>
      <c r="J1175" s="1" t="s">
        <v>93</v>
      </c>
      <c r="K1175" s="1" t="s">
        <v>1443</v>
      </c>
      <c r="L1175" s="1" t="s">
        <v>1447</v>
      </c>
      <c r="M1175" s="1">
        <v>8</v>
      </c>
      <c r="N1175" s="1" t="s">
        <v>1461</v>
      </c>
      <c r="O1175" s="1" t="s">
        <v>1447</v>
      </c>
      <c r="P1175" s="1">
        <v>9</v>
      </c>
      <c r="Q1175" s="1" t="s">
        <v>1443</v>
      </c>
      <c r="R1175" s="1" t="s">
        <v>1447</v>
      </c>
      <c r="S1175" s="1">
        <v>8</v>
      </c>
      <c r="T1175" s="1" t="s">
        <v>1443</v>
      </c>
      <c r="U1175" s="1" t="s">
        <v>1447</v>
      </c>
      <c r="V1175" s="1">
        <v>7</v>
      </c>
      <c r="W1175" s="1" t="s">
        <v>1455</v>
      </c>
      <c r="X1175" s="1" t="s">
        <v>1753</v>
      </c>
      <c r="Y1175" s="1">
        <v>8</v>
      </c>
      <c r="Z1175" s="1" t="s">
        <v>93</v>
      </c>
      <c r="AA1175" s="1" t="s">
        <v>93</v>
      </c>
      <c r="AB1175" s="1" t="s">
        <v>93</v>
      </c>
      <c r="AC1175" s="1" t="s">
        <v>3787</v>
      </c>
    </row>
    <row r="1176" spans="1:29" ht="25.5" x14ac:dyDescent="0.2">
      <c r="A1176" s="1">
        <v>13</v>
      </c>
      <c r="B1176" s="1" t="s">
        <v>1264</v>
      </c>
      <c r="C1176" s="1">
        <v>257396</v>
      </c>
      <c r="D1176" s="1" t="s">
        <v>1074</v>
      </c>
      <c r="E1176" s="1" t="s">
        <v>1456</v>
      </c>
      <c r="F1176" s="1" t="s">
        <v>3787</v>
      </c>
      <c r="G1176" s="1">
        <v>40</v>
      </c>
      <c r="H1176" s="1" t="s">
        <v>93</v>
      </c>
      <c r="I1176" s="1" t="s">
        <v>93</v>
      </c>
      <c r="J1176" s="1" t="s">
        <v>93</v>
      </c>
      <c r="K1176" s="1" t="s">
        <v>1443</v>
      </c>
      <c r="L1176" s="1" t="s">
        <v>1444</v>
      </c>
      <c r="M1176" s="1">
        <v>8.5</v>
      </c>
      <c r="N1176" s="1" t="s">
        <v>1443</v>
      </c>
      <c r="O1176" s="1" t="s">
        <v>2781</v>
      </c>
      <c r="P1176" s="1">
        <v>8.75</v>
      </c>
      <c r="Q1176" s="1" t="s">
        <v>1443</v>
      </c>
      <c r="R1176" s="1" t="s">
        <v>1447</v>
      </c>
      <c r="S1176" s="1">
        <v>8</v>
      </c>
      <c r="T1176" s="1" t="s">
        <v>1443</v>
      </c>
      <c r="U1176" s="1" t="s">
        <v>1447</v>
      </c>
      <c r="V1176" s="1">
        <v>7.5</v>
      </c>
      <c r="W1176" s="1" t="s">
        <v>1443</v>
      </c>
      <c r="X1176" s="1" t="s">
        <v>1447</v>
      </c>
      <c r="Y1176" s="1">
        <v>7.25</v>
      </c>
      <c r="Z1176" s="1" t="s">
        <v>93</v>
      </c>
      <c r="AA1176" s="1" t="s">
        <v>93</v>
      </c>
      <c r="AB1176" s="1" t="s">
        <v>93</v>
      </c>
      <c r="AC1176" s="1" t="s">
        <v>3787</v>
      </c>
    </row>
    <row r="1177" spans="1:29" ht="25.5" x14ac:dyDescent="0.2">
      <c r="A1177" s="1">
        <v>13</v>
      </c>
      <c r="B1177" s="1" t="s">
        <v>1266</v>
      </c>
      <c r="C1177" s="1">
        <v>139355</v>
      </c>
      <c r="D1177" s="1" t="s">
        <v>1046</v>
      </c>
      <c r="E1177" s="1" t="s">
        <v>1456</v>
      </c>
      <c r="F1177" s="1" t="s">
        <v>3787</v>
      </c>
      <c r="G1177" s="1">
        <v>40</v>
      </c>
      <c r="H1177" s="1" t="s">
        <v>93</v>
      </c>
      <c r="I1177" s="1" t="s">
        <v>93</v>
      </c>
      <c r="J1177" s="1" t="s">
        <v>93</v>
      </c>
      <c r="K1177" s="1" t="s">
        <v>1461</v>
      </c>
      <c r="L1177" s="1" t="s">
        <v>1509</v>
      </c>
      <c r="M1177" s="1">
        <v>8</v>
      </c>
      <c r="N1177" s="1" t="s">
        <v>1461</v>
      </c>
      <c r="O1177" s="1" t="s">
        <v>1509</v>
      </c>
      <c r="P1177" s="1">
        <v>8</v>
      </c>
      <c r="Q1177" s="1" t="s">
        <v>1461</v>
      </c>
      <c r="R1177" s="1" t="s">
        <v>1509</v>
      </c>
      <c r="S1177" s="1">
        <v>8</v>
      </c>
      <c r="T1177" s="1" t="s">
        <v>1461</v>
      </c>
      <c r="U1177" s="1" t="s">
        <v>1509</v>
      </c>
      <c r="V1177" s="1">
        <v>8</v>
      </c>
      <c r="W1177" s="1" t="s">
        <v>1443</v>
      </c>
      <c r="X1177" s="1" t="s">
        <v>1447</v>
      </c>
      <c r="Y1177" s="1">
        <v>8</v>
      </c>
      <c r="Z1177" s="1" t="s">
        <v>93</v>
      </c>
      <c r="AA1177" s="1" t="s">
        <v>93</v>
      </c>
      <c r="AB1177" s="1" t="s">
        <v>93</v>
      </c>
      <c r="AC1177" s="1" t="s">
        <v>3787</v>
      </c>
    </row>
    <row r="1178" spans="1:29" ht="25.5" x14ac:dyDescent="0.2">
      <c r="A1178" s="1">
        <v>13</v>
      </c>
      <c r="B1178" s="1" t="s">
        <v>2811</v>
      </c>
      <c r="C1178" s="1">
        <v>262702</v>
      </c>
      <c r="D1178" s="1" t="s">
        <v>1022</v>
      </c>
      <c r="E1178" s="1" t="s">
        <v>1456</v>
      </c>
      <c r="F1178" s="1" t="s">
        <v>3787</v>
      </c>
      <c r="G1178" s="1">
        <v>40</v>
      </c>
      <c r="H1178" s="1" t="s">
        <v>1517</v>
      </c>
      <c r="I1178" s="1" t="s">
        <v>1895</v>
      </c>
      <c r="J1178" s="1">
        <v>10</v>
      </c>
      <c r="K1178" s="1" t="s">
        <v>93</v>
      </c>
      <c r="L1178" s="1" t="s">
        <v>93</v>
      </c>
      <c r="M1178" s="1" t="s">
        <v>93</v>
      </c>
      <c r="N1178" s="1" t="s">
        <v>93</v>
      </c>
      <c r="O1178" s="1" t="s">
        <v>93</v>
      </c>
      <c r="P1178" s="1" t="s">
        <v>93</v>
      </c>
      <c r="Q1178" s="1" t="s">
        <v>1517</v>
      </c>
      <c r="R1178" s="1" t="s">
        <v>1895</v>
      </c>
      <c r="S1178" s="1">
        <v>10</v>
      </c>
      <c r="T1178" s="1" t="s">
        <v>93</v>
      </c>
      <c r="U1178" s="1" t="s">
        <v>93</v>
      </c>
      <c r="V1178" s="1" t="s">
        <v>93</v>
      </c>
      <c r="W1178" s="1" t="s">
        <v>1501</v>
      </c>
      <c r="X1178" s="1" t="s">
        <v>1753</v>
      </c>
      <c r="Y1178" s="1">
        <v>10</v>
      </c>
      <c r="Z1178" s="1" t="s">
        <v>1501</v>
      </c>
      <c r="AA1178" s="1" t="s">
        <v>1753</v>
      </c>
      <c r="AB1178" s="1">
        <v>10</v>
      </c>
      <c r="AC1178" s="1" t="s">
        <v>3787</v>
      </c>
    </row>
    <row r="1179" spans="1:29" ht="25.5" x14ac:dyDescent="0.2">
      <c r="A1179" s="1">
        <v>13</v>
      </c>
      <c r="B1179" s="1" t="s">
        <v>2730</v>
      </c>
      <c r="C1179" s="1">
        <v>1308389</v>
      </c>
      <c r="D1179" s="1" t="s">
        <v>1977</v>
      </c>
      <c r="E1179" s="1" t="s">
        <v>1440</v>
      </c>
      <c r="F1179" s="1" t="s">
        <v>3159</v>
      </c>
      <c r="G1179" s="1">
        <v>40</v>
      </c>
      <c r="H1179" s="1" t="s">
        <v>1613</v>
      </c>
      <c r="I1179" s="1" t="s">
        <v>1462</v>
      </c>
      <c r="J1179" s="1">
        <v>8</v>
      </c>
      <c r="K1179" s="1" t="s">
        <v>93</v>
      </c>
      <c r="L1179" s="1" t="s">
        <v>93</v>
      </c>
      <c r="M1179" s="1" t="s">
        <v>93</v>
      </c>
      <c r="N1179" s="1" t="s">
        <v>93</v>
      </c>
      <c r="O1179" s="1" t="s">
        <v>93</v>
      </c>
      <c r="P1179" s="1" t="s">
        <v>93</v>
      </c>
      <c r="Q1179" s="1" t="s">
        <v>1613</v>
      </c>
      <c r="R1179" s="1" t="s">
        <v>1462</v>
      </c>
      <c r="S1179" s="1">
        <v>8</v>
      </c>
      <c r="T1179" s="1" t="s">
        <v>1613</v>
      </c>
      <c r="U1179" s="1" t="s">
        <v>1462</v>
      </c>
      <c r="V1179" s="1">
        <v>8</v>
      </c>
      <c r="W1179" s="1" t="s">
        <v>1613</v>
      </c>
      <c r="X1179" s="1" t="s">
        <v>1462</v>
      </c>
      <c r="Y1179" s="1">
        <v>8</v>
      </c>
      <c r="Z1179" s="1" t="s">
        <v>1613</v>
      </c>
      <c r="AA1179" s="1" t="s">
        <v>1462</v>
      </c>
      <c r="AB1179" s="1">
        <v>8</v>
      </c>
      <c r="AC1179" s="1" t="s">
        <v>3787</v>
      </c>
    </row>
    <row r="1180" spans="1:29" ht="38.25" x14ac:dyDescent="0.2">
      <c r="A1180" s="1">
        <v>13</v>
      </c>
      <c r="B1180" s="1" t="s">
        <v>2243</v>
      </c>
      <c r="C1180" s="1">
        <v>1307852</v>
      </c>
      <c r="D1180" s="1" t="s">
        <v>1884</v>
      </c>
      <c r="E1180" s="1" t="s">
        <v>1440</v>
      </c>
      <c r="F1180" s="1" t="s">
        <v>3787</v>
      </c>
      <c r="G1180" s="1">
        <v>40</v>
      </c>
      <c r="H1180" s="1" t="s">
        <v>93</v>
      </c>
      <c r="I1180" s="1" t="s">
        <v>93</v>
      </c>
      <c r="J1180" s="1" t="s">
        <v>93</v>
      </c>
      <c r="K1180" s="1" t="s">
        <v>1461</v>
      </c>
      <c r="L1180" s="1" t="s">
        <v>1509</v>
      </c>
      <c r="M1180" s="1">
        <v>8</v>
      </c>
      <c r="N1180" s="1" t="s">
        <v>1461</v>
      </c>
      <c r="O1180" s="1" t="s">
        <v>1509</v>
      </c>
      <c r="P1180" s="1">
        <v>8</v>
      </c>
      <c r="Q1180" s="1" t="s">
        <v>1461</v>
      </c>
      <c r="R1180" s="1" t="s">
        <v>1509</v>
      </c>
      <c r="S1180" s="1">
        <v>8</v>
      </c>
      <c r="T1180" s="1" t="s">
        <v>1461</v>
      </c>
      <c r="U1180" s="1" t="s">
        <v>1509</v>
      </c>
      <c r="V1180" s="1">
        <v>8</v>
      </c>
      <c r="W1180" s="1" t="s">
        <v>1461</v>
      </c>
      <c r="X1180" s="1" t="s">
        <v>1509</v>
      </c>
      <c r="Y1180" s="1">
        <v>8</v>
      </c>
      <c r="Z1180" s="1" t="s">
        <v>93</v>
      </c>
      <c r="AA1180" s="1" t="s">
        <v>93</v>
      </c>
      <c r="AB1180" s="1" t="s">
        <v>93</v>
      </c>
      <c r="AC1180" s="1" t="s">
        <v>3787</v>
      </c>
    </row>
    <row r="1181" spans="1:29" ht="25.5" x14ac:dyDescent="0.2">
      <c r="A1181" s="1">
        <v>13</v>
      </c>
      <c r="B1181" s="1" t="s">
        <v>2244</v>
      </c>
      <c r="C1181" s="1">
        <v>306180</v>
      </c>
      <c r="D1181" s="1" t="s">
        <v>3298</v>
      </c>
      <c r="E1181" s="1" t="s">
        <v>1440</v>
      </c>
      <c r="F1181" s="1" t="s">
        <v>3159</v>
      </c>
      <c r="G1181" s="1">
        <v>40</v>
      </c>
      <c r="H1181" s="1" t="s">
        <v>1443</v>
      </c>
      <c r="I1181" s="1" t="s">
        <v>1447</v>
      </c>
      <c r="J1181" s="1">
        <v>8</v>
      </c>
      <c r="K1181" s="1" t="s">
        <v>1443</v>
      </c>
      <c r="L1181" s="1" t="s">
        <v>1447</v>
      </c>
      <c r="M1181" s="1">
        <v>8</v>
      </c>
      <c r="N1181" s="1" t="s">
        <v>1443</v>
      </c>
      <c r="O1181" s="1" t="s">
        <v>1447</v>
      </c>
      <c r="P1181" s="1">
        <v>8</v>
      </c>
      <c r="Q1181" s="1" t="s">
        <v>1443</v>
      </c>
      <c r="R1181" s="1" t="s">
        <v>1447</v>
      </c>
      <c r="S1181" s="1">
        <v>8</v>
      </c>
      <c r="T1181" s="1" t="s">
        <v>1443</v>
      </c>
      <c r="U1181" s="1" t="s">
        <v>1447</v>
      </c>
      <c r="V1181" s="1">
        <v>8</v>
      </c>
      <c r="W1181" s="1" t="s">
        <v>93</v>
      </c>
      <c r="X1181" s="1" t="s">
        <v>93</v>
      </c>
      <c r="Y1181" s="1" t="s">
        <v>93</v>
      </c>
      <c r="Z1181" s="1" t="s">
        <v>93</v>
      </c>
      <c r="AA1181" s="1" t="s">
        <v>93</v>
      </c>
      <c r="AB1181" s="1" t="s">
        <v>93</v>
      </c>
      <c r="AC1181" s="1" t="s">
        <v>3787</v>
      </c>
    </row>
    <row r="1182" spans="1:29" ht="25.5" x14ac:dyDescent="0.2">
      <c r="A1182" s="1">
        <v>13</v>
      </c>
      <c r="B1182" s="1" t="s">
        <v>2248</v>
      </c>
      <c r="C1182" s="1">
        <v>1307663</v>
      </c>
      <c r="D1182" s="1" t="s">
        <v>1936</v>
      </c>
      <c r="E1182" s="1" t="s">
        <v>1440</v>
      </c>
      <c r="F1182" s="1" t="s">
        <v>3787</v>
      </c>
      <c r="G1182" s="1">
        <v>40</v>
      </c>
      <c r="H1182" s="1" t="s">
        <v>1471</v>
      </c>
      <c r="I1182" s="1" t="s">
        <v>1444</v>
      </c>
      <c r="J1182" s="1">
        <v>8</v>
      </c>
      <c r="K1182" s="1" t="s">
        <v>1471</v>
      </c>
      <c r="L1182" s="1" t="s">
        <v>1444</v>
      </c>
      <c r="M1182" s="1">
        <v>8</v>
      </c>
      <c r="N1182" s="1" t="s">
        <v>93</v>
      </c>
      <c r="O1182" s="1" t="s">
        <v>93</v>
      </c>
      <c r="P1182" s="1" t="s">
        <v>93</v>
      </c>
      <c r="Q1182" s="1" t="s">
        <v>93</v>
      </c>
      <c r="R1182" s="1" t="s">
        <v>93</v>
      </c>
      <c r="S1182" s="1" t="s">
        <v>93</v>
      </c>
      <c r="T1182" s="1" t="s">
        <v>1471</v>
      </c>
      <c r="U1182" s="1" t="s">
        <v>1444</v>
      </c>
      <c r="V1182" s="1">
        <v>8</v>
      </c>
      <c r="W1182" s="1" t="s">
        <v>1480</v>
      </c>
      <c r="X1182" s="1" t="s">
        <v>1466</v>
      </c>
      <c r="Y1182" s="1">
        <v>8</v>
      </c>
      <c r="Z1182" s="1" t="s">
        <v>1480</v>
      </c>
      <c r="AA1182" s="1" t="s">
        <v>1466</v>
      </c>
      <c r="AB1182" s="1">
        <v>8</v>
      </c>
      <c r="AC1182" s="1" t="s">
        <v>3787</v>
      </c>
    </row>
    <row r="1183" spans="1:29" ht="38.25" x14ac:dyDescent="0.2">
      <c r="A1183" s="1">
        <v>13</v>
      </c>
      <c r="B1183" s="1" t="s">
        <v>3065</v>
      </c>
      <c r="C1183" s="1">
        <v>1308519</v>
      </c>
      <c r="D1183" s="1" t="s">
        <v>1918</v>
      </c>
      <c r="E1183" s="1" t="s">
        <v>1440</v>
      </c>
      <c r="F1183" s="1" t="s">
        <v>3558</v>
      </c>
      <c r="G1183" s="1">
        <v>40</v>
      </c>
      <c r="H1183" s="1" t="s">
        <v>1480</v>
      </c>
      <c r="I1183" s="1" t="s">
        <v>1466</v>
      </c>
      <c r="J1183" s="1">
        <v>8</v>
      </c>
      <c r="K1183" s="1" t="s">
        <v>1480</v>
      </c>
      <c r="L1183" s="1" t="s">
        <v>1466</v>
      </c>
      <c r="M1183" s="1">
        <v>8</v>
      </c>
      <c r="N1183" s="1" t="s">
        <v>93</v>
      </c>
      <c r="O1183" s="1" t="s">
        <v>93</v>
      </c>
      <c r="P1183" s="1" t="s">
        <v>93</v>
      </c>
      <c r="Q1183" s="1" t="s">
        <v>93</v>
      </c>
      <c r="R1183" s="1" t="s">
        <v>93</v>
      </c>
      <c r="S1183" s="1" t="s">
        <v>93</v>
      </c>
      <c r="T1183" s="1" t="s">
        <v>1480</v>
      </c>
      <c r="U1183" s="1" t="s">
        <v>1466</v>
      </c>
      <c r="V1183" s="1">
        <v>8</v>
      </c>
      <c r="W1183" s="1" t="s">
        <v>1480</v>
      </c>
      <c r="X1183" s="1" t="s">
        <v>1466</v>
      </c>
      <c r="Y1183" s="1">
        <v>8</v>
      </c>
      <c r="Z1183" s="1" t="s">
        <v>1480</v>
      </c>
      <c r="AA1183" s="1" t="s">
        <v>1466</v>
      </c>
      <c r="AB1183" s="1">
        <v>8</v>
      </c>
      <c r="AC1183" s="1" t="s">
        <v>3787</v>
      </c>
    </row>
    <row r="1184" spans="1:29" ht="38.25" x14ac:dyDescent="0.2">
      <c r="A1184" s="1">
        <v>13</v>
      </c>
      <c r="B1184" s="1" t="s">
        <v>3377</v>
      </c>
      <c r="C1184" s="1">
        <v>1308579</v>
      </c>
      <c r="D1184" s="1" t="s">
        <v>4370</v>
      </c>
      <c r="E1184" s="1" t="s">
        <v>1440</v>
      </c>
      <c r="F1184" s="1" t="s">
        <v>3787</v>
      </c>
      <c r="G1184" s="1">
        <v>40</v>
      </c>
      <c r="H1184" s="1" t="s">
        <v>1461</v>
      </c>
      <c r="I1184" s="1" t="s">
        <v>1509</v>
      </c>
      <c r="J1184" s="1">
        <v>8</v>
      </c>
      <c r="K1184" s="1" t="s">
        <v>1461</v>
      </c>
      <c r="L1184" s="1" t="s">
        <v>1509</v>
      </c>
      <c r="M1184" s="1">
        <v>8</v>
      </c>
      <c r="N1184" s="1" t="s">
        <v>1461</v>
      </c>
      <c r="O1184" s="1" t="s">
        <v>1509</v>
      </c>
      <c r="P1184" s="1">
        <v>8</v>
      </c>
      <c r="Q1184" s="1" t="s">
        <v>93</v>
      </c>
      <c r="R1184" s="1" t="s">
        <v>93</v>
      </c>
      <c r="S1184" s="1" t="s">
        <v>93</v>
      </c>
      <c r="T1184" s="1" t="s">
        <v>93</v>
      </c>
      <c r="U1184" s="1" t="s">
        <v>93</v>
      </c>
      <c r="V1184" s="1" t="s">
        <v>93</v>
      </c>
      <c r="W1184" s="1" t="s">
        <v>1461</v>
      </c>
      <c r="X1184" s="1" t="s">
        <v>1509</v>
      </c>
      <c r="Y1184" s="1">
        <v>8</v>
      </c>
      <c r="Z1184" s="1" t="s">
        <v>1461</v>
      </c>
      <c r="AA1184" s="1" t="s">
        <v>1509</v>
      </c>
      <c r="AB1184" s="1">
        <v>8</v>
      </c>
      <c r="AC1184" s="1" t="s">
        <v>3787</v>
      </c>
    </row>
    <row r="1185" spans="1:29" ht="25.5" x14ac:dyDescent="0.2">
      <c r="A1185" s="1">
        <v>13</v>
      </c>
      <c r="B1185" s="1" t="s">
        <v>2247</v>
      </c>
      <c r="C1185" s="1">
        <v>1308184</v>
      </c>
      <c r="D1185" s="1" t="s">
        <v>1908</v>
      </c>
      <c r="E1185" s="1" t="s">
        <v>1440</v>
      </c>
      <c r="F1185" s="1" t="s">
        <v>1182</v>
      </c>
      <c r="G1185" s="1">
        <v>40</v>
      </c>
      <c r="H1185" s="1" t="s">
        <v>1460</v>
      </c>
      <c r="I1185" s="1" t="s">
        <v>1479</v>
      </c>
      <c r="J1185" s="1">
        <v>8</v>
      </c>
      <c r="K1185" s="1" t="s">
        <v>1460</v>
      </c>
      <c r="L1185" s="1" t="s">
        <v>1479</v>
      </c>
      <c r="M1185" s="1">
        <v>8</v>
      </c>
      <c r="N1185" s="1" t="s">
        <v>1460</v>
      </c>
      <c r="O1185" s="1" t="s">
        <v>1479</v>
      </c>
      <c r="P1185" s="1">
        <v>8</v>
      </c>
      <c r="Q1185" s="1" t="s">
        <v>1460</v>
      </c>
      <c r="R1185" s="1" t="s">
        <v>1479</v>
      </c>
      <c r="S1185" s="1">
        <v>8</v>
      </c>
      <c r="T1185" s="1" t="s">
        <v>93</v>
      </c>
      <c r="U1185" s="1" t="s">
        <v>93</v>
      </c>
      <c r="V1185" s="1" t="s">
        <v>93</v>
      </c>
      <c r="W1185" s="1" t="s">
        <v>93</v>
      </c>
      <c r="X1185" s="1" t="s">
        <v>93</v>
      </c>
      <c r="Y1185" s="1" t="s">
        <v>93</v>
      </c>
      <c r="Z1185" s="1" t="s">
        <v>1460</v>
      </c>
      <c r="AA1185" s="1" t="s">
        <v>1479</v>
      </c>
      <c r="AB1185" s="1">
        <v>8</v>
      </c>
      <c r="AC1185" s="1" t="s">
        <v>3787</v>
      </c>
    </row>
    <row r="1186" spans="1:29" ht="25.5" x14ac:dyDescent="0.2">
      <c r="A1186" s="1">
        <v>13</v>
      </c>
      <c r="B1186" s="1" t="s">
        <v>2245</v>
      </c>
      <c r="C1186" s="1">
        <v>1307519</v>
      </c>
      <c r="D1186" s="1" t="s">
        <v>2050</v>
      </c>
      <c r="E1186" s="1" t="s">
        <v>1440</v>
      </c>
      <c r="F1186" s="1" t="s">
        <v>2246</v>
      </c>
      <c r="G1186" s="1">
        <v>40</v>
      </c>
      <c r="H1186" s="1" t="s">
        <v>1454</v>
      </c>
      <c r="I1186" s="1" t="s">
        <v>1667</v>
      </c>
      <c r="J1186" s="1">
        <v>8</v>
      </c>
      <c r="K1186" s="1" t="s">
        <v>93</v>
      </c>
      <c r="L1186" s="1" t="s">
        <v>93</v>
      </c>
      <c r="M1186" s="1" t="s">
        <v>93</v>
      </c>
      <c r="N1186" s="1" t="s">
        <v>93</v>
      </c>
      <c r="O1186" s="1" t="s">
        <v>93</v>
      </c>
      <c r="P1186" s="1" t="s">
        <v>93</v>
      </c>
      <c r="Q1186" s="1" t="s">
        <v>1454</v>
      </c>
      <c r="R1186" s="1" t="s">
        <v>1667</v>
      </c>
      <c r="S1186" s="1">
        <v>8</v>
      </c>
      <c r="T1186" s="1" t="s">
        <v>1454</v>
      </c>
      <c r="U1186" s="1" t="s">
        <v>1667</v>
      </c>
      <c r="V1186" s="1">
        <v>8</v>
      </c>
      <c r="W1186" s="1" t="s">
        <v>1454</v>
      </c>
      <c r="X1186" s="1" t="s">
        <v>1667</v>
      </c>
      <c r="Y1186" s="1">
        <v>8</v>
      </c>
      <c r="Z1186" s="1" t="s">
        <v>1454</v>
      </c>
      <c r="AA1186" s="1" t="s">
        <v>1667</v>
      </c>
      <c r="AB1186" s="1">
        <v>8</v>
      </c>
      <c r="AC1186" s="1" t="s">
        <v>3787</v>
      </c>
    </row>
    <row r="1187" spans="1:29" ht="25.5" x14ac:dyDescent="0.2">
      <c r="A1187" s="1">
        <v>13</v>
      </c>
      <c r="B1187" s="1" t="s">
        <v>2249</v>
      </c>
      <c r="C1187" s="1">
        <v>1308249</v>
      </c>
      <c r="D1187" s="1" t="s">
        <v>1977</v>
      </c>
      <c r="E1187" s="1" t="s">
        <v>1440</v>
      </c>
      <c r="F1187" s="1" t="s">
        <v>3159</v>
      </c>
      <c r="G1187" s="1">
        <v>40</v>
      </c>
      <c r="H1187" s="1" t="s">
        <v>1613</v>
      </c>
      <c r="I1187" s="1" t="s">
        <v>1462</v>
      </c>
      <c r="J1187" s="1">
        <v>8</v>
      </c>
      <c r="K1187" s="1" t="s">
        <v>93</v>
      </c>
      <c r="L1187" s="1" t="s">
        <v>93</v>
      </c>
      <c r="M1187" s="1" t="s">
        <v>93</v>
      </c>
      <c r="N1187" s="1" t="s">
        <v>93</v>
      </c>
      <c r="O1187" s="1" t="s">
        <v>93</v>
      </c>
      <c r="P1187" s="1" t="s">
        <v>93</v>
      </c>
      <c r="Q1187" s="1" t="s">
        <v>1613</v>
      </c>
      <c r="R1187" s="1" t="s">
        <v>1462</v>
      </c>
      <c r="S1187" s="1">
        <v>8</v>
      </c>
      <c r="T1187" s="1" t="s">
        <v>1613</v>
      </c>
      <c r="U1187" s="1" t="s">
        <v>1462</v>
      </c>
      <c r="V1187" s="1">
        <v>8</v>
      </c>
      <c r="W1187" s="1" t="s">
        <v>1613</v>
      </c>
      <c r="X1187" s="1" t="s">
        <v>1462</v>
      </c>
      <c r="Y1187" s="1">
        <v>8</v>
      </c>
      <c r="Z1187" s="1" t="s">
        <v>1613</v>
      </c>
      <c r="AA1187" s="1" t="s">
        <v>1462</v>
      </c>
      <c r="AB1187" s="1">
        <v>8</v>
      </c>
      <c r="AC1187" s="1" t="s">
        <v>3787</v>
      </c>
    </row>
    <row r="1188" spans="1:29" ht="38.25" x14ac:dyDescent="0.2">
      <c r="A1188" s="1">
        <v>13</v>
      </c>
      <c r="B1188" s="1" t="s">
        <v>2250</v>
      </c>
      <c r="C1188" s="1">
        <v>1307361</v>
      </c>
      <c r="D1188" s="1" t="s">
        <v>1936</v>
      </c>
      <c r="E1188" s="1" t="s">
        <v>1440</v>
      </c>
      <c r="F1188" s="1" t="s">
        <v>2900</v>
      </c>
      <c r="G1188" s="1">
        <v>40</v>
      </c>
      <c r="H1188" s="1" t="s">
        <v>1501</v>
      </c>
      <c r="I1188" s="1" t="s">
        <v>1467</v>
      </c>
      <c r="J1188" s="1">
        <v>8</v>
      </c>
      <c r="K1188" s="1" t="s">
        <v>1501</v>
      </c>
      <c r="L1188" s="1" t="s">
        <v>1467</v>
      </c>
      <c r="M1188" s="1">
        <v>8</v>
      </c>
      <c r="N1188" s="1" t="s">
        <v>1501</v>
      </c>
      <c r="O1188" s="1" t="s">
        <v>1467</v>
      </c>
      <c r="P1188" s="1">
        <v>8</v>
      </c>
      <c r="Q1188" s="1" t="s">
        <v>93</v>
      </c>
      <c r="R1188" s="1" t="s">
        <v>93</v>
      </c>
      <c r="S1188" s="1" t="s">
        <v>93</v>
      </c>
      <c r="T1188" s="1" t="s">
        <v>93</v>
      </c>
      <c r="U1188" s="1" t="s">
        <v>93</v>
      </c>
      <c r="V1188" s="1" t="s">
        <v>93</v>
      </c>
      <c r="W1188" s="1" t="s">
        <v>1501</v>
      </c>
      <c r="X1188" s="1" t="s">
        <v>1467</v>
      </c>
      <c r="Y1188" s="1">
        <v>8</v>
      </c>
      <c r="Z1188" s="1" t="s">
        <v>1501</v>
      </c>
      <c r="AA1188" s="1" t="s">
        <v>1467</v>
      </c>
      <c r="AB1188" s="1">
        <v>8</v>
      </c>
      <c r="AC1188" s="1" t="s">
        <v>3787</v>
      </c>
    </row>
    <row r="1189" spans="1:29" ht="25.5" x14ac:dyDescent="0.2">
      <c r="A1189" s="1">
        <v>13</v>
      </c>
      <c r="B1189" s="1" t="s">
        <v>3045</v>
      </c>
      <c r="C1189" s="1">
        <v>253092</v>
      </c>
      <c r="D1189" s="1" t="s">
        <v>988</v>
      </c>
      <c r="E1189" s="1" t="s">
        <v>1440</v>
      </c>
      <c r="F1189" s="1" t="s">
        <v>3159</v>
      </c>
      <c r="G1189" s="1">
        <v>40</v>
      </c>
      <c r="H1189" s="1" t="s">
        <v>93</v>
      </c>
      <c r="I1189" s="1" t="s">
        <v>93</v>
      </c>
      <c r="J1189" s="1" t="s">
        <v>93</v>
      </c>
      <c r="K1189" s="1" t="s">
        <v>1508</v>
      </c>
      <c r="L1189" s="1" t="s">
        <v>1756</v>
      </c>
      <c r="M1189" s="1">
        <v>8</v>
      </c>
      <c r="N1189" s="1" t="s">
        <v>1508</v>
      </c>
      <c r="O1189" s="1" t="s">
        <v>1756</v>
      </c>
      <c r="P1189" s="1">
        <v>8</v>
      </c>
      <c r="Q1189" s="1" t="s">
        <v>1508</v>
      </c>
      <c r="R1189" s="1" t="s">
        <v>1756</v>
      </c>
      <c r="S1189" s="1">
        <v>8</v>
      </c>
      <c r="T1189" s="1" t="s">
        <v>1508</v>
      </c>
      <c r="U1189" s="1" t="s">
        <v>1756</v>
      </c>
      <c r="V1189" s="1">
        <v>8</v>
      </c>
      <c r="W1189" s="1" t="s">
        <v>1508</v>
      </c>
      <c r="X1189" s="1" t="s">
        <v>1756</v>
      </c>
      <c r="Y1189" s="1">
        <v>8</v>
      </c>
      <c r="Z1189" s="1" t="s">
        <v>93</v>
      </c>
      <c r="AA1189" s="1" t="s">
        <v>93</v>
      </c>
      <c r="AB1189" s="1" t="s">
        <v>93</v>
      </c>
      <c r="AC1189" s="1" t="s">
        <v>3787</v>
      </c>
    </row>
    <row r="1190" spans="1:29" ht="51" x14ac:dyDescent="0.2">
      <c r="A1190" s="1">
        <v>13</v>
      </c>
      <c r="B1190" s="1" t="s">
        <v>2251</v>
      </c>
      <c r="C1190" s="1">
        <v>1308337</v>
      </c>
      <c r="D1190" s="1" t="s">
        <v>2937</v>
      </c>
      <c r="E1190" s="1" t="s">
        <v>1440</v>
      </c>
      <c r="F1190" s="1" t="s">
        <v>2767</v>
      </c>
      <c r="G1190" s="1">
        <v>40</v>
      </c>
      <c r="H1190" s="1" t="s">
        <v>1455</v>
      </c>
      <c r="I1190" s="1" t="s">
        <v>1753</v>
      </c>
      <c r="J1190" s="1">
        <v>8</v>
      </c>
      <c r="K1190" s="1" t="s">
        <v>1455</v>
      </c>
      <c r="L1190" s="1" t="s">
        <v>1753</v>
      </c>
      <c r="M1190" s="1">
        <v>8</v>
      </c>
      <c r="N1190" s="1" t="s">
        <v>1455</v>
      </c>
      <c r="O1190" s="1" t="s">
        <v>1753</v>
      </c>
      <c r="P1190" s="1">
        <v>8</v>
      </c>
      <c r="Q1190" s="1" t="s">
        <v>1455</v>
      </c>
      <c r="R1190" s="1" t="s">
        <v>1753</v>
      </c>
      <c r="S1190" s="1">
        <v>8</v>
      </c>
      <c r="T1190" s="1" t="s">
        <v>93</v>
      </c>
      <c r="U1190" s="1" t="s">
        <v>93</v>
      </c>
      <c r="V1190" s="1" t="s">
        <v>93</v>
      </c>
      <c r="W1190" s="1" t="s">
        <v>93</v>
      </c>
      <c r="X1190" s="1" t="s">
        <v>93</v>
      </c>
      <c r="Y1190" s="1" t="s">
        <v>93</v>
      </c>
      <c r="Z1190" s="1" t="s">
        <v>1455</v>
      </c>
      <c r="AA1190" s="1" t="s">
        <v>1753</v>
      </c>
      <c r="AB1190" s="1">
        <v>8</v>
      </c>
      <c r="AC1190" s="1" t="s">
        <v>3787</v>
      </c>
    </row>
    <row r="1191" spans="1:29" ht="25.5" x14ac:dyDescent="0.2">
      <c r="A1191" s="1">
        <v>13</v>
      </c>
      <c r="B1191" s="1" t="s">
        <v>2956</v>
      </c>
      <c r="C1191" s="1">
        <v>262956</v>
      </c>
      <c r="D1191" s="1" t="s">
        <v>4024</v>
      </c>
      <c r="E1191" s="1" t="s">
        <v>1456</v>
      </c>
      <c r="F1191" s="1" t="s">
        <v>3787</v>
      </c>
      <c r="G1191" s="1">
        <v>40</v>
      </c>
      <c r="H1191" s="1" t="s">
        <v>1443</v>
      </c>
      <c r="I1191" s="1" t="s">
        <v>1467</v>
      </c>
      <c r="J1191" s="1">
        <v>10</v>
      </c>
      <c r="K1191" s="1" t="s">
        <v>93</v>
      </c>
      <c r="L1191" s="1" t="s">
        <v>93</v>
      </c>
      <c r="M1191" s="1" t="s">
        <v>93</v>
      </c>
      <c r="N1191" s="1" t="s">
        <v>93</v>
      </c>
      <c r="O1191" s="1" t="s">
        <v>93</v>
      </c>
      <c r="P1191" s="1" t="s">
        <v>93</v>
      </c>
      <c r="Q1191" s="1" t="s">
        <v>1443</v>
      </c>
      <c r="R1191" s="1" t="s">
        <v>1467</v>
      </c>
      <c r="S1191" s="1">
        <v>10</v>
      </c>
      <c r="T1191" s="1" t="s">
        <v>1443</v>
      </c>
      <c r="U1191" s="1" t="s">
        <v>1467</v>
      </c>
      <c r="V1191" s="1">
        <v>10</v>
      </c>
      <c r="W1191" s="1" t="s">
        <v>93</v>
      </c>
      <c r="X1191" s="1" t="s">
        <v>93</v>
      </c>
      <c r="Y1191" s="1" t="s">
        <v>93</v>
      </c>
      <c r="Z1191" s="1" t="s">
        <v>1443</v>
      </c>
      <c r="AA1191" s="1" t="s">
        <v>1467</v>
      </c>
      <c r="AB1191" s="1">
        <v>10</v>
      </c>
      <c r="AC1191" s="1" t="s">
        <v>3787</v>
      </c>
    </row>
    <row r="1192" spans="1:29" ht="38.25" x14ac:dyDescent="0.2">
      <c r="A1192" s="1">
        <v>13</v>
      </c>
      <c r="B1192" s="1" t="s">
        <v>2252</v>
      </c>
      <c r="C1192" s="1">
        <v>1307602</v>
      </c>
      <c r="D1192" s="1" t="s">
        <v>1995</v>
      </c>
      <c r="E1192" s="1" t="s">
        <v>1440</v>
      </c>
      <c r="F1192" s="1" t="s">
        <v>1114</v>
      </c>
      <c r="G1192" s="1">
        <v>40</v>
      </c>
      <c r="H1192" s="1" t="s">
        <v>1480</v>
      </c>
      <c r="I1192" s="1" t="s">
        <v>1466</v>
      </c>
      <c r="J1192" s="1">
        <v>8</v>
      </c>
      <c r="K1192" s="1" t="s">
        <v>1480</v>
      </c>
      <c r="L1192" s="1" t="s">
        <v>1466</v>
      </c>
      <c r="M1192" s="1">
        <v>8</v>
      </c>
      <c r="N1192" s="1" t="s">
        <v>1480</v>
      </c>
      <c r="O1192" s="1" t="s">
        <v>1466</v>
      </c>
      <c r="P1192" s="1">
        <v>8</v>
      </c>
      <c r="Q1192" s="1" t="s">
        <v>1480</v>
      </c>
      <c r="R1192" s="1" t="s">
        <v>1466</v>
      </c>
      <c r="S1192" s="1">
        <v>8</v>
      </c>
      <c r="T1192" s="1" t="s">
        <v>1480</v>
      </c>
      <c r="U1192" s="1" t="s">
        <v>1466</v>
      </c>
      <c r="V1192" s="1">
        <v>8</v>
      </c>
      <c r="W1192" s="1" t="s">
        <v>93</v>
      </c>
      <c r="X1192" s="1" t="s">
        <v>93</v>
      </c>
      <c r="Y1192" s="1" t="s">
        <v>93</v>
      </c>
      <c r="Z1192" s="1" t="s">
        <v>93</v>
      </c>
      <c r="AA1192" s="1" t="s">
        <v>93</v>
      </c>
      <c r="AB1192" s="1" t="s">
        <v>93</v>
      </c>
      <c r="AC1192" s="1" t="s">
        <v>3787</v>
      </c>
    </row>
    <row r="1193" spans="1:29" ht="25.5" x14ac:dyDescent="0.2">
      <c r="A1193" s="1">
        <v>13</v>
      </c>
      <c r="B1193" s="1" t="s">
        <v>3189</v>
      </c>
      <c r="C1193" s="1">
        <v>263189</v>
      </c>
      <c r="D1193" s="1" t="s">
        <v>562</v>
      </c>
      <c r="E1193" s="1" t="s">
        <v>1456</v>
      </c>
      <c r="F1193" s="1" t="s">
        <v>3787</v>
      </c>
      <c r="G1193" s="1">
        <v>40</v>
      </c>
      <c r="H1193" s="1" t="s">
        <v>93</v>
      </c>
      <c r="I1193" s="1" t="s">
        <v>93</v>
      </c>
      <c r="J1193" s="1" t="s">
        <v>93</v>
      </c>
      <c r="K1193" s="1" t="s">
        <v>1443</v>
      </c>
      <c r="L1193" s="1" t="s">
        <v>1447</v>
      </c>
      <c r="M1193" s="1">
        <v>8</v>
      </c>
      <c r="N1193" s="1" t="s">
        <v>1443</v>
      </c>
      <c r="O1193" s="1" t="s">
        <v>1501</v>
      </c>
      <c r="P1193" s="1">
        <v>2</v>
      </c>
      <c r="Q1193" s="1" t="s">
        <v>1443</v>
      </c>
      <c r="R1193" s="1" t="s">
        <v>1447</v>
      </c>
      <c r="S1193" s="1">
        <v>8</v>
      </c>
      <c r="T1193" s="1" t="s">
        <v>1443</v>
      </c>
      <c r="U1193" s="1" t="s">
        <v>1447</v>
      </c>
      <c r="V1193" s="1">
        <v>8</v>
      </c>
      <c r="W1193" s="1" t="s">
        <v>1455</v>
      </c>
      <c r="X1193" s="1" t="s">
        <v>1753</v>
      </c>
      <c r="Y1193" s="1">
        <v>8</v>
      </c>
      <c r="Z1193" s="1" t="s">
        <v>1503</v>
      </c>
      <c r="AA1193" s="1" t="s">
        <v>1753</v>
      </c>
      <c r="AB1193" s="1">
        <v>6</v>
      </c>
      <c r="AC1193" s="1" t="s">
        <v>3787</v>
      </c>
    </row>
    <row r="1194" spans="1:29" ht="25.5" x14ac:dyDescent="0.2">
      <c r="A1194" s="1">
        <v>13</v>
      </c>
      <c r="B1194" s="1" t="s">
        <v>1270</v>
      </c>
      <c r="C1194" s="1">
        <v>246766</v>
      </c>
      <c r="D1194" s="1" t="s">
        <v>650</v>
      </c>
      <c r="E1194" s="1" t="s">
        <v>1456</v>
      </c>
      <c r="F1194" s="1" t="s">
        <v>3787</v>
      </c>
      <c r="G1194" s="1">
        <v>40</v>
      </c>
      <c r="H1194" s="1" t="s">
        <v>1459</v>
      </c>
      <c r="I1194" s="1" t="s">
        <v>1737</v>
      </c>
      <c r="J1194" s="1">
        <v>8</v>
      </c>
      <c r="K1194" s="1" t="s">
        <v>1460</v>
      </c>
      <c r="L1194" s="1" t="s">
        <v>1467</v>
      </c>
      <c r="M1194" s="1">
        <v>8.5</v>
      </c>
      <c r="N1194" s="1" t="s">
        <v>4034</v>
      </c>
      <c r="O1194" s="1" t="s">
        <v>4035</v>
      </c>
      <c r="P1194" s="1">
        <v>8</v>
      </c>
      <c r="Q1194" s="1" t="s">
        <v>1459</v>
      </c>
      <c r="R1194" s="1" t="s">
        <v>1466</v>
      </c>
      <c r="S1194" s="1">
        <v>7.75</v>
      </c>
      <c r="T1194" s="1" t="s">
        <v>4034</v>
      </c>
      <c r="U1194" s="1" t="s">
        <v>2776</v>
      </c>
      <c r="V1194" s="1">
        <v>7.75</v>
      </c>
      <c r="W1194" s="1" t="s">
        <v>93</v>
      </c>
      <c r="X1194" s="1" t="s">
        <v>93</v>
      </c>
      <c r="Y1194" s="1" t="s">
        <v>93</v>
      </c>
      <c r="Z1194" s="1" t="s">
        <v>93</v>
      </c>
      <c r="AA1194" s="1" t="s">
        <v>93</v>
      </c>
      <c r="AB1194" s="1" t="s">
        <v>93</v>
      </c>
      <c r="AC1194" s="1" t="s">
        <v>3787</v>
      </c>
    </row>
    <row r="1195" spans="1:29" ht="25.5" x14ac:dyDescent="0.2">
      <c r="A1195" s="1">
        <v>13</v>
      </c>
      <c r="B1195" s="1" t="s">
        <v>2253</v>
      </c>
      <c r="C1195" s="1">
        <v>252806</v>
      </c>
      <c r="D1195" s="1" t="s">
        <v>562</v>
      </c>
      <c r="E1195" s="1" t="s">
        <v>1456</v>
      </c>
      <c r="F1195" s="1" t="s">
        <v>3787</v>
      </c>
      <c r="G1195" s="1">
        <v>40</v>
      </c>
      <c r="H1195" s="1" t="s">
        <v>1545</v>
      </c>
      <c r="I1195" s="1" t="s">
        <v>1756</v>
      </c>
      <c r="J1195" s="1">
        <v>8.5</v>
      </c>
      <c r="K1195" s="1" t="s">
        <v>1455</v>
      </c>
      <c r="L1195" s="1" t="s">
        <v>1753</v>
      </c>
      <c r="M1195" s="1">
        <v>8</v>
      </c>
      <c r="N1195" s="1" t="s">
        <v>93</v>
      </c>
      <c r="O1195" s="1" t="s">
        <v>93</v>
      </c>
      <c r="P1195" s="1" t="s">
        <v>93</v>
      </c>
      <c r="Q1195" s="1" t="s">
        <v>93</v>
      </c>
      <c r="R1195" s="1" t="s">
        <v>93</v>
      </c>
      <c r="S1195" s="1" t="s">
        <v>93</v>
      </c>
      <c r="T1195" s="1" t="s">
        <v>1455</v>
      </c>
      <c r="U1195" s="1" t="s">
        <v>1753</v>
      </c>
      <c r="V1195" s="1">
        <v>8</v>
      </c>
      <c r="W1195" s="1" t="s">
        <v>1455</v>
      </c>
      <c r="X1195" s="1" t="s">
        <v>1753</v>
      </c>
      <c r="Y1195" s="1">
        <v>7.5</v>
      </c>
      <c r="Z1195" s="1" t="s">
        <v>1455</v>
      </c>
      <c r="AA1195" s="1" t="s">
        <v>1753</v>
      </c>
      <c r="AB1195" s="1">
        <v>8</v>
      </c>
      <c r="AC1195" s="1" t="s">
        <v>3787</v>
      </c>
    </row>
    <row r="1196" spans="1:29" ht="25.5" x14ac:dyDescent="0.2">
      <c r="A1196" s="1">
        <v>13</v>
      </c>
      <c r="B1196" s="1" t="s">
        <v>2254</v>
      </c>
      <c r="C1196" s="1">
        <v>1308209</v>
      </c>
      <c r="D1196" s="1" t="s">
        <v>1903</v>
      </c>
      <c r="E1196" s="1" t="s">
        <v>1440</v>
      </c>
      <c r="F1196" s="1" t="s">
        <v>700</v>
      </c>
      <c r="G1196" s="1">
        <v>40</v>
      </c>
      <c r="H1196" s="1" t="s">
        <v>1508</v>
      </c>
      <c r="I1196" s="1" t="s">
        <v>1756</v>
      </c>
      <c r="J1196" s="1">
        <v>8</v>
      </c>
      <c r="K1196" s="1" t="s">
        <v>93</v>
      </c>
      <c r="L1196" s="1" t="s">
        <v>93</v>
      </c>
      <c r="M1196" s="1" t="s">
        <v>93</v>
      </c>
      <c r="N1196" s="1" t="s">
        <v>93</v>
      </c>
      <c r="O1196" s="1" t="s">
        <v>93</v>
      </c>
      <c r="P1196" s="1" t="s">
        <v>93</v>
      </c>
      <c r="Q1196" s="1" t="s">
        <v>1508</v>
      </c>
      <c r="R1196" s="1" t="s">
        <v>1756</v>
      </c>
      <c r="S1196" s="1">
        <v>8</v>
      </c>
      <c r="T1196" s="1" t="s">
        <v>1508</v>
      </c>
      <c r="U1196" s="1" t="s">
        <v>1756</v>
      </c>
      <c r="V1196" s="1">
        <v>8</v>
      </c>
      <c r="W1196" s="1" t="s">
        <v>1455</v>
      </c>
      <c r="X1196" s="1" t="s">
        <v>1753</v>
      </c>
      <c r="Y1196" s="1">
        <v>8</v>
      </c>
      <c r="Z1196" s="1" t="s">
        <v>1455</v>
      </c>
      <c r="AA1196" s="1" t="s">
        <v>1753</v>
      </c>
      <c r="AB1196" s="1">
        <v>8</v>
      </c>
      <c r="AC1196" s="1" t="s">
        <v>3787</v>
      </c>
    </row>
    <row r="1197" spans="1:29" ht="38.25" x14ac:dyDescent="0.2">
      <c r="A1197" s="1">
        <v>13</v>
      </c>
      <c r="B1197" s="1" t="s">
        <v>1269</v>
      </c>
      <c r="C1197" s="1">
        <v>262459</v>
      </c>
      <c r="D1197" s="1" t="s">
        <v>1000</v>
      </c>
      <c r="E1197" s="1" t="s">
        <v>1456</v>
      </c>
      <c r="F1197" s="1" t="s">
        <v>3787</v>
      </c>
      <c r="G1197" s="1">
        <v>40</v>
      </c>
      <c r="H1197" s="1" t="s">
        <v>1471</v>
      </c>
      <c r="I1197" s="1" t="s">
        <v>1444</v>
      </c>
      <c r="J1197" s="1">
        <v>8</v>
      </c>
      <c r="K1197" s="1" t="s">
        <v>1471</v>
      </c>
      <c r="L1197" s="1" t="s">
        <v>1444</v>
      </c>
      <c r="M1197" s="1">
        <v>8</v>
      </c>
      <c r="N1197" s="1" t="s">
        <v>1471</v>
      </c>
      <c r="O1197" s="1" t="s">
        <v>1444</v>
      </c>
      <c r="P1197" s="1">
        <v>8</v>
      </c>
      <c r="Q1197" s="1" t="s">
        <v>1471</v>
      </c>
      <c r="R1197" s="1" t="s">
        <v>1545</v>
      </c>
      <c r="S1197" s="1">
        <v>4.5</v>
      </c>
      <c r="T1197" s="1" t="s">
        <v>1460</v>
      </c>
      <c r="U1197" s="1" t="s">
        <v>1517</v>
      </c>
      <c r="V1197" s="1">
        <v>3</v>
      </c>
      <c r="W1197" s="1" t="s">
        <v>93</v>
      </c>
      <c r="X1197" s="1" t="s">
        <v>93</v>
      </c>
      <c r="Y1197" s="1" t="s">
        <v>93</v>
      </c>
      <c r="Z1197" s="1" t="s">
        <v>1471</v>
      </c>
      <c r="AA1197" s="1" t="s">
        <v>1466</v>
      </c>
      <c r="AB1197" s="1">
        <v>8.5</v>
      </c>
      <c r="AC1197" s="1" t="s">
        <v>3787</v>
      </c>
    </row>
    <row r="1198" spans="1:29" ht="25.5" x14ac:dyDescent="0.2">
      <c r="A1198" s="1">
        <v>13</v>
      </c>
      <c r="B1198" s="1" t="s">
        <v>1271</v>
      </c>
      <c r="C1198" s="1">
        <v>209190</v>
      </c>
      <c r="D1198" s="1" t="s">
        <v>1032</v>
      </c>
      <c r="E1198" s="1" t="s">
        <v>1456</v>
      </c>
      <c r="F1198" s="1" t="s">
        <v>3787</v>
      </c>
      <c r="G1198" s="1">
        <v>40</v>
      </c>
      <c r="H1198" s="1" t="s">
        <v>1461</v>
      </c>
      <c r="I1198" s="1" t="s">
        <v>1509</v>
      </c>
      <c r="J1198" s="1">
        <v>8</v>
      </c>
      <c r="K1198" s="1" t="s">
        <v>1461</v>
      </c>
      <c r="L1198" s="1" t="s">
        <v>1442</v>
      </c>
      <c r="M1198" s="1">
        <v>8.25</v>
      </c>
      <c r="N1198" s="1" t="s">
        <v>1461</v>
      </c>
      <c r="O1198" s="1" t="s">
        <v>1509</v>
      </c>
      <c r="P1198" s="1">
        <v>8</v>
      </c>
      <c r="Q1198" s="1" t="s">
        <v>1461</v>
      </c>
      <c r="R1198" s="1" t="s">
        <v>1509</v>
      </c>
      <c r="S1198" s="1">
        <v>8</v>
      </c>
      <c r="T1198" s="1" t="s">
        <v>2400</v>
      </c>
      <c r="U1198" s="1" t="s">
        <v>1525</v>
      </c>
      <c r="V1198" s="1">
        <v>7.75</v>
      </c>
      <c r="W1198" s="1" t="s">
        <v>93</v>
      </c>
      <c r="X1198" s="1" t="s">
        <v>93</v>
      </c>
      <c r="Y1198" s="1" t="s">
        <v>93</v>
      </c>
      <c r="Z1198" s="1" t="s">
        <v>93</v>
      </c>
      <c r="AA1198" s="1" t="s">
        <v>93</v>
      </c>
      <c r="AB1198" s="1" t="s">
        <v>93</v>
      </c>
      <c r="AC1198" s="1" t="s">
        <v>3787</v>
      </c>
    </row>
    <row r="1199" spans="1:29" ht="25.5" x14ac:dyDescent="0.2">
      <c r="A1199" s="1">
        <v>13</v>
      </c>
      <c r="B1199" s="1" t="s">
        <v>2255</v>
      </c>
      <c r="C1199" s="1">
        <v>1308280</v>
      </c>
      <c r="D1199" s="1" t="s">
        <v>1968</v>
      </c>
      <c r="E1199" s="1" t="s">
        <v>1440</v>
      </c>
      <c r="F1199" s="1" t="s">
        <v>1520</v>
      </c>
      <c r="G1199" s="1">
        <v>40</v>
      </c>
      <c r="H1199" s="1" t="s">
        <v>1667</v>
      </c>
      <c r="I1199" s="1" t="s">
        <v>1895</v>
      </c>
      <c r="J1199" s="1">
        <v>8</v>
      </c>
      <c r="K1199" s="1" t="s">
        <v>1667</v>
      </c>
      <c r="L1199" s="1" t="s">
        <v>1895</v>
      </c>
      <c r="M1199" s="1">
        <v>8</v>
      </c>
      <c r="N1199" s="1" t="s">
        <v>1667</v>
      </c>
      <c r="O1199" s="1" t="s">
        <v>1895</v>
      </c>
      <c r="P1199" s="1">
        <v>8</v>
      </c>
      <c r="Q1199" s="1" t="s">
        <v>1667</v>
      </c>
      <c r="R1199" s="1" t="s">
        <v>1895</v>
      </c>
      <c r="S1199" s="1">
        <v>8</v>
      </c>
      <c r="T1199" s="1" t="s">
        <v>1667</v>
      </c>
      <c r="U1199" s="1" t="s">
        <v>1895</v>
      </c>
      <c r="V1199" s="1">
        <v>8</v>
      </c>
      <c r="W1199" s="1" t="s">
        <v>93</v>
      </c>
      <c r="X1199" s="1" t="s">
        <v>93</v>
      </c>
      <c r="Y1199" s="1" t="s">
        <v>93</v>
      </c>
      <c r="Z1199" s="1" t="s">
        <v>93</v>
      </c>
      <c r="AA1199" s="1" t="s">
        <v>93</v>
      </c>
      <c r="AB1199" s="1" t="s">
        <v>93</v>
      </c>
      <c r="AC1199" s="1" t="s">
        <v>3787</v>
      </c>
    </row>
    <row r="1200" spans="1:29" ht="25.5" x14ac:dyDescent="0.2">
      <c r="A1200" s="1">
        <v>13</v>
      </c>
      <c r="B1200" s="1" t="s">
        <v>2256</v>
      </c>
      <c r="C1200" s="1">
        <v>1308228</v>
      </c>
      <c r="D1200" s="1" t="s">
        <v>1880</v>
      </c>
      <c r="E1200" s="1" t="s">
        <v>1440</v>
      </c>
      <c r="F1200" s="1" t="s">
        <v>507</v>
      </c>
      <c r="G1200" s="1">
        <v>40</v>
      </c>
      <c r="H1200" s="1" t="s">
        <v>1667</v>
      </c>
      <c r="I1200" s="1" t="s">
        <v>1895</v>
      </c>
      <c r="J1200" s="1">
        <v>8</v>
      </c>
      <c r="K1200" s="1" t="s">
        <v>1667</v>
      </c>
      <c r="L1200" s="1" t="s">
        <v>1895</v>
      </c>
      <c r="M1200" s="1">
        <v>8</v>
      </c>
      <c r="N1200" s="1" t="s">
        <v>1667</v>
      </c>
      <c r="O1200" s="1" t="s">
        <v>1895</v>
      </c>
      <c r="P1200" s="1">
        <v>8</v>
      </c>
      <c r="Q1200" s="1" t="s">
        <v>1667</v>
      </c>
      <c r="R1200" s="1" t="s">
        <v>1895</v>
      </c>
      <c r="S1200" s="1">
        <v>8</v>
      </c>
      <c r="T1200" s="1" t="s">
        <v>1667</v>
      </c>
      <c r="U1200" s="1" t="s">
        <v>1895</v>
      </c>
      <c r="V1200" s="1">
        <v>8</v>
      </c>
      <c r="W1200" s="1" t="s">
        <v>93</v>
      </c>
      <c r="X1200" s="1" t="s">
        <v>93</v>
      </c>
      <c r="Y1200" s="1" t="s">
        <v>93</v>
      </c>
      <c r="Z1200" s="1" t="s">
        <v>93</v>
      </c>
      <c r="AA1200" s="1" t="s">
        <v>93</v>
      </c>
      <c r="AB1200" s="1" t="s">
        <v>93</v>
      </c>
      <c r="AC1200" s="1" t="s">
        <v>3787</v>
      </c>
    </row>
    <row r="1201" spans="1:29" ht="25.5" x14ac:dyDescent="0.2">
      <c r="A1201" s="1">
        <v>13</v>
      </c>
      <c r="B1201" s="1" t="s">
        <v>2257</v>
      </c>
      <c r="C1201" s="1">
        <v>306130</v>
      </c>
      <c r="D1201" s="1" t="s">
        <v>631</v>
      </c>
      <c r="E1201" s="1" t="s">
        <v>1440</v>
      </c>
      <c r="F1201" s="1" t="s">
        <v>1289</v>
      </c>
      <c r="G1201" s="1">
        <v>40</v>
      </c>
      <c r="H1201" s="1" t="s">
        <v>1480</v>
      </c>
      <c r="I1201" s="1" t="s">
        <v>1479</v>
      </c>
      <c r="J1201" s="1">
        <v>8</v>
      </c>
      <c r="K1201" s="1" t="s">
        <v>1480</v>
      </c>
      <c r="L1201" s="1" t="s">
        <v>1479</v>
      </c>
      <c r="M1201" s="1">
        <v>8</v>
      </c>
      <c r="N1201" s="1" t="s">
        <v>1480</v>
      </c>
      <c r="O1201" s="1" t="s">
        <v>1479</v>
      </c>
      <c r="P1201" s="1">
        <v>8</v>
      </c>
      <c r="Q1201" s="1" t="s">
        <v>1480</v>
      </c>
      <c r="R1201" s="1" t="s">
        <v>1479</v>
      </c>
      <c r="S1201" s="1">
        <v>8</v>
      </c>
      <c r="T1201" s="1" t="s">
        <v>1480</v>
      </c>
      <c r="U1201" s="1" t="s">
        <v>1479</v>
      </c>
      <c r="V1201" s="1">
        <v>8</v>
      </c>
      <c r="W1201" s="1" t="s">
        <v>93</v>
      </c>
      <c r="X1201" s="1" t="s">
        <v>93</v>
      </c>
      <c r="Y1201" s="1" t="s">
        <v>93</v>
      </c>
      <c r="Z1201" s="1" t="s">
        <v>93</v>
      </c>
      <c r="AA1201" s="1" t="s">
        <v>93</v>
      </c>
      <c r="AB1201" s="1" t="s">
        <v>93</v>
      </c>
      <c r="AC1201" s="1" t="s">
        <v>3787</v>
      </c>
    </row>
    <row r="1202" spans="1:29" ht="25.5" x14ac:dyDescent="0.2">
      <c r="A1202" s="1">
        <v>13</v>
      </c>
      <c r="B1202" s="1" t="s">
        <v>2258</v>
      </c>
      <c r="C1202" s="1">
        <v>1307102</v>
      </c>
      <c r="D1202" s="1" t="s">
        <v>631</v>
      </c>
      <c r="E1202" s="1" t="s">
        <v>1440</v>
      </c>
      <c r="F1202" s="1" t="s">
        <v>686</v>
      </c>
      <c r="G1202" s="1">
        <v>40</v>
      </c>
      <c r="H1202" s="1" t="s">
        <v>1454</v>
      </c>
      <c r="I1202" s="1" t="s">
        <v>1667</v>
      </c>
      <c r="J1202" s="1">
        <v>8</v>
      </c>
      <c r="K1202" s="1" t="s">
        <v>93</v>
      </c>
      <c r="L1202" s="1" t="s">
        <v>93</v>
      </c>
      <c r="M1202" s="1" t="s">
        <v>93</v>
      </c>
      <c r="N1202" s="1" t="s">
        <v>93</v>
      </c>
      <c r="O1202" s="1" t="s">
        <v>93</v>
      </c>
      <c r="P1202" s="1" t="s">
        <v>93</v>
      </c>
      <c r="Q1202" s="1" t="s">
        <v>1454</v>
      </c>
      <c r="R1202" s="1" t="s">
        <v>1667</v>
      </c>
      <c r="S1202" s="1">
        <v>8</v>
      </c>
      <c r="T1202" s="1" t="s">
        <v>1454</v>
      </c>
      <c r="U1202" s="1" t="s">
        <v>1667</v>
      </c>
      <c r="V1202" s="1">
        <v>8</v>
      </c>
      <c r="W1202" s="1" t="s">
        <v>1454</v>
      </c>
      <c r="X1202" s="1" t="s">
        <v>1667</v>
      </c>
      <c r="Y1202" s="1">
        <v>8</v>
      </c>
      <c r="Z1202" s="1" t="s">
        <v>1454</v>
      </c>
      <c r="AA1202" s="1" t="s">
        <v>1667</v>
      </c>
      <c r="AB1202" s="1">
        <v>8</v>
      </c>
      <c r="AC1202" s="1" t="s">
        <v>3787</v>
      </c>
    </row>
    <row r="1203" spans="1:29" ht="25.5" x14ac:dyDescent="0.2">
      <c r="A1203" s="1">
        <v>13</v>
      </c>
      <c r="B1203" s="1" t="s">
        <v>1272</v>
      </c>
      <c r="C1203" s="1">
        <v>32056</v>
      </c>
      <c r="D1203" s="1" t="s">
        <v>1032</v>
      </c>
      <c r="E1203" s="1" t="s">
        <v>1456</v>
      </c>
      <c r="F1203" s="1" t="s">
        <v>3787</v>
      </c>
      <c r="G1203" s="1">
        <v>40</v>
      </c>
      <c r="H1203" s="1" t="s">
        <v>1443</v>
      </c>
      <c r="I1203" s="1" t="s">
        <v>1447</v>
      </c>
      <c r="J1203" s="1">
        <v>8</v>
      </c>
      <c r="K1203" s="1" t="s">
        <v>1443</v>
      </c>
      <c r="L1203" s="1" t="s">
        <v>1447</v>
      </c>
      <c r="M1203" s="1">
        <v>8</v>
      </c>
      <c r="N1203" s="1" t="s">
        <v>1443</v>
      </c>
      <c r="O1203" s="1" t="s">
        <v>1447</v>
      </c>
      <c r="P1203" s="1">
        <v>8</v>
      </c>
      <c r="Q1203" s="1" t="s">
        <v>1443</v>
      </c>
      <c r="R1203" s="1" t="s">
        <v>1447</v>
      </c>
      <c r="S1203" s="1">
        <v>8</v>
      </c>
      <c r="T1203" s="1" t="s">
        <v>1443</v>
      </c>
      <c r="U1203" s="1" t="s">
        <v>1447</v>
      </c>
      <c r="V1203" s="1">
        <v>8</v>
      </c>
      <c r="W1203" s="1" t="s">
        <v>93</v>
      </c>
      <c r="X1203" s="1" t="s">
        <v>93</v>
      </c>
      <c r="Y1203" s="1" t="s">
        <v>93</v>
      </c>
      <c r="Z1203" s="1" t="s">
        <v>93</v>
      </c>
      <c r="AA1203" s="1" t="s">
        <v>93</v>
      </c>
      <c r="AB1203" s="1" t="s">
        <v>93</v>
      </c>
      <c r="AC1203" s="1" t="s">
        <v>3787</v>
      </c>
    </row>
    <row r="1204" spans="1:29" ht="25.5" x14ac:dyDescent="0.2">
      <c r="A1204" s="1">
        <v>13</v>
      </c>
      <c r="B1204" s="1" t="s">
        <v>1273</v>
      </c>
      <c r="C1204" s="1">
        <v>208454</v>
      </c>
      <c r="D1204" s="1" t="s">
        <v>1005</v>
      </c>
      <c r="E1204" s="1" t="s">
        <v>1440</v>
      </c>
      <c r="F1204" s="1" t="s">
        <v>580</v>
      </c>
      <c r="G1204" s="1">
        <v>40</v>
      </c>
      <c r="H1204" s="1" t="s">
        <v>1469</v>
      </c>
      <c r="I1204" s="1" t="s">
        <v>1489</v>
      </c>
      <c r="J1204" s="1">
        <v>8</v>
      </c>
      <c r="K1204" s="1" t="s">
        <v>1469</v>
      </c>
      <c r="L1204" s="1" t="s">
        <v>1489</v>
      </c>
      <c r="M1204" s="1">
        <v>8</v>
      </c>
      <c r="N1204" s="1" t="s">
        <v>1469</v>
      </c>
      <c r="O1204" s="1" t="s">
        <v>1489</v>
      </c>
      <c r="P1204" s="1">
        <v>8</v>
      </c>
      <c r="Q1204" s="1" t="s">
        <v>1469</v>
      </c>
      <c r="R1204" s="1" t="s">
        <v>1489</v>
      </c>
      <c r="S1204" s="1">
        <v>8</v>
      </c>
      <c r="T1204" s="1" t="s">
        <v>1469</v>
      </c>
      <c r="U1204" s="1" t="s">
        <v>1489</v>
      </c>
      <c r="V1204" s="1">
        <v>8</v>
      </c>
      <c r="W1204" s="1" t="s">
        <v>93</v>
      </c>
      <c r="X1204" s="1" t="s">
        <v>93</v>
      </c>
      <c r="Y1204" s="1" t="s">
        <v>93</v>
      </c>
      <c r="Z1204" s="1" t="s">
        <v>93</v>
      </c>
      <c r="AA1204" s="1" t="s">
        <v>93</v>
      </c>
      <c r="AB1204" s="1" t="s">
        <v>93</v>
      </c>
      <c r="AC1204" s="1" t="s">
        <v>3787</v>
      </c>
    </row>
    <row r="1205" spans="1:29" ht="25.5" x14ac:dyDescent="0.2">
      <c r="A1205" s="1">
        <v>13</v>
      </c>
      <c r="B1205" s="1" t="s">
        <v>2259</v>
      </c>
      <c r="C1205" s="1">
        <v>305660</v>
      </c>
      <c r="D1205" s="1" t="s">
        <v>1903</v>
      </c>
      <c r="E1205" s="1" t="s">
        <v>1440</v>
      </c>
      <c r="F1205" s="1" t="s">
        <v>2151</v>
      </c>
      <c r="G1205" s="1">
        <v>40</v>
      </c>
      <c r="H1205" s="1" t="s">
        <v>1480</v>
      </c>
      <c r="I1205" s="1" t="s">
        <v>1466</v>
      </c>
      <c r="J1205" s="1">
        <v>8</v>
      </c>
      <c r="K1205" s="1" t="s">
        <v>1480</v>
      </c>
      <c r="L1205" s="1" t="s">
        <v>1466</v>
      </c>
      <c r="M1205" s="1">
        <v>8</v>
      </c>
      <c r="N1205" s="1" t="s">
        <v>1480</v>
      </c>
      <c r="O1205" s="1" t="s">
        <v>1466</v>
      </c>
      <c r="P1205" s="1">
        <v>8</v>
      </c>
      <c r="Q1205" s="1" t="s">
        <v>1480</v>
      </c>
      <c r="R1205" s="1" t="s">
        <v>1466</v>
      </c>
      <c r="S1205" s="1">
        <v>8</v>
      </c>
      <c r="T1205" s="1" t="s">
        <v>1480</v>
      </c>
      <c r="U1205" s="1" t="s">
        <v>1466</v>
      </c>
      <c r="V1205" s="1">
        <v>8</v>
      </c>
      <c r="W1205" s="1" t="s">
        <v>93</v>
      </c>
      <c r="X1205" s="1" t="s">
        <v>93</v>
      </c>
      <c r="Y1205" s="1" t="s">
        <v>93</v>
      </c>
      <c r="Z1205" s="1" t="s">
        <v>93</v>
      </c>
      <c r="AA1205" s="1" t="s">
        <v>93</v>
      </c>
      <c r="AB1205" s="1" t="s">
        <v>93</v>
      </c>
      <c r="AC1205" s="1" t="s">
        <v>3787</v>
      </c>
    </row>
    <row r="1206" spans="1:29" ht="25.5" x14ac:dyDescent="0.2">
      <c r="A1206" s="1">
        <v>13</v>
      </c>
      <c r="B1206" s="1" t="s">
        <v>3378</v>
      </c>
      <c r="C1206" s="1">
        <v>1308581</v>
      </c>
      <c r="D1206" s="1" t="s">
        <v>4370</v>
      </c>
      <c r="E1206" s="1" t="s">
        <v>1440</v>
      </c>
      <c r="F1206" s="1" t="s">
        <v>3787</v>
      </c>
      <c r="G1206" s="1">
        <v>40</v>
      </c>
      <c r="H1206" s="1" t="s">
        <v>1461</v>
      </c>
      <c r="I1206" s="1" t="s">
        <v>1509</v>
      </c>
      <c r="J1206" s="1">
        <v>8</v>
      </c>
      <c r="K1206" s="1" t="s">
        <v>1461</v>
      </c>
      <c r="L1206" s="1" t="s">
        <v>1509</v>
      </c>
      <c r="M1206" s="1">
        <v>8</v>
      </c>
      <c r="N1206" s="1" t="s">
        <v>1461</v>
      </c>
      <c r="O1206" s="1" t="s">
        <v>1509</v>
      </c>
      <c r="P1206" s="1">
        <v>8</v>
      </c>
      <c r="Q1206" s="1" t="s">
        <v>93</v>
      </c>
      <c r="R1206" s="1" t="s">
        <v>93</v>
      </c>
      <c r="S1206" s="1" t="s">
        <v>93</v>
      </c>
      <c r="T1206" s="1" t="s">
        <v>93</v>
      </c>
      <c r="U1206" s="1" t="s">
        <v>93</v>
      </c>
      <c r="V1206" s="1" t="s">
        <v>93</v>
      </c>
      <c r="W1206" s="1" t="s">
        <v>1461</v>
      </c>
      <c r="X1206" s="1" t="s">
        <v>1509</v>
      </c>
      <c r="Y1206" s="1">
        <v>8</v>
      </c>
      <c r="Z1206" s="1" t="s">
        <v>1461</v>
      </c>
      <c r="AA1206" s="1" t="s">
        <v>1509</v>
      </c>
      <c r="AB1206" s="1">
        <v>8</v>
      </c>
      <c r="AC1206" s="1" t="s">
        <v>3787</v>
      </c>
    </row>
    <row r="1207" spans="1:29" ht="25.5" x14ac:dyDescent="0.2">
      <c r="A1207" s="1">
        <v>13</v>
      </c>
      <c r="B1207" s="1" t="s">
        <v>1276</v>
      </c>
      <c r="C1207" s="1">
        <v>262469</v>
      </c>
      <c r="D1207" s="1" t="s">
        <v>1000</v>
      </c>
      <c r="E1207" s="1" t="s">
        <v>1440</v>
      </c>
      <c r="F1207" s="1" t="s">
        <v>2767</v>
      </c>
      <c r="G1207" s="1">
        <v>40</v>
      </c>
      <c r="H1207" s="1" t="s">
        <v>93</v>
      </c>
      <c r="I1207" s="1" t="s">
        <v>93</v>
      </c>
      <c r="J1207" s="1" t="s">
        <v>93</v>
      </c>
      <c r="K1207" s="1" t="s">
        <v>1471</v>
      </c>
      <c r="L1207" s="1" t="s">
        <v>1444</v>
      </c>
      <c r="M1207" s="1">
        <v>8</v>
      </c>
      <c r="N1207" s="1" t="s">
        <v>1471</v>
      </c>
      <c r="O1207" s="1" t="s">
        <v>1444</v>
      </c>
      <c r="P1207" s="1">
        <v>8</v>
      </c>
      <c r="Q1207" s="1" t="s">
        <v>1471</v>
      </c>
      <c r="R1207" s="1" t="s">
        <v>1444</v>
      </c>
      <c r="S1207" s="1">
        <v>8</v>
      </c>
      <c r="T1207" s="1" t="s">
        <v>1471</v>
      </c>
      <c r="U1207" s="1" t="s">
        <v>1444</v>
      </c>
      <c r="V1207" s="1">
        <v>8</v>
      </c>
      <c r="W1207" s="1" t="s">
        <v>1471</v>
      </c>
      <c r="X1207" s="1" t="s">
        <v>1444</v>
      </c>
      <c r="Y1207" s="1">
        <v>8</v>
      </c>
      <c r="Z1207" s="1" t="s">
        <v>93</v>
      </c>
      <c r="AA1207" s="1" t="s">
        <v>93</v>
      </c>
      <c r="AB1207" s="1" t="s">
        <v>93</v>
      </c>
      <c r="AC1207" s="1" t="s">
        <v>3787</v>
      </c>
    </row>
    <row r="1208" spans="1:29" ht="38.25" x14ac:dyDescent="0.2">
      <c r="A1208" s="1">
        <v>13</v>
      </c>
      <c r="B1208" s="1" t="s">
        <v>2260</v>
      </c>
      <c r="C1208" s="1">
        <v>1308259</v>
      </c>
      <c r="D1208" s="1" t="s">
        <v>1977</v>
      </c>
      <c r="E1208" s="1" t="s">
        <v>1440</v>
      </c>
      <c r="F1208" s="1" t="s">
        <v>3159</v>
      </c>
      <c r="G1208" s="1">
        <v>40</v>
      </c>
      <c r="H1208" s="1" t="s">
        <v>1613</v>
      </c>
      <c r="I1208" s="1" t="s">
        <v>1462</v>
      </c>
      <c r="J1208" s="1">
        <v>8</v>
      </c>
      <c r="K1208" s="1" t="s">
        <v>93</v>
      </c>
      <c r="L1208" s="1" t="s">
        <v>93</v>
      </c>
      <c r="M1208" s="1" t="s">
        <v>93</v>
      </c>
      <c r="N1208" s="1" t="s">
        <v>93</v>
      </c>
      <c r="O1208" s="1" t="s">
        <v>93</v>
      </c>
      <c r="P1208" s="1" t="s">
        <v>93</v>
      </c>
      <c r="Q1208" s="1" t="s">
        <v>1613</v>
      </c>
      <c r="R1208" s="1" t="s">
        <v>1462</v>
      </c>
      <c r="S1208" s="1">
        <v>8</v>
      </c>
      <c r="T1208" s="1" t="s">
        <v>1613</v>
      </c>
      <c r="U1208" s="1" t="s">
        <v>1462</v>
      </c>
      <c r="V1208" s="1">
        <v>8</v>
      </c>
      <c r="W1208" s="1" t="s">
        <v>1613</v>
      </c>
      <c r="X1208" s="1" t="s">
        <v>1462</v>
      </c>
      <c r="Y1208" s="1">
        <v>8</v>
      </c>
      <c r="Z1208" s="1" t="s">
        <v>1613</v>
      </c>
      <c r="AA1208" s="1" t="s">
        <v>1462</v>
      </c>
      <c r="AB1208" s="1">
        <v>8</v>
      </c>
      <c r="AC1208" s="1" t="s">
        <v>3787</v>
      </c>
    </row>
    <row r="1209" spans="1:29" ht="25.5" x14ac:dyDescent="0.2">
      <c r="A1209" s="1">
        <v>13</v>
      </c>
      <c r="B1209" s="1" t="s">
        <v>2261</v>
      </c>
      <c r="C1209" s="1">
        <v>1307280</v>
      </c>
      <c r="D1209" s="1" t="s">
        <v>1995</v>
      </c>
      <c r="E1209" s="1" t="s">
        <v>1440</v>
      </c>
      <c r="F1209" s="1" t="s">
        <v>1114</v>
      </c>
      <c r="G1209" s="1">
        <v>40</v>
      </c>
      <c r="H1209" s="1" t="s">
        <v>1480</v>
      </c>
      <c r="I1209" s="1" t="s">
        <v>1466</v>
      </c>
      <c r="J1209" s="1">
        <v>8</v>
      </c>
      <c r="K1209" s="1" t="s">
        <v>1480</v>
      </c>
      <c r="L1209" s="1" t="s">
        <v>1466</v>
      </c>
      <c r="M1209" s="1">
        <v>8</v>
      </c>
      <c r="N1209" s="1" t="s">
        <v>1480</v>
      </c>
      <c r="O1209" s="1" t="s">
        <v>1466</v>
      </c>
      <c r="P1209" s="1">
        <v>8</v>
      </c>
      <c r="Q1209" s="1" t="s">
        <v>1480</v>
      </c>
      <c r="R1209" s="1" t="s">
        <v>1466</v>
      </c>
      <c r="S1209" s="1">
        <v>8</v>
      </c>
      <c r="T1209" s="1" t="s">
        <v>1480</v>
      </c>
      <c r="U1209" s="1" t="s">
        <v>1466</v>
      </c>
      <c r="V1209" s="1">
        <v>8</v>
      </c>
      <c r="W1209" s="1" t="s">
        <v>93</v>
      </c>
      <c r="X1209" s="1" t="s">
        <v>93</v>
      </c>
      <c r="Y1209" s="1" t="s">
        <v>93</v>
      </c>
      <c r="Z1209" s="1" t="s">
        <v>93</v>
      </c>
      <c r="AA1209" s="1" t="s">
        <v>93</v>
      </c>
      <c r="AB1209" s="1" t="s">
        <v>93</v>
      </c>
      <c r="AC1209" s="1" t="s">
        <v>3787</v>
      </c>
    </row>
    <row r="1210" spans="1:29" ht="25.5" x14ac:dyDescent="0.2">
      <c r="A1210" s="1">
        <v>13</v>
      </c>
      <c r="B1210" s="1" t="s">
        <v>2262</v>
      </c>
      <c r="C1210" s="1">
        <v>1307854</v>
      </c>
      <c r="D1210" s="1" t="s">
        <v>2804</v>
      </c>
      <c r="E1210" s="1" t="s">
        <v>1440</v>
      </c>
      <c r="F1210" s="1" t="s">
        <v>2767</v>
      </c>
      <c r="G1210" s="1">
        <v>40</v>
      </c>
      <c r="H1210" s="1" t="s">
        <v>93</v>
      </c>
      <c r="I1210" s="1" t="s">
        <v>93</v>
      </c>
      <c r="J1210" s="1" t="s">
        <v>93</v>
      </c>
      <c r="K1210" s="1" t="s">
        <v>93</v>
      </c>
      <c r="L1210" s="1" t="s">
        <v>93</v>
      </c>
      <c r="M1210" s="1" t="s">
        <v>93</v>
      </c>
      <c r="N1210" s="1" t="s">
        <v>1455</v>
      </c>
      <c r="O1210" s="1" t="s">
        <v>1753</v>
      </c>
      <c r="P1210" s="1">
        <v>8</v>
      </c>
      <c r="Q1210" s="1" t="s">
        <v>1455</v>
      </c>
      <c r="R1210" s="1" t="s">
        <v>1753</v>
      </c>
      <c r="S1210" s="1">
        <v>8</v>
      </c>
      <c r="T1210" s="1" t="s">
        <v>1455</v>
      </c>
      <c r="U1210" s="1" t="s">
        <v>1753</v>
      </c>
      <c r="V1210" s="1">
        <v>8</v>
      </c>
      <c r="W1210" s="1" t="s">
        <v>1455</v>
      </c>
      <c r="X1210" s="1" t="s">
        <v>1753</v>
      </c>
      <c r="Y1210" s="1">
        <v>8</v>
      </c>
      <c r="Z1210" s="1" t="s">
        <v>1455</v>
      </c>
      <c r="AA1210" s="1" t="s">
        <v>1753</v>
      </c>
      <c r="AB1210" s="1">
        <v>8</v>
      </c>
      <c r="AC1210" s="1" t="s">
        <v>3787</v>
      </c>
    </row>
    <row r="1211" spans="1:29" ht="38.25" x14ac:dyDescent="0.2">
      <c r="A1211" s="1">
        <v>13</v>
      </c>
      <c r="B1211" s="1" t="s">
        <v>2263</v>
      </c>
      <c r="C1211" s="1">
        <v>1307812</v>
      </c>
      <c r="D1211" s="1" t="s">
        <v>1901</v>
      </c>
      <c r="E1211" s="1" t="s">
        <v>1440</v>
      </c>
      <c r="F1211" s="1" t="s">
        <v>718</v>
      </c>
      <c r="G1211" s="1">
        <v>40</v>
      </c>
      <c r="H1211" s="1" t="s">
        <v>1667</v>
      </c>
      <c r="I1211" s="1" t="s">
        <v>1895</v>
      </c>
      <c r="J1211" s="1">
        <v>8</v>
      </c>
      <c r="K1211" s="1" t="s">
        <v>1667</v>
      </c>
      <c r="L1211" s="1" t="s">
        <v>1895</v>
      </c>
      <c r="M1211" s="1">
        <v>8</v>
      </c>
      <c r="N1211" s="1" t="s">
        <v>1667</v>
      </c>
      <c r="O1211" s="1" t="s">
        <v>1895</v>
      </c>
      <c r="P1211" s="1">
        <v>8</v>
      </c>
      <c r="Q1211" s="1" t="s">
        <v>1667</v>
      </c>
      <c r="R1211" s="1" t="s">
        <v>1895</v>
      </c>
      <c r="S1211" s="1">
        <v>8</v>
      </c>
      <c r="T1211" s="1" t="s">
        <v>1667</v>
      </c>
      <c r="U1211" s="1" t="s">
        <v>1895</v>
      </c>
      <c r="V1211" s="1">
        <v>8</v>
      </c>
      <c r="W1211" s="1" t="s">
        <v>93</v>
      </c>
      <c r="X1211" s="1" t="s">
        <v>93</v>
      </c>
      <c r="Y1211" s="1" t="s">
        <v>93</v>
      </c>
      <c r="Z1211" s="1" t="s">
        <v>93</v>
      </c>
      <c r="AA1211" s="1" t="s">
        <v>93</v>
      </c>
      <c r="AB1211" s="1" t="s">
        <v>93</v>
      </c>
      <c r="AC1211" s="1" t="s">
        <v>3787</v>
      </c>
    </row>
    <row r="1212" spans="1:29" ht="25.5" x14ac:dyDescent="0.2">
      <c r="A1212" s="1">
        <v>13</v>
      </c>
      <c r="B1212" s="1" t="s">
        <v>2264</v>
      </c>
      <c r="C1212" s="1">
        <v>1307030</v>
      </c>
      <c r="D1212" s="1" t="s">
        <v>1920</v>
      </c>
      <c r="E1212" s="1" t="s">
        <v>1440</v>
      </c>
      <c r="F1212" s="1" t="s">
        <v>1161</v>
      </c>
      <c r="G1212" s="1">
        <v>40</v>
      </c>
      <c r="H1212" s="1" t="s">
        <v>93</v>
      </c>
      <c r="I1212" s="1" t="s">
        <v>93</v>
      </c>
      <c r="J1212" s="1" t="s">
        <v>93</v>
      </c>
      <c r="K1212" s="1" t="s">
        <v>1461</v>
      </c>
      <c r="L1212" s="1" t="s">
        <v>1509</v>
      </c>
      <c r="M1212" s="1">
        <v>8</v>
      </c>
      <c r="N1212" s="1" t="s">
        <v>1461</v>
      </c>
      <c r="O1212" s="1" t="s">
        <v>1509</v>
      </c>
      <c r="P1212" s="1">
        <v>8</v>
      </c>
      <c r="Q1212" s="1" t="s">
        <v>1461</v>
      </c>
      <c r="R1212" s="1" t="s">
        <v>1509</v>
      </c>
      <c r="S1212" s="1">
        <v>8</v>
      </c>
      <c r="T1212" s="1" t="s">
        <v>1461</v>
      </c>
      <c r="U1212" s="1" t="s">
        <v>1509</v>
      </c>
      <c r="V1212" s="1">
        <v>8</v>
      </c>
      <c r="W1212" s="1" t="s">
        <v>1461</v>
      </c>
      <c r="X1212" s="1" t="s">
        <v>1509</v>
      </c>
      <c r="Y1212" s="1">
        <v>8</v>
      </c>
      <c r="Z1212" s="1" t="s">
        <v>93</v>
      </c>
      <c r="AA1212" s="1" t="s">
        <v>93</v>
      </c>
      <c r="AB1212" s="1" t="s">
        <v>93</v>
      </c>
      <c r="AC1212" s="1" t="s">
        <v>3787</v>
      </c>
    </row>
    <row r="1213" spans="1:29" ht="38.25" x14ac:dyDescent="0.2">
      <c r="A1213" s="1">
        <v>13</v>
      </c>
      <c r="B1213" s="1" t="s">
        <v>2265</v>
      </c>
      <c r="C1213" s="1">
        <v>1308088</v>
      </c>
      <c r="D1213" s="1" t="s">
        <v>1903</v>
      </c>
      <c r="E1213" s="1" t="s">
        <v>1440</v>
      </c>
      <c r="F1213" s="1" t="s">
        <v>700</v>
      </c>
      <c r="G1213" s="1">
        <v>40</v>
      </c>
      <c r="H1213" s="1" t="s">
        <v>1480</v>
      </c>
      <c r="I1213" s="1" t="s">
        <v>1479</v>
      </c>
      <c r="J1213" s="1">
        <v>8</v>
      </c>
      <c r="K1213" s="1" t="s">
        <v>1480</v>
      </c>
      <c r="L1213" s="1" t="s">
        <v>1479</v>
      </c>
      <c r="M1213" s="1">
        <v>8</v>
      </c>
      <c r="N1213" s="1" t="s">
        <v>1480</v>
      </c>
      <c r="O1213" s="1" t="s">
        <v>1479</v>
      </c>
      <c r="P1213" s="1">
        <v>8</v>
      </c>
      <c r="Q1213" s="1" t="s">
        <v>1480</v>
      </c>
      <c r="R1213" s="1" t="s">
        <v>1479</v>
      </c>
      <c r="S1213" s="1">
        <v>8</v>
      </c>
      <c r="T1213" s="1" t="s">
        <v>1480</v>
      </c>
      <c r="U1213" s="1" t="s">
        <v>1479</v>
      </c>
      <c r="V1213" s="1">
        <v>8</v>
      </c>
      <c r="W1213" s="1" t="s">
        <v>93</v>
      </c>
      <c r="X1213" s="1" t="s">
        <v>93</v>
      </c>
      <c r="Y1213" s="1" t="s">
        <v>93</v>
      </c>
      <c r="Z1213" s="1" t="s">
        <v>93</v>
      </c>
      <c r="AA1213" s="1" t="s">
        <v>93</v>
      </c>
      <c r="AB1213" s="1" t="s">
        <v>93</v>
      </c>
      <c r="AC1213" s="1" t="s">
        <v>3787</v>
      </c>
    </row>
    <row r="1214" spans="1:29" ht="38.25" x14ac:dyDescent="0.2">
      <c r="A1214" s="1">
        <v>13</v>
      </c>
      <c r="B1214" s="1" t="s">
        <v>2267</v>
      </c>
      <c r="C1214" s="1">
        <v>1307764</v>
      </c>
      <c r="D1214" s="1" t="s">
        <v>1887</v>
      </c>
      <c r="E1214" s="1" t="s">
        <v>1440</v>
      </c>
      <c r="F1214" s="1" t="s">
        <v>986</v>
      </c>
      <c r="G1214" s="1">
        <v>40</v>
      </c>
      <c r="H1214" s="1" t="s">
        <v>93</v>
      </c>
      <c r="I1214" s="1" t="s">
        <v>93</v>
      </c>
      <c r="J1214" s="1" t="s">
        <v>93</v>
      </c>
      <c r="K1214" s="1" t="s">
        <v>1454</v>
      </c>
      <c r="L1214" s="1" t="s">
        <v>1667</v>
      </c>
      <c r="M1214" s="1">
        <v>8</v>
      </c>
      <c r="N1214" s="1" t="s">
        <v>1454</v>
      </c>
      <c r="O1214" s="1" t="s">
        <v>1667</v>
      </c>
      <c r="P1214" s="1">
        <v>8</v>
      </c>
      <c r="Q1214" s="1" t="s">
        <v>1454</v>
      </c>
      <c r="R1214" s="1" t="s">
        <v>1667</v>
      </c>
      <c r="S1214" s="1">
        <v>8</v>
      </c>
      <c r="T1214" s="1" t="s">
        <v>1454</v>
      </c>
      <c r="U1214" s="1" t="s">
        <v>1667</v>
      </c>
      <c r="V1214" s="1">
        <v>8</v>
      </c>
      <c r="W1214" s="1" t="s">
        <v>1454</v>
      </c>
      <c r="X1214" s="1" t="s">
        <v>1667</v>
      </c>
      <c r="Y1214" s="1">
        <v>8</v>
      </c>
      <c r="Z1214" s="1" t="s">
        <v>93</v>
      </c>
      <c r="AA1214" s="1" t="s">
        <v>93</v>
      </c>
      <c r="AB1214" s="1" t="s">
        <v>93</v>
      </c>
      <c r="AC1214" s="1" t="s">
        <v>3787</v>
      </c>
    </row>
    <row r="1215" spans="1:29" ht="38.25" x14ac:dyDescent="0.2">
      <c r="A1215" s="1">
        <v>13</v>
      </c>
      <c r="B1215" s="1" t="s">
        <v>2266</v>
      </c>
      <c r="C1215" s="1">
        <v>1308153</v>
      </c>
      <c r="D1215" s="1" t="s">
        <v>1897</v>
      </c>
      <c r="E1215" s="1" t="s">
        <v>1440</v>
      </c>
      <c r="F1215" s="1" t="s">
        <v>770</v>
      </c>
      <c r="G1215" s="1">
        <v>40</v>
      </c>
      <c r="H1215" s="1" t="s">
        <v>1443</v>
      </c>
      <c r="I1215" s="1" t="s">
        <v>1447</v>
      </c>
      <c r="J1215" s="1">
        <v>8</v>
      </c>
      <c r="K1215" s="1" t="s">
        <v>1443</v>
      </c>
      <c r="L1215" s="1" t="s">
        <v>1447</v>
      </c>
      <c r="M1215" s="1">
        <v>8</v>
      </c>
      <c r="N1215" s="1" t="s">
        <v>1443</v>
      </c>
      <c r="O1215" s="1" t="s">
        <v>1447</v>
      </c>
      <c r="P1215" s="1">
        <v>8</v>
      </c>
      <c r="Q1215" s="1" t="s">
        <v>1443</v>
      </c>
      <c r="R1215" s="1" t="s">
        <v>1447</v>
      </c>
      <c r="S1215" s="1">
        <v>8</v>
      </c>
      <c r="T1215" s="1" t="s">
        <v>1443</v>
      </c>
      <c r="U1215" s="1" t="s">
        <v>1447</v>
      </c>
      <c r="V1215" s="1">
        <v>8</v>
      </c>
      <c r="W1215" s="1" t="s">
        <v>93</v>
      </c>
      <c r="X1215" s="1" t="s">
        <v>93</v>
      </c>
      <c r="Y1215" s="1" t="s">
        <v>93</v>
      </c>
      <c r="Z1215" s="1" t="s">
        <v>93</v>
      </c>
      <c r="AA1215" s="1" t="s">
        <v>93</v>
      </c>
      <c r="AB1215" s="1" t="s">
        <v>93</v>
      </c>
      <c r="AC1215" s="1" t="s">
        <v>3787</v>
      </c>
    </row>
    <row r="1216" spans="1:29" ht="38.25" x14ac:dyDescent="0.2">
      <c r="A1216" s="1">
        <v>13</v>
      </c>
      <c r="B1216" s="1" t="s">
        <v>1277</v>
      </c>
      <c r="C1216" s="1">
        <v>249857</v>
      </c>
      <c r="D1216" s="1" t="s">
        <v>556</v>
      </c>
      <c r="E1216" s="1" t="s">
        <v>1456</v>
      </c>
      <c r="F1216" s="1" t="s">
        <v>3787</v>
      </c>
      <c r="G1216" s="1">
        <v>40</v>
      </c>
      <c r="H1216" s="1" t="s">
        <v>1454</v>
      </c>
      <c r="I1216" s="1" t="s">
        <v>1667</v>
      </c>
      <c r="J1216" s="1">
        <v>8</v>
      </c>
      <c r="K1216" s="1" t="s">
        <v>1454</v>
      </c>
      <c r="L1216" s="1" t="s">
        <v>1667</v>
      </c>
      <c r="M1216" s="1">
        <v>8</v>
      </c>
      <c r="N1216" s="1" t="s">
        <v>1454</v>
      </c>
      <c r="O1216" s="1" t="s">
        <v>1469</v>
      </c>
      <c r="P1216" s="1">
        <v>5</v>
      </c>
      <c r="Q1216" s="1" t="s">
        <v>1454</v>
      </c>
      <c r="R1216" s="1" t="s">
        <v>1667</v>
      </c>
      <c r="S1216" s="1">
        <v>8</v>
      </c>
      <c r="T1216" s="1" t="s">
        <v>1454</v>
      </c>
      <c r="U1216" s="1" t="s">
        <v>1480</v>
      </c>
      <c r="V1216" s="1">
        <v>3</v>
      </c>
      <c r="W1216" s="1" t="s">
        <v>93</v>
      </c>
      <c r="X1216" s="1" t="s">
        <v>93</v>
      </c>
      <c r="Y1216" s="1" t="s">
        <v>93</v>
      </c>
      <c r="Z1216" s="1" t="s">
        <v>1454</v>
      </c>
      <c r="AA1216" s="1" t="s">
        <v>1667</v>
      </c>
      <c r="AB1216" s="1">
        <v>8</v>
      </c>
      <c r="AC1216" s="1" t="s">
        <v>3787</v>
      </c>
    </row>
    <row r="1217" spans="1:29" ht="25.5" x14ac:dyDescent="0.2">
      <c r="A1217" s="1">
        <v>13</v>
      </c>
      <c r="B1217" s="1" t="s">
        <v>1278</v>
      </c>
      <c r="C1217" s="1">
        <v>257862</v>
      </c>
      <c r="D1217" s="1" t="s">
        <v>1046</v>
      </c>
      <c r="E1217" s="1" t="s">
        <v>1440</v>
      </c>
      <c r="F1217" s="1" t="s">
        <v>1289</v>
      </c>
      <c r="G1217" s="1">
        <v>40</v>
      </c>
      <c r="H1217" s="1" t="s">
        <v>93</v>
      </c>
      <c r="I1217" s="1" t="s">
        <v>93</v>
      </c>
      <c r="J1217" s="1" t="s">
        <v>93</v>
      </c>
      <c r="K1217" s="1" t="s">
        <v>1461</v>
      </c>
      <c r="L1217" s="1" t="s">
        <v>1509</v>
      </c>
      <c r="M1217" s="1">
        <v>8</v>
      </c>
      <c r="N1217" s="1" t="s">
        <v>1461</v>
      </c>
      <c r="O1217" s="1" t="s">
        <v>1509</v>
      </c>
      <c r="P1217" s="1">
        <v>8</v>
      </c>
      <c r="Q1217" s="1" t="s">
        <v>1461</v>
      </c>
      <c r="R1217" s="1" t="s">
        <v>1509</v>
      </c>
      <c r="S1217" s="1">
        <v>8</v>
      </c>
      <c r="T1217" s="1" t="s">
        <v>1461</v>
      </c>
      <c r="U1217" s="1" t="s">
        <v>1509</v>
      </c>
      <c r="V1217" s="1">
        <v>8</v>
      </c>
      <c r="W1217" s="1" t="s">
        <v>1443</v>
      </c>
      <c r="X1217" s="1" t="s">
        <v>1447</v>
      </c>
      <c r="Y1217" s="1">
        <v>8</v>
      </c>
      <c r="Z1217" s="1" t="s">
        <v>93</v>
      </c>
      <c r="AA1217" s="1" t="s">
        <v>93</v>
      </c>
      <c r="AB1217" s="1" t="s">
        <v>93</v>
      </c>
      <c r="AC1217" s="1" t="s">
        <v>3787</v>
      </c>
    </row>
    <row r="1218" spans="1:29" ht="25.5" x14ac:dyDescent="0.2">
      <c r="A1218" s="1">
        <v>13</v>
      </c>
      <c r="B1218" s="1" t="s">
        <v>558</v>
      </c>
      <c r="C1218" s="1">
        <v>217968</v>
      </c>
      <c r="D1218" s="1" t="s">
        <v>512</v>
      </c>
      <c r="E1218" s="1" t="s">
        <v>1456</v>
      </c>
      <c r="F1218" s="1" t="s">
        <v>3787</v>
      </c>
      <c r="G1218" s="1">
        <v>40</v>
      </c>
      <c r="H1218" s="1" t="s">
        <v>1454</v>
      </c>
      <c r="I1218" s="1" t="s">
        <v>3821</v>
      </c>
      <c r="J1218" s="1">
        <v>7.33</v>
      </c>
      <c r="K1218" s="1" t="s">
        <v>1454</v>
      </c>
      <c r="L1218" s="1" t="s">
        <v>3822</v>
      </c>
      <c r="M1218" s="1">
        <v>8.67</v>
      </c>
      <c r="N1218" s="1" t="s">
        <v>1454</v>
      </c>
      <c r="O1218" s="1" t="s">
        <v>1667</v>
      </c>
      <c r="P1218" s="1">
        <v>8</v>
      </c>
      <c r="Q1218" s="1" t="s">
        <v>1454</v>
      </c>
      <c r="R1218" s="1" t="s">
        <v>1667</v>
      </c>
      <c r="S1218" s="1">
        <v>8</v>
      </c>
      <c r="T1218" s="1" t="s">
        <v>93</v>
      </c>
      <c r="U1218" s="1" t="s">
        <v>93</v>
      </c>
      <c r="V1218" s="1" t="s">
        <v>93</v>
      </c>
      <c r="W1218" s="1" t="s">
        <v>93</v>
      </c>
      <c r="X1218" s="1" t="s">
        <v>93</v>
      </c>
      <c r="Y1218" s="1" t="s">
        <v>93</v>
      </c>
      <c r="Z1218" s="1" t="s">
        <v>1454</v>
      </c>
      <c r="AA1218" s="1" t="s">
        <v>1667</v>
      </c>
      <c r="AB1218" s="1">
        <v>8</v>
      </c>
      <c r="AC1218" s="1" t="s">
        <v>3787</v>
      </c>
    </row>
    <row r="1219" spans="1:29" ht="25.5" x14ac:dyDescent="0.2">
      <c r="A1219" s="1">
        <v>13</v>
      </c>
      <c r="B1219" s="1" t="s">
        <v>2268</v>
      </c>
      <c r="C1219" s="1">
        <v>1307891</v>
      </c>
      <c r="D1219" s="1" t="s">
        <v>1932</v>
      </c>
      <c r="E1219" s="1" t="s">
        <v>1440</v>
      </c>
      <c r="F1219" s="1" t="s">
        <v>3787</v>
      </c>
      <c r="G1219" s="1">
        <v>40</v>
      </c>
      <c r="H1219" s="1" t="s">
        <v>1471</v>
      </c>
      <c r="I1219" s="1" t="s">
        <v>1444</v>
      </c>
      <c r="J1219" s="1">
        <v>8</v>
      </c>
      <c r="K1219" s="1" t="s">
        <v>1471</v>
      </c>
      <c r="L1219" s="1" t="s">
        <v>1444</v>
      </c>
      <c r="M1219" s="1">
        <v>8</v>
      </c>
      <c r="N1219" s="1" t="s">
        <v>1471</v>
      </c>
      <c r="O1219" s="1" t="s">
        <v>1444</v>
      </c>
      <c r="P1219" s="1">
        <v>8</v>
      </c>
      <c r="Q1219" s="1" t="s">
        <v>93</v>
      </c>
      <c r="R1219" s="1" t="s">
        <v>93</v>
      </c>
      <c r="S1219" s="1" t="s">
        <v>93</v>
      </c>
      <c r="T1219" s="1" t="s">
        <v>93</v>
      </c>
      <c r="U1219" s="1" t="s">
        <v>93</v>
      </c>
      <c r="V1219" s="1" t="s">
        <v>93</v>
      </c>
      <c r="W1219" s="1" t="s">
        <v>1480</v>
      </c>
      <c r="X1219" s="1" t="s">
        <v>1466</v>
      </c>
      <c r="Y1219" s="1">
        <v>8</v>
      </c>
      <c r="Z1219" s="1" t="s">
        <v>1480</v>
      </c>
      <c r="AA1219" s="1" t="s">
        <v>1466</v>
      </c>
      <c r="AB1219" s="1">
        <v>8</v>
      </c>
      <c r="AC1219" s="1" t="s">
        <v>3787</v>
      </c>
    </row>
    <row r="1220" spans="1:29" ht="25.5" x14ac:dyDescent="0.2">
      <c r="A1220" s="1">
        <v>13</v>
      </c>
      <c r="B1220" s="1" t="s">
        <v>2269</v>
      </c>
      <c r="C1220" s="1">
        <v>1308186</v>
      </c>
      <c r="D1220" s="1" t="s">
        <v>1964</v>
      </c>
      <c r="E1220" s="1" t="s">
        <v>1440</v>
      </c>
      <c r="F1220" s="1" t="s">
        <v>724</v>
      </c>
      <c r="G1220" s="1">
        <v>40</v>
      </c>
      <c r="H1220" s="1" t="s">
        <v>93</v>
      </c>
      <c r="I1220" s="1" t="s">
        <v>93</v>
      </c>
      <c r="J1220" s="1" t="s">
        <v>93</v>
      </c>
      <c r="K1220" s="1" t="s">
        <v>93</v>
      </c>
      <c r="L1220" s="1" t="s">
        <v>93</v>
      </c>
      <c r="M1220" s="1" t="s">
        <v>93</v>
      </c>
      <c r="N1220" s="1" t="s">
        <v>1455</v>
      </c>
      <c r="O1220" s="1" t="s">
        <v>1753</v>
      </c>
      <c r="P1220" s="1">
        <v>8</v>
      </c>
      <c r="Q1220" s="1" t="s">
        <v>1455</v>
      </c>
      <c r="R1220" s="1" t="s">
        <v>1753</v>
      </c>
      <c r="S1220" s="1">
        <v>8</v>
      </c>
      <c r="T1220" s="1" t="s">
        <v>1455</v>
      </c>
      <c r="U1220" s="1" t="s">
        <v>1753</v>
      </c>
      <c r="V1220" s="1">
        <v>8</v>
      </c>
      <c r="W1220" s="1" t="s">
        <v>1455</v>
      </c>
      <c r="X1220" s="1" t="s">
        <v>1753</v>
      </c>
      <c r="Y1220" s="1">
        <v>8</v>
      </c>
      <c r="Z1220" s="1" t="s">
        <v>1455</v>
      </c>
      <c r="AA1220" s="1" t="s">
        <v>1753</v>
      </c>
      <c r="AB1220" s="1">
        <v>8</v>
      </c>
      <c r="AC1220" s="1" t="s">
        <v>3787</v>
      </c>
    </row>
    <row r="1221" spans="1:29" ht="25.5" x14ac:dyDescent="0.2">
      <c r="A1221" s="1">
        <v>13</v>
      </c>
      <c r="B1221" s="1" t="s">
        <v>584</v>
      </c>
      <c r="C1221" s="1">
        <v>150809</v>
      </c>
      <c r="D1221" s="1" t="s">
        <v>1280</v>
      </c>
      <c r="E1221" s="1" t="s">
        <v>1440</v>
      </c>
      <c r="F1221" s="1" t="s">
        <v>2270</v>
      </c>
      <c r="G1221" s="1">
        <v>40</v>
      </c>
      <c r="H1221" s="1" t="s">
        <v>1461</v>
      </c>
      <c r="I1221" s="1" t="s">
        <v>1479</v>
      </c>
      <c r="J1221" s="1">
        <v>10</v>
      </c>
      <c r="K1221" s="1" t="s">
        <v>1461</v>
      </c>
      <c r="L1221" s="1" t="s">
        <v>1466</v>
      </c>
      <c r="M1221" s="1">
        <v>9.5</v>
      </c>
      <c r="N1221" s="1" t="s">
        <v>93</v>
      </c>
      <c r="O1221" s="1" t="s">
        <v>93</v>
      </c>
      <c r="P1221" s="1" t="s">
        <v>93</v>
      </c>
      <c r="Q1221" s="1" t="s">
        <v>93</v>
      </c>
      <c r="R1221" s="1" t="s">
        <v>93</v>
      </c>
      <c r="S1221" s="1" t="s">
        <v>93</v>
      </c>
      <c r="T1221" s="1" t="s">
        <v>1461</v>
      </c>
      <c r="U1221" s="1" t="s">
        <v>1479</v>
      </c>
      <c r="V1221" s="1">
        <v>10</v>
      </c>
      <c r="W1221" s="1" t="s">
        <v>1640</v>
      </c>
      <c r="X1221" s="1" t="s">
        <v>1990</v>
      </c>
      <c r="Y1221" s="1">
        <v>10.5</v>
      </c>
      <c r="Z1221" s="1" t="s">
        <v>93</v>
      </c>
      <c r="AA1221" s="1" t="s">
        <v>93</v>
      </c>
      <c r="AB1221" s="1" t="s">
        <v>93</v>
      </c>
      <c r="AC1221" s="1" t="s">
        <v>3787</v>
      </c>
    </row>
    <row r="1222" spans="1:29" ht="25.5" x14ac:dyDescent="0.2">
      <c r="A1222" s="1">
        <v>13</v>
      </c>
      <c r="B1222" s="1" t="s">
        <v>3418</v>
      </c>
      <c r="C1222" s="1">
        <v>263300</v>
      </c>
      <c r="D1222" s="1" t="s">
        <v>4024</v>
      </c>
      <c r="E1222" s="1" t="s">
        <v>1456</v>
      </c>
      <c r="F1222" s="1" t="s">
        <v>3787</v>
      </c>
      <c r="G1222" s="1">
        <v>40</v>
      </c>
      <c r="H1222" s="1" t="s">
        <v>93</v>
      </c>
      <c r="I1222" s="1" t="s">
        <v>93</v>
      </c>
      <c r="J1222" s="1" t="s">
        <v>93</v>
      </c>
      <c r="K1222" s="1" t="s">
        <v>1443</v>
      </c>
      <c r="L1222" s="1" t="s">
        <v>1551</v>
      </c>
      <c r="M1222" s="1">
        <v>8.25</v>
      </c>
      <c r="N1222" s="1" t="s">
        <v>1443</v>
      </c>
      <c r="O1222" s="1" t="s">
        <v>1466</v>
      </c>
      <c r="P1222" s="1">
        <v>9</v>
      </c>
      <c r="Q1222" s="1" t="s">
        <v>1443</v>
      </c>
      <c r="R1222" s="1" t="s">
        <v>1447</v>
      </c>
      <c r="S1222" s="1">
        <v>8</v>
      </c>
      <c r="T1222" s="1" t="s">
        <v>1443</v>
      </c>
      <c r="U1222" s="1" t="s">
        <v>1447</v>
      </c>
      <c r="V1222" s="1">
        <v>7.5</v>
      </c>
      <c r="W1222" s="1" t="s">
        <v>1443</v>
      </c>
      <c r="X1222" s="1" t="s">
        <v>1447</v>
      </c>
      <c r="Y1222" s="1">
        <v>7.25</v>
      </c>
      <c r="Z1222" s="1" t="s">
        <v>93</v>
      </c>
      <c r="AA1222" s="1" t="s">
        <v>93</v>
      </c>
      <c r="AB1222" s="1" t="s">
        <v>93</v>
      </c>
      <c r="AC1222" s="1" t="s">
        <v>3787</v>
      </c>
    </row>
    <row r="1223" spans="1:29" ht="38.25" x14ac:dyDescent="0.2">
      <c r="A1223" s="1">
        <v>13</v>
      </c>
      <c r="B1223" s="1" t="s">
        <v>2271</v>
      </c>
      <c r="C1223" s="1">
        <v>1307086</v>
      </c>
      <c r="D1223" s="1" t="s">
        <v>1995</v>
      </c>
      <c r="E1223" s="1" t="s">
        <v>1440</v>
      </c>
      <c r="F1223" s="1" t="s">
        <v>1114</v>
      </c>
      <c r="G1223" s="1">
        <v>40</v>
      </c>
      <c r="H1223" s="1" t="s">
        <v>1480</v>
      </c>
      <c r="I1223" s="1" t="s">
        <v>1466</v>
      </c>
      <c r="J1223" s="1">
        <v>8</v>
      </c>
      <c r="K1223" s="1" t="s">
        <v>1480</v>
      </c>
      <c r="L1223" s="1" t="s">
        <v>1466</v>
      </c>
      <c r="M1223" s="1">
        <v>8</v>
      </c>
      <c r="N1223" s="1" t="s">
        <v>1480</v>
      </c>
      <c r="O1223" s="1" t="s">
        <v>1466</v>
      </c>
      <c r="P1223" s="1">
        <v>8</v>
      </c>
      <c r="Q1223" s="1" t="s">
        <v>1480</v>
      </c>
      <c r="R1223" s="1" t="s">
        <v>1466</v>
      </c>
      <c r="S1223" s="1">
        <v>8</v>
      </c>
      <c r="T1223" s="1" t="s">
        <v>1480</v>
      </c>
      <c r="U1223" s="1" t="s">
        <v>1466</v>
      </c>
      <c r="V1223" s="1">
        <v>8</v>
      </c>
      <c r="W1223" s="1" t="s">
        <v>93</v>
      </c>
      <c r="X1223" s="1" t="s">
        <v>93</v>
      </c>
      <c r="Y1223" s="1" t="s">
        <v>93</v>
      </c>
      <c r="Z1223" s="1" t="s">
        <v>93</v>
      </c>
      <c r="AA1223" s="1" t="s">
        <v>93</v>
      </c>
      <c r="AB1223" s="1" t="s">
        <v>93</v>
      </c>
      <c r="AC1223" s="1" t="s">
        <v>3787</v>
      </c>
    </row>
    <row r="1224" spans="1:29" ht="25.5" x14ac:dyDescent="0.2">
      <c r="A1224" s="1">
        <v>13</v>
      </c>
      <c r="B1224" s="1" t="s">
        <v>2272</v>
      </c>
      <c r="C1224" s="1">
        <v>192857</v>
      </c>
      <c r="D1224" s="1" t="s">
        <v>1009</v>
      </c>
      <c r="E1224" s="1" t="s">
        <v>1440</v>
      </c>
      <c r="F1224" s="1" t="s">
        <v>3558</v>
      </c>
      <c r="G1224" s="1">
        <v>40</v>
      </c>
      <c r="H1224" s="1" t="s">
        <v>1460</v>
      </c>
      <c r="I1224" s="1" t="s">
        <v>1462</v>
      </c>
      <c r="J1224" s="1">
        <v>10</v>
      </c>
      <c r="K1224" s="1" t="s">
        <v>1460</v>
      </c>
      <c r="L1224" s="1" t="s">
        <v>1462</v>
      </c>
      <c r="M1224" s="1">
        <v>10</v>
      </c>
      <c r="N1224" s="1" t="s">
        <v>1460</v>
      </c>
      <c r="O1224" s="1" t="s">
        <v>1462</v>
      </c>
      <c r="P1224" s="1">
        <v>10</v>
      </c>
      <c r="Q1224" s="1" t="s">
        <v>1460</v>
      </c>
      <c r="R1224" s="1" t="s">
        <v>1462</v>
      </c>
      <c r="S1224" s="1">
        <v>10</v>
      </c>
      <c r="T1224" s="1" t="s">
        <v>93</v>
      </c>
      <c r="U1224" s="1" t="s">
        <v>93</v>
      </c>
      <c r="V1224" s="1" t="s">
        <v>93</v>
      </c>
      <c r="W1224" s="1" t="s">
        <v>93</v>
      </c>
      <c r="X1224" s="1" t="s">
        <v>93</v>
      </c>
      <c r="Y1224" s="1" t="s">
        <v>93</v>
      </c>
      <c r="Z1224" s="1" t="s">
        <v>93</v>
      </c>
      <c r="AA1224" s="1" t="s">
        <v>93</v>
      </c>
      <c r="AB1224" s="1" t="s">
        <v>93</v>
      </c>
      <c r="AC1224" s="1" t="s">
        <v>3787</v>
      </c>
    </row>
    <row r="1225" spans="1:29" ht="25.5" x14ac:dyDescent="0.2">
      <c r="A1225" s="1">
        <v>13</v>
      </c>
      <c r="B1225" s="1" t="s">
        <v>2273</v>
      </c>
      <c r="C1225" s="1">
        <v>1307813</v>
      </c>
      <c r="D1225" s="1" t="s">
        <v>1884</v>
      </c>
      <c r="E1225" s="1" t="s">
        <v>1440</v>
      </c>
      <c r="F1225" s="1" t="s">
        <v>2767</v>
      </c>
      <c r="G1225" s="1">
        <v>40</v>
      </c>
      <c r="H1225" s="1" t="s">
        <v>93</v>
      </c>
      <c r="I1225" s="1" t="s">
        <v>93</v>
      </c>
      <c r="J1225" s="1" t="s">
        <v>93</v>
      </c>
      <c r="K1225" s="1" t="s">
        <v>1461</v>
      </c>
      <c r="L1225" s="1" t="s">
        <v>1509</v>
      </c>
      <c r="M1225" s="1">
        <v>8</v>
      </c>
      <c r="N1225" s="1" t="s">
        <v>1461</v>
      </c>
      <c r="O1225" s="1" t="s">
        <v>1509</v>
      </c>
      <c r="P1225" s="1">
        <v>8</v>
      </c>
      <c r="Q1225" s="1" t="s">
        <v>1461</v>
      </c>
      <c r="R1225" s="1" t="s">
        <v>1509</v>
      </c>
      <c r="S1225" s="1">
        <v>8</v>
      </c>
      <c r="T1225" s="1" t="s">
        <v>1461</v>
      </c>
      <c r="U1225" s="1" t="s">
        <v>1509</v>
      </c>
      <c r="V1225" s="1">
        <v>8</v>
      </c>
      <c r="W1225" s="1" t="s">
        <v>1461</v>
      </c>
      <c r="X1225" s="1" t="s">
        <v>1509</v>
      </c>
      <c r="Y1225" s="1">
        <v>8</v>
      </c>
      <c r="Z1225" s="1" t="s">
        <v>93</v>
      </c>
      <c r="AA1225" s="1" t="s">
        <v>93</v>
      </c>
      <c r="AB1225" s="1" t="s">
        <v>93</v>
      </c>
      <c r="AC1225" s="1" t="s">
        <v>3787</v>
      </c>
    </row>
    <row r="1226" spans="1:29" ht="25.5" x14ac:dyDescent="0.2">
      <c r="A1226" s="1">
        <v>13</v>
      </c>
      <c r="B1226" s="1" t="s">
        <v>3379</v>
      </c>
      <c r="C1226" s="1">
        <v>1308582</v>
      </c>
      <c r="D1226" s="1" t="s">
        <v>1884</v>
      </c>
      <c r="E1226" s="1" t="s">
        <v>1440</v>
      </c>
      <c r="F1226" s="1" t="s">
        <v>3787</v>
      </c>
      <c r="G1226" s="1">
        <v>40</v>
      </c>
      <c r="H1226" s="1" t="s">
        <v>1507</v>
      </c>
      <c r="I1226" s="1" t="s">
        <v>1474</v>
      </c>
      <c r="J1226" s="1">
        <v>8</v>
      </c>
      <c r="K1226" s="1" t="s">
        <v>1507</v>
      </c>
      <c r="L1226" s="1" t="s">
        <v>1474</v>
      </c>
      <c r="M1226" s="1">
        <v>8</v>
      </c>
      <c r="N1226" s="1" t="s">
        <v>93</v>
      </c>
      <c r="O1226" s="1" t="s">
        <v>93</v>
      </c>
      <c r="P1226" s="1" t="s">
        <v>93</v>
      </c>
      <c r="Q1226" s="1" t="s">
        <v>93</v>
      </c>
      <c r="R1226" s="1" t="s">
        <v>93</v>
      </c>
      <c r="S1226" s="1" t="s">
        <v>93</v>
      </c>
      <c r="T1226" s="1" t="s">
        <v>1507</v>
      </c>
      <c r="U1226" s="1" t="s">
        <v>1474</v>
      </c>
      <c r="V1226" s="1">
        <v>8</v>
      </c>
      <c r="W1226" s="1" t="s">
        <v>1507</v>
      </c>
      <c r="X1226" s="1" t="s">
        <v>1474</v>
      </c>
      <c r="Y1226" s="1">
        <v>8</v>
      </c>
      <c r="Z1226" s="1" t="s">
        <v>1507</v>
      </c>
      <c r="AA1226" s="1" t="s">
        <v>1474</v>
      </c>
      <c r="AB1226" s="1">
        <v>8</v>
      </c>
      <c r="AC1226" s="1" t="s">
        <v>3787</v>
      </c>
    </row>
    <row r="1227" spans="1:29" ht="25.5" x14ac:dyDescent="0.2">
      <c r="A1227" s="1">
        <v>13</v>
      </c>
      <c r="B1227" s="1" t="s">
        <v>1283</v>
      </c>
      <c r="C1227" s="1">
        <v>254370</v>
      </c>
      <c r="D1227" s="1" t="s">
        <v>1013</v>
      </c>
      <c r="E1227" s="1" t="s">
        <v>1440</v>
      </c>
      <c r="F1227" s="1" t="s">
        <v>1473</v>
      </c>
      <c r="G1227" s="1">
        <v>40</v>
      </c>
      <c r="H1227" s="1" t="s">
        <v>1461</v>
      </c>
      <c r="I1227" s="1" t="s">
        <v>1466</v>
      </c>
      <c r="J1227" s="1">
        <v>10</v>
      </c>
      <c r="K1227" s="1" t="s">
        <v>1461</v>
      </c>
      <c r="L1227" s="1" t="s">
        <v>1466</v>
      </c>
      <c r="M1227" s="1">
        <v>10</v>
      </c>
      <c r="N1227" s="1" t="s">
        <v>1461</v>
      </c>
      <c r="O1227" s="1" t="s">
        <v>1466</v>
      </c>
      <c r="P1227" s="1">
        <v>10</v>
      </c>
      <c r="Q1227" s="1" t="s">
        <v>1461</v>
      </c>
      <c r="R1227" s="1" t="s">
        <v>1466</v>
      </c>
      <c r="S1227" s="1">
        <v>10</v>
      </c>
      <c r="T1227" s="1" t="s">
        <v>93</v>
      </c>
      <c r="U1227" s="1" t="s">
        <v>93</v>
      </c>
      <c r="V1227" s="1" t="s">
        <v>93</v>
      </c>
      <c r="W1227" s="1" t="s">
        <v>93</v>
      </c>
      <c r="X1227" s="1" t="s">
        <v>93</v>
      </c>
      <c r="Y1227" s="1" t="s">
        <v>93</v>
      </c>
      <c r="Z1227" s="1" t="s">
        <v>93</v>
      </c>
      <c r="AA1227" s="1" t="s">
        <v>93</v>
      </c>
      <c r="AB1227" s="1" t="s">
        <v>93</v>
      </c>
      <c r="AC1227" s="1" t="s">
        <v>3787</v>
      </c>
    </row>
    <row r="1228" spans="1:29" ht="25.5" x14ac:dyDescent="0.2">
      <c r="A1228" s="1">
        <v>13</v>
      </c>
      <c r="B1228" s="1" t="s">
        <v>2274</v>
      </c>
      <c r="C1228" s="1">
        <v>137095</v>
      </c>
      <c r="D1228" s="1" t="s">
        <v>1000</v>
      </c>
      <c r="E1228" s="1" t="s">
        <v>1456</v>
      </c>
      <c r="F1228" s="1" t="s">
        <v>3787</v>
      </c>
      <c r="G1228" s="1">
        <v>40</v>
      </c>
      <c r="H1228" s="1" t="s">
        <v>1461</v>
      </c>
      <c r="I1228" s="1" t="s">
        <v>1509</v>
      </c>
      <c r="J1228" s="1">
        <v>8</v>
      </c>
      <c r="K1228" s="1" t="s">
        <v>1613</v>
      </c>
      <c r="L1228" s="1" t="s">
        <v>1451</v>
      </c>
      <c r="M1228" s="1">
        <v>7</v>
      </c>
      <c r="N1228" s="1" t="s">
        <v>1463</v>
      </c>
      <c r="O1228" s="1" t="s">
        <v>1895</v>
      </c>
      <c r="P1228" s="1">
        <v>6.5</v>
      </c>
      <c r="Q1228" s="1" t="s">
        <v>1501</v>
      </c>
      <c r="R1228" s="1" t="s">
        <v>1753</v>
      </c>
      <c r="S1228" s="1">
        <v>10</v>
      </c>
      <c r="T1228" s="1" t="s">
        <v>1461</v>
      </c>
      <c r="U1228" s="1" t="s">
        <v>1503</v>
      </c>
      <c r="V1228" s="1">
        <v>6.5</v>
      </c>
      <c r="W1228" s="1" t="s">
        <v>93</v>
      </c>
      <c r="X1228" s="1" t="s">
        <v>93</v>
      </c>
      <c r="Y1228" s="1" t="s">
        <v>93</v>
      </c>
      <c r="Z1228" s="1" t="s">
        <v>1454</v>
      </c>
      <c r="AA1228" s="1" t="s">
        <v>1443</v>
      </c>
      <c r="AB1228" s="1">
        <v>2</v>
      </c>
      <c r="AC1228" s="1" t="s">
        <v>3787</v>
      </c>
    </row>
    <row r="1229" spans="1:29" ht="25.5" x14ac:dyDescent="0.2">
      <c r="A1229" s="1">
        <v>13</v>
      </c>
      <c r="B1229" s="1" t="s">
        <v>3565</v>
      </c>
      <c r="C1229" s="1">
        <v>262992</v>
      </c>
      <c r="D1229" s="1" t="s">
        <v>550</v>
      </c>
      <c r="E1229" s="1" t="s">
        <v>1456</v>
      </c>
      <c r="F1229" s="1" t="s">
        <v>3787</v>
      </c>
      <c r="G1229" s="1">
        <v>40</v>
      </c>
      <c r="H1229" s="1" t="s">
        <v>93</v>
      </c>
      <c r="I1229" s="1" t="s">
        <v>93</v>
      </c>
      <c r="J1229" s="1" t="s">
        <v>93</v>
      </c>
      <c r="K1229" s="1" t="s">
        <v>1443</v>
      </c>
      <c r="L1229" s="1" t="s">
        <v>1525</v>
      </c>
      <c r="M1229" s="1">
        <v>6.83</v>
      </c>
      <c r="N1229" s="1" t="s">
        <v>1443</v>
      </c>
      <c r="O1229" s="1" t="s">
        <v>1447</v>
      </c>
      <c r="P1229" s="1">
        <v>8</v>
      </c>
      <c r="Q1229" s="1" t="s">
        <v>1443</v>
      </c>
      <c r="R1229" s="1" t="s">
        <v>1447</v>
      </c>
      <c r="S1229" s="1">
        <v>8</v>
      </c>
      <c r="T1229" s="1" t="s">
        <v>1443</v>
      </c>
      <c r="U1229" s="1" t="s">
        <v>1447</v>
      </c>
      <c r="V1229" s="1">
        <v>8</v>
      </c>
      <c r="W1229" s="1" t="s">
        <v>1455</v>
      </c>
      <c r="X1229" s="1" t="s">
        <v>1753</v>
      </c>
      <c r="Y1229" s="1">
        <v>8</v>
      </c>
      <c r="Z1229" s="1" t="s">
        <v>1454</v>
      </c>
      <c r="AA1229" s="1" t="s">
        <v>3815</v>
      </c>
      <c r="AB1229" s="1">
        <v>1.17</v>
      </c>
      <c r="AC1229" s="1" t="s">
        <v>3787</v>
      </c>
    </row>
    <row r="1230" spans="1:29" ht="25.5" x14ac:dyDescent="0.2">
      <c r="A1230" s="1">
        <v>13</v>
      </c>
      <c r="B1230" s="1" t="s">
        <v>1284</v>
      </c>
      <c r="C1230" s="1">
        <v>260434</v>
      </c>
      <c r="D1230" s="1" t="s">
        <v>993</v>
      </c>
      <c r="E1230" s="1" t="s">
        <v>1456</v>
      </c>
      <c r="F1230" s="1" t="s">
        <v>3787</v>
      </c>
      <c r="G1230" s="1">
        <v>40</v>
      </c>
      <c r="H1230" s="1" t="s">
        <v>93</v>
      </c>
      <c r="I1230" s="1" t="s">
        <v>93</v>
      </c>
      <c r="J1230" s="1" t="s">
        <v>93</v>
      </c>
      <c r="K1230" s="1" t="s">
        <v>1454</v>
      </c>
      <c r="L1230" s="1" t="s">
        <v>1667</v>
      </c>
      <c r="M1230" s="1">
        <v>8</v>
      </c>
      <c r="N1230" s="1" t="s">
        <v>1454</v>
      </c>
      <c r="O1230" s="1" t="s">
        <v>3503</v>
      </c>
      <c r="P1230" s="1">
        <v>1.42</v>
      </c>
      <c r="Q1230" s="1" t="s">
        <v>1454</v>
      </c>
      <c r="R1230" s="1" t="s">
        <v>1447</v>
      </c>
      <c r="S1230" s="1">
        <v>10</v>
      </c>
      <c r="T1230" s="1" t="s">
        <v>1454</v>
      </c>
      <c r="U1230" s="1" t="s">
        <v>1447</v>
      </c>
      <c r="V1230" s="1">
        <v>10</v>
      </c>
      <c r="W1230" s="1" t="s">
        <v>1454</v>
      </c>
      <c r="X1230" s="1" t="s">
        <v>3600</v>
      </c>
      <c r="Y1230" s="1">
        <v>8.58</v>
      </c>
      <c r="Z1230" s="1" t="s">
        <v>1454</v>
      </c>
      <c r="AA1230" s="1" t="s">
        <v>1443</v>
      </c>
      <c r="AB1230" s="1">
        <v>2</v>
      </c>
      <c r="AC1230" s="1" t="s">
        <v>3787</v>
      </c>
    </row>
    <row r="1231" spans="1:29" ht="25.5" x14ac:dyDescent="0.2">
      <c r="A1231" s="1">
        <v>13</v>
      </c>
      <c r="B1231" s="1" t="s">
        <v>1287</v>
      </c>
      <c r="C1231" s="1">
        <v>261109</v>
      </c>
      <c r="D1231" s="1" t="s">
        <v>988</v>
      </c>
      <c r="E1231" s="1" t="s">
        <v>1456</v>
      </c>
      <c r="F1231" s="1" t="s">
        <v>3787</v>
      </c>
      <c r="G1231" s="1">
        <v>40</v>
      </c>
      <c r="H1231" s="1" t="s">
        <v>1455</v>
      </c>
      <c r="I1231" s="1" t="s">
        <v>1753</v>
      </c>
      <c r="J1231" s="1">
        <v>8</v>
      </c>
      <c r="K1231" s="1" t="s">
        <v>1455</v>
      </c>
      <c r="L1231" s="1" t="s">
        <v>1753</v>
      </c>
      <c r="M1231" s="1">
        <v>8</v>
      </c>
      <c r="N1231" s="1" t="s">
        <v>93</v>
      </c>
      <c r="O1231" s="1" t="s">
        <v>93</v>
      </c>
      <c r="P1231" s="1" t="s">
        <v>93</v>
      </c>
      <c r="Q1231" s="1" t="s">
        <v>1455</v>
      </c>
      <c r="R1231" s="1" t="s">
        <v>1753</v>
      </c>
      <c r="S1231" s="1">
        <v>8</v>
      </c>
      <c r="T1231" s="1" t="s">
        <v>93</v>
      </c>
      <c r="U1231" s="1" t="s">
        <v>93</v>
      </c>
      <c r="V1231" s="1" t="s">
        <v>93</v>
      </c>
      <c r="W1231" s="1" t="s">
        <v>1455</v>
      </c>
      <c r="X1231" s="1" t="s">
        <v>1753</v>
      </c>
      <c r="Y1231" s="1">
        <v>8</v>
      </c>
      <c r="Z1231" s="1" t="s">
        <v>1455</v>
      </c>
      <c r="AA1231" s="1" t="s">
        <v>1753</v>
      </c>
      <c r="AB1231" s="1">
        <v>8</v>
      </c>
      <c r="AC1231" s="1" t="s">
        <v>3787</v>
      </c>
    </row>
    <row r="1232" spans="1:29" ht="25.5" x14ac:dyDescent="0.2">
      <c r="A1232" s="1">
        <v>13</v>
      </c>
      <c r="B1232" s="1" t="s">
        <v>1285</v>
      </c>
      <c r="C1232" s="1">
        <v>173978</v>
      </c>
      <c r="D1232" s="1" t="s">
        <v>1032</v>
      </c>
      <c r="E1232" s="1" t="s">
        <v>1456</v>
      </c>
      <c r="F1232" s="1" t="s">
        <v>3787</v>
      </c>
      <c r="G1232" s="1">
        <v>40</v>
      </c>
      <c r="H1232" s="1" t="s">
        <v>1610</v>
      </c>
      <c r="I1232" s="1" t="s">
        <v>1451</v>
      </c>
      <c r="J1232" s="1">
        <v>8</v>
      </c>
      <c r="K1232" s="1" t="s">
        <v>1610</v>
      </c>
      <c r="L1232" s="1" t="s">
        <v>1451</v>
      </c>
      <c r="M1232" s="1">
        <v>8</v>
      </c>
      <c r="N1232" s="1" t="s">
        <v>1610</v>
      </c>
      <c r="O1232" s="1" t="s">
        <v>1451</v>
      </c>
      <c r="P1232" s="1">
        <v>8</v>
      </c>
      <c r="Q1232" s="1" t="s">
        <v>2758</v>
      </c>
      <c r="R1232" s="1" t="s">
        <v>1481</v>
      </c>
      <c r="S1232" s="1">
        <v>8</v>
      </c>
      <c r="T1232" s="1" t="s">
        <v>93</v>
      </c>
      <c r="U1232" s="1" t="s">
        <v>93</v>
      </c>
      <c r="V1232" s="1" t="s">
        <v>93</v>
      </c>
      <c r="W1232" s="1" t="s">
        <v>93</v>
      </c>
      <c r="X1232" s="1" t="s">
        <v>93</v>
      </c>
      <c r="Y1232" s="1" t="s">
        <v>93</v>
      </c>
      <c r="Z1232" s="1" t="s">
        <v>1820</v>
      </c>
      <c r="AA1232" s="1" t="s">
        <v>1517</v>
      </c>
      <c r="AB1232" s="1">
        <v>8</v>
      </c>
      <c r="AC1232" s="1" t="s">
        <v>3787</v>
      </c>
    </row>
    <row r="1233" spans="1:29" ht="38.25" x14ac:dyDescent="0.2">
      <c r="A1233" s="1">
        <v>13</v>
      </c>
      <c r="B1233" s="1" t="s">
        <v>4010</v>
      </c>
      <c r="C1233" s="1">
        <v>1308616</v>
      </c>
      <c r="D1233" s="1" t="s">
        <v>3987</v>
      </c>
      <c r="E1233" s="1" t="s">
        <v>1440</v>
      </c>
      <c r="F1233" s="1" t="s">
        <v>3787</v>
      </c>
      <c r="G1233" s="1">
        <v>40</v>
      </c>
      <c r="H1233" s="1" t="s">
        <v>1480</v>
      </c>
      <c r="I1233" s="1" t="s">
        <v>1479</v>
      </c>
      <c r="J1233" s="1">
        <v>8</v>
      </c>
      <c r="K1233" s="1" t="s">
        <v>1480</v>
      </c>
      <c r="L1233" s="1" t="s">
        <v>1479</v>
      </c>
      <c r="M1233" s="1">
        <v>8</v>
      </c>
      <c r="N1233" s="1" t="s">
        <v>1480</v>
      </c>
      <c r="O1233" s="1" t="s">
        <v>1479</v>
      </c>
      <c r="P1233" s="1">
        <v>8</v>
      </c>
      <c r="Q1233" s="1" t="s">
        <v>1480</v>
      </c>
      <c r="R1233" s="1" t="s">
        <v>1479</v>
      </c>
      <c r="S1233" s="1">
        <v>8</v>
      </c>
      <c r="T1233" s="1" t="s">
        <v>1480</v>
      </c>
      <c r="U1233" s="1" t="s">
        <v>1479</v>
      </c>
      <c r="V1233" s="1">
        <v>8</v>
      </c>
      <c r="W1233" s="1" t="s">
        <v>93</v>
      </c>
      <c r="X1233" s="1" t="s">
        <v>93</v>
      </c>
      <c r="Y1233" s="1" t="s">
        <v>93</v>
      </c>
      <c r="Z1233" s="1" t="s">
        <v>93</v>
      </c>
      <c r="AA1233" s="1" t="s">
        <v>93</v>
      </c>
      <c r="AB1233" s="1" t="s">
        <v>93</v>
      </c>
      <c r="AC1233" s="1" t="s">
        <v>3787</v>
      </c>
    </row>
    <row r="1234" spans="1:29" ht="25.5" x14ac:dyDescent="0.2">
      <c r="A1234" s="1">
        <v>13</v>
      </c>
      <c r="B1234" s="1" t="s">
        <v>2275</v>
      </c>
      <c r="C1234" s="1">
        <v>1308338</v>
      </c>
      <c r="D1234" s="1" t="s">
        <v>1964</v>
      </c>
      <c r="E1234" s="1" t="s">
        <v>1440</v>
      </c>
      <c r="F1234" s="1" t="s">
        <v>3558</v>
      </c>
      <c r="G1234" s="1">
        <v>40</v>
      </c>
      <c r="H1234" s="1" t="s">
        <v>1455</v>
      </c>
      <c r="I1234" s="1" t="s">
        <v>1753</v>
      </c>
      <c r="J1234" s="1">
        <v>8</v>
      </c>
      <c r="K1234" s="1" t="s">
        <v>1455</v>
      </c>
      <c r="L1234" s="1" t="s">
        <v>1753</v>
      </c>
      <c r="M1234" s="1">
        <v>8</v>
      </c>
      <c r="N1234" s="1" t="s">
        <v>1455</v>
      </c>
      <c r="O1234" s="1" t="s">
        <v>1753</v>
      </c>
      <c r="P1234" s="1">
        <v>8</v>
      </c>
      <c r="Q1234" s="1" t="s">
        <v>1455</v>
      </c>
      <c r="R1234" s="1" t="s">
        <v>1753</v>
      </c>
      <c r="S1234" s="1">
        <v>8</v>
      </c>
      <c r="T1234" s="1" t="s">
        <v>1455</v>
      </c>
      <c r="U1234" s="1" t="s">
        <v>1753</v>
      </c>
      <c r="V1234" s="1">
        <v>8</v>
      </c>
      <c r="W1234" s="1" t="s">
        <v>93</v>
      </c>
      <c r="X1234" s="1" t="s">
        <v>93</v>
      </c>
      <c r="Y1234" s="1" t="s">
        <v>93</v>
      </c>
      <c r="Z1234" s="1" t="s">
        <v>93</v>
      </c>
      <c r="AA1234" s="1" t="s">
        <v>93</v>
      </c>
      <c r="AB1234" s="1" t="s">
        <v>93</v>
      </c>
      <c r="AC1234" s="1" t="s">
        <v>3787</v>
      </c>
    </row>
    <row r="1235" spans="1:29" ht="38.25" x14ac:dyDescent="0.2">
      <c r="A1235" s="1">
        <v>13</v>
      </c>
      <c r="B1235" s="1" t="s">
        <v>2276</v>
      </c>
      <c r="C1235" s="1">
        <v>1307989</v>
      </c>
      <c r="D1235" s="1" t="s">
        <v>2050</v>
      </c>
      <c r="E1235" s="1" t="s">
        <v>1440</v>
      </c>
      <c r="F1235" s="1" t="s">
        <v>516</v>
      </c>
      <c r="G1235" s="1">
        <v>40</v>
      </c>
      <c r="H1235" s="1" t="s">
        <v>1446</v>
      </c>
      <c r="I1235" s="1" t="s">
        <v>1463</v>
      </c>
      <c r="J1235" s="1">
        <v>8</v>
      </c>
      <c r="K1235" s="1" t="s">
        <v>93</v>
      </c>
      <c r="L1235" s="1" t="s">
        <v>93</v>
      </c>
      <c r="M1235" s="1" t="s">
        <v>93</v>
      </c>
      <c r="N1235" s="1" t="s">
        <v>93</v>
      </c>
      <c r="O1235" s="1" t="s">
        <v>93</v>
      </c>
      <c r="P1235" s="1" t="s">
        <v>93</v>
      </c>
      <c r="Q1235" s="1" t="s">
        <v>1446</v>
      </c>
      <c r="R1235" s="1" t="s">
        <v>1463</v>
      </c>
      <c r="S1235" s="1">
        <v>8</v>
      </c>
      <c r="T1235" s="1" t="s">
        <v>1446</v>
      </c>
      <c r="U1235" s="1" t="s">
        <v>1463</v>
      </c>
      <c r="V1235" s="1">
        <v>8</v>
      </c>
      <c r="W1235" s="1" t="s">
        <v>1446</v>
      </c>
      <c r="X1235" s="1" t="s">
        <v>1463</v>
      </c>
      <c r="Y1235" s="1">
        <v>8</v>
      </c>
      <c r="Z1235" s="1" t="s">
        <v>1446</v>
      </c>
      <c r="AA1235" s="1" t="s">
        <v>1463</v>
      </c>
      <c r="AB1235" s="1">
        <v>8</v>
      </c>
      <c r="AC1235" s="1" t="s">
        <v>3787</v>
      </c>
    </row>
    <row r="1236" spans="1:29" ht="25.5" x14ac:dyDescent="0.2">
      <c r="A1236" s="1">
        <v>13</v>
      </c>
      <c r="B1236" s="1" t="s">
        <v>2277</v>
      </c>
      <c r="C1236" s="1">
        <v>1307947</v>
      </c>
      <c r="D1236" s="1" t="s">
        <v>1872</v>
      </c>
      <c r="E1236" s="1" t="s">
        <v>1440</v>
      </c>
      <c r="F1236" s="1" t="s">
        <v>543</v>
      </c>
      <c r="G1236" s="1">
        <v>40</v>
      </c>
      <c r="H1236" s="1" t="s">
        <v>1461</v>
      </c>
      <c r="I1236" s="1" t="s">
        <v>1509</v>
      </c>
      <c r="J1236" s="1">
        <v>8</v>
      </c>
      <c r="K1236" s="1" t="s">
        <v>1461</v>
      </c>
      <c r="L1236" s="1" t="s">
        <v>1509</v>
      </c>
      <c r="M1236" s="1">
        <v>8</v>
      </c>
      <c r="N1236" s="1" t="s">
        <v>93</v>
      </c>
      <c r="O1236" s="1" t="s">
        <v>93</v>
      </c>
      <c r="P1236" s="1" t="s">
        <v>93</v>
      </c>
      <c r="Q1236" s="1" t="s">
        <v>93</v>
      </c>
      <c r="R1236" s="1" t="s">
        <v>93</v>
      </c>
      <c r="S1236" s="1" t="s">
        <v>93</v>
      </c>
      <c r="T1236" s="1" t="s">
        <v>1461</v>
      </c>
      <c r="U1236" s="1" t="s">
        <v>1509</v>
      </c>
      <c r="V1236" s="1">
        <v>8</v>
      </c>
      <c r="W1236" s="1" t="s">
        <v>1461</v>
      </c>
      <c r="X1236" s="1" t="s">
        <v>1509</v>
      </c>
      <c r="Y1236" s="1">
        <v>8</v>
      </c>
      <c r="Z1236" s="1" t="s">
        <v>1461</v>
      </c>
      <c r="AA1236" s="1" t="s">
        <v>1509</v>
      </c>
      <c r="AB1236" s="1">
        <v>8</v>
      </c>
      <c r="AC1236" s="1" t="s">
        <v>3787</v>
      </c>
    </row>
    <row r="1237" spans="1:29" ht="38.25" x14ac:dyDescent="0.2">
      <c r="A1237" s="1">
        <v>13</v>
      </c>
      <c r="B1237" s="1" t="s">
        <v>3066</v>
      </c>
      <c r="C1237" s="1">
        <v>1308520</v>
      </c>
      <c r="D1237" s="1" t="s">
        <v>1918</v>
      </c>
      <c r="E1237" s="1" t="s">
        <v>1440</v>
      </c>
      <c r="F1237" s="1" t="s">
        <v>3558</v>
      </c>
      <c r="G1237" s="1">
        <v>40</v>
      </c>
      <c r="H1237" s="1" t="s">
        <v>1480</v>
      </c>
      <c r="I1237" s="1" t="s">
        <v>1466</v>
      </c>
      <c r="J1237" s="1">
        <v>8</v>
      </c>
      <c r="K1237" s="1" t="s">
        <v>1480</v>
      </c>
      <c r="L1237" s="1" t="s">
        <v>1466</v>
      </c>
      <c r="M1237" s="1">
        <v>8</v>
      </c>
      <c r="N1237" s="1" t="s">
        <v>93</v>
      </c>
      <c r="O1237" s="1" t="s">
        <v>93</v>
      </c>
      <c r="P1237" s="1" t="s">
        <v>93</v>
      </c>
      <c r="Q1237" s="1" t="s">
        <v>93</v>
      </c>
      <c r="R1237" s="1" t="s">
        <v>93</v>
      </c>
      <c r="S1237" s="1" t="s">
        <v>93</v>
      </c>
      <c r="T1237" s="1" t="s">
        <v>1480</v>
      </c>
      <c r="U1237" s="1" t="s">
        <v>1466</v>
      </c>
      <c r="V1237" s="1">
        <v>8</v>
      </c>
      <c r="W1237" s="1" t="s">
        <v>1480</v>
      </c>
      <c r="X1237" s="1" t="s">
        <v>1466</v>
      </c>
      <c r="Y1237" s="1">
        <v>8</v>
      </c>
      <c r="Z1237" s="1" t="s">
        <v>1480</v>
      </c>
      <c r="AA1237" s="1" t="s">
        <v>1466</v>
      </c>
      <c r="AB1237" s="1">
        <v>8</v>
      </c>
      <c r="AC1237" s="1" t="s">
        <v>3787</v>
      </c>
    </row>
    <row r="1238" spans="1:29" ht="38.25" x14ac:dyDescent="0.2">
      <c r="A1238" s="1">
        <v>13</v>
      </c>
      <c r="B1238" s="1" t="s">
        <v>3067</v>
      </c>
      <c r="C1238" s="1">
        <v>1308521</v>
      </c>
      <c r="D1238" s="1" t="s">
        <v>1918</v>
      </c>
      <c r="E1238" s="1" t="s">
        <v>1440</v>
      </c>
      <c r="F1238" s="1" t="s">
        <v>3558</v>
      </c>
      <c r="G1238" s="1">
        <v>40</v>
      </c>
      <c r="H1238" s="1" t="s">
        <v>1480</v>
      </c>
      <c r="I1238" s="1" t="s">
        <v>1466</v>
      </c>
      <c r="J1238" s="1">
        <v>8</v>
      </c>
      <c r="K1238" s="1" t="s">
        <v>1480</v>
      </c>
      <c r="L1238" s="1" t="s">
        <v>1466</v>
      </c>
      <c r="M1238" s="1">
        <v>8</v>
      </c>
      <c r="N1238" s="1" t="s">
        <v>93</v>
      </c>
      <c r="O1238" s="1" t="s">
        <v>93</v>
      </c>
      <c r="P1238" s="1" t="s">
        <v>93</v>
      </c>
      <c r="Q1238" s="1" t="s">
        <v>93</v>
      </c>
      <c r="R1238" s="1" t="s">
        <v>93</v>
      </c>
      <c r="S1238" s="1" t="s">
        <v>93</v>
      </c>
      <c r="T1238" s="1" t="s">
        <v>1480</v>
      </c>
      <c r="U1238" s="1" t="s">
        <v>1466</v>
      </c>
      <c r="V1238" s="1">
        <v>8</v>
      </c>
      <c r="W1238" s="1" t="s">
        <v>1480</v>
      </c>
      <c r="X1238" s="1" t="s">
        <v>1466</v>
      </c>
      <c r="Y1238" s="1">
        <v>8</v>
      </c>
      <c r="Z1238" s="1" t="s">
        <v>1480</v>
      </c>
      <c r="AA1238" s="1" t="s">
        <v>1466</v>
      </c>
      <c r="AB1238" s="1">
        <v>8</v>
      </c>
      <c r="AC1238" s="1" t="s">
        <v>3787</v>
      </c>
    </row>
    <row r="1239" spans="1:29" ht="25.5" x14ac:dyDescent="0.2">
      <c r="A1239" s="1">
        <v>13</v>
      </c>
      <c r="B1239" s="1" t="s">
        <v>1291</v>
      </c>
      <c r="C1239" s="1">
        <v>259483</v>
      </c>
      <c r="D1239" s="1" t="s">
        <v>1029</v>
      </c>
      <c r="E1239" s="1" t="s">
        <v>1456</v>
      </c>
      <c r="F1239" s="1" t="s">
        <v>3787</v>
      </c>
      <c r="G1239" s="1">
        <v>40</v>
      </c>
      <c r="H1239" s="1" t="s">
        <v>93</v>
      </c>
      <c r="I1239" s="1" t="s">
        <v>93</v>
      </c>
      <c r="J1239" s="1" t="s">
        <v>93</v>
      </c>
      <c r="K1239" s="1" t="s">
        <v>1461</v>
      </c>
      <c r="L1239" s="1" t="s">
        <v>1466</v>
      </c>
      <c r="M1239" s="1">
        <v>10</v>
      </c>
      <c r="N1239" s="1" t="s">
        <v>1461</v>
      </c>
      <c r="O1239" s="1" t="s">
        <v>1466</v>
      </c>
      <c r="P1239" s="1">
        <v>10</v>
      </c>
      <c r="Q1239" s="1" t="s">
        <v>1461</v>
      </c>
      <c r="R1239" s="1" t="s">
        <v>1466</v>
      </c>
      <c r="S1239" s="1">
        <v>10</v>
      </c>
      <c r="T1239" s="1" t="s">
        <v>1461</v>
      </c>
      <c r="U1239" s="1" t="s">
        <v>1466</v>
      </c>
      <c r="V1239" s="1">
        <v>10</v>
      </c>
      <c r="W1239" s="1" t="s">
        <v>93</v>
      </c>
      <c r="X1239" s="1" t="s">
        <v>93</v>
      </c>
      <c r="Y1239" s="1" t="s">
        <v>93</v>
      </c>
      <c r="Z1239" s="1" t="s">
        <v>93</v>
      </c>
      <c r="AA1239" s="1" t="s">
        <v>93</v>
      </c>
      <c r="AB1239" s="1" t="s">
        <v>93</v>
      </c>
      <c r="AC1239" s="1" t="s">
        <v>3787</v>
      </c>
    </row>
    <row r="1240" spans="1:29" ht="25.5" x14ac:dyDescent="0.2">
      <c r="A1240" s="1">
        <v>13</v>
      </c>
      <c r="B1240" s="1" t="s">
        <v>3171</v>
      </c>
      <c r="C1240" s="1">
        <v>263106</v>
      </c>
      <c r="D1240" s="1" t="s">
        <v>1029</v>
      </c>
      <c r="E1240" s="1" t="s">
        <v>1440</v>
      </c>
      <c r="F1240" s="1" t="s">
        <v>3787</v>
      </c>
      <c r="G1240" s="1">
        <v>40</v>
      </c>
      <c r="H1240" s="1" t="s">
        <v>93</v>
      </c>
      <c r="I1240" s="1" t="s">
        <v>93</v>
      </c>
      <c r="J1240" s="1" t="s">
        <v>93</v>
      </c>
      <c r="K1240" s="1" t="s">
        <v>93</v>
      </c>
      <c r="L1240" s="1" t="s">
        <v>93</v>
      </c>
      <c r="M1240" s="1" t="s">
        <v>93</v>
      </c>
      <c r="N1240" s="1" t="s">
        <v>1471</v>
      </c>
      <c r="O1240" s="1" t="s">
        <v>1451</v>
      </c>
      <c r="P1240" s="1">
        <v>10</v>
      </c>
      <c r="Q1240" s="1" t="s">
        <v>1471</v>
      </c>
      <c r="R1240" s="1" t="s">
        <v>1451</v>
      </c>
      <c r="S1240" s="1">
        <v>10</v>
      </c>
      <c r="T1240" s="1" t="s">
        <v>1471</v>
      </c>
      <c r="U1240" s="1" t="s">
        <v>1451</v>
      </c>
      <c r="V1240" s="1">
        <v>10</v>
      </c>
      <c r="W1240" s="1" t="s">
        <v>1471</v>
      </c>
      <c r="X1240" s="1" t="s">
        <v>1451</v>
      </c>
      <c r="Y1240" s="1">
        <v>10</v>
      </c>
      <c r="Z1240" s="1" t="s">
        <v>93</v>
      </c>
      <c r="AA1240" s="1" t="s">
        <v>93</v>
      </c>
      <c r="AB1240" s="1" t="s">
        <v>93</v>
      </c>
      <c r="AC1240" s="1" t="s">
        <v>3787</v>
      </c>
    </row>
    <row r="1241" spans="1:29" ht="25.5" x14ac:dyDescent="0.2">
      <c r="A1241" s="1">
        <v>13</v>
      </c>
      <c r="B1241" s="1" t="s">
        <v>1292</v>
      </c>
      <c r="C1241" s="1">
        <v>260186</v>
      </c>
      <c r="D1241" s="1" t="s">
        <v>988</v>
      </c>
      <c r="E1241" s="1" t="s">
        <v>1440</v>
      </c>
      <c r="F1241" s="1" t="s">
        <v>3094</v>
      </c>
      <c r="G1241" s="1">
        <v>40</v>
      </c>
      <c r="H1241" s="1" t="s">
        <v>1501</v>
      </c>
      <c r="I1241" s="1" t="s">
        <v>1753</v>
      </c>
      <c r="J1241" s="1">
        <v>10</v>
      </c>
      <c r="K1241" s="1" t="s">
        <v>93</v>
      </c>
      <c r="L1241" s="1" t="s">
        <v>93</v>
      </c>
      <c r="M1241" s="1" t="s">
        <v>93</v>
      </c>
      <c r="N1241" s="1" t="s">
        <v>93</v>
      </c>
      <c r="O1241" s="1" t="s">
        <v>93</v>
      </c>
      <c r="P1241" s="1" t="s">
        <v>93</v>
      </c>
      <c r="Q1241" s="1" t="s">
        <v>93</v>
      </c>
      <c r="R1241" s="1" t="s">
        <v>93</v>
      </c>
      <c r="S1241" s="1" t="s">
        <v>93</v>
      </c>
      <c r="T1241" s="1" t="s">
        <v>1501</v>
      </c>
      <c r="U1241" s="1" t="s">
        <v>1753</v>
      </c>
      <c r="V1241" s="1">
        <v>10</v>
      </c>
      <c r="W1241" s="1" t="s">
        <v>1501</v>
      </c>
      <c r="X1241" s="1" t="s">
        <v>1753</v>
      </c>
      <c r="Y1241" s="1">
        <v>10</v>
      </c>
      <c r="Z1241" s="1" t="s">
        <v>1501</v>
      </c>
      <c r="AA1241" s="1" t="s">
        <v>1753</v>
      </c>
      <c r="AB1241" s="1">
        <v>10</v>
      </c>
      <c r="AC1241" s="1" t="s">
        <v>3787</v>
      </c>
    </row>
    <row r="1242" spans="1:29" ht="25.5" x14ac:dyDescent="0.2">
      <c r="A1242" s="1">
        <v>13</v>
      </c>
      <c r="B1242" s="1" t="s">
        <v>3380</v>
      </c>
      <c r="C1242" s="1">
        <v>1308583</v>
      </c>
      <c r="D1242" s="1" t="s">
        <v>1884</v>
      </c>
      <c r="E1242" s="1" t="s">
        <v>1440</v>
      </c>
      <c r="F1242" s="1" t="s">
        <v>3787</v>
      </c>
      <c r="G1242" s="1">
        <v>40</v>
      </c>
      <c r="H1242" s="1" t="s">
        <v>1507</v>
      </c>
      <c r="I1242" s="1" t="s">
        <v>1474</v>
      </c>
      <c r="J1242" s="1">
        <v>8</v>
      </c>
      <c r="K1242" s="1" t="s">
        <v>1507</v>
      </c>
      <c r="L1242" s="1" t="s">
        <v>1474</v>
      </c>
      <c r="M1242" s="1">
        <v>8</v>
      </c>
      <c r="N1242" s="1" t="s">
        <v>93</v>
      </c>
      <c r="O1242" s="1" t="s">
        <v>93</v>
      </c>
      <c r="P1242" s="1" t="s">
        <v>93</v>
      </c>
      <c r="Q1242" s="1" t="s">
        <v>93</v>
      </c>
      <c r="R1242" s="1" t="s">
        <v>93</v>
      </c>
      <c r="S1242" s="1" t="s">
        <v>93</v>
      </c>
      <c r="T1242" s="1" t="s">
        <v>1507</v>
      </c>
      <c r="U1242" s="1" t="s">
        <v>1474</v>
      </c>
      <c r="V1242" s="1">
        <v>8</v>
      </c>
      <c r="W1242" s="1" t="s">
        <v>1507</v>
      </c>
      <c r="X1242" s="1" t="s">
        <v>1474</v>
      </c>
      <c r="Y1242" s="1">
        <v>8</v>
      </c>
      <c r="Z1242" s="1" t="s">
        <v>1507</v>
      </c>
      <c r="AA1242" s="1" t="s">
        <v>1474</v>
      </c>
      <c r="AB1242" s="1">
        <v>8</v>
      </c>
      <c r="AC1242" s="1" t="s">
        <v>3787</v>
      </c>
    </row>
    <row r="1243" spans="1:29" ht="25.5" x14ac:dyDescent="0.2">
      <c r="A1243" s="1">
        <v>13</v>
      </c>
      <c r="B1243" s="1" t="s">
        <v>1293</v>
      </c>
      <c r="C1243" s="1">
        <v>240832</v>
      </c>
      <c r="D1243" s="1" t="s">
        <v>650</v>
      </c>
      <c r="E1243" s="1" t="s">
        <v>1440</v>
      </c>
      <c r="F1243" s="1" t="s">
        <v>3228</v>
      </c>
      <c r="G1243" s="1">
        <v>40</v>
      </c>
      <c r="H1243" s="1" t="s">
        <v>93</v>
      </c>
      <c r="I1243" s="1" t="s">
        <v>93</v>
      </c>
      <c r="J1243" s="1" t="s">
        <v>93</v>
      </c>
      <c r="K1243" s="1" t="s">
        <v>1443</v>
      </c>
      <c r="L1243" s="1" t="s">
        <v>1447</v>
      </c>
      <c r="M1243" s="1">
        <v>8</v>
      </c>
      <c r="N1243" s="1" t="s">
        <v>1443</v>
      </c>
      <c r="O1243" s="1" t="s">
        <v>1447</v>
      </c>
      <c r="P1243" s="1">
        <v>8</v>
      </c>
      <c r="Q1243" s="1" t="s">
        <v>1443</v>
      </c>
      <c r="R1243" s="1" t="s">
        <v>1447</v>
      </c>
      <c r="S1243" s="1">
        <v>8</v>
      </c>
      <c r="T1243" s="1" t="s">
        <v>1443</v>
      </c>
      <c r="U1243" s="1" t="s">
        <v>1447</v>
      </c>
      <c r="V1243" s="1">
        <v>8</v>
      </c>
      <c r="W1243" s="1" t="s">
        <v>1446</v>
      </c>
      <c r="X1243" s="1" t="s">
        <v>1463</v>
      </c>
      <c r="Y1243" s="1">
        <v>8</v>
      </c>
      <c r="Z1243" s="1" t="s">
        <v>93</v>
      </c>
      <c r="AA1243" s="1" t="s">
        <v>93</v>
      </c>
      <c r="AB1243" s="1" t="s">
        <v>93</v>
      </c>
      <c r="AC1243" s="1" t="s">
        <v>3787</v>
      </c>
    </row>
    <row r="1244" spans="1:29" ht="25.5" x14ac:dyDescent="0.2">
      <c r="A1244" s="1">
        <v>13</v>
      </c>
      <c r="B1244" s="1" t="s">
        <v>1294</v>
      </c>
      <c r="C1244" s="1">
        <v>261117</v>
      </c>
      <c r="D1244" s="1" t="s">
        <v>993</v>
      </c>
      <c r="E1244" s="1" t="s">
        <v>1440</v>
      </c>
      <c r="F1244" s="1" t="s">
        <v>3094</v>
      </c>
      <c r="G1244" s="1">
        <v>40</v>
      </c>
      <c r="H1244" s="1" t="s">
        <v>1461</v>
      </c>
      <c r="I1244" s="1" t="s">
        <v>1509</v>
      </c>
      <c r="J1244" s="1">
        <v>8</v>
      </c>
      <c r="K1244" s="1" t="s">
        <v>1461</v>
      </c>
      <c r="L1244" s="1" t="s">
        <v>1509</v>
      </c>
      <c r="M1244" s="1">
        <v>8</v>
      </c>
      <c r="N1244" s="1" t="s">
        <v>1461</v>
      </c>
      <c r="O1244" s="1" t="s">
        <v>1509</v>
      </c>
      <c r="P1244" s="1">
        <v>8</v>
      </c>
      <c r="Q1244" s="1" t="s">
        <v>93</v>
      </c>
      <c r="R1244" s="1" t="s">
        <v>93</v>
      </c>
      <c r="S1244" s="1" t="s">
        <v>93</v>
      </c>
      <c r="T1244" s="1" t="s">
        <v>1461</v>
      </c>
      <c r="U1244" s="1" t="s">
        <v>1509</v>
      </c>
      <c r="V1244" s="1">
        <v>8</v>
      </c>
      <c r="W1244" s="1" t="s">
        <v>93</v>
      </c>
      <c r="X1244" s="1" t="s">
        <v>93</v>
      </c>
      <c r="Y1244" s="1" t="s">
        <v>93</v>
      </c>
      <c r="Z1244" s="1" t="s">
        <v>1461</v>
      </c>
      <c r="AA1244" s="1" t="s">
        <v>1509</v>
      </c>
      <c r="AB1244" s="1">
        <v>8</v>
      </c>
      <c r="AC1244" s="1" t="s">
        <v>3787</v>
      </c>
    </row>
    <row r="1245" spans="1:29" ht="25.5" x14ac:dyDescent="0.2">
      <c r="A1245" s="1">
        <v>13</v>
      </c>
      <c r="B1245" s="1" t="s">
        <v>1296</v>
      </c>
      <c r="C1245" s="1">
        <v>252142</v>
      </c>
      <c r="D1245" s="1" t="s">
        <v>1046</v>
      </c>
      <c r="E1245" s="1" t="s">
        <v>1440</v>
      </c>
      <c r="F1245" s="1" t="s">
        <v>1543</v>
      </c>
      <c r="G1245" s="1">
        <v>40</v>
      </c>
      <c r="H1245" s="1" t="s">
        <v>93</v>
      </c>
      <c r="I1245" s="1" t="s">
        <v>93</v>
      </c>
      <c r="J1245" s="1" t="s">
        <v>93</v>
      </c>
      <c r="K1245" s="1" t="s">
        <v>1471</v>
      </c>
      <c r="L1245" s="1" t="s">
        <v>1444</v>
      </c>
      <c r="M1245" s="1">
        <v>8</v>
      </c>
      <c r="N1245" s="1" t="s">
        <v>1471</v>
      </c>
      <c r="O1245" s="1" t="s">
        <v>1444</v>
      </c>
      <c r="P1245" s="1">
        <v>8</v>
      </c>
      <c r="Q1245" s="1" t="s">
        <v>1471</v>
      </c>
      <c r="R1245" s="1" t="s">
        <v>1444</v>
      </c>
      <c r="S1245" s="1">
        <v>8</v>
      </c>
      <c r="T1245" s="1" t="s">
        <v>1471</v>
      </c>
      <c r="U1245" s="1" t="s">
        <v>1444</v>
      </c>
      <c r="V1245" s="1">
        <v>8</v>
      </c>
      <c r="W1245" s="1" t="s">
        <v>1443</v>
      </c>
      <c r="X1245" s="1" t="s">
        <v>1447</v>
      </c>
      <c r="Y1245" s="1">
        <v>8</v>
      </c>
      <c r="Z1245" s="1" t="s">
        <v>93</v>
      </c>
      <c r="AA1245" s="1" t="s">
        <v>93</v>
      </c>
      <c r="AB1245" s="1" t="s">
        <v>93</v>
      </c>
      <c r="AC1245" s="1" t="s">
        <v>3787</v>
      </c>
    </row>
    <row r="1246" spans="1:29" ht="25.5" x14ac:dyDescent="0.2">
      <c r="A1246" s="1">
        <v>13</v>
      </c>
      <c r="B1246" s="1" t="s">
        <v>1295</v>
      </c>
      <c r="C1246" s="1">
        <v>262461</v>
      </c>
      <c r="D1246" s="1" t="s">
        <v>1000</v>
      </c>
      <c r="E1246" s="1" t="s">
        <v>1440</v>
      </c>
      <c r="F1246" s="1" t="s">
        <v>3159</v>
      </c>
      <c r="G1246" s="1">
        <v>40</v>
      </c>
      <c r="H1246" s="1" t="s">
        <v>1454</v>
      </c>
      <c r="I1246" s="1" t="s">
        <v>1667</v>
      </c>
      <c r="J1246" s="1">
        <v>8</v>
      </c>
      <c r="K1246" s="1" t="s">
        <v>1454</v>
      </c>
      <c r="L1246" s="1" t="s">
        <v>1667</v>
      </c>
      <c r="M1246" s="1">
        <v>8</v>
      </c>
      <c r="N1246" s="1" t="s">
        <v>1454</v>
      </c>
      <c r="O1246" s="1" t="s">
        <v>1667</v>
      </c>
      <c r="P1246" s="1">
        <v>8</v>
      </c>
      <c r="Q1246" s="1" t="s">
        <v>1454</v>
      </c>
      <c r="R1246" s="1" t="s">
        <v>1667</v>
      </c>
      <c r="S1246" s="1">
        <v>8</v>
      </c>
      <c r="T1246" s="1" t="s">
        <v>93</v>
      </c>
      <c r="U1246" s="1" t="s">
        <v>93</v>
      </c>
      <c r="V1246" s="1" t="s">
        <v>93</v>
      </c>
      <c r="W1246" s="1" t="s">
        <v>93</v>
      </c>
      <c r="X1246" s="1" t="s">
        <v>93</v>
      </c>
      <c r="Y1246" s="1" t="s">
        <v>93</v>
      </c>
      <c r="Z1246" s="1" t="s">
        <v>1454</v>
      </c>
      <c r="AA1246" s="1" t="s">
        <v>1667</v>
      </c>
      <c r="AB1246" s="1">
        <v>8</v>
      </c>
      <c r="AC1246" s="1" t="s">
        <v>3787</v>
      </c>
    </row>
    <row r="1247" spans="1:29" ht="38.25" x14ac:dyDescent="0.2">
      <c r="A1247" s="1">
        <v>13</v>
      </c>
      <c r="B1247" s="1" t="s">
        <v>3068</v>
      </c>
      <c r="C1247" s="1">
        <v>1308522</v>
      </c>
      <c r="D1247" s="1" t="s">
        <v>2050</v>
      </c>
      <c r="E1247" s="1" t="s">
        <v>1440</v>
      </c>
      <c r="F1247" s="1" t="s">
        <v>3228</v>
      </c>
      <c r="G1247" s="1">
        <v>40</v>
      </c>
      <c r="H1247" s="1" t="s">
        <v>1455</v>
      </c>
      <c r="I1247" s="1" t="s">
        <v>1753</v>
      </c>
      <c r="J1247" s="1">
        <v>8</v>
      </c>
      <c r="K1247" s="1" t="s">
        <v>1455</v>
      </c>
      <c r="L1247" s="1" t="s">
        <v>1753</v>
      </c>
      <c r="M1247" s="1">
        <v>8</v>
      </c>
      <c r="N1247" s="1" t="s">
        <v>1455</v>
      </c>
      <c r="O1247" s="1" t="s">
        <v>1753</v>
      </c>
      <c r="P1247" s="1">
        <v>8</v>
      </c>
      <c r="Q1247" s="1" t="s">
        <v>93</v>
      </c>
      <c r="R1247" s="1" t="s">
        <v>93</v>
      </c>
      <c r="S1247" s="1" t="s">
        <v>93</v>
      </c>
      <c r="T1247" s="1" t="s">
        <v>93</v>
      </c>
      <c r="U1247" s="1" t="s">
        <v>93</v>
      </c>
      <c r="V1247" s="1" t="s">
        <v>93</v>
      </c>
      <c r="W1247" s="1" t="s">
        <v>1455</v>
      </c>
      <c r="X1247" s="1" t="s">
        <v>1753</v>
      </c>
      <c r="Y1247" s="1">
        <v>8</v>
      </c>
      <c r="Z1247" s="1" t="s">
        <v>1455</v>
      </c>
      <c r="AA1247" s="1" t="s">
        <v>1753</v>
      </c>
      <c r="AB1247" s="1">
        <v>8</v>
      </c>
      <c r="AC1247" s="1" t="s">
        <v>3787</v>
      </c>
    </row>
    <row r="1248" spans="1:29" ht="25.5" x14ac:dyDescent="0.2">
      <c r="A1248" s="1">
        <v>13</v>
      </c>
      <c r="B1248" s="1" t="s">
        <v>2278</v>
      </c>
      <c r="C1248" s="1">
        <v>216893</v>
      </c>
      <c r="D1248" s="1" t="s">
        <v>988</v>
      </c>
      <c r="E1248" s="1" t="s">
        <v>1456</v>
      </c>
      <c r="F1248" s="1" t="s">
        <v>3787</v>
      </c>
      <c r="G1248" s="1">
        <v>40</v>
      </c>
      <c r="H1248" s="1" t="s">
        <v>1474</v>
      </c>
      <c r="I1248" s="1" t="s">
        <v>1756</v>
      </c>
      <c r="J1248" s="1">
        <v>6.5</v>
      </c>
      <c r="K1248" s="1" t="s">
        <v>93</v>
      </c>
      <c r="L1248" s="1" t="s">
        <v>93</v>
      </c>
      <c r="M1248" s="1" t="s">
        <v>93</v>
      </c>
      <c r="N1248" s="1" t="s">
        <v>1474</v>
      </c>
      <c r="O1248" s="1" t="s">
        <v>1756</v>
      </c>
      <c r="P1248" s="1">
        <v>6.5</v>
      </c>
      <c r="Q1248" s="1" t="s">
        <v>1613</v>
      </c>
      <c r="R1248" s="1" t="s">
        <v>1756</v>
      </c>
      <c r="S1248" s="1">
        <v>10</v>
      </c>
      <c r="T1248" s="1" t="s">
        <v>1613</v>
      </c>
      <c r="U1248" s="1" t="s">
        <v>1451</v>
      </c>
      <c r="V1248" s="1">
        <v>7</v>
      </c>
      <c r="W1248" s="1" t="s">
        <v>93</v>
      </c>
      <c r="X1248" s="1" t="s">
        <v>93</v>
      </c>
      <c r="Y1248" s="1" t="s">
        <v>93</v>
      </c>
      <c r="Z1248" s="1" t="s">
        <v>1501</v>
      </c>
      <c r="AA1248" s="1" t="s">
        <v>1753</v>
      </c>
      <c r="AB1248" s="1">
        <v>10</v>
      </c>
      <c r="AC1248" s="1" t="s">
        <v>3787</v>
      </c>
    </row>
    <row r="1249" spans="1:29" ht="25.5" x14ac:dyDescent="0.2">
      <c r="A1249" s="1">
        <v>13</v>
      </c>
      <c r="B1249" s="1" t="s">
        <v>1297</v>
      </c>
      <c r="C1249" s="1">
        <v>209165</v>
      </c>
      <c r="D1249" s="1" t="s">
        <v>1024</v>
      </c>
      <c r="E1249" s="1" t="s">
        <v>1440</v>
      </c>
      <c r="F1249" s="1" t="s">
        <v>710</v>
      </c>
      <c r="G1249" s="1">
        <v>40</v>
      </c>
      <c r="H1249" s="1" t="s">
        <v>93</v>
      </c>
      <c r="I1249" s="1" t="s">
        <v>93</v>
      </c>
      <c r="J1249" s="1" t="s">
        <v>93</v>
      </c>
      <c r="K1249" s="1" t="s">
        <v>1613</v>
      </c>
      <c r="L1249" s="1" t="s">
        <v>1462</v>
      </c>
      <c r="M1249" s="1">
        <v>8</v>
      </c>
      <c r="N1249" s="1" t="s">
        <v>1613</v>
      </c>
      <c r="O1249" s="1" t="s">
        <v>1462</v>
      </c>
      <c r="P1249" s="1">
        <v>8</v>
      </c>
      <c r="Q1249" s="1" t="s">
        <v>1613</v>
      </c>
      <c r="R1249" s="1" t="s">
        <v>1462</v>
      </c>
      <c r="S1249" s="1">
        <v>8</v>
      </c>
      <c r="T1249" s="1" t="s">
        <v>1613</v>
      </c>
      <c r="U1249" s="1" t="s">
        <v>1462</v>
      </c>
      <c r="V1249" s="1">
        <v>8</v>
      </c>
      <c r="W1249" s="1" t="s">
        <v>1613</v>
      </c>
      <c r="X1249" s="1" t="s">
        <v>1462</v>
      </c>
      <c r="Y1249" s="1">
        <v>8</v>
      </c>
      <c r="Z1249" s="1" t="s">
        <v>93</v>
      </c>
      <c r="AA1249" s="1" t="s">
        <v>93</v>
      </c>
      <c r="AB1249" s="1" t="s">
        <v>93</v>
      </c>
      <c r="AC1249" s="1" t="s">
        <v>3787</v>
      </c>
    </row>
    <row r="1250" spans="1:29" ht="25.5" x14ac:dyDescent="0.2">
      <c r="A1250" s="1">
        <v>13</v>
      </c>
      <c r="B1250" s="1" t="s">
        <v>2812</v>
      </c>
      <c r="C1250" s="1">
        <v>262720</v>
      </c>
      <c r="D1250" s="1" t="s">
        <v>1022</v>
      </c>
      <c r="E1250" s="1" t="s">
        <v>1440</v>
      </c>
      <c r="F1250" s="1" t="s">
        <v>3094</v>
      </c>
      <c r="G1250" s="1">
        <v>40</v>
      </c>
      <c r="H1250" s="1" t="s">
        <v>1517</v>
      </c>
      <c r="I1250" s="1" t="s">
        <v>1895</v>
      </c>
      <c r="J1250" s="1">
        <v>10</v>
      </c>
      <c r="K1250" s="1" t="s">
        <v>1517</v>
      </c>
      <c r="L1250" s="1" t="s">
        <v>1895</v>
      </c>
      <c r="M1250" s="1">
        <v>10</v>
      </c>
      <c r="N1250" s="1" t="s">
        <v>93</v>
      </c>
      <c r="O1250" s="1" t="s">
        <v>93</v>
      </c>
      <c r="P1250" s="1" t="s">
        <v>93</v>
      </c>
      <c r="Q1250" s="1" t="s">
        <v>93</v>
      </c>
      <c r="R1250" s="1" t="s">
        <v>93</v>
      </c>
      <c r="S1250" s="1" t="s">
        <v>93</v>
      </c>
      <c r="T1250" s="1" t="s">
        <v>93</v>
      </c>
      <c r="U1250" s="1" t="s">
        <v>93</v>
      </c>
      <c r="V1250" s="1" t="s">
        <v>93</v>
      </c>
      <c r="W1250" s="1" t="s">
        <v>1501</v>
      </c>
      <c r="X1250" s="1" t="s">
        <v>1753</v>
      </c>
      <c r="Y1250" s="1">
        <v>10</v>
      </c>
      <c r="Z1250" s="1" t="s">
        <v>1501</v>
      </c>
      <c r="AA1250" s="1" t="s">
        <v>1753</v>
      </c>
      <c r="AB1250" s="1">
        <v>10</v>
      </c>
      <c r="AC1250" s="1" t="s">
        <v>3787</v>
      </c>
    </row>
    <row r="1251" spans="1:29" ht="25.5" x14ac:dyDescent="0.2">
      <c r="A1251" s="1">
        <v>13</v>
      </c>
      <c r="B1251" s="1" t="s">
        <v>2567</v>
      </c>
      <c r="C1251" s="1">
        <v>262441</v>
      </c>
      <c r="D1251" s="1" t="s">
        <v>550</v>
      </c>
      <c r="E1251" s="1" t="s">
        <v>1456</v>
      </c>
      <c r="F1251" s="1" t="s">
        <v>3787</v>
      </c>
      <c r="G1251" s="1">
        <v>40</v>
      </c>
      <c r="H1251" s="1" t="s">
        <v>1443</v>
      </c>
      <c r="I1251" s="1" t="s">
        <v>1447</v>
      </c>
      <c r="J1251" s="1">
        <v>8</v>
      </c>
      <c r="K1251" s="1" t="s">
        <v>3568</v>
      </c>
      <c r="L1251" s="1" t="s">
        <v>3099</v>
      </c>
      <c r="M1251" s="1">
        <v>8</v>
      </c>
      <c r="N1251" s="1" t="s">
        <v>1443</v>
      </c>
      <c r="O1251" s="1" t="s">
        <v>1447</v>
      </c>
      <c r="P1251" s="1">
        <v>8</v>
      </c>
      <c r="Q1251" s="1" t="s">
        <v>1443</v>
      </c>
      <c r="R1251" s="1" t="s">
        <v>1447</v>
      </c>
      <c r="S1251" s="1">
        <v>8</v>
      </c>
      <c r="T1251" s="1" t="s">
        <v>1454</v>
      </c>
      <c r="U1251" s="1" t="s">
        <v>1667</v>
      </c>
      <c r="V1251" s="1">
        <v>8</v>
      </c>
      <c r="W1251" s="1" t="s">
        <v>93</v>
      </c>
      <c r="X1251" s="1" t="s">
        <v>93</v>
      </c>
      <c r="Y1251" s="1" t="s">
        <v>93</v>
      </c>
      <c r="Z1251" s="1" t="s">
        <v>93</v>
      </c>
      <c r="AA1251" s="1" t="s">
        <v>93</v>
      </c>
      <c r="AB1251" s="1" t="s">
        <v>93</v>
      </c>
      <c r="AC1251" s="1" t="s">
        <v>3787</v>
      </c>
    </row>
    <row r="1252" spans="1:29" ht="38.25" x14ac:dyDescent="0.2">
      <c r="A1252" s="1">
        <v>13</v>
      </c>
      <c r="B1252" s="1" t="s">
        <v>2279</v>
      </c>
      <c r="C1252" s="1">
        <v>1308089</v>
      </c>
      <c r="D1252" s="1" t="s">
        <v>3298</v>
      </c>
      <c r="E1252" s="1" t="s">
        <v>1440</v>
      </c>
      <c r="F1252" s="1" t="s">
        <v>1063</v>
      </c>
      <c r="G1252" s="1">
        <v>40</v>
      </c>
      <c r="H1252" s="1" t="s">
        <v>1443</v>
      </c>
      <c r="I1252" s="1" t="s">
        <v>1447</v>
      </c>
      <c r="J1252" s="1">
        <v>8</v>
      </c>
      <c r="K1252" s="1" t="s">
        <v>1443</v>
      </c>
      <c r="L1252" s="1" t="s">
        <v>1447</v>
      </c>
      <c r="M1252" s="1">
        <v>8</v>
      </c>
      <c r="N1252" s="1" t="s">
        <v>1443</v>
      </c>
      <c r="O1252" s="1" t="s">
        <v>1447</v>
      </c>
      <c r="P1252" s="1">
        <v>8</v>
      </c>
      <c r="Q1252" s="1" t="s">
        <v>1443</v>
      </c>
      <c r="R1252" s="1" t="s">
        <v>1447</v>
      </c>
      <c r="S1252" s="1">
        <v>8</v>
      </c>
      <c r="T1252" s="1" t="s">
        <v>93</v>
      </c>
      <c r="U1252" s="1" t="s">
        <v>93</v>
      </c>
      <c r="V1252" s="1" t="s">
        <v>93</v>
      </c>
      <c r="W1252" s="1" t="s">
        <v>93</v>
      </c>
      <c r="X1252" s="1" t="s">
        <v>93</v>
      </c>
      <c r="Y1252" s="1" t="s">
        <v>93</v>
      </c>
      <c r="Z1252" s="1" t="s">
        <v>1443</v>
      </c>
      <c r="AA1252" s="1" t="s">
        <v>1447</v>
      </c>
      <c r="AB1252" s="1">
        <v>8</v>
      </c>
      <c r="AC1252" s="1" t="s">
        <v>3787</v>
      </c>
    </row>
    <row r="1253" spans="1:29" ht="25.5" x14ac:dyDescent="0.2">
      <c r="A1253" s="1">
        <v>13</v>
      </c>
      <c r="B1253" s="1" t="s">
        <v>3950</v>
      </c>
      <c r="C1253" s="1">
        <v>263513</v>
      </c>
      <c r="D1253" s="1" t="s">
        <v>997</v>
      </c>
      <c r="E1253" s="1" t="s">
        <v>1456</v>
      </c>
      <c r="F1253" s="1" t="s">
        <v>93</v>
      </c>
      <c r="G1253" s="1">
        <v>0</v>
      </c>
      <c r="H1253" s="1" t="s">
        <v>93</v>
      </c>
      <c r="I1253" s="1" t="s">
        <v>93</v>
      </c>
      <c r="J1253" s="1" t="s">
        <v>93</v>
      </c>
      <c r="K1253" s="1" t="s">
        <v>93</v>
      </c>
      <c r="L1253" s="1" t="s">
        <v>93</v>
      </c>
      <c r="M1253" s="1" t="s">
        <v>93</v>
      </c>
      <c r="N1253" s="1" t="s">
        <v>93</v>
      </c>
      <c r="O1253" s="1" t="s">
        <v>93</v>
      </c>
      <c r="P1253" s="1" t="s">
        <v>93</v>
      </c>
      <c r="Q1253" s="1" t="s">
        <v>93</v>
      </c>
      <c r="R1253" s="1" t="s">
        <v>93</v>
      </c>
      <c r="S1253" s="1" t="s">
        <v>93</v>
      </c>
      <c r="T1253" s="1" t="s">
        <v>93</v>
      </c>
      <c r="U1253" s="1" t="s">
        <v>93</v>
      </c>
      <c r="V1253" s="1" t="s">
        <v>93</v>
      </c>
      <c r="W1253" s="1" t="s">
        <v>93</v>
      </c>
      <c r="X1253" s="1" t="s">
        <v>93</v>
      </c>
      <c r="Y1253" s="1" t="s">
        <v>93</v>
      </c>
      <c r="Z1253" s="1" t="s">
        <v>93</v>
      </c>
      <c r="AA1253" s="1" t="s">
        <v>93</v>
      </c>
      <c r="AB1253" s="1" t="s">
        <v>93</v>
      </c>
      <c r="AC1253" s="1" t="s">
        <v>3787</v>
      </c>
    </row>
    <row r="1254" spans="1:29" ht="38.25" x14ac:dyDescent="0.2">
      <c r="A1254" s="1">
        <v>13</v>
      </c>
      <c r="B1254" s="1" t="s">
        <v>2280</v>
      </c>
      <c r="C1254" s="1">
        <v>1307604</v>
      </c>
      <c r="D1254" s="1" t="s">
        <v>1995</v>
      </c>
      <c r="E1254" s="1" t="s">
        <v>1440</v>
      </c>
      <c r="F1254" s="1" t="s">
        <v>1114</v>
      </c>
      <c r="G1254" s="1">
        <v>40</v>
      </c>
      <c r="H1254" s="1" t="s">
        <v>1480</v>
      </c>
      <c r="I1254" s="1" t="s">
        <v>1466</v>
      </c>
      <c r="J1254" s="1">
        <v>8</v>
      </c>
      <c r="K1254" s="1" t="s">
        <v>1480</v>
      </c>
      <c r="L1254" s="1" t="s">
        <v>1466</v>
      </c>
      <c r="M1254" s="1">
        <v>8</v>
      </c>
      <c r="N1254" s="1" t="s">
        <v>1480</v>
      </c>
      <c r="O1254" s="1" t="s">
        <v>1466</v>
      </c>
      <c r="P1254" s="1">
        <v>8</v>
      </c>
      <c r="Q1254" s="1" t="s">
        <v>1480</v>
      </c>
      <c r="R1254" s="1" t="s">
        <v>1466</v>
      </c>
      <c r="S1254" s="1">
        <v>8</v>
      </c>
      <c r="T1254" s="1" t="s">
        <v>1480</v>
      </c>
      <c r="U1254" s="1" t="s">
        <v>1466</v>
      </c>
      <c r="V1254" s="1">
        <v>8</v>
      </c>
      <c r="W1254" s="1" t="s">
        <v>93</v>
      </c>
      <c r="X1254" s="1" t="s">
        <v>93</v>
      </c>
      <c r="Y1254" s="1" t="s">
        <v>93</v>
      </c>
      <c r="Z1254" s="1" t="s">
        <v>93</v>
      </c>
      <c r="AA1254" s="1" t="s">
        <v>93</v>
      </c>
      <c r="AB1254" s="1" t="s">
        <v>93</v>
      </c>
      <c r="AC1254" s="1" t="s">
        <v>3787</v>
      </c>
    </row>
    <row r="1255" spans="1:29" ht="25.5" x14ac:dyDescent="0.2">
      <c r="A1255" s="1">
        <v>13</v>
      </c>
      <c r="B1255" s="1" t="s">
        <v>2281</v>
      </c>
      <c r="C1255" s="1">
        <v>1308073</v>
      </c>
      <c r="D1255" s="1" t="s">
        <v>2050</v>
      </c>
      <c r="E1255" s="1" t="s">
        <v>1440</v>
      </c>
      <c r="F1255" s="1" t="s">
        <v>986</v>
      </c>
      <c r="G1255" s="1">
        <v>40</v>
      </c>
      <c r="H1255" s="1" t="s">
        <v>93</v>
      </c>
      <c r="I1255" s="1" t="s">
        <v>93</v>
      </c>
      <c r="J1255" s="1" t="s">
        <v>93</v>
      </c>
      <c r="K1255" s="1" t="s">
        <v>1454</v>
      </c>
      <c r="L1255" s="1" t="s">
        <v>1667</v>
      </c>
      <c r="M1255" s="1">
        <v>8</v>
      </c>
      <c r="N1255" s="1" t="s">
        <v>1454</v>
      </c>
      <c r="O1255" s="1" t="s">
        <v>1667</v>
      </c>
      <c r="P1255" s="1">
        <v>8</v>
      </c>
      <c r="Q1255" s="1" t="s">
        <v>1454</v>
      </c>
      <c r="R1255" s="1" t="s">
        <v>1667</v>
      </c>
      <c r="S1255" s="1">
        <v>8</v>
      </c>
      <c r="T1255" s="1" t="s">
        <v>1454</v>
      </c>
      <c r="U1255" s="1" t="s">
        <v>1667</v>
      </c>
      <c r="V1255" s="1">
        <v>8</v>
      </c>
      <c r="W1255" s="1" t="s">
        <v>1454</v>
      </c>
      <c r="X1255" s="1" t="s">
        <v>1667</v>
      </c>
      <c r="Y1255" s="1">
        <v>8</v>
      </c>
      <c r="Z1255" s="1" t="s">
        <v>93</v>
      </c>
      <c r="AA1255" s="1" t="s">
        <v>93</v>
      </c>
      <c r="AB1255" s="1" t="s">
        <v>93</v>
      </c>
      <c r="AC1255" s="1" t="s">
        <v>3787</v>
      </c>
    </row>
    <row r="1256" spans="1:29" ht="38.25" x14ac:dyDescent="0.2">
      <c r="A1256" s="1">
        <v>13</v>
      </c>
      <c r="B1256" s="1" t="s">
        <v>2282</v>
      </c>
      <c r="C1256" s="1">
        <v>1308281</v>
      </c>
      <c r="D1256" s="1" t="s">
        <v>1903</v>
      </c>
      <c r="E1256" s="1" t="s">
        <v>1440</v>
      </c>
      <c r="F1256" s="1" t="s">
        <v>3228</v>
      </c>
      <c r="G1256" s="1">
        <v>40</v>
      </c>
      <c r="H1256" s="1" t="s">
        <v>93</v>
      </c>
      <c r="I1256" s="1" t="s">
        <v>93</v>
      </c>
      <c r="J1256" s="1" t="s">
        <v>93</v>
      </c>
      <c r="K1256" s="1" t="s">
        <v>1454</v>
      </c>
      <c r="L1256" s="1" t="s">
        <v>1667</v>
      </c>
      <c r="M1256" s="1">
        <v>8</v>
      </c>
      <c r="N1256" s="1" t="s">
        <v>1454</v>
      </c>
      <c r="O1256" s="1" t="s">
        <v>1667</v>
      </c>
      <c r="P1256" s="1">
        <v>8</v>
      </c>
      <c r="Q1256" s="1" t="s">
        <v>1454</v>
      </c>
      <c r="R1256" s="1" t="s">
        <v>1667</v>
      </c>
      <c r="S1256" s="1">
        <v>8</v>
      </c>
      <c r="T1256" s="1" t="s">
        <v>1454</v>
      </c>
      <c r="U1256" s="1" t="s">
        <v>1667</v>
      </c>
      <c r="V1256" s="1">
        <v>8</v>
      </c>
      <c r="W1256" s="1" t="s">
        <v>1454</v>
      </c>
      <c r="X1256" s="1" t="s">
        <v>1667</v>
      </c>
      <c r="Y1256" s="1">
        <v>8</v>
      </c>
      <c r="Z1256" s="1" t="s">
        <v>93</v>
      </c>
      <c r="AA1256" s="1" t="s">
        <v>93</v>
      </c>
      <c r="AB1256" s="1" t="s">
        <v>93</v>
      </c>
      <c r="AC1256" s="1" t="s">
        <v>3787</v>
      </c>
    </row>
    <row r="1257" spans="1:29" ht="38.25" x14ac:dyDescent="0.2">
      <c r="A1257" s="1">
        <v>13</v>
      </c>
      <c r="B1257" s="1" t="s">
        <v>2283</v>
      </c>
      <c r="C1257" s="1">
        <v>1306986</v>
      </c>
      <c r="D1257" s="1" t="s">
        <v>1901</v>
      </c>
      <c r="E1257" s="1" t="s">
        <v>1440</v>
      </c>
      <c r="F1257" s="1" t="s">
        <v>771</v>
      </c>
      <c r="G1257" s="1">
        <v>40</v>
      </c>
      <c r="H1257" s="1" t="s">
        <v>1480</v>
      </c>
      <c r="I1257" s="1" t="s">
        <v>1466</v>
      </c>
      <c r="J1257" s="1">
        <v>8</v>
      </c>
      <c r="K1257" s="1" t="s">
        <v>1480</v>
      </c>
      <c r="L1257" s="1" t="s">
        <v>1466</v>
      </c>
      <c r="M1257" s="1">
        <v>8</v>
      </c>
      <c r="N1257" s="1" t="s">
        <v>1480</v>
      </c>
      <c r="O1257" s="1" t="s">
        <v>1466</v>
      </c>
      <c r="P1257" s="1">
        <v>8</v>
      </c>
      <c r="Q1257" s="1" t="s">
        <v>1480</v>
      </c>
      <c r="R1257" s="1" t="s">
        <v>1466</v>
      </c>
      <c r="S1257" s="1">
        <v>8</v>
      </c>
      <c r="T1257" s="1" t="s">
        <v>1480</v>
      </c>
      <c r="U1257" s="1" t="s">
        <v>1466</v>
      </c>
      <c r="V1257" s="1">
        <v>8</v>
      </c>
      <c r="W1257" s="1" t="s">
        <v>93</v>
      </c>
      <c r="X1257" s="1" t="s">
        <v>93</v>
      </c>
      <c r="Y1257" s="1" t="s">
        <v>93</v>
      </c>
      <c r="Z1257" s="1" t="s">
        <v>93</v>
      </c>
      <c r="AA1257" s="1" t="s">
        <v>93</v>
      </c>
      <c r="AB1257" s="1" t="s">
        <v>93</v>
      </c>
      <c r="AC1257" s="1" t="s">
        <v>3787</v>
      </c>
    </row>
    <row r="1258" spans="1:29" ht="25.5" x14ac:dyDescent="0.2">
      <c r="A1258" s="1">
        <v>13</v>
      </c>
      <c r="B1258" s="1" t="s">
        <v>2284</v>
      </c>
      <c r="C1258" s="1">
        <v>306165</v>
      </c>
      <c r="D1258" s="1" t="s">
        <v>1928</v>
      </c>
      <c r="E1258" s="1" t="s">
        <v>1456</v>
      </c>
      <c r="F1258" s="1" t="s">
        <v>3787</v>
      </c>
      <c r="G1258" s="1">
        <v>40</v>
      </c>
      <c r="H1258" s="1" t="s">
        <v>1480</v>
      </c>
      <c r="I1258" s="1" t="s">
        <v>1466</v>
      </c>
      <c r="J1258" s="1">
        <v>8</v>
      </c>
      <c r="K1258" s="1" t="s">
        <v>1480</v>
      </c>
      <c r="L1258" s="1" t="s">
        <v>1466</v>
      </c>
      <c r="M1258" s="1">
        <v>8</v>
      </c>
      <c r="N1258" s="1" t="s">
        <v>1480</v>
      </c>
      <c r="O1258" s="1" t="s">
        <v>1466</v>
      </c>
      <c r="P1258" s="1">
        <v>8</v>
      </c>
      <c r="Q1258" s="1" t="s">
        <v>1480</v>
      </c>
      <c r="R1258" s="1" t="s">
        <v>1466</v>
      </c>
      <c r="S1258" s="1">
        <v>8</v>
      </c>
      <c r="T1258" s="1" t="s">
        <v>1480</v>
      </c>
      <c r="U1258" s="1" t="s">
        <v>1466</v>
      </c>
      <c r="V1258" s="1">
        <v>8</v>
      </c>
      <c r="W1258" s="1" t="s">
        <v>93</v>
      </c>
      <c r="X1258" s="1" t="s">
        <v>93</v>
      </c>
      <c r="Y1258" s="1" t="s">
        <v>93</v>
      </c>
      <c r="Z1258" s="1" t="s">
        <v>93</v>
      </c>
      <c r="AA1258" s="1" t="s">
        <v>93</v>
      </c>
      <c r="AB1258" s="1" t="s">
        <v>93</v>
      </c>
      <c r="AC1258" s="1" t="s">
        <v>3787</v>
      </c>
    </row>
    <row r="1259" spans="1:29" ht="25.5" x14ac:dyDescent="0.2">
      <c r="A1259" s="1">
        <v>13</v>
      </c>
      <c r="B1259" s="1" t="s">
        <v>2285</v>
      </c>
      <c r="C1259" s="1">
        <v>259358</v>
      </c>
      <c r="D1259" s="1" t="s">
        <v>1029</v>
      </c>
      <c r="E1259" s="1" t="s">
        <v>1440</v>
      </c>
      <c r="F1259" s="1" t="s">
        <v>2934</v>
      </c>
      <c r="G1259" s="1">
        <v>40</v>
      </c>
      <c r="H1259" s="1" t="s">
        <v>1507</v>
      </c>
      <c r="I1259" s="1" t="s">
        <v>1474</v>
      </c>
      <c r="J1259" s="1">
        <v>8</v>
      </c>
      <c r="K1259" s="1" t="s">
        <v>1507</v>
      </c>
      <c r="L1259" s="1" t="s">
        <v>1474</v>
      </c>
      <c r="M1259" s="1">
        <v>8</v>
      </c>
      <c r="N1259" s="1" t="s">
        <v>1507</v>
      </c>
      <c r="O1259" s="1" t="s">
        <v>1474</v>
      </c>
      <c r="P1259" s="1">
        <v>8</v>
      </c>
      <c r="Q1259" s="1" t="s">
        <v>93</v>
      </c>
      <c r="R1259" s="1" t="s">
        <v>93</v>
      </c>
      <c r="S1259" s="1" t="s">
        <v>93</v>
      </c>
      <c r="T1259" s="1" t="s">
        <v>93</v>
      </c>
      <c r="U1259" s="1" t="s">
        <v>93</v>
      </c>
      <c r="V1259" s="1" t="s">
        <v>93</v>
      </c>
      <c r="W1259" s="1" t="s">
        <v>1507</v>
      </c>
      <c r="X1259" s="1" t="s">
        <v>1474</v>
      </c>
      <c r="Y1259" s="1">
        <v>8</v>
      </c>
      <c r="Z1259" s="1" t="s">
        <v>1507</v>
      </c>
      <c r="AA1259" s="1" t="s">
        <v>1474</v>
      </c>
      <c r="AB1259" s="1">
        <v>8</v>
      </c>
      <c r="AC1259" s="1" t="s">
        <v>3787</v>
      </c>
    </row>
    <row r="1260" spans="1:29" ht="25.5" x14ac:dyDescent="0.2">
      <c r="A1260" s="1">
        <v>13</v>
      </c>
      <c r="B1260" s="1" t="s">
        <v>1301</v>
      </c>
      <c r="C1260" s="1">
        <v>98015</v>
      </c>
      <c r="D1260" s="1" t="s">
        <v>518</v>
      </c>
      <c r="E1260" s="1" t="s">
        <v>1440</v>
      </c>
      <c r="F1260" s="1" t="s">
        <v>2286</v>
      </c>
      <c r="G1260" s="1">
        <v>40</v>
      </c>
      <c r="H1260" s="1" t="s">
        <v>1461</v>
      </c>
      <c r="I1260" s="1" t="s">
        <v>1509</v>
      </c>
      <c r="J1260" s="1">
        <v>8</v>
      </c>
      <c r="K1260" s="1" t="s">
        <v>1461</v>
      </c>
      <c r="L1260" s="1" t="s">
        <v>1509</v>
      </c>
      <c r="M1260" s="1">
        <v>8</v>
      </c>
      <c r="N1260" s="1" t="s">
        <v>1461</v>
      </c>
      <c r="O1260" s="1" t="s">
        <v>1509</v>
      </c>
      <c r="P1260" s="1">
        <v>8</v>
      </c>
      <c r="Q1260" s="1" t="s">
        <v>1461</v>
      </c>
      <c r="R1260" s="1" t="s">
        <v>1509</v>
      </c>
      <c r="S1260" s="1">
        <v>8</v>
      </c>
      <c r="T1260" s="1" t="s">
        <v>93</v>
      </c>
      <c r="U1260" s="1" t="s">
        <v>93</v>
      </c>
      <c r="V1260" s="1" t="s">
        <v>93</v>
      </c>
      <c r="W1260" s="1" t="s">
        <v>93</v>
      </c>
      <c r="X1260" s="1" t="s">
        <v>93</v>
      </c>
      <c r="Y1260" s="1" t="s">
        <v>93</v>
      </c>
      <c r="Z1260" s="1" t="s">
        <v>1461</v>
      </c>
      <c r="AA1260" s="1" t="s">
        <v>1509</v>
      </c>
      <c r="AB1260" s="1">
        <v>8</v>
      </c>
      <c r="AC1260" s="1" t="s">
        <v>3787</v>
      </c>
    </row>
    <row r="1261" spans="1:29" ht="38.25" x14ac:dyDescent="0.2">
      <c r="A1261" s="1">
        <v>13</v>
      </c>
      <c r="B1261" s="1" t="s">
        <v>2916</v>
      </c>
      <c r="C1261" s="1">
        <v>1308466</v>
      </c>
      <c r="D1261" s="1" t="s">
        <v>3152</v>
      </c>
      <c r="E1261" s="1" t="s">
        <v>1440</v>
      </c>
      <c r="F1261" s="1" t="s">
        <v>3228</v>
      </c>
      <c r="G1261" s="1">
        <v>40</v>
      </c>
      <c r="H1261" s="1" t="s">
        <v>1667</v>
      </c>
      <c r="I1261" s="1" t="s">
        <v>1895</v>
      </c>
      <c r="J1261" s="1">
        <v>8</v>
      </c>
      <c r="K1261" s="1" t="s">
        <v>1667</v>
      </c>
      <c r="L1261" s="1" t="s">
        <v>1895</v>
      </c>
      <c r="M1261" s="1">
        <v>8</v>
      </c>
      <c r="N1261" s="1" t="s">
        <v>1667</v>
      </c>
      <c r="O1261" s="1" t="s">
        <v>1895</v>
      </c>
      <c r="P1261" s="1">
        <v>8</v>
      </c>
      <c r="Q1261" s="1" t="s">
        <v>1667</v>
      </c>
      <c r="R1261" s="1" t="s">
        <v>1895</v>
      </c>
      <c r="S1261" s="1">
        <v>8</v>
      </c>
      <c r="T1261" s="1" t="s">
        <v>1667</v>
      </c>
      <c r="U1261" s="1" t="s">
        <v>1895</v>
      </c>
      <c r="V1261" s="1">
        <v>8</v>
      </c>
      <c r="W1261" s="1" t="s">
        <v>93</v>
      </c>
      <c r="X1261" s="1" t="s">
        <v>93</v>
      </c>
      <c r="Y1261" s="1" t="s">
        <v>93</v>
      </c>
      <c r="Z1261" s="1" t="s">
        <v>93</v>
      </c>
      <c r="AA1261" s="1" t="s">
        <v>93</v>
      </c>
      <c r="AB1261" s="1" t="s">
        <v>93</v>
      </c>
      <c r="AC1261" s="1" t="s">
        <v>3787</v>
      </c>
    </row>
    <row r="1262" spans="1:29" ht="38.25" x14ac:dyDescent="0.2">
      <c r="A1262" s="1">
        <v>13</v>
      </c>
      <c r="B1262" s="1" t="s">
        <v>2287</v>
      </c>
      <c r="C1262" s="1">
        <v>1307586</v>
      </c>
      <c r="D1262" s="1" t="s">
        <v>1897</v>
      </c>
      <c r="E1262" s="1" t="s">
        <v>1440</v>
      </c>
      <c r="F1262" s="1" t="s">
        <v>1289</v>
      </c>
      <c r="G1262" s="1">
        <v>40</v>
      </c>
      <c r="H1262" s="1" t="s">
        <v>93</v>
      </c>
      <c r="I1262" s="1" t="s">
        <v>93</v>
      </c>
      <c r="J1262" s="1" t="s">
        <v>93</v>
      </c>
      <c r="K1262" s="1" t="s">
        <v>1443</v>
      </c>
      <c r="L1262" s="1" t="s">
        <v>1447</v>
      </c>
      <c r="M1262" s="1">
        <v>8</v>
      </c>
      <c r="N1262" s="1" t="s">
        <v>1443</v>
      </c>
      <c r="O1262" s="1" t="s">
        <v>1447</v>
      </c>
      <c r="P1262" s="1">
        <v>8</v>
      </c>
      <c r="Q1262" s="1" t="s">
        <v>1443</v>
      </c>
      <c r="R1262" s="1" t="s">
        <v>1447</v>
      </c>
      <c r="S1262" s="1">
        <v>8</v>
      </c>
      <c r="T1262" s="1" t="s">
        <v>1443</v>
      </c>
      <c r="U1262" s="1" t="s">
        <v>1447</v>
      </c>
      <c r="V1262" s="1">
        <v>8</v>
      </c>
      <c r="W1262" s="1" t="s">
        <v>1443</v>
      </c>
      <c r="X1262" s="1" t="s">
        <v>1447</v>
      </c>
      <c r="Y1262" s="1">
        <v>8</v>
      </c>
      <c r="Z1262" s="1" t="s">
        <v>93</v>
      </c>
      <c r="AA1262" s="1" t="s">
        <v>93</v>
      </c>
      <c r="AB1262" s="1" t="s">
        <v>93</v>
      </c>
      <c r="AC1262" s="1" t="s">
        <v>3787</v>
      </c>
    </row>
    <row r="1263" spans="1:29" ht="25.5" x14ac:dyDescent="0.2">
      <c r="A1263" s="1">
        <v>13</v>
      </c>
      <c r="B1263" s="1" t="s">
        <v>2850</v>
      </c>
      <c r="C1263" s="1">
        <v>1308435</v>
      </c>
      <c r="D1263" s="1" t="s">
        <v>4369</v>
      </c>
      <c r="E1263" s="1" t="s">
        <v>1440</v>
      </c>
      <c r="F1263" s="1" t="s">
        <v>2934</v>
      </c>
      <c r="G1263" s="1">
        <v>40</v>
      </c>
      <c r="H1263" s="1" t="s">
        <v>1667</v>
      </c>
      <c r="I1263" s="1" t="s">
        <v>1895</v>
      </c>
      <c r="J1263" s="1">
        <v>8</v>
      </c>
      <c r="K1263" s="1" t="s">
        <v>1667</v>
      </c>
      <c r="L1263" s="1" t="s">
        <v>1895</v>
      </c>
      <c r="M1263" s="1">
        <v>8</v>
      </c>
      <c r="N1263" s="1" t="s">
        <v>1667</v>
      </c>
      <c r="O1263" s="1" t="s">
        <v>1895</v>
      </c>
      <c r="P1263" s="1">
        <v>8</v>
      </c>
      <c r="Q1263" s="1" t="s">
        <v>1667</v>
      </c>
      <c r="R1263" s="1" t="s">
        <v>1895</v>
      </c>
      <c r="S1263" s="1">
        <v>8</v>
      </c>
      <c r="T1263" s="1" t="s">
        <v>1667</v>
      </c>
      <c r="U1263" s="1" t="s">
        <v>1895</v>
      </c>
      <c r="V1263" s="1">
        <v>8</v>
      </c>
      <c r="W1263" s="1" t="s">
        <v>93</v>
      </c>
      <c r="X1263" s="1" t="s">
        <v>93</v>
      </c>
      <c r="Y1263" s="1" t="s">
        <v>93</v>
      </c>
      <c r="Z1263" s="1" t="s">
        <v>93</v>
      </c>
      <c r="AA1263" s="1" t="s">
        <v>93</v>
      </c>
      <c r="AB1263" s="1" t="s">
        <v>93</v>
      </c>
      <c r="AC1263" s="1" t="s">
        <v>3787</v>
      </c>
    </row>
    <row r="1264" spans="1:29" ht="38.25" x14ac:dyDescent="0.2">
      <c r="A1264" s="1">
        <v>13</v>
      </c>
      <c r="B1264" s="1" t="s">
        <v>2288</v>
      </c>
      <c r="C1264" s="1">
        <v>1308138</v>
      </c>
      <c r="D1264" s="1" t="s">
        <v>1897</v>
      </c>
      <c r="E1264" s="1" t="s">
        <v>1440</v>
      </c>
      <c r="F1264" s="1" t="s">
        <v>996</v>
      </c>
      <c r="G1264" s="1">
        <v>40</v>
      </c>
      <c r="H1264" s="1" t="s">
        <v>1460</v>
      </c>
      <c r="I1264" s="1" t="s">
        <v>1479</v>
      </c>
      <c r="J1264" s="1">
        <v>8</v>
      </c>
      <c r="K1264" s="1" t="s">
        <v>1460</v>
      </c>
      <c r="L1264" s="1" t="s">
        <v>1479</v>
      </c>
      <c r="M1264" s="1">
        <v>8</v>
      </c>
      <c r="N1264" s="1" t="s">
        <v>1460</v>
      </c>
      <c r="O1264" s="1" t="s">
        <v>1479</v>
      </c>
      <c r="P1264" s="1">
        <v>8</v>
      </c>
      <c r="Q1264" s="1" t="s">
        <v>1460</v>
      </c>
      <c r="R1264" s="1" t="s">
        <v>1479</v>
      </c>
      <c r="S1264" s="1">
        <v>8</v>
      </c>
      <c r="T1264" s="1" t="s">
        <v>93</v>
      </c>
      <c r="U1264" s="1" t="s">
        <v>93</v>
      </c>
      <c r="V1264" s="1" t="s">
        <v>93</v>
      </c>
      <c r="W1264" s="1" t="s">
        <v>93</v>
      </c>
      <c r="X1264" s="1" t="s">
        <v>93</v>
      </c>
      <c r="Y1264" s="1" t="s">
        <v>93</v>
      </c>
      <c r="Z1264" s="1" t="s">
        <v>1460</v>
      </c>
      <c r="AA1264" s="1" t="s">
        <v>1479</v>
      </c>
      <c r="AB1264" s="1">
        <v>8</v>
      </c>
      <c r="AC1264" s="1" t="s">
        <v>3787</v>
      </c>
    </row>
    <row r="1265" spans="1:29" ht="25.5" x14ac:dyDescent="0.2">
      <c r="A1265" s="1">
        <v>13</v>
      </c>
      <c r="B1265" s="1" t="s">
        <v>2289</v>
      </c>
      <c r="C1265" s="1">
        <v>1307992</v>
      </c>
      <c r="D1265" s="1" t="s">
        <v>1887</v>
      </c>
      <c r="E1265" s="1" t="s">
        <v>1440</v>
      </c>
      <c r="F1265" s="1" t="s">
        <v>996</v>
      </c>
      <c r="G1265" s="1">
        <v>40</v>
      </c>
      <c r="H1265" s="1" t="s">
        <v>93</v>
      </c>
      <c r="I1265" s="1" t="s">
        <v>93</v>
      </c>
      <c r="J1265" s="1" t="s">
        <v>93</v>
      </c>
      <c r="K1265" s="1" t="s">
        <v>1454</v>
      </c>
      <c r="L1265" s="1" t="s">
        <v>1667</v>
      </c>
      <c r="M1265" s="1">
        <v>8</v>
      </c>
      <c r="N1265" s="1" t="s">
        <v>1454</v>
      </c>
      <c r="O1265" s="1" t="s">
        <v>1667</v>
      </c>
      <c r="P1265" s="1">
        <v>8</v>
      </c>
      <c r="Q1265" s="1" t="s">
        <v>1454</v>
      </c>
      <c r="R1265" s="1" t="s">
        <v>1667</v>
      </c>
      <c r="S1265" s="1">
        <v>8</v>
      </c>
      <c r="T1265" s="1" t="s">
        <v>1454</v>
      </c>
      <c r="U1265" s="1" t="s">
        <v>1667</v>
      </c>
      <c r="V1265" s="1">
        <v>8</v>
      </c>
      <c r="W1265" s="1" t="s">
        <v>1454</v>
      </c>
      <c r="X1265" s="1" t="s">
        <v>1667</v>
      </c>
      <c r="Y1265" s="1">
        <v>8</v>
      </c>
      <c r="Z1265" s="1" t="s">
        <v>93</v>
      </c>
      <c r="AA1265" s="1" t="s">
        <v>93</v>
      </c>
      <c r="AB1265" s="1" t="s">
        <v>93</v>
      </c>
      <c r="AC1265" s="1" t="s">
        <v>3787</v>
      </c>
    </row>
    <row r="1266" spans="1:29" ht="25.5" x14ac:dyDescent="0.2">
      <c r="A1266" s="1">
        <v>13</v>
      </c>
      <c r="B1266" s="1" t="s">
        <v>2290</v>
      </c>
      <c r="C1266" s="1">
        <v>1307087</v>
      </c>
      <c r="D1266" s="1" t="s">
        <v>1878</v>
      </c>
      <c r="E1266" s="1" t="s">
        <v>1440</v>
      </c>
      <c r="F1266" s="1" t="s">
        <v>543</v>
      </c>
      <c r="G1266" s="1">
        <v>40</v>
      </c>
      <c r="H1266" s="1" t="s">
        <v>1610</v>
      </c>
      <c r="I1266" s="1" t="s">
        <v>1451</v>
      </c>
      <c r="J1266" s="1">
        <v>8</v>
      </c>
      <c r="K1266" s="1" t="s">
        <v>1610</v>
      </c>
      <c r="L1266" s="1" t="s">
        <v>1451</v>
      </c>
      <c r="M1266" s="1">
        <v>8</v>
      </c>
      <c r="N1266" s="1" t="s">
        <v>1610</v>
      </c>
      <c r="O1266" s="1" t="s">
        <v>1451</v>
      </c>
      <c r="P1266" s="1">
        <v>8</v>
      </c>
      <c r="Q1266" s="1" t="s">
        <v>1610</v>
      </c>
      <c r="R1266" s="1" t="s">
        <v>1451</v>
      </c>
      <c r="S1266" s="1">
        <v>8</v>
      </c>
      <c r="T1266" s="1" t="s">
        <v>1610</v>
      </c>
      <c r="U1266" s="1" t="s">
        <v>1451</v>
      </c>
      <c r="V1266" s="1">
        <v>8</v>
      </c>
      <c r="W1266" s="1" t="s">
        <v>93</v>
      </c>
      <c r="X1266" s="1" t="s">
        <v>93</v>
      </c>
      <c r="Y1266" s="1" t="s">
        <v>93</v>
      </c>
      <c r="Z1266" s="1" t="s">
        <v>93</v>
      </c>
      <c r="AA1266" s="1" t="s">
        <v>93</v>
      </c>
      <c r="AB1266" s="1" t="s">
        <v>93</v>
      </c>
      <c r="AC1266" s="1" t="s">
        <v>3787</v>
      </c>
    </row>
    <row r="1267" spans="1:29" ht="38.25" x14ac:dyDescent="0.2">
      <c r="A1267" s="1">
        <v>13</v>
      </c>
      <c r="B1267" s="1" t="s">
        <v>2291</v>
      </c>
      <c r="C1267" s="1">
        <v>1308090</v>
      </c>
      <c r="D1267" s="1" t="s">
        <v>1916</v>
      </c>
      <c r="E1267" s="1" t="s">
        <v>1440</v>
      </c>
      <c r="F1267" s="1" t="s">
        <v>770</v>
      </c>
      <c r="G1267" s="1">
        <v>40</v>
      </c>
      <c r="H1267" s="1" t="s">
        <v>1480</v>
      </c>
      <c r="I1267" s="1" t="s">
        <v>1466</v>
      </c>
      <c r="J1267" s="1">
        <v>8</v>
      </c>
      <c r="K1267" s="1" t="s">
        <v>1480</v>
      </c>
      <c r="L1267" s="1" t="s">
        <v>1466</v>
      </c>
      <c r="M1267" s="1">
        <v>8</v>
      </c>
      <c r="N1267" s="1" t="s">
        <v>1480</v>
      </c>
      <c r="O1267" s="1" t="s">
        <v>1466</v>
      </c>
      <c r="P1267" s="1">
        <v>8</v>
      </c>
      <c r="Q1267" s="1" t="s">
        <v>1480</v>
      </c>
      <c r="R1267" s="1" t="s">
        <v>1466</v>
      </c>
      <c r="S1267" s="1">
        <v>8</v>
      </c>
      <c r="T1267" s="1" t="s">
        <v>1480</v>
      </c>
      <c r="U1267" s="1" t="s">
        <v>1466</v>
      </c>
      <c r="V1267" s="1">
        <v>8</v>
      </c>
      <c r="W1267" s="1" t="s">
        <v>93</v>
      </c>
      <c r="X1267" s="1" t="s">
        <v>93</v>
      </c>
      <c r="Y1267" s="1" t="s">
        <v>93</v>
      </c>
      <c r="Z1267" s="1" t="s">
        <v>93</v>
      </c>
      <c r="AA1267" s="1" t="s">
        <v>93</v>
      </c>
      <c r="AB1267" s="1" t="s">
        <v>93</v>
      </c>
      <c r="AC1267" s="1" t="s">
        <v>3787</v>
      </c>
    </row>
    <row r="1268" spans="1:29" ht="25.5" x14ac:dyDescent="0.2">
      <c r="A1268" s="1">
        <v>13</v>
      </c>
      <c r="B1268" s="1" t="s">
        <v>2292</v>
      </c>
      <c r="C1268" s="1">
        <v>1308262</v>
      </c>
      <c r="D1268" s="1" t="s">
        <v>1916</v>
      </c>
      <c r="E1268" s="1" t="s">
        <v>1440</v>
      </c>
      <c r="F1268" s="1" t="s">
        <v>2934</v>
      </c>
      <c r="G1268" s="1">
        <v>40</v>
      </c>
      <c r="H1268" s="1" t="s">
        <v>1480</v>
      </c>
      <c r="I1268" s="1" t="s">
        <v>1466</v>
      </c>
      <c r="J1268" s="1">
        <v>8</v>
      </c>
      <c r="K1268" s="1" t="s">
        <v>1480</v>
      </c>
      <c r="L1268" s="1" t="s">
        <v>1466</v>
      </c>
      <c r="M1268" s="1">
        <v>8</v>
      </c>
      <c r="N1268" s="1" t="s">
        <v>1480</v>
      </c>
      <c r="O1268" s="1" t="s">
        <v>1466</v>
      </c>
      <c r="P1268" s="1">
        <v>8</v>
      </c>
      <c r="Q1268" s="1" t="s">
        <v>1480</v>
      </c>
      <c r="R1268" s="1" t="s">
        <v>1466</v>
      </c>
      <c r="S1268" s="1">
        <v>8</v>
      </c>
      <c r="T1268" s="1" t="s">
        <v>1480</v>
      </c>
      <c r="U1268" s="1" t="s">
        <v>1466</v>
      </c>
      <c r="V1268" s="1">
        <v>8</v>
      </c>
      <c r="W1268" s="1" t="s">
        <v>93</v>
      </c>
      <c r="X1268" s="1" t="s">
        <v>93</v>
      </c>
      <c r="Y1268" s="1" t="s">
        <v>93</v>
      </c>
      <c r="Z1268" s="1" t="s">
        <v>93</v>
      </c>
      <c r="AA1268" s="1" t="s">
        <v>93</v>
      </c>
      <c r="AB1268" s="1" t="s">
        <v>93</v>
      </c>
      <c r="AC1268" s="1" t="s">
        <v>3787</v>
      </c>
    </row>
    <row r="1269" spans="1:29" ht="25.5" x14ac:dyDescent="0.2">
      <c r="A1269" s="1">
        <v>13</v>
      </c>
      <c r="B1269" s="1" t="s">
        <v>2293</v>
      </c>
      <c r="C1269" s="1">
        <v>1307104</v>
      </c>
      <c r="D1269" s="1" t="s">
        <v>1878</v>
      </c>
      <c r="E1269" s="1" t="s">
        <v>1440</v>
      </c>
      <c r="F1269" s="1" t="s">
        <v>543</v>
      </c>
      <c r="G1269" s="1">
        <v>40</v>
      </c>
      <c r="H1269" s="1" t="s">
        <v>1460</v>
      </c>
      <c r="I1269" s="1" t="s">
        <v>1479</v>
      </c>
      <c r="J1269" s="1">
        <v>8</v>
      </c>
      <c r="K1269" s="1" t="s">
        <v>1460</v>
      </c>
      <c r="L1269" s="1" t="s">
        <v>1479</v>
      </c>
      <c r="M1269" s="1">
        <v>8</v>
      </c>
      <c r="N1269" s="1" t="s">
        <v>1460</v>
      </c>
      <c r="O1269" s="1" t="s">
        <v>1479</v>
      </c>
      <c r="P1269" s="1">
        <v>8</v>
      </c>
      <c r="Q1269" s="1" t="s">
        <v>1460</v>
      </c>
      <c r="R1269" s="1" t="s">
        <v>1479</v>
      </c>
      <c r="S1269" s="1">
        <v>8</v>
      </c>
      <c r="T1269" s="1" t="s">
        <v>1460</v>
      </c>
      <c r="U1269" s="1" t="s">
        <v>1479</v>
      </c>
      <c r="V1269" s="1">
        <v>8</v>
      </c>
      <c r="W1269" s="1" t="s">
        <v>93</v>
      </c>
      <c r="X1269" s="1" t="s">
        <v>93</v>
      </c>
      <c r="Y1269" s="1" t="s">
        <v>93</v>
      </c>
      <c r="Z1269" s="1" t="s">
        <v>93</v>
      </c>
      <c r="AA1269" s="1" t="s">
        <v>93</v>
      </c>
      <c r="AB1269" s="1" t="s">
        <v>93</v>
      </c>
      <c r="AC1269" s="1" t="s">
        <v>3787</v>
      </c>
    </row>
    <row r="1270" spans="1:29" ht="25.5" x14ac:dyDescent="0.2">
      <c r="A1270" s="1">
        <v>13</v>
      </c>
      <c r="B1270" s="1" t="s">
        <v>2294</v>
      </c>
      <c r="C1270" s="1">
        <v>1307047</v>
      </c>
      <c r="D1270" s="1" t="s">
        <v>1962</v>
      </c>
      <c r="E1270" s="1" t="s">
        <v>1440</v>
      </c>
      <c r="F1270" s="1" t="s">
        <v>715</v>
      </c>
      <c r="G1270" s="1">
        <v>40</v>
      </c>
      <c r="H1270" s="1" t="s">
        <v>93</v>
      </c>
      <c r="I1270" s="1" t="s">
        <v>93</v>
      </c>
      <c r="J1270" s="1" t="s">
        <v>93</v>
      </c>
      <c r="K1270" s="1" t="s">
        <v>1455</v>
      </c>
      <c r="L1270" s="1" t="s">
        <v>1754</v>
      </c>
      <c r="M1270" s="1">
        <v>10</v>
      </c>
      <c r="N1270" s="1" t="s">
        <v>1455</v>
      </c>
      <c r="O1270" s="1" t="s">
        <v>1754</v>
      </c>
      <c r="P1270" s="1">
        <v>10</v>
      </c>
      <c r="Q1270" s="1" t="s">
        <v>1455</v>
      </c>
      <c r="R1270" s="1" t="s">
        <v>1754</v>
      </c>
      <c r="S1270" s="1">
        <v>10</v>
      </c>
      <c r="T1270" s="1" t="s">
        <v>1455</v>
      </c>
      <c r="U1270" s="1" t="s">
        <v>1754</v>
      </c>
      <c r="V1270" s="1">
        <v>10</v>
      </c>
      <c r="W1270" s="1" t="s">
        <v>93</v>
      </c>
      <c r="X1270" s="1" t="s">
        <v>93</v>
      </c>
      <c r="Y1270" s="1" t="s">
        <v>93</v>
      </c>
      <c r="Z1270" s="1" t="s">
        <v>93</v>
      </c>
      <c r="AA1270" s="1" t="s">
        <v>93</v>
      </c>
      <c r="AB1270" s="1" t="s">
        <v>93</v>
      </c>
      <c r="AC1270" s="1" t="s">
        <v>3787</v>
      </c>
    </row>
    <row r="1271" spans="1:29" ht="25.5" x14ac:dyDescent="0.2">
      <c r="A1271" s="1">
        <v>13</v>
      </c>
      <c r="B1271" s="1" t="s">
        <v>2295</v>
      </c>
      <c r="C1271" s="1">
        <v>1308282</v>
      </c>
      <c r="D1271" s="1" t="s">
        <v>1977</v>
      </c>
      <c r="E1271" s="1" t="s">
        <v>1440</v>
      </c>
      <c r="F1271" s="1" t="s">
        <v>3159</v>
      </c>
      <c r="G1271" s="1">
        <v>40</v>
      </c>
      <c r="H1271" s="1" t="s">
        <v>1613</v>
      </c>
      <c r="I1271" s="1" t="s">
        <v>1462</v>
      </c>
      <c r="J1271" s="1">
        <v>8</v>
      </c>
      <c r="K1271" s="1" t="s">
        <v>93</v>
      </c>
      <c r="L1271" s="1" t="s">
        <v>93</v>
      </c>
      <c r="M1271" s="1" t="s">
        <v>93</v>
      </c>
      <c r="N1271" s="1" t="s">
        <v>93</v>
      </c>
      <c r="O1271" s="1" t="s">
        <v>93</v>
      </c>
      <c r="P1271" s="1" t="s">
        <v>93</v>
      </c>
      <c r="Q1271" s="1" t="s">
        <v>1613</v>
      </c>
      <c r="R1271" s="1" t="s">
        <v>1462</v>
      </c>
      <c r="S1271" s="1">
        <v>8</v>
      </c>
      <c r="T1271" s="1" t="s">
        <v>1613</v>
      </c>
      <c r="U1271" s="1" t="s">
        <v>1462</v>
      </c>
      <c r="V1271" s="1">
        <v>8</v>
      </c>
      <c r="W1271" s="1" t="s">
        <v>1613</v>
      </c>
      <c r="X1271" s="1" t="s">
        <v>1462</v>
      </c>
      <c r="Y1271" s="1">
        <v>8</v>
      </c>
      <c r="Z1271" s="1" t="s">
        <v>1613</v>
      </c>
      <c r="AA1271" s="1" t="s">
        <v>1462</v>
      </c>
      <c r="AB1271" s="1">
        <v>8</v>
      </c>
      <c r="AC1271" s="1" t="s">
        <v>3787</v>
      </c>
    </row>
    <row r="1272" spans="1:29" ht="25.5" x14ac:dyDescent="0.2">
      <c r="A1272" s="1">
        <v>13</v>
      </c>
      <c r="B1272" s="1" t="s">
        <v>2957</v>
      </c>
      <c r="C1272" s="1">
        <v>262946</v>
      </c>
      <c r="D1272" s="1" t="s">
        <v>1044</v>
      </c>
      <c r="E1272" s="1" t="s">
        <v>1456</v>
      </c>
      <c r="F1272" s="1" t="s">
        <v>3787</v>
      </c>
      <c r="G1272" s="1">
        <v>40</v>
      </c>
      <c r="H1272" s="1" t="s">
        <v>93</v>
      </c>
      <c r="I1272" s="1" t="s">
        <v>93</v>
      </c>
      <c r="J1272" s="1" t="s">
        <v>93</v>
      </c>
      <c r="K1272" s="1" t="s">
        <v>1443</v>
      </c>
      <c r="L1272" s="1" t="s">
        <v>1447</v>
      </c>
      <c r="M1272" s="1">
        <v>8</v>
      </c>
      <c r="N1272" s="1" t="s">
        <v>1443</v>
      </c>
      <c r="O1272" s="1" t="s">
        <v>1447</v>
      </c>
      <c r="P1272" s="1">
        <v>8</v>
      </c>
      <c r="Q1272" s="1" t="s">
        <v>1443</v>
      </c>
      <c r="R1272" s="1" t="s">
        <v>1471</v>
      </c>
      <c r="S1272" s="1">
        <v>0.5</v>
      </c>
      <c r="T1272" s="1" t="s">
        <v>1443</v>
      </c>
      <c r="U1272" s="1" t="s">
        <v>1447</v>
      </c>
      <c r="V1272" s="1">
        <v>8</v>
      </c>
      <c r="W1272" s="1" t="s">
        <v>1443</v>
      </c>
      <c r="X1272" s="1" t="s">
        <v>1447</v>
      </c>
      <c r="Y1272" s="1">
        <v>8</v>
      </c>
      <c r="Z1272" s="1" t="s">
        <v>1443</v>
      </c>
      <c r="AA1272" s="1" t="s">
        <v>1463</v>
      </c>
      <c r="AB1272" s="1">
        <v>7.5</v>
      </c>
      <c r="AC1272" s="1" t="s">
        <v>3787</v>
      </c>
    </row>
    <row r="1273" spans="1:29" ht="25.5" x14ac:dyDescent="0.2">
      <c r="A1273" s="1">
        <v>13</v>
      </c>
      <c r="B1273" s="1" t="s">
        <v>2296</v>
      </c>
      <c r="C1273" s="1">
        <v>1308038</v>
      </c>
      <c r="D1273" s="1" t="s">
        <v>1872</v>
      </c>
      <c r="E1273" s="1" t="s">
        <v>1440</v>
      </c>
      <c r="F1273" s="1" t="s">
        <v>2738</v>
      </c>
      <c r="G1273" s="1">
        <v>40</v>
      </c>
      <c r="H1273" s="1" t="s">
        <v>1461</v>
      </c>
      <c r="I1273" s="1" t="s">
        <v>1509</v>
      </c>
      <c r="J1273" s="1">
        <v>8</v>
      </c>
      <c r="K1273" s="1" t="s">
        <v>1461</v>
      </c>
      <c r="L1273" s="1" t="s">
        <v>1509</v>
      </c>
      <c r="M1273" s="1">
        <v>8</v>
      </c>
      <c r="N1273" s="1" t="s">
        <v>93</v>
      </c>
      <c r="O1273" s="1" t="s">
        <v>93</v>
      </c>
      <c r="P1273" s="1" t="s">
        <v>93</v>
      </c>
      <c r="Q1273" s="1" t="s">
        <v>93</v>
      </c>
      <c r="R1273" s="1" t="s">
        <v>93</v>
      </c>
      <c r="S1273" s="1" t="s">
        <v>93</v>
      </c>
      <c r="T1273" s="1" t="s">
        <v>1461</v>
      </c>
      <c r="U1273" s="1" t="s">
        <v>1509</v>
      </c>
      <c r="V1273" s="1">
        <v>8</v>
      </c>
      <c r="W1273" s="1" t="s">
        <v>1461</v>
      </c>
      <c r="X1273" s="1" t="s">
        <v>1509</v>
      </c>
      <c r="Y1273" s="1">
        <v>8</v>
      </c>
      <c r="Z1273" s="1" t="s">
        <v>1461</v>
      </c>
      <c r="AA1273" s="1" t="s">
        <v>1509</v>
      </c>
      <c r="AB1273" s="1">
        <v>8</v>
      </c>
      <c r="AC1273" s="1" t="s">
        <v>3787</v>
      </c>
    </row>
    <row r="1274" spans="1:29" ht="25.5" x14ac:dyDescent="0.2">
      <c r="A1274" s="1">
        <v>13</v>
      </c>
      <c r="B1274" s="1" t="s">
        <v>1303</v>
      </c>
      <c r="C1274" s="1">
        <v>262472</v>
      </c>
      <c r="D1274" s="1" t="s">
        <v>1000</v>
      </c>
      <c r="E1274" s="1" t="s">
        <v>1440</v>
      </c>
      <c r="F1274" s="1" t="s">
        <v>2796</v>
      </c>
      <c r="G1274" s="1">
        <v>40</v>
      </c>
      <c r="H1274" s="1" t="s">
        <v>1471</v>
      </c>
      <c r="I1274" s="1" t="s">
        <v>1444</v>
      </c>
      <c r="J1274" s="1">
        <v>8</v>
      </c>
      <c r="K1274" s="1" t="s">
        <v>1471</v>
      </c>
      <c r="L1274" s="1" t="s">
        <v>1444</v>
      </c>
      <c r="M1274" s="1">
        <v>8</v>
      </c>
      <c r="N1274" s="1" t="s">
        <v>1471</v>
      </c>
      <c r="O1274" s="1" t="s">
        <v>1444</v>
      </c>
      <c r="P1274" s="1">
        <v>8</v>
      </c>
      <c r="Q1274" s="1" t="s">
        <v>1471</v>
      </c>
      <c r="R1274" s="1" t="s">
        <v>1444</v>
      </c>
      <c r="S1274" s="1">
        <v>8</v>
      </c>
      <c r="T1274" s="1" t="s">
        <v>93</v>
      </c>
      <c r="U1274" s="1" t="s">
        <v>93</v>
      </c>
      <c r="V1274" s="1" t="s">
        <v>93</v>
      </c>
      <c r="W1274" s="1" t="s">
        <v>93</v>
      </c>
      <c r="X1274" s="1" t="s">
        <v>93</v>
      </c>
      <c r="Y1274" s="1" t="s">
        <v>93</v>
      </c>
      <c r="Z1274" s="1" t="s">
        <v>1471</v>
      </c>
      <c r="AA1274" s="1" t="s">
        <v>1444</v>
      </c>
      <c r="AB1274" s="1">
        <v>8</v>
      </c>
      <c r="AC1274" s="1" t="s">
        <v>3787</v>
      </c>
    </row>
    <row r="1275" spans="1:29" ht="25.5" x14ac:dyDescent="0.2">
      <c r="A1275" s="1">
        <v>13</v>
      </c>
      <c r="B1275" s="1" t="s">
        <v>2297</v>
      </c>
      <c r="C1275" s="1">
        <v>1307219</v>
      </c>
      <c r="D1275" s="1" t="s">
        <v>1899</v>
      </c>
      <c r="E1275" s="1" t="s">
        <v>1440</v>
      </c>
      <c r="F1275" s="1" t="s">
        <v>522</v>
      </c>
      <c r="G1275" s="1">
        <v>40</v>
      </c>
      <c r="H1275" s="1" t="s">
        <v>1480</v>
      </c>
      <c r="I1275" s="1" t="s">
        <v>1466</v>
      </c>
      <c r="J1275" s="1">
        <v>8</v>
      </c>
      <c r="K1275" s="1" t="s">
        <v>1480</v>
      </c>
      <c r="L1275" s="1" t="s">
        <v>1466</v>
      </c>
      <c r="M1275" s="1">
        <v>8</v>
      </c>
      <c r="N1275" s="1" t="s">
        <v>1480</v>
      </c>
      <c r="O1275" s="1" t="s">
        <v>1466</v>
      </c>
      <c r="P1275" s="1">
        <v>8</v>
      </c>
      <c r="Q1275" s="1" t="s">
        <v>93</v>
      </c>
      <c r="R1275" s="1" t="s">
        <v>93</v>
      </c>
      <c r="S1275" s="1" t="s">
        <v>93</v>
      </c>
      <c r="T1275" s="1" t="s">
        <v>93</v>
      </c>
      <c r="U1275" s="1" t="s">
        <v>93</v>
      </c>
      <c r="V1275" s="1" t="s">
        <v>93</v>
      </c>
      <c r="W1275" s="1" t="s">
        <v>1480</v>
      </c>
      <c r="X1275" s="1" t="s">
        <v>1466</v>
      </c>
      <c r="Y1275" s="1">
        <v>8</v>
      </c>
      <c r="Z1275" s="1" t="s">
        <v>1480</v>
      </c>
      <c r="AA1275" s="1" t="s">
        <v>1466</v>
      </c>
      <c r="AB1275" s="1">
        <v>8</v>
      </c>
      <c r="AC1275" s="1" t="s">
        <v>3787</v>
      </c>
    </row>
    <row r="1276" spans="1:29" ht="38.25" x14ac:dyDescent="0.2">
      <c r="A1276" s="1">
        <v>13</v>
      </c>
      <c r="B1276" s="1" t="s">
        <v>2298</v>
      </c>
      <c r="C1276" s="1">
        <v>1308283</v>
      </c>
      <c r="D1276" s="1" t="s">
        <v>1880</v>
      </c>
      <c r="E1276" s="1" t="s">
        <v>1440</v>
      </c>
      <c r="F1276" s="1" t="s">
        <v>1520</v>
      </c>
      <c r="G1276" s="1">
        <v>40</v>
      </c>
      <c r="H1276" s="1" t="s">
        <v>1667</v>
      </c>
      <c r="I1276" s="1" t="s">
        <v>1895</v>
      </c>
      <c r="J1276" s="1">
        <v>8</v>
      </c>
      <c r="K1276" s="1" t="s">
        <v>1667</v>
      </c>
      <c r="L1276" s="1" t="s">
        <v>1895</v>
      </c>
      <c r="M1276" s="1">
        <v>8</v>
      </c>
      <c r="N1276" s="1" t="s">
        <v>1667</v>
      </c>
      <c r="O1276" s="1" t="s">
        <v>1895</v>
      </c>
      <c r="P1276" s="1">
        <v>8</v>
      </c>
      <c r="Q1276" s="1" t="s">
        <v>1667</v>
      </c>
      <c r="R1276" s="1" t="s">
        <v>1895</v>
      </c>
      <c r="S1276" s="1">
        <v>8</v>
      </c>
      <c r="T1276" s="1" t="s">
        <v>1667</v>
      </c>
      <c r="U1276" s="1" t="s">
        <v>1895</v>
      </c>
      <c r="V1276" s="1">
        <v>8</v>
      </c>
      <c r="W1276" s="1" t="s">
        <v>93</v>
      </c>
      <c r="X1276" s="1" t="s">
        <v>93</v>
      </c>
      <c r="Y1276" s="1" t="s">
        <v>93</v>
      </c>
      <c r="Z1276" s="1" t="s">
        <v>93</v>
      </c>
      <c r="AA1276" s="1" t="s">
        <v>93</v>
      </c>
      <c r="AB1276" s="1" t="s">
        <v>93</v>
      </c>
      <c r="AC1276" s="1" t="s">
        <v>3787</v>
      </c>
    </row>
    <row r="1277" spans="1:29" ht="38.25" x14ac:dyDescent="0.2">
      <c r="A1277" s="1">
        <v>13</v>
      </c>
      <c r="B1277" s="1" t="s">
        <v>3046</v>
      </c>
      <c r="C1277" s="1">
        <v>1307855</v>
      </c>
      <c r="D1277" s="1" t="s">
        <v>1897</v>
      </c>
      <c r="E1277" s="1" t="s">
        <v>1440</v>
      </c>
      <c r="F1277" s="1" t="s">
        <v>770</v>
      </c>
      <c r="G1277" s="1">
        <v>40</v>
      </c>
      <c r="H1277" s="1" t="s">
        <v>1443</v>
      </c>
      <c r="I1277" s="1" t="s">
        <v>1447</v>
      </c>
      <c r="J1277" s="1">
        <v>8</v>
      </c>
      <c r="K1277" s="1" t="s">
        <v>1443</v>
      </c>
      <c r="L1277" s="1" t="s">
        <v>1447</v>
      </c>
      <c r="M1277" s="1">
        <v>8</v>
      </c>
      <c r="N1277" s="1" t="s">
        <v>1443</v>
      </c>
      <c r="O1277" s="1" t="s">
        <v>1447</v>
      </c>
      <c r="P1277" s="1">
        <v>8</v>
      </c>
      <c r="Q1277" s="1" t="s">
        <v>1443</v>
      </c>
      <c r="R1277" s="1" t="s">
        <v>1447</v>
      </c>
      <c r="S1277" s="1">
        <v>8</v>
      </c>
      <c r="T1277" s="1" t="s">
        <v>1443</v>
      </c>
      <c r="U1277" s="1" t="s">
        <v>1447</v>
      </c>
      <c r="V1277" s="1">
        <v>8</v>
      </c>
      <c r="W1277" s="1" t="s">
        <v>93</v>
      </c>
      <c r="X1277" s="1" t="s">
        <v>93</v>
      </c>
      <c r="Y1277" s="1" t="s">
        <v>93</v>
      </c>
      <c r="Z1277" s="1" t="s">
        <v>93</v>
      </c>
      <c r="AA1277" s="1" t="s">
        <v>93</v>
      </c>
      <c r="AB1277" s="1" t="s">
        <v>93</v>
      </c>
      <c r="AC1277" s="1" t="s">
        <v>3787</v>
      </c>
    </row>
    <row r="1278" spans="1:29" ht="25.5" x14ac:dyDescent="0.2">
      <c r="A1278" s="1">
        <v>13</v>
      </c>
      <c r="B1278" s="1" t="s">
        <v>2299</v>
      </c>
      <c r="C1278" s="1">
        <v>1306968</v>
      </c>
      <c r="D1278" s="1" t="s">
        <v>1932</v>
      </c>
      <c r="E1278" s="1" t="s">
        <v>1440</v>
      </c>
      <c r="F1278" s="1" t="s">
        <v>3787</v>
      </c>
      <c r="G1278" s="1">
        <v>40</v>
      </c>
      <c r="H1278" s="1" t="s">
        <v>93</v>
      </c>
      <c r="I1278" s="1" t="s">
        <v>93</v>
      </c>
      <c r="J1278" s="1" t="s">
        <v>93</v>
      </c>
      <c r="K1278" s="1" t="s">
        <v>93</v>
      </c>
      <c r="L1278" s="1" t="s">
        <v>93</v>
      </c>
      <c r="M1278" s="1" t="s">
        <v>93</v>
      </c>
      <c r="N1278" s="1" t="s">
        <v>1480</v>
      </c>
      <c r="O1278" s="1" t="s">
        <v>1466</v>
      </c>
      <c r="P1278" s="1">
        <v>8</v>
      </c>
      <c r="Q1278" s="1" t="s">
        <v>1480</v>
      </c>
      <c r="R1278" s="1" t="s">
        <v>1466</v>
      </c>
      <c r="S1278" s="1">
        <v>8</v>
      </c>
      <c r="T1278" s="1" t="s">
        <v>1480</v>
      </c>
      <c r="U1278" s="1" t="s">
        <v>1466</v>
      </c>
      <c r="V1278" s="1">
        <v>8</v>
      </c>
      <c r="W1278" s="1" t="s">
        <v>1480</v>
      </c>
      <c r="X1278" s="1" t="s">
        <v>1466</v>
      </c>
      <c r="Y1278" s="1">
        <v>8</v>
      </c>
      <c r="Z1278" s="1" t="s">
        <v>1480</v>
      </c>
      <c r="AA1278" s="1" t="s">
        <v>1466</v>
      </c>
      <c r="AB1278" s="1">
        <v>8</v>
      </c>
      <c r="AC1278" s="1" t="s">
        <v>3787</v>
      </c>
    </row>
    <row r="1279" spans="1:29" ht="63.75" x14ac:dyDescent="0.2">
      <c r="A1279" s="1">
        <v>13</v>
      </c>
      <c r="B1279" s="1" t="s">
        <v>2851</v>
      </c>
      <c r="C1279" s="1">
        <v>1308436</v>
      </c>
      <c r="D1279" s="1" t="s">
        <v>2050</v>
      </c>
      <c r="E1279" s="1" t="s">
        <v>1440</v>
      </c>
      <c r="F1279" s="1" t="s">
        <v>2934</v>
      </c>
      <c r="G1279" s="1">
        <v>40</v>
      </c>
      <c r="H1279" s="1" t="s">
        <v>1667</v>
      </c>
      <c r="I1279" s="1" t="s">
        <v>1895</v>
      </c>
      <c r="J1279" s="1">
        <v>8</v>
      </c>
      <c r="K1279" s="1" t="s">
        <v>1667</v>
      </c>
      <c r="L1279" s="1" t="s">
        <v>1895</v>
      </c>
      <c r="M1279" s="1">
        <v>8</v>
      </c>
      <c r="N1279" s="1" t="s">
        <v>1667</v>
      </c>
      <c r="O1279" s="1" t="s">
        <v>1895</v>
      </c>
      <c r="P1279" s="1">
        <v>8</v>
      </c>
      <c r="Q1279" s="1" t="s">
        <v>1667</v>
      </c>
      <c r="R1279" s="1" t="s">
        <v>1895</v>
      </c>
      <c r="S1279" s="1">
        <v>8</v>
      </c>
      <c r="T1279" s="1" t="s">
        <v>1667</v>
      </c>
      <c r="U1279" s="1" t="s">
        <v>1895</v>
      </c>
      <c r="V1279" s="1">
        <v>8</v>
      </c>
      <c r="W1279" s="1" t="s">
        <v>93</v>
      </c>
      <c r="X1279" s="1" t="s">
        <v>93</v>
      </c>
      <c r="Y1279" s="1" t="s">
        <v>93</v>
      </c>
      <c r="Z1279" s="1" t="s">
        <v>93</v>
      </c>
      <c r="AA1279" s="1" t="s">
        <v>93</v>
      </c>
      <c r="AB1279" s="1" t="s">
        <v>93</v>
      </c>
      <c r="AC1279" s="1" t="s">
        <v>3787</v>
      </c>
    </row>
    <row r="1280" spans="1:29" ht="25.5" x14ac:dyDescent="0.2">
      <c r="A1280" s="1">
        <v>13</v>
      </c>
      <c r="B1280" s="1" t="s">
        <v>1305</v>
      </c>
      <c r="C1280" s="1">
        <v>252375</v>
      </c>
      <c r="D1280" s="1" t="s">
        <v>562</v>
      </c>
      <c r="E1280" s="1" t="s">
        <v>1456</v>
      </c>
      <c r="F1280" s="1" t="s">
        <v>3787</v>
      </c>
      <c r="G1280" s="1">
        <v>40</v>
      </c>
      <c r="H1280" s="1" t="s">
        <v>1501</v>
      </c>
      <c r="I1280" s="1" t="s">
        <v>1467</v>
      </c>
      <c r="J1280" s="1">
        <v>8</v>
      </c>
      <c r="K1280" s="1" t="s">
        <v>1501</v>
      </c>
      <c r="L1280" s="1" t="s">
        <v>1467</v>
      </c>
      <c r="M1280" s="1">
        <v>8</v>
      </c>
      <c r="N1280" s="1" t="s">
        <v>1501</v>
      </c>
      <c r="O1280" s="1" t="s">
        <v>3790</v>
      </c>
      <c r="P1280" s="1">
        <v>8.25</v>
      </c>
      <c r="Q1280" s="1" t="s">
        <v>1501</v>
      </c>
      <c r="R1280" s="1" t="s">
        <v>1467</v>
      </c>
      <c r="S1280" s="1">
        <v>8</v>
      </c>
      <c r="T1280" s="1" t="s">
        <v>1501</v>
      </c>
      <c r="U1280" s="1" t="s">
        <v>1467</v>
      </c>
      <c r="V1280" s="1">
        <v>7.75</v>
      </c>
      <c r="W1280" s="1" t="s">
        <v>93</v>
      </c>
      <c r="X1280" s="1" t="s">
        <v>93</v>
      </c>
      <c r="Y1280" s="1" t="s">
        <v>93</v>
      </c>
      <c r="Z1280" s="1" t="s">
        <v>93</v>
      </c>
      <c r="AA1280" s="1" t="s">
        <v>93</v>
      </c>
      <c r="AB1280" s="1" t="s">
        <v>93</v>
      </c>
      <c r="AC1280" s="1" t="s">
        <v>3787</v>
      </c>
    </row>
    <row r="1281" spans="1:29" ht="38.25" x14ac:dyDescent="0.2">
      <c r="A1281" s="1">
        <v>13</v>
      </c>
      <c r="B1281" s="1" t="s">
        <v>2301</v>
      </c>
      <c r="C1281" s="1">
        <v>1308040</v>
      </c>
      <c r="D1281" s="1" t="s">
        <v>1872</v>
      </c>
      <c r="E1281" s="1" t="s">
        <v>1440</v>
      </c>
      <c r="F1281" s="1" t="s">
        <v>543</v>
      </c>
      <c r="G1281" s="1">
        <v>40</v>
      </c>
      <c r="H1281" s="1" t="s">
        <v>93</v>
      </c>
      <c r="I1281" s="1" t="s">
        <v>93</v>
      </c>
      <c r="J1281" s="1" t="s">
        <v>93</v>
      </c>
      <c r="K1281" s="1" t="s">
        <v>1507</v>
      </c>
      <c r="L1281" s="1" t="s">
        <v>1474</v>
      </c>
      <c r="M1281" s="1">
        <v>8</v>
      </c>
      <c r="N1281" s="1" t="s">
        <v>1507</v>
      </c>
      <c r="O1281" s="1" t="s">
        <v>1474</v>
      </c>
      <c r="P1281" s="1">
        <v>8</v>
      </c>
      <c r="Q1281" s="1" t="s">
        <v>1507</v>
      </c>
      <c r="R1281" s="1" t="s">
        <v>1474</v>
      </c>
      <c r="S1281" s="1">
        <v>8</v>
      </c>
      <c r="T1281" s="1" t="s">
        <v>1507</v>
      </c>
      <c r="U1281" s="1" t="s">
        <v>1474</v>
      </c>
      <c r="V1281" s="1">
        <v>8</v>
      </c>
      <c r="W1281" s="1" t="s">
        <v>1507</v>
      </c>
      <c r="X1281" s="1" t="s">
        <v>1474</v>
      </c>
      <c r="Y1281" s="1">
        <v>8</v>
      </c>
      <c r="Z1281" s="1" t="s">
        <v>93</v>
      </c>
      <c r="AA1281" s="1" t="s">
        <v>93</v>
      </c>
      <c r="AB1281" s="1" t="s">
        <v>93</v>
      </c>
      <c r="AC1281" s="1" t="s">
        <v>3787</v>
      </c>
    </row>
    <row r="1282" spans="1:29" ht="25.5" x14ac:dyDescent="0.2">
      <c r="A1282" s="1">
        <v>13</v>
      </c>
      <c r="B1282" s="1" t="s">
        <v>2300</v>
      </c>
      <c r="C1282" s="1">
        <v>1307398</v>
      </c>
      <c r="D1282" s="1" t="s">
        <v>1903</v>
      </c>
      <c r="E1282" s="1" t="s">
        <v>1440</v>
      </c>
      <c r="F1282" s="1" t="s">
        <v>1586</v>
      </c>
      <c r="G1282" s="1">
        <v>40</v>
      </c>
      <c r="H1282" s="1" t="s">
        <v>1501</v>
      </c>
      <c r="I1282" s="1" t="s">
        <v>1467</v>
      </c>
      <c r="J1282" s="1">
        <v>8</v>
      </c>
      <c r="K1282" s="1" t="s">
        <v>1501</v>
      </c>
      <c r="L1282" s="1" t="s">
        <v>1467</v>
      </c>
      <c r="M1282" s="1">
        <v>8</v>
      </c>
      <c r="N1282" s="1" t="s">
        <v>93</v>
      </c>
      <c r="O1282" s="1" t="s">
        <v>93</v>
      </c>
      <c r="P1282" s="1" t="s">
        <v>93</v>
      </c>
      <c r="Q1282" s="1" t="s">
        <v>93</v>
      </c>
      <c r="R1282" s="1" t="s">
        <v>93</v>
      </c>
      <c r="S1282" s="1" t="s">
        <v>93</v>
      </c>
      <c r="T1282" s="1" t="s">
        <v>1501</v>
      </c>
      <c r="U1282" s="1" t="s">
        <v>1467</v>
      </c>
      <c r="V1282" s="1">
        <v>8</v>
      </c>
      <c r="W1282" s="1" t="s">
        <v>1501</v>
      </c>
      <c r="X1282" s="1" t="s">
        <v>1467</v>
      </c>
      <c r="Y1282" s="1">
        <v>8</v>
      </c>
      <c r="Z1282" s="1" t="s">
        <v>1501</v>
      </c>
      <c r="AA1282" s="1" t="s">
        <v>1467</v>
      </c>
      <c r="AB1282" s="1">
        <v>8</v>
      </c>
      <c r="AC1282" s="1" t="s">
        <v>3787</v>
      </c>
    </row>
    <row r="1283" spans="1:29" ht="25.5" x14ac:dyDescent="0.2">
      <c r="A1283" s="1">
        <v>13</v>
      </c>
      <c r="B1283" s="1" t="s">
        <v>3381</v>
      </c>
      <c r="C1283" s="1">
        <v>1308584</v>
      </c>
      <c r="D1283" s="1" t="s">
        <v>4370</v>
      </c>
      <c r="E1283" s="1" t="s">
        <v>1440</v>
      </c>
      <c r="F1283" s="1" t="s">
        <v>3787</v>
      </c>
      <c r="G1283" s="1">
        <v>40</v>
      </c>
      <c r="H1283" s="1" t="s">
        <v>1461</v>
      </c>
      <c r="I1283" s="1" t="s">
        <v>1509</v>
      </c>
      <c r="J1283" s="1">
        <v>8</v>
      </c>
      <c r="K1283" s="1" t="s">
        <v>1461</v>
      </c>
      <c r="L1283" s="1" t="s">
        <v>1509</v>
      </c>
      <c r="M1283" s="1">
        <v>8</v>
      </c>
      <c r="N1283" s="1" t="s">
        <v>1461</v>
      </c>
      <c r="O1283" s="1" t="s">
        <v>1509</v>
      </c>
      <c r="P1283" s="1">
        <v>8</v>
      </c>
      <c r="Q1283" s="1" t="s">
        <v>93</v>
      </c>
      <c r="R1283" s="1" t="s">
        <v>93</v>
      </c>
      <c r="S1283" s="1" t="s">
        <v>93</v>
      </c>
      <c r="T1283" s="1" t="s">
        <v>93</v>
      </c>
      <c r="U1283" s="1" t="s">
        <v>93</v>
      </c>
      <c r="V1283" s="1" t="s">
        <v>93</v>
      </c>
      <c r="W1283" s="1" t="s">
        <v>1461</v>
      </c>
      <c r="X1283" s="1" t="s">
        <v>1509</v>
      </c>
      <c r="Y1283" s="1">
        <v>8</v>
      </c>
      <c r="Z1283" s="1" t="s">
        <v>1461</v>
      </c>
      <c r="AA1283" s="1" t="s">
        <v>1509</v>
      </c>
      <c r="AB1283" s="1">
        <v>8</v>
      </c>
      <c r="AC1283" s="1" t="s">
        <v>3787</v>
      </c>
    </row>
    <row r="1284" spans="1:29" ht="25.5" x14ac:dyDescent="0.2">
      <c r="A1284" s="1">
        <v>13</v>
      </c>
      <c r="B1284" s="1" t="s">
        <v>2302</v>
      </c>
      <c r="C1284" s="1">
        <v>1307088</v>
      </c>
      <c r="D1284" s="1" t="s">
        <v>1878</v>
      </c>
      <c r="E1284" s="1" t="s">
        <v>1440</v>
      </c>
      <c r="F1284" s="1" t="s">
        <v>728</v>
      </c>
      <c r="G1284" s="1">
        <v>40</v>
      </c>
      <c r="H1284" s="1" t="s">
        <v>1480</v>
      </c>
      <c r="I1284" s="1" t="s">
        <v>1466</v>
      </c>
      <c r="J1284" s="1">
        <v>8</v>
      </c>
      <c r="K1284" s="1" t="s">
        <v>1480</v>
      </c>
      <c r="L1284" s="1" t="s">
        <v>1466</v>
      </c>
      <c r="M1284" s="1">
        <v>8</v>
      </c>
      <c r="N1284" s="1" t="s">
        <v>1480</v>
      </c>
      <c r="O1284" s="1" t="s">
        <v>1466</v>
      </c>
      <c r="P1284" s="1">
        <v>8</v>
      </c>
      <c r="Q1284" s="1" t="s">
        <v>1480</v>
      </c>
      <c r="R1284" s="1" t="s">
        <v>1466</v>
      </c>
      <c r="S1284" s="1">
        <v>8</v>
      </c>
      <c r="T1284" s="1" t="s">
        <v>1480</v>
      </c>
      <c r="U1284" s="1" t="s">
        <v>1466</v>
      </c>
      <c r="V1284" s="1">
        <v>8</v>
      </c>
      <c r="W1284" s="1" t="s">
        <v>93</v>
      </c>
      <c r="X1284" s="1" t="s">
        <v>93</v>
      </c>
      <c r="Y1284" s="1" t="s">
        <v>93</v>
      </c>
      <c r="Z1284" s="1" t="s">
        <v>93</v>
      </c>
      <c r="AA1284" s="1" t="s">
        <v>93</v>
      </c>
      <c r="AB1284" s="1" t="s">
        <v>93</v>
      </c>
      <c r="AC1284" s="1" t="s">
        <v>3787</v>
      </c>
    </row>
    <row r="1285" spans="1:29" ht="25.5" x14ac:dyDescent="0.2">
      <c r="A1285" s="1">
        <v>13</v>
      </c>
      <c r="B1285" s="1" t="s">
        <v>3069</v>
      </c>
      <c r="C1285" s="1">
        <v>1308523</v>
      </c>
      <c r="D1285" s="1" t="s">
        <v>1918</v>
      </c>
      <c r="E1285" s="1" t="s">
        <v>1440</v>
      </c>
      <c r="F1285" s="1" t="s">
        <v>3558</v>
      </c>
      <c r="G1285" s="1">
        <v>40</v>
      </c>
      <c r="H1285" s="1" t="s">
        <v>1480</v>
      </c>
      <c r="I1285" s="1" t="s">
        <v>1466</v>
      </c>
      <c r="J1285" s="1">
        <v>8</v>
      </c>
      <c r="K1285" s="1" t="s">
        <v>1480</v>
      </c>
      <c r="L1285" s="1" t="s">
        <v>1466</v>
      </c>
      <c r="M1285" s="1">
        <v>8</v>
      </c>
      <c r="N1285" s="1" t="s">
        <v>93</v>
      </c>
      <c r="O1285" s="1" t="s">
        <v>93</v>
      </c>
      <c r="P1285" s="1" t="s">
        <v>93</v>
      </c>
      <c r="Q1285" s="1" t="s">
        <v>93</v>
      </c>
      <c r="R1285" s="1" t="s">
        <v>93</v>
      </c>
      <c r="S1285" s="1" t="s">
        <v>93</v>
      </c>
      <c r="T1285" s="1" t="s">
        <v>1480</v>
      </c>
      <c r="U1285" s="1" t="s">
        <v>1466</v>
      </c>
      <c r="V1285" s="1">
        <v>8</v>
      </c>
      <c r="W1285" s="1" t="s">
        <v>1480</v>
      </c>
      <c r="X1285" s="1" t="s">
        <v>1466</v>
      </c>
      <c r="Y1285" s="1">
        <v>8</v>
      </c>
      <c r="Z1285" s="1" t="s">
        <v>1480</v>
      </c>
      <c r="AA1285" s="1" t="s">
        <v>1466</v>
      </c>
      <c r="AB1285" s="1">
        <v>8</v>
      </c>
      <c r="AC1285" s="1" t="s">
        <v>3787</v>
      </c>
    </row>
    <row r="1286" spans="1:29" ht="51" x14ac:dyDescent="0.2">
      <c r="A1286" s="1">
        <v>13</v>
      </c>
      <c r="B1286" s="1" t="s">
        <v>2303</v>
      </c>
      <c r="C1286" s="1">
        <v>1307126</v>
      </c>
      <c r="D1286" s="1" t="s">
        <v>1894</v>
      </c>
      <c r="E1286" s="1" t="s">
        <v>1440</v>
      </c>
      <c r="F1286" s="1" t="s">
        <v>513</v>
      </c>
      <c r="G1286" s="1">
        <v>40</v>
      </c>
      <c r="H1286" s="1" t="s">
        <v>1667</v>
      </c>
      <c r="I1286" s="1" t="s">
        <v>1895</v>
      </c>
      <c r="J1286" s="1">
        <v>8</v>
      </c>
      <c r="K1286" s="1" t="s">
        <v>93</v>
      </c>
      <c r="L1286" s="1" t="s">
        <v>93</v>
      </c>
      <c r="M1286" s="1" t="s">
        <v>93</v>
      </c>
      <c r="N1286" s="1" t="s">
        <v>93</v>
      </c>
      <c r="O1286" s="1" t="s">
        <v>93</v>
      </c>
      <c r="P1286" s="1" t="s">
        <v>93</v>
      </c>
      <c r="Q1286" s="1" t="s">
        <v>1667</v>
      </c>
      <c r="R1286" s="1" t="s">
        <v>1895</v>
      </c>
      <c r="S1286" s="1">
        <v>8</v>
      </c>
      <c r="T1286" s="1" t="s">
        <v>1667</v>
      </c>
      <c r="U1286" s="1" t="s">
        <v>1895</v>
      </c>
      <c r="V1286" s="1">
        <v>8</v>
      </c>
      <c r="W1286" s="1" t="s">
        <v>1455</v>
      </c>
      <c r="X1286" s="1" t="s">
        <v>1753</v>
      </c>
      <c r="Y1286" s="1">
        <v>8</v>
      </c>
      <c r="Z1286" s="1" t="s">
        <v>1455</v>
      </c>
      <c r="AA1286" s="1" t="s">
        <v>1753</v>
      </c>
      <c r="AB1286" s="1">
        <v>8</v>
      </c>
      <c r="AC1286" s="1" t="s">
        <v>3787</v>
      </c>
    </row>
    <row r="1287" spans="1:29" ht="38.25" x14ac:dyDescent="0.2">
      <c r="A1287" s="1">
        <v>13</v>
      </c>
      <c r="B1287" s="1" t="s">
        <v>2731</v>
      </c>
      <c r="C1287" s="1">
        <v>1308405</v>
      </c>
      <c r="D1287" s="1" t="s">
        <v>2936</v>
      </c>
      <c r="E1287" s="1" t="s">
        <v>1440</v>
      </c>
      <c r="F1287" s="1" t="s">
        <v>2796</v>
      </c>
      <c r="G1287" s="1">
        <v>40</v>
      </c>
      <c r="H1287" s="1" t="s">
        <v>93</v>
      </c>
      <c r="I1287" s="1" t="s">
        <v>93</v>
      </c>
      <c r="J1287" s="1" t="s">
        <v>93</v>
      </c>
      <c r="K1287" s="1" t="s">
        <v>93</v>
      </c>
      <c r="L1287" s="1" t="s">
        <v>93</v>
      </c>
      <c r="M1287" s="1" t="s">
        <v>93</v>
      </c>
      <c r="N1287" s="1" t="s">
        <v>1455</v>
      </c>
      <c r="O1287" s="1" t="s">
        <v>1753</v>
      </c>
      <c r="P1287" s="1">
        <v>8</v>
      </c>
      <c r="Q1287" s="1" t="s">
        <v>1455</v>
      </c>
      <c r="R1287" s="1" t="s">
        <v>1753</v>
      </c>
      <c r="S1287" s="1">
        <v>8</v>
      </c>
      <c r="T1287" s="1" t="s">
        <v>1455</v>
      </c>
      <c r="U1287" s="1" t="s">
        <v>1753</v>
      </c>
      <c r="V1287" s="1">
        <v>8</v>
      </c>
      <c r="W1287" s="1" t="s">
        <v>1455</v>
      </c>
      <c r="X1287" s="1" t="s">
        <v>1753</v>
      </c>
      <c r="Y1287" s="1">
        <v>8</v>
      </c>
      <c r="Z1287" s="1" t="s">
        <v>1455</v>
      </c>
      <c r="AA1287" s="1" t="s">
        <v>1753</v>
      </c>
      <c r="AB1287" s="1">
        <v>8</v>
      </c>
      <c r="AC1287" s="1" t="s">
        <v>3787</v>
      </c>
    </row>
    <row r="1288" spans="1:29" ht="25.5" x14ac:dyDescent="0.2">
      <c r="A1288" s="1">
        <v>13</v>
      </c>
      <c r="B1288" s="1" t="s">
        <v>2304</v>
      </c>
      <c r="C1288" s="1">
        <v>1307816</v>
      </c>
      <c r="D1288" s="1" t="s">
        <v>1913</v>
      </c>
      <c r="E1288" s="1" t="s">
        <v>1440</v>
      </c>
      <c r="F1288" s="1" t="s">
        <v>1182</v>
      </c>
      <c r="G1288" s="1">
        <v>40</v>
      </c>
      <c r="H1288" s="1" t="s">
        <v>1461</v>
      </c>
      <c r="I1288" s="1" t="s">
        <v>1509</v>
      </c>
      <c r="J1288" s="1">
        <v>8</v>
      </c>
      <c r="K1288" s="1" t="s">
        <v>93</v>
      </c>
      <c r="L1288" s="1" t="s">
        <v>93</v>
      </c>
      <c r="M1288" s="1" t="s">
        <v>93</v>
      </c>
      <c r="N1288" s="1" t="s">
        <v>93</v>
      </c>
      <c r="O1288" s="1" t="s">
        <v>93</v>
      </c>
      <c r="P1288" s="1" t="s">
        <v>93</v>
      </c>
      <c r="Q1288" s="1" t="s">
        <v>1461</v>
      </c>
      <c r="R1288" s="1" t="s">
        <v>1509</v>
      </c>
      <c r="S1288" s="1">
        <v>8</v>
      </c>
      <c r="T1288" s="1" t="s">
        <v>1461</v>
      </c>
      <c r="U1288" s="1" t="s">
        <v>1509</v>
      </c>
      <c r="V1288" s="1">
        <v>8</v>
      </c>
      <c r="W1288" s="1" t="s">
        <v>1461</v>
      </c>
      <c r="X1288" s="1" t="s">
        <v>1509</v>
      </c>
      <c r="Y1288" s="1">
        <v>8</v>
      </c>
      <c r="Z1288" s="1" t="s">
        <v>1461</v>
      </c>
      <c r="AA1288" s="1" t="s">
        <v>1509</v>
      </c>
      <c r="AB1288" s="1">
        <v>8</v>
      </c>
      <c r="AC1288" s="1" t="s">
        <v>3787</v>
      </c>
    </row>
    <row r="1289" spans="1:29" ht="25.5" x14ac:dyDescent="0.2">
      <c r="A1289" s="1">
        <v>13</v>
      </c>
      <c r="B1289" s="1" t="s">
        <v>2305</v>
      </c>
      <c r="C1289" s="1">
        <v>1307064</v>
      </c>
      <c r="D1289" s="1" t="s">
        <v>2803</v>
      </c>
      <c r="E1289" s="1" t="s">
        <v>1440</v>
      </c>
      <c r="F1289" s="1" t="s">
        <v>2900</v>
      </c>
      <c r="G1289" s="1">
        <v>40</v>
      </c>
      <c r="H1289" s="1" t="s">
        <v>1480</v>
      </c>
      <c r="I1289" s="1" t="s">
        <v>1466</v>
      </c>
      <c r="J1289" s="1">
        <v>8</v>
      </c>
      <c r="K1289" s="1" t="s">
        <v>1480</v>
      </c>
      <c r="L1289" s="1" t="s">
        <v>1466</v>
      </c>
      <c r="M1289" s="1">
        <v>8</v>
      </c>
      <c r="N1289" s="1" t="s">
        <v>1480</v>
      </c>
      <c r="O1289" s="1" t="s">
        <v>1466</v>
      </c>
      <c r="P1289" s="1">
        <v>8</v>
      </c>
      <c r="Q1289" s="1" t="s">
        <v>93</v>
      </c>
      <c r="R1289" s="1" t="s">
        <v>93</v>
      </c>
      <c r="S1289" s="1" t="s">
        <v>93</v>
      </c>
      <c r="T1289" s="1" t="s">
        <v>93</v>
      </c>
      <c r="U1289" s="1" t="s">
        <v>93</v>
      </c>
      <c r="V1289" s="1" t="s">
        <v>93</v>
      </c>
      <c r="W1289" s="1" t="s">
        <v>1480</v>
      </c>
      <c r="X1289" s="1" t="s">
        <v>1466</v>
      </c>
      <c r="Y1289" s="1">
        <v>8</v>
      </c>
      <c r="Z1289" s="1" t="s">
        <v>1480</v>
      </c>
      <c r="AA1289" s="1" t="s">
        <v>1466</v>
      </c>
      <c r="AB1289" s="1">
        <v>8</v>
      </c>
      <c r="AC1289" s="1" t="s">
        <v>3787</v>
      </c>
    </row>
    <row r="1290" spans="1:29" ht="38.25" x14ac:dyDescent="0.2">
      <c r="A1290" s="1">
        <v>13</v>
      </c>
      <c r="B1290" s="1" t="s">
        <v>2917</v>
      </c>
      <c r="C1290" s="1">
        <v>1308467</v>
      </c>
      <c r="D1290" s="1" t="s">
        <v>3152</v>
      </c>
      <c r="E1290" s="1" t="s">
        <v>1440</v>
      </c>
      <c r="F1290" s="1" t="s">
        <v>3228</v>
      </c>
      <c r="G1290" s="1">
        <v>40</v>
      </c>
      <c r="H1290" s="1" t="s">
        <v>1667</v>
      </c>
      <c r="I1290" s="1" t="s">
        <v>1895</v>
      </c>
      <c r="J1290" s="1">
        <v>8</v>
      </c>
      <c r="K1290" s="1" t="s">
        <v>1667</v>
      </c>
      <c r="L1290" s="1" t="s">
        <v>1895</v>
      </c>
      <c r="M1290" s="1">
        <v>8</v>
      </c>
      <c r="N1290" s="1" t="s">
        <v>1667</v>
      </c>
      <c r="O1290" s="1" t="s">
        <v>1895</v>
      </c>
      <c r="P1290" s="1">
        <v>8</v>
      </c>
      <c r="Q1290" s="1" t="s">
        <v>1667</v>
      </c>
      <c r="R1290" s="1" t="s">
        <v>1895</v>
      </c>
      <c r="S1290" s="1">
        <v>8</v>
      </c>
      <c r="T1290" s="1" t="s">
        <v>1667</v>
      </c>
      <c r="U1290" s="1" t="s">
        <v>1895</v>
      </c>
      <c r="V1290" s="1">
        <v>8</v>
      </c>
      <c r="W1290" s="1" t="s">
        <v>93</v>
      </c>
      <c r="X1290" s="1" t="s">
        <v>93</v>
      </c>
      <c r="Y1290" s="1" t="s">
        <v>93</v>
      </c>
      <c r="Z1290" s="1" t="s">
        <v>93</v>
      </c>
      <c r="AA1290" s="1" t="s">
        <v>93</v>
      </c>
      <c r="AB1290" s="1" t="s">
        <v>93</v>
      </c>
      <c r="AC1290" s="1" t="s">
        <v>3787</v>
      </c>
    </row>
    <row r="1291" spans="1:29" ht="25.5" x14ac:dyDescent="0.2">
      <c r="A1291" s="1">
        <v>13</v>
      </c>
      <c r="B1291" s="1" t="s">
        <v>2306</v>
      </c>
      <c r="C1291" s="1">
        <v>1307892</v>
      </c>
      <c r="D1291" s="1" t="s">
        <v>1894</v>
      </c>
      <c r="E1291" s="1" t="s">
        <v>1440</v>
      </c>
      <c r="F1291" s="1" t="s">
        <v>1004</v>
      </c>
      <c r="G1291" s="1">
        <v>40</v>
      </c>
      <c r="H1291" s="1" t="s">
        <v>93</v>
      </c>
      <c r="I1291" s="1" t="s">
        <v>93</v>
      </c>
      <c r="J1291" s="1" t="s">
        <v>93</v>
      </c>
      <c r="K1291" s="1" t="s">
        <v>1455</v>
      </c>
      <c r="L1291" s="1" t="s">
        <v>1753</v>
      </c>
      <c r="M1291" s="1">
        <v>8</v>
      </c>
      <c r="N1291" s="1" t="s">
        <v>1455</v>
      </c>
      <c r="O1291" s="1" t="s">
        <v>1753</v>
      </c>
      <c r="P1291" s="1">
        <v>8</v>
      </c>
      <c r="Q1291" s="1" t="s">
        <v>1455</v>
      </c>
      <c r="R1291" s="1" t="s">
        <v>1753</v>
      </c>
      <c r="S1291" s="1">
        <v>8</v>
      </c>
      <c r="T1291" s="1" t="s">
        <v>1455</v>
      </c>
      <c r="U1291" s="1" t="s">
        <v>1753</v>
      </c>
      <c r="V1291" s="1">
        <v>8</v>
      </c>
      <c r="W1291" s="1" t="s">
        <v>1455</v>
      </c>
      <c r="X1291" s="1" t="s">
        <v>1753</v>
      </c>
      <c r="Y1291" s="1">
        <v>8</v>
      </c>
      <c r="Z1291" s="1" t="s">
        <v>93</v>
      </c>
      <c r="AA1291" s="1" t="s">
        <v>93</v>
      </c>
      <c r="AB1291" s="1" t="s">
        <v>93</v>
      </c>
      <c r="AC1291" s="1" t="s">
        <v>3787</v>
      </c>
    </row>
    <row r="1292" spans="1:29" ht="38.25" x14ac:dyDescent="0.2">
      <c r="A1292" s="1">
        <v>13</v>
      </c>
      <c r="B1292" s="1" t="s">
        <v>2307</v>
      </c>
      <c r="C1292" s="1">
        <v>306126</v>
      </c>
      <c r="D1292" s="1" t="s">
        <v>1887</v>
      </c>
      <c r="E1292" s="1" t="s">
        <v>1440</v>
      </c>
      <c r="F1292" s="1" t="s">
        <v>986</v>
      </c>
      <c r="G1292" s="1">
        <v>40</v>
      </c>
      <c r="H1292" s="1" t="s">
        <v>93</v>
      </c>
      <c r="I1292" s="1" t="s">
        <v>93</v>
      </c>
      <c r="J1292" s="1" t="s">
        <v>93</v>
      </c>
      <c r="K1292" s="1" t="s">
        <v>1454</v>
      </c>
      <c r="L1292" s="1" t="s">
        <v>1667</v>
      </c>
      <c r="M1292" s="1">
        <v>8</v>
      </c>
      <c r="N1292" s="1" t="s">
        <v>1454</v>
      </c>
      <c r="O1292" s="1" t="s">
        <v>1667</v>
      </c>
      <c r="P1292" s="1">
        <v>8</v>
      </c>
      <c r="Q1292" s="1" t="s">
        <v>1454</v>
      </c>
      <c r="R1292" s="1" t="s">
        <v>1667</v>
      </c>
      <c r="S1292" s="1">
        <v>8</v>
      </c>
      <c r="T1292" s="1" t="s">
        <v>1454</v>
      </c>
      <c r="U1292" s="1" t="s">
        <v>1667</v>
      </c>
      <c r="V1292" s="1">
        <v>8</v>
      </c>
      <c r="W1292" s="1" t="s">
        <v>1454</v>
      </c>
      <c r="X1292" s="1" t="s">
        <v>1667</v>
      </c>
      <c r="Y1292" s="1">
        <v>8</v>
      </c>
      <c r="Z1292" s="1" t="s">
        <v>93</v>
      </c>
      <c r="AA1292" s="1" t="s">
        <v>93</v>
      </c>
      <c r="AB1292" s="1" t="s">
        <v>93</v>
      </c>
      <c r="AC1292" s="1" t="s">
        <v>3787</v>
      </c>
    </row>
    <row r="1293" spans="1:29" ht="51" x14ac:dyDescent="0.2">
      <c r="A1293" s="1">
        <v>13</v>
      </c>
      <c r="B1293" s="1" t="s">
        <v>2308</v>
      </c>
      <c r="C1293" s="1">
        <v>1307222</v>
      </c>
      <c r="D1293" s="1" t="s">
        <v>1920</v>
      </c>
      <c r="E1293" s="1" t="s">
        <v>1440</v>
      </c>
      <c r="F1293" s="1" t="s">
        <v>3159</v>
      </c>
      <c r="G1293" s="1">
        <v>40</v>
      </c>
      <c r="H1293" s="1" t="s">
        <v>1454</v>
      </c>
      <c r="I1293" s="1" t="s">
        <v>1667</v>
      </c>
      <c r="J1293" s="1">
        <v>8</v>
      </c>
      <c r="K1293" s="1" t="s">
        <v>93</v>
      </c>
      <c r="L1293" s="1" t="s">
        <v>93</v>
      </c>
      <c r="M1293" s="1" t="s">
        <v>93</v>
      </c>
      <c r="N1293" s="1" t="s">
        <v>93</v>
      </c>
      <c r="O1293" s="1" t="s">
        <v>93</v>
      </c>
      <c r="P1293" s="1" t="s">
        <v>93</v>
      </c>
      <c r="Q1293" s="1" t="s">
        <v>1454</v>
      </c>
      <c r="R1293" s="1" t="s">
        <v>1667</v>
      </c>
      <c r="S1293" s="1">
        <v>8</v>
      </c>
      <c r="T1293" s="1" t="s">
        <v>1454</v>
      </c>
      <c r="U1293" s="1" t="s">
        <v>1667</v>
      </c>
      <c r="V1293" s="1">
        <v>8</v>
      </c>
      <c r="W1293" s="1" t="s">
        <v>1454</v>
      </c>
      <c r="X1293" s="1" t="s">
        <v>1667</v>
      </c>
      <c r="Y1293" s="1">
        <v>8</v>
      </c>
      <c r="Z1293" s="1" t="s">
        <v>1454</v>
      </c>
      <c r="AA1293" s="1" t="s">
        <v>1667</v>
      </c>
      <c r="AB1293" s="1">
        <v>8</v>
      </c>
      <c r="AC1293" s="1" t="s">
        <v>3787</v>
      </c>
    </row>
    <row r="1294" spans="1:29" ht="25.5" x14ac:dyDescent="0.2">
      <c r="A1294" s="1">
        <v>13</v>
      </c>
      <c r="B1294" s="1" t="s">
        <v>1306</v>
      </c>
      <c r="C1294" s="1">
        <v>259952</v>
      </c>
      <c r="D1294" s="1" t="s">
        <v>1057</v>
      </c>
      <c r="E1294" s="1" t="s">
        <v>1456</v>
      </c>
      <c r="F1294" s="1" t="s">
        <v>3787</v>
      </c>
      <c r="G1294" s="1">
        <v>40</v>
      </c>
      <c r="H1294" s="1" t="s">
        <v>93</v>
      </c>
      <c r="I1294" s="1" t="s">
        <v>93</v>
      </c>
      <c r="J1294" s="1" t="s">
        <v>93</v>
      </c>
      <c r="K1294" s="1" t="s">
        <v>1461</v>
      </c>
      <c r="L1294" s="1" t="s">
        <v>1466</v>
      </c>
      <c r="M1294" s="1">
        <v>10</v>
      </c>
      <c r="N1294" s="1" t="s">
        <v>1461</v>
      </c>
      <c r="O1294" s="1" t="s">
        <v>1466</v>
      </c>
      <c r="P1294" s="1">
        <v>10</v>
      </c>
      <c r="Q1294" s="1" t="s">
        <v>1461</v>
      </c>
      <c r="R1294" s="1" t="s">
        <v>1466</v>
      </c>
      <c r="S1294" s="1">
        <v>10</v>
      </c>
      <c r="T1294" s="1" t="s">
        <v>1461</v>
      </c>
      <c r="U1294" s="1" t="s">
        <v>1466</v>
      </c>
      <c r="V1294" s="1">
        <v>10</v>
      </c>
      <c r="W1294" s="1" t="s">
        <v>93</v>
      </c>
      <c r="X1294" s="1" t="s">
        <v>93</v>
      </c>
      <c r="Y1294" s="1" t="s">
        <v>93</v>
      </c>
      <c r="Z1294" s="1" t="s">
        <v>93</v>
      </c>
      <c r="AA1294" s="1" t="s">
        <v>93</v>
      </c>
      <c r="AB1294" s="1" t="s">
        <v>93</v>
      </c>
      <c r="AC1294" s="1" t="s">
        <v>3787</v>
      </c>
    </row>
    <row r="1295" spans="1:29" ht="38.25" x14ac:dyDescent="0.2">
      <c r="A1295" s="1">
        <v>13</v>
      </c>
      <c r="B1295" s="1" t="s">
        <v>2309</v>
      </c>
      <c r="C1295" s="1">
        <v>306059</v>
      </c>
      <c r="D1295" s="1" t="s">
        <v>1908</v>
      </c>
      <c r="E1295" s="1" t="s">
        <v>1440</v>
      </c>
      <c r="F1295" s="1" t="s">
        <v>1049</v>
      </c>
      <c r="G1295" s="1">
        <v>40</v>
      </c>
      <c r="H1295" s="1" t="s">
        <v>93</v>
      </c>
      <c r="I1295" s="1" t="s">
        <v>93</v>
      </c>
      <c r="J1295" s="1" t="s">
        <v>93</v>
      </c>
      <c r="K1295" s="1" t="s">
        <v>1454</v>
      </c>
      <c r="L1295" s="1" t="s">
        <v>1667</v>
      </c>
      <c r="M1295" s="1">
        <v>8</v>
      </c>
      <c r="N1295" s="1" t="s">
        <v>1454</v>
      </c>
      <c r="O1295" s="1" t="s">
        <v>1667</v>
      </c>
      <c r="P1295" s="1">
        <v>8</v>
      </c>
      <c r="Q1295" s="1" t="s">
        <v>1454</v>
      </c>
      <c r="R1295" s="1" t="s">
        <v>1667</v>
      </c>
      <c r="S1295" s="1">
        <v>8</v>
      </c>
      <c r="T1295" s="1" t="s">
        <v>1454</v>
      </c>
      <c r="U1295" s="1" t="s">
        <v>1667</v>
      </c>
      <c r="V1295" s="1">
        <v>8</v>
      </c>
      <c r="W1295" s="1" t="s">
        <v>1454</v>
      </c>
      <c r="X1295" s="1" t="s">
        <v>1667</v>
      </c>
      <c r="Y1295" s="1">
        <v>8</v>
      </c>
      <c r="Z1295" s="1" t="s">
        <v>93</v>
      </c>
      <c r="AA1295" s="1" t="s">
        <v>93</v>
      </c>
      <c r="AB1295" s="1" t="s">
        <v>93</v>
      </c>
      <c r="AC1295" s="1" t="s">
        <v>3787</v>
      </c>
    </row>
    <row r="1296" spans="1:29" ht="38.25" x14ac:dyDescent="0.2">
      <c r="A1296" s="1">
        <v>13</v>
      </c>
      <c r="B1296" s="1" t="s">
        <v>2978</v>
      </c>
      <c r="C1296" s="1">
        <v>1308484</v>
      </c>
      <c r="D1296" s="1" t="s">
        <v>1913</v>
      </c>
      <c r="E1296" s="1" t="s">
        <v>1440</v>
      </c>
      <c r="F1296" s="1" t="s">
        <v>3558</v>
      </c>
      <c r="G1296" s="1">
        <v>40</v>
      </c>
      <c r="H1296" s="1" t="s">
        <v>1480</v>
      </c>
      <c r="I1296" s="1" t="s">
        <v>1466</v>
      </c>
      <c r="J1296" s="1">
        <v>8</v>
      </c>
      <c r="K1296" s="1" t="s">
        <v>1480</v>
      </c>
      <c r="L1296" s="1" t="s">
        <v>1466</v>
      </c>
      <c r="M1296" s="1">
        <v>8</v>
      </c>
      <c r="N1296" s="1" t="s">
        <v>1480</v>
      </c>
      <c r="O1296" s="1" t="s">
        <v>1466</v>
      </c>
      <c r="P1296" s="1">
        <v>8</v>
      </c>
      <c r="Q1296" s="1" t="s">
        <v>93</v>
      </c>
      <c r="R1296" s="1" t="s">
        <v>93</v>
      </c>
      <c r="S1296" s="1" t="s">
        <v>93</v>
      </c>
      <c r="T1296" s="1" t="s">
        <v>93</v>
      </c>
      <c r="U1296" s="1" t="s">
        <v>93</v>
      </c>
      <c r="V1296" s="1" t="s">
        <v>93</v>
      </c>
      <c r="W1296" s="1" t="s">
        <v>1480</v>
      </c>
      <c r="X1296" s="1" t="s">
        <v>1466</v>
      </c>
      <c r="Y1296" s="1">
        <v>8</v>
      </c>
      <c r="Z1296" s="1" t="s">
        <v>1480</v>
      </c>
      <c r="AA1296" s="1" t="s">
        <v>1466</v>
      </c>
      <c r="AB1296" s="1">
        <v>8</v>
      </c>
      <c r="AC1296" s="1" t="s">
        <v>3787</v>
      </c>
    </row>
    <row r="1297" spans="1:29" ht="38.25" x14ac:dyDescent="0.2">
      <c r="A1297" s="1">
        <v>13</v>
      </c>
      <c r="B1297" s="1" t="s">
        <v>2310</v>
      </c>
      <c r="C1297" s="1">
        <v>1308092</v>
      </c>
      <c r="D1297" s="1" t="s">
        <v>1894</v>
      </c>
      <c r="E1297" s="1" t="s">
        <v>1440</v>
      </c>
      <c r="F1297" s="1" t="s">
        <v>3159</v>
      </c>
      <c r="G1297" s="1">
        <v>40</v>
      </c>
      <c r="H1297" s="1" t="s">
        <v>1454</v>
      </c>
      <c r="I1297" s="1" t="s">
        <v>1667</v>
      </c>
      <c r="J1297" s="1">
        <v>8</v>
      </c>
      <c r="K1297" s="1" t="s">
        <v>1454</v>
      </c>
      <c r="L1297" s="1" t="s">
        <v>1667</v>
      </c>
      <c r="M1297" s="1">
        <v>8</v>
      </c>
      <c r="N1297" s="1" t="s">
        <v>1454</v>
      </c>
      <c r="O1297" s="1" t="s">
        <v>1667</v>
      </c>
      <c r="P1297" s="1">
        <v>8</v>
      </c>
      <c r="Q1297" s="1" t="s">
        <v>1454</v>
      </c>
      <c r="R1297" s="1" t="s">
        <v>1667</v>
      </c>
      <c r="S1297" s="1">
        <v>8</v>
      </c>
      <c r="T1297" s="1" t="s">
        <v>1454</v>
      </c>
      <c r="U1297" s="1" t="s">
        <v>1667</v>
      </c>
      <c r="V1297" s="1">
        <v>8</v>
      </c>
      <c r="W1297" s="1" t="s">
        <v>93</v>
      </c>
      <c r="X1297" s="1" t="s">
        <v>93</v>
      </c>
      <c r="Y1297" s="1" t="s">
        <v>93</v>
      </c>
      <c r="Z1297" s="1" t="s">
        <v>93</v>
      </c>
      <c r="AA1297" s="1" t="s">
        <v>93</v>
      </c>
      <c r="AB1297" s="1" t="s">
        <v>93</v>
      </c>
      <c r="AC1297" s="1" t="s">
        <v>3787</v>
      </c>
    </row>
    <row r="1298" spans="1:29" ht="25.5" x14ac:dyDescent="0.2">
      <c r="A1298" s="1">
        <v>13</v>
      </c>
      <c r="B1298" s="1" t="s">
        <v>2311</v>
      </c>
      <c r="C1298" s="1">
        <v>260194</v>
      </c>
      <c r="D1298" s="1" t="s">
        <v>1026</v>
      </c>
      <c r="E1298" s="1" t="s">
        <v>1456</v>
      </c>
      <c r="F1298" s="1" t="s">
        <v>3787</v>
      </c>
      <c r="G1298" s="1">
        <v>40</v>
      </c>
      <c r="H1298" s="1" t="s">
        <v>93</v>
      </c>
      <c r="I1298" s="1" t="s">
        <v>93</v>
      </c>
      <c r="J1298" s="1" t="s">
        <v>93</v>
      </c>
      <c r="K1298" s="1" t="s">
        <v>1446</v>
      </c>
      <c r="L1298" s="1" t="s">
        <v>1463</v>
      </c>
      <c r="M1298" s="1">
        <v>8</v>
      </c>
      <c r="N1298" s="1" t="s">
        <v>1446</v>
      </c>
      <c r="O1298" s="1" t="s">
        <v>1463</v>
      </c>
      <c r="P1298" s="1">
        <v>8</v>
      </c>
      <c r="Q1298" s="1" t="s">
        <v>1446</v>
      </c>
      <c r="R1298" s="1" t="s">
        <v>1463</v>
      </c>
      <c r="S1298" s="1">
        <v>8</v>
      </c>
      <c r="T1298" s="1" t="s">
        <v>1446</v>
      </c>
      <c r="U1298" s="1" t="s">
        <v>1463</v>
      </c>
      <c r="V1298" s="1">
        <v>8</v>
      </c>
      <c r="W1298" s="1" t="s">
        <v>1446</v>
      </c>
      <c r="X1298" s="1" t="s">
        <v>1508</v>
      </c>
      <c r="Y1298" s="1">
        <v>5.5</v>
      </c>
      <c r="Z1298" s="1" t="s">
        <v>1446</v>
      </c>
      <c r="AA1298" s="1" t="s">
        <v>1501</v>
      </c>
      <c r="AB1298" s="1">
        <v>2.5</v>
      </c>
      <c r="AC1298" s="1" t="s">
        <v>3787</v>
      </c>
    </row>
    <row r="1299" spans="1:29" ht="25.5" x14ac:dyDescent="0.2">
      <c r="A1299" s="1">
        <v>13</v>
      </c>
      <c r="B1299" s="1" t="s">
        <v>1308</v>
      </c>
      <c r="C1299" s="1">
        <v>259163</v>
      </c>
      <c r="D1299" s="1" t="s">
        <v>1046</v>
      </c>
      <c r="E1299" s="1" t="s">
        <v>1456</v>
      </c>
      <c r="F1299" s="1" t="s">
        <v>3787</v>
      </c>
      <c r="G1299" s="1">
        <v>40</v>
      </c>
      <c r="H1299" s="1" t="s">
        <v>93</v>
      </c>
      <c r="I1299" s="1" t="s">
        <v>93</v>
      </c>
      <c r="J1299" s="1" t="s">
        <v>93</v>
      </c>
      <c r="K1299" s="1" t="s">
        <v>3812</v>
      </c>
      <c r="L1299" s="1" t="s">
        <v>1990</v>
      </c>
      <c r="M1299" s="1">
        <v>8.5</v>
      </c>
      <c r="N1299" s="1" t="s">
        <v>1471</v>
      </c>
      <c r="O1299" s="1" t="s">
        <v>1466</v>
      </c>
      <c r="P1299" s="1">
        <v>8.5</v>
      </c>
      <c r="Q1299" s="1" t="s">
        <v>1471</v>
      </c>
      <c r="R1299" s="1" t="s">
        <v>1444</v>
      </c>
      <c r="S1299" s="1">
        <v>8</v>
      </c>
      <c r="T1299" s="1" t="s">
        <v>1471</v>
      </c>
      <c r="U1299" s="1" t="s">
        <v>1466</v>
      </c>
      <c r="V1299" s="1">
        <v>8.5</v>
      </c>
      <c r="W1299" s="1" t="s">
        <v>93</v>
      </c>
      <c r="X1299" s="1" t="s">
        <v>93</v>
      </c>
      <c r="Y1299" s="1" t="s">
        <v>93</v>
      </c>
      <c r="Z1299" s="1" t="s">
        <v>1480</v>
      </c>
      <c r="AA1299" s="1" t="s">
        <v>1463</v>
      </c>
      <c r="AB1299" s="1">
        <v>6.5</v>
      </c>
      <c r="AC1299" s="1" t="s">
        <v>3787</v>
      </c>
    </row>
    <row r="1300" spans="1:29" ht="25.5" x14ac:dyDescent="0.2">
      <c r="A1300" s="1">
        <v>13</v>
      </c>
      <c r="B1300" s="1" t="s">
        <v>2312</v>
      </c>
      <c r="C1300" s="1">
        <v>1308265</v>
      </c>
      <c r="D1300" s="1" t="s">
        <v>1977</v>
      </c>
      <c r="E1300" s="1" t="s">
        <v>1440</v>
      </c>
      <c r="F1300" s="1" t="s">
        <v>3159</v>
      </c>
      <c r="G1300" s="1">
        <v>40</v>
      </c>
      <c r="H1300" s="1" t="s">
        <v>1613</v>
      </c>
      <c r="I1300" s="1" t="s">
        <v>1462</v>
      </c>
      <c r="J1300" s="1">
        <v>8</v>
      </c>
      <c r="K1300" s="1" t="s">
        <v>93</v>
      </c>
      <c r="L1300" s="1" t="s">
        <v>93</v>
      </c>
      <c r="M1300" s="1" t="s">
        <v>93</v>
      </c>
      <c r="N1300" s="1" t="s">
        <v>93</v>
      </c>
      <c r="O1300" s="1" t="s">
        <v>93</v>
      </c>
      <c r="P1300" s="1" t="s">
        <v>93</v>
      </c>
      <c r="Q1300" s="1" t="s">
        <v>1613</v>
      </c>
      <c r="R1300" s="1" t="s">
        <v>1462</v>
      </c>
      <c r="S1300" s="1">
        <v>8</v>
      </c>
      <c r="T1300" s="1" t="s">
        <v>1613</v>
      </c>
      <c r="U1300" s="1" t="s">
        <v>1462</v>
      </c>
      <c r="V1300" s="1">
        <v>8</v>
      </c>
      <c r="W1300" s="1" t="s">
        <v>1613</v>
      </c>
      <c r="X1300" s="1" t="s">
        <v>1462</v>
      </c>
      <c r="Y1300" s="1">
        <v>8</v>
      </c>
      <c r="Z1300" s="1" t="s">
        <v>1613</v>
      </c>
      <c r="AA1300" s="1" t="s">
        <v>1462</v>
      </c>
      <c r="AB1300" s="1">
        <v>8</v>
      </c>
      <c r="AC1300" s="1" t="s">
        <v>3787</v>
      </c>
    </row>
    <row r="1301" spans="1:29" ht="25.5" x14ac:dyDescent="0.2">
      <c r="A1301" s="1">
        <v>13</v>
      </c>
      <c r="B1301" s="1" t="s">
        <v>2313</v>
      </c>
      <c r="C1301" s="1">
        <v>1307399</v>
      </c>
      <c r="D1301" s="1" t="s">
        <v>1928</v>
      </c>
      <c r="E1301" s="1" t="s">
        <v>1456</v>
      </c>
      <c r="F1301" s="1" t="s">
        <v>3787</v>
      </c>
      <c r="G1301" s="1">
        <v>40</v>
      </c>
      <c r="H1301" s="1" t="s">
        <v>1480</v>
      </c>
      <c r="I1301" s="1" t="s">
        <v>1466</v>
      </c>
      <c r="J1301" s="1">
        <v>8</v>
      </c>
      <c r="K1301" s="1" t="s">
        <v>1480</v>
      </c>
      <c r="L1301" s="1" t="s">
        <v>1466</v>
      </c>
      <c r="M1301" s="1">
        <v>8</v>
      </c>
      <c r="N1301" s="1" t="s">
        <v>1480</v>
      </c>
      <c r="O1301" s="1" t="s">
        <v>1466</v>
      </c>
      <c r="P1301" s="1">
        <v>8</v>
      </c>
      <c r="Q1301" s="1" t="s">
        <v>1480</v>
      </c>
      <c r="R1301" s="1" t="s">
        <v>1466</v>
      </c>
      <c r="S1301" s="1">
        <v>8</v>
      </c>
      <c r="T1301" s="1" t="s">
        <v>1480</v>
      </c>
      <c r="U1301" s="1" t="s">
        <v>1466</v>
      </c>
      <c r="V1301" s="1">
        <v>8</v>
      </c>
      <c r="W1301" s="1" t="s">
        <v>93</v>
      </c>
      <c r="X1301" s="1" t="s">
        <v>93</v>
      </c>
      <c r="Y1301" s="1" t="s">
        <v>93</v>
      </c>
      <c r="Z1301" s="1" t="s">
        <v>93</v>
      </c>
      <c r="AA1301" s="1" t="s">
        <v>93</v>
      </c>
      <c r="AB1301" s="1" t="s">
        <v>93</v>
      </c>
      <c r="AC1301" s="1" t="s">
        <v>3787</v>
      </c>
    </row>
    <row r="1302" spans="1:29" ht="25.5" x14ac:dyDescent="0.2">
      <c r="A1302" s="1">
        <v>13</v>
      </c>
      <c r="B1302" s="1" t="s">
        <v>1309</v>
      </c>
      <c r="C1302" s="1">
        <v>205007</v>
      </c>
      <c r="D1302" s="1" t="s">
        <v>1057</v>
      </c>
      <c r="E1302" s="1" t="s">
        <v>1456</v>
      </c>
      <c r="F1302" s="1" t="s">
        <v>3787</v>
      </c>
      <c r="G1302" s="1">
        <v>40</v>
      </c>
      <c r="H1302" s="1" t="s">
        <v>93</v>
      </c>
      <c r="I1302" s="1" t="s">
        <v>93</v>
      </c>
      <c r="J1302" s="1" t="s">
        <v>93</v>
      </c>
      <c r="K1302" s="1" t="s">
        <v>1461</v>
      </c>
      <c r="L1302" s="1" t="s">
        <v>1466</v>
      </c>
      <c r="M1302" s="1">
        <v>10</v>
      </c>
      <c r="N1302" s="1" t="s">
        <v>1461</v>
      </c>
      <c r="O1302" s="1" t="s">
        <v>1466</v>
      </c>
      <c r="P1302" s="1">
        <v>10</v>
      </c>
      <c r="Q1302" s="1" t="s">
        <v>1461</v>
      </c>
      <c r="R1302" s="1" t="s">
        <v>1466</v>
      </c>
      <c r="S1302" s="1">
        <v>10</v>
      </c>
      <c r="T1302" s="1" t="s">
        <v>1461</v>
      </c>
      <c r="U1302" s="1" t="s">
        <v>1466</v>
      </c>
      <c r="V1302" s="1">
        <v>10</v>
      </c>
      <c r="W1302" s="1" t="s">
        <v>93</v>
      </c>
      <c r="X1302" s="1" t="s">
        <v>93</v>
      </c>
      <c r="Y1302" s="1" t="s">
        <v>93</v>
      </c>
      <c r="Z1302" s="1" t="s">
        <v>93</v>
      </c>
      <c r="AA1302" s="1" t="s">
        <v>93</v>
      </c>
      <c r="AB1302" s="1" t="s">
        <v>93</v>
      </c>
      <c r="AC1302" s="1" t="s">
        <v>3787</v>
      </c>
    </row>
    <row r="1303" spans="1:29" ht="38.25" x14ac:dyDescent="0.2">
      <c r="A1303" s="1">
        <v>13</v>
      </c>
      <c r="B1303" s="1" t="s">
        <v>3070</v>
      </c>
      <c r="C1303" s="1">
        <v>1308524</v>
      </c>
      <c r="D1303" s="1" t="s">
        <v>1889</v>
      </c>
      <c r="E1303" s="1" t="s">
        <v>1440</v>
      </c>
      <c r="F1303" s="1" t="s">
        <v>3558</v>
      </c>
      <c r="G1303" s="1">
        <v>40</v>
      </c>
      <c r="H1303" s="1" t="s">
        <v>1480</v>
      </c>
      <c r="I1303" s="1" t="s">
        <v>1466</v>
      </c>
      <c r="J1303" s="1">
        <v>8</v>
      </c>
      <c r="K1303" s="1" t="s">
        <v>93</v>
      </c>
      <c r="L1303" s="1" t="s">
        <v>93</v>
      </c>
      <c r="M1303" s="1" t="s">
        <v>93</v>
      </c>
      <c r="N1303" s="1" t="s">
        <v>93</v>
      </c>
      <c r="O1303" s="1" t="s">
        <v>93</v>
      </c>
      <c r="P1303" s="1" t="s">
        <v>93</v>
      </c>
      <c r="Q1303" s="1" t="s">
        <v>1480</v>
      </c>
      <c r="R1303" s="1" t="s">
        <v>1466</v>
      </c>
      <c r="S1303" s="1">
        <v>8</v>
      </c>
      <c r="T1303" s="1" t="s">
        <v>1480</v>
      </c>
      <c r="U1303" s="1" t="s">
        <v>1466</v>
      </c>
      <c r="V1303" s="1">
        <v>8</v>
      </c>
      <c r="W1303" s="1" t="s">
        <v>1480</v>
      </c>
      <c r="X1303" s="1" t="s">
        <v>1466</v>
      </c>
      <c r="Y1303" s="1">
        <v>8</v>
      </c>
      <c r="Z1303" s="1" t="s">
        <v>1480</v>
      </c>
      <c r="AA1303" s="1" t="s">
        <v>1466</v>
      </c>
      <c r="AB1303" s="1">
        <v>8</v>
      </c>
      <c r="AC1303" s="1" t="s">
        <v>3787</v>
      </c>
    </row>
    <row r="1304" spans="1:29" ht="38.25" x14ac:dyDescent="0.2">
      <c r="A1304" s="1">
        <v>13</v>
      </c>
      <c r="B1304" s="1" t="s">
        <v>1311</v>
      </c>
      <c r="C1304" s="1">
        <v>261493</v>
      </c>
      <c r="D1304" s="1" t="s">
        <v>1026</v>
      </c>
      <c r="E1304" s="1" t="s">
        <v>1456</v>
      </c>
      <c r="F1304" s="1" t="s">
        <v>3787</v>
      </c>
      <c r="G1304" s="1">
        <v>40</v>
      </c>
      <c r="H1304" s="1" t="s">
        <v>93</v>
      </c>
      <c r="I1304" s="1" t="s">
        <v>93</v>
      </c>
      <c r="J1304" s="1" t="s">
        <v>93</v>
      </c>
      <c r="K1304" s="1" t="s">
        <v>1443</v>
      </c>
      <c r="L1304" s="1" t="s">
        <v>1447</v>
      </c>
      <c r="M1304" s="1">
        <v>8</v>
      </c>
      <c r="N1304" s="1" t="s">
        <v>93</v>
      </c>
      <c r="O1304" s="1" t="s">
        <v>93</v>
      </c>
      <c r="P1304" s="1" t="s">
        <v>93</v>
      </c>
      <c r="Q1304" s="1" t="s">
        <v>1443</v>
      </c>
      <c r="R1304" s="1" t="s">
        <v>1447</v>
      </c>
      <c r="S1304" s="1">
        <v>8</v>
      </c>
      <c r="T1304" s="1" t="s">
        <v>1443</v>
      </c>
      <c r="U1304" s="1" t="s">
        <v>1447</v>
      </c>
      <c r="V1304" s="1">
        <v>8</v>
      </c>
      <c r="W1304" s="1" t="s">
        <v>1443</v>
      </c>
      <c r="X1304" s="1" t="s">
        <v>1447</v>
      </c>
      <c r="Y1304" s="1">
        <v>8</v>
      </c>
      <c r="Z1304" s="1" t="s">
        <v>1480</v>
      </c>
      <c r="AA1304" s="1" t="s">
        <v>1466</v>
      </c>
      <c r="AB1304" s="1">
        <v>8</v>
      </c>
      <c r="AC1304" s="1" t="s">
        <v>3787</v>
      </c>
    </row>
    <row r="1305" spans="1:29" ht="38.25" x14ac:dyDescent="0.2">
      <c r="A1305" s="1">
        <v>13</v>
      </c>
      <c r="B1305" s="1" t="s">
        <v>1310</v>
      </c>
      <c r="C1305" s="1">
        <v>219076</v>
      </c>
      <c r="D1305" s="1" t="s">
        <v>1032</v>
      </c>
      <c r="E1305" s="1" t="s">
        <v>1456</v>
      </c>
      <c r="F1305" s="1" t="s">
        <v>3787</v>
      </c>
      <c r="G1305" s="1">
        <v>40</v>
      </c>
      <c r="H1305" s="1" t="s">
        <v>1517</v>
      </c>
      <c r="I1305" s="1" t="s">
        <v>1895</v>
      </c>
      <c r="J1305" s="1">
        <v>10</v>
      </c>
      <c r="K1305" s="1" t="s">
        <v>1517</v>
      </c>
      <c r="L1305" s="1" t="s">
        <v>1895</v>
      </c>
      <c r="M1305" s="1">
        <v>10</v>
      </c>
      <c r="N1305" s="1" t="s">
        <v>3183</v>
      </c>
      <c r="O1305" s="1" t="s">
        <v>4030</v>
      </c>
      <c r="P1305" s="1">
        <v>1</v>
      </c>
      <c r="Q1305" s="1" t="s">
        <v>93</v>
      </c>
      <c r="R1305" s="1" t="s">
        <v>93</v>
      </c>
      <c r="S1305" s="1" t="s">
        <v>93</v>
      </c>
      <c r="T1305" s="1" t="s">
        <v>93</v>
      </c>
      <c r="U1305" s="1" t="s">
        <v>93</v>
      </c>
      <c r="V1305" s="1" t="s">
        <v>93</v>
      </c>
      <c r="W1305" s="1" t="s">
        <v>1610</v>
      </c>
      <c r="X1305" s="1" t="s">
        <v>1462</v>
      </c>
      <c r="Y1305" s="1">
        <v>9</v>
      </c>
      <c r="Z1305" s="1" t="s">
        <v>1501</v>
      </c>
      <c r="AA1305" s="1" t="s">
        <v>1753</v>
      </c>
      <c r="AB1305" s="1">
        <v>10</v>
      </c>
      <c r="AC1305" s="1" t="s">
        <v>3787</v>
      </c>
    </row>
    <row r="1306" spans="1:29" ht="38.25" x14ac:dyDescent="0.2">
      <c r="A1306" s="1">
        <v>13</v>
      </c>
      <c r="B1306" s="1" t="s">
        <v>2314</v>
      </c>
      <c r="C1306" s="1">
        <v>1307856</v>
      </c>
      <c r="D1306" s="1" t="s">
        <v>2804</v>
      </c>
      <c r="E1306" s="1" t="s">
        <v>1440</v>
      </c>
      <c r="F1306" s="1" t="s">
        <v>2796</v>
      </c>
      <c r="G1306" s="1">
        <v>40</v>
      </c>
      <c r="H1306" s="1" t="s">
        <v>93</v>
      </c>
      <c r="I1306" s="1" t="s">
        <v>93</v>
      </c>
      <c r="J1306" s="1" t="s">
        <v>93</v>
      </c>
      <c r="K1306" s="1" t="s">
        <v>1446</v>
      </c>
      <c r="L1306" s="1" t="s">
        <v>1463</v>
      </c>
      <c r="M1306" s="1">
        <v>8</v>
      </c>
      <c r="N1306" s="1" t="s">
        <v>1446</v>
      </c>
      <c r="O1306" s="1" t="s">
        <v>1463</v>
      </c>
      <c r="P1306" s="1">
        <v>8</v>
      </c>
      <c r="Q1306" s="1" t="s">
        <v>1446</v>
      </c>
      <c r="R1306" s="1" t="s">
        <v>1463</v>
      </c>
      <c r="S1306" s="1">
        <v>8</v>
      </c>
      <c r="T1306" s="1" t="s">
        <v>1446</v>
      </c>
      <c r="U1306" s="1" t="s">
        <v>1463</v>
      </c>
      <c r="V1306" s="1">
        <v>8</v>
      </c>
      <c r="W1306" s="1" t="s">
        <v>1446</v>
      </c>
      <c r="X1306" s="1" t="s">
        <v>1463</v>
      </c>
      <c r="Y1306" s="1">
        <v>8</v>
      </c>
      <c r="Z1306" s="1" t="s">
        <v>93</v>
      </c>
      <c r="AA1306" s="1" t="s">
        <v>93</v>
      </c>
      <c r="AB1306" s="1" t="s">
        <v>93</v>
      </c>
      <c r="AC1306" s="1" t="s">
        <v>3787</v>
      </c>
    </row>
    <row r="1307" spans="1:29" ht="25.5" x14ac:dyDescent="0.2">
      <c r="A1307" s="1">
        <v>13</v>
      </c>
      <c r="B1307" s="1" t="s">
        <v>2316</v>
      </c>
      <c r="C1307" s="1">
        <v>1308339</v>
      </c>
      <c r="D1307" s="1" t="s">
        <v>1964</v>
      </c>
      <c r="E1307" s="1" t="s">
        <v>1440</v>
      </c>
      <c r="F1307" s="1" t="s">
        <v>2900</v>
      </c>
      <c r="G1307" s="1">
        <v>40</v>
      </c>
      <c r="H1307" s="1" t="s">
        <v>1446</v>
      </c>
      <c r="I1307" s="1" t="s">
        <v>1463</v>
      </c>
      <c r="J1307" s="1">
        <v>8</v>
      </c>
      <c r="K1307" s="1" t="s">
        <v>1446</v>
      </c>
      <c r="L1307" s="1" t="s">
        <v>1463</v>
      </c>
      <c r="M1307" s="1">
        <v>8</v>
      </c>
      <c r="N1307" s="1" t="s">
        <v>1446</v>
      </c>
      <c r="O1307" s="1" t="s">
        <v>1463</v>
      </c>
      <c r="P1307" s="1">
        <v>8</v>
      </c>
      <c r="Q1307" s="1" t="s">
        <v>1446</v>
      </c>
      <c r="R1307" s="1" t="s">
        <v>1463</v>
      </c>
      <c r="S1307" s="1">
        <v>8</v>
      </c>
      <c r="T1307" s="1" t="s">
        <v>1446</v>
      </c>
      <c r="U1307" s="1" t="s">
        <v>1463</v>
      </c>
      <c r="V1307" s="1">
        <v>8</v>
      </c>
      <c r="W1307" s="1" t="s">
        <v>93</v>
      </c>
      <c r="X1307" s="1" t="s">
        <v>93</v>
      </c>
      <c r="Y1307" s="1" t="s">
        <v>93</v>
      </c>
      <c r="Z1307" s="1" t="s">
        <v>93</v>
      </c>
      <c r="AA1307" s="1" t="s">
        <v>93</v>
      </c>
      <c r="AB1307" s="1" t="s">
        <v>93</v>
      </c>
      <c r="AC1307" s="1" t="s">
        <v>3787</v>
      </c>
    </row>
    <row r="1308" spans="1:29" ht="25.5" x14ac:dyDescent="0.2">
      <c r="A1308" s="1">
        <v>13</v>
      </c>
      <c r="B1308" s="1" t="s">
        <v>2918</v>
      </c>
      <c r="C1308" s="1">
        <v>1308468</v>
      </c>
      <c r="D1308" s="1" t="s">
        <v>1901</v>
      </c>
      <c r="E1308" s="1" t="s">
        <v>1440</v>
      </c>
      <c r="F1308" s="1" t="s">
        <v>3159</v>
      </c>
      <c r="G1308" s="1">
        <v>40</v>
      </c>
      <c r="H1308" s="1" t="s">
        <v>1667</v>
      </c>
      <c r="I1308" s="1" t="s">
        <v>1895</v>
      </c>
      <c r="J1308" s="1">
        <v>8</v>
      </c>
      <c r="K1308" s="1" t="s">
        <v>1667</v>
      </c>
      <c r="L1308" s="1" t="s">
        <v>1895</v>
      </c>
      <c r="M1308" s="1">
        <v>8</v>
      </c>
      <c r="N1308" s="1" t="s">
        <v>1667</v>
      </c>
      <c r="O1308" s="1" t="s">
        <v>1895</v>
      </c>
      <c r="P1308" s="1">
        <v>8</v>
      </c>
      <c r="Q1308" s="1" t="s">
        <v>1667</v>
      </c>
      <c r="R1308" s="1" t="s">
        <v>1895</v>
      </c>
      <c r="S1308" s="1">
        <v>8</v>
      </c>
      <c r="T1308" s="1" t="s">
        <v>1667</v>
      </c>
      <c r="U1308" s="1" t="s">
        <v>1895</v>
      </c>
      <c r="V1308" s="1">
        <v>8</v>
      </c>
      <c r="W1308" s="1" t="s">
        <v>93</v>
      </c>
      <c r="X1308" s="1" t="s">
        <v>93</v>
      </c>
      <c r="Y1308" s="1" t="s">
        <v>93</v>
      </c>
      <c r="Z1308" s="1" t="s">
        <v>93</v>
      </c>
      <c r="AA1308" s="1" t="s">
        <v>93</v>
      </c>
      <c r="AB1308" s="1" t="s">
        <v>93</v>
      </c>
      <c r="AC1308" s="1" t="s">
        <v>3787</v>
      </c>
    </row>
    <row r="1309" spans="1:29" ht="38.25" x14ac:dyDescent="0.2">
      <c r="A1309" s="1">
        <v>13</v>
      </c>
      <c r="B1309" s="1" t="s">
        <v>2315</v>
      </c>
      <c r="C1309" s="1">
        <v>1308210</v>
      </c>
      <c r="D1309" s="1" t="s">
        <v>1928</v>
      </c>
      <c r="E1309" s="1" t="s">
        <v>1456</v>
      </c>
      <c r="F1309" s="1" t="s">
        <v>3787</v>
      </c>
      <c r="G1309" s="1">
        <v>40</v>
      </c>
      <c r="H1309" s="1" t="s">
        <v>93</v>
      </c>
      <c r="I1309" s="1" t="s">
        <v>93</v>
      </c>
      <c r="J1309" s="1" t="s">
        <v>93</v>
      </c>
      <c r="K1309" s="1" t="s">
        <v>1610</v>
      </c>
      <c r="L1309" s="1" t="s">
        <v>1451</v>
      </c>
      <c r="M1309" s="1">
        <v>8</v>
      </c>
      <c r="N1309" s="1" t="s">
        <v>1610</v>
      </c>
      <c r="O1309" s="1" t="s">
        <v>1451</v>
      </c>
      <c r="P1309" s="1">
        <v>8</v>
      </c>
      <c r="Q1309" s="1" t="s">
        <v>93</v>
      </c>
      <c r="R1309" s="1" t="s">
        <v>93</v>
      </c>
      <c r="S1309" s="1" t="s">
        <v>93</v>
      </c>
      <c r="T1309" s="1" t="s">
        <v>1610</v>
      </c>
      <c r="U1309" s="1" t="s">
        <v>1451</v>
      </c>
      <c r="V1309" s="1">
        <v>8</v>
      </c>
      <c r="W1309" s="1" t="s">
        <v>1610</v>
      </c>
      <c r="X1309" s="1" t="s">
        <v>1451</v>
      </c>
      <c r="Y1309" s="1">
        <v>8</v>
      </c>
      <c r="Z1309" s="1" t="s">
        <v>1610</v>
      </c>
      <c r="AA1309" s="1" t="s">
        <v>1451</v>
      </c>
      <c r="AB1309" s="1">
        <v>8</v>
      </c>
      <c r="AC1309" s="1" t="s">
        <v>3787</v>
      </c>
    </row>
    <row r="1310" spans="1:29" ht="25.5" x14ac:dyDescent="0.2">
      <c r="A1310" s="1">
        <v>13</v>
      </c>
      <c r="B1310" s="1" t="s">
        <v>3174</v>
      </c>
      <c r="C1310" s="1">
        <v>263109</v>
      </c>
      <c r="D1310" s="1" t="s">
        <v>1044</v>
      </c>
      <c r="E1310" s="1" t="s">
        <v>1456</v>
      </c>
      <c r="F1310" s="1" t="s">
        <v>3787</v>
      </c>
      <c r="G1310" s="1">
        <v>40</v>
      </c>
      <c r="H1310" s="1" t="s">
        <v>1461</v>
      </c>
      <c r="I1310" s="1" t="s">
        <v>1509</v>
      </c>
      <c r="J1310" s="1">
        <v>8</v>
      </c>
      <c r="K1310" s="1" t="s">
        <v>1461</v>
      </c>
      <c r="L1310" s="1" t="s">
        <v>1509</v>
      </c>
      <c r="M1310" s="1">
        <v>8</v>
      </c>
      <c r="N1310" s="1" t="s">
        <v>1461</v>
      </c>
      <c r="O1310" s="1" t="s">
        <v>1667</v>
      </c>
      <c r="P1310" s="1">
        <v>7</v>
      </c>
      <c r="Q1310" s="1" t="s">
        <v>93</v>
      </c>
      <c r="R1310" s="1" t="s">
        <v>93</v>
      </c>
      <c r="S1310" s="1" t="s">
        <v>93</v>
      </c>
      <c r="T1310" s="1" t="s">
        <v>93</v>
      </c>
      <c r="U1310" s="1" t="s">
        <v>93</v>
      </c>
      <c r="V1310" s="1" t="s">
        <v>93</v>
      </c>
      <c r="W1310" s="1" t="s">
        <v>1461</v>
      </c>
      <c r="X1310" s="1" t="s">
        <v>1463</v>
      </c>
      <c r="Y1310" s="1">
        <v>8.5</v>
      </c>
      <c r="Z1310" s="1" t="s">
        <v>1461</v>
      </c>
      <c r="AA1310" s="1" t="s">
        <v>1463</v>
      </c>
      <c r="AB1310" s="1">
        <v>8.5</v>
      </c>
      <c r="AC1310" s="1" t="s">
        <v>3787</v>
      </c>
    </row>
    <row r="1311" spans="1:29" ht="25.5" x14ac:dyDescent="0.2">
      <c r="A1311" s="1">
        <v>13</v>
      </c>
      <c r="B1311" s="1" t="s">
        <v>3951</v>
      </c>
      <c r="C1311" s="1">
        <v>263519</v>
      </c>
      <c r="D1311" s="1" t="s">
        <v>997</v>
      </c>
      <c r="E1311" s="1" t="s">
        <v>1456</v>
      </c>
      <c r="F1311" s="1" t="s">
        <v>93</v>
      </c>
      <c r="G1311" s="1">
        <v>0</v>
      </c>
      <c r="H1311" s="1" t="s">
        <v>93</v>
      </c>
      <c r="I1311" s="1" t="s">
        <v>93</v>
      </c>
      <c r="J1311" s="1" t="s">
        <v>93</v>
      </c>
      <c r="K1311" s="1" t="s">
        <v>93</v>
      </c>
      <c r="L1311" s="1" t="s">
        <v>93</v>
      </c>
      <c r="M1311" s="1" t="s">
        <v>93</v>
      </c>
      <c r="N1311" s="1" t="s">
        <v>93</v>
      </c>
      <c r="O1311" s="1" t="s">
        <v>93</v>
      </c>
      <c r="P1311" s="1" t="s">
        <v>93</v>
      </c>
      <c r="Q1311" s="1" t="s">
        <v>93</v>
      </c>
      <c r="R1311" s="1" t="s">
        <v>93</v>
      </c>
      <c r="S1311" s="1" t="s">
        <v>93</v>
      </c>
      <c r="T1311" s="1" t="s">
        <v>93</v>
      </c>
      <c r="U1311" s="1" t="s">
        <v>93</v>
      </c>
      <c r="V1311" s="1" t="s">
        <v>93</v>
      </c>
      <c r="W1311" s="1" t="s">
        <v>93</v>
      </c>
      <c r="X1311" s="1" t="s">
        <v>93</v>
      </c>
      <c r="Y1311" s="1" t="s">
        <v>93</v>
      </c>
      <c r="Z1311" s="1" t="s">
        <v>93</v>
      </c>
      <c r="AA1311" s="1" t="s">
        <v>93</v>
      </c>
      <c r="AB1311" s="1" t="s">
        <v>93</v>
      </c>
      <c r="AC1311" s="1" t="s">
        <v>3787</v>
      </c>
    </row>
    <row r="1312" spans="1:29" ht="25.5" x14ac:dyDescent="0.2">
      <c r="A1312" s="1">
        <v>13</v>
      </c>
      <c r="B1312" s="1" t="s">
        <v>3952</v>
      </c>
      <c r="C1312" s="1">
        <v>263522</v>
      </c>
      <c r="D1312" s="1" t="s">
        <v>997</v>
      </c>
      <c r="E1312" s="1" t="s">
        <v>1456</v>
      </c>
      <c r="F1312" s="1" t="s">
        <v>93</v>
      </c>
      <c r="G1312" s="1">
        <v>0</v>
      </c>
      <c r="H1312" s="1" t="s">
        <v>93</v>
      </c>
      <c r="I1312" s="1" t="s">
        <v>93</v>
      </c>
      <c r="J1312" s="1" t="s">
        <v>93</v>
      </c>
      <c r="K1312" s="1" t="s">
        <v>93</v>
      </c>
      <c r="L1312" s="1" t="s">
        <v>93</v>
      </c>
      <c r="M1312" s="1" t="s">
        <v>93</v>
      </c>
      <c r="N1312" s="1" t="s">
        <v>93</v>
      </c>
      <c r="O1312" s="1" t="s">
        <v>93</v>
      </c>
      <c r="P1312" s="1" t="s">
        <v>93</v>
      </c>
      <c r="Q1312" s="1" t="s">
        <v>93</v>
      </c>
      <c r="R1312" s="1" t="s">
        <v>93</v>
      </c>
      <c r="S1312" s="1" t="s">
        <v>93</v>
      </c>
      <c r="T1312" s="1" t="s">
        <v>93</v>
      </c>
      <c r="U1312" s="1" t="s">
        <v>93</v>
      </c>
      <c r="V1312" s="1" t="s">
        <v>93</v>
      </c>
      <c r="W1312" s="1" t="s">
        <v>93</v>
      </c>
      <c r="X1312" s="1" t="s">
        <v>93</v>
      </c>
      <c r="Y1312" s="1" t="s">
        <v>93</v>
      </c>
      <c r="Z1312" s="1" t="s">
        <v>93</v>
      </c>
      <c r="AA1312" s="1" t="s">
        <v>93</v>
      </c>
      <c r="AB1312" s="1" t="s">
        <v>93</v>
      </c>
      <c r="AC1312" s="1" t="s">
        <v>3787</v>
      </c>
    </row>
    <row r="1313" spans="1:29" ht="25.5" x14ac:dyDescent="0.2">
      <c r="A1313" s="1">
        <v>13</v>
      </c>
      <c r="B1313" s="1" t="s">
        <v>3490</v>
      </c>
      <c r="C1313" s="1">
        <v>263364</v>
      </c>
      <c r="D1313" s="1" t="s">
        <v>3225</v>
      </c>
      <c r="E1313" s="1" t="s">
        <v>1440</v>
      </c>
      <c r="F1313" s="1" t="s">
        <v>3410</v>
      </c>
      <c r="G1313" s="1">
        <v>40</v>
      </c>
      <c r="H1313" s="1" t="s">
        <v>1443</v>
      </c>
      <c r="I1313" s="1" t="s">
        <v>1447</v>
      </c>
      <c r="J1313" s="1">
        <v>8</v>
      </c>
      <c r="K1313" s="1" t="s">
        <v>1443</v>
      </c>
      <c r="L1313" s="1" t="s">
        <v>1447</v>
      </c>
      <c r="M1313" s="1">
        <v>8</v>
      </c>
      <c r="N1313" s="1" t="s">
        <v>1443</v>
      </c>
      <c r="O1313" s="1" t="s">
        <v>1447</v>
      </c>
      <c r="P1313" s="1">
        <v>8</v>
      </c>
      <c r="Q1313" s="1" t="s">
        <v>1443</v>
      </c>
      <c r="R1313" s="1" t="s">
        <v>1447</v>
      </c>
      <c r="S1313" s="1">
        <v>8</v>
      </c>
      <c r="T1313" s="1" t="s">
        <v>1443</v>
      </c>
      <c r="U1313" s="1" t="s">
        <v>1447</v>
      </c>
      <c r="V1313" s="1">
        <v>8</v>
      </c>
      <c r="W1313" s="1" t="s">
        <v>93</v>
      </c>
      <c r="X1313" s="1" t="s">
        <v>93</v>
      </c>
      <c r="Y1313" s="1" t="s">
        <v>93</v>
      </c>
      <c r="Z1313" s="1" t="s">
        <v>93</v>
      </c>
      <c r="AA1313" s="1" t="s">
        <v>93</v>
      </c>
      <c r="AB1313" s="1" t="s">
        <v>93</v>
      </c>
      <c r="AC1313" s="1" t="s">
        <v>3787</v>
      </c>
    </row>
    <row r="1314" spans="1:29" ht="25.5" x14ac:dyDescent="0.2">
      <c r="A1314" s="1">
        <v>13</v>
      </c>
      <c r="B1314" s="1" t="s">
        <v>2653</v>
      </c>
      <c r="C1314" s="1">
        <v>238460</v>
      </c>
      <c r="D1314" s="1" t="s">
        <v>1046</v>
      </c>
      <c r="E1314" s="1" t="s">
        <v>1456</v>
      </c>
      <c r="F1314" s="1" t="s">
        <v>3787</v>
      </c>
      <c r="G1314" s="1">
        <v>40</v>
      </c>
      <c r="H1314" s="1" t="s">
        <v>93</v>
      </c>
      <c r="I1314" s="1" t="s">
        <v>93</v>
      </c>
      <c r="J1314" s="1" t="s">
        <v>93</v>
      </c>
      <c r="K1314" s="1" t="s">
        <v>1469</v>
      </c>
      <c r="L1314" s="1" t="s">
        <v>1462</v>
      </c>
      <c r="M1314" s="1">
        <v>8.5</v>
      </c>
      <c r="N1314" s="1" t="s">
        <v>1469</v>
      </c>
      <c r="O1314" s="1" t="s">
        <v>1462</v>
      </c>
      <c r="P1314" s="1">
        <v>8.5</v>
      </c>
      <c r="Q1314" s="1" t="s">
        <v>1469</v>
      </c>
      <c r="R1314" s="1" t="s">
        <v>1462</v>
      </c>
      <c r="S1314" s="1">
        <v>8.5</v>
      </c>
      <c r="T1314" s="1" t="s">
        <v>1469</v>
      </c>
      <c r="U1314" s="1" t="s">
        <v>1462</v>
      </c>
      <c r="V1314" s="1">
        <v>8.5</v>
      </c>
      <c r="W1314" s="1" t="s">
        <v>1610</v>
      </c>
      <c r="X1314" s="1" t="s">
        <v>1444</v>
      </c>
      <c r="Y1314" s="1">
        <v>6</v>
      </c>
      <c r="Z1314" s="1" t="s">
        <v>93</v>
      </c>
      <c r="AA1314" s="1" t="s">
        <v>93</v>
      </c>
      <c r="AB1314" s="1" t="s">
        <v>93</v>
      </c>
      <c r="AC1314" s="1" t="s">
        <v>3787</v>
      </c>
    </row>
    <row r="1315" spans="1:29" ht="25.5" x14ac:dyDescent="0.2">
      <c r="A1315" s="1">
        <v>13</v>
      </c>
      <c r="B1315" s="1" t="s">
        <v>2317</v>
      </c>
      <c r="C1315" s="1">
        <v>1308266</v>
      </c>
      <c r="D1315" s="1" t="s">
        <v>1916</v>
      </c>
      <c r="E1315" s="1" t="s">
        <v>1440</v>
      </c>
      <c r="F1315" s="1" t="s">
        <v>2934</v>
      </c>
      <c r="G1315" s="1">
        <v>40</v>
      </c>
      <c r="H1315" s="1" t="s">
        <v>1480</v>
      </c>
      <c r="I1315" s="1" t="s">
        <v>1466</v>
      </c>
      <c r="J1315" s="1">
        <v>8</v>
      </c>
      <c r="K1315" s="1" t="s">
        <v>1480</v>
      </c>
      <c r="L1315" s="1" t="s">
        <v>1466</v>
      </c>
      <c r="M1315" s="1">
        <v>8</v>
      </c>
      <c r="N1315" s="1" t="s">
        <v>1480</v>
      </c>
      <c r="O1315" s="1" t="s">
        <v>1466</v>
      </c>
      <c r="P1315" s="1">
        <v>8</v>
      </c>
      <c r="Q1315" s="1" t="s">
        <v>1480</v>
      </c>
      <c r="R1315" s="1" t="s">
        <v>1466</v>
      </c>
      <c r="S1315" s="1">
        <v>8</v>
      </c>
      <c r="T1315" s="1" t="s">
        <v>1480</v>
      </c>
      <c r="U1315" s="1" t="s">
        <v>1466</v>
      </c>
      <c r="V1315" s="1">
        <v>8</v>
      </c>
      <c r="W1315" s="1" t="s">
        <v>93</v>
      </c>
      <c r="X1315" s="1" t="s">
        <v>93</v>
      </c>
      <c r="Y1315" s="1" t="s">
        <v>93</v>
      </c>
      <c r="Z1315" s="1" t="s">
        <v>93</v>
      </c>
      <c r="AA1315" s="1" t="s">
        <v>93</v>
      </c>
      <c r="AB1315" s="1" t="s">
        <v>93</v>
      </c>
      <c r="AC1315" s="1" t="s">
        <v>3787</v>
      </c>
    </row>
    <row r="1316" spans="1:29" ht="25.5" x14ac:dyDescent="0.2">
      <c r="A1316" s="1">
        <v>13</v>
      </c>
      <c r="B1316" s="1" t="s">
        <v>2318</v>
      </c>
      <c r="C1316" s="1">
        <v>1308093</v>
      </c>
      <c r="D1316" s="1" t="s">
        <v>1916</v>
      </c>
      <c r="E1316" s="1" t="s">
        <v>1440</v>
      </c>
      <c r="F1316" s="1" t="s">
        <v>2900</v>
      </c>
      <c r="G1316" s="1">
        <v>40</v>
      </c>
      <c r="H1316" s="1" t="s">
        <v>1480</v>
      </c>
      <c r="I1316" s="1" t="s">
        <v>1466</v>
      </c>
      <c r="J1316" s="1">
        <v>8</v>
      </c>
      <c r="K1316" s="1" t="s">
        <v>1480</v>
      </c>
      <c r="L1316" s="1" t="s">
        <v>1466</v>
      </c>
      <c r="M1316" s="1">
        <v>8</v>
      </c>
      <c r="N1316" s="1" t="s">
        <v>1480</v>
      </c>
      <c r="O1316" s="1" t="s">
        <v>1466</v>
      </c>
      <c r="P1316" s="1">
        <v>8</v>
      </c>
      <c r="Q1316" s="1" t="s">
        <v>93</v>
      </c>
      <c r="R1316" s="1" t="s">
        <v>93</v>
      </c>
      <c r="S1316" s="1" t="s">
        <v>93</v>
      </c>
      <c r="T1316" s="1" t="s">
        <v>93</v>
      </c>
      <c r="U1316" s="1" t="s">
        <v>93</v>
      </c>
      <c r="V1316" s="1" t="s">
        <v>93</v>
      </c>
      <c r="W1316" s="1" t="s">
        <v>1480</v>
      </c>
      <c r="X1316" s="1" t="s">
        <v>1466</v>
      </c>
      <c r="Y1316" s="1">
        <v>8</v>
      </c>
      <c r="Z1316" s="1" t="s">
        <v>1480</v>
      </c>
      <c r="AA1316" s="1" t="s">
        <v>1466</v>
      </c>
      <c r="AB1316" s="1">
        <v>8</v>
      </c>
      <c r="AC1316" s="1" t="s">
        <v>3787</v>
      </c>
    </row>
    <row r="1317" spans="1:29" ht="25.5" x14ac:dyDescent="0.2">
      <c r="A1317" s="1">
        <v>13</v>
      </c>
      <c r="B1317" s="1" t="s">
        <v>2319</v>
      </c>
      <c r="C1317" s="1">
        <v>1307765</v>
      </c>
      <c r="D1317" s="1" t="s">
        <v>1894</v>
      </c>
      <c r="E1317" s="1" t="s">
        <v>1440</v>
      </c>
      <c r="F1317" s="1" t="s">
        <v>507</v>
      </c>
      <c r="G1317" s="1">
        <v>40</v>
      </c>
      <c r="H1317" s="1" t="s">
        <v>1667</v>
      </c>
      <c r="I1317" s="1" t="s">
        <v>1895</v>
      </c>
      <c r="J1317" s="1">
        <v>8</v>
      </c>
      <c r="K1317" s="1" t="s">
        <v>1667</v>
      </c>
      <c r="L1317" s="1" t="s">
        <v>1895</v>
      </c>
      <c r="M1317" s="1">
        <v>8</v>
      </c>
      <c r="N1317" s="1" t="s">
        <v>1667</v>
      </c>
      <c r="O1317" s="1" t="s">
        <v>1895</v>
      </c>
      <c r="P1317" s="1">
        <v>8</v>
      </c>
      <c r="Q1317" s="1" t="s">
        <v>1667</v>
      </c>
      <c r="R1317" s="1" t="s">
        <v>1895</v>
      </c>
      <c r="S1317" s="1">
        <v>8</v>
      </c>
      <c r="T1317" s="1" t="s">
        <v>1667</v>
      </c>
      <c r="U1317" s="1" t="s">
        <v>1895</v>
      </c>
      <c r="V1317" s="1">
        <v>8</v>
      </c>
      <c r="W1317" s="1" t="s">
        <v>93</v>
      </c>
      <c r="X1317" s="1" t="s">
        <v>93</v>
      </c>
      <c r="Y1317" s="1" t="s">
        <v>93</v>
      </c>
      <c r="Z1317" s="1" t="s">
        <v>93</v>
      </c>
      <c r="AA1317" s="1" t="s">
        <v>93</v>
      </c>
      <c r="AB1317" s="1" t="s">
        <v>93</v>
      </c>
      <c r="AC1317" s="1" t="s">
        <v>3787</v>
      </c>
    </row>
    <row r="1318" spans="1:29" ht="25.5" x14ac:dyDescent="0.2">
      <c r="A1318" s="1">
        <v>13</v>
      </c>
      <c r="B1318" s="1" t="s">
        <v>2320</v>
      </c>
      <c r="C1318" s="1">
        <v>1308187</v>
      </c>
      <c r="D1318" s="1" t="s">
        <v>1872</v>
      </c>
      <c r="E1318" s="1" t="s">
        <v>1440</v>
      </c>
      <c r="F1318" s="1" t="s">
        <v>3159</v>
      </c>
      <c r="G1318" s="1">
        <v>40</v>
      </c>
      <c r="H1318" s="1" t="s">
        <v>1454</v>
      </c>
      <c r="I1318" s="1" t="s">
        <v>1667</v>
      </c>
      <c r="J1318" s="1">
        <v>8</v>
      </c>
      <c r="K1318" s="1" t="s">
        <v>93</v>
      </c>
      <c r="L1318" s="1" t="s">
        <v>93</v>
      </c>
      <c r="M1318" s="1" t="s">
        <v>93</v>
      </c>
      <c r="N1318" s="1" t="s">
        <v>93</v>
      </c>
      <c r="O1318" s="1" t="s">
        <v>93</v>
      </c>
      <c r="P1318" s="1" t="s">
        <v>93</v>
      </c>
      <c r="Q1318" s="1" t="s">
        <v>1454</v>
      </c>
      <c r="R1318" s="1" t="s">
        <v>1667</v>
      </c>
      <c r="S1318" s="1">
        <v>8</v>
      </c>
      <c r="T1318" s="1" t="s">
        <v>1454</v>
      </c>
      <c r="U1318" s="1" t="s">
        <v>1667</v>
      </c>
      <c r="V1318" s="1">
        <v>8</v>
      </c>
      <c r="W1318" s="1" t="s">
        <v>1454</v>
      </c>
      <c r="X1318" s="1" t="s">
        <v>1667</v>
      </c>
      <c r="Y1318" s="1">
        <v>8</v>
      </c>
      <c r="Z1318" s="1" t="s">
        <v>1454</v>
      </c>
      <c r="AA1318" s="1" t="s">
        <v>1667</v>
      </c>
      <c r="AB1318" s="1">
        <v>8</v>
      </c>
      <c r="AC1318" s="1" t="s">
        <v>3787</v>
      </c>
    </row>
    <row r="1319" spans="1:29" ht="38.25" x14ac:dyDescent="0.2">
      <c r="A1319" s="1">
        <v>13</v>
      </c>
      <c r="B1319" s="1" t="s">
        <v>3382</v>
      </c>
      <c r="C1319" s="1">
        <v>1308585</v>
      </c>
      <c r="D1319" s="1" t="s">
        <v>4370</v>
      </c>
      <c r="E1319" s="1" t="s">
        <v>1440</v>
      </c>
      <c r="F1319" s="1" t="s">
        <v>3787</v>
      </c>
      <c r="G1319" s="1">
        <v>40</v>
      </c>
      <c r="H1319" s="1" t="s">
        <v>1461</v>
      </c>
      <c r="I1319" s="1" t="s">
        <v>1509</v>
      </c>
      <c r="J1319" s="1">
        <v>8</v>
      </c>
      <c r="K1319" s="1" t="s">
        <v>1461</v>
      </c>
      <c r="L1319" s="1" t="s">
        <v>1509</v>
      </c>
      <c r="M1319" s="1">
        <v>8</v>
      </c>
      <c r="N1319" s="1" t="s">
        <v>1461</v>
      </c>
      <c r="O1319" s="1" t="s">
        <v>1509</v>
      </c>
      <c r="P1319" s="1">
        <v>8</v>
      </c>
      <c r="Q1319" s="1" t="s">
        <v>93</v>
      </c>
      <c r="R1319" s="1" t="s">
        <v>93</v>
      </c>
      <c r="S1319" s="1" t="s">
        <v>93</v>
      </c>
      <c r="T1319" s="1" t="s">
        <v>93</v>
      </c>
      <c r="U1319" s="1" t="s">
        <v>93</v>
      </c>
      <c r="V1319" s="1" t="s">
        <v>93</v>
      </c>
      <c r="W1319" s="1" t="s">
        <v>1461</v>
      </c>
      <c r="X1319" s="1" t="s">
        <v>1509</v>
      </c>
      <c r="Y1319" s="1">
        <v>8</v>
      </c>
      <c r="Z1319" s="1" t="s">
        <v>1461</v>
      </c>
      <c r="AA1319" s="1" t="s">
        <v>1509</v>
      </c>
      <c r="AB1319" s="1">
        <v>8</v>
      </c>
      <c r="AC1319" s="1" t="s">
        <v>3787</v>
      </c>
    </row>
    <row r="1320" spans="1:29" ht="25.5" x14ac:dyDescent="0.2">
      <c r="A1320" s="1">
        <v>13</v>
      </c>
      <c r="B1320" s="1" t="s">
        <v>1316</v>
      </c>
      <c r="C1320" s="1">
        <v>235939</v>
      </c>
      <c r="D1320" s="1" t="s">
        <v>1005</v>
      </c>
      <c r="E1320" s="1" t="s">
        <v>1456</v>
      </c>
      <c r="F1320" s="1" t="s">
        <v>3787</v>
      </c>
      <c r="G1320" s="1">
        <v>40</v>
      </c>
      <c r="H1320" s="1" t="s">
        <v>1461</v>
      </c>
      <c r="I1320" s="1" t="s">
        <v>1509</v>
      </c>
      <c r="J1320" s="1">
        <v>8</v>
      </c>
      <c r="K1320" s="1" t="s">
        <v>3566</v>
      </c>
      <c r="L1320" s="1" t="s">
        <v>3567</v>
      </c>
      <c r="M1320" s="1">
        <v>8</v>
      </c>
      <c r="N1320" s="1" t="s">
        <v>1461</v>
      </c>
      <c r="O1320" s="1" t="s">
        <v>1509</v>
      </c>
      <c r="P1320" s="1">
        <v>8</v>
      </c>
      <c r="Q1320" s="1" t="s">
        <v>93</v>
      </c>
      <c r="R1320" s="1" t="s">
        <v>93</v>
      </c>
      <c r="S1320" s="1" t="s">
        <v>93</v>
      </c>
      <c r="T1320" s="1" t="s">
        <v>93</v>
      </c>
      <c r="U1320" s="1" t="s">
        <v>93</v>
      </c>
      <c r="V1320" s="1" t="s">
        <v>93</v>
      </c>
      <c r="W1320" s="1" t="s">
        <v>1461</v>
      </c>
      <c r="X1320" s="1" t="s">
        <v>1509</v>
      </c>
      <c r="Y1320" s="1">
        <v>8</v>
      </c>
      <c r="Z1320" s="1" t="s">
        <v>1461</v>
      </c>
      <c r="AA1320" s="1" t="s">
        <v>1509</v>
      </c>
      <c r="AB1320" s="1">
        <v>8</v>
      </c>
      <c r="AC1320" s="1" t="s">
        <v>3787</v>
      </c>
    </row>
    <row r="1321" spans="1:29" ht="25.5" x14ac:dyDescent="0.2">
      <c r="A1321" s="1">
        <v>13</v>
      </c>
      <c r="B1321" s="1" t="s">
        <v>3383</v>
      </c>
      <c r="C1321" s="1">
        <v>1308586</v>
      </c>
      <c r="D1321" s="1" t="s">
        <v>4370</v>
      </c>
      <c r="E1321" s="1" t="s">
        <v>1440</v>
      </c>
      <c r="F1321" s="1" t="s">
        <v>3787</v>
      </c>
      <c r="G1321" s="1">
        <v>40</v>
      </c>
      <c r="H1321" s="1" t="s">
        <v>1461</v>
      </c>
      <c r="I1321" s="1" t="s">
        <v>1509</v>
      </c>
      <c r="J1321" s="1">
        <v>8</v>
      </c>
      <c r="K1321" s="1" t="s">
        <v>1461</v>
      </c>
      <c r="L1321" s="1" t="s">
        <v>1509</v>
      </c>
      <c r="M1321" s="1">
        <v>8</v>
      </c>
      <c r="N1321" s="1" t="s">
        <v>1461</v>
      </c>
      <c r="O1321" s="1" t="s">
        <v>1509</v>
      </c>
      <c r="P1321" s="1">
        <v>8</v>
      </c>
      <c r="Q1321" s="1" t="s">
        <v>93</v>
      </c>
      <c r="R1321" s="1" t="s">
        <v>93</v>
      </c>
      <c r="S1321" s="1" t="s">
        <v>93</v>
      </c>
      <c r="T1321" s="1" t="s">
        <v>93</v>
      </c>
      <c r="U1321" s="1" t="s">
        <v>93</v>
      </c>
      <c r="V1321" s="1" t="s">
        <v>93</v>
      </c>
      <c r="W1321" s="1" t="s">
        <v>1461</v>
      </c>
      <c r="X1321" s="1" t="s">
        <v>1509</v>
      </c>
      <c r="Y1321" s="1">
        <v>8</v>
      </c>
      <c r="Z1321" s="1" t="s">
        <v>1461</v>
      </c>
      <c r="AA1321" s="1" t="s">
        <v>1509</v>
      </c>
      <c r="AB1321" s="1">
        <v>8</v>
      </c>
      <c r="AC1321" s="1" t="s">
        <v>3787</v>
      </c>
    </row>
    <row r="1322" spans="1:29" ht="38.25" x14ac:dyDescent="0.2">
      <c r="A1322" s="1">
        <v>13</v>
      </c>
      <c r="B1322" s="1" t="s">
        <v>2321</v>
      </c>
      <c r="C1322" s="1">
        <v>1306284</v>
      </c>
      <c r="D1322" s="1" t="s">
        <v>1962</v>
      </c>
      <c r="E1322" s="1" t="s">
        <v>1440</v>
      </c>
      <c r="F1322" s="1" t="s">
        <v>996</v>
      </c>
      <c r="G1322" s="1">
        <v>40</v>
      </c>
      <c r="H1322" s="1" t="s">
        <v>1517</v>
      </c>
      <c r="I1322" s="1" t="s">
        <v>1574</v>
      </c>
      <c r="J1322" s="1">
        <v>8</v>
      </c>
      <c r="K1322" s="1" t="s">
        <v>1517</v>
      </c>
      <c r="L1322" s="1" t="s">
        <v>1574</v>
      </c>
      <c r="M1322" s="1">
        <v>8</v>
      </c>
      <c r="N1322" s="1" t="s">
        <v>1517</v>
      </c>
      <c r="O1322" s="1" t="s">
        <v>1574</v>
      </c>
      <c r="P1322" s="1">
        <v>8</v>
      </c>
      <c r="Q1322" s="1" t="s">
        <v>1517</v>
      </c>
      <c r="R1322" s="1" t="s">
        <v>1574</v>
      </c>
      <c r="S1322" s="1">
        <v>8</v>
      </c>
      <c r="T1322" s="1" t="s">
        <v>93</v>
      </c>
      <c r="U1322" s="1" t="s">
        <v>93</v>
      </c>
      <c r="V1322" s="1" t="s">
        <v>93</v>
      </c>
      <c r="W1322" s="1" t="s">
        <v>93</v>
      </c>
      <c r="X1322" s="1" t="s">
        <v>93</v>
      </c>
      <c r="Y1322" s="1" t="s">
        <v>93</v>
      </c>
      <c r="Z1322" s="1" t="s">
        <v>1455</v>
      </c>
      <c r="AA1322" s="1" t="s">
        <v>1753</v>
      </c>
      <c r="AB1322" s="1">
        <v>8</v>
      </c>
      <c r="AC1322" s="1" t="s">
        <v>3787</v>
      </c>
    </row>
    <row r="1323" spans="1:29" ht="25.5" x14ac:dyDescent="0.2">
      <c r="A1323" s="1">
        <v>13</v>
      </c>
      <c r="B1323" s="1" t="s">
        <v>1318</v>
      </c>
      <c r="C1323" s="1">
        <v>242043</v>
      </c>
      <c r="D1323" s="1" t="s">
        <v>1032</v>
      </c>
      <c r="E1323" s="1" t="s">
        <v>1456</v>
      </c>
      <c r="F1323" s="1" t="s">
        <v>3787</v>
      </c>
      <c r="G1323" s="1">
        <v>40</v>
      </c>
      <c r="H1323" s="1" t="s">
        <v>1480</v>
      </c>
      <c r="I1323" s="1" t="s">
        <v>1466</v>
      </c>
      <c r="J1323" s="1">
        <v>8</v>
      </c>
      <c r="K1323" s="1" t="s">
        <v>1610</v>
      </c>
      <c r="L1323" s="1" t="s">
        <v>1451</v>
      </c>
      <c r="M1323" s="1">
        <v>8</v>
      </c>
      <c r="N1323" s="1" t="s">
        <v>1480</v>
      </c>
      <c r="O1323" s="1" t="s">
        <v>1466</v>
      </c>
      <c r="P1323" s="1">
        <v>8</v>
      </c>
      <c r="Q1323" s="1" t="s">
        <v>1480</v>
      </c>
      <c r="R1323" s="1" t="s">
        <v>1466</v>
      </c>
      <c r="S1323" s="1">
        <v>8</v>
      </c>
      <c r="T1323" s="1" t="s">
        <v>93</v>
      </c>
      <c r="U1323" s="1" t="s">
        <v>93</v>
      </c>
      <c r="V1323" s="1" t="s">
        <v>93</v>
      </c>
      <c r="W1323" s="1" t="s">
        <v>93</v>
      </c>
      <c r="X1323" s="1" t="s">
        <v>93</v>
      </c>
      <c r="Y1323" s="1" t="s">
        <v>93</v>
      </c>
      <c r="Z1323" s="1" t="s">
        <v>1454</v>
      </c>
      <c r="AA1323" s="1" t="s">
        <v>1667</v>
      </c>
      <c r="AB1323" s="1">
        <v>8</v>
      </c>
      <c r="AC1323" s="1" t="s">
        <v>3787</v>
      </c>
    </row>
    <row r="1324" spans="1:29" ht="38.25" x14ac:dyDescent="0.2">
      <c r="A1324" s="1">
        <v>13</v>
      </c>
      <c r="B1324" s="1" t="s">
        <v>2322</v>
      </c>
      <c r="C1324" s="1">
        <v>1307857</v>
      </c>
      <c r="D1324" s="1" t="s">
        <v>1897</v>
      </c>
      <c r="E1324" s="1" t="s">
        <v>1440</v>
      </c>
      <c r="F1324" s="1" t="s">
        <v>770</v>
      </c>
      <c r="G1324" s="1">
        <v>40</v>
      </c>
      <c r="H1324" s="1" t="s">
        <v>1443</v>
      </c>
      <c r="I1324" s="1" t="s">
        <v>1447</v>
      </c>
      <c r="J1324" s="1">
        <v>8</v>
      </c>
      <c r="K1324" s="1" t="s">
        <v>1443</v>
      </c>
      <c r="L1324" s="1" t="s">
        <v>1447</v>
      </c>
      <c r="M1324" s="1">
        <v>8</v>
      </c>
      <c r="N1324" s="1" t="s">
        <v>1443</v>
      </c>
      <c r="O1324" s="1" t="s">
        <v>1447</v>
      </c>
      <c r="P1324" s="1">
        <v>8</v>
      </c>
      <c r="Q1324" s="1" t="s">
        <v>1443</v>
      </c>
      <c r="R1324" s="1" t="s">
        <v>1447</v>
      </c>
      <c r="S1324" s="1">
        <v>8</v>
      </c>
      <c r="T1324" s="1" t="s">
        <v>1443</v>
      </c>
      <c r="U1324" s="1" t="s">
        <v>1447</v>
      </c>
      <c r="V1324" s="1">
        <v>8</v>
      </c>
      <c r="W1324" s="1" t="s">
        <v>93</v>
      </c>
      <c r="X1324" s="1" t="s">
        <v>93</v>
      </c>
      <c r="Y1324" s="1" t="s">
        <v>93</v>
      </c>
      <c r="Z1324" s="1" t="s">
        <v>93</v>
      </c>
      <c r="AA1324" s="1" t="s">
        <v>93</v>
      </c>
      <c r="AB1324" s="1" t="s">
        <v>93</v>
      </c>
      <c r="AC1324" s="1" t="s">
        <v>3787</v>
      </c>
    </row>
    <row r="1325" spans="1:29" ht="38.25" x14ac:dyDescent="0.2">
      <c r="A1325" s="1">
        <v>13</v>
      </c>
      <c r="B1325" s="1" t="s">
        <v>2323</v>
      </c>
      <c r="C1325" s="1">
        <v>305716</v>
      </c>
      <c r="D1325" s="1" t="s">
        <v>3151</v>
      </c>
      <c r="E1325" s="1" t="s">
        <v>1440</v>
      </c>
      <c r="F1325" s="1" t="s">
        <v>657</v>
      </c>
      <c r="G1325" s="1">
        <v>40</v>
      </c>
      <c r="H1325" s="1" t="s">
        <v>1508</v>
      </c>
      <c r="I1325" s="1" t="s">
        <v>1756</v>
      </c>
      <c r="J1325" s="1">
        <v>8</v>
      </c>
      <c r="K1325" s="1" t="s">
        <v>1508</v>
      </c>
      <c r="L1325" s="1" t="s">
        <v>1756</v>
      </c>
      <c r="M1325" s="1">
        <v>8</v>
      </c>
      <c r="N1325" s="1" t="s">
        <v>1508</v>
      </c>
      <c r="O1325" s="1" t="s">
        <v>1756</v>
      </c>
      <c r="P1325" s="1">
        <v>8</v>
      </c>
      <c r="Q1325" s="1" t="s">
        <v>1508</v>
      </c>
      <c r="R1325" s="1" t="s">
        <v>1756</v>
      </c>
      <c r="S1325" s="1">
        <v>8</v>
      </c>
      <c r="T1325" s="1" t="s">
        <v>1508</v>
      </c>
      <c r="U1325" s="1" t="s">
        <v>1756</v>
      </c>
      <c r="V1325" s="1">
        <v>8</v>
      </c>
      <c r="W1325" s="1" t="s">
        <v>93</v>
      </c>
      <c r="X1325" s="1" t="s">
        <v>93</v>
      </c>
      <c r="Y1325" s="1" t="s">
        <v>93</v>
      </c>
      <c r="Z1325" s="1" t="s">
        <v>93</v>
      </c>
      <c r="AA1325" s="1" t="s">
        <v>93</v>
      </c>
      <c r="AB1325" s="1" t="s">
        <v>93</v>
      </c>
      <c r="AC1325" s="1" t="s">
        <v>3787</v>
      </c>
    </row>
    <row r="1326" spans="1:29" ht="25.5" x14ac:dyDescent="0.2">
      <c r="A1326" s="1">
        <v>13</v>
      </c>
      <c r="B1326" s="1" t="s">
        <v>2919</v>
      </c>
      <c r="C1326" s="1">
        <v>1308469</v>
      </c>
      <c r="D1326" s="1" t="s">
        <v>3152</v>
      </c>
      <c r="E1326" s="1" t="s">
        <v>1440</v>
      </c>
      <c r="F1326" s="1" t="s">
        <v>3159</v>
      </c>
      <c r="G1326" s="1">
        <v>40</v>
      </c>
      <c r="H1326" s="1" t="s">
        <v>1667</v>
      </c>
      <c r="I1326" s="1" t="s">
        <v>1895</v>
      </c>
      <c r="J1326" s="1">
        <v>8</v>
      </c>
      <c r="K1326" s="1" t="s">
        <v>1667</v>
      </c>
      <c r="L1326" s="1" t="s">
        <v>1895</v>
      </c>
      <c r="M1326" s="1">
        <v>8</v>
      </c>
      <c r="N1326" s="1" t="s">
        <v>1667</v>
      </c>
      <c r="O1326" s="1" t="s">
        <v>1895</v>
      </c>
      <c r="P1326" s="1">
        <v>8</v>
      </c>
      <c r="Q1326" s="1" t="s">
        <v>1667</v>
      </c>
      <c r="R1326" s="1" t="s">
        <v>1895</v>
      </c>
      <c r="S1326" s="1">
        <v>8</v>
      </c>
      <c r="T1326" s="1" t="s">
        <v>1667</v>
      </c>
      <c r="U1326" s="1" t="s">
        <v>1895</v>
      </c>
      <c r="V1326" s="1">
        <v>8</v>
      </c>
      <c r="W1326" s="1" t="s">
        <v>93</v>
      </c>
      <c r="X1326" s="1" t="s">
        <v>93</v>
      </c>
      <c r="Y1326" s="1" t="s">
        <v>93</v>
      </c>
      <c r="Z1326" s="1" t="s">
        <v>93</v>
      </c>
      <c r="AA1326" s="1" t="s">
        <v>93</v>
      </c>
      <c r="AB1326" s="1" t="s">
        <v>93</v>
      </c>
      <c r="AC1326" s="1" t="s">
        <v>3787</v>
      </c>
    </row>
    <row r="1327" spans="1:29" ht="25.5" x14ac:dyDescent="0.2">
      <c r="A1327" s="1">
        <v>13</v>
      </c>
      <c r="B1327" s="1" t="s">
        <v>2324</v>
      </c>
      <c r="C1327" s="1">
        <v>200740</v>
      </c>
      <c r="D1327" s="1" t="s">
        <v>1057</v>
      </c>
      <c r="E1327" s="1" t="s">
        <v>1456</v>
      </c>
      <c r="F1327" s="1" t="s">
        <v>3787</v>
      </c>
      <c r="G1327" s="1">
        <v>40</v>
      </c>
      <c r="H1327" s="1" t="s">
        <v>93</v>
      </c>
      <c r="I1327" s="1" t="s">
        <v>93</v>
      </c>
      <c r="J1327" s="1" t="s">
        <v>93</v>
      </c>
      <c r="K1327" s="1" t="s">
        <v>1461</v>
      </c>
      <c r="L1327" s="1" t="s">
        <v>1466</v>
      </c>
      <c r="M1327" s="1">
        <v>10</v>
      </c>
      <c r="N1327" s="1" t="s">
        <v>1461</v>
      </c>
      <c r="O1327" s="1" t="s">
        <v>1466</v>
      </c>
      <c r="P1327" s="1">
        <v>10</v>
      </c>
      <c r="Q1327" s="1" t="s">
        <v>1461</v>
      </c>
      <c r="R1327" s="1" t="s">
        <v>1466</v>
      </c>
      <c r="S1327" s="1">
        <v>10</v>
      </c>
      <c r="T1327" s="1" t="s">
        <v>1461</v>
      </c>
      <c r="U1327" s="1" t="s">
        <v>1466</v>
      </c>
      <c r="V1327" s="1">
        <v>10</v>
      </c>
      <c r="W1327" s="1" t="s">
        <v>93</v>
      </c>
      <c r="X1327" s="1" t="s">
        <v>93</v>
      </c>
      <c r="Y1327" s="1" t="s">
        <v>93</v>
      </c>
      <c r="Z1327" s="1" t="s">
        <v>93</v>
      </c>
      <c r="AA1327" s="1" t="s">
        <v>93</v>
      </c>
      <c r="AB1327" s="1" t="s">
        <v>93</v>
      </c>
      <c r="AC1327" s="1" t="s">
        <v>3787</v>
      </c>
    </row>
    <row r="1328" spans="1:29" ht="25.5" x14ac:dyDescent="0.2">
      <c r="A1328" s="1">
        <v>13</v>
      </c>
      <c r="B1328" s="1" t="s">
        <v>3419</v>
      </c>
      <c r="C1328" s="1">
        <v>263298</v>
      </c>
      <c r="D1328" s="1" t="s">
        <v>4024</v>
      </c>
      <c r="E1328" s="1" t="s">
        <v>1456</v>
      </c>
      <c r="F1328" s="1" t="s">
        <v>3787</v>
      </c>
      <c r="G1328" s="1">
        <v>40</v>
      </c>
      <c r="H1328" s="1" t="s">
        <v>93</v>
      </c>
      <c r="I1328" s="1" t="s">
        <v>93</v>
      </c>
      <c r="J1328" s="1" t="s">
        <v>93</v>
      </c>
      <c r="K1328" s="1" t="s">
        <v>1443</v>
      </c>
      <c r="L1328" s="1" t="s">
        <v>2781</v>
      </c>
      <c r="M1328" s="1">
        <v>8.75</v>
      </c>
      <c r="N1328" s="1" t="s">
        <v>1443</v>
      </c>
      <c r="O1328" s="1" t="s">
        <v>1551</v>
      </c>
      <c r="P1328" s="1">
        <v>8.25</v>
      </c>
      <c r="Q1328" s="1" t="s">
        <v>1443</v>
      </c>
      <c r="R1328" s="1" t="s">
        <v>1447</v>
      </c>
      <c r="S1328" s="1">
        <v>8</v>
      </c>
      <c r="T1328" s="1" t="s">
        <v>1443</v>
      </c>
      <c r="U1328" s="1" t="s">
        <v>1447</v>
      </c>
      <c r="V1328" s="1">
        <v>7</v>
      </c>
      <c r="W1328" s="1" t="s">
        <v>1443</v>
      </c>
      <c r="X1328" s="1" t="s">
        <v>1447</v>
      </c>
      <c r="Y1328" s="1">
        <v>8</v>
      </c>
      <c r="Z1328" s="1" t="s">
        <v>93</v>
      </c>
      <c r="AA1328" s="1" t="s">
        <v>93</v>
      </c>
      <c r="AB1328" s="1" t="s">
        <v>93</v>
      </c>
      <c r="AC1328" s="1" t="s">
        <v>3787</v>
      </c>
    </row>
    <row r="1329" spans="1:29" ht="25.5" x14ac:dyDescent="0.2">
      <c r="A1329" s="1">
        <v>13</v>
      </c>
      <c r="B1329" s="1" t="s">
        <v>2325</v>
      </c>
      <c r="C1329" s="1">
        <v>1308229</v>
      </c>
      <c r="D1329" s="1" t="s">
        <v>1932</v>
      </c>
      <c r="E1329" s="1" t="s">
        <v>1440</v>
      </c>
      <c r="F1329" s="1" t="s">
        <v>2900</v>
      </c>
      <c r="G1329" s="1">
        <v>40</v>
      </c>
      <c r="H1329" s="1" t="s">
        <v>1517</v>
      </c>
      <c r="I1329" s="1" t="s">
        <v>1574</v>
      </c>
      <c r="J1329" s="1">
        <v>8</v>
      </c>
      <c r="K1329" s="1" t="s">
        <v>1517</v>
      </c>
      <c r="L1329" s="1" t="s">
        <v>1574</v>
      </c>
      <c r="M1329" s="1">
        <v>8</v>
      </c>
      <c r="N1329" s="1" t="s">
        <v>1517</v>
      </c>
      <c r="O1329" s="1" t="s">
        <v>1574</v>
      </c>
      <c r="P1329" s="1">
        <v>8</v>
      </c>
      <c r="Q1329" s="1" t="s">
        <v>93</v>
      </c>
      <c r="R1329" s="1" t="s">
        <v>93</v>
      </c>
      <c r="S1329" s="1" t="s">
        <v>93</v>
      </c>
      <c r="T1329" s="1" t="s">
        <v>93</v>
      </c>
      <c r="U1329" s="1" t="s">
        <v>93</v>
      </c>
      <c r="V1329" s="1" t="s">
        <v>93</v>
      </c>
      <c r="W1329" s="1" t="s">
        <v>1613</v>
      </c>
      <c r="X1329" s="1" t="s">
        <v>1462</v>
      </c>
      <c r="Y1329" s="1">
        <v>8</v>
      </c>
      <c r="Z1329" s="1" t="s">
        <v>1613</v>
      </c>
      <c r="AA1329" s="1" t="s">
        <v>1462</v>
      </c>
      <c r="AB1329" s="1">
        <v>8</v>
      </c>
      <c r="AC1329" s="1" t="s">
        <v>3787</v>
      </c>
    </row>
    <row r="1330" spans="1:29" ht="38.25" x14ac:dyDescent="0.2">
      <c r="A1330" s="1">
        <v>13</v>
      </c>
      <c r="B1330" s="1" t="s">
        <v>1320</v>
      </c>
      <c r="C1330" s="1">
        <v>259300</v>
      </c>
      <c r="D1330" s="1" t="s">
        <v>550</v>
      </c>
      <c r="E1330" s="1" t="s">
        <v>1456</v>
      </c>
      <c r="F1330" s="1" t="s">
        <v>3787</v>
      </c>
      <c r="G1330" s="1">
        <v>40</v>
      </c>
      <c r="H1330" s="1" t="s">
        <v>93</v>
      </c>
      <c r="I1330" s="1" t="s">
        <v>93</v>
      </c>
      <c r="J1330" s="1" t="s">
        <v>93</v>
      </c>
      <c r="K1330" s="1" t="s">
        <v>1460</v>
      </c>
      <c r="L1330" s="1" t="s">
        <v>1479</v>
      </c>
      <c r="M1330" s="1">
        <v>8</v>
      </c>
      <c r="N1330" s="1" t="s">
        <v>1460</v>
      </c>
      <c r="O1330" s="1" t="s">
        <v>1479</v>
      </c>
      <c r="P1330" s="1">
        <v>8</v>
      </c>
      <c r="Q1330" s="1" t="s">
        <v>1460</v>
      </c>
      <c r="R1330" s="1" t="s">
        <v>1479</v>
      </c>
      <c r="S1330" s="1">
        <v>8</v>
      </c>
      <c r="T1330" s="1" t="s">
        <v>93</v>
      </c>
      <c r="U1330" s="1" t="s">
        <v>93</v>
      </c>
      <c r="V1330" s="1" t="s">
        <v>93</v>
      </c>
      <c r="W1330" s="1" t="s">
        <v>1460</v>
      </c>
      <c r="X1330" s="1" t="s">
        <v>1479</v>
      </c>
      <c r="Y1330" s="1">
        <v>8</v>
      </c>
      <c r="Z1330" s="1" t="s">
        <v>1460</v>
      </c>
      <c r="AA1330" s="1" t="s">
        <v>1479</v>
      </c>
      <c r="AB1330" s="1">
        <v>8</v>
      </c>
      <c r="AC1330" s="1" t="s">
        <v>3787</v>
      </c>
    </row>
    <row r="1331" spans="1:29" ht="51" x14ac:dyDescent="0.2">
      <c r="A1331" s="1">
        <v>13</v>
      </c>
      <c r="B1331" s="1" t="s">
        <v>2326</v>
      </c>
      <c r="C1331" s="1">
        <v>1308154</v>
      </c>
      <c r="D1331" s="1" t="s">
        <v>1880</v>
      </c>
      <c r="E1331" s="1" t="s">
        <v>1440</v>
      </c>
      <c r="F1331" s="1" t="s">
        <v>3410</v>
      </c>
      <c r="G1331" s="1">
        <v>40</v>
      </c>
      <c r="H1331" s="1" t="s">
        <v>1455</v>
      </c>
      <c r="I1331" s="1" t="s">
        <v>1753</v>
      </c>
      <c r="J1331" s="1">
        <v>8</v>
      </c>
      <c r="K1331" s="1" t="s">
        <v>1455</v>
      </c>
      <c r="L1331" s="1" t="s">
        <v>1753</v>
      </c>
      <c r="M1331" s="1">
        <v>8</v>
      </c>
      <c r="N1331" s="1" t="s">
        <v>1455</v>
      </c>
      <c r="O1331" s="1" t="s">
        <v>1753</v>
      </c>
      <c r="P1331" s="1">
        <v>8</v>
      </c>
      <c r="Q1331" s="1" t="s">
        <v>1455</v>
      </c>
      <c r="R1331" s="1" t="s">
        <v>1753</v>
      </c>
      <c r="S1331" s="1">
        <v>8</v>
      </c>
      <c r="T1331" s="1" t="s">
        <v>1455</v>
      </c>
      <c r="U1331" s="1" t="s">
        <v>1753</v>
      </c>
      <c r="V1331" s="1">
        <v>8</v>
      </c>
      <c r="W1331" s="1" t="s">
        <v>93</v>
      </c>
      <c r="X1331" s="1" t="s">
        <v>93</v>
      </c>
      <c r="Y1331" s="1" t="s">
        <v>93</v>
      </c>
      <c r="Z1331" s="1" t="s">
        <v>93</v>
      </c>
      <c r="AA1331" s="1" t="s">
        <v>93</v>
      </c>
      <c r="AB1331" s="1" t="s">
        <v>93</v>
      </c>
      <c r="AC1331" s="1" t="s">
        <v>3787</v>
      </c>
    </row>
    <row r="1332" spans="1:29" ht="25.5" x14ac:dyDescent="0.2">
      <c r="A1332" s="1">
        <v>13</v>
      </c>
      <c r="B1332" s="1" t="s">
        <v>2327</v>
      </c>
      <c r="C1332" s="1">
        <v>1307858</v>
      </c>
      <c r="D1332" s="1" t="s">
        <v>1884</v>
      </c>
      <c r="E1332" s="1" t="s">
        <v>1440</v>
      </c>
      <c r="F1332" s="1" t="s">
        <v>3787</v>
      </c>
      <c r="G1332" s="1">
        <v>40</v>
      </c>
      <c r="H1332" s="1" t="s">
        <v>93</v>
      </c>
      <c r="I1332" s="1" t="s">
        <v>93</v>
      </c>
      <c r="J1332" s="1" t="s">
        <v>93</v>
      </c>
      <c r="K1332" s="1" t="s">
        <v>1454</v>
      </c>
      <c r="L1332" s="1" t="s">
        <v>1667</v>
      </c>
      <c r="M1332" s="1">
        <v>8</v>
      </c>
      <c r="N1332" s="1" t="s">
        <v>1454</v>
      </c>
      <c r="O1332" s="1" t="s">
        <v>1667</v>
      </c>
      <c r="P1332" s="1">
        <v>8</v>
      </c>
      <c r="Q1332" s="1" t="s">
        <v>1454</v>
      </c>
      <c r="R1332" s="1" t="s">
        <v>1667</v>
      </c>
      <c r="S1332" s="1">
        <v>8</v>
      </c>
      <c r="T1332" s="1" t="s">
        <v>1454</v>
      </c>
      <c r="U1332" s="1" t="s">
        <v>1667</v>
      </c>
      <c r="V1332" s="1">
        <v>8</v>
      </c>
      <c r="W1332" s="1" t="s">
        <v>1454</v>
      </c>
      <c r="X1332" s="1" t="s">
        <v>1667</v>
      </c>
      <c r="Y1332" s="1">
        <v>8</v>
      </c>
      <c r="Z1332" s="1" t="s">
        <v>93</v>
      </c>
      <c r="AA1332" s="1" t="s">
        <v>93</v>
      </c>
      <c r="AB1332" s="1" t="s">
        <v>93</v>
      </c>
      <c r="AC1332" s="1" t="s">
        <v>3787</v>
      </c>
    </row>
    <row r="1333" spans="1:29" ht="25.5" x14ac:dyDescent="0.2">
      <c r="A1333" s="1">
        <v>13</v>
      </c>
      <c r="B1333" s="1" t="s">
        <v>2328</v>
      </c>
      <c r="C1333" s="1">
        <v>306167</v>
      </c>
      <c r="D1333" s="1" t="s">
        <v>3298</v>
      </c>
      <c r="E1333" s="1" t="s">
        <v>1440</v>
      </c>
      <c r="F1333" s="1" t="s">
        <v>507</v>
      </c>
      <c r="G1333" s="1">
        <v>40</v>
      </c>
      <c r="H1333" s="1" t="s">
        <v>1446</v>
      </c>
      <c r="I1333" s="1" t="s">
        <v>1463</v>
      </c>
      <c r="J1333" s="1">
        <v>8</v>
      </c>
      <c r="K1333" s="1" t="s">
        <v>1446</v>
      </c>
      <c r="L1333" s="1" t="s">
        <v>1463</v>
      </c>
      <c r="M1333" s="1">
        <v>8</v>
      </c>
      <c r="N1333" s="1" t="s">
        <v>1446</v>
      </c>
      <c r="O1333" s="1" t="s">
        <v>1463</v>
      </c>
      <c r="P1333" s="1">
        <v>8</v>
      </c>
      <c r="Q1333" s="1" t="s">
        <v>1446</v>
      </c>
      <c r="R1333" s="1" t="s">
        <v>1463</v>
      </c>
      <c r="S1333" s="1">
        <v>8</v>
      </c>
      <c r="T1333" s="1" t="s">
        <v>1446</v>
      </c>
      <c r="U1333" s="1" t="s">
        <v>1463</v>
      </c>
      <c r="V1333" s="1">
        <v>8</v>
      </c>
      <c r="W1333" s="1" t="s">
        <v>93</v>
      </c>
      <c r="X1333" s="1" t="s">
        <v>93</v>
      </c>
      <c r="Y1333" s="1" t="s">
        <v>93</v>
      </c>
      <c r="Z1333" s="1" t="s">
        <v>93</v>
      </c>
      <c r="AA1333" s="1" t="s">
        <v>93</v>
      </c>
      <c r="AB1333" s="1" t="s">
        <v>93</v>
      </c>
      <c r="AC1333" s="1" t="s">
        <v>3787</v>
      </c>
    </row>
    <row r="1334" spans="1:29" ht="25.5" x14ac:dyDescent="0.2">
      <c r="A1334" s="1">
        <v>13</v>
      </c>
      <c r="B1334" s="1" t="s">
        <v>2329</v>
      </c>
      <c r="C1334" s="1">
        <v>1307626</v>
      </c>
      <c r="D1334" s="1" t="s">
        <v>2937</v>
      </c>
      <c r="E1334" s="1" t="s">
        <v>1440</v>
      </c>
      <c r="F1334" s="1" t="s">
        <v>725</v>
      </c>
      <c r="G1334" s="1">
        <v>40</v>
      </c>
      <c r="H1334" s="1" t="s">
        <v>1455</v>
      </c>
      <c r="I1334" s="1" t="s">
        <v>1753</v>
      </c>
      <c r="J1334" s="1">
        <v>8</v>
      </c>
      <c r="K1334" s="1" t="s">
        <v>1455</v>
      </c>
      <c r="L1334" s="1" t="s">
        <v>1753</v>
      </c>
      <c r="M1334" s="1">
        <v>8</v>
      </c>
      <c r="N1334" s="1" t="s">
        <v>93</v>
      </c>
      <c r="O1334" s="1" t="s">
        <v>93</v>
      </c>
      <c r="P1334" s="1" t="s">
        <v>93</v>
      </c>
      <c r="Q1334" s="1" t="s">
        <v>93</v>
      </c>
      <c r="R1334" s="1" t="s">
        <v>93</v>
      </c>
      <c r="S1334" s="1" t="s">
        <v>93</v>
      </c>
      <c r="T1334" s="1" t="s">
        <v>1455</v>
      </c>
      <c r="U1334" s="1" t="s">
        <v>1753</v>
      </c>
      <c r="V1334" s="1">
        <v>8</v>
      </c>
      <c r="W1334" s="1" t="s">
        <v>1455</v>
      </c>
      <c r="X1334" s="1" t="s">
        <v>1753</v>
      </c>
      <c r="Y1334" s="1">
        <v>8</v>
      </c>
      <c r="Z1334" s="1" t="s">
        <v>1455</v>
      </c>
      <c r="AA1334" s="1" t="s">
        <v>1753</v>
      </c>
      <c r="AB1334" s="1">
        <v>8</v>
      </c>
      <c r="AC1334" s="1" t="s">
        <v>3787</v>
      </c>
    </row>
    <row r="1335" spans="1:29" ht="25.5" x14ac:dyDescent="0.2">
      <c r="A1335" s="1">
        <v>13</v>
      </c>
      <c r="B1335" s="1" t="s">
        <v>2330</v>
      </c>
      <c r="C1335" s="1">
        <v>1308042</v>
      </c>
      <c r="D1335" s="1" t="s">
        <v>1874</v>
      </c>
      <c r="E1335" s="1" t="s">
        <v>1440</v>
      </c>
      <c r="F1335" s="1" t="s">
        <v>2796</v>
      </c>
      <c r="G1335" s="1">
        <v>40</v>
      </c>
      <c r="H1335" s="1" t="s">
        <v>93</v>
      </c>
      <c r="I1335" s="1" t="s">
        <v>93</v>
      </c>
      <c r="J1335" s="1" t="s">
        <v>93</v>
      </c>
      <c r="K1335" s="1" t="s">
        <v>1454</v>
      </c>
      <c r="L1335" s="1" t="s">
        <v>1667</v>
      </c>
      <c r="M1335" s="1">
        <v>8</v>
      </c>
      <c r="N1335" s="1" t="s">
        <v>1454</v>
      </c>
      <c r="O1335" s="1" t="s">
        <v>1667</v>
      </c>
      <c r="P1335" s="1">
        <v>8</v>
      </c>
      <c r="Q1335" s="1" t="s">
        <v>1454</v>
      </c>
      <c r="R1335" s="1" t="s">
        <v>1667</v>
      </c>
      <c r="S1335" s="1">
        <v>8</v>
      </c>
      <c r="T1335" s="1" t="s">
        <v>1454</v>
      </c>
      <c r="U1335" s="1" t="s">
        <v>1667</v>
      </c>
      <c r="V1335" s="1">
        <v>8</v>
      </c>
      <c r="W1335" s="1" t="s">
        <v>1454</v>
      </c>
      <c r="X1335" s="1" t="s">
        <v>1667</v>
      </c>
      <c r="Y1335" s="1">
        <v>8</v>
      </c>
      <c r="Z1335" s="1" t="s">
        <v>93</v>
      </c>
      <c r="AA1335" s="1" t="s">
        <v>93</v>
      </c>
      <c r="AB1335" s="1" t="s">
        <v>93</v>
      </c>
      <c r="AC1335" s="1" t="s">
        <v>3787</v>
      </c>
    </row>
    <row r="1336" spans="1:29" ht="25.5" x14ac:dyDescent="0.2">
      <c r="A1336" s="1">
        <v>13</v>
      </c>
      <c r="B1336" s="1" t="s">
        <v>2331</v>
      </c>
      <c r="C1336" s="1">
        <v>1307818</v>
      </c>
      <c r="D1336" s="1" t="s">
        <v>1913</v>
      </c>
      <c r="E1336" s="1" t="s">
        <v>1440</v>
      </c>
      <c r="F1336" s="1" t="s">
        <v>725</v>
      </c>
      <c r="G1336" s="1">
        <v>40</v>
      </c>
      <c r="H1336" s="1" t="s">
        <v>1461</v>
      </c>
      <c r="I1336" s="1" t="s">
        <v>1509</v>
      </c>
      <c r="J1336" s="1">
        <v>8</v>
      </c>
      <c r="K1336" s="1" t="s">
        <v>93</v>
      </c>
      <c r="L1336" s="1" t="s">
        <v>93</v>
      </c>
      <c r="M1336" s="1" t="s">
        <v>93</v>
      </c>
      <c r="N1336" s="1" t="s">
        <v>93</v>
      </c>
      <c r="O1336" s="1" t="s">
        <v>93</v>
      </c>
      <c r="P1336" s="1" t="s">
        <v>93</v>
      </c>
      <c r="Q1336" s="1" t="s">
        <v>1461</v>
      </c>
      <c r="R1336" s="1" t="s">
        <v>1509</v>
      </c>
      <c r="S1336" s="1">
        <v>8</v>
      </c>
      <c r="T1336" s="1" t="s">
        <v>1461</v>
      </c>
      <c r="U1336" s="1" t="s">
        <v>1509</v>
      </c>
      <c r="V1336" s="1">
        <v>8</v>
      </c>
      <c r="W1336" s="1" t="s">
        <v>1461</v>
      </c>
      <c r="X1336" s="1" t="s">
        <v>1509</v>
      </c>
      <c r="Y1336" s="1">
        <v>8</v>
      </c>
      <c r="Z1336" s="1" t="s">
        <v>1461</v>
      </c>
      <c r="AA1336" s="1" t="s">
        <v>1509</v>
      </c>
      <c r="AB1336" s="1">
        <v>8</v>
      </c>
      <c r="AC1336" s="1" t="s">
        <v>3787</v>
      </c>
    </row>
    <row r="1337" spans="1:29" ht="38.25" x14ac:dyDescent="0.2">
      <c r="A1337" s="1">
        <v>13</v>
      </c>
      <c r="B1337" s="1" t="s">
        <v>2332</v>
      </c>
      <c r="C1337" s="1">
        <v>1307717</v>
      </c>
      <c r="D1337" s="1" t="s">
        <v>1894</v>
      </c>
      <c r="E1337" s="1" t="s">
        <v>1440</v>
      </c>
      <c r="F1337" s="1" t="s">
        <v>736</v>
      </c>
      <c r="G1337" s="1">
        <v>40</v>
      </c>
      <c r="H1337" s="1" t="s">
        <v>93</v>
      </c>
      <c r="I1337" s="1" t="s">
        <v>93</v>
      </c>
      <c r="J1337" s="1" t="s">
        <v>93</v>
      </c>
      <c r="K1337" s="1" t="s">
        <v>93</v>
      </c>
      <c r="L1337" s="1" t="s">
        <v>93</v>
      </c>
      <c r="M1337" s="1" t="s">
        <v>93</v>
      </c>
      <c r="N1337" s="1" t="s">
        <v>1454</v>
      </c>
      <c r="O1337" s="1" t="s">
        <v>1667</v>
      </c>
      <c r="P1337" s="1">
        <v>8</v>
      </c>
      <c r="Q1337" s="1" t="s">
        <v>1454</v>
      </c>
      <c r="R1337" s="1" t="s">
        <v>1667</v>
      </c>
      <c r="S1337" s="1">
        <v>8</v>
      </c>
      <c r="T1337" s="1" t="s">
        <v>1454</v>
      </c>
      <c r="U1337" s="1" t="s">
        <v>1667</v>
      </c>
      <c r="V1337" s="1">
        <v>8</v>
      </c>
      <c r="W1337" s="1" t="s">
        <v>1454</v>
      </c>
      <c r="X1337" s="1" t="s">
        <v>1667</v>
      </c>
      <c r="Y1337" s="1">
        <v>8</v>
      </c>
      <c r="Z1337" s="1" t="s">
        <v>1454</v>
      </c>
      <c r="AA1337" s="1" t="s">
        <v>1667</v>
      </c>
      <c r="AB1337" s="1">
        <v>8</v>
      </c>
      <c r="AC1337" s="1" t="s">
        <v>3787</v>
      </c>
    </row>
    <row r="1338" spans="1:29" ht="25.5" x14ac:dyDescent="0.2">
      <c r="A1338" s="1">
        <v>13</v>
      </c>
      <c r="B1338" s="1" t="s">
        <v>3384</v>
      </c>
      <c r="C1338" s="1">
        <v>1308587</v>
      </c>
      <c r="D1338" s="1" t="s">
        <v>1903</v>
      </c>
      <c r="E1338" s="1" t="s">
        <v>1440</v>
      </c>
      <c r="F1338" s="1" t="s">
        <v>3787</v>
      </c>
      <c r="G1338" s="1">
        <v>40</v>
      </c>
      <c r="H1338" s="1" t="s">
        <v>1461</v>
      </c>
      <c r="I1338" s="1" t="s">
        <v>1509</v>
      </c>
      <c r="J1338" s="1">
        <v>8</v>
      </c>
      <c r="K1338" s="1" t="s">
        <v>1461</v>
      </c>
      <c r="L1338" s="1" t="s">
        <v>1509</v>
      </c>
      <c r="M1338" s="1">
        <v>8</v>
      </c>
      <c r="N1338" s="1" t="s">
        <v>1461</v>
      </c>
      <c r="O1338" s="1" t="s">
        <v>1509</v>
      </c>
      <c r="P1338" s="1">
        <v>8</v>
      </c>
      <c r="Q1338" s="1" t="s">
        <v>93</v>
      </c>
      <c r="R1338" s="1" t="s">
        <v>93</v>
      </c>
      <c r="S1338" s="1" t="s">
        <v>93</v>
      </c>
      <c r="T1338" s="1" t="s">
        <v>93</v>
      </c>
      <c r="U1338" s="1" t="s">
        <v>93</v>
      </c>
      <c r="V1338" s="1" t="s">
        <v>93</v>
      </c>
      <c r="W1338" s="1" t="s">
        <v>1461</v>
      </c>
      <c r="X1338" s="1" t="s">
        <v>1509</v>
      </c>
      <c r="Y1338" s="1">
        <v>8</v>
      </c>
      <c r="Z1338" s="1" t="s">
        <v>1461</v>
      </c>
      <c r="AA1338" s="1" t="s">
        <v>1509</v>
      </c>
      <c r="AB1338" s="1">
        <v>8</v>
      </c>
      <c r="AC1338" s="1" t="s">
        <v>3787</v>
      </c>
    </row>
    <row r="1339" spans="1:29" ht="25.5" x14ac:dyDescent="0.2">
      <c r="A1339" s="1">
        <v>13</v>
      </c>
      <c r="B1339" s="1" t="s">
        <v>1321</v>
      </c>
      <c r="C1339" s="1">
        <v>251789</v>
      </c>
      <c r="D1339" s="1" t="s">
        <v>1057</v>
      </c>
      <c r="E1339" s="1" t="s">
        <v>1456</v>
      </c>
      <c r="F1339" s="1" t="s">
        <v>3787</v>
      </c>
      <c r="G1339" s="1">
        <v>40</v>
      </c>
      <c r="H1339" s="1" t="s">
        <v>93</v>
      </c>
      <c r="I1339" s="1" t="s">
        <v>93</v>
      </c>
      <c r="J1339" s="1" t="s">
        <v>93</v>
      </c>
      <c r="K1339" s="1" t="s">
        <v>1461</v>
      </c>
      <c r="L1339" s="1" t="s">
        <v>1466</v>
      </c>
      <c r="M1339" s="1">
        <v>10</v>
      </c>
      <c r="N1339" s="1" t="s">
        <v>1461</v>
      </c>
      <c r="O1339" s="1" t="s">
        <v>1466</v>
      </c>
      <c r="P1339" s="1">
        <v>10</v>
      </c>
      <c r="Q1339" s="1" t="s">
        <v>1461</v>
      </c>
      <c r="R1339" s="1" t="s">
        <v>1466</v>
      </c>
      <c r="S1339" s="1">
        <v>10</v>
      </c>
      <c r="T1339" s="1" t="s">
        <v>1461</v>
      </c>
      <c r="U1339" s="1" t="s">
        <v>1466</v>
      </c>
      <c r="V1339" s="1">
        <v>10</v>
      </c>
      <c r="W1339" s="1" t="s">
        <v>93</v>
      </c>
      <c r="X1339" s="1" t="s">
        <v>93</v>
      </c>
      <c r="Y1339" s="1" t="s">
        <v>93</v>
      </c>
      <c r="Z1339" s="1" t="s">
        <v>93</v>
      </c>
      <c r="AA1339" s="1" t="s">
        <v>93</v>
      </c>
      <c r="AB1339" s="1" t="s">
        <v>93</v>
      </c>
      <c r="AC1339" s="1" t="s">
        <v>3787</v>
      </c>
    </row>
    <row r="1340" spans="1:29" ht="25.5" x14ac:dyDescent="0.2">
      <c r="A1340" s="1">
        <v>13</v>
      </c>
      <c r="B1340" s="1" t="s">
        <v>1322</v>
      </c>
      <c r="C1340" s="1">
        <v>222470</v>
      </c>
      <c r="D1340" s="1" t="s">
        <v>1009</v>
      </c>
      <c r="E1340" s="1" t="s">
        <v>1440</v>
      </c>
      <c r="F1340" s="1" t="s">
        <v>703</v>
      </c>
      <c r="G1340" s="1">
        <v>40</v>
      </c>
      <c r="H1340" s="1" t="s">
        <v>1461</v>
      </c>
      <c r="I1340" s="1" t="s">
        <v>1466</v>
      </c>
      <c r="J1340" s="1">
        <v>10</v>
      </c>
      <c r="K1340" s="1" t="s">
        <v>1471</v>
      </c>
      <c r="L1340" s="1" t="s">
        <v>1451</v>
      </c>
      <c r="M1340" s="1">
        <v>10</v>
      </c>
      <c r="N1340" s="1" t="s">
        <v>93</v>
      </c>
      <c r="O1340" s="1" t="s">
        <v>93</v>
      </c>
      <c r="P1340" s="1" t="s">
        <v>93</v>
      </c>
      <c r="Q1340" s="1" t="s">
        <v>93</v>
      </c>
      <c r="R1340" s="1" t="s">
        <v>93</v>
      </c>
      <c r="S1340" s="1" t="s">
        <v>93</v>
      </c>
      <c r="T1340" s="1" t="s">
        <v>1471</v>
      </c>
      <c r="U1340" s="1" t="s">
        <v>1451</v>
      </c>
      <c r="V1340" s="1">
        <v>10</v>
      </c>
      <c r="W1340" s="1" t="s">
        <v>1471</v>
      </c>
      <c r="X1340" s="1" t="s">
        <v>1451</v>
      </c>
      <c r="Y1340" s="1">
        <v>10</v>
      </c>
      <c r="Z1340" s="1" t="s">
        <v>93</v>
      </c>
      <c r="AA1340" s="1" t="s">
        <v>93</v>
      </c>
      <c r="AB1340" s="1" t="s">
        <v>93</v>
      </c>
      <c r="AC1340" s="1" t="s">
        <v>3787</v>
      </c>
    </row>
    <row r="1341" spans="1:29" ht="38.25" x14ac:dyDescent="0.2">
      <c r="A1341" s="1">
        <v>13</v>
      </c>
      <c r="B1341" s="1" t="s">
        <v>2333</v>
      </c>
      <c r="C1341" s="1">
        <v>1308340</v>
      </c>
      <c r="D1341" s="1" t="s">
        <v>1964</v>
      </c>
      <c r="E1341" s="1" t="s">
        <v>1440</v>
      </c>
      <c r="F1341" s="1" t="s">
        <v>2900</v>
      </c>
      <c r="G1341" s="1">
        <v>40</v>
      </c>
      <c r="H1341" s="1" t="s">
        <v>1455</v>
      </c>
      <c r="I1341" s="1" t="s">
        <v>1753</v>
      </c>
      <c r="J1341" s="1">
        <v>8</v>
      </c>
      <c r="K1341" s="1" t="s">
        <v>1455</v>
      </c>
      <c r="L1341" s="1" t="s">
        <v>1753</v>
      </c>
      <c r="M1341" s="1">
        <v>8</v>
      </c>
      <c r="N1341" s="1" t="s">
        <v>1455</v>
      </c>
      <c r="O1341" s="1" t="s">
        <v>1753</v>
      </c>
      <c r="P1341" s="1">
        <v>8</v>
      </c>
      <c r="Q1341" s="1" t="s">
        <v>1455</v>
      </c>
      <c r="R1341" s="1" t="s">
        <v>1753</v>
      </c>
      <c r="S1341" s="1">
        <v>8</v>
      </c>
      <c r="T1341" s="1" t="s">
        <v>1455</v>
      </c>
      <c r="U1341" s="1" t="s">
        <v>1753</v>
      </c>
      <c r="V1341" s="1">
        <v>8</v>
      </c>
      <c r="W1341" s="1" t="s">
        <v>93</v>
      </c>
      <c r="X1341" s="1" t="s">
        <v>93</v>
      </c>
      <c r="Y1341" s="1" t="s">
        <v>93</v>
      </c>
      <c r="Z1341" s="1" t="s">
        <v>93</v>
      </c>
      <c r="AA1341" s="1" t="s">
        <v>93</v>
      </c>
      <c r="AB1341" s="1" t="s">
        <v>93</v>
      </c>
      <c r="AC1341" s="1" t="s">
        <v>3787</v>
      </c>
    </row>
    <row r="1342" spans="1:29" ht="25.5" x14ac:dyDescent="0.2">
      <c r="A1342" s="1">
        <v>13</v>
      </c>
      <c r="B1342" s="1" t="s">
        <v>2334</v>
      </c>
      <c r="C1342" s="1">
        <v>1306912</v>
      </c>
      <c r="D1342" s="1" t="s">
        <v>2803</v>
      </c>
      <c r="E1342" s="1" t="s">
        <v>1456</v>
      </c>
      <c r="F1342" s="1" t="s">
        <v>3787</v>
      </c>
      <c r="G1342" s="1">
        <v>40</v>
      </c>
      <c r="H1342" s="1" t="s">
        <v>93</v>
      </c>
      <c r="I1342" s="1" t="s">
        <v>93</v>
      </c>
      <c r="J1342" s="1" t="s">
        <v>93</v>
      </c>
      <c r="K1342" s="1" t="s">
        <v>1613</v>
      </c>
      <c r="L1342" s="1" t="s">
        <v>1462</v>
      </c>
      <c r="M1342" s="1">
        <v>8</v>
      </c>
      <c r="N1342" s="1" t="s">
        <v>1613</v>
      </c>
      <c r="O1342" s="1" t="s">
        <v>1462</v>
      </c>
      <c r="P1342" s="1">
        <v>8</v>
      </c>
      <c r="Q1342" s="1" t="s">
        <v>1613</v>
      </c>
      <c r="R1342" s="1" t="s">
        <v>1462</v>
      </c>
      <c r="S1342" s="1">
        <v>8</v>
      </c>
      <c r="T1342" s="1" t="s">
        <v>93</v>
      </c>
      <c r="U1342" s="1" t="s">
        <v>93</v>
      </c>
      <c r="V1342" s="1" t="s">
        <v>93</v>
      </c>
      <c r="W1342" s="1" t="s">
        <v>1613</v>
      </c>
      <c r="X1342" s="1" t="s">
        <v>1462</v>
      </c>
      <c r="Y1342" s="1">
        <v>8</v>
      </c>
      <c r="Z1342" s="1" t="s">
        <v>1613</v>
      </c>
      <c r="AA1342" s="1" t="s">
        <v>1462</v>
      </c>
      <c r="AB1342" s="1">
        <v>8</v>
      </c>
      <c r="AC1342" s="1" t="s">
        <v>3787</v>
      </c>
    </row>
    <row r="1343" spans="1:29" ht="25.5" x14ac:dyDescent="0.2">
      <c r="A1343" s="1">
        <v>13</v>
      </c>
      <c r="B1343" s="1" t="s">
        <v>2335</v>
      </c>
      <c r="C1343" s="1">
        <v>305739</v>
      </c>
      <c r="D1343" s="1" t="s">
        <v>1908</v>
      </c>
      <c r="E1343" s="1" t="s">
        <v>1440</v>
      </c>
      <c r="F1343" s="1" t="s">
        <v>1049</v>
      </c>
      <c r="G1343" s="1">
        <v>40</v>
      </c>
      <c r="H1343" s="1" t="s">
        <v>93</v>
      </c>
      <c r="I1343" s="1" t="s">
        <v>93</v>
      </c>
      <c r="J1343" s="1" t="s">
        <v>93</v>
      </c>
      <c r="K1343" s="1" t="s">
        <v>1507</v>
      </c>
      <c r="L1343" s="1" t="s">
        <v>1474</v>
      </c>
      <c r="M1343" s="1">
        <v>8</v>
      </c>
      <c r="N1343" s="1" t="s">
        <v>1507</v>
      </c>
      <c r="O1343" s="1" t="s">
        <v>1474</v>
      </c>
      <c r="P1343" s="1">
        <v>8</v>
      </c>
      <c r="Q1343" s="1" t="s">
        <v>1507</v>
      </c>
      <c r="R1343" s="1" t="s">
        <v>1474</v>
      </c>
      <c r="S1343" s="1">
        <v>8</v>
      </c>
      <c r="T1343" s="1" t="s">
        <v>1507</v>
      </c>
      <c r="U1343" s="1" t="s">
        <v>1474</v>
      </c>
      <c r="V1343" s="1">
        <v>8</v>
      </c>
      <c r="W1343" s="1" t="s">
        <v>1507</v>
      </c>
      <c r="X1343" s="1" t="s">
        <v>1474</v>
      </c>
      <c r="Y1343" s="1">
        <v>8</v>
      </c>
      <c r="Z1343" s="1" t="s">
        <v>93</v>
      </c>
      <c r="AA1343" s="1" t="s">
        <v>93</v>
      </c>
      <c r="AB1343" s="1" t="s">
        <v>93</v>
      </c>
      <c r="AC1343" s="1" t="s">
        <v>3787</v>
      </c>
    </row>
    <row r="1344" spans="1:29" ht="25.5" x14ac:dyDescent="0.2">
      <c r="A1344" s="1">
        <v>13</v>
      </c>
      <c r="B1344" s="1" t="s">
        <v>3071</v>
      </c>
      <c r="C1344" s="1">
        <v>1308530</v>
      </c>
      <c r="D1344" s="1" t="s">
        <v>1918</v>
      </c>
      <c r="E1344" s="1" t="s">
        <v>1440</v>
      </c>
      <c r="F1344" s="1" t="s">
        <v>3558</v>
      </c>
      <c r="G1344" s="1">
        <v>40</v>
      </c>
      <c r="H1344" s="1" t="s">
        <v>1480</v>
      </c>
      <c r="I1344" s="1" t="s">
        <v>1466</v>
      </c>
      <c r="J1344" s="1">
        <v>8</v>
      </c>
      <c r="K1344" s="1" t="s">
        <v>1480</v>
      </c>
      <c r="L1344" s="1" t="s">
        <v>1466</v>
      </c>
      <c r="M1344" s="1">
        <v>8</v>
      </c>
      <c r="N1344" s="1" t="s">
        <v>93</v>
      </c>
      <c r="O1344" s="1" t="s">
        <v>93</v>
      </c>
      <c r="P1344" s="1" t="s">
        <v>93</v>
      </c>
      <c r="Q1344" s="1" t="s">
        <v>93</v>
      </c>
      <c r="R1344" s="1" t="s">
        <v>93</v>
      </c>
      <c r="S1344" s="1" t="s">
        <v>93</v>
      </c>
      <c r="T1344" s="1" t="s">
        <v>1480</v>
      </c>
      <c r="U1344" s="1" t="s">
        <v>1466</v>
      </c>
      <c r="V1344" s="1">
        <v>8</v>
      </c>
      <c r="W1344" s="1" t="s">
        <v>1480</v>
      </c>
      <c r="X1344" s="1" t="s">
        <v>1466</v>
      </c>
      <c r="Y1344" s="1">
        <v>8</v>
      </c>
      <c r="Z1344" s="1" t="s">
        <v>1480</v>
      </c>
      <c r="AA1344" s="1" t="s">
        <v>1466</v>
      </c>
      <c r="AB1344" s="1">
        <v>8</v>
      </c>
      <c r="AC1344" s="1" t="s">
        <v>3787</v>
      </c>
    </row>
    <row r="1345" spans="1:29" ht="25.5" x14ac:dyDescent="0.2">
      <c r="A1345" s="1">
        <v>13</v>
      </c>
      <c r="B1345" s="1" t="s">
        <v>2336</v>
      </c>
      <c r="C1345" s="1">
        <v>1308155</v>
      </c>
      <c r="D1345" s="1" t="s">
        <v>1903</v>
      </c>
      <c r="E1345" s="1" t="s">
        <v>1440</v>
      </c>
      <c r="F1345" s="1" t="s">
        <v>611</v>
      </c>
      <c r="G1345" s="1">
        <v>40</v>
      </c>
      <c r="H1345" s="1" t="s">
        <v>1667</v>
      </c>
      <c r="I1345" s="1" t="s">
        <v>1895</v>
      </c>
      <c r="J1345" s="1">
        <v>8</v>
      </c>
      <c r="K1345" s="1" t="s">
        <v>1667</v>
      </c>
      <c r="L1345" s="1" t="s">
        <v>1895</v>
      </c>
      <c r="M1345" s="1">
        <v>8</v>
      </c>
      <c r="N1345" s="1" t="s">
        <v>1667</v>
      </c>
      <c r="O1345" s="1" t="s">
        <v>1895</v>
      </c>
      <c r="P1345" s="1">
        <v>8</v>
      </c>
      <c r="Q1345" s="1" t="s">
        <v>1667</v>
      </c>
      <c r="R1345" s="1" t="s">
        <v>1895</v>
      </c>
      <c r="S1345" s="1">
        <v>8</v>
      </c>
      <c r="T1345" s="1" t="s">
        <v>1667</v>
      </c>
      <c r="U1345" s="1" t="s">
        <v>1895</v>
      </c>
      <c r="V1345" s="1">
        <v>8</v>
      </c>
      <c r="W1345" s="1" t="s">
        <v>93</v>
      </c>
      <c r="X1345" s="1" t="s">
        <v>93</v>
      </c>
      <c r="Y1345" s="1" t="s">
        <v>93</v>
      </c>
      <c r="Z1345" s="1" t="s">
        <v>93</v>
      </c>
      <c r="AA1345" s="1" t="s">
        <v>93</v>
      </c>
      <c r="AB1345" s="1" t="s">
        <v>93</v>
      </c>
      <c r="AC1345" s="1" t="s">
        <v>3787</v>
      </c>
    </row>
    <row r="1346" spans="1:29" ht="38.25" x14ac:dyDescent="0.2">
      <c r="A1346" s="1">
        <v>13</v>
      </c>
      <c r="B1346" s="1" t="s">
        <v>4011</v>
      </c>
      <c r="C1346" s="1">
        <v>1308617</v>
      </c>
      <c r="D1346" s="1" t="s">
        <v>3987</v>
      </c>
      <c r="E1346" s="1" t="s">
        <v>1440</v>
      </c>
      <c r="F1346" s="1" t="s">
        <v>3787</v>
      </c>
      <c r="G1346" s="1">
        <v>40</v>
      </c>
      <c r="H1346" s="1" t="s">
        <v>1480</v>
      </c>
      <c r="I1346" s="1" t="s">
        <v>1479</v>
      </c>
      <c r="J1346" s="1">
        <v>8</v>
      </c>
      <c r="K1346" s="1" t="s">
        <v>1480</v>
      </c>
      <c r="L1346" s="1" t="s">
        <v>1479</v>
      </c>
      <c r="M1346" s="1">
        <v>8</v>
      </c>
      <c r="N1346" s="1" t="s">
        <v>1480</v>
      </c>
      <c r="O1346" s="1" t="s">
        <v>1479</v>
      </c>
      <c r="P1346" s="1">
        <v>8</v>
      </c>
      <c r="Q1346" s="1" t="s">
        <v>1480</v>
      </c>
      <c r="R1346" s="1" t="s">
        <v>1479</v>
      </c>
      <c r="S1346" s="1">
        <v>8</v>
      </c>
      <c r="T1346" s="1" t="s">
        <v>1480</v>
      </c>
      <c r="U1346" s="1" t="s">
        <v>1479</v>
      </c>
      <c r="V1346" s="1">
        <v>8</v>
      </c>
      <c r="W1346" s="1" t="s">
        <v>93</v>
      </c>
      <c r="X1346" s="1" t="s">
        <v>93</v>
      </c>
      <c r="Y1346" s="1" t="s">
        <v>93</v>
      </c>
      <c r="Z1346" s="1" t="s">
        <v>93</v>
      </c>
      <c r="AA1346" s="1" t="s">
        <v>93</v>
      </c>
      <c r="AB1346" s="1" t="s">
        <v>93</v>
      </c>
      <c r="AC1346" s="1" t="s">
        <v>3787</v>
      </c>
    </row>
    <row r="1347" spans="1:29" ht="25.5" x14ac:dyDescent="0.2">
      <c r="A1347" s="1">
        <v>13</v>
      </c>
      <c r="B1347" s="1" t="s">
        <v>2337</v>
      </c>
      <c r="C1347" s="1">
        <v>1308094</v>
      </c>
      <c r="D1347" s="1" t="s">
        <v>1932</v>
      </c>
      <c r="E1347" s="1" t="s">
        <v>1440</v>
      </c>
      <c r="F1347" s="1" t="s">
        <v>611</v>
      </c>
      <c r="G1347" s="1">
        <v>40</v>
      </c>
      <c r="H1347" s="1" t="s">
        <v>1517</v>
      </c>
      <c r="I1347" s="1" t="s">
        <v>1574</v>
      </c>
      <c r="J1347" s="1">
        <v>8</v>
      </c>
      <c r="K1347" s="1" t="s">
        <v>1517</v>
      </c>
      <c r="L1347" s="1" t="s">
        <v>1574</v>
      </c>
      <c r="M1347" s="1">
        <v>8</v>
      </c>
      <c r="N1347" s="1" t="s">
        <v>93</v>
      </c>
      <c r="O1347" s="1" t="s">
        <v>93</v>
      </c>
      <c r="P1347" s="1" t="s">
        <v>93</v>
      </c>
      <c r="Q1347" s="1" t="s">
        <v>93</v>
      </c>
      <c r="R1347" s="1" t="s">
        <v>93</v>
      </c>
      <c r="S1347" s="1" t="s">
        <v>93</v>
      </c>
      <c r="T1347" s="1" t="s">
        <v>1517</v>
      </c>
      <c r="U1347" s="1" t="s">
        <v>1574</v>
      </c>
      <c r="V1347" s="1">
        <v>8</v>
      </c>
      <c r="W1347" s="1" t="s">
        <v>1613</v>
      </c>
      <c r="X1347" s="1" t="s">
        <v>1462</v>
      </c>
      <c r="Y1347" s="1">
        <v>8</v>
      </c>
      <c r="Z1347" s="1" t="s">
        <v>1613</v>
      </c>
      <c r="AA1347" s="1" t="s">
        <v>1462</v>
      </c>
      <c r="AB1347" s="1">
        <v>8</v>
      </c>
      <c r="AC1347" s="1" t="s">
        <v>3787</v>
      </c>
    </row>
    <row r="1348" spans="1:29" ht="38.25" x14ac:dyDescent="0.2">
      <c r="A1348" s="1">
        <v>13</v>
      </c>
      <c r="B1348" s="1" t="s">
        <v>2338</v>
      </c>
      <c r="C1348" s="1">
        <v>1307894</v>
      </c>
      <c r="D1348" s="1" t="s">
        <v>1936</v>
      </c>
      <c r="E1348" s="1" t="s">
        <v>1440</v>
      </c>
      <c r="F1348" s="1" t="s">
        <v>3787</v>
      </c>
      <c r="G1348" s="1">
        <v>40</v>
      </c>
      <c r="H1348" s="1" t="s">
        <v>1501</v>
      </c>
      <c r="I1348" s="1" t="s">
        <v>1467</v>
      </c>
      <c r="J1348" s="1">
        <v>8</v>
      </c>
      <c r="K1348" s="1" t="s">
        <v>1501</v>
      </c>
      <c r="L1348" s="1" t="s">
        <v>1467</v>
      </c>
      <c r="M1348" s="1">
        <v>8</v>
      </c>
      <c r="N1348" s="1" t="s">
        <v>1501</v>
      </c>
      <c r="O1348" s="1" t="s">
        <v>1467</v>
      </c>
      <c r="P1348" s="1">
        <v>8</v>
      </c>
      <c r="Q1348" s="1" t="s">
        <v>93</v>
      </c>
      <c r="R1348" s="1" t="s">
        <v>93</v>
      </c>
      <c r="S1348" s="1" t="s">
        <v>93</v>
      </c>
      <c r="T1348" s="1" t="s">
        <v>93</v>
      </c>
      <c r="U1348" s="1" t="s">
        <v>93</v>
      </c>
      <c r="V1348" s="1" t="s">
        <v>93</v>
      </c>
      <c r="W1348" s="1" t="s">
        <v>1501</v>
      </c>
      <c r="X1348" s="1" t="s">
        <v>1467</v>
      </c>
      <c r="Y1348" s="1">
        <v>8</v>
      </c>
      <c r="Z1348" s="1" t="s">
        <v>1501</v>
      </c>
      <c r="AA1348" s="1" t="s">
        <v>1467</v>
      </c>
      <c r="AB1348" s="1">
        <v>8</v>
      </c>
      <c r="AC1348" s="1" t="s">
        <v>3787</v>
      </c>
    </row>
    <row r="1349" spans="1:29" ht="25.5" x14ac:dyDescent="0.2">
      <c r="A1349" s="1">
        <v>13</v>
      </c>
      <c r="B1349" s="1" t="s">
        <v>2339</v>
      </c>
      <c r="C1349" s="1">
        <v>259928</v>
      </c>
      <c r="D1349" s="1" t="s">
        <v>1044</v>
      </c>
      <c r="E1349" s="1" t="s">
        <v>1440</v>
      </c>
      <c r="F1349" s="1" t="s">
        <v>3228</v>
      </c>
      <c r="G1349" s="1">
        <v>40</v>
      </c>
      <c r="H1349" s="1" t="s">
        <v>1491</v>
      </c>
      <c r="I1349" s="1" t="s">
        <v>3002</v>
      </c>
      <c r="J1349" s="1">
        <v>8</v>
      </c>
      <c r="K1349" s="1" t="s">
        <v>1491</v>
      </c>
      <c r="L1349" s="1" t="s">
        <v>3002</v>
      </c>
      <c r="M1349" s="1">
        <v>8</v>
      </c>
      <c r="N1349" s="1" t="s">
        <v>1491</v>
      </c>
      <c r="O1349" s="1" t="s">
        <v>3002</v>
      </c>
      <c r="P1349" s="1">
        <v>8</v>
      </c>
      <c r="Q1349" s="1" t="s">
        <v>1491</v>
      </c>
      <c r="R1349" s="1" t="s">
        <v>3002</v>
      </c>
      <c r="S1349" s="1">
        <v>8</v>
      </c>
      <c r="T1349" s="1" t="s">
        <v>1491</v>
      </c>
      <c r="U1349" s="1" t="s">
        <v>3002</v>
      </c>
      <c r="V1349" s="1">
        <v>8</v>
      </c>
      <c r="W1349" s="1" t="s">
        <v>93</v>
      </c>
      <c r="X1349" s="1" t="s">
        <v>93</v>
      </c>
      <c r="Y1349" s="1" t="s">
        <v>93</v>
      </c>
      <c r="Z1349" s="1" t="s">
        <v>93</v>
      </c>
      <c r="AA1349" s="1" t="s">
        <v>93</v>
      </c>
      <c r="AB1349" s="1" t="s">
        <v>93</v>
      </c>
      <c r="AC1349" s="1" t="s">
        <v>3787</v>
      </c>
    </row>
    <row r="1350" spans="1:29" ht="25.5" x14ac:dyDescent="0.2">
      <c r="A1350" s="1">
        <v>13</v>
      </c>
      <c r="B1350" s="1" t="s">
        <v>2340</v>
      </c>
      <c r="C1350" s="1">
        <v>1307950</v>
      </c>
      <c r="D1350" s="1" t="s">
        <v>1899</v>
      </c>
      <c r="E1350" s="1" t="s">
        <v>1440</v>
      </c>
      <c r="F1350" s="1" t="s">
        <v>3228</v>
      </c>
      <c r="G1350" s="1">
        <v>40</v>
      </c>
      <c r="H1350" s="1" t="s">
        <v>1480</v>
      </c>
      <c r="I1350" s="1" t="s">
        <v>1466</v>
      </c>
      <c r="J1350" s="1">
        <v>8</v>
      </c>
      <c r="K1350" s="1" t="s">
        <v>1480</v>
      </c>
      <c r="L1350" s="1" t="s">
        <v>1466</v>
      </c>
      <c r="M1350" s="1">
        <v>8</v>
      </c>
      <c r="N1350" s="1" t="s">
        <v>1480</v>
      </c>
      <c r="O1350" s="1" t="s">
        <v>1466</v>
      </c>
      <c r="P1350" s="1">
        <v>8</v>
      </c>
      <c r="Q1350" s="1" t="s">
        <v>93</v>
      </c>
      <c r="R1350" s="1" t="s">
        <v>93</v>
      </c>
      <c r="S1350" s="1" t="s">
        <v>93</v>
      </c>
      <c r="T1350" s="1" t="s">
        <v>93</v>
      </c>
      <c r="U1350" s="1" t="s">
        <v>93</v>
      </c>
      <c r="V1350" s="1" t="s">
        <v>93</v>
      </c>
      <c r="W1350" s="1" t="s">
        <v>1480</v>
      </c>
      <c r="X1350" s="1" t="s">
        <v>1466</v>
      </c>
      <c r="Y1350" s="1">
        <v>8</v>
      </c>
      <c r="Z1350" s="1" t="s">
        <v>1480</v>
      </c>
      <c r="AA1350" s="1" t="s">
        <v>1466</v>
      </c>
      <c r="AB1350" s="1">
        <v>8</v>
      </c>
      <c r="AC1350" s="1" t="s">
        <v>3787</v>
      </c>
    </row>
    <row r="1351" spans="1:29" ht="25.5" x14ac:dyDescent="0.2">
      <c r="A1351" s="1">
        <v>13</v>
      </c>
      <c r="B1351" s="1" t="s">
        <v>2341</v>
      </c>
      <c r="C1351" s="1">
        <v>1308119</v>
      </c>
      <c r="D1351" s="1" t="s">
        <v>1932</v>
      </c>
      <c r="E1351" s="1" t="s">
        <v>1440</v>
      </c>
      <c r="F1351" s="1" t="s">
        <v>611</v>
      </c>
      <c r="G1351" s="1">
        <v>40</v>
      </c>
      <c r="H1351" s="1" t="s">
        <v>1517</v>
      </c>
      <c r="I1351" s="1" t="s">
        <v>1574</v>
      </c>
      <c r="J1351" s="1">
        <v>8</v>
      </c>
      <c r="K1351" s="1" t="s">
        <v>1517</v>
      </c>
      <c r="L1351" s="1" t="s">
        <v>1574</v>
      </c>
      <c r="M1351" s="1">
        <v>8</v>
      </c>
      <c r="N1351" s="1" t="s">
        <v>1517</v>
      </c>
      <c r="O1351" s="1" t="s">
        <v>1574</v>
      </c>
      <c r="P1351" s="1">
        <v>8</v>
      </c>
      <c r="Q1351" s="1" t="s">
        <v>1517</v>
      </c>
      <c r="R1351" s="1" t="s">
        <v>1574</v>
      </c>
      <c r="S1351" s="1">
        <v>8</v>
      </c>
      <c r="T1351" s="1" t="s">
        <v>1517</v>
      </c>
      <c r="U1351" s="1" t="s">
        <v>1574</v>
      </c>
      <c r="V1351" s="1">
        <v>8</v>
      </c>
      <c r="W1351" s="1" t="s">
        <v>93</v>
      </c>
      <c r="X1351" s="1" t="s">
        <v>93</v>
      </c>
      <c r="Y1351" s="1" t="s">
        <v>93</v>
      </c>
      <c r="Z1351" s="1" t="s">
        <v>93</v>
      </c>
      <c r="AA1351" s="1" t="s">
        <v>93</v>
      </c>
      <c r="AB1351" s="1" t="s">
        <v>93</v>
      </c>
      <c r="AC1351" s="1" t="s">
        <v>3787</v>
      </c>
    </row>
    <row r="1352" spans="1:29" ht="25.5" x14ac:dyDescent="0.2">
      <c r="A1352" s="1">
        <v>13</v>
      </c>
      <c r="B1352" s="1" t="s">
        <v>2342</v>
      </c>
      <c r="C1352" s="1">
        <v>1307223</v>
      </c>
      <c r="D1352" s="1" t="s">
        <v>1887</v>
      </c>
      <c r="E1352" s="1" t="s">
        <v>1440</v>
      </c>
      <c r="F1352" s="1" t="s">
        <v>986</v>
      </c>
      <c r="G1352" s="1">
        <v>40</v>
      </c>
      <c r="H1352" s="1" t="s">
        <v>93</v>
      </c>
      <c r="I1352" s="1" t="s">
        <v>93</v>
      </c>
      <c r="J1352" s="1" t="s">
        <v>93</v>
      </c>
      <c r="K1352" s="1" t="s">
        <v>1454</v>
      </c>
      <c r="L1352" s="1" t="s">
        <v>1667</v>
      </c>
      <c r="M1352" s="1">
        <v>8</v>
      </c>
      <c r="N1352" s="1" t="s">
        <v>1454</v>
      </c>
      <c r="O1352" s="1" t="s">
        <v>1667</v>
      </c>
      <c r="P1352" s="1">
        <v>8</v>
      </c>
      <c r="Q1352" s="1" t="s">
        <v>1454</v>
      </c>
      <c r="R1352" s="1" t="s">
        <v>1667</v>
      </c>
      <c r="S1352" s="1">
        <v>8</v>
      </c>
      <c r="T1352" s="1" t="s">
        <v>1454</v>
      </c>
      <c r="U1352" s="1" t="s">
        <v>1667</v>
      </c>
      <c r="V1352" s="1">
        <v>8</v>
      </c>
      <c r="W1352" s="1" t="s">
        <v>1454</v>
      </c>
      <c r="X1352" s="1" t="s">
        <v>1667</v>
      </c>
      <c r="Y1352" s="1">
        <v>8</v>
      </c>
      <c r="Z1352" s="1" t="s">
        <v>93</v>
      </c>
      <c r="AA1352" s="1" t="s">
        <v>93</v>
      </c>
      <c r="AB1352" s="1" t="s">
        <v>93</v>
      </c>
      <c r="AC1352" s="1" t="s">
        <v>3787</v>
      </c>
    </row>
    <row r="1353" spans="1:29" ht="25.5" x14ac:dyDescent="0.2">
      <c r="A1353" s="1">
        <v>13</v>
      </c>
      <c r="B1353" s="1" t="s">
        <v>1326</v>
      </c>
      <c r="C1353" s="1">
        <v>245489</v>
      </c>
      <c r="D1353" s="1" t="s">
        <v>556</v>
      </c>
      <c r="E1353" s="1" t="s">
        <v>1440</v>
      </c>
      <c r="F1353" s="1" t="s">
        <v>3435</v>
      </c>
      <c r="G1353" s="1">
        <v>40</v>
      </c>
      <c r="H1353" s="1" t="s">
        <v>93</v>
      </c>
      <c r="I1353" s="1" t="s">
        <v>93</v>
      </c>
      <c r="J1353" s="1" t="s">
        <v>93</v>
      </c>
      <c r="K1353" s="1" t="s">
        <v>1454</v>
      </c>
      <c r="L1353" s="1" t="s">
        <v>1667</v>
      </c>
      <c r="M1353" s="1">
        <v>8</v>
      </c>
      <c r="N1353" s="1" t="s">
        <v>1454</v>
      </c>
      <c r="O1353" s="1" t="s">
        <v>1667</v>
      </c>
      <c r="P1353" s="1">
        <v>8</v>
      </c>
      <c r="Q1353" s="1" t="s">
        <v>1454</v>
      </c>
      <c r="R1353" s="1" t="s">
        <v>1667</v>
      </c>
      <c r="S1353" s="1">
        <v>8</v>
      </c>
      <c r="T1353" s="1" t="s">
        <v>1454</v>
      </c>
      <c r="U1353" s="1" t="s">
        <v>1667</v>
      </c>
      <c r="V1353" s="1">
        <v>8</v>
      </c>
      <c r="W1353" s="1" t="s">
        <v>1454</v>
      </c>
      <c r="X1353" s="1" t="s">
        <v>1667</v>
      </c>
      <c r="Y1353" s="1">
        <v>8</v>
      </c>
      <c r="Z1353" s="1" t="s">
        <v>93</v>
      </c>
      <c r="AA1353" s="1" t="s">
        <v>93</v>
      </c>
      <c r="AB1353" s="1" t="s">
        <v>93</v>
      </c>
      <c r="AC1353" s="1" t="s">
        <v>3787</v>
      </c>
    </row>
    <row r="1354" spans="1:29" ht="25.5" x14ac:dyDescent="0.2">
      <c r="A1354" s="1">
        <v>13</v>
      </c>
      <c r="B1354" s="1" t="s">
        <v>1327</v>
      </c>
      <c r="C1354" s="1">
        <v>222020</v>
      </c>
      <c r="D1354" s="1" t="s">
        <v>1032</v>
      </c>
      <c r="E1354" s="1" t="s">
        <v>1456</v>
      </c>
      <c r="F1354" s="1" t="s">
        <v>3787</v>
      </c>
      <c r="G1354" s="1">
        <v>40</v>
      </c>
      <c r="H1354" s="1" t="s">
        <v>93</v>
      </c>
      <c r="I1354" s="1" t="s">
        <v>93</v>
      </c>
      <c r="J1354" s="1" t="s">
        <v>93</v>
      </c>
      <c r="K1354" s="1" t="s">
        <v>1469</v>
      </c>
      <c r="L1354" s="1" t="s">
        <v>1895</v>
      </c>
      <c r="M1354" s="1">
        <v>11.5</v>
      </c>
      <c r="N1354" s="1" t="s">
        <v>2928</v>
      </c>
      <c r="O1354" s="1" t="s">
        <v>1895</v>
      </c>
      <c r="P1354" s="1">
        <v>10.25</v>
      </c>
      <c r="Q1354" s="1" t="s">
        <v>3002</v>
      </c>
      <c r="R1354" s="1" t="s">
        <v>1895</v>
      </c>
      <c r="S1354" s="1">
        <v>8.25</v>
      </c>
      <c r="T1354" s="1" t="s">
        <v>1517</v>
      </c>
      <c r="U1354" s="1" t="s">
        <v>1895</v>
      </c>
      <c r="V1354" s="1">
        <v>10</v>
      </c>
      <c r="W1354" s="1" t="s">
        <v>93</v>
      </c>
      <c r="X1354" s="1" t="s">
        <v>93</v>
      </c>
      <c r="Y1354" s="1" t="s">
        <v>93</v>
      </c>
      <c r="Z1354" s="1" t="s">
        <v>93</v>
      </c>
      <c r="AA1354" s="1" t="s">
        <v>93</v>
      </c>
      <c r="AB1354" s="1" t="s">
        <v>93</v>
      </c>
      <c r="AC1354" s="1" t="s">
        <v>3787</v>
      </c>
    </row>
    <row r="1355" spans="1:29" ht="25.5" x14ac:dyDescent="0.2">
      <c r="A1355" s="1">
        <v>13</v>
      </c>
      <c r="B1355" s="1" t="s">
        <v>2343</v>
      </c>
      <c r="C1355" s="1">
        <v>1308212</v>
      </c>
      <c r="D1355" s="1" t="s">
        <v>1918</v>
      </c>
      <c r="E1355" s="1" t="s">
        <v>1440</v>
      </c>
      <c r="F1355" s="1" t="s">
        <v>3558</v>
      </c>
      <c r="G1355" s="1">
        <v>40</v>
      </c>
      <c r="H1355" s="1" t="s">
        <v>1480</v>
      </c>
      <c r="I1355" s="1" t="s">
        <v>1466</v>
      </c>
      <c r="J1355" s="1">
        <v>8</v>
      </c>
      <c r="K1355" s="1" t="s">
        <v>1480</v>
      </c>
      <c r="L1355" s="1" t="s">
        <v>1466</v>
      </c>
      <c r="M1355" s="1">
        <v>8</v>
      </c>
      <c r="N1355" s="1" t="s">
        <v>93</v>
      </c>
      <c r="O1355" s="1" t="s">
        <v>93</v>
      </c>
      <c r="P1355" s="1" t="s">
        <v>93</v>
      </c>
      <c r="Q1355" s="1" t="s">
        <v>93</v>
      </c>
      <c r="R1355" s="1" t="s">
        <v>93</v>
      </c>
      <c r="S1355" s="1" t="s">
        <v>93</v>
      </c>
      <c r="T1355" s="1" t="s">
        <v>1480</v>
      </c>
      <c r="U1355" s="1" t="s">
        <v>1466</v>
      </c>
      <c r="V1355" s="1">
        <v>8</v>
      </c>
      <c r="W1355" s="1" t="s">
        <v>1480</v>
      </c>
      <c r="X1355" s="1" t="s">
        <v>1466</v>
      </c>
      <c r="Y1355" s="1">
        <v>8</v>
      </c>
      <c r="Z1355" s="1" t="s">
        <v>1480</v>
      </c>
      <c r="AA1355" s="1" t="s">
        <v>1466</v>
      </c>
      <c r="AB1355" s="1">
        <v>8</v>
      </c>
      <c r="AC1355" s="1" t="s">
        <v>3787</v>
      </c>
    </row>
    <row r="1356" spans="1:29" ht="25.5" x14ac:dyDescent="0.2">
      <c r="A1356" s="1">
        <v>13</v>
      </c>
      <c r="B1356" s="1" t="s">
        <v>2344</v>
      </c>
      <c r="C1356" s="1">
        <v>305317</v>
      </c>
      <c r="D1356" s="1" t="s">
        <v>1903</v>
      </c>
      <c r="E1356" s="1" t="s">
        <v>1440</v>
      </c>
      <c r="F1356" s="1" t="s">
        <v>2151</v>
      </c>
      <c r="G1356" s="1">
        <v>40</v>
      </c>
      <c r="H1356" s="1" t="s">
        <v>1480</v>
      </c>
      <c r="I1356" s="1" t="s">
        <v>1466</v>
      </c>
      <c r="J1356" s="1">
        <v>8</v>
      </c>
      <c r="K1356" s="1" t="s">
        <v>1480</v>
      </c>
      <c r="L1356" s="1" t="s">
        <v>1466</v>
      </c>
      <c r="M1356" s="1">
        <v>8</v>
      </c>
      <c r="N1356" s="1" t="s">
        <v>1480</v>
      </c>
      <c r="O1356" s="1" t="s">
        <v>1466</v>
      </c>
      <c r="P1356" s="1">
        <v>8</v>
      </c>
      <c r="Q1356" s="1" t="s">
        <v>1480</v>
      </c>
      <c r="R1356" s="1" t="s">
        <v>1466</v>
      </c>
      <c r="S1356" s="1">
        <v>8</v>
      </c>
      <c r="T1356" s="1" t="s">
        <v>1480</v>
      </c>
      <c r="U1356" s="1" t="s">
        <v>1466</v>
      </c>
      <c r="V1356" s="1">
        <v>8</v>
      </c>
      <c r="W1356" s="1" t="s">
        <v>93</v>
      </c>
      <c r="X1356" s="1" t="s">
        <v>93</v>
      </c>
      <c r="Y1356" s="1" t="s">
        <v>93</v>
      </c>
      <c r="Z1356" s="1" t="s">
        <v>93</v>
      </c>
      <c r="AA1356" s="1" t="s">
        <v>93</v>
      </c>
      <c r="AB1356" s="1" t="s">
        <v>93</v>
      </c>
      <c r="AC1356" s="1" t="s">
        <v>3787</v>
      </c>
    </row>
    <row r="1357" spans="1:29" ht="25.5" x14ac:dyDescent="0.2">
      <c r="A1357" s="1">
        <v>13</v>
      </c>
      <c r="B1357" s="1" t="s">
        <v>2345</v>
      </c>
      <c r="C1357" s="1">
        <v>1308141</v>
      </c>
      <c r="D1357" s="1" t="s">
        <v>1889</v>
      </c>
      <c r="E1357" s="1" t="s">
        <v>1440</v>
      </c>
      <c r="F1357" s="1" t="s">
        <v>543</v>
      </c>
      <c r="G1357" s="1">
        <v>40</v>
      </c>
      <c r="H1357" s="1" t="s">
        <v>1443</v>
      </c>
      <c r="I1357" s="1" t="s">
        <v>1447</v>
      </c>
      <c r="J1357" s="1">
        <v>8</v>
      </c>
      <c r="K1357" s="1" t="s">
        <v>1443</v>
      </c>
      <c r="L1357" s="1" t="s">
        <v>1447</v>
      </c>
      <c r="M1357" s="1">
        <v>8</v>
      </c>
      <c r="N1357" s="1" t="s">
        <v>93</v>
      </c>
      <c r="O1357" s="1" t="s">
        <v>93</v>
      </c>
      <c r="P1357" s="1" t="s">
        <v>93</v>
      </c>
      <c r="Q1357" s="1" t="s">
        <v>93</v>
      </c>
      <c r="R1357" s="1" t="s">
        <v>93</v>
      </c>
      <c r="S1357" s="1" t="s">
        <v>93</v>
      </c>
      <c r="T1357" s="1" t="s">
        <v>1443</v>
      </c>
      <c r="U1357" s="1" t="s">
        <v>1447</v>
      </c>
      <c r="V1357" s="1">
        <v>8</v>
      </c>
      <c r="W1357" s="1" t="s">
        <v>1443</v>
      </c>
      <c r="X1357" s="1" t="s">
        <v>1447</v>
      </c>
      <c r="Y1357" s="1">
        <v>8</v>
      </c>
      <c r="Z1357" s="1" t="s">
        <v>1443</v>
      </c>
      <c r="AA1357" s="1" t="s">
        <v>1447</v>
      </c>
      <c r="AB1357" s="1">
        <v>8</v>
      </c>
      <c r="AC1357" s="1" t="s">
        <v>3787</v>
      </c>
    </row>
    <row r="1358" spans="1:29" ht="25.5" x14ac:dyDescent="0.2">
      <c r="A1358" s="1">
        <v>13</v>
      </c>
      <c r="B1358" s="1" t="s">
        <v>2346</v>
      </c>
      <c r="C1358" s="1">
        <v>1307819</v>
      </c>
      <c r="D1358" s="1" t="s">
        <v>1913</v>
      </c>
      <c r="E1358" s="1" t="s">
        <v>1440</v>
      </c>
      <c r="F1358" s="1" t="s">
        <v>725</v>
      </c>
      <c r="G1358" s="1">
        <v>40</v>
      </c>
      <c r="H1358" s="1" t="s">
        <v>1461</v>
      </c>
      <c r="I1358" s="1" t="s">
        <v>1509</v>
      </c>
      <c r="J1358" s="1">
        <v>8</v>
      </c>
      <c r="K1358" s="1" t="s">
        <v>93</v>
      </c>
      <c r="L1358" s="1" t="s">
        <v>93</v>
      </c>
      <c r="M1358" s="1" t="s">
        <v>93</v>
      </c>
      <c r="N1358" s="1" t="s">
        <v>93</v>
      </c>
      <c r="O1358" s="1" t="s">
        <v>93</v>
      </c>
      <c r="P1358" s="1" t="s">
        <v>93</v>
      </c>
      <c r="Q1358" s="1" t="s">
        <v>1461</v>
      </c>
      <c r="R1358" s="1" t="s">
        <v>1509</v>
      </c>
      <c r="S1358" s="1">
        <v>8</v>
      </c>
      <c r="T1358" s="1" t="s">
        <v>1461</v>
      </c>
      <c r="U1358" s="1" t="s">
        <v>1509</v>
      </c>
      <c r="V1358" s="1">
        <v>8</v>
      </c>
      <c r="W1358" s="1" t="s">
        <v>1461</v>
      </c>
      <c r="X1358" s="1" t="s">
        <v>1509</v>
      </c>
      <c r="Y1358" s="1">
        <v>8</v>
      </c>
      <c r="Z1358" s="1" t="s">
        <v>1461</v>
      </c>
      <c r="AA1358" s="1" t="s">
        <v>1509</v>
      </c>
      <c r="AB1358" s="1">
        <v>8</v>
      </c>
      <c r="AC1358" s="1" t="s">
        <v>3787</v>
      </c>
    </row>
    <row r="1359" spans="1:29" ht="38.25" x14ac:dyDescent="0.2">
      <c r="A1359" s="1">
        <v>13</v>
      </c>
      <c r="B1359" s="1" t="s">
        <v>2348</v>
      </c>
      <c r="C1359" s="1">
        <v>1308095</v>
      </c>
      <c r="D1359" s="1" t="s">
        <v>1908</v>
      </c>
      <c r="E1359" s="1" t="s">
        <v>1440</v>
      </c>
      <c r="F1359" s="1" t="s">
        <v>1040</v>
      </c>
      <c r="G1359" s="1">
        <v>40</v>
      </c>
      <c r="H1359" s="1" t="s">
        <v>1460</v>
      </c>
      <c r="I1359" s="1" t="s">
        <v>1479</v>
      </c>
      <c r="J1359" s="1">
        <v>8</v>
      </c>
      <c r="K1359" s="1" t="s">
        <v>1460</v>
      </c>
      <c r="L1359" s="1" t="s">
        <v>1479</v>
      </c>
      <c r="M1359" s="1">
        <v>8</v>
      </c>
      <c r="N1359" s="1" t="s">
        <v>1460</v>
      </c>
      <c r="O1359" s="1" t="s">
        <v>1479</v>
      </c>
      <c r="P1359" s="1">
        <v>8</v>
      </c>
      <c r="Q1359" s="1" t="s">
        <v>1460</v>
      </c>
      <c r="R1359" s="1" t="s">
        <v>1479</v>
      </c>
      <c r="S1359" s="1">
        <v>8</v>
      </c>
      <c r="T1359" s="1" t="s">
        <v>93</v>
      </c>
      <c r="U1359" s="1" t="s">
        <v>93</v>
      </c>
      <c r="V1359" s="1" t="s">
        <v>93</v>
      </c>
      <c r="W1359" s="1" t="s">
        <v>93</v>
      </c>
      <c r="X1359" s="1" t="s">
        <v>93</v>
      </c>
      <c r="Y1359" s="1" t="s">
        <v>93</v>
      </c>
      <c r="Z1359" s="1" t="s">
        <v>1460</v>
      </c>
      <c r="AA1359" s="1" t="s">
        <v>1479</v>
      </c>
      <c r="AB1359" s="1">
        <v>8</v>
      </c>
      <c r="AC1359" s="1" t="s">
        <v>3787</v>
      </c>
    </row>
    <row r="1360" spans="1:29" ht="25.5" x14ac:dyDescent="0.2">
      <c r="A1360" s="1">
        <v>13</v>
      </c>
      <c r="B1360" s="1" t="s">
        <v>2347</v>
      </c>
      <c r="C1360" s="1">
        <v>1308230</v>
      </c>
      <c r="D1360" s="1" t="s">
        <v>1968</v>
      </c>
      <c r="E1360" s="1" t="s">
        <v>1440</v>
      </c>
      <c r="F1360" s="1" t="s">
        <v>2796</v>
      </c>
      <c r="G1360" s="1">
        <v>40</v>
      </c>
      <c r="H1360" s="1" t="s">
        <v>93</v>
      </c>
      <c r="I1360" s="1" t="s">
        <v>93</v>
      </c>
      <c r="J1360" s="1" t="s">
        <v>93</v>
      </c>
      <c r="K1360" s="1" t="s">
        <v>93</v>
      </c>
      <c r="L1360" s="1" t="s">
        <v>93</v>
      </c>
      <c r="M1360" s="1" t="s">
        <v>93</v>
      </c>
      <c r="N1360" s="1" t="s">
        <v>1455</v>
      </c>
      <c r="O1360" s="1" t="s">
        <v>1753</v>
      </c>
      <c r="P1360" s="1">
        <v>8</v>
      </c>
      <c r="Q1360" s="1" t="s">
        <v>1455</v>
      </c>
      <c r="R1360" s="1" t="s">
        <v>1753</v>
      </c>
      <c r="S1360" s="1">
        <v>8</v>
      </c>
      <c r="T1360" s="1" t="s">
        <v>1455</v>
      </c>
      <c r="U1360" s="1" t="s">
        <v>1753</v>
      </c>
      <c r="V1360" s="1">
        <v>8</v>
      </c>
      <c r="W1360" s="1" t="s">
        <v>1455</v>
      </c>
      <c r="X1360" s="1" t="s">
        <v>1753</v>
      </c>
      <c r="Y1360" s="1">
        <v>8</v>
      </c>
      <c r="Z1360" s="1" t="s">
        <v>1455</v>
      </c>
      <c r="AA1360" s="1" t="s">
        <v>1753</v>
      </c>
      <c r="AB1360" s="1">
        <v>8</v>
      </c>
      <c r="AC1360" s="1" t="s">
        <v>3787</v>
      </c>
    </row>
    <row r="1361" spans="1:29" ht="51" x14ac:dyDescent="0.2">
      <c r="A1361" s="1">
        <v>13</v>
      </c>
      <c r="B1361" s="1" t="s">
        <v>2349</v>
      </c>
      <c r="C1361" s="1">
        <v>1308341</v>
      </c>
      <c r="D1361" s="1" t="s">
        <v>1964</v>
      </c>
      <c r="E1361" s="1" t="s">
        <v>1440</v>
      </c>
      <c r="F1361" s="1" t="s">
        <v>2900</v>
      </c>
      <c r="G1361" s="1">
        <v>40</v>
      </c>
      <c r="H1361" s="1" t="s">
        <v>1446</v>
      </c>
      <c r="I1361" s="1" t="s">
        <v>1463</v>
      </c>
      <c r="J1361" s="1">
        <v>8</v>
      </c>
      <c r="K1361" s="1" t="s">
        <v>1446</v>
      </c>
      <c r="L1361" s="1" t="s">
        <v>1463</v>
      </c>
      <c r="M1361" s="1">
        <v>8</v>
      </c>
      <c r="N1361" s="1" t="s">
        <v>1446</v>
      </c>
      <c r="O1361" s="1" t="s">
        <v>1463</v>
      </c>
      <c r="P1361" s="1">
        <v>8</v>
      </c>
      <c r="Q1361" s="1" t="s">
        <v>1446</v>
      </c>
      <c r="R1361" s="1" t="s">
        <v>1463</v>
      </c>
      <c r="S1361" s="1">
        <v>8</v>
      </c>
      <c r="T1361" s="1" t="s">
        <v>1446</v>
      </c>
      <c r="U1361" s="1" t="s">
        <v>1463</v>
      </c>
      <c r="V1361" s="1">
        <v>8</v>
      </c>
      <c r="W1361" s="1" t="s">
        <v>93</v>
      </c>
      <c r="X1361" s="1" t="s">
        <v>93</v>
      </c>
      <c r="Y1361" s="1" t="s">
        <v>93</v>
      </c>
      <c r="Z1361" s="1" t="s">
        <v>93</v>
      </c>
      <c r="AA1361" s="1" t="s">
        <v>93</v>
      </c>
      <c r="AB1361" s="1" t="s">
        <v>93</v>
      </c>
      <c r="AC1361" s="1" t="s">
        <v>3787</v>
      </c>
    </row>
    <row r="1362" spans="1:29" ht="25.5" x14ac:dyDescent="0.2">
      <c r="A1362" s="1">
        <v>13</v>
      </c>
      <c r="B1362" s="1" t="s">
        <v>2350</v>
      </c>
      <c r="C1362" s="1">
        <v>1307523</v>
      </c>
      <c r="D1362" s="1" t="s">
        <v>1889</v>
      </c>
      <c r="E1362" s="1" t="s">
        <v>1440</v>
      </c>
      <c r="F1362" s="1" t="s">
        <v>3558</v>
      </c>
      <c r="G1362" s="1">
        <v>40</v>
      </c>
      <c r="H1362" s="1" t="s">
        <v>1480</v>
      </c>
      <c r="I1362" s="1" t="s">
        <v>1466</v>
      </c>
      <c r="J1362" s="1">
        <v>8</v>
      </c>
      <c r="K1362" s="1" t="s">
        <v>93</v>
      </c>
      <c r="L1362" s="1" t="s">
        <v>93</v>
      </c>
      <c r="M1362" s="1" t="s">
        <v>93</v>
      </c>
      <c r="N1362" s="1" t="s">
        <v>93</v>
      </c>
      <c r="O1362" s="1" t="s">
        <v>93</v>
      </c>
      <c r="P1362" s="1" t="s">
        <v>93</v>
      </c>
      <c r="Q1362" s="1" t="s">
        <v>1480</v>
      </c>
      <c r="R1362" s="1" t="s">
        <v>1466</v>
      </c>
      <c r="S1362" s="1">
        <v>8</v>
      </c>
      <c r="T1362" s="1" t="s">
        <v>1480</v>
      </c>
      <c r="U1362" s="1" t="s">
        <v>1466</v>
      </c>
      <c r="V1362" s="1">
        <v>8</v>
      </c>
      <c r="W1362" s="1" t="s">
        <v>1480</v>
      </c>
      <c r="X1362" s="1" t="s">
        <v>1466</v>
      </c>
      <c r="Y1362" s="1">
        <v>8</v>
      </c>
      <c r="Z1362" s="1" t="s">
        <v>1480</v>
      </c>
      <c r="AA1362" s="1" t="s">
        <v>1466</v>
      </c>
      <c r="AB1362" s="1">
        <v>8</v>
      </c>
      <c r="AC1362" s="1" t="s">
        <v>3787</v>
      </c>
    </row>
    <row r="1363" spans="1:29" ht="25.5" x14ac:dyDescent="0.2">
      <c r="A1363" s="1">
        <v>13</v>
      </c>
      <c r="B1363" s="1" t="s">
        <v>2351</v>
      </c>
      <c r="C1363" s="1">
        <v>1308284</v>
      </c>
      <c r="D1363" s="1" t="s">
        <v>1880</v>
      </c>
      <c r="E1363" s="1" t="s">
        <v>1440</v>
      </c>
      <c r="F1363" s="1" t="s">
        <v>2796</v>
      </c>
      <c r="G1363" s="1">
        <v>40</v>
      </c>
      <c r="H1363" s="1" t="s">
        <v>1455</v>
      </c>
      <c r="I1363" s="1" t="s">
        <v>1753</v>
      </c>
      <c r="J1363" s="1">
        <v>8</v>
      </c>
      <c r="K1363" s="1" t="s">
        <v>1455</v>
      </c>
      <c r="L1363" s="1" t="s">
        <v>1753</v>
      </c>
      <c r="M1363" s="1">
        <v>8</v>
      </c>
      <c r="N1363" s="1" t="s">
        <v>93</v>
      </c>
      <c r="O1363" s="1" t="s">
        <v>93</v>
      </c>
      <c r="P1363" s="1" t="s">
        <v>93</v>
      </c>
      <c r="Q1363" s="1" t="s">
        <v>93</v>
      </c>
      <c r="R1363" s="1" t="s">
        <v>93</v>
      </c>
      <c r="S1363" s="1" t="s">
        <v>93</v>
      </c>
      <c r="T1363" s="1" t="s">
        <v>1455</v>
      </c>
      <c r="U1363" s="1" t="s">
        <v>1753</v>
      </c>
      <c r="V1363" s="1">
        <v>8</v>
      </c>
      <c r="W1363" s="1" t="s">
        <v>1455</v>
      </c>
      <c r="X1363" s="1" t="s">
        <v>1753</v>
      </c>
      <c r="Y1363" s="1">
        <v>8</v>
      </c>
      <c r="Z1363" s="1" t="s">
        <v>1455</v>
      </c>
      <c r="AA1363" s="1" t="s">
        <v>1753</v>
      </c>
      <c r="AB1363" s="1">
        <v>8</v>
      </c>
      <c r="AC1363" s="1" t="s">
        <v>3787</v>
      </c>
    </row>
    <row r="1364" spans="1:29" ht="25.5" x14ac:dyDescent="0.2">
      <c r="A1364" s="1">
        <v>13</v>
      </c>
      <c r="B1364" s="1" t="s">
        <v>3385</v>
      </c>
      <c r="C1364" s="1">
        <v>1308588</v>
      </c>
      <c r="D1364" s="1" t="s">
        <v>4370</v>
      </c>
      <c r="E1364" s="1" t="s">
        <v>1440</v>
      </c>
      <c r="F1364" s="1" t="s">
        <v>3787</v>
      </c>
      <c r="G1364" s="1">
        <v>40</v>
      </c>
      <c r="H1364" s="1" t="s">
        <v>1461</v>
      </c>
      <c r="I1364" s="1" t="s">
        <v>1509</v>
      </c>
      <c r="J1364" s="1">
        <v>8</v>
      </c>
      <c r="K1364" s="1" t="s">
        <v>1461</v>
      </c>
      <c r="L1364" s="1" t="s">
        <v>1509</v>
      </c>
      <c r="M1364" s="1">
        <v>8</v>
      </c>
      <c r="N1364" s="1" t="s">
        <v>1461</v>
      </c>
      <c r="O1364" s="1" t="s">
        <v>1509</v>
      </c>
      <c r="P1364" s="1">
        <v>8</v>
      </c>
      <c r="Q1364" s="1" t="s">
        <v>93</v>
      </c>
      <c r="R1364" s="1" t="s">
        <v>93</v>
      </c>
      <c r="S1364" s="1" t="s">
        <v>93</v>
      </c>
      <c r="T1364" s="1" t="s">
        <v>93</v>
      </c>
      <c r="U1364" s="1" t="s">
        <v>93</v>
      </c>
      <c r="V1364" s="1" t="s">
        <v>93</v>
      </c>
      <c r="W1364" s="1" t="s">
        <v>1461</v>
      </c>
      <c r="X1364" s="1" t="s">
        <v>1509</v>
      </c>
      <c r="Y1364" s="1">
        <v>8</v>
      </c>
      <c r="Z1364" s="1" t="s">
        <v>1461</v>
      </c>
      <c r="AA1364" s="1" t="s">
        <v>1509</v>
      </c>
      <c r="AB1364" s="1">
        <v>8</v>
      </c>
      <c r="AC1364" s="1" t="s">
        <v>3787</v>
      </c>
    </row>
    <row r="1365" spans="1:29" ht="25.5" x14ac:dyDescent="0.2">
      <c r="A1365" s="1">
        <v>13</v>
      </c>
      <c r="B1365" s="1" t="s">
        <v>2352</v>
      </c>
      <c r="C1365" s="1">
        <v>1306988</v>
      </c>
      <c r="D1365" s="1" t="s">
        <v>2803</v>
      </c>
      <c r="E1365" s="1" t="s">
        <v>1456</v>
      </c>
      <c r="F1365" s="1" t="s">
        <v>3787</v>
      </c>
      <c r="G1365" s="1">
        <v>40</v>
      </c>
      <c r="H1365" s="1" t="s">
        <v>93</v>
      </c>
      <c r="I1365" s="1" t="s">
        <v>93</v>
      </c>
      <c r="J1365" s="1" t="s">
        <v>93</v>
      </c>
      <c r="K1365" s="1" t="s">
        <v>1454</v>
      </c>
      <c r="L1365" s="1" t="s">
        <v>1667</v>
      </c>
      <c r="M1365" s="1">
        <v>8</v>
      </c>
      <c r="N1365" s="1" t="s">
        <v>1454</v>
      </c>
      <c r="O1365" s="1" t="s">
        <v>1667</v>
      </c>
      <c r="P1365" s="1">
        <v>8</v>
      </c>
      <c r="Q1365" s="1" t="s">
        <v>1454</v>
      </c>
      <c r="R1365" s="1" t="s">
        <v>1667</v>
      </c>
      <c r="S1365" s="1">
        <v>8</v>
      </c>
      <c r="T1365" s="1" t="s">
        <v>1454</v>
      </c>
      <c r="U1365" s="1" t="s">
        <v>1667</v>
      </c>
      <c r="V1365" s="1">
        <v>8</v>
      </c>
      <c r="W1365" s="1" t="s">
        <v>93</v>
      </c>
      <c r="X1365" s="1" t="s">
        <v>93</v>
      </c>
      <c r="Y1365" s="1" t="s">
        <v>93</v>
      </c>
      <c r="Z1365" s="1" t="s">
        <v>1454</v>
      </c>
      <c r="AA1365" s="1" t="s">
        <v>1667</v>
      </c>
      <c r="AB1365" s="1">
        <v>8</v>
      </c>
      <c r="AC1365" s="1" t="s">
        <v>3787</v>
      </c>
    </row>
    <row r="1366" spans="1:29" ht="38.25" x14ac:dyDescent="0.2">
      <c r="A1366" s="1">
        <v>13</v>
      </c>
      <c r="B1366" s="1" t="s">
        <v>2353</v>
      </c>
      <c r="C1366" s="1">
        <v>1307766</v>
      </c>
      <c r="D1366" s="1" t="s">
        <v>1962</v>
      </c>
      <c r="E1366" s="1" t="s">
        <v>1440</v>
      </c>
      <c r="F1366" s="1" t="s">
        <v>770</v>
      </c>
      <c r="G1366" s="1">
        <v>40</v>
      </c>
      <c r="H1366" s="1" t="s">
        <v>1443</v>
      </c>
      <c r="I1366" s="1" t="s">
        <v>1467</v>
      </c>
      <c r="J1366" s="1">
        <v>10</v>
      </c>
      <c r="K1366" s="1" t="s">
        <v>93</v>
      </c>
      <c r="L1366" s="1" t="s">
        <v>93</v>
      </c>
      <c r="M1366" s="1" t="s">
        <v>93</v>
      </c>
      <c r="N1366" s="1" t="s">
        <v>93</v>
      </c>
      <c r="O1366" s="1" t="s">
        <v>93</v>
      </c>
      <c r="P1366" s="1" t="s">
        <v>93</v>
      </c>
      <c r="Q1366" s="1" t="s">
        <v>1443</v>
      </c>
      <c r="R1366" s="1" t="s">
        <v>1467</v>
      </c>
      <c r="S1366" s="1">
        <v>10</v>
      </c>
      <c r="T1366" s="1" t="s">
        <v>1443</v>
      </c>
      <c r="U1366" s="1" t="s">
        <v>1467</v>
      </c>
      <c r="V1366" s="1">
        <v>10</v>
      </c>
      <c r="W1366" s="1" t="s">
        <v>1443</v>
      </c>
      <c r="X1366" s="1" t="s">
        <v>1467</v>
      </c>
      <c r="Y1366" s="1">
        <v>10</v>
      </c>
      <c r="Z1366" s="1" t="s">
        <v>93</v>
      </c>
      <c r="AA1366" s="1" t="s">
        <v>93</v>
      </c>
      <c r="AB1366" s="1" t="s">
        <v>93</v>
      </c>
      <c r="AC1366" s="1" t="s">
        <v>3787</v>
      </c>
    </row>
    <row r="1367" spans="1:29" ht="38.25" x14ac:dyDescent="0.2">
      <c r="A1367" s="1">
        <v>13</v>
      </c>
      <c r="B1367" s="1" t="s">
        <v>2354</v>
      </c>
      <c r="C1367" s="1">
        <v>1307767</v>
      </c>
      <c r="D1367" s="1" t="s">
        <v>1977</v>
      </c>
      <c r="E1367" s="1" t="s">
        <v>1440</v>
      </c>
      <c r="F1367" s="1" t="s">
        <v>3159</v>
      </c>
      <c r="G1367" s="1">
        <v>40</v>
      </c>
      <c r="H1367" s="1" t="s">
        <v>93</v>
      </c>
      <c r="I1367" s="1" t="s">
        <v>93</v>
      </c>
      <c r="J1367" s="1" t="s">
        <v>93</v>
      </c>
      <c r="K1367" s="1" t="s">
        <v>93</v>
      </c>
      <c r="L1367" s="1" t="s">
        <v>93</v>
      </c>
      <c r="M1367" s="1" t="s">
        <v>93</v>
      </c>
      <c r="N1367" s="1" t="s">
        <v>1455</v>
      </c>
      <c r="O1367" s="1" t="s">
        <v>1753</v>
      </c>
      <c r="P1367" s="1">
        <v>8</v>
      </c>
      <c r="Q1367" s="1" t="s">
        <v>1455</v>
      </c>
      <c r="R1367" s="1" t="s">
        <v>1753</v>
      </c>
      <c r="S1367" s="1">
        <v>8</v>
      </c>
      <c r="T1367" s="1" t="s">
        <v>1455</v>
      </c>
      <c r="U1367" s="1" t="s">
        <v>1753</v>
      </c>
      <c r="V1367" s="1">
        <v>8</v>
      </c>
      <c r="W1367" s="1" t="s">
        <v>1455</v>
      </c>
      <c r="X1367" s="1" t="s">
        <v>1753</v>
      </c>
      <c r="Y1367" s="1">
        <v>8</v>
      </c>
      <c r="Z1367" s="1" t="s">
        <v>1455</v>
      </c>
      <c r="AA1367" s="1" t="s">
        <v>1753</v>
      </c>
      <c r="AB1367" s="1">
        <v>8</v>
      </c>
      <c r="AC1367" s="1" t="s">
        <v>3787</v>
      </c>
    </row>
    <row r="1368" spans="1:29" ht="25.5" x14ac:dyDescent="0.2">
      <c r="A1368" s="1">
        <v>13</v>
      </c>
      <c r="B1368" s="1" t="s">
        <v>3072</v>
      </c>
      <c r="C1368" s="1">
        <v>1308531</v>
      </c>
      <c r="D1368" s="1" t="s">
        <v>1918</v>
      </c>
      <c r="E1368" s="1" t="s">
        <v>1440</v>
      </c>
      <c r="F1368" s="1" t="s">
        <v>3558</v>
      </c>
      <c r="G1368" s="1">
        <v>40</v>
      </c>
      <c r="H1368" s="1" t="s">
        <v>1480</v>
      </c>
      <c r="I1368" s="1" t="s">
        <v>1466</v>
      </c>
      <c r="J1368" s="1">
        <v>8</v>
      </c>
      <c r="K1368" s="1" t="s">
        <v>1480</v>
      </c>
      <c r="L1368" s="1" t="s">
        <v>1466</v>
      </c>
      <c r="M1368" s="1">
        <v>8</v>
      </c>
      <c r="N1368" s="1" t="s">
        <v>93</v>
      </c>
      <c r="O1368" s="1" t="s">
        <v>93</v>
      </c>
      <c r="P1368" s="1" t="s">
        <v>93</v>
      </c>
      <c r="Q1368" s="1" t="s">
        <v>93</v>
      </c>
      <c r="R1368" s="1" t="s">
        <v>93</v>
      </c>
      <c r="S1368" s="1" t="s">
        <v>93</v>
      </c>
      <c r="T1368" s="1" t="s">
        <v>1480</v>
      </c>
      <c r="U1368" s="1" t="s">
        <v>1466</v>
      </c>
      <c r="V1368" s="1">
        <v>8</v>
      </c>
      <c r="W1368" s="1" t="s">
        <v>1480</v>
      </c>
      <c r="X1368" s="1" t="s">
        <v>1466</v>
      </c>
      <c r="Y1368" s="1">
        <v>8</v>
      </c>
      <c r="Z1368" s="1" t="s">
        <v>1480</v>
      </c>
      <c r="AA1368" s="1" t="s">
        <v>1466</v>
      </c>
      <c r="AB1368" s="1">
        <v>8</v>
      </c>
      <c r="AC1368" s="1" t="s">
        <v>3787</v>
      </c>
    </row>
    <row r="1369" spans="1:29" ht="25.5" x14ac:dyDescent="0.2">
      <c r="A1369" s="1">
        <v>13</v>
      </c>
      <c r="B1369" s="1" t="s">
        <v>2355</v>
      </c>
      <c r="C1369" s="1">
        <v>257393</v>
      </c>
      <c r="D1369" s="1" t="s">
        <v>1046</v>
      </c>
      <c r="E1369" s="1" t="s">
        <v>1456</v>
      </c>
      <c r="F1369" s="1" t="s">
        <v>3787</v>
      </c>
      <c r="G1369" s="1">
        <v>40</v>
      </c>
      <c r="H1369" s="1" t="s">
        <v>1461</v>
      </c>
      <c r="I1369" s="1" t="s">
        <v>1443</v>
      </c>
      <c r="J1369" s="1">
        <v>1</v>
      </c>
      <c r="K1369" s="1" t="s">
        <v>93</v>
      </c>
      <c r="L1369" s="1" t="s">
        <v>93</v>
      </c>
      <c r="M1369" s="1" t="s">
        <v>93</v>
      </c>
      <c r="N1369" s="1" t="s">
        <v>1461</v>
      </c>
      <c r="O1369" s="1" t="s">
        <v>1474</v>
      </c>
      <c r="P1369" s="1">
        <v>7.5</v>
      </c>
      <c r="Q1369" s="1" t="s">
        <v>1461</v>
      </c>
      <c r="R1369" s="1" t="s">
        <v>1463</v>
      </c>
      <c r="S1369" s="1">
        <v>8.5</v>
      </c>
      <c r="T1369" s="1" t="s">
        <v>1461</v>
      </c>
      <c r="U1369" s="1" t="s">
        <v>1509</v>
      </c>
      <c r="V1369" s="1">
        <v>8</v>
      </c>
      <c r="W1369" s="1" t="s">
        <v>1443</v>
      </c>
      <c r="X1369" s="1" t="s">
        <v>1444</v>
      </c>
      <c r="Y1369" s="1">
        <v>8.5</v>
      </c>
      <c r="Z1369" s="1" t="s">
        <v>1480</v>
      </c>
      <c r="AA1369" s="1" t="s">
        <v>1463</v>
      </c>
      <c r="AB1369" s="1">
        <v>6.5</v>
      </c>
      <c r="AC1369" s="1" t="s">
        <v>3787</v>
      </c>
    </row>
    <row r="1370" spans="1:29" ht="25.5" x14ac:dyDescent="0.2">
      <c r="A1370" s="1">
        <v>13</v>
      </c>
      <c r="B1370" s="1" t="s">
        <v>1329</v>
      </c>
      <c r="C1370" s="1">
        <v>234758</v>
      </c>
      <c r="D1370" s="1" t="s">
        <v>1000</v>
      </c>
      <c r="E1370" s="1" t="s">
        <v>1456</v>
      </c>
      <c r="F1370" s="1" t="s">
        <v>3787</v>
      </c>
      <c r="G1370" s="1">
        <v>40</v>
      </c>
      <c r="H1370" s="1" t="s">
        <v>93</v>
      </c>
      <c r="I1370" s="1" t="s">
        <v>93</v>
      </c>
      <c r="J1370" s="1" t="s">
        <v>93</v>
      </c>
      <c r="K1370" s="1" t="s">
        <v>1463</v>
      </c>
      <c r="L1370" s="1" t="s">
        <v>1451</v>
      </c>
      <c r="M1370" s="1">
        <v>3</v>
      </c>
      <c r="N1370" s="1" t="s">
        <v>1610</v>
      </c>
      <c r="O1370" s="1" t="s">
        <v>1451</v>
      </c>
      <c r="P1370" s="1">
        <v>8</v>
      </c>
      <c r="Q1370" s="1" t="s">
        <v>1610</v>
      </c>
      <c r="R1370" s="1" t="s">
        <v>1451</v>
      </c>
      <c r="S1370" s="1">
        <v>8</v>
      </c>
      <c r="T1370" s="1" t="s">
        <v>1610</v>
      </c>
      <c r="U1370" s="1" t="s">
        <v>1451</v>
      </c>
      <c r="V1370" s="1">
        <v>8</v>
      </c>
      <c r="W1370" s="1" t="s">
        <v>1610</v>
      </c>
      <c r="X1370" s="1" t="s">
        <v>1451</v>
      </c>
      <c r="Y1370" s="1">
        <v>8</v>
      </c>
      <c r="Z1370" s="1" t="s">
        <v>1610</v>
      </c>
      <c r="AA1370" s="1" t="s">
        <v>1509</v>
      </c>
      <c r="AB1370" s="1">
        <v>5</v>
      </c>
      <c r="AC1370" s="1" t="s">
        <v>3787</v>
      </c>
    </row>
    <row r="1371" spans="1:29" ht="25.5" x14ac:dyDescent="0.2">
      <c r="A1371" s="1">
        <v>13</v>
      </c>
      <c r="B1371" s="1" t="s">
        <v>1331</v>
      </c>
      <c r="C1371" s="1">
        <v>256024</v>
      </c>
      <c r="D1371" s="1" t="s">
        <v>1074</v>
      </c>
      <c r="E1371" s="1" t="s">
        <v>1456</v>
      </c>
      <c r="F1371" s="1" t="s">
        <v>3787</v>
      </c>
      <c r="G1371" s="1">
        <v>40</v>
      </c>
      <c r="H1371" s="1" t="s">
        <v>93</v>
      </c>
      <c r="I1371" s="1" t="s">
        <v>93</v>
      </c>
      <c r="J1371" s="1" t="s">
        <v>93</v>
      </c>
      <c r="K1371" s="1" t="s">
        <v>1461</v>
      </c>
      <c r="L1371" s="1" t="s">
        <v>1466</v>
      </c>
      <c r="M1371" s="1">
        <v>10</v>
      </c>
      <c r="N1371" s="1" t="s">
        <v>1461</v>
      </c>
      <c r="O1371" s="1" t="s">
        <v>1466</v>
      </c>
      <c r="P1371" s="1">
        <v>10</v>
      </c>
      <c r="Q1371" s="1" t="s">
        <v>1461</v>
      </c>
      <c r="R1371" s="1" t="s">
        <v>1466</v>
      </c>
      <c r="S1371" s="1">
        <v>10</v>
      </c>
      <c r="T1371" s="1" t="s">
        <v>1461</v>
      </c>
      <c r="U1371" s="1" t="s">
        <v>1466</v>
      </c>
      <c r="V1371" s="1">
        <v>10</v>
      </c>
      <c r="W1371" s="1" t="s">
        <v>93</v>
      </c>
      <c r="X1371" s="1" t="s">
        <v>93</v>
      </c>
      <c r="Y1371" s="1" t="s">
        <v>93</v>
      </c>
      <c r="Z1371" s="1" t="s">
        <v>93</v>
      </c>
      <c r="AA1371" s="1" t="s">
        <v>93</v>
      </c>
      <c r="AB1371" s="1" t="s">
        <v>93</v>
      </c>
      <c r="AC1371" s="1" t="s">
        <v>3787</v>
      </c>
    </row>
    <row r="1372" spans="1:29" ht="25.5" x14ac:dyDescent="0.2">
      <c r="A1372" s="1">
        <v>13</v>
      </c>
      <c r="B1372" s="1" t="s">
        <v>2356</v>
      </c>
      <c r="C1372" s="1">
        <v>252123</v>
      </c>
      <c r="D1372" s="1" t="s">
        <v>988</v>
      </c>
      <c r="E1372" s="1" t="s">
        <v>1440</v>
      </c>
      <c r="F1372" s="1" t="s">
        <v>2738</v>
      </c>
      <c r="G1372" s="1">
        <v>40</v>
      </c>
      <c r="H1372" s="1" t="s">
        <v>93</v>
      </c>
      <c r="I1372" s="1" t="s">
        <v>93</v>
      </c>
      <c r="J1372" s="1" t="s">
        <v>93</v>
      </c>
      <c r="K1372" s="1" t="s">
        <v>1469</v>
      </c>
      <c r="L1372" s="1" t="s">
        <v>1489</v>
      </c>
      <c r="M1372" s="1">
        <v>8</v>
      </c>
      <c r="N1372" s="1" t="s">
        <v>1469</v>
      </c>
      <c r="O1372" s="1" t="s">
        <v>1489</v>
      </c>
      <c r="P1372" s="1">
        <v>8</v>
      </c>
      <c r="Q1372" s="1" t="s">
        <v>1469</v>
      </c>
      <c r="R1372" s="1" t="s">
        <v>1489</v>
      </c>
      <c r="S1372" s="1">
        <v>8</v>
      </c>
      <c r="T1372" s="1" t="s">
        <v>1469</v>
      </c>
      <c r="U1372" s="1" t="s">
        <v>1489</v>
      </c>
      <c r="V1372" s="1">
        <v>8</v>
      </c>
      <c r="W1372" s="1" t="s">
        <v>1469</v>
      </c>
      <c r="X1372" s="1" t="s">
        <v>1489</v>
      </c>
      <c r="Y1372" s="1">
        <v>8</v>
      </c>
      <c r="Z1372" s="1" t="s">
        <v>93</v>
      </c>
      <c r="AA1372" s="1" t="s">
        <v>93</v>
      </c>
      <c r="AB1372" s="1" t="s">
        <v>93</v>
      </c>
      <c r="AC1372" s="1" t="s">
        <v>3787</v>
      </c>
    </row>
    <row r="1373" spans="1:29" ht="25.5" x14ac:dyDescent="0.2">
      <c r="A1373" s="1">
        <v>13</v>
      </c>
      <c r="B1373" s="1" t="s">
        <v>3953</v>
      </c>
      <c r="C1373" s="1">
        <v>263538</v>
      </c>
      <c r="D1373" s="1" t="s">
        <v>997</v>
      </c>
      <c r="E1373" s="1" t="s">
        <v>1456</v>
      </c>
      <c r="F1373" s="1" t="s">
        <v>93</v>
      </c>
      <c r="G1373" s="1">
        <v>0</v>
      </c>
      <c r="H1373" s="1" t="s">
        <v>93</v>
      </c>
      <c r="I1373" s="1" t="s">
        <v>93</v>
      </c>
      <c r="J1373" s="1" t="s">
        <v>93</v>
      </c>
      <c r="K1373" s="1" t="s">
        <v>93</v>
      </c>
      <c r="L1373" s="1" t="s">
        <v>93</v>
      </c>
      <c r="M1373" s="1" t="s">
        <v>93</v>
      </c>
      <c r="N1373" s="1" t="s">
        <v>93</v>
      </c>
      <c r="O1373" s="1" t="s">
        <v>93</v>
      </c>
      <c r="P1373" s="1" t="s">
        <v>93</v>
      </c>
      <c r="Q1373" s="1" t="s">
        <v>93</v>
      </c>
      <c r="R1373" s="1" t="s">
        <v>93</v>
      </c>
      <c r="S1373" s="1" t="s">
        <v>93</v>
      </c>
      <c r="T1373" s="1" t="s">
        <v>93</v>
      </c>
      <c r="U1373" s="1" t="s">
        <v>93</v>
      </c>
      <c r="V1373" s="1" t="s">
        <v>93</v>
      </c>
      <c r="W1373" s="1" t="s">
        <v>93</v>
      </c>
      <c r="X1373" s="1" t="s">
        <v>93</v>
      </c>
      <c r="Y1373" s="1" t="s">
        <v>93</v>
      </c>
      <c r="Z1373" s="1" t="s">
        <v>93</v>
      </c>
      <c r="AA1373" s="1" t="s">
        <v>93</v>
      </c>
      <c r="AB1373" s="1" t="s">
        <v>93</v>
      </c>
      <c r="AC1373" s="1" t="s">
        <v>3787</v>
      </c>
    </row>
    <row r="1374" spans="1:29" ht="25.5" x14ac:dyDescent="0.2">
      <c r="A1374" s="1">
        <v>13</v>
      </c>
      <c r="B1374" s="1" t="s">
        <v>1332</v>
      </c>
      <c r="C1374" s="1">
        <v>257544</v>
      </c>
      <c r="D1374" s="1" t="s">
        <v>556</v>
      </c>
      <c r="E1374" s="1" t="s">
        <v>1456</v>
      </c>
      <c r="F1374" s="1" t="s">
        <v>3787</v>
      </c>
      <c r="G1374" s="1">
        <v>40</v>
      </c>
      <c r="H1374" s="1" t="s">
        <v>1446</v>
      </c>
      <c r="I1374" s="1" t="s">
        <v>1463</v>
      </c>
      <c r="J1374" s="1">
        <v>8</v>
      </c>
      <c r="K1374" s="1" t="s">
        <v>93</v>
      </c>
      <c r="L1374" s="1" t="s">
        <v>93</v>
      </c>
      <c r="M1374" s="1" t="s">
        <v>93</v>
      </c>
      <c r="N1374" s="1" t="s">
        <v>93</v>
      </c>
      <c r="O1374" s="1" t="s">
        <v>93</v>
      </c>
      <c r="P1374" s="1" t="s">
        <v>93</v>
      </c>
      <c r="Q1374" s="1" t="s">
        <v>1507</v>
      </c>
      <c r="R1374" s="1" t="s">
        <v>1474</v>
      </c>
      <c r="S1374" s="1">
        <v>8</v>
      </c>
      <c r="T1374" s="1" t="s">
        <v>1471</v>
      </c>
      <c r="U1374" s="1" t="s">
        <v>1444</v>
      </c>
      <c r="V1374" s="1">
        <v>8</v>
      </c>
      <c r="W1374" s="1" t="s">
        <v>1507</v>
      </c>
      <c r="X1374" s="1" t="s">
        <v>1474</v>
      </c>
      <c r="Y1374" s="1">
        <v>8</v>
      </c>
      <c r="Z1374" s="1" t="s">
        <v>1507</v>
      </c>
      <c r="AA1374" s="1" t="s">
        <v>1474</v>
      </c>
      <c r="AB1374" s="1">
        <v>8</v>
      </c>
      <c r="AC1374" s="1" t="s">
        <v>3787</v>
      </c>
    </row>
    <row r="1375" spans="1:29" ht="38.25" x14ac:dyDescent="0.2">
      <c r="A1375" s="1">
        <v>13</v>
      </c>
      <c r="B1375" s="1" t="s">
        <v>3386</v>
      </c>
      <c r="C1375" s="1">
        <v>1308589</v>
      </c>
      <c r="D1375" s="1" t="s">
        <v>1903</v>
      </c>
      <c r="E1375" s="1" t="s">
        <v>1440</v>
      </c>
      <c r="F1375" s="1" t="s">
        <v>3787</v>
      </c>
      <c r="G1375" s="1">
        <v>40</v>
      </c>
      <c r="H1375" s="1" t="s">
        <v>1507</v>
      </c>
      <c r="I1375" s="1" t="s">
        <v>1474</v>
      </c>
      <c r="J1375" s="1">
        <v>8</v>
      </c>
      <c r="K1375" s="1" t="s">
        <v>1507</v>
      </c>
      <c r="L1375" s="1" t="s">
        <v>1474</v>
      </c>
      <c r="M1375" s="1">
        <v>8</v>
      </c>
      <c r="N1375" s="1" t="s">
        <v>93</v>
      </c>
      <c r="O1375" s="1" t="s">
        <v>93</v>
      </c>
      <c r="P1375" s="1" t="s">
        <v>93</v>
      </c>
      <c r="Q1375" s="1" t="s">
        <v>93</v>
      </c>
      <c r="R1375" s="1" t="s">
        <v>93</v>
      </c>
      <c r="S1375" s="1" t="s">
        <v>93</v>
      </c>
      <c r="T1375" s="1" t="s">
        <v>1507</v>
      </c>
      <c r="U1375" s="1" t="s">
        <v>1474</v>
      </c>
      <c r="V1375" s="1">
        <v>8</v>
      </c>
      <c r="W1375" s="1" t="s">
        <v>1507</v>
      </c>
      <c r="X1375" s="1" t="s">
        <v>1474</v>
      </c>
      <c r="Y1375" s="1">
        <v>8</v>
      </c>
      <c r="Z1375" s="1" t="s">
        <v>1507</v>
      </c>
      <c r="AA1375" s="1" t="s">
        <v>1474</v>
      </c>
      <c r="AB1375" s="1">
        <v>8</v>
      </c>
      <c r="AC1375" s="1" t="s">
        <v>3787</v>
      </c>
    </row>
    <row r="1376" spans="1:29" ht="25.5" x14ac:dyDescent="0.2">
      <c r="A1376" s="1">
        <v>13</v>
      </c>
      <c r="B1376" s="1" t="s">
        <v>2958</v>
      </c>
      <c r="C1376" s="1">
        <v>262947</v>
      </c>
      <c r="D1376" s="1" t="s">
        <v>1044</v>
      </c>
      <c r="E1376" s="1" t="s">
        <v>1440</v>
      </c>
      <c r="F1376" s="1" t="s">
        <v>3558</v>
      </c>
      <c r="G1376" s="1">
        <v>40</v>
      </c>
      <c r="H1376" s="1" t="s">
        <v>1461</v>
      </c>
      <c r="I1376" s="1" t="s">
        <v>1509</v>
      </c>
      <c r="J1376" s="1">
        <v>8</v>
      </c>
      <c r="K1376" s="1" t="s">
        <v>1461</v>
      </c>
      <c r="L1376" s="1" t="s">
        <v>1509</v>
      </c>
      <c r="M1376" s="1">
        <v>8</v>
      </c>
      <c r="N1376" s="1" t="s">
        <v>1461</v>
      </c>
      <c r="O1376" s="1" t="s">
        <v>1509</v>
      </c>
      <c r="P1376" s="1">
        <v>8</v>
      </c>
      <c r="Q1376" s="1" t="s">
        <v>93</v>
      </c>
      <c r="R1376" s="1" t="s">
        <v>93</v>
      </c>
      <c r="S1376" s="1" t="s">
        <v>93</v>
      </c>
      <c r="T1376" s="1" t="s">
        <v>93</v>
      </c>
      <c r="U1376" s="1" t="s">
        <v>93</v>
      </c>
      <c r="V1376" s="1" t="s">
        <v>93</v>
      </c>
      <c r="W1376" s="1" t="s">
        <v>1461</v>
      </c>
      <c r="X1376" s="1" t="s">
        <v>1509</v>
      </c>
      <c r="Y1376" s="1">
        <v>8</v>
      </c>
      <c r="Z1376" s="1" t="s">
        <v>1461</v>
      </c>
      <c r="AA1376" s="1" t="s">
        <v>1509</v>
      </c>
      <c r="AB1376" s="1">
        <v>8</v>
      </c>
      <c r="AC1376" s="1" t="s">
        <v>3787</v>
      </c>
    </row>
    <row r="1377" spans="1:29" ht="25.5" x14ac:dyDescent="0.2">
      <c r="A1377" s="1">
        <v>13</v>
      </c>
      <c r="B1377" s="1" t="s">
        <v>2568</v>
      </c>
      <c r="C1377" s="1">
        <v>262443</v>
      </c>
      <c r="D1377" s="1" t="s">
        <v>550</v>
      </c>
      <c r="E1377" s="1" t="s">
        <v>1440</v>
      </c>
      <c r="F1377" s="1" t="s">
        <v>996</v>
      </c>
      <c r="G1377" s="1">
        <v>40</v>
      </c>
      <c r="H1377" s="1" t="s">
        <v>1443</v>
      </c>
      <c r="I1377" s="1" t="s">
        <v>1447</v>
      </c>
      <c r="J1377" s="1">
        <v>8</v>
      </c>
      <c r="K1377" s="1" t="s">
        <v>1443</v>
      </c>
      <c r="L1377" s="1" t="s">
        <v>1447</v>
      </c>
      <c r="M1377" s="1">
        <v>8</v>
      </c>
      <c r="N1377" s="1" t="s">
        <v>1443</v>
      </c>
      <c r="O1377" s="1" t="s">
        <v>1447</v>
      </c>
      <c r="P1377" s="1">
        <v>8</v>
      </c>
      <c r="Q1377" s="1" t="s">
        <v>1443</v>
      </c>
      <c r="R1377" s="1" t="s">
        <v>1447</v>
      </c>
      <c r="S1377" s="1">
        <v>8</v>
      </c>
      <c r="T1377" s="1" t="s">
        <v>1443</v>
      </c>
      <c r="U1377" s="1" t="s">
        <v>1447</v>
      </c>
      <c r="V1377" s="1">
        <v>8</v>
      </c>
      <c r="W1377" s="1" t="s">
        <v>93</v>
      </c>
      <c r="X1377" s="1" t="s">
        <v>93</v>
      </c>
      <c r="Y1377" s="1" t="s">
        <v>93</v>
      </c>
      <c r="Z1377" s="1" t="s">
        <v>93</v>
      </c>
      <c r="AA1377" s="1" t="s">
        <v>93</v>
      </c>
      <c r="AB1377" s="1" t="s">
        <v>93</v>
      </c>
      <c r="AC1377" s="1" t="s">
        <v>3787</v>
      </c>
    </row>
    <row r="1378" spans="1:29" ht="25.5" x14ac:dyDescent="0.2">
      <c r="A1378" s="1">
        <v>13</v>
      </c>
      <c r="B1378" s="1" t="s">
        <v>1333</v>
      </c>
      <c r="C1378" s="1">
        <v>252000</v>
      </c>
      <c r="D1378" s="1" t="s">
        <v>1024</v>
      </c>
      <c r="E1378" s="1" t="s">
        <v>1456</v>
      </c>
      <c r="F1378" s="1" t="s">
        <v>3787</v>
      </c>
      <c r="G1378" s="1">
        <v>40</v>
      </c>
      <c r="H1378" s="1" t="s">
        <v>93</v>
      </c>
      <c r="I1378" s="1" t="s">
        <v>93</v>
      </c>
      <c r="J1378" s="1" t="s">
        <v>93</v>
      </c>
      <c r="K1378" s="1" t="s">
        <v>2043</v>
      </c>
      <c r="L1378" s="1" t="s">
        <v>3310</v>
      </c>
      <c r="M1378" s="1">
        <v>10</v>
      </c>
      <c r="N1378" s="1" t="s">
        <v>2043</v>
      </c>
      <c r="O1378" s="1" t="s">
        <v>3310</v>
      </c>
      <c r="P1378" s="1">
        <v>10</v>
      </c>
      <c r="Q1378" s="1" t="s">
        <v>2043</v>
      </c>
      <c r="R1378" s="1" t="s">
        <v>3310</v>
      </c>
      <c r="S1378" s="1">
        <v>10</v>
      </c>
      <c r="T1378" s="1" t="s">
        <v>2043</v>
      </c>
      <c r="U1378" s="1" t="s">
        <v>2165</v>
      </c>
      <c r="V1378" s="1">
        <v>2</v>
      </c>
      <c r="W1378" s="1" t="s">
        <v>93</v>
      </c>
      <c r="X1378" s="1" t="s">
        <v>93</v>
      </c>
      <c r="Y1378" s="1" t="s">
        <v>93</v>
      </c>
      <c r="Z1378" s="1" t="s">
        <v>2043</v>
      </c>
      <c r="AA1378" s="1" t="s">
        <v>1525</v>
      </c>
      <c r="AB1378" s="1">
        <v>8</v>
      </c>
      <c r="AC1378" s="1" t="s">
        <v>3787</v>
      </c>
    </row>
    <row r="1379" spans="1:29" ht="25.5" x14ac:dyDescent="0.2">
      <c r="A1379" s="1">
        <v>13</v>
      </c>
      <c r="B1379" s="1" t="s">
        <v>1334</v>
      </c>
      <c r="C1379" s="1">
        <v>261593</v>
      </c>
      <c r="D1379" s="1" t="s">
        <v>562</v>
      </c>
      <c r="E1379" s="1" t="s">
        <v>1440</v>
      </c>
      <c r="F1379" s="1" t="s">
        <v>1040</v>
      </c>
      <c r="G1379" s="1">
        <v>40</v>
      </c>
      <c r="H1379" s="1" t="s">
        <v>93</v>
      </c>
      <c r="I1379" s="1" t="s">
        <v>93</v>
      </c>
      <c r="J1379" s="1" t="s">
        <v>93</v>
      </c>
      <c r="K1379" s="1" t="s">
        <v>1460</v>
      </c>
      <c r="L1379" s="1" t="s">
        <v>1479</v>
      </c>
      <c r="M1379" s="1">
        <v>8</v>
      </c>
      <c r="N1379" s="1" t="s">
        <v>1460</v>
      </c>
      <c r="O1379" s="1" t="s">
        <v>1479</v>
      </c>
      <c r="P1379" s="1">
        <v>8</v>
      </c>
      <c r="Q1379" s="1" t="s">
        <v>1460</v>
      </c>
      <c r="R1379" s="1" t="s">
        <v>1479</v>
      </c>
      <c r="S1379" s="1">
        <v>8</v>
      </c>
      <c r="T1379" s="1" t="s">
        <v>1460</v>
      </c>
      <c r="U1379" s="1" t="s">
        <v>1479</v>
      </c>
      <c r="V1379" s="1">
        <v>8</v>
      </c>
      <c r="W1379" s="1" t="s">
        <v>1460</v>
      </c>
      <c r="X1379" s="1" t="s">
        <v>1479</v>
      </c>
      <c r="Y1379" s="1">
        <v>8</v>
      </c>
      <c r="Z1379" s="1" t="s">
        <v>93</v>
      </c>
      <c r="AA1379" s="1" t="s">
        <v>93</v>
      </c>
      <c r="AB1379" s="1" t="s">
        <v>93</v>
      </c>
      <c r="AC1379" s="1" t="s">
        <v>3787</v>
      </c>
    </row>
    <row r="1380" spans="1:29" ht="25.5" x14ac:dyDescent="0.2">
      <c r="A1380" s="1">
        <v>13</v>
      </c>
      <c r="B1380" s="1" t="s">
        <v>2357</v>
      </c>
      <c r="C1380" s="1">
        <v>1307820</v>
      </c>
      <c r="D1380" s="1" t="s">
        <v>1913</v>
      </c>
      <c r="E1380" s="1" t="s">
        <v>1440</v>
      </c>
      <c r="F1380" s="1" t="s">
        <v>1182</v>
      </c>
      <c r="G1380" s="1">
        <v>40</v>
      </c>
      <c r="H1380" s="1" t="s">
        <v>1461</v>
      </c>
      <c r="I1380" s="1" t="s">
        <v>1509</v>
      </c>
      <c r="J1380" s="1">
        <v>8</v>
      </c>
      <c r="K1380" s="1" t="s">
        <v>93</v>
      </c>
      <c r="L1380" s="1" t="s">
        <v>93</v>
      </c>
      <c r="M1380" s="1" t="s">
        <v>93</v>
      </c>
      <c r="N1380" s="1" t="s">
        <v>93</v>
      </c>
      <c r="O1380" s="1" t="s">
        <v>93</v>
      </c>
      <c r="P1380" s="1" t="s">
        <v>93</v>
      </c>
      <c r="Q1380" s="1" t="s">
        <v>1461</v>
      </c>
      <c r="R1380" s="1" t="s">
        <v>1509</v>
      </c>
      <c r="S1380" s="1">
        <v>8</v>
      </c>
      <c r="T1380" s="1" t="s">
        <v>1461</v>
      </c>
      <c r="U1380" s="1" t="s">
        <v>1509</v>
      </c>
      <c r="V1380" s="1">
        <v>8</v>
      </c>
      <c r="W1380" s="1" t="s">
        <v>1461</v>
      </c>
      <c r="X1380" s="1" t="s">
        <v>1509</v>
      </c>
      <c r="Y1380" s="1">
        <v>8</v>
      </c>
      <c r="Z1380" s="1" t="s">
        <v>1461</v>
      </c>
      <c r="AA1380" s="1" t="s">
        <v>1509</v>
      </c>
      <c r="AB1380" s="1">
        <v>8</v>
      </c>
      <c r="AC1380" s="1" t="s">
        <v>3787</v>
      </c>
    </row>
    <row r="1381" spans="1:29" ht="25.5" x14ac:dyDescent="0.2">
      <c r="A1381" s="1">
        <v>13</v>
      </c>
      <c r="B1381" s="1" t="s">
        <v>2358</v>
      </c>
      <c r="C1381" s="1">
        <v>1307859</v>
      </c>
      <c r="D1381" s="1" t="s">
        <v>2804</v>
      </c>
      <c r="E1381" s="1" t="s">
        <v>1440</v>
      </c>
      <c r="F1381" s="1" t="s">
        <v>1063</v>
      </c>
      <c r="G1381" s="1">
        <v>40</v>
      </c>
      <c r="H1381" s="1" t="s">
        <v>1667</v>
      </c>
      <c r="I1381" s="1" t="s">
        <v>1895</v>
      </c>
      <c r="J1381" s="1">
        <v>8</v>
      </c>
      <c r="K1381" s="1" t="s">
        <v>1667</v>
      </c>
      <c r="L1381" s="1" t="s">
        <v>1895</v>
      </c>
      <c r="M1381" s="1">
        <v>8</v>
      </c>
      <c r="N1381" s="1" t="s">
        <v>1667</v>
      </c>
      <c r="O1381" s="1" t="s">
        <v>1895</v>
      </c>
      <c r="P1381" s="1">
        <v>8</v>
      </c>
      <c r="Q1381" s="1" t="s">
        <v>1667</v>
      </c>
      <c r="R1381" s="1" t="s">
        <v>1895</v>
      </c>
      <c r="S1381" s="1">
        <v>8</v>
      </c>
      <c r="T1381" s="1" t="s">
        <v>1667</v>
      </c>
      <c r="U1381" s="1" t="s">
        <v>1895</v>
      </c>
      <c r="V1381" s="1">
        <v>8</v>
      </c>
      <c r="W1381" s="1" t="s">
        <v>93</v>
      </c>
      <c r="X1381" s="1" t="s">
        <v>93</v>
      </c>
      <c r="Y1381" s="1" t="s">
        <v>93</v>
      </c>
      <c r="Z1381" s="1" t="s">
        <v>93</v>
      </c>
      <c r="AA1381" s="1" t="s">
        <v>93</v>
      </c>
      <c r="AB1381" s="1" t="s">
        <v>93</v>
      </c>
      <c r="AC1381" s="1" t="s">
        <v>3787</v>
      </c>
    </row>
    <row r="1382" spans="1:29" ht="38.25" x14ac:dyDescent="0.2">
      <c r="A1382" s="1">
        <v>13</v>
      </c>
      <c r="B1382" s="1" t="s">
        <v>3387</v>
      </c>
      <c r="C1382" s="1">
        <v>1308590</v>
      </c>
      <c r="D1382" s="1" t="s">
        <v>4370</v>
      </c>
      <c r="E1382" s="1" t="s">
        <v>1440</v>
      </c>
      <c r="F1382" s="1" t="s">
        <v>3787</v>
      </c>
      <c r="G1382" s="1">
        <v>40</v>
      </c>
      <c r="H1382" s="1" t="s">
        <v>1507</v>
      </c>
      <c r="I1382" s="1" t="s">
        <v>1474</v>
      </c>
      <c r="J1382" s="1">
        <v>8</v>
      </c>
      <c r="K1382" s="1" t="s">
        <v>1507</v>
      </c>
      <c r="L1382" s="1" t="s">
        <v>1474</v>
      </c>
      <c r="M1382" s="1">
        <v>8</v>
      </c>
      <c r="N1382" s="1" t="s">
        <v>93</v>
      </c>
      <c r="O1382" s="1" t="s">
        <v>93</v>
      </c>
      <c r="P1382" s="1" t="s">
        <v>93</v>
      </c>
      <c r="Q1382" s="1" t="s">
        <v>93</v>
      </c>
      <c r="R1382" s="1" t="s">
        <v>93</v>
      </c>
      <c r="S1382" s="1" t="s">
        <v>93</v>
      </c>
      <c r="T1382" s="1" t="s">
        <v>1507</v>
      </c>
      <c r="U1382" s="1" t="s">
        <v>1474</v>
      </c>
      <c r="V1382" s="1">
        <v>8</v>
      </c>
      <c r="W1382" s="1" t="s">
        <v>1507</v>
      </c>
      <c r="X1382" s="1" t="s">
        <v>1474</v>
      </c>
      <c r="Y1382" s="1">
        <v>8</v>
      </c>
      <c r="Z1382" s="1" t="s">
        <v>1507</v>
      </c>
      <c r="AA1382" s="1" t="s">
        <v>1474</v>
      </c>
      <c r="AB1382" s="1">
        <v>8</v>
      </c>
      <c r="AC1382" s="1" t="s">
        <v>3787</v>
      </c>
    </row>
    <row r="1383" spans="1:29" ht="38.25" x14ac:dyDescent="0.2">
      <c r="A1383" s="1">
        <v>13</v>
      </c>
      <c r="B1383" s="1" t="s">
        <v>2359</v>
      </c>
      <c r="C1383" s="1">
        <v>1307129</v>
      </c>
      <c r="D1383" s="1" t="s">
        <v>1887</v>
      </c>
      <c r="E1383" s="1" t="s">
        <v>1440</v>
      </c>
      <c r="F1383" s="1" t="s">
        <v>986</v>
      </c>
      <c r="G1383" s="1">
        <v>40</v>
      </c>
      <c r="H1383" s="1" t="s">
        <v>93</v>
      </c>
      <c r="I1383" s="1" t="s">
        <v>93</v>
      </c>
      <c r="J1383" s="1" t="s">
        <v>93</v>
      </c>
      <c r="K1383" s="1" t="s">
        <v>1454</v>
      </c>
      <c r="L1383" s="1" t="s">
        <v>1667</v>
      </c>
      <c r="M1383" s="1">
        <v>8</v>
      </c>
      <c r="N1383" s="1" t="s">
        <v>1454</v>
      </c>
      <c r="O1383" s="1" t="s">
        <v>1667</v>
      </c>
      <c r="P1383" s="1">
        <v>8</v>
      </c>
      <c r="Q1383" s="1" t="s">
        <v>1454</v>
      </c>
      <c r="R1383" s="1" t="s">
        <v>1667</v>
      </c>
      <c r="S1383" s="1">
        <v>8</v>
      </c>
      <c r="T1383" s="1" t="s">
        <v>1454</v>
      </c>
      <c r="U1383" s="1" t="s">
        <v>1667</v>
      </c>
      <c r="V1383" s="1">
        <v>8</v>
      </c>
      <c r="W1383" s="1" t="s">
        <v>1454</v>
      </c>
      <c r="X1383" s="1" t="s">
        <v>1667</v>
      </c>
      <c r="Y1383" s="1">
        <v>8</v>
      </c>
      <c r="Z1383" s="1" t="s">
        <v>93</v>
      </c>
      <c r="AA1383" s="1" t="s">
        <v>93</v>
      </c>
      <c r="AB1383" s="1" t="s">
        <v>93</v>
      </c>
      <c r="AC1383" s="1" t="s">
        <v>3787</v>
      </c>
    </row>
    <row r="1384" spans="1:29" ht="25.5" x14ac:dyDescent="0.2">
      <c r="A1384" s="1">
        <v>13</v>
      </c>
      <c r="B1384" s="1" t="s">
        <v>2360</v>
      </c>
      <c r="C1384" s="1">
        <v>1308215</v>
      </c>
      <c r="D1384" s="1" t="s">
        <v>1968</v>
      </c>
      <c r="E1384" s="1" t="s">
        <v>1440</v>
      </c>
      <c r="F1384" s="1" t="s">
        <v>3159</v>
      </c>
      <c r="G1384" s="1">
        <v>40</v>
      </c>
      <c r="H1384" s="1" t="s">
        <v>1667</v>
      </c>
      <c r="I1384" s="1" t="s">
        <v>1895</v>
      </c>
      <c r="J1384" s="1">
        <v>8</v>
      </c>
      <c r="K1384" s="1" t="s">
        <v>1667</v>
      </c>
      <c r="L1384" s="1" t="s">
        <v>1895</v>
      </c>
      <c r="M1384" s="1">
        <v>8</v>
      </c>
      <c r="N1384" s="1" t="s">
        <v>1667</v>
      </c>
      <c r="O1384" s="1" t="s">
        <v>1895</v>
      </c>
      <c r="P1384" s="1">
        <v>8</v>
      </c>
      <c r="Q1384" s="1" t="s">
        <v>1667</v>
      </c>
      <c r="R1384" s="1" t="s">
        <v>1895</v>
      </c>
      <c r="S1384" s="1">
        <v>8</v>
      </c>
      <c r="T1384" s="1" t="s">
        <v>1667</v>
      </c>
      <c r="U1384" s="1" t="s">
        <v>1895</v>
      </c>
      <c r="V1384" s="1">
        <v>8</v>
      </c>
      <c r="W1384" s="1" t="s">
        <v>93</v>
      </c>
      <c r="X1384" s="1" t="s">
        <v>93</v>
      </c>
      <c r="Y1384" s="1" t="s">
        <v>93</v>
      </c>
      <c r="Z1384" s="1" t="s">
        <v>93</v>
      </c>
      <c r="AA1384" s="1" t="s">
        <v>93</v>
      </c>
      <c r="AB1384" s="1" t="s">
        <v>93</v>
      </c>
      <c r="AC1384" s="1" t="s">
        <v>3787</v>
      </c>
    </row>
    <row r="1385" spans="1:29" ht="51" x14ac:dyDescent="0.2">
      <c r="A1385" s="1">
        <v>13</v>
      </c>
      <c r="B1385" s="1" t="s">
        <v>3073</v>
      </c>
      <c r="C1385" s="1">
        <v>1308532</v>
      </c>
      <c r="D1385" s="1" t="s">
        <v>3298</v>
      </c>
      <c r="E1385" s="1" t="s">
        <v>1440</v>
      </c>
      <c r="F1385" s="1" t="s">
        <v>3159</v>
      </c>
      <c r="G1385" s="1">
        <v>40</v>
      </c>
      <c r="H1385" s="1" t="s">
        <v>93</v>
      </c>
      <c r="I1385" s="1" t="s">
        <v>93</v>
      </c>
      <c r="J1385" s="1" t="s">
        <v>93</v>
      </c>
      <c r="K1385" s="1" t="s">
        <v>1454</v>
      </c>
      <c r="L1385" s="1" t="s">
        <v>1667</v>
      </c>
      <c r="M1385" s="1">
        <v>8</v>
      </c>
      <c r="N1385" s="1" t="s">
        <v>1454</v>
      </c>
      <c r="O1385" s="1" t="s">
        <v>1667</v>
      </c>
      <c r="P1385" s="1">
        <v>8</v>
      </c>
      <c r="Q1385" s="1" t="s">
        <v>1454</v>
      </c>
      <c r="R1385" s="1" t="s">
        <v>1667</v>
      </c>
      <c r="S1385" s="1">
        <v>8</v>
      </c>
      <c r="T1385" s="1" t="s">
        <v>1454</v>
      </c>
      <c r="U1385" s="1" t="s">
        <v>1667</v>
      </c>
      <c r="V1385" s="1">
        <v>8</v>
      </c>
      <c r="W1385" s="1" t="s">
        <v>1454</v>
      </c>
      <c r="X1385" s="1" t="s">
        <v>1667</v>
      </c>
      <c r="Y1385" s="1">
        <v>8</v>
      </c>
      <c r="Z1385" s="1" t="s">
        <v>93</v>
      </c>
      <c r="AA1385" s="1" t="s">
        <v>93</v>
      </c>
      <c r="AB1385" s="1" t="s">
        <v>93</v>
      </c>
      <c r="AC1385" s="1" t="s">
        <v>3787</v>
      </c>
    </row>
    <row r="1386" spans="1:29" ht="51" x14ac:dyDescent="0.2">
      <c r="A1386" s="1">
        <v>13</v>
      </c>
      <c r="B1386" s="1" t="s">
        <v>2361</v>
      </c>
      <c r="C1386" s="1">
        <v>1307587</v>
      </c>
      <c r="D1386" s="1" t="s">
        <v>1887</v>
      </c>
      <c r="E1386" s="1" t="s">
        <v>1440</v>
      </c>
      <c r="F1386" s="1" t="s">
        <v>996</v>
      </c>
      <c r="G1386" s="1">
        <v>40</v>
      </c>
      <c r="H1386" s="1" t="s">
        <v>93</v>
      </c>
      <c r="I1386" s="1" t="s">
        <v>93</v>
      </c>
      <c r="J1386" s="1" t="s">
        <v>93</v>
      </c>
      <c r="K1386" s="1" t="s">
        <v>1454</v>
      </c>
      <c r="L1386" s="1" t="s">
        <v>1667</v>
      </c>
      <c r="M1386" s="1">
        <v>8</v>
      </c>
      <c r="N1386" s="1" t="s">
        <v>1454</v>
      </c>
      <c r="O1386" s="1" t="s">
        <v>1667</v>
      </c>
      <c r="P1386" s="1">
        <v>8</v>
      </c>
      <c r="Q1386" s="1" t="s">
        <v>1454</v>
      </c>
      <c r="R1386" s="1" t="s">
        <v>1667</v>
      </c>
      <c r="S1386" s="1">
        <v>8</v>
      </c>
      <c r="T1386" s="1" t="s">
        <v>1454</v>
      </c>
      <c r="U1386" s="1" t="s">
        <v>1667</v>
      </c>
      <c r="V1386" s="1">
        <v>8</v>
      </c>
      <c r="W1386" s="1" t="s">
        <v>1454</v>
      </c>
      <c r="X1386" s="1" t="s">
        <v>1667</v>
      </c>
      <c r="Y1386" s="1">
        <v>8</v>
      </c>
      <c r="Z1386" s="1" t="s">
        <v>93</v>
      </c>
      <c r="AA1386" s="1" t="s">
        <v>93</v>
      </c>
      <c r="AB1386" s="1" t="s">
        <v>93</v>
      </c>
      <c r="AC1386" s="1" t="s">
        <v>3787</v>
      </c>
    </row>
    <row r="1387" spans="1:29" ht="38.25" x14ac:dyDescent="0.2">
      <c r="A1387" s="1">
        <v>13</v>
      </c>
      <c r="B1387" s="1" t="s">
        <v>2852</v>
      </c>
      <c r="C1387" s="1">
        <v>1308437</v>
      </c>
      <c r="D1387" s="1" t="s">
        <v>1874</v>
      </c>
      <c r="E1387" s="1" t="s">
        <v>1440</v>
      </c>
      <c r="F1387" s="1" t="s">
        <v>3558</v>
      </c>
      <c r="G1387" s="1">
        <v>40</v>
      </c>
      <c r="H1387" s="1" t="s">
        <v>93</v>
      </c>
      <c r="I1387" s="1" t="s">
        <v>93</v>
      </c>
      <c r="J1387" s="1" t="s">
        <v>93</v>
      </c>
      <c r="K1387" s="1" t="s">
        <v>93</v>
      </c>
      <c r="L1387" s="1" t="s">
        <v>93</v>
      </c>
      <c r="M1387" s="1" t="s">
        <v>93</v>
      </c>
      <c r="N1387" s="1" t="s">
        <v>1443</v>
      </c>
      <c r="O1387" s="1" t="s">
        <v>1447</v>
      </c>
      <c r="P1387" s="1">
        <v>8</v>
      </c>
      <c r="Q1387" s="1" t="s">
        <v>1443</v>
      </c>
      <c r="R1387" s="1" t="s">
        <v>1447</v>
      </c>
      <c r="S1387" s="1">
        <v>8</v>
      </c>
      <c r="T1387" s="1" t="s">
        <v>1443</v>
      </c>
      <c r="U1387" s="1" t="s">
        <v>1447</v>
      </c>
      <c r="V1387" s="1">
        <v>8</v>
      </c>
      <c r="W1387" s="1" t="s">
        <v>1443</v>
      </c>
      <c r="X1387" s="1" t="s">
        <v>1447</v>
      </c>
      <c r="Y1387" s="1">
        <v>8</v>
      </c>
      <c r="Z1387" s="1" t="s">
        <v>1443</v>
      </c>
      <c r="AA1387" s="1" t="s">
        <v>1447</v>
      </c>
      <c r="AB1387" s="1">
        <v>8</v>
      </c>
      <c r="AC1387" s="1" t="s">
        <v>3787</v>
      </c>
    </row>
    <row r="1388" spans="1:29" ht="25.5" x14ac:dyDescent="0.2">
      <c r="A1388" s="1">
        <v>13</v>
      </c>
      <c r="B1388" s="1" t="s">
        <v>2362</v>
      </c>
      <c r="C1388" s="1">
        <v>1307331</v>
      </c>
      <c r="D1388" s="1" t="s">
        <v>2937</v>
      </c>
      <c r="E1388" s="1" t="s">
        <v>1440</v>
      </c>
      <c r="F1388" s="1" t="s">
        <v>2767</v>
      </c>
      <c r="G1388" s="1">
        <v>40</v>
      </c>
      <c r="H1388" s="1" t="s">
        <v>1455</v>
      </c>
      <c r="I1388" s="1" t="s">
        <v>1753</v>
      </c>
      <c r="J1388" s="1">
        <v>8</v>
      </c>
      <c r="K1388" s="1" t="s">
        <v>1455</v>
      </c>
      <c r="L1388" s="1" t="s">
        <v>1753</v>
      </c>
      <c r="M1388" s="1">
        <v>8</v>
      </c>
      <c r="N1388" s="1" t="s">
        <v>1455</v>
      </c>
      <c r="O1388" s="1" t="s">
        <v>1753</v>
      </c>
      <c r="P1388" s="1">
        <v>8</v>
      </c>
      <c r="Q1388" s="1" t="s">
        <v>93</v>
      </c>
      <c r="R1388" s="1" t="s">
        <v>93</v>
      </c>
      <c r="S1388" s="1" t="s">
        <v>93</v>
      </c>
      <c r="T1388" s="1" t="s">
        <v>93</v>
      </c>
      <c r="U1388" s="1" t="s">
        <v>93</v>
      </c>
      <c r="V1388" s="1" t="s">
        <v>93</v>
      </c>
      <c r="W1388" s="1" t="s">
        <v>1455</v>
      </c>
      <c r="X1388" s="1" t="s">
        <v>1753</v>
      </c>
      <c r="Y1388" s="1">
        <v>8</v>
      </c>
      <c r="Z1388" s="1" t="s">
        <v>1455</v>
      </c>
      <c r="AA1388" s="1" t="s">
        <v>1753</v>
      </c>
      <c r="AB1388" s="1">
        <v>8</v>
      </c>
      <c r="AC1388" s="1" t="s">
        <v>3787</v>
      </c>
    </row>
    <row r="1389" spans="1:29" ht="25.5" x14ac:dyDescent="0.2">
      <c r="A1389" s="1">
        <v>13</v>
      </c>
      <c r="B1389" s="1" t="s">
        <v>2853</v>
      </c>
      <c r="C1389" s="1">
        <v>1308438</v>
      </c>
      <c r="D1389" s="1" t="s">
        <v>2050</v>
      </c>
      <c r="E1389" s="1" t="s">
        <v>1440</v>
      </c>
      <c r="F1389" s="1" t="s">
        <v>3787</v>
      </c>
      <c r="G1389" s="1">
        <v>40</v>
      </c>
      <c r="H1389" s="1" t="s">
        <v>1667</v>
      </c>
      <c r="I1389" s="1" t="s">
        <v>1895</v>
      </c>
      <c r="J1389" s="1">
        <v>8</v>
      </c>
      <c r="K1389" s="1" t="s">
        <v>1667</v>
      </c>
      <c r="L1389" s="1" t="s">
        <v>1895</v>
      </c>
      <c r="M1389" s="1">
        <v>8</v>
      </c>
      <c r="N1389" s="1" t="s">
        <v>1667</v>
      </c>
      <c r="O1389" s="1" t="s">
        <v>1895</v>
      </c>
      <c r="P1389" s="1">
        <v>8</v>
      </c>
      <c r="Q1389" s="1" t="s">
        <v>1667</v>
      </c>
      <c r="R1389" s="1" t="s">
        <v>1895</v>
      </c>
      <c r="S1389" s="1">
        <v>8</v>
      </c>
      <c r="T1389" s="1" t="s">
        <v>1667</v>
      </c>
      <c r="U1389" s="1" t="s">
        <v>1895</v>
      </c>
      <c r="V1389" s="1">
        <v>8</v>
      </c>
      <c r="W1389" s="1" t="s">
        <v>93</v>
      </c>
      <c r="X1389" s="1" t="s">
        <v>93</v>
      </c>
      <c r="Y1389" s="1" t="s">
        <v>93</v>
      </c>
      <c r="Z1389" s="1" t="s">
        <v>93</v>
      </c>
      <c r="AA1389" s="1" t="s">
        <v>93</v>
      </c>
      <c r="AB1389" s="1" t="s">
        <v>93</v>
      </c>
      <c r="AC1389" s="1" t="s">
        <v>3787</v>
      </c>
    </row>
    <row r="1390" spans="1:29" ht="25.5" x14ac:dyDescent="0.2">
      <c r="A1390" s="1">
        <v>13</v>
      </c>
      <c r="B1390" s="1" t="s">
        <v>4012</v>
      </c>
      <c r="C1390" s="1">
        <v>1308619</v>
      </c>
      <c r="D1390" s="1" t="s">
        <v>3987</v>
      </c>
      <c r="E1390" s="1" t="s">
        <v>1440</v>
      </c>
      <c r="F1390" s="1" t="s">
        <v>3787</v>
      </c>
      <c r="G1390" s="1">
        <v>40</v>
      </c>
      <c r="H1390" s="1" t="s">
        <v>1480</v>
      </c>
      <c r="I1390" s="1" t="s">
        <v>1479</v>
      </c>
      <c r="J1390" s="1">
        <v>8</v>
      </c>
      <c r="K1390" s="1" t="s">
        <v>1480</v>
      </c>
      <c r="L1390" s="1" t="s">
        <v>1479</v>
      </c>
      <c r="M1390" s="1">
        <v>8</v>
      </c>
      <c r="N1390" s="1" t="s">
        <v>1480</v>
      </c>
      <c r="O1390" s="1" t="s">
        <v>1479</v>
      </c>
      <c r="P1390" s="1">
        <v>8</v>
      </c>
      <c r="Q1390" s="1" t="s">
        <v>1480</v>
      </c>
      <c r="R1390" s="1" t="s">
        <v>1479</v>
      </c>
      <c r="S1390" s="1">
        <v>8</v>
      </c>
      <c r="T1390" s="1" t="s">
        <v>1480</v>
      </c>
      <c r="U1390" s="1" t="s">
        <v>1479</v>
      </c>
      <c r="V1390" s="1">
        <v>8</v>
      </c>
      <c r="W1390" s="1" t="s">
        <v>93</v>
      </c>
      <c r="X1390" s="1" t="s">
        <v>93</v>
      </c>
      <c r="Y1390" s="1" t="s">
        <v>93</v>
      </c>
      <c r="Z1390" s="1" t="s">
        <v>93</v>
      </c>
      <c r="AA1390" s="1" t="s">
        <v>93</v>
      </c>
      <c r="AB1390" s="1" t="s">
        <v>93</v>
      </c>
      <c r="AC1390" s="1" t="s">
        <v>3787</v>
      </c>
    </row>
    <row r="1391" spans="1:29" ht="25.5" x14ac:dyDescent="0.2">
      <c r="A1391" s="1">
        <v>13</v>
      </c>
      <c r="B1391" s="1" t="s">
        <v>2363</v>
      </c>
      <c r="C1391" s="1">
        <v>251810</v>
      </c>
      <c r="D1391" s="1" t="s">
        <v>1026</v>
      </c>
      <c r="E1391" s="1" t="s">
        <v>1456</v>
      </c>
      <c r="F1391" s="1" t="s">
        <v>3787</v>
      </c>
      <c r="G1391" s="1">
        <v>40</v>
      </c>
      <c r="H1391" s="1" t="s">
        <v>93</v>
      </c>
      <c r="I1391" s="1" t="s">
        <v>93</v>
      </c>
      <c r="J1391" s="1" t="s">
        <v>93</v>
      </c>
      <c r="K1391" s="1" t="s">
        <v>93</v>
      </c>
      <c r="L1391" s="1" t="s">
        <v>93</v>
      </c>
      <c r="M1391" s="1" t="s">
        <v>93</v>
      </c>
      <c r="N1391" s="1" t="s">
        <v>93</v>
      </c>
      <c r="O1391" s="1" t="s">
        <v>93</v>
      </c>
      <c r="P1391" s="1" t="s">
        <v>93</v>
      </c>
      <c r="Q1391" s="1" t="s">
        <v>1517</v>
      </c>
      <c r="R1391" s="1" t="s">
        <v>1895</v>
      </c>
      <c r="S1391" s="1">
        <v>10</v>
      </c>
      <c r="T1391" s="1" t="s">
        <v>1517</v>
      </c>
      <c r="U1391" s="1" t="s">
        <v>1895</v>
      </c>
      <c r="V1391" s="1">
        <v>10</v>
      </c>
      <c r="W1391" s="1" t="s">
        <v>1501</v>
      </c>
      <c r="X1391" s="1" t="s">
        <v>1753</v>
      </c>
      <c r="Y1391" s="1">
        <v>10</v>
      </c>
      <c r="Z1391" s="1" t="s">
        <v>1501</v>
      </c>
      <c r="AA1391" s="1" t="s">
        <v>1753</v>
      </c>
      <c r="AB1391" s="1">
        <v>10</v>
      </c>
      <c r="AC1391" s="1" t="s">
        <v>3787</v>
      </c>
    </row>
    <row r="1392" spans="1:29" ht="25.5" x14ac:dyDescent="0.2">
      <c r="A1392" s="1">
        <v>13</v>
      </c>
      <c r="B1392" s="1" t="s">
        <v>1337</v>
      </c>
      <c r="C1392" s="1">
        <v>260182</v>
      </c>
      <c r="D1392" s="1" t="s">
        <v>1044</v>
      </c>
      <c r="E1392" s="1" t="s">
        <v>1440</v>
      </c>
      <c r="F1392" s="1" t="s">
        <v>725</v>
      </c>
      <c r="G1392" s="1">
        <v>40</v>
      </c>
      <c r="H1392" s="1" t="s">
        <v>1471</v>
      </c>
      <c r="I1392" s="1" t="s">
        <v>1444</v>
      </c>
      <c r="J1392" s="1">
        <v>8</v>
      </c>
      <c r="K1392" s="1" t="s">
        <v>93</v>
      </c>
      <c r="L1392" s="1" t="s">
        <v>93</v>
      </c>
      <c r="M1392" s="1" t="s">
        <v>93</v>
      </c>
      <c r="N1392" s="1" t="s">
        <v>93</v>
      </c>
      <c r="O1392" s="1" t="s">
        <v>93</v>
      </c>
      <c r="P1392" s="1" t="s">
        <v>93</v>
      </c>
      <c r="Q1392" s="1" t="s">
        <v>1471</v>
      </c>
      <c r="R1392" s="1" t="s">
        <v>1444</v>
      </c>
      <c r="S1392" s="1">
        <v>8</v>
      </c>
      <c r="T1392" s="1" t="s">
        <v>1471</v>
      </c>
      <c r="U1392" s="1" t="s">
        <v>1444</v>
      </c>
      <c r="V1392" s="1">
        <v>8</v>
      </c>
      <c r="W1392" s="1" t="s">
        <v>1471</v>
      </c>
      <c r="X1392" s="1" t="s">
        <v>1444</v>
      </c>
      <c r="Y1392" s="1">
        <v>8</v>
      </c>
      <c r="Z1392" s="1" t="s">
        <v>1471</v>
      </c>
      <c r="AA1392" s="1" t="s">
        <v>1444</v>
      </c>
      <c r="AB1392" s="1">
        <v>8</v>
      </c>
      <c r="AC1392" s="1" t="s">
        <v>3787</v>
      </c>
    </row>
    <row r="1393" spans="1:29" ht="25.5" x14ac:dyDescent="0.2">
      <c r="A1393" s="1">
        <v>13</v>
      </c>
      <c r="B1393" s="1" t="s">
        <v>2364</v>
      </c>
      <c r="C1393" s="1">
        <v>1307666</v>
      </c>
      <c r="D1393" s="1" t="s">
        <v>1894</v>
      </c>
      <c r="E1393" s="1" t="s">
        <v>1440</v>
      </c>
      <c r="F1393" s="1" t="s">
        <v>657</v>
      </c>
      <c r="G1393" s="1">
        <v>40</v>
      </c>
      <c r="H1393" s="1" t="s">
        <v>1508</v>
      </c>
      <c r="I1393" s="1" t="s">
        <v>1756</v>
      </c>
      <c r="J1393" s="1">
        <v>8</v>
      </c>
      <c r="K1393" s="1" t="s">
        <v>1508</v>
      </c>
      <c r="L1393" s="1" t="s">
        <v>1756</v>
      </c>
      <c r="M1393" s="1">
        <v>8</v>
      </c>
      <c r="N1393" s="1" t="s">
        <v>1508</v>
      </c>
      <c r="O1393" s="1" t="s">
        <v>1756</v>
      </c>
      <c r="P1393" s="1">
        <v>8</v>
      </c>
      <c r="Q1393" s="1" t="s">
        <v>1508</v>
      </c>
      <c r="R1393" s="1" t="s">
        <v>1756</v>
      </c>
      <c r="S1393" s="1">
        <v>8</v>
      </c>
      <c r="T1393" s="1" t="s">
        <v>1508</v>
      </c>
      <c r="U1393" s="1" t="s">
        <v>1756</v>
      </c>
      <c r="V1393" s="1">
        <v>8</v>
      </c>
      <c r="W1393" s="1" t="s">
        <v>93</v>
      </c>
      <c r="X1393" s="1" t="s">
        <v>93</v>
      </c>
      <c r="Y1393" s="1" t="s">
        <v>93</v>
      </c>
      <c r="Z1393" s="1" t="s">
        <v>93</v>
      </c>
      <c r="AA1393" s="1" t="s">
        <v>93</v>
      </c>
      <c r="AB1393" s="1" t="s">
        <v>93</v>
      </c>
      <c r="AC1393" s="1" t="s">
        <v>3787</v>
      </c>
    </row>
    <row r="1394" spans="1:29" ht="38.25" x14ac:dyDescent="0.2">
      <c r="A1394" s="1">
        <v>13</v>
      </c>
      <c r="B1394" s="1" t="s">
        <v>4013</v>
      </c>
      <c r="C1394" s="1">
        <v>1308620</v>
      </c>
      <c r="D1394" s="1" t="s">
        <v>3987</v>
      </c>
      <c r="E1394" s="1" t="s">
        <v>1440</v>
      </c>
      <c r="F1394" s="1" t="s">
        <v>3787</v>
      </c>
      <c r="G1394" s="1">
        <v>40</v>
      </c>
      <c r="H1394" s="1" t="s">
        <v>1480</v>
      </c>
      <c r="I1394" s="1" t="s">
        <v>1479</v>
      </c>
      <c r="J1394" s="1">
        <v>8</v>
      </c>
      <c r="K1394" s="1" t="s">
        <v>1480</v>
      </c>
      <c r="L1394" s="1" t="s">
        <v>1479</v>
      </c>
      <c r="M1394" s="1">
        <v>8</v>
      </c>
      <c r="N1394" s="1" t="s">
        <v>1480</v>
      </c>
      <c r="O1394" s="1" t="s">
        <v>1479</v>
      </c>
      <c r="P1394" s="1">
        <v>8</v>
      </c>
      <c r="Q1394" s="1" t="s">
        <v>1480</v>
      </c>
      <c r="R1394" s="1" t="s">
        <v>1479</v>
      </c>
      <c r="S1394" s="1">
        <v>8</v>
      </c>
      <c r="T1394" s="1" t="s">
        <v>1480</v>
      </c>
      <c r="U1394" s="1" t="s">
        <v>1479</v>
      </c>
      <c r="V1394" s="1">
        <v>8</v>
      </c>
      <c r="W1394" s="1" t="s">
        <v>93</v>
      </c>
      <c r="X1394" s="1" t="s">
        <v>93</v>
      </c>
      <c r="Y1394" s="1" t="s">
        <v>93</v>
      </c>
      <c r="Z1394" s="1" t="s">
        <v>93</v>
      </c>
      <c r="AA1394" s="1" t="s">
        <v>93</v>
      </c>
      <c r="AB1394" s="1" t="s">
        <v>93</v>
      </c>
      <c r="AC1394" s="1" t="s">
        <v>3787</v>
      </c>
    </row>
    <row r="1395" spans="1:29" ht="25.5" x14ac:dyDescent="0.2">
      <c r="A1395" s="1">
        <v>13</v>
      </c>
      <c r="B1395" s="1" t="s">
        <v>2365</v>
      </c>
      <c r="C1395" s="1">
        <v>1307282</v>
      </c>
      <c r="D1395" s="1" t="s">
        <v>1889</v>
      </c>
      <c r="E1395" s="1" t="s">
        <v>1440</v>
      </c>
      <c r="F1395" s="1" t="s">
        <v>3558</v>
      </c>
      <c r="G1395" s="1">
        <v>40</v>
      </c>
      <c r="H1395" s="1" t="s">
        <v>1480</v>
      </c>
      <c r="I1395" s="1" t="s">
        <v>1466</v>
      </c>
      <c r="J1395" s="1">
        <v>8</v>
      </c>
      <c r="K1395" s="1" t="s">
        <v>93</v>
      </c>
      <c r="L1395" s="1" t="s">
        <v>93</v>
      </c>
      <c r="M1395" s="1" t="s">
        <v>93</v>
      </c>
      <c r="N1395" s="1" t="s">
        <v>93</v>
      </c>
      <c r="O1395" s="1" t="s">
        <v>93</v>
      </c>
      <c r="P1395" s="1" t="s">
        <v>93</v>
      </c>
      <c r="Q1395" s="1" t="s">
        <v>1480</v>
      </c>
      <c r="R1395" s="1" t="s">
        <v>1466</v>
      </c>
      <c r="S1395" s="1">
        <v>8</v>
      </c>
      <c r="T1395" s="1" t="s">
        <v>1480</v>
      </c>
      <c r="U1395" s="1" t="s">
        <v>1466</v>
      </c>
      <c r="V1395" s="1">
        <v>8</v>
      </c>
      <c r="W1395" s="1" t="s">
        <v>1480</v>
      </c>
      <c r="X1395" s="1" t="s">
        <v>1466</v>
      </c>
      <c r="Y1395" s="1">
        <v>8</v>
      </c>
      <c r="Z1395" s="1" t="s">
        <v>1480</v>
      </c>
      <c r="AA1395" s="1" t="s">
        <v>1466</v>
      </c>
      <c r="AB1395" s="1">
        <v>8</v>
      </c>
      <c r="AC1395" s="1" t="s">
        <v>3787</v>
      </c>
    </row>
    <row r="1396" spans="1:29" ht="38.25" x14ac:dyDescent="0.2">
      <c r="A1396" s="1">
        <v>13</v>
      </c>
      <c r="B1396" s="1" t="s">
        <v>3388</v>
      </c>
      <c r="C1396" s="1">
        <v>1308591</v>
      </c>
      <c r="D1396" s="1" t="s">
        <v>4370</v>
      </c>
      <c r="E1396" s="1" t="s">
        <v>1440</v>
      </c>
      <c r="F1396" s="1" t="s">
        <v>3787</v>
      </c>
      <c r="G1396" s="1">
        <v>40</v>
      </c>
      <c r="H1396" s="1" t="s">
        <v>1507</v>
      </c>
      <c r="I1396" s="1" t="s">
        <v>1474</v>
      </c>
      <c r="J1396" s="1">
        <v>8</v>
      </c>
      <c r="K1396" s="1" t="s">
        <v>1507</v>
      </c>
      <c r="L1396" s="1" t="s">
        <v>1474</v>
      </c>
      <c r="M1396" s="1">
        <v>8</v>
      </c>
      <c r="N1396" s="1" t="s">
        <v>93</v>
      </c>
      <c r="O1396" s="1" t="s">
        <v>93</v>
      </c>
      <c r="P1396" s="1" t="s">
        <v>93</v>
      </c>
      <c r="Q1396" s="1" t="s">
        <v>93</v>
      </c>
      <c r="R1396" s="1" t="s">
        <v>93</v>
      </c>
      <c r="S1396" s="1" t="s">
        <v>93</v>
      </c>
      <c r="T1396" s="1" t="s">
        <v>1507</v>
      </c>
      <c r="U1396" s="1" t="s">
        <v>1474</v>
      </c>
      <c r="V1396" s="1">
        <v>8</v>
      </c>
      <c r="W1396" s="1" t="s">
        <v>1507</v>
      </c>
      <c r="X1396" s="1" t="s">
        <v>1474</v>
      </c>
      <c r="Y1396" s="1">
        <v>8</v>
      </c>
      <c r="Z1396" s="1" t="s">
        <v>1507</v>
      </c>
      <c r="AA1396" s="1" t="s">
        <v>1474</v>
      </c>
      <c r="AB1396" s="1">
        <v>8</v>
      </c>
      <c r="AC1396" s="1" t="s">
        <v>3787</v>
      </c>
    </row>
    <row r="1397" spans="1:29" ht="25.5" x14ac:dyDescent="0.2">
      <c r="A1397" s="1">
        <v>13</v>
      </c>
      <c r="B1397" s="1" t="s">
        <v>3074</v>
      </c>
      <c r="C1397" s="1">
        <v>1308533</v>
      </c>
      <c r="D1397" s="1" t="s">
        <v>3298</v>
      </c>
      <c r="E1397" s="1" t="s">
        <v>1440</v>
      </c>
      <c r="F1397" s="1" t="s">
        <v>3159</v>
      </c>
      <c r="G1397" s="1">
        <v>40</v>
      </c>
      <c r="H1397" s="1" t="s">
        <v>93</v>
      </c>
      <c r="I1397" s="1" t="s">
        <v>93</v>
      </c>
      <c r="J1397" s="1" t="s">
        <v>93</v>
      </c>
      <c r="K1397" s="1" t="s">
        <v>1454</v>
      </c>
      <c r="L1397" s="1" t="s">
        <v>1667</v>
      </c>
      <c r="M1397" s="1">
        <v>8</v>
      </c>
      <c r="N1397" s="1" t="s">
        <v>1454</v>
      </c>
      <c r="O1397" s="1" t="s">
        <v>1667</v>
      </c>
      <c r="P1397" s="1">
        <v>8</v>
      </c>
      <c r="Q1397" s="1" t="s">
        <v>1454</v>
      </c>
      <c r="R1397" s="1" t="s">
        <v>1667</v>
      </c>
      <c r="S1397" s="1">
        <v>8</v>
      </c>
      <c r="T1397" s="1" t="s">
        <v>1454</v>
      </c>
      <c r="U1397" s="1" t="s">
        <v>1667</v>
      </c>
      <c r="V1397" s="1">
        <v>8</v>
      </c>
      <c r="W1397" s="1" t="s">
        <v>1454</v>
      </c>
      <c r="X1397" s="1" t="s">
        <v>1667</v>
      </c>
      <c r="Y1397" s="1">
        <v>8</v>
      </c>
      <c r="Z1397" s="1" t="s">
        <v>93</v>
      </c>
      <c r="AA1397" s="1" t="s">
        <v>93</v>
      </c>
      <c r="AB1397" s="1" t="s">
        <v>93</v>
      </c>
      <c r="AC1397" s="1" t="s">
        <v>3787</v>
      </c>
    </row>
    <row r="1398" spans="1:29" ht="38.25" x14ac:dyDescent="0.2">
      <c r="A1398" s="1">
        <v>13</v>
      </c>
      <c r="B1398" s="1" t="s">
        <v>2366</v>
      </c>
      <c r="C1398" s="1">
        <v>1308231</v>
      </c>
      <c r="D1398" s="1" t="s">
        <v>1903</v>
      </c>
      <c r="E1398" s="1" t="s">
        <v>1440</v>
      </c>
      <c r="F1398" s="1" t="s">
        <v>507</v>
      </c>
      <c r="G1398" s="1">
        <v>40</v>
      </c>
      <c r="H1398" s="1" t="s">
        <v>1667</v>
      </c>
      <c r="I1398" s="1" t="s">
        <v>1895</v>
      </c>
      <c r="J1398" s="1">
        <v>8</v>
      </c>
      <c r="K1398" s="1" t="s">
        <v>1667</v>
      </c>
      <c r="L1398" s="1" t="s">
        <v>1895</v>
      </c>
      <c r="M1398" s="1">
        <v>8</v>
      </c>
      <c r="N1398" s="1" t="s">
        <v>1667</v>
      </c>
      <c r="O1398" s="1" t="s">
        <v>1895</v>
      </c>
      <c r="P1398" s="1">
        <v>8</v>
      </c>
      <c r="Q1398" s="1" t="s">
        <v>1667</v>
      </c>
      <c r="R1398" s="1" t="s">
        <v>1895</v>
      </c>
      <c r="S1398" s="1">
        <v>8</v>
      </c>
      <c r="T1398" s="1" t="s">
        <v>1667</v>
      </c>
      <c r="U1398" s="1" t="s">
        <v>1895</v>
      </c>
      <c r="V1398" s="1">
        <v>8</v>
      </c>
      <c r="W1398" s="1" t="s">
        <v>93</v>
      </c>
      <c r="X1398" s="1" t="s">
        <v>93</v>
      </c>
      <c r="Y1398" s="1" t="s">
        <v>93</v>
      </c>
      <c r="Z1398" s="1" t="s">
        <v>93</v>
      </c>
      <c r="AA1398" s="1" t="s">
        <v>93</v>
      </c>
      <c r="AB1398" s="1" t="s">
        <v>93</v>
      </c>
      <c r="AC1398" s="1" t="s">
        <v>3787</v>
      </c>
    </row>
    <row r="1399" spans="1:29" ht="38.25" x14ac:dyDescent="0.2">
      <c r="A1399" s="1">
        <v>13</v>
      </c>
      <c r="B1399" s="1" t="s">
        <v>2979</v>
      </c>
      <c r="C1399" s="1">
        <v>1308485</v>
      </c>
      <c r="D1399" s="1" t="s">
        <v>1920</v>
      </c>
      <c r="E1399" s="1" t="s">
        <v>1440</v>
      </c>
      <c r="F1399" s="1" t="s">
        <v>3558</v>
      </c>
      <c r="G1399" s="1">
        <v>40</v>
      </c>
      <c r="H1399" s="1" t="s">
        <v>93</v>
      </c>
      <c r="I1399" s="1" t="s">
        <v>93</v>
      </c>
      <c r="J1399" s="1" t="s">
        <v>93</v>
      </c>
      <c r="K1399" s="1" t="s">
        <v>93</v>
      </c>
      <c r="L1399" s="1" t="s">
        <v>93</v>
      </c>
      <c r="M1399" s="1" t="s">
        <v>93</v>
      </c>
      <c r="N1399" s="1" t="s">
        <v>1443</v>
      </c>
      <c r="O1399" s="1" t="s">
        <v>1447</v>
      </c>
      <c r="P1399" s="1">
        <v>8</v>
      </c>
      <c r="Q1399" s="1" t="s">
        <v>1443</v>
      </c>
      <c r="R1399" s="1" t="s">
        <v>1447</v>
      </c>
      <c r="S1399" s="1">
        <v>8</v>
      </c>
      <c r="T1399" s="1" t="s">
        <v>1443</v>
      </c>
      <c r="U1399" s="1" t="s">
        <v>1447</v>
      </c>
      <c r="V1399" s="1">
        <v>8</v>
      </c>
      <c r="W1399" s="1" t="s">
        <v>1443</v>
      </c>
      <c r="X1399" s="1" t="s">
        <v>1447</v>
      </c>
      <c r="Y1399" s="1">
        <v>8</v>
      </c>
      <c r="Z1399" s="1" t="s">
        <v>1443</v>
      </c>
      <c r="AA1399" s="1" t="s">
        <v>1447</v>
      </c>
      <c r="AB1399" s="1">
        <v>8</v>
      </c>
      <c r="AC1399" s="1" t="s">
        <v>3787</v>
      </c>
    </row>
    <row r="1400" spans="1:29" ht="38.25" x14ac:dyDescent="0.2">
      <c r="A1400" s="1">
        <v>13</v>
      </c>
      <c r="B1400" s="1" t="s">
        <v>2367</v>
      </c>
      <c r="C1400" s="1">
        <v>1307526</v>
      </c>
      <c r="D1400" s="1" t="s">
        <v>1928</v>
      </c>
      <c r="E1400" s="1" t="s">
        <v>1456</v>
      </c>
      <c r="F1400" s="1" t="s">
        <v>3787</v>
      </c>
      <c r="G1400" s="1">
        <v>40</v>
      </c>
      <c r="H1400" s="1" t="s">
        <v>93</v>
      </c>
      <c r="I1400" s="1" t="s">
        <v>93</v>
      </c>
      <c r="J1400" s="1" t="s">
        <v>93</v>
      </c>
      <c r="K1400" s="1" t="s">
        <v>1460</v>
      </c>
      <c r="L1400" s="1" t="s">
        <v>1479</v>
      </c>
      <c r="M1400" s="1">
        <v>8</v>
      </c>
      <c r="N1400" s="1" t="s">
        <v>1460</v>
      </c>
      <c r="O1400" s="1" t="s">
        <v>1479</v>
      </c>
      <c r="P1400" s="1">
        <v>8</v>
      </c>
      <c r="Q1400" s="1" t="s">
        <v>1460</v>
      </c>
      <c r="R1400" s="1" t="s">
        <v>1479</v>
      </c>
      <c r="S1400" s="1">
        <v>8</v>
      </c>
      <c r="T1400" s="1" t="s">
        <v>1460</v>
      </c>
      <c r="U1400" s="1" t="s">
        <v>1479</v>
      </c>
      <c r="V1400" s="1">
        <v>8</v>
      </c>
      <c r="W1400" s="1" t="s">
        <v>93</v>
      </c>
      <c r="X1400" s="1" t="s">
        <v>93</v>
      </c>
      <c r="Y1400" s="1" t="s">
        <v>93</v>
      </c>
      <c r="Z1400" s="1" t="s">
        <v>1460</v>
      </c>
      <c r="AA1400" s="1" t="s">
        <v>1479</v>
      </c>
      <c r="AB1400" s="1">
        <v>8</v>
      </c>
      <c r="AC1400" s="1" t="s">
        <v>3787</v>
      </c>
    </row>
    <row r="1401" spans="1:29" ht="25.5" x14ac:dyDescent="0.2">
      <c r="A1401" s="1">
        <v>13</v>
      </c>
      <c r="B1401" s="1" t="s">
        <v>2368</v>
      </c>
      <c r="C1401" s="1">
        <v>261550</v>
      </c>
      <c r="D1401" s="1" t="s">
        <v>1000</v>
      </c>
      <c r="E1401" s="1" t="s">
        <v>1456</v>
      </c>
      <c r="F1401" s="1" t="s">
        <v>3787</v>
      </c>
      <c r="G1401" s="1">
        <v>40</v>
      </c>
      <c r="H1401" s="1" t="s">
        <v>1461</v>
      </c>
      <c r="I1401" s="1" t="s">
        <v>1442</v>
      </c>
      <c r="J1401" s="1">
        <v>8.25</v>
      </c>
      <c r="K1401" s="1" t="s">
        <v>1461</v>
      </c>
      <c r="L1401" s="1" t="s">
        <v>1442</v>
      </c>
      <c r="M1401" s="1">
        <v>8.25</v>
      </c>
      <c r="N1401" s="1" t="s">
        <v>1461</v>
      </c>
      <c r="O1401" s="1" t="s">
        <v>1509</v>
      </c>
      <c r="P1401" s="1">
        <v>8</v>
      </c>
      <c r="Q1401" s="1" t="s">
        <v>1461</v>
      </c>
      <c r="R1401" s="1" t="s">
        <v>1442</v>
      </c>
      <c r="S1401" s="1">
        <v>8.25</v>
      </c>
      <c r="T1401" s="1" t="s">
        <v>1461</v>
      </c>
      <c r="U1401" s="1" t="s">
        <v>1509</v>
      </c>
      <c r="V1401" s="1">
        <v>7.25</v>
      </c>
      <c r="W1401" s="1" t="s">
        <v>93</v>
      </c>
      <c r="X1401" s="1" t="s">
        <v>93</v>
      </c>
      <c r="Y1401" s="1" t="s">
        <v>93</v>
      </c>
      <c r="Z1401" s="1" t="s">
        <v>93</v>
      </c>
      <c r="AA1401" s="1" t="s">
        <v>93</v>
      </c>
      <c r="AB1401" s="1" t="s">
        <v>93</v>
      </c>
      <c r="AC1401" s="1" t="s">
        <v>3787</v>
      </c>
    </row>
    <row r="1402" spans="1:29" ht="25.5" x14ac:dyDescent="0.2">
      <c r="A1402" s="1">
        <v>13</v>
      </c>
      <c r="B1402" s="1" t="s">
        <v>2370</v>
      </c>
      <c r="C1402" s="1">
        <v>305377</v>
      </c>
      <c r="D1402" s="1" t="s">
        <v>1926</v>
      </c>
      <c r="E1402" s="1" t="s">
        <v>1440</v>
      </c>
      <c r="F1402" s="1" t="s">
        <v>686</v>
      </c>
      <c r="G1402" s="1">
        <v>40</v>
      </c>
      <c r="H1402" s="1" t="s">
        <v>93</v>
      </c>
      <c r="I1402" s="1" t="s">
        <v>93</v>
      </c>
      <c r="J1402" s="1" t="s">
        <v>93</v>
      </c>
      <c r="K1402" s="1" t="s">
        <v>1508</v>
      </c>
      <c r="L1402" s="1" t="s">
        <v>1756</v>
      </c>
      <c r="M1402" s="1">
        <v>8</v>
      </c>
      <c r="N1402" s="1" t="s">
        <v>1508</v>
      </c>
      <c r="O1402" s="1" t="s">
        <v>1756</v>
      </c>
      <c r="P1402" s="1">
        <v>8</v>
      </c>
      <c r="Q1402" s="1" t="s">
        <v>1508</v>
      </c>
      <c r="R1402" s="1" t="s">
        <v>1756</v>
      </c>
      <c r="S1402" s="1">
        <v>8</v>
      </c>
      <c r="T1402" s="1" t="s">
        <v>1508</v>
      </c>
      <c r="U1402" s="1" t="s">
        <v>1756</v>
      </c>
      <c r="V1402" s="1">
        <v>8</v>
      </c>
      <c r="W1402" s="1" t="s">
        <v>1501</v>
      </c>
      <c r="X1402" s="1" t="s">
        <v>1467</v>
      </c>
      <c r="Y1402" s="1">
        <v>8</v>
      </c>
      <c r="Z1402" s="1" t="s">
        <v>93</v>
      </c>
      <c r="AA1402" s="1" t="s">
        <v>93</v>
      </c>
      <c r="AB1402" s="1" t="s">
        <v>93</v>
      </c>
      <c r="AC1402" s="1" t="s">
        <v>3787</v>
      </c>
    </row>
    <row r="1403" spans="1:29" ht="25.5" x14ac:dyDescent="0.2">
      <c r="A1403" s="1">
        <v>13</v>
      </c>
      <c r="B1403" s="1" t="s">
        <v>2369</v>
      </c>
      <c r="C1403" s="1">
        <v>1307920</v>
      </c>
      <c r="D1403" s="1" t="s">
        <v>1878</v>
      </c>
      <c r="E1403" s="1" t="s">
        <v>1440</v>
      </c>
      <c r="F1403" s="1" t="s">
        <v>3228</v>
      </c>
      <c r="G1403" s="1">
        <v>40</v>
      </c>
      <c r="H1403" s="1" t="s">
        <v>93</v>
      </c>
      <c r="I1403" s="1" t="s">
        <v>93</v>
      </c>
      <c r="J1403" s="1" t="s">
        <v>93</v>
      </c>
      <c r="K1403" s="1" t="s">
        <v>1613</v>
      </c>
      <c r="L1403" s="1" t="s">
        <v>1462</v>
      </c>
      <c r="M1403" s="1">
        <v>8</v>
      </c>
      <c r="N1403" s="1" t="s">
        <v>1613</v>
      </c>
      <c r="O1403" s="1" t="s">
        <v>1462</v>
      </c>
      <c r="P1403" s="1">
        <v>8</v>
      </c>
      <c r="Q1403" s="1" t="s">
        <v>1613</v>
      </c>
      <c r="R1403" s="1" t="s">
        <v>1462</v>
      </c>
      <c r="S1403" s="1">
        <v>8</v>
      </c>
      <c r="T1403" s="1" t="s">
        <v>1613</v>
      </c>
      <c r="U1403" s="1" t="s">
        <v>1462</v>
      </c>
      <c r="V1403" s="1">
        <v>8</v>
      </c>
      <c r="W1403" s="1" t="s">
        <v>1471</v>
      </c>
      <c r="X1403" s="1" t="s">
        <v>1444</v>
      </c>
      <c r="Y1403" s="1">
        <v>8</v>
      </c>
      <c r="Z1403" s="1" t="s">
        <v>93</v>
      </c>
      <c r="AA1403" s="1" t="s">
        <v>93</v>
      </c>
      <c r="AB1403" s="1" t="s">
        <v>93</v>
      </c>
      <c r="AC1403" s="1" t="s">
        <v>3787</v>
      </c>
    </row>
    <row r="1404" spans="1:29" ht="38.25" x14ac:dyDescent="0.2">
      <c r="A1404" s="1">
        <v>13</v>
      </c>
      <c r="B1404" s="1" t="s">
        <v>2854</v>
      </c>
      <c r="C1404" s="1">
        <v>1308439</v>
      </c>
      <c r="D1404" s="1" t="s">
        <v>4369</v>
      </c>
      <c r="E1404" s="1" t="s">
        <v>1440</v>
      </c>
      <c r="F1404" s="1" t="s">
        <v>3787</v>
      </c>
      <c r="G1404" s="1">
        <v>40</v>
      </c>
      <c r="H1404" s="1" t="s">
        <v>1471</v>
      </c>
      <c r="I1404" s="1" t="s">
        <v>1444</v>
      </c>
      <c r="J1404" s="1">
        <v>8</v>
      </c>
      <c r="K1404" s="1" t="s">
        <v>1471</v>
      </c>
      <c r="L1404" s="1" t="s">
        <v>1444</v>
      </c>
      <c r="M1404" s="1">
        <v>8</v>
      </c>
      <c r="N1404" s="1" t="s">
        <v>1471</v>
      </c>
      <c r="O1404" s="1" t="s">
        <v>1444</v>
      </c>
      <c r="P1404" s="1">
        <v>8</v>
      </c>
      <c r="Q1404" s="1" t="s">
        <v>93</v>
      </c>
      <c r="R1404" s="1" t="s">
        <v>93</v>
      </c>
      <c r="S1404" s="1" t="s">
        <v>93</v>
      </c>
      <c r="T1404" s="1" t="s">
        <v>93</v>
      </c>
      <c r="U1404" s="1" t="s">
        <v>93</v>
      </c>
      <c r="V1404" s="1" t="s">
        <v>93</v>
      </c>
      <c r="W1404" s="1" t="s">
        <v>1471</v>
      </c>
      <c r="X1404" s="1" t="s">
        <v>1444</v>
      </c>
      <c r="Y1404" s="1">
        <v>8</v>
      </c>
      <c r="Z1404" s="1" t="s">
        <v>1471</v>
      </c>
      <c r="AA1404" s="1" t="s">
        <v>1444</v>
      </c>
      <c r="AB1404" s="1">
        <v>8</v>
      </c>
      <c r="AC1404" s="1" t="s">
        <v>3787</v>
      </c>
    </row>
    <row r="1405" spans="1:29" ht="25.5" x14ac:dyDescent="0.2">
      <c r="A1405" s="1">
        <v>13</v>
      </c>
      <c r="B1405" s="1" t="s">
        <v>1338</v>
      </c>
      <c r="C1405" s="1">
        <v>237787</v>
      </c>
      <c r="D1405" s="1" t="s">
        <v>1029</v>
      </c>
      <c r="E1405" s="1" t="s">
        <v>1440</v>
      </c>
      <c r="F1405" s="1" t="s">
        <v>1229</v>
      </c>
      <c r="G1405" s="1">
        <v>40</v>
      </c>
      <c r="H1405" s="1" t="s">
        <v>1667</v>
      </c>
      <c r="I1405" s="1" t="s">
        <v>1895</v>
      </c>
      <c r="J1405" s="1">
        <v>8</v>
      </c>
      <c r="K1405" s="1" t="s">
        <v>1667</v>
      </c>
      <c r="L1405" s="1" t="s">
        <v>1895</v>
      </c>
      <c r="M1405" s="1">
        <v>8</v>
      </c>
      <c r="N1405" s="1" t="s">
        <v>1667</v>
      </c>
      <c r="O1405" s="1" t="s">
        <v>1895</v>
      </c>
      <c r="P1405" s="1">
        <v>8</v>
      </c>
      <c r="Q1405" s="1" t="s">
        <v>1667</v>
      </c>
      <c r="R1405" s="1" t="s">
        <v>1895</v>
      </c>
      <c r="S1405" s="1">
        <v>8</v>
      </c>
      <c r="T1405" s="1" t="s">
        <v>1667</v>
      </c>
      <c r="U1405" s="1" t="s">
        <v>1895</v>
      </c>
      <c r="V1405" s="1">
        <v>8</v>
      </c>
      <c r="W1405" s="1" t="s">
        <v>93</v>
      </c>
      <c r="X1405" s="1" t="s">
        <v>93</v>
      </c>
      <c r="Y1405" s="1" t="s">
        <v>93</v>
      </c>
      <c r="Z1405" s="1" t="s">
        <v>93</v>
      </c>
      <c r="AA1405" s="1" t="s">
        <v>93</v>
      </c>
      <c r="AB1405" s="1" t="s">
        <v>93</v>
      </c>
      <c r="AC1405" s="1" t="s">
        <v>3787</v>
      </c>
    </row>
    <row r="1406" spans="1:29" ht="38.25" x14ac:dyDescent="0.2">
      <c r="A1406" s="1">
        <v>13</v>
      </c>
      <c r="B1406" s="1" t="s">
        <v>2371</v>
      </c>
      <c r="C1406" s="1">
        <v>1307860</v>
      </c>
      <c r="D1406" s="1" t="s">
        <v>1903</v>
      </c>
      <c r="E1406" s="1" t="s">
        <v>1440</v>
      </c>
      <c r="F1406" s="1" t="s">
        <v>2767</v>
      </c>
      <c r="G1406" s="1">
        <v>40</v>
      </c>
      <c r="H1406" s="1" t="s">
        <v>1802</v>
      </c>
      <c r="I1406" s="1" t="s">
        <v>1508</v>
      </c>
      <c r="J1406" s="1">
        <v>8</v>
      </c>
      <c r="K1406" s="1" t="s">
        <v>1802</v>
      </c>
      <c r="L1406" s="1" t="s">
        <v>1508</v>
      </c>
      <c r="M1406" s="1">
        <v>8</v>
      </c>
      <c r="N1406" s="1" t="s">
        <v>1802</v>
      </c>
      <c r="O1406" s="1" t="s">
        <v>1508</v>
      </c>
      <c r="P1406" s="1">
        <v>8</v>
      </c>
      <c r="Q1406" s="1" t="s">
        <v>1802</v>
      </c>
      <c r="R1406" s="1" t="s">
        <v>1508</v>
      </c>
      <c r="S1406" s="1">
        <v>8</v>
      </c>
      <c r="T1406" s="1" t="s">
        <v>93</v>
      </c>
      <c r="U1406" s="1" t="s">
        <v>93</v>
      </c>
      <c r="V1406" s="1" t="s">
        <v>93</v>
      </c>
      <c r="W1406" s="1" t="s">
        <v>93</v>
      </c>
      <c r="X1406" s="1" t="s">
        <v>93</v>
      </c>
      <c r="Y1406" s="1" t="s">
        <v>93</v>
      </c>
      <c r="Z1406" s="1" t="s">
        <v>1802</v>
      </c>
      <c r="AA1406" s="1" t="s">
        <v>1508</v>
      </c>
      <c r="AB1406" s="1">
        <v>8</v>
      </c>
      <c r="AC1406" s="1" t="s">
        <v>3787</v>
      </c>
    </row>
    <row r="1407" spans="1:29" ht="38.25" x14ac:dyDescent="0.2">
      <c r="A1407" s="1">
        <v>13</v>
      </c>
      <c r="B1407" s="1" t="s">
        <v>2855</v>
      </c>
      <c r="C1407" s="1">
        <v>1308440</v>
      </c>
      <c r="D1407" s="1" t="s">
        <v>4369</v>
      </c>
      <c r="E1407" s="1" t="s">
        <v>1440</v>
      </c>
      <c r="F1407" s="1" t="s">
        <v>2934</v>
      </c>
      <c r="G1407" s="1">
        <v>40</v>
      </c>
      <c r="H1407" s="1" t="s">
        <v>1667</v>
      </c>
      <c r="I1407" s="1" t="s">
        <v>1895</v>
      </c>
      <c r="J1407" s="1">
        <v>8</v>
      </c>
      <c r="K1407" s="1" t="s">
        <v>1667</v>
      </c>
      <c r="L1407" s="1" t="s">
        <v>1895</v>
      </c>
      <c r="M1407" s="1">
        <v>8</v>
      </c>
      <c r="N1407" s="1" t="s">
        <v>1667</v>
      </c>
      <c r="O1407" s="1" t="s">
        <v>1895</v>
      </c>
      <c r="P1407" s="1">
        <v>8</v>
      </c>
      <c r="Q1407" s="1" t="s">
        <v>1667</v>
      </c>
      <c r="R1407" s="1" t="s">
        <v>1895</v>
      </c>
      <c r="S1407" s="1">
        <v>8</v>
      </c>
      <c r="T1407" s="1" t="s">
        <v>1667</v>
      </c>
      <c r="U1407" s="1" t="s">
        <v>1895</v>
      </c>
      <c r="V1407" s="1">
        <v>8</v>
      </c>
      <c r="W1407" s="1" t="s">
        <v>93</v>
      </c>
      <c r="X1407" s="1" t="s">
        <v>93</v>
      </c>
      <c r="Y1407" s="1" t="s">
        <v>93</v>
      </c>
      <c r="Z1407" s="1" t="s">
        <v>93</v>
      </c>
      <c r="AA1407" s="1" t="s">
        <v>93</v>
      </c>
      <c r="AB1407" s="1" t="s">
        <v>93</v>
      </c>
      <c r="AC1407" s="1" t="s">
        <v>3787</v>
      </c>
    </row>
    <row r="1408" spans="1:29" ht="63.75" x14ac:dyDescent="0.2">
      <c r="A1408" s="1">
        <v>13</v>
      </c>
      <c r="B1408" s="1" t="s">
        <v>2920</v>
      </c>
      <c r="C1408" s="1">
        <v>1308470</v>
      </c>
      <c r="D1408" s="1" t="s">
        <v>2936</v>
      </c>
      <c r="E1408" s="1" t="s">
        <v>1440</v>
      </c>
      <c r="F1408" s="1" t="s">
        <v>3159</v>
      </c>
      <c r="G1408" s="1">
        <v>40</v>
      </c>
      <c r="H1408" s="1" t="s">
        <v>1667</v>
      </c>
      <c r="I1408" s="1" t="s">
        <v>1895</v>
      </c>
      <c r="J1408" s="1">
        <v>8</v>
      </c>
      <c r="K1408" s="1" t="s">
        <v>1667</v>
      </c>
      <c r="L1408" s="1" t="s">
        <v>1895</v>
      </c>
      <c r="M1408" s="1">
        <v>8</v>
      </c>
      <c r="N1408" s="1" t="s">
        <v>1667</v>
      </c>
      <c r="O1408" s="1" t="s">
        <v>1895</v>
      </c>
      <c r="P1408" s="1">
        <v>8</v>
      </c>
      <c r="Q1408" s="1" t="s">
        <v>1667</v>
      </c>
      <c r="R1408" s="1" t="s">
        <v>1895</v>
      </c>
      <c r="S1408" s="1">
        <v>8</v>
      </c>
      <c r="T1408" s="1" t="s">
        <v>1667</v>
      </c>
      <c r="U1408" s="1" t="s">
        <v>1895</v>
      </c>
      <c r="V1408" s="1">
        <v>8</v>
      </c>
      <c r="W1408" s="1" t="s">
        <v>93</v>
      </c>
      <c r="X1408" s="1" t="s">
        <v>93</v>
      </c>
      <c r="Y1408" s="1" t="s">
        <v>93</v>
      </c>
      <c r="Z1408" s="1" t="s">
        <v>93</v>
      </c>
      <c r="AA1408" s="1" t="s">
        <v>93</v>
      </c>
      <c r="AB1408" s="1" t="s">
        <v>93</v>
      </c>
      <c r="AC1408" s="1" t="s">
        <v>3787</v>
      </c>
    </row>
    <row r="1409" spans="1:29" ht="38.25" x14ac:dyDescent="0.2">
      <c r="A1409" s="1">
        <v>13</v>
      </c>
      <c r="B1409" s="1" t="s">
        <v>2372</v>
      </c>
      <c r="C1409" s="1">
        <v>1308191</v>
      </c>
      <c r="D1409" s="1" t="s">
        <v>1964</v>
      </c>
      <c r="E1409" s="1" t="s">
        <v>1440</v>
      </c>
      <c r="F1409" s="1" t="s">
        <v>2900</v>
      </c>
      <c r="G1409" s="1">
        <v>40</v>
      </c>
      <c r="H1409" s="1" t="s">
        <v>1461</v>
      </c>
      <c r="I1409" s="1" t="s">
        <v>1509</v>
      </c>
      <c r="J1409" s="1">
        <v>8</v>
      </c>
      <c r="K1409" s="1" t="s">
        <v>1461</v>
      </c>
      <c r="L1409" s="1" t="s">
        <v>1509</v>
      </c>
      <c r="M1409" s="1">
        <v>8</v>
      </c>
      <c r="N1409" s="1" t="s">
        <v>1461</v>
      </c>
      <c r="O1409" s="1" t="s">
        <v>1509</v>
      </c>
      <c r="P1409" s="1">
        <v>8</v>
      </c>
      <c r="Q1409" s="1" t="s">
        <v>93</v>
      </c>
      <c r="R1409" s="1" t="s">
        <v>93</v>
      </c>
      <c r="S1409" s="1" t="s">
        <v>93</v>
      </c>
      <c r="T1409" s="1" t="s">
        <v>93</v>
      </c>
      <c r="U1409" s="1" t="s">
        <v>93</v>
      </c>
      <c r="V1409" s="1" t="s">
        <v>93</v>
      </c>
      <c r="W1409" s="1" t="s">
        <v>1461</v>
      </c>
      <c r="X1409" s="1" t="s">
        <v>1509</v>
      </c>
      <c r="Y1409" s="1">
        <v>8</v>
      </c>
      <c r="Z1409" s="1" t="s">
        <v>1461</v>
      </c>
      <c r="AA1409" s="1" t="s">
        <v>1509</v>
      </c>
      <c r="AB1409" s="1">
        <v>8</v>
      </c>
      <c r="AC1409" s="1" t="s">
        <v>3787</v>
      </c>
    </row>
    <row r="1410" spans="1:29" ht="25.5" x14ac:dyDescent="0.2">
      <c r="A1410" s="1">
        <v>13</v>
      </c>
      <c r="B1410" s="1" t="s">
        <v>2373</v>
      </c>
      <c r="C1410" s="1">
        <v>258917</v>
      </c>
      <c r="D1410" s="1" t="s">
        <v>993</v>
      </c>
      <c r="E1410" s="1" t="s">
        <v>1456</v>
      </c>
      <c r="F1410" s="1" t="s">
        <v>3787</v>
      </c>
      <c r="G1410" s="1">
        <v>40</v>
      </c>
      <c r="H1410" s="1" t="s">
        <v>1454</v>
      </c>
      <c r="I1410" s="1" t="s">
        <v>1667</v>
      </c>
      <c r="J1410" s="1">
        <v>8</v>
      </c>
      <c r="K1410" s="1" t="s">
        <v>1454</v>
      </c>
      <c r="L1410" s="1" t="s">
        <v>1667</v>
      </c>
      <c r="M1410" s="1">
        <v>8</v>
      </c>
      <c r="N1410" s="1" t="s">
        <v>93</v>
      </c>
      <c r="O1410" s="1" t="s">
        <v>93</v>
      </c>
      <c r="P1410" s="1" t="s">
        <v>93</v>
      </c>
      <c r="Q1410" s="1" t="s">
        <v>1454</v>
      </c>
      <c r="R1410" s="1" t="s">
        <v>1667</v>
      </c>
      <c r="S1410" s="1">
        <v>8</v>
      </c>
      <c r="T1410" s="1" t="s">
        <v>93</v>
      </c>
      <c r="U1410" s="1" t="s">
        <v>93</v>
      </c>
      <c r="V1410" s="1" t="s">
        <v>93</v>
      </c>
      <c r="W1410" s="1" t="s">
        <v>1454</v>
      </c>
      <c r="X1410" s="1" t="s">
        <v>1667</v>
      </c>
      <c r="Y1410" s="1">
        <v>8</v>
      </c>
      <c r="Z1410" s="1" t="s">
        <v>4036</v>
      </c>
      <c r="AA1410" s="1" t="s">
        <v>3935</v>
      </c>
      <c r="AB1410" s="1">
        <v>8</v>
      </c>
      <c r="AC1410" s="1" t="s">
        <v>3787</v>
      </c>
    </row>
    <row r="1411" spans="1:29" ht="25.5" x14ac:dyDescent="0.2">
      <c r="A1411" s="1">
        <v>13</v>
      </c>
      <c r="B1411" s="1" t="s">
        <v>2374</v>
      </c>
      <c r="C1411" s="1">
        <v>1308344</v>
      </c>
      <c r="D1411" s="1" t="s">
        <v>1928</v>
      </c>
      <c r="E1411" s="1" t="s">
        <v>1456</v>
      </c>
      <c r="F1411" s="1" t="s">
        <v>3787</v>
      </c>
      <c r="G1411" s="1">
        <v>40</v>
      </c>
      <c r="H1411" s="1" t="s">
        <v>1480</v>
      </c>
      <c r="I1411" s="1" t="s">
        <v>1466</v>
      </c>
      <c r="J1411" s="1">
        <v>8</v>
      </c>
      <c r="K1411" s="1" t="s">
        <v>1480</v>
      </c>
      <c r="L1411" s="1" t="s">
        <v>1466</v>
      </c>
      <c r="M1411" s="1">
        <v>8</v>
      </c>
      <c r="N1411" s="1" t="s">
        <v>1480</v>
      </c>
      <c r="O1411" s="1" t="s">
        <v>1466</v>
      </c>
      <c r="P1411" s="1">
        <v>8</v>
      </c>
      <c r="Q1411" s="1" t="s">
        <v>1480</v>
      </c>
      <c r="R1411" s="1" t="s">
        <v>1466</v>
      </c>
      <c r="S1411" s="1">
        <v>8</v>
      </c>
      <c r="T1411" s="1" t="s">
        <v>1480</v>
      </c>
      <c r="U1411" s="1" t="s">
        <v>1466</v>
      </c>
      <c r="V1411" s="1">
        <v>8</v>
      </c>
      <c r="W1411" s="1" t="s">
        <v>93</v>
      </c>
      <c r="X1411" s="1" t="s">
        <v>93</v>
      </c>
      <c r="Y1411" s="1" t="s">
        <v>93</v>
      </c>
      <c r="Z1411" s="1" t="s">
        <v>93</v>
      </c>
      <c r="AA1411" s="1" t="s">
        <v>93</v>
      </c>
      <c r="AB1411" s="1" t="s">
        <v>93</v>
      </c>
      <c r="AC1411" s="1" t="s">
        <v>3787</v>
      </c>
    </row>
    <row r="1412" spans="1:29" ht="38.25" x14ac:dyDescent="0.2">
      <c r="A1412" s="1">
        <v>13</v>
      </c>
      <c r="B1412" s="1" t="s">
        <v>2732</v>
      </c>
      <c r="C1412" s="1">
        <v>1308393</v>
      </c>
      <c r="D1412" s="1" t="s">
        <v>2937</v>
      </c>
      <c r="E1412" s="1" t="s">
        <v>1440</v>
      </c>
      <c r="F1412" s="1" t="s">
        <v>2796</v>
      </c>
      <c r="G1412" s="1">
        <v>40</v>
      </c>
      <c r="H1412" s="1" t="s">
        <v>93</v>
      </c>
      <c r="I1412" s="1" t="s">
        <v>93</v>
      </c>
      <c r="J1412" s="1" t="s">
        <v>93</v>
      </c>
      <c r="K1412" s="1" t="s">
        <v>93</v>
      </c>
      <c r="L1412" s="1" t="s">
        <v>93</v>
      </c>
      <c r="M1412" s="1" t="s">
        <v>93</v>
      </c>
      <c r="N1412" s="1" t="s">
        <v>1455</v>
      </c>
      <c r="O1412" s="1" t="s">
        <v>1753</v>
      </c>
      <c r="P1412" s="1">
        <v>8</v>
      </c>
      <c r="Q1412" s="1" t="s">
        <v>1455</v>
      </c>
      <c r="R1412" s="1" t="s">
        <v>1753</v>
      </c>
      <c r="S1412" s="1">
        <v>8</v>
      </c>
      <c r="T1412" s="1" t="s">
        <v>1455</v>
      </c>
      <c r="U1412" s="1" t="s">
        <v>1753</v>
      </c>
      <c r="V1412" s="1">
        <v>8</v>
      </c>
      <c r="W1412" s="1" t="s">
        <v>1455</v>
      </c>
      <c r="X1412" s="1" t="s">
        <v>1753</v>
      </c>
      <c r="Y1412" s="1">
        <v>8</v>
      </c>
      <c r="Z1412" s="1" t="s">
        <v>1455</v>
      </c>
      <c r="AA1412" s="1" t="s">
        <v>1753</v>
      </c>
      <c r="AB1412" s="1">
        <v>8</v>
      </c>
      <c r="AC1412" s="1" t="s">
        <v>3787</v>
      </c>
    </row>
    <row r="1413" spans="1:29" ht="25.5" x14ac:dyDescent="0.2">
      <c r="A1413" s="1">
        <v>13</v>
      </c>
      <c r="B1413" s="1" t="s">
        <v>2980</v>
      </c>
      <c r="C1413" s="1">
        <v>1308486</v>
      </c>
      <c r="D1413" s="1" t="s">
        <v>1901</v>
      </c>
      <c r="E1413" s="1" t="s">
        <v>1440</v>
      </c>
      <c r="F1413" s="1" t="s">
        <v>3159</v>
      </c>
      <c r="G1413" s="1">
        <v>40</v>
      </c>
      <c r="H1413" s="1" t="s">
        <v>1667</v>
      </c>
      <c r="I1413" s="1" t="s">
        <v>1895</v>
      </c>
      <c r="J1413" s="1">
        <v>8</v>
      </c>
      <c r="K1413" s="1" t="s">
        <v>1667</v>
      </c>
      <c r="L1413" s="1" t="s">
        <v>1895</v>
      </c>
      <c r="M1413" s="1">
        <v>8</v>
      </c>
      <c r="N1413" s="1" t="s">
        <v>1667</v>
      </c>
      <c r="O1413" s="1" t="s">
        <v>1895</v>
      </c>
      <c r="P1413" s="1">
        <v>8</v>
      </c>
      <c r="Q1413" s="1" t="s">
        <v>1667</v>
      </c>
      <c r="R1413" s="1" t="s">
        <v>1895</v>
      </c>
      <c r="S1413" s="1">
        <v>8</v>
      </c>
      <c r="T1413" s="1" t="s">
        <v>1667</v>
      </c>
      <c r="U1413" s="1" t="s">
        <v>1895</v>
      </c>
      <c r="V1413" s="1">
        <v>8</v>
      </c>
      <c r="W1413" s="1" t="s">
        <v>93</v>
      </c>
      <c r="X1413" s="1" t="s">
        <v>93</v>
      </c>
      <c r="Y1413" s="1" t="s">
        <v>93</v>
      </c>
      <c r="Z1413" s="1" t="s">
        <v>93</v>
      </c>
      <c r="AA1413" s="1" t="s">
        <v>93</v>
      </c>
      <c r="AB1413" s="1" t="s">
        <v>93</v>
      </c>
      <c r="AC1413" s="1" t="s">
        <v>3787</v>
      </c>
    </row>
    <row r="1414" spans="1:29" ht="25.5" x14ac:dyDescent="0.2">
      <c r="A1414" s="1">
        <v>13</v>
      </c>
      <c r="B1414" s="1" t="s">
        <v>2376</v>
      </c>
      <c r="C1414" s="1">
        <v>1307821</v>
      </c>
      <c r="D1414" s="1" t="s">
        <v>1884</v>
      </c>
      <c r="E1414" s="1" t="s">
        <v>1456</v>
      </c>
      <c r="F1414" s="1" t="s">
        <v>3787</v>
      </c>
      <c r="G1414" s="1">
        <v>40</v>
      </c>
      <c r="H1414" s="1" t="s">
        <v>1480</v>
      </c>
      <c r="I1414" s="1" t="s">
        <v>1466</v>
      </c>
      <c r="J1414" s="1">
        <v>8</v>
      </c>
      <c r="K1414" s="1" t="s">
        <v>1480</v>
      </c>
      <c r="L1414" s="1" t="s">
        <v>1466</v>
      </c>
      <c r="M1414" s="1">
        <v>8</v>
      </c>
      <c r="N1414" s="1" t="s">
        <v>1480</v>
      </c>
      <c r="O1414" s="1" t="s">
        <v>1466</v>
      </c>
      <c r="P1414" s="1">
        <v>8</v>
      </c>
      <c r="Q1414" s="1" t="s">
        <v>1480</v>
      </c>
      <c r="R1414" s="1" t="s">
        <v>1466</v>
      </c>
      <c r="S1414" s="1">
        <v>8</v>
      </c>
      <c r="T1414" s="1" t="s">
        <v>1480</v>
      </c>
      <c r="U1414" s="1" t="s">
        <v>1466</v>
      </c>
      <c r="V1414" s="1">
        <v>8</v>
      </c>
      <c r="W1414" s="1" t="s">
        <v>93</v>
      </c>
      <c r="X1414" s="1" t="s">
        <v>93</v>
      </c>
      <c r="Y1414" s="1" t="s">
        <v>93</v>
      </c>
      <c r="Z1414" s="1" t="s">
        <v>93</v>
      </c>
      <c r="AA1414" s="1" t="s">
        <v>93</v>
      </c>
      <c r="AB1414" s="1" t="s">
        <v>93</v>
      </c>
      <c r="AC1414" s="1" t="s">
        <v>3787</v>
      </c>
    </row>
    <row r="1415" spans="1:29" ht="25.5" x14ac:dyDescent="0.2">
      <c r="A1415" s="1">
        <v>13</v>
      </c>
      <c r="B1415" s="1" t="s">
        <v>2377</v>
      </c>
      <c r="C1415" s="1">
        <v>1307861</v>
      </c>
      <c r="D1415" s="1" t="s">
        <v>2804</v>
      </c>
      <c r="E1415" s="1" t="s">
        <v>1440</v>
      </c>
      <c r="F1415" s="1" t="s">
        <v>2767</v>
      </c>
      <c r="G1415" s="1">
        <v>40</v>
      </c>
      <c r="H1415" s="1" t="s">
        <v>1667</v>
      </c>
      <c r="I1415" s="1" t="s">
        <v>1895</v>
      </c>
      <c r="J1415" s="1">
        <v>8</v>
      </c>
      <c r="K1415" s="1" t="s">
        <v>1667</v>
      </c>
      <c r="L1415" s="1" t="s">
        <v>1895</v>
      </c>
      <c r="M1415" s="1">
        <v>8</v>
      </c>
      <c r="N1415" s="1" t="s">
        <v>1667</v>
      </c>
      <c r="O1415" s="1" t="s">
        <v>1895</v>
      </c>
      <c r="P1415" s="1">
        <v>8</v>
      </c>
      <c r="Q1415" s="1" t="s">
        <v>1667</v>
      </c>
      <c r="R1415" s="1" t="s">
        <v>1895</v>
      </c>
      <c r="S1415" s="1">
        <v>8</v>
      </c>
      <c r="T1415" s="1" t="s">
        <v>1667</v>
      </c>
      <c r="U1415" s="1" t="s">
        <v>1895</v>
      </c>
      <c r="V1415" s="1">
        <v>8</v>
      </c>
      <c r="W1415" s="1" t="s">
        <v>93</v>
      </c>
      <c r="X1415" s="1" t="s">
        <v>93</v>
      </c>
      <c r="Y1415" s="1" t="s">
        <v>93</v>
      </c>
      <c r="Z1415" s="1" t="s">
        <v>93</v>
      </c>
      <c r="AA1415" s="1" t="s">
        <v>93</v>
      </c>
      <c r="AB1415" s="1" t="s">
        <v>93</v>
      </c>
      <c r="AC1415" s="1" t="s">
        <v>3787</v>
      </c>
    </row>
    <row r="1416" spans="1:29" ht="25.5" x14ac:dyDescent="0.2">
      <c r="A1416" s="1">
        <v>13</v>
      </c>
      <c r="B1416" s="1" t="s">
        <v>2921</v>
      </c>
      <c r="C1416" s="1">
        <v>1308472</v>
      </c>
      <c r="D1416" s="1" t="s">
        <v>3152</v>
      </c>
      <c r="E1416" s="1" t="s">
        <v>1440</v>
      </c>
      <c r="F1416" s="1" t="s">
        <v>3159</v>
      </c>
      <c r="G1416" s="1">
        <v>40</v>
      </c>
      <c r="H1416" s="1" t="s">
        <v>1667</v>
      </c>
      <c r="I1416" s="1" t="s">
        <v>1895</v>
      </c>
      <c r="J1416" s="1">
        <v>8</v>
      </c>
      <c r="K1416" s="1" t="s">
        <v>1667</v>
      </c>
      <c r="L1416" s="1" t="s">
        <v>1895</v>
      </c>
      <c r="M1416" s="1">
        <v>8</v>
      </c>
      <c r="N1416" s="1" t="s">
        <v>1667</v>
      </c>
      <c r="O1416" s="1" t="s">
        <v>1895</v>
      </c>
      <c r="P1416" s="1">
        <v>8</v>
      </c>
      <c r="Q1416" s="1" t="s">
        <v>1667</v>
      </c>
      <c r="R1416" s="1" t="s">
        <v>1895</v>
      </c>
      <c r="S1416" s="1">
        <v>8</v>
      </c>
      <c r="T1416" s="1" t="s">
        <v>1667</v>
      </c>
      <c r="U1416" s="1" t="s">
        <v>1895</v>
      </c>
      <c r="V1416" s="1">
        <v>8</v>
      </c>
      <c r="W1416" s="1" t="s">
        <v>93</v>
      </c>
      <c r="X1416" s="1" t="s">
        <v>93</v>
      </c>
      <c r="Y1416" s="1" t="s">
        <v>93</v>
      </c>
      <c r="Z1416" s="1" t="s">
        <v>93</v>
      </c>
      <c r="AA1416" s="1" t="s">
        <v>93</v>
      </c>
      <c r="AB1416" s="1" t="s">
        <v>93</v>
      </c>
      <c r="AC1416" s="1" t="s">
        <v>3787</v>
      </c>
    </row>
    <row r="1417" spans="1:29" ht="25.5" x14ac:dyDescent="0.2">
      <c r="A1417" s="1">
        <v>13</v>
      </c>
      <c r="B1417" s="1" t="s">
        <v>2981</v>
      </c>
      <c r="C1417" s="1">
        <v>1308487</v>
      </c>
      <c r="D1417" s="1" t="s">
        <v>1882</v>
      </c>
      <c r="E1417" s="1" t="s">
        <v>1440</v>
      </c>
      <c r="F1417" s="1" t="s">
        <v>2934</v>
      </c>
      <c r="G1417" s="1">
        <v>40</v>
      </c>
      <c r="H1417" s="1" t="s">
        <v>1480</v>
      </c>
      <c r="I1417" s="1" t="s">
        <v>1479</v>
      </c>
      <c r="J1417" s="1">
        <v>8</v>
      </c>
      <c r="K1417" s="1" t="s">
        <v>1480</v>
      </c>
      <c r="L1417" s="1" t="s">
        <v>1479</v>
      </c>
      <c r="M1417" s="1">
        <v>8</v>
      </c>
      <c r="N1417" s="1" t="s">
        <v>1480</v>
      </c>
      <c r="O1417" s="1" t="s">
        <v>1479</v>
      </c>
      <c r="P1417" s="1">
        <v>8</v>
      </c>
      <c r="Q1417" s="1" t="s">
        <v>1480</v>
      </c>
      <c r="R1417" s="1" t="s">
        <v>1479</v>
      </c>
      <c r="S1417" s="1">
        <v>8</v>
      </c>
      <c r="T1417" s="1" t="s">
        <v>1480</v>
      </c>
      <c r="U1417" s="1" t="s">
        <v>1479</v>
      </c>
      <c r="V1417" s="1">
        <v>8</v>
      </c>
      <c r="W1417" s="1" t="s">
        <v>93</v>
      </c>
      <c r="X1417" s="1" t="s">
        <v>93</v>
      </c>
      <c r="Y1417" s="1" t="s">
        <v>93</v>
      </c>
      <c r="Z1417" s="1" t="s">
        <v>93</v>
      </c>
      <c r="AA1417" s="1" t="s">
        <v>93</v>
      </c>
      <c r="AB1417" s="1" t="s">
        <v>93</v>
      </c>
      <c r="AC1417" s="1" t="s">
        <v>3787</v>
      </c>
    </row>
    <row r="1418" spans="1:29" ht="38.25" x14ac:dyDescent="0.2">
      <c r="A1418" s="1">
        <v>13</v>
      </c>
      <c r="B1418" s="1" t="s">
        <v>2380</v>
      </c>
      <c r="C1418" s="1">
        <v>1307921</v>
      </c>
      <c r="D1418" s="1" t="s">
        <v>1878</v>
      </c>
      <c r="E1418" s="1" t="s">
        <v>1440</v>
      </c>
      <c r="F1418" s="1" t="s">
        <v>3228</v>
      </c>
      <c r="G1418" s="1">
        <v>40</v>
      </c>
      <c r="H1418" s="1" t="s">
        <v>93</v>
      </c>
      <c r="I1418" s="1" t="s">
        <v>93</v>
      </c>
      <c r="J1418" s="1" t="s">
        <v>93</v>
      </c>
      <c r="K1418" s="1" t="s">
        <v>1471</v>
      </c>
      <c r="L1418" s="1" t="s">
        <v>1444</v>
      </c>
      <c r="M1418" s="1">
        <v>8</v>
      </c>
      <c r="N1418" s="1" t="s">
        <v>1471</v>
      </c>
      <c r="O1418" s="1" t="s">
        <v>1444</v>
      </c>
      <c r="P1418" s="1">
        <v>8</v>
      </c>
      <c r="Q1418" s="1" t="s">
        <v>1471</v>
      </c>
      <c r="R1418" s="1" t="s">
        <v>1444</v>
      </c>
      <c r="S1418" s="1">
        <v>8</v>
      </c>
      <c r="T1418" s="1" t="s">
        <v>1471</v>
      </c>
      <c r="U1418" s="1" t="s">
        <v>1444</v>
      </c>
      <c r="V1418" s="1">
        <v>8</v>
      </c>
      <c r="W1418" s="1" t="s">
        <v>1471</v>
      </c>
      <c r="X1418" s="1" t="s">
        <v>1444</v>
      </c>
      <c r="Y1418" s="1">
        <v>8</v>
      </c>
      <c r="Z1418" s="1" t="s">
        <v>93</v>
      </c>
      <c r="AA1418" s="1" t="s">
        <v>93</v>
      </c>
      <c r="AB1418" s="1" t="s">
        <v>93</v>
      </c>
      <c r="AC1418" s="1" t="s">
        <v>3787</v>
      </c>
    </row>
    <row r="1419" spans="1:29" ht="25.5" x14ac:dyDescent="0.2">
      <c r="A1419" s="1">
        <v>13</v>
      </c>
      <c r="B1419" s="1" t="s">
        <v>2378</v>
      </c>
      <c r="C1419" s="1">
        <v>1306989</v>
      </c>
      <c r="D1419" s="1" t="s">
        <v>1876</v>
      </c>
      <c r="E1419" s="1" t="s">
        <v>1440</v>
      </c>
      <c r="F1419" s="1" t="s">
        <v>1138</v>
      </c>
      <c r="G1419" s="1">
        <v>40</v>
      </c>
      <c r="H1419" s="1" t="s">
        <v>1480</v>
      </c>
      <c r="I1419" s="1" t="s">
        <v>1466</v>
      </c>
      <c r="J1419" s="1">
        <v>8</v>
      </c>
      <c r="K1419" s="1" t="s">
        <v>1480</v>
      </c>
      <c r="L1419" s="1" t="s">
        <v>1466</v>
      </c>
      <c r="M1419" s="1">
        <v>8</v>
      </c>
      <c r="N1419" s="1" t="s">
        <v>1480</v>
      </c>
      <c r="O1419" s="1" t="s">
        <v>1466</v>
      </c>
      <c r="P1419" s="1">
        <v>8</v>
      </c>
      <c r="Q1419" s="1" t="s">
        <v>1480</v>
      </c>
      <c r="R1419" s="1" t="s">
        <v>1466</v>
      </c>
      <c r="S1419" s="1">
        <v>8</v>
      </c>
      <c r="T1419" s="1" t="s">
        <v>93</v>
      </c>
      <c r="U1419" s="1" t="s">
        <v>93</v>
      </c>
      <c r="V1419" s="1" t="s">
        <v>93</v>
      </c>
      <c r="W1419" s="1" t="s">
        <v>93</v>
      </c>
      <c r="X1419" s="1" t="s">
        <v>93</v>
      </c>
      <c r="Y1419" s="1" t="s">
        <v>93</v>
      </c>
      <c r="Z1419" s="1" t="s">
        <v>1480</v>
      </c>
      <c r="AA1419" s="1" t="s">
        <v>1466</v>
      </c>
      <c r="AB1419" s="1">
        <v>8</v>
      </c>
      <c r="AC1419" s="1" t="s">
        <v>3787</v>
      </c>
    </row>
    <row r="1420" spans="1:29" ht="38.25" x14ac:dyDescent="0.2">
      <c r="A1420" s="1">
        <v>13</v>
      </c>
      <c r="B1420" s="1" t="s">
        <v>2383</v>
      </c>
      <c r="C1420" s="1">
        <v>1307951</v>
      </c>
      <c r="D1420" s="1" t="s">
        <v>1872</v>
      </c>
      <c r="E1420" s="1" t="s">
        <v>1440</v>
      </c>
      <c r="F1420" s="1" t="s">
        <v>543</v>
      </c>
      <c r="G1420" s="1">
        <v>40</v>
      </c>
      <c r="H1420" s="1" t="s">
        <v>1461</v>
      </c>
      <c r="I1420" s="1" t="s">
        <v>1509</v>
      </c>
      <c r="J1420" s="1">
        <v>8</v>
      </c>
      <c r="K1420" s="1" t="s">
        <v>1461</v>
      </c>
      <c r="L1420" s="1" t="s">
        <v>1509</v>
      </c>
      <c r="M1420" s="1">
        <v>8</v>
      </c>
      <c r="N1420" s="1" t="s">
        <v>93</v>
      </c>
      <c r="O1420" s="1" t="s">
        <v>93</v>
      </c>
      <c r="P1420" s="1" t="s">
        <v>93</v>
      </c>
      <c r="Q1420" s="1" t="s">
        <v>93</v>
      </c>
      <c r="R1420" s="1" t="s">
        <v>93</v>
      </c>
      <c r="S1420" s="1" t="s">
        <v>93</v>
      </c>
      <c r="T1420" s="1" t="s">
        <v>1461</v>
      </c>
      <c r="U1420" s="1" t="s">
        <v>1509</v>
      </c>
      <c r="V1420" s="1">
        <v>8</v>
      </c>
      <c r="W1420" s="1" t="s">
        <v>1461</v>
      </c>
      <c r="X1420" s="1" t="s">
        <v>1509</v>
      </c>
      <c r="Y1420" s="1">
        <v>8</v>
      </c>
      <c r="Z1420" s="1" t="s">
        <v>1461</v>
      </c>
      <c r="AA1420" s="1" t="s">
        <v>1509</v>
      </c>
      <c r="AB1420" s="1">
        <v>8</v>
      </c>
      <c r="AC1420" s="1" t="s">
        <v>3787</v>
      </c>
    </row>
    <row r="1421" spans="1:29" ht="25.5" x14ac:dyDescent="0.2">
      <c r="A1421" s="1">
        <v>13</v>
      </c>
      <c r="B1421" s="1" t="s">
        <v>2379</v>
      </c>
      <c r="C1421" s="1">
        <v>1307034</v>
      </c>
      <c r="D1421" s="1" t="s">
        <v>1901</v>
      </c>
      <c r="E1421" s="1" t="s">
        <v>1440</v>
      </c>
      <c r="F1421" s="1" t="s">
        <v>1138</v>
      </c>
      <c r="G1421" s="1">
        <v>40</v>
      </c>
      <c r="H1421" s="1" t="s">
        <v>93</v>
      </c>
      <c r="I1421" s="1" t="s">
        <v>93</v>
      </c>
      <c r="J1421" s="1" t="s">
        <v>93</v>
      </c>
      <c r="K1421" s="1" t="s">
        <v>1480</v>
      </c>
      <c r="L1421" s="1" t="s">
        <v>1466</v>
      </c>
      <c r="M1421" s="1">
        <v>8</v>
      </c>
      <c r="N1421" s="1" t="s">
        <v>1480</v>
      </c>
      <c r="O1421" s="1" t="s">
        <v>1466</v>
      </c>
      <c r="P1421" s="1">
        <v>8</v>
      </c>
      <c r="Q1421" s="1" t="s">
        <v>1480</v>
      </c>
      <c r="R1421" s="1" t="s">
        <v>1466</v>
      </c>
      <c r="S1421" s="1">
        <v>8</v>
      </c>
      <c r="T1421" s="1" t="s">
        <v>1480</v>
      </c>
      <c r="U1421" s="1" t="s">
        <v>1466</v>
      </c>
      <c r="V1421" s="1">
        <v>8</v>
      </c>
      <c r="W1421" s="1" t="s">
        <v>1480</v>
      </c>
      <c r="X1421" s="1" t="s">
        <v>1466</v>
      </c>
      <c r="Y1421" s="1">
        <v>8</v>
      </c>
      <c r="Z1421" s="1" t="s">
        <v>93</v>
      </c>
      <c r="AA1421" s="1" t="s">
        <v>93</v>
      </c>
      <c r="AB1421" s="1" t="s">
        <v>93</v>
      </c>
      <c r="AC1421" s="1" t="s">
        <v>3787</v>
      </c>
    </row>
    <row r="1422" spans="1:29" ht="38.25" x14ac:dyDescent="0.2">
      <c r="A1422" s="1">
        <v>13</v>
      </c>
      <c r="B1422" s="1" t="s">
        <v>2381</v>
      </c>
      <c r="C1422" s="1">
        <v>1307069</v>
      </c>
      <c r="D1422" s="1" t="s">
        <v>1908</v>
      </c>
      <c r="E1422" s="1" t="s">
        <v>1440</v>
      </c>
      <c r="F1422" s="1" t="s">
        <v>543</v>
      </c>
      <c r="G1422" s="1">
        <v>40</v>
      </c>
      <c r="H1422" s="1" t="s">
        <v>1460</v>
      </c>
      <c r="I1422" s="1" t="s">
        <v>1479</v>
      </c>
      <c r="J1422" s="1">
        <v>8</v>
      </c>
      <c r="K1422" s="1" t="s">
        <v>1460</v>
      </c>
      <c r="L1422" s="1" t="s">
        <v>1479</v>
      </c>
      <c r="M1422" s="1">
        <v>8</v>
      </c>
      <c r="N1422" s="1" t="s">
        <v>1460</v>
      </c>
      <c r="O1422" s="1" t="s">
        <v>1479</v>
      </c>
      <c r="P1422" s="1">
        <v>8</v>
      </c>
      <c r="Q1422" s="1" t="s">
        <v>1460</v>
      </c>
      <c r="R1422" s="1" t="s">
        <v>1479</v>
      </c>
      <c r="S1422" s="1">
        <v>8</v>
      </c>
      <c r="T1422" s="1" t="s">
        <v>93</v>
      </c>
      <c r="U1422" s="1" t="s">
        <v>93</v>
      </c>
      <c r="V1422" s="1" t="s">
        <v>93</v>
      </c>
      <c r="W1422" s="1" t="s">
        <v>93</v>
      </c>
      <c r="X1422" s="1" t="s">
        <v>93</v>
      </c>
      <c r="Y1422" s="1" t="s">
        <v>93</v>
      </c>
      <c r="Z1422" s="1" t="s">
        <v>1460</v>
      </c>
      <c r="AA1422" s="1" t="s">
        <v>1479</v>
      </c>
      <c r="AB1422" s="1">
        <v>8</v>
      </c>
      <c r="AC1422" s="1" t="s">
        <v>3787</v>
      </c>
    </row>
    <row r="1423" spans="1:29" ht="25.5" x14ac:dyDescent="0.2">
      <c r="A1423" s="1">
        <v>13</v>
      </c>
      <c r="B1423" s="1" t="s">
        <v>2382</v>
      </c>
      <c r="C1423" s="1">
        <v>1307070</v>
      </c>
      <c r="D1423" s="1" t="s">
        <v>1918</v>
      </c>
      <c r="E1423" s="1" t="s">
        <v>1440</v>
      </c>
      <c r="F1423" s="1" t="s">
        <v>3787</v>
      </c>
      <c r="G1423" s="1">
        <v>40</v>
      </c>
      <c r="H1423" s="1" t="s">
        <v>93</v>
      </c>
      <c r="I1423" s="1" t="s">
        <v>93</v>
      </c>
      <c r="J1423" s="1" t="s">
        <v>93</v>
      </c>
      <c r="K1423" s="1" t="s">
        <v>1454</v>
      </c>
      <c r="L1423" s="1" t="s">
        <v>1667</v>
      </c>
      <c r="M1423" s="1">
        <v>8</v>
      </c>
      <c r="N1423" s="1" t="s">
        <v>1454</v>
      </c>
      <c r="O1423" s="1" t="s">
        <v>1667</v>
      </c>
      <c r="P1423" s="1">
        <v>8</v>
      </c>
      <c r="Q1423" s="1" t="s">
        <v>1454</v>
      </c>
      <c r="R1423" s="1" t="s">
        <v>1667</v>
      </c>
      <c r="S1423" s="1">
        <v>8</v>
      </c>
      <c r="T1423" s="1" t="s">
        <v>1454</v>
      </c>
      <c r="U1423" s="1" t="s">
        <v>1667</v>
      </c>
      <c r="V1423" s="1">
        <v>8</v>
      </c>
      <c r="W1423" s="1" t="s">
        <v>1454</v>
      </c>
      <c r="X1423" s="1" t="s">
        <v>1667</v>
      </c>
      <c r="Y1423" s="1">
        <v>8</v>
      </c>
      <c r="Z1423" s="1" t="s">
        <v>93</v>
      </c>
      <c r="AA1423" s="1" t="s">
        <v>93</v>
      </c>
      <c r="AB1423" s="1" t="s">
        <v>93</v>
      </c>
      <c r="AC1423" s="1" t="s">
        <v>3787</v>
      </c>
    </row>
    <row r="1424" spans="1:29" ht="38.25" x14ac:dyDescent="0.2">
      <c r="A1424" s="1">
        <v>13</v>
      </c>
      <c r="B1424" s="1" t="s">
        <v>3389</v>
      </c>
      <c r="C1424" s="1">
        <v>1308592</v>
      </c>
      <c r="D1424" s="1" t="s">
        <v>4370</v>
      </c>
      <c r="E1424" s="1" t="s">
        <v>1440</v>
      </c>
      <c r="F1424" s="1" t="s">
        <v>3787</v>
      </c>
      <c r="G1424" s="1">
        <v>40</v>
      </c>
      <c r="H1424" s="1" t="s">
        <v>1461</v>
      </c>
      <c r="I1424" s="1" t="s">
        <v>1509</v>
      </c>
      <c r="J1424" s="1">
        <v>8</v>
      </c>
      <c r="K1424" s="1" t="s">
        <v>1461</v>
      </c>
      <c r="L1424" s="1" t="s">
        <v>1509</v>
      </c>
      <c r="M1424" s="1">
        <v>8</v>
      </c>
      <c r="N1424" s="1" t="s">
        <v>1461</v>
      </c>
      <c r="O1424" s="1" t="s">
        <v>1509</v>
      </c>
      <c r="P1424" s="1">
        <v>8</v>
      </c>
      <c r="Q1424" s="1" t="s">
        <v>93</v>
      </c>
      <c r="R1424" s="1" t="s">
        <v>93</v>
      </c>
      <c r="S1424" s="1" t="s">
        <v>93</v>
      </c>
      <c r="T1424" s="1" t="s">
        <v>93</v>
      </c>
      <c r="U1424" s="1" t="s">
        <v>93</v>
      </c>
      <c r="V1424" s="1" t="s">
        <v>93</v>
      </c>
      <c r="W1424" s="1" t="s">
        <v>1461</v>
      </c>
      <c r="X1424" s="1" t="s">
        <v>1509</v>
      </c>
      <c r="Y1424" s="1">
        <v>8</v>
      </c>
      <c r="Z1424" s="1" t="s">
        <v>1461</v>
      </c>
      <c r="AA1424" s="1" t="s">
        <v>1509</v>
      </c>
      <c r="AB1424" s="1">
        <v>8</v>
      </c>
      <c r="AC1424" s="1" t="s">
        <v>3787</v>
      </c>
    </row>
    <row r="1425" spans="1:29" ht="25.5" x14ac:dyDescent="0.2">
      <c r="A1425" s="1">
        <v>13</v>
      </c>
      <c r="B1425" s="1" t="s">
        <v>4014</v>
      </c>
      <c r="C1425" s="1">
        <v>1308622</v>
      </c>
      <c r="D1425" s="1" t="s">
        <v>3987</v>
      </c>
      <c r="E1425" s="1" t="s">
        <v>1440</v>
      </c>
      <c r="F1425" s="1" t="s">
        <v>3787</v>
      </c>
      <c r="G1425" s="1">
        <v>40</v>
      </c>
      <c r="H1425" s="1" t="s">
        <v>1480</v>
      </c>
      <c r="I1425" s="1" t="s">
        <v>1479</v>
      </c>
      <c r="J1425" s="1">
        <v>8</v>
      </c>
      <c r="K1425" s="1" t="s">
        <v>1480</v>
      </c>
      <c r="L1425" s="1" t="s">
        <v>1479</v>
      </c>
      <c r="M1425" s="1">
        <v>8</v>
      </c>
      <c r="N1425" s="1" t="s">
        <v>1480</v>
      </c>
      <c r="O1425" s="1" t="s">
        <v>1479</v>
      </c>
      <c r="P1425" s="1">
        <v>8</v>
      </c>
      <c r="Q1425" s="1" t="s">
        <v>1480</v>
      </c>
      <c r="R1425" s="1" t="s">
        <v>1479</v>
      </c>
      <c r="S1425" s="1">
        <v>8</v>
      </c>
      <c r="T1425" s="1" t="s">
        <v>1480</v>
      </c>
      <c r="U1425" s="1" t="s">
        <v>1479</v>
      </c>
      <c r="V1425" s="1">
        <v>8</v>
      </c>
      <c r="W1425" s="1" t="s">
        <v>93</v>
      </c>
      <c r="X1425" s="1" t="s">
        <v>93</v>
      </c>
      <c r="Y1425" s="1" t="s">
        <v>93</v>
      </c>
      <c r="Z1425" s="1" t="s">
        <v>93</v>
      </c>
      <c r="AA1425" s="1" t="s">
        <v>93</v>
      </c>
      <c r="AB1425" s="1" t="s">
        <v>93</v>
      </c>
      <c r="AC1425" s="1" t="s">
        <v>3787</v>
      </c>
    </row>
    <row r="1426" spans="1:29" ht="25.5" x14ac:dyDescent="0.2">
      <c r="A1426" s="1">
        <v>13</v>
      </c>
      <c r="B1426" s="1" t="s">
        <v>2375</v>
      </c>
      <c r="C1426" s="1">
        <v>1307606</v>
      </c>
      <c r="D1426" s="1" t="s">
        <v>1995</v>
      </c>
      <c r="E1426" s="1" t="s">
        <v>1440</v>
      </c>
      <c r="F1426" s="1" t="s">
        <v>1114</v>
      </c>
      <c r="G1426" s="1">
        <v>40</v>
      </c>
      <c r="H1426" s="1" t="s">
        <v>1480</v>
      </c>
      <c r="I1426" s="1" t="s">
        <v>1466</v>
      </c>
      <c r="J1426" s="1">
        <v>8</v>
      </c>
      <c r="K1426" s="1" t="s">
        <v>1480</v>
      </c>
      <c r="L1426" s="1" t="s">
        <v>1466</v>
      </c>
      <c r="M1426" s="1">
        <v>8</v>
      </c>
      <c r="N1426" s="1" t="s">
        <v>1480</v>
      </c>
      <c r="O1426" s="1" t="s">
        <v>1466</v>
      </c>
      <c r="P1426" s="1">
        <v>8</v>
      </c>
      <c r="Q1426" s="1" t="s">
        <v>1480</v>
      </c>
      <c r="R1426" s="1" t="s">
        <v>1466</v>
      </c>
      <c r="S1426" s="1">
        <v>8</v>
      </c>
      <c r="T1426" s="1" t="s">
        <v>1480</v>
      </c>
      <c r="U1426" s="1" t="s">
        <v>1466</v>
      </c>
      <c r="V1426" s="1">
        <v>8</v>
      </c>
      <c r="W1426" s="1" t="s">
        <v>93</v>
      </c>
      <c r="X1426" s="1" t="s">
        <v>93</v>
      </c>
      <c r="Y1426" s="1" t="s">
        <v>93</v>
      </c>
      <c r="Z1426" s="1" t="s">
        <v>93</v>
      </c>
      <c r="AA1426" s="1" t="s">
        <v>93</v>
      </c>
      <c r="AB1426" s="1" t="s">
        <v>93</v>
      </c>
      <c r="AC1426" s="1" t="s">
        <v>3787</v>
      </c>
    </row>
    <row r="1427" spans="1:29" ht="25.5" x14ac:dyDescent="0.2">
      <c r="A1427" s="1">
        <v>13</v>
      </c>
      <c r="B1427" s="1" t="s">
        <v>2384</v>
      </c>
      <c r="C1427" s="1">
        <v>1308216</v>
      </c>
      <c r="D1427" s="1" t="s">
        <v>1968</v>
      </c>
      <c r="E1427" s="1" t="s">
        <v>1440</v>
      </c>
      <c r="F1427" s="1" t="s">
        <v>3159</v>
      </c>
      <c r="G1427" s="1">
        <v>40</v>
      </c>
      <c r="H1427" s="1" t="s">
        <v>1667</v>
      </c>
      <c r="I1427" s="1" t="s">
        <v>1895</v>
      </c>
      <c r="J1427" s="1">
        <v>8</v>
      </c>
      <c r="K1427" s="1" t="s">
        <v>1667</v>
      </c>
      <c r="L1427" s="1" t="s">
        <v>1895</v>
      </c>
      <c r="M1427" s="1">
        <v>8</v>
      </c>
      <c r="N1427" s="1" t="s">
        <v>1667</v>
      </c>
      <c r="O1427" s="1" t="s">
        <v>1895</v>
      </c>
      <c r="P1427" s="1">
        <v>8</v>
      </c>
      <c r="Q1427" s="1" t="s">
        <v>1667</v>
      </c>
      <c r="R1427" s="1" t="s">
        <v>1895</v>
      </c>
      <c r="S1427" s="1">
        <v>8</v>
      </c>
      <c r="T1427" s="1" t="s">
        <v>1667</v>
      </c>
      <c r="U1427" s="1" t="s">
        <v>1895</v>
      </c>
      <c r="V1427" s="1">
        <v>8</v>
      </c>
      <c r="W1427" s="1" t="s">
        <v>93</v>
      </c>
      <c r="X1427" s="1" t="s">
        <v>93</v>
      </c>
      <c r="Y1427" s="1" t="s">
        <v>93</v>
      </c>
      <c r="Z1427" s="1" t="s">
        <v>93</v>
      </c>
      <c r="AA1427" s="1" t="s">
        <v>93</v>
      </c>
      <c r="AB1427" s="1" t="s">
        <v>93</v>
      </c>
      <c r="AC1427" s="1" t="s">
        <v>3787</v>
      </c>
    </row>
    <row r="1428" spans="1:29" ht="25.5" x14ac:dyDescent="0.2">
      <c r="A1428" s="1">
        <v>13</v>
      </c>
      <c r="B1428" s="1" t="s">
        <v>3075</v>
      </c>
      <c r="C1428" s="1">
        <v>1308534</v>
      </c>
      <c r="D1428" s="1" t="s">
        <v>3298</v>
      </c>
      <c r="E1428" s="1" t="s">
        <v>1456</v>
      </c>
      <c r="F1428" s="1" t="s">
        <v>3787</v>
      </c>
      <c r="G1428" s="1">
        <v>40</v>
      </c>
      <c r="H1428" s="1" t="s">
        <v>93</v>
      </c>
      <c r="I1428" s="1" t="s">
        <v>93</v>
      </c>
      <c r="J1428" s="1" t="s">
        <v>93</v>
      </c>
      <c r="K1428" s="1" t="s">
        <v>1454</v>
      </c>
      <c r="L1428" s="1" t="s">
        <v>1667</v>
      </c>
      <c r="M1428" s="1">
        <v>8</v>
      </c>
      <c r="N1428" s="1" t="s">
        <v>1454</v>
      </c>
      <c r="O1428" s="1" t="s">
        <v>1667</v>
      </c>
      <c r="P1428" s="1">
        <v>8</v>
      </c>
      <c r="Q1428" s="1" t="s">
        <v>1454</v>
      </c>
      <c r="R1428" s="1" t="s">
        <v>1667</v>
      </c>
      <c r="S1428" s="1">
        <v>8</v>
      </c>
      <c r="T1428" s="1" t="s">
        <v>1454</v>
      </c>
      <c r="U1428" s="1" t="s">
        <v>1667</v>
      </c>
      <c r="V1428" s="1">
        <v>8</v>
      </c>
      <c r="W1428" s="1" t="s">
        <v>93</v>
      </c>
      <c r="X1428" s="1" t="s">
        <v>93</v>
      </c>
      <c r="Y1428" s="1" t="s">
        <v>93</v>
      </c>
      <c r="Z1428" s="1" t="s">
        <v>1454</v>
      </c>
      <c r="AA1428" s="1" t="s">
        <v>1667</v>
      </c>
      <c r="AB1428" s="1">
        <v>8</v>
      </c>
      <c r="AC1428" s="1" t="s">
        <v>3787</v>
      </c>
    </row>
    <row r="1429" spans="1:29" ht="38.25" x14ac:dyDescent="0.2">
      <c r="A1429" s="1">
        <v>13</v>
      </c>
      <c r="B1429" s="1" t="s">
        <v>2385</v>
      </c>
      <c r="C1429" s="1">
        <v>1307995</v>
      </c>
      <c r="D1429" s="1" t="s">
        <v>1894</v>
      </c>
      <c r="E1429" s="1" t="s">
        <v>1440</v>
      </c>
      <c r="F1429" s="1" t="s">
        <v>1450</v>
      </c>
      <c r="G1429" s="1">
        <v>40</v>
      </c>
      <c r="H1429" s="1" t="s">
        <v>1667</v>
      </c>
      <c r="I1429" s="1" t="s">
        <v>1895</v>
      </c>
      <c r="J1429" s="1">
        <v>8</v>
      </c>
      <c r="K1429" s="1" t="s">
        <v>1667</v>
      </c>
      <c r="L1429" s="1" t="s">
        <v>1895</v>
      </c>
      <c r="M1429" s="1">
        <v>8</v>
      </c>
      <c r="N1429" s="1" t="s">
        <v>1667</v>
      </c>
      <c r="O1429" s="1" t="s">
        <v>1895</v>
      </c>
      <c r="P1429" s="1">
        <v>8</v>
      </c>
      <c r="Q1429" s="1" t="s">
        <v>1667</v>
      </c>
      <c r="R1429" s="1" t="s">
        <v>1895</v>
      </c>
      <c r="S1429" s="1">
        <v>8</v>
      </c>
      <c r="T1429" s="1" t="s">
        <v>1667</v>
      </c>
      <c r="U1429" s="1" t="s">
        <v>1895</v>
      </c>
      <c r="V1429" s="1">
        <v>8</v>
      </c>
      <c r="W1429" s="1" t="s">
        <v>93</v>
      </c>
      <c r="X1429" s="1" t="s">
        <v>93</v>
      </c>
      <c r="Y1429" s="1" t="s">
        <v>93</v>
      </c>
      <c r="Z1429" s="1" t="s">
        <v>93</v>
      </c>
      <c r="AA1429" s="1" t="s">
        <v>93</v>
      </c>
      <c r="AB1429" s="1" t="s">
        <v>93</v>
      </c>
      <c r="AC1429" s="1" t="s">
        <v>3787</v>
      </c>
    </row>
    <row r="1430" spans="1:29" ht="25.5" x14ac:dyDescent="0.2">
      <c r="A1430" s="1">
        <v>13</v>
      </c>
      <c r="B1430" s="1" t="s">
        <v>2386</v>
      </c>
      <c r="C1430" s="1">
        <v>240442</v>
      </c>
      <c r="D1430" s="1" t="s">
        <v>1005</v>
      </c>
      <c r="E1430" s="1" t="s">
        <v>1456</v>
      </c>
      <c r="F1430" s="1" t="s">
        <v>3787</v>
      </c>
      <c r="G1430" s="1">
        <v>40</v>
      </c>
      <c r="H1430" s="1" t="s">
        <v>1613</v>
      </c>
      <c r="I1430" s="1" t="s">
        <v>1462</v>
      </c>
      <c r="J1430" s="1">
        <v>8</v>
      </c>
      <c r="K1430" s="1" t="s">
        <v>1509</v>
      </c>
      <c r="L1430" s="1" t="s">
        <v>1462</v>
      </c>
      <c r="M1430" s="1">
        <v>4.5</v>
      </c>
      <c r="N1430" s="1" t="s">
        <v>1460</v>
      </c>
      <c r="O1430" s="1" t="s">
        <v>1462</v>
      </c>
      <c r="P1430" s="1">
        <v>10</v>
      </c>
      <c r="Q1430" s="1" t="s">
        <v>93</v>
      </c>
      <c r="R1430" s="1" t="s">
        <v>93</v>
      </c>
      <c r="S1430" s="1" t="s">
        <v>93</v>
      </c>
      <c r="T1430" s="1" t="s">
        <v>93</v>
      </c>
      <c r="U1430" s="1" t="s">
        <v>93</v>
      </c>
      <c r="V1430" s="1" t="s">
        <v>93</v>
      </c>
      <c r="W1430" s="1" t="s">
        <v>1610</v>
      </c>
      <c r="X1430" s="1" t="s">
        <v>1462</v>
      </c>
      <c r="Y1430" s="1">
        <v>9</v>
      </c>
      <c r="Z1430" s="1" t="s">
        <v>1469</v>
      </c>
      <c r="AA1430" s="1" t="s">
        <v>1462</v>
      </c>
      <c r="AB1430" s="1">
        <v>8.5</v>
      </c>
      <c r="AC1430" s="1" t="s">
        <v>3787</v>
      </c>
    </row>
    <row r="1431" spans="1:29" ht="25.5" x14ac:dyDescent="0.2">
      <c r="A1431" s="1">
        <v>13</v>
      </c>
      <c r="B1431" s="1" t="s">
        <v>2387</v>
      </c>
      <c r="C1431" s="1">
        <v>1307366</v>
      </c>
      <c r="D1431" s="1" t="s">
        <v>1928</v>
      </c>
      <c r="E1431" s="1" t="s">
        <v>1456</v>
      </c>
      <c r="F1431" s="1" t="s">
        <v>3787</v>
      </c>
      <c r="G1431" s="1">
        <v>40</v>
      </c>
      <c r="H1431" s="1" t="s">
        <v>93</v>
      </c>
      <c r="I1431" s="1" t="s">
        <v>93</v>
      </c>
      <c r="J1431" s="1" t="s">
        <v>93</v>
      </c>
      <c r="K1431" s="1" t="s">
        <v>1461</v>
      </c>
      <c r="L1431" s="1" t="s">
        <v>1509</v>
      </c>
      <c r="M1431" s="1">
        <v>8</v>
      </c>
      <c r="N1431" s="1" t="s">
        <v>1461</v>
      </c>
      <c r="O1431" s="1" t="s">
        <v>1509</v>
      </c>
      <c r="P1431" s="1">
        <v>8</v>
      </c>
      <c r="Q1431" s="1" t="s">
        <v>1461</v>
      </c>
      <c r="R1431" s="1" t="s">
        <v>1509</v>
      </c>
      <c r="S1431" s="1">
        <v>8</v>
      </c>
      <c r="T1431" s="1" t="s">
        <v>1461</v>
      </c>
      <c r="U1431" s="1" t="s">
        <v>1509</v>
      </c>
      <c r="V1431" s="1">
        <v>8</v>
      </c>
      <c r="W1431" s="1" t="s">
        <v>93</v>
      </c>
      <c r="X1431" s="1" t="s">
        <v>93</v>
      </c>
      <c r="Y1431" s="1" t="s">
        <v>93</v>
      </c>
      <c r="Z1431" s="1" t="s">
        <v>1461</v>
      </c>
      <c r="AA1431" s="1" t="s">
        <v>1509</v>
      </c>
      <c r="AB1431" s="1">
        <v>8</v>
      </c>
      <c r="AC1431" s="1" t="s">
        <v>3787</v>
      </c>
    </row>
    <row r="1432" spans="1:29" ht="38.25" x14ac:dyDescent="0.2">
      <c r="A1432" s="1">
        <v>13</v>
      </c>
      <c r="B1432" s="1" t="s">
        <v>4015</v>
      </c>
      <c r="C1432" s="1">
        <v>1308623</v>
      </c>
      <c r="D1432" s="1" t="s">
        <v>3987</v>
      </c>
      <c r="E1432" s="1" t="s">
        <v>1440</v>
      </c>
      <c r="F1432" s="1" t="s">
        <v>3787</v>
      </c>
      <c r="G1432" s="1">
        <v>40</v>
      </c>
      <c r="H1432" s="1" t="s">
        <v>1480</v>
      </c>
      <c r="I1432" s="1" t="s">
        <v>1479</v>
      </c>
      <c r="J1432" s="1">
        <v>8</v>
      </c>
      <c r="K1432" s="1" t="s">
        <v>1480</v>
      </c>
      <c r="L1432" s="1" t="s">
        <v>1479</v>
      </c>
      <c r="M1432" s="1">
        <v>8</v>
      </c>
      <c r="N1432" s="1" t="s">
        <v>1480</v>
      </c>
      <c r="O1432" s="1" t="s">
        <v>1479</v>
      </c>
      <c r="P1432" s="1">
        <v>8</v>
      </c>
      <c r="Q1432" s="1" t="s">
        <v>1480</v>
      </c>
      <c r="R1432" s="1" t="s">
        <v>1479</v>
      </c>
      <c r="S1432" s="1">
        <v>8</v>
      </c>
      <c r="T1432" s="1" t="s">
        <v>1480</v>
      </c>
      <c r="U1432" s="1" t="s">
        <v>1479</v>
      </c>
      <c r="V1432" s="1">
        <v>8</v>
      </c>
      <c r="W1432" s="1" t="s">
        <v>93</v>
      </c>
      <c r="X1432" s="1" t="s">
        <v>93</v>
      </c>
      <c r="Y1432" s="1" t="s">
        <v>93</v>
      </c>
      <c r="Z1432" s="1" t="s">
        <v>93</v>
      </c>
      <c r="AA1432" s="1" t="s">
        <v>93</v>
      </c>
      <c r="AB1432" s="1" t="s">
        <v>93</v>
      </c>
      <c r="AC1432" s="1" t="s">
        <v>3787</v>
      </c>
    </row>
    <row r="1433" spans="1:29" ht="38.25" x14ac:dyDescent="0.2">
      <c r="A1433" s="1">
        <v>13</v>
      </c>
      <c r="B1433" s="1" t="s">
        <v>985</v>
      </c>
      <c r="C1433" s="1">
        <v>229882</v>
      </c>
      <c r="D1433" s="1" t="s">
        <v>550</v>
      </c>
      <c r="E1433" s="1" t="s">
        <v>1456</v>
      </c>
      <c r="F1433" s="1" t="s">
        <v>3787</v>
      </c>
      <c r="G1433" s="1">
        <v>40</v>
      </c>
      <c r="H1433" s="1" t="s">
        <v>1480</v>
      </c>
      <c r="I1433" s="1" t="s">
        <v>1466</v>
      </c>
      <c r="J1433" s="1">
        <v>8</v>
      </c>
      <c r="K1433" s="1" t="s">
        <v>1480</v>
      </c>
      <c r="L1433" s="1" t="s">
        <v>1667</v>
      </c>
      <c r="M1433" s="1">
        <v>5.5</v>
      </c>
      <c r="N1433" s="1" t="s">
        <v>2775</v>
      </c>
      <c r="O1433" s="1" t="s">
        <v>2776</v>
      </c>
      <c r="P1433" s="1">
        <v>8</v>
      </c>
      <c r="Q1433" s="1" t="s">
        <v>93</v>
      </c>
      <c r="R1433" s="1" t="s">
        <v>93</v>
      </c>
      <c r="S1433" s="1" t="s">
        <v>93</v>
      </c>
      <c r="T1433" s="1" t="s">
        <v>1501</v>
      </c>
      <c r="U1433" s="1" t="s">
        <v>1517</v>
      </c>
      <c r="V1433" s="1">
        <v>2.5</v>
      </c>
      <c r="W1433" s="1" t="s">
        <v>1480</v>
      </c>
      <c r="X1433" s="1" t="s">
        <v>1466</v>
      </c>
      <c r="Y1433" s="1">
        <v>8</v>
      </c>
      <c r="Z1433" s="1" t="s">
        <v>1480</v>
      </c>
      <c r="AA1433" s="1" t="s">
        <v>1466</v>
      </c>
      <c r="AB1433" s="1">
        <v>8</v>
      </c>
      <c r="AC1433" s="1" t="s">
        <v>3787</v>
      </c>
    </row>
    <row r="1434" spans="1:29" ht="25.5" x14ac:dyDescent="0.2">
      <c r="A1434" s="1">
        <v>13</v>
      </c>
      <c r="B1434" s="1" t="s">
        <v>3491</v>
      </c>
      <c r="C1434" s="1">
        <v>263368</v>
      </c>
      <c r="D1434" s="1" t="s">
        <v>3225</v>
      </c>
      <c r="E1434" s="1" t="s">
        <v>1440</v>
      </c>
      <c r="F1434" s="1" t="s">
        <v>3410</v>
      </c>
      <c r="G1434" s="1">
        <v>40</v>
      </c>
      <c r="H1434" s="1" t="s">
        <v>1443</v>
      </c>
      <c r="I1434" s="1" t="s">
        <v>1447</v>
      </c>
      <c r="J1434" s="1">
        <v>8</v>
      </c>
      <c r="K1434" s="1" t="s">
        <v>1443</v>
      </c>
      <c r="L1434" s="1" t="s">
        <v>1447</v>
      </c>
      <c r="M1434" s="1">
        <v>8</v>
      </c>
      <c r="N1434" s="1" t="s">
        <v>1443</v>
      </c>
      <c r="O1434" s="1" t="s">
        <v>1447</v>
      </c>
      <c r="P1434" s="1">
        <v>8</v>
      </c>
      <c r="Q1434" s="1" t="s">
        <v>1443</v>
      </c>
      <c r="R1434" s="1" t="s">
        <v>1447</v>
      </c>
      <c r="S1434" s="1">
        <v>8</v>
      </c>
      <c r="T1434" s="1" t="s">
        <v>1443</v>
      </c>
      <c r="U1434" s="1" t="s">
        <v>1447</v>
      </c>
      <c r="V1434" s="1">
        <v>8</v>
      </c>
      <c r="W1434" s="1" t="s">
        <v>93</v>
      </c>
      <c r="X1434" s="1" t="s">
        <v>93</v>
      </c>
      <c r="Y1434" s="1" t="s">
        <v>93</v>
      </c>
      <c r="Z1434" s="1" t="s">
        <v>93</v>
      </c>
      <c r="AA1434" s="1" t="s">
        <v>93</v>
      </c>
      <c r="AB1434" s="1" t="s">
        <v>93</v>
      </c>
      <c r="AC1434" s="1" t="s">
        <v>3787</v>
      </c>
    </row>
    <row r="1435" spans="1:29" ht="25.5" x14ac:dyDescent="0.2">
      <c r="A1435" s="1">
        <v>13</v>
      </c>
      <c r="B1435" s="1" t="s">
        <v>3492</v>
      </c>
      <c r="C1435" s="1">
        <v>263360</v>
      </c>
      <c r="D1435" s="1" t="s">
        <v>3225</v>
      </c>
      <c r="E1435" s="1" t="s">
        <v>1456</v>
      </c>
      <c r="F1435" s="1" t="s">
        <v>3787</v>
      </c>
      <c r="G1435" s="1">
        <v>40</v>
      </c>
      <c r="H1435" s="1" t="s">
        <v>1443</v>
      </c>
      <c r="I1435" s="1" t="s">
        <v>1447</v>
      </c>
      <c r="J1435" s="1">
        <v>8</v>
      </c>
      <c r="K1435" s="1" t="s">
        <v>1443</v>
      </c>
      <c r="L1435" s="1" t="s">
        <v>1447</v>
      </c>
      <c r="M1435" s="1">
        <v>8</v>
      </c>
      <c r="N1435" s="1" t="s">
        <v>1443</v>
      </c>
      <c r="O1435" s="1" t="s">
        <v>1447</v>
      </c>
      <c r="P1435" s="1">
        <v>8</v>
      </c>
      <c r="Q1435" s="1" t="s">
        <v>1480</v>
      </c>
      <c r="R1435" s="1" t="s">
        <v>1447</v>
      </c>
      <c r="S1435" s="1">
        <v>7</v>
      </c>
      <c r="T1435" s="1" t="s">
        <v>1443</v>
      </c>
      <c r="U1435" s="1" t="s">
        <v>1466</v>
      </c>
      <c r="V1435" s="1">
        <v>9</v>
      </c>
      <c r="W1435" s="1" t="s">
        <v>93</v>
      </c>
      <c r="X1435" s="1" t="s">
        <v>93</v>
      </c>
      <c r="Y1435" s="1" t="s">
        <v>93</v>
      </c>
      <c r="Z1435" s="1" t="s">
        <v>93</v>
      </c>
      <c r="AA1435" s="1" t="s">
        <v>93</v>
      </c>
      <c r="AB1435" s="1" t="s">
        <v>93</v>
      </c>
      <c r="AC1435" s="1" t="s">
        <v>3787</v>
      </c>
    </row>
    <row r="1436" spans="1:29" ht="25.5" x14ac:dyDescent="0.2">
      <c r="A1436" s="1">
        <v>13</v>
      </c>
      <c r="B1436" s="1" t="s">
        <v>3390</v>
      </c>
      <c r="C1436" s="1">
        <v>1308593</v>
      </c>
      <c r="D1436" s="1" t="s">
        <v>4370</v>
      </c>
      <c r="E1436" s="1" t="s">
        <v>1440</v>
      </c>
      <c r="F1436" s="1" t="s">
        <v>3787</v>
      </c>
      <c r="G1436" s="1">
        <v>40</v>
      </c>
      <c r="H1436" s="1" t="s">
        <v>1461</v>
      </c>
      <c r="I1436" s="1" t="s">
        <v>1509</v>
      </c>
      <c r="J1436" s="1">
        <v>8</v>
      </c>
      <c r="K1436" s="1" t="s">
        <v>1461</v>
      </c>
      <c r="L1436" s="1" t="s">
        <v>1509</v>
      </c>
      <c r="M1436" s="1">
        <v>8</v>
      </c>
      <c r="N1436" s="1" t="s">
        <v>1461</v>
      </c>
      <c r="O1436" s="1" t="s">
        <v>1509</v>
      </c>
      <c r="P1436" s="1">
        <v>8</v>
      </c>
      <c r="Q1436" s="1" t="s">
        <v>93</v>
      </c>
      <c r="R1436" s="1" t="s">
        <v>93</v>
      </c>
      <c r="S1436" s="1" t="s">
        <v>93</v>
      </c>
      <c r="T1436" s="1" t="s">
        <v>93</v>
      </c>
      <c r="U1436" s="1" t="s">
        <v>93</v>
      </c>
      <c r="V1436" s="1" t="s">
        <v>93</v>
      </c>
      <c r="W1436" s="1" t="s">
        <v>1461</v>
      </c>
      <c r="X1436" s="1" t="s">
        <v>1509</v>
      </c>
      <c r="Y1436" s="1">
        <v>8</v>
      </c>
      <c r="Z1436" s="1" t="s">
        <v>1461</v>
      </c>
      <c r="AA1436" s="1" t="s">
        <v>1509</v>
      </c>
      <c r="AB1436" s="1">
        <v>8</v>
      </c>
      <c r="AC1436" s="1" t="s">
        <v>3787</v>
      </c>
    </row>
    <row r="1437" spans="1:29" ht="25.5" x14ac:dyDescent="0.2">
      <c r="A1437" s="1">
        <v>13</v>
      </c>
      <c r="B1437" s="1" t="s">
        <v>1339</v>
      </c>
      <c r="C1437" s="1">
        <v>236439</v>
      </c>
      <c r="D1437" s="1" t="s">
        <v>1074</v>
      </c>
      <c r="E1437" s="1" t="s">
        <v>1456</v>
      </c>
      <c r="F1437" s="1" t="s">
        <v>3787</v>
      </c>
      <c r="G1437" s="1">
        <v>40</v>
      </c>
      <c r="H1437" s="1" t="s">
        <v>93</v>
      </c>
      <c r="I1437" s="1" t="s">
        <v>93</v>
      </c>
      <c r="J1437" s="1" t="s">
        <v>93</v>
      </c>
      <c r="K1437" s="1" t="s">
        <v>1443</v>
      </c>
      <c r="L1437" s="1" t="s">
        <v>1447</v>
      </c>
      <c r="M1437" s="1">
        <v>8</v>
      </c>
      <c r="N1437" s="1" t="s">
        <v>1443</v>
      </c>
      <c r="O1437" s="1" t="s">
        <v>1447</v>
      </c>
      <c r="P1437" s="1">
        <v>8</v>
      </c>
      <c r="Q1437" s="1" t="s">
        <v>1446</v>
      </c>
      <c r="R1437" s="1" t="s">
        <v>1447</v>
      </c>
      <c r="S1437" s="1">
        <v>8.5</v>
      </c>
      <c r="T1437" s="1" t="s">
        <v>1446</v>
      </c>
      <c r="U1437" s="1" t="s">
        <v>1447</v>
      </c>
      <c r="V1437" s="1">
        <v>8.5</v>
      </c>
      <c r="W1437" s="1" t="s">
        <v>93</v>
      </c>
      <c r="X1437" s="1" t="s">
        <v>93</v>
      </c>
      <c r="Y1437" s="1" t="s">
        <v>93</v>
      </c>
      <c r="Z1437" s="1" t="s">
        <v>1461</v>
      </c>
      <c r="AA1437" s="1" t="s">
        <v>1462</v>
      </c>
      <c r="AB1437" s="1">
        <v>7</v>
      </c>
      <c r="AC1437" s="1" t="s">
        <v>3787</v>
      </c>
    </row>
    <row r="1438" spans="1:29" ht="38.25" x14ac:dyDescent="0.2">
      <c r="A1438" s="1">
        <v>13</v>
      </c>
      <c r="B1438" s="1" t="s">
        <v>2388</v>
      </c>
      <c r="C1438" s="1">
        <v>1307529</v>
      </c>
      <c r="D1438" s="1" t="s">
        <v>1932</v>
      </c>
      <c r="E1438" s="1" t="s">
        <v>1440</v>
      </c>
      <c r="F1438" s="1" t="s">
        <v>3787</v>
      </c>
      <c r="G1438" s="1">
        <v>40</v>
      </c>
      <c r="H1438" s="1" t="s">
        <v>1480</v>
      </c>
      <c r="I1438" s="1" t="s">
        <v>1466</v>
      </c>
      <c r="J1438" s="1">
        <v>8</v>
      </c>
      <c r="K1438" s="1" t="s">
        <v>1480</v>
      </c>
      <c r="L1438" s="1" t="s">
        <v>1466</v>
      </c>
      <c r="M1438" s="1">
        <v>8</v>
      </c>
      <c r="N1438" s="1" t="s">
        <v>1480</v>
      </c>
      <c r="O1438" s="1" t="s">
        <v>1466</v>
      </c>
      <c r="P1438" s="1">
        <v>8</v>
      </c>
      <c r="Q1438" s="1" t="s">
        <v>93</v>
      </c>
      <c r="R1438" s="1" t="s">
        <v>93</v>
      </c>
      <c r="S1438" s="1" t="s">
        <v>93</v>
      </c>
      <c r="T1438" s="1" t="s">
        <v>93</v>
      </c>
      <c r="U1438" s="1" t="s">
        <v>93</v>
      </c>
      <c r="V1438" s="1" t="s">
        <v>93</v>
      </c>
      <c r="W1438" s="1" t="s">
        <v>1480</v>
      </c>
      <c r="X1438" s="1" t="s">
        <v>1466</v>
      </c>
      <c r="Y1438" s="1">
        <v>8</v>
      </c>
      <c r="Z1438" s="1" t="s">
        <v>1480</v>
      </c>
      <c r="AA1438" s="1" t="s">
        <v>1466</v>
      </c>
      <c r="AB1438" s="1">
        <v>8</v>
      </c>
      <c r="AC1438" s="1" t="s">
        <v>3787</v>
      </c>
    </row>
    <row r="1439" spans="1:29" ht="38.25" x14ac:dyDescent="0.2">
      <c r="A1439" s="1">
        <v>13</v>
      </c>
      <c r="B1439" s="1" t="s">
        <v>2389</v>
      </c>
      <c r="C1439" s="1">
        <v>1308232</v>
      </c>
      <c r="D1439" s="1" t="s">
        <v>1928</v>
      </c>
      <c r="E1439" s="1" t="s">
        <v>1456</v>
      </c>
      <c r="F1439" s="1" t="s">
        <v>3787</v>
      </c>
      <c r="G1439" s="1">
        <v>40</v>
      </c>
      <c r="H1439" s="1" t="s">
        <v>93</v>
      </c>
      <c r="I1439" s="1" t="s">
        <v>93</v>
      </c>
      <c r="J1439" s="1" t="s">
        <v>93</v>
      </c>
      <c r="K1439" s="1" t="s">
        <v>1461</v>
      </c>
      <c r="L1439" s="1" t="s">
        <v>1509</v>
      </c>
      <c r="M1439" s="1">
        <v>8</v>
      </c>
      <c r="N1439" s="1" t="s">
        <v>1461</v>
      </c>
      <c r="O1439" s="1" t="s">
        <v>1509</v>
      </c>
      <c r="P1439" s="1">
        <v>8</v>
      </c>
      <c r="Q1439" s="1" t="s">
        <v>1461</v>
      </c>
      <c r="R1439" s="1" t="s">
        <v>1509</v>
      </c>
      <c r="S1439" s="1">
        <v>8</v>
      </c>
      <c r="T1439" s="1" t="s">
        <v>1461</v>
      </c>
      <c r="U1439" s="1" t="s">
        <v>1509</v>
      </c>
      <c r="V1439" s="1">
        <v>8</v>
      </c>
      <c r="W1439" s="1" t="s">
        <v>93</v>
      </c>
      <c r="X1439" s="1" t="s">
        <v>93</v>
      </c>
      <c r="Y1439" s="1" t="s">
        <v>93</v>
      </c>
      <c r="Z1439" s="1" t="s">
        <v>1461</v>
      </c>
      <c r="AA1439" s="1" t="s">
        <v>1509</v>
      </c>
      <c r="AB1439" s="1">
        <v>8</v>
      </c>
      <c r="AC1439" s="1" t="s">
        <v>3787</v>
      </c>
    </row>
    <row r="1440" spans="1:29" ht="38.25" x14ac:dyDescent="0.2">
      <c r="A1440" s="1">
        <v>13</v>
      </c>
      <c r="B1440" s="1" t="s">
        <v>2856</v>
      </c>
      <c r="C1440" s="1">
        <v>1308441</v>
      </c>
      <c r="D1440" s="1" t="s">
        <v>1977</v>
      </c>
      <c r="E1440" s="1" t="s">
        <v>1456</v>
      </c>
      <c r="F1440" s="1" t="s">
        <v>3787</v>
      </c>
      <c r="G1440" s="1">
        <v>40</v>
      </c>
      <c r="H1440" s="1" t="s">
        <v>1443</v>
      </c>
      <c r="I1440" s="1" t="s">
        <v>1447</v>
      </c>
      <c r="J1440" s="1">
        <v>8</v>
      </c>
      <c r="K1440" s="1" t="s">
        <v>93</v>
      </c>
      <c r="L1440" s="1" t="s">
        <v>93</v>
      </c>
      <c r="M1440" s="1" t="s">
        <v>93</v>
      </c>
      <c r="N1440" s="1" t="s">
        <v>93</v>
      </c>
      <c r="O1440" s="1" t="s">
        <v>93</v>
      </c>
      <c r="P1440" s="1" t="s">
        <v>93</v>
      </c>
      <c r="Q1440" s="1" t="s">
        <v>1443</v>
      </c>
      <c r="R1440" s="1" t="s">
        <v>1447</v>
      </c>
      <c r="S1440" s="1">
        <v>8</v>
      </c>
      <c r="T1440" s="1" t="s">
        <v>1443</v>
      </c>
      <c r="U1440" s="1" t="s">
        <v>1447</v>
      </c>
      <c r="V1440" s="1">
        <v>8</v>
      </c>
      <c r="W1440" s="1" t="s">
        <v>1443</v>
      </c>
      <c r="X1440" s="1" t="s">
        <v>1447</v>
      </c>
      <c r="Y1440" s="1">
        <v>8</v>
      </c>
      <c r="Z1440" s="1" t="s">
        <v>1443</v>
      </c>
      <c r="AA1440" s="1" t="s">
        <v>1447</v>
      </c>
      <c r="AB1440" s="1">
        <v>8</v>
      </c>
      <c r="AC1440" s="1" t="s">
        <v>3787</v>
      </c>
    </row>
    <row r="1441" spans="1:29" ht="25.5" x14ac:dyDescent="0.2">
      <c r="A1441" s="1">
        <v>13</v>
      </c>
      <c r="B1441" s="1" t="s">
        <v>2390</v>
      </c>
      <c r="C1441" s="1">
        <v>1307822</v>
      </c>
      <c r="D1441" s="1" t="s">
        <v>1962</v>
      </c>
      <c r="E1441" s="1" t="s">
        <v>1440</v>
      </c>
      <c r="F1441" s="1" t="s">
        <v>2900</v>
      </c>
      <c r="G1441" s="1">
        <v>40</v>
      </c>
      <c r="H1441" s="1" t="s">
        <v>1455</v>
      </c>
      <c r="I1441" s="1" t="s">
        <v>1753</v>
      </c>
      <c r="J1441" s="1">
        <v>8</v>
      </c>
      <c r="K1441" s="1" t="s">
        <v>1455</v>
      </c>
      <c r="L1441" s="1" t="s">
        <v>1753</v>
      </c>
      <c r="M1441" s="1">
        <v>8</v>
      </c>
      <c r="N1441" s="1" t="s">
        <v>1455</v>
      </c>
      <c r="O1441" s="1" t="s">
        <v>1753</v>
      </c>
      <c r="P1441" s="1">
        <v>8</v>
      </c>
      <c r="Q1441" s="1" t="s">
        <v>1455</v>
      </c>
      <c r="R1441" s="1" t="s">
        <v>1753</v>
      </c>
      <c r="S1441" s="1">
        <v>8</v>
      </c>
      <c r="T1441" s="1" t="s">
        <v>1455</v>
      </c>
      <c r="U1441" s="1" t="s">
        <v>1753</v>
      </c>
      <c r="V1441" s="1">
        <v>8</v>
      </c>
      <c r="W1441" s="1" t="s">
        <v>93</v>
      </c>
      <c r="X1441" s="1" t="s">
        <v>93</v>
      </c>
      <c r="Y1441" s="1" t="s">
        <v>93</v>
      </c>
      <c r="Z1441" s="1" t="s">
        <v>93</v>
      </c>
      <c r="AA1441" s="1" t="s">
        <v>93</v>
      </c>
      <c r="AB1441" s="1" t="s">
        <v>93</v>
      </c>
      <c r="AC1441" s="1" t="s">
        <v>3787</v>
      </c>
    </row>
    <row r="1442" spans="1:29" ht="25.5" x14ac:dyDescent="0.2">
      <c r="A1442" s="1">
        <v>13</v>
      </c>
      <c r="B1442" s="1" t="s">
        <v>2745</v>
      </c>
      <c r="C1442" s="1">
        <v>261307</v>
      </c>
      <c r="D1442" s="1" t="s">
        <v>1026</v>
      </c>
      <c r="E1442" s="1" t="s">
        <v>1456</v>
      </c>
      <c r="F1442" s="1" t="s">
        <v>3787</v>
      </c>
      <c r="G1442" s="1">
        <v>40</v>
      </c>
      <c r="H1442" s="1" t="s">
        <v>1667</v>
      </c>
      <c r="I1442" s="1" t="s">
        <v>1895</v>
      </c>
      <c r="J1442" s="1">
        <v>8</v>
      </c>
      <c r="K1442" s="1" t="s">
        <v>1667</v>
      </c>
      <c r="L1442" s="1" t="s">
        <v>1895</v>
      </c>
      <c r="M1442" s="1">
        <v>8</v>
      </c>
      <c r="N1442" s="1" t="s">
        <v>1667</v>
      </c>
      <c r="O1442" s="1" t="s">
        <v>1895</v>
      </c>
      <c r="P1442" s="1">
        <v>8</v>
      </c>
      <c r="Q1442" s="1" t="s">
        <v>93</v>
      </c>
      <c r="R1442" s="1" t="s">
        <v>93</v>
      </c>
      <c r="S1442" s="1" t="s">
        <v>93</v>
      </c>
      <c r="T1442" s="1" t="s">
        <v>1667</v>
      </c>
      <c r="U1442" s="1" t="s">
        <v>1895</v>
      </c>
      <c r="V1442" s="1">
        <v>8</v>
      </c>
      <c r="W1442" s="1" t="s">
        <v>1455</v>
      </c>
      <c r="X1442" s="1" t="s">
        <v>1753</v>
      </c>
      <c r="Y1442" s="1">
        <v>8</v>
      </c>
      <c r="Z1442" s="1" t="s">
        <v>93</v>
      </c>
      <c r="AA1442" s="1" t="s">
        <v>93</v>
      </c>
      <c r="AB1442" s="1" t="s">
        <v>93</v>
      </c>
      <c r="AC1442" s="1" t="s">
        <v>3787</v>
      </c>
    </row>
    <row r="1443" spans="1:29" ht="25.5" x14ac:dyDescent="0.2">
      <c r="A1443" s="1">
        <v>13</v>
      </c>
      <c r="B1443" s="1" t="s">
        <v>1340</v>
      </c>
      <c r="C1443" s="1">
        <v>260213</v>
      </c>
      <c r="D1443" s="1" t="s">
        <v>988</v>
      </c>
      <c r="E1443" s="1" t="s">
        <v>1440</v>
      </c>
      <c r="F1443" s="1" t="s">
        <v>725</v>
      </c>
      <c r="G1443" s="1">
        <v>40</v>
      </c>
      <c r="H1443" s="1" t="s">
        <v>1667</v>
      </c>
      <c r="I1443" s="1" t="s">
        <v>1895</v>
      </c>
      <c r="J1443" s="1">
        <v>8</v>
      </c>
      <c r="K1443" s="1" t="s">
        <v>1667</v>
      </c>
      <c r="L1443" s="1" t="s">
        <v>1895</v>
      </c>
      <c r="M1443" s="1">
        <v>8</v>
      </c>
      <c r="N1443" s="1" t="s">
        <v>1667</v>
      </c>
      <c r="O1443" s="1" t="s">
        <v>1895</v>
      </c>
      <c r="P1443" s="1">
        <v>8</v>
      </c>
      <c r="Q1443" s="1" t="s">
        <v>1667</v>
      </c>
      <c r="R1443" s="1" t="s">
        <v>1895</v>
      </c>
      <c r="S1443" s="1">
        <v>8</v>
      </c>
      <c r="T1443" s="1" t="s">
        <v>1667</v>
      </c>
      <c r="U1443" s="1" t="s">
        <v>1895</v>
      </c>
      <c r="V1443" s="1">
        <v>8</v>
      </c>
      <c r="W1443" s="1" t="s">
        <v>93</v>
      </c>
      <c r="X1443" s="1" t="s">
        <v>93</v>
      </c>
      <c r="Y1443" s="1" t="s">
        <v>93</v>
      </c>
      <c r="Z1443" s="1" t="s">
        <v>93</v>
      </c>
      <c r="AA1443" s="1" t="s">
        <v>93</v>
      </c>
      <c r="AB1443" s="1" t="s">
        <v>93</v>
      </c>
      <c r="AC1443" s="1" t="s">
        <v>3787</v>
      </c>
    </row>
    <row r="1444" spans="1:29" ht="25.5" x14ac:dyDescent="0.2">
      <c r="A1444" s="1">
        <v>13</v>
      </c>
      <c r="B1444" s="1" t="s">
        <v>1341</v>
      </c>
      <c r="C1444" s="1">
        <v>126689</v>
      </c>
      <c r="D1444" s="1" t="s">
        <v>1029</v>
      </c>
      <c r="E1444" s="1" t="s">
        <v>1456</v>
      </c>
      <c r="F1444" s="1" t="s">
        <v>3787</v>
      </c>
      <c r="G1444" s="1">
        <v>40</v>
      </c>
      <c r="H1444" s="1" t="s">
        <v>93</v>
      </c>
      <c r="I1444" s="1" t="s">
        <v>93</v>
      </c>
      <c r="J1444" s="1" t="s">
        <v>93</v>
      </c>
      <c r="K1444" s="1" t="s">
        <v>1471</v>
      </c>
      <c r="L1444" s="1" t="s">
        <v>1444</v>
      </c>
      <c r="M1444" s="1">
        <v>8</v>
      </c>
      <c r="N1444" s="1" t="s">
        <v>1471</v>
      </c>
      <c r="O1444" s="1" t="s">
        <v>1444</v>
      </c>
      <c r="P1444" s="1">
        <v>8</v>
      </c>
      <c r="Q1444" s="1" t="s">
        <v>1471</v>
      </c>
      <c r="R1444" s="1" t="s">
        <v>1444</v>
      </c>
      <c r="S1444" s="1">
        <v>8</v>
      </c>
      <c r="T1444" s="1" t="s">
        <v>1471</v>
      </c>
      <c r="U1444" s="1" t="s">
        <v>1444</v>
      </c>
      <c r="V1444" s="1">
        <v>8</v>
      </c>
      <c r="W1444" s="1" t="s">
        <v>1454</v>
      </c>
      <c r="X1444" s="1" t="s">
        <v>1667</v>
      </c>
      <c r="Y1444" s="1">
        <v>8</v>
      </c>
      <c r="Z1444" s="1" t="s">
        <v>93</v>
      </c>
      <c r="AA1444" s="1" t="s">
        <v>93</v>
      </c>
      <c r="AB1444" s="1" t="s">
        <v>93</v>
      </c>
      <c r="AC1444" s="1" t="s">
        <v>3787</v>
      </c>
    </row>
    <row r="1445" spans="1:29" ht="25.5" x14ac:dyDescent="0.2">
      <c r="A1445" s="1">
        <v>13</v>
      </c>
      <c r="B1445" s="1" t="s">
        <v>3493</v>
      </c>
      <c r="C1445" s="1">
        <v>263358</v>
      </c>
      <c r="D1445" s="1" t="s">
        <v>3225</v>
      </c>
      <c r="E1445" s="1" t="s">
        <v>1440</v>
      </c>
      <c r="F1445" s="1" t="s">
        <v>3410</v>
      </c>
      <c r="G1445" s="1">
        <v>40</v>
      </c>
      <c r="H1445" s="1" t="s">
        <v>1443</v>
      </c>
      <c r="I1445" s="1" t="s">
        <v>1447</v>
      </c>
      <c r="J1445" s="1">
        <v>8</v>
      </c>
      <c r="K1445" s="1" t="s">
        <v>1443</v>
      </c>
      <c r="L1445" s="1" t="s">
        <v>1447</v>
      </c>
      <c r="M1445" s="1">
        <v>8</v>
      </c>
      <c r="N1445" s="1" t="s">
        <v>1443</v>
      </c>
      <c r="O1445" s="1" t="s">
        <v>1447</v>
      </c>
      <c r="P1445" s="1">
        <v>8</v>
      </c>
      <c r="Q1445" s="1" t="s">
        <v>1443</v>
      </c>
      <c r="R1445" s="1" t="s">
        <v>1447</v>
      </c>
      <c r="S1445" s="1">
        <v>8</v>
      </c>
      <c r="T1445" s="1" t="s">
        <v>1443</v>
      </c>
      <c r="U1445" s="1" t="s">
        <v>1447</v>
      </c>
      <c r="V1445" s="1">
        <v>8</v>
      </c>
      <c r="W1445" s="1" t="s">
        <v>93</v>
      </c>
      <c r="X1445" s="1" t="s">
        <v>93</v>
      </c>
      <c r="Y1445" s="1" t="s">
        <v>93</v>
      </c>
      <c r="Z1445" s="1" t="s">
        <v>93</v>
      </c>
      <c r="AA1445" s="1" t="s">
        <v>93</v>
      </c>
      <c r="AB1445" s="1" t="s">
        <v>93</v>
      </c>
      <c r="AC1445" s="1" t="s">
        <v>3787</v>
      </c>
    </row>
    <row r="1446" spans="1:29" ht="25.5" x14ac:dyDescent="0.2">
      <c r="A1446" s="1">
        <v>13</v>
      </c>
      <c r="B1446" s="1" t="s">
        <v>1342</v>
      </c>
      <c r="C1446" s="1">
        <v>262252</v>
      </c>
      <c r="D1446" s="1" t="s">
        <v>1044</v>
      </c>
      <c r="E1446" s="1" t="s">
        <v>1456</v>
      </c>
      <c r="F1446" s="1" t="s">
        <v>3787</v>
      </c>
      <c r="G1446" s="1">
        <v>40</v>
      </c>
      <c r="H1446" s="1" t="s">
        <v>93</v>
      </c>
      <c r="I1446" s="1" t="s">
        <v>93</v>
      </c>
      <c r="J1446" s="1" t="s">
        <v>93</v>
      </c>
      <c r="K1446" s="1" t="s">
        <v>1461</v>
      </c>
      <c r="L1446" s="1" t="s">
        <v>1509</v>
      </c>
      <c r="M1446" s="1">
        <v>8</v>
      </c>
      <c r="N1446" s="1" t="s">
        <v>1461</v>
      </c>
      <c r="O1446" s="1" t="s">
        <v>1509</v>
      </c>
      <c r="P1446" s="1">
        <v>8</v>
      </c>
      <c r="Q1446" s="1" t="s">
        <v>1461</v>
      </c>
      <c r="R1446" s="1" t="s">
        <v>1509</v>
      </c>
      <c r="S1446" s="1">
        <v>8</v>
      </c>
      <c r="T1446" s="1" t="s">
        <v>1461</v>
      </c>
      <c r="U1446" s="1" t="s">
        <v>1509</v>
      </c>
      <c r="V1446" s="1">
        <v>8</v>
      </c>
      <c r="W1446" s="1" t="s">
        <v>93</v>
      </c>
      <c r="X1446" s="1" t="s">
        <v>93</v>
      </c>
      <c r="Y1446" s="1" t="s">
        <v>93</v>
      </c>
      <c r="Z1446" s="1" t="s">
        <v>1461</v>
      </c>
      <c r="AA1446" s="1" t="s">
        <v>1509</v>
      </c>
      <c r="AB1446" s="1">
        <v>8</v>
      </c>
      <c r="AC1446" s="1" t="s">
        <v>3787</v>
      </c>
    </row>
    <row r="1447" spans="1:29" ht="25.5" x14ac:dyDescent="0.2">
      <c r="A1447" s="1">
        <v>13</v>
      </c>
      <c r="B1447" s="1" t="s">
        <v>3076</v>
      </c>
      <c r="C1447" s="1">
        <v>1308535</v>
      </c>
      <c r="D1447" s="1" t="s">
        <v>3298</v>
      </c>
      <c r="E1447" s="1" t="s">
        <v>1456</v>
      </c>
      <c r="F1447" s="1" t="s">
        <v>3787</v>
      </c>
      <c r="G1447" s="1">
        <v>40</v>
      </c>
      <c r="H1447" s="1" t="s">
        <v>1454</v>
      </c>
      <c r="I1447" s="1" t="s">
        <v>1667</v>
      </c>
      <c r="J1447" s="1">
        <v>8</v>
      </c>
      <c r="K1447" s="1" t="s">
        <v>1454</v>
      </c>
      <c r="L1447" s="1" t="s">
        <v>1667</v>
      </c>
      <c r="M1447" s="1">
        <v>8</v>
      </c>
      <c r="N1447" s="1" t="s">
        <v>1454</v>
      </c>
      <c r="O1447" s="1" t="s">
        <v>1667</v>
      </c>
      <c r="P1447" s="1">
        <v>8</v>
      </c>
      <c r="Q1447" s="1" t="s">
        <v>93</v>
      </c>
      <c r="R1447" s="1" t="s">
        <v>93</v>
      </c>
      <c r="S1447" s="1" t="s">
        <v>93</v>
      </c>
      <c r="T1447" s="1" t="s">
        <v>93</v>
      </c>
      <c r="U1447" s="1" t="s">
        <v>93</v>
      </c>
      <c r="V1447" s="1" t="s">
        <v>93</v>
      </c>
      <c r="W1447" s="1" t="s">
        <v>1454</v>
      </c>
      <c r="X1447" s="1" t="s">
        <v>1667</v>
      </c>
      <c r="Y1447" s="1">
        <v>8</v>
      </c>
      <c r="Z1447" s="1" t="s">
        <v>1454</v>
      </c>
      <c r="AA1447" s="1" t="s">
        <v>1667</v>
      </c>
      <c r="AB1447" s="1">
        <v>8</v>
      </c>
      <c r="AC1447" s="1" t="s">
        <v>3787</v>
      </c>
    </row>
    <row r="1448" spans="1:29" ht="51" x14ac:dyDescent="0.2">
      <c r="A1448" s="1">
        <v>13</v>
      </c>
      <c r="B1448" s="1" t="s">
        <v>3077</v>
      </c>
      <c r="C1448" s="1">
        <v>1308536</v>
      </c>
      <c r="D1448" s="1" t="s">
        <v>4369</v>
      </c>
      <c r="E1448" s="1" t="s">
        <v>1440</v>
      </c>
      <c r="F1448" s="1" t="s">
        <v>3787</v>
      </c>
      <c r="G1448" s="1">
        <v>40</v>
      </c>
      <c r="H1448" s="1" t="s">
        <v>1471</v>
      </c>
      <c r="I1448" s="1" t="s">
        <v>1444</v>
      </c>
      <c r="J1448" s="1">
        <v>8</v>
      </c>
      <c r="K1448" s="1" t="s">
        <v>1471</v>
      </c>
      <c r="L1448" s="1" t="s">
        <v>1444</v>
      </c>
      <c r="M1448" s="1">
        <v>8</v>
      </c>
      <c r="N1448" s="1" t="s">
        <v>1471</v>
      </c>
      <c r="O1448" s="1" t="s">
        <v>1444</v>
      </c>
      <c r="P1448" s="1">
        <v>8</v>
      </c>
      <c r="Q1448" s="1" t="s">
        <v>93</v>
      </c>
      <c r="R1448" s="1" t="s">
        <v>93</v>
      </c>
      <c r="S1448" s="1" t="s">
        <v>93</v>
      </c>
      <c r="T1448" s="1" t="s">
        <v>93</v>
      </c>
      <c r="U1448" s="1" t="s">
        <v>93</v>
      </c>
      <c r="V1448" s="1" t="s">
        <v>93</v>
      </c>
      <c r="W1448" s="1" t="s">
        <v>1471</v>
      </c>
      <c r="X1448" s="1" t="s">
        <v>1444</v>
      </c>
      <c r="Y1448" s="1">
        <v>8</v>
      </c>
      <c r="Z1448" s="1" t="s">
        <v>1471</v>
      </c>
      <c r="AA1448" s="1" t="s">
        <v>1444</v>
      </c>
      <c r="AB1448" s="1">
        <v>8</v>
      </c>
      <c r="AC1448" s="1" t="s">
        <v>3787</v>
      </c>
    </row>
    <row r="1449" spans="1:29" ht="25.5" x14ac:dyDescent="0.2">
      <c r="A1449" s="1">
        <v>13</v>
      </c>
      <c r="B1449" s="1" t="s">
        <v>1351</v>
      </c>
      <c r="C1449" s="1">
        <v>244862</v>
      </c>
      <c r="D1449" s="1" t="s">
        <v>1005</v>
      </c>
      <c r="E1449" s="1" t="s">
        <v>1440</v>
      </c>
      <c r="F1449" s="1" t="s">
        <v>1789</v>
      </c>
      <c r="G1449" s="1">
        <v>40</v>
      </c>
      <c r="H1449" s="1" t="s">
        <v>1460</v>
      </c>
      <c r="I1449" s="1" t="s">
        <v>1462</v>
      </c>
      <c r="J1449" s="1">
        <v>10</v>
      </c>
      <c r="K1449" s="1" t="s">
        <v>93</v>
      </c>
      <c r="L1449" s="1" t="s">
        <v>93</v>
      </c>
      <c r="M1449" s="1" t="s">
        <v>93</v>
      </c>
      <c r="N1449" s="1" t="s">
        <v>93</v>
      </c>
      <c r="O1449" s="1" t="s">
        <v>93</v>
      </c>
      <c r="P1449" s="1" t="s">
        <v>93</v>
      </c>
      <c r="Q1449" s="1" t="s">
        <v>93</v>
      </c>
      <c r="R1449" s="1" t="s">
        <v>93</v>
      </c>
      <c r="S1449" s="1" t="s">
        <v>93</v>
      </c>
      <c r="T1449" s="1" t="s">
        <v>1460</v>
      </c>
      <c r="U1449" s="1" t="s">
        <v>1462</v>
      </c>
      <c r="V1449" s="1">
        <v>10</v>
      </c>
      <c r="W1449" s="1" t="s">
        <v>1460</v>
      </c>
      <c r="X1449" s="1" t="s">
        <v>1462</v>
      </c>
      <c r="Y1449" s="1">
        <v>10</v>
      </c>
      <c r="Z1449" s="1" t="s">
        <v>1460</v>
      </c>
      <c r="AA1449" s="1" t="s">
        <v>1462</v>
      </c>
      <c r="AB1449" s="1">
        <v>10</v>
      </c>
      <c r="AC1449" s="1" t="s">
        <v>3787</v>
      </c>
    </row>
    <row r="1450" spans="1:29" ht="25.5" x14ac:dyDescent="0.2">
      <c r="A1450" s="1">
        <v>13</v>
      </c>
      <c r="B1450" s="1" t="s">
        <v>2391</v>
      </c>
      <c r="C1450" s="1">
        <v>253578</v>
      </c>
      <c r="D1450" s="1" t="s">
        <v>1046</v>
      </c>
      <c r="E1450" s="1" t="s">
        <v>1456</v>
      </c>
      <c r="F1450" s="1" t="s">
        <v>3787</v>
      </c>
      <c r="G1450" s="1">
        <v>40</v>
      </c>
      <c r="H1450" s="1" t="s">
        <v>93</v>
      </c>
      <c r="I1450" s="1" t="s">
        <v>93</v>
      </c>
      <c r="J1450" s="1" t="s">
        <v>93</v>
      </c>
      <c r="K1450" s="1" t="s">
        <v>93</v>
      </c>
      <c r="L1450" s="1" t="s">
        <v>93</v>
      </c>
      <c r="M1450" s="1" t="s">
        <v>93</v>
      </c>
      <c r="N1450" s="1" t="s">
        <v>1480</v>
      </c>
      <c r="O1450" s="1" t="s">
        <v>1467</v>
      </c>
      <c r="P1450" s="1">
        <v>9</v>
      </c>
      <c r="Q1450" s="1" t="s">
        <v>1480</v>
      </c>
      <c r="R1450" s="1" t="s">
        <v>1466</v>
      </c>
      <c r="S1450" s="1">
        <v>8</v>
      </c>
      <c r="T1450" s="1" t="s">
        <v>3934</v>
      </c>
      <c r="U1450" s="1" t="s">
        <v>4037</v>
      </c>
      <c r="V1450" s="1">
        <v>8</v>
      </c>
      <c r="W1450" s="1" t="s">
        <v>1443</v>
      </c>
      <c r="X1450" s="1" t="s">
        <v>1444</v>
      </c>
      <c r="Y1450" s="1">
        <v>8.5</v>
      </c>
      <c r="Z1450" s="1" t="s">
        <v>1480</v>
      </c>
      <c r="AA1450" s="1" t="s">
        <v>1463</v>
      </c>
      <c r="AB1450" s="1">
        <v>6.5</v>
      </c>
      <c r="AC1450" s="1" t="s">
        <v>3787</v>
      </c>
    </row>
    <row r="1451" spans="1:29" ht="25.5" x14ac:dyDescent="0.2">
      <c r="A1451" s="1">
        <v>13</v>
      </c>
      <c r="B1451" s="1" t="s">
        <v>2392</v>
      </c>
      <c r="C1451" s="1">
        <v>258517</v>
      </c>
      <c r="D1451" s="1" t="s">
        <v>1024</v>
      </c>
      <c r="E1451" s="1" t="s">
        <v>1456</v>
      </c>
      <c r="F1451" s="1" t="s">
        <v>3787</v>
      </c>
      <c r="G1451" s="1">
        <v>40</v>
      </c>
      <c r="H1451" s="1" t="s">
        <v>1471</v>
      </c>
      <c r="I1451" s="1" t="s">
        <v>1444</v>
      </c>
      <c r="J1451" s="1">
        <v>8</v>
      </c>
      <c r="K1451" s="1" t="s">
        <v>93</v>
      </c>
      <c r="L1451" s="1" t="s">
        <v>93</v>
      </c>
      <c r="M1451" s="1" t="s">
        <v>93</v>
      </c>
      <c r="N1451" s="1" t="s">
        <v>93</v>
      </c>
      <c r="O1451" s="1" t="s">
        <v>93</v>
      </c>
      <c r="P1451" s="1" t="s">
        <v>93</v>
      </c>
      <c r="Q1451" s="1" t="s">
        <v>1469</v>
      </c>
      <c r="R1451" s="1" t="s">
        <v>1489</v>
      </c>
      <c r="S1451" s="1">
        <v>8</v>
      </c>
      <c r="T1451" s="1" t="s">
        <v>1469</v>
      </c>
      <c r="U1451" s="1" t="s">
        <v>1489</v>
      </c>
      <c r="V1451" s="1">
        <v>8</v>
      </c>
      <c r="W1451" s="1" t="s">
        <v>1469</v>
      </c>
      <c r="X1451" s="1" t="s">
        <v>1489</v>
      </c>
      <c r="Y1451" s="1">
        <v>8</v>
      </c>
      <c r="Z1451" s="1" t="s">
        <v>1469</v>
      </c>
      <c r="AA1451" s="1" t="s">
        <v>1489</v>
      </c>
      <c r="AB1451" s="1">
        <v>8</v>
      </c>
      <c r="AC1451" s="1" t="s">
        <v>3787</v>
      </c>
    </row>
    <row r="1452" spans="1:29" ht="25.5" x14ac:dyDescent="0.2">
      <c r="A1452" s="1">
        <v>13</v>
      </c>
      <c r="B1452" s="1" t="s">
        <v>1349</v>
      </c>
      <c r="C1452" s="1">
        <v>260660</v>
      </c>
      <c r="D1452" s="1" t="s">
        <v>1026</v>
      </c>
      <c r="E1452" s="1" t="s">
        <v>1440</v>
      </c>
      <c r="F1452" s="1" t="s">
        <v>3787</v>
      </c>
      <c r="G1452" s="1">
        <v>40</v>
      </c>
      <c r="H1452" s="1" t="s">
        <v>1454</v>
      </c>
      <c r="I1452" s="1" t="s">
        <v>1667</v>
      </c>
      <c r="J1452" s="1">
        <v>8</v>
      </c>
      <c r="K1452" s="1" t="s">
        <v>93</v>
      </c>
      <c r="L1452" s="1" t="s">
        <v>93</v>
      </c>
      <c r="M1452" s="1" t="s">
        <v>93</v>
      </c>
      <c r="N1452" s="1" t="s">
        <v>93</v>
      </c>
      <c r="O1452" s="1" t="s">
        <v>93</v>
      </c>
      <c r="P1452" s="1" t="s">
        <v>93</v>
      </c>
      <c r="Q1452" s="1" t="s">
        <v>1454</v>
      </c>
      <c r="R1452" s="1" t="s">
        <v>1667</v>
      </c>
      <c r="S1452" s="1">
        <v>8</v>
      </c>
      <c r="T1452" s="1" t="s">
        <v>1454</v>
      </c>
      <c r="U1452" s="1" t="s">
        <v>1667</v>
      </c>
      <c r="V1452" s="1">
        <v>8</v>
      </c>
      <c r="W1452" s="1" t="s">
        <v>1454</v>
      </c>
      <c r="X1452" s="1" t="s">
        <v>1667</v>
      </c>
      <c r="Y1452" s="1">
        <v>8</v>
      </c>
      <c r="Z1452" s="1" t="s">
        <v>1454</v>
      </c>
      <c r="AA1452" s="1" t="s">
        <v>1667</v>
      </c>
      <c r="AB1452" s="1">
        <v>8</v>
      </c>
      <c r="AC1452" s="1" t="s">
        <v>3787</v>
      </c>
    </row>
    <row r="1453" spans="1:29" ht="25.5" x14ac:dyDescent="0.2">
      <c r="A1453" s="1">
        <v>13</v>
      </c>
      <c r="B1453" s="1" t="s">
        <v>1348</v>
      </c>
      <c r="C1453" s="1">
        <v>140562</v>
      </c>
      <c r="D1453" s="1" t="s">
        <v>1046</v>
      </c>
      <c r="E1453" s="1" t="s">
        <v>1456</v>
      </c>
      <c r="F1453" s="1" t="s">
        <v>3787</v>
      </c>
      <c r="G1453" s="1">
        <v>40</v>
      </c>
      <c r="H1453" s="1" t="s">
        <v>93</v>
      </c>
      <c r="I1453" s="1" t="s">
        <v>93</v>
      </c>
      <c r="J1453" s="1" t="s">
        <v>93</v>
      </c>
      <c r="K1453" s="1" t="s">
        <v>93</v>
      </c>
      <c r="L1453" s="1" t="s">
        <v>93</v>
      </c>
      <c r="M1453" s="1" t="s">
        <v>93</v>
      </c>
      <c r="N1453" s="1" t="s">
        <v>1443</v>
      </c>
      <c r="O1453" s="1" t="s">
        <v>1466</v>
      </c>
      <c r="P1453" s="1">
        <v>9</v>
      </c>
      <c r="Q1453" s="1" t="s">
        <v>4016</v>
      </c>
      <c r="R1453" s="1" t="s">
        <v>4017</v>
      </c>
      <c r="S1453" s="1">
        <v>7</v>
      </c>
      <c r="T1453" s="1" t="s">
        <v>1443</v>
      </c>
      <c r="U1453" s="1" t="s">
        <v>1466</v>
      </c>
      <c r="V1453" s="1">
        <v>9</v>
      </c>
      <c r="W1453" s="1" t="s">
        <v>1443</v>
      </c>
      <c r="X1453" s="1" t="s">
        <v>1444</v>
      </c>
      <c r="Y1453" s="1">
        <v>8.5</v>
      </c>
      <c r="Z1453" s="1" t="s">
        <v>1480</v>
      </c>
      <c r="AA1453" s="1" t="s">
        <v>1463</v>
      </c>
      <c r="AB1453" s="1">
        <v>6.5</v>
      </c>
      <c r="AC1453" s="1" t="s">
        <v>3787</v>
      </c>
    </row>
    <row r="1454" spans="1:29" ht="25.5" x14ac:dyDescent="0.2">
      <c r="A1454" s="1">
        <v>13</v>
      </c>
      <c r="B1454" s="1" t="s">
        <v>1350</v>
      </c>
      <c r="C1454" s="1">
        <v>225431</v>
      </c>
      <c r="D1454" s="1" t="s">
        <v>1032</v>
      </c>
      <c r="E1454" s="1" t="s">
        <v>1456</v>
      </c>
      <c r="F1454" s="1" t="s">
        <v>3787</v>
      </c>
      <c r="G1454" s="1">
        <v>40</v>
      </c>
      <c r="H1454" s="1" t="s">
        <v>1461</v>
      </c>
      <c r="I1454" s="1" t="s">
        <v>1444</v>
      </c>
      <c r="J1454" s="1">
        <v>9.5</v>
      </c>
      <c r="K1454" s="1" t="s">
        <v>1461</v>
      </c>
      <c r="L1454" s="1" t="s">
        <v>1509</v>
      </c>
      <c r="M1454" s="1">
        <v>8</v>
      </c>
      <c r="N1454" s="1" t="s">
        <v>1480</v>
      </c>
      <c r="O1454" s="1" t="s">
        <v>1466</v>
      </c>
      <c r="P1454" s="1">
        <v>8</v>
      </c>
      <c r="Q1454" s="1" t="s">
        <v>1480</v>
      </c>
      <c r="R1454" s="1" t="s">
        <v>1466</v>
      </c>
      <c r="S1454" s="1">
        <v>8</v>
      </c>
      <c r="T1454" s="1" t="s">
        <v>1480</v>
      </c>
      <c r="U1454" s="1" t="s">
        <v>1463</v>
      </c>
      <c r="V1454" s="1">
        <v>6.5</v>
      </c>
      <c r="W1454" s="1" t="s">
        <v>93</v>
      </c>
      <c r="X1454" s="1" t="s">
        <v>93</v>
      </c>
      <c r="Y1454" s="1" t="s">
        <v>93</v>
      </c>
      <c r="Z1454" s="1" t="s">
        <v>93</v>
      </c>
      <c r="AA1454" s="1" t="s">
        <v>93</v>
      </c>
      <c r="AB1454" s="1" t="s">
        <v>93</v>
      </c>
      <c r="AC1454" s="1" t="s">
        <v>3787</v>
      </c>
    </row>
    <row r="1455" spans="1:29" ht="25.5" x14ac:dyDescent="0.2">
      <c r="A1455" s="1">
        <v>13</v>
      </c>
      <c r="B1455" s="1" t="s">
        <v>1353</v>
      </c>
      <c r="C1455" s="1">
        <v>209556</v>
      </c>
      <c r="D1455" s="1" t="s">
        <v>1046</v>
      </c>
      <c r="E1455" s="1" t="s">
        <v>1456</v>
      </c>
      <c r="F1455" s="1" t="s">
        <v>3787</v>
      </c>
      <c r="G1455" s="1">
        <v>40</v>
      </c>
      <c r="H1455" s="1" t="s">
        <v>93</v>
      </c>
      <c r="I1455" s="1" t="s">
        <v>93</v>
      </c>
      <c r="J1455" s="1" t="s">
        <v>93</v>
      </c>
      <c r="K1455" s="1" t="s">
        <v>1461</v>
      </c>
      <c r="L1455" s="1" t="s">
        <v>1466</v>
      </c>
      <c r="M1455" s="1">
        <v>10</v>
      </c>
      <c r="N1455" s="1" t="s">
        <v>1461</v>
      </c>
      <c r="O1455" s="1" t="s">
        <v>1466</v>
      </c>
      <c r="P1455" s="1">
        <v>10</v>
      </c>
      <c r="Q1455" s="1" t="s">
        <v>1461</v>
      </c>
      <c r="R1455" s="1" t="s">
        <v>1466</v>
      </c>
      <c r="S1455" s="1">
        <v>10</v>
      </c>
      <c r="T1455" s="1" t="s">
        <v>1461</v>
      </c>
      <c r="U1455" s="1" t="s">
        <v>1466</v>
      </c>
      <c r="V1455" s="1">
        <v>10</v>
      </c>
      <c r="W1455" s="1" t="s">
        <v>93</v>
      </c>
      <c r="X1455" s="1" t="s">
        <v>93</v>
      </c>
      <c r="Y1455" s="1" t="s">
        <v>93</v>
      </c>
      <c r="Z1455" s="1" t="s">
        <v>93</v>
      </c>
      <c r="AA1455" s="1" t="s">
        <v>93</v>
      </c>
      <c r="AB1455" s="1" t="s">
        <v>93</v>
      </c>
      <c r="AC1455" s="1" t="s">
        <v>3787</v>
      </c>
    </row>
    <row r="1456" spans="1:29" ht="38.25" x14ac:dyDescent="0.2">
      <c r="A1456" s="1">
        <v>13</v>
      </c>
      <c r="B1456" s="1" t="s">
        <v>1356</v>
      </c>
      <c r="C1456" s="1">
        <v>235352</v>
      </c>
      <c r="D1456" s="1" t="s">
        <v>1005</v>
      </c>
      <c r="E1456" s="1" t="s">
        <v>1440</v>
      </c>
      <c r="F1456" s="1" t="s">
        <v>1012</v>
      </c>
      <c r="G1456" s="1">
        <v>40</v>
      </c>
      <c r="H1456" s="1" t="s">
        <v>1443</v>
      </c>
      <c r="I1456" s="1" t="s">
        <v>1467</v>
      </c>
      <c r="J1456" s="1">
        <v>10</v>
      </c>
      <c r="K1456" s="1" t="s">
        <v>1443</v>
      </c>
      <c r="L1456" s="1" t="s">
        <v>1467</v>
      </c>
      <c r="M1456" s="1">
        <v>10</v>
      </c>
      <c r="N1456" s="1" t="s">
        <v>1443</v>
      </c>
      <c r="O1456" s="1" t="s">
        <v>1467</v>
      </c>
      <c r="P1456" s="1">
        <v>10</v>
      </c>
      <c r="Q1456" s="1" t="s">
        <v>1443</v>
      </c>
      <c r="R1456" s="1" t="s">
        <v>1467</v>
      </c>
      <c r="S1456" s="1">
        <v>10</v>
      </c>
      <c r="T1456" s="1" t="s">
        <v>93</v>
      </c>
      <c r="U1456" s="1" t="s">
        <v>93</v>
      </c>
      <c r="V1456" s="1" t="s">
        <v>93</v>
      </c>
      <c r="W1456" s="1" t="s">
        <v>93</v>
      </c>
      <c r="X1456" s="1" t="s">
        <v>93</v>
      </c>
      <c r="Y1456" s="1" t="s">
        <v>93</v>
      </c>
      <c r="Z1456" s="1" t="s">
        <v>93</v>
      </c>
      <c r="AA1456" s="1" t="s">
        <v>93</v>
      </c>
      <c r="AB1456" s="1" t="s">
        <v>93</v>
      </c>
      <c r="AC1456" s="1" t="s">
        <v>3787</v>
      </c>
    </row>
    <row r="1457" spans="1:29" ht="38.25" x14ac:dyDescent="0.2">
      <c r="A1457" s="1">
        <v>13</v>
      </c>
      <c r="B1457" s="1" t="s">
        <v>3078</v>
      </c>
      <c r="C1457" s="1">
        <v>1308537</v>
      </c>
      <c r="D1457" s="1" t="s">
        <v>4369</v>
      </c>
      <c r="E1457" s="1" t="s">
        <v>1440</v>
      </c>
      <c r="F1457" s="1" t="s">
        <v>3228</v>
      </c>
      <c r="G1457" s="1">
        <v>40</v>
      </c>
      <c r="H1457" s="1" t="s">
        <v>93</v>
      </c>
      <c r="I1457" s="1" t="s">
        <v>93</v>
      </c>
      <c r="J1457" s="1" t="s">
        <v>93</v>
      </c>
      <c r="K1457" s="1" t="s">
        <v>1454</v>
      </c>
      <c r="L1457" s="1" t="s">
        <v>1667</v>
      </c>
      <c r="M1457" s="1">
        <v>8</v>
      </c>
      <c r="N1457" s="1" t="s">
        <v>1454</v>
      </c>
      <c r="O1457" s="1" t="s">
        <v>1667</v>
      </c>
      <c r="P1457" s="1">
        <v>8</v>
      </c>
      <c r="Q1457" s="1" t="s">
        <v>1454</v>
      </c>
      <c r="R1457" s="1" t="s">
        <v>1667</v>
      </c>
      <c r="S1457" s="1">
        <v>8</v>
      </c>
      <c r="T1457" s="1" t="s">
        <v>1454</v>
      </c>
      <c r="U1457" s="1" t="s">
        <v>1667</v>
      </c>
      <c r="V1457" s="1">
        <v>8</v>
      </c>
      <c r="W1457" s="1" t="s">
        <v>1454</v>
      </c>
      <c r="X1457" s="1" t="s">
        <v>1667</v>
      </c>
      <c r="Y1457" s="1">
        <v>8</v>
      </c>
      <c r="Z1457" s="1" t="s">
        <v>93</v>
      </c>
      <c r="AA1457" s="1" t="s">
        <v>93</v>
      </c>
      <c r="AB1457" s="1" t="s">
        <v>93</v>
      </c>
      <c r="AC1457" s="1" t="s">
        <v>3787</v>
      </c>
    </row>
    <row r="1458" spans="1:29" ht="25.5" x14ac:dyDescent="0.2">
      <c r="A1458" s="1">
        <v>13</v>
      </c>
      <c r="B1458" s="1" t="s">
        <v>1358</v>
      </c>
      <c r="C1458" s="1">
        <v>257047</v>
      </c>
      <c r="D1458" s="1" t="s">
        <v>562</v>
      </c>
      <c r="E1458" s="1" t="s">
        <v>1456</v>
      </c>
      <c r="F1458" s="1" t="s">
        <v>3787</v>
      </c>
      <c r="G1458" s="1">
        <v>40</v>
      </c>
      <c r="H1458" s="1" t="s">
        <v>93</v>
      </c>
      <c r="I1458" s="1" t="s">
        <v>93</v>
      </c>
      <c r="J1458" s="1" t="s">
        <v>93</v>
      </c>
      <c r="K1458" s="1" t="s">
        <v>1455</v>
      </c>
      <c r="L1458" s="1" t="s">
        <v>4018</v>
      </c>
      <c r="M1458" s="1">
        <v>8.25</v>
      </c>
      <c r="N1458" s="1" t="s">
        <v>1455</v>
      </c>
      <c r="O1458" s="1" t="s">
        <v>1753</v>
      </c>
      <c r="P1458" s="1">
        <v>8</v>
      </c>
      <c r="Q1458" s="1" t="s">
        <v>1455</v>
      </c>
      <c r="R1458" s="1" t="s">
        <v>1753</v>
      </c>
      <c r="S1458" s="1">
        <v>8</v>
      </c>
      <c r="T1458" s="1" t="s">
        <v>1455</v>
      </c>
      <c r="U1458" s="1" t="s">
        <v>1753</v>
      </c>
      <c r="V1458" s="1">
        <v>8</v>
      </c>
      <c r="W1458" s="1" t="s">
        <v>1455</v>
      </c>
      <c r="X1458" s="1" t="s">
        <v>1753</v>
      </c>
      <c r="Y1458" s="1">
        <v>7.75</v>
      </c>
      <c r="Z1458" s="1" t="s">
        <v>93</v>
      </c>
      <c r="AA1458" s="1" t="s">
        <v>93</v>
      </c>
      <c r="AB1458" s="1" t="s">
        <v>93</v>
      </c>
      <c r="AC1458" s="1" t="s">
        <v>3787</v>
      </c>
    </row>
    <row r="1459" spans="1:29" ht="25.5" x14ac:dyDescent="0.2">
      <c r="A1459" s="1">
        <v>13</v>
      </c>
      <c r="B1459" s="1" t="s">
        <v>2393</v>
      </c>
      <c r="C1459" s="1">
        <v>1307718</v>
      </c>
      <c r="D1459" s="1" t="s">
        <v>1962</v>
      </c>
      <c r="E1459" s="1" t="s">
        <v>1440</v>
      </c>
      <c r="F1459" s="1" t="s">
        <v>986</v>
      </c>
      <c r="G1459" s="1">
        <v>40</v>
      </c>
      <c r="H1459" s="1" t="s">
        <v>1517</v>
      </c>
      <c r="I1459" s="1" t="s">
        <v>1574</v>
      </c>
      <c r="J1459" s="1">
        <v>8</v>
      </c>
      <c r="K1459" s="1" t="s">
        <v>1517</v>
      </c>
      <c r="L1459" s="1" t="s">
        <v>1574</v>
      </c>
      <c r="M1459" s="1">
        <v>8</v>
      </c>
      <c r="N1459" s="1" t="s">
        <v>1517</v>
      </c>
      <c r="O1459" s="1" t="s">
        <v>1574</v>
      </c>
      <c r="P1459" s="1">
        <v>8</v>
      </c>
      <c r="Q1459" s="1" t="s">
        <v>1517</v>
      </c>
      <c r="R1459" s="1" t="s">
        <v>1574</v>
      </c>
      <c r="S1459" s="1">
        <v>8</v>
      </c>
      <c r="T1459" s="1" t="s">
        <v>1517</v>
      </c>
      <c r="U1459" s="1" t="s">
        <v>1574</v>
      </c>
      <c r="V1459" s="1">
        <v>8</v>
      </c>
      <c r="W1459" s="1" t="s">
        <v>93</v>
      </c>
      <c r="X1459" s="1" t="s">
        <v>93</v>
      </c>
      <c r="Y1459" s="1" t="s">
        <v>93</v>
      </c>
      <c r="Z1459" s="1" t="s">
        <v>93</v>
      </c>
      <c r="AA1459" s="1" t="s">
        <v>93</v>
      </c>
      <c r="AB1459" s="1" t="s">
        <v>93</v>
      </c>
      <c r="AC1459" s="1" t="s">
        <v>3787</v>
      </c>
    </row>
    <row r="1460" spans="1:29" ht="25.5" x14ac:dyDescent="0.2">
      <c r="A1460" s="1">
        <v>13</v>
      </c>
      <c r="B1460" s="1" t="s">
        <v>2394</v>
      </c>
      <c r="C1460" s="1">
        <v>1307668</v>
      </c>
      <c r="D1460" s="1" t="s">
        <v>1874</v>
      </c>
      <c r="E1460" s="1" t="s">
        <v>1440</v>
      </c>
      <c r="F1460" s="1" t="s">
        <v>2796</v>
      </c>
      <c r="G1460" s="1">
        <v>40</v>
      </c>
      <c r="H1460" s="1" t="s">
        <v>1443</v>
      </c>
      <c r="I1460" s="1" t="s">
        <v>1447</v>
      </c>
      <c r="J1460" s="1">
        <v>8</v>
      </c>
      <c r="K1460" s="1" t="s">
        <v>1443</v>
      </c>
      <c r="L1460" s="1" t="s">
        <v>1447</v>
      </c>
      <c r="M1460" s="1">
        <v>8</v>
      </c>
      <c r="N1460" s="1" t="s">
        <v>93</v>
      </c>
      <c r="O1460" s="1" t="s">
        <v>93</v>
      </c>
      <c r="P1460" s="1" t="s">
        <v>93</v>
      </c>
      <c r="Q1460" s="1" t="s">
        <v>93</v>
      </c>
      <c r="R1460" s="1" t="s">
        <v>93</v>
      </c>
      <c r="S1460" s="1" t="s">
        <v>93</v>
      </c>
      <c r="T1460" s="1" t="s">
        <v>1443</v>
      </c>
      <c r="U1460" s="1" t="s">
        <v>1447</v>
      </c>
      <c r="V1460" s="1">
        <v>8</v>
      </c>
      <c r="W1460" s="1" t="s">
        <v>1443</v>
      </c>
      <c r="X1460" s="1" t="s">
        <v>1447</v>
      </c>
      <c r="Y1460" s="1">
        <v>8</v>
      </c>
      <c r="Z1460" s="1" t="s">
        <v>1443</v>
      </c>
      <c r="AA1460" s="1" t="s">
        <v>1447</v>
      </c>
      <c r="AB1460" s="1">
        <v>8</v>
      </c>
      <c r="AC1460" s="1" t="s">
        <v>3787</v>
      </c>
    </row>
    <row r="1461" spans="1:29" ht="25.5" x14ac:dyDescent="0.2">
      <c r="A1461" s="1">
        <v>13</v>
      </c>
      <c r="B1461" s="1" t="s">
        <v>2395</v>
      </c>
      <c r="C1461" s="1">
        <v>1307035</v>
      </c>
      <c r="D1461" s="1" t="s">
        <v>1903</v>
      </c>
      <c r="E1461" s="1" t="s">
        <v>1440</v>
      </c>
      <c r="F1461" s="1" t="s">
        <v>1265</v>
      </c>
      <c r="G1461" s="1">
        <v>40</v>
      </c>
      <c r="H1461" s="1" t="s">
        <v>1501</v>
      </c>
      <c r="I1461" s="1" t="s">
        <v>1467</v>
      </c>
      <c r="J1461" s="1">
        <v>8</v>
      </c>
      <c r="K1461" s="1" t="s">
        <v>93</v>
      </c>
      <c r="L1461" s="1" t="s">
        <v>93</v>
      </c>
      <c r="M1461" s="1" t="s">
        <v>93</v>
      </c>
      <c r="N1461" s="1" t="s">
        <v>93</v>
      </c>
      <c r="O1461" s="1" t="s">
        <v>93</v>
      </c>
      <c r="P1461" s="1" t="s">
        <v>93</v>
      </c>
      <c r="Q1461" s="1" t="s">
        <v>1501</v>
      </c>
      <c r="R1461" s="1" t="s">
        <v>1467</v>
      </c>
      <c r="S1461" s="1">
        <v>8</v>
      </c>
      <c r="T1461" s="1" t="s">
        <v>1501</v>
      </c>
      <c r="U1461" s="1" t="s">
        <v>1467</v>
      </c>
      <c r="V1461" s="1">
        <v>8</v>
      </c>
      <c r="W1461" s="1" t="s">
        <v>1501</v>
      </c>
      <c r="X1461" s="1" t="s">
        <v>1467</v>
      </c>
      <c r="Y1461" s="1">
        <v>8</v>
      </c>
      <c r="Z1461" s="1" t="s">
        <v>1455</v>
      </c>
      <c r="AA1461" s="1" t="s">
        <v>1753</v>
      </c>
      <c r="AB1461" s="1">
        <v>8</v>
      </c>
      <c r="AC1461" s="1" t="s">
        <v>3787</v>
      </c>
    </row>
    <row r="1462" spans="1:29" ht="38.25" x14ac:dyDescent="0.2">
      <c r="A1462" s="1">
        <v>13</v>
      </c>
      <c r="B1462" s="1" t="s">
        <v>2396</v>
      </c>
      <c r="C1462" s="1">
        <v>262012</v>
      </c>
      <c r="D1462" s="1" t="s">
        <v>562</v>
      </c>
      <c r="E1462" s="1" t="s">
        <v>1456</v>
      </c>
      <c r="F1462" s="1" t="s">
        <v>3787</v>
      </c>
      <c r="G1462" s="1">
        <v>40</v>
      </c>
      <c r="H1462" s="1" t="s">
        <v>1460</v>
      </c>
      <c r="I1462" s="1" t="s">
        <v>1479</v>
      </c>
      <c r="J1462" s="1">
        <v>8</v>
      </c>
      <c r="K1462" s="1" t="s">
        <v>1460</v>
      </c>
      <c r="L1462" s="1" t="s">
        <v>1474</v>
      </c>
      <c r="M1462" s="1">
        <v>5.5</v>
      </c>
      <c r="N1462" s="1" t="s">
        <v>1443</v>
      </c>
      <c r="O1462" s="1" t="s">
        <v>1479</v>
      </c>
      <c r="P1462" s="1">
        <v>9.5</v>
      </c>
      <c r="Q1462" s="1" t="s">
        <v>1471</v>
      </c>
      <c r="R1462" s="1" t="s">
        <v>1479</v>
      </c>
      <c r="S1462" s="1">
        <v>9</v>
      </c>
      <c r="T1462" s="1" t="s">
        <v>1460</v>
      </c>
      <c r="U1462" s="1" t="s">
        <v>1479</v>
      </c>
      <c r="V1462" s="1">
        <v>8</v>
      </c>
      <c r="W1462" s="1" t="s">
        <v>93</v>
      </c>
      <c r="X1462" s="1" t="s">
        <v>93</v>
      </c>
      <c r="Y1462" s="1" t="s">
        <v>93</v>
      </c>
      <c r="Z1462" s="1" t="s">
        <v>93</v>
      </c>
      <c r="AA1462" s="1" t="s">
        <v>93</v>
      </c>
      <c r="AB1462" s="1" t="s">
        <v>93</v>
      </c>
      <c r="AC1462" s="1" t="s">
        <v>3787</v>
      </c>
    </row>
    <row r="1463" spans="1:29" ht="25.5" x14ac:dyDescent="0.2">
      <c r="A1463" s="1">
        <v>13</v>
      </c>
      <c r="B1463" s="1" t="s">
        <v>2397</v>
      </c>
      <c r="C1463" s="1">
        <v>232613</v>
      </c>
      <c r="D1463" s="1" t="s">
        <v>1013</v>
      </c>
      <c r="E1463" s="1" t="s">
        <v>1456</v>
      </c>
      <c r="F1463" s="1" t="s">
        <v>3787</v>
      </c>
      <c r="G1463" s="1">
        <v>40</v>
      </c>
      <c r="H1463" s="1" t="s">
        <v>1480</v>
      </c>
      <c r="I1463" s="1" t="s">
        <v>1466</v>
      </c>
      <c r="J1463" s="1">
        <v>8</v>
      </c>
      <c r="K1463" s="1" t="s">
        <v>1480</v>
      </c>
      <c r="L1463" s="1" t="s">
        <v>1466</v>
      </c>
      <c r="M1463" s="1">
        <v>8</v>
      </c>
      <c r="N1463" s="1" t="s">
        <v>1480</v>
      </c>
      <c r="O1463" s="1" t="s">
        <v>1466</v>
      </c>
      <c r="P1463" s="1">
        <v>8</v>
      </c>
      <c r="Q1463" s="1" t="s">
        <v>1610</v>
      </c>
      <c r="R1463" s="1" t="s">
        <v>1466</v>
      </c>
      <c r="S1463" s="1">
        <v>6.5</v>
      </c>
      <c r="T1463" s="1" t="s">
        <v>1480</v>
      </c>
      <c r="U1463" s="1" t="s">
        <v>1451</v>
      </c>
      <c r="V1463" s="1">
        <v>9.5</v>
      </c>
      <c r="W1463" s="1" t="s">
        <v>93</v>
      </c>
      <c r="X1463" s="1" t="s">
        <v>93</v>
      </c>
      <c r="Y1463" s="1" t="s">
        <v>93</v>
      </c>
      <c r="Z1463" s="1" t="s">
        <v>93</v>
      </c>
      <c r="AA1463" s="1" t="s">
        <v>93</v>
      </c>
      <c r="AB1463" s="1" t="s">
        <v>93</v>
      </c>
      <c r="AC1463" s="1" t="s">
        <v>3787</v>
      </c>
    </row>
    <row r="1464" spans="1:29" ht="25.5" x14ac:dyDescent="0.2">
      <c r="A1464" s="1">
        <v>13</v>
      </c>
      <c r="B1464" s="1" t="s">
        <v>1359</v>
      </c>
      <c r="C1464" s="1">
        <v>258904</v>
      </c>
      <c r="D1464" s="1" t="s">
        <v>1026</v>
      </c>
      <c r="E1464" s="1" t="s">
        <v>1456</v>
      </c>
      <c r="F1464" s="1" t="s">
        <v>3787</v>
      </c>
      <c r="G1464" s="1">
        <v>40</v>
      </c>
      <c r="H1464" s="1" t="s">
        <v>1667</v>
      </c>
      <c r="I1464" s="1" t="s">
        <v>1895</v>
      </c>
      <c r="J1464" s="1">
        <v>8</v>
      </c>
      <c r="K1464" s="1" t="s">
        <v>1454</v>
      </c>
      <c r="L1464" s="1" t="s">
        <v>1667</v>
      </c>
      <c r="M1464" s="1">
        <v>8</v>
      </c>
      <c r="N1464" s="1" t="s">
        <v>1454</v>
      </c>
      <c r="O1464" s="1" t="s">
        <v>1667</v>
      </c>
      <c r="P1464" s="1">
        <v>8</v>
      </c>
      <c r="Q1464" s="1" t="s">
        <v>1469</v>
      </c>
      <c r="R1464" s="1" t="s">
        <v>1489</v>
      </c>
      <c r="S1464" s="1">
        <v>8</v>
      </c>
      <c r="T1464" s="1" t="s">
        <v>1454</v>
      </c>
      <c r="U1464" s="1" t="s">
        <v>1667</v>
      </c>
      <c r="V1464" s="1">
        <v>8</v>
      </c>
      <c r="W1464" s="1" t="s">
        <v>93</v>
      </c>
      <c r="X1464" s="1" t="s">
        <v>93</v>
      </c>
      <c r="Y1464" s="1" t="s">
        <v>93</v>
      </c>
      <c r="Z1464" s="1" t="s">
        <v>93</v>
      </c>
      <c r="AA1464" s="1" t="s">
        <v>93</v>
      </c>
      <c r="AB1464" s="1" t="s">
        <v>93</v>
      </c>
      <c r="AC1464" s="1" t="s">
        <v>3787</v>
      </c>
    </row>
    <row r="1465" spans="1:29" ht="25.5" x14ac:dyDescent="0.2">
      <c r="A1465" s="1">
        <v>13</v>
      </c>
      <c r="B1465" s="1" t="s">
        <v>1361</v>
      </c>
      <c r="C1465" s="1">
        <v>259956</v>
      </c>
      <c r="D1465" s="1" t="s">
        <v>988</v>
      </c>
      <c r="E1465" s="1" t="s">
        <v>1440</v>
      </c>
      <c r="F1465" s="1" t="s">
        <v>507</v>
      </c>
      <c r="G1465" s="1">
        <v>40</v>
      </c>
      <c r="H1465" s="1" t="s">
        <v>93</v>
      </c>
      <c r="I1465" s="1" t="s">
        <v>93</v>
      </c>
      <c r="J1465" s="1" t="s">
        <v>93</v>
      </c>
      <c r="K1465" s="1" t="s">
        <v>1480</v>
      </c>
      <c r="L1465" s="1" t="s">
        <v>1466</v>
      </c>
      <c r="M1465" s="1">
        <v>8</v>
      </c>
      <c r="N1465" s="1" t="s">
        <v>1480</v>
      </c>
      <c r="O1465" s="1" t="s">
        <v>1466</v>
      </c>
      <c r="P1465" s="1">
        <v>8</v>
      </c>
      <c r="Q1465" s="1" t="s">
        <v>1480</v>
      </c>
      <c r="R1465" s="1" t="s">
        <v>1466</v>
      </c>
      <c r="S1465" s="1">
        <v>8</v>
      </c>
      <c r="T1465" s="1" t="s">
        <v>1480</v>
      </c>
      <c r="U1465" s="1" t="s">
        <v>1466</v>
      </c>
      <c r="V1465" s="1">
        <v>8</v>
      </c>
      <c r="W1465" s="1" t="s">
        <v>1480</v>
      </c>
      <c r="X1465" s="1" t="s">
        <v>1466</v>
      </c>
      <c r="Y1465" s="1">
        <v>8</v>
      </c>
      <c r="Z1465" s="1" t="s">
        <v>93</v>
      </c>
      <c r="AA1465" s="1" t="s">
        <v>93</v>
      </c>
      <c r="AB1465" s="1" t="s">
        <v>93</v>
      </c>
      <c r="AC1465" s="1" t="s">
        <v>3787</v>
      </c>
    </row>
    <row r="1466" spans="1:29" ht="25.5" x14ac:dyDescent="0.2">
      <c r="A1466" s="1">
        <v>13</v>
      </c>
      <c r="B1466" s="1" t="s">
        <v>1362</v>
      </c>
      <c r="C1466" s="1">
        <v>258903</v>
      </c>
      <c r="D1466" s="1" t="s">
        <v>1029</v>
      </c>
      <c r="E1466" s="1" t="s">
        <v>1456</v>
      </c>
      <c r="F1466" s="1" t="s">
        <v>3787</v>
      </c>
      <c r="G1466" s="1">
        <v>40</v>
      </c>
      <c r="H1466" s="1" t="s">
        <v>93</v>
      </c>
      <c r="I1466" s="1" t="s">
        <v>93</v>
      </c>
      <c r="J1466" s="1" t="s">
        <v>93</v>
      </c>
      <c r="K1466" s="1" t="s">
        <v>1459</v>
      </c>
      <c r="L1466" s="1" t="s">
        <v>1737</v>
      </c>
      <c r="M1466" s="1">
        <v>8</v>
      </c>
      <c r="N1466" s="1" t="s">
        <v>1461</v>
      </c>
      <c r="O1466" s="1" t="s">
        <v>1509</v>
      </c>
      <c r="P1466" s="1">
        <v>8</v>
      </c>
      <c r="Q1466" s="1" t="s">
        <v>1461</v>
      </c>
      <c r="R1466" s="1" t="s">
        <v>1509</v>
      </c>
      <c r="S1466" s="1">
        <v>8</v>
      </c>
      <c r="T1466" s="1" t="s">
        <v>1461</v>
      </c>
      <c r="U1466" s="1" t="s">
        <v>1509</v>
      </c>
      <c r="V1466" s="1">
        <v>8</v>
      </c>
      <c r="W1466" s="1" t="s">
        <v>1461</v>
      </c>
      <c r="X1466" s="1" t="s">
        <v>1509</v>
      </c>
      <c r="Y1466" s="1">
        <v>8</v>
      </c>
      <c r="Z1466" s="1" t="s">
        <v>93</v>
      </c>
      <c r="AA1466" s="1" t="s">
        <v>93</v>
      </c>
      <c r="AB1466" s="1" t="s">
        <v>93</v>
      </c>
      <c r="AC1466" s="1" t="s">
        <v>3787</v>
      </c>
    </row>
    <row r="1467" spans="1:29" ht="38.25" x14ac:dyDescent="0.2">
      <c r="A1467" s="1">
        <v>13</v>
      </c>
      <c r="B1467" s="1" t="s">
        <v>3391</v>
      </c>
      <c r="C1467" s="1">
        <v>1308594</v>
      </c>
      <c r="D1467" s="1" t="s">
        <v>4370</v>
      </c>
      <c r="E1467" s="1" t="s">
        <v>1440</v>
      </c>
      <c r="F1467" s="1" t="s">
        <v>3787</v>
      </c>
      <c r="G1467" s="1">
        <v>40</v>
      </c>
      <c r="H1467" s="1" t="s">
        <v>1507</v>
      </c>
      <c r="I1467" s="1" t="s">
        <v>1474</v>
      </c>
      <c r="J1467" s="1">
        <v>8</v>
      </c>
      <c r="K1467" s="1" t="s">
        <v>1507</v>
      </c>
      <c r="L1467" s="1" t="s">
        <v>1474</v>
      </c>
      <c r="M1467" s="1">
        <v>8</v>
      </c>
      <c r="N1467" s="1" t="s">
        <v>93</v>
      </c>
      <c r="O1467" s="1" t="s">
        <v>93</v>
      </c>
      <c r="P1467" s="1" t="s">
        <v>93</v>
      </c>
      <c r="Q1467" s="1" t="s">
        <v>93</v>
      </c>
      <c r="R1467" s="1" t="s">
        <v>93</v>
      </c>
      <c r="S1467" s="1" t="s">
        <v>93</v>
      </c>
      <c r="T1467" s="1" t="s">
        <v>1507</v>
      </c>
      <c r="U1467" s="1" t="s">
        <v>1474</v>
      </c>
      <c r="V1467" s="1">
        <v>8</v>
      </c>
      <c r="W1467" s="1" t="s">
        <v>1507</v>
      </c>
      <c r="X1467" s="1" t="s">
        <v>1474</v>
      </c>
      <c r="Y1467" s="1">
        <v>8</v>
      </c>
      <c r="Z1467" s="1" t="s">
        <v>1507</v>
      </c>
      <c r="AA1467" s="1" t="s">
        <v>1474</v>
      </c>
      <c r="AB1467" s="1">
        <v>8</v>
      </c>
      <c r="AC1467" s="1" t="s">
        <v>3787</v>
      </c>
    </row>
    <row r="1468" spans="1:29" ht="38.25" x14ac:dyDescent="0.2">
      <c r="A1468" s="1">
        <v>13</v>
      </c>
      <c r="B1468" s="1" t="s">
        <v>2398</v>
      </c>
      <c r="C1468" s="1">
        <v>1308122</v>
      </c>
      <c r="D1468" s="1" t="s">
        <v>1936</v>
      </c>
      <c r="E1468" s="1" t="s">
        <v>1440</v>
      </c>
      <c r="F1468" s="1" t="s">
        <v>2796</v>
      </c>
      <c r="G1468" s="1">
        <v>40</v>
      </c>
      <c r="H1468" s="1" t="s">
        <v>1480</v>
      </c>
      <c r="I1468" s="1" t="s">
        <v>1466</v>
      </c>
      <c r="J1468" s="1">
        <v>8</v>
      </c>
      <c r="K1468" s="1" t="s">
        <v>93</v>
      </c>
      <c r="L1468" s="1" t="s">
        <v>93</v>
      </c>
      <c r="M1468" s="1" t="s">
        <v>93</v>
      </c>
      <c r="N1468" s="1" t="s">
        <v>93</v>
      </c>
      <c r="O1468" s="1" t="s">
        <v>93</v>
      </c>
      <c r="P1468" s="1" t="s">
        <v>93</v>
      </c>
      <c r="Q1468" s="1" t="s">
        <v>1480</v>
      </c>
      <c r="R1468" s="1" t="s">
        <v>1466</v>
      </c>
      <c r="S1468" s="1">
        <v>8</v>
      </c>
      <c r="T1468" s="1" t="s">
        <v>1480</v>
      </c>
      <c r="U1468" s="1" t="s">
        <v>1466</v>
      </c>
      <c r="V1468" s="1">
        <v>8</v>
      </c>
      <c r="W1468" s="1" t="s">
        <v>1480</v>
      </c>
      <c r="X1468" s="1" t="s">
        <v>1466</v>
      </c>
      <c r="Y1468" s="1">
        <v>8</v>
      </c>
      <c r="Z1468" s="1" t="s">
        <v>1480</v>
      </c>
      <c r="AA1468" s="1" t="s">
        <v>1466</v>
      </c>
      <c r="AB1468" s="1">
        <v>8</v>
      </c>
      <c r="AC1468" s="1" t="s">
        <v>3787</v>
      </c>
    </row>
    <row r="1469" spans="1:29" ht="25.5" x14ac:dyDescent="0.2">
      <c r="A1469" s="1">
        <v>13</v>
      </c>
      <c r="B1469" s="1" t="s">
        <v>1363</v>
      </c>
      <c r="C1469" s="1">
        <v>231674</v>
      </c>
      <c r="D1469" s="1" t="s">
        <v>988</v>
      </c>
      <c r="E1469" s="1" t="s">
        <v>1440</v>
      </c>
      <c r="F1469" s="1" t="s">
        <v>2900</v>
      </c>
      <c r="G1469" s="1">
        <v>40</v>
      </c>
      <c r="H1469" s="1" t="s">
        <v>93</v>
      </c>
      <c r="I1469" s="1" t="s">
        <v>93</v>
      </c>
      <c r="J1469" s="1" t="s">
        <v>93</v>
      </c>
      <c r="K1469" s="1" t="s">
        <v>1517</v>
      </c>
      <c r="L1469" s="1" t="s">
        <v>1574</v>
      </c>
      <c r="M1469" s="1">
        <v>8</v>
      </c>
      <c r="N1469" s="1" t="s">
        <v>1517</v>
      </c>
      <c r="O1469" s="1" t="s">
        <v>1574</v>
      </c>
      <c r="P1469" s="1">
        <v>8</v>
      </c>
      <c r="Q1469" s="1" t="s">
        <v>1517</v>
      </c>
      <c r="R1469" s="1" t="s">
        <v>1574</v>
      </c>
      <c r="S1469" s="1">
        <v>8</v>
      </c>
      <c r="T1469" s="1" t="s">
        <v>1517</v>
      </c>
      <c r="U1469" s="1" t="s">
        <v>1574</v>
      </c>
      <c r="V1469" s="1">
        <v>8</v>
      </c>
      <c r="W1469" s="1" t="s">
        <v>1455</v>
      </c>
      <c r="X1469" s="1" t="s">
        <v>1753</v>
      </c>
      <c r="Y1469" s="1">
        <v>8</v>
      </c>
      <c r="Z1469" s="1" t="s">
        <v>93</v>
      </c>
      <c r="AA1469" s="1" t="s">
        <v>93</v>
      </c>
      <c r="AB1469" s="1" t="s">
        <v>93</v>
      </c>
      <c r="AC1469" s="1" t="s">
        <v>3787</v>
      </c>
    </row>
    <row r="1470" spans="1:29" ht="25.5" x14ac:dyDescent="0.2">
      <c r="A1470" s="1">
        <v>13</v>
      </c>
      <c r="B1470" s="1" t="s">
        <v>1364</v>
      </c>
      <c r="C1470" s="1">
        <v>258934</v>
      </c>
      <c r="D1470" s="1" t="s">
        <v>993</v>
      </c>
      <c r="E1470" s="1" t="s">
        <v>1456</v>
      </c>
      <c r="F1470" s="1" t="s">
        <v>3787</v>
      </c>
      <c r="G1470" s="1">
        <v>40</v>
      </c>
      <c r="H1470" s="1" t="s">
        <v>1454</v>
      </c>
      <c r="I1470" s="1" t="s">
        <v>1667</v>
      </c>
      <c r="J1470" s="1">
        <v>8</v>
      </c>
      <c r="K1470" s="1" t="s">
        <v>1454</v>
      </c>
      <c r="L1470" s="1" t="s">
        <v>1474</v>
      </c>
      <c r="M1470" s="1">
        <v>8.5</v>
      </c>
      <c r="N1470" s="1" t="s">
        <v>1454</v>
      </c>
      <c r="O1470" s="1" t="s">
        <v>1503</v>
      </c>
      <c r="P1470" s="1">
        <v>7.5</v>
      </c>
      <c r="Q1470" s="1" t="s">
        <v>93</v>
      </c>
      <c r="R1470" s="1" t="s">
        <v>93</v>
      </c>
      <c r="S1470" s="1" t="s">
        <v>93</v>
      </c>
      <c r="T1470" s="1" t="s">
        <v>93</v>
      </c>
      <c r="U1470" s="1" t="s">
        <v>93</v>
      </c>
      <c r="V1470" s="1" t="s">
        <v>93</v>
      </c>
      <c r="W1470" s="1" t="s">
        <v>1454</v>
      </c>
      <c r="X1470" s="1" t="s">
        <v>1667</v>
      </c>
      <c r="Y1470" s="1">
        <v>8</v>
      </c>
      <c r="Z1470" s="1" t="s">
        <v>1454</v>
      </c>
      <c r="AA1470" s="1" t="s">
        <v>1667</v>
      </c>
      <c r="AB1470" s="1">
        <v>8</v>
      </c>
      <c r="AC1470" s="1" t="s">
        <v>3787</v>
      </c>
    </row>
    <row r="1471" spans="1:29" ht="38.25" x14ac:dyDescent="0.2">
      <c r="A1471" s="1">
        <v>13</v>
      </c>
      <c r="B1471" s="1" t="s">
        <v>2401</v>
      </c>
      <c r="C1471" s="1">
        <v>238238</v>
      </c>
      <c r="D1471" s="1" t="s">
        <v>1026</v>
      </c>
      <c r="E1471" s="1" t="s">
        <v>1456</v>
      </c>
      <c r="F1471" s="1" t="s">
        <v>3787</v>
      </c>
      <c r="G1471" s="1">
        <v>40</v>
      </c>
      <c r="H1471" s="1" t="s">
        <v>93</v>
      </c>
      <c r="I1471" s="1" t="s">
        <v>93</v>
      </c>
      <c r="J1471" s="1" t="s">
        <v>93</v>
      </c>
      <c r="K1471" s="1" t="s">
        <v>93</v>
      </c>
      <c r="L1471" s="1" t="s">
        <v>93</v>
      </c>
      <c r="M1471" s="1" t="s">
        <v>93</v>
      </c>
      <c r="N1471" s="1" t="s">
        <v>93</v>
      </c>
      <c r="O1471" s="1" t="s">
        <v>93</v>
      </c>
      <c r="P1471" s="1" t="s">
        <v>93</v>
      </c>
      <c r="Q1471" s="1" t="s">
        <v>1517</v>
      </c>
      <c r="R1471" s="1" t="s">
        <v>1895</v>
      </c>
      <c r="S1471" s="1">
        <v>10</v>
      </c>
      <c r="T1471" s="1" t="s">
        <v>1517</v>
      </c>
      <c r="U1471" s="1" t="s">
        <v>1895</v>
      </c>
      <c r="V1471" s="1">
        <v>10</v>
      </c>
      <c r="W1471" s="1" t="s">
        <v>1501</v>
      </c>
      <c r="X1471" s="1" t="s">
        <v>1753</v>
      </c>
      <c r="Y1471" s="1">
        <v>10</v>
      </c>
      <c r="Z1471" s="1" t="s">
        <v>1501</v>
      </c>
      <c r="AA1471" s="1" t="s">
        <v>1753</v>
      </c>
      <c r="AB1471" s="1">
        <v>10</v>
      </c>
      <c r="AC1471" s="1" t="s">
        <v>3787</v>
      </c>
    </row>
    <row r="1472" spans="1:29" ht="25.5" x14ac:dyDescent="0.2">
      <c r="A1472" s="1">
        <v>13</v>
      </c>
      <c r="B1472" s="1" t="s">
        <v>2399</v>
      </c>
      <c r="C1472" s="1">
        <v>251971</v>
      </c>
      <c r="D1472" s="1" t="s">
        <v>993</v>
      </c>
      <c r="E1472" s="1" t="s">
        <v>1456</v>
      </c>
      <c r="F1472" s="1" t="s">
        <v>3787</v>
      </c>
      <c r="G1472" s="1">
        <v>40</v>
      </c>
      <c r="H1472" s="1" t="s">
        <v>1802</v>
      </c>
      <c r="I1472" s="1" t="s">
        <v>1508</v>
      </c>
      <c r="J1472" s="1">
        <v>8</v>
      </c>
      <c r="K1472" s="1" t="s">
        <v>1802</v>
      </c>
      <c r="L1472" s="1" t="s">
        <v>1508</v>
      </c>
      <c r="M1472" s="1">
        <v>8</v>
      </c>
      <c r="N1472" s="1" t="s">
        <v>93</v>
      </c>
      <c r="O1472" s="1" t="s">
        <v>93</v>
      </c>
      <c r="P1472" s="1" t="s">
        <v>93</v>
      </c>
      <c r="Q1472" s="1" t="s">
        <v>1802</v>
      </c>
      <c r="R1472" s="1" t="s">
        <v>1508</v>
      </c>
      <c r="S1472" s="1">
        <v>8</v>
      </c>
      <c r="T1472" s="1" t="s">
        <v>1802</v>
      </c>
      <c r="U1472" s="1" t="s">
        <v>1508</v>
      </c>
      <c r="V1472" s="1">
        <v>8</v>
      </c>
      <c r="W1472" s="1" t="s">
        <v>93</v>
      </c>
      <c r="X1472" s="1" t="s">
        <v>93</v>
      </c>
      <c r="Y1472" s="1" t="s">
        <v>93</v>
      </c>
      <c r="Z1472" s="1" t="s">
        <v>1802</v>
      </c>
      <c r="AA1472" s="1" t="s">
        <v>1508</v>
      </c>
      <c r="AB1472" s="1">
        <v>8</v>
      </c>
      <c r="AC1472" s="1" t="s">
        <v>3787</v>
      </c>
    </row>
    <row r="1473" spans="1:29" ht="25.5" x14ac:dyDescent="0.2">
      <c r="A1473" s="1">
        <v>13</v>
      </c>
      <c r="B1473" s="1" t="s">
        <v>2772</v>
      </c>
      <c r="C1473" s="1">
        <v>251762</v>
      </c>
      <c r="D1473" s="1" t="s">
        <v>1024</v>
      </c>
      <c r="E1473" s="1" t="s">
        <v>1456</v>
      </c>
      <c r="F1473" s="1" t="s">
        <v>3787</v>
      </c>
      <c r="G1473" s="1">
        <v>40</v>
      </c>
      <c r="H1473" s="1" t="s">
        <v>93</v>
      </c>
      <c r="I1473" s="1" t="s">
        <v>93</v>
      </c>
      <c r="J1473" s="1" t="s">
        <v>93</v>
      </c>
      <c r="K1473" s="1" t="s">
        <v>1443</v>
      </c>
      <c r="L1473" s="1" t="s">
        <v>1447</v>
      </c>
      <c r="M1473" s="1">
        <v>8</v>
      </c>
      <c r="N1473" s="1" t="s">
        <v>1443</v>
      </c>
      <c r="O1473" s="1" t="s">
        <v>1447</v>
      </c>
      <c r="P1473" s="1">
        <v>8</v>
      </c>
      <c r="Q1473" s="1" t="s">
        <v>1443</v>
      </c>
      <c r="R1473" s="1" t="s">
        <v>1447</v>
      </c>
      <c r="S1473" s="1">
        <v>8</v>
      </c>
      <c r="T1473" s="1" t="s">
        <v>1443</v>
      </c>
      <c r="U1473" s="1" t="s">
        <v>3316</v>
      </c>
      <c r="V1473" s="1">
        <v>6.25</v>
      </c>
      <c r="W1473" s="1" t="s">
        <v>1443</v>
      </c>
      <c r="X1473" s="1" t="s">
        <v>1447</v>
      </c>
      <c r="Y1473" s="1">
        <v>8</v>
      </c>
      <c r="Z1473" s="1" t="s">
        <v>1443</v>
      </c>
      <c r="AA1473" s="1" t="s">
        <v>2758</v>
      </c>
      <c r="AB1473" s="1">
        <v>1.75</v>
      </c>
      <c r="AC1473" s="1" t="s">
        <v>3787</v>
      </c>
    </row>
    <row r="1474" spans="1:29" ht="38.25" x14ac:dyDescent="0.2">
      <c r="A1474" s="1">
        <v>13</v>
      </c>
      <c r="B1474" s="1" t="s">
        <v>1365</v>
      </c>
      <c r="C1474" s="1">
        <v>260661</v>
      </c>
      <c r="D1474" s="1" t="s">
        <v>1026</v>
      </c>
      <c r="E1474" s="1" t="s">
        <v>1440</v>
      </c>
      <c r="F1474" s="1" t="s">
        <v>1040</v>
      </c>
      <c r="G1474" s="1">
        <v>40</v>
      </c>
      <c r="H1474" s="1" t="s">
        <v>93</v>
      </c>
      <c r="I1474" s="1" t="s">
        <v>93</v>
      </c>
      <c r="J1474" s="1" t="s">
        <v>93</v>
      </c>
      <c r="K1474" s="1" t="s">
        <v>1454</v>
      </c>
      <c r="L1474" s="1" t="s">
        <v>1667</v>
      </c>
      <c r="M1474" s="1">
        <v>8</v>
      </c>
      <c r="N1474" s="1" t="s">
        <v>1454</v>
      </c>
      <c r="O1474" s="1" t="s">
        <v>1667</v>
      </c>
      <c r="P1474" s="1">
        <v>8</v>
      </c>
      <c r="Q1474" s="1" t="s">
        <v>1454</v>
      </c>
      <c r="R1474" s="1" t="s">
        <v>1667</v>
      </c>
      <c r="S1474" s="1">
        <v>8</v>
      </c>
      <c r="T1474" s="1" t="s">
        <v>1454</v>
      </c>
      <c r="U1474" s="1" t="s">
        <v>1667</v>
      </c>
      <c r="V1474" s="1">
        <v>8</v>
      </c>
      <c r="W1474" s="1" t="s">
        <v>1454</v>
      </c>
      <c r="X1474" s="1" t="s">
        <v>1667</v>
      </c>
      <c r="Y1474" s="1">
        <v>8</v>
      </c>
      <c r="Z1474" s="1" t="s">
        <v>93</v>
      </c>
      <c r="AA1474" s="1" t="s">
        <v>93</v>
      </c>
      <c r="AB1474" s="1" t="s">
        <v>93</v>
      </c>
      <c r="AC1474" s="1" t="s">
        <v>3787</v>
      </c>
    </row>
    <row r="1475" spans="1:29" ht="25.5" x14ac:dyDescent="0.2">
      <c r="A1475" s="1">
        <v>13</v>
      </c>
      <c r="B1475" s="1" t="s">
        <v>1367</v>
      </c>
      <c r="C1475" s="1">
        <v>260725</v>
      </c>
      <c r="D1475" s="1" t="s">
        <v>550</v>
      </c>
      <c r="E1475" s="1" t="s">
        <v>1456</v>
      </c>
      <c r="F1475" s="1" t="s">
        <v>3787</v>
      </c>
      <c r="G1475" s="1">
        <v>40</v>
      </c>
      <c r="H1475" s="1" t="s">
        <v>1454</v>
      </c>
      <c r="I1475" s="1" t="s">
        <v>1480</v>
      </c>
      <c r="J1475" s="1">
        <v>3</v>
      </c>
      <c r="K1475" s="1" t="s">
        <v>1454</v>
      </c>
      <c r="L1475" s="1" t="s">
        <v>1667</v>
      </c>
      <c r="M1475" s="1">
        <v>8</v>
      </c>
      <c r="N1475" s="1" t="s">
        <v>1454</v>
      </c>
      <c r="O1475" s="1" t="s">
        <v>1667</v>
      </c>
      <c r="P1475" s="1">
        <v>8</v>
      </c>
      <c r="Q1475" s="1" t="s">
        <v>1454</v>
      </c>
      <c r="R1475" s="1" t="s">
        <v>1667</v>
      </c>
      <c r="S1475" s="1">
        <v>8</v>
      </c>
      <c r="T1475" s="1" t="s">
        <v>1454</v>
      </c>
      <c r="U1475" s="1" t="s">
        <v>1463</v>
      </c>
      <c r="V1475" s="1">
        <v>9.5</v>
      </c>
      <c r="W1475" s="1" t="s">
        <v>1444</v>
      </c>
      <c r="X1475" s="1" t="s">
        <v>1753</v>
      </c>
      <c r="Y1475" s="1">
        <v>3.5</v>
      </c>
      <c r="Z1475" s="1" t="s">
        <v>93</v>
      </c>
      <c r="AA1475" s="1" t="s">
        <v>93</v>
      </c>
      <c r="AB1475" s="1" t="s">
        <v>93</v>
      </c>
      <c r="AC1475" s="1" t="s">
        <v>3787</v>
      </c>
    </row>
    <row r="1476" spans="1:29" ht="38.25" x14ac:dyDescent="0.2">
      <c r="A1476" s="1">
        <v>13</v>
      </c>
      <c r="B1476" s="1" t="s">
        <v>2402</v>
      </c>
      <c r="C1476" s="1">
        <v>254723</v>
      </c>
      <c r="D1476" s="1" t="s">
        <v>1196</v>
      </c>
      <c r="E1476" s="1" t="s">
        <v>1440</v>
      </c>
      <c r="F1476" s="1" t="s">
        <v>3823</v>
      </c>
      <c r="G1476" s="1">
        <v>40</v>
      </c>
      <c r="H1476" s="1" t="s">
        <v>93</v>
      </c>
      <c r="I1476" s="1" t="s">
        <v>93</v>
      </c>
      <c r="J1476" s="1" t="s">
        <v>93</v>
      </c>
      <c r="K1476" s="1" t="s">
        <v>1461</v>
      </c>
      <c r="L1476" s="1" t="s">
        <v>1509</v>
      </c>
      <c r="M1476" s="1">
        <v>8</v>
      </c>
      <c r="N1476" s="1" t="s">
        <v>1461</v>
      </c>
      <c r="O1476" s="1" t="s">
        <v>1509</v>
      </c>
      <c r="P1476" s="1">
        <v>8</v>
      </c>
      <c r="Q1476" s="1" t="s">
        <v>1461</v>
      </c>
      <c r="R1476" s="1" t="s">
        <v>1509</v>
      </c>
      <c r="S1476" s="1">
        <v>8</v>
      </c>
      <c r="T1476" s="1" t="s">
        <v>1461</v>
      </c>
      <c r="U1476" s="1" t="s">
        <v>1509</v>
      </c>
      <c r="V1476" s="1">
        <v>8</v>
      </c>
      <c r="W1476" s="1" t="s">
        <v>1480</v>
      </c>
      <c r="X1476" s="1" t="s">
        <v>1466</v>
      </c>
      <c r="Y1476" s="1">
        <v>8</v>
      </c>
      <c r="Z1476" s="1" t="s">
        <v>93</v>
      </c>
      <c r="AA1476" s="1" t="s">
        <v>93</v>
      </c>
      <c r="AB1476" s="1" t="s">
        <v>93</v>
      </c>
      <c r="AC1476" s="1" t="s">
        <v>3787</v>
      </c>
    </row>
    <row r="1477" spans="1:29" ht="25.5" x14ac:dyDescent="0.2">
      <c r="A1477" s="1">
        <v>13</v>
      </c>
      <c r="B1477" s="1" t="s">
        <v>969</v>
      </c>
      <c r="C1477" s="1">
        <v>245486</v>
      </c>
      <c r="D1477" s="1" t="s">
        <v>556</v>
      </c>
      <c r="E1477" s="1" t="s">
        <v>1456</v>
      </c>
      <c r="F1477" s="1" t="s">
        <v>3787</v>
      </c>
      <c r="G1477" s="1">
        <v>40</v>
      </c>
      <c r="H1477" s="1" t="s">
        <v>93</v>
      </c>
      <c r="I1477" s="1" t="s">
        <v>93</v>
      </c>
      <c r="J1477" s="1" t="s">
        <v>93</v>
      </c>
      <c r="K1477" s="1" t="s">
        <v>1454</v>
      </c>
      <c r="L1477" s="1" t="s">
        <v>1474</v>
      </c>
      <c r="M1477" s="1">
        <v>8.5</v>
      </c>
      <c r="N1477" s="1" t="s">
        <v>1454</v>
      </c>
      <c r="O1477" s="1" t="s">
        <v>1474</v>
      </c>
      <c r="P1477" s="1">
        <v>8.5</v>
      </c>
      <c r="Q1477" s="1" t="s">
        <v>1454</v>
      </c>
      <c r="R1477" s="1" t="s">
        <v>1474</v>
      </c>
      <c r="S1477" s="1">
        <v>8.5</v>
      </c>
      <c r="T1477" s="1" t="s">
        <v>1454</v>
      </c>
      <c r="U1477" s="1" t="s">
        <v>1545</v>
      </c>
      <c r="V1477" s="1">
        <v>6.5</v>
      </c>
      <c r="W1477" s="1" t="s">
        <v>1454</v>
      </c>
      <c r="X1477" s="1" t="s">
        <v>1667</v>
      </c>
      <c r="Y1477" s="1">
        <v>8</v>
      </c>
      <c r="Z1477" s="1" t="s">
        <v>93</v>
      </c>
      <c r="AA1477" s="1" t="s">
        <v>93</v>
      </c>
      <c r="AB1477" s="1" t="s">
        <v>93</v>
      </c>
      <c r="AC1477" s="1" t="s">
        <v>3787</v>
      </c>
    </row>
    <row r="1478" spans="1:29" ht="25.5" x14ac:dyDescent="0.2">
      <c r="A1478" s="1">
        <v>13</v>
      </c>
      <c r="B1478" s="1" t="s">
        <v>2403</v>
      </c>
      <c r="C1478" s="1">
        <v>1308268</v>
      </c>
      <c r="D1478" s="1" t="s">
        <v>3151</v>
      </c>
      <c r="E1478" s="1" t="s">
        <v>1440</v>
      </c>
      <c r="F1478" s="1" t="s">
        <v>3558</v>
      </c>
      <c r="G1478" s="1">
        <v>40</v>
      </c>
      <c r="H1478" s="1" t="s">
        <v>93</v>
      </c>
      <c r="I1478" s="1" t="s">
        <v>93</v>
      </c>
      <c r="J1478" s="1" t="s">
        <v>93</v>
      </c>
      <c r="K1478" s="1" t="s">
        <v>1469</v>
      </c>
      <c r="L1478" s="1" t="s">
        <v>1489</v>
      </c>
      <c r="M1478" s="1">
        <v>8</v>
      </c>
      <c r="N1478" s="1" t="s">
        <v>1469</v>
      </c>
      <c r="O1478" s="1" t="s">
        <v>1489</v>
      </c>
      <c r="P1478" s="1">
        <v>8</v>
      </c>
      <c r="Q1478" s="1" t="s">
        <v>1469</v>
      </c>
      <c r="R1478" s="1" t="s">
        <v>1489</v>
      </c>
      <c r="S1478" s="1">
        <v>8</v>
      </c>
      <c r="T1478" s="1" t="s">
        <v>1469</v>
      </c>
      <c r="U1478" s="1" t="s">
        <v>1489</v>
      </c>
      <c r="V1478" s="1">
        <v>8</v>
      </c>
      <c r="W1478" s="1" t="s">
        <v>1469</v>
      </c>
      <c r="X1478" s="1" t="s">
        <v>1489</v>
      </c>
      <c r="Y1478" s="1">
        <v>8</v>
      </c>
      <c r="Z1478" s="1" t="s">
        <v>93</v>
      </c>
      <c r="AA1478" s="1" t="s">
        <v>93</v>
      </c>
      <c r="AB1478" s="1" t="s">
        <v>93</v>
      </c>
      <c r="AC1478" s="1" t="s">
        <v>3787</v>
      </c>
    </row>
    <row r="1479" spans="1:29" ht="38.25" x14ac:dyDescent="0.2">
      <c r="A1479" s="1">
        <v>13</v>
      </c>
      <c r="B1479" s="1" t="s">
        <v>2405</v>
      </c>
      <c r="C1479" s="1">
        <v>1307996</v>
      </c>
      <c r="D1479" s="1" t="s">
        <v>1874</v>
      </c>
      <c r="E1479" s="1" t="s">
        <v>1440</v>
      </c>
      <c r="F1479" s="1" t="s">
        <v>2796</v>
      </c>
      <c r="G1479" s="1">
        <v>40</v>
      </c>
      <c r="H1479" s="1" t="s">
        <v>1443</v>
      </c>
      <c r="I1479" s="1" t="s">
        <v>1447</v>
      </c>
      <c r="J1479" s="1">
        <v>8</v>
      </c>
      <c r="K1479" s="1" t="s">
        <v>1443</v>
      </c>
      <c r="L1479" s="1" t="s">
        <v>1447</v>
      </c>
      <c r="M1479" s="1">
        <v>8</v>
      </c>
      <c r="N1479" s="1" t="s">
        <v>93</v>
      </c>
      <c r="O1479" s="1" t="s">
        <v>93</v>
      </c>
      <c r="P1479" s="1" t="s">
        <v>93</v>
      </c>
      <c r="Q1479" s="1" t="s">
        <v>93</v>
      </c>
      <c r="R1479" s="1" t="s">
        <v>93</v>
      </c>
      <c r="S1479" s="1" t="s">
        <v>93</v>
      </c>
      <c r="T1479" s="1" t="s">
        <v>1443</v>
      </c>
      <c r="U1479" s="1" t="s">
        <v>1447</v>
      </c>
      <c r="V1479" s="1">
        <v>8</v>
      </c>
      <c r="W1479" s="1" t="s">
        <v>1443</v>
      </c>
      <c r="X1479" s="1" t="s">
        <v>1447</v>
      </c>
      <c r="Y1479" s="1">
        <v>8</v>
      </c>
      <c r="Z1479" s="1" t="s">
        <v>1443</v>
      </c>
      <c r="AA1479" s="1" t="s">
        <v>1447</v>
      </c>
      <c r="AB1479" s="1">
        <v>8</v>
      </c>
      <c r="AC1479" s="1" t="s">
        <v>3787</v>
      </c>
    </row>
    <row r="1480" spans="1:29" ht="25.5" x14ac:dyDescent="0.2">
      <c r="A1480" s="1">
        <v>13</v>
      </c>
      <c r="B1480" s="1" t="s">
        <v>2404</v>
      </c>
      <c r="C1480" s="1">
        <v>1307090</v>
      </c>
      <c r="D1480" s="1" t="s">
        <v>1995</v>
      </c>
      <c r="E1480" s="1" t="s">
        <v>1440</v>
      </c>
      <c r="F1480" s="1" t="s">
        <v>1114</v>
      </c>
      <c r="G1480" s="1">
        <v>40</v>
      </c>
      <c r="H1480" s="1" t="s">
        <v>1480</v>
      </c>
      <c r="I1480" s="1" t="s">
        <v>1466</v>
      </c>
      <c r="J1480" s="1">
        <v>8</v>
      </c>
      <c r="K1480" s="1" t="s">
        <v>1480</v>
      </c>
      <c r="L1480" s="1" t="s">
        <v>1466</v>
      </c>
      <c r="M1480" s="1">
        <v>8</v>
      </c>
      <c r="N1480" s="1" t="s">
        <v>1480</v>
      </c>
      <c r="O1480" s="1" t="s">
        <v>1466</v>
      </c>
      <c r="P1480" s="1">
        <v>8</v>
      </c>
      <c r="Q1480" s="1" t="s">
        <v>1480</v>
      </c>
      <c r="R1480" s="1" t="s">
        <v>1466</v>
      </c>
      <c r="S1480" s="1">
        <v>8</v>
      </c>
      <c r="T1480" s="1" t="s">
        <v>1480</v>
      </c>
      <c r="U1480" s="1" t="s">
        <v>1466</v>
      </c>
      <c r="V1480" s="1">
        <v>8</v>
      </c>
      <c r="W1480" s="1" t="s">
        <v>93</v>
      </c>
      <c r="X1480" s="1" t="s">
        <v>93</v>
      </c>
      <c r="Y1480" s="1" t="s">
        <v>93</v>
      </c>
      <c r="Z1480" s="1" t="s">
        <v>93</v>
      </c>
      <c r="AA1480" s="1" t="s">
        <v>93</v>
      </c>
      <c r="AB1480" s="1" t="s">
        <v>93</v>
      </c>
      <c r="AC1480" s="1" t="s">
        <v>3787</v>
      </c>
    </row>
    <row r="1481" spans="1:29" ht="38.25" x14ac:dyDescent="0.2">
      <c r="A1481" s="1">
        <v>13</v>
      </c>
      <c r="B1481" s="1" t="s">
        <v>1370</v>
      </c>
      <c r="C1481" s="1">
        <v>257382</v>
      </c>
      <c r="D1481" s="1" t="s">
        <v>1074</v>
      </c>
      <c r="E1481" s="1" t="s">
        <v>1456</v>
      </c>
      <c r="F1481" s="1" t="s">
        <v>3787</v>
      </c>
      <c r="G1481" s="1">
        <v>40</v>
      </c>
      <c r="H1481" s="1" t="s">
        <v>93</v>
      </c>
      <c r="I1481" s="1" t="s">
        <v>93</v>
      </c>
      <c r="J1481" s="1" t="s">
        <v>93</v>
      </c>
      <c r="K1481" s="1" t="s">
        <v>1443</v>
      </c>
      <c r="L1481" s="1" t="s">
        <v>1551</v>
      </c>
      <c r="M1481" s="1">
        <v>8.25</v>
      </c>
      <c r="N1481" s="1" t="s">
        <v>1443</v>
      </c>
      <c r="O1481" s="1" t="s">
        <v>1551</v>
      </c>
      <c r="P1481" s="1">
        <v>8.25</v>
      </c>
      <c r="Q1481" s="1" t="s">
        <v>1443</v>
      </c>
      <c r="R1481" s="1" t="s">
        <v>1447</v>
      </c>
      <c r="S1481" s="1">
        <v>8</v>
      </c>
      <c r="T1481" s="1" t="s">
        <v>1443</v>
      </c>
      <c r="U1481" s="1" t="s">
        <v>1447</v>
      </c>
      <c r="V1481" s="1">
        <v>7.5</v>
      </c>
      <c r="W1481" s="1" t="s">
        <v>1443</v>
      </c>
      <c r="X1481" s="1" t="s">
        <v>1447</v>
      </c>
      <c r="Y1481" s="1">
        <v>8</v>
      </c>
      <c r="Z1481" s="1" t="s">
        <v>93</v>
      </c>
      <c r="AA1481" s="1" t="s">
        <v>93</v>
      </c>
      <c r="AB1481" s="1" t="s">
        <v>93</v>
      </c>
      <c r="AC1481" s="1" t="s">
        <v>3787</v>
      </c>
    </row>
    <row r="1482" spans="1:29" ht="38.25" x14ac:dyDescent="0.2">
      <c r="A1482" s="1">
        <v>13</v>
      </c>
      <c r="B1482" s="1" t="s">
        <v>2406</v>
      </c>
      <c r="C1482" s="1">
        <v>1307922</v>
      </c>
      <c r="D1482" s="1" t="s">
        <v>1878</v>
      </c>
      <c r="E1482" s="1" t="s">
        <v>1440</v>
      </c>
      <c r="F1482" s="1" t="s">
        <v>3228</v>
      </c>
      <c r="G1482" s="1">
        <v>40</v>
      </c>
      <c r="H1482" s="1" t="s">
        <v>1443</v>
      </c>
      <c r="I1482" s="1" t="s">
        <v>1447</v>
      </c>
      <c r="J1482" s="1">
        <v>8</v>
      </c>
      <c r="K1482" s="1" t="s">
        <v>1443</v>
      </c>
      <c r="L1482" s="1" t="s">
        <v>1447</v>
      </c>
      <c r="M1482" s="1">
        <v>8</v>
      </c>
      <c r="N1482" s="1" t="s">
        <v>1443</v>
      </c>
      <c r="O1482" s="1" t="s">
        <v>1447</v>
      </c>
      <c r="P1482" s="1">
        <v>8</v>
      </c>
      <c r="Q1482" s="1" t="s">
        <v>1443</v>
      </c>
      <c r="R1482" s="1" t="s">
        <v>1447</v>
      </c>
      <c r="S1482" s="1">
        <v>8</v>
      </c>
      <c r="T1482" s="1" t="s">
        <v>1443</v>
      </c>
      <c r="U1482" s="1" t="s">
        <v>1447</v>
      </c>
      <c r="V1482" s="1">
        <v>8</v>
      </c>
      <c r="W1482" s="1" t="s">
        <v>93</v>
      </c>
      <c r="X1482" s="1" t="s">
        <v>93</v>
      </c>
      <c r="Y1482" s="1" t="s">
        <v>93</v>
      </c>
      <c r="Z1482" s="1" t="s">
        <v>93</v>
      </c>
      <c r="AA1482" s="1" t="s">
        <v>93</v>
      </c>
      <c r="AB1482" s="1" t="s">
        <v>93</v>
      </c>
      <c r="AC1482" s="1" t="s">
        <v>3787</v>
      </c>
    </row>
    <row r="1483" spans="1:29" ht="38.25" x14ac:dyDescent="0.2">
      <c r="A1483" s="1">
        <v>13</v>
      </c>
      <c r="B1483" s="1" t="s">
        <v>2407</v>
      </c>
      <c r="C1483" s="1">
        <v>1308078</v>
      </c>
      <c r="D1483" s="1" t="s">
        <v>1913</v>
      </c>
      <c r="E1483" s="1" t="s">
        <v>1440</v>
      </c>
      <c r="F1483" s="1" t="s">
        <v>986</v>
      </c>
      <c r="G1483" s="1">
        <v>40</v>
      </c>
      <c r="H1483" s="1" t="s">
        <v>93</v>
      </c>
      <c r="I1483" s="1" t="s">
        <v>93</v>
      </c>
      <c r="J1483" s="1" t="s">
        <v>93</v>
      </c>
      <c r="K1483" s="1" t="s">
        <v>1454</v>
      </c>
      <c r="L1483" s="1" t="s">
        <v>1667</v>
      </c>
      <c r="M1483" s="1">
        <v>8</v>
      </c>
      <c r="N1483" s="1" t="s">
        <v>1454</v>
      </c>
      <c r="O1483" s="1" t="s">
        <v>1667</v>
      </c>
      <c r="P1483" s="1">
        <v>8</v>
      </c>
      <c r="Q1483" s="1" t="s">
        <v>1454</v>
      </c>
      <c r="R1483" s="1" t="s">
        <v>1667</v>
      </c>
      <c r="S1483" s="1">
        <v>8</v>
      </c>
      <c r="T1483" s="1" t="s">
        <v>1454</v>
      </c>
      <c r="U1483" s="1" t="s">
        <v>1667</v>
      </c>
      <c r="V1483" s="1">
        <v>8</v>
      </c>
      <c r="W1483" s="1" t="s">
        <v>1454</v>
      </c>
      <c r="X1483" s="1" t="s">
        <v>1667</v>
      </c>
      <c r="Y1483" s="1">
        <v>8</v>
      </c>
      <c r="Z1483" s="1" t="s">
        <v>93</v>
      </c>
      <c r="AA1483" s="1" t="s">
        <v>93</v>
      </c>
      <c r="AB1483" s="1" t="s">
        <v>93</v>
      </c>
      <c r="AC1483" s="1" t="s">
        <v>3787</v>
      </c>
    </row>
    <row r="1484" spans="1:29" ht="25.5" x14ac:dyDescent="0.2">
      <c r="A1484" s="1">
        <v>13</v>
      </c>
      <c r="B1484" s="1" t="s">
        <v>2733</v>
      </c>
      <c r="C1484" s="1">
        <v>1308394</v>
      </c>
      <c r="D1484" s="1" t="s">
        <v>1977</v>
      </c>
      <c r="E1484" s="1" t="s">
        <v>1440</v>
      </c>
      <c r="F1484" s="1" t="s">
        <v>3159</v>
      </c>
      <c r="G1484" s="1">
        <v>40</v>
      </c>
      <c r="H1484" s="1" t="s">
        <v>1613</v>
      </c>
      <c r="I1484" s="1" t="s">
        <v>1462</v>
      </c>
      <c r="J1484" s="1">
        <v>8</v>
      </c>
      <c r="K1484" s="1" t="s">
        <v>93</v>
      </c>
      <c r="L1484" s="1" t="s">
        <v>93</v>
      </c>
      <c r="M1484" s="1" t="s">
        <v>93</v>
      </c>
      <c r="N1484" s="1" t="s">
        <v>93</v>
      </c>
      <c r="O1484" s="1" t="s">
        <v>93</v>
      </c>
      <c r="P1484" s="1" t="s">
        <v>93</v>
      </c>
      <c r="Q1484" s="1" t="s">
        <v>1613</v>
      </c>
      <c r="R1484" s="1" t="s">
        <v>1462</v>
      </c>
      <c r="S1484" s="1">
        <v>8</v>
      </c>
      <c r="T1484" s="1" t="s">
        <v>1613</v>
      </c>
      <c r="U1484" s="1" t="s">
        <v>1462</v>
      </c>
      <c r="V1484" s="1">
        <v>8</v>
      </c>
      <c r="W1484" s="1" t="s">
        <v>1613</v>
      </c>
      <c r="X1484" s="1" t="s">
        <v>1462</v>
      </c>
      <c r="Y1484" s="1">
        <v>8</v>
      </c>
      <c r="Z1484" s="1" t="s">
        <v>1613</v>
      </c>
      <c r="AA1484" s="1" t="s">
        <v>1462</v>
      </c>
      <c r="AB1484" s="1">
        <v>8</v>
      </c>
      <c r="AC1484" s="1" t="s">
        <v>3787</v>
      </c>
    </row>
    <row r="1485" spans="1:29" ht="25.5" x14ac:dyDescent="0.2">
      <c r="A1485" s="1">
        <v>13</v>
      </c>
      <c r="B1485" s="1" t="s">
        <v>3079</v>
      </c>
      <c r="C1485" s="1">
        <v>1308538</v>
      </c>
      <c r="D1485" s="1" t="s">
        <v>3298</v>
      </c>
      <c r="E1485" s="1" t="s">
        <v>1440</v>
      </c>
      <c r="F1485" s="1" t="s">
        <v>3228</v>
      </c>
      <c r="G1485" s="1">
        <v>40</v>
      </c>
      <c r="H1485" s="1" t="s">
        <v>1454</v>
      </c>
      <c r="I1485" s="1" t="s">
        <v>1667</v>
      </c>
      <c r="J1485" s="1">
        <v>8</v>
      </c>
      <c r="K1485" s="1" t="s">
        <v>1454</v>
      </c>
      <c r="L1485" s="1" t="s">
        <v>1667</v>
      </c>
      <c r="M1485" s="1">
        <v>8</v>
      </c>
      <c r="N1485" s="1" t="s">
        <v>1454</v>
      </c>
      <c r="O1485" s="1" t="s">
        <v>1667</v>
      </c>
      <c r="P1485" s="1">
        <v>8</v>
      </c>
      <c r="Q1485" s="1" t="s">
        <v>1454</v>
      </c>
      <c r="R1485" s="1" t="s">
        <v>1667</v>
      </c>
      <c r="S1485" s="1">
        <v>8</v>
      </c>
      <c r="T1485" s="1" t="s">
        <v>93</v>
      </c>
      <c r="U1485" s="1" t="s">
        <v>93</v>
      </c>
      <c r="V1485" s="1" t="s">
        <v>93</v>
      </c>
      <c r="W1485" s="1" t="s">
        <v>93</v>
      </c>
      <c r="X1485" s="1" t="s">
        <v>93</v>
      </c>
      <c r="Y1485" s="1" t="s">
        <v>93</v>
      </c>
      <c r="Z1485" s="1" t="s">
        <v>1454</v>
      </c>
      <c r="AA1485" s="1" t="s">
        <v>1667</v>
      </c>
      <c r="AB1485" s="1">
        <v>8</v>
      </c>
      <c r="AC1485" s="1" t="s">
        <v>3787</v>
      </c>
    </row>
    <row r="1486" spans="1:29" ht="25.5" x14ac:dyDescent="0.2">
      <c r="A1486" s="1">
        <v>13</v>
      </c>
      <c r="B1486" s="1" t="s">
        <v>3954</v>
      </c>
      <c r="C1486" s="1">
        <v>263539</v>
      </c>
      <c r="D1486" s="1" t="s">
        <v>997</v>
      </c>
      <c r="E1486" s="1" t="s">
        <v>1456</v>
      </c>
      <c r="F1486" s="1" t="s">
        <v>93</v>
      </c>
      <c r="G1486" s="1">
        <v>0</v>
      </c>
      <c r="H1486" s="1" t="s">
        <v>93</v>
      </c>
      <c r="I1486" s="1" t="s">
        <v>93</v>
      </c>
      <c r="J1486" s="1" t="s">
        <v>93</v>
      </c>
      <c r="K1486" s="1" t="s">
        <v>93</v>
      </c>
      <c r="L1486" s="1" t="s">
        <v>93</v>
      </c>
      <c r="M1486" s="1" t="s">
        <v>93</v>
      </c>
      <c r="N1486" s="1" t="s">
        <v>93</v>
      </c>
      <c r="O1486" s="1" t="s">
        <v>93</v>
      </c>
      <c r="P1486" s="1" t="s">
        <v>93</v>
      </c>
      <c r="Q1486" s="1" t="s">
        <v>93</v>
      </c>
      <c r="R1486" s="1" t="s">
        <v>93</v>
      </c>
      <c r="S1486" s="1" t="s">
        <v>93</v>
      </c>
      <c r="T1486" s="1" t="s">
        <v>93</v>
      </c>
      <c r="U1486" s="1" t="s">
        <v>93</v>
      </c>
      <c r="V1486" s="1" t="s">
        <v>93</v>
      </c>
      <c r="W1486" s="1" t="s">
        <v>93</v>
      </c>
      <c r="X1486" s="1" t="s">
        <v>93</v>
      </c>
      <c r="Y1486" s="1" t="s">
        <v>93</v>
      </c>
      <c r="Z1486" s="1" t="s">
        <v>93</v>
      </c>
      <c r="AA1486" s="1" t="s">
        <v>93</v>
      </c>
      <c r="AB1486" s="1" t="s">
        <v>93</v>
      </c>
      <c r="AC1486" s="1" t="s">
        <v>3787</v>
      </c>
    </row>
    <row r="1487" spans="1:29" ht="38.25" x14ac:dyDescent="0.2">
      <c r="A1487" s="1">
        <v>13</v>
      </c>
      <c r="B1487" s="1" t="s">
        <v>2408</v>
      </c>
      <c r="C1487" s="1">
        <v>1308346</v>
      </c>
      <c r="D1487" s="1" t="s">
        <v>1928</v>
      </c>
      <c r="E1487" s="1" t="s">
        <v>1456</v>
      </c>
      <c r="F1487" s="1" t="s">
        <v>3787</v>
      </c>
      <c r="G1487" s="1">
        <v>40</v>
      </c>
      <c r="H1487" s="1" t="s">
        <v>1480</v>
      </c>
      <c r="I1487" s="1" t="s">
        <v>1466</v>
      </c>
      <c r="J1487" s="1">
        <v>8</v>
      </c>
      <c r="K1487" s="1" t="s">
        <v>1480</v>
      </c>
      <c r="L1487" s="1" t="s">
        <v>1466</v>
      </c>
      <c r="M1487" s="1">
        <v>8</v>
      </c>
      <c r="N1487" s="1" t="s">
        <v>1480</v>
      </c>
      <c r="O1487" s="1" t="s">
        <v>1466</v>
      </c>
      <c r="P1487" s="1">
        <v>8</v>
      </c>
      <c r="Q1487" s="1" t="s">
        <v>1480</v>
      </c>
      <c r="R1487" s="1" t="s">
        <v>1466</v>
      </c>
      <c r="S1487" s="1">
        <v>8</v>
      </c>
      <c r="T1487" s="1" t="s">
        <v>1480</v>
      </c>
      <c r="U1487" s="1" t="s">
        <v>1466</v>
      </c>
      <c r="V1487" s="1">
        <v>8</v>
      </c>
      <c r="W1487" s="1" t="s">
        <v>93</v>
      </c>
      <c r="X1487" s="1" t="s">
        <v>93</v>
      </c>
      <c r="Y1487" s="1" t="s">
        <v>93</v>
      </c>
      <c r="Z1487" s="1" t="s">
        <v>93</v>
      </c>
      <c r="AA1487" s="1" t="s">
        <v>93</v>
      </c>
      <c r="AB1487" s="1" t="s">
        <v>93</v>
      </c>
      <c r="AC1487" s="1" t="s">
        <v>3787</v>
      </c>
    </row>
    <row r="1488" spans="1:29" ht="25.5" x14ac:dyDescent="0.2">
      <c r="A1488" s="1">
        <v>13</v>
      </c>
      <c r="B1488" s="1" t="s">
        <v>2409</v>
      </c>
      <c r="C1488" s="1">
        <v>1307171</v>
      </c>
      <c r="D1488" s="1" t="s">
        <v>1995</v>
      </c>
      <c r="E1488" s="1" t="s">
        <v>1440</v>
      </c>
      <c r="F1488" s="1" t="s">
        <v>1497</v>
      </c>
      <c r="G1488" s="1">
        <v>40</v>
      </c>
      <c r="H1488" s="1" t="s">
        <v>1480</v>
      </c>
      <c r="I1488" s="1" t="s">
        <v>1466</v>
      </c>
      <c r="J1488" s="1">
        <v>8</v>
      </c>
      <c r="K1488" s="1" t="s">
        <v>1480</v>
      </c>
      <c r="L1488" s="1" t="s">
        <v>1466</v>
      </c>
      <c r="M1488" s="1">
        <v>8</v>
      </c>
      <c r="N1488" s="1" t="s">
        <v>1480</v>
      </c>
      <c r="O1488" s="1" t="s">
        <v>1466</v>
      </c>
      <c r="P1488" s="1">
        <v>8</v>
      </c>
      <c r="Q1488" s="1" t="s">
        <v>1480</v>
      </c>
      <c r="R1488" s="1" t="s">
        <v>1466</v>
      </c>
      <c r="S1488" s="1">
        <v>8</v>
      </c>
      <c r="T1488" s="1" t="s">
        <v>1480</v>
      </c>
      <c r="U1488" s="1" t="s">
        <v>1466</v>
      </c>
      <c r="V1488" s="1">
        <v>8</v>
      </c>
      <c r="W1488" s="1" t="s">
        <v>93</v>
      </c>
      <c r="X1488" s="1" t="s">
        <v>93</v>
      </c>
      <c r="Y1488" s="1" t="s">
        <v>93</v>
      </c>
      <c r="Z1488" s="1" t="s">
        <v>93</v>
      </c>
      <c r="AA1488" s="1" t="s">
        <v>93</v>
      </c>
      <c r="AB1488" s="1" t="s">
        <v>93</v>
      </c>
      <c r="AC1488" s="1" t="s">
        <v>3787</v>
      </c>
    </row>
    <row r="1489" spans="1:29" ht="38.25" x14ac:dyDescent="0.2">
      <c r="A1489" s="1">
        <v>13</v>
      </c>
      <c r="B1489" s="1" t="s">
        <v>2410</v>
      </c>
      <c r="C1489" s="1">
        <v>1307530</v>
      </c>
      <c r="D1489" s="1" t="s">
        <v>1936</v>
      </c>
      <c r="E1489" s="1" t="s">
        <v>1440</v>
      </c>
      <c r="F1489" s="1" t="s">
        <v>999</v>
      </c>
      <c r="G1489" s="1">
        <v>40</v>
      </c>
      <c r="H1489" s="1" t="s">
        <v>93</v>
      </c>
      <c r="I1489" s="1" t="s">
        <v>93</v>
      </c>
      <c r="J1489" s="1" t="s">
        <v>93</v>
      </c>
      <c r="K1489" s="1" t="s">
        <v>1517</v>
      </c>
      <c r="L1489" s="1" t="s">
        <v>1574</v>
      </c>
      <c r="M1489" s="1">
        <v>8</v>
      </c>
      <c r="N1489" s="1" t="s">
        <v>1517</v>
      </c>
      <c r="O1489" s="1" t="s">
        <v>1574</v>
      </c>
      <c r="P1489" s="1">
        <v>8</v>
      </c>
      <c r="Q1489" s="1" t="s">
        <v>1517</v>
      </c>
      <c r="R1489" s="1" t="s">
        <v>1574</v>
      </c>
      <c r="S1489" s="1">
        <v>8</v>
      </c>
      <c r="T1489" s="1" t="s">
        <v>1517</v>
      </c>
      <c r="U1489" s="1" t="s">
        <v>1574</v>
      </c>
      <c r="V1489" s="1">
        <v>8</v>
      </c>
      <c r="W1489" s="1" t="s">
        <v>1613</v>
      </c>
      <c r="X1489" s="1" t="s">
        <v>1462</v>
      </c>
      <c r="Y1489" s="1">
        <v>8</v>
      </c>
      <c r="Z1489" s="1" t="s">
        <v>93</v>
      </c>
      <c r="AA1489" s="1" t="s">
        <v>93</v>
      </c>
      <c r="AB1489" s="1" t="s">
        <v>93</v>
      </c>
      <c r="AC1489" s="1" t="s">
        <v>3787</v>
      </c>
    </row>
    <row r="1490" spans="1:29" ht="51" x14ac:dyDescent="0.2">
      <c r="A1490" s="1">
        <v>13</v>
      </c>
      <c r="B1490" s="1" t="s">
        <v>2411</v>
      </c>
      <c r="C1490" s="1">
        <v>1308158</v>
      </c>
      <c r="D1490" s="1" t="s">
        <v>1932</v>
      </c>
      <c r="E1490" s="1" t="s">
        <v>1440</v>
      </c>
      <c r="F1490" s="1" t="s">
        <v>2900</v>
      </c>
      <c r="G1490" s="1">
        <v>40</v>
      </c>
      <c r="H1490" s="1" t="s">
        <v>1443</v>
      </c>
      <c r="I1490" s="1" t="s">
        <v>1447</v>
      </c>
      <c r="J1490" s="1">
        <v>8</v>
      </c>
      <c r="K1490" s="1" t="s">
        <v>1443</v>
      </c>
      <c r="L1490" s="1" t="s">
        <v>1447</v>
      </c>
      <c r="M1490" s="1">
        <v>8</v>
      </c>
      <c r="N1490" s="1" t="s">
        <v>1443</v>
      </c>
      <c r="O1490" s="1" t="s">
        <v>1447</v>
      </c>
      <c r="P1490" s="1">
        <v>8</v>
      </c>
      <c r="Q1490" s="1" t="s">
        <v>1443</v>
      </c>
      <c r="R1490" s="1" t="s">
        <v>1447</v>
      </c>
      <c r="S1490" s="1">
        <v>8</v>
      </c>
      <c r="T1490" s="1" t="s">
        <v>1443</v>
      </c>
      <c r="U1490" s="1" t="s">
        <v>1447</v>
      </c>
      <c r="V1490" s="1">
        <v>8</v>
      </c>
      <c r="W1490" s="1" t="s">
        <v>93</v>
      </c>
      <c r="X1490" s="1" t="s">
        <v>93</v>
      </c>
      <c r="Y1490" s="1" t="s">
        <v>93</v>
      </c>
      <c r="Z1490" s="1" t="s">
        <v>93</v>
      </c>
      <c r="AA1490" s="1" t="s">
        <v>93</v>
      </c>
      <c r="AB1490" s="1" t="s">
        <v>93</v>
      </c>
      <c r="AC1490" s="1" t="s">
        <v>3787</v>
      </c>
    </row>
    <row r="1491" spans="1:29" ht="25.5" x14ac:dyDescent="0.2">
      <c r="A1491" s="1">
        <v>13</v>
      </c>
      <c r="B1491" s="1" t="s">
        <v>1371</v>
      </c>
      <c r="C1491" s="1">
        <v>261309</v>
      </c>
      <c r="D1491" s="1" t="s">
        <v>988</v>
      </c>
      <c r="E1491" s="1" t="s">
        <v>1440</v>
      </c>
      <c r="F1491" s="1" t="s">
        <v>507</v>
      </c>
      <c r="G1491" s="1">
        <v>40</v>
      </c>
      <c r="H1491" s="1" t="s">
        <v>1667</v>
      </c>
      <c r="I1491" s="1" t="s">
        <v>1895</v>
      </c>
      <c r="J1491" s="1">
        <v>8</v>
      </c>
      <c r="K1491" s="1" t="s">
        <v>1667</v>
      </c>
      <c r="L1491" s="1" t="s">
        <v>1895</v>
      </c>
      <c r="M1491" s="1">
        <v>8</v>
      </c>
      <c r="N1491" s="1" t="s">
        <v>1667</v>
      </c>
      <c r="O1491" s="1" t="s">
        <v>1895</v>
      </c>
      <c r="P1491" s="1">
        <v>8</v>
      </c>
      <c r="Q1491" s="1" t="s">
        <v>1667</v>
      </c>
      <c r="R1491" s="1" t="s">
        <v>1895</v>
      </c>
      <c r="S1491" s="1">
        <v>8</v>
      </c>
      <c r="T1491" s="1" t="s">
        <v>1667</v>
      </c>
      <c r="U1491" s="1" t="s">
        <v>1895</v>
      </c>
      <c r="V1491" s="1">
        <v>8</v>
      </c>
      <c r="W1491" s="1" t="s">
        <v>93</v>
      </c>
      <c r="X1491" s="1" t="s">
        <v>93</v>
      </c>
      <c r="Y1491" s="1" t="s">
        <v>93</v>
      </c>
      <c r="Z1491" s="1" t="s">
        <v>93</v>
      </c>
      <c r="AA1491" s="1" t="s">
        <v>93</v>
      </c>
      <c r="AB1491" s="1" t="s">
        <v>93</v>
      </c>
      <c r="AC1491" s="1" t="s">
        <v>3787</v>
      </c>
    </row>
    <row r="1492" spans="1:29" ht="38.25" x14ac:dyDescent="0.2">
      <c r="A1492" s="1">
        <v>13</v>
      </c>
      <c r="B1492" s="1" t="s">
        <v>2412</v>
      </c>
      <c r="C1492" s="1">
        <v>1308269</v>
      </c>
      <c r="D1492" s="1" t="s">
        <v>1928</v>
      </c>
      <c r="E1492" s="1" t="s">
        <v>1456</v>
      </c>
      <c r="F1492" s="1" t="s">
        <v>3787</v>
      </c>
      <c r="G1492" s="1">
        <v>40</v>
      </c>
      <c r="H1492" s="1" t="s">
        <v>93</v>
      </c>
      <c r="I1492" s="1" t="s">
        <v>93</v>
      </c>
      <c r="J1492" s="1" t="s">
        <v>93</v>
      </c>
      <c r="K1492" s="1" t="s">
        <v>1610</v>
      </c>
      <c r="L1492" s="1" t="s">
        <v>1451</v>
      </c>
      <c r="M1492" s="1">
        <v>8</v>
      </c>
      <c r="N1492" s="1" t="s">
        <v>93</v>
      </c>
      <c r="O1492" s="1" t="s">
        <v>93</v>
      </c>
      <c r="P1492" s="1" t="s">
        <v>93</v>
      </c>
      <c r="Q1492" s="1" t="s">
        <v>1610</v>
      </c>
      <c r="R1492" s="1" t="s">
        <v>1451</v>
      </c>
      <c r="S1492" s="1">
        <v>8</v>
      </c>
      <c r="T1492" s="1" t="s">
        <v>1610</v>
      </c>
      <c r="U1492" s="1" t="s">
        <v>1451</v>
      </c>
      <c r="V1492" s="1">
        <v>8</v>
      </c>
      <c r="W1492" s="1" t="s">
        <v>1610</v>
      </c>
      <c r="X1492" s="1" t="s">
        <v>1451</v>
      </c>
      <c r="Y1492" s="1">
        <v>8</v>
      </c>
      <c r="Z1492" s="1" t="s">
        <v>1610</v>
      </c>
      <c r="AA1492" s="1" t="s">
        <v>1451</v>
      </c>
      <c r="AB1492" s="1">
        <v>8</v>
      </c>
      <c r="AC1492" s="1" t="s">
        <v>3787</v>
      </c>
    </row>
    <row r="1493" spans="1:29" ht="25.5" x14ac:dyDescent="0.2">
      <c r="A1493" s="1">
        <v>13</v>
      </c>
      <c r="B1493" s="1" t="s">
        <v>2413</v>
      </c>
      <c r="C1493" s="1">
        <v>1308047</v>
      </c>
      <c r="D1493" s="1" t="s">
        <v>1872</v>
      </c>
      <c r="E1493" s="1" t="s">
        <v>1440</v>
      </c>
      <c r="F1493" s="1" t="s">
        <v>543</v>
      </c>
      <c r="G1493" s="1">
        <v>40</v>
      </c>
      <c r="H1493" s="1" t="s">
        <v>1461</v>
      </c>
      <c r="I1493" s="1" t="s">
        <v>1509</v>
      </c>
      <c r="J1493" s="1">
        <v>8</v>
      </c>
      <c r="K1493" s="1" t="s">
        <v>1461</v>
      </c>
      <c r="L1493" s="1" t="s">
        <v>1509</v>
      </c>
      <c r="M1493" s="1">
        <v>8</v>
      </c>
      <c r="N1493" s="1" t="s">
        <v>93</v>
      </c>
      <c r="O1493" s="1" t="s">
        <v>93</v>
      </c>
      <c r="P1493" s="1" t="s">
        <v>93</v>
      </c>
      <c r="Q1493" s="1" t="s">
        <v>93</v>
      </c>
      <c r="R1493" s="1" t="s">
        <v>93</v>
      </c>
      <c r="S1493" s="1" t="s">
        <v>93</v>
      </c>
      <c r="T1493" s="1" t="s">
        <v>1461</v>
      </c>
      <c r="U1493" s="1" t="s">
        <v>1509</v>
      </c>
      <c r="V1493" s="1">
        <v>8</v>
      </c>
      <c r="W1493" s="1" t="s">
        <v>1461</v>
      </c>
      <c r="X1493" s="1" t="s">
        <v>1509</v>
      </c>
      <c r="Y1493" s="1">
        <v>8</v>
      </c>
      <c r="Z1493" s="1" t="s">
        <v>1461</v>
      </c>
      <c r="AA1493" s="1" t="s">
        <v>1509</v>
      </c>
      <c r="AB1493" s="1">
        <v>8</v>
      </c>
      <c r="AC1493" s="1" t="s">
        <v>3787</v>
      </c>
    </row>
    <row r="1494" spans="1:29" ht="25.5" x14ac:dyDescent="0.2">
      <c r="A1494" s="1">
        <v>13</v>
      </c>
      <c r="B1494" s="1" t="s">
        <v>2414</v>
      </c>
      <c r="C1494" s="1">
        <v>1307230</v>
      </c>
      <c r="D1494" s="1" t="s">
        <v>631</v>
      </c>
      <c r="E1494" s="1" t="s">
        <v>1440</v>
      </c>
      <c r="F1494" s="1" t="s">
        <v>1960</v>
      </c>
      <c r="G1494" s="1">
        <v>40</v>
      </c>
      <c r="H1494" s="1" t="s">
        <v>93</v>
      </c>
      <c r="I1494" s="1" t="s">
        <v>93</v>
      </c>
      <c r="J1494" s="1" t="s">
        <v>93</v>
      </c>
      <c r="K1494" s="1" t="s">
        <v>93</v>
      </c>
      <c r="L1494" s="1" t="s">
        <v>93</v>
      </c>
      <c r="M1494" s="1" t="s">
        <v>93</v>
      </c>
      <c r="N1494" s="1" t="s">
        <v>1455</v>
      </c>
      <c r="O1494" s="1" t="s">
        <v>1753</v>
      </c>
      <c r="P1494" s="1">
        <v>8</v>
      </c>
      <c r="Q1494" s="1" t="s">
        <v>1455</v>
      </c>
      <c r="R1494" s="1" t="s">
        <v>1753</v>
      </c>
      <c r="S1494" s="1">
        <v>8</v>
      </c>
      <c r="T1494" s="1" t="s">
        <v>1455</v>
      </c>
      <c r="U1494" s="1" t="s">
        <v>1753</v>
      </c>
      <c r="V1494" s="1">
        <v>8</v>
      </c>
      <c r="W1494" s="1" t="s">
        <v>1455</v>
      </c>
      <c r="X1494" s="1" t="s">
        <v>1753</v>
      </c>
      <c r="Y1494" s="1">
        <v>8</v>
      </c>
      <c r="Z1494" s="1" t="s">
        <v>1455</v>
      </c>
      <c r="AA1494" s="1" t="s">
        <v>1753</v>
      </c>
      <c r="AB1494" s="1">
        <v>8</v>
      </c>
      <c r="AC1494" s="1" t="s">
        <v>3787</v>
      </c>
    </row>
    <row r="1495" spans="1:29" ht="25.5" x14ac:dyDescent="0.2">
      <c r="A1495" s="1">
        <v>13</v>
      </c>
      <c r="B1495" s="1" t="s">
        <v>2415</v>
      </c>
      <c r="C1495" s="1">
        <v>1307953</v>
      </c>
      <c r="D1495" s="1" t="s">
        <v>1894</v>
      </c>
      <c r="E1495" s="1" t="s">
        <v>1440</v>
      </c>
      <c r="F1495" s="1" t="s">
        <v>530</v>
      </c>
      <c r="G1495" s="1">
        <v>40</v>
      </c>
      <c r="H1495" s="1" t="s">
        <v>1517</v>
      </c>
      <c r="I1495" s="1" t="s">
        <v>1574</v>
      </c>
      <c r="J1495" s="1">
        <v>8</v>
      </c>
      <c r="K1495" s="1" t="s">
        <v>1517</v>
      </c>
      <c r="L1495" s="1" t="s">
        <v>1574</v>
      </c>
      <c r="M1495" s="1">
        <v>8</v>
      </c>
      <c r="N1495" s="1" t="s">
        <v>1517</v>
      </c>
      <c r="O1495" s="1" t="s">
        <v>1574</v>
      </c>
      <c r="P1495" s="1">
        <v>8</v>
      </c>
      <c r="Q1495" s="1" t="s">
        <v>1517</v>
      </c>
      <c r="R1495" s="1" t="s">
        <v>1574</v>
      </c>
      <c r="S1495" s="1">
        <v>8</v>
      </c>
      <c r="T1495" s="1" t="s">
        <v>1517</v>
      </c>
      <c r="U1495" s="1" t="s">
        <v>1574</v>
      </c>
      <c r="V1495" s="1">
        <v>8</v>
      </c>
      <c r="W1495" s="1" t="s">
        <v>93</v>
      </c>
      <c r="X1495" s="1" t="s">
        <v>93</v>
      </c>
      <c r="Y1495" s="1" t="s">
        <v>93</v>
      </c>
      <c r="Z1495" s="1" t="s">
        <v>93</v>
      </c>
      <c r="AA1495" s="1" t="s">
        <v>93</v>
      </c>
      <c r="AB1495" s="1" t="s">
        <v>93</v>
      </c>
      <c r="AC1495" s="1" t="s">
        <v>3787</v>
      </c>
    </row>
    <row r="1496" spans="1:29" ht="38.25" x14ac:dyDescent="0.2">
      <c r="A1496" s="1">
        <v>13</v>
      </c>
      <c r="B1496" s="1" t="s">
        <v>3392</v>
      </c>
      <c r="C1496" s="1">
        <v>1308597</v>
      </c>
      <c r="D1496" s="1" t="s">
        <v>1876</v>
      </c>
      <c r="E1496" s="1" t="s">
        <v>1440</v>
      </c>
      <c r="F1496" s="1" t="s">
        <v>3787</v>
      </c>
      <c r="G1496" s="1">
        <v>40</v>
      </c>
      <c r="H1496" s="1" t="s">
        <v>1455</v>
      </c>
      <c r="I1496" s="1" t="s">
        <v>1753</v>
      </c>
      <c r="J1496" s="1">
        <v>8</v>
      </c>
      <c r="K1496" s="1" t="s">
        <v>93</v>
      </c>
      <c r="L1496" s="1" t="s">
        <v>93</v>
      </c>
      <c r="M1496" s="1" t="s">
        <v>93</v>
      </c>
      <c r="N1496" s="1" t="s">
        <v>93</v>
      </c>
      <c r="O1496" s="1" t="s">
        <v>93</v>
      </c>
      <c r="P1496" s="1" t="s">
        <v>93</v>
      </c>
      <c r="Q1496" s="1" t="s">
        <v>1455</v>
      </c>
      <c r="R1496" s="1" t="s">
        <v>1753</v>
      </c>
      <c r="S1496" s="1">
        <v>8</v>
      </c>
      <c r="T1496" s="1" t="s">
        <v>1455</v>
      </c>
      <c r="U1496" s="1" t="s">
        <v>1753</v>
      </c>
      <c r="V1496" s="1">
        <v>8</v>
      </c>
      <c r="W1496" s="1" t="s">
        <v>1455</v>
      </c>
      <c r="X1496" s="1" t="s">
        <v>1753</v>
      </c>
      <c r="Y1496" s="1">
        <v>8</v>
      </c>
      <c r="Z1496" s="1" t="s">
        <v>1455</v>
      </c>
      <c r="AA1496" s="1" t="s">
        <v>1753</v>
      </c>
      <c r="AB1496" s="1">
        <v>8</v>
      </c>
      <c r="AC1496" s="1" t="s">
        <v>3787</v>
      </c>
    </row>
    <row r="1497" spans="1:29" ht="25.5" x14ac:dyDescent="0.2">
      <c r="A1497" s="1">
        <v>13</v>
      </c>
      <c r="B1497" s="1" t="s">
        <v>2416</v>
      </c>
      <c r="C1497" s="1">
        <v>222620</v>
      </c>
      <c r="D1497" s="1" t="s">
        <v>993</v>
      </c>
      <c r="E1497" s="1" t="s">
        <v>1440</v>
      </c>
      <c r="F1497" s="1" t="s">
        <v>3094</v>
      </c>
      <c r="G1497" s="1">
        <v>40</v>
      </c>
      <c r="H1497" s="1" t="s">
        <v>93</v>
      </c>
      <c r="I1497" s="1" t="s">
        <v>93</v>
      </c>
      <c r="J1497" s="1" t="s">
        <v>93</v>
      </c>
      <c r="K1497" s="1" t="s">
        <v>93</v>
      </c>
      <c r="L1497" s="1" t="s">
        <v>93</v>
      </c>
      <c r="M1497" s="1" t="s">
        <v>93</v>
      </c>
      <c r="N1497" s="1" t="s">
        <v>93</v>
      </c>
      <c r="O1497" s="1" t="s">
        <v>93</v>
      </c>
      <c r="P1497" s="1" t="s">
        <v>93</v>
      </c>
      <c r="Q1497" s="1" t="s">
        <v>1613</v>
      </c>
      <c r="R1497" s="1" t="s">
        <v>1756</v>
      </c>
      <c r="S1497" s="1">
        <v>10</v>
      </c>
      <c r="T1497" s="1" t="s">
        <v>1613</v>
      </c>
      <c r="U1497" s="1" t="s">
        <v>1756</v>
      </c>
      <c r="V1497" s="1">
        <v>10</v>
      </c>
      <c r="W1497" s="1" t="s">
        <v>1613</v>
      </c>
      <c r="X1497" s="1" t="s">
        <v>1756</v>
      </c>
      <c r="Y1497" s="1">
        <v>10</v>
      </c>
      <c r="Z1497" s="1" t="s">
        <v>1613</v>
      </c>
      <c r="AA1497" s="1" t="s">
        <v>1756</v>
      </c>
      <c r="AB1497" s="1">
        <v>10</v>
      </c>
      <c r="AC1497" s="1" t="s">
        <v>3787</v>
      </c>
    </row>
    <row r="1498" spans="1:29" ht="25.5" x14ac:dyDescent="0.2">
      <c r="A1498" s="1">
        <v>13</v>
      </c>
      <c r="B1498" s="1" t="s">
        <v>2417</v>
      </c>
      <c r="C1498" s="1">
        <v>259713</v>
      </c>
      <c r="D1498" s="1" t="s">
        <v>1029</v>
      </c>
      <c r="E1498" s="1" t="s">
        <v>1456</v>
      </c>
      <c r="F1498" s="1" t="s">
        <v>3787</v>
      </c>
      <c r="G1498" s="1">
        <v>40</v>
      </c>
      <c r="H1498" s="1" t="s">
        <v>1461</v>
      </c>
      <c r="I1498" s="1" t="s">
        <v>1509</v>
      </c>
      <c r="J1498" s="1">
        <v>8</v>
      </c>
      <c r="K1498" s="1" t="s">
        <v>1461</v>
      </c>
      <c r="L1498" s="1" t="s">
        <v>1509</v>
      </c>
      <c r="M1498" s="1">
        <v>8</v>
      </c>
      <c r="N1498" s="1" t="s">
        <v>1461</v>
      </c>
      <c r="O1498" s="1" t="s">
        <v>1509</v>
      </c>
      <c r="P1498" s="1">
        <v>8</v>
      </c>
      <c r="Q1498" s="1" t="s">
        <v>1461</v>
      </c>
      <c r="R1498" s="1" t="s">
        <v>1509</v>
      </c>
      <c r="S1498" s="1">
        <v>8</v>
      </c>
      <c r="T1498" s="1" t="s">
        <v>93</v>
      </c>
      <c r="U1498" s="1" t="s">
        <v>93</v>
      </c>
      <c r="V1498" s="1" t="s">
        <v>93</v>
      </c>
      <c r="W1498" s="1" t="s">
        <v>93</v>
      </c>
      <c r="X1498" s="1" t="s">
        <v>93</v>
      </c>
      <c r="Y1498" s="1" t="s">
        <v>93</v>
      </c>
      <c r="Z1498" s="1" t="s">
        <v>1454</v>
      </c>
      <c r="AA1498" s="1" t="s">
        <v>1667</v>
      </c>
      <c r="AB1498" s="1">
        <v>8</v>
      </c>
      <c r="AC1498" s="1" t="s">
        <v>3787</v>
      </c>
    </row>
    <row r="1499" spans="1:29" ht="38.25" x14ac:dyDescent="0.2">
      <c r="A1499" s="1">
        <v>13</v>
      </c>
      <c r="B1499" s="1" t="s">
        <v>1374</v>
      </c>
      <c r="C1499" s="1">
        <v>254134</v>
      </c>
      <c r="D1499" s="1" t="s">
        <v>562</v>
      </c>
      <c r="E1499" s="1" t="s">
        <v>1440</v>
      </c>
      <c r="F1499" s="1" t="s">
        <v>1049</v>
      </c>
      <c r="G1499" s="1">
        <v>40</v>
      </c>
      <c r="H1499" s="1" t="s">
        <v>1455</v>
      </c>
      <c r="I1499" s="1" t="s">
        <v>1753</v>
      </c>
      <c r="J1499" s="1">
        <v>8</v>
      </c>
      <c r="K1499" s="1" t="s">
        <v>1455</v>
      </c>
      <c r="L1499" s="1" t="s">
        <v>1753</v>
      </c>
      <c r="M1499" s="1">
        <v>8</v>
      </c>
      <c r="N1499" s="1" t="s">
        <v>1455</v>
      </c>
      <c r="O1499" s="1" t="s">
        <v>1753</v>
      </c>
      <c r="P1499" s="1">
        <v>8</v>
      </c>
      <c r="Q1499" s="1" t="s">
        <v>1455</v>
      </c>
      <c r="R1499" s="1" t="s">
        <v>1753</v>
      </c>
      <c r="S1499" s="1">
        <v>8</v>
      </c>
      <c r="T1499" s="1" t="s">
        <v>1455</v>
      </c>
      <c r="U1499" s="1" t="s">
        <v>1753</v>
      </c>
      <c r="V1499" s="1">
        <v>8</v>
      </c>
      <c r="W1499" s="1" t="s">
        <v>93</v>
      </c>
      <c r="X1499" s="1" t="s">
        <v>93</v>
      </c>
      <c r="Y1499" s="1" t="s">
        <v>93</v>
      </c>
      <c r="Z1499" s="1" t="s">
        <v>93</v>
      </c>
      <c r="AA1499" s="1" t="s">
        <v>93</v>
      </c>
      <c r="AB1499" s="1" t="s">
        <v>93</v>
      </c>
      <c r="AC1499" s="1" t="s">
        <v>3787</v>
      </c>
    </row>
    <row r="1500" spans="1:29" ht="38.25" x14ac:dyDescent="0.2">
      <c r="A1500" s="1">
        <v>13</v>
      </c>
      <c r="B1500" s="1" t="s">
        <v>2418</v>
      </c>
      <c r="C1500" s="1">
        <v>1306286</v>
      </c>
      <c r="D1500" s="1" t="s">
        <v>1908</v>
      </c>
      <c r="E1500" s="1" t="s">
        <v>1440</v>
      </c>
      <c r="F1500" s="1" t="s">
        <v>2767</v>
      </c>
      <c r="G1500" s="1">
        <v>40</v>
      </c>
      <c r="H1500" s="1" t="s">
        <v>1455</v>
      </c>
      <c r="I1500" s="1" t="s">
        <v>1753</v>
      </c>
      <c r="J1500" s="1">
        <v>8</v>
      </c>
      <c r="K1500" s="1" t="s">
        <v>1455</v>
      </c>
      <c r="L1500" s="1" t="s">
        <v>1753</v>
      </c>
      <c r="M1500" s="1">
        <v>8</v>
      </c>
      <c r="N1500" s="1" t="s">
        <v>93</v>
      </c>
      <c r="O1500" s="1" t="s">
        <v>93</v>
      </c>
      <c r="P1500" s="1" t="s">
        <v>93</v>
      </c>
      <c r="Q1500" s="1" t="s">
        <v>93</v>
      </c>
      <c r="R1500" s="1" t="s">
        <v>93</v>
      </c>
      <c r="S1500" s="1" t="s">
        <v>93</v>
      </c>
      <c r="T1500" s="1" t="s">
        <v>1455</v>
      </c>
      <c r="U1500" s="1" t="s">
        <v>1753</v>
      </c>
      <c r="V1500" s="1">
        <v>8</v>
      </c>
      <c r="W1500" s="1" t="s">
        <v>1455</v>
      </c>
      <c r="X1500" s="1" t="s">
        <v>1753</v>
      </c>
      <c r="Y1500" s="1">
        <v>8</v>
      </c>
      <c r="Z1500" s="1" t="s">
        <v>1455</v>
      </c>
      <c r="AA1500" s="1" t="s">
        <v>1753</v>
      </c>
      <c r="AB1500" s="1">
        <v>8</v>
      </c>
      <c r="AC1500" s="1" t="s">
        <v>3787</v>
      </c>
    </row>
    <row r="1501" spans="1:29" ht="25.5" x14ac:dyDescent="0.2">
      <c r="A1501" s="1">
        <v>13</v>
      </c>
      <c r="B1501" s="1" t="s">
        <v>2419</v>
      </c>
      <c r="C1501" s="1">
        <v>1307863</v>
      </c>
      <c r="D1501" s="1" t="s">
        <v>1894</v>
      </c>
      <c r="E1501" s="1" t="s">
        <v>1440</v>
      </c>
      <c r="F1501" s="1" t="s">
        <v>507</v>
      </c>
      <c r="G1501" s="1">
        <v>40</v>
      </c>
      <c r="H1501" s="1" t="s">
        <v>93</v>
      </c>
      <c r="I1501" s="1" t="s">
        <v>93</v>
      </c>
      <c r="J1501" s="1" t="s">
        <v>93</v>
      </c>
      <c r="K1501" s="1" t="s">
        <v>93</v>
      </c>
      <c r="L1501" s="1" t="s">
        <v>93</v>
      </c>
      <c r="M1501" s="1" t="s">
        <v>93</v>
      </c>
      <c r="N1501" s="1" t="s">
        <v>1455</v>
      </c>
      <c r="O1501" s="1" t="s">
        <v>1753</v>
      </c>
      <c r="P1501" s="1">
        <v>8</v>
      </c>
      <c r="Q1501" s="1" t="s">
        <v>1455</v>
      </c>
      <c r="R1501" s="1" t="s">
        <v>1753</v>
      </c>
      <c r="S1501" s="1">
        <v>8</v>
      </c>
      <c r="T1501" s="1" t="s">
        <v>1455</v>
      </c>
      <c r="U1501" s="1" t="s">
        <v>1753</v>
      </c>
      <c r="V1501" s="1">
        <v>8</v>
      </c>
      <c r="W1501" s="1" t="s">
        <v>1455</v>
      </c>
      <c r="X1501" s="1" t="s">
        <v>1753</v>
      </c>
      <c r="Y1501" s="1">
        <v>8</v>
      </c>
      <c r="Z1501" s="1" t="s">
        <v>1455</v>
      </c>
      <c r="AA1501" s="1" t="s">
        <v>1753</v>
      </c>
      <c r="AB1501" s="1">
        <v>8</v>
      </c>
      <c r="AC1501" s="1" t="s">
        <v>3787</v>
      </c>
    </row>
    <row r="1502" spans="1:29" ht="25.5" x14ac:dyDescent="0.2">
      <c r="A1502" s="1">
        <v>13</v>
      </c>
      <c r="B1502" s="1" t="s">
        <v>2420</v>
      </c>
      <c r="C1502" s="1">
        <v>1308217</v>
      </c>
      <c r="D1502" s="1" t="s">
        <v>1928</v>
      </c>
      <c r="E1502" s="1" t="s">
        <v>1456</v>
      </c>
      <c r="F1502" s="1" t="s">
        <v>3787</v>
      </c>
      <c r="G1502" s="1">
        <v>40</v>
      </c>
      <c r="H1502" s="1" t="s">
        <v>93</v>
      </c>
      <c r="I1502" s="1" t="s">
        <v>93</v>
      </c>
      <c r="J1502" s="1" t="s">
        <v>93</v>
      </c>
      <c r="K1502" s="1" t="s">
        <v>1610</v>
      </c>
      <c r="L1502" s="1" t="s">
        <v>1451</v>
      </c>
      <c r="M1502" s="1">
        <v>8</v>
      </c>
      <c r="N1502" s="1" t="s">
        <v>1610</v>
      </c>
      <c r="O1502" s="1" t="s">
        <v>1451</v>
      </c>
      <c r="P1502" s="1">
        <v>8</v>
      </c>
      <c r="Q1502" s="1" t="s">
        <v>93</v>
      </c>
      <c r="R1502" s="1" t="s">
        <v>93</v>
      </c>
      <c r="S1502" s="1" t="s">
        <v>93</v>
      </c>
      <c r="T1502" s="1" t="s">
        <v>1610</v>
      </c>
      <c r="U1502" s="1" t="s">
        <v>1451</v>
      </c>
      <c r="V1502" s="1">
        <v>8</v>
      </c>
      <c r="W1502" s="1" t="s">
        <v>1610</v>
      </c>
      <c r="X1502" s="1" t="s">
        <v>1451</v>
      </c>
      <c r="Y1502" s="1">
        <v>8</v>
      </c>
      <c r="Z1502" s="1" t="s">
        <v>1610</v>
      </c>
      <c r="AA1502" s="1" t="s">
        <v>1451</v>
      </c>
      <c r="AB1502" s="1">
        <v>8</v>
      </c>
      <c r="AC1502" s="1" t="s">
        <v>3787</v>
      </c>
    </row>
    <row r="1503" spans="1:29" ht="25.5" x14ac:dyDescent="0.2">
      <c r="A1503" s="1">
        <v>13</v>
      </c>
      <c r="B1503" s="1" t="s">
        <v>2421</v>
      </c>
      <c r="C1503" s="1">
        <v>1308270</v>
      </c>
      <c r="D1503" s="1" t="s">
        <v>1874</v>
      </c>
      <c r="E1503" s="1" t="s">
        <v>1440</v>
      </c>
      <c r="F1503" s="1" t="s">
        <v>3159</v>
      </c>
      <c r="G1503" s="1">
        <v>40</v>
      </c>
      <c r="H1503" s="1" t="s">
        <v>1454</v>
      </c>
      <c r="I1503" s="1" t="s">
        <v>1667</v>
      </c>
      <c r="J1503" s="1">
        <v>8</v>
      </c>
      <c r="K1503" s="1" t="s">
        <v>93</v>
      </c>
      <c r="L1503" s="1" t="s">
        <v>93</v>
      </c>
      <c r="M1503" s="1" t="s">
        <v>93</v>
      </c>
      <c r="N1503" s="1" t="s">
        <v>93</v>
      </c>
      <c r="O1503" s="1" t="s">
        <v>93</v>
      </c>
      <c r="P1503" s="1" t="s">
        <v>93</v>
      </c>
      <c r="Q1503" s="1" t="s">
        <v>1454</v>
      </c>
      <c r="R1503" s="1" t="s">
        <v>1667</v>
      </c>
      <c r="S1503" s="1">
        <v>8</v>
      </c>
      <c r="T1503" s="1" t="s">
        <v>1454</v>
      </c>
      <c r="U1503" s="1" t="s">
        <v>1667</v>
      </c>
      <c r="V1503" s="1">
        <v>8</v>
      </c>
      <c r="W1503" s="1" t="s">
        <v>1454</v>
      </c>
      <c r="X1503" s="1" t="s">
        <v>1667</v>
      </c>
      <c r="Y1503" s="1">
        <v>8</v>
      </c>
      <c r="Z1503" s="1" t="s">
        <v>1454</v>
      </c>
      <c r="AA1503" s="1" t="s">
        <v>1667</v>
      </c>
      <c r="AB1503" s="1">
        <v>8</v>
      </c>
      <c r="AC1503" s="1" t="s">
        <v>3787</v>
      </c>
    </row>
    <row r="1504" spans="1:29" ht="25.5" x14ac:dyDescent="0.2">
      <c r="A1504" s="1">
        <v>13</v>
      </c>
      <c r="B1504" s="1" t="s">
        <v>3955</v>
      </c>
      <c r="C1504" s="1">
        <v>263520</v>
      </c>
      <c r="D1504" s="1" t="s">
        <v>997</v>
      </c>
      <c r="E1504" s="1" t="s">
        <v>1456</v>
      </c>
      <c r="F1504" s="1" t="s">
        <v>93</v>
      </c>
      <c r="G1504" s="1">
        <v>0</v>
      </c>
      <c r="H1504" s="1" t="s">
        <v>93</v>
      </c>
      <c r="I1504" s="1" t="s">
        <v>93</v>
      </c>
      <c r="J1504" s="1" t="s">
        <v>93</v>
      </c>
      <c r="K1504" s="1" t="s">
        <v>93</v>
      </c>
      <c r="L1504" s="1" t="s">
        <v>93</v>
      </c>
      <c r="M1504" s="1" t="s">
        <v>93</v>
      </c>
      <c r="N1504" s="1" t="s">
        <v>93</v>
      </c>
      <c r="O1504" s="1" t="s">
        <v>93</v>
      </c>
      <c r="P1504" s="1" t="s">
        <v>93</v>
      </c>
      <c r="Q1504" s="1" t="s">
        <v>93</v>
      </c>
      <c r="R1504" s="1" t="s">
        <v>93</v>
      </c>
      <c r="S1504" s="1" t="s">
        <v>93</v>
      </c>
      <c r="T1504" s="1" t="s">
        <v>93</v>
      </c>
      <c r="U1504" s="1" t="s">
        <v>93</v>
      </c>
      <c r="V1504" s="1" t="s">
        <v>93</v>
      </c>
      <c r="W1504" s="1" t="s">
        <v>93</v>
      </c>
      <c r="X1504" s="1" t="s">
        <v>93</v>
      </c>
      <c r="Y1504" s="1" t="s">
        <v>93</v>
      </c>
      <c r="Z1504" s="1" t="s">
        <v>93</v>
      </c>
      <c r="AA1504" s="1" t="s">
        <v>93</v>
      </c>
      <c r="AB1504" s="1" t="s">
        <v>93</v>
      </c>
      <c r="AC1504" s="1" t="s">
        <v>3787</v>
      </c>
    </row>
    <row r="1505" spans="1:29" ht="25.5" x14ac:dyDescent="0.2">
      <c r="A1505" s="1">
        <v>13</v>
      </c>
      <c r="B1505" s="1" t="s">
        <v>1375</v>
      </c>
      <c r="C1505" s="1">
        <v>261115</v>
      </c>
      <c r="D1505" s="1" t="s">
        <v>993</v>
      </c>
      <c r="E1505" s="1" t="s">
        <v>1440</v>
      </c>
      <c r="F1505" s="1" t="s">
        <v>3094</v>
      </c>
      <c r="G1505" s="1">
        <v>40</v>
      </c>
      <c r="H1505" s="1" t="s">
        <v>93</v>
      </c>
      <c r="I1505" s="1" t="s">
        <v>93</v>
      </c>
      <c r="J1505" s="1" t="s">
        <v>93</v>
      </c>
      <c r="K1505" s="1" t="s">
        <v>1461</v>
      </c>
      <c r="L1505" s="1" t="s">
        <v>1509</v>
      </c>
      <c r="M1505" s="1">
        <v>8</v>
      </c>
      <c r="N1505" s="1" t="s">
        <v>1461</v>
      </c>
      <c r="O1505" s="1" t="s">
        <v>1509</v>
      </c>
      <c r="P1505" s="1">
        <v>8</v>
      </c>
      <c r="Q1505" s="1" t="s">
        <v>1461</v>
      </c>
      <c r="R1505" s="1" t="s">
        <v>1509</v>
      </c>
      <c r="S1505" s="1">
        <v>8</v>
      </c>
      <c r="T1505" s="1" t="s">
        <v>1461</v>
      </c>
      <c r="U1505" s="1" t="s">
        <v>1509</v>
      </c>
      <c r="V1505" s="1">
        <v>8</v>
      </c>
      <c r="W1505" s="1" t="s">
        <v>93</v>
      </c>
      <c r="X1505" s="1" t="s">
        <v>93</v>
      </c>
      <c r="Y1505" s="1" t="s">
        <v>93</v>
      </c>
      <c r="Z1505" s="1" t="s">
        <v>1461</v>
      </c>
      <c r="AA1505" s="1" t="s">
        <v>1509</v>
      </c>
      <c r="AB1505" s="1">
        <v>8</v>
      </c>
      <c r="AC1505" s="1" t="s">
        <v>3787</v>
      </c>
    </row>
    <row r="1506" spans="1:29" ht="25.5" x14ac:dyDescent="0.2">
      <c r="A1506" s="1">
        <v>13</v>
      </c>
      <c r="B1506" s="1" t="s">
        <v>2422</v>
      </c>
      <c r="C1506" s="1">
        <v>1308048</v>
      </c>
      <c r="D1506" s="1" t="s">
        <v>1894</v>
      </c>
      <c r="E1506" s="1" t="s">
        <v>1440</v>
      </c>
      <c r="F1506" s="1" t="s">
        <v>507</v>
      </c>
      <c r="G1506" s="1">
        <v>40</v>
      </c>
      <c r="H1506" s="1" t="s">
        <v>93</v>
      </c>
      <c r="I1506" s="1" t="s">
        <v>93</v>
      </c>
      <c r="J1506" s="1" t="s">
        <v>93</v>
      </c>
      <c r="K1506" s="1" t="s">
        <v>93</v>
      </c>
      <c r="L1506" s="1" t="s">
        <v>93</v>
      </c>
      <c r="M1506" s="1" t="s">
        <v>93</v>
      </c>
      <c r="N1506" s="1" t="s">
        <v>1455</v>
      </c>
      <c r="O1506" s="1" t="s">
        <v>1753</v>
      </c>
      <c r="P1506" s="1">
        <v>8</v>
      </c>
      <c r="Q1506" s="1" t="s">
        <v>1455</v>
      </c>
      <c r="R1506" s="1" t="s">
        <v>1753</v>
      </c>
      <c r="S1506" s="1">
        <v>8</v>
      </c>
      <c r="T1506" s="1" t="s">
        <v>1455</v>
      </c>
      <c r="U1506" s="1" t="s">
        <v>1753</v>
      </c>
      <c r="V1506" s="1">
        <v>8</v>
      </c>
      <c r="W1506" s="1" t="s">
        <v>1455</v>
      </c>
      <c r="X1506" s="1" t="s">
        <v>1753</v>
      </c>
      <c r="Y1506" s="1">
        <v>8</v>
      </c>
      <c r="Z1506" s="1" t="s">
        <v>1455</v>
      </c>
      <c r="AA1506" s="1" t="s">
        <v>1753</v>
      </c>
      <c r="AB1506" s="1">
        <v>8</v>
      </c>
      <c r="AC1506" s="1" t="s">
        <v>3787</v>
      </c>
    </row>
    <row r="1507" spans="1:29" ht="25.5" x14ac:dyDescent="0.2">
      <c r="A1507" s="1">
        <v>13</v>
      </c>
      <c r="B1507" s="1" t="s">
        <v>2423</v>
      </c>
      <c r="C1507" s="1">
        <v>250227</v>
      </c>
      <c r="D1507" s="1" t="s">
        <v>1024</v>
      </c>
      <c r="E1507" s="1" t="s">
        <v>1456</v>
      </c>
      <c r="F1507" s="1" t="s">
        <v>3787</v>
      </c>
      <c r="G1507" s="1">
        <v>40</v>
      </c>
      <c r="H1507" s="1" t="s">
        <v>93</v>
      </c>
      <c r="I1507" s="1" t="s">
        <v>93</v>
      </c>
      <c r="J1507" s="1" t="s">
        <v>93</v>
      </c>
      <c r="K1507" s="1" t="s">
        <v>2043</v>
      </c>
      <c r="L1507" s="1" t="s">
        <v>3310</v>
      </c>
      <c r="M1507" s="1">
        <v>10</v>
      </c>
      <c r="N1507" s="1" t="s">
        <v>2043</v>
      </c>
      <c r="O1507" s="1" t="s">
        <v>3310</v>
      </c>
      <c r="P1507" s="1">
        <v>10</v>
      </c>
      <c r="Q1507" s="1" t="s">
        <v>2043</v>
      </c>
      <c r="R1507" s="1" t="s">
        <v>3310</v>
      </c>
      <c r="S1507" s="1">
        <v>10</v>
      </c>
      <c r="T1507" s="1" t="s">
        <v>2043</v>
      </c>
      <c r="U1507" s="1" t="s">
        <v>2165</v>
      </c>
      <c r="V1507" s="1">
        <v>2</v>
      </c>
      <c r="W1507" s="1" t="s">
        <v>93</v>
      </c>
      <c r="X1507" s="1" t="s">
        <v>93</v>
      </c>
      <c r="Y1507" s="1" t="s">
        <v>93</v>
      </c>
      <c r="Z1507" s="1" t="s">
        <v>2043</v>
      </c>
      <c r="AA1507" s="1" t="s">
        <v>1525</v>
      </c>
      <c r="AB1507" s="1">
        <v>8</v>
      </c>
      <c r="AC1507" s="1" t="s">
        <v>3787</v>
      </c>
    </row>
    <row r="1508" spans="1:29" ht="25.5" x14ac:dyDescent="0.2">
      <c r="A1508" s="1">
        <v>13</v>
      </c>
      <c r="B1508" s="1" t="s">
        <v>2424</v>
      </c>
      <c r="C1508" s="1">
        <v>1307864</v>
      </c>
      <c r="D1508" s="1" t="s">
        <v>2804</v>
      </c>
      <c r="E1508" s="1" t="s">
        <v>1440</v>
      </c>
      <c r="F1508" s="1" t="s">
        <v>2796</v>
      </c>
      <c r="G1508" s="1">
        <v>40</v>
      </c>
      <c r="H1508" s="1" t="s">
        <v>93</v>
      </c>
      <c r="I1508" s="1" t="s">
        <v>93</v>
      </c>
      <c r="J1508" s="1" t="s">
        <v>93</v>
      </c>
      <c r="K1508" s="1" t="s">
        <v>93</v>
      </c>
      <c r="L1508" s="1" t="s">
        <v>93</v>
      </c>
      <c r="M1508" s="1" t="s">
        <v>93</v>
      </c>
      <c r="N1508" s="1" t="s">
        <v>1455</v>
      </c>
      <c r="O1508" s="1" t="s">
        <v>1753</v>
      </c>
      <c r="P1508" s="1">
        <v>8</v>
      </c>
      <c r="Q1508" s="1" t="s">
        <v>1455</v>
      </c>
      <c r="R1508" s="1" t="s">
        <v>1753</v>
      </c>
      <c r="S1508" s="1">
        <v>8</v>
      </c>
      <c r="T1508" s="1" t="s">
        <v>1455</v>
      </c>
      <c r="U1508" s="1" t="s">
        <v>1753</v>
      </c>
      <c r="V1508" s="1">
        <v>8</v>
      </c>
      <c r="W1508" s="1" t="s">
        <v>1455</v>
      </c>
      <c r="X1508" s="1" t="s">
        <v>1753</v>
      </c>
      <c r="Y1508" s="1">
        <v>8</v>
      </c>
      <c r="Z1508" s="1" t="s">
        <v>1455</v>
      </c>
      <c r="AA1508" s="1" t="s">
        <v>1753</v>
      </c>
      <c r="AB1508" s="1">
        <v>8</v>
      </c>
      <c r="AC1508" s="1" t="s">
        <v>3787</v>
      </c>
    </row>
    <row r="1509" spans="1:29" ht="38.25" x14ac:dyDescent="0.2">
      <c r="A1509" s="1">
        <v>13</v>
      </c>
      <c r="B1509" s="1" t="s">
        <v>2857</v>
      </c>
      <c r="C1509" s="1">
        <v>1308443</v>
      </c>
      <c r="D1509" s="1" t="s">
        <v>1918</v>
      </c>
      <c r="E1509" s="1" t="s">
        <v>1440</v>
      </c>
      <c r="F1509" s="1" t="s">
        <v>3558</v>
      </c>
      <c r="G1509" s="1">
        <v>40</v>
      </c>
      <c r="H1509" s="1" t="s">
        <v>1480</v>
      </c>
      <c r="I1509" s="1" t="s">
        <v>1466</v>
      </c>
      <c r="J1509" s="1">
        <v>8</v>
      </c>
      <c r="K1509" s="1" t="s">
        <v>1480</v>
      </c>
      <c r="L1509" s="1" t="s">
        <v>1466</v>
      </c>
      <c r="M1509" s="1">
        <v>8</v>
      </c>
      <c r="N1509" s="1" t="s">
        <v>93</v>
      </c>
      <c r="O1509" s="1" t="s">
        <v>93</v>
      </c>
      <c r="P1509" s="1" t="s">
        <v>93</v>
      </c>
      <c r="Q1509" s="1" t="s">
        <v>93</v>
      </c>
      <c r="R1509" s="1" t="s">
        <v>93</v>
      </c>
      <c r="S1509" s="1" t="s">
        <v>93</v>
      </c>
      <c r="T1509" s="1" t="s">
        <v>1480</v>
      </c>
      <c r="U1509" s="1" t="s">
        <v>1466</v>
      </c>
      <c r="V1509" s="1">
        <v>8</v>
      </c>
      <c r="W1509" s="1" t="s">
        <v>1480</v>
      </c>
      <c r="X1509" s="1" t="s">
        <v>1466</v>
      </c>
      <c r="Y1509" s="1">
        <v>8</v>
      </c>
      <c r="Z1509" s="1" t="s">
        <v>1480</v>
      </c>
      <c r="AA1509" s="1" t="s">
        <v>1466</v>
      </c>
      <c r="AB1509" s="1">
        <v>8</v>
      </c>
      <c r="AC1509" s="1" t="s">
        <v>3787</v>
      </c>
    </row>
    <row r="1510" spans="1:29" ht="25.5" x14ac:dyDescent="0.2">
      <c r="A1510" s="1">
        <v>13</v>
      </c>
      <c r="B1510" s="1" t="s">
        <v>2425</v>
      </c>
      <c r="C1510" s="1">
        <v>1307770</v>
      </c>
      <c r="D1510" s="1" t="s">
        <v>1977</v>
      </c>
      <c r="E1510" s="1" t="s">
        <v>1440</v>
      </c>
      <c r="F1510" s="1" t="s">
        <v>3159</v>
      </c>
      <c r="G1510" s="1">
        <v>40</v>
      </c>
      <c r="H1510" s="1" t="s">
        <v>1613</v>
      </c>
      <c r="I1510" s="1" t="s">
        <v>1462</v>
      </c>
      <c r="J1510" s="1">
        <v>8</v>
      </c>
      <c r="K1510" s="1" t="s">
        <v>93</v>
      </c>
      <c r="L1510" s="1" t="s">
        <v>93</v>
      </c>
      <c r="M1510" s="1" t="s">
        <v>93</v>
      </c>
      <c r="N1510" s="1" t="s">
        <v>93</v>
      </c>
      <c r="O1510" s="1" t="s">
        <v>93</v>
      </c>
      <c r="P1510" s="1" t="s">
        <v>93</v>
      </c>
      <c r="Q1510" s="1" t="s">
        <v>1613</v>
      </c>
      <c r="R1510" s="1" t="s">
        <v>1462</v>
      </c>
      <c r="S1510" s="1">
        <v>8</v>
      </c>
      <c r="T1510" s="1" t="s">
        <v>1613</v>
      </c>
      <c r="U1510" s="1" t="s">
        <v>1462</v>
      </c>
      <c r="V1510" s="1">
        <v>8</v>
      </c>
      <c r="W1510" s="1" t="s">
        <v>1613</v>
      </c>
      <c r="X1510" s="1" t="s">
        <v>1462</v>
      </c>
      <c r="Y1510" s="1">
        <v>8</v>
      </c>
      <c r="Z1510" s="1" t="s">
        <v>1613</v>
      </c>
      <c r="AA1510" s="1" t="s">
        <v>1462</v>
      </c>
      <c r="AB1510" s="1">
        <v>8</v>
      </c>
      <c r="AC1510" s="1" t="s">
        <v>3787</v>
      </c>
    </row>
    <row r="1511" spans="1:29" ht="25.5" x14ac:dyDescent="0.2">
      <c r="A1511" s="1">
        <v>13</v>
      </c>
      <c r="B1511" s="1" t="s">
        <v>2426</v>
      </c>
      <c r="C1511" s="1">
        <v>1307824</v>
      </c>
      <c r="D1511" s="1" t="s">
        <v>1878</v>
      </c>
      <c r="E1511" s="1" t="s">
        <v>1440</v>
      </c>
      <c r="F1511" s="1" t="s">
        <v>3228</v>
      </c>
      <c r="G1511" s="1">
        <v>40</v>
      </c>
      <c r="H1511" s="1" t="s">
        <v>1480</v>
      </c>
      <c r="I1511" s="1" t="s">
        <v>1466</v>
      </c>
      <c r="J1511" s="1">
        <v>8</v>
      </c>
      <c r="K1511" s="1" t="s">
        <v>1480</v>
      </c>
      <c r="L1511" s="1" t="s">
        <v>1466</v>
      </c>
      <c r="M1511" s="1">
        <v>8</v>
      </c>
      <c r="N1511" s="1" t="s">
        <v>1480</v>
      </c>
      <c r="O1511" s="1" t="s">
        <v>1466</v>
      </c>
      <c r="P1511" s="1">
        <v>8</v>
      </c>
      <c r="Q1511" s="1" t="s">
        <v>1480</v>
      </c>
      <c r="R1511" s="1" t="s">
        <v>1466</v>
      </c>
      <c r="S1511" s="1">
        <v>8</v>
      </c>
      <c r="T1511" s="1" t="s">
        <v>1480</v>
      </c>
      <c r="U1511" s="1" t="s">
        <v>1466</v>
      </c>
      <c r="V1511" s="1">
        <v>8</v>
      </c>
      <c r="W1511" s="1" t="s">
        <v>93</v>
      </c>
      <c r="X1511" s="1" t="s">
        <v>93</v>
      </c>
      <c r="Y1511" s="1" t="s">
        <v>93</v>
      </c>
      <c r="Z1511" s="1" t="s">
        <v>93</v>
      </c>
      <c r="AA1511" s="1" t="s">
        <v>93</v>
      </c>
      <c r="AB1511" s="1" t="s">
        <v>93</v>
      </c>
      <c r="AC1511" s="1" t="s">
        <v>3787</v>
      </c>
    </row>
    <row r="1512" spans="1:29" ht="25.5" x14ac:dyDescent="0.2">
      <c r="A1512" s="1">
        <v>13</v>
      </c>
      <c r="B1512" s="1" t="s">
        <v>1377</v>
      </c>
      <c r="C1512" s="1">
        <v>261540</v>
      </c>
      <c r="D1512" s="1" t="s">
        <v>556</v>
      </c>
      <c r="E1512" s="1" t="s">
        <v>1456</v>
      </c>
      <c r="F1512" s="1" t="s">
        <v>3787</v>
      </c>
      <c r="G1512" s="1">
        <v>40</v>
      </c>
      <c r="H1512" s="1" t="s">
        <v>93</v>
      </c>
      <c r="I1512" s="1" t="s">
        <v>93</v>
      </c>
      <c r="J1512" s="1" t="s">
        <v>93</v>
      </c>
      <c r="K1512" s="1" t="s">
        <v>1455</v>
      </c>
      <c r="L1512" s="1" t="s">
        <v>1753</v>
      </c>
      <c r="M1512" s="1">
        <v>8</v>
      </c>
      <c r="N1512" s="1" t="s">
        <v>1454</v>
      </c>
      <c r="O1512" s="1" t="s">
        <v>1667</v>
      </c>
      <c r="P1512" s="1">
        <v>8</v>
      </c>
      <c r="Q1512" s="1" t="s">
        <v>1454</v>
      </c>
      <c r="R1512" s="1" t="s">
        <v>1667</v>
      </c>
      <c r="S1512" s="1">
        <v>8</v>
      </c>
      <c r="T1512" s="1" t="s">
        <v>1454</v>
      </c>
      <c r="U1512" s="1" t="s">
        <v>1667</v>
      </c>
      <c r="V1512" s="1">
        <v>8</v>
      </c>
      <c r="W1512" s="1" t="s">
        <v>1454</v>
      </c>
      <c r="X1512" s="1" t="s">
        <v>1667</v>
      </c>
      <c r="Y1512" s="1">
        <v>8</v>
      </c>
      <c r="Z1512" s="1" t="s">
        <v>93</v>
      </c>
      <c r="AA1512" s="1" t="s">
        <v>93</v>
      </c>
      <c r="AB1512" s="1" t="s">
        <v>93</v>
      </c>
      <c r="AC1512" s="1" t="s">
        <v>3787</v>
      </c>
    </row>
    <row r="1513" spans="1:29" ht="38.25" x14ac:dyDescent="0.2">
      <c r="A1513" s="1">
        <v>13</v>
      </c>
      <c r="B1513" s="1" t="s">
        <v>2427</v>
      </c>
      <c r="C1513" s="1">
        <v>1307502</v>
      </c>
      <c r="D1513" s="1" t="s">
        <v>1913</v>
      </c>
      <c r="E1513" s="1" t="s">
        <v>1440</v>
      </c>
      <c r="F1513" s="1" t="s">
        <v>728</v>
      </c>
      <c r="G1513" s="1">
        <v>40</v>
      </c>
      <c r="H1513" s="1" t="s">
        <v>1480</v>
      </c>
      <c r="I1513" s="1" t="s">
        <v>1466</v>
      </c>
      <c r="J1513" s="1">
        <v>8</v>
      </c>
      <c r="K1513" s="1" t="s">
        <v>1480</v>
      </c>
      <c r="L1513" s="1" t="s">
        <v>1466</v>
      </c>
      <c r="M1513" s="1">
        <v>8</v>
      </c>
      <c r="N1513" s="1" t="s">
        <v>1480</v>
      </c>
      <c r="O1513" s="1" t="s">
        <v>1466</v>
      </c>
      <c r="P1513" s="1">
        <v>8</v>
      </c>
      <c r="Q1513" s="1" t="s">
        <v>93</v>
      </c>
      <c r="R1513" s="1" t="s">
        <v>93</v>
      </c>
      <c r="S1513" s="1" t="s">
        <v>93</v>
      </c>
      <c r="T1513" s="1" t="s">
        <v>93</v>
      </c>
      <c r="U1513" s="1" t="s">
        <v>93</v>
      </c>
      <c r="V1513" s="1" t="s">
        <v>93</v>
      </c>
      <c r="W1513" s="1" t="s">
        <v>1480</v>
      </c>
      <c r="X1513" s="1" t="s">
        <v>1466</v>
      </c>
      <c r="Y1513" s="1">
        <v>8</v>
      </c>
      <c r="Z1513" s="1" t="s">
        <v>1480</v>
      </c>
      <c r="AA1513" s="1" t="s">
        <v>1466</v>
      </c>
      <c r="AB1513" s="1">
        <v>8</v>
      </c>
      <c r="AC1513" s="1" t="s">
        <v>3787</v>
      </c>
    </row>
    <row r="1514" spans="1:29" ht="25.5" x14ac:dyDescent="0.2">
      <c r="A1514" s="1">
        <v>13</v>
      </c>
      <c r="B1514" s="1" t="s">
        <v>1378</v>
      </c>
      <c r="C1514" s="1">
        <v>262416</v>
      </c>
      <c r="D1514" s="1" t="s">
        <v>1000</v>
      </c>
      <c r="E1514" s="1" t="s">
        <v>1456</v>
      </c>
      <c r="F1514" s="1" t="s">
        <v>3787</v>
      </c>
      <c r="G1514" s="1">
        <v>40</v>
      </c>
      <c r="H1514" s="1" t="s">
        <v>1491</v>
      </c>
      <c r="I1514" s="1" t="s">
        <v>3002</v>
      </c>
      <c r="J1514" s="1">
        <v>8</v>
      </c>
      <c r="K1514" s="1" t="s">
        <v>1491</v>
      </c>
      <c r="L1514" s="1" t="s">
        <v>1667</v>
      </c>
      <c r="M1514" s="1">
        <v>8.25</v>
      </c>
      <c r="N1514" s="1" t="s">
        <v>1491</v>
      </c>
      <c r="O1514" s="1" t="s">
        <v>3002</v>
      </c>
      <c r="P1514" s="1">
        <v>8</v>
      </c>
      <c r="Q1514" s="1" t="s">
        <v>1491</v>
      </c>
      <c r="R1514" s="1" t="s">
        <v>1667</v>
      </c>
      <c r="S1514" s="1">
        <v>8.25</v>
      </c>
      <c r="T1514" s="1" t="s">
        <v>93</v>
      </c>
      <c r="U1514" s="1" t="s">
        <v>93</v>
      </c>
      <c r="V1514" s="1" t="s">
        <v>93</v>
      </c>
      <c r="W1514" s="1" t="s">
        <v>93</v>
      </c>
      <c r="X1514" s="1" t="s">
        <v>93</v>
      </c>
      <c r="Y1514" s="1" t="s">
        <v>93</v>
      </c>
      <c r="Z1514" s="1" t="s">
        <v>1491</v>
      </c>
      <c r="AA1514" s="1" t="s">
        <v>3002</v>
      </c>
      <c r="AB1514" s="1">
        <v>7.5</v>
      </c>
      <c r="AC1514" s="1" t="s">
        <v>3787</v>
      </c>
    </row>
    <row r="1515" spans="1:29" ht="25.5" x14ac:dyDescent="0.2">
      <c r="A1515" s="1">
        <v>13</v>
      </c>
      <c r="B1515" s="1" t="s">
        <v>2428</v>
      </c>
      <c r="C1515" s="1">
        <v>1307997</v>
      </c>
      <c r="D1515" s="1" t="s">
        <v>2050</v>
      </c>
      <c r="E1515" s="1" t="s">
        <v>1440</v>
      </c>
      <c r="F1515" s="1" t="s">
        <v>507</v>
      </c>
      <c r="G1515" s="1">
        <v>40</v>
      </c>
      <c r="H1515" s="1" t="s">
        <v>1446</v>
      </c>
      <c r="I1515" s="1" t="s">
        <v>1463</v>
      </c>
      <c r="J1515" s="1">
        <v>8</v>
      </c>
      <c r="K1515" s="1" t="s">
        <v>93</v>
      </c>
      <c r="L1515" s="1" t="s">
        <v>93</v>
      </c>
      <c r="M1515" s="1" t="s">
        <v>93</v>
      </c>
      <c r="N1515" s="1" t="s">
        <v>93</v>
      </c>
      <c r="O1515" s="1" t="s">
        <v>93</v>
      </c>
      <c r="P1515" s="1" t="s">
        <v>93</v>
      </c>
      <c r="Q1515" s="1" t="s">
        <v>1446</v>
      </c>
      <c r="R1515" s="1" t="s">
        <v>1463</v>
      </c>
      <c r="S1515" s="1">
        <v>8</v>
      </c>
      <c r="T1515" s="1" t="s">
        <v>1446</v>
      </c>
      <c r="U1515" s="1" t="s">
        <v>1463</v>
      </c>
      <c r="V1515" s="1">
        <v>8</v>
      </c>
      <c r="W1515" s="1" t="s">
        <v>1446</v>
      </c>
      <c r="X1515" s="1" t="s">
        <v>1463</v>
      </c>
      <c r="Y1515" s="1">
        <v>8</v>
      </c>
      <c r="Z1515" s="1" t="s">
        <v>1446</v>
      </c>
      <c r="AA1515" s="1" t="s">
        <v>1463</v>
      </c>
      <c r="AB1515" s="1">
        <v>8</v>
      </c>
      <c r="AC1515" s="1" t="s">
        <v>3787</v>
      </c>
    </row>
    <row r="1516" spans="1:29" ht="25.5" x14ac:dyDescent="0.2">
      <c r="A1516" s="1">
        <v>13</v>
      </c>
      <c r="B1516" s="1" t="s">
        <v>2429</v>
      </c>
      <c r="C1516" s="1">
        <v>1307503</v>
      </c>
      <c r="D1516" s="1" t="s">
        <v>1901</v>
      </c>
      <c r="E1516" s="1" t="s">
        <v>1440</v>
      </c>
      <c r="F1516" s="1" t="s">
        <v>1265</v>
      </c>
      <c r="G1516" s="1">
        <v>40</v>
      </c>
      <c r="H1516" s="1" t="s">
        <v>1480</v>
      </c>
      <c r="I1516" s="1" t="s">
        <v>1466</v>
      </c>
      <c r="J1516" s="1">
        <v>8</v>
      </c>
      <c r="K1516" s="1" t="s">
        <v>1480</v>
      </c>
      <c r="L1516" s="1" t="s">
        <v>1466</v>
      </c>
      <c r="M1516" s="1">
        <v>8</v>
      </c>
      <c r="N1516" s="1" t="s">
        <v>1480</v>
      </c>
      <c r="O1516" s="1" t="s">
        <v>1466</v>
      </c>
      <c r="P1516" s="1">
        <v>8</v>
      </c>
      <c r="Q1516" s="1" t="s">
        <v>1480</v>
      </c>
      <c r="R1516" s="1" t="s">
        <v>1466</v>
      </c>
      <c r="S1516" s="1">
        <v>8</v>
      </c>
      <c r="T1516" s="1" t="s">
        <v>1480</v>
      </c>
      <c r="U1516" s="1" t="s">
        <v>1466</v>
      </c>
      <c r="V1516" s="1">
        <v>8</v>
      </c>
      <c r="W1516" s="1" t="s">
        <v>93</v>
      </c>
      <c r="X1516" s="1" t="s">
        <v>93</v>
      </c>
      <c r="Y1516" s="1" t="s">
        <v>93</v>
      </c>
      <c r="Z1516" s="1" t="s">
        <v>93</v>
      </c>
      <c r="AA1516" s="1" t="s">
        <v>93</v>
      </c>
      <c r="AB1516" s="1" t="s">
        <v>93</v>
      </c>
      <c r="AC1516" s="1" t="s">
        <v>3787</v>
      </c>
    </row>
    <row r="1517" spans="1:29" ht="25.5" x14ac:dyDescent="0.2">
      <c r="A1517" s="1">
        <v>13</v>
      </c>
      <c r="B1517" s="1" t="s">
        <v>2814</v>
      </c>
      <c r="C1517" s="1">
        <v>262714</v>
      </c>
      <c r="D1517" s="1" t="s">
        <v>1022</v>
      </c>
      <c r="E1517" s="1" t="s">
        <v>1440</v>
      </c>
      <c r="F1517" s="1" t="s">
        <v>3094</v>
      </c>
      <c r="G1517" s="1">
        <v>40</v>
      </c>
      <c r="H1517" s="1" t="s">
        <v>1517</v>
      </c>
      <c r="I1517" s="1" t="s">
        <v>1895</v>
      </c>
      <c r="J1517" s="1">
        <v>10</v>
      </c>
      <c r="K1517" s="1" t="s">
        <v>1517</v>
      </c>
      <c r="L1517" s="1" t="s">
        <v>1895</v>
      </c>
      <c r="M1517" s="1">
        <v>10</v>
      </c>
      <c r="N1517" s="1" t="s">
        <v>93</v>
      </c>
      <c r="O1517" s="1" t="s">
        <v>93</v>
      </c>
      <c r="P1517" s="1" t="s">
        <v>93</v>
      </c>
      <c r="Q1517" s="1" t="s">
        <v>93</v>
      </c>
      <c r="R1517" s="1" t="s">
        <v>93</v>
      </c>
      <c r="S1517" s="1" t="s">
        <v>93</v>
      </c>
      <c r="T1517" s="1" t="s">
        <v>93</v>
      </c>
      <c r="U1517" s="1" t="s">
        <v>93</v>
      </c>
      <c r="V1517" s="1" t="s">
        <v>93</v>
      </c>
      <c r="W1517" s="1" t="s">
        <v>1501</v>
      </c>
      <c r="X1517" s="1" t="s">
        <v>1753</v>
      </c>
      <c r="Y1517" s="1">
        <v>10</v>
      </c>
      <c r="Z1517" s="1" t="s">
        <v>1501</v>
      </c>
      <c r="AA1517" s="1" t="s">
        <v>1753</v>
      </c>
      <c r="AB1517" s="1">
        <v>10</v>
      </c>
      <c r="AC1517" s="1" t="s">
        <v>3787</v>
      </c>
    </row>
    <row r="1518" spans="1:29" ht="25.5" x14ac:dyDescent="0.2">
      <c r="A1518" s="1">
        <v>13</v>
      </c>
      <c r="B1518" s="1" t="s">
        <v>3393</v>
      </c>
      <c r="C1518" s="1">
        <v>1308546</v>
      </c>
      <c r="D1518" s="1" t="s">
        <v>1926</v>
      </c>
      <c r="E1518" s="1" t="s">
        <v>1440</v>
      </c>
      <c r="F1518" s="1" t="s">
        <v>3787</v>
      </c>
      <c r="G1518" s="1">
        <v>40</v>
      </c>
      <c r="H1518" s="1" t="s">
        <v>1667</v>
      </c>
      <c r="I1518" s="1" t="s">
        <v>1895</v>
      </c>
      <c r="J1518" s="1">
        <v>8</v>
      </c>
      <c r="K1518" s="1" t="s">
        <v>1667</v>
      </c>
      <c r="L1518" s="1" t="s">
        <v>1895</v>
      </c>
      <c r="M1518" s="1">
        <v>8</v>
      </c>
      <c r="N1518" s="1" t="s">
        <v>1667</v>
      </c>
      <c r="O1518" s="1" t="s">
        <v>1895</v>
      </c>
      <c r="P1518" s="1">
        <v>8</v>
      </c>
      <c r="Q1518" s="1" t="s">
        <v>1667</v>
      </c>
      <c r="R1518" s="1" t="s">
        <v>1895</v>
      </c>
      <c r="S1518" s="1">
        <v>8</v>
      </c>
      <c r="T1518" s="1" t="s">
        <v>1667</v>
      </c>
      <c r="U1518" s="1" t="s">
        <v>1895</v>
      </c>
      <c r="V1518" s="1">
        <v>8</v>
      </c>
      <c r="W1518" s="1" t="s">
        <v>93</v>
      </c>
      <c r="X1518" s="1" t="s">
        <v>93</v>
      </c>
      <c r="Y1518" s="1" t="s">
        <v>93</v>
      </c>
      <c r="Z1518" s="1" t="s">
        <v>93</v>
      </c>
      <c r="AA1518" s="1" t="s">
        <v>93</v>
      </c>
      <c r="AB1518" s="1" t="s">
        <v>93</v>
      </c>
      <c r="AC1518" s="1" t="s">
        <v>3787</v>
      </c>
    </row>
    <row r="1519" spans="1:29" ht="25.5" x14ac:dyDescent="0.2">
      <c r="A1519" s="1">
        <v>13</v>
      </c>
      <c r="B1519" s="1" t="s">
        <v>3080</v>
      </c>
      <c r="C1519" s="1">
        <v>1308539</v>
      </c>
      <c r="D1519" s="1" t="s">
        <v>1977</v>
      </c>
      <c r="E1519" s="1" t="s">
        <v>1440</v>
      </c>
      <c r="F1519" s="1" t="s">
        <v>3787</v>
      </c>
      <c r="G1519" s="1">
        <v>40</v>
      </c>
      <c r="H1519" s="1" t="s">
        <v>93</v>
      </c>
      <c r="I1519" s="1" t="s">
        <v>93</v>
      </c>
      <c r="J1519" s="1" t="s">
        <v>93</v>
      </c>
      <c r="K1519" s="1" t="s">
        <v>93</v>
      </c>
      <c r="L1519" s="1" t="s">
        <v>93</v>
      </c>
      <c r="M1519" s="1" t="s">
        <v>93</v>
      </c>
      <c r="N1519" s="1" t="s">
        <v>1443</v>
      </c>
      <c r="O1519" s="1" t="s">
        <v>1447</v>
      </c>
      <c r="P1519" s="1">
        <v>8</v>
      </c>
      <c r="Q1519" s="1" t="s">
        <v>1443</v>
      </c>
      <c r="R1519" s="1" t="s">
        <v>1447</v>
      </c>
      <c r="S1519" s="1">
        <v>8</v>
      </c>
      <c r="T1519" s="1" t="s">
        <v>1443</v>
      </c>
      <c r="U1519" s="1" t="s">
        <v>1447</v>
      </c>
      <c r="V1519" s="1">
        <v>8</v>
      </c>
      <c r="W1519" s="1" t="s">
        <v>1443</v>
      </c>
      <c r="X1519" s="1" t="s">
        <v>1447</v>
      </c>
      <c r="Y1519" s="1">
        <v>8</v>
      </c>
      <c r="Z1519" s="1" t="s">
        <v>1443</v>
      </c>
      <c r="AA1519" s="1" t="s">
        <v>1447</v>
      </c>
      <c r="AB1519" s="1">
        <v>8</v>
      </c>
      <c r="AC1519" s="1" t="s">
        <v>3787</v>
      </c>
    </row>
    <row r="1520" spans="1:29" ht="38.25" x14ac:dyDescent="0.2">
      <c r="A1520" s="1">
        <v>13</v>
      </c>
      <c r="B1520" s="1" t="s">
        <v>3081</v>
      </c>
      <c r="C1520" s="1">
        <v>1308540</v>
      </c>
      <c r="D1520" s="1" t="s">
        <v>3298</v>
      </c>
      <c r="E1520" s="1" t="s">
        <v>1440</v>
      </c>
      <c r="F1520" s="1" t="s">
        <v>3228</v>
      </c>
      <c r="G1520" s="1">
        <v>40</v>
      </c>
      <c r="H1520" s="1" t="s">
        <v>93</v>
      </c>
      <c r="I1520" s="1" t="s">
        <v>93</v>
      </c>
      <c r="J1520" s="1" t="s">
        <v>93</v>
      </c>
      <c r="K1520" s="1" t="s">
        <v>1454</v>
      </c>
      <c r="L1520" s="1" t="s">
        <v>1667</v>
      </c>
      <c r="M1520" s="1">
        <v>8</v>
      </c>
      <c r="N1520" s="1" t="s">
        <v>1454</v>
      </c>
      <c r="O1520" s="1" t="s">
        <v>1667</v>
      </c>
      <c r="P1520" s="1">
        <v>8</v>
      </c>
      <c r="Q1520" s="1" t="s">
        <v>1454</v>
      </c>
      <c r="R1520" s="1" t="s">
        <v>1667</v>
      </c>
      <c r="S1520" s="1">
        <v>8</v>
      </c>
      <c r="T1520" s="1" t="s">
        <v>1454</v>
      </c>
      <c r="U1520" s="1" t="s">
        <v>1667</v>
      </c>
      <c r="V1520" s="1">
        <v>8</v>
      </c>
      <c r="W1520" s="1" t="s">
        <v>1454</v>
      </c>
      <c r="X1520" s="1" t="s">
        <v>1667</v>
      </c>
      <c r="Y1520" s="1">
        <v>8</v>
      </c>
      <c r="Z1520" s="1" t="s">
        <v>93</v>
      </c>
      <c r="AA1520" s="1" t="s">
        <v>93</v>
      </c>
      <c r="AB1520" s="1" t="s">
        <v>93</v>
      </c>
      <c r="AC1520" s="1" t="s">
        <v>3787</v>
      </c>
    </row>
    <row r="1521" spans="1:29" ht="25.5" x14ac:dyDescent="0.2">
      <c r="A1521" s="1">
        <v>13</v>
      </c>
      <c r="B1521" s="1" t="s">
        <v>2734</v>
      </c>
      <c r="C1521" s="1">
        <v>1308396</v>
      </c>
      <c r="D1521" s="1" t="s">
        <v>1928</v>
      </c>
      <c r="E1521" s="1" t="s">
        <v>1456</v>
      </c>
      <c r="F1521" s="1" t="s">
        <v>3787</v>
      </c>
      <c r="G1521" s="1">
        <v>40</v>
      </c>
      <c r="H1521" s="1" t="s">
        <v>1480</v>
      </c>
      <c r="I1521" s="1" t="s">
        <v>1466</v>
      </c>
      <c r="J1521" s="1">
        <v>8</v>
      </c>
      <c r="K1521" s="1" t="s">
        <v>1480</v>
      </c>
      <c r="L1521" s="1" t="s">
        <v>1466</v>
      </c>
      <c r="M1521" s="1">
        <v>8</v>
      </c>
      <c r="N1521" s="1" t="s">
        <v>1480</v>
      </c>
      <c r="O1521" s="1" t="s">
        <v>1466</v>
      </c>
      <c r="P1521" s="1">
        <v>8</v>
      </c>
      <c r="Q1521" s="1" t="s">
        <v>1480</v>
      </c>
      <c r="R1521" s="1" t="s">
        <v>1466</v>
      </c>
      <c r="S1521" s="1">
        <v>8</v>
      </c>
      <c r="T1521" s="1" t="s">
        <v>1480</v>
      </c>
      <c r="U1521" s="1" t="s">
        <v>1466</v>
      </c>
      <c r="V1521" s="1">
        <v>8</v>
      </c>
      <c r="W1521" s="1" t="s">
        <v>93</v>
      </c>
      <c r="X1521" s="1" t="s">
        <v>93</v>
      </c>
      <c r="Y1521" s="1" t="s">
        <v>93</v>
      </c>
      <c r="Z1521" s="1" t="s">
        <v>93</v>
      </c>
      <c r="AA1521" s="1" t="s">
        <v>93</v>
      </c>
      <c r="AB1521" s="1" t="s">
        <v>93</v>
      </c>
      <c r="AC1521" s="1" t="s">
        <v>3787</v>
      </c>
    </row>
    <row r="1522" spans="1:29" ht="25.5" x14ac:dyDescent="0.2">
      <c r="A1522" s="1">
        <v>13</v>
      </c>
      <c r="B1522" s="1" t="s">
        <v>2431</v>
      </c>
      <c r="C1522" s="1">
        <v>305687</v>
      </c>
      <c r="D1522" s="1" t="s">
        <v>3152</v>
      </c>
      <c r="E1522" s="1" t="s">
        <v>1440</v>
      </c>
      <c r="F1522" s="1" t="s">
        <v>1997</v>
      </c>
      <c r="G1522" s="1">
        <v>40</v>
      </c>
      <c r="H1522" s="1" t="s">
        <v>1667</v>
      </c>
      <c r="I1522" s="1" t="s">
        <v>1895</v>
      </c>
      <c r="J1522" s="1">
        <v>8</v>
      </c>
      <c r="K1522" s="1" t="s">
        <v>1667</v>
      </c>
      <c r="L1522" s="1" t="s">
        <v>1895</v>
      </c>
      <c r="M1522" s="1">
        <v>8</v>
      </c>
      <c r="N1522" s="1" t="s">
        <v>1667</v>
      </c>
      <c r="O1522" s="1" t="s">
        <v>1895</v>
      </c>
      <c r="P1522" s="1">
        <v>8</v>
      </c>
      <c r="Q1522" s="1" t="s">
        <v>1667</v>
      </c>
      <c r="R1522" s="1" t="s">
        <v>1895</v>
      </c>
      <c r="S1522" s="1">
        <v>8</v>
      </c>
      <c r="T1522" s="1" t="s">
        <v>1667</v>
      </c>
      <c r="U1522" s="1" t="s">
        <v>1895</v>
      </c>
      <c r="V1522" s="1">
        <v>8</v>
      </c>
      <c r="W1522" s="1" t="s">
        <v>93</v>
      </c>
      <c r="X1522" s="1" t="s">
        <v>93</v>
      </c>
      <c r="Y1522" s="1" t="s">
        <v>93</v>
      </c>
      <c r="Z1522" s="1" t="s">
        <v>93</v>
      </c>
      <c r="AA1522" s="1" t="s">
        <v>93</v>
      </c>
      <c r="AB1522" s="1" t="s">
        <v>93</v>
      </c>
      <c r="AC1522" s="1" t="s">
        <v>3787</v>
      </c>
    </row>
    <row r="1523" spans="1:29" ht="51" x14ac:dyDescent="0.2">
      <c r="A1523" s="1">
        <v>13</v>
      </c>
      <c r="B1523" s="1" t="s">
        <v>2432</v>
      </c>
      <c r="C1523" s="1">
        <v>1307897</v>
      </c>
      <c r="D1523" s="1" t="s">
        <v>1889</v>
      </c>
      <c r="E1523" s="1" t="s">
        <v>1440</v>
      </c>
      <c r="F1523" s="1" t="s">
        <v>3558</v>
      </c>
      <c r="G1523" s="1">
        <v>40</v>
      </c>
      <c r="H1523" s="1" t="s">
        <v>1480</v>
      </c>
      <c r="I1523" s="1" t="s">
        <v>1466</v>
      </c>
      <c r="J1523" s="1">
        <v>8</v>
      </c>
      <c r="K1523" s="1" t="s">
        <v>93</v>
      </c>
      <c r="L1523" s="1" t="s">
        <v>93</v>
      </c>
      <c r="M1523" s="1" t="s">
        <v>93</v>
      </c>
      <c r="N1523" s="1" t="s">
        <v>93</v>
      </c>
      <c r="O1523" s="1" t="s">
        <v>93</v>
      </c>
      <c r="P1523" s="1" t="s">
        <v>93</v>
      </c>
      <c r="Q1523" s="1" t="s">
        <v>1480</v>
      </c>
      <c r="R1523" s="1" t="s">
        <v>1466</v>
      </c>
      <c r="S1523" s="1">
        <v>8</v>
      </c>
      <c r="T1523" s="1" t="s">
        <v>1480</v>
      </c>
      <c r="U1523" s="1" t="s">
        <v>1466</v>
      </c>
      <c r="V1523" s="1">
        <v>8</v>
      </c>
      <c r="W1523" s="1" t="s">
        <v>1480</v>
      </c>
      <c r="X1523" s="1" t="s">
        <v>1466</v>
      </c>
      <c r="Y1523" s="1">
        <v>8</v>
      </c>
      <c r="Z1523" s="1" t="s">
        <v>1480</v>
      </c>
      <c r="AA1523" s="1" t="s">
        <v>1466</v>
      </c>
      <c r="AB1523" s="1">
        <v>8</v>
      </c>
      <c r="AC1523" s="1" t="s">
        <v>3787</v>
      </c>
    </row>
    <row r="1524" spans="1:29" ht="25.5" x14ac:dyDescent="0.2">
      <c r="A1524" s="1">
        <v>13</v>
      </c>
      <c r="B1524" s="1" t="s">
        <v>3047</v>
      </c>
      <c r="C1524" s="1">
        <v>250755</v>
      </c>
      <c r="D1524" s="1" t="s">
        <v>993</v>
      </c>
      <c r="E1524" s="1" t="s">
        <v>1456</v>
      </c>
      <c r="F1524" s="1" t="s">
        <v>3787</v>
      </c>
      <c r="G1524" s="1">
        <v>40</v>
      </c>
      <c r="H1524" s="1" t="s">
        <v>1461</v>
      </c>
      <c r="I1524" s="1" t="s">
        <v>1509</v>
      </c>
      <c r="J1524" s="1">
        <v>8</v>
      </c>
      <c r="K1524" s="1" t="s">
        <v>1455</v>
      </c>
      <c r="L1524" s="1" t="s">
        <v>1466</v>
      </c>
      <c r="M1524" s="1">
        <v>5.5</v>
      </c>
      <c r="N1524" s="1" t="s">
        <v>1461</v>
      </c>
      <c r="O1524" s="1" t="s">
        <v>1447</v>
      </c>
      <c r="P1524" s="1">
        <v>9</v>
      </c>
      <c r="Q1524" s="1" t="s">
        <v>1461</v>
      </c>
      <c r="R1524" s="1" t="s">
        <v>1447</v>
      </c>
      <c r="S1524" s="1">
        <v>9</v>
      </c>
      <c r="T1524" s="1" t="s">
        <v>93</v>
      </c>
      <c r="U1524" s="1" t="s">
        <v>93</v>
      </c>
      <c r="V1524" s="1" t="s">
        <v>93</v>
      </c>
      <c r="W1524" s="1" t="s">
        <v>93</v>
      </c>
      <c r="X1524" s="1" t="s">
        <v>93</v>
      </c>
      <c r="Y1524" s="1" t="s">
        <v>93</v>
      </c>
      <c r="Z1524" s="1" t="s">
        <v>1461</v>
      </c>
      <c r="AA1524" s="1" t="s">
        <v>1463</v>
      </c>
      <c r="AB1524" s="1">
        <v>8.5</v>
      </c>
      <c r="AC1524" s="1" t="s">
        <v>3787</v>
      </c>
    </row>
    <row r="1525" spans="1:29" ht="38.25" x14ac:dyDescent="0.2">
      <c r="A1525" s="1">
        <v>13</v>
      </c>
      <c r="B1525" s="1" t="s">
        <v>2433</v>
      </c>
      <c r="C1525" s="1">
        <v>1307107</v>
      </c>
      <c r="D1525" s="1" t="s">
        <v>1901</v>
      </c>
      <c r="E1525" s="1" t="s">
        <v>1440</v>
      </c>
      <c r="F1525" s="1" t="s">
        <v>1960</v>
      </c>
      <c r="G1525" s="1">
        <v>40</v>
      </c>
      <c r="H1525" s="1" t="s">
        <v>1455</v>
      </c>
      <c r="I1525" s="1" t="s">
        <v>1753</v>
      </c>
      <c r="J1525" s="1">
        <v>8</v>
      </c>
      <c r="K1525" s="1" t="s">
        <v>93</v>
      </c>
      <c r="L1525" s="1" t="s">
        <v>93</v>
      </c>
      <c r="M1525" s="1" t="s">
        <v>93</v>
      </c>
      <c r="N1525" s="1" t="s">
        <v>93</v>
      </c>
      <c r="O1525" s="1" t="s">
        <v>93</v>
      </c>
      <c r="P1525" s="1" t="s">
        <v>93</v>
      </c>
      <c r="Q1525" s="1" t="s">
        <v>1455</v>
      </c>
      <c r="R1525" s="1" t="s">
        <v>1753</v>
      </c>
      <c r="S1525" s="1">
        <v>8</v>
      </c>
      <c r="T1525" s="1" t="s">
        <v>1455</v>
      </c>
      <c r="U1525" s="1" t="s">
        <v>1753</v>
      </c>
      <c r="V1525" s="1">
        <v>8</v>
      </c>
      <c r="W1525" s="1" t="s">
        <v>1455</v>
      </c>
      <c r="X1525" s="1" t="s">
        <v>1753</v>
      </c>
      <c r="Y1525" s="1">
        <v>8</v>
      </c>
      <c r="Z1525" s="1" t="s">
        <v>1455</v>
      </c>
      <c r="AA1525" s="1" t="s">
        <v>1753</v>
      </c>
      <c r="AB1525" s="1">
        <v>8</v>
      </c>
      <c r="AC1525" s="1" t="s">
        <v>3787</v>
      </c>
    </row>
    <row r="1526" spans="1:29" ht="25.5" x14ac:dyDescent="0.2">
      <c r="A1526" s="1">
        <v>13</v>
      </c>
      <c r="B1526" s="1" t="s">
        <v>2434</v>
      </c>
      <c r="C1526" s="1">
        <v>1307071</v>
      </c>
      <c r="D1526" s="1" t="s">
        <v>1932</v>
      </c>
      <c r="E1526" s="1" t="s">
        <v>1440</v>
      </c>
      <c r="F1526" s="1" t="s">
        <v>1012</v>
      </c>
      <c r="G1526" s="1">
        <v>40</v>
      </c>
      <c r="H1526" s="1" t="s">
        <v>1517</v>
      </c>
      <c r="I1526" s="1" t="s">
        <v>1574</v>
      </c>
      <c r="J1526" s="1">
        <v>8</v>
      </c>
      <c r="K1526" s="1" t="s">
        <v>1517</v>
      </c>
      <c r="L1526" s="1" t="s">
        <v>1574</v>
      </c>
      <c r="M1526" s="1">
        <v>8</v>
      </c>
      <c r="N1526" s="1" t="s">
        <v>1517</v>
      </c>
      <c r="O1526" s="1" t="s">
        <v>1574</v>
      </c>
      <c r="P1526" s="1">
        <v>8</v>
      </c>
      <c r="Q1526" s="1" t="s">
        <v>1517</v>
      </c>
      <c r="R1526" s="1" t="s">
        <v>1574</v>
      </c>
      <c r="S1526" s="1">
        <v>8</v>
      </c>
      <c r="T1526" s="1" t="s">
        <v>1517</v>
      </c>
      <c r="U1526" s="1" t="s">
        <v>1574</v>
      </c>
      <c r="V1526" s="1">
        <v>8</v>
      </c>
      <c r="W1526" s="1" t="s">
        <v>93</v>
      </c>
      <c r="X1526" s="1" t="s">
        <v>93</v>
      </c>
      <c r="Y1526" s="1" t="s">
        <v>93</v>
      </c>
      <c r="Z1526" s="1" t="s">
        <v>93</v>
      </c>
      <c r="AA1526" s="1" t="s">
        <v>93</v>
      </c>
      <c r="AB1526" s="1" t="s">
        <v>93</v>
      </c>
      <c r="AC1526" s="1" t="s">
        <v>3787</v>
      </c>
    </row>
    <row r="1527" spans="1:29" ht="25.5" x14ac:dyDescent="0.2">
      <c r="A1527" s="1">
        <v>13</v>
      </c>
      <c r="B1527" s="1" t="s">
        <v>3394</v>
      </c>
      <c r="C1527" s="1">
        <v>1308595</v>
      </c>
      <c r="D1527" s="1" t="s">
        <v>4370</v>
      </c>
      <c r="E1527" s="1" t="s">
        <v>1440</v>
      </c>
      <c r="F1527" s="1" t="s">
        <v>3787</v>
      </c>
      <c r="G1527" s="1">
        <v>40</v>
      </c>
      <c r="H1527" s="1" t="s">
        <v>1507</v>
      </c>
      <c r="I1527" s="1" t="s">
        <v>1474</v>
      </c>
      <c r="J1527" s="1">
        <v>8</v>
      </c>
      <c r="K1527" s="1" t="s">
        <v>1507</v>
      </c>
      <c r="L1527" s="1" t="s">
        <v>1474</v>
      </c>
      <c r="M1527" s="1">
        <v>8</v>
      </c>
      <c r="N1527" s="1" t="s">
        <v>93</v>
      </c>
      <c r="O1527" s="1" t="s">
        <v>93</v>
      </c>
      <c r="P1527" s="1" t="s">
        <v>93</v>
      </c>
      <c r="Q1527" s="1" t="s">
        <v>93</v>
      </c>
      <c r="R1527" s="1" t="s">
        <v>93</v>
      </c>
      <c r="S1527" s="1" t="s">
        <v>93</v>
      </c>
      <c r="T1527" s="1" t="s">
        <v>1507</v>
      </c>
      <c r="U1527" s="1" t="s">
        <v>1474</v>
      </c>
      <c r="V1527" s="1">
        <v>8</v>
      </c>
      <c r="W1527" s="1" t="s">
        <v>1507</v>
      </c>
      <c r="X1527" s="1" t="s">
        <v>1474</v>
      </c>
      <c r="Y1527" s="1">
        <v>8</v>
      </c>
      <c r="Z1527" s="1" t="s">
        <v>1507</v>
      </c>
      <c r="AA1527" s="1" t="s">
        <v>1474</v>
      </c>
      <c r="AB1527" s="1">
        <v>8</v>
      </c>
      <c r="AC1527" s="1" t="s">
        <v>3787</v>
      </c>
    </row>
    <row r="1528" spans="1:29" ht="25.5" x14ac:dyDescent="0.2">
      <c r="A1528" s="1">
        <v>13</v>
      </c>
      <c r="B1528" s="1" t="s">
        <v>1380</v>
      </c>
      <c r="C1528" s="1">
        <v>253493</v>
      </c>
      <c r="D1528" s="1" t="s">
        <v>556</v>
      </c>
      <c r="E1528" s="1" t="s">
        <v>1456</v>
      </c>
      <c r="F1528" s="1" t="s">
        <v>3787</v>
      </c>
      <c r="G1528" s="1">
        <v>40</v>
      </c>
      <c r="H1528" s="1" t="s">
        <v>93</v>
      </c>
      <c r="I1528" s="1" t="s">
        <v>93</v>
      </c>
      <c r="J1528" s="1" t="s">
        <v>93</v>
      </c>
      <c r="K1528" s="1" t="s">
        <v>93</v>
      </c>
      <c r="L1528" s="1" t="s">
        <v>93</v>
      </c>
      <c r="M1528" s="1" t="s">
        <v>93</v>
      </c>
      <c r="N1528" s="1" t="s">
        <v>1446</v>
      </c>
      <c r="O1528" s="1" t="s">
        <v>1463</v>
      </c>
      <c r="P1528" s="1">
        <v>8</v>
      </c>
      <c r="Q1528" s="1" t="s">
        <v>1446</v>
      </c>
      <c r="R1528" s="1" t="s">
        <v>1463</v>
      </c>
      <c r="S1528" s="1">
        <v>8</v>
      </c>
      <c r="T1528" s="1" t="s">
        <v>1446</v>
      </c>
      <c r="U1528" s="1" t="s">
        <v>1463</v>
      </c>
      <c r="V1528" s="1">
        <v>8</v>
      </c>
      <c r="W1528" s="1" t="s">
        <v>1446</v>
      </c>
      <c r="X1528" s="1" t="s">
        <v>1474</v>
      </c>
      <c r="Y1528" s="1">
        <v>7</v>
      </c>
      <c r="Z1528" s="1" t="s">
        <v>1446</v>
      </c>
      <c r="AA1528" s="1" t="s">
        <v>1444</v>
      </c>
      <c r="AB1528" s="1">
        <v>9</v>
      </c>
      <c r="AC1528" s="1" t="s">
        <v>3787</v>
      </c>
    </row>
    <row r="1529" spans="1:29" ht="38.25" x14ac:dyDescent="0.2">
      <c r="A1529" s="1">
        <v>13</v>
      </c>
      <c r="B1529" s="1" t="s">
        <v>2735</v>
      </c>
      <c r="C1529" s="1">
        <v>1308397</v>
      </c>
      <c r="D1529" s="1" t="s">
        <v>2936</v>
      </c>
      <c r="E1529" s="1" t="s">
        <v>1440</v>
      </c>
      <c r="F1529" s="1" t="s">
        <v>2796</v>
      </c>
      <c r="G1529" s="1">
        <v>40</v>
      </c>
      <c r="H1529" s="1" t="s">
        <v>93</v>
      </c>
      <c r="I1529" s="1" t="s">
        <v>93</v>
      </c>
      <c r="J1529" s="1" t="s">
        <v>93</v>
      </c>
      <c r="K1529" s="1" t="s">
        <v>93</v>
      </c>
      <c r="L1529" s="1" t="s">
        <v>93</v>
      </c>
      <c r="M1529" s="1" t="s">
        <v>93</v>
      </c>
      <c r="N1529" s="1" t="s">
        <v>1455</v>
      </c>
      <c r="O1529" s="1" t="s">
        <v>1753</v>
      </c>
      <c r="P1529" s="1">
        <v>8</v>
      </c>
      <c r="Q1529" s="1" t="s">
        <v>1455</v>
      </c>
      <c r="R1529" s="1" t="s">
        <v>1753</v>
      </c>
      <c r="S1529" s="1">
        <v>8</v>
      </c>
      <c r="T1529" s="1" t="s">
        <v>1455</v>
      </c>
      <c r="U1529" s="1" t="s">
        <v>1753</v>
      </c>
      <c r="V1529" s="1">
        <v>8</v>
      </c>
      <c r="W1529" s="1" t="s">
        <v>1455</v>
      </c>
      <c r="X1529" s="1" t="s">
        <v>1753</v>
      </c>
      <c r="Y1529" s="1">
        <v>8</v>
      </c>
      <c r="Z1529" s="1" t="s">
        <v>1455</v>
      </c>
      <c r="AA1529" s="1" t="s">
        <v>1753</v>
      </c>
      <c r="AB1529" s="1">
        <v>8</v>
      </c>
      <c r="AC1529" s="1" t="s">
        <v>3787</v>
      </c>
    </row>
    <row r="1530" spans="1:29" ht="25.5" x14ac:dyDescent="0.2">
      <c r="A1530" s="1">
        <v>13</v>
      </c>
      <c r="B1530" s="1" t="s">
        <v>2982</v>
      </c>
      <c r="C1530" s="1">
        <v>1308489</v>
      </c>
      <c r="D1530" s="1" t="s">
        <v>1910</v>
      </c>
      <c r="E1530" s="1" t="s">
        <v>1440</v>
      </c>
      <c r="F1530" s="1" t="s">
        <v>3159</v>
      </c>
      <c r="G1530" s="1">
        <v>40</v>
      </c>
      <c r="H1530" s="1" t="s">
        <v>1667</v>
      </c>
      <c r="I1530" s="1" t="s">
        <v>1895</v>
      </c>
      <c r="J1530" s="1">
        <v>8</v>
      </c>
      <c r="K1530" s="1" t="s">
        <v>1667</v>
      </c>
      <c r="L1530" s="1" t="s">
        <v>1895</v>
      </c>
      <c r="M1530" s="1">
        <v>8</v>
      </c>
      <c r="N1530" s="1" t="s">
        <v>1667</v>
      </c>
      <c r="O1530" s="1" t="s">
        <v>1895</v>
      </c>
      <c r="P1530" s="1">
        <v>8</v>
      </c>
      <c r="Q1530" s="1" t="s">
        <v>1667</v>
      </c>
      <c r="R1530" s="1" t="s">
        <v>1895</v>
      </c>
      <c r="S1530" s="1">
        <v>8</v>
      </c>
      <c r="T1530" s="1" t="s">
        <v>1667</v>
      </c>
      <c r="U1530" s="1" t="s">
        <v>1895</v>
      </c>
      <c r="V1530" s="1">
        <v>8</v>
      </c>
      <c r="W1530" s="1" t="s">
        <v>93</v>
      </c>
      <c r="X1530" s="1" t="s">
        <v>93</v>
      </c>
      <c r="Y1530" s="1" t="s">
        <v>93</v>
      </c>
      <c r="Z1530" s="1" t="s">
        <v>93</v>
      </c>
      <c r="AA1530" s="1" t="s">
        <v>93</v>
      </c>
      <c r="AB1530" s="1" t="s">
        <v>93</v>
      </c>
      <c r="AC1530" s="1" t="s">
        <v>3787</v>
      </c>
    </row>
    <row r="1531" spans="1:29" ht="25.5" x14ac:dyDescent="0.2">
      <c r="A1531" s="1">
        <v>13</v>
      </c>
      <c r="B1531" s="1" t="s">
        <v>1381</v>
      </c>
      <c r="C1531" s="1">
        <v>256889</v>
      </c>
      <c r="D1531" s="1" t="s">
        <v>1009</v>
      </c>
      <c r="E1531" s="1" t="s">
        <v>1440</v>
      </c>
      <c r="F1531" s="1" t="s">
        <v>999</v>
      </c>
      <c r="G1531" s="1">
        <v>40</v>
      </c>
      <c r="H1531" s="1" t="s">
        <v>93</v>
      </c>
      <c r="I1531" s="1" t="s">
        <v>93</v>
      </c>
      <c r="J1531" s="1" t="s">
        <v>93</v>
      </c>
      <c r="K1531" s="1" t="s">
        <v>1460</v>
      </c>
      <c r="L1531" s="1" t="s">
        <v>1462</v>
      </c>
      <c r="M1531" s="1">
        <v>10</v>
      </c>
      <c r="N1531" s="1" t="s">
        <v>1460</v>
      </c>
      <c r="O1531" s="1" t="s">
        <v>1462</v>
      </c>
      <c r="P1531" s="1">
        <v>10</v>
      </c>
      <c r="Q1531" s="1" t="s">
        <v>1460</v>
      </c>
      <c r="R1531" s="1" t="s">
        <v>1462</v>
      </c>
      <c r="S1531" s="1">
        <v>10</v>
      </c>
      <c r="T1531" s="1" t="s">
        <v>93</v>
      </c>
      <c r="U1531" s="1" t="s">
        <v>93</v>
      </c>
      <c r="V1531" s="1" t="s">
        <v>93</v>
      </c>
      <c r="W1531" s="1" t="s">
        <v>93</v>
      </c>
      <c r="X1531" s="1" t="s">
        <v>93</v>
      </c>
      <c r="Y1531" s="1" t="s">
        <v>93</v>
      </c>
      <c r="Z1531" s="1" t="s">
        <v>1460</v>
      </c>
      <c r="AA1531" s="1" t="s">
        <v>1462</v>
      </c>
      <c r="AB1531" s="1">
        <v>10</v>
      </c>
      <c r="AC1531" s="1" t="s">
        <v>3787</v>
      </c>
    </row>
    <row r="1532" spans="1:29" ht="25.5" x14ac:dyDescent="0.2">
      <c r="A1532" s="1">
        <v>13</v>
      </c>
      <c r="B1532" s="1" t="s">
        <v>2736</v>
      </c>
      <c r="C1532" s="1">
        <v>1308398</v>
      </c>
      <c r="D1532" s="1" t="s">
        <v>1872</v>
      </c>
      <c r="E1532" s="1" t="s">
        <v>1440</v>
      </c>
      <c r="F1532" s="1" t="s">
        <v>3159</v>
      </c>
      <c r="G1532" s="1">
        <v>40</v>
      </c>
      <c r="H1532" s="1" t="s">
        <v>1454</v>
      </c>
      <c r="I1532" s="1" t="s">
        <v>1667</v>
      </c>
      <c r="J1532" s="1">
        <v>8</v>
      </c>
      <c r="K1532" s="1" t="s">
        <v>93</v>
      </c>
      <c r="L1532" s="1" t="s">
        <v>93</v>
      </c>
      <c r="M1532" s="1" t="s">
        <v>93</v>
      </c>
      <c r="N1532" s="1" t="s">
        <v>93</v>
      </c>
      <c r="O1532" s="1" t="s">
        <v>93</v>
      </c>
      <c r="P1532" s="1" t="s">
        <v>93</v>
      </c>
      <c r="Q1532" s="1" t="s">
        <v>1454</v>
      </c>
      <c r="R1532" s="1" t="s">
        <v>1667</v>
      </c>
      <c r="S1532" s="1">
        <v>8</v>
      </c>
      <c r="T1532" s="1" t="s">
        <v>1454</v>
      </c>
      <c r="U1532" s="1" t="s">
        <v>1667</v>
      </c>
      <c r="V1532" s="1">
        <v>8</v>
      </c>
      <c r="W1532" s="1" t="s">
        <v>1454</v>
      </c>
      <c r="X1532" s="1" t="s">
        <v>1667</v>
      </c>
      <c r="Y1532" s="1">
        <v>8</v>
      </c>
      <c r="Z1532" s="1" t="s">
        <v>1454</v>
      </c>
      <c r="AA1532" s="1" t="s">
        <v>1667</v>
      </c>
      <c r="AB1532" s="1">
        <v>8</v>
      </c>
      <c r="AC1532" s="1" t="s">
        <v>3787</v>
      </c>
    </row>
    <row r="1533" spans="1:29" ht="25.5" x14ac:dyDescent="0.2">
      <c r="A1533" s="1">
        <v>13</v>
      </c>
      <c r="B1533" s="1" t="s">
        <v>2435</v>
      </c>
      <c r="C1533" s="1">
        <v>1307108</v>
      </c>
      <c r="D1533" s="1" t="s">
        <v>1920</v>
      </c>
      <c r="E1533" s="1" t="s">
        <v>1440</v>
      </c>
      <c r="F1533" s="1" t="s">
        <v>1289</v>
      </c>
      <c r="G1533" s="1">
        <v>40</v>
      </c>
      <c r="H1533" s="1" t="s">
        <v>93</v>
      </c>
      <c r="I1533" s="1" t="s">
        <v>93</v>
      </c>
      <c r="J1533" s="1" t="s">
        <v>93</v>
      </c>
      <c r="K1533" s="1" t="s">
        <v>1454</v>
      </c>
      <c r="L1533" s="1" t="s">
        <v>1667</v>
      </c>
      <c r="M1533" s="1">
        <v>8</v>
      </c>
      <c r="N1533" s="1" t="s">
        <v>1454</v>
      </c>
      <c r="O1533" s="1" t="s">
        <v>1667</v>
      </c>
      <c r="P1533" s="1">
        <v>8</v>
      </c>
      <c r="Q1533" s="1" t="s">
        <v>1454</v>
      </c>
      <c r="R1533" s="1" t="s">
        <v>1667</v>
      </c>
      <c r="S1533" s="1">
        <v>8</v>
      </c>
      <c r="T1533" s="1" t="s">
        <v>1454</v>
      </c>
      <c r="U1533" s="1" t="s">
        <v>1667</v>
      </c>
      <c r="V1533" s="1">
        <v>8</v>
      </c>
      <c r="W1533" s="1" t="s">
        <v>1454</v>
      </c>
      <c r="X1533" s="1" t="s">
        <v>1667</v>
      </c>
      <c r="Y1533" s="1">
        <v>8</v>
      </c>
      <c r="Z1533" s="1" t="s">
        <v>93</v>
      </c>
      <c r="AA1533" s="1" t="s">
        <v>93</v>
      </c>
      <c r="AB1533" s="1" t="s">
        <v>93</v>
      </c>
      <c r="AC1533" s="1" t="s">
        <v>3787</v>
      </c>
    </row>
    <row r="1534" spans="1:29" ht="25.5" x14ac:dyDescent="0.2">
      <c r="A1534" s="1">
        <v>13</v>
      </c>
      <c r="B1534" s="1" t="s">
        <v>1384</v>
      </c>
      <c r="C1534" s="1">
        <v>260065</v>
      </c>
      <c r="D1534" s="1" t="s">
        <v>1026</v>
      </c>
      <c r="E1534" s="1" t="s">
        <v>1440</v>
      </c>
      <c r="F1534" s="1" t="s">
        <v>1114</v>
      </c>
      <c r="G1534" s="1">
        <v>40</v>
      </c>
      <c r="H1534" s="1" t="s">
        <v>93</v>
      </c>
      <c r="I1534" s="1" t="s">
        <v>93</v>
      </c>
      <c r="J1534" s="1" t="s">
        <v>93</v>
      </c>
      <c r="K1534" s="1" t="s">
        <v>1480</v>
      </c>
      <c r="L1534" s="1" t="s">
        <v>1466</v>
      </c>
      <c r="M1534" s="1">
        <v>8</v>
      </c>
      <c r="N1534" s="1" t="s">
        <v>1480</v>
      </c>
      <c r="O1534" s="1" t="s">
        <v>1466</v>
      </c>
      <c r="P1534" s="1">
        <v>8</v>
      </c>
      <c r="Q1534" s="1" t="s">
        <v>1480</v>
      </c>
      <c r="R1534" s="1" t="s">
        <v>1466</v>
      </c>
      <c r="S1534" s="1">
        <v>8</v>
      </c>
      <c r="T1534" s="1" t="s">
        <v>1480</v>
      </c>
      <c r="U1534" s="1" t="s">
        <v>1466</v>
      </c>
      <c r="V1534" s="1">
        <v>8</v>
      </c>
      <c r="W1534" s="1" t="s">
        <v>1480</v>
      </c>
      <c r="X1534" s="1" t="s">
        <v>1466</v>
      </c>
      <c r="Y1534" s="1">
        <v>8</v>
      </c>
      <c r="Z1534" s="1" t="s">
        <v>93</v>
      </c>
      <c r="AA1534" s="1" t="s">
        <v>93</v>
      </c>
      <c r="AB1534" s="1" t="s">
        <v>93</v>
      </c>
      <c r="AC1534" s="1" t="s">
        <v>3787</v>
      </c>
    </row>
    <row r="1535" spans="1:29" ht="25.5" x14ac:dyDescent="0.2">
      <c r="A1535" s="1">
        <v>13</v>
      </c>
      <c r="B1535" s="1" t="s">
        <v>1385</v>
      </c>
      <c r="C1535" s="1">
        <v>244827</v>
      </c>
      <c r="D1535" s="1" t="s">
        <v>1046</v>
      </c>
      <c r="E1535" s="1" t="s">
        <v>1456</v>
      </c>
      <c r="F1535" s="1" t="s">
        <v>3787</v>
      </c>
      <c r="G1535" s="1">
        <v>40</v>
      </c>
      <c r="H1535" s="1" t="s">
        <v>93</v>
      </c>
      <c r="I1535" s="1" t="s">
        <v>93</v>
      </c>
      <c r="J1535" s="1" t="s">
        <v>93</v>
      </c>
      <c r="K1535" s="1" t="s">
        <v>1613</v>
      </c>
      <c r="L1535" s="1" t="s">
        <v>1462</v>
      </c>
      <c r="M1535" s="1">
        <v>8</v>
      </c>
      <c r="N1535" s="1" t="s">
        <v>1613</v>
      </c>
      <c r="O1535" s="1" t="s">
        <v>1462</v>
      </c>
      <c r="P1535" s="1">
        <v>8</v>
      </c>
      <c r="Q1535" s="1" t="s">
        <v>1613</v>
      </c>
      <c r="R1535" s="1" t="s">
        <v>1462</v>
      </c>
      <c r="S1535" s="1">
        <v>8</v>
      </c>
      <c r="T1535" s="1" t="s">
        <v>2157</v>
      </c>
      <c r="U1535" s="1" t="s">
        <v>1462</v>
      </c>
      <c r="V1535" s="1">
        <v>8.25</v>
      </c>
      <c r="W1535" s="1" t="s">
        <v>3596</v>
      </c>
      <c r="X1535" s="1" t="s">
        <v>1444</v>
      </c>
      <c r="Y1535" s="1">
        <v>7.75</v>
      </c>
      <c r="Z1535" s="1" t="s">
        <v>93</v>
      </c>
      <c r="AA1535" s="1" t="s">
        <v>93</v>
      </c>
      <c r="AB1535" s="1" t="s">
        <v>93</v>
      </c>
      <c r="AC1535" s="1" t="s">
        <v>3787</v>
      </c>
    </row>
    <row r="1536" spans="1:29" ht="25.5" x14ac:dyDescent="0.2">
      <c r="A1536" s="1">
        <v>13</v>
      </c>
      <c r="B1536" s="1" t="s">
        <v>2436</v>
      </c>
      <c r="C1536" s="1">
        <v>1307629</v>
      </c>
      <c r="D1536" s="1" t="s">
        <v>3151</v>
      </c>
      <c r="E1536" s="1" t="s">
        <v>1440</v>
      </c>
      <c r="F1536" s="1" t="s">
        <v>507</v>
      </c>
      <c r="G1536" s="1">
        <v>40</v>
      </c>
      <c r="H1536" s="1" t="s">
        <v>1613</v>
      </c>
      <c r="I1536" s="1" t="s">
        <v>1462</v>
      </c>
      <c r="J1536" s="1">
        <v>8</v>
      </c>
      <c r="K1536" s="1" t="s">
        <v>1613</v>
      </c>
      <c r="L1536" s="1" t="s">
        <v>1462</v>
      </c>
      <c r="M1536" s="1">
        <v>8</v>
      </c>
      <c r="N1536" s="1" t="s">
        <v>93</v>
      </c>
      <c r="O1536" s="1" t="s">
        <v>93</v>
      </c>
      <c r="P1536" s="1" t="s">
        <v>93</v>
      </c>
      <c r="Q1536" s="1" t="s">
        <v>93</v>
      </c>
      <c r="R1536" s="1" t="s">
        <v>93</v>
      </c>
      <c r="S1536" s="1" t="s">
        <v>93</v>
      </c>
      <c r="T1536" s="1" t="s">
        <v>1613</v>
      </c>
      <c r="U1536" s="1" t="s">
        <v>1462</v>
      </c>
      <c r="V1536" s="1">
        <v>8</v>
      </c>
      <c r="W1536" s="1" t="s">
        <v>1613</v>
      </c>
      <c r="X1536" s="1" t="s">
        <v>1462</v>
      </c>
      <c r="Y1536" s="1">
        <v>8</v>
      </c>
      <c r="Z1536" s="1" t="s">
        <v>1613</v>
      </c>
      <c r="AA1536" s="1" t="s">
        <v>1462</v>
      </c>
      <c r="AB1536" s="1">
        <v>8</v>
      </c>
      <c r="AC1536" s="1" t="s">
        <v>3787</v>
      </c>
    </row>
    <row r="1537" spans="1:29" ht="25.5" x14ac:dyDescent="0.2">
      <c r="A1537" s="1">
        <v>13</v>
      </c>
      <c r="B1537" s="1" t="s">
        <v>2437</v>
      </c>
      <c r="C1537" s="1">
        <v>1308345</v>
      </c>
      <c r="D1537" s="1" t="s">
        <v>1968</v>
      </c>
      <c r="E1537" s="1" t="s">
        <v>1440</v>
      </c>
      <c r="F1537" s="1" t="s">
        <v>3159</v>
      </c>
      <c r="G1537" s="1">
        <v>40</v>
      </c>
      <c r="H1537" s="1" t="s">
        <v>1667</v>
      </c>
      <c r="I1537" s="1" t="s">
        <v>1895</v>
      </c>
      <c r="J1537" s="1">
        <v>8</v>
      </c>
      <c r="K1537" s="1" t="s">
        <v>1667</v>
      </c>
      <c r="L1537" s="1" t="s">
        <v>1895</v>
      </c>
      <c r="M1537" s="1">
        <v>8</v>
      </c>
      <c r="N1537" s="1" t="s">
        <v>1667</v>
      </c>
      <c r="O1537" s="1" t="s">
        <v>1895</v>
      </c>
      <c r="P1537" s="1">
        <v>8</v>
      </c>
      <c r="Q1537" s="1" t="s">
        <v>1667</v>
      </c>
      <c r="R1537" s="1" t="s">
        <v>1895</v>
      </c>
      <c r="S1537" s="1">
        <v>8</v>
      </c>
      <c r="T1537" s="1" t="s">
        <v>1667</v>
      </c>
      <c r="U1537" s="1" t="s">
        <v>1895</v>
      </c>
      <c r="V1537" s="1">
        <v>8</v>
      </c>
      <c r="W1537" s="1" t="s">
        <v>93</v>
      </c>
      <c r="X1537" s="1" t="s">
        <v>93</v>
      </c>
      <c r="Y1537" s="1" t="s">
        <v>93</v>
      </c>
      <c r="Z1537" s="1" t="s">
        <v>93</v>
      </c>
      <c r="AA1537" s="1" t="s">
        <v>93</v>
      </c>
      <c r="AB1537" s="1" t="s">
        <v>93</v>
      </c>
      <c r="AC1537" s="1" t="s">
        <v>3787</v>
      </c>
    </row>
    <row r="1538" spans="1:29" ht="25.5" x14ac:dyDescent="0.2">
      <c r="A1538" s="1">
        <v>13</v>
      </c>
      <c r="B1538" s="1" t="s">
        <v>2438</v>
      </c>
      <c r="C1538" s="1">
        <v>1306992</v>
      </c>
      <c r="D1538" s="1" t="s">
        <v>1936</v>
      </c>
      <c r="E1538" s="1" t="s">
        <v>1440</v>
      </c>
      <c r="F1538" s="1" t="s">
        <v>530</v>
      </c>
      <c r="G1538" s="1">
        <v>40</v>
      </c>
      <c r="H1538" s="1" t="s">
        <v>1471</v>
      </c>
      <c r="I1538" s="1" t="s">
        <v>1444</v>
      </c>
      <c r="J1538" s="1">
        <v>8</v>
      </c>
      <c r="K1538" s="1" t="s">
        <v>1471</v>
      </c>
      <c r="L1538" s="1" t="s">
        <v>1444</v>
      </c>
      <c r="M1538" s="1">
        <v>8</v>
      </c>
      <c r="N1538" s="1" t="s">
        <v>1471</v>
      </c>
      <c r="O1538" s="1" t="s">
        <v>1444</v>
      </c>
      <c r="P1538" s="1">
        <v>8</v>
      </c>
      <c r="Q1538" s="1" t="s">
        <v>1471</v>
      </c>
      <c r="R1538" s="1" t="s">
        <v>1444</v>
      </c>
      <c r="S1538" s="1">
        <v>8</v>
      </c>
      <c r="T1538" s="1" t="s">
        <v>1471</v>
      </c>
      <c r="U1538" s="1" t="s">
        <v>1444</v>
      </c>
      <c r="V1538" s="1">
        <v>8</v>
      </c>
      <c r="W1538" s="1" t="s">
        <v>93</v>
      </c>
      <c r="X1538" s="1" t="s">
        <v>93</v>
      </c>
      <c r="Y1538" s="1" t="s">
        <v>93</v>
      </c>
      <c r="Z1538" s="1" t="s">
        <v>93</v>
      </c>
      <c r="AA1538" s="1" t="s">
        <v>93</v>
      </c>
      <c r="AB1538" s="1" t="s">
        <v>93</v>
      </c>
      <c r="AC1538" s="1" t="s">
        <v>3787</v>
      </c>
    </row>
    <row r="1539" spans="1:29" ht="25.5" x14ac:dyDescent="0.2">
      <c r="A1539" s="1">
        <v>13</v>
      </c>
      <c r="B1539" s="1" t="s">
        <v>2922</v>
      </c>
      <c r="C1539" s="1">
        <v>1308475</v>
      </c>
      <c r="D1539" s="1" t="s">
        <v>2936</v>
      </c>
      <c r="E1539" s="1" t="s">
        <v>1440</v>
      </c>
      <c r="F1539" s="1" t="s">
        <v>3159</v>
      </c>
      <c r="G1539" s="1">
        <v>40</v>
      </c>
      <c r="H1539" s="1" t="s">
        <v>1667</v>
      </c>
      <c r="I1539" s="1" t="s">
        <v>1895</v>
      </c>
      <c r="J1539" s="1">
        <v>8</v>
      </c>
      <c r="K1539" s="1" t="s">
        <v>1667</v>
      </c>
      <c r="L1539" s="1" t="s">
        <v>1895</v>
      </c>
      <c r="M1539" s="1">
        <v>8</v>
      </c>
      <c r="N1539" s="1" t="s">
        <v>1667</v>
      </c>
      <c r="O1539" s="1" t="s">
        <v>1895</v>
      </c>
      <c r="P1539" s="1">
        <v>8</v>
      </c>
      <c r="Q1539" s="1" t="s">
        <v>1667</v>
      </c>
      <c r="R1539" s="1" t="s">
        <v>1895</v>
      </c>
      <c r="S1539" s="1">
        <v>8</v>
      </c>
      <c r="T1539" s="1" t="s">
        <v>1667</v>
      </c>
      <c r="U1539" s="1" t="s">
        <v>1895</v>
      </c>
      <c r="V1539" s="1">
        <v>8</v>
      </c>
      <c r="W1539" s="1" t="s">
        <v>93</v>
      </c>
      <c r="X1539" s="1" t="s">
        <v>93</v>
      </c>
      <c r="Y1539" s="1" t="s">
        <v>93</v>
      </c>
      <c r="Z1539" s="1" t="s">
        <v>93</v>
      </c>
      <c r="AA1539" s="1" t="s">
        <v>93</v>
      </c>
      <c r="AB1539" s="1" t="s">
        <v>93</v>
      </c>
      <c r="AC1539" s="1" t="s">
        <v>3787</v>
      </c>
    </row>
    <row r="1540" spans="1:29" ht="25.5" x14ac:dyDescent="0.2">
      <c r="A1540" s="1">
        <v>13</v>
      </c>
      <c r="B1540" s="1" t="s">
        <v>1386</v>
      </c>
      <c r="C1540" s="1">
        <v>259118</v>
      </c>
      <c r="D1540" s="1" t="s">
        <v>1009</v>
      </c>
      <c r="E1540" s="1" t="s">
        <v>1440</v>
      </c>
      <c r="F1540" s="1" t="s">
        <v>1404</v>
      </c>
      <c r="G1540" s="1">
        <v>40</v>
      </c>
      <c r="H1540" s="1" t="s">
        <v>93</v>
      </c>
      <c r="I1540" s="1" t="s">
        <v>93</v>
      </c>
      <c r="J1540" s="1" t="s">
        <v>93</v>
      </c>
      <c r="K1540" s="1" t="s">
        <v>93</v>
      </c>
      <c r="L1540" s="1" t="s">
        <v>93</v>
      </c>
      <c r="M1540" s="1" t="s">
        <v>93</v>
      </c>
      <c r="N1540" s="1" t="s">
        <v>1443</v>
      </c>
      <c r="O1540" s="1" t="s">
        <v>1467</v>
      </c>
      <c r="P1540" s="1">
        <v>10</v>
      </c>
      <c r="Q1540" s="1" t="s">
        <v>1443</v>
      </c>
      <c r="R1540" s="1" t="s">
        <v>1467</v>
      </c>
      <c r="S1540" s="1">
        <v>10</v>
      </c>
      <c r="T1540" s="1" t="s">
        <v>1443</v>
      </c>
      <c r="U1540" s="1" t="s">
        <v>1467</v>
      </c>
      <c r="V1540" s="1">
        <v>10</v>
      </c>
      <c r="W1540" s="1" t="s">
        <v>1443</v>
      </c>
      <c r="X1540" s="1" t="s">
        <v>1467</v>
      </c>
      <c r="Y1540" s="1">
        <v>10</v>
      </c>
      <c r="Z1540" s="1" t="s">
        <v>93</v>
      </c>
      <c r="AA1540" s="1" t="s">
        <v>93</v>
      </c>
      <c r="AB1540" s="1" t="s">
        <v>93</v>
      </c>
      <c r="AC1540" s="1" t="s">
        <v>3787</v>
      </c>
    </row>
    <row r="1541" spans="1:29" ht="25.5" x14ac:dyDescent="0.2">
      <c r="A1541" s="1">
        <v>13</v>
      </c>
      <c r="B1541" s="1" t="s">
        <v>2737</v>
      </c>
      <c r="C1541" s="1">
        <v>1308399</v>
      </c>
      <c r="D1541" s="1" t="s">
        <v>1884</v>
      </c>
      <c r="E1541" s="1" t="s">
        <v>1440</v>
      </c>
      <c r="F1541" s="1" t="s">
        <v>2796</v>
      </c>
      <c r="G1541" s="1">
        <v>40</v>
      </c>
      <c r="H1541" s="1" t="s">
        <v>1454</v>
      </c>
      <c r="I1541" s="1" t="s">
        <v>1667</v>
      </c>
      <c r="J1541" s="1">
        <v>8</v>
      </c>
      <c r="K1541" s="1" t="s">
        <v>1454</v>
      </c>
      <c r="L1541" s="1" t="s">
        <v>1667</v>
      </c>
      <c r="M1541" s="1">
        <v>8</v>
      </c>
      <c r="N1541" s="1" t="s">
        <v>93</v>
      </c>
      <c r="O1541" s="1" t="s">
        <v>93</v>
      </c>
      <c r="P1541" s="1" t="s">
        <v>93</v>
      </c>
      <c r="Q1541" s="1" t="s">
        <v>93</v>
      </c>
      <c r="R1541" s="1" t="s">
        <v>93</v>
      </c>
      <c r="S1541" s="1" t="s">
        <v>93</v>
      </c>
      <c r="T1541" s="1" t="s">
        <v>1454</v>
      </c>
      <c r="U1541" s="1" t="s">
        <v>1667</v>
      </c>
      <c r="V1541" s="1">
        <v>8</v>
      </c>
      <c r="W1541" s="1" t="s">
        <v>1454</v>
      </c>
      <c r="X1541" s="1" t="s">
        <v>1667</v>
      </c>
      <c r="Y1541" s="1">
        <v>8</v>
      </c>
      <c r="Z1541" s="1" t="s">
        <v>1454</v>
      </c>
      <c r="AA1541" s="1" t="s">
        <v>1667</v>
      </c>
      <c r="AB1541" s="1">
        <v>8</v>
      </c>
      <c r="AC1541" s="1" t="s">
        <v>3787</v>
      </c>
    </row>
    <row r="1542" spans="1:29" ht="38.25" x14ac:dyDescent="0.2">
      <c r="A1542" s="1">
        <v>13</v>
      </c>
      <c r="B1542" s="1" t="s">
        <v>2439</v>
      </c>
      <c r="C1542" s="1">
        <v>1307865</v>
      </c>
      <c r="D1542" s="1" t="s">
        <v>2804</v>
      </c>
      <c r="E1542" s="1" t="s">
        <v>1440</v>
      </c>
      <c r="F1542" s="1" t="s">
        <v>1497</v>
      </c>
      <c r="G1542" s="1">
        <v>40</v>
      </c>
      <c r="H1542" s="1" t="s">
        <v>1667</v>
      </c>
      <c r="I1542" s="1" t="s">
        <v>1895</v>
      </c>
      <c r="J1542" s="1">
        <v>8</v>
      </c>
      <c r="K1542" s="1" t="s">
        <v>1667</v>
      </c>
      <c r="L1542" s="1" t="s">
        <v>1895</v>
      </c>
      <c r="M1542" s="1">
        <v>8</v>
      </c>
      <c r="N1542" s="1" t="s">
        <v>1667</v>
      </c>
      <c r="O1542" s="1" t="s">
        <v>1895</v>
      </c>
      <c r="P1542" s="1">
        <v>8</v>
      </c>
      <c r="Q1542" s="1" t="s">
        <v>1667</v>
      </c>
      <c r="R1542" s="1" t="s">
        <v>1895</v>
      </c>
      <c r="S1542" s="1">
        <v>8</v>
      </c>
      <c r="T1542" s="1" t="s">
        <v>1667</v>
      </c>
      <c r="U1542" s="1" t="s">
        <v>1895</v>
      </c>
      <c r="V1542" s="1">
        <v>8</v>
      </c>
      <c r="W1542" s="1" t="s">
        <v>93</v>
      </c>
      <c r="X1542" s="1" t="s">
        <v>93</v>
      </c>
      <c r="Y1542" s="1" t="s">
        <v>93</v>
      </c>
      <c r="Z1542" s="1" t="s">
        <v>93</v>
      </c>
      <c r="AA1542" s="1" t="s">
        <v>93</v>
      </c>
      <c r="AB1542" s="1" t="s">
        <v>93</v>
      </c>
      <c r="AC1542" s="1" t="s">
        <v>3787</v>
      </c>
    </row>
    <row r="1543" spans="1:29" ht="38.25" x14ac:dyDescent="0.2">
      <c r="A1543" s="1">
        <v>13</v>
      </c>
      <c r="B1543" s="1" t="s">
        <v>3082</v>
      </c>
      <c r="C1543" s="1">
        <v>1308541</v>
      </c>
      <c r="D1543" s="1" t="s">
        <v>3298</v>
      </c>
      <c r="E1543" s="1" t="s">
        <v>1440</v>
      </c>
      <c r="F1543" s="1" t="s">
        <v>3228</v>
      </c>
      <c r="G1543" s="1">
        <v>40</v>
      </c>
      <c r="H1543" s="1" t="s">
        <v>93</v>
      </c>
      <c r="I1543" s="1" t="s">
        <v>93</v>
      </c>
      <c r="J1543" s="1" t="s">
        <v>93</v>
      </c>
      <c r="K1543" s="1" t="s">
        <v>1454</v>
      </c>
      <c r="L1543" s="1" t="s">
        <v>1667</v>
      </c>
      <c r="M1543" s="1">
        <v>8</v>
      </c>
      <c r="N1543" s="1" t="s">
        <v>1454</v>
      </c>
      <c r="O1543" s="1" t="s">
        <v>1667</v>
      </c>
      <c r="P1543" s="1">
        <v>8</v>
      </c>
      <c r="Q1543" s="1" t="s">
        <v>1454</v>
      </c>
      <c r="R1543" s="1" t="s">
        <v>1667</v>
      </c>
      <c r="S1543" s="1">
        <v>8</v>
      </c>
      <c r="T1543" s="1" t="s">
        <v>1454</v>
      </c>
      <c r="U1543" s="1" t="s">
        <v>1667</v>
      </c>
      <c r="V1543" s="1">
        <v>8</v>
      </c>
      <c r="W1543" s="1" t="s">
        <v>1454</v>
      </c>
      <c r="X1543" s="1" t="s">
        <v>1667</v>
      </c>
      <c r="Y1543" s="1">
        <v>8</v>
      </c>
      <c r="Z1543" s="1" t="s">
        <v>93</v>
      </c>
      <c r="AA1543" s="1" t="s">
        <v>93</v>
      </c>
      <c r="AB1543" s="1" t="s">
        <v>93</v>
      </c>
      <c r="AC1543" s="1" t="s">
        <v>3787</v>
      </c>
    </row>
    <row r="1544" spans="1:29" ht="25.5" x14ac:dyDescent="0.2">
      <c r="A1544" s="1">
        <v>13</v>
      </c>
      <c r="B1544" s="1" t="s">
        <v>2440</v>
      </c>
      <c r="C1544" s="1">
        <v>1307038</v>
      </c>
      <c r="D1544" s="1" t="s">
        <v>1962</v>
      </c>
      <c r="E1544" s="1" t="s">
        <v>1440</v>
      </c>
      <c r="F1544" s="1" t="s">
        <v>986</v>
      </c>
      <c r="G1544" s="1">
        <v>40</v>
      </c>
      <c r="H1544" s="1" t="s">
        <v>1613</v>
      </c>
      <c r="I1544" s="1" t="s">
        <v>1462</v>
      </c>
      <c r="J1544" s="1">
        <v>8</v>
      </c>
      <c r="K1544" s="1" t="s">
        <v>1613</v>
      </c>
      <c r="L1544" s="1" t="s">
        <v>1462</v>
      </c>
      <c r="M1544" s="1">
        <v>8</v>
      </c>
      <c r="N1544" s="1" t="s">
        <v>1613</v>
      </c>
      <c r="O1544" s="1" t="s">
        <v>1462</v>
      </c>
      <c r="P1544" s="1">
        <v>8</v>
      </c>
      <c r="Q1544" s="1" t="s">
        <v>93</v>
      </c>
      <c r="R1544" s="1" t="s">
        <v>93</v>
      </c>
      <c r="S1544" s="1" t="s">
        <v>93</v>
      </c>
      <c r="T1544" s="1" t="s">
        <v>93</v>
      </c>
      <c r="U1544" s="1" t="s">
        <v>93</v>
      </c>
      <c r="V1544" s="1" t="s">
        <v>93</v>
      </c>
      <c r="W1544" s="1" t="s">
        <v>1613</v>
      </c>
      <c r="X1544" s="1" t="s">
        <v>1462</v>
      </c>
      <c r="Y1544" s="1">
        <v>8</v>
      </c>
      <c r="Z1544" s="1" t="s">
        <v>1613</v>
      </c>
      <c r="AA1544" s="1" t="s">
        <v>1462</v>
      </c>
      <c r="AB1544" s="1">
        <v>8</v>
      </c>
      <c r="AC1544" s="1" t="s">
        <v>3787</v>
      </c>
    </row>
    <row r="1545" spans="1:29" ht="25.5" x14ac:dyDescent="0.2">
      <c r="A1545" s="1">
        <v>13</v>
      </c>
      <c r="B1545" s="1" t="s">
        <v>2858</v>
      </c>
      <c r="C1545" s="1">
        <v>1308444</v>
      </c>
      <c r="D1545" s="1" t="s">
        <v>2050</v>
      </c>
      <c r="E1545" s="1" t="s">
        <v>1440</v>
      </c>
      <c r="F1545" s="1" t="s">
        <v>2934</v>
      </c>
      <c r="G1545" s="1">
        <v>40</v>
      </c>
      <c r="H1545" s="1" t="s">
        <v>1667</v>
      </c>
      <c r="I1545" s="1" t="s">
        <v>1895</v>
      </c>
      <c r="J1545" s="1">
        <v>8</v>
      </c>
      <c r="K1545" s="1" t="s">
        <v>1667</v>
      </c>
      <c r="L1545" s="1" t="s">
        <v>1895</v>
      </c>
      <c r="M1545" s="1">
        <v>8</v>
      </c>
      <c r="N1545" s="1" t="s">
        <v>1667</v>
      </c>
      <c r="O1545" s="1" t="s">
        <v>1895</v>
      </c>
      <c r="P1545" s="1">
        <v>8</v>
      </c>
      <c r="Q1545" s="1" t="s">
        <v>1667</v>
      </c>
      <c r="R1545" s="1" t="s">
        <v>1895</v>
      </c>
      <c r="S1545" s="1">
        <v>8</v>
      </c>
      <c r="T1545" s="1" t="s">
        <v>1667</v>
      </c>
      <c r="U1545" s="1" t="s">
        <v>1895</v>
      </c>
      <c r="V1545" s="1">
        <v>8</v>
      </c>
      <c r="W1545" s="1" t="s">
        <v>93</v>
      </c>
      <c r="X1545" s="1" t="s">
        <v>93</v>
      </c>
      <c r="Y1545" s="1" t="s">
        <v>93</v>
      </c>
      <c r="Z1545" s="1" t="s">
        <v>93</v>
      </c>
      <c r="AA1545" s="1" t="s">
        <v>93</v>
      </c>
      <c r="AB1545" s="1" t="s">
        <v>93</v>
      </c>
      <c r="AC1545" s="1" t="s">
        <v>3787</v>
      </c>
    </row>
    <row r="1546" spans="1:29" ht="25.5" x14ac:dyDescent="0.2">
      <c r="A1546" s="1">
        <v>13</v>
      </c>
      <c r="B1546" s="1" t="s">
        <v>2441</v>
      </c>
      <c r="C1546" s="1">
        <v>1308145</v>
      </c>
      <c r="D1546" s="1" t="s">
        <v>1901</v>
      </c>
      <c r="E1546" s="1" t="s">
        <v>1440</v>
      </c>
      <c r="F1546" s="1" t="s">
        <v>543</v>
      </c>
      <c r="G1546" s="1">
        <v>40</v>
      </c>
      <c r="H1546" s="1" t="s">
        <v>1443</v>
      </c>
      <c r="I1546" s="1" t="s">
        <v>1447</v>
      </c>
      <c r="J1546" s="1">
        <v>8</v>
      </c>
      <c r="K1546" s="1" t="s">
        <v>1443</v>
      </c>
      <c r="L1546" s="1" t="s">
        <v>1447</v>
      </c>
      <c r="M1546" s="1">
        <v>8</v>
      </c>
      <c r="N1546" s="1" t="s">
        <v>93</v>
      </c>
      <c r="O1546" s="1" t="s">
        <v>93</v>
      </c>
      <c r="P1546" s="1" t="s">
        <v>93</v>
      </c>
      <c r="Q1546" s="1" t="s">
        <v>93</v>
      </c>
      <c r="R1546" s="1" t="s">
        <v>93</v>
      </c>
      <c r="S1546" s="1" t="s">
        <v>93</v>
      </c>
      <c r="T1546" s="1" t="s">
        <v>1443</v>
      </c>
      <c r="U1546" s="1" t="s">
        <v>1447</v>
      </c>
      <c r="V1546" s="1">
        <v>8</v>
      </c>
      <c r="W1546" s="1" t="s">
        <v>1443</v>
      </c>
      <c r="X1546" s="1" t="s">
        <v>1447</v>
      </c>
      <c r="Y1546" s="1">
        <v>8</v>
      </c>
      <c r="Z1546" s="1" t="s">
        <v>1443</v>
      </c>
      <c r="AA1546" s="1" t="s">
        <v>1447</v>
      </c>
      <c r="AB1546" s="1">
        <v>8</v>
      </c>
      <c r="AC1546" s="1" t="s">
        <v>3787</v>
      </c>
    </row>
    <row r="1547" spans="1:29" ht="25.5" x14ac:dyDescent="0.2">
      <c r="A1547" s="1">
        <v>13</v>
      </c>
      <c r="B1547" s="1" t="s">
        <v>2442</v>
      </c>
      <c r="C1547" s="1">
        <v>1307720</v>
      </c>
      <c r="D1547" s="1" t="s">
        <v>1968</v>
      </c>
      <c r="E1547" s="1" t="s">
        <v>1440</v>
      </c>
      <c r="F1547" s="1" t="s">
        <v>1924</v>
      </c>
      <c r="G1547" s="1">
        <v>40</v>
      </c>
      <c r="H1547" s="1" t="s">
        <v>1613</v>
      </c>
      <c r="I1547" s="1" t="s">
        <v>1462</v>
      </c>
      <c r="J1547" s="1">
        <v>8</v>
      </c>
      <c r="K1547" s="1" t="s">
        <v>1613</v>
      </c>
      <c r="L1547" s="1" t="s">
        <v>1462</v>
      </c>
      <c r="M1547" s="1">
        <v>8</v>
      </c>
      <c r="N1547" s="1" t="s">
        <v>1613</v>
      </c>
      <c r="O1547" s="1" t="s">
        <v>1462</v>
      </c>
      <c r="P1547" s="1">
        <v>8</v>
      </c>
      <c r="Q1547" s="1" t="s">
        <v>93</v>
      </c>
      <c r="R1547" s="1" t="s">
        <v>93</v>
      </c>
      <c r="S1547" s="1" t="s">
        <v>93</v>
      </c>
      <c r="T1547" s="1" t="s">
        <v>93</v>
      </c>
      <c r="U1547" s="1" t="s">
        <v>93</v>
      </c>
      <c r="V1547" s="1" t="s">
        <v>93</v>
      </c>
      <c r="W1547" s="1" t="s">
        <v>1613</v>
      </c>
      <c r="X1547" s="1" t="s">
        <v>1462</v>
      </c>
      <c r="Y1547" s="1">
        <v>8</v>
      </c>
      <c r="Z1547" s="1" t="s">
        <v>1613</v>
      </c>
      <c r="AA1547" s="1" t="s">
        <v>1462</v>
      </c>
      <c r="AB1547" s="1">
        <v>8</v>
      </c>
      <c r="AC1547" s="1" t="s">
        <v>3787</v>
      </c>
    </row>
    <row r="1548" spans="1:29" ht="25.5" x14ac:dyDescent="0.2">
      <c r="A1548" s="1">
        <v>13</v>
      </c>
      <c r="B1548" s="1" t="s">
        <v>2443</v>
      </c>
      <c r="C1548" s="1">
        <v>305989</v>
      </c>
      <c r="D1548" s="1" t="s">
        <v>1903</v>
      </c>
      <c r="E1548" s="1" t="s">
        <v>1440</v>
      </c>
      <c r="F1548" s="1" t="s">
        <v>2151</v>
      </c>
      <c r="G1548" s="1">
        <v>40</v>
      </c>
      <c r="H1548" s="1" t="s">
        <v>1480</v>
      </c>
      <c r="I1548" s="1" t="s">
        <v>1466</v>
      </c>
      <c r="J1548" s="1">
        <v>8</v>
      </c>
      <c r="K1548" s="1" t="s">
        <v>1480</v>
      </c>
      <c r="L1548" s="1" t="s">
        <v>1466</v>
      </c>
      <c r="M1548" s="1">
        <v>8</v>
      </c>
      <c r="N1548" s="1" t="s">
        <v>1480</v>
      </c>
      <c r="O1548" s="1" t="s">
        <v>1466</v>
      </c>
      <c r="P1548" s="1">
        <v>8</v>
      </c>
      <c r="Q1548" s="1" t="s">
        <v>1480</v>
      </c>
      <c r="R1548" s="1" t="s">
        <v>1466</v>
      </c>
      <c r="S1548" s="1">
        <v>8</v>
      </c>
      <c r="T1548" s="1" t="s">
        <v>1480</v>
      </c>
      <c r="U1548" s="1" t="s">
        <v>1466</v>
      </c>
      <c r="V1548" s="1">
        <v>8</v>
      </c>
      <c r="W1548" s="1" t="s">
        <v>93</v>
      </c>
      <c r="X1548" s="1" t="s">
        <v>93</v>
      </c>
      <c r="Y1548" s="1" t="s">
        <v>93</v>
      </c>
      <c r="Z1548" s="1" t="s">
        <v>93</v>
      </c>
      <c r="AA1548" s="1" t="s">
        <v>93</v>
      </c>
      <c r="AB1548" s="1" t="s">
        <v>93</v>
      </c>
      <c r="AC1548" s="1" t="s">
        <v>3787</v>
      </c>
    </row>
    <row r="1549" spans="1:29" ht="38.25" x14ac:dyDescent="0.2">
      <c r="A1549" s="1">
        <v>13</v>
      </c>
      <c r="B1549" s="1" t="s">
        <v>2444</v>
      </c>
      <c r="C1549" s="1">
        <v>306132</v>
      </c>
      <c r="D1549" s="1" t="s">
        <v>1962</v>
      </c>
      <c r="E1549" s="1" t="s">
        <v>1440</v>
      </c>
      <c r="F1549" s="1" t="s">
        <v>1289</v>
      </c>
      <c r="G1549" s="1">
        <v>40</v>
      </c>
      <c r="H1549" s="1" t="s">
        <v>1446</v>
      </c>
      <c r="I1549" s="1" t="s">
        <v>1463</v>
      </c>
      <c r="J1549" s="1">
        <v>8</v>
      </c>
      <c r="K1549" s="1" t="s">
        <v>1446</v>
      </c>
      <c r="L1549" s="1" t="s">
        <v>1463</v>
      </c>
      <c r="M1549" s="1">
        <v>8</v>
      </c>
      <c r="N1549" s="1" t="s">
        <v>1446</v>
      </c>
      <c r="O1549" s="1" t="s">
        <v>1463</v>
      </c>
      <c r="P1549" s="1">
        <v>8</v>
      </c>
      <c r="Q1549" s="1" t="s">
        <v>1446</v>
      </c>
      <c r="R1549" s="1" t="s">
        <v>1463</v>
      </c>
      <c r="S1549" s="1">
        <v>8</v>
      </c>
      <c r="T1549" s="1" t="s">
        <v>93</v>
      </c>
      <c r="U1549" s="1" t="s">
        <v>93</v>
      </c>
      <c r="V1549" s="1" t="s">
        <v>93</v>
      </c>
      <c r="W1549" s="1" t="s">
        <v>93</v>
      </c>
      <c r="X1549" s="1" t="s">
        <v>93</v>
      </c>
      <c r="Y1549" s="1" t="s">
        <v>93</v>
      </c>
      <c r="Z1549" s="1" t="s">
        <v>1446</v>
      </c>
      <c r="AA1549" s="1" t="s">
        <v>1463</v>
      </c>
      <c r="AB1549" s="1">
        <v>8</v>
      </c>
      <c r="AC1549" s="1" t="s">
        <v>3787</v>
      </c>
    </row>
    <row r="1550" spans="1:29" ht="38.25" x14ac:dyDescent="0.2">
      <c r="A1550" s="1">
        <v>13</v>
      </c>
      <c r="B1550" s="1" t="s">
        <v>4019</v>
      </c>
      <c r="C1550" s="1">
        <v>1308624</v>
      </c>
      <c r="D1550" s="1" t="s">
        <v>3987</v>
      </c>
      <c r="E1550" s="1" t="s">
        <v>1440</v>
      </c>
      <c r="F1550" s="1" t="s">
        <v>3787</v>
      </c>
      <c r="G1550" s="1">
        <v>40</v>
      </c>
      <c r="H1550" s="1" t="s">
        <v>1480</v>
      </c>
      <c r="I1550" s="1" t="s">
        <v>1479</v>
      </c>
      <c r="J1550" s="1">
        <v>8</v>
      </c>
      <c r="K1550" s="1" t="s">
        <v>1480</v>
      </c>
      <c r="L1550" s="1" t="s">
        <v>1479</v>
      </c>
      <c r="M1550" s="1">
        <v>8</v>
      </c>
      <c r="N1550" s="1" t="s">
        <v>1480</v>
      </c>
      <c r="O1550" s="1" t="s">
        <v>1479</v>
      </c>
      <c r="P1550" s="1">
        <v>8</v>
      </c>
      <c r="Q1550" s="1" t="s">
        <v>1480</v>
      </c>
      <c r="R1550" s="1" t="s">
        <v>1479</v>
      </c>
      <c r="S1550" s="1">
        <v>8</v>
      </c>
      <c r="T1550" s="1" t="s">
        <v>1480</v>
      </c>
      <c r="U1550" s="1" t="s">
        <v>1479</v>
      </c>
      <c r="V1550" s="1">
        <v>8</v>
      </c>
      <c r="W1550" s="1" t="s">
        <v>93</v>
      </c>
      <c r="X1550" s="1" t="s">
        <v>93</v>
      </c>
      <c r="Y1550" s="1" t="s">
        <v>93</v>
      </c>
      <c r="Z1550" s="1" t="s">
        <v>93</v>
      </c>
      <c r="AA1550" s="1" t="s">
        <v>93</v>
      </c>
      <c r="AB1550" s="1" t="s">
        <v>93</v>
      </c>
      <c r="AC1550" s="1" t="s">
        <v>3787</v>
      </c>
    </row>
    <row r="1551" spans="1:29" ht="25.5" x14ac:dyDescent="0.2">
      <c r="A1551" s="1">
        <v>13</v>
      </c>
      <c r="B1551" s="1" t="s">
        <v>2445</v>
      </c>
      <c r="C1551" s="1">
        <v>1307826</v>
      </c>
      <c r="D1551" s="1" t="s">
        <v>1897</v>
      </c>
      <c r="E1551" s="1" t="s">
        <v>1440</v>
      </c>
      <c r="F1551" s="1" t="s">
        <v>1040</v>
      </c>
      <c r="G1551" s="1">
        <v>40</v>
      </c>
      <c r="H1551" s="1" t="s">
        <v>1460</v>
      </c>
      <c r="I1551" s="1" t="s">
        <v>1479</v>
      </c>
      <c r="J1551" s="1">
        <v>8</v>
      </c>
      <c r="K1551" s="1" t="s">
        <v>1460</v>
      </c>
      <c r="L1551" s="1" t="s">
        <v>1479</v>
      </c>
      <c r="M1551" s="1">
        <v>8</v>
      </c>
      <c r="N1551" s="1" t="s">
        <v>1460</v>
      </c>
      <c r="O1551" s="1" t="s">
        <v>1479</v>
      </c>
      <c r="P1551" s="1">
        <v>8</v>
      </c>
      <c r="Q1551" s="1" t="s">
        <v>1460</v>
      </c>
      <c r="R1551" s="1" t="s">
        <v>1479</v>
      </c>
      <c r="S1551" s="1">
        <v>8</v>
      </c>
      <c r="T1551" s="1" t="s">
        <v>93</v>
      </c>
      <c r="U1551" s="1" t="s">
        <v>93</v>
      </c>
      <c r="V1551" s="1" t="s">
        <v>93</v>
      </c>
      <c r="W1551" s="1" t="s">
        <v>93</v>
      </c>
      <c r="X1551" s="1" t="s">
        <v>93</v>
      </c>
      <c r="Y1551" s="1" t="s">
        <v>93</v>
      </c>
      <c r="Z1551" s="1" t="s">
        <v>1460</v>
      </c>
      <c r="AA1551" s="1" t="s">
        <v>1479</v>
      </c>
      <c r="AB1551" s="1">
        <v>8</v>
      </c>
      <c r="AC1551" s="1" t="s">
        <v>3787</v>
      </c>
    </row>
    <row r="1552" spans="1:29" ht="25.5" x14ac:dyDescent="0.2">
      <c r="A1552" s="1">
        <v>13</v>
      </c>
      <c r="B1552" s="1" t="s">
        <v>2446</v>
      </c>
      <c r="C1552" s="1">
        <v>1307368</v>
      </c>
      <c r="D1552" s="1" t="s">
        <v>1936</v>
      </c>
      <c r="E1552" s="1" t="s">
        <v>1440</v>
      </c>
      <c r="F1552" s="1" t="s">
        <v>3787</v>
      </c>
      <c r="G1552" s="1">
        <v>40</v>
      </c>
      <c r="H1552" s="1" t="s">
        <v>1517</v>
      </c>
      <c r="I1552" s="1" t="s">
        <v>1574</v>
      </c>
      <c r="J1552" s="1">
        <v>8</v>
      </c>
      <c r="K1552" s="1" t="s">
        <v>1517</v>
      </c>
      <c r="L1552" s="1" t="s">
        <v>1574</v>
      </c>
      <c r="M1552" s="1">
        <v>8</v>
      </c>
      <c r="N1552" s="1" t="s">
        <v>1517</v>
      </c>
      <c r="O1552" s="1" t="s">
        <v>1574</v>
      </c>
      <c r="P1552" s="1">
        <v>8</v>
      </c>
      <c r="Q1552" s="1" t="s">
        <v>93</v>
      </c>
      <c r="R1552" s="1" t="s">
        <v>93</v>
      </c>
      <c r="S1552" s="1" t="s">
        <v>93</v>
      </c>
      <c r="T1552" s="1" t="s">
        <v>93</v>
      </c>
      <c r="U1552" s="1" t="s">
        <v>93</v>
      </c>
      <c r="V1552" s="1" t="s">
        <v>93</v>
      </c>
      <c r="W1552" s="1" t="s">
        <v>1613</v>
      </c>
      <c r="X1552" s="1" t="s">
        <v>1462</v>
      </c>
      <c r="Y1552" s="1">
        <v>8</v>
      </c>
      <c r="Z1552" s="1" t="s">
        <v>1613</v>
      </c>
      <c r="AA1552" s="1" t="s">
        <v>1462</v>
      </c>
      <c r="AB1552" s="1">
        <v>8</v>
      </c>
      <c r="AC1552" s="1" t="s">
        <v>3787</v>
      </c>
    </row>
    <row r="1553" spans="1:29" ht="38.25" x14ac:dyDescent="0.2">
      <c r="A1553" s="1">
        <v>13</v>
      </c>
      <c r="B1553" s="1" t="s">
        <v>4020</v>
      </c>
      <c r="C1553" s="1">
        <v>1308625</v>
      </c>
      <c r="D1553" s="1" t="s">
        <v>3987</v>
      </c>
      <c r="E1553" s="1" t="s">
        <v>1440</v>
      </c>
      <c r="F1553" s="1" t="s">
        <v>3787</v>
      </c>
      <c r="G1553" s="1">
        <v>40</v>
      </c>
      <c r="H1553" s="1" t="s">
        <v>1480</v>
      </c>
      <c r="I1553" s="1" t="s">
        <v>1479</v>
      </c>
      <c r="J1553" s="1">
        <v>8</v>
      </c>
      <c r="K1553" s="1" t="s">
        <v>1480</v>
      </c>
      <c r="L1553" s="1" t="s">
        <v>1479</v>
      </c>
      <c r="M1553" s="1">
        <v>8</v>
      </c>
      <c r="N1553" s="1" t="s">
        <v>1480</v>
      </c>
      <c r="O1553" s="1" t="s">
        <v>1479</v>
      </c>
      <c r="P1553" s="1">
        <v>8</v>
      </c>
      <c r="Q1553" s="1" t="s">
        <v>1480</v>
      </c>
      <c r="R1553" s="1" t="s">
        <v>1479</v>
      </c>
      <c r="S1553" s="1">
        <v>8</v>
      </c>
      <c r="T1553" s="1" t="s">
        <v>1480</v>
      </c>
      <c r="U1553" s="1" t="s">
        <v>1479</v>
      </c>
      <c r="V1553" s="1">
        <v>8</v>
      </c>
      <c r="W1553" s="1" t="s">
        <v>93</v>
      </c>
      <c r="X1553" s="1" t="s">
        <v>93</v>
      </c>
      <c r="Y1553" s="1" t="s">
        <v>93</v>
      </c>
      <c r="Z1553" s="1" t="s">
        <v>93</v>
      </c>
      <c r="AA1553" s="1" t="s">
        <v>93</v>
      </c>
      <c r="AB1553" s="1" t="s">
        <v>93</v>
      </c>
      <c r="AC1553" s="1" t="s">
        <v>3787</v>
      </c>
    </row>
    <row r="1554" spans="1:29" ht="25.5" x14ac:dyDescent="0.2">
      <c r="A1554" s="1">
        <v>13</v>
      </c>
      <c r="B1554" s="1" t="s">
        <v>73</v>
      </c>
      <c r="C1554" s="1">
        <v>176533</v>
      </c>
      <c r="D1554" s="1" t="s">
        <v>1005</v>
      </c>
      <c r="E1554" s="1" t="s">
        <v>1440</v>
      </c>
      <c r="F1554" s="1" t="s">
        <v>1290</v>
      </c>
      <c r="G1554" s="1">
        <v>40</v>
      </c>
      <c r="H1554" s="1" t="s">
        <v>93</v>
      </c>
      <c r="I1554" s="1" t="s">
        <v>93</v>
      </c>
      <c r="J1554" s="1" t="s">
        <v>93</v>
      </c>
      <c r="K1554" s="1" t="s">
        <v>93</v>
      </c>
      <c r="L1554" s="1" t="s">
        <v>93</v>
      </c>
      <c r="M1554" s="1" t="s">
        <v>93</v>
      </c>
      <c r="N1554" s="1" t="s">
        <v>93</v>
      </c>
      <c r="O1554" s="1" t="s">
        <v>93</v>
      </c>
      <c r="P1554" s="1" t="s">
        <v>93</v>
      </c>
      <c r="Q1554" s="1" t="s">
        <v>1460</v>
      </c>
      <c r="R1554" s="1" t="s">
        <v>1462</v>
      </c>
      <c r="S1554" s="1">
        <v>10</v>
      </c>
      <c r="T1554" s="1" t="s">
        <v>1460</v>
      </c>
      <c r="U1554" s="1" t="s">
        <v>1462</v>
      </c>
      <c r="V1554" s="1">
        <v>10</v>
      </c>
      <c r="W1554" s="1" t="s">
        <v>1460</v>
      </c>
      <c r="X1554" s="1" t="s">
        <v>1462</v>
      </c>
      <c r="Y1554" s="1">
        <v>10</v>
      </c>
      <c r="Z1554" s="1" t="s">
        <v>1460</v>
      </c>
      <c r="AA1554" s="1" t="s">
        <v>1462</v>
      </c>
      <c r="AB1554" s="1">
        <v>10</v>
      </c>
      <c r="AC1554" s="1" t="s">
        <v>3787</v>
      </c>
    </row>
    <row r="1555" spans="1:29" ht="25.5" x14ac:dyDescent="0.2">
      <c r="A1555" s="1">
        <v>13</v>
      </c>
      <c r="B1555" s="1" t="s">
        <v>1389</v>
      </c>
      <c r="C1555" s="1">
        <v>229969</v>
      </c>
      <c r="D1555" s="1" t="s">
        <v>1196</v>
      </c>
      <c r="E1555" s="1" t="s">
        <v>1440</v>
      </c>
      <c r="F1555" s="1" t="s">
        <v>986</v>
      </c>
      <c r="G1555" s="1">
        <v>40</v>
      </c>
      <c r="H1555" s="1" t="s">
        <v>1517</v>
      </c>
      <c r="I1555" s="1" t="s">
        <v>1574</v>
      </c>
      <c r="J1555" s="1">
        <v>8</v>
      </c>
      <c r="K1555" s="1" t="s">
        <v>1517</v>
      </c>
      <c r="L1555" s="1" t="s">
        <v>1574</v>
      </c>
      <c r="M1555" s="1">
        <v>8</v>
      </c>
      <c r="N1555" s="1" t="s">
        <v>1517</v>
      </c>
      <c r="O1555" s="1" t="s">
        <v>1574</v>
      </c>
      <c r="P1555" s="1">
        <v>8</v>
      </c>
      <c r="Q1555" s="1" t="s">
        <v>1517</v>
      </c>
      <c r="R1555" s="1" t="s">
        <v>1574</v>
      </c>
      <c r="S1555" s="1">
        <v>8</v>
      </c>
      <c r="T1555" s="1" t="s">
        <v>1517</v>
      </c>
      <c r="U1555" s="1" t="s">
        <v>1574</v>
      </c>
      <c r="V1555" s="1">
        <v>8</v>
      </c>
      <c r="W1555" s="1" t="s">
        <v>93</v>
      </c>
      <c r="X1555" s="1" t="s">
        <v>93</v>
      </c>
      <c r="Y1555" s="1" t="s">
        <v>93</v>
      </c>
      <c r="Z1555" s="1" t="s">
        <v>93</v>
      </c>
      <c r="AA1555" s="1" t="s">
        <v>93</v>
      </c>
      <c r="AB1555" s="1" t="s">
        <v>93</v>
      </c>
      <c r="AC1555" s="1" t="s">
        <v>3787</v>
      </c>
    </row>
    <row r="1556" spans="1:29" ht="25.5" x14ac:dyDescent="0.2">
      <c r="A1556" s="1">
        <v>13</v>
      </c>
      <c r="B1556" s="1" t="s">
        <v>3494</v>
      </c>
      <c r="C1556" s="1">
        <v>263359</v>
      </c>
      <c r="D1556" s="1" t="s">
        <v>3225</v>
      </c>
      <c r="E1556" s="1" t="s">
        <v>1440</v>
      </c>
      <c r="F1556" s="1" t="s">
        <v>3410</v>
      </c>
      <c r="G1556" s="1">
        <v>40</v>
      </c>
      <c r="H1556" s="1" t="s">
        <v>1443</v>
      </c>
      <c r="I1556" s="1" t="s">
        <v>1447</v>
      </c>
      <c r="J1556" s="1">
        <v>8</v>
      </c>
      <c r="K1556" s="1" t="s">
        <v>1443</v>
      </c>
      <c r="L1556" s="1" t="s">
        <v>1447</v>
      </c>
      <c r="M1556" s="1">
        <v>8</v>
      </c>
      <c r="N1556" s="1" t="s">
        <v>1443</v>
      </c>
      <c r="O1556" s="1" t="s">
        <v>1447</v>
      </c>
      <c r="P1556" s="1">
        <v>8</v>
      </c>
      <c r="Q1556" s="1" t="s">
        <v>1443</v>
      </c>
      <c r="R1556" s="1" t="s">
        <v>1447</v>
      </c>
      <c r="S1556" s="1">
        <v>8</v>
      </c>
      <c r="T1556" s="1" t="s">
        <v>1443</v>
      </c>
      <c r="U1556" s="1" t="s">
        <v>1447</v>
      </c>
      <c r="V1556" s="1">
        <v>8</v>
      </c>
      <c r="W1556" s="1" t="s">
        <v>93</v>
      </c>
      <c r="X1556" s="1" t="s">
        <v>93</v>
      </c>
      <c r="Y1556" s="1" t="s">
        <v>93</v>
      </c>
      <c r="Z1556" s="1" t="s">
        <v>93</v>
      </c>
      <c r="AA1556" s="1" t="s">
        <v>93</v>
      </c>
      <c r="AB1556" s="1" t="s">
        <v>93</v>
      </c>
      <c r="AC1556" s="1" t="s">
        <v>3787</v>
      </c>
    </row>
    <row r="1557" spans="1:29" ht="38.25" x14ac:dyDescent="0.2">
      <c r="A1557" s="1">
        <v>13</v>
      </c>
      <c r="B1557" s="1" t="s">
        <v>2447</v>
      </c>
      <c r="C1557" s="1">
        <v>232598</v>
      </c>
      <c r="D1557" s="1" t="s">
        <v>1000</v>
      </c>
      <c r="E1557" s="1" t="s">
        <v>1456</v>
      </c>
      <c r="F1557" s="1" t="s">
        <v>3787</v>
      </c>
      <c r="G1557" s="1">
        <v>40</v>
      </c>
      <c r="H1557" s="1" t="s">
        <v>1461</v>
      </c>
      <c r="I1557" s="1" t="s">
        <v>1509</v>
      </c>
      <c r="J1557" s="1">
        <v>8</v>
      </c>
      <c r="K1557" s="1" t="s">
        <v>1469</v>
      </c>
      <c r="L1557" s="1" t="s">
        <v>1509</v>
      </c>
      <c r="M1557" s="1">
        <v>4.5</v>
      </c>
      <c r="N1557" s="1" t="s">
        <v>1461</v>
      </c>
      <c r="O1557" s="1" t="s">
        <v>1509</v>
      </c>
      <c r="P1557" s="1">
        <v>8</v>
      </c>
      <c r="Q1557" s="1" t="s">
        <v>1461</v>
      </c>
      <c r="R1557" s="1" t="s">
        <v>1509</v>
      </c>
      <c r="S1557" s="1">
        <v>8</v>
      </c>
      <c r="T1557" s="1" t="s">
        <v>1461</v>
      </c>
      <c r="U1557" s="1" t="s">
        <v>1509</v>
      </c>
      <c r="V1557" s="1">
        <v>8</v>
      </c>
      <c r="W1557" s="1" t="s">
        <v>1461</v>
      </c>
      <c r="X1557" s="1" t="s">
        <v>1610</v>
      </c>
      <c r="Y1557" s="1">
        <v>3.5</v>
      </c>
      <c r="Z1557" s="1" t="s">
        <v>93</v>
      </c>
      <c r="AA1557" s="1" t="s">
        <v>93</v>
      </c>
      <c r="AB1557" s="1" t="s">
        <v>93</v>
      </c>
      <c r="AC1557" s="1" t="s">
        <v>3787</v>
      </c>
    </row>
    <row r="1558" spans="1:29" ht="38.25" x14ac:dyDescent="0.2">
      <c r="A1558" s="1">
        <v>13</v>
      </c>
      <c r="B1558" s="1" t="s">
        <v>1391</v>
      </c>
      <c r="C1558" s="1">
        <v>102741</v>
      </c>
      <c r="D1558" s="1" t="s">
        <v>1196</v>
      </c>
      <c r="E1558" s="1" t="s">
        <v>1440</v>
      </c>
      <c r="F1558" s="1" t="s">
        <v>686</v>
      </c>
      <c r="G1558" s="1">
        <v>40</v>
      </c>
      <c r="H1558" s="1" t="s">
        <v>1461</v>
      </c>
      <c r="I1558" s="1" t="s">
        <v>1509</v>
      </c>
      <c r="J1558" s="1">
        <v>8</v>
      </c>
      <c r="K1558" s="1" t="s">
        <v>1461</v>
      </c>
      <c r="L1558" s="1" t="s">
        <v>1509</v>
      </c>
      <c r="M1558" s="1">
        <v>8</v>
      </c>
      <c r="N1558" s="1" t="s">
        <v>1461</v>
      </c>
      <c r="O1558" s="1" t="s">
        <v>1509</v>
      </c>
      <c r="P1558" s="1">
        <v>8</v>
      </c>
      <c r="Q1558" s="1" t="s">
        <v>1461</v>
      </c>
      <c r="R1558" s="1" t="s">
        <v>1509</v>
      </c>
      <c r="S1558" s="1">
        <v>8</v>
      </c>
      <c r="T1558" s="1" t="s">
        <v>1461</v>
      </c>
      <c r="U1558" s="1" t="s">
        <v>1509</v>
      </c>
      <c r="V1558" s="1">
        <v>8</v>
      </c>
      <c r="W1558" s="1" t="s">
        <v>93</v>
      </c>
      <c r="X1558" s="1" t="s">
        <v>93</v>
      </c>
      <c r="Y1558" s="1" t="s">
        <v>93</v>
      </c>
      <c r="Z1558" s="1" t="s">
        <v>93</v>
      </c>
      <c r="AA1558" s="1" t="s">
        <v>93</v>
      </c>
      <c r="AB1558" s="1" t="s">
        <v>93</v>
      </c>
      <c r="AC1558" s="1" t="s">
        <v>3787</v>
      </c>
    </row>
    <row r="1559" spans="1:29" ht="51" x14ac:dyDescent="0.2">
      <c r="A1559" s="1">
        <v>13</v>
      </c>
      <c r="B1559" s="1" t="s">
        <v>74</v>
      </c>
      <c r="C1559" s="1">
        <v>73856</v>
      </c>
      <c r="D1559" s="1" t="s">
        <v>1196</v>
      </c>
      <c r="E1559" s="1" t="s">
        <v>1440</v>
      </c>
      <c r="F1559" s="1" t="s">
        <v>1586</v>
      </c>
      <c r="G1559" s="1">
        <v>40</v>
      </c>
      <c r="H1559" s="1" t="s">
        <v>1461</v>
      </c>
      <c r="I1559" s="1" t="s">
        <v>1509</v>
      </c>
      <c r="J1559" s="1">
        <v>8</v>
      </c>
      <c r="K1559" s="1" t="s">
        <v>1461</v>
      </c>
      <c r="L1559" s="1" t="s">
        <v>1509</v>
      </c>
      <c r="M1559" s="1">
        <v>8</v>
      </c>
      <c r="N1559" s="1" t="s">
        <v>1461</v>
      </c>
      <c r="O1559" s="1" t="s">
        <v>1509</v>
      </c>
      <c r="P1559" s="1">
        <v>8</v>
      </c>
      <c r="Q1559" s="1" t="s">
        <v>1461</v>
      </c>
      <c r="R1559" s="1" t="s">
        <v>1509</v>
      </c>
      <c r="S1559" s="1">
        <v>8</v>
      </c>
      <c r="T1559" s="1" t="s">
        <v>1461</v>
      </c>
      <c r="U1559" s="1" t="s">
        <v>1509</v>
      </c>
      <c r="V1559" s="1">
        <v>8</v>
      </c>
      <c r="W1559" s="1" t="s">
        <v>93</v>
      </c>
      <c r="X1559" s="1" t="s">
        <v>93</v>
      </c>
      <c r="Y1559" s="1" t="s">
        <v>93</v>
      </c>
      <c r="Z1559" s="1" t="s">
        <v>93</v>
      </c>
      <c r="AA1559" s="1" t="s">
        <v>93</v>
      </c>
      <c r="AB1559" s="1" t="s">
        <v>93</v>
      </c>
      <c r="AC1559" s="1" t="s">
        <v>3787</v>
      </c>
    </row>
    <row r="1560" spans="1:29" ht="25.5" x14ac:dyDescent="0.2">
      <c r="A1560" s="1">
        <v>13</v>
      </c>
      <c r="B1560" s="1" t="s">
        <v>2815</v>
      </c>
      <c r="C1560" s="1">
        <v>262715</v>
      </c>
      <c r="D1560" s="1" t="s">
        <v>1022</v>
      </c>
      <c r="E1560" s="1" t="s">
        <v>1440</v>
      </c>
      <c r="F1560" s="1" t="s">
        <v>3094</v>
      </c>
      <c r="G1560" s="1">
        <v>40</v>
      </c>
      <c r="H1560" s="1" t="s">
        <v>1517</v>
      </c>
      <c r="I1560" s="1" t="s">
        <v>1895</v>
      </c>
      <c r="J1560" s="1">
        <v>10</v>
      </c>
      <c r="K1560" s="1" t="s">
        <v>1517</v>
      </c>
      <c r="L1560" s="1" t="s">
        <v>1895</v>
      </c>
      <c r="M1560" s="1">
        <v>10</v>
      </c>
      <c r="N1560" s="1" t="s">
        <v>93</v>
      </c>
      <c r="O1560" s="1" t="s">
        <v>93</v>
      </c>
      <c r="P1560" s="1" t="s">
        <v>93</v>
      </c>
      <c r="Q1560" s="1" t="s">
        <v>93</v>
      </c>
      <c r="R1560" s="1" t="s">
        <v>93</v>
      </c>
      <c r="S1560" s="1" t="s">
        <v>93</v>
      </c>
      <c r="T1560" s="1" t="s">
        <v>93</v>
      </c>
      <c r="U1560" s="1" t="s">
        <v>93</v>
      </c>
      <c r="V1560" s="1" t="s">
        <v>93</v>
      </c>
      <c r="W1560" s="1" t="s">
        <v>1501</v>
      </c>
      <c r="X1560" s="1" t="s">
        <v>1753</v>
      </c>
      <c r="Y1560" s="1">
        <v>10</v>
      </c>
      <c r="Z1560" s="1" t="s">
        <v>1501</v>
      </c>
      <c r="AA1560" s="1" t="s">
        <v>1753</v>
      </c>
      <c r="AB1560" s="1">
        <v>10</v>
      </c>
      <c r="AC1560" s="1" t="s">
        <v>3787</v>
      </c>
    </row>
    <row r="1561" spans="1:29" ht="25.5" x14ac:dyDescent="0.2">
      <c r="A1561" s="1">
        <v>13</v>
      </c>
      <c r="B1561" s="1" t="s">
        <v>1393</v>
      </c>
      <c r="C1561" s="1">
        <v>259959</v>
      </c>
      <c r="D1561" s="1" t="s">
        <v>993</v>
      </c>
      <c r="E1561" s="1" t="s">
        <v>1440</v>
      </c>
      <c r="F1561" s="1" t="s">
        <v>700</v>
      </c>
      <c r="G1561" s="1">
        <v>40</v>
      </c>
      <c r="H1561" s="1" t="s">
        <v>93</v>
      </c>
      <c r="I1561" s="1" t="s">
        <v>93</v>
      </c>
      <c r="J1561" s="1" t="s">
        <v>93</v>
      </c>
      <c r="K1561" s="1" t="s">
        <v>1461</v>
      </c>
      <c r="L1561" s="1" t="s">
        <v>1509</v>
      </c>
      <c r="M1561" s="1">
        <v>8</v>
      </c>
      <c r="N1561" s="1" t="s">
        <v>1461</v>
      </c>
      <c r="O1561" s="1" t="s">
        <v>1509</v>
      </c>
      <c r="P1561" s="1">
        <v>8</v>
      </c>
      <c r="Q1561" s="1" t="s">
        <v>1461</v>
      </c>
      <c r="R1561" s="1" t="s">
        <v>1509</v>
      </c>
      <c r="S1561" s="1">
        <v>8</v>
      </c>
      <c r="T1561" s="1" t="s">
        <v>1461</v>
      </c>
      <c r="U1561" s="1" t="s">
        <v>1509</v>
      </c>
      <c r="V1561" s="1">
        <v>8</v>
      </c>
      <c r="W1561" s="1" t="s">
        <v>93</v>
      </c>
      <c r="X1561" s="1" t="s">
        <v>93</v>
      </c>
      <c r="Y1561" s="1" t="s">
        <v>93</v>
      </c>
      <c r="Z1561" s="1" t="s">
        <v>1461</v>
      </c>
      <c r="AA1561" s="1" t="s">
        <v>1509</v>
      </c>
      <c r="AB1561" s="1">
        <v>8</v>
      </c>
      <c r="AC1561" s="1" t="s">
        <v>3787</v>
      </c>
    </row>
    <row r="1562" spans="1:29" ht="25.5" x14ac:dyDescent="0.2">
      <c r="A1562" s="1">
        <v>13</v>
      </c>
      <c r="B1562" s="1" t="s">
        <v>2816</v>
      </c>
      <c r="C1562" s="1">
        <v>262708</v>
      </c>
      <c r="D1562" s="1" t="s">
        <v>1022</v>
      </c>
      <c r="E1562" s="1" t="s">
        <v>1440</v>
      </c>
      <c r="F1562" s="1" t="s">
        <v>3094</v>
      </c>
      <c r="G1562" s="1">
        <v>40</v>
      </c>
      <c r="H1562" s="1" t="s">
        <v>1508</v>
      </c>
      <c r="I1562" s="1" t="s">
        <v>1756</v>
      </c>
      <c r="J1562" s="1">
        <v>8</v>
      </c>
      <c r="K1562" s="1" t="s">
        <v>1508</v>
      </c>
      <c r="L1562" s="1" t="s">
        <v>1756</v>
      </c>
      <c r="M1562" s="1">
        <v>8</v>
      </c>
      <c r="N1562" s="1" t="s">
        <v>1508</v>
      </c>
      <c r="O1562" s="1" t="s">
        <v>1756</v>
      </c>
      <c r="P1562" s="1">
        <v>8</v>
      </c>
      <c r="Q1562" s="1" t="s">
        <v>1508</v>
      </c>
      <c r="R1562" s="1" t="s">
        <v>1756</v>
      </c>
      <c r="S1562" s="1">
        <v>8</v>
      </c>
      <c r="T1562" s="1" t="s">
        <v>1508</v>
      </c>
      <c r="U1562" s="1" t="s">
        <v>1756</v>
      </c>
      <c r="V1562" s="1">
        <v>8</v>
      </c>
      <c r="W1562" s="1" t="s">
        <v>93</v>
      </c>
      <c r="X1562" s="1" t="s">
        <v>93</v>
      </c>
      <c r="Y1562" s="1" t="s">
        <v>93</v>
      </c>
      <c r="Z1562" s="1" t="s">
        <v>93</v>
      </c>
      <c r="AA1562" s="1" t="s">
        <v>93</v>
      </c>
      <c r="AB1562" s="1" t="s">
        <v>93</v>
      </c>
      <c r="AC1562" s="1" t="s">
        <v>3787</v>
      </c>
    </row>
    <row r="1563" spans="1:29" ht="25.5" x14ac:dyDescent="0.2">
      <c r="A1563" s="1">
        <v>13</v>
      </c>
      <c r="B1563" s="1" t="s">
        <v>1394</v>
      </c>
      <c r="C1563" s="1">
        <v>249919</v>
      </c>
      <c r="D1563" s="1" t="s">
        <v>1005</v>
      </c>
      <c r="E1563" s="1" t="s">
        <v>1440</v>
      </c>
      <c r="F1563" s="1" t="s">
        <v>657</v>
      </c>
      <c r="G1563" s="1">
        <v>40</v>
      </c>
      <c r="H1563" s="1" t="s">
        <v>1461</v>
      </c>
      <c r="I1563" s="1" t="s">
        <v>1509</v>
      </c>
      <c r="J1563" s="1">
        <v>8</v>
      </c>
      <c r="K1563" s="1" t="s">
        <v>1461</v>
      </c>
      <c r="L1563" s="1" t="s">
        <v>1509</v>
      </c>
      <c r="M1563" s="1">
        <v>8</v>
      </c>
      <c r="N1563" s="1" t="s">
        <v>1461</v>
      </c>
      <c r="O1563" s="1" t="s">
        <v>1509</v>
      </c>
      <c r="P1563" s="1">
        <v>8</v>
      </c>
      <c r="Q1563" s="1" t="s">
        <v>93</v>
      </c>
      <c r="R1563" s="1" t="s">
        <v>93</v>
      </c>
      <c r="S1563" s="1" t="s">
        <v>93</v>
      </c>
      <c r="T1563" s="1" t="s">
        <v>93</v>
      </c>
      <c r="U1563" s="1" t="s">
        <v>93</v>
      </c>
      <c r="V1563" s="1" t="s">
        <v>93</v>
      </c>
      <c r="W1563" s="1" t="s">
        <v>1461</v>
      </c>
      <c r="X1563" s="1" t="s">
        <v>1509</v>
      </c>
      <c r="Y1563" s="1">
        <v>8</v>
      </c>
      <c r="Z1563" s="1" t="s">
        <v>1461</v>
      </c>
      <c r="AA1563" s="1" t="s">
        <v>1509</v>
      </c>
      <c r="AB1563" s="1">
        <v>8</v>
      </c>
      <c r="AC1563" s="1" t="s">
        <v>3787</v>
      </c>
    </row>
    <row r="1564" spans="1:29" ht="25.5" x14ac:dyDescent="0.2">
      <c r="A1564" s="1">
        <v>13</v>
      </c>
      <c r="B1564" s="1" t="s">
        <v>2448</v>
      </c>
      <c r="C1564" s="1">
        <v>253312</v>
      </c>
      <c r="D1564" s="1" t="s">
        <v>550</v>
      </c>
      <c r="E1564" s="1" t="s">
        <v>1456</v>
      </c>
      <c r="F1564" s="1" t="s">
        <v>3787</v>
      </c>
      <c r="G1564" s="1">
        <v>40</v>
      </c>
      <c r="H1564" s="1" t="s">
        <v>1469</v>
      </c>
      <c r="I1564" s="1" t="s">
        <v>1489</v>
      </c>
      <c r="J1564" s="1">
        <v>8</v>
      </c>
      <c r="K1564" s="1" t="s">
        <v>1480</v>
      </c>
      <c r="L1564" s="1" t="s">
        <v>1466</v>
      </c>
      <c r="M1564" s="1">
        <v>8</v>
      </c>
      <c r="N1564" s="1" t="s">
        <v>93</v>
      </c>
      <c r="O1564" s="1" t="s">
        <v>93</v>
      </c>
      <c r="P1564" s="1" t="s">
        <v>93</v>
      </c>
      <c r="Q1564" s="1" t="s">
        <v>93</v>
      </c>
      <c r="R1564" s="1" t="s">
        <v>93</v>
      </c>
      <c r="S1564" s="1" t="s">
        <v>93</v>
      </c>
      <c r="T1564" s="1" t="s">
        <v>1480</v>
      </c>
      <c r="U1564" s="1" t="s">
        <v>3310</v>
      </c>
      <c r="V1564" s="1">
        <v>7.83</v>
      </c>
      <c r="W1564" s="1" t="s">
        <v>2165</v>
      </c>
      <c r="X1564" s="1" t="s">
        <v>1466</v>
      </c>
      <c r="Y1564" s="1">
        <v>8.17</v>
      </c>
      <c r="Z1564" s="1" t="s">
        <v>1480</v>
      </c>
      <c r="AA1564" s="1" t="s">
        <v>1466</v>
      </c>
      <c r="AB1564" s="1">
        <v>8</v>
      </c>
      <c r="AC1564" s="1" t="s">
        <v>3787</v>
      </c>
    </row>
    <row r="1565" spans="1:29" ht="25.5" x14ac:dyDescent="0.2">
      <c r="A1565" s="1">
        <v>13</v>
      </c>
      <c r="B1565" s="1" t="s">
        <v>1395</v>
      </c>
      <c r="C1565" s="1">
        <v>260484</v>
      </c>
      <c r="D1565" s="1" t="s">
        <v>562</v>
      </c>
      <c r="E1565" s="1" t="s">
        <v>1456</v>
      </c>
      <c r="F1565" s="1" t="s">
        <v>3787</v>
      </c>
      <c r="G1565" s="1">
        <v>40</v>
      </c>
      <c r="H1565" s="1" t="s">
        <v>1443</v>
      </c>
      <c r="I1565" s="1" t="s">
        <v>1447</v>
      </c>
      <c r="J1565" s="1">
        <v>8</v>
      </c>
      <c r="K1565" s="1" t="s">
        <v>1443</v>
      </c>
      <c r="L1565" s="1" t="s">
        <v>2781</v>
      </c>
      <c r="M1565" s="1">
        <v>8.75</v>
      </c>
      <c r="N1565" s="1" t="s">
        <v>1443</v>
      </c>
      <c r="O1565" s="1" t="s">
        <v>1447</v>
      </c>
      <c r="P1565" s="1">
        <v>8</v>
      </c>
      <c r="Q1565" s="1" t="s">
        <v>1443</v>
      </c>
      <c r="R1565" s="1" t="s">
        <v>1447</v>
      </c>
      <c r="S1565" s="1">
        <v>8</v>
      </c>
      <c r="T1565" s="1" t="s">
        <v>1443</v>
      </c>
      <c r="U1565" s="1" t="s">
        <v>1447</v>
      </c>
      <c r="V1565" s="1">
        <v>7.25</v>
      </c>
      <c r="W1565" s="1" t="s">
        <v>93</v>
      </c>
      <c r="X1565" s="1" t="s">
        <v>93</v>
      </c>
      <c r="Y1565" s="1" t="s">
        <v>93</v>
      </c>
      <c r="Z1565" s="1" t="s">
        <v>93</v>
      </c>
      <c r="AA1565" s="1" t="s">
        <v>93</v>
      </c>
      <c r="AB1565" s="1" t="s">
        <v>93</v>
      </c>
      <c r="AC1565" s="1" t="s">
        <v>3787</v>
      </c>
    </row>
    <row r="1566" spans="1:29" ht="25.5" x14ac:dyDescent="0.2">
      <c r="A1566" s="1">
        <v>13</v>
      </c>
      <c r="B1566" s="1" t="s">
        <v>1397</v>
      </c>
      <c r="C1566" s="1">
        <v>245427</v>
      </c>
      <c r="D1566" s="1" t="s">
        <v>556</v>
      </c>
      <c r="E1566" s="1" t="s">
        <v>1456</v>
      </c>
      <c r="F1566" s="1" t="s">
        <v>3787</v>
      </c>
      <c r="G1566" s="1">
        <v>40</v>
      </c>
      <c r="H1566" s="1" t="s">
        <v>93</v>
      </c>
      <c r="I1566" s="1" t="s">
        <v>93</v>
      </c>
      <c r="J1566" s="1" t="s">
        <v>93</v>
      </c>
      <c r="K1566" s="1" t="s">
        <v>1461</v>
      </c>
      <c r="L1566" s="1" t="s">
        <v>1509</v>
      </c>
      <c r="M1566" s="1">
        <v>8</v>
      </c>
      <c r="N1566" s="1" t="s">
        <v>1461</v>
      </c>
      <c r="O1566" s="1" t="s">
        <v>1442</v>
      </c>
      <c r="P1566" s="1">
        <v>8.25</v>
      </c>
      <c r="Q1566" s="1" t="s">
        <v>1461</v>
      </c>
      <c r="R1566" s="1" t="s">
        <v>1509</v>
      </c>
      <c r="S1566" s="1">
        <v>8</v>
      </c>
      <c r="T1566" s="1" t="s">
        <v>1461</v>
      </c>
      <c r="U1566" s="1" t="s">
        <v>1509</v>
      </c>
      <c r="V1566" s="1">
        <v>7.75</v>
      </c>
      <c r="W1566" s="1" t="s">
        <v>1507</v>
      </c>
      <c r="X1566" s="1" t="s">
        <v>1545</v>
      </c>
      <c r="Y1566" s="1">
        <v>6</v>
      </c>
      <c r="Z1566" s="1" t="s">
        <v>1461</v>
      </c>
      <c r="AA1566" s="1" t="s">
        <v>1480</v>
      </c>
      <c r="AB1566" s="1">
        <v>2</v>
      </c>
      <c r="AC1566" s="1" t="s">
        <v>3787</v>
      </c>
    </row>
    <row r="1567" spans="1:29" ht="25.5" x14ac:dyDescent="0.2">
      <c r="A1567" s="1">
        <v>13</v>
      </c>
      <c r="B1567" s="1" t="s">
        <v>1398</v>
      </c>
      <c r="C1567" s="1">
        <v>260495</v>
      </c>
      <c r="D1567" s="1" t="s">
        <v>562</v>
      </c>
      <c r="E1567" s="1" t="s">
        <v>1456</v>
      </c>
      <c r="F1567" s="1" t="s">
        <v>3787</v>
      </c>
      <c r="G1567" s="1">
        <v>40</v>
      </c>
      <c r="H1567" s="1" t="s">
        <v>1460</v>
      </c>
      <c r="I1567" s="1" t="s">
        <v>1479</v>
      </c>
      <c r="J1567" s="1">
        <v>8</v>
      </c>
      <c r="K1567" s="1" t="s">
        <v>1460</v>
      </c>
      <c r="L1567" s="1" t="s">
        <v>1451</v>
      </c>
      <c r="M1567" s="1">
        <v>9</v>
      </c>
      <c r="N1567" s="1" t="s">
        <v>1460</v>
      </c>
      <c r="O1567" s="1" t="s">
        <v>1479</v>
      </c>
      <c r="P1567" s="1">
        <v>8</v>
      </c>
      <c r="Q1567" s="1" t="s">
        <v>1460</v>
      </c>
      <c r="R1567" s="1" t="s">
        <v>1479</v>
      </c>
      <c r="S1567" s="1">
        <v>8</v>
      </c>
      <c r="T1567" s="1" t="s">
        <v>1454</v>
      </c>
      <c r="U1567" s="1" t="s">
        <v>1667</v>
      </c>
      <c r="V1567" s="1">
        <v>7</v>
      </c>
      <c r="W1567" s="1" t="s">
        <v>93</v>
      </c>
      <c r="X1567" s="1" t="s">
        <v>93</v>
      </c>
      <c r="Y1567" s="1" t="s">
        <v>93</v>
      </c>
      <c r="Z1567" s="1" t="s">
        <v>93</v>
      </c>
      <c r="AA1567" s="1" t="s">
        <v>93</v>
      </c>
      <c r="AB1567" s="1" t="s">
        <v>93</v>
      </c>
      <c r="AC1567" s="1" t="s">
        <v>3787</v>
      </c>
    </row>
    <row r="1568" spans="1:29" ht="25.5" x14ac:dyDescent="0.2">
      <c r="A1568" s="1">
        <v>13</v>
      </c>
      <c r="B1568" s="1" t="s">
        <v>2959</v>
      </c>
      <c r="C1568" s="1">
        <v>262951</v>
      </c>
      <c r="D1568" s="1" t="s">
        <v>988</v>
      </c>
      <c r="E1568" s="1" t="s">
        <v>1440</v>
      </c>
      <c r="F1568" s="1" t="s">
        <v>3787</v>
      </c>
      <c r="G1568" s="1">
        <v>40</v>
      </c>
      <c r="H1568" s="1" t="s">
        <v>1443</v>
      </c>
      <c r="I1568" s="1" t="s">
        <v>1467</v>
      </c>
      <c r="J1568" s="1">
        <v>10</v>
      </c>
      <c r="K1568" s="1" t="s">
        <v>93</v>
      </c>
      <c r="L1568" s="1" t="s">
        <v>93</v>
      </c>
      <c r="M1568" s="1" t="s">
        <v>93</v>
      </c>
      <c r="N1568" s="1" t="s">
        <v>93</v>
      </c>
      <c r="O1568" s="1" t="s">
        <v>93</v>
      </c>
      <c r="P1568" s="1" t="s">
        <v>93</v>
      </c>
      <c r="Q1568" s="1" t="s">
        <v>93</v>
      </c>
      <c r="R1568" s="1" t="s">
        <v>93</v>
      </c>
      <c r="S1568" s="1" t="s">
        <v>93</v>
      </c>
      <c r="T1568" s="1" t="s">
        <v>1443</v>
      </c>
      <c r="U1568" s="1" t="s">
        <v>1467</v>
      </c>
      <c r="V1568" s="1">
        <v>10</v>
      </c>
      <c r="W1568" s="1" t="s">
        <v>1443</v>
      </c>
      <c r="X1568" s="1" t="s">
        <v>1467</v>
      </c>
      <c r="Y1568" s="1">
        <v>10</v>
      </c>
      <c r="Z1568" s="1" t="s">
        <v>1501</v>
      </c>
      <c r="AA1568" s="1" t="s">
        <v>1753</v>
      </c>
      <c r="AB1568" s="1">
        <v>10</v>
      </c>
      <c r="AC1568" s="1" t="s">
        <v>3787</v>
      </c>
    </row>
    <row r="1569" spans="1:29" ht="25.5" x14ac:dyDescent="0.2">
      <c r="A1569" s="1">
        <v>13</v>
      </c>
      <c r="B1569" s="1" t="s">
        <v>1399</v>
      </c>
      <c r="C1569" s="1">
        <v>261305</v>
      </c>
      <c r="D1569" s="1" t="s">
        <v>988</v>
      </c>
      <c r="E1569" s="1" t="s">
        <v>1440</v>
      </c>
      <c r="F1569" s="1" t="s">
        <v>507</v>
      </c>
      <c r="G1569" s="1">
        <v>40</v>
      </c>
      <c r="H1569" s="1" t="s">
        <v>1667</v>
      </c>
      <c r="I1569" s="1" t="s">
        <v>1895</v>
      </c>
      <c r="J1569" s="1">
        <v>8</v>
      </c>
      <c r="K1569" s="1" t="s">
        <v>1667</v>
      </c>
      <c r="L1569" s="1" t="s">
        <v>1895</v>
      </c>
      <c r="M1569" s="1">
        <v>8</v>
      </c>
      <c r="N1569" s="1" t="s">
        <v>1667</v>
      </c>
      <c r="O1569" s="1" t="s">
        <v>1895</v>
      </c>
      <c r="P1569" s="1">
        <v>8</v>
      </c>
      <c r="Q1569" s="1" t="s">
        <v>1667</v>
      </c>
      <c r="R1569" s="1" t="s">
        <v>1895</v>
      </c>
      <c r="S1569" s="1">
        <v>8</v>
      </c>
      <c r="T1569" s="1" t="s">
        <v>1667</v>
      </c>
      <c r="U1569" s="1" t="s">
        <v>1895</v>
      </c>
      <c r="V1569" s="1">
        <v>8</v>
      </c>
      <c r="W1569" s="1" t="s">
        <v>93</v>
      </c>
      <c r="X1569" s="1" t="s">
        <v>93</v>
      </c>
      <c r="Y1569" s="1" t="s">
        <v>93</v>
      </c>
      <c r="Z1569" s="1" t="s">
        <v>93</v>
      </c>
      <c r="AA1569" s="1" t="s">
        <v>93</v>
      </c>
      <c r="AB1569" s="1" t="s">
        <v>93</v>
      </c>
      <c r="AC1569" s="1" t="s">
        <v>3787</v>
      </c>
    </row>
    <row r="1570" spans="1:29" ht="25.5" x14ac:dyDescent="0.2">
      <c r="A1570" s="1">
        <v>13</v>
      </c>
      <c r="B1570" s="1" t="s">
        <v>3956</v>
      </c>
      <c r="C1570" s="1">
        <v>263517</v>
      </c>
      <c r="D1570" s="1" t="s">
        <v>997</v>
      </c>
      <c r="E1570" s="1" t="s">
        <v>1456</v>
      </c>
      <c r="F1570" s="1" t="s">
        <v>93</v>
      </c>
      <c r="G1570" s="1">
        <v>0</v>
      </c>
      <c r="H1570" s="1" t="s">
        <v>93</v>
      </c>
      <c r="I1570" s="1" t="s">
        <v>93</v>
      </c>
      <c r="J1570" s="1" t="s">
        <v>93</v>
      </c>
      <c r="K1570" s="1" t="s">
        <v>93</v>
      </c>
      <c r="L1570" s="1" t="s">
        <v>93</v>
      </c>
      <c r="M1570" s="1" t="s">
        <v>93</v>
      </c>
      <c r="N1570" s="1" t="s">
        <v>93</v>
      </c>
      <c r="O1570" s="1" t="s">
        <v>93</v>
      </c>
      <c r="P1570" s="1" t="s">
        <v>93</v>
      </c>
      <c r="Q1570" s="1" t="s">
        <v>93</v>
      </c>
      <c r="R1570" s="1" t="s">
        <v>93</v>
      </c>
      <c r="S1570" s="1" t="s">
        <v>93</v>
      </c>
      <c r="T1570" s="1" t="s">
        <v>93</v>
      </c>
      <c r="U1570" s="1" t="s">
        <v>93</v>
      </c>
      <c r="V1570" s="1" t="s">
        <v>93</v>
      </c>
      <c r="W1570" s="1" t="s">
        <v>93</v>
      </c>
      <c r="X1570" s="1" t="s">
        <v>93</v>
      </c>
      <c r="Y1570" s="1" t="s">
        <v>93</v>
      </c>
      <c r="Z1570" s="1" t="s">
        <v>93</v>
      </c>
      <c r="AA1570" s="1" t="s">
        <v>93</v>
      </c>
      <c r="AB1570" s="1" t="s">
        <v>93</v>
      </c>
      <c r="AC1570" s="1" t="s">
        <v>3787</v>
      </c>
    </row>
    <row r="1571" spans="1:29" ht="25.5" x14ac:dyDescent="0.2">
      <c r="A1571" s="1">
        <v>13</v>
      </c>
      <c r="B1571" s="1" t="s">
        <v>1402</v>
      </c>
      <c r="C1571" s="1">
        <v>258906</v>
      </c>
      <c r="D1571" s="1" t="s">
        <v>4024</v>
      </c>
      <c r="E1571" s="1" t="s">
        <v>1456</v>
      </c>
      <c r="F1571" s="1" t="s">
        <v>3787</v>
      </c>
      <c r="G1571" s="1">
        <v>40</v>
      </c>
      <c r="H1571" s="1" t="s">
        <v>1480</v>
      </c>
      <c r="I1571" s="1" t="s">
        <v>1466</v>
      </c>
      <c r="J1571" s="1">
        <v>8</v>
      </c>
      <c r="K1571" s="1" t="s">
        <v>1480</v>
      </c>
      <c r="L1571" s="1" t="s">
        <v>1466</v>
      </c>
      <c r="M1571" s="1">
        <v>8</v>
      </c>
      <c r="N1571" s="1" t="s">
        <v>1443</v>
      </c>
      <c r="O1571" s="1" t="s">
        <v>1466</v>
      </c>
      <c r="P1571" s="1">
        <v>9</v>
      </c>
      <c r="Q1571" s="1" t="s">
        <v>1443</v>
      </c>
      <c r="R1571" s="1" t="s">
        <v>1466</v>
      </c>
      <c r="S1571" s="1">
        <v>9</v>
      </c>
      <c r="T1571" s="1" t="s">
        <v>1443</v>
      </c>
      <c r="U1571" s="1" t="s">
        <v>1667</v>
      </c>
      <c r="V1571" s="1">
        <v>6</v>
      </c>
      <c r="W1571" s="1" t="s">
        <v>93</v>
      </c>
      <c r="X1571" s="1" t="s">
        <v>93</v>
      </c>
      <c r="Y1571" s="1" t="s">
        <v>93</v>
      </c>
      <c r="Z1571" s="1" t="s">
        <v>93</v>
      </c>
      <c r="AA1571" s="1" t="s">
        <v>93</v>
      </c>
      <c r="AB1571" s="1" t="s">
        <v>93</v>
      </c>
      <c r="AC1571" s="1" t="s">
        <v>3787</v>
      </c>
    </row>
    <row r="1572" spans="1:29" ht="38.25" x14ac:dyDescent="0.2">
      <c r="A1572" s="1">
        <v>13</v>
      </c>
      <c r="B1572" s="1" t="s">
        <v>1405</v>
      </c>
      <c r="C1572" s="1">
        <v>260190</v>
      </c>
      <c r="D1572" s="1" t="s">
        <v>993</v>
      </c>
      <c r="E1572" s="1" t="s">
        <v>1440</v>
      </c>
      <c r="F1572" s="1" t="s">
        <v>3094</v>
      </c>
      <c r="G1572" s="1">
        <v>40</v>
      </c>
      <c r="H1572" s="1" t="s">
        <v>93</v>
      </c>
      <c r="I1572" s="1" t="s">
        <v>93</v>
      </c>
      <c r="J1572" s="1" t="s">
        <v>93</v>
      </c>
      <c r="K1572" s="1" t="s">
        <v>1820</v>
      </c>
      <c r="L1572" s="1" t="s">
        <v>1545</v>
      </c>
      <c r="M1572" s="1">
        <v>8</v>
      </c>
      <c r="N1572" s="1" t="s">
        <v>1820</v>
      </c>
      <c r="O1572" s="1" t="s">
        <v>1545</v>
      </c>
      <c r="P1572" s="1">
        <v>8</v>
      </c>
      <c r="Q1572" s="1" t="s">
        <v>1820</v>
      </c>
      <c r="R1572" s="1" t="s">
        <v>1545</v>
      </c>
      <c r="S1572" s="1">
        <v>8</v>
      </c>
      <c r="T1572" s="1" t="s">
        <v>1820</v>
      </c>
      <c r="U1572" s="1" t="s">
        <v>1545</v>
      </c>
      <c r="V1572" s="1">
        <v>8</v>
      </c>
      <c r="W1572" s="1" t="s">
        <v>1820</v>
      </c>
      <c r="X1572" s="1" t="s">
        <v>1545</v>
      </c>
      <c r="Y1572" s="1">
        <v>8</v>
      </c>
      <c r="Z1572" s="1" t="s">
        <v>93</v>
      </c>
      <c r="AA1572" s="1" t="s">
        <v>93</v>
      </c>
      <c r="AB1572" s="1" t="s">
        <v>93</v>
      </c>
      <c r="AC1572" s="1" t="s">
        <v>3787</v>
      </c>
    </row>
    <row r="1573" spans="1:29" ht="38.25" x14ac:dyDescent="0.2">
      <c r="A1573" s="1">
        <v>13</v>
      </c>
      <c r="B1573" s="1" t="s">
        <v>2449</v>
      </c>
      <c r="C1573" s="1">
        <v>224716</v>
      </c>
      <c r="D1573" s="1" t="s">
        <v>1024</v>
      </c>
      <c r="E1573" s="1" t="s">
        <v>1456</v>
      </c>
      <c r="F1573" s="1" t="s">
        <v>3787</v>
      </c>
      <c r="G1573" s="1">
        <v>40</v>
      </c>
      <c r="H1573" s="1" t="s">
        <v>93</v>
      </c>
      <c r="I1573" s="1" t="s">
        <v>93</v>
      </c>
      <c r="J1573" s="1" t="s">
        <v>93</v>
      </c>
      <c r="K1573" s="1" t="s">
        <v>1461</v>
      </c>
      <c r="L1573" s="1" t="s">
        <v>1509</v>
      </c>
      <c r="M1573" s="1">
        <v>8</v>
      </c>
      <c r="N1573" s="1" t="s">
        <v>3503</v>
      </c>
      <c r="O1573" s="1" t="s">
        <v>3601</v>
      </c>
      <c r="P1573" s="1">
        <v>8</v>
      </c>
      <c r="Q1573" s="1" t="s">
        <v>1461</v>
      </c>
      <c r="R1573" s="1" t="s">
        <v>1509</v>
      </c>
      <c r="S1573" s="1">
        <v>8</v>
      </c>
      <c r="T1573" s="1" t="s">
        <v>1461</v>
      </c>
      <c r="U1573" s="1" t="s">
        <v>1509</v>
      </c>
      <c r="V1573" s="1">
        <v>8</v>
      </c>
      <c r="W1573" s="1" t="s">
        <v>93</v>
      </c>
      <c r="X1573" s="1" t="s">
        <v>93</v>
      </c>
      <c r="Y1573" s="1" t="s">
        <v>93</v>
      </c>
      <c r="Z1573" s="1" t="s">
        <v>4026</v>
      </c>
      <c r="AA1573" s="1" t="s">
        <v>4004</v>
      </c>
      <c r="AB1573" s="1">
        <v>8</v>
      </c>
      <c r="AC1573" s="1" t="s">
        <v>3787</v>
      </c>
    </row>
    <row r="1574" spans="1:29" ht="25.5" x14ac:dyDescent="0.2">
      <c r="A1574" s="1">
        <v>13</v>
      </c>
      <c r="B1574" s="1" t="s">
        <v>1408</v>
      </c>
      <c r="C1574" s="1">
        <v>258908</v>
      </c>
      <c r="D1574" s="1" t="s">
        <v>988</v>
      </c>
      <c r="E1574" s="1" t="s">
        <v>1440</v>
      </c>
      <c r="F1574" s="1" t="s">
        <v>522</v>
      </c>
      <c r="G1574" s="1">
        <v>40</v>
      </c>
      <c r="H1574" s="1" t="s">
        <v>1508</v>
      </c>
      <c r="I1574" s="1" t="s">
        <v>1756</v>
      </c>
      <c r="J1574" s="1">
        <v>8</v>
      </c>
      <c r="K1574" s="1" t="s">
        <v>93</v>
      </c>
      <c r="L1574" s="1" t="s">
        <v>93</v>
      </c>
      <c r="M1574" s="1" t="s">
        <v>93</v>
      </c>
      <c r="N1574" s="1" t="s">
        <v>1508</v>
      </c>
      <c r="O1574" s="1" t="s">
        <v>1756</v>
      </c>
      <c r="P1574" s="1">
        <v>8</v>
      </c>
      <c r="Q1574" s="1" t="s">
        <v>93</v>
      </c>
      <c r="R1574" s="1" t="s">
        <v>93</v>
      </c>
      <c r="S1574" s="1" t="s">
        <v>93</v>
      </c>
      <c r="T1574" s="1" t="s">
        <v>1508</v>
      </c>
      <c r="U1574" s="1" t="s">
        <v>1756</v>
      </c>
      <c r="V1574" s="1">
        <v>8</v>
      </c>
      <c r="W1574" s="1" t="s">
        <v>1508</v>
      </c>
      <c r="X1574" s="1" t="s">
        <v>1756</v>
      </c>
      <c r="Y1574" s="1">
        <v>8</v>
      </c>
      <c r="Z1574" s="1" t="s">
        <v>1508</v>
      </c>
      <c r="AA1574" s="1" t="s">
        <v>1756</v>
      </c>
      <c r="AB1574" s="1">
        <v>8</v>
      </c>
      <c r="AC1574" s="1" t="s">
        <v>3787</v>
      </c>
    </row>
    <row r="1575" spans="1:29" ht="25.5" x14ac:dyDescent="0.2">
      <c r="A1575" s="1">
        <v>13</v>
      </c>
      <c r="B1575" s="1" t="s">
        <v>1409</v>
      </c>
      <c r="C1575" s="1">
        <v>256910</v>
      </c>
      <c r="D1575" s="1" t="s">
        <v>1057</v>
      </c>
      <c r="E1575" s="1" t="s">
        <v>1456</v>
      </c>
      <c r="F1575" s="1" t="s">
        <v>3787</v>
      </c>
      <c r="G1575" s="1">
        <v>40</v>
      </c>
      <c r="H1575" s="1" t="s">
        <v>93</v>
      </c>
      <c r="I1575" s="1" t="s">
        <v>93</v>
      </c>
      <c r="J1575" s="1" t="s">
        <v>93</v>
      </c>
      <c r="K1575" s="1" t="s">
        <v>1508</v>
      </c>
      <c r="L1575" s="1" t="s">
        <v>1466</v>
      </c>
      <c r="M1575" s="1">
        <v>4</v>
      </c>
      <c r="N1575" s="1" t="s">
        <v>1508</v>
      </c>
      <c r="O1575" s="1" t="s">
        <v>1756</v>
      </c>
      <c r="P1575" s="1">
        <v>8</v>
      </c>
      <c r="Q1575" s="1" t="s">
        <v>1508</v>
      </c>
      <c r="R1575" s="1" t="s">
        <v>1756</v>
      </c>
      <c r="S1575" s="1">
        <v>8</v>
      </c>
      <c r="T1575" s="1" t="s">
        <v>1508</v>
      </c>
      <c r="U1575" s="1" t="s">
        <v>1756</v>
      </c>
      <c r="V1575" s="1">
        <v>8</v>
      </c>
      <c r="W1575" s="1" t="s">
        <v>1461</v>
      </c>
      <c r="X1575" s="1" t="s">
        <v>1469</v>
      </c>
      <c r="Y1575" s="1">
        <v>4</v>
      </c>
      <c r="Z1575" s="1" t="s">
        <v>1461</v>
      </c>
      <c r="AA1575" s="1" t="s">
        <v>1509</v>
      </c>
      <c r="AB1575" s="1">
        <v>8</v>
      </c>
      <c r="AC1575" s="1" t="s">
        <v>3787</v>
      </c>
    </row>
    <row r="1576" spans="1:29" ht="25.5" x14ac:dyDescent="0.2">
      <c r="A1576" s="1">
        <v>13</v>
      </c>
      <c r="B1576" s="1" t="s">
        <v>1410</v>
      </c>
      <c r="C1576" s="1">
        <v>260699</v>
      </c>
      <c r="D1576" s="1" t="s">
        <v>1026</v>
      </c>
      <c r="E1576" s="1" t="s">
        <v>1456</v>
      </c>
      <c r="F1576" s="1" t="s">
        <v>3787</v>
      </c>
      <c r="G1576" s="1">
        <v>40</v>
      </c>
      <c r="H1576" s="1" t="s">
        <v>1667</v>
      </c>
      <c r="I1576" s="1" t="s">
        <v>1895</v>
      </c>
      <c r="J1576" s="1">
        <v>8</v>
      </c>
      <c r="K1576" s="1" t="s">
        <v>1667</v>
      </c>
      <c r="L1576" s="1" t="s">
        <v>1895</v>
      </c>
      <c r="M1576" s="1">
        <v>8</v>
      </c>
      <c r="N1576" s="1" t="s">
        <v>1667</v>
      </c>
      <c r="O1576" s="1" t="s">
        <v>1895</v>
      </c>
      <c r="P1576" s="1">
        <v>8</v>
      </c>
      <c r="Q1576" s="1" t="s">
        <v>1667</v>
      </c>
      <c r="R1576" s="1" t="s">
        <v>1895</v>
      </c>
      <c r="S1576" s="1">
        <v>8</v>
      </c>
      <c r="T1576" s="1" t="s">
        <v>1469</v>
      </c>
      <c r="U1576" s="1" t="s">
        <v>1895</v>
      </c>
      <c r="V1576" s="1">
        <v>8</v>
      </c>
      <c r="W1576" s="1" t="s">
        <v>93</v>
      </c>
      <c r="X1576" s="1" t="s">
        <v>93</v>
      </c>
      <c r="Y1576" s="1" t="s">
        <v>93</v>
      </c>
      <c r="Z1576" s="1" t="s">
        <v>93</v>
      </c>
      <c r="AA1576" s="1" t="s">
        <v>93</v>
      </c>
      <c r="AB1576" s="1" t="s">
        <v>93</v>
      </c>
      <c r="AC1576" s="1" t="s">
        <v>3787</v>
      </c>
    </row>
    <row r="1577" spans="1:29" ht="25.5" x14ac:dyDescent="0.2">
      <c r="A1577" s="1">
        <v>13</v>
      </c>
      <c r="B1577" s="1" t="s">
        <v>1411</v>
      </c>
      <c r="C1577" s="1">
        <v>261811</v>
      </c>
      <c r="D1577" s="1" t="s">
        <v>1022</v>
      </c>
      <c r="E1577" s="1" t="s">
        <v>1456</v>
      </c>
      <c r="F1577" s="1" t="s">
        <v>3787</v>
      </c>
      <c r="G1577" s="1">
        <v>40</v>
      </c>
      <c r="H1577" s="1" t="s">
        <v>1545</v>
      </c>
      <c r="I1577" s="1" t="s">
        <v>1763</v>
      </c>
      <c r="J1577" s="1">
        <v>8</v>
      </c>
      <c r="K1577" s="1" t="s">
        <v>1545</v>
      </c>
      <c r="L1577" s="1" t="s">
        <v>1763</v>
      </c>
      <c r="M1577" s="1">
        <v>8</v>
      </c>
      <c r="N1577" s="1" t="s">
        <v>1545</v>
      </c>
      <c r="O1577" s="1" t="s">
        <v>1763</v>
      </c>
      <c r="P1577" s="1">
        <v>8</v>
      </c>
      <c r="Q1577" s="1" t="s">
        <v>93</v>
      </c>
      <c r="R1577" s="1" t="s">
        <v>93</v>
      </c>
      <c r="S1577" s="1" t="s">
        <v>93</v>
      </c>
      <c r="T1577" s="1" t="s">
        <v>1545</v>
      </c>
      <c r="U1577" s="1" t="s">
        <v>1763</v>
      </c>
      <c r="V1577" s="1">
        <v>8</v>
      </c>
      <c r="W1577" s="1" t="s">
        <v>93</v>
      </c>
      <c r="X1577" s="1" t="s">
        <v>93</v>
      </c>
      <c r="Y1577" s="1" t="s">
        <v>93</v>
      </c>
      <c r="Z1577" s="1" t="s">
        <v>1455</v>
      </c>
      <c r="AA1577" s="1" t="s">
        <v>1753</v>
      </c>
      <c r="AB1577" s="1">
        <v>8</v>
      </c>
      <c r="AC1577" s="1" t="s">
        <v>3787</v>
      </c>
    </row>
    <row r="1578" spans="1:29" ht="25.5" x14ac:dyDescent="0.2">
      <c r="A1578" s="1">
        <v>13</v>
      </c>
      <c r="B1578" s="1" t="s">
        <v>1412</v>
      </c>
      <c r="C1578" s="1">
        <v>167850</v>
      </c>
      <c r="D1578" s="1" t="s">
        <v>1009</v>
      </c>
      <c r="E1578" s="1" t="s">
        <v>1440</v>
      </c>
      <c r="F1578" s="1" t="s">
        <v>3228</v>
      </c>
      <c r="G1578" s="1">
        <v>40</v>
      </c>
      <c r="H1578" s="1" t="s">
        <v>93</v>
      </c>
      <c r="I1578" s="1" t="s">
        <v>93</v>
      </c>
      <c r="J1578" s="1" t="s">
        <v>93</v>
      </c>
      <c r="K1578" s="1" t="s">
        <v>93</v>
      </c>
      <c r="L1578" s="1" t="s">
        <v>93</v>
      </c>
      <c r="M1578" s="1" t="s">
        <v>93</v>
      </c>
      <c r="N1578" s="1" t="s">
        <v>2043</v>
      </c>
      <c r="O1578" s="1" t="s">
        <v>1525</v>
      </c>
      <c r="P1578" s="1">
        <v>8</v>
      </c>
      <c r="Q1578" s="1" t="s">
        <v>2043</v>
      </c>
      <c r="R1578" s="1" t="s">
        <v>1525</v>
      </c>
      <c r="S1578" s="1">
        <v>8</v>
      </c>
      <c r="T1578" s="1" t="s">
        <v>2043</v>
      </c>
      <c r="U1578" s="1" t="s">
        <v>1525</v>
      </c>
      <c r="V1578" s="1">
        <v>8</v>
      </c>
      <c r="W1578" s="1" t="s">
        <v>2043</v>
      </c>
      <c r="X1578" s="1" t="s">
        <v>1525</v>
      </c>
      <c r="Y1578" s="1">
        <v>8</v>
      </c>
      <c r="Z1578" s="1" t="s">
        <v>2043</v>
      </c>
      <c r="AA1578" s="1" t="s">
        <v>1525</v>
      </c>
      <c r="AB1578" s="1">
        <v>8</v>
      </c>
      <c r="AC1578" s="1" t="s">
        <v>3787</v>
      </c>
    </row>
    <row r="1579" spans="1:29" ht="25.5" x14ac:dyDescent="0.2">
      <c r="A1579" s="1">
        <v>13</v>
      </c>
      <c r="B1579" s="1" t="s">
        <v>1415</v>
      </c>
      <c r="C1579" s="1">
        <v>234885</v>
      </c>
      <c r="D1579" s="1" t="s">
        <v>1029</v>
      </c>
      <c r="E1579" s="1" t="s">
        <v>1456</v>
      </c>
      <c r="F1579" s="1" t="s">
        <v>3787</v>
      </c>
      <c r="G1579" s="1">
        <v>40</v>
      </c>
      <c r="H1579" s="1" t="s">
        <v>1667</v>
      </c>
      <c r="I1579" s="1" t="s">
        <v>1895</v>
      </c>
      <c r="J1579" s="1">
        <v>8</v>
      </c>
      <c r="K1579" s="1" t="s">
        <v>1667</v>
      </c>
      <c r="L1579" s="1" t="s">
        <v>1895</v>
      </c>
      <c r="M1579" s="1">
        <v>8</v>
      </c>
      <c r="N1579" s="1" t="s">
        <v>1667</v>
      </c>
      <c r="O1579" s="1" t="s">
        <v>1895</v>
      </c>
      <c r="P1579" s="1">
        <v>8</v>
      </c>
      <c r="Q1579" s="1" t="s">
        <v>1467</v>
      </c>
      <c r="R1579" s="1" t="s">
        <v>1895</v>
      </c>
      <c r="S1579" s="1">
        <v>4.5</v>
      </c>
      <c r="T1579" s="1" t="s">
        <v>1667</v>
      </c>
      <c r="U1579" s="1" t="s">
        <v>1895</v>
      </c>
      <c r="V1579" s="1">
        <v>8</v>
      </c>
      <c r="W1579" s="1" t="s">
        <v>3789</v>
      </c>
      <c r="X1579" s="1" t="s">
        <v>1753</v>
      </c>
      <c r="Y1579" s="1">
        <v>3.08</v>
      </c>
      <c r="Z1579" s="1" t="s">
        <v>4038</v>
      </c>
      <c r="AA1579" s="1" t="s">
        <v>1753</v>
      </c>
      <c r="AB1579" s="1">
        <v>0.42</v>
      </c>
      <c r="AC1579" s="1" t="s">
        <v>3787</v>
      </c>
    </row>
    <row r="1580" spans="1:29" ht="25.5" x14ac:dyDescent="0.2">
      <c r="A1580" s="1">
        <v>13</v>
      </c>
      <c r="B1580" s="1" t="s">
        <v>2450</v>
      </c>
      <c r="C1580" s="1">
        <v>1307091</v>
      </c>
      <c r="D1580" s="1" t="s">
        <v>1884</v>
      </c>
      <c r="E1580" s="1" t="s">
        <v>1440</v>
      </c>
      <c r="F1580" s="1" t="s">
        <v>1182</v>
      </c>
      <c r="G1580" s="1">
        <v>40</v>
      </c>
      <c r="H1580" s="1" t="s">
        <v>93</v>
      </c>
      <c r="I1580" s="1" t="s">
        <v>93</v>
      </c>
      <c r="J1580" s="1" t="s">
        <v>93</v>
      </c>
      <c r="K1580" s="1" t="s">
        <v>93</v>
      </c>
      <c r="L1580" s="1" t="s">
        <v>93</v>
      </c>
      <c r="M1580" s="1" t="s">
        <v>93</v>
      </c>
      <c r="N1580" s="1" t="s">
        <v>1480</v>
      </c>
      <c r="O1580" s="1" t="s">
        <v>1466</v>
      </c>
      <c r="P1580" s="1">
        <v>8</v>
      </c>
      <c r="Q1580" s="1" t="s">
        <v>1480</v>
      </c>
      <c r="R1580" s="1" t="s">
        <v>1466</v>
      </c>
      <c r="S1580" s="1">
        <v>8</v>
      </c>
      <c r="T1580" s="1" t="s">
        <v>1480</v>
      </c>
      <c r="U1580" s="1" t="s">
        <v>1466</v>
      </c>
      <c r="V1580" s="1">
        <v>8</v>
      </c>
      <c r="W1580" s="1" t="s">
        <v>1480</v>
      </c>
      <c r="X1580" s="1" t="s">
        <v>1466</v>
      </c>
      <c r="Y1580" s="1">
        <v>8</v>
      </c>
      <c r="Z1580" s="1" t="s">
        <v>1480</v>
      </c>
      <c r="AA1580" s="1" t="s">
        <v>1466</v>
      </c>
      <c r="AB1580" s="1">
        <v>8</v>
      </c>
      <c r="AC1580" s="1" t="s">
        <v>3787</v>
      </c>
    </row>
    <row r="1581" spans="1:29" ht="25.5" x14ac:dyDescent="0.2">
      <c r="A1581" s="1">
        <v>13</v>
      </c>
      <c r="B1581" s="1" t="s">
        <v>2859</v>
      </c>
      <c r="C1581" s="1">
        <v>1308445</v>
      </c>
      <c r="D1581" s="1" t="s">
        <v>4369</v>
      </c>
      <c r="E1581" s="1" t="s">
        <v>1440</v>
      </c>
      <c r="F1581" s="1" t="s">
        <v>2934</v>
      </c>
      <c r="G1581" s="1">
        <v>40</v>
      </c>
      <c r="H1581" s="1" t="s">
        <v>1667</v>
      </c>
      <c r="I1581" s="1" t="s">
        <v>1895</v>
      </c>
      <c r="J1581" s="1">
        <v>8</v>
      </c>
      <c r="K1581" s="1" t="s">
        <v>1667</v>
      </c>
      <c r="L1581" s="1" t="s">
        <v>1895</v>
      </c>
      <c r="M1581" s="1">
        <v>8</v>
      </c>
      <c r="N1581" s="1" t="s">
        <v>1667</v>
      </c>
      <c r="O1581" s="1" t="s">
        <v>1895</v>
      </c>
      <c r="P1581" s="1">
        <v>8</v>
      </c>
      <c r="Q1581" s="1" t="s">
        <v>1667</v>
      </c>
      <c r="R1581" s="1" t="s">
        <v>1895</v>
      </c>
      <c r="S1581" s="1">
        <v>8</v>
      </c>
      <c r="T1581" s="1" t="s">
        <v>1667</v>
      </c>
      <c r="U1581" s="1" t="s">
        <v>1895</v>
      </c>
      <c r="V1581" s="1">
        <v>8</v>
      </c>
      <c r="W1581" s="1" t="s">
        <v>93</v>
      </c>
      <c r="X1581" s="1" t="s">
        <v>93</v>
      </c>
      <c r="Y1581" s="1" t="s">
        <v>93</v>
      </c>
      <c r="Z1581" s="1" t="s">
        <v>93</v>
      </c>
      <c r="AA1581" s="1" t="s">
        <v>93</v>
      </c>
      <c r="AB1581" s="1" t="s">
        <v>93</v>
      </c>
      <c r="AC1581" s="1" t="s">
        <v>3787</v>
      </c>
    </row>
    <row r="1582" spans="1:29" ht="38.25" x14ac:dyDescent="0.2">
      <c r="A1582" s="1">
        <v>13</v>
      </c>
      <c r="B1582" s="1" t="s">
        <v>3083</v>
      </c>
      <c r="C1582" s="1">
        <v>1308542</v>
      </c>
      <c r="D1582" s="1" t="s">
        <v>4369</v>
      </c>
      <c r="E1582" s="1" t="s">
        <v>1440</v>
      </c>
      <c r="F1582" s="1" t="s">
        <v>3228</v>
      </c>
      <c r="G1582" s="1">
        <v>40</v>
      </c>
      <c r="H1582" s="1" t="s">
        <v>93</v>
      </c>
      <c r="I1582" s="1" t="s">
        <v>93</v>
      </c>
      <c r="J1582" s="1" t="s">
        <v>93</v>
      </c>
      <c r="K1582" s="1" t="s">
        <v>1454</v>
      </c>
      <c r="L1582" s="1" t="s">
        <v>1667</v>
      </c>
      <c r="M1582" s="1">
        <v>8</v>
      </c>
      <c r="N1582" s="1" t="s">
        <v>1454</v>
      </c>
      <c r="O1582" s="1" t="s">
        <v>1667</v>
      </c>
      <c r="P1582" s="1">
        <v>8</v>
      </c>
      <c r="Q1582" s="1" t="s">
        <v>1454</v>
      </c>
      <c r="R1582" s="1" t="s">
        <v>1667</v>
      </c>
      <c r="S1582" s="1">
        <v>8</v>
      </c>
      <c r="T1582" s="1" t="s">
        <v>1454</v>
      </c>
      <c r="U1582" s="1" t="s">
        <v>1667</v>
      </c>
      <c r="V1582" s="1">
        <v>8</v>
      </c>
      <c r="W1582" s="1" t="s">
        <v>1454</v>
      </c>
      <c r="X1582" s="1" t="s">
        <v>1667</v>
      </c>
      <c r="Y1582" s="1">
        <v>8</v>
      </c>
      <c r="Z1582" s="1" t="s">
        <v>93</v>
      </c>
      <c r="AA1582" s="1" t="s">
        <v>93</v>
      </c>
      <c r="AB1582" s="1" t="s">
        <v>93</v>
      </c>
      <c r="AC1582" s="1" t="s">
        <v>3787</v>
      </c>
    </row>
    <row r="1583" spans="1:29" ht="25.5" x14ac:dyDescent="0.2">
      <c r="A1583" s="1">
        <v>13</v>
      </c>
      <c r="B1583" s="1" t="s">
        <v>2451</v>
      </c>
      <c r="C1583" s="1">
        <v>1308146</v>
      </c>
      <c r="D1583" s="1" t="s">
        <v>1897</v>
      </c>
      <c r="E1583" s="1" t="s">
        <v>1440</v>
      </c>
      <c r="F1583" s="1" t="s">
        <v>2738</v>
      </c>
      <c r="G1583" s="1">
        <v>40</v>
      </c>
      <c r="H1583" s="1" t="s">
        <v>1460</v>
      </c>
      <c r="I1583" s="1" t="s">
        <v>1479</v>
      </c>
      <c r="J1583" s="1">
        <v>8</v>
      </c>
      <c r="K1583" s="1" t="s">
        <v>1460</v>
      </c>
      <c r="L1583" s="1" t="s">
        <v>1479</v>
      </c>
      <c r="M1583" s="1">
        <v>8</v>
      </c>
      <c r="N1583" s="1" t="s">
        <v>1460</v>
      </c>
      <c r="O1583" s="1" t="s">
        <v>1479</v>
      </c>
      <c r="P1583" s="1">
        <v>8</v>
      </c>
      <c r="Q1583" s="1" t="s">
        <v>1460</v>
      </c>
      <c r="R1583" s="1" t="s">
        <v>1479</v>
      </c>
      <c r="S1583" s="1">
        <v>8</v>
      </c>
      <c r="T1583" s="1" t="s">
        <v>93</v>
      </c>
      <c r="U1583" s="1" t="s">
        <v>93</v>
      </c>
      <c r="V1583" s="1" t="s">
        <v>93</v>
      </c>
      <c r="W1583" s="1" t="s">
        <v>93</v>
      </c>
      <c r="X1583" s="1" t="s">
        <v>93</v>
      </c>
      <c r="Y1583" s="1" t="s">
        <v>93</v>
      </c>
      <c r="Z1583" s="1" t="s">
        <v>1460</v>
      </c>
      <c r="AA1583" s="1" t="s">
        <v>1479</v>
      </c>
      <c r="AB1583" s="1">
        <v>8</v>
      </c>
      <c r="AC1583" s="1" t="s">
        <v>3787</v>
      </c>
    </row>
    <row r="1584" spans="1:29" ht="25.5" x14ac:dyDescent="0.2">
      <c r="A1584" s="1">
        <v>13</v>
      </c>
      <c r="B1584" s="1" t="s">
        <v>2452</v>
      </c>
      <c r="C1584" s="1">
        <v>245681</v>
      </c>
      <c r="D1584" s="1" t="s">
        <v>1009</v>
      </c>
      <c r="E1584" s="1" t="s">
        <v>1456</v>
      </c>
      <c r="F1584" s="1" t="s">
        <v>3787</v>
      </c>
      <c r="G1584" s="1">
        <v>40</v>
      </c>
      <c r="H1584" s="1" t="s">
        <v>1461</v>
      </c>
      <c r="I1584" s="1" t="s">
        <v>1466</v>
      </c>
      <c r="J1584" s="1">
        <v>10</v>
      </c>
      <c r="K1584" s="1" t="s">
        <v>1461</v>
      </c>
      <c r="L1584" s="1" t="s">
        <v>1501</v>
      </c>
      <c r="M1584" s="1">
        <v>3</v>
      </c>
      <c r="N1584" s="1" t="s">
        <v>1461</v>
      </c>
      <c r="O1584" s="1" t="s">
        <v>1466</v>
      </c>
      <c r="P1584" s="1">
        <v>10</v>
      </c>
      <c r="Q1584" s="1" t="s">
        <v>93</v>
      </c>
      <c r="R1584" s="1" t="s">
        <v>93</v>
      </c>
      <c r="S1584" s="1" t="s">
        <v>93</v>
      </c>
      <c r="T1584" s="1" t="s">
        <v>1461</v>
      </c>
      <c r="U1584" s="1" t="s">
        <v>1466</v>
      </c>
      <c r="V1584" s="1">
        <v>10</v>
      </c>
      <c r="W1584" s="1" t="s">
        <v>1517</v>
      </c>
      <c r="X1584" s="1" t="s">
        <v>1462</v>
      </c>
      <c r="Y1584" s="1">
        <v>7</v>
      </c>
      <c r="Z1584" s="1" t="s">
        <v>93</v>
      </c>
      <c r="AA1584" s="1" t="s">
        <v>93</v>
      </c>
      <c r="AB1584" s="1" t="s">
        <v>93</v>
      </c>
      <c r="AC1584" s="1" t="s">
        <v>3787</v>
      </c>
    </row>
    <row r="1585" spans="1:29" ht="51" x14ac:dyDescent="0.2">
      <c r="A1585" s="1">
        <v>13</v>
      </c>
      <c r="B1585" s="1" t="s">
        <v>3395</v>
      </c>
      <c r="C1585" s="1">
        <v>1308596</v>
      </c>
      <c r="D1585" s="1" t="s">
        <v>4370</v>
      </c>
      <c r="E1585" s="1" t="s">
        <v>1440</v>
      </c>
      <c r="F1585" s="1" t="s">
        <v>3787</v>
      </c>
      <c r="G1585" s="1">
        <v>40</v>
      </c>
      <c r="H1585" s="1" t="s">
        <v>1461</v>
      </c>
      <c r="I1585" s="1" t="s">
        <v>1509</v>
      </c>
      <c r="J1585" s="1">
        <v>8</v>
      </c>
      <c r="K1585" s="1" t="s">
        <v>1461</v>
      </c>
      <c r="L1585" s="1" t="s">
        <v>1509</v>
      </c>
      <c r="M1585" s="1">
        <v>8</v>
      </c>
      <c r="N1585" s="1" t="s">
        <v>1461</v>
      </c>
      <c r="O1585" s="1" t="s">
        <v>1509</v>
      </c>
      <c r="P1585" s="1">
        <v>8</v>
      </c>
      <c r="Q1585" s="1" t="s">
        <v>93</v>
      </c>
      <c r="R1585" s="1" t="s">
        <v>93</v>
      </c>
      <c r="S1585" s="1" t="s">
        <v>93</v>
      </c>
      <c r="T1585" s="1" t="s">
        <v>93</v>
      </c>
      <c r="U1585" s="1" t="s">
        <v>93</v>
      </c>
      <c r="V1585" s="1" t="s">
        <v>93</v>
      </c>
      <c r="W1585" s="1" t="s">
        <v>1461</v>
      </c>
      <c r="X1585" s="1" t="s">
        <v>1509</v>
      </c>
      <c r="Y1585" s="1">
        <v>8</v>
      </c>
      <c r="Z1585" s="1" t="s">
        <v>1461</v>
      </c>
      <c r="AA1585" s="1" t="s">
        <v>1509</v>
      </c>
      <c r="AB1585" s="1">
        <v>8</v>
      </c>
      <c r="AC1585" s="1" t="s">
        <v>3787</v>
      </c>
    </row>
    <row r="1586" spans="1:29" ht="25.5" x14ac:dyDescent="0.2">
      <c r="A1586" s="1">
        <v>13</v>
      </c>
      <c r="B1586" s="1" t="s">
        <v>2453</v>
      </c>
      <c r="C1586" s="1">
        <v>1308235</v>
      </c>
      <c r="D1586" s="1" t="s">
        <v>1928</v>
      </c>
      <c r="E1586" s="1" t="s">
        <v>1440</v>
      </c>
      <c r="F1586" s="1" t="s">
        <v>3094</v>
      </c>
      <c r="G1586" s="1">
        <v>40</v>
      </c>
      <c r="H1586" s="1" t="s">
        <v>93</v>
      </c>
      <c r="I1586" s="1" t="s">
        <v>93</v>
      </c>
      <c r="J1586" s="1" t="s">
        <v>93</v>
      </c>
      <c r="K1586" s="1" t="s">
        <v>1501</v>
      </c>
      <c r="L1586" s="1" t="s">
        <v>1467</v>
      </c>
      <c r="M1586" s="1">
        <v>8</v>
      </c>
      <c r="N1586" s="1" t="s">
        <v>1501</v>
      </c>
      <c r="O1586" s="1" t="s">
        <v>1467</v>
      </c>
      <c r="P1586" s="1">
        <v>8</v>
      </c>
      <c r="Q1586" s="1" t="s">
        <v>1501</v>
      </c>
      <c r="R1586" s="1" t="s">
        <v>1467</v>
      </c>
      <c r="S1586" s="1">
        <v>8</v>
      </c>
      <c r="T1586" s="1" t="s">
        <v>1501</v>
      </c>
      <c r="U1586" s="1" t="s">
        <v>1467</v>
      </c>
      <c r="V1586" s="1">
        <v>8</v>
      </c>
      <c r="W1586" s="1" t="s">
        <v>1501</v>
      </c>
      <c r="X1586" s="1" t="s">
        <v>1467</v>
      </c>
      <c r="Y1586" s="1">
        <v>8</v>
      </c>
      <c r="Z1586" s="1" t="s">
        <v>93</v>
      </c>
      <c r="AA1586" s="1" t="s">
        <v>93</v>
      </c>
      <c r="AB1586" s="1" t="s">
        <v>93</v>
      </c>
      <c r="AC1586" s="1" t="s">
        <v>3787</v>
      </c>
    </row>
    <row r="1587" spans="1:29" ht="25.5" x14ac:dyDescent="0.2">
      <c r="A1587" s="1">
        <v>13</v>
      </c>
      <c r="B1587" s="1" t="s">
        <v>3957</v>
      </c>
      <c r="C1587" s="1">
        <v>263514</v>
      </c>
      <c r="D1587" s="1" t="s">
        <v>997</v>
      </c>
      <c r="E1587" s="1" t="s">
        <v>1456</v>
      </c>
      <c r="F1587" s="1" t="s">
        <v>93</v>
      </c>
      <c r="G1587" s="1">
        <v>0</v>
      </c>
      <c r="H1587" s="1" t="s">
        <v>93</v>
      </c>
      <c r="I1587" s="1" t="s">
        <v>93</v>
      </c>
      <c r="J1587" s="1" t="s">
        <v>93</v>
      </c>
      <c r="K1587" s="1" t="s">
        <v>93</v>
      </c>
      <c r="L1587" s="1" t="s">
        <v>93</v>
      </c>
      <c r="M1587" s="1" t="s">
        <v>93</v>
      </c>
      <c r="N1587" s="1" t="s">
        <v>93</v>
      </c>
      <c r="O1587" s="1" t="s">
        <v>93</v>
      </c>
      <c r="P1587" s="1" t="s">
        <v>93</v>
      </c>
      <c r="Q1587" s="1" t="s">
        <v>93</v>
      </c>
      <c r="R1587" s="1" t="s">
        <v>93</v>
      </c>
      <c r="S1587" s="1" t="s">
        <v>93</v>
      </c>
      <c r="T1587" s="1" t="s">
        <v>93</v>
      </c>
      <c r="U1587" s="1" t="s">
        <v>93</v>
      </c>
      <c r="V1587" s="1" t="s">
        <v>93</v>
      </c>
      <c r="W1587" s="1" t="s">
        <v>93</v>
      </c>
      <c r="X1587" s="1" t="s">
        <v>93</v>
      </c>
      <c r="Y1587" s="1" t="s">
        <v>93</v>
      </c>
      <c r="Z1587" s="1" t="s">
        <v>93</v>
      </c>
      <c r="AA1587" s="1" t="s">
        <v>93</v>
      </c>
      <c r="AB1587" s="1" t="s">
        <v>93</v>
      </c>
      <c r="AC1587" s="1" t="s">
        <v>3787</v>
      </c>
    </row>
    <row r="1588" spans="1:29" ht="25.5" x14ac:dyDescent="0.2">
      <c r="A1588" s="1">
        <v>13</v>
      </c>
      <c r="B1588" s="1" t="s">
        <v>1419</v>
      </c>
      <c r="C1588" s="1">
        <v>228412</v>
      </c>
      <c r="D1588" s="1" t="s">
        <v>988</v>
      </c>
      <c r="E1588" s="1" t="s">
        <v>1440</v>
      </c>
      <c r="F1588" s="1" t="s">
        <v>1255</v>
      </c>
      <c r="G1588" s="1">
        <v>40</v>
      </c>
      <c r="H1588" s="1" t="s">
        <v>1480</v>
      </c>
      <c r="I1588" s="1" t="s">
        <v>1466</v>
      </c>
      <c r="J1588" s="1">
        <v>8</v>
      </c>
      <c r="K1588" s="1" t="s">
        <v>1480</v>
      </c>
      <c r="L1588" s="1" t="s">
        <v>1466</v>
      </c>
      <c r="M1588" s="1">
        <v>8</v>
      </c>
      <c r="N1588" s="1" t="s">
        <v>93</v>
      </c>
      <c r="O1588" s="1" t="s">
        <v>93</v>
      </c>
      <c r="P1588" s="1" t="s">
        <v>93</v>
      </c>
      <c r="Q1588" s="1" t="s">
        <v>1480</v>
      </c>
      <c r="R1588" s="1" t="s">
        <v>1466</v>
      </c>
      <c r="S1588" s="1">
        <v>8</v>
      </c>
      <c r="T1588" s="1" t="s">
        <v>1480</v>
      </c>
      <c r="U1588" s="1" t="s">
        <v>1466</v>
      </c>
      <c r="V1588" s="1">
        <v>8</v>
      </c>
      <c r="W1588" s="1" t="s">
        <v>93</v>
      </c>
      <c r="X1588" s="1" t="s">
        <v>93</v>
      </c>
      <c r="Y1588" s="1" t="s">
        <v>93</v>
      </c>
      <c r="Z1588" s="1" t="s">
        <v>1480</v>
      </c>
      <c r="AA1588" s="1" t="s">
        <v>1466</v>
      </c>
      <c r="AB1588" s="1">
        <v>8</v>
      </c>
      <c r="AC1588" s="1" t="s">
        <v>3787</v>
      </c>
    </row>
    <row r="1589" spans="1:29" ht="25.5" x14ac:dyDescent="0.2">
      <c r="A1589" s="1">
        <v>13</v>
      </c>
      <c r="B1589" s="1" t="s">
        <v>2860</v>
      </c>
      <c r="C1589" s="1">
        <v>262797</v>
      </c>
      <c r="D1589" s="1" t="s">
        <v>562</v>
      </c>
      <c r="E1589" s="1" t="s">
        <v>1456</v>
      </c>
      <c r="F1589" s="1" t="s">
        <v>3787</v>
      </c>
      <c r="G1589" s="1">
        <v>40</v>
      </c>
      <c r="H1589" s="1" t="s">
        <v>1443</v>
      </c>
      <c r="I1589" s="1" t="s">
        <v>1447</v>
      </c>
      <c r="J1589" s="1">
        <v>8</v>
      </c>
      <c r="K1589" s="1" t="s">
        <v>1443</v>
      </c>
      <c r="L1589" s="1" t="s">
        <v>1447</v>
      </c>
      <c r="M1589" s="1">
        <v>8</v>
      </c>
      <c r="N1589" s="1" t="s">
        <v>1443</v>
      </c>
      <c r="O1589" s="1" t="s">
        <v>1447</v>
      </c>
      <c r="P1589" s="1">
        <v>8</v>
      </c>
      <c r="Q1589" s="1" t="s">
        <v>93</v>
      </c>
      <c r="R1589" s="1" t="s">
        <v>93</v>
      </c>
      <c r="S1589" s="1" t="s">
        <v>93</v>
      </c>
      <c r="T1589" s="1" t="s">
        <v>93</v>
      </c>
      <c r="U1589" s="1" t="s">
        <v>93</v>
      </c>
      <c r="V1589" s="1" t="s">
        <v>93</v>
      </c>
      <c r="W1589" s="1" t="s">
        <v>1443</v>
      </c>
      <c r="X1589" s="1" t="s">
        <v>1447</v>
      </c>
      <c r="Y1589" s="1">
        <v>8</v>
      </c>
      <c r="Z1589" s="1" t="s">
        <v>1443</v>
      </c>
      <c r="AA1589" s="1" t="s">
        <v>1447</v>
      </c>
      <c r="AB1589" s="1">
        <v>8</v>
      </c>
      <c r="AC1589" s="1" t="s">
        <v>3787</v>
      </c>
    </row>
    <row r="1590" spans="1:29" ht="25.5" x14ac:dyDescent="0.2">
      <c r="A1590" s="1">
        <v>508</v>
      </c>
      <c r="B1590" s="1" t="s">
        <v>398</v>
      </c>
      <c r="C1590" s="1">
        <v>255204</v>
      </c>
      <c r="D1590" s="1" t="s">
        <v>512</v>
      </c>
      <c r="E1590" s="1" t="s">
        <v>1440</v>
      </c>
      <c r="F1590" s="1" t="s">
        <v>1182</v>
      </c>
      <c r="G1590" s="1">
        <v>40</v>
      </c>
      <c r="H1590" s="1" t="s">
        <v>1443</v>
      </c>
      <c r="I1590" s="1" t="s">
        <v>1447</v>
      </c>
      <c r="J1590" s="1">
        <v>8</v>
      </c>
      <c r="K1590" s="1" t="s">
        <v>1443</v>
      </c>
      <c r="L1590" s="1" t="s">
        <v>1447</v>
      </c>
      <c r="M1590" s="1">
        <v>8</v>
      </c>
      <c r="N1590" s="1" t="s">
        <v>1443</v>
      </c>
      <c r="O1590" s="1" t="s">
        <v>1447</v>
      </c>
      <c r="P1590" s="1">
        <v>8</v>
      </c>
      <c r="Q1590" s="1" t="s">
        <v>1443</v>
      </c>
      <c r="R1590" s="1" t="s">
        <v>1447</v>
      </c>
      <c r="S1590" s="1">
        <v>8</v>
      </c>
      <c r="T1590" s="1" t="s">
        <v>1443</v>
      </c>
      <c r="U1590" s="1" t="s">
        <v>1447</v>
      </c>
      <c r="V1590" s="1">
        <v>8</v>
      </c>
      <c r="W1590" s="1" t="s">
        <v>93</v>
      </c>
      <c r="X1590" s="1" t="s">
        <v>93</v>
      </c>
      <c r="Y1590" s="1" t="s">
        <v>93</v>
      </c>
      <c r="Z1590" s="1" t="s">
        <v>93</v>
      </c>
      <c r="AA1590" s="1" t="s">
        <v>93</v>
      </c>
      <c r="AB1590" s="1" t="s">
        <v>93</v>
      </c>
      <c r="AC1590" s="1" t="s">
        <v>3787</v>
      </c>
    </row>
    <row r="1591" spans="1:29" ht="25.5" x14ac:dyDescent="0.2">
      <c r="A1591" s="1">
        <v>508</v>
      </c>
      <c r="B1591" s="1" t="s">
        <v>1071</v>
      </c>
      <c r="C1591" s="1">
        <v>238894</v>
      </c>
      <c r="D1591" s="1" t="s">
        <v>708</v>
      </c>
      <c r="E1591" s="1" t="s">
        <v>1456</v>
      </c>
      <c r="F1591" s="1" t="s">
        <v>3787</v>
      </c>
      <c r="G1591" s="1">
        <v>40</v>
      </c>
      <c r="H1591" s="1" t="s">
        <v>1443</v>
      </c>
      <c r="I1591" s="1" t="s">
        <v>1667</v>
      </c>
      <c r="J1591" s="1">
        <v>6</v>
      </c>
      <c r="K1591" s="1" t="s">
        <v>1443</v>
      </c>
      <c r="L1591" s="1" t="s">
        <v>1467</v>
      </c>
      <c r="M1591" s="1">
        <v>10</v>
      </c>
      <c r="N1591" s="1" t="s">
        <v>1443</v>
      </c>
      <c r="O1591" s="1" t="s">
        <v>1447</v>
      </c>
      <c r="P1591" s="1">
        <v>8</v>
      </c>
      <c r="Q1591" s="1" t="s">
        <v>1443</v>
      </c>
      <c r="R1591" s="1" t="s">
        <v>1447</v>
      </c>
      <c r="S1591" s="1">
        <v>8</v>
      </c>
      <c r="T1591" s="1" t="s">
        <v>1443</v>
      </c>
      <c r="U1591" s="1" t="s">
        <v>1447</v>
      </c>
      <c r="V1591" s="1">
        <v>8</v>
      </c>
      <c r="W1591" s="1" t="s">
        <v>93</v>
      </c>
      <c r="X1591" s="1" t="s">
        <v>93</v>
      </c>
      <c r="Y1591" s="1" t="s">
        <v>93</v>
      </c>
      <c r="Z1591" s="1" t="s">
        <v>93</v>
      </c>
      <c r="AA1591" s="1" t="s">
        <v>93</v>
      </c>
      <c r="AB1591" s="1" t="s">
        <v>93</v>
      </c>
      <c r="AC1591" s="1" t="s">
        <v>3787</v>
      </c>
    </row>
    <row r="1592" spans="1:29" ht="25.5" x14ac:dyDescent="0.2">
      <c r="A1592" s="1">
        <v>508</v>
      </c>
      <c r="B1592" s="1" t="s">
        <v>1087</v>
      </c>
      <c r="C1592" s="1">
        <v>142551</v>
      </c>
      <c r="D1592" s="1" t="s">
        <v>711</v>
      </c>
      <c r="E1592" s="1" t="s">
        <v>1456</v>
      </c>
      <c r="F1592" s="1" t="s">
        <v>93</v>
      </c>
      <c r="G1592" s="1">
        <v>0</v>
      </c>
      <c r="H1592" s="1" t="s">
        <v>93</v>
      </c>
      <c r="I1592" s="1" t="s">
        <v>93</v>
      </c>
      <c r="J1592" s="1" t="s">
        <v>93</v>
      </c>
      <c r="K1592" s="1" t="s">
        <v>93</v>
      </c>
      <c r="L1592" s="1" t="s">
        <v>93</v>
      </c>
      <c r="M1592" s="1" t="s">
        <v>93</v>
      </c>
      <c r="N1592" s="1" t="s">
        <v>93</v>
      </c>
      <c r="O1592" s="1" t="s">
        <v>93</v>
      </c>
      <c r="P1592" s="1" t="s">
        <v>93</v>
      </c>
      <c r="Q1592" s="1" t="s">
        <v>93</v>
      </c>
      <c r="R1592" s="1" t="s">
        <v>93</v>
      </c>
      <c r="S1592" s="1" t="s">
        <v>93</v>
      </c>
      <c r="T1592" s="1" t="s">
        <v>93</v>
      </c>
      <c r="U1592" s="1" t="s">
        <v>93</v>
      </c>
      <c r="V1592" s="1" t="s">
        <v>93</v>
      </c>
      <c r="W1592" s="1" t="s">
        <v>93</v>
      </c>
      <c r="X1592" s="1" t="s">
        <v>93</v>
      </c>
      <c r="Y1592" s="1" t="s">
        <v>93</v>
      </c>
      <c r="Z1592" s="1" t="s">
        <v>93</v>
      </c>
      <c r="AA1592" s="1" t="s">
        <v>93</v>
      </c>
      <c r="AB1592" s="1" t="s">
        <v>93</v>
      </c>
      <c r="AC1592" s="1" t="s">
        <v>3787</v>
      </c>
    </row>
    <row r="1593" spans="1:29" ht="25.5" x14ac:dyDescent="0.2">
      <c r="A1593" s="1">
        <v>508</v>
      </c>
      <c r="B1593" s="1" t="s">
        <v>590</v>
      </c>
      <c r="C1593" s="1">
        <v>148975</v>
      </c>
      <c r="D1593" s="1" t="s">
        <v>711</v>
      </c>
      <c r="E1593" s="1" t="s">
        <v>1440</v>
      </c>
      <c r="F1593" s="1" t="s">
        <v>2455</v>
      </c>
      <c r="G1593" s="1">
        <v>40</v>
      </c>
      <c r="H1593" s="1" t="s">
        <v>1443</v>
      </c>
      <c r="I1593" s="1" t="s">
        <v>1447</v>
      </c>
      <c r="J1593" s="1">
        <v>8</v>
      </c>
      <c r="K1593" s="1" t="s">
        <v>1443</v>
      </c>
      <c r="L1593" s="1" t="s">
        <v>1447</v>
      </c>
      <c r="M1593" s="1">
        <v>8</v>
      </c>
      <c r="N1593" s="1" t="s">
        <v>1443</v>
      </c>
      <c r="O1593" s="1" t="s">
        <v>1447</v>
      </c>
      <c r="P1593" s="1">
        <v>8</v>
      </c>
      <c r="Q1593" s="1" t="s">
        <v>93</v>
      </c>
      <c r="R1593" s="1" t="s">
        <v>93</v>
      </c>
      <c r="S1593" s="1" t="s">
        <v>93</v>
      </c>
      <c r="T1593" s="1" t="s">
        <v>1443</v>
      </c>
      <c r="U1593" s="1" t="s">
        <v>1447</v>
      </c>
      <c r="V1593" s="1">
        <v>8</v>
      </c>
      <c r="W1593" s="1" t="s">
        <v>2454</v>
      </c>
      <c r="X1593" s="1" t="s">
        <v>1759</v>
      </c>
      <c r="Y1593" s="1">
        <v>8</v>
      </c>
      <c r="Z1593" s="1" t="s">
        <v>93</v>
      </c>
      <c r="AA1593" s="1" t="s">
        <v>93</v>
      </c>
      <c r="AB1593" s="1" t="s">
        <v>93</v>
      </c>
      <c r="AC1593" s="1" t="s">
        <v>3787</v>
      </c>
    </row>
    <row r="1594" spans="1:29" ht="25.5" x14ac:dyDescent="0.2">
      <c r="A1594" s="1">
        <v>508</v>
      </c>
      <c r="B1594" s="1" t="s">
        <v>2456</v>
      </c>
      <c r="C1594" s="1">
        <v>260325</v>
      </c>
      <c r="D1594" s="1" t="s">
        <v>714</v>
      </c>
      <c r="E1594" s="1" t="s">
        <v>1456</v>
      </c>
      <c r="F1594" s="1" t="s">
        <v>3787</v>
      </c>
      <c r="G1594" s="1">
        <v>40</v>
      </c>
      <c r="H1594" s="1" t="s">
        <v>1443</v>
      </c>
      <c r="I1594" s="1" t="s">
        <v>1667</v>
      </c>
      <c r="J1594" s="1">
        <v>6</v>
      </c>
      <c r="K1594" s="1" t="s">
        <v>1443</v>
      </c>
      <c r="L1594" s="1" t="s">
        <v>1467</v>
      </c>
      <c r="M1594" s="1">
        <v>10</v>
      </c>
      <c r="N1594" s="1" t="s">
        <v>1443</v>
      </c>
      <c r="O1594" s="1" t="s">
        <v>1447</v>
      </c>
      <c r="P1594" s="1">
        <v>8</v>
      </c>
      <c r="Q1594" s="1" t="s">
        <v>1443</v>
      </c>
      <c r="R1594" s="1" t="s">
        <v>1447</v>
      </c>
      <c r="S1594" s="1">
        <v>8</v>
      </c>
      <c r="T1594" s="1" t="s">
        <v>1443</v>
      </c>
      <c r="U1594" s="1" t="s">
        <v>1447</v>
      </c>
      <c r="V1594" s="1">
        <v>8</v>
      </c>
      <c r="W1594" s="1" t="s">
        <v>93</v>
      </c>
      <c r="X1594" s="1" t="s">
        <v>93</v>
      </c>
      <c r="Y1594" s="1" t="s">
        <v>93</v>
      </c>
      <c r="Z1594" s="1" t="s">
        <v>93</v>
      </c>
      <c r="AA1594" s="1" t="s">
        <v>93</v>
      </c>
      <c r="AB1594" s="1" t="s">
        <v>93</v>
      </c>
      <c r="AC1594" s="1" t="s">
        <v>3787</v>
      </c>
    </row>
    <row r="1595" spans="1:29" ht="38.25" x14ac:dyDescent="0.2">
      <c r="A1595" s="1">
        <v>508</v>
      </c>
      <c r="B1595" s="1" t="s">
        <v>1111</v>
      </c>
      <c r="C1595" s="1">
        <v>250565</v>
      </c>
      <c r="D1595" s="1" t="s">
        <v>708</v>
      </c>
      <c r="E1595" s="1" t="s">
        <v>1456</v>
      </c>
      <c r="F1595" s="1" t="s">
        <v>3787</v>
      </c>
      <c r="G1595" s="1">
        <v>40</v>
      </c>
      <c r="H1595" s="1" t="s">
        <v>2454</v>
      </c>
      <c r="I1595" s="1" t="s">
        <v>3824</v>
      </c>
      <c r="J1595" s="1">
        <v>6</v>
      </c>
      <c r="K1595" s="1" t="s">
        <v>2454</v>
      </c>
      <c r="L1595" s="1" t="s">
        <v>3825</v>
      </c>
      <c r="M1595" s="1">
        <v>10</v>
      </c>
      <c r="N1595" s="1" t="s">
        <v>2454</v>
      </c>
      <c r="O1595" s="1" t="s">
        <v>1759</v>
      </c>
      <c r="P1595" s="1">
        <v>8</v>
      </c>
      <c r="Q1595" s="1" t="s">
        <v>2454</v>
      </c>
      <c r="R1595" s="1" t="s">
        <v>1759</v>
      </c>
      <c r="S1595" s="1">
        <v>8</v>
      </c>
      <c r="T1595" s="1" t="s">
        <v>2454</v>
      </c>
      <c r="U1595" s="1" t="s">
        <v>1759</v>
      </c>
      <c r="V1595" s="1">
        <v>8</v>
      </c>
      <c r="W1595" s="1" t="s">
        <v>93</v>
      </c>
      <c r="X1595" s="1" t="s">
        <v>93</v>
      </c>
      <c r="Y1595" s="1" t="s">
        <v>93</v>
      </c>
      <c r="Z1595" s="1" t="s">
        <v>93</v>
      </c>
      <c r="AA1595" s="1" t="s">
        <v>93</v>
      </c>
      <c r="AB1595" s="1" t="s">
        <v>93</v>
      </c>
      <c r="AC1595" s="1" t="s">
        <v>3787</v>
      </c>
    </row>
    <row r="1596" spans="1:29" ht="25.5" x14ac:dyDescent="0.2">
      <c r="A1596" s="1">
        <v>508</v>
      </c>
      <c r="B1596" s="1" t="s">
        <v>965</v>
      </c>
      <c r="C1596" s="1">
        <v>258755</v>
      </c>
      <c r="D1596" s="1" t="s">
        <v>708</v>
      </c>
      <c r="E1596" s="1" t="s">
        <v>1456</v>
      </c>
      <c r="F1596" s="1" t="s">
        <v>3787</v>
      </c>
      <c r="G1596" s="1">
        <v>40</v>
      </c>
      <c r="H1596" s="1" t="s">
        <v>1443</v>
      </c>
      <c r="I1596" s="1" t="s">
        <v>1667</v>
      </c>
      <c r="J1596" s="1">
        <v>6</v>
      </c>
      <c r="K1596" s="1" t="s">
        <v>1443</v>
      </c>
      <c r="L1596" s="1" t="s">
        <v>1467</v>
      </c>
      <c r="M1596" s="1">
        <v>10</v>
      </c>
      <c r="N1596" s="1" t="s">
        <v>1443</v>
      </c>
      <c r="O1596" s="1" t="s">
        <v>1447</v>
      </c>
      <c r="P1596" s="1">
        <v>8</v>
      </c>
      <c r="Q1596" s="1" t="s">
        <v>1443</v>
      </c>
      <c r="R1596" s="1" t="s">
        <v>1447</v>
      </c>
      <c r="S1596" s="1">
        <v>8</v>
      </c>
      <c r="T1596" s="1" t="s">
        <v>1443</v>
      </c>
      <c r="U1596" s="1" t="s">
        <v>1447</v>
      </c>
      <c r="V1596" s="1">
        <v>8</v>
      </c>
      <c r="W1596" s="1" t="s">
        <v>93</v>
      </c>
      <c r="X1596" s="1" t="s">
        <v>93</v>
      </c>
      <c r="Y1596" s="1" t="s">
        <v>93</v>
      </c>
      <c r="Z1596" s="1" t="s">
        <v>93</v>
      </c>
      <c r="AA1596" s="1" t="s">
        <v>93</v>
      </c>
      <c r="AB1596" s="1" t="s">
        <v>93</v>
      </c>
      <c r="AC1596" s="1" t="s">
        <v>3787</v>
      </c>
    </row>
    <row r="1597" spans="1:29" ht="25.5" x14ac:dyDescent="0.2">
      <c r="A1597" s="1">
        <v>508</v>
      </c>
      <c r="B1597" s="1" t="s">
        <v>397</v>
      </c>
      <c r="C1597" s="1">
        <v>234856</v>
      </c>
      <c r="D1597" s="1" t="s">
        <v>512</v>
      </c>
      <c r="E1597" s="1" t="s">
        <v>1456</v>
      </c>
      <c r="F1597" s="1" t="s">
        <v>3787</v>
      </c>
      <c r="G1597" s="1">
        <v>40</v>
      </c>
      <c r="H1597" s="1" t="s">
        <v>1465</v>
      </c>
      <c r="I1597" s="1" t="s">
        <v>1551</v>
      </c>
      <c r="J1597" s="1">
        <v>8</v>
      </c>
      <c r="K1597" s="1" t="s">
        <v>1989</v>
      </c>
      <c r="L1597" s="1" t="s">
        <v>3790</v>
      </c>
      <c r="M1597" s="1">
        <v>8</v>
      </c>
      <c r="N1597" s="1" t="s">
        <v>1465</v>
      </c>
      <c r="O1597" s="1" t="s">
        <v>1551</v>
      </c>
      <c r="P1597" s="1">
        <v>8</v>
      </c>
      <c r="Q1597" s="1" t="s">
        <v>1465</v>
      </c>
      <c r="R1597" s="1" t="s">
        <v>1551</v>
      </c>
      <c r="S1597" s="1">
        <v>8</v>
      </c>
      <c r="T1597" s="1" t="s">
        <v>1465</v>
      </c>
      <c r="U1597" s="1" t="s">
        <v>1551</v>
      </c>
      <c r="V1597" s="1">
        <v>8</v>
      </c>
      <c r="W1597" s="1" t="s">
        <v>93</v>
      </c>
      <c r="X1597" s="1" t="s">
        <v>93</v>
      </c>
      <c r="Y1597" s="1" t="s">
        <v>93</v>
      </c>
      <c r="Z1597" s="1" t="s">
        <v>93</v>
      </c>
      <c r="AA1597" s="1" t="s">
        <v>93</v>
      </c>
      <c r="AB1597" s="1" t="s">
        <v>93</v>
      </c>
      <c r="AC1597" s="1" t="s">
        <v>3787</v>
      </c>
    </row>
    <row r="1598" spans="1:29" ht="25.5" x14ac:dyDescent="0.2">
      <c r="A1598" s="1">
        <v>508</v>
      </c>
      <c r="B1598" s="1" t="s">
        <v>1147</v>
      </c>
      <c r="C1598" s="1">
        <v>256731</v>
      </c>
      <c r="D1598" s="1" t="s">
        <v>708</v>
      </c>
      <c r="E1598" s="1" t="s">
        <v>1440</v>
      </c>
      <c r="F1598" s="1" t="s">
        <v>999</v>
      </c>
      <c r="G1598" s="1">
        <v>40</v>
      </c>
      <c r="H1598" s="1" t="s">
        <v>1443</v>
      </c>
      <c r="I1598" s="1" t="s">
        <v>1447</v>
      </c>
      <c r="J1598" s="1">
        <v>8</v>
      </c>
      <c r="K1598" s="1" t="s">
        <v>1443</v>
      </c>
      <c r="L1598" s="1" t="s">
        <v>1447</v>
      </c>
      <c r="M1598" s="1">
        <v>8</v>
      </c>
      <c r="N1598" s="1" t="s">
        <v>1443</v>
      </c>
      <c r="O1598" s="1" t="s">
        <v>1447</v>
      </c>
      <c r="P1598" s="1">
        <v>8</v>
      </c>
      <c r="Q1598" s="1" t="s">
        <v>1443</v>
      </c>
      <c r="R1598" s="1" t="s">
        <v>1447</v>
      </c>
      <c r="S1598" s="1">
        <v>8</v>
      </c>
      <c r="T1598" s="1" t="s">
        <v>1443</v>
      </c>
      <c r="U1598" s="1" t="s">
        <v>1447</v>
      </c>
      <c r="V1598" s="1">
        <v>8</v>
      </c>
      <c r="W1598" s="1" t="s">
        <v>93</v>
      </c>
      <c r="X1598" s="1" t="s">
        <v>93</v>
      </c>
      <c r="Y1598" s="1" t="s">
        <v>93</v>
      </c>
      <c r="Z1598" s="1" t="s">
        <v>93</v>
      </c>
      <c r="AA1598" s="1" t="s">
        <v>93</v>
      </c>
      <c r="AB1598" s="1" t="s">
        <v>93</v>
      </c>
      <c r="AC1598" s="1" t="s">
        <v>3787</v>
      </c>
    </row>
    <row r="1599" spans="1:29" ht="25.5" x14ac:dyDescent="0.2">
      <c r="A1599" s="1">
        <v>508</v>
      </c>
      <c r="B1599" s="1" t="s">
        <v>2458</v>
      </c>
      <c r="C1599" s="1">
        <v>259026</v>
      </c>
      <c r="D1599" s="1" t="s">
        <v>708</v>
      </c>
      <c r="E1599" s="1" t="s">
        <v>1456</v>
      </c>
      <c r="F1599" s="1" t="s">
        <v>3787</v>
      </c>
      <c r="G1599" s="1">
        <v>40</v>
      </c>
      <c r="H1599" s="1" t="s">
        <v>1443</v>
      </c>
      <c r="I1599" s="1" t="s">
        <v>1667</v>
      </c>
      <c r="J1599" s="1">
        <v>6</v>
      </c>
      <c r="K1599" s="1" t="s">
        <v>1443</v>
      </c>
      <c r="L1599" s="1" t="s">
        <v>1467</v>
      </c>
      <c r="M1599" s="1">
        <v>10</v>
      </c>
      <c r="N1599" s="1" t="s">
        <v>1443</v>
      </c>
      <c r="O1599" s="1" t="s">
        <v>1447</v>
      </c>
      <c r="P1599" s="1">
        <v>8</v>
      </c>
      <c r="Q1599" s="1" t="s">
        <v>1443</v>
      </c>
      <c r="R1599" s="1" t="s">
        <v>1447</v>
      </c>
      <c r="S1599" s="1">
        <v>8</v>
      </c>
      <c r="T1599" s="1" t="s">
        <v>1443</v>
      </c>
      <c r="U1599" s="1" t="s">
        <v>1447</v>
      </c>
      <c r="V1599" s="1">
        <v>8</v>
      </c>
      <c r="W1599" s="1" t="s">
        <v>93</v>
      </c>
      <c r="X1599" s="1" t="s">
        <v>93</v>
      </c>
      <c r="Y1599" s="1" t="s">
        <v>93</v>
      </c>
      <c r="Z1599" s="1" t="s">
        <v>93</v>
      </c>
      <c r="AA1599" s="1" t="s">
        <v>93</v>
      </c>
      <c r="AB1599" s="1" t="s">
        <v>93</v>
      </c>
      <c r="AC1599" s="1" t="s">
        <v>3787</v>
      </c>
    </row>
    <row r="1600" spans="1:29" ht="25.5" x14ac:dyDescent="0.2">
      <c r="A1600" s="1">
        <v>508</v>
      </c>
      <c r="B1600" s="1" t="s">
        <v>1172</v>
      </c>
      <c r="C1600" s="1">
        <v>257759</v>
      </c>
      <c r="D1600" s="1" t="s">
        <v>708</v>
      </c>
      <c r="E1600" s="1" t="s">
        <v>1456</v>
      </c>
      <c r="F1600" s="1" t="s">
        <v>3787</v>
      </c>
      <c r="G1600" s="1">
        <v>40</v>
      </c>
      <c r="H1600" s="1" t="s">
        <v>1443</v>
      </c>
      <c r="I1600" s="1" t="s">
        <v>1667</v>
      </c>
      <c r="J1600" s="1">
        <v>6</v>
      </c>
      <c r="K1600" s="1" t="s">
        <v>1443</v>
      </c>
      <c r="L1600" s="1" t="s">
        <v>1467</v>
      </c>
      <c r="M1600" s="1">
        <v>10</v>
      </c>
      <c r="N1600" s="1" t="s">
        <v>1443</v>
      </c>
      <c r="O1600" s="1" t="s">
        <v>1447</v>
      </c>
      <c r="P1600" s="1">
        <v>8</v>
      </c>
      <c r="Q1600" s="1" t="s">
        <v>1443</v>
      </c>
      <c r="R1600" s="1" t="s">
        <v>1447</v>
      </c>
      <c r="S1600" s="1">
        <v>8</v>
      </c>
      <c r="T1600" s="1" t="s">
        <v>1443</v>
      </c>
      <c r="U1600" s="1" t="s">
        <v>1447</v>
      </c>
      <c r="V1600" s="1">
        <v>8</v>
      </c>
      <c r="W1600" s="1" t="s">
        <v>93</v>
      </c>
      <c r="X1600" s="1" t="s">
        <v>93</v>
      </c>
      <c r="Y1600" s="1" t="s">
        <v>93</v>
      </c>
      <c r="Z1600" s="1" t="s">
        <v>93</v>
      </c>
      <c r="AA1600" s="1" t="s">
        <v>93</v>
      </c>
      <c r="AB1600" s="1" t="s">
        <v>93</v>
      </c>
      <c r="AC1600" s="1" t="s">
        <v>3787</v>
      </c>
    </row>
    <row r="1601" spans="1:29" ht="25.5" x14ac:dyDescent="0.2">
      <c r="A1601" s="1">
        <v>508</v>
      </c>
      <c r="B1601" s="1" t="s">
        <v>1188</v>
      </c>
      <c r="C1601" s="1">
        <v>243853</v>
      </c>
      <c r="D1601" s="1" t="s">
        <v>714</v>
      </c>
      <c r="E1601" s="1" t="s">
        <v>1456</v>
      </c>
      <c r="F1601" s="1" t="s">
        <v>3787</v>
      </c>
      <c r="G1601" s="1">
        <v>40</v>
      </c>
      <c r="H1601" s="1" t="s">
        <v>1443</v>
      </c>
      <c r="I1601" s="1" t="s">
        <v>1667</v>
      </c>
      <c r="J1601" s="1">
        <v>6</v>
      </c>
      <c r="K1601" s="1" t="s">
        <v>1443</v>
      </c>
      <c r="L1601" s="1" t="s">
        <v>1467</v>
      </c>
      <c r="M1601" s="1">
        <v>10</v>
      </c>
      <c r="N1601" s="1" t="s">
        <v>1443</v>
      </c>
      <c r="O1601" s="1" t="s">
        <v>1447</v>
      </c>
      <c r="P1601" s="1">
        <v>8</v>
      </c>
      <c r="Q1601" s="1" t="s">
        <v>1443</v>
      </c>
      <c r="R1601" s="1" t="s">
        <v>1447</v>
      </c>
      <c r="S1601" s="1">
        <v>8</v>
      </c>
      <c r="T1601" s="1" t="s">
        <v>1443</v>
      </c>
      <c r="U1601" s="1" t="s">
        <v>1447</v>
      </c>
      <c r="V1601" s="1">
        <v>8</v>
      </c>
      <c r="W1601" s="1" t="s">
        <v>93</v>
      </c>
      <c r="X1601" s="1" t="s">
        <v>93</v>
      </c>
      <c r="Y1601" s="1" t="s">
        <v>93</v>
      </c>
      <c r="Z1601" s="1" t="s">
        <v>93</v>
      </c>
      <c r="AA1601" s="1" t="s">
        <v>93</v>
      </c>
      <c r="AB1601" s="1" t="s">
        <v>93</v>
      </c>
      <c r="AC1601" s="1" t="s">
        <v>3787</v>
      </c>
    </row>
    <row r="1602" spans="1:29" ht="25.5" x14ac:dyDescent="0.2">
      <c r="A1602" s="1">
        <v>508</v>
      </c>
      <c r="B1602" s="1" t="s">
        <v>1217</v>
      </c>
      <c r="C1602" s="1">
        <v>247899</v>
      </c>
      <c r="D1602" s="1" t="s">
        <v>714</v>
      </c>
      <c r="E1602" s="1" t="s">
        <v>1456</v>
      </c>
      <c r="F1602" s="1" t="s">
        <v>3787</v>
      </c>
      <c r="G1602" s="1">
        <v>40</v>
      </c>
      <c r="H1602" s="1" t="s">
        <v>1443</v>
      </c>
      <c r="I1602" s="1" t="s">
        <v>1667</v>
      </c>
      <c r="J1602" s="1">
        <v>6</v>
      </c>
      <c r="K1602" s="1" t="s">
        <v>1443</v>
      </c>
      <c r="L1602" s="1" t="s">
        <v>1467</v>
      </c>
      <c r="M1602" s="1">
        <v>10</v>
      </c>
      <c r="N1602" s="1" t="s">
        <v>1443</v>
      </c>
      <c r="O1602" s="1" t="s">
        <v>1447</v>
      </c>
      <c r="P1602" s="1">
        <v>8</v>
      </c>
      <c r="Q1602" s="1" t="s">
        <v>1443</v>
      </c>
      <c r="R1602" s="1" t="s">
        <v>1447</v>
      </c>
      <c r="S1602" s="1">
        <v>8</v>
      </c>
      <c r="T1602" s="1" t="s">
        <v>1443</v>
      </c>
      <c r="U1602" s="1" t="s">
        <v>1447</v>
      </c>
      <c r="V1602" s="1">
        <v>8</v>
      </c>
      <c r="W1602" s="1" t="s">
        <v>93</v>
      </c>
      <c r="X1602" s="1" t="s">
        <v>93</v>
      </c>
      <c r="Y1602" s="1" t="s">
        <v>93</v>
      </c>
      <c r="Z1602" s="1" t="s">
        <v>93</v>
      </c>
      <c r="AA1602" s="1" t="s">
        <v>93</v>
      </c>
      <c r="AB1602" s="1" t="s">
        <v>93</v>
      </c>
      <c r="AC1602" s="1" t="s">
        <v>3787</v>
      </c>
    </row>
    <row r="1603" spans="1:29" ht="25.5" x14ac:dyDescent="0.2">
      <c r="A1603" s="1">
        <v>508</v>
      </c>
      <c r="B1603" s="1" t="s">
        <v>1260</v>
      </c>
      <c r="C1603" s="1">
        <v>260861</v>
      </c>
      <c r="D1603" s="1" t="s">
        <v>708</v>
      </c>
      <c r="E1603" s="1" t="s">
        <v>1456</v>
      </c>
      <c r="F1603" s="1" t="s">
        <v>3787</v>
      </c>
      <c r="G1603" s="1">
        <v>40</v>
      </c>
      <c r="H1603" s="1" t="s">
        <v>1443</v>
      </c>
      <c r="I1603" s="1" t="s">
        <v>1667</v>
      </c>
      <c r="J1603" s="1">
        <v>6</v>
      </c>
      <c r="K1603" s="1" t="s">
        <v>1443</v>
      </c>
      <c r="L1603" s="1" t="s">
        <v>1467</v>
      </c>
      <c r="M1603" s="1">
        <v>10</v>
      </c>
      <c r="N1603" s="1" t="s">
        <v>1443</v>
      </c>
      <c r="O1603" s="1" t="s">
        <v>1447</v>
      </c>
      <c r="P1603" s="1">
        <v>8</v>
      </c>
      <c r="Q1603" s="1" t="s">
        <v>1443</v>
      </c>
      <c r="R1603" s="1" t="s">
        <v>1447</v>
      </c>
      <c r="S1603" s="1">
        <v>8</v>
      </c>
      <c r="T1603" s="1" t="s">
        <v>1443</v>
      </c>
      <c r="U1603" s="1" t="s">
        <v>1447</v>
      </c>
      <c r="V1603" s="1">
        <v>8</v>
      </c>
      <c r="W1603" s="1" t="s">
        <v>93</v>
      </c>
      <c r="X1603" s="1" t="s">
        <v>93</v>
      </c>
      <c r="Y1603" s="1" t="s">
        <v>93</v>
      </c>
      <c r="Z1603" s="1" t="s">
        <v>93</v>
      </c>
      <c r="AA1603" s="1" t="s">
        <v>93</v>
      </c>
      <c r="AB1603" s="1" t="s">
        <v>93</v>
      </c>
      <c r="AC1603" s="1" t="s">
        <v>3787</v>
      </c>
    </row>
    <row r="1604" spans="1:29" ht="25.5" x14ac:dyDescent="0.2">
      <c r="A1604" s="1">
        <v>508</v>
      </c>
      <c r="B1604" s="1" t="s">
        <v>1279</v>
      </c>
      <c r="C1604" s="1">
        <v>256492</v>
      </c>
      <c r="D1604" s="1" t="s">
        <v>714</v>
      </c>
      <c r="E1604" s="1" t="s">
        <v>1456</v>
      </c>
      <c r="F1604" s="1" t="s">
        <v>3787</v>
      </c>
      <c r="G1604" s="1">
        <v>40</v>
      </c>
      <c r="H1604" s="1" t="s">
        <v>1443</v>
      </c>
      <c r="I1604" s="1" t="s">
        <v>1667</v>
      </c>
      <c r="J1604" s="1">
        <v>6</v>
      </c>
      <c r="K1604" s="1" t="s">
        <v>1443</v>
      </c>
      <c r="L1604" s="1" t="s">
        <v>1467</v>
      </c>
      <c r="M1604" s="1">
        <v>10</v>
      </c>
      <c r="N1604" s="1" t="s">
        <v>1443</v>
      </c>
      <c r="O1604" s="1" t="s">
        <v>1447</v>
      </c>
      <c r="P1604" s="1">
        <v>8</v>
      </c>
      <c r="Q1604" s="1" t="s">
        <v>1443</v>
      </c>
      <c r="R1604" s="1" t="s">
        <v>1447</v>
      </c>
      <c r="S1604" s="1">
        <v>8</v>
      </c>
      <c r="T1604" s="1" t="s">
        <v>1443</v>
      </c>
      <c r="U1604" s="1" t="s">
        <v>1447</v>
      </c>
      <c r="V1604" s="1">
        <v>8</v>
      </c>
      <c r="W1604" s="1" t="s">
        <v>93</v>
      </c>
      <c r="X1604" s="1" t="s">
        <v>93</v>
      </c>
      <c r="Y1604" s="1" t="s">
        <v>93</v>
      </c>
      <c r="Z1604" s="1" t="s">
        <v>93</v>
      </c>
      <c r="AA1604" s="1" t="s">
        <v>93</v>
      </c>
      <c r="AB1604" s="1" t="s">
        <v>93</v>
      </c>
      <c r="AC1604" s="1" t="s">
        <v>3787</v>
      </c>
    </row>
    <row r="1605" spans="1:29" ht="25.5" x14ac:dyDescent="0.2">
      <c r="A1605" s="1">
        <v>508</v>
      </c>
      <c r="B1605" s="1" t="s">
        <v>2740</v>
      </c>
      <c r="C1605" s="1">
        <v>247886</v>
      </c>
      <c r="D1605" s="1" t="s">
        <v>708</v>
      </c>
      <c r="E1605" s="1" t="s">
        <v>1440</v>
      </c>
      <c r="F1605" s="1" t="s">
        <v>1161</v>
      </c>
      <c r="G1605" s="1">
        <v>40</v>
      </c>
      <c r="H1605" s="1" t="s">
        <v>1443</v>
      </c>
      <c r="I1605" s="1" t="s">
        <v>1447</v>
      </c>
      <c r="J1605" s="1">
        <v>8</v>
      </c>
      <c r="K1605" s="1" t="s">
        <v>1443</v>
      </c>
      <c r="L1605" s="1" t="s">
        <v>1447</v>
      </c>
      <c r="M1605" s="1">
        <v>8</v>
      </c>
      <c r="N1605" s="1" t="s">
        <v>1443</v>
      </c>
      <c r="O1605" s="1" t="s">
        <v>1447</v>
      </c>
      <c r="P1605" s="1">
        <v>8</v>
      </c>
      <c r="Q1605" s="1" t="s">
        <v>1443</v>
      </c>
      <c r="R1605" s="1" t="s">
        <v>1447</v>
      </c>
      <c r="S1605" s="1">
        <v>8</v>
      </c>
      <c r="T1605" s="1" t="s">
        <v>1443</v>
      </c>
      <c r="U1605" s="1" t="s">
        <v>1447</v>
      </c>
      <c r="V1605" s="1">
        <v>8</v>
      </c>
      <c r="W1605" s="1" t="s">
        <v>93</v>
      </c>
      <c r="X1605" s="1" t="s">
        <v>93</v>
      </c>
      <c r="Y1605" s="1" t="s">
        <v>93</v>
      </c>
      <c r="Z1605" s="1" t="s">
        <v>93</v>
      </c>
      <c r="AA1605" s="1" t="s">
        <v>93</v>
      </c>
      <c r="AB1605" s="1" t="s">
        <v>93</v>
      </c>
      <c r="AC1605" s="1" t="s">
        <v>3787</v>
      </c>
    </row>
    <row r="1606" spans="1:29" ht="25.5" x14ac:dyDescent="0.2">
      <c r="A1606" s="1">
        <v>508</v>
      </c>
      <c r="B1606" s="1" t="s">
        <v>968</v>
      </c>
      <c r="C1606" s="1">
        <v>252191</v>
      </c>
      <c r="D1606" s="1" t="s">
        <v>708</v>
      </c>
      <c r="E1606" s="1" t="s">
        <v>1456</v>
      </c>
      <c r="F1606" s="1" t="s">
        <v>3787</v>
      </c>
      <c r="G1606" s="1">
        <v>40</v>
      </c>
      <c r="H1606" s="1" t="s">
        <v>1443</v>
      </c>
      <c r="I1606" s="1" t="s">
        <v>1667</v>
      </c>
      <c r="J1606" s="1">
        <v>6</v>
      </c>
      <c r="K1606" s="1" t="s">
        <v>1443</v>
      </c>
      <c r="L1606" s="1" t="s">
        <v>1467</v>
      </c>
      <c r="M1606" s="1">
        <v>10</v>
      </c>
      <c r="N1606" s="1" t="s">
        <v>1443</v>
      </c>
      <c r="O1606" s="1" t="s">
        <v>1447</v>
      </c>
      <c r="P1606" s="1">
        <v>8</v>
      </c>
      <c r="Q1606" s="1" t="s">
        <v>1443</v>
      </c>
      <c r="R1606" s="1" t="s">
        <v>1447</v>
      </c>
      <c r="S1606" s="1">
        <v>8</v>
      </c>
      <c r="T1606" s="1" t="s">
        <v>1443</v>
      </c>
      <c r="U1606" s="1" t="s">
        <v>1447</v>
      </c>
      <c r="V1606" s="1">
        <v>8</v>
      </c>
      <c r="W1606" s="1" t="s">
        <v>93</v>
      </c>
      <c r="X1606" s="1" t="s">
        <v>93</v>
      </c>
      <c r="Y1606" s="1" t="s">
        <v>93</v>
      </c>
      <c r="Z1606" s="1" t="s">
        <v>93</v>
      </c>
      <c r="AA1606" s="1" t="s">
        <v>93</v>
      </c>
      <c r="AB1606" s="1" t="s">
        <v>93</v>
      </c>
      <c r="AC1606" s="1" t="s">
        <v>3787</v>
      </c>
    </row>
    <row r="1607" spans="1:29" ht="25.5" x14ac:dyDescent="0.2">
      <c r="A1607" s="1">
        <v>508</v>
      </c>
      <c r="B1607" s="1" t="s">
        <v>1328</v>
      </c>
      <c r="C1607" s="1">
        <v>243870</v>
      </c>
      <c r="D1607" s="1" t="s">
        <v>708</v>
      </c>
      <c r="E1607" s="1" t="s">
        <v>1456</v>
      </c>
      <c r="F1607" s="1" t="s">
        <v>3787</v>
      </c>
      <c r="G1607" s="1">
        <v>40</v>
      </c>
      <c r="H1607" s="1" t="s">
        <v>1443</v>
      </c>
      <c r="I1607" s="1" t="s">
        <v>1667</v>
      </c>
      <c r="J1607" s="1">
        <v>6</v>
      </c>
      <c r="K1607" s="1" t="s">
        <v>1443</v>
      </c>
      <c r="L1607" s="1" t="s">
        <v>1467</v>
      </c>
      <c r="M1607" s="1">
        <v>10</v>
      </c>
      <c r="N1607" s="1" t="s">
        <v>1443</v>
      </c>
      <c r="O1607" s="1" t="s">
        <v>1447</v>
      </c>
      <c r="P1607" s="1">
        <v>8</v>
      </c>
      <c r="Q1607" s="1" t="s">
        <v>1443</v>
      </c>
      <c r="R1607" s="1" t="s">
        <v>1447</v>
      </c>
      <c r="S1607" s="1">
        <v>8</v>
      </c>
      <c r="T1607" s="1" t="s">
        <v>1443</v>
      </c>
      <c r="U1607" s="1" t="s">
        <v>1447</v>
      </c>
      <c r="V1607" s="1">
        <v>8</v>
      </c>
      <c r="W1607" s="1" t="s">
        <v>93</v>
      </c>
      <c r="X1607" s="1" t="s">
        <v>93</v>
      </c>
      <c r="Y1607" s="1" t="s">
        <v>93</v>
      </c>
      <c r="Z1607" s="1" t="s">
        <v>93</v>
      </c>
      <c r="AA1607" s="1" t="s">
        <v>93</v>
      </c>
      <c r="AB1607" s="1" t="s">
        <v>93</v>
      </c>
      <c r="AC1607" s="1" t="s">
        <v>3787</v>
      </c>
    </row>
    <row r="1608" spans="1:29" ht="25.5" x14ac:dyDescent="0.2">
      <c r="A1608" s="1">
        <v>508</v>
      </c>
      <c r="B1608" s="1" t="s">
        <v>3237</v>
      </c>
      <c r="C1608" s="1">
        <v>261360</v>
      </c>
      <c r="D1608" s="1" t="s">
        <v>708</v>
      </c>
      <c r="E1608" s="1" t="s">
        <v>1456</v>
      </c>
      <c r="F1608" s="1" t="s">
        <v>3787</v>
      </c>
      <c r="G1608" s="1">
        <v>40</v>
      </c>
      <c r="H1608" s="1" t="s">
        <v>1443</v>
      </c>
      <c r="I1608" s="1" t="s">
        <v>1667</v>
      </c>
      <c r="J1608" s="1">
        <v>6</v>
      </c>
      <c r="K1608" s="1" t="s">
        <v>1443</v>
      </c>
      <c r="L1608" s="1" t="s">
        <v>1467</v>
      </c>
      <c r="M1608" s="1">
        <v>10</v>
      </c>
      <c r="N1608" s="1" t="s">
        <v>1443</v>
      </c>
      <c r="O1608" s="1" t="s">
        <v>1447</v>
      </c>
      <c r="P1608" s="1">
        <v>8</v>
      </c>
      <c r="Q1608" s="1" t="s">
        <v>1443</v>
      </c>
      <c r="R1608" s="1" t="s">
        <v>1447</v>
      </c>
      <c r="S1608" s="1">
        <v>8</v>
      </c>
      <c r="T1608" s="1" t="s">
        <v>1443</v>
      </c>
      <c r="U1608" s="1" t="s">
        <v>1447</v>
      </c>
      <c r="V1608" s="1">
        <v>8</v>
      </c>
      <c r="W1608" s="1" t="s">
        <v>93</v>
      </c>
      <c r="X1608" s="1" t="s">
        <v>93</v>
      </c>
      <c r="Y1608" s="1" t="s">
        <v>93</v>
      </c>
      <c r="Z1608" s="1" t="s">
        <v>93</v>
      </c>
      <c r="AA1608" s="1" t="s">
        <v>93</v>
      </c>
      <c r="AB1608" s="1" t="s">
        <v>93</v>
      </c>
      <c r="AC1608" s="1" t="s">
        <v>3787</v>
      </c>
    </row>
    <row r="1609" spans="1:29" ht="25.5" x14ac:dyDescent="0.2">
      <c r="A1609" s="1">
        <v>508</v>
      </c>
      <c r="B1609" s="1" t="s">
        <v>1372</v>
      </c>
      <c r="C1609" s="1">
        <v>255545</v>
      </c>
      <c r="D1609" s="1" t="s">
        <v>714</v>
      </c>
      <c r="E1609" s="1" t="s">
        <v>1456</v>
      </c>
      <c r="F1609" s="1" t="s">
        <v>3787</v>
      </c>
      <c r="G1609" s="1">
        <v>40</v>
      </c>
      <c r="H1609" s="1" t="s">
        <v>1443</v>
      </c>
      <c r="I1609" s="1" t="s">
        <v>1667</v>
      </c>
      <c r="J1609" s="1">
        <v>6</v>
      </c>
      <c r="K1609" s="1" t="s">
        <v>1443</v>
      </c>
      <c r="L1609" s="1" t="s">
        <v>1467</v>
      </c>
      <c r="M1609" s="1">
        <v>10</v>
      </c>
      <c r="N1609" s="1" t="s">
        <v>1443</v>
      </c>
      <c r="O1609" s="1" t="s">
        <v>1447</v>
      </c>
      <c r="P1609" s="1">
        <v>8</v>
      </c>
      <c r="Q1609" s="1" t="s">
        <v>1443</v>
      </c>
      <c r="R1609" s="1" t="s">
        <v>1447</v>
      </c>
      <c r="S1609" s="1">
        <v>8</v>
      </c>
      <c r="T1609" s="1" t="s">
        <v>1443</v>
      </c>
      <c r="U1609" s="1" t="s">
        <v>1447</v>
      </c>
      <c r="V1609" s="1">
        <v>8</v>
      </c>
      <c r="W1609" s="1" t="s">
        <v>93</v>
      </c>
      <c r="X1609" s="1" t="s">
        <v>93</v>
      </c>
      <c r="Y1609" s="1" t="s">
        <v>93</v>
      </c>
      <c r="Z1609" s="1" t="s">
        <v>93</v>
      </c>
      <c r="AA1609" s="1" t="s">
        <v>93</v>
      </c>
      <c r="AB1609" s="1" t="s">
        <v>93</v>
      </c>
      <c r="AC1609" s="1" t="s">
        <v>3787</v>
      </c>
    </row>
    <row r="1610" spans="1:29" ht="25.5" x14ac:dyDescent="0.2">
      <c r="A1610" s="1">
        <v>508</v>
      </c>
      <c r="B1610" s="1" t="s">
        <v>1396</v>
      </c>
      <c r="C1610" s="1">
        <v>261373</v>
      </c>
      <c r="D1610" s="1" t="s">
        <v>708</v>
      </c>
      <c r="E1610" s="1" t="s">
        <v>1440</v>
      </c>
      <c r="F1610" s="1" t="s">
        <v>3410</v>
      </c>
      <c r="G1610" s="1">
        <v>40</v>
      </c>
      <c r="H1610" s="1" t="s">
        <v>1443</v>
      </c>
      <c r="I1610" s="1" t="s">
        <v>1447</v>
      </c>
      <c r="J1610" s="1">
        <v>8</v>
      </c>
      <c r="K1610" s="1" t="s">
        <v>1443</v>
      </c>
      <c r="L1610" s="1" t="s">
        <v>1447</v>
      </c>
      <c r="M1610" s="1">
        <v>8</v>
      </c>
      <c r="N1610" s="1" t="s">
        <v>1443</v>
      </c>
      <c r="O1610" s="1" t="s">
        <v>1447</v>
      </c>
      <c r="P1610" s="1">
        <v>8</v>
      </c>
      <c r="Q1610" s="1" t="s">
        <v>1443</v>
      </c>
      <c r="R1610" s="1" t="s">
        <v>1447</v>
      </c>
      <c r="S1610" s="1">
        <v>8</v>
      </c>
      <c r="T1610" s="1" t="s">
        <v>1443</v>
      </c>
      <c r="U1610" s="1" t="s">
        <v>1447</v>
      </c>
      <c r="V1610" s="1">
        <v>8</v>
      </c>
      <c r="W1610" s="1" t="s">
        <v>93</v>
      </c>
      <c r="X1610" s="1" t="s">
        <v>93</v>
      </c>
      <c r="Y1610" s="1" t="s">
        <v>93</v>
      </c>
      <c r="Z1610" s="1" t="s">
        <v>93</v>
      </c>
      <c r="AA1610" s="1" t="s">
        <v>93</v>
      </c>
      <c r="AB1610" s="1" t="s">
        <v>93</v>
      </c>
      <c r="AC1610" s="1" t="s">
        <v>3787</v>
      </c>
    </row>
    <row r="1611" spans="1:29" ht="25.5" x14ac:dyDescent="0.2">
      <c r="A1611" s="1">
        <v>508</v>
      </c>
      <c r="B1611" s="1" t="s">
        <v>2459</v>
      </c>
      <c r="C1611" s="1">
        <v>259571</v>
      </c>
      <c r="D1611" s="1" t="s">
        <v>708</v>
      </c>
      <c r="E1611" s="1" t="s">
        <v>1456</v>
      </c>
      <c r="F1611" s="1" t="s">
        <v>3787</v>
      </c>
      <c r="G1611" s="1">
        <v>40</v>
      </c>
      <c r="H1611" s="1" t="s">
        <v>1443</v>
      </c>
      <c r="I1611" s="1" t="s">
        <v>1667</v>
      </c>
      <c r="J1611" s="1">
        <v>6</v>
      </c>
      <c r="K1611" s="1" t="s">
        <v>1443</v>
      </c>
      <c r="L1611" s="1" t="s">
        <v>1467</v>
      </c>
      <c r="M1611" s="1">
        <v>10</v>
      </c>
      <c r="N1611" s="1" t="s">
        <v>1443</v>
      </c>
      <c r="O1611" s="1" t="s">
        <v>1447</v>
      </c>
      <c r="P1611" s="1">
        <v>8</v>
      </c>
      <c r="Q1611" s="1" t="s">
        <v>1443</v>
      </c>
      <c r="R1611" s="1" t="s">
        <v>1447</v>
      </c>
      <c r="S1611" s="1">
        <v>8</v>
      </c>
      <c r="T1611" s="1" t="s">
        <v>1443</v>
      </c>
      <c r="U1611" s="1" t="s">
        <v>1447</v>
      </c>
      <c r="V1611" s="1">
        <v>8</v>
      </c>
      <c r="W1611" s="1" t="s">
        <v>93</v>
      </c>
      <c r="X1611" s="1" t="s">
        <v>93</v>
      </c>
      <c r="Y1611" s="1" t="s">
        <v>93</v>
      </c>
      <c r="Z1611" s="1" t="s">
        <v>93</v>
      </c>
      <c r="AA1611" s="1" t="s">
        <v>93</v>
      </c>
      <c r="AB1611" s="1" t="s">
        <v>93</v>
      </c>
      <c r="AC1611" s="1" t="s">
        <v>3787</v>
      </c>
    </row>
    <row r="1612" spans="1:29" ht="25.5" x14ac:dyDescent="0.2">
      <c r="A1612" s="1">
        <v>20</v>
      </c>
      <c r="B1612" s="1" t="s">
        <v>1006</v>
      </c>
      <c r="C1612" s="1">
        <v>192491</v>
      </c>
      <c r="D1612" s="1" t="s">
        <v>1007</v>
      </c>
      <c r="E1612" s="1" t="s">
        <v>1456</v>
      </c>
      <c r="F1612" s="1" t="s">
        <v>93</v>
      </c>
      <c r="G1612" s="1">
        <v>0</v>
      </c>
      <c r="H1612" s="1" t="s">
        <v>93</v>
      </c>
      <c r="I1612" s="1" t="s">
        <v>93</v>
      </c>
      <c r="J1612" s="1" t="s">
        <v>93</v>
      </c>
      <c r="K1612" s="1" t="s">
        <v>93</v>
      </c>
      <c r="L1612" s="1" t="s">
        <v>93</v>
      </c>
      <c r="M1612" s="1" t="s">
        <v>93</v>
      </c>
      <c r="N1612" s="1" t="s">
        <v>93</v>
      </c>
      <c r="O1612" s="1" t="s">
        <v>93</v>
      </c>
      <c r="P1612" s="1" t="s">
        <v>93</v>
      </c>
      <c r="Q1612" s="1" t="s">
        <v>93</v>
      </c>
      <c r="R1612" s="1" t="s">
        <v>93</v>
      </c>
      <c r="S1612" s="1" t="s">
        <v>93</v>
      </c>
      <c r="T1612" s="1" t="s">
        <v>93</v>
      </c>
      <c r="U1612" s="1" t="s">
        <v>93</v>
      </c>
      <c r="V1612" s="1" t="s">
        <v>93</v>
      </c>
      <c r="W1612" s="1" t="s">
        <v>93</v>
      </c>
      <c r="X1612" s="1" t="s">
        <v>93</v>
      </c>
      <c r="Y1612" s="1" t="s">
        <v>93</v>
      </c>
      <c r="Z1612" s="1" t="s">
        <v>93</v>
      </c>
      <c r="AA1612" s="1" t="s">
        <v>93</v>
      </c>
      <c r="AB1612" s="1" t="s">
        <v>93</v>
      </c>
      <c r="AC1612" s="1" t="s">
        <v>3787</v>
      </c>
    </row>
    <row r="1613" spans="1:29" ht="25.5" x14ac:dyDescent="0.2">
      <c r="A1613" s="1">
        <v>20</v>
      </c>
      <c r="B1613" s="1" t="s">
        <v>1006</v>
      </c>
      <c r="C1613" s="1">
        <v>1924910</v>
      </c>
      <c r="D1613" s="1" t="s">
        <v>1007</v>
      </c>
      <c r="E1613" s="1" t="s">
        <v>1456</v>
      </c>
      <c r="F1613" s="1" t="s">
        <v>93</v>
      </c>
      <c r="G1613" s="1">
        <v>0</v>
      </c>
      <c r="H1613" s="1" t="s">
        <v>93</v>
      </c>
      <c r="I1613" s="1" t="s">
        <v>93</v>
      </c>
      <c r="J1613" s="1" t="s">
        <v>93</v>
      </c>
      <c r="K1613" s="1" t="s">
        <v>93</v>
      </c>
      <c r="L1613" s="1" t="s">
        <v>93</v>
      </c>
      <c r="M1613" s="1" t="s">
        <v>93</v>
      </c>
      <c r="N1613" s="1" t="s">
        <v>93</v>
      </c>
      <c r="O1613" s="1" t="s">
        <v>93</v>
      </c>
      <c r="P1613" s="1" t="s">
        <v>93</v>
      </c>
      <c r="Q1613" s="1" t="s">
        <v>93</v>
      </c>
      <c r="R1613" s="1" t="s">
        <v>93</v>
      </c>
      <c r="S1613" s="1" t="s">
        <v>93</v>
      </c>
      <c r="T1613" s="1" t="s">
        <v>93</v>
      </c>
      <c r="U1613" s="1" t="s">
        <v>93</v>
      </c>
      <c r="V1613" s="1" t="s">
        <v>93</v>
      </c>
      <c r="W1613" s="1" t="s">
        <v>93</v>
      </c>
      <c r="X1613" s="1" t="s">
        <v>93</v>
      </c>
      <c r="Y1613" s="1" t="s">
        <v>93</v>
      </c>
      <c r="Z1613" s="1" t="s">
        <v>93</v>
      </c>
      <c r="AA1613" s="1" t="s">
        <v>93</v>
      </c>
      <c r="AB1613" s="1" t="s">
        <v>93</v>
      </c>
      <c r="AC1613" s="1" t="s">
        <v>3787</v>
      </c>
    </row>
    <row r="1614" spans="1:29" ht="25.5" x14ac:dyDescent="0.2">
      <c r="A1614" s="1">
        <v>20</v>
      </c>
      <c r="B1614" s="1" t="s">
        <v>1039</v>
      </c>
      <c r="C1614" s="1">
        <v>89036</v>
      </c>
      <c r="D1614" s="1" t="s">
        <v>1007</v>
      </c>
      <c r="E1614" s="1" t="s">
        <v>1456</v>
      </c>
      <c r="F1614" s="1" t="s">
        <v>93</v>
      </c>
      <c r="G1614" s="1">
        <v>0</v>
      </c>
      <c r="H1614" s="1" t="s">
        <v>93</v>
      </c>
      <c r="I1614" s="1" t="s">
        <v>93</v>
      </c>
      <c r="J1614" s="1" t="s">
        <v>93</v>
      </c>
      <c r="K1614" s="1" t="s">
        <v>93</v>
      </c>
      <c r="L1614" s="1" t="s">
        <v>93</v>
      </c>
      <c r="M1614" s="1" t="s">
        <v>93</v>
      </c>
      <c r="N1614" s="1" t="s">
        <v>93</v>
      </c>
      <c r="O1614" s="1" t="s">
        <v>93</v>
      </c>
      <c r="P1614" s="1" t="s">
        <v>93</v>
      </c>
      <c r="Q1614" s="1" t="s">
        <v>93</v>
      </c>
      <c r="R1614" s="1" t="s">
        <v>93</v>
      </c>
      <c r="S1614" s="1" t="s">
        <v>93</v>
      </c>
      <c r="T1614" s="1" t="s">
        <v>93</v>
      </c>
      <c r="U1614" s="1" t="s">
        <v>93</v>
      </c>
      <c r="V1614" s="1" t="s">
        <v>93</v>
      </c>
      <c r="W1614" s="1" t="s">
        <v>93</v>
      </c>
      <c r="X1614" s="1" t="s">
        <v>93</v>
      </c>
      <c r="Y1614" s="1" t="s">
        <v>93</v>
      </c>
      <c r="Z1614" s="1" t="s">
        <v>93</v>
      </c>
      <c r="AA1614" s="1" t="s">
        <v>93</v>
      </c>
      <c r="AB1614" s="1" t="s">
        <v>93</v>
      </c>
      <c r="AC1614" s="1" t="s">
        <v>3787</v>
      </c>
    </row>
    <row r="1615" spans="1:29" ht="25.5" x14ac:dyDescent="0.2">
      <c r="A1615" s="1">
        <v>20</v>
      </c>
      <c r="B1615" s="1" t="s">
        <v>1200</v>
      </c>
      <c r="C1615" s="1">
        <v>109653</v>
      </c>
      <c r="D1615" s="1" t="s">
        <v>1007</v>
      </c>
      <c r="E1615" s="1" t="s">
        <v>1456</v>
      </c>
      <c r="F1615" s="1" t="s">
        <v>93</v>
      </c>
      <c r="G1615" s="1">
        <v>0</v>
      </c>
      <c r="H1615" s="1" t="s">
        <v>93</v>
      </c>
      <c r="I1615" s="1" t="s">
        <v>93</v>
      </c>
      <c r="J1615" s="1" t="s">
        <v>93</v>
      </c>
      <c r="K1615" s="1" t="s">
        <v>93</v>
      </c>
      <c r="L1615" s="1" t="s">
        <v>93</v>
      </c>
      <c r="M1615" s="1" t="s">
        <v>93</v>
      </c>
      <c r="N1615" s="1" t="s">
        <v>93</v>
      </c>
      <c r="O1615" s="1" t="s">
        <v>93</v>
      </c>
      <c r="P1615" s="1" t="s">
        <v>93</v>
      </c>
      <c r="Q1615" s="1" t="s">
        <v>93</v>
      </c>
      <c r="R1615" s="1" t="s">
        <v>93</v>
      </c>
      <c r="S1615" s="1" t="s">
        <v>93</v>
      </c>
      <c r="T1615" s="1" t="s">
        <v>93</v>
      </c>
      <c r="U1615" s="1" t="s">
        <v>93</v>
      </c>
      <c r="V1615" s="1" t="s">
        <v>93</v>
      </c>
      <c r="W1615" s="1" t="s">
        <v>93</v>
      </c>
      <c r="X1615" s="1" t="s">
        <v>93</v>
      </c>
      <c r="Y1615" s="1" t="s">
        <v>93</v>
      </c>
      <c r="Z1615" s="1" t="s">
        <v>93</v>
      </c>
      <c r="AA1615" s="1" t="s">
        <v>93</v>
      </c>
      <c r="AB1615" s="1" t="s">
        <v>93</v>
      </c>
      <c r="AC1615" s="1" t="s">
        <v>3787</v>
      </c>
    </row>
    <row r="1616" spans="1:29" ht="25.5" x14ac:dyDescent="0.2">
      <c r="A1616" s="1">
        <v>20</v>
      </c>
      <c r="B1616" s="1" t="s">
        <v>1211</v>
      </c>
      <c r="C1616" s="1">
        <v>53457</v>
      </c>
      <c r="D1616" s="1" t="s">
        <v>1007</v>
      </c>
      <c r="E1616" s="1" t="s">
        <v>1456</v>
      </c>
      <c r="F1616" s="1" t="s">
        <v>93</v>
      </c>
      <c r="G1616" s="1">
        <v>0</v>
      </c>
      <c r="H1616" s="1" t="s">
        <v>93</v>
      </c>
      <c r="I1616" s="1" t="s">
        <v>93</v>
      </c>
      <c r="J1616" s="1" t="s">
        <v>93</v>
      </c>
      <c r="K1616" s="1" t="s">
        <v>93</v>
      </c>
      <c r="L1616" s="1" t="s">
        <v>93</v>
      </c>
      <c r="M1616" s="1" t="s">
        <v>93</v>
      </c>
      <c r="N1616" s="1" t="s">
        <v>93</v>
      </c>
      <c r="O1616" s="1" t="s">
        <v>93</v>
      </c>
      <c r="P1616" s="1" t="s">
        <v>93</v>
      </c>
      <c r="Q1616" s="1" t="s">
        <v>93</v>
      </c>
      <c r="R1616" s="1" t="s">
        <v>93</v>
      </c>
      <c r="S1616" s="1" t="s">
        <v>93</v>
      </c>
      <c r="T1616" s="1" t="s">
        <v>93</v>
      </c>
      <c r="U1616" s="1" t="s">
        <v>93</v>
      </c>
      <c r="V1616" s="1" t="s">
        <v>93</v>
      </c>
      <c r="W1616" s="1" t="s">
        <v>93</v>
      </c>
      <c r="X1616" s="1" t="s">
        <v>93</v>
      </c>
      <c r="Y1616" s="1" t="s">
        <v>93</v>
      </c>
      <c r="Z1616" s="1" t="s">
        <v>93</v>
      </c>
      <c r="AA1616" s="1" t="s">
        <v>93</v>
      </c>
      <c r="AB1616" s="1" t="s">
        <v>93</v>
      </c>
      <c r="AC1616" s="1" t="s">
        <v>3787</v>
      </c>
    </row>
    <row r="1617" spans="1:29" ht="25.5" x14ac:dyDescent="0.2">
      <c r="A1617" s="1">
        <v>20</v>
      </c>
      <c r="B1617" s="1" t="s">
        <v>1267</v>
      </c>
      <c r="C1617" s="1">
        <v>58099</v>
      </c>
      <c r="D1617" s="1" t="s">
        <v>1007</v>
      </c>
      <c r="E1617" s="1" t="s">
        <v>1456</v>
      </c>
      <c r="F1617" s="1" t="s">
        <v>93</v>
      </c>
      <c r="G1617" s="1">
        <v>0</v>
      </c>
      <c r="H1617" s="1" t="s">
        <v>93</v>
      </c>
      <c r="I1617" s="1" t="s">
        <v>93</v>
      </c>
      <c r="J1617" s="1" t="s">
        <v>93</v>
      </c>
      <c r="K1617" s="1" t="s">
        <v>93</v>
      </c>
      <c r="L1617" s="1" t="s">
        <v>93</v>
      </c>
      <c r="M1617" s="1" t="s">
        <v>93</v>
      </c>
      <c r="N1617" s="1" t="s">
        <v>93</v>
      </c>
      <c r="O1617" s="1" t="s">
        <v>93</v>
      </c>
      <c r="P1617" s="1" t="s">
        <v>93</v>
      </c>
      <c r="Q1617" s="1" t="s">
        <v>93</v>
      </c>
      <c r="R1617" s="1" t="s">
        <v>93</v>
      </c>
      <c r="S1617" s="1" t="s">
        <v>93</v>
      </c>
      <c r="T1617" s="1" t="s">
        <v>93</v>
      </c>
      <c r="U1617" s="1" t="s">
        <v>93</v>
      </c>
      <c r="V1617" s="1" t="s">
        <v>93</v>
      </c>
      <c r="W1617" s="1" t="s">
        <v>93</v>
      </c>
      <c r="X1617" s="1" t="s">
        <v>93</v>
      </c>
      <c r="Y1617" s="1" t="s">
        <v>93</v>
      </c>
      <c r="Z1617" s="1" t="s">
        <v>93</v>
      </c>
      <c r="AA1617" s="1" t="s">
        <v>93</v>
      </c>
      <c r="AB1617" s="1" t="s">
        <v>93</v>
      </c>
      <c r="AC1617" s="1" t="s">
        <v>3787</v>
      </c>
    </row>
    <row r="1618" spans="1:29" ht="38.25" x14ac:dyDescent="0.2">
      <c r="A1618" s="1">
        <v>20</v>
      </c>
      <c r="B1618" s="1" t="s">
        <v>1274</v>
      </c>
      <c r="C1618" s="1">
        <v>175318</v>
      </c>
      <c r="D1618" s="1" t="s">
        <v>1007</v>
      </c>
      <c r="E1618" s="1" t="s">
        <v>1456</v>
      </c>
      <c r="F1618" s="1" t="s">
        <v>93</v>
      </c>
      <c r="G1618" s="1">
        <v>0</v>
      </c>
      <c r="H1618" s="1" t="s">
        <v>93</v>
      </c>
      <c r="I1618" s="1" t="s">
        <v>93</v>
      </c>
      <c r="J1618" s="1" t="s">
        <v>93</v>
      </c>
      <c r="K1618" s="1" t="s">
        <v>93</v>
      </c>
      <c r="L1618" s="1" t="s">
        <v>93</v>
      </c>
      <c r="M1618" s="1" t="s">
        <v>93</v>
      </c>
      <c r="N1618" s="1" t="s">
        <v>93</v>
      </c>
      <c r="O1618" s="1" t="s">
        <v>93</v>
      </c>
      <c r="P1618" s="1" t="s">
        <v>93</v>
      </c>
      <c r="Q1618" s="1" t="s">
        <v>93</v>
      </c>
      <c r="R1618" s="1" t="s">
        <v>93</v>
      </c>
      <c r="S1618" s="1" t="s">
        <v>93</v>
      </c>
      <c r="T1618" s="1" t="s">
        <v>93</v>
      </c>
      <c r="U1618" s="1" t="s">
        <v>93</v>
      </c>
      <c r="V1618" s="1" t="s">
        <v>93</v>
      </c>
      <c r="W1618" s="1" t="s">
        <v>93</v>
      </c>
      <c r="X1618" s="1" t="s">
        <v>93</v>
      </c>
      <c r="Y1618" s="1" t="s">
        <v>93</v>
      </c>
      <c r="Z1618" s="1" t="s">
        <v>93</v>
      </c>
      <c r="AA1618" s="1" t="s">
        <v>93</v>
      </c>
      <c r="AB1618" s="1" t="s">
        <v>93</v>
      </c>
      <c r="AC1618" s="1" t="s">
        <v>3787</v>
      </c>
    </row>
    <row r="1619" spans="1:29" ht="25.5" x14ac:dyDescent="0.2">
      <c r="A1619" s="1">
        <v>20</v>
      </c>
      <c r="B1619" s="1" t="s">
        <v>1304</v>
      </c>
      <c r="C1619" s="1">
        <v>80697</v>
      </c>
      <c r="D1619" s="1" t="s">
        <v>1007</v>
      </c>
      <c r="E1619" s="1" t="s">
        <v>1456</v>
      </c>
      <c r="F1619" s="1" t="s">
        <v>93</v>
      </c>
      <c r="G1619" s="1">
        <v>0</v>
      </c>
      <c r="H1619" s="1" t="s">
        <v>93</v>
      </c>
      <c r="I1619" s="1" t="s">
        <v>93</v>
      </c>
      <c r="J1619" s="1" t="s">
        <v>93</v>
      </c>
      <c r="K1619" s="1" t="s">
        <v>93</v>
      </c>
      <c r="L1619" s="1" t="s">
        <v>93</v>
      </c>
      <c r="M1619" s="1" t="s">
        <v>93</v>
      </c>
      <c r="N1619" s="1" t="s">
        <v>93</v>
      </c>
      <c r="O1619" s="1" t="s">
        <v>93</v>
      </c>
      <c r="P1619" s="1" t="s">
        <v>93</v>
      </c>
      <c r="Q1619" s="1" t="s">
        <v>93</v>
      </c>
      <c r="R1619" s="1" t="s">
        <v>93</v>
      </c>
      <c r="S1619" s="1" t="s">
        <v>93</v>
      </c>
      <c r="T1619" s="1" t="s">
        <v>93</v>
      </c>
      <c r="U1619" s="1" t="s">
        <v>93</v>
      </c>
      <c r="V1619" s="1" t="s">
        <v>93</v>
      </c>
      <c r="W1619" s="1" t="s">
        <v>93</v>
      </c>
      <c r="X1619" s="1" t="s">
        <v>93</v>
      </c>
      <c r="Y1619" s="1" t="s">
        <v>93</v>
      </c>
      <c r="Z1619" s="1" t="s">
        <v>93</v>
      </c>
      <c r="AA1619" s="1" t="s">
        <v>93</v>
      </c>
      <c r="AB1619" s="1" t="s">
        <v>93</v>
      </c>
      <c r="AC1619" s="1" t="s">
        <v>3787</v>
      </c>
    </row>
    <row r="1620" spans="1:29" ht="25.5" x14ac:dyDescent="0.2">
      <c r="A1620" s="1">
        <v>20</v>
      </c>
      <c r="B1620" s="1" t="s">
        <v>1382</v>
      </c>
      <c r="C1620" s="1">
        <v>28511</v>
      </c>
      <c r="D1620" s="1" t="s">
        <v>1007</v>
      </c>
      <c r="E1620" s="1" t="s">
        <v>1440</v>
      </c>
      <c r="F1620" s="1" t="s">
        <v>2460</v>
      </c>
      <c r="G1620" s="1">
        <v>40</v>
      </c>
      <c r="H1620" s="1" t="s">
        <v>1471</v>
      </c>
      <c r="I1620" s="1" t="s">
        <v>1444</v>
      </c>
      <c r="J1620" s="1">
        <v>8</v>
      </c>
      <c r="K1620" s="1" t="s">
        <v>1471</v>
      </c>
      <c r="L1620" s="1" t="s">
        <v>1444</v>
      </c>
      <c r="M1620" s="1">
        <v>8</v>
      </c>
      <c r="N1620" s="1" t="s">
        <v>1471</v>
      </c>
      <c r="O1620" s="1" t="s">
        <v>1444</v>
      </c>
      <c r="P1620" s="1">
        <v>8</v>
      </c>
      <c r="Q1620" s="1" t="s">
        <v>1471</v>
      </c>
      <c r="R1620" s="1" t="s">
        <v>1444</v>
      </c>
      <c r="S1620" s="1">
        <v>8</v>
      </c>
      <c r="T1620" s="1" t="s">
        <v>1471</v>
      </c>
      <c r="U1620" s="1" t="s">
        <v>1444</v>
      </c>
      <c r="V1620" s="1">
        <v>8</v>
      </c>
      <c r="W1620" s="1" t="s">
        <v>93</v>
      </c>
      <c r="X1620" s="1" t="s">
        <v>93</v>
      </c>
      <c r="Y1620" s="1" t="s">
        <v>93</v>
      </c>
      <c r="Z1620" s="1" t="s">
        <v>93</v>
      </c>
      <c r="AA1620" s="1" t="s">
        <v>93</v>
      </c>
      <c r="AB1620" s="1" t="s">
        <v>93</v>
      </c>
      <c r="AC1620" s="1" t="s">
        <v>3787</v>
      </c>
    </row>
    <row r="1621" spans="1:29" ht="25.5" x14ac:dyDescent="0.2">
      <c r="A1621" s="1">
        <v>20</v>
      </c>
      <c r="B1621" s="1" t="s">
        <v>1388</v>
      </c>
      <c r="C1621" s="1">
        <v>100862</v>
      </c>
      <c r="D1621" s="1" t="s">
        <v>1007</v>
      </c>
      <c r="E1621" s="1" t="s">
        <v>1440</v>
      </c>
      <c r="F1621" s="1" t="s">
        <v>2461</v>
      </c>
      <c r="G1621" s="1">
        <v>27.5</v>
      </c>
      <c r="H1621" s="1" t="s">
        <v>1463</v>
      </c>
      <c r="I1621" s="1" t="s">
        <v>1756</v>
      </c>
      <c r="J1621" s="1">
        <v>5.5</v>
      </c>
      <c r="K1621" s="1" t="s">
        <v>1463</v>
      </c>
      <c r="L1621" s="1" t="s">
        <v>1756</v>
      </c>
      <c r="M1621" s="1">
        <v>5.5</v>
      </c>
      <c r="N1621" s="1" t="s">
        <v>1463</v>
      </c>
      <c r="O1621" s="1" t="s">
        <v>1756</v>
      </c>
      <c r="P1621" s="1">
        <v>5.5</v>
      </c>
      <c r="Q1621" s="1" t="s">
        <v>1463</v>
      </c>
      <c r="R1621" s="1" t="s">
        <v>1756</v>
      </c>
      <c r="S1621" s="1">
        <v>5.5</v>
      </c>
      <c r="T1621" s="1" t="s">
        <v>1463</v>
      </c>
      <c r="U1621" s="1" t="s">
        <v>1756</v>
      </c>
      <c r="V1621" s="1">
        <v>5.5</v>
      </c>
      <c r="W1621" s="1" t="s">
        <v>93</v>
      </c>
      <c r="X1621" s="1" t="s">
        <v>93</v>
      </c>
      <c r="Y1621" s="1" t="s">
        <v>93</v>
      </c>
      <c r="Z1621" s="1" t="s">
        <v>93</v>
      </c>
      <c r="AA1621" s="1" t="s">
        <v>93</v>
      </c>
      <c r="AB1621" s="1" t="s">
        <v>93</v>
      </c>
      <c r="AC1621" s="1" t="s">
        <v>3787</v>
      </c>
    </row>
    <row r="1622" spans="1:29" ht="25.5" x14ac:dyDescent="0.2">
      <c r="A1622" s="1">
        <v>208</v>
      </c>
      <c r="B1622" s="1" t="s">
        <v>2462</v>
      </c>
      <c r="C1622" s="1">
        <v>241524</v>
      </c>
      <c r="D1622" s="1" t="s">
        <v>1537</v>
      </c>
      <c r="E1622" s="1" t="s">
        <v>1440</v>
      </c>
      <c r="F1622" s="1" t="s">
        <v>1520</v>
      </c>
      <c r="G1622" s="1">
        <v>40</v>
      </c>
      <c r="H1622" s="1" t="s">
        <v>1480</v>
      </c>
      <c r="I1622" s="1" t="s">
        <v>1737</v>
      </c>
      <c r="J1622" s="1">
        <v>8</v>
      </c>
      <c r="K1622" s="1" t="s">
        <v>1480</v>
      </c>
      <c r="L1622" s="1" t="s">
        <v>1737</v>
      </c>
      <c r="M1622" s="1">
        <v>8</v>
      </c>
      <c r="N1622" s="1" t="s">
        <v>1480</v>
      </c>
      <c r="O1622" s="1" t="s">
        <v>1737</v>
      </c>
      <c r="P1622" s="1">
        <v>8</v>
      </c>
      <c r="Q1622" s="1" t="s">
        <v>1480</v>
      </c>
      <c r="R1622" s="1" t="s">
        <v>1737</v>
      </c>
      <c r="S1622" s="1">
        <v>8</v>
      </c>
      <c r="T1622" s="1" t="s">
        <v>1480</v>
      </c>
      <c r="U1622" s="1" t="s">
        <v>1737</v>
      </c>
      <c r="V1622" s="1">
        <v>8</v>
      </c>
      <c r="W1622" s="1" t="s">
        <v>93</v>
      </c>
      <c r="X1622" s="1" t="s">
        <v>93</v>
      </c>
      <c r="Y1622" s="1" t="s">
        <v>93</v>
      </c>
      <c r="Z1622" s="1" t="s">
        <v>93</v>
      </c>
      <c r="AA1622" s="1" t="s">
        <v>93</v>
      </c>
      <c r="AB1622" s="1" t="s">
        <v>93</v>
      </c>
      <c r="AC1622" s="1" t="s">
        <v>3787</v>
      </c>
    </row>
    <row r="1623" spans="1:29" ht="38.25" x14ac:dyDescent="0.2">
      <c r="A1623" s="1">
        <v>208</v>
      </c>
      <c r="B1623" s="1" t="s">
        <v>2463</v>
      </c>
      <c r="C1623" s="1">
        <v>260717</v>
      </c>
      <c r="D1623" s="1" t="s">
        <v>1537</v>
      </c>
      <c r="E1623" s="1" t="s">
        <v>1440</v>
      </c>
      <c r="F1623" s="1" t="s">
        <v>1140</v>
      </c>
      <c r="G1623" s="1">
        <v>40</v>
      </c>
      <c r="H1623" s="1" t="s">
        <v>1443</v>
      </c>
      <c r="I1623" s="1" t="s">
        <v>1444</v>
      </c>
      <c r="J1623" s="1">
        <v>8</v>
      </c>
      <c r="K1623" s="1" t="s">
        <v>1443</v>
      </c>
      <c r="L1623" s="1" t="s">
        <v>1444</v>
      </c>
      <c r="M1623" s="1">
        <v>8</v>
      </c>
      <c r="N1623" s="1" t="s">
        <v>1443</v>
      </c>
      <c r="O1623" s="1" t="s">
        <v>1444</v>
      </c>
      <c r="P1623" s="1">
        <v>8</v>
      </c>
      <c r="Q1623" s="1" t="s">
        <v>1443</v>
      </c>
      <c r="R1623" s="1" t="s">
        <v>1444</v>
      </c>
      <c r="S1623" s="1">
        <v>8</v>
      </c>
      <c r="T1623" s="1" t="s">
        <v>1443</v>
      </c>
      <c r="U1623" s="1" t="s">
        <v>1444</v>
      </c>
      <c r="V1623" s="1">
        <v>8</v>
      </c>
      <c r="W1623" s="1" t="s">
        <v>93</v>
      </c>
      <c r="X1623" s="1" t="s">
        <v>93</v>
      </c>
      <c r="Y1623" s="1" t="s">
        <v>93</v>
      </c>
      <c r="Z1623" s="1" t="s">
        <v>93</v>
      </c>
      <c r="AA1623" s="1" t="s">
        <v>93</v>
      </c>
      <c r="AB1623" s="1" t="s">
        <v>93</v>
      </c>
      <c r="AC1623" s="1" t="s">
        <v>3787</v>
      </c>
    </row>
    <row r="1624" spans="1:29" ht="25.5" x14ac:dyDescent="0.2">
      <c r="A1624" s="1">
        <v>208</v>
      </c>
      <c r="B1624" s="1" t="s">
        <v>2464</v>
      </c>
      <c r="C1624" s="1">
        <v>226245</v>
      </c>
      <c r="D1624" s="1" t="s">
        <v>1032</v>
      </c>
      <c r="E1624" s="1" t="s">
        <v>1440</v>
      </c>
      <c r="F1624" s="1" t="s">
        <v>1140</v>
      </c>
      <c r="G1624" s="1">
        <v>40</v>
      </c>
      <c r="H1624" s="1" t="s">
        <v>1443</v>
      </c>
      <c r="I1624" s="1" t="s">
        <v>1444</v>
      </c>
      <c r="J1624" s="1">
        <v>8</v>
      </c>
      <c r="K1624" s="1" t="s">
        <v>1989</v>
      </c>
      <c r="L1624" s="1" t="s">
        <v>1621</v>
      </c>
      <c r="M1624" s="1">
        <v>8</v>
      </c>
      <c r="N1624" s="1" t="s">
        <v>1989</v>
      </c>
      <c r="O1624" s="1" t="s">
        <v>1621</v>
      </c>
      <c r="P1624" s="1">
        <v>8</v>
      </c>
      <c r="Q1624" s="1" t="s">
        <v>1989</v>
      </c>
      <c r="R1624" s="1" t="s">
        <v>1621</v>
      </c>
      <c r="S1624" s="1">
        <v>8</v>
      </c>
      <c r="T1624" s="1" t="s">
        <v>1443</v>
      </c>
      <c r="U1624" s="1" t="s">
        <v>1444</v>
      </c>
      <c r="V1624" s="1">
        <v>8</v>
      </c>
      <c r="W1624" s="1" t="s">
        <v>93</v>
      </c>
      <c r="X1624" s="1" t="s">
        <v>93</v>
      </c>
      <c r="Y1624" s="1" t="s">
        <v>93</v>
      </c>
      <c r="Z1624" s="1" t="s">
        <v>93</v>
      </c>
      <c r="AA1624" s="1" t="s">
        <v>93</v>
      </c>
      <c r="AB1624" s="1" t="s">
        <v>93</v>
      </c>
      <c r="AC1624" s="1" t="s">
        <v>3787</v>
      </c>
    </row>
    <row r="1625" spans="1:29" ht="25.5" x14ac:dyDescent="0.2">
      <c r="A1625" s="1">
        <v>208</v>
      </c>
      <c r="B1625" s="1" t="s">
        <v>2465</v>
      </c>
      <c r="C1625" s="1">
        <v>259530</v>
      </c>
      <c r="D1625" s="1" t="s">
        <v>1537</v>
      </c>
      <c r="E1625" s="1" t="s">
        <v>1440</v>
      </c>
      <c r="F1625" s="1" t="s">
        <v>516</v>
      </c>
      <c r="G1625" s="1">
        <v>40</v>
      </c>
      <c r="H1625" s="1" t="s">
        <v>1538</v>
      </c>
      <c r="I1625" s="1" t="s">
        <v>1551</v>
      </c>
      <c r="J1625" s="1">
        <v>8</v>
      </c>
      <c r="K1625" s="1" t="s">
        <v>1538</v>
      </c>
      <c r="L1625" s="1" t="s">
        <v>1551</v>
      </c>
      <c r="M1625" s="1">
        <v>8</v>
      </c>
      <c r="N1625" s="1" t="s">
        <v>1538</v>
      </c>
      <c r="O1625" s="1" t="s">
        <v>1551</v>
      </c>
      <c r="P1625" s="1">
        <v>8</v>
      </c>
      <c r="Q1625" s="1" t="s">
        <v>1538</v>
      </c>
      <c r="R1625" s="1" t="s">
        <v>1551</v>
      </c>
      <c r="S1625" s="1">
        <v>8</v>
      </c>
      <c r="T1625" s="1" t="s">
        <v>1538</v>
      </c>
      <c r="U1625" s="1" t="s">
        <v>1551</v>
      </c>
      <c r="V1625" s="1">
        <v>8</v>
      </c>
      <c r="W1625" s="1" t="s">
        <v>93</v>
      </c>
      <c r="X1625" s="1" t="s">
        <v>93</v>
      </c>
      <c r="Y1625" s="1" t="s">
        <v>93</v>
      </c>
      <c r="Z1625" s="1" t="s">
        <v>93</v>
      </c>
      <c r="AA1625" s="1" t="s">
        <v>93</v>
      </c>
      <c r="AB1625" s="1" t="s">
        <v>93</v>
      </c>
      <c r="AC1625" s="1" t="s">
        <v>3787</v>
      </c>
    </row>
    <row r="1626" spans="1:29" ht="25.5" x14ac:dyDescent="0.2">
      <c r="A1626" s="1">
        <v>208</v>
      </c>
      <c r="B1626" s="1" t="s">
        <v>2466</v>
      </c>
      <c r="C1626" s="1">
        <v>261478</v>
      </c>
      <c r="D1626" s="1" t="s">
        <v>1537</v>
      </c>
      <c r="E1626" s="1" t="s">
        <v>1440</v>
      </c>
      <c r="F1626" s="1" t="s">
        <v>1182</v>
      </c>
      <c r="G1626" s="1">
        <v>40</v>
      </c>
      <c r="H1626" s="1" t="s">
        <v>1989</v>
      </c>
      <c r="I1626" s="1" t="s">
        <v>1621</v>
      </c>
      <c r="J1626" s="1">
        <v>8</v>
      </c>
      <c r="K1626" s="1" t="s">
        <v>1989</v>
      </c>
      <c r="L1626" s="1" t="s">
        <v>1621</v>
      </c>
      <c r="M1626" s="1">
        <v>8</v>
      </c>
      <c r="N1626" s="1" t="s">
        <v>1989</v>
      </c>
      <c r="O1626" s="1" t="s">
        <v>1621</v>
      </c>
      <c r="P1626" s="1">
        <v>8</v>
      </c>
      <c r="Q1626" s="1" t="s">
        <v>1989</v>
      </c>
      <c r="R1626" s="1" t="s">
        <v>1621</v>
      </c>
      <c r="S1626" s="1">
        <v>8</v>
      </c>
      <c r="T1626" s="1" t="s">
        <v>1989</v>
      </c>
      <c r="U1626" s="1" t="s">
        <v>1621</v>
      </c>
      <c r="V1626" s="1">
        <v>8</v>
      </c>
      <c r="W1626" s="1" t="s">
        <v>93</v>
      </c>
      <c r="X1626" s="1" t="s">
        <v>93</v>
      </c>
      <c r="Y1626" s="1" t="s">
        <v>93</v>
      </c>
      <c r="Z1626" s="1" t="s">
        <v>93</v>
      </c>
      <c r="AA1626" s="1" t="s">
        <v>93</v>
      </c>
      <c r="AB1626" s="1" t="s">
        <v>93</v>
      </c>
      <c r="AC1626" s="1" t="s">
        <v>3787</v>
      </c>
    </row>
    <row r="1627" spans="1:29" ht="25.5" x14ac:dyDescent="0.2">
      <c r="A1627" s="1">
        <v>208</v>
      </c>
      <c r="B1627" s="1" t="s">
        <v>2467</v>
      </c>
      <c r="C1627" s="1">
        <v>260722</v>
      </c>
      <c r="D1627" s="1" t="s">
        <v>2468</v>
      </c>
      <c r="E1627" s="1" t="s">
        <v>1440</v>
      </c>
      <c r="F1627" s="1" t="s">
        <v>1255</v>
      </c>
      <c r="G1627" s="1">
        <v>40</v>
      </c>
      <c r="H1627" s="1" t="s">
        <v>1989</v>
      </c>
      <c r="I1627" s="1" t="s">
        <v>1621</v>
      </c>
      <c r="J1627" s="1">
        <v>8</v>
      </c>
      <c r="K1627" s="1" t="s">
        <v>1989</v>
      </c>
      <c r="L1627" s="1" t="s">
        <v>1621</v>
      </c>
      <c r="M1627" s="1">
        <v>8</v>
      </c>
      <c r="N1627" s="1" t="s">
        <v>1989</v>
      </c>
      <c r="O1627" s="1" t="s">
        <v>1621</v>
      </c>
      <c r="P1627" s="1">
        <v>8</v>
      </c>
      <c r="Q1627" s="1" t="s">
        <v>1989</v>
      </c>
      <c r="R1627" s="1" t="s">
        <v>1621</v>
      </c>
      <c r="S1627" s="1">
        <v>8</v>
      </c>
      <c r="T1627" s="1" t="s">
        <v>1989</v>
      </c>
      <c r="U1627" s="1" t="s">
        <v>1621</v>
      </c>
      <c r="V1627" s="1">
        <v>8</v>
      </c>
      <c r="W1627" s="1" t="s">
        <v>93</v>
      </c>
      <c r="X1627" s="1" t="s">
        <v>93</v>
      </c>
      <c r="Y1627" s="1" t="s">
        <v>93</v>
      </c>
      <c r="Z1627" s="1" t="s">
        <v>93</v>
      </c>
      <c r="AA1627" s="1" t="s">
        <v>93</v>
      </c>
      <c r="AB1627" s="1" t="s">
        <v>93</v>
      </c>
      <c r="AC1627" s="1" t="s">
        <v>3787</v>
      </c>
    </row>
    <row r="1628" spans="1:29" ht="25.5" x14ac:dyDescent="0.2">
      <c r="A1628" s="1">
        <v>208</v>
      </c>
      <c r="B1628" s="1" t="s">
        <v>2469</v>
      </c>
      <c r="C1628" s="1">
        <v>259526</v>
      </c>
      <c r="D1628" s="1" t="s">
        <v>1537</v>
      </c>
      <c r="E1628" s="1" t="s">
        <v>1440</v>
      </c>
      <c r="F1628" s="1" t="s">
        <v>516</v>
      </c>
      <c r="G1628" s="1">
        <v>40</v>
      </c>
      <c r="H1628" s="1" t="s">
        <v>1441</v>
      </c>
      <c r="I1628" s="1" t="s">
        <v>1442</v>
      </c>
      <c r="J1628" s="1">
        <v>8</v>
      </c>
      <c r="K1628" s="1" t="s">
        <v>1441</v>
      </c>
      <c r="L1628" s="1" t="s">
        <v>1442</v>
      </c>
      <c r="M1628" s="1">
        <v>8</v>
      </c>
      <c r="N1628" s="1" t="s">
        <v>1441</v>
      </c>
      <c r="O1628" s="1" t="s">
        <v>1442</v>
      </c>
      <c r="P1628" s="1">
        <v>8</v>
      </c>
      <c r="Q1628" s="1" t="s">
        <v>1441</v>
      </c>
      <c r="R1628" s="1" t="s">
        <v>1442</v>
      </c>
      <c r="S1628" s="1">
        <v>8</v>
      </c>
      <c r="T1628" s="1" t="s">
        <v>1441</v>
      </c>
      <c r="U1628" s="1" t="s">
        <v>1442</v>
      </c>
      <c r="V1628" s="1">
        <v>8</v>
      </c>
      <c r="W1628" s="1" t="s">
        <v>93</v>
      </c>
      <c r="X1628" s="1" t="s">
        <v>93</v>
      </c>
      <c r="Y1628" s="1" t="s">
        <v>93</v>
      </c>
      <c r="Z1628" s="1" t="s">
        <v>93</v>
      </c>
      <c r="AA1628" s="1" t="s">
        <v>93</v>
      </c>
      <c r="AB1628" s="1" t="s">
        <v>93</v>
      </c>
      <c r="AC1628" s="1" t="s">
        <v>3787</v>
      </c>
    </row>
    <row r="1629" spans="1:29" ht="25.5" x14ac:dyDescent="0.2">
      <c r="A1629" s="1">
        <v>208</v>
      </c>
      <c r="B1629" s="1" t="s">
        <v>2470</v>
      </c>
      <c r="C1629" s="1">
        <v>259925</v>
      </c>
      <c r="D1629" s="1" t="s">
        <v>1629</v>
      </c>
      <c r="E1629" s="1" t="s">
        <v>1440</v>
      </c>
      <c r="F1629" s="1" t="s">
        <v>1255</v>
      </c>
      <c r="G1629" s="1">
        <v>40</v>
      </c>
      <c r="H1629" s="1" t="s">
        <v>1443</v>
      </c>
      <c r="I1629" s="1" t="s">
        <v>1551</v>
      </c>
      <c r="J1629" s="1">
        <v>8</v>
      </c>
      <c r="K1629" s="1" t="s">
        <v>1443</v>
      </c>
      <c r="L1629" s="1" t="s">
        <v>1551</v>
      </c>
      <c r="M1629" s="1">
        <v>8</v>
      </c>
      <c r="N1629" s="1" t="s">
        <v>1443</v>
      </c>
      <c r="O1629" s="1" t="s">
        <v>1551</v>
      </c>
      <c r="P1629" s="1">
        <v>8</v>
      </c>
      <c r="Q1629" s="1" t="s">
        <v>1443</v>
      </c>
      <c r="R1629" s="1" t="s">
        <v>1551</v>
      </c>
      <c r="S1629" s="1">
        <v>8</v>
      </c>
      <c r="T1629" s="1" t="s">
        <v>1443</v>
      </c>
      <c r="U1629" s="1" t="s">
        <v>1551</v>
      </c>
      <c r="V1629" s="1">
        <v>8</v>
      </c>
      <c r="W1629" s="1" t="s">
        <v>93</v>
      </c>
      <c r="X1629" s="1" t="s">
        <v>93</v>
      </c>
      <c r="Y1629" s="1" t="s">
        <v>93</v>
      </c>
      <c r="Z1629" s="1" t="s">
        <v>93</v>
      </c>
      <c r="AA1629" s="1" t="s">
        <v>93</v>
      </c>
      <c r="AB1629" s="1" t="s">
        <v>93</v>
      </c>
      <c r="AC1629" s="1" t="s">
        <v>3787</v>
      </c>
    </row>
    <row r="1630" spans="1:29" ht="25.5" x14ac:dyDescent="0.2">
      <c r="A1630" s="1">
        <v>208</v>
      </c>
      <c r="B1630" s="1" t="s">
        <v>2471</v>
      </c>
      <c r="C1630" s="1">
        <v>260677</v>
      </c>
      <c r="D1630" s="1" t="s">
        <v>1537</v>
      </c>
      <c r="E1630" s="1" t="s">
        <v>1440</v>
      </c>
      <c r="F1630" s="1" t="s">
        <v>1140</v>
      </c>
      <c r="G1630" s="1">
        <v>40</v>
      </c>
      <c r="H1630" s="1" t="s">
        <v>1443</v>
      </c>
      <c r="I1630" s="1" t="s">
        <v>1444</v>
      </c>
      <c r="J1630" s="1">
        <v>8</v>
      </c>
      <c r="K1630" s="1" t="s">
        <v>1443</v>
      </c>
      <c r="L1630" s="1" t="s">
        <v>1444</v>
      </c>
      <c r="M1630" s="1">
        <v>8</v>
      </c>
      <c r="N1630" s="1" t="s">
        <v>1443</v>
      </c>
      <c r="O1630" s="1" t="s">
        <v>1444</v>
      </c>
      <c r="P1630" s="1">
        <v>8</v>
      </c>
      <c r="Q1630" s="1" t="s">
        <v>1443</v>
      </c>
      <c r="R1630" s="1" t="s">
        <v>1444</v>
      </c>
      <c r="S1630" s="1">
        <v>8</v>
      </c>
      <c r="T1630" s="1" t="s">
        <v>1443</v>
      </c>
      <c r="U1630" s="1" t="s">
        <v>1444</v>
      </c>
      <c r="V1630" s="1">
        <v>8</v>
      </c>
      <c r="W1630" s="1" t="s">
        <v>93</v>
      </c>
      <c r="X1630" s="1" t="s">
        <v>93</v>
      </c>
      <c r="Y1630" s="1" t="s">
        <v>93</v>
      </c>
      <c r="Z1630" s="1" t="s">
        <v>93</v>
      </c>
      <c r="AA1630" s="1" t="s">
        <v>93</v>
      </c>
      <c r="AB1630" s="1" t="s">
        <v>93</v>
      </c>
      <c r="AC1630" s="1" t="s">
        <v>3787</v>
      </c>
    </row>
    <row r="1631" spans="1:29" ht="25.5" x14ac:dyDescent="0.2">
      <c r="A1631" s="1">
        <v>208</v>
      </c>
      <c r="B1631" s="1" t="s">
        <v>2472</v>
      </c>
      <c r="C1631" s="1">
        <v>179112</v>
      </c>
      <c r="D1631" s="1" t="s">
        <v>518</v>
      </c>
      <c r="E1631" s="1" t="s">
        <v>1440</v>
      </c>
      <c r="F1631" s="1" t="s">
        <v>1051</v>
      </c>
      <c r="G1631" s="1">
        <v>40</v>
      </c>
      <c r="H1631" s="1" t="s">
        <v>1461</v>
      </c>
      <c r="I1631" s="1" t="s">
        <v>1509</v>
      </c>
      <c r="J1631" s="1">
        <v>8</v>
      </c>
      <c r="K1631" s="1" t="s">
        <v>1461</v>
      </c>
      <c r="L1631" s="1" t="s">
        <v>1509</v>
      </c>
      <c r="M1631" s="1">
        <v>8</v>
      </c>
      <c r="N1631" s="1" t="s">
        <v>1461</v>
      </c>
      <c r="O1631" s="1" t="s">
        <v>1509</v>
      </c>
      <c r="P1631" s="1">
        <v>8</v>
      </c>
      <c r="Q1631" s="1" t="s">
        <v>1461</v>
      </c>
      <c r="R1631" s="1" t="s">
        <v>1509</v>
      </c>
      <c r="S1631" s="1">
        <v>8</v>
      </c>
      <c r="T1631" s="1" t="s">
        <v>1461</v>
      </c>
      <c r="U1631" s="1" t="s">
        <v>1509</v>
      </c>
      <c r="V1631" s="1">
        <v>8</v>
      </c>
      <c r="W1631" s="1" t="s">
        <v>93</v>
      </c>
      <c r="X1631" s="1" t="s">
        <v>93</v>
      </c>
      <c r="Y1631" s="1" t="s">
        <v>93</v>
      </c>
      <c r="Z1631" s="1" t="s">
        <v>93</v>
      </c>
      <c r="AA1631" s="1" t="s">
        <v>93</v>
      </c>
      <c r="AB1631" s="1" t="s">
        <v>93</v>
      </c>
      <c r="AC1631" s="1" t="s">
        <v>3787</v>
      </c>
    </row>
    <row r="1632" spans="1:29" ht="25.5" x14ac:dyDescent="0.2">
      <c r="A1632" s="1">
        <v>208</v>
      </c>
      <c r="B1632" s="1" t="s">
        <v>2473</v>
      </c>
      <c r="C1632" s="1">
        <v>237715</v>
      </c>
      <c r="D1632" s="1" t="s">
        <v>2474</v>
      </c>
      <c r="E1632" s="1" t="s">
        <v>1440</v>
      </c>
      <c r="F1632" s="1" t="s">
        <v>2475</v>
      </c>
      <c r="G1632" s="1">
        <v>40</v>
      </c>
      <c r="H1632" s="1" t="s">
        <v>1461</v>
      </c>
      <c r="I1632" s="1" t="s">
        <v>1442</v>
      </c>
      <c r="J1632" s="1">
        <v>8</v>
      </c>
      <c r="K1632" s="1" t="s">
        <v>1461</v>
      </c>
      <c r="L1632" s="1" t="s">
        <v>1442</v>
      </c>
      <c r="M1632" s="1">
        <v>8</v>
      </c>
      <c r="N1632" s="1" t="s">
        <v>1461</v>
      </c>
      <c r="O1632" s="1" t="s">
        <v>1442</v>
      </c>
      <c r="P1632" s="1">
        <v>8</v>
      </c>
      <c r="Q1632" s="1" t="s">
        <v>1461</v>
      </c>
      <c r="R1632" s="1" t="s">
        <v>1442</v>
      </c>
      <c r="S1632" s="1">
        <v>8</v>
      </c>
      <c r="T1632" s="1" t="s">
        <v>1461</v>
      </c>
      <c r="U1632" s="1" t="s">
        <v>1442</v>
      </c>
      <c r="V1632" s="1">
        <v>8</v>
      </c>
      <c r="W1632" s="1" t="s">
        <v>93</v>
      </c>
      <c r="X1632" s="1" t="s">
        <v>93</v>
      </c>
      <c r="Y1632" s="1" t="s">
        <v>93</v>
      </c>
      <c r="Z1632" s="1" t="s">
        <v>93</v>
      </c>
      <c r="AA1632" s="1" t="s">
        <v>93</v>
      </c>
      <c r="AB1632" s="1" t="s">
        <v>93</v>
      </c>
      <c r="AC1632" s="1" t="s">
        <v>3787</v>
      </c>
    </row>
    <row r="1633" spans="1:29" ht="25.5" x14ac:dyDescent="0.2">
      <c r="A1633" s="1">
        <v>208</v>
      </c>
      <c r="B1633" s="1" t="s">
        <v>2476</v>
      </c>
      <c r="C1633" s="1">
        <v>207937</v>
      </c>
      <c r="D1633" s="1" t="s">
        <v>1032</v>
      </c>
      <c r="E1633" s="1" t="s">
        <v>1440</v>
      </c>
      <c r="F1633" s="1" t="s">
        <v>3410</v>
      </c>
      <c r="G1633" s="1">
        <v>40</v>
      </c>
      <c r="H1633" s="1" t="s">
        <v>1446</v>
      </c>
      <c r="I1633" s="1" t="s">
        <v>1447</v>
      </c>
      <c r="J1633" s="1">
        <v>8</v>
      </c>
      <c r="K1633" s="1" t="s">
        <v>1446</v>
      </c>
      <c r="L1633" s="1" t="s">
        <v>1447</v>
      </c>
      <c r="M1633" s="1">
        <v>8</v>
      </c>
      <c r="N1633" s="1" t="s">
        <v>1446</v>
      </c>
      <c r="O1633" s="1" t="s">
        <v>1447</v>
      </c>
      <c r="P1633" s="1">
        <v>8</v>
      </c>
      <c r="Q1633" s="1" t="s">
        <v>1446</v>
      </c>
      <c r="R1633" s="1" t="s">
        <v>1447</v>
      </c>
      <c r="S1633" s="1">
        <v>8</v>
      </c>
      <c r="T1633" s="1" t="s">
        <v>1446</v>
      </c>
      <c r="U1633" s="1" t="s">
        <v>1447</v>
      </c>
      <c r="V1633" s="1">
        <v>8</v>
      </c>
      <c r="W1633" s="1" t="s">
        <v>93</v>
      </c>
      <c r="X1633" s="1" t="s">
        <v>93</v>
      </c>
      <c r="Y1633" s="1" t="s">
        <v>93</v>
      </c>
      <c r="Z1633" s="1" t="s">
        <v>93</v>
      </c>
      <c r="AA1633" s="1" t="s">
        <v>93</v>
      </c>
      <c r="AB1633" s="1" t="s">
        <v>93</v>
      </c>
      <c r="AC1633" s="1" t="s">
        <v>3787</v>
      </c>
    </row>
    <row r="1634" spans="1:29" ht="25.5" x14ac:dyDescent="0.2">
      <c r="A1634" s="1">
        <v>208</v>
      </c>
      <c r="B1634" s="1" t="s">
        <v>2477</v>
      </c>
      <c r="C1634" s="1">
        <v>228175</v>
      </c>
      <c r="D1634" s="1" t="s">
        <v>2474</v>
      </c>
      <c r="E1634" s="1" t="s">
        <v>1440</v>
      </c>
      <c r="F1634" s="1" t="s">
        <v>611</v>
      </c>
      <c r="G1634" s="1">
        <v>40</v>
      </c>
      <c r="H1634" s="1" t="s">
        <v>1480</v>
      </c>
      <c r="I1634" s="1" t="s">
        <v>1479</v>
      </c>
      <c r="J1634" s="1">
        <v>8</v>
      </c>
      <c r="K1634" s="1" t="s">
        <v>1480</v>
      </c>
      <c r="L1634" s="1" t="s">
        <v>1479</v>
      </c>
      <c r="M1634" s="1">
        <v>8</v>
      </c>
      <c r="N1634" s="1" t="s">
        <v>1480</v>
      </c>
      <c r="O1634" s="1" t="s">
        <v>1479</v>
      </c>
      <c r="P1634" s="1">
        <v>8</v>
      </c>
      <c r="Q1634" s="1" t="s">
        <v>1480</v>
      </c>
      <c r="R1634" s="1" t="s">
        <v>1479</v>
      </c>
      <c r="S1634" s="1">
        <v>8</v>
      </c>
      <c r="T1634" s="1" t="s">
        <v>1480</v>
      </c>
      <c r="U1634" s="1" t="s">
        <v>1479</v>
      </c>
      <c r="V1634" s="1">
        <v>8</v>
      </c>
      <c r="W1634" s="1" t="s">
        <v>93</v>
      </c>
      <c r="X1634" s="1" t="s">
        <v>93</v>
      </c>
      <c r="Y1634" s="1" t="s">
        <v>93</v>
      </c>
      <c r="Z1634" s="1" t="s">
        <v>93</v>
      </c>
      <c r="AA1634" s="1" t="s">
        <v>93</v>
      </c>
      <c r="AB1634" s="1" t="s">
        <v>93</v>
      </c>
      <c r="AC1634" s="1" t="s">
        <v>3787</v>
      </c>
    </row>
    <row r="1635" spans="1:29" ht="25.5" x14ac:dyDescent="0.2">
      <c r="A1635" s="1">
        <v>208</v>
      </c>
      <c r="B1635" s="1" t="s">
        <v>2479</v>
      </c>
      <c r="C1635" s="1">
        <v>234607</v>
      </c>
      <c r="D1635" s="1" t="s">
        <v>1032</v>
      </c>
      <c r="E1635" s="1" t="s">
        <v>1440</v>
      </c>
      <c r="F1635" s="1" t="s">
        <v>3094</v>
      </c>
      <c r="G1635" s="1">
        <v>40</v>
      </c>
      <c r="H1635" s="1" t="s">
        <v>1480</v>
      </c>
      <c r="I1635" s="1" t="s">
        <v>1479</v>
      </c>
      <c r="J1635" s="1">
        <v>8</v>
      </c>
      <c r="K1635" s="1" t="s">
        <v>1538</v>
      </c>
      <c r="L1635" s="1" t="s">
        <v>1551</v>
      </c>
      <c r="M1635" s="1">
        <v>8</v>
      </c>
      <c r="N1635" s="1" t="s">
        <v>1538</v>
      </c>
      <c r="O1635" s="1" t="s">
        <v>1551</v>
      </c>
      <c r="P1635" s="1">
        <v>8</v>
      </c>
      <c r="Q1635" s="1" t="s">
        <v>1538</v>
      </c>
      <c r="R1635" s="1" t="s">
        <v>1551</v>
      </c>
      <c r="S1635" s="1">
        <v>8</v>
      </c>
      <c r="T1635" s="1" t="s">
        <v>1538</v>
      </c>
      <c r="U1635" s="1" t="s">
        <v>1551</v>
      </c>
      <c r="V1635" s="1">
        <v>8</v>
      </c>
      <c r="W1635" s="1" t="s">
        <v>93</v>
      </c>
      <c r="X1635" s="1" t="s">
        <v>93</v>
      </c>
      <c r="Y1635" s="1" t="s">
        <v>93</v>
      </c>
      <c r="Z1635" s="1" t="s">
        <v>93</v>
      </c>
      <c r="AA1635" s="1" t="s">
        <v>93</v>
      </c>
      <c r="AB1635" s="1" t="s">
        <v>93</v>
      </c>
      <c r="AC1635" s="1" t="s">
        <v>3787</v>
      </c>
    </row>
    <row r="1636" spans="1:29" ht="25.5" x14ac:dyDescent="0.2">
      <c r="A1636" s="1">
        <v>208</v>
      </c>
      <c r="B1636" s="1" t="s">
        <v>2480</v>
      </c>
      <c r="C1636" s="1">
        <v>260729</v>
      </c>
      <c r="D1636" s="1" t="s">
        <v>2468</v>
      </c>
      <c r="E1636" s="1" t="s">
        <v>1440</v>
      </c>
      <c r="F1636" s="1" t="s">
        <v>1040</v>
      </c>
      <c r="G1636" s="1">
        <v>40</v>
      </c>
      <c r="H1636" s="1" t="s">
        <v>1989</v>
      </c>
      <c r="I1636" s="1" t="s">
        <v>1451</v>
      </c>
      <c r="J1636" s="1">
        <v>8</v>
      </c>
      <c r="K1636" s="1" t="s">
        <v>1989</v>
      </c>
      <c r="L1636" s="1" t="s">
        <v>1451</v>
      </c>
      <c r="M1636" s="1">
        <v>8</v>
      </c>
      <c r="N1636" s="1" t="s">
        <v>1443</v>
      </c>
      <c r="O1636" s="1" t="s">
        <v>1551</v>
      </c>
      <c r="P1636" s="1">
        <v>8</v>
      </c>
      <c r="Q1636" s="1" t="s">
        <v>1989</v>
      </c>
      <c r="R1636" s="1" t="s">
        <v>1451</v>
      </c>
      <c r="S1636" s="1">
        <v>8</v>
      </c>
      <c r="T1636" s="1" t="s">
        <v>1989</v>
      </c>
      <c r="U1636" s="1" t="s">
        <v>1451</v>
      </c>
      <c r="V1636" s="1">
        <v>8</v>
      </c>
      <c r="W1636" s="1" t="s">
        <v>93</v>
      </c>
      <c r="X1636" s="1" t="s">
        <v>93</v>
      </c>
      <c r="Y1636" s="1" t="s">
        <v>93</v>
      </c>
      <c r="Z1636" s="1" t="s">
        <v>93</v>
      </c>
      <c r="AA1636" s="1" t="s">
        <v>93</v>
      </c>
      <c r="AB1636" s="1" t="s">
        <v>93</v>
      </c>
      <c r="AC1636" s="1" t="s">
        <v>3787</v>
      </c>
    </row>
    <row r="1637" spans="1:29" ht="25.5" x14ac:dyDescent="0.2">
      <c r="A1637" s="1">
        <v>208</v>
      </c>
      <c r="B1637" s="1" t="s">
        <v>2481</v>
      </c>
      <c r="C1637" s="1">
        <v>151924</v>
      </c>
      <c r="D1637" s="1" t="s">
        <v>2482</v>
      </c>
      <c r="E1637" s="1" t="s">
        <v>1440</v>
      </c>
      <c r="F1637" s="1" t="s">
        <v>1076</v>
      </c>
      <c r="G1637" s="1">
        <v>40</v>
      </c>
      <c r="H1637" s="1" t="s">
        <v>1461</v>
      </c>
      <c r="I1637" s="1" t="s">
        <v>1442</v>
      </c>
      <c r="J1637" s="1">
        <v>8</v>
      </c>
      <c r="K1637" s="1" t="s">
        <v>1461</v>
      </c>
      <c r="L1637" s="1" t="s">
        <v>1442</v>
      </c>
      <c r="M1637" s="1">
        <v>8</v>
      </c>
      <c r="N1637" s="1" t="s">
        <v>1461</v>
      </c>
      <c r="O1637" s="1" t="s">
        <v>1442</v>
      </c>
      <c r="P1637" s="1">
        <v>8</v>
      </c>
      <c r="Q1637" s="1" t="s">
        <v>1461</v>
      </c>
      <c r="R1637" s="1" t="s">
        <v>1442</v>
      </c>
      <c r="S1637" s="1">
        <v>8</v>
      </c>
      <c r="T1637" s="1" t="s">
        <v>1461</v>
      </c>
      <c r="U1637" s="1" t="s">
        <v>1442</v>
      </c>
      <c r="V1637" s="1">
        <v>8</v>
      </c>
      <c r="W1637" s="1" t="s">
        <v>93</v>
      </c>
      <c r="X1637" s="1" t="s">
        <v>93</v>
      </c>
      <c r="Y1637" s="1" t="s">
        <v>93</v>
      </c>
      <c r="Z1637" s="1" t="s">
        <v>93</v>
      </c>
      <c r="AA1637" s="1" t="s">
        <v>93</v>
      </c>
      <c r="AB1637" s="1" t="s">
        <v>93</v>
      </c>
      <c r="AC1637" s="1" t="s">
        <v>3787</v>
      </c>
    </row>
    <row r="1638" spans="1:29" ht="25.5" x14ac:dyDescent="0.2">
      <c r="A1638" s="1">
        <v>208</v>
      </c>
      <c r="B1638" s="1" t="s">
        <v>2483</v>
      </c>
      <c r="C1638" s="1">
        <v>260766</v>
      </c>
      <c r="D1638" s="1" t="s">
        <v>1537</v>
      </c>
      <c r="E1638" s="1" t="s">
        <v>1440</v>
      </c>
      <c r="F1638" s="1" t="s">
        <v>1140</v>
      </c>
      <c r="G1638" s="1">
        <v>40</v>
      </c>
      <c r="H1638" s="1" t="s">
        <v>1443</v>
      </c>
      <c r="I1638" s="1" t="s">
        <v>1444</v>
      </c>
      <c r="J1638" s="1">
        <v>8</v>
      </c>
      <c r="K1638" s="1" t="s">
        <v>1443</v>
      </c>
      <c r="L1638" s="1" t="s">
        <v>1444</v>
      </c>
      <c r="M1638" s="1">
        <v>8</v>
      </c>
      <c r="N1638" s="1" t="s">
        <v>1443</v>
      </c>
      <c r="O1638" s="1" t="s">
        <v>1444</v>
      </c>
      <c r="P1638" s="1">
        <v>8</v>
      </c>
      <c r="Q1638" s="1" t="s">
        <v>1443</v>
      </c>
      <c r="R1638" s="1" t="s">
        <v>1444</v>
      </c>
      <c r="S1638" s="1">
        <v>8</v>
      </c>
      <c r="T1638" s="1" t="s">
        <v>1443</v>
      </c>
      <c r="U1638" s="1" t="s">
        <v>1444</v>
      </c>
      <c r="V1638" s="1">
        <v>8</v>
      </c>
      <c r="W1638" s="1" t="s">
        <v>93</v>
      </c>
      <c r="X1638" s="1" t="s">
        <v>93</v>
      </c>
      <c r="Y1638" s="1" t="s">
        <v>93</v>
      </c>
      <c r="Z1638" s="1" t="s">
        <v>93</v>
      </c>
      <c r="AA1638" s="1" t="s">
        <v>93</v>
      </c>
      <c r="AB1638" s="1" t="s">
        <v>93</v>
      </c>
      <c r="AC1638" s="1" t="s">
        <v>3787</v>
      </c>
    </row>
    <row r="1639" spans="1:29" ht="38.25" x14ac:dyDescent="0.2">
      <c r="A1639" s="1">
        <v>208</v>
      </c>
      <c r="B1639" s="1" t="s">
        <v>2484</v>
      </c>
      <c r="C1639" s="1">
        <v>260712</v>
      </c>
      <c r="D1639" s="1" t="s">
        <v>1537</v>
      </c>
      <c r="E1639" s="1" t="s">
        <v>1440</v>
      </c>
      <c r="F1639" s="1" t="s">
        <v>1140</v>
      </c>
      <c r="G1639" s="1">
        <v>40</v>
      </c>
      <c r="H1639" s="1" t="s">
        <v>1443</v>
      </c>
      <c r="I1639" s="1" t="s">
        <v>1444</v>
      </c>
      <c r="J1639" s="1">
        <v>8</v>
      </c>
      <c r="K1639" s="1" t="s">
        <v>1443</v>
      </c>
      <c r="L1639" s="1" t="s">
        <v>1444</v>
      </c>
      <c r="M1639" s="1">
        <v>8</v>
      </c>
      <c r="N1639" s="1" t="s">
        <v>1443</v>
      </c>
      <c r="O1639" s="1" t="s">
        <v>1444</v>
      </c>
      <c r="P1639" s="1">
        <v>8</v>
      </c>
      <c r="Q1639" s="1" t="s">
        <v>1443</v>
      </c>
      <c r="R1639" s="1" t="s">
        <v>1444</v>
      </c>
      <c r="S1639" s="1">
        <v>8</v>
      </c>
      <c r="T1639" s="1" t="s">
        <v>1443</v>
      </c>
      <c r="U1639" s="1" t="s">
        <v>1444</v>
      </c>
      <c r="V1639" s="1">
        <v>8</v>
      </c>
      <c r="W1639" s="1" t="s">
        <v>93</v>
      </c>
      <c r="X1639" s="1" t="s">
        <v>93</v>
      </c>
      <c r="Y1639" s="1" t="s">
        <v>93</v>
      </c>
      <c r="Z1639" s="1" t="s">
        <v>93</v>
      </c>
      <c r="AA1639" s="1" t="s">
        <v>93</v>
      </c>
      <c r="AB1639" s="1" t="s">
        <v>93</v>
      </c>
      <c r="AC1639" s="1" t="s">
        <v>3787</v>
      </c>
    </row>
    <row r="1640" spans="1:29" ht="25.5" x14ac:dyDescent="0.2">
      <c r="A1640" s="1">
        <v>208</v>
      </c>
      <c r="B1640" s="1" t="s">
        <v>2485</v>
      </c>
      <c r="C1640" s="1">
        <v>261470</v>
      </c>
      <c r="D1640" s="1" t="s">
        <v>1537</v>
      </c>
      <c r="E1640" s="1" t="s">
        <v>1440</v>
      </c>
      <c r="F1640" s="1" t="s">
        <v>1182</v>
      </c>
      <c r="G1640" s="1">
        <v>40</v>
      </c>
      <c r="H1640" s="1" t="s">
        <v>1459</v>
      </c>
      <c r="I1640" s="1" t="s">
        <v>1481</v>
      </c>
      <c r="J1640" s="1">
        <v>8</v>
      </c>
      <c r="K1640" s="1" t="s">
        <v>1459</v>
      </c>
      <c r="L1640" s="1" t="s">
        <v>1481</v>
      </c>
      <c r="M1640" s="1">
        <v>8</v>
      </c>
      <c r="N1640" s="1" t="s">
        <v>1459</v>
      </c>
      <c r="O1640" s="1" t="s">
        <v>1481</v>
      </c>
      <c r="P1640" s="1">
        <v>8</v>
      </c>
      <c r="Q1640" s="1" t="s">
        <v>1459</v>
      </c>
      <c r="R1640" s="1" t="s">
        <v>1481</v>
      </c>
      <c r="S1640" s="1">
        <v>8</v>
      </c>
      <c r="T1640" s="1" t="s">
        <v>1459</v>
      </c>
      <c r="U1640" s="1" t="s">
        <v>1481</v>
      </c>
      <c r="V1640" s="1">
        <v>8</v>
      </c>
      <c r="W1640" s="1" t="s">
        <v>93</v>
      </c>
      <c r="X1640" s="1" t="s">
        <v>93</v>
      </c>
      <c r="Y1640" s="1" t="s">
        <v>93</v>
      </c>
      <c r="Z1640" s="1" t="s">
        <v>93</v>
      </c>
      <c r="AA1640" s="1" t="s">
        <v>93</v>
      </c>
      <c r="AB1640" s="1" t="s">
        <v>93</v>
      </c>
      <c r="AC1640" s="1" t="s">
        <v>3787</v>
      </c>
    </row>
    <row r="1641" spans="1:29" ht="25.5" x14ac:dyDescent="0.2">
      <c r="A1641" s="1">
        <v>208</v>
      </c>
      <c r="B1641" s="1" t="s">
        <v>2486</v>
      </c>
      <c r="C1641" s="1">
        <v>239721</v>
      </c>
      <c r="D1641" s="1" t="s">
        <v>1537</v>
      </c>
      <c r="E1641" s="1" t="s">
        <v>1440</v>
      </c>
      <c r="F1641" s="1" t="s">
        <v>1114</v>
      </c>
      <c r="G1641" s="1">
        <v>40</v>
      </c>
      <c r="H1641" s="1" t="s">
        <v>1443</v>
      </c>
      <c r="I1641" s="1" t="s">
        <v>1444</v>
      </c>
      <c r="J1641" s="1">
        <v>8</v>
      </c>
      <c r="K1641" s="1" t="s">
        <v>1443</v>
      </c>
      <c r="L1641" s="1" t="s">
        <v>1444</v>
      </c>
      <c r="M1641" s="1">
        <v>8</v>
      </c>
      <c r="N1641" s="1" t="s">
        <v>1443</v>
      </c>
      <c r="O1641" s="1" t="s">
        <v>1444</v>
      </c>
      <c r="P1641" s="1">
        <v>8</v>
      </c>
      <c r="Q1641" s="1" t="s">
        <v>1443</v>
      </c>
      <c r="R1641" s="1" t="s">
        <v>1444</v>
      </c>
      <c r="S1641" s="1">
        <v>8</v>
      </c>
      <c r="T1641" s="1" t="s">
        <v>1443</v>
      </c>
      <c r="U1641" s="1" t="s">
        <v>1444</v>
      </c>
      <c r="V1641" s="1">
        <v>8</v>
      </c>
      <c r="W1641" s="1" t="s">
        <v>93</v>
      </c>
      <c r="X1641" s="1" t="s">
        <v>93</v>
      </c>
      <c r="Y1641" s="1" t="s">
        <v>93</v>
      </c>
      <c r="Z1641" s="1" t="s">
        <v>93</v>
      </c>
      <c r="AA1641" s="1" t="s">
        <v>93</v>
      </c>
      <c r="AB1641" s="1" t="s">
        <v>93</v>
      </c>
      <c r="AC1641" s="1" t="s">
        <v>3787</v>
      </c>
    </row>
    <row r="1642" spans="1:29" ht="25.5" x14ac:dyDescent="0.2">
      <c r="A1642" s="1">
        <v>208</v>
      </c>
      <c r="B1642" s="1" t="s">
        <v>2487</v>
      </c>
      <c r="C1642" s="1">
        <v>261469</v>
      </c>
      <c r="D1642" s="1" t="s">
        <v>1537</v>
      </c>
      <c r="E1642" s="1" t="s">
        <v>1440</v>
      </c>
      <c r="F1642" s="1" t="s">
        <v>1182</v>
      </c>
      <c r="G1642" s="1">
        <v>40</v>
      </c>
      <c r="H1642" s="1" t="s">
        <v>1989</v>
      </c>
      <c r="I1642" s="1" t="s">
        <v>1621</v>
      </c>
      <c r="J1642" s="1">
        <v>8</v>
      </c>
      <c r="K1642" s="1" t="s">
        <v>1989</v>
      </c>
      <c r="L1642" s="1" t="s">
        <v>1621</v>
      </c>
      <c r="M1642" s="1">
        <v>8</v>
      </c>
      <c r="N1642" s="1" t="s">
        <v>1989</v>
      </c>
      <c r="O1642" s="1" t="s">
        <v>1621</v>
      </c>
      <c r="P1642" s="1">
        <v>8</v>
      </c>
      <c r="Q1642" s="1" t="s">
        <v>1989</v>
      </c>
      <c r="R1642" s="1" t="s">
        <v>1621</v>
      </c>
      <c r="S1642" s="1">
        <v>8</v>
      </c>
      <c r="T1642" s="1" t="s">
        <v>1989</v>
      </c>
      <c r="U1642" s="1" t="s">
        <v>1621</v>
      </c>
      <c r="V1642" s="1">
        <v>8</v>
      </c>
      <c r="W1642" s="1" t="s">
        <v>93</v>
      </c>
      <c r="X1642" s="1" t="s">
        <v>93</v>
      </c>
      <c r="Y1642" s="1" t="s">
        <v>93</v>
      </c>
      <c r="Z1642" s="1" t="s">
        <v>93</v>
      </c>
      <c r="AA1642" s="1" t="s">
        <v>93</v>
      </c>
      <c r="AB1642" s="1" t="s">
        <v>93</v>
      </c>
      <c r="AC1642" s="1" t="s">
        <v>3787</v>
      </c>
    </row>
    <row r="1643" spans="1:29" ht="25.5" x14ac:dyDescent="0.2">
      <c r="A1643" s="1">
        <v>208</v>
      </c>
      <c r="B1643" s="1" t="s">
        <v>2488</v>
      </c>
      <c r="C1643" s="1">
        <v>78632</v>
      </c>
      <c r="D1643" s="1" t="s">
        <v>2474</v>
      </c>
      <c r="E1643" s="1" t="s">
        <v>1440</v>
      </c>
      <c r="F1643" s="1" t="s">
        <v>2478</v>
      </c>
      <c r="G1643" s="1">
        <v>40</v>
      </c>
      <c r="H1643" s="1" t="s">
        <v>1461</v>
      </c>
      <c r="I1643" s="1" t="s">
        <v>1442</v>
      </c>
      <c r="J1643" s="1">
        <v>8</v>
      </c>
      <c r="K1643" s="1" t="s">
        <v>1461</v>
      </c>
      <c r="L1643" s="1" t="s">
        <v>1442</v>
      </c>
      <c r="M1643" s="1">
        <v>8</v>
      </c>
      <c r="N1643" s="1" t="s">
        <v>1461</v>
      </c>
      <c r="O1643" s="1" t="s">
        <v>1442</v>
      </c>
      <c r="P1643" s="1">
        <v>8</v>
      </c>
      <c r="Q1643" s="1" t="s">
        <v>1461</v>
      </c>
      <c r="R1643" s="1" t="s">
        <v>1442</v>
      </c>
      <c r="S1643" s="1">
        <v>8</v>
      </c>
      <c r="T1643" s="1" t="s">
        <v>1461</v>
      </c>
      <c r="U1643" s="1" t="s">
        <v>1442</v>
      </c>
      <c r="V1643" s="1">
        <v>8</v>
      </c>
      <c r="W1643" s="1" t="s">
        <v>93</v>
      </c>
      <c r="X1643" s="1" t="s">
        <v>93</v>
      </c>
      <c r="Y1643" s="1" t="s">
        <v>93</v>
      </c>
      <c r="Z1643" s="1" t="s">
        <v>93</v>
      </c>
      <c r="AA1643" s="1" t="s">
        <v>93</v>
      </c>
      <c r="AB1643" s="1" t="s">
        <v>93</v>
      </c>
      <c r="AC1643" s="1" t="s">
        <v>3787</v>
      </c>
    </row>
    <row r="1644" spans="1:29" ht="25.5" x14ac:dyDescent="0.2">
      <c r="A1644" s="1">
        <v>208</v>
      </c>
      <c r="B1644" s="1" t="s">
        <v>2489</v>
      </c>
      <c r="C1644" s="1">
        <v>244458</v>
      </c>
      <c r="D1644" s="1" t="s">
        <v>1032</v>
      </c>
      <c r="E1644" s="1" t="s">
        <v>1440</v>
      </c>
      <c r="F1644" s="1" t="s">
        <v>1140</v>
      </c>
      <c r="G1644" s="1">
        <v>40</v>
      </c>
      <c r="H1644" s="1" t="s">
        <v>1989</v>
      </c>
      <c r="I1644" s="1" t="s">
        <v>1621</v>
      </c>
      <c r="J1644" s="1">
        <v>8</v>
      </c>
      <c r="K1644" s="1" t="s">
        <v>1480</v>
      </c>
      <c r="L1644" s="1" t="s">
        <v>1479</v>
      </c>
      <c r="M1644" s="1">
        <v>8</v>
      </c>
      <c r="N1644" s="1" t="s">
        <v>1989</v>
      </c>
      <c r="O1644" s="1" t="s">
        <v>1621</v>
      </c>
      <c r="P1644" s="1">
        <v>8</v>
      </c>
      <c r="Q1644" s="1" t="s">
        <v>1480</v>
      </c>
      <c r="R1644" s="1" t="s">
        <v>1479</v>
      </c>
      <c r="S1644" s="1">
        <v>8</v>
      </c>
      <c r="T1644" s="1" t="s">
        <v>1989</v>
      </c>
      <c r="U1644" s="1" t="s">
        <v>1621</v>
      </c>
      <c r="V1644" s="1">
        <v>8</v>
      </c>
      <c r="W1644" s="1" t="s">
        <v>93</v>
      </c>
      <c r="X1644" s="1" t="s">
        <v>93</v>
      </c>
      <c r="Y1644" s="1" t="s">
        <v>93</v>
      </c>
      <c r="Z1644" s="1" t="s">
        <v>93</v>
      </c>
      <c r="AA1644" s="1" t="s">
        <v>93</v>
      </c>
      <c r="AB1644" s="1" t="s">
        <v>93</v>
      </c>
      <c r="AC1644" s="1" t="s">
        <v>3787</v>
      </c>
    </row>
    <row r="1645" spans="1:29" ht="25.5" x14ac:dyDescent="0.2">
      <c r="A1645" s="1">
        <v>208</v>
      </c>
      <c r="B1645" s="1" t="s">
        <v>2490</v>
      </c>
      <c r="C1645" s="1">
        <v>231294</v>
      </c>
      <c r="D1645" s="1" t="s">
        <v>1032</v>
      </c>
      <c r="E1645" s="1" t="s">
        <v>1440</v>
      </c>
      <c r="F1645" s="1" t="s">
        <v>715</v>
      </c>
      <c r="G1645" s="1">
        <v>40</v>
      </c>
      <c r="H1645" s="1" t="s">
        <v>1538</v>
      </c>
      <c r="I1645" s="1" t="s">
        <v>1551</v>
      </c>
      <c r="J1645" s="1">
        <v>8</v>
      </c>
      <c r="K1645" s="1" t="s">
        <v>1538</v>
      </c>
      <c r="L1645" s="1" t="s">
        <v>1551</v>
      </c>
      <c r="M1645" s="1">
        <v>8</v>
      </c>
      <c r="N1645" s="1" t="s">
        <v>1538</v>
      </c>
      <c r="O1645" s="1" t="s">
        <v>1551</v>
      </c>
      <c r="P1645" s="1">
        <v>8</v>
      </c>
      <c r="Q1645" s="1" t="s">
        <v>1538</v>
      </c>
      <c r="R1645" s="1" t="s">
        <v>1551</v>
      </c>
      <c r="S1645" s="1">
        <v>8</v>
      </c>
      <c r="T1645" s="1" t="s">
        <v>1538</v>
      </c>
      <c r="U1645" s="1" t="s">
        <v>1551</v>
      </c>
      <c r="V1645" s="1">
        <v>8</v>
      </c>
      <c r="W1645" s="1" t="s">
        <v>93</v>
      </c>
      <c r="X1645" s="1" t="s">
        <v>93</v>
      </c>
      <c r="Y1645" s="1" t="s">
        <v>93</v>
      </c>
      <c r="Z1645" s="1" t="s">
        <v>93</v>
      </c>
      <c r="AA1645" s="1" t="s">
        <v>93</v>
      </c>
      <c r="AB1645" s="1" t="s">
        <v>93</v>
      </c>
      <c r="AC1645" s="1" t="s">
        <v>3787</v>
      </c>
    </row>
    <row r="1646" spans="1:29" ht="25.5" x14ac:dyDescent="0.2">
      <c r="A1646" s="1">
        <v>208</v>
      </c>
      <c r="B1646" s="1" t="s">
        <v>2491</v>
      </c>
      <c r="C1646" s="1">
        <v>257627</v>
      </c>
      <c r="D1646" s="1" t="s">
        <v>1537</v>
      </c>
      <c r="E1646" s="1" t="s">
        <v>1440</v>
      </c>
      <c r="F1646" s="1" t="s">
        <v>759</v>
      </c>
      <c r="G1646" s="1">
        <v>40</v>
      </c>
      <c r="H1646" s="1" t="s">
        <v>1989</v>
      </c>
      <c r="I1646" s="1" t="s">
        <v>1451</v>
      </c>
      <c r="J1646" s="1">
        <v>8</v>
      </c>
      <c r="K1646" s="1" t="s">
        <v>1989</v>
      </c>
      <c r="L1646" s="1" t="s">
        <v>1451</v>
      </c>
      <c r="M1646" s="1">
        <v>8</v>
      </c>
      <c r="N1646" s="1" t="s">
        <v>1989</v>
      </c>
      <c r="O1646" s="1" t="s">
        <v>1451</v>
      </c>
      <c r="P1646" s="1">
        <v>8</v>
      </c>
      <c r="Q1646" s="1" t="s">
        <v>1989</v>
      </c>
      <c r="R1646" s="1" t="s">
        <v>1451</v>
      </c>
      <c r="S1646" s="1">
        <v>8</v>
      </c>
      <c r="T1646" s="1" t="s">
        <v>1989</v>
      </c>
      <c r="U1646" s="1" t="s">
        <v>1451</v>
      </c>
      <c r="V1646" s="1">
        <v>8</v>
      </c>
      <c r="W1646" s="1" t="s">
        <v>93</v>
      </c>
      <c r="X1646" s="1" t="s">
        <v>93</v>
      </c>
      <c r="Y1646" s="1" t="s">
        <v>93</v>
      </c>
      <c r="Z1646" s="1" t="s">
        <v>93</v>
      </c>
      <c r="AA1646" s="1" t="s">
        <v>93</v>
      </c>
      <c r="AB1646" s="1" t="s">
        <v>93</v>
      </c>
      <c r="AC1646" s="1" t="s">
        <v>3787</v>
      </c>
    </row>
    <row r="1647" spans="1:29" ht="38.25" x14ac:dyDescent="0.2">
      <c r="A1647" s="1">
        <v>208</v>
      </c>
      <c r="B1647" s="1" t="s">
        <v>2492</v>
      </c>
      <c r="C1647" s="1">
        <v>148477</v>
      </c>
      <c r="D1647" s="1" t="s">
        <v>2493</v>
      </c>
      <c r="E1647" s="1" t="s">
        <v>1440</v>
      </c>
      <c r="F1647" s="1" t="s">
        <v>3787</v>
      </c>
      <c r="G1647" s="1">
        <v>40</v>
      </c>
      <c r="H1647" s="1" t="s">
        <v>1461</v>
      </c>
      <c r="I1647" s="1" t="s">
        <v>1442</v>
      </c>
      <c r="J1647" s="1">
        <v>8</v>
      </c>
      <c r="K1647" s="1" t="s">
        <v>1461</v>
      </c>
      <c r="L1647" s="1" t="s">
        <v>1442</v>
      </c>
      <c r="M1647" s="1">
        <v>8</v>
      </c>
      <c r="N1647" s="1" t="s">
        <v>1461</v>
      </c>
      <c r="O1647" s="1" t="s">
        <v>1442</v>
      </c>
      <c r="P1647" s="1">
        <v>8</v>
      </c>
      <c r="Q1647" s="1" t="s">
        <v>1461</v>
      </c>
      <c r="R1647" s="1" t="s">
        <v>1442</v>
      </c>
      <c r="S1647" s="1">
        <v>8</v>
      </c>
      <c r="T1647" s="1" t="s">
        <v>1461</v>
      </c>
      <c r="U1647" s="1" t="s">
        <v>1442</v>
      </c>
      <c r="V1647" s="1">
        <v>8</v>
      </c>
      <c r="W1647" s="1" t="s">
        <v>93</v>
      </c>
      <c r="X1647" s="1" t="s">
        <v>93</v>
      </c>
      <c r="Y1647" s="1" t="s">
        <v>93</v>
      </c>
      <c r="Z1647" s="1" t="s">
        <v>93</v>
      </c>
      <c r="AA1647" s="1" t="s">
        <v>93</v>
      </c>
      <c r="AB1647" s="1" t="s">
        <v>93</v>
      </c>
      <c r="AC1647" s="1" t="s">
        <v>3787</v>
      </c>
    </row>
    <row r="1648" spans="1:29" ht="25.5" x14ac:dyDescent="0.2">
      <c r="A1648" s="1">
        <v>208</v>
      </c>
      <c r="B1648" s="1" t="s">
        <v>2494</v>
      </c>
      <c r="C1648" s="1">
        <v>261014</v>
      </c>
      <c r="D1648" s="1" t="s">
        <v>1537</v>
      </c>
      <c r="E1648" s="1" t="s">
        <v>1440</v>
      </c>
      <c r="F1648" s="1" t="s">
        <v>507</v>
      </c>
      <c r="G1648" s="1">
        <v>40</v>
      </c>
      <c r="H1648" s="1" t="s">
        <v>1989</v>
      </c>
      <c r="I1648" s="1" t="s">
        <v>1451</v>
      </c>
      <c r="J1648" s="1">
        <v>8</v>
      </c>
      <c r="K1648" s="1" t="s">
        <v>1989</v>
      </c>
      <c r="L1648" s="1" t="s">
        <v>1451</v>
      </c>
      <c r="M1648" s="1">
        <v>8</v>
      </c>
      <c r="N1648" s="1" t="s">
        <v>1989</v>
      </c>
      <c r="O1648" s="1" t="s">
        <v>1451</v>
      </c>
      <c r="P1648" s="1">
        <v>8</v>
      </c>
      <c r="Q1648" s="1" t="s">
        <v>1989</v>
      </c>
      <c r="R1648" s="1" t="s">
        <v>1451</v>
      </c>
      <c r="S1648" s="1">
        <v>8</v>
      </c>
      <c r="T1648" s="1" t="s">
        <v>1989</v>
      </c>
      <c r="U1648" s="1" t="s">
        <v>1451</v>
      </c>
      <c r="V1648" s="1">
        <v>8</v>
      </c>
      <c r="W1648" s="1" t="s">
        <v>93</v>
      </c>
      <c r="X1648" s="1" t="s">
        <v>93</v>
      </c>
      <c r="Y1648" s="1" t="s">
        <v>93</v>
      </c>
      <c r="Z1648" s="1" t="s">
        <v>93</v>
      </c>
      <c r="AA1648" s="1" t="s">
        <v>93</v>
      </c>
      <c r="AB1648" s="1" t="s">
        <v>93</v>
      </c>
      <c r="AC1648" s="1" t="s">
        <v>3787</v>
      </c>
    </row>
    <row r="1649" spans="1:29" ht="25.5" x14ac:dyDescent="0.2">
      <c r="A1649" s="1">
        <v>208</v>
      </c>
      <c r="B1649" s="1" t="s">
        <v>2495</v>
      </c>
      <c r="C1649" s="1">
        <v>256681</v>
      </c>
      <c r="D1649" s="1" t="s">
        <v>1537</v>
      </c>
      <c r="E1649" s="1" t="s">
        <v>1440</v>
      </c>
      <c r="F1649" s="1" t="s">
        <v>986</v>
      </c>
      <c r="G1649" s="1">
        <v>40</v>
      </c>
      <c r="H1649" s="1" t="s">
        <v>1465</v>
      </c>
      <c r="I1649" s="1" t="s">
        <v>1621</v>
      </c>
      <c r="J1649" s="1">
        <v>10</v>
      </c>
      <c r="K1649" s="1" t="s">
        <v>93</v>
      </c>
      <c r="L1649" s="1" t="s">
        <v>93</v>
      </c>
      <c r="M1649" s="1" t="s">
        <v>93</v>
      </c>
      <c r="N1649" s="1" t="s">
        <v>1465</v>
      </c>
      <c r="O1649" s="1" t="s">
        <v>1621</v>
      </c>
      <c r="P1649" s="1">
        <v>10</v>
      </c>
      <c r="Q1649" s="1" t="s">
        <v>1465</v>
      </c>
      <c r="R1649" s="1" t="s">
        <v>1621</v>
      </c>
      <c r="S1649" s="1">
        <v>10</v>
      </c>
      <c r="T1649" s="1" t="s">
        <v>1465</v>
      </c>
      <c r="U1649" s="1" t="s">
        <v>1621</v>
      </c>
      <c r="V1649" s="1">
        <v>10</v>
      </c>
      <c r="W1649" s="1" t="s">
        <v>93</v>
      </c>
      <c r="X1649" s="1" t="s">
        <v>93</v>
      </c>
      <c r="Y1649" s="1" t="s">
        <v>93</v>
      </c>
      <c r="Z1649" s="1" t="s">
        <v>93</v>
      </c>
      <c r="AA1649" s="1" t="s">
        <v>93</v>
      </c>
      <c r="AB1649" s="1" t="s">
        <v>93</v>
      </c>
      <c r="AC1649" s="1" t="s">
        <v>3787</v>
      </c>
    </row>
    <row r="1650" spans="1:29" ht="25.5" x14ac:dyDescent="0.2">
      <c r="A1650" s="1">
        <v>208</v>
      </c>
      <c r="B1650" s="1" t="s">
        <v>2496</v>
      </c>
      <c r="C1650" s="1">
        <v>257632</v>
      </c>
      <c r="D1650" s="1" t="s">
        <v>1537</v>
      </c>
      <c r="E1650" s="1" t="s">
        <v>1440</v>
      </c>
      <c r="F1650" s="1" t="s">
        <v>2796</v>
      </c>
      <c r="G1650" s="1">
        <v>40</v>
      </c>
      <c r="H1650" s="1" t="s">
        <v>1989</v>
      </c>
      <c r="I1650" s="1" t="s">
        <v>1621</v>
      </c>
      <c r="J1650" s="1">
        <v>8</v>
      </c>
      <c r="K1650" s="1" t="s">
        <v>1989</v>
      </c>
      <c r="L1650" s="1" t="s">
        <v>1621</v>
      </c>
      <c r="M1650" s="1">
        <v>8</v>
      </c>
      <c r="N1650" s="1" t="s">
        <v>1989</v>
      </c>
      <c r="O1650" s="1" t="s">
        <v>1621</v>
      </c>
      <c r="P1650" s="1">
        <v>8</v>
      </c>
      <c r="Q1650" s="1" t="s">
        <v>1989</v>
      </c>
      <c r="R1650" s="1" t="s">
        <v>1621</v>
      </c>
      <c r="S1650" s="1">
        <v>8</v>
      </c>
      <c r="T1650" s="1" t="s">
        <v>1989</v>
      </c>
      <c r="U1650" s="1" t="s">
        <v>1621</v>
      </c>
      <c r="V1650" s="1">
        <v>8</v>
      </c>
      <c r="W1650" s="1" t="s">
        <v>93</v>
      </c>
      <c r="X1650" s="1" t="s">
        <v>93</v>
      </c>
      <c r="Y1650" s="1" t="s">
        <v>93</v>
      </c>
      <c r="Z1650" s="1" t="s">
        <v>93</v>
      </c>
      <c r="AA1650" s="1" t="s">
        <v>93</v>
      </c>
      <c r="AB1650" s="1" t="s">
        <v>93</v>
      </c>
      <c r="AC1650" s="1" t="s">
        <v>3787</v>
      </c>
    </row>
    <row r="1651" spans="1:29" ht="38.25" x14ac:dyDescent="0.2">
      <c r="A1651" s="1">
        <v>208</v>
      </c>
      <c r="B1651" s="1" t="s">
        <v>2497</v>
      </c>
      <c r="C1651" s="1">
        <v>256646</v>
      </c>
      <c r="D1651" s="1" t="s">
        <v>1537</v>
      </c>
      <c r="E1651" s="1" t="s">
        <v>1440</v>
      </c>
      <c r="F1651" s="1" t="s">
        <v>3410</v>
      </c>
      <c r="G1651" s="1">
        <v>40</v>
      </c>
      <c r="H1651" s="1" t="s">
        <v>1478</v>
      </c>
      <c r="I1651" s="1" t="s">
        <v>1463</v>
      </c>
      <c r="J1651" s="1">
        <v>8</v>
      </c>
      <c r="K1651" s="1" t="s">
        <v>1478</v>
      </c>
      <c r="L1651" s="1" t="s">
        <v>1463</v>
      </c>
      <c r="M1651" s="1">
        <v>8</v>
      </c>
      <c r="N1651" s="1" t="s">
        <v>1478</v>
      </c>
      <c r="O1651" s="1" t="s">
        <v>1463</v>
      </c>
      <c r="P1651" s="1">
        <v>8</v>
      </c>
      <c r="Q1651" s="1" t="s">
        <v>1478</v>
      </c>
      <c r="R1651" s="1" t="s">
        <v>1463</v>
      </c>
      <c r="S1651" s="1">
        <v>8</v>
      </c>
      <c r="T1651" s="1" t="s">
        <v>1478</v>
      </c>
      <c r="U1651" s="1" t="s">
        <v>1463</v>
      </c>
      <c r="V1651" s="1">
        <v>8</v>
      </c>
      <c r="W1651" s="1" t="s">
        <v>93</v>
      </c>
      <c r="X1651" s="1" t="s">
        <v>93</v>
      </c>
      <c r="Y1651" s="1" t="s">
        <v>93</v>
      </c>
      <c r="Z1651" s="1" t="s">
        <v>93</v>
      </c>
      <c r="AA1651" s="1" t="s">
        <v>93</v>
      </c>
      <c r="AB1651" s="1" t="s">
        <v>93</v>
      </c>
      <c r="AC1651" s="1" t="s">
        <v>3787</v>
      </c>
    </row>
    <row r="1652" spans="1:29" ht="25.5" x14ac:dyDescent="0.2">
      <c r="A1652" s="1">
        <v>208</v>
      </c>
      <c r="B1652" s="1" t="s">
        <v>2498</v>
      </c>
      <c r="C1652" s="1">
        <v>171001</v>
      </c>
      <c r="D1652" s="1" t="s">
        <v>22</v>
      </c>
      <c r="E1652" s="1" t="s">
        <v>1440</v>
      </c>
      <c r="F1652" s="1" t="s">
        <v>686</v>
      </c>
      <c r="G1652" s="1">
        <v>40</v>
      </c>
      <c r="H1652" s="1" t="s">
        <v>1443</v>
      </c>
      <c r="I1652" s="1" t="s">
        <v>1551</v>
      </c>
      <c r="J1652" s="1">
        <v>8</v>
      </c>
      <c r="K1652" s="1" t="s">
        <v>1443</v>
      </c>
      <c r="L1652" s="1" t="s">
        <v>1551</v>
      </c>
      <c r="M1652" s="1">
        <v>8</v>
      </c>
      <c r="N1652" s="1" t="s">
        <v>1443</v>
      </c>
      <c r="O1652" s="1" t="s">
        <v>1551</v>
      </c>
      <c r="P1652" s="1">
        <v>8</v>
      </c>
      <c r="Q1652" s="1" t="s">
        <v>1443</v>
      </c>
      <c r="R1652" s="1" t="s">
        <v>1551</v>
      </c>
      <c r="S1652" s="1">
        <v>8</v>
      </c>
      <c r="T1652" s="1" t="s">
        <v>1443</v>
      </c>
      <c r="U1652" s="1" t="s">
        <v>1551</v>
      </c>
      <c r="V1652" s="1">
        <v>8</v>
      </c>
      <c r="W1652" s="1" t="s">
        <v>93</v>
      </c>
      <c r="X1652" s="1" t="s">
        <v>93</v>
      </c>
      <c r="Y1652" s="1" t="s">
        <v>93</v>
      </c>
      <c r="Z1652" s="1" t="s">
        <v>93</v>
      </c>
      <c r="AA1652" s="1" t="s">
        <v>93</v>
      </c>
      <c r="AB1652" s="1" t="s">
        <v>93</v>
      </c>
      <c r="AC1652" s="1" t="s">
        <v>3787</v>
      </c>
    </row>
    <row r="1653" spans="1:29" ht="25.5" x14ac:dyDescent="0.2">
      <c r="A1653" s="1">
        <v>208</v>
      </c>
      <c r="B1653" s="1" t="s">
        <v>2499</v>
      </c>
      <c r="C1653" s="1">
        <v>261479</v>
      </c>
      <c r="D1653" s="1" t="s">
        <v>1537</v>
      </c>
      <c r="E1653" s="1" t="s">
        <v>1440</v>
      </c>
      <c r="F1653" s="1" t="s">
        <v>1182</v>
      </c>
      <c r="G1653" s="1">
        <v>40</v>
      </c>
      <c r="H1653" s="1" t="s">
        <v>1480</v>
      </c>
      <c r="I1653" s="1" t="s">
        <v>1466</v>
      </c>
      <c r="J1653" s="1">
        <v>8</v>
      </c>
      <c r="K1653" s="1" t="s">
        <v>1480</v>
      </c>
      <c r="L1653" s="1" t="s">
        <v>1466</v>
      </c>
      <c r="M1653" s="1">
        <v>8</v>
      </c>
      <c r="N1653" s="1" t="s">
        <v>1480</v>
      </c>
      <c r="O1653" s="1" t="s">
        <v>1466</v>
      </c>
      <c r="P1653" s="1">
        <v>8</v>
      </c>
      <c r="Q1653" s="1" t="s">
        <v>1480</v>
      </c>
      <c r="R1653" s="1" t="s">
        <v>1466</v>
      </c>
      <c r="S1653" s="1">
        <v>8</v>
      </c>
      <c r="T1653" s="1" t="s">
        <v>1480</v>
      </c>
      <c r="U1653" s="1" t="s">
        <v>1466</v>
      </c>
      <c r="V1653" s="1">
        <v>8</v>
      </c>
      <c r="W1653" s="1" t="s">
        <v>93</v>
      </c>
      <c r="X1653" s="1" t="s">
        <v>93</v>
      </c>
      <c r="Y1653" s="1" t="s">
        <v>93</v>
      </c>
      <c r="Z1653" s="1" t="s">
        <v>93</v>
      </c>
      <c r="AA1653" s="1" t="s">
        <v>93</v>
      </c>
      <c r="AB1653" s="1" t="s">
        <v>93</v>
      </c>
      <c r="AC1653" s="1" t="s">
        <v>3787</v>
      </c>
    </row>
    <row r="1654" spans="1:29" ht="25.5" x14ac:dyDescent="0.2">
      <c r="A1654" s="1">
        <v>208</v>
      </c>
      <c r="B1654" s="1" t="s">
        <v>2500</v>
      </c>
      <c r="C1654" s="1">
        <v>261483</v>
      </c>
      <c r="D1654" s="1" t="s">
        <v>1537</v>
      </c>
      <c r="E1654" s="1" t="s">
        <v>1440</v>
      </c>
      <c r="F1654" s="1" t="s">
        <v>1182</v>
      </c>
      <c r="G1654" s="1">
        <v>40</v>
      </c>
      <c r="H1654" s="1" t="s">
        <v>1480</v>
      </c>
      <c r="I1654" s="1" t="s">
        <v>1479</v>
      </c>
      <c r="J1654" s="1">
        <v>8</v>
      </c>
      <c r="K1654" s="1" t="s">
        <v>1480</v>
      </c>
      <c r="L1654" s="1" t="s">
        <v>1479</v>
      </c>
      <c r="M1654" s="1">
        <v>8</v>
      </c>
      <c r="N1654" s="1" t="s">
        <v>1480</v>
      </c>
      <c r="O1654" s="1" t="s">
        <v>1479</v>
      </c>
      <c r="P1654" s="1">
        <v>8</v>
      </c>
      <c r="Q1654" s="1" t="s">
        <v>1480</v>
      </c>
      <c r="R1654" s="1" t="s">
        <v>1479</v>
      </c>
      <c r="S1654" s="1">
        <v>8</v>
      </c>
      <c r="T1654" s="1" t="s">
        <v>1480</v>
      </c>
      <c r="U1654" s="1" t="s">
        <v>1479</v>
      </c>
      <c r="V1654" s="1">
        <v>8</v>
      </c>
      <c r="W1654" s="1" t="s">
        <v>93</v>
      </c>
      <c r="X1654" s="1" t="s">
        <v>93</v>
      </c>
      <c r="Y1654" s="1" t="s">
        <v>93</v>
      </c>
      <c r="Z1654" s="1" t="s">
        <v>93</v>
      </c>
      <c r="AA1654" s="1" t="s">
        <v>93</v>
      </c>
      <c r="AB1654" s="1" t="s">
        <v>93</v>
      </c>
      <c r="AC1654" s="1" t="s">
        <v>3787</v>
      </c>
    </row>
    <row r="1655" spans="1:29" ht="25.5" x14ac:dyDescent="0.2">
      <c r="A1655" s="1">
        <v>208</v>
      </c>
      <c r="B1655" s="1" t="s">
        <v>2501</v>
      </c>
      <c r="C1655" s="1">
        <v>261488</v>
      </c>
      <c r="D1655" s="1" t="s">
        <v>1537</v>
      </c>
      <c r="E1655" s="1" t="s">
        <v>1440</v>
      </c>
      <c r="F1655" s="1" t="s">
        <v>1182</v>
      </c>
      <c r="G1655" s="1">
        <v>40</v>
      </c>
      <c r="H1655" s="1" t="s">
        <v>1480</v>
      </c>
      <c r="I1655" s="1" t="s">
        <v>1479</v>
      </c>
      <c r="J1655" s="1">
        <v>8</v>
      </c>
      <c r="K1655" s="1" t="s">
        <v>1480</v>
      </c>
      <c r="L1655" s="1" t="s">
        <v>1479</v>
      </c>
      <c r="M1655" s="1">
        <v>8</v>
      </c>
      <c r="N1655" s="1" t="s">
        <v>1480</v>
      </c>
      <c r="O1655" s="1" t="s">
        <v>1479</v>
      </c>
      <c r="P1655" s="1">
        <v>8</v>
      </c>
      <c r="Q1655" s="1" t="s">
        <v>1480</v>
      </c>
      <c r="R1655" s="1" t="s">
        <v>1479</v>
      </c>
      <c r="S1655" s="1">
        <v>8</v>
      </c>
      <c r="T1655" s="1" t="s">
        <v>1480</v>
      </c>
      <c r="U1655" s="1" t="s">
        <v>1479</v>
      </c>
      <c r="V1655" s="1">
        <v>8</v>
      </c>
      <c r="W1655" s="1" t="s">
        <v>93</v>
      </c>
      <c r="X1655" s="1" t="s">
        <v>93</v>
      </c>
      <c r="Y1655" s="1" t="s">
        <v>93</v>
      </c>
      <c r="Z1655" s="1" t="s">
        <v>93</v>
      </c>
      <c r="AA1655" s="1" t="s">
        <v>93</v>
      </c>
      <c r="AB1655" s="1" t="s">
        <v>93</v>
      </c>
      <c r="AC1655" s="1" t="s">
        <v>3787</v>
      </c>
    </row>
    <row r="1656" spans="1:29" ht="25.5" x14ac:dyDescent="0.2">
      <c r="A1656" s="1">
        <v>208</v>
      </c>
      <c r="B1656" s="1" t="s">
        <v>2502</v>
      </c>
      <c r="C1656" s="1">
        <v>104408</v>
      </c>
      <c r="D1656" s="1" t="s">
        <v>1537</v>
      </c>
      <c r="E1656" s="1" t="s">
        <v>1440</v>
      </c>
      <c r="F1656" s="1" t="s">
        <v>3787</v>
      </c>
      <c r="G1656" s="1">
        <v>40</v>
      </c>
      <c r="H1656" s="1" t="s">
        <v>1461</v>
      </c>
      <c r="I1656" s="1" t="s">
        <v>1442</v>
      </c>
      <c r="J1656" s="1">
        <v>8</v>
      </c>
      <c r="K1656" s="1" t="s">
        <v>1461</v>
      </c>
      <c r="L1656" s="1" t="s">
        <v>1442</v>
      </c>
      <c r="M1656" s="1">
        <v>8</v>
      </c>
      <c r="N1656" s="1" t="s">
        <v>1461</v>
      </c>
      <c r="O1656" s="1" t="s">
        <v>1442</v>
      </c>
      <c r="P1656" s="1">
        <v>8</v>
      </c>
      <c r="Q1656" s="1" t="s">
        <v>1461</v>
      </c>
      <c r="R1656" s="1" t="s">
        <v>1442</v>
      </c>
      <c r="S1656" s="1">
        <v>8</v>
      </c>
      <c r="T1656" s="1" t="s">
        <v>1461</v>
      </c>
      <c r="U1656" s="1" t="s">
        <v>1442</v>
      </c>
      <c r="V1656" s="1">
        <v>8</v>
      </c>
      <c r="W1656" s="1" t="s">
        <v>93</v>
      </c>
      <c r="X1656" s="1" t="s">
        <v>93</v>
      </c>
      <c r="Y1656" s="1" t="s">
        <v>93</v>
      </c>
      <c r="Z1656" s="1" t="s">
        <v>93</v>
      </c>
      <c r="AA1656" s="1" t="s">
        <v>93</v>
      </c>
      <c r="AB1656" s="1" t="s">
        <v>93</v>
      </c>
      <c r="AC1656" s="1" t="s">
        <v>3787</v>
      </c>
    </row>
    <row r="1657" spans="1:29" ht="25.5" x14ac:dyDescent="0.2">
      <c r="A1657" s="1">
        <v>208</v>
      </c>
      <c r="B1657" s="1" t="s">
        <v>2503</v>
      </c>
      <c r="C1657" s="1">
        <v>259520</v>
      </c>
      <c r="D1657" s="1" t="s">
        <v>1537</v>
      </c>
      <c r="E1657" s="1" t="s">
        <v>1440</v>
      </c>
      <c r="F1657" s="1" t="s">
        <v>516</v>
      </c>
      <c r="G1657" s="1">
        <v>40</v>
      </c>
      <c r="H1657" s="1" t="s">
        <v>1538</v>
      </c>
      <c r="I1657" s="1" t="s">
        <v>1551</v>
      </c>
      <c r="J1657" s="1">
        <v>8</v>
      </c>
      <c r="K1657" s="1" t="s">
        <v>1538</v>
      </c>
      <c r="L1657" s="1" t="s">
        <v>1551</v>
      </c>
      <c r="M1657" s="1">
        <v>8</v>
      </c>
      <c r="N1657" s="1" t="s">
        <v>1538</v>
      </c>
      <c r="O1657" s="1" t="s">
        <v>1551</v>
      </c>
      <c r="P1657" s="1">
        <v>8</v>
      </c>
      <c r="Q1657" s="1" t="s">
        <v>1538</v>
      </c>
      <c r="R1657" s="1" t="s">
        <v>1551</v>
      </c>
      <c r="S1657" s="1">
        <v>8</v>
      </c>
      <c r="T1657" s="1" t="s">
        <v>1538</v>
      </c>
      <c r="U1657" s="1" t="s">
        <v>1551</v>
      </c>
      <c r="V1657" s="1">
        <v>8</v>
      </c>
      <c r="W1657" s="1" t="s">
        <v>93</v>
      </c>
      <c r="X1657" s="1" t="s">
        <v>93</v>
      </c>
      <c r="Y1657" s="1" t="s">
        <v>93</v>
      </c>
      <c r="Z1657" s="1" t="s">
        <v>93</v>
      </c>
      <c r="AA1657" s="1" t="s">
        <v>93</v>
      </c>
      <c r="AB1657" s="1" t="s">
        <v>93</v>
      </c>
      <c r="AC1657" s="1" t="s">
        <v>3787</v>
      </c>
    </row>
    <row r="1658" spans="1:29" ht="25.5" x14ac:dyDescent="0.2">
      <c r="A1658" s="1">
        <v>208</v>
      </c>
      <c r="B1658" s="1" t="s">
        <v>2504</v>
      </c>
      <c r="C1658" s="1">
        <v>260666</v>
      </c>
      <c r="D1658" s="1" t="s">
        <v>1537</v>
      </c>
      <c r="E1658" s="1" t="s">
        <v>1440</v>
      </c>
      <c r="F1658" s="1" t="s">
        <v>1140</v>
      </c>
      <c r="G1658" s="1">
        <v>40</v>
      </c>
      <c r="H1658" s="1" t="s">
        <v>1443</v>
      </c>
      <c r="I1658" s="1" t="s">
        <v>1444</v>
      </c>
      <c r="J1658" s="1">
        <v>8</v>
      </c>
      <c r="K1658" s="1" t="s">
        <v>1443</v>
      </c>
      <c r="L1658" s="1" t="s">
        <v>1444</v>
      </c>
      <c r="M1658" s="1">
        <v>8</v>
      </c>
      <c r="N1658" s="1" t="s">
        <v>1443</v>
      </c>
      <c r="O1658" s="1" t="s">
        <v>1444</v>
      </c>
      <c r="P1658" s="1">
        <v>8</v>
      </c>
      <c r="Q1658" s="1" t="s">
        <v>1443</v>
      </c>
      <c r="R1658" s="1" t="s">
        <v>1444</v>
      </c>
      <c r="S1658" s="1">
        <v>8</v>
      </c>
      <c r="T1658" s="1" t="s">
        <v>1443</v>
      </c>
      <c r="U1658" s="1" t="s">
        <v>1444</v>
      </c>
      <c r="V1658" s="1">
        <v>8</v>
      </c>
      <c r="W1658" s="1" t="s">
        <v>93</v>
      </c>
      <c r="X1658" s="1" t="s">
        <v>93</v>
      </c>
      <c r="Y1658" s="1" t="s">
        <v>93</v>
      </c>
      <c r="Z1658" s="1" t="s">
        <v>93</v>
      </c>
      <c r="AA1658" s="1" t="s">
        <v>93</v>
      </c>
      <c r="AB1658" s="1" t="s">
        <v>93</v>
      </c>
      <c r="AC1658" s="1" t="s">
        <v>3787</v>
      </c>
    </row>
    <row r="1659" spans="1:29" ht="38.25" x14ac:dyDescent="0.2">
      <c r="A1659" s="1">
        <v>208</v>
      </c>
      <c r="B1659" s="1" t="s">
        <v>2505</v>
      </c>
      <c r="C1659" s="1">
        <v>257226</v>
      </c>
      <c r="D1659" s="1" t="s">
        <v>518</v>
      </c>
      <c r="E1659" s="1" t="s">
        <v>1440</v>
      </c>
      <c r="F1659" s="1" t="s">
        <v>2506</v>
      </c>
      <c r="G1659" s="1">
        <v>40</v>
      </c>
      <c r="H1659" s="1" t="s">
        <v>1989</v>
      </c>
      <c r="I1659" s="1" t="s">
        <v>1451</v>
      </c>
      <c r="J1659" s="1">
        <v>8</v>
      </c>
      <c r="K1659" s="1" t="s">
        <v>1989</v>
      </c>
      <c r="L1659" s="1" t="s">
        <v>1451</v>
      </c>
      <c r="M1659" s="1">
        <v>8</v>
      </c>
      <c r="N1659" s="1" t="s">
        <v>1989</v>
      </c>
      <c r="O1659" s="1" t="s">
        <v>1451</v>
      </c>
      <c r="P1659" s="1">
        <v>8</v>
      </c>
      <c r="Q1659" s="1" t="s">
        <v>1989</v>
      </c>
      <c r="R1659" s="1" t="s">
        <v>1451</v>
      </c>
      <c r="S1659" s="1">
        <v>8</v>
      </c>
      <c r="T1659" s="1" t="s">
        <v>1989</v>
      </c>
      <c r="U1659" s="1" t="s">
        <v>1451</v>
      </c>
      <c r="V1659" s="1">
        <v>8</v>
      </c>
      <c r="W1659" s="1" t="s">
        <v>93</v>
      </c>
      <c r="X1659" s="1" t="s">
        <v>93</v>
      </c>
      <c r="Y1659" s="1" t="s">
        <v>93</v>
      </c>
      <c r="Z1659" s="1" t="s">
        <v>93</v>
      </c>
      <c r="AA1659" s="1" t="s">
        <v>93</v>
      </c>
      <c r="AB1659" s="1" t="s">
        <v>93</v>
      </c>
      <c r="AC1659" s="1" t="s">
        <v>3787</v>
      </c>
    </row>
    <row r="1660" spans="1:29" ht="51" x14ac:dyDescent="0.2">
      <c r="A1660" s="1">
        <v>208</v>
      </c>
      <c r="B1660" s="1" t="s">
        <v>2507</v>
      </c>
      <c r="C1660" s="1">
        <v>158571</v>
      </c>
      <c r="D1660" s="1" t="s">
        <v>1537</v>
      </c>
      <c r="E1660" s="1" t="s">
        <v>1440</v>
      </c>
      <c r="F1660" s="1" t="s">
        <v>2478</v>
      </c>
      <c r="G1660" s="1">
        <v>40</v>
      </c>
      <c r="H1660" s="1" t="s">
        <v>1461</v>
      </c>
      <c r="I1660" s="1" t="s">
        <v>1442</v>
      </c>
      <c r="J1660" s="1">
        <v>8</v>
      </c>
      <c r="K1660" s="1" t="s">
        <v>1461</v>
      </c>
      <c r="L1660" s="1" t="s">
        <v>1442</v>
      </c>
      <c r="M1660" s="1">
        <v>8</v>
      </c>
      <c r="N1660" s="1" t="s">
        <v>1461</v>
      </c>
      <c r="O1660" s="1" t="s">
        <v>1442</v>
      </c>
      <c r="P1660" s="1">
        <v>8</v>
      </c>
      <c r="Q1660" s="1" t="s">
        <v>1461</v>
      </c>
      <c r="R1660" s="1" t="s">
        <v>1442</v>
      </c>
      <c r="S1660" s="1">
        <v>8</v>
      </c>
      <c r="T1660" s="1" t="s">
        <v>1461</v>
      </c>
      <c r="U1660" s="1" t="s">
        <v>1442</v>
      </c>
      <c r="V1660" s="1">
        <v>8</v>
      </c>
      <c r="W1660" s="1" t="s">
        <v>93</v>
      </c>
      <c r="X1660" s="1" t="s">
        <v>93</v>
      </c>
      <c r="Y1660" s="1" t="s">
        <v>93</v>
      </c>
      <c r="Z1660" s="1" t="s">
        <v>93</v>
      </c>
      <c r="AA1660" s="1" t="s">
        <v>93</v>
      </c>
      <c r="AB1660" s="1" t="s">
        <v>93</v>
      </c>
      <c r="AC1660" s="1" t="s">
        <v>3787</v>
      </c>
    </row>
    <row r="1661" spans="1:29" ht="25.5" x14ac:dyDescent="0.2">
      <c r="A1661" s="1">
        <v>208</v>
      </c>
      <c r="B1661" s="1" t="s">
        <v>2508</v>
      </c>
      <c r="C1661" s="1">
        <v>124931</v>
      </c>
      <c r="D1661" s="1" t="s">
        <v>1537</v>
      </c>
      <c r="E1661" s="1" t="s">
        <v>1440</v>
      </c>
      <c r="F1661" s="1" t="s">
        <v>1255</v>
      </c>
      <c r="G1661" s="1">
        <v>40</v>
      </c>
      <c r="H1661" s="1" t="s">
        <v>1461</v>
      </c>
      <c r="I1661" s="1" t="s">
        <v>1442</v>
      </c>
      <c r="J1661" s="1">
        <v>8</v>
      </c>
      <c r="K1661" s="1" t="s">
        <v>1461</v>
      </c>
      <c r="L1661" s="1" t="s">
        <v>1442</v>
      </c>
      <c r="M1661" s="1">
        <v>8</v>
      </c>
      <c r="N1661" s="1" t="s">
        <v>1461</v>
      </c>
      <c r="O1661" s="1" t="s">
        <v>1442</v>
      </c>
      <c r="P1661" s="1">
        <v>8</v>
      </c>
      <c r="Q1661" s="1" t="s">
        <v>1461</v>
      </c>
      <c r="R1661" s="1" t="s">
        <v>1442</v>
      </c>
      <c r="S1661" s="1">
        <v>8</v>
      </c>
      <c r="T1661" s="1" t="s">
        <v>1461</v>
      </c>
      <c r="U1661" s="1" t="s">
        <v>1442</v>
      </c>
      <c r="V1661" s="1">
        <v>8</v>
      </c>
      <c r="W1661" s="1" t="s">
        <v>93</v>
      </c>
      <c r="X1661" s="1" t="s">
        <v>93</v>
      </c>
      <c r="Y1661" s="1" t="s">
        <v>93</v>
      </c>
      <c r="Z1661" s="1" t="s">
        <v>93</v>
      </c>
      <c r="AA1661" s="1" t="s">
        <v>93</v>
      </c>
      <c r="AB1661" s="1" t="s">
        <v>93</v>
      </c>
      <c r="AC1661" s="1" t="s">
        <v>3787</v>
      </c>
    </row>
    <row r="1662" spans="1:29" ht="25.5" x14ac:dyDescent="0.2">
      <c r="A1662" s="1">
        <v>208</v>
      </c>
      <c r="B1662" s="1" t="s">
        <v>2509</v>
      </c>
      <c r="C1662" s="1">
        <v>129936</v>
      </c>
      <c r="D1662" s="1" t="s">
        <v>1537</v>
      </c>
      <c r="E1662" s="1" t="s">
        <v>1440</v>
      </c>
      <c r="F1662" s="1" t="s">
        <v>1450</v>
      </c>
      <c r="G1662" s="1">
        <v>40</v>
      </c>
      <c r="H1662" s="1" t="s">
        <v>1461</v>
      </c>
      <c r="I1662" s="1" t="s">
        <v>1442</v>
      </c>
      <c r="J1662" s="1">
        <v>8</v>
      </c>
      <c r="K1662" s="1" t="s">
        <v>1461</v>
      </c>
      <c r="L1662" s="1" t="s">
        <v>1442</v>
      </c>
      <c r="M1662" s="1">
        <v>8</v>
      </c>
      <c r="N1662" s="1" t="s">
        <v>1461</v>
      </c>
      <c r="O1662" s="1" t="s">
        <v>1442</v>
      </c>
      <c r="P1662" s="1">
        <v>8</v>
      </c>
      <c r="Q1662" s="1" t="s">
        <v>1461</v>
      </c>
      <c r="R1662" s="1" t="s">
        <v>1442</v>
      </c>
      <c r="S1662" s="1">
        <v>8</v>
      </c>
      <c r="T1662" s="1" t="s">
        <v>1461</v>
      </c>
      <c r="U1662" s="1" t="s">
        <v>1442</v>
      </c>
      <c r="V1662" s="1">
        <v>8</v>
      </c>
      <c r="W1662" s="1" t="s">
        <v>93</v>
      </c>
      <c r="X1662" s="1" t="s">
        <v>93</v>
      </c>
      <c r="Y1662" s="1" t="s">
        <v>93</v>
      </c>
      <c r="Z1662" s="1" t="s">
        <v>93</v>
      </c>
      <c r="AA1662" s="1" t="s">
        <v>93</v>
      </c>
      <c r="AB1662" s="1" t="s">
        <v>93</v>
      </c>
      <c r="AC1662" s="1" t="s">
        <v>3787</v>
      </c>
    </row>
    <row r="1663" spans="1:29" ht="25.5" x14ac:dyDescent="0.2">
      <c r="A1663" s="1">
        <v>208</v>
      </c>
      <c r="B1663" s="1" t="s">
        <v>2510</v>
      </c>
      <c r="C1663" s="1">
        <v>260777</v>
      </c>
      <c r="D1663" s="1" t="s">
        <v>1537</v>
      </c>
      <c r="E1663" s="1" t="s">
        <v>1440</v>
      </c>
      <c r="F1663" s="1" t="s">
        <v>1140</v>
      </c>
      <c r="G1663" s="1">
        <v>40</v>
      </c>
      <c r="H1663" s="1" t="s">
        <v>1443</v>
      </c>
      <c r="I1663" s="1" t="s">
        <v>1444</v>
      </c>
      <c r="J1663" s="1">
        <v>8</v>
      </c>
      <c r="K1663" s="1" t="s">
        <v>1443</v>
      </c>
      <c r="L1663" s="1" t="s">
        <v>1444</v>
      </c>
      <c r="M1663" s="1">
        <v>8</v>
      </c>
      <c r="N1663" s="1" t="s">
        <v>1443</v>
      </c>
      <c r="O1663" s="1" t="s">
        <v>1444</v>
      </c>
      <c r="P1663" s="1">
        <v>8</v>
      </c>
      <c r="Q1663" s="1" t="s">
        <v>1443</v>
      </c>
      <c r="R1663" s="1" t="s">
        <v>1444</v>
      </c>
      <c r="S1663" s="1">
        <v>8</v>
      </c>
      <c r="T1663" s="1" t="s">
        <v>1443</v>
      </c>
      <c r="U1663" s="1" t="s">
        <v>1444</v>
      </c>
      <c r="V1663" s="1">
        <v>8</v>
      </c>
      <c r="W1663" s="1" t="s">
        <v>93</v>
      </c>
      <c r="X1663" s="1" t="s">
        <v>93</v>
      </c>
      <c r="Y1663" s="1" t="s">
        <v>93</v>
      </c>
      <c r="Z1663" s="1" t="s">
        <v>93</v>
      </c>
      <c r="AA1663" s="1" t="s">
        <v>93</v>
      </c>
      <c r="AB1663" s="1" t="s">
        <v>93</v>
      </c>
      <c r="AC1663" s="1" t="s">
        <v>3787</v>
      </c>
    </row>
    <row r="1664" spans="1:29" ht="25.5" x14ac:dyDescent="0.2">
      <c r="A1664" s="1">
        <v>208</v>
      </c>
      <c r="B1664" s="1" t="s">
        <v>2511</v>
      </c>
      <c r="C1664" s="1">
        <v>115304</v>
      </c>
      <c r="D1664" s="1" t="s">
        <v>22</v>
      </c>
      <c r="E1664" s="1" t="s">
        <v>1440</v>
      </c>
      <c r="F1664" s="1" t="s">
        <v>996</v>
      </c>
      <c r="G1664" s="1">
        <v>40</v>
      </c>
      <c r="H1664" s="1" t="s">
        <v>1461</v>
      </c>
      <c r="I1664" s="1" t="s">
        <v>1442</v>
      </c>
      <c r="J1664" s="1">
        <v>8</v>
      </c>
      <c r="K1664" s="1" t="s">
        <v>1461</v>
      </c>
      <c r="L1664" s="1" t="s">
        <v>1442</v>
      </c>
      <c r="M1664" s="1">
        <v>8</v>
      </c>
      <c r="N1664" s="1" t="s">
        <v>1461</v>
      </c>
      <c r="O1664" s="1" t="s">
        <v>1442</v>
      </c>
      <c r="P1664" s="1">
        <v>8</v>
      </c>
      <c r="Q1664" s="1" t="s">
        <v>1461</v>
      </c>
      <c r="R1664" s="1" t="s">
        <v>1442</v>
      </c>
      <c r="S1664" s="1">
        <v>8</v>
      </c>
      <c r="T1664" s="1" t="s">
        <v>1461</v>
      </c>
      <c r="U1664" s="1" t="s">
        <v>1442</v>
      </c>
      <c r="V1664" s="1">
        <v>8</v>
      </c>
      <c r="W1664" s="1" t="s">
        <v>93</v>
      </c>
      <c r="X1664" s="1" t="s">
        <v>93</v>
      </c>
      <c r="Y1664" s="1" t="s">
        <v>93</v>
      </c>
      <c r="Z1664" s="1" t="s">
        <v>93</v>
      </c>
      <c r="AA1664" s="1" t="s">
        <v>93</v>
      </c>
      <c r="AB1664" s="1" t="s">
        <v>93</v>
      </c>
      <c r="AC1664" s="1" t="s">
        <v>3787</v>
      </c>
    </row>
    <row r="1665" spans="1:29" ht="25.5" x14ac:dyDescent="0.2">
      <c r="A1665" s="1">
        <v>208</v>
      </c>
      <c r="B1665" s="1" t="s">
        <v>2512</v>
      </c>
      <c r="C1665" s="1">
        <v>261474</v>
      </c>
      <c r="D1665" s="1" t="s">
        <v>1537</v>
      </c>
      <c r="E1665" s="1" t="s">
        <v>1440</v>
      </c>
      <c r="F1665" s="1" t="s">
        <v>1182</v>
      </c>
      <c r="G1665" s="1">
        <v>40</v>
      </c>
      <c r="H1665" s="1" t="s">
        <v>1989</v>
      </c>
      <c r="I1665" s="1" t="s">
        <v>1621</v>
      </c>
      <c r="J1665" s="1">
        <v>8</v>
      </c>
      <c r="K1665" s="1" t="s">
        <v>1989</v>
      </c>
      <c r="L1665" s="1" t="s">
        <v>1621</v>
      </c>
      <c r="M1665" s="1">
        <v>8</v>
      </c>
      <c r="N1665" s="1" t="s">
        <v>1989</v>
      </c>
      <c r="O1665" s="1" t="s">
        <v>1621</v>
      </c>
      <c r="P1665" s="1">
        <v>8</v>
      </c>
      <c r="Q1665" s="1" t="s">
        <v>1989</v>
      </c>
      <c r="R1665" s="1" t="s">
        <v>1621</v>
      </c>
      <c r="S1665" s="1">
        <v>8</v>
      </c>
      <c r="T1665" s="1" t="s">
        <v>1989</v>
      </c>
      <c r="U1665" s="1" t="s">
        <v>1621</v>
      </c>
      <c r="V1665" s="1">
        <v>8</v>
      </c>
      <c r="W1665" s="1" t="s">
        <v>93</v>
      </c>
      <c r="X1665" s="1" t="s">
        <v>93</v>
      </c>
      <c r="Y1665" s="1" t="s">
        <v>93</v>
      </c>
      <c r="Z1665" s="1" t="s">
        <v>93</v>
      </c>
      <c r="AA1665" s="1" t="s">
        <v>93</v>
      </c>
      <c r="AB1665" s="1" t="s">
        <v>93</v>
      </c>
      <c r="AC1665" s="1" t="s">
        <v>3787</v>
      </c>
    </row>
    <row r="1666" spans="1:29" ht="38.25" x14ac:dyDescent="0.2">
      <c r="A1666" s="1">
        <v>208</v>
      </c>
      <c r="B1666" s="1" t="s">
        <v>2513</v>
      </c>
      <c r="C1666" s="1">
        <v>260764</v>
      </c>
      <c r="D1666" s="1" t="s">
        <v>1537</v>
      </c>
      <c r="E1666" s="1" t="s">
        <v>1440</v>
      </c>
      <c r="F1666" s="1" t="s">
        <v>1140</v>
      </c>
      <c r="G1666" s="1">
        <v>40</v>
      </c>
      <c r="H1666" s="1" t="s">
        <v>1443</v>
      </c>
      <c r="I1666" s="1" t="s">
        <v>1444</v>
      </c>
      <c r="J1666" s="1">
        <v>8</v>
      </c>
      <c r="K1666" s="1" t="s">
        <v>1443</v>
      </c>
      <c r="L1666" s="1" t="s">
        <v>1444</v>
      </c>
      <c r="M1666" s="1">
        <v>8</v>
      </c>
      <c r="N1666" s="1" t="s">
        <v>1443</v>
      </c>
      <c r="O1666" s="1" t="s">
        <v>1444</v>
      </c>
      <c r="P1666" s="1">
        <v>8</v>
      </c>
      <c r="Q1666" s="1" t="s">
        <v>1443</v>
      </c>
      <c r="R1666" s="1" t="s">
        <v>1444</v>
      </c>
      <c r="S1666" s="1">
        <v>8</v>
      </c>
      <c r="T1666" s="1" t="s">
        <v>1443</v>
      </c>
      <c r="U1666" s="1" t="s">
        <v>1444</v>
      </c>
      <c r="V1666" s="1">
        <v>8</v>
      </c>
      <c r="W1666" s="1" t="s">
        <v>93</v>
      </c>
      <c r="X1666" s="1" t="s">
        <v>93</v>
      </c>
      <c r="Y1666" s="1" t="s">
        <v>93</v>
      </c>
      <c r="Z1666" s="1" t="s">
        <v>93</v>
      </c>
      <c r="AA1666" s="1" t="s">
        <v>93</v>
      </c>
      <c r="AB1666" s="1" t="s">
        <v>93</v>
      </c>
      <c r="AC1666" s="1" t="s">
        <v>3787</v>
      </c>
    </row>
    <row r="1667" spans="1:29" ht="25.5" x14ac:dyDescent="0.2">
      <c r="A1667" s="1">
        <v>208</v>
      </c>
      <c r="B1667" s="1" t="s">
        <v>2514</v>
      </c>
      <c r="C1667" s="1">
        <v>260751</v>
      </c>
      <c r="D1667" s="1" t="s">
        <v>1537</v>
      </c>
      <c r="E1667" s="1" t="s">
        <v>1440</v>
      </c>
      <c r="F1667" s="1" t="s">
        <v>1140</v>
      </c>
      <c r="G1667" s="1">
        <v>40</v>
      </c>
      <c r="H1667" s="1" t="s">
        <v>1443</v>
      </c>
      <c r="I1667" s="1" t="s">
        <v>1444</v>
      </c>
      <c r="J1667" s="1">
        <v>8</v>
      </c>
      <c r="K1667" s="1" t="s">
        <v>1443</v>
      </c>
      <c r="L1667" s="1" t="s">
        <v>1444</v>
      </c>
      <c r="M1667" s="1">
        <v>8</v>
      </c>
      <c r="N1667" s="1" t="s">
        <v>1443</v>
      </c>
      <c r="O1667" s="1" t="s">
        <v>1444</v>
      </c>
      <c r="P1667" s="1">
        <v>8</v>
      </c>
      <c r="Q1667" s="1" t="s">
        <v>1443</v>
      </c>
      <c r="R1667" s="1" t="s">
        <v>1444</v>
      </c>
      <c r="S1667" s="1">
        <v>8</v>
      </c>
      <c r="T1667" s="1" t="s">
        <v>1443</v>
      </c>
      <c r="U1667" s="1" t="s">
        <v>1444</v>
      </c>
      <c r="V1667" s="1">
        <v>8</v>
      </c>
      <c r="W1667" s="1" t="s">
        <v>93</v>
      </c>
      <c r="X1667" s="1" t="s">
        <v>93</v>
      </c>
      <c r="Y1667" s="1" t="s">
        <v>93</v>
      </c>
      <c r="Z1667" s="1" t="s">
        <v>93</v>
      </c>
      <c r="AA1667" s="1" t="s">
        <v>93</v>
      </c>
      <c r="AB1667" s="1" t="s">
        <v>93</v>
      </c>
      <c r="AC1667" s="1" t="s">
        <v>3787</v>
      </c>
    </row>
    <row r="1668" spans="1:29" ht="25.5" x14ac:dyDescent="0.2">
      <c r="A1668" s="1">
        <v>208</v>
      </c>
      <c r="B1668" s="1" t="s">
        <v>3048</v>
      </c>
      <c r="C1668" s="1">
        <v>259784</v>
      </c>
      <c r="D1668" s="1" t="s">
        <v>2520</v>
      </c>
      <c r="E1668" s="1" t="s">
        <v>1440</v>
      </c>
      <c r="F1668" s="1" t="s">
        <v>1255</v>
      </c>
      <c r="G1668" s="1">
        <v>40</v>
      </c>
      <c r="H1668" s="1" t="s">
        <v>1443</v>
      </c>
      <c r="I1668" s="1" t="s">
        <v>1551</v>
      </c>
      <c r="J1668" s="1">
        <v>8</v>
      </c>
      <c r="K1668" s="1" t="s">
        <v>1443</v>
      </c>
      <c r="L1668" s="1" t="s">
        <v>1551</v>
      </c>
      <c r="M1668" s="1">
        <v>8</v>
      </c>
      <c r="N1668" s="1" t="s">
        <v>1443</v>
      </c>
      <c r="O1668" s="1" t="s">
        <v>1551</v>
      </c>
      <c r="P1668" s="1">
        <v>8</v>
      </c>
      <c r="Q1668" s="1" t="s">
        <v>1443</v>
      </c>
      <c r="R1668" s="1" t="s">
        <v>1551</v>
      </c>
      <c r="S1668" s="1">
        <v>8</v>
      </c>
      <c r="T1668" s="1" t="s">
        <v>1443</v>
      </c>
      <c r="U1668" s="1" t="s">
        <v>1551</v>
      </c>
      <c r="V1668" s="1">
        <v>8</v>
      </c>
      <c r="W1668" s="1" t="s">
        <v>93</v>
      </c>
      <c r="X1668" s="1" t="s">
        <v>93</v>
      </c>
      <c r="Y1668" s="1" t="s">
        <v>93</v>
      </c>
      <c r="Z1668" s="1" t="s">
        <v>93</v>
      </c>
      <c r="AA1668" s="1" t="s">
        <v>93</v>
      </c>
      <c r="AB1668" s="1" t="s">
        <v>93</v>
      </c>
      <c r="AC1668" s="1" t="s">
        <v>3787</v>
      </c>
    </row>
    <row r="1669" spans="1:29" ht="25.5" x14ac:dyDescent="0.2">
      <c r="A1669" s="1">
        <v>208</v>
      </c>
      <c r="B1669" s="1" t="s">
        <v>2515</v>
      </c>
      <c r="C1669" s="1">
        <v>260733</v>
      </c>
      <c r="D1669" s="1" t="s">
        <v>2468</v>
      </c>
      <c r="E1669" s="1" t="s">
        <v>1440</v>
      </c>
      <c r="F1669" s="1" t="s">
        <v>1255</v>
      </c>
      <c r="G1669" s="1">
        <v>40</v>
      </c>
      <c r="H1669" s="1" t="s">
        <v>1461</v>
      </c>
      <c r="I1669" s="1" t="s">
        <v>1442</v>
      </c>
      <c r="J1669" s="1">
        <v>8</v>
      </c>
      <c r="K1669" s="1" t="s">
        <v>1461</v>
      </c>
      <c r="L1669" s="1" t="s">
        <v>1442</v>
      </c>
      <c r="M1669" s="1">
        <v>8</v>
      </c>
      <c r="N1669" s="1" t="s">
        <v>1461</v>
      </c>
      <c r="O1669" s="1" t="s">
        <v>1442</v>
      </c>
      <c r="P1669" s="1">
        <v>8</v>
      </c>
      <c r="Q1669" s="1" t="s">
        <v>1461</v>
      </c>
      <c r="R1669" s="1" t="s">
        <v>1442</v>
      </c>
      <c r="S1669" s="1">
        <v>8</v>
      </c>
      <c r="T1669" s="1" t="s">
        <v>1461</v>
      </c>
      <c r="U1669" s="1" t="s">
        <v>1442</v>
      </c>
      <c r="V1669" s="1">
        <v>8</v>
      </c>
      <c r="W1669" s="1" t="s">
        <v>93</v>
      </c>
      <c r="X1669" s="1" t="s">
        <v>93</v>
      </c>
      <c r="Y1669" s="1" t="s">
        <v>93</v>
      </c>
      <c r="Z1669" s="1" t="s">
        <v>93</v>
      </c>
      <c r="AA1669" s="1" t="s">
        <v>93</v>
      </c>
      <c r="AB1669" s="1" t="s">
        <v>93</v>
      </c>
      <c r="AC1669" s="1" t="s">
        <v>3787</v>
      </c>
    </row>
    <row r="1670" spans="1:29" ht="25.5" x14ac:dyDescent="0.2">
      <c r="A1670" s="1">
        <v>208</v>
      </c>
      <c r="B1670" s="1" t="s">
        <v>2516</v>
      </c>
      <c r="C1670" s="1">
        <v>257234</v>
      </c>
      <c r="D1670" s="1" t="s">
        <v>1537</v>
      </c>
      <c r="E1670" s="1" t="s">
        <v>1440</v>
      </c>
      <c r="F1670" s="1" t="s">
        <v>2506</v>
      </c>
      <c r="G1670" s="1">
        <v>40</v>
      </c>
      <c r="H1670" s="1" t="s">
        <v>1989</v>
      </c>
      <c r="I1670" s="1" t="s">
        <v>1451</v>
      </c>
      <c r="J1670" s="1">
        <v>8</v>
      </c>
      <c r="K1670" s="1" t="s">
        <v>1989</v>
      </c>
      <c r="L1670" s="1" t="s">
        <v>1451</v>
      </c>
      <c r="M1670" s="1">
        <v>8</v>
      </c>
      <c r="N1670" s="1" t="s">
        <v>1989</v>
      </c>
      <c r="O1670" s="1" t="s">
        <v>1451</v>
      </c>
      <c r="P1670" s="1">
        <v>8</v>
      </c>
      <c r="Q1670" s="1" t="s">
        <v>1989</v>
      </c>
      <c r="R1670" s="1" t="s">
        <v>1451</v>
      </c>
      <c r="S1670" s="1">
        <v>8</v>
      </c>
      <c r="T1670" s="1" t="s">
        <v>1989</v>
      </c>
      <c r="U1670" s="1" t="s">
        <v>1451</v>
      </c>
      <c r="V1670" s="1">
        <v>8</v>
      </c>
      <c r="W1670" s="1" t="s">
        <v>93</v>
      </c>
      <c r="X1670" s="1" t="s">
        <v>93</v>
      </c>
      <c r="Y1670" s="1" t="s">
        <v>93</v>
      </c>
      <c r="Z1670" s="1" t="s">
        <v>93</v>
      </c>
      <c r="AA1670" s="1" t="s">
        <v>93</v>
      </c>
      <c r="AB1670" s="1" t="s">
        <v>93</v>
      </c>
      <c r="AC1670" s="1" t="s">
        <v>3787</v>
      </c>
    </row>
    <row r="1671" spans="1:29" ht="25.5" x14ac:dyDescent="0.2">
      <c r="A1671" s="1">
        <v>208</v>
      </c>
      <c r="B1671" s="1" t="s">
        <v>2517</v>
      </c>
      <c r="C1671" s="1">
        <v>260726</v>
      </c>
      <c r="D1671" s="1" t="s">
        <v>2468</v>
      </c>
      <c r="E1671" s="1" t="s">
        <v>1440</v>
      </c>
      <c r="F1671" s="1" t="s">
        <v>3787</v>
      </c>
      <c r="G1671" s="1">
        <v>40</v>
      </c>
      <c r="H1671" s="1" t="s">
        <v>1989</v>
      </c>
      <c r="I1671" s="1" t="s">
        <v>1621</v>
      </c>
      <c r="J1671" s="1">
        <v>8</v>
      </c>
      <c r="K1671" s="1" t="s">
        <v>1989</v>
      </c>
      <c r="L1671" s="1" t="s">
        <v>1621</v>
      </c>
      <c r="M1671" s="1">
        <v>8</v>
      </c>
      <c r="N1671" s="1" t="s">
        <v>1989</v>
      </c>
      <c r="O1671" s="1" t="s">
        <v>1621</v>
      </c>
      <c r="P1671" s="1">
        <v>8</v>
      </c>
      <c r="Q1671" s="1" t="s">
        <v>1989</v>
      </c>
      <c r="R1671" s="1" t="s">
        <v>1621</v>
      </c>
      <c r="S1671" s="1">
        <v>8</v>
      </c>
      <c r="T1671" s="1" t="s">
        <v>1989</v>
      </c>
      <c r="U1671" s="1" t="s">
        <v>1621</v>
      </c>
      <c r="V1671" s="1">
        <v>8</v>
      </c>
      <c r="W1671" s="1" t="s">
        <v>93</v>
      </c>
      <c r="X1671" s="1" t="s">
        <v>93</v>
      </c>
      <c r="Y1671" s="1" t="s">
        <v>93</v>
      </c>
      <c r="Z1671" s="1" t="s">
        <v>93</v>
      </c>
      <c r="AA1671" s="1" t="s">
        <v>93</v>
      </c>
      <c r="AB1671" s="1" t="s">
        <v>93</v>
      </c>
      <c r="AC1671" s="1" t="s">
        <v>3787</v>
      </c>
    </row>
    <row r="1672" spans="1:29" ht="38.25" x14ac:dyDescent="0.2">
      <c r="A1672" s="1">
        <v>208</v>
      </c>
      <c r="B1672" s="1" t="s">
        <v>2518</v>
      </c>
      <c r="C1672" s="1">
        <v>259514</v>
      </c>
      <c r="D1672" s="1" t="s">
        <v>1537</v>
      </c>
      <c r="E1672" s="1" t="s">
        <v>1440</v>
      </c>
      <c r="F1672" s="1" t="s">
        <v>516</v>
      </c>
      <c r="G1672" s="1">
        <v>40</v>
      </c>
      <c r="H1672" s="1" t="s">
        <v>1538</v>
      </c>
      <c r="I1672" s="1" t="s">
        <v>1551</v>
      </c>
      <c r="J1672" s="1">
        <v>8</v>
      </c>
      <c r="K1672" s="1" t="s">
        <v>1538</v>
      </c>
      <c r="L1672" s="1" t="s">
        <v>1551</v>
      </c>
      <c r="M1672" s="1">
        <v>8</v>
      </c>
      <c r="N1672" s="1" t="s">
        <v>1538</v>
      </c>
      <c r="O1672" s="1" t="s">
        <v>1551</v>
      </c>
      <c r="P1672" s="1">
        <v>8</v>
      </c>
      <c r="Q1672" s="1" t="s">
        <v>1538</v>
      </c>
      <c r="R1672" s="1" t="s">
        <v>1551</v>
      </c>
      <c r="S1672" s="1">
        <v>8</v>
      </c>
      <c r="T1672" s="1" t="s">
        <v>1538</v>
      </c>
      <c r="U1672" s="1" t="s">
        <v>1551</v>
      </c>
      <c r="V1672" s="1">
        <v>8</v>
      </c>
      <c r="W1672" s="1" t="s">
        <v>93</v>
      </c>
      <c r="X1672" s="1" t="s">
        <v>93</v>
      </c>
      <c r="Y1672" s="1" t="s">
        <v>93</v>
      </c>
      <c r="Z1672" s="1" t="s">
        <v>93</v>
      </c>
      <c r="AA1672" s="1" t="s">
        <v>93</v>
      </c>
      <c r="AB1672" s="1" t="s">
        <v>93</v>
      </c>
      <c r="AC1672" s="1" t="s">
        <v>3787</v>
      </c>
    </row>
    <row r="1673" spans="1:29" ht="25.5" x14ac:dyDescent="0.2">
      <c r="A1673" s="1">
        <v>208</v>
      </c>
      <c r="B1673" s="1" t="s">
        <v>2519</v>
      </c>
      <c r="C1673" s="1">
        <v>29811</v>
      </c>
      <c r="D1673" s="1" t="s">
        <v>2520</v>
      </c>
      <c r="E1673" s="1" t="s">
        <v>1440</v>
      </c>
      <c r="F1673" s="1" t="s">
        <v>1081</v>
      </c>
      <c r="G1673" s="1">
        <v>40</v>
      </c>
      <c r="H1673" s="1" t="s">
        <v>1989</v>
      </c>
      <c r="I1673" s="1" t="s">
        <v>1621</v>
      </c>
      <c r="J1673" s="1">
        <v>8</v>
      </c>
      <c r="K1673" s="1" t="s">
        <v>1989</v>
      </c>
      <c r="L1673" s="1" t="s">
        <v>1621</v>
      </c>
      <c r="M1673" s="1">
        <v>8</v>
      </c>
      <c r="N1673" s="1" t="s">
        <v>1989</v>
      </c>
      <c r="O1673" s="1" t="s">
        <v>1621</v>
      </c>
      <c r="P1673" s="1">
        <v>8</v>
      </c>
      <c r="Q1673" s="1" t="s">
        <v>1989</v>
      </c>
      <c r="R1673" s="1" t="s">
        <v>1621</v>
      </c>
      <c r="S1673" s="1">
        <v>8</v>
      </c>
      <c r="T1673" s="1" t="s">
        <v>1989</v>
      </c>
      <c r="U1673" s="1" t="s">
        <v>1621</v>
      </c>
      <c r="V1673" s="1">
        <v>8</v>
      </c>
      <c r="W1673" s="1" t="s">
        <v>93</v>
      </c>
      <c r="X1673" s="1" t="s">
        <v>93</v>
      </c>
      <c r="Y1673" s="1" t="s">
        <v>93</v>
      </c>
      <c r="Z1673" s="1" t="s">
        <v>93</v>
      </c>
      <c r="AA1673" s="1" t="s">
        <v>93</v>
      </c>
      <c r="AB1673" s="1" t="s">
        <v>93</v>
      </c>
      <c r="AC1673" s="1" t="s">
        <v>3787</v>
      </c>
    </row>
    <row r="1674" spans="1:29" ht="25.5" x14ac:dyDescent="0.2">
      <c r="A1674" s="1">
        <v>208</v>
      </c>
      <c r="B1674" s="1" t="s">
        <v>2521</v>
      </c>
      <c r="C1674" s="1">
        <v>259524</v>
      </c>
      <c r="D1674" s="1" t="s">
        <v>1537</v>
      </c>
      <c r="E1674" s="1" t="s">
        <v>1440</v>
      </c>
      <c r="F1674" s="1" t="s">
        <v>1040</v>
      </c>
      <c r="G1674" s="1">
        <v>40</v>
      </c>
      <c r="H1674" s="1" t="s">
        <v>1441</v>
      </c>
      <c r="I1674" s="1" t="s">
        <v>1442</v>
      </c>
      <c r="J1674" s="1">
        <v>8</v>
      </c>
      <c r="K1674" s="1" t="s">
        <v>1441</v>
      </c>
      <c r="L1674" s="1" t="s">
        <v>1442</v>
      </c>
      <c r="M1674" s="1">
        <v>8</v>
      </c>
      <c r="N1674" s="1" t="s">
        <v>1441</v>
      </c>
      <c r="O1674" s="1" t="s">
        <v>1442</v>
      </c>
      <c r="P1674" s="1">
        <v>8</v>
      </c>
      <c r="Q1674" s="1" t="s">
        <v>1441</v>
      </c>
      <c r="R1674" s="1" t="s">
        <v>1442</v>
      </c>
      <c r="S1674" s="1">
        <v>8</v>
      </c>
      <c r="T1674" s="1" t="s">
        <v>1441</v>
      </c>
      <c r="U1674" s="1" t="s">
        <v>1442</v>
      </c>
      <c r="V1674" s="1">
        <v>8</v>
      </c>
      <c r="W1674" s="1" t="s">
        <v>93</v>
      </c>
      <c r="X1674" s="1" t="s">
        <v>93</v>
      </c>
      <c r="Y1674" s="1" t="s">
        <v>93</v>
      </c>
      <c r="Z1674" s="1" t="s">
        <v>93</v>
      </c>
      <c r="AA1674" s="1" t="s">
        <v>93</v>
      </c>
      <c r="AB1674" s="1" t="s">
        <v>93</v>
      </c>
      <c r="AC1674" s="1" t="s">
        <v>3787</v>
      </c>
    </row>
    <row r="1675" spans="1:29" ht="25.5" x14ac:dyDescent="0.2">
      <c r="A1675" s="1">
        <v>208</v>
      </c>
      <c r="B1675" s="1" t="s">
        <v>2522</v>
      </c>
      <c r="C1675" s="1">
        <v>257644</v>
      </c>
      <c r="D1675" s="1" t="s">
        <v>1537</v>
      </c>
      <c r="E1675" s="1" t="s">
        <v>1440</v>
      </c>
      <c r="F1675" s="1" t="s">
        <v>759</v>
      </c>
      <c r="G1675" s="1">
        <v>40</v>
      </c>
      <c r="H1675" s="1" t="s">
        <v>1989</v>
      </c>
      <c r="I1675" s="1" t="s">
        <v>1451</v>
      </c>
      <c r="J1675" s="1">
        <v>8</v>
      </c>
      <c r="K1675" s="1" t="s">
        <v>1989</v>
      </c>
      <c r="L1675" s="1" t="s">
        <v>1451</v>
      </c>
      <c r="M1675" s="1">
        <v>8</v>
      </c>
      <c r="N1675" s="1" t="s">
        <v>1989</v>
      </c>
      <c r="O1675" s="1" t="s">
        <v>1451</v>
      </c>
      <c r="P1675" s="1">
        <v>8</v>
      </c>
      <c r="Q1675" s="1" t="s">
        <v>1989</v>
      </c>
      <c r="R1675" s="1" t="s">
        <v>1451</v>
      </c>
      <c r="S1675" s="1">
        <v>8</v>
      </c>
      <c r="T1675" s="1" t="s">
        <v>1989</v>
      </c>
      <c r="U1675" s="1" t="s">
        <v>1451</v>
      </c>
      <c r="V1675" s="1">
        <v>8</v>
      </c>
      <c r="W1675" s="1" t="s">
        <v>93</v>
      </c>
      <c r="X1675" s="1" t="s">
        <v>93</v>
      </c>
      <c r="Y1675" s="1" t="s">
        <v>93</v>
      </c>
      <c r="Z1675" s="1" t="s">
        <v>93</v>
      </c>
      <c r="AA1675" s="1" t="s">
        <v>93</v>
      </c>
      <c r="AB1675" s="1" t="s">
        <v>93</v>
      </c>
      <c r="AC1675" s="1" t="s">
        <v>3787</v>
      </c>
    </row>
    <row r="1676" spans="1:29" ht="25.5" x14ac:dyDescent="0.2">
      <c r="A1676" s="1">
        <v>208</v>
      </c>
      <c r="B1676" s="1" t="s">
        <v>2523</v>
      </c>
      <c r="C1676" s="1">
        <v>252023</v>
      </c>
      <c r="D1676" s="1" t="s">
        <v>2524</v>
      </c>
      <c r="E1676" s="1" t="s">
        <v>1440</v>
      </c>
      <c r="F1676" s="1" t="s">
        <v>1789</v>
      </c>
      <c r="G1676" s="1">
        <v>40</v>
      </c>
      <c r="H1676" s="1" t="s">
        <v>1443</v>
      </c>
      <c r="I1676" s="1" t="s">
        <v>1551</v>
      </c>
      <c r="J1676" s="1">
        <v>8</v>
      </c>
      <c r="K1676" s="1" t="s">
        <v>1443</v>
      </c>
      <c r="L1676" s="1" t="s">
        <v>1551</v>
      </c>
      <c r="M1676" s="1">
        <v>8</v>
      </c>
      <c r="N1676" s="1" t="s">
        <v>1443</v>
      </c>
      <c r="O1676" s="1" t="s">
        <v>1551</v>
      </c>
      <c r="P1676" s="1">
        <v>8</v>
      </c>
      <c r="Q1676" s="1" t="s">
        <v>1443</v>
      </c>
      <c r="R1676" s="1" t="s">
        <v>1551</v>
      </c>
      <c r="S1676" s="1">
        <v>8</v>
      </c>
      <c r="T1676" s="1" t="s">
        <v>1443</v>
      </c>
      <c r="U1676" s="1" t="s">
        <v>1551</v>
      </c>
      <c r="V1676" s="1">
        <v>8</v>
      </c>
      <c r="W1676" s="1" t="s">
        <v>93</v>
      </c>
      <c r="X1676" s="1" t="s">
        <v>93</v>
      </c>
      <c r="Y1676" s="1" t="s">
        <v>93</v>
      </c>
      <c r="Z1676" s="1" t="s">
        <v>93</v>
      </c>
      <c r="AA1676" s="1" t="s">
        <v>93</v>
      </c>
      <c r="AB1676" s="1" t="s">
        <v>93</v>
      </c>
      <c r="AC1676" s="1" t="s">
        <v>3787</v>
      </c>
    </row>
    <row r="1677" spans="1:29" ht="25.5" x14ac:dyDescent="0.2">
      <c r="A1677" s="1">
        <v>208</v>
      </c>
      <c r="B1677" s="1" t="s">
        <v>2525</v>
      </c>
      <c r="C1677" s="1">
        <v>260713</v>
      </c>
      <c r="D1677" s="1" t="s">
        <v>1537</v>
      </c>
      <c r="E1677" s="1" t="s">
        <v>1440</v>
      </c>
      <c r="F1677" s="1" t="s">
        <v>1140</v>
      </c>
      <c r="G1677" s="1">
        <v>40</v>
      </c>
      <c r="H1677" s="1" t="s">
        <v>1443</v>
      </c>
      <c r="I1677" s="1" t="s">
        <v>1444</v>
      </c>
      <c r="J1677" s="1">
        <v>8</v>
      </c>
      <c r="K1677" s="1" t="s">
        <v>1443</v>
      </c>
      <c r="L1677" s="1" t="s">
        <v>1444</v>
      </c>
      <c r="M1677" s="1">
        <v>8</v>
      </c>
      <c r="N1677" s="1" t="s">
        <v>1443</v>
      </c>
      <c r="O1677" s="1" t="s">
        <v>1444</v>
      </c>
      <c r="P1677" s="1">
        <v>8</v>
      </c>
      <c r="Q1677" s="1" t="s">
        <v>1443</v>
      </c>
      <c r="R1677" s="1" t="s">
        <v>1444</v>
      </c>
      <c r="S1677" s="1">
        <v>8</v>
      </c>
      <c r="T1677" s="1" t="s">
        <v>1443</v>
      </c>
      <c r="U1677" s="1" t="s">
        <v>1444</v>
      </c>
      <c r="V1677" s="1">
        <v>8</v>
      </c>
      <c r="W1677" s="1" t="s">
        <v>93</v>
      </c>
      <c r="X1677" s="1" t="s">
        <v>93</v>
      </c>
      <c r="Y1677" s="1" t="s">
        <v>93</v>
      </c>
      <c r="Z1677" s="1" t="s">
        <v>93</v>
      </c>
      <c r="AA1677" s="1" t="s">
        <v>93</v>
      </c>
      <c r="AB1677" s="1" t="s">
        <v>93</v>
      </c>
      <c r="AC1677" s="1" t="s">
        <v>3787</v>
      </c>
    </row>
    <row r="1678" spans="1:29" ht="25.5" x14ac:dyDescent="0.2">
      <c r="A1678" s="1">
        <v>208</v>
      </c>
      <c r="B1678" s="1" t="s">
        <v>2526</v>
      </c>
      <c r="C1678" s="1">
        <v>259529</v>
      </c>
      <c r="D1678" s="1" t="s">
        <v>1537</v>
      </c>
      <c r="E1678" s="1" t="s">
        <v>1440</v>
      </c>
      <c r="F1678" s="1" t="s">
        <v>516</v>
      </c>
      <c r="G1678" s="1">
        <v>40</v>
      </c>
      <c r="H1678" s="1" t="s">
        <v>1538</v>
      </c>
      <c r="I1678" s="1" t="s">
        <v>1551</v>
      </c>
      <c r="J1678" s="1">
        <v>8</v>
      </c>
      <c r="K1678" s="1" t="s">
        <v>1538</v>
      </c>
      <c r="L1678" s="1" t="s">
        <v>1551</v>
      </c>
      <c r="M1678" s="1">
        <v>8</v>
      </c>
      <c r="N1678" s="1" t="s">
        <v>1538</v>
      </c>
      <c r="O1678" s="1" t="s">
        <v>1551</v>
      </c>
      <c r="P1678" s="1">
        <v>8</v>
      </c>
      <c r="Q1678" s="1" t="s">
        <v>1538</v>
      </c>
      <c r="R1678" s="1" t="s">
        <v>1551</v>
      </c>
      <c r="S1678" s="1">
        <v>8</v>
      </c>
      <c r="T1678" s="1" t="s">
        <v>1538</v>
      </c>
      <c r="U1678" s="1" t="s">
        <v>1551</v>
      </c>
      <c r="V1678" s="1">
        <v>8</v>
      </c>
      <c r="W1678" s="1" t="s">
        <v>93</v>
      </c>
      <c r="X1678" s="1" t="s">
        <v>93</v>
      </c>
      <c r="Y1678" s="1" t="s">
        <v>93</v>
      </c>
      <c r="Z1678" s="1" t="s">
        <v>93</v>
      </c>
      <c r="AA1678" s="1" t="s">
        <v>93</v>
      </c>
      <c r="AB1678" s="1" t="s">
        <v>93</v>
      </c>
      <c r="AC1678" s="1" t="s">
        <v>3787</v>
      </c>
    </row>
    <row r="1679" spans="1:29" ht="38.25" x14ac:dyDescent="0.2">
      <c r="A1679" s="1">
        <v>208</v>
      </c>
      <c r="B1679" s="1" t="s">
        <v>2527</v>
      </c>
      <c r="C1679" s="1">
        <v>166733</v>
      </c>
      <c r="D1679" s="1" t="s">
        <v>1032</v>
      </c>
      <c r="E1679" s="1" t="s">
        <v>1440</v>
      </c>
      <c r="F1679" s="1" t="s">
        <v>3094</v>
      </c>
      <c r="G1679" s="1">
        <v>40</v>
      </c>
      <c r="H1679" s="1" t="s">
        <v>2400</v>
      </c>
      <c r="I1679" s="1" t="s">
        <v>1734</v>
      </c>
      <c r="J1679" s="1">
        <v>8</v>
      </c>
      <c r="K1679" s="1" t="s">
        <v>2400</v>
      </c>
      <c r="L1679" s="1" t="s">
        <v>1734</v>
      </c>
      <c r="M1679" s="1">
        <v>8</v>
      </c>
      <c r="N1679" s="1" t="s">
        <v>2400</v>
      </c>
      <c r="O1679" s="1" t="s">
        <v>1734</v>
      </c>
      <c r="P1679" s="1">
        <v>8</v>
      </c>
      <c r="Q1679" s="1" t="s">
        <v>2400</v>
      </c>
      <c r="R1679" s="1" t="s">
        <v>1734</v>
      </c>
      <c r="S1679" s="1">
        <v>8</v>
      </c>
      <c r="T1679" s="1" t="s">
        <v>1480</v>
      </c>
      <c r="U1679" s="1" t="s">
        <v>1479</v>
      </c>
      <c r="V1679" s="1">
        <v>8</v>
      </c>
      <c r="W1679" s="1" t="s">
        <v>93</v>
      </c>
      <c r="X1679" s="1" t="s">
        <v>93</v>
      </c>
      <c r="Y1679" s="1" t="s">
        <v>93</v>
      </c>
      <c r="Z1679" s="1" t="s">
        <v>93</v>
      </c>
      <c r="AA1679" s="1" t="s">
        <v>93</v>
      </c>
      <c r="AB1679" s="1" t="s">
        <v>93</v>
      </c>
      <c r="AC1679" s="1" t="s">
        <v>3787</v>
      </c>
    </row>
    <row r="1680" spans="1:29" ht="25.5" x14ac:dyDescent="0.2">
      <c r="A1680" s="1">
        <v>208</v>
      </c>
      <c r="B1680" s="1" t="s">
        <v>2528</v>
      </c>
      <c r="C1680" s="1">
        <v>79815</v>
      </c>
      <c r="D1680" s="1" t="s">
        <v>1537</v>
      </c>
      <c r="E1680" s="1" t="s">
        <v>1440</v>
      </c>
      <c r="F1680" s="1" t="s">
        <v>986</v>
      </c>
      <c r="G1680" s="1">
        <v>40</v>
      </c>
      <c r="H1680" s="1" t="s">
        <v>1461</v>
      </c>
      <c r="I1680" s="1" t="s">
        <v>1463</v>
      </c>
      <c r="J1680" s="1">
        <v>8</v>
      </c>
      <c r="K1680" s="1" t="s">
        <v>1461</v>
      </c>
      <c r="L1680" s="1" t="s">
        <v>1463</v>
      </c>
      <c r="M1680" s="1">
        <v>8</v>
      </c>
      <c r="N1680" s="1" t="s">
        <v>1461</v>
      </c>
      <c r="O1680" s="1" t="s">
        <v>1463</v>
      </c>
      <c r="P1680" s="1">
        <v>8</v>
      </c>
      <c r="Q1680" s="1" t="s">
        <v>1461</v>
      </c>
      <c r="R1680" s="1" t="s">
        <v>1463</v>
      </c>
      <c r="S1680" s="1">
        <v>8</v>
      </c>
      <c r="T1680" s="1" t="s">
        <v>1461</v>
      </c>
      <c r="U1680" s="1" t="s">
        <v>1463</v>
      </c>
      <c r="V1680" s="1">
        <v>8</v>
      </c>
      <c r="W1680" s="1" t="s">
        <v>93</v>
      </c>
      <c r="X1680" s="1" t="s">
        <v>93</v>
      </c>
      <c r="Y1680" s="1" t="s">
        <v>93</v>
      </c>
      <c r="Z1680" s="1" t="s">
        <v>93</v>
      </c>
      <c r="AA1680" s="1" t="s">
        <v>93</v>
      </c>
      <c r="AB1680" s="1" t="s">
        <v>93</v>
      </c>
      <c r="AC1680" s="1" t="s">
        <v>3787</v>
      </c>
    </row>
    <row r="1681" spans="1:29" ht="25.5" x14ac:dyDescent="0.2">
      <c r="A1681" s="1">
        <v>208</v>
      </c>
      <c r="B1681" s="1" t="s">
        <v>2529</v>
      </c>
      <c r="C1681" s="1">
        <v>261775</v>
      </c>
      <c r="D1681" s="1" t="s">
        <v>1537</v>
      </c>
      <c r="E1681" s="1" t="s">
        <v>1440</v>
      </c>
      <c r="F1681" s="1" t="s">
        <v>1520</v>
      </c>
      <c r="G1681" s="1">
        <v>40</v>
      </c>
      <c r="H1681" s="1" t="s">
        <v>1989</v>
      </c>
      <c r="I1681" s="1" t="s">
        <v>1621</v>
      </c>
      <c r="J1681" s="1">
        <v>8</v>
      </c>
      <c r="K1681" s="1" t="s">
        <v>1989</v>
      </c>
      <c r="L1681" s="1" t="s">
        <v>1621</v>
      </c>
      <c r="M1681" s="1">
        <v>8</v>
      </c>
      <c r="N1681" s="1" t="s">
        <v>1989</v>
      </c>
      <c r="O1681" s="1" t="s">
        <v>1621</v>
      </c>
      <c r="P1681" s="1">
        <v>8</v>
      </c>
      <c r="Q1681" s="1" t="s">
        <v>1989</v>
      </c>
      <c r="R1681" s="1" t="s">
        <v>1621</v>
      </c>
      <c r="S1681" s="1">
        <v>8</v>
      </c>
      <c r="T1681" s="1" t="s">
        <v>1989</v>
      </c>
      <c r="U1681" s="1" t="s">
        <v>1621</v>
      </c>
      <c r="V1681" s="1">
        <v>8</v>
      </c>
      <c r="W1681" s="1" t="s">
        <v>93</v>
      </c>
      <c r="X1681" s="1" t="s">
        <v>93</v>
      </c>
      <c r="Y1681" s="1" t="s">
        <v>93</v>
      </c>
      <c r="Z1681" s="1" t="s">
        <v>93</v>
      </c>
      <c r="AA1681" s="1" t="s">
        <v>93</v>
      </c>
      <c r="AB1681" s="1" t="s">
        <v>93</v>
      </c>
      <c r="AC1681" s="1" t="s">
        <v>3787</v>
      </c>
    </row>
    <row r="1682" spans="1:29" ht="25.5" x14ac:dyDescent="0.2">
      <c r="A1682" s="1">
        <v>208</v>
      </c>
      <c r="B1682" s="1" t="s">
        <v>2530</v>
      </c>
      <c r="C1682" s="1">
        <v>261476</v>
      </c>
      <c r="D1682" s="1" t="s">
        <v>1537</v>
      </c>
      <c r="E1682" s="1" t="s">
        <v>1440</v>
      </c>
      <c r="F1682" s="1" t="s">
        <v>1182</v>
      </c>
      <c r="G1682" s="1">
        <v>40</v>
      </c>
      <c r="H1682" s="1" t="s">
        <v>1480</v>
      </c>
      <c r="I1682" s="1" t="s">
        <v>1479</v>
      </c>
      <c r="J1682" s="1">
        <v>8</v>
      </c>
      <c r="K1682" s="1" t="s">
        <v>1480</v>
      </c>
      <c r="L1682" s="1" t="s">
        <v>1479</v>
      </c>
      <c r="M1682" s="1">
        <v>8</v>
      </c>
      <c r="N1682" s="1" t="s">
        <v>1480</v>
      </c>
      <c r="O1682" s="1" t="s">
        <v>1479</v>
      </c>
      <c r="P1682" s="1">
        <v>8</v>
      </c>
      <c r="Q1682" s="1" t="s">
        <v>1480</v>
      </c>
      <c r="R1682" s="1" t="s">
        <v>1479</v>
      </c>
      <c r="S1682" s="1">
        <v>8</v>
      </c>
      <c r="T1682" s="1" t="s">
        <v>1480</v>
      </c>
      <c r="U1682" s="1" t="s">
        <v>1479</v>
      </c>
      <c r="V1682" s="1">
        <v>8</v>
      </c>
      <c r="W1682" s="1" t="s">
        <v>93</v>
      </c>
      <c r="X1682" s="1" t="s">
        <v>93</v>
      </c>
      <c r="Y1682" s="1" t="s">
        <v>93</v>
      </c>
      <c r="Z1682" s="1" t="s">
        <v>93</v>
      </c>
      <c r="AA1682" s="1" t="s">
        <v>93</v>
      </c>
      <c r="AB1682" s="1" t="s">
        <v>93</v>
      </c>
      <c r="AC1682" s="1" t="s">
        <v>3787</v>
      </c>
    </row>
    <row r="1683" spans="1:29" ht="25.5" x14ac:dyDescent="0.2">
      <c r="A1683" s="1">
        <v>208</v>
      </c>
      <c r="B1683" s="1" t="s">
        <v>2531</v>
      </c>
      <c r="C1683" s="1">
        <v>248091</v>
      </c>
      <c r="D1683" s="1" t="s">
        <v>1032</v>
      </c>
      <c r="E1683" s="1" t="s">
        <v>1440</v>
      </c>
      <c r="F1683" s="1" t="s">
        <v>1140</v>
      </c>
      <c r="G1683" s="1">
        <v>40</v>
      </c>
      <c r="H1683" s="1" t="s">
        <v>1989</v>
      </c>
      <c r="I1683" s="1" t="s">
        <v>1621</v>
      </c>
      <c r="J1683" s="1">
        <v>8</v>
      </c>
      <c r="K1683" s="1" t="s">
        <v>1989</v>
      </c>
      <c r="L1683" s="1" t="s">
        <v>1621</v>
      </c>
      <c r="M1683" s="1">
        <v>8</v>
      </c>
      <c r="N1683" s="1" t="s">
        <v>1480</v>
      </c>
      <c r="O1683" s="1" t="s">
        <v>1479</v>
      </c>
      <c r="P1683" s="1">
        <v>8</v>
      </c>
      <c r="Q1683" s="1" t="s">
        <v>1989</v>
      </c>
      <c r="R1683" s="1" t="s">
        <v>1621</v>
      </c>
      <c r="S1683" s="1">
        <v>8</v>
      </c>
      <c r="T1683" s="1" t="s">
        <v>1989</v>
      </c>
      <c r="U1683" s="1" t="s">
        <v>1621</v>
      </c>
      <c r="V1683" s="1">
        <v>8</v>
      </c>
      <c r="W1683" s="1" t="s">
        <v>93</v>
      </c>
      <c r="X1683" s="1" t="s">
        <v>93</v>
      </c>
      <c r="Y1683" s="1" t="s">
        <v>93</v>
      </c>
      <c r="Z1683" s="1" t="s">
        <v>93</v>
      </c>
      <c r="AA1683" s="1" t="s">
        <v>93</v>
      </c>
      <c r="AB1683" s="1" t="s">
        <v>93</v>
      </c>
      <c r="AC1683" s="1" t="s">
        <v>3787</v>
      </c>
    </row>
    <row r="1684" spans="1:29" ht="51" x14ac:dyDescent="0.2">
      <c r="A1684" s="1">
        <v>208</v>
      </c>
      <c r="B1684" s="1" t="s">
        <v>2532</v>
      </c>
      <c r="C1684" s="1">
        <v>241519</v>
      </c>
      <c r="D1684" s="1" t="s">
        <v>1537</v>
      </c>
      <c r="E1684" s="1" t="s">
        <v>1440</v>
      </c>
      <c r="F1684" s="1" t="s">
        <v>1140</v>
      </c>
      <c r="G1684" s="1">
        <v>40</v>
      </c>
      <c r="H1684" s="1" t="s">
        <v>1480</v>
      </c>
      <c r="I1684" s="1" t="s">
        <v>1737</v>
      </c>
      <c r="J1684" s="1">
        <v>8</v>
      </c>
      <c r="K1684" s="1" t="s">
        <v>1480</v>
      </c>
      <c r="L1684" s="1" t="s">
        <v>1737</v>
      </c>
      <c r="M1684" s="1">
        <v>8</v>
      </c>
      <c r="N1684" s="1" t="s">
        <v>1480</v>
      </c>
      <c r="O1684" s="1" t="s">
        <v>1737</v>
      </c>
      <c r="P1684" s="1">
        <v>8</v>
      </c>
      <c r="Q1684" s="1" t="s">
        <v>1480</v>
      </c>
      <c r="R1684" s="1" t="s">
        <v>1737</v>
      </c>
      <c r="S1684" s="1">
        <v>8</v>
      </c>
      <c r="T1684" s="1" t="s">
        <v>1480</v>
      </c>
      <c r="U1684" s="1" t="s">
        <v>1737</v>
      </c>
      <c r="V1684" s="1">
        <v>8</v>
      </c>
      <c r="W1684" s="1" t="s">
        <v>93</v>
      </c>
      <c r="X1684" s="1" t="s">
        <v>93</v>
      </c>
      <c r="Y1684" s="1" t="s">
        <v>93</v>
      </c>
      <c r="Z1684" s="1" t="s">
        <v>93</v>
      </c>
      <c r="AA1684" s="1" t="s">
        <v>93</v>
      </c>
      <c r="AB1684" s="1" t="s">
        <v>93</v>
      </c>
      <c r="AC1684" s="1" t="s">
        <v>3787</v>
      </c>
    </row>
    <row r="1685" spans="1:29" ht="38.25" x14ac:dyDescent="0.2">
      <c r="A1685" s="1">
        <v>208</v>
      </c>
      <c r="B1685" s="1" t="s">
        <v>2533</v>
      </c>
      <c r="C1685" s="1">
        <v>233531</v>
      </c>
      <c r="D1685" s="1" t="s">
        <v>2534</v>
      </c>
      <c r="E1685" s="1" t="s">
        <v>1440</v>
      </c>
      <c r="F1685" s="1" t="s">
        <v>1040</v>
      </c>
      <c r="G1685" s="1">
        <v>40</v>
      </c>
      <c r="H1685" s="1" t="s">
        <v>1443</v>
      </c>
      <c r="I1685" s="1" t="s">
        <v>1444</v>
      </c>
      <c r="J1685" s="1">
        <v>8</v>
      </c>
      <c r="K1685" s="1" t="s">
        <v>1443</v>
      </c>
      <c r="L1685" s="1" t="s">
        <v>1444</v>
      </c>
      <c r="M1685" s="1">
        <v>8</v>
      </c>
      <c r="N1685" s="1" t="s">
        <v>1443</v>
      </c>
      <c r="O1685" s="1" t="s">
        <v>1444</v>
      </c>
      <c r="P1685" s="1">
        <v>8</v>
      </c>
      <c r="Q1685" s="1" t="s">
        <v>1443</v>
      </c>
      <c r="R1685" s="1" t="s">
        <v>1444</v>
      </c>
      <c r="S1685" s="1">
        <v>8</v>
      </c>
      <c r="T1685" s="1" t="s">
        <v>1443</v>
      </c>
      <c r="U1685" s="1" t="s">
        <v>1444</v>
      </c>
      <c r="V1685" s="1">
        <v>8</v>
      </c>
      <c r="W1685" s="1" t="s">
        <v>93</v>
      </c>
      <c r="X1685" s="1" t="s">
        <v>93</v>
      </c>
      <c r="Y1685" s="1" t="s">
        <v>93</v>
      </c>
      <c r="Z1685" s="1" t="s">
        <v>93</v>
      </c>
      <c r="AA1685" s="1" t="s">
        <v>93</v>
      </c>
      <c r="AB1685" s="1" t="s">
        <v>93</v>
      </c>
      <c r="AC1685" s="1" t="s">
        <v>3787</v>
      </c>
    </row>
    <row r="1686" spans="1:29" ht="25.5" x14ac:dyDescent="0.2">
      <c r="A1686" s="1">
        <v>17</v>
      </c>
      <c r="B1686" s="1" t="s">
        <v>989</v>
      </c>
      <c r="C1686" s="1">
        <v>253962</v>
      </c>
      <c r="D1686" s="1" t="s">
        <v>991</v>
      </c>
      <c r="E1686" s="1" t="s">
        <v>1456</v>
      </c>
      <c r="F1686" s="1" t="s">
        <v>3787</v>
      </c>
      <c r="G1686" s="1">
        <v>40</v>
      </c>
      <c r="H1686" s="1" t="s">
        <v>93</v>
      </c>
      <c r="I1686" s="1" t="s">
        <v>93</v>
      </c>
      <c r="J1686" s="1" t="s">
        <v>93</v>
      </c>
      <c r="K1686" s="1" t="s">
        <v>1480</v>
      </c>
      <c r="L1686" s="1" t="s">
        <v>1489</v>
      </c>
      <c r="M1686" s="1">
        <v>10</v>
      </c>
      <c r="N1686" s="1" t="s">
        <v>1480</v>
      </c>
      <c r="O1686" s="1" t="s">
        <v>1489</v>
      </c>
      <c r="P1686" s="1">
        <v>10</v>
      </c>
      <c r="Q1686" s="1" t="s">
        <v>1480</v>
      </c>
      <c r="R1686" s="1" t="s">
        <v>1489</v>
      </c>
      <c r="S1686" s="1">
        <v>10</v>
      </c>
      <c r="T1686" s="1" t="s">
        <v>1480</v>
      </c>
      <c r="U1686" s="1" t="s">
        <v>1489</v>
      </c>
      <c r="V1686" s="1">
        <v>10</v>
      </c>
      <c r="W1686" s="1" t="s">
        <v>93</v>
      </c>
      <c r="X1686" s="1" t="s">
        <v>93</v>
      </c>
      <c r="Y1686" s="1" t="s">
        <v>93</v>
      </c>
      <c r="Z1686" s="1" t="s">
        <v>93</v>
      </c>
      <c r="AA1686" s="1" t="s">
        <v>93</v>
      </c>
      <c r="AB1686" s="1" t="s">
        <v>93</v>
      </c>
      <c r="AC1686" s="1" t="s">
        <v>3787</v>
      </c>
    </row>
    <row r="1687" spans="1:29" ht="38.25" x14ac:dyDescent="0.2">
      <c r="A1687" s="1">
        <v>17</v>
      </c>
      <c r="B1687" s="1" t="s">
        <v>1001</v>
      </c>
      <c r="C1687" s="1">
        <v>244211</v>
      </c>
      <c r="D1687" s="1" t="s">
        <v>1032</v>
      </c>
      <c r="E1687" s="1" t="s">
        <v>1456</v>
      </c>
      <c r="F1687" s="1" t="s">
        <v>3787</v>
      </c>
      <c r="G1687" s="1">
        <v>40</v>
      </c>
      <c r="H1687" s="1" t="s">
        <v>93</v>
      </c>
      <c r="I1687" s="1" t="s">
        <v>93</v>
      </c>
      <c r="J1687" s="1" t="s">
        <v>93</v>
      </c>
      <c r="K1687" s="1" t="s">
        <v>1459</v>
      </c>
      <c r="L1687" s="1" t="s">
        <v>2813</v>
      </c>
      <c r="M1687" s="1">
        <v>10</v>
      </c>
      <c r="N1687" s="1" t="s">
        <v>1459</v>
      </c>
      <c r="O1687" s="1" t="s">
        <v>2813</v>
      </c>
      <c r="P1687" s="1">
        <v>10</v>
      </c>
      <c r="Q1687" s="1" t="s">
        <v>1459</v>
      </c>
      <c r="R1687" s="1" t="s">
        <v>2813</v>
      </c>
      <c r="S1687" s="1">
        <v>10</v>
      </c>
      <c r="T1687" s="1" t="s">
        <v>1459</v>
      </c>
      <c r="U1687" s="1" t="s">
        <v>2813</v>
      </c>
      <c r="V1687" s="1">
        <v>10</v>
      </c>
      <c r="W1687" s="1" t="s">
        <v>93</v>
      </c>
      <c r="X1687" s="1" t="s">
        <v>93</v>
      </c>
      <c r="Y1687" s="1" t="s">
        <v>93</v>
      </c>
      <c r="Z1687" s="1" t="s">
        <v>93</v>
      </c>
      <c r="AA1687" s="1" t="s">
        <v>93</v>
      </c>
      <c r="AB1687" s="1" t="s">
        <v>93</v>
      </c>
      <c r="AC1687" s="1" t="s">
        <v>3787</v>
      </c>
    </row>
    <row r="1688" spans="1:29" ht="25.5" x14ac:dyDescent="0.2">
      <c r="A1688" s="1">
        <v>17</v>
      </c>
      <c r="B1688" s="1" t="s">
        <v>1003</v>
      </c>
      <c r="C1688" s="1">
        <v>253187</v>
      </c>
      <c r="D1688" s="1" t="s">
        <v>1002</v>
      </c>
      <c r="E1688" s="1" t="s">
        <v>1456</v>
      </c>
      <c r="F1688" s="1" t="s">
        <v>3787</v>
      </c>
      <c r="G1688" s="1">
        <v>40</v>
      </c>
      <c r="H1688" s="1" t="s">
        <v>93</v>
      </c>
      <c r="I1688" s="1" t="s">
        <v>93</v>
      </c>
      <c r="J1688" s="1" t="s">
        <v>93</v>
      </c>
      <c r="K1688" s="1" t="s">
        <v>1480</v>
      </c>
      <c r="L1688" s="1" t="s">
        <v>1489</v>
      </c>
      <c r="M1688" s="1">
        <v>10</v>
      </c>
      <c r="N1688" s="1" t="s">
        <v>1480</v>
      </c>
      <c r="O1688" s="1" t="s">
        <v>1489</v>
      </c>
      <c r="P1688" s="1">
        <v>10</v>
      </c>
      <c r="Q1688" s="1" t="s">
        <v>1480</v>
      </c>
      <c r="R1688" s="1" t="s">
        <v>1489</v>
      </c>
      <c r="S1688" s="1">
        <v>10</v>
      </c>
      <c r="T1688" s="1" t="s">
        <v>1480</v>
      </c>
      <c r="U1688" s="1" t="s">
        <v>1489</v>
      </c>
      <c r="V1688" s="1">
        <v>10</v>
      </c>
      <c r="W1688" s="1" t="s">
        <v>93</v>
      </c>
      <c r="X1688" s="1" t="s">
        <v>93</v>
      </c>
      <c r="Y1688" s="1" t="s">
        <v>93</v>
      </c>
      <c r="Z1688" s="1" t="s">
        <v>93</v>
      </c>
      <c r="AA1688" s="1" t="s">
        <v>93</v>
      </c>
      <c r="AB1688" s="1" t="s">
        <v>93</v>
      </c>
      <c r="AC1688" s="1" t="s">
        <v>3787</v>
      </c>
    </row>
    <row r="1689" spans="1:29" ht="25.5" x14ac:dyDescent="0.2">
      <c r="A1689" s="1">
        <v>17</v>
      </c>
      <c r="B1689" s="1" t="s">
        <v>3958</v>
      </c>
      <c r="C1689" s="1">
        <v>263536</v>
      </c>
      <c r="D1689" s="1" t="s">
        <v>3959</v>
      </c>
      <c r="E1689" s="1" t="s">
        <v>1456</v>
      </c>
      <c r="F1689" s="1" t="s">
        <v>93</v>
      </c>
      <c r="G1689" s="1">
        <v>0</v>
      </c>
      <c r="H1689" s="1" t="s">
        <v>93</v>
      </c>
      <c r="I1689" s="1" t="s">
        <v>93</v>
      </c>
      <c r="J1689" s="1" t="s">
        <v>93</v>
      </c>
      <c r="K1689" s="1" t="s">
        <v>93</v>
      </c>
      <c r="L1689" s="1" t="s">
        <v>93</v>
      </c>
      <c r="M1689" s="1" t="s">
        <v>93</v>
      </c>
      <c r="N1689" s="1" t="s">
        <v>93</v>
      </c>
      <c r="O1689" s="1" t="s">
        <v>93</v>
      </c>
      <c r="P1689" s="1" t="s">
        <v>93</v>
      </c>
      <c r="Q1689" s="1" t="s">
        <v>93</v>
      </c>
      <c r="R1689" s="1" t="s">
        <v>93</v>
      </c>
      <c r="S1689" s="1" t="s">
        <v>93</v>
      </c>
      <c r="T1689" s="1" t="s">
        <v>93</v>
      </c>
      <c r="U1689" s="1" t="s">
        <v>93</v>
      </c>
      <c r="V1689" s="1" t="s">
        <v>93</v>
      </c>
      <c r="W1689" s="1" t="s">
        <v>93</v>
      </c>
      <c r="X1689" s="1" t="s">
        <v>93</v>
      </c>
      <c r="Y1689" s="1" t="s">
        <v>93</v>
      </c>
      <c r="Z1689" s="1" t="s">
        <v>93</v>
      </c>
      <c r="AA1689" s="1" t="s">
        <v>93</v>
      </c>
      <c r="AB1689" s="1" t="s">
        <v>93</v>
      </c>
      <c r="AC1689" s="1" t="s">
        <v>3787</v>
      </c>
    </row>
    <row r="1690" spans="1:29" ht="25.5" x14ac:dyDescent="0.2">
      <c r="A1690" s="1">
        <v>17</v>
      </c>
      <c r="B1690" s="1" t="s">
        <v>1058</v>
      </c>
      <c r="C1690" s="1">
        <v>86980</v>
      </c>
      <c r="D1690" s="1" t="s">
        <v>1002</v>
      </c>
      <c r="E1690" s="1" t="s">
        <v>1456</v>
      </c>
      <c r="F1690" s="1" t="s">
        <v>3787</v>
      </c>
      <c r="G1690" s="1">
        <v>40</v>
      </c>
      <c r="H1690" s="1" t="s">
        <v>93</v>
      </c>
      <c r="I1690" s="1" t="s">
        <v>93</v>
      </c>
      <c r="J1690" s="1" t="s">
        <v>93</v>
      </c>
      <c r="K1690" s="1" t="s">
        <v>1443</v>
      </c>
      <c r="L1690" s="1" t="s">
        <v>1462</v>
      </c>
      <c r="M1690" s="1">
        <v>11.5</v>
      </c>
      <c r="N1690" s="1" t="s">
        <v>1538</v>
      </c>
      <c r="O1690" s="1" t="s">
        <v>1489</v>
      </c>
      <c r="P1690" s="1">
        <v>11.25</v>
      </c>
      <c r="Q1690" s="1" t="s">
        <v>1446</v>
      </c>
      <c r="R1690" s="1" t="s">
        <v>2781</v>
      </c>
      <c r="S1690" s="1">
        <v>9.25</v>
      </c>
      <c r="T1690" s="1" t="s">
        <v>1480</v>
      </c>
      <c r="U1690" s="1" t="s">
        <v>1466</v>
      </c>
      <c r="V1690" s="1">
        <v>8</v>
      </c>
      <c r="W1690" s="1" t="s">
        <v>93</v>
      </c>
      <c r="X1690" s="1" t="s">
        <v>93</v>
      </c>
      <c r="Y1690" s="1" t="s">
        <v>93</v>
      </c>
      <c r="Z1690" s="1" t="s">
        <v>93</v>
      </c>
      <c r="AA1690" s="1" t="s">
        <v>93</v>
      </c>
      <c r="AB1690" s="1" t="s">
        <v>93</v>
      </c>
      <c r="AC1690" s="1" t="s">
        <v>3787</v>
      </c>
    </row>
    <row r="1691" spans="1:29" ht="25.5" x14ac:dyDescent="0.2">
      <c r="A1691" s="1">
        <v>17</v>
      </c>
      <c r="B1691" s="1" t="s">
        <v>2535</v>
      </c>
      <c r="C1691" s="1">
        <v>259374</v>
      </c>
      <c r="D1691" s="1" t="s">
        <v>1066</v>
      </c>
      <c r="E1691" s="1" t="s">
        <v>1440</v>
      </c>
      <c r="F1691" s="1" t="s">
        <v>3558</v>
      </c>
      <c r="G1691" s="1">
        <v>40</v>
      </c>
      <c r="H1691" s="1" t="s">
        <v>1480</v>
      </c>
      <c r="I1691" s="1" t="s">
        <v>1466</v>
      </c>
      <c r="J1691" s="1">
        <v>8</v>
      </c>
      <c r="K1691" s="1" t="s">
        <v>1480</v>
      </c>
      <c r="L1691" s="1" t="s">
        <v>1466</v>
      </c>
      <c r="M1691" s="1">
        <v>8</v>
      </c>
      <c r="N1691" s="1" t="s">
        <v>1480</v>
      </c>
      <c r="O1691" s="1" t="s">
        <v>1466</v>
      </c>
      <c r="P1691" s="1">
        <v>8</v>
      </c>
      <c r="Q1691" s="1" t="s">
        <v>1480</v>
      </c>
      <c r="R1691" s="1" t="s">
        <v>1466</v>
      </c>
      <c r="S1691" s="1">
        <v>8</v>
      </c>
      <c r="T1691" s="1" t="s">
        <v>1480</v>
      </c>
      <c r="U1691" s="1" t="s">
        <v>1466</v>
      </c>
      <c r="V1691" s="1">
        <v>8</v>
      </c>
      <c r="W1691" s="1" t="s">
        <v>93</v>
      </c>
      <c r="X1691" s="1" t="s">
        <v>93</v>
      </c>
      <c r="Y1691" s="1" t="s">
        <v>93</v>
      </c>
      <c r="Z1691" s="1" t="s">
        <v>93</v>
      </c>
      <c r="AA1691" s="1" t="s">
        <v>93</v>
      </c>
      <c r="AB1691" s="1" t="s">
        <v>93</v>
      </c>
      <c r="AC1691" s="1" t="s">
        <v>3787</v>
      </c>
    </row>
    <row r="1692" spans="1:29" ht="25.5" x14ac:dyDescent="0.2">
      <c r="A1692" s="1">
        <v>17</v>
      </c>
      <c r="B1692" s="1" t="s">
        <v>1065</v>
      </c>
      <c r="C1692" s="1">
        <v>229771</v>
      </c>
      <c r="D1692" s="1" t="s">
        <v>1066</v>
      </c>
      <c r="E1692" s="1" t="s">
        <v>1456</v>
      </c>
      <c r="F1692" s="1" t="s">
        <v>3787</v>
      </c>
      <c r="G1692" s="1">
        <v>40</v>
      </c>
      <c r="H1692" s="1" t="s">
        <v>93</v>
      </c>
      <c r="I1692" s="1" t="s">
        <v>93</v>
      </c>
      <c r="J1692" s="1" t="s">
        <v>93</v>
      </c>
      <c r="K1692" s="1" t="s">
        <v>1460</v>
      </c>
      <c r="L1692" s="1" t="s">
        <v>1462</v>
      </c>
      <c r="M1692" s="1">
        <v>10</v>
      </c>
      <c r="N1692" s="1" t="s">
        <v>1460</v>
      </c>
      <c r="O1692" s="1" t="s">
        <v>1462</v>
      </c>
      <c r="P1692" s="1">
        <v>10</v>
      </c>
      <c r="Q1692" s="1" t="s">
        <v>1460</v>
      </c>
      <c r="R1692" s="1" t="s">
        <v>1462</v>
      </c>
      <c r="S1692" s="1">
        <v>10</v>
      </c>
      <c r="T1692" s="1" t="s">
        <v>1460</v>
      </c>
      <c r="U1692" s="1" t="s">
        <v>1462</v>
      </c>
      <c r="V1692" s="1">
        <v>10</v>
      </c>
      <c r="W1692" s="1" t="s">
        <v>93</v>
      </c>
      <c r="X1692" s="1" t="s">
        <v>93</v>
      </c>
      <c r="Y1692" s="1" t="s">
        <v>93</v>
      </c>
      <c r="Z1692" s="1" t="s">
        <v>93</v>
      </c>
      <c r="AA1692" s="1" t="s">
        <v>93</v>
      </c>
      <c r="AB1692" s="1" t="s">
        <v>93</v>
      </c>
      <c r="AC1692" s="1" t="s">
        <v>3787</v>
      </c>
    </row>
    <row r="1693" spans="1:29" ht="38.25" x14ac:dyDescent="0.2">
      <c r="A1693" s="1">
        <v>17</v>
      </c>
      <c r="B1693" s="1" t="s">
        <v>1068</v>
      </c>
      <c r="C1693" s="1">
        <v>261328</v>
      </c>
      <c r="D1693" s="1" t="s">
        <v>1066</v>
      </c>
      <c r="E1693" s="1" t="s">
        <v>1456</v>
      </c>
      <c r="F1693" s="1" t="s">
        <v>3787</v>
      </c>
      <c r="G1693" s="1">
        <v>40</v>
      </c>
      <c r="H1693" s="1" t="s">
        <v>93</v>
      </c>
      <c r="I1693" s="1" t="s">
        <v>93</v>
      </c>
      <c r="J1693" s="1" t="s">
        <v>93</v>
      </c>
      <c r="K1693" s="1" t="s">
        <v>1460</v>
      </c>
      <c r="L1693" s="1" t="s">
        <v>1462</v>
      </c>
      <c r="M1693" s="1">
        <v>10</v>
      </c>
      <c r="N1693" s="1" t="s">
        <v>1460</v>
      </c>
      <c r="O1693" s="1" t="s">
        <v>1462</v>
      </c>
      <c r="P1693" s="1">
        <v>10</v>
      </c>
      <c r="Q1693" s="1" t="s">
        <v>1460</v>
      </c>
      <c r="R1693" s="1" t="s">
        <v>1462</v>
      </c>
      <c r="S1693" s="1">
        <v>10</v>
      </c>
      <c r="T1693" s="1" t="s">
        <v>1460</v>
      </c>
      <c r="U1693" s="1" t="s">
        <v>1462</v>
      </c>
      <c r="V1693" s="1">
        <v>10</v>
      </c>
      <c r="W1693" s="1" t="s">
        <v>93</v>
      </c>
      <c r="X1693" s="1" t="s">
        <v>93</v>
      </c>
      <c r="Y1693" s="1" t="s">
        <v>93</v>
      </c>
      <c r="Z1693" s="1" t="s">
        <v>93</v>
      </c>
      <c r="AA1693" s="1" t="s">
        <v>93</v>
      </c>
      <c r="AB1693" s="1" t="s">
        <v>93</v>
      </c>
      <c r="AC1693" s="1" t="s">
        <v>3787</v>
      </c>
    </row>
    <row r="1694" spans="1:29" ht="25.5" x14ac:dyDescent="0.2">
      <c r="A1694" s="1">
        <v>17</v>
      </c>
      <c r="B1694" s="1" t="s">
        <v>1079</v>
      </c>
      <c r="C1694" s="1">
        <v>261315</v>
      </c>
      <c r="D1694" s="1" t="s">
        <v>991</v>
      </c>
      <c r="E1694" s="1" t="s">
        <v>1456</v>
      </c>
      <c r="F1694" s="1" t="s">
        <v>3787</v>
      </c>
      <c r="G1694" s="1">
        <v>40</v>
      </c>
      <c r="H1694" s="1" t="s">
        <v>93</v>
      </c>
      <c r="I1694" s="1" t="s">
        <v>93</v>
      </c>
      <c r="J1694" s="1" t="s">
        <v>93</v>
      </c>
      <c r="K1694" s="1" t="s">
        <v>1460</v>
      </c>
      <c r="L1694" s="1" t="s">
        <v>1462</v>
      </c>
      <c r="M1694" s="1">
        <v>10</v>
      </c>
      <c r="N1694" s="1" t="s">
        <v>1460</v>
      </c>
      <c r="O1694" s="1" t="s">
        <v>1462</v>
      </c>
      <c r="P1694" s="1">
        <v>10</v>
      </c>
      <c r="Q1694" s="1" t="s">
        <v>1460</v>
      </c>
      <c r="R1694" s="1" t="s">
        <v>1462</v>
      </c>
      <c r="S1694" s="1">
        <v>10</v>
      </c>
      <c r="T1694" s="1" t="s">
        <v>1460</v>
      </c>
      <c r="U1694" s="1" t="s">
        <v>1462</v>
      </c>
      <c r="V1694" s="1">
        <v>10</v>
      </c>
      <c r="W1694" s="1" t="s">
        <v>93</v>
      </c>
      <c r="X1694" s="1" t="s">
        <v>93</v>
      </c>
      <c r="Y1694" s="1" t="s">
        <v>93</v>
      </c>
      <c r="Z1694" s="1" t="s">
        <v>93</v>
      </c>
      <c r="AA1694" s="1" t="s">
        <v>93</v>
      </c>
      <c r="AB1694" s="1" t="s">
        <v>93</v>
      </c>
      <c r="AC1694" s="1" t="s">
        <v>3787</v>
      </c>
    </row>
    <row r="1695" spans="1:29" ht="25.5" x14ac:dyDescent="0.2">
      <c r="A1695" s="1">
        <v>17</v>
      </c>
      <c r="B1695" s="1" t="s">
        <v>1088</v>
      </c>
      <c r="C1695" s="1">
        <v>77159</v>
      </c>
      <c r="D1695" s="1" t="s">
        <v>1032</v>
      </c>
      <c r="E1695" s="1" t="s">
        <v>1440</v>
      </c>
      <c r="F1695" s="1" t="s">
        <v>686</v>
      </c>
      <c r="G1695" s="1">
        <v>40</v>
      </c>
      <c r="H1695" s="1" t="s">
        <v>1480</v>
      </c>
      <c r="I1695" s="1" t="s">
        <v>1489</v>
      </c>
      <c r="J1695" s="1">
        <v>10</v>
      </c>
      <c r="K1695" s="1" t="s">
        <v>1480</v>
      </c>
      <c r="L1695" s="1" t="s">
        <v>1489</v>
      </c>
      <c r="M1695" s="1">
        <v>10</v>
      </c>
      <c r="N1695" s="1" t="s">
        <v>1480</v>
      </c>
      <c r="O1695" s="1" t="s">
        <v>1489</v>
      </c>
      <c r="P1695" s="1">
        <v>10</v>
      </c>
      <c r="Q1695" s="1" t="s">
        <v>1480</v>
      </c>
      <c r="R1695" s="1" t="s">
        <v>1489</v>
      </c>
      <c r="S1695" s="1">
        <v>10</v>
      </c>
      <c r="T1695" s="1" t="s">
        <v>93</v>
      </c>
      <c r="U1695" s="1" t="s">
        <v>93</v>
      </c>
      <c r="V1695" s="1" t="s">
        <v>93</v>
      </c>
      <c r="W1695" s="1" t="s">
        <v>93</v>
      </c>
      <c r="X1695" s="1" t="s">
        <v>93</v>
      </c>
      <c r="Y1695" s="1" t="s">
        <v>93</v>
      </c>
      <c r="Z1695" s="1" t="s">
        <v>93</v>
      </c>
      <c r="AA1695" s="1" t="s">
        <v>93</v>
      </c>
      <c r="AB1695" s="1" t="s">
        <v>93</v>
      </c>
      <c r="AC1695" s="1" t="s">
        <v>3787</v>
      </c>
    </row>
    <row r="1696" spans="1:29" ht="25.5" x14ac:dyDescent="0.2">
      <c r="A1696" s="1">
        <v>17</v>
      </c>
      <c r="B1696" s="1" t="s">
        <v>3960</v>
      </c>
      <c r="C1696" s="1">
        <v>86399</v>
      </c>
      <c r="D1696" s="1" t="s">
        <v>3959</v>
      </c>
      <c r="E1696" s="1" t="s">
        <v>1456</v>
      </c>
      <c r="F1696" s="1" t="s">
        <v>93</v>
      </c>
      <c r="G1696" s="1">
        <v>0</v>
      </c>
      <c r="H1696" s="1" t="s">
        <v>93</v>
      </c>
      <c r="I1696" s="1" t="s">
        <v>93</v>
      </c>
      <c r="J1696" s="1" t="s">
        <v>93</v>
      </c>
      <c r="K1696" s="1" t="s">
        <v>93</v>
      </c>
      <c r="L1696" s="1" t="s">
        <v>93</v>
      </c>
      <c r="M1696" s="1" t="s">
        <v>93</v>
      </c>
      <c r="N1696" s="1" t="s">
        <v>93</v>
      </c>
      <c r="O1696" s="1" t="s">
        <v>93</v>
      </c>
      <c r="P1696" s="1" t="s">
        <v>93</v>
      </c>
      <c r="Q1696" s="1" t="s">
        <v>93</v>
      </c>
      <c r="R1696" s="1" t="s">
        <v>93</v>
      </c>
      <c r="S1696" s="1" t="s">
        <v>93</v>
      </c>
      <c r="T1696" s="1" t="s">
        <v>93</v>
      </c>
      <c r="U1696" s="1" t="s">
        <v>93</v>
      </c>
      <c r="V1696" s="1" t="s">
        <v>93</v>
      </c>
      <c r="W1696" s="1" t="s">
        <v>93</v>
      </c>
      <c r="X1696" s="1" t="s">
        <v>93</v>
      </c>
      <c r="Y1696" s="1" t="s">
        <v>93</v>
      </c>
      <c r="Z1696" s="1" t="s">
        <v>93</v>
      </c>
      <c r="AA1696" s="1" t="s">
        <v>93</v>
      </c>
      <c r="AB1696" s="1" t="s">
        <v>93</v>
      </c>
      <c r="AC1696" s="1" t="s">
        <v>3787</v>
      </c>
    </row>
    <row r="1697" spans="1:29" ht="25.5" x14ac:dyDescent="0.2">
      <c r="A1697" s="1">
        <v>17</v>
      </c>
      <c r="B1697" s="1" t="s">
        <v>2536</v>
      </c>
      <c r="C1697" s="1">
        <v>234401</v>
      </c>
      <c r="D1697" s="1" t="s">
        <v>991</v>
      </c>
      <c r="E1697" s="1" t="s">
        <v>1456</v>
      </c>
      <c r="F1697" s="1" t="s">
        <v>3787</v>
      </c>
      <c r="G1697" s="1">
        <v>40</v>
      </c>
      <c r="H1697" s="1" t="s">
        <v>93</v>
      </c>
      <c r="I1697" s="1" t="s">
        <v>93</v>
      </c>
      <c r="J1697" s="1" t="s">
        <v>93</v>
      </c>
      <c r="K1697" s="1" t="s">
        <v>1480</v>
      </c>
      <c r="L1697" s="1" t="s">
        <v>1489</v>
      </c>
      <c r="M1697" s="1">
        <v>10</v>
      </c>
      <c r="N1697" s="1" t="s">
        <v>1480</v>
      </c>
      <c r="O1697" s="1" t="s">
        <v>1489</v>
      </c>
      <c r="P1697" s="1">
        <v>10</v>
      </c>
      <c r="Q1697" s="1" t="s">
        <v>1480</v>
      </c>
      <c r="R1697" s="1" t="s">
        <v>1489</v>
      </c>
      <c r="S1697" s="1">
        <v>10</v>
      </c>
      <c r="T1697" s="1" t="s">
        <v>1480</v>
      </c>
      <c r="U1697" s="1" t="s">
        <v>1489</v>
      </c>
      <c r="V1697" s="1">
        <v>10</v>
      </c>
      <c r="W1697" s="1" t="s">
        <v>93</v>
      </c>
      <c r="X1697" s="1" t="s">
        <v>93</v>
      </c>
      <c r="Y1697" s="1" t="s">
        <v>93</v>
      </c>
      <c r="Z1697" s="1" t="s">
        <v>93</v>
      </c>
      <c r="AA1697" s="1" t="s">
        <v>93</v>
      </c>
      <c r="AB1697" s="1" t="s">
        <v>93</v>
      </c>
      <c r="AC1697" s="1" t="s">
        <v>3787</v>
      </c>
    </row>
    <row r="1698" spans="1:29" ht="25.5" x14ac:dyDescent="0.2">
      <c r="A1698" s="1">
        <v>17</v>
      </c>
      <c r="B1698" s="1" t="s">
        <v>1109</v>
      </c>
      <c r="C1698" s="1">
        <v>251420</v>
      </c>
      <c r="D1698" s="1" t="s">
        <v>1002</v>
      </c>
      <c r="E1698" s="1" t="s">
        <v>1456</v>
      </c>
      <c r="F1698" s="1" t="s">
        <v>3787</v>
      </c>
      <c r="G1698" s="1">
        <v>40</v>
      </c>
      <c r="H1698" s="1" t="s">
        <v>93</v>
      </c>
      <c r="I1698" s="1" t="s">
        <v>93</v>
      </c>
      <c r="J1698" s="1" t="s">
        <v>93</v>
      </c>
      <c r="K1698" s="1" t="s">
        <v>1480</v>
      </c>
      <c r="L1698" s="1" t="s">
        <v>1489</v>
      </c>
      <c r="M1698" s="1">
        <v>10</v>
      </c>
      <c r="N1698" s="1" t="s">
        <v>1480</v>
      </c>
      <c r="O1698" s="1" t="s">
        <v>1489</v>
      </c>
      <c r="P1698" s="1">
        <v>10</v>
      </c>
      <c r="Q1698" s="1" t="s">
        <v>1480</v>
      </c>
      <c r="R1698" s="1" t="s">
        <v>1489</v>
      </c>
      <c r="S1698" s="1">
        <v>10</v>
      </c>
      <c r="T1698" s="1" t="s">
        <v>1480</v>
      </c>
      <c r="U1698" s="1" t="s">
        <v>1489</v>
      </c>
      <c r="V1698" s="1">
        <v>10</v>
      </c>
      <c r="W1698" s="1" t="s">
        <v>93</v>
      </c>
      <c r="X1698" s="1" t="s">
        <v>93</v>
      </c>
      <c r="Y1698" s="1" t="s">
        <v>93</v>
      </c>
      <c r="Z1698" s="1" t="s">
        <v>93</v>
      </c>
      <c r="AA1698" s="1" t="s">
        <v>93</v>
      </c>
      <c r="AB1698" s="1" t="s">
        <v>93</v>
      </c>
      <c r="AC1698" s="1" t="s">
        <v>3787</v>
      </c>
    </row>
    <row r="1699" spans="1:29" ht="25.5" x14ac:dyDescent="0.2">
      <c r="A1699" s="1">
        <v>17</v>
      </c>
      <c r="B1699" s="1" t="s">
        <v>1133</v>
      </c>
      <c r="C1699" s="1">
        <v>257675</v>
      </c>
      <c r="D1699" s="1" t="s">
        <v>991</v>
      </c>
      <c r="E1699" s="1" t="s">
        <v>1456</v>
      </c>
      <c r="F1699" s="1" t="s">
        <v>3787</v>
      </c>
      <c r="G1699" s="1">
        <v>40</v>
      </c>
      <c r="H1699" s="1" t="s">
        <v>93</v>
      </c>
      <c r="I1699" s="1" t="s">
        <v>93</v>
      </c>
      <c r="J1699" s="1" t="s">
        <v>93</v>
      </c>
      <c r="K1699" s="1" t="s">
        <v>1480</v>
      </c>
      <c r="L1699" s="1" t="s">
        <v>1489</v>
      </c>
      <c r="M1699" s="1">
        <v>10</v>
      </c>
      <c r="N1699" s="1" t="s">
        <v>1480</v>
      </c>
      <c r="O1699" s="1" t="s">
        <v>1489</v>
      </c>
      <c r="P1699" s="1">
        <v>10</v>
      </c>
      <c r="Q1699" s="1" t="s">
        <v>1480</v>
      </c>
      <c r="R1699" s="1" t="s">
        <v>1489</v>
      </c>
      <c r="S1699" s="1">
        <v>10</v>
      </c>
      <c r="T1699" s="1" t="s">
        <v>1480</v>
      </c>
      <c r="U1699" s="1" t="s">
        <v>1489</v>
      </c>
      <c r="V1699" s="1">
        <v>10</v>
      </c>
      <c r="W1699" s="1" t="s">
        <v>93</v>
      </c>
      <c r="X1699" s="1" t="s">
        <v>93</v>
      </c>
      <c r="Y1699" s="1" t="s">
        <v>93</v>
      </c>
      <c r="Z1699" s="1" t="s">
        <v>93</v>
      </c>
      <c r="AA1699" s="1" t="s">
        <v>93</v>
      </c>
      <c r="AB1699" s="1" t="s">
        <v>93</v>
      </c>
      <c r="AC1699" s="1" t="s">
        <v>3787</v>
      </c>
    </row>
    <row r="1700" spans="1:29" ht="25.5" x14ac:dyDescent="0.2">
      <c r="A1700" s="1">
        <v>17</v>
      </c>
      <c r="B1700" s="1" t="s">
        <v>1139</v>
      </c>
      <c r="C1700" s="1">
        <v>218807</v>
      </c>
      <c r="D1700" s="1" t="s">
        <v>1002</v>
      </c>
      <c r="E1700" s="1" t="s">
        <v>1456</v>
      </c>
      <c r="F1700" s="1" t="s">
        <v>3787</v>
      </c>
      <c r="G1700" s="1">
        <v>40</v>
      </c>
      <c r="H1700" s="1" t="s">
        <v>93</v>
      </c>
      <c r="I1700" s="1" t="s">
        <v>93</v>
      </c>
      <c r="J1700" s="1" t="s">
        <v>93</v>
      </c>
      <c r="K1700" s="1" t="s">
        <v>3596</v>
      </c>
      <c r="L1700" s="1" t="s">
        <v>1489</v>
      </c>
      <c r="M1700" s="1">
        <v>10.25</v>
      </c>
      <c r="N1700" s="1" t="s">
        <v>1480</v>
      </c>
      <c r="O1700" s="1" t="s">
        <v>1489</v>
      </c>
      <c r="P1700" s="1">
        <v>10</v>
      </c>
      <c r="Q1700" s="1" t="s">
        <v>1480</v>
      </c>
      <c r="R1700" s="1" t="s">
        <v>1489</v>
      </c>
      <c r="S1700" s="1">
        <v>9.75</v>
      </c>
      <c r="T1700" s="1" t="s">
        <v>1480</v>
      </c>
      <c r="U1700" s="1" t="s">
        <v>1489</v>
      </c>
      <c r="V1700" s="1">
        <v>10</v>
      </c>
      <c r="W1700" s="1" t="s">
        <v>93</v>
      </c>
      <c r="X1700" s="1" t="s">
        <v>93</v>
      </c>
      <c r="Y1700" s="1" t="s">
        <v>93</v>
      </c>
      <c r="Z1700" s="1" t="s">
        <v>93</v>
      </c>
      <c r="AA1700" s="1" t="s">
        <v>93</v>
      </c>
      <c r="AB1700" s="1" t="s">
        <v>93</v>
      </c>
      <c r="AC1700" s="1" t="s">
        <v>3787</v>
      </c>
    </row>
    <row r="1701" spans="1:29" ht="25.5" x14ac:dyDescent="0.2">
      <c r="A1701" s="1">
        <v>17</v>
      </c>
      <c r="B1701" s="1" t="s">
        <v>1145</v>
      </c>
      <c r="C1701" s="1">
        <v>170842</v>
      </c>
      <c r="D1701" s="1" t="s">
        <v>518</v>
      </c>
      <c r="E1701" s="1" t="s">
        <v>1440</v>
      </c>
      <c r="F1701" s="1" t="s">
        <v>2537</v>
      </c>
      <c r="G1701" s="1">
        <v>40</v>
      </c>
      <c r="H1701" s="1" t="s">
        <v>2538</v>
      </c>
      <c r="I1701" s="1" t="s">
        <v>2092</v>
      </c>
      <c r="J1701" s="1">
        <v>8</v>
      </c>
      <c r="K1701" s="1" t="s">
        <v>2538</v>
      </c>
      <c r="L1701" s="1" t="s">
        <v>2092</v>
      </c>
      <c r="M1701" s="1">
        <v>8</v>
      </c>
      <c r="N1701" s="1" t="s">
        <v>2538</v>
      </c>
      <c r="O1701" s="1" t="s">
        <v>2092</v>
      </c>
      <c r="P1701" s="1">
        <v>8</v>
      </c>
      <c r="Q1701" s="1" t="s">
        <v>2538</v>
      </c>
      <c r="R1701" s="1" t="s">
        <v>2092</v>
      </c>
      <c r="S1701" s="1">
        <v>8</v>
      </c>
      <c r="T1701" s="1" t="s">
        <v>2538</v>
      </c>
      <c r="U1701" s="1" t="s">
        <v>2092</v>
      </c>
      <c r="V1701" s="1">
        <v>8</v>
      </c>
      <c r="W1701" s="1" t="s">
        <v>93</v>
      </c>
      <c r="X1701" s="1" t="s">
        <v>93</v>
      </c>
      <c r="Y1701" s="1" t="s">
        <v>93</v>
      </c>
      <c r="Z1701" s="1" t="s">
        <v>93</v>
      </c>
      <c r="AA1701" s="1" t="s">
        <v>93</v>
      </c>
      <c r="AB1701" s="1" t="s">
        <v>93</v>
      </c>
      <c r="AC1701" s="1" t="s">
        <v>3787</v>
      </c>
    </row>
    <row r="1702" spans="1:29" ht="25.5" x14ac:dyDescent="0.2">
      <c r="A1702" s="1">
        <v>17</v>
      </c>
      <c r="B1702" s="1" t="s">
        <v>1155</v>
      </c>
      <c r="C1702" s="1">
        <v>233485</v>
      </c>
      <c r="D1702" s="1" t="s">
        <v>1066</v>
      </c>
      <c r="E1702" s="1" t="s">
        <v>1456</v>
      </c>
      <c r="F1702" s="1" t="s">
        <v>3787</v>
      </c>
      <c r="G1702" s="1">
        <v>40</v>
      </c>
      <c r="H1702" s="1" t="s">
        <v>93</v>
      </c>
      <c r="I1702" s="1" t="s">
        <v>93</v>
      </c>
      <c r="J1702" s="1" t="s">
        <v>93</v>
      </c>
      <c r="K1702" s="1" t="s">
        <v>1460</v>
      </c>
      <c r="L1702" s="1" t="s">
        <v>1462</v>
      </c>
      <c r="M1702" s="1">
        <v>10</v>
      </c>
      <c r="N1702" s="1" t="s">
        <v>1460</v>
      </c>
      <c r="O1702" s="1" t="s">
        <v>1462</v>
      </c>
      <c r="P1702" s="1">
        <v>10</v>
      </c>
      <c r="Q1702" s="1" t="s">
        <v>1460</v>
      </c>
      <c r="R1702" s="1" t="s">
        <v>1462</v>
      </c>
      <c r="S1702" s="1">
        <v>10</v>
      </c>
      <c r="T1702" s="1" t="s">
        <v>1460</v>
      </c>
      <c r="U1702" s="1" t="s">
        <v>1462</v>
      </c>
      <c r="V1702" s="1">
        <v>10</v>
      </c>
      <c r="W1702" s="1" t="s">
        <v>93</v>
      </c>
      <c r="X1702" s="1" t="s">
        <v>93</v>
      </c>
      <c r="Y1702" s="1" t="s">
        <v>93</v>
      </c>
      <c r="Z1702" s="1" t="s">
        <v>93</v>
      </c>
      <c r="AA1702" s="1" t="s">
        <v>93</v>
      </c>
      <c r="AB1702" s="1" t="s">
        <v>93</v>
      </c>
      <c r="AC1702" s="1" t="s">
        <v>3787</v>
      </c>
    </row>
    <row r="1703" spans="1:29" ht="25.5" x14ac:dyDescent="0.2">
      <c r="A1703" s="1">
        <v>17</v>
      </c>
      <c r="B1703" s="1" t="s">
        <v>1159</v>
      </c>
      <c r="C1703" s="1">
        <v>250639</v>
      </c>
      <c r="D1703" s="1" t="s">
        <v>991</v>
      </c>
      <c r="E1703" s="1" t="s">
        <v>1456</v>
      </c>
      <c r="F1703" s="1" t="s">
        <v>3787</v>
      </c>
      <c r="G1703" s="1">
        <v>40</v>
      </c>
      <c r="H1703" s="1" t="s">
        <v>93</v>
      </c>
      <c r="I1703" s="1" t="s">
        <v>93</v>
      </c>
      <c r="J1703" s="1" t="s">
        <v>93</v>
      </c>
      <c r="K1703" s="1" t="s">
        <v>1480</v>
      </c>
      <c r="L1703" s="1" t="s">
        <v>1489</v>
      </c>
      <c r="M1703" s="1">
        <v>10</v>
      </c>
      <c r="N1703" s="1" t="s">
        <v>1480</v>
      </c>
      <c r="O1703" s="1" t="s">
        <v>1489</v>
      </c>
      <c r="P1703" s="1">
        <v>10</v>
      </c>
      <c r="Q1703" s="1" t="s">
        <v>1480</v>
      </c>
      <c r="R1703" s="1" t="s">
        <v>1489</v>
      </c>
      <c r="S1703" s="1">
        <v>10</v>
      </c>
      <c r="T1703" s="1" t="s">
        <v>1480</v>
      </c>
      <c r="U1703" s="1" t="s">
        <v>1489</v>
      </c>
      <c r="V1703" s="1">
        <v>10</v>
      </c>
      <c r="W1703" s="1" t="s">
        <v>93</v>
      </c>
      <c r="X1703" s="1" t="s">
        <v>93</v>
      </c>
      <c r="Y1703" s="1" t="s">
        <v>93</v>
      </c>
      <c r="Z1703" s="1" t="s">
        <v>93</v>
      </c>
      <c r="AA1703" s="1" t="s">
        <v>93</v>
      </c>
      <c r="AB1703" s="1" t="s">
        <v>93</v>
      </c>
      <c r="AC1703" s="1" t="s">
        <v>3787</v>
      </c>
    </row>
    <row r="1704" spans="1:29" ht="25.5" x14ac:dyDescent="0.2">
      <c r="A1704" s="1">
        <v>17</v>
      </c>
      <c r="B1704" s="1" t="s">
        <v>1162</v>
      </c>
      <c r="C1704" s="1">
        <v>254374</v>
      </c>
      <c r="D1704" s="1" t="s">
        <v>1002</v>
      </c>
      <c r="E1704" s="1" t="s">
        <v>1456</v>
      </c>
      <c r="F1704" s="1" t="s">
        <v>3787</v>
      </c>
      <c r="G1704" s="1">
        <v>40</v>
      </c>
      <c r="H1704" s="1" t="s">
        <v>93</v>
      </c>
      <c r="I1704" s="1" t="s">
        <v>93</v>
      </c>
      <c r="J1704" s="1" t="s">
        <v>93</v>
      </c>
      <c r="K1704" s="1" t="s">
        <v>1480</v>
      </c>
      <c r="L1704" s="1" t="s">
        <v>1489</v>
      </c>
      <c r="M1704" s="1">
        <v>10</v>
      </c>
      <c r="N1704" s="1" t="s">
        <v>1480</v>
      </c>
      <c r="O1704" s="1" t="s">
        <v>1489</v>
      </c>
      <c r="P1704" s="1">
        <v>10</v>
      </c>
      <c r="Q1704" s="1" t="s">
        <v>1480</v>
      </c>
      <c r="R1704" s="1" t="s">
        <v>1489</v>
      </c>
      <c r="S1704" s="1">
        <v>10</v>
      </c>
      <c r="T1704" s="1" t="s">
        <v>1480</v>
      </c>
      <c r="U1704" s="1" t="s">
        <v>1489</v>
      </c>
      <c r="V1704" s="1">
        <v>10</v>
      </c>
      <c r="W1704" s="1" t="s">
        <v>93</v>
      </c>
      <c r="X1704" s="1" t="s">
        <v>93</v>
      </c>
      <c r="Y1704" s="1" t="s">
        <v>93</v>
      </c>
      <c r="Z1704" s="1" t="s">
        <v>93</v>
      </c>
      <c r="AA1704" s="1" t="s">
        <v>93</v>
      </c>
      <c r="AB1704" s="1" t="s">
        <v>93</v>
      </c>
      <c r="AC1704" s="1" t="s">
        <v>3787</v>
      </c>
    </row>
    <row r="1705" spans="1:29" ht="25.5" x14ac:dyDescent="0.2">
      <c r="A1705" s="1">
        <v>17</v>
      </c>
      <c r="B1705" s="1" t="s">
        <v>2539</v>
      </c>
      <c r="C1705" s="1">
        <v>210846</v>
      </c>
      <c r="D1705" s="1" t="s">
        <v>1066</v>
      </c>
      <c r="E1705" s="1" t="s">
        <v>1456</v>
      </c>
      <c r="F1705" s="1" t="s">
        <v>3787</v>
      </c>
      <c r="G1705" s="1">
        <v>40</v>
      </c>
      <c r="H1705" s="1" t="s">
        <v>93</v>
      </c>
      <c r="I1705" s="1" t="s">
        <v>93</v>
      </c>
      <c r="J1705" s="1" t="s">
        <v>93</v>
      </c>
      <c r="K1705" s="1" t="s">
        <v>1460</v>
      </c>
      <c r="L1705" s="1" t="s">
        <v>1462</v>
      </c>
      <c r="M1705" s="1">
        <v>10</v>
      </c>
      <c r="N1705" s="1" t="s">
        <v>1460</v>
      </c>
      <c r="O1705" s="1" t="s">
        <v>1462</v>
      </c>
      <c r="P1705" s="1">
        <v>10</v>
      </c>
      <c r="Q1705" s="1" t="s">
        <v>1460</v>
      </c>
      <c r="R1705" s="1" t="s">
        <v>1462</v>
      </c>
      <c r="S1705" s="1">
        <v>10</v>
      </c>
      <c r="T1705" s="1" t="s">
        <v>1460</v>
      </c>
      <c r="U1705" s="1" t="s">
        <v>1462</v>
      </c>
      <c r="V1705" s="1">
        <v>10</v>
      </c>
      <c r="W1705" s="1" t="s">
        <v>93</v>
      </c>
      <c r="X1705" s="1" t="s">
        <v>93</v>
      </c>
      <c r="Y1705" s="1" t="s">
        <v>93</v>
      </c>
      <c r="Z1705" s="1" t="s">
        <v>93</v>
      </c>
      <c r="AA1705" s="1" t="s">
        <v>93</v>
      </c>
      <c r="AB1705" s="1" t="s">
        <v>93</v>
      </c>
      <c r="AC1705" s="1" t="s">
        <v>3787</v>
      </c>
    </row>
    <row r="1706" spans="1:29" ht="25.5" x14ac:dyDescent="0.2">
      <c r="A1706" s="1">
        <v>17</v>
      </c>
      <c r="B1706" s="1" t="s">
        <v>1199</v>
      </c>
      <c r="C1706" s="1">
        <v>241667</v>
      </c>
      <c r="D1706" s="1" t="s">
        <v>991</v>
      </c>
      <c r="E1706" s="1" t="s">
        <v>1440</v>
      </c>
      <c r="F1706" s="1" t="s">
        <v>1290</v>
      </c>
      <c r="G1706" s="1">
        <v>40</v>
      </c>
      <c r="H1706" s="1" t="s">
        <v>1480</v>
      </c>
      <c r="I1706" s="1" t="s">
        <v>1466</v>
      </c>
      <c r="J1706" s="1">
        <v>8</v>
      </c>
      <c r="K1706" s="1" t="s">
        <v>1480</v>
      </c>
      <c r="L1706" s="1" t="s">
        <v>1466</v>
      </c>
      <c r="M1706" s="1">
        <v>8</v>
      </c>
      <c r="N1706" s="1" t="s">
        <v>1480</v>
      </c>
      <c r="O1706" s="1" t="s">
        <v>1466</v>
      </c>
      <c r="P1706" s="1">
        <v>8</v>
      </c>
      <c r="Q1706" s="1" t="s">
        <v>1480</v>
      </c>
      <c r="R1706" s="1" t="s">
        <v>1466</v>
      </c>
      <c r="S1706" s="1">
        <v>8</v>
      </c>
      <c r="T1706" s="1" t="s">
        <v>1480</v>
      </c>
      <c r="U1706" s="1" t="s">
        <v>1466</v>
      </c>
      <c r="V1706" s="1">
        <v>8</v>
      </c>
      <c r="W1706" s="1" t="s">
        <v>93</v>
      </c>
      <c r="X1706" s="1" t="s">
        <v>93</v>
      </c>
      <c r="Y1706" s="1" t="s">
        <v>93</v>
      </c>
      <c r="Z1706" s="1" t="s">
        <v>93</v>
      </c>
      <c r="AA1706" s="1" t="s">
        <v>93</v>
      </c>
      <c r="AB1706" s="1" t="s">
        <v>93</v>
      </c>
      <c r="AC1706" s="1" t="s">
        <v>3787</v>
      </c>
    </row>
    <row r="1707" spans="1:29" ht="38.25" x14ac:dyDescent="0.2">
      <c r="A1707" s="1">
        <v>17</v>
      </c>
      <c r="B1707" s="1" t="s">
        <v>1207</v>
      </c>
      <c r="C1707" s="1">
        <v>127217</v>
      </c>
      <c r="D1707" s="1" t="s">
        <v>1002</v>
      </c>
      <c r="E1707" s="1" t="s">
        <v>1456</v>
      </c>
      <c r="F1707" s="1" t="s">
        <v>3787</v>
      </c>
      <c r="G1707" s="1">
        <v>40</v>
      </c>
      <c r="H1707" s="1" t="s">
        <v>93</v>
      </c>
      <c r="I1707" s="1" t="s">
        <v>93</v>
      </c>
      <c r="J1707" s="1" t="s">
        <v>93</v>
      </c>
      <c r="K1707" s="1" t="s">
        <v>1461</v>
      </c>
      <c r="L1707" s="1" t="s">
        <v>1466</v>
      </c>
      <c r="M1707" s="1">
        <v>10</v>
      </c>
      <c r="N1707" s="1" t="s">
        <v>1461</v>
      </c>
      <c r="O1707" s="1" t="s">
        <v>1466</v>
      </c>
      <c r="P1707" s="1">
        <v>10</v>
      </c>
      <c r="Q1707" s="1" t="s">
        <v>1461</v>
      </c>
      <c r="R1707" s="1" t="s">
        <v>1466</v>
      </c>
      <c r="S1707" s="1">
        <v>10</v>
      </c>
      <c r="T1707" s="1" t="s">
        <v>1461</v>
      </c>
      <c r="U1707" s="1" t="s">
        <v>1466</v>
      </c>
      <c r="V1707" s="1">
        <v>10</v>
      </c>
      <c r="W1707" s="1" t="s">
        <v>93</v>
      </c>
      <c r="X1707" s="1" t="s">
        <v>93</v>
      </c>
      <c r="Y1707" s="1" t="s">
        <v>93</v>
      </c>
      <c r="Z1707" s="1" t="s">
        <v>93</v>
      </c>
      <c r="AA1707" s="1" t="s">
        <v>93</v>
      </c>
      <c r="AB1707" s="1" t="s">
        <v>93</v>
      </c>
      <c r="AC1707" s="1" t="s">
        <v>3787</v>
      </c>
    </row>
    <row r="1708" spans="1:29" ht="25.5" x14ac:dyDescent="0.2">
      <c r="A1708" s="1">
        <v>17</v>
      </c>
      <c r="B1708" s="1" t="s">
        <v>1213</v>
      </c>
      <c r="C1708" s="1">
        <v>213461</v>
      </c>
      <c r="D1708" s="1" t="s">
        <v>991</v>
      </c>
      <c r="E1708" s="1" t="s">
        <v>1456</v>
      </c>
      <c r="F1708" s="1" t="s">
        <v>3787</v>
      </c>
      <c r="G1708" s="1">
        <v>40</v>
      </c>
      <c r="H1708" s="1" t="s">
        <v>93</v>
      </c>
      <c r="I1708" s="1" t="s">
        <v>93</v>
      </c>
      <c r="J1708" s="1" t="s">
        <v>93</v>
      </c>
      <c r="K1708" s="1" t="s">
        <v>1480</v>
      </c>
      <c r="L1708" s="1" t="s">
        <v>1489</v>
      </c>
      <c r="M1708" s="1">
        <v>10</v>
      </c>
      <c r="N1708" s="1" t="s">
        <v>1480</v>
      </c>
      <c r="O1708" s="1" t="s">
        <v>1489</v>
      </c>
      <c r="P1708" s="1">
        <v>10</v>
      </c>
      <c r="Q1708" s="1" t="s">
        <v>1480</v>
      </c>
      <c r="R1708" s="1" t="s">
        <v>1489</v>
      </c>
      <c r="S1708" s="1">
        <v>10</v>
      </c>
      <c r="T1708" s="1" t="s">
        <v>1480</v>
      </c>
      <c r="U1708" s="1" t="s">
        <v>1489</v>
      </c>
      <c r="V1708" s="1">
        <v>10</v>
      </c>
      <c r="W1708" s="1" t="s">
        <v>93</v>
      </c>
      <c r="X1708" s="1" t="s">
        <v>93</v>
      </c>
      <c r="Y1708" s="1" t="s">
        <v>93</v>
      </c>
      <c r="Z1708" s="1" t="s">
        <v>93</v>
      </c>
      <c r="AA1708" s="1" t="s">
        <v>93</v>
      </c>
      <c r="AB1708" s="1" t="s">
        <v>93</v>
      </c>
      <c r="AC1708" s="1" t="s">
        <v>3787</v>
      </c>
    </row>
    <row r="1709" spans="1:29" ht="25.5" x14ac:dyDescent="0.2">
      <c r="A1709" s="1">
        <v>17</v>
      </c>
      <c r="B1709" s="1" t="s">
        <v>1257</v>
      </c>
      <c r="C1709" s="1">
        <v>248302</v>
      </c>
      <c r="D1709" s="1" t="s">
        <v>1002</v>
      </c>
      <c r="E1709" s="1" t="s">
        <v>1456</v>
      </c>
      <c r="F1709" s="1" t="s">
        <v>3787</v>
      </c>
      <c r="G1709" s="1">
        <v>40</v>
      </c>
      <c r="H1709" s="1" t="s">
        <v>93</v>
      </c>
      <c r="I1709" s="1" t="s">
        <v>93</v>
      </c>
      <c r="J1709" s="1" t="s">
        <v>93</v>
      </c>
      <c r="K1709" s="1" t="s">
        <v>1538</v>
      </c>
      <c r="L1709" s="1" t="s">
        <v>1467</v>
      </c>
      <c r="M1709" s="1">
        <v>10.25</v>
      </c>
      <c r="N1709" s="1" t="s">
        <v>1443</v>
      </c>
      <c r="O1709" s="1" t="s">
        <v>1467</v>
      </c>
      <c r="P1709" s="1">
        <v>10</v>
      </c>
      <c r="Q1709" s="1" t="s">
        <v>1443</v>
      </c>
      <c r="R1709" s="1" t="s">
        <v>1467</v>
      </c>
      <c r="S1709" s="1">
        <v>9.75</v>
      </c>
      <c r="T1709" s="1" t="s">
        <v>1443</v>
      </c>
      <c r="U1709" s="1" t="s">
        <v>1467</v>
      </c>
      <c r="V1709" s="1">
        <v>10</v>
      </c>
      <c r="W1709" s="1" t="s">
        <v>93</v>
      </c>
      <c r="X1709" s="1" t="s">
        <v>93</v>
      </c>
      <c r="Y1709" s="1" t="s">
        <v>93</v>
      </c>
      <c r="Z1709" s="1" t="s">
        <v>93</v>
      </c>
      <c r="AA1709" s="1" t="s">
        <v>93</v>
      </c>
      <c r="AB1709" s="1" t="s">
        <v>93</v>
      </c>
      <c r="AC1709" s="1" t="s">
        <v>3787</v>
      </c>
    </row>
    <row r="1710" spans="1:29" ht="25.5" x14ac:dyDescent="0.2">
      <c r="A1710" s="1">
        <v>17</v>
      </c>
      <c r="B1710" s="1" t="s">
        <v>3049</v>
      </c>
      <c r="C1710" s="1">
        <v>192647</v>
      </c>
      <c r="D1710" s="1" t="s">
        <v>991</v>
      </c>
      <c r="E1710" s="1" t="s">
        <v>1456</v>
      </c>
      <c r="F1710" s="1" t="s">
        <v>3787</v>
      </c>
      <c r="G1710" s="1">
        <v>40</v>
      </c>
      <c r="H1710" s="1" t="s">
        <v>93</v>
      </c>
      <c r="I1710" s="1" t="s">
        <v>93</v>
      </c>
      <c r="J1710" s="1" t="s">
        <v>93</v>
      </c>
      <c r="K1710" s="1" t="s">
        <v>1480</v>
      </c>
      <c r="L1710" s="1" t="s">
        <v>1489</v>
      </c>
      <c r="M1710" s="1">
        <v>10</v>
      </c>
      <c r="N1710" s="1" t="s">
        <v>1480</v>
      </c>
      <c r="O1710" s="1" t="s">
        <v>1489</v>
      </c>
      <c r="P1710" s="1">
        <v>10</v>
      </c>
      <c r="Q1710" s="1" t="s">
        <v>1480</v>
      </c>
      <c r="R1710" s="1" t="s">
        <v>1489</v>
      </c>
      <c r="S1710" s="1">
        <v>10</v>
      </c>
      <c r="T1710" s="1" t="s">
        <v>1480</v>
      </c>
      <c r="U1710" s="1" t="s">
        <v>1489</v>
      </c>
      <c r="V1710" s="1">
        <v>10</v>
      </c>
      <c r="W1710" s="1" t="s">
        <v>93</v>
      </c>
      <c r="X1710" s="1" t="s">
        <v>93</v>
      </c>
      <c r="Y1710" s="1" t="s">
        <v>93</v>
      </c>
      <c r="Z1710" s="1" t="s">
        <v>93</v>
      </c>
      <c r="AA1710" s="1" t="s">
        <v>93</v>
      </c>
      <c r="AB1710" s="1" t="s">
        <v>93</v>
      </c>
      <c r="AC1710" s="1" t="s">
        <v>3787</v>
      </c>
    </row>
    <row r="1711" spans="1:29" ht="25.5" x14ac:dyDescent="0.2">
      <c r="A1711" s="1">
        <v>17</v>
      </c>
      <c r="B1711" s="1" t="s">
        <v>1263</v>
      </c>
      <c r="C1711" s="1">
        <v>198178</v>
      </c>
      <c r="D1711" s="1" t="s">
        <v>631</v>
      </c>
      <c r="E1711" s="1" t="s">
        <v>1456</v>
      </c>
      <c r="F1711" s="1" t="s">
        <v>3787</v>
      </c>
      <c r="G1711" s="1">
        <v>40</v>
      </c>
      <c r="H1711" s="1" t="s">
        <v>93</v>
      </c>
      <c r="I1711" s="1" t="s">
        <v>93</v>
      </c>
      <c r="J1711" s="1" t="s">
        <v>93</v>
      </c>
      <c r="K1711" s="1" t="s">
        <v>1480</v>
      </c>
      <c r="L1711" s="1" t="s">
        <v>1489</v>
      </c>
      <c r="M1711" s="1">
        <v>10</v>
      </c>
      <c r="N1711" s="1" t="s">
        <v>1480</v>
      </c>
      <c r="O1711" s="1" t="s">
        <v>1489</v>
      </c>
      <c r="P1711" s="1">
        <v>10</v>
      </c>
      <c r="Q1711" s="1" t="s">
        <v>1480</v>
      </c>
      <c r="R1711" s="1" t="s">
        <v>1489</v>
      </c>
      <c r="S1711" s="1">
        <v>10</v>
      </c>
      <c r="T1711" s="1" t="s">
        <v>1480</v>
      </c>
      <c r="U1711" s="1" t="s">
        <v>1489</v>
      </c>
      <c r="V1711" s="1">
        <v>10</v>
      </c>
      <c r="W1711" s="1" t="s">
        <v>93</v>
      </c>
      <c r="X1711" s="1" t="s">
        <v>93</v>
      </c>
      <c r="Y1711" s="1" t="s">
        <v>93</v>
      </c>
      <c r="Z1711" s="1" t="s">
        <v>93</v>
      </c>
      <c r="AA1711" s="1" t="s">
        <v>93</v>
      </c>
      <c r="AB1711" s="1" t="s">
        <v>93</v>
      </c>
      <c r="AC1711" s="1" t="s">
        <v>3787</v>
      </c>
    </row>
    <row r="1712" spans="1:29" ht="25.5" x14ac:dyDescent="0.2">
      <c r="A1712" s="1">
        <v>17</v>
      </c>
      <c r="B1712" s="1" t="s">
        <v>1275</v>
      </c>
      <c r="C1712" s="1">
        <v>253646</v>
      </c>
      <c r="D1712" s="1" t="s">
        <v>1066</v>
      </c>
      <c r="E1712" s="1" t="s">
        <v>1456</v>
      </c>
      <c r="F1712" s="1" t="s">
        <v>3787</v>
      </c>
      <c r="G1712" s="1">
        <v>40</v>
      </c>
      <c r="H1712" s="1" t="s">
        <v>93</v>
      </c>
      <c r="I1712" s="1" t="s">
        <v>93</v>
      </c>
      <c r="J1712" s="1" t="s">
        <v>93</v>
      </c>
      <c r="K1712" s="1" t="s">
        <v>1460</v>
      </c>
      <c r="L1712" s="1" t="s">
        <v>1462</v>
      </c>
      <c r="M1712" s="1">
        <v>10</v>
      </c>
      <c r="N1712" s="1" t="s">
        <v>1460</v>
      </c>
      <c r="O1712" s="1" t="s">
        <v>1462</v>
      </c>
      <c r="P1712" s="1">
        <v>10</v>
      </c>
      <c r="Q1712" s="1" t="s">
        <v>1460</v>
      </c>
      <c r="R1712" s="1" t="s">
        <v>1462</v>
      </c>
      <c r="S1712" s="1">
        <v>10</v>
      </c>
      <c r="T1712" s="1" t="s">
        <v>1460</v>
      </c>
      <c r="U1712" s="1" t="s">
        <v>1462</v>
      </c>
      <c r="V1712" s="1">
        <v>10</v>
      </c>
      <c r="W1712" s="1" t="s">
        <v>93</v>
      </c>
      <c r="X1712" s="1" t="s">
        <v>93</v>
      </c>
      <c r="Y1712" s="1" t="s">
        <v>93</v>
      </c>
      <c r="Z1712" s="1" t="s">
        <v>93</v>
      </c>
      <c r="AA1712" s="1" t="s">
        <v>93</v>
      </c>
      <c r="AB1712" s="1" t="s">
        <v>93</v>
      </c>
      <c r="AC1712" s="1" t="s">
        <v>3787</v>
      </c>
    </row>
    <row r="1713" spans="1:29" ht="25.5" x14ac:dyDescent="0.2">
      <c r="A1713" s="1">
        <v>17</v>
      </c>
      <c r="B1713" s="1" t="s">
        <v>3961</v>
      </c>
      <c r="C1713" s="1">
        <v>176149</v>
      </c>
      <c r="D1713" s="1" t="s">
        <v>3959</v>
      </c>
      <c r="E1713" s="1" t="s">
        <v>1440</v>
      </c>
      <c r="F1713" s="1" t="s">
        <v>3962</v>
      </c>
      <c r="G1713" s="1">
        <v>40</v>
      </c>
      <c r="H1713" s="1" t="s">
        <v>1446</v>
      </c>
      <c r="I1713" s="1" t="s">
        <v>1463</v>
      </c>
      <c r="J1713" s="1">
        <v>8</v>
      </c>
      <c r="K1713" s="1" t="s">
        <v>1446</v>
      </c>
      <c r="L1713" s="1" t="s">
        <v>1463</v>
      </c>
      <c r="M1713" s="1">
        <v>8</v>
      </c>
      <c r="N1713" s="1" t="s">
        <v>1446</v>
      </c>
      <c r="O1713" s="1" t="s">
        <v>1463</v>
      </c>
      <c r="P1713" s="1">
        <v>8</v>
      </c>
      <c r="Q1713" s="1" t="s">
        <v>1446</v>
      </c>
      <c r="R1713" s="1" t="s">
        <v>1463</v>
      </c>
      <c r="S1713" s="1">
        <v>8</v>
      </c>
      <c r="T1713" s="1" t="s">
        <v>1446</v>
      </c>
      <c r="U1713" s="1" t="s">
        <v>1463</v>
      </c>
      <c r="V1713" s="1">
        <v>8</v>
      </c>
      <c r="W1713" s="1" t="s">
        <v>93</v>
      </c>
      <c r="X1713" s="1" t="s">
        <v>93</v>
      </c>
      <c r="Y1713" s="1" t="s">
        <v>93</v>
      </c>
      <c r="Z1713" s="1" t="s">
        <v>93</v>
      </c>
      <c r="AA1713" s="1" t="s">
        <v>93</v>
      </c>
      <c r="AB1713" s="1" t="s">
        <v>93</v>
      </c>
      <c r="AC1713" s="1" t="s">
        <v>3787</v>
      </c>
    </row>
    <row r="1714" spans="1:29" ht="25.5" x14ac:dyDescent="0.2">
      <c r="A1714" s="1">
        <v>17</v>
      </c>
      <c r="B1714" s="1" t="s">
        <v>1282</v>
      </c>
      <c r="C1714" s="1">
        <v>186826</v>
      </c>
      <c r="D1714" s="1" t="s">
        <v>1002</v>
      </c>
      <c r="E1714" s="1" t="s">
        <v>1456</v>
      </c>
      <c r="F1714" s="1" t="s">
        <v>3787</v>
      </c>
      <c r="G1714" s="1">
        <v>40</v>
      </c>
      <c r="H1714" s="1" t="s">
        <v>93</v>
      </c>
      <c r="I1714" s="1" t="s">
        <v>93</v>
      </c>
      <c r="J1714" s="1" t="s">
        <v>93</v>
      </c>
      <c r="K1714" s="1" t="s">
        <v>1480</v>
      </c>
      <c r="L1714" s="1" t="s">
        <v>1489</v>
      </c>
      <c r="M1714" s="1">
        <v>10</v>
      </c>
      <c r="N1714" s="1" t="s">
        <v>1480</v>
      </c>
      <c r="O1714" s="1" t="s">
        <v>1489</v>
      </c>
      <c r="P1714" s="1">
        <v>10</v>
      </c>
      <c r="Q1714" s="1" t="s">
        <v>1480</v>
      </c>
      <c r="R1714" s="1" t="s">
        <v>1489</v>
      </c>
      <c r="S1714" s="1">
        <v>10</v>
      </c>
      <c r="T1714" s="1" t="s">
        <v>1480</v>
      </c>
      <c r="U1714" s="1" t="s">
        <v>1489</v>
      </c>
      <c r="V1714" s="1">
        <v>10</v>
      </c>
      <c r="W1714" s="1" t="s">
        <v>93</v>
      </c>
      <c r="X1714" s="1" t="s">
        <v>93</v>
      </c>
      <c r="Y1714" s="1" t="s">
        <v>93</v>
      </c>
      <c r="Z1714" s="1" t="s">
        <v>93</v>
      </c>
      <c r="AA1714" s="1" t="s">
        <v>93</v>
      </c>
      <c r="AB1714" s="1" t="s">
        <v>93</v>
      </c>
      <c r="AC1714" s="1" t="s">
        <v>3787</v>
      </c>
    </row>
    <row r="1715" spans="1:29" ht="25.5" x14ac:dyDescent="0.2">
      <c r="A1715" s="1">
        <v>17</v>
      </c>
      <c r="B1715" s="1" t="s">
        <v>1307</v>
      </c>
      <c r="C1715" s="1">
        <v>185644</v>
      </c>
      <c r="D1715" s="1" t="s">
        <v>1032</v>
      </c>
      <c r="E1715" s="1" t="s">
        <v>1440</v>
      </c>
      <c r="F1715" s="1" t="s">
        <v>1076</v>
      </c>
      <c r="G1715" s="1">
        <v>40</v>
      </c>
      <c r="H1715" s="1" t="s">
        <v>1480</v>
      </c>
      <c r="I1715" s="1" t="s">
        <v>1466</v>
      </c>
      <c r="J1715" s="1">
        <v>8</v>
      </c>
      <c r="K1715" s="1" t="s">
        <v>1480</v>
      </c>
      <c r="L1715" s="1" t="s">
        <v>1466</v>
      </c>
      <c r="M1715" s="1">
        <v>8</v>
      </c>
      <c r="N1715" s="1" t="s">
        <v>1480</v>
      </c>
      <c r="O1715" s="1" t="s">
        <v>1466</v>
      </c>
      <c r="P1715" s="1">
        <v>8</v>
      </c>
      <c r="Q1715" s="1" t="s">
        <v>1480</v>
      </c>
      <c r="R1715" s="1" t="s">
        <v>1466</v>
      </c>
      <c r="S1715" s="1">
        <v>8</v>
      </c>
      <c r="T1715" s="1" t="s">
        <v>1480</v>
      </c>
      <c r="U1715" s="1" t="s">
        <v>1466</v>
      </c>
      <c r="V1715" s="1">
        <v>8</v>
      </c>
      <c r="W1715" s="1" t="s">
        <v>93</v>
      </c>
      <c r="X1715" s="1" t="s">
        <v>93</v>
      </c>
      <c r="Y1715" s="1" t="s">
        <v>93</v>
      </c>
      <c r="Z1715" s="1" t="s">
        <v>93</v>
      </c>
      <c r="AA1715" s="1" t="s">
        <v>93</v>
      </c>
      <c r="AB1715" s="1" t="s">
        <v>93</v>
      </c>
      <c r="AC1715" s="1" t="s">
        <v>3787</v>
      </c>
    </row>
    <row r="1716" spans="1:29" ht="25.5" x14ac:dyDescent="0.2">
      <c r="A1716" s="1">
        <v>17</v>
      </c>
      <c r="B1716" s="1" t="s">
        <v>3963</v>
      </c>
      <c r="C1716" s="1">
        <v>263523</v>
      </c>
      <c r="D1716" s="1" t="s">
        <v>3959</v>
      </c>
      <c r="E1716" s="1" t="s">
        <v>1456</v>
      </c>
      <c r="F1716" s="1" t="s">
        <v>93</v>
      </c>
      <c r="G1716" s="1">
        <v>0</v>
      </c>
      <c r="H1716" s="1" t="s">
        <v>93</v>
      </c>
      <c r="I1716" s="1" t="s">
        <v>93</v>
      </c>
      <c r="J1716" s="1" t="s">
        <v>93</v>
      </c>
      <c r="K1716" s="1" t="s">
        <v>93</v>
      </c>
      <c r="L1716" s="1" t="s">
        <v>93</v>
      </c>
      <c r="M1716" s="1" t="s">
        <v>93</v>
      </c>
      <c r="N1716" s="1" t="s">
        <v>93</v>
      </c>
      <c r="O1716" s="1" t="s">
        <v>93</v>
      </c>
      <c r="P1716" s="1" t="s">
        <v>93</v>
      </c>
      <c r="Q1716" s="1" t="s">
        <v>93</v>
      </c>
      <c r="R1716" s="1" t="s">
        <v>93</v>
      </c>
      <c r="S1716" s="1" t="s">
        <v>93</v>
      </c>
      <c r="T1716" s="1" t="s">
        <v>93</v>
      </c>
      <c r="U1716" s="1" t="s">
        <v>93</v>
      </c>
      <c r="V1716" s="1" t="s">
        <v>93</v>
      </c>
      <c r="W1716" s="1" t="s">
        <v>93</v>
      </c>
      <c r="X1716" s="1" t="s">
        <v>93</v>
      </c>
      <c r="Y1716" s="1" t="s">
        <v>93</v>
      </c>
      <c r="Z1716" s="1" t="s">
        <v>93</v>
      </c>
      <c r="AA1716" s="1" t="s">
        <v>93</v>
      </c>
      <c r="AB1716" s="1" t="s">
        <v>93</v>
      </c>
      <c r="AC1716" s="1" t="s">
        <v>3787</v>
      </c>
    </row>
    <row r="1717" spans="1:29" ht="38.25" x14ac:dyDescent="0.2">
      <c r="A1717" s="1">
        <v>17</v>
      </c>
      <c r="B1717" s="1" t="s">
        <v>1317</v>
      </c>
      <c r="C1717" s="1">
        <v>234954</v>
      </c>
      <c r="D1717" s="1" t="s">
        <v>991</v>
      </c>
      <c r="E1717" s="1" t="s">
        <v>1456</v>
      </c>
      <c r="F1717" s="1" t="s">
        <v>3787</v>
      </c>
      <c r="G1717" s="1">
        <v>40</v>
      </c>
      <c r="H1717" s="1" t="s">
        <v>93</v>
      </c>
      <c r="I1717" s="1" t="s">
        <v>93</v>
      </c>
      <c r="J1717" s="1" t="s">
        <v>93</v>
      </c>
      <c r="K1717" s="1" t="s">
        <v>1480</v>
      </c>
      <c r="L1717" s="1" t="s">
        <v>1489</v>
      </c>
      <c r="M1717" s="1">
        <v>10</v>
      </c>
      <c r="N1717" s="1" t="s">
        <v>1480</v>
      </c>
      <c r="O1717" s="1" t="s">
        <v>1489</v>
      </c>
      <c r="P1717" s="1">
        <v>10</v>
      </c>
      <c r="Q1717" s="1" t="s">
        <v>1480</v>
      </c>
      <c r="R1717" s="1" t="s">
        <v>1489</v>
      </c>
      <c r="S1717" s="1">
        <v>10</v>
      </c>
      <c r="T1717" s="1" t="s">
        <v>1480</v>
      </c>
      <c r="U1717" s="1" t="s">
        <v>1489</v>
      </c>
      <c r="V1717" s="1">
        <v>10</v>
      </c>
      <c r="W1717" s="1" t="s">
        <v>93</v>
      </c>
      <c r="X1717" s="1" t="s">
        <v>93</v>
      </c>
      <c r="Y1717" s="1" t="s">
        <v>93</v>
      </c>
      <c r="Z1717" s="1" t="s">
        <v>93</v>
      </c>
      <c r="AA1717" s="1" t="s">
        <v>93</v>
      </c>
      <c r="AB1717" s="1" t="s">
        <v>93</v>
      </c>
      <c r="AC1717" s="1" t="s">
        <v>3787</v>
      </c>
    </row>
    <row r="1718" spans="1:29" ht="25.5" x14ac:dyDescent="0.2">
      <c r="A1718" s="1">
        <v>17</v>
      </c>
      <c r="B1718" s="1" t="s">
        <v>1345</v>
      </c>
      <c r="C1718" s="1">
        <v>170607</v>
      </c>
      <c r="D1718" s="1" t="s">
        <v>1346</v>
      </c>
      <c r="E1718" s="1" t="s">
        <v>1440</v>
      </c>
      <c r="F1718" s="1" t="s">
        <v>2540</v>
      </c>
      <c r="G1718" s="1">
        <v>40</v>
      </c>
      <c r="H1718" s="1" t="s">
        <v>1508</v>
      </c>
      <c r="I1718" s="1" t="s">
        <v>1756</v>
      </c>
      <c r="J1718" s="1">
        <v>8</v>
      </c>
      <c r="K1718" s="1" t="s">
        <v>1508</v>
      </c>
      <c r="L1718" s="1" t="s">
        <v>1756</v>
      </c>
      <c r="M1718" s="1">
        <v>8</v>
      </c>
      <c r="N1718" s="1" t="s">
        <v>1508</v>
      </c>
      <c r="O1718" s="1" t="s">
        <v>1756</v>
      </c>
      <c r="P1718" s="1">
        <v>8</v>
      </c>
      <c r="Q1718" s="1" t="s">
        <v>1508</v>
      </c>
      <c r="R1718" s="1" t="s">
        <v>1756</v>
      </c>
      <c r="S1718" s="1">
        <v>8</v>
      </c>
      <c r="T1718" s="1" t="s">
        <v>1508</v>
      </c>
      <c r="U1718" s="1" t="s">
        <v>1756</v>
      </c>
      <c r="V1718" s="1">
        <v>8</v>
      </c>
      <c r="W1718" s="1" t="s">
        <v>93</v>
      </c>
      <c r="X1718" s="1" t="s">
        <v>93</v>
      </c>
      <c r="Y1718" s="1" t="s">
        <v>93</v>
      </c>
      <c r="Z1718" s="1" t="s">
        <v>93</v>
      </c>
      <c r="AA1718" s="1" t="s">
        <v>93</v>
      </c>
      <c r="AB1718" s="1" t="s">
        <v>93</v>
      </c>
      <c r="AC1718" s="1" t="s">
        <v>3787</v>
      </c>
    </row>
    <row r="1719" spans="1:29" ht="25.5" x14ac:dyDescent="0.2">
      <c r="A1719" s="1">
        <v>17</v>
      </c>
      <c r="B1719" s="1" t="s">
        <v>1347</v>
      </c>
      <c r="C1719" s="1">
        <v>228433</v>
      </c>
      <c r="D1719" s="1" t="s">
        <v>1002</v>
      </c>
      <c r="E1719" s="1" t="s">
        <v>1456</v>
      </c>
      <c r="F1719" s="1" t="s">
        <v>3787</v>
      </c>
      <c r="G1719" s="1">
        <v>40</v>
      </c>
      <c r="H1719" s="1" t="s">
        <v>93</v>
      </c>
      <c r="I1719" s="1" t="s">
        <v>93</v>
      </c>
      <c r="J1719" s="1" t="s">
        <v>93</v>
      </c>
      <c r="K1719" s="1" t="s">
        <v>1480</v>
      </c>
      <c r="L1719" s="1" t="s">
        <v>1489</v>
      </c>
      <c r="M1719" s="1">
        <v>10</v>
      </c>
      <c r="N1719" s="1" t="s">
        <v>1480</v>
      </c>
      <c r="O1719" s="1" t="s">
        <v>1489</v>
      </c>
      <c r="P1719" s="1">
        <v>10</v>
      </c>
      <c r="Q1719" s="1" t="s">
        <v>1480</v>
      </c>
      <c r="R1719" s="1" t="s">
        <v>1489</v>
      </c>
      <c r="S1719" s="1">
        <v>10</v>
      </c>
      <c r="T1719" s="1" t="s">
        <v>1480</v>
      </c>
      <c r="U1719" s="1" t="s">
        <v>1489</v>
      </c>
      <c r="V1719" s="1">
        <v>10</v>
      </c>
      <c r="W1719" s="1" t="s">
        <v>93</v>
      </c>
      <c r="X1719" s="1" t="s">
        <v>93</v>
      </c>
      <c r="Y1719" s="1" t="s">
        <v>93</v>
      </c>
      <c r="Z1719" s="1" t="s">
        <v>93</v>
      </c>
      <c r="AA1719" s="1" t="s">
        <v>93</v>
      </c>
      <c r="AB1719" s="1" t="s">
        <v>93</v>
      </c>
      <c r="AC1719" s="1" t="s">
        <v>3787</v>
      </c>
    </row>
    <row r="1720" spans="1:29" ht="25.5" x14ac:dyDescent="0.2">
      <c r="A1720" s="1">
        <v>17</v>
      </c>
      <c r="B1720" s="1" t="s">
        <v>1354</v>
      </c>
      <c r="C1720" s="1">
        <v>216657</v>
      </c>
      <c r="D1720" s="1" t="s">
        <v>1002</v>
      </c>
      <c r="E1720" s="1" t="s">
        <v>1456</v>
      </c>
      <c r="F1720" s="1" t="s">
        <v>3787</v>
      </c>
      <c r="G1720" s="1">
        <v>40</v>
      </c>
      <c r="H1720" s="1" t="s">
        <v>93</v>
      </c>
      <c r="I1720" s="1" t="s">
        <v>93</v>
      </c>
      <c r="J1720" s="1" t="s">
        <v>93</v>
      </c>
      <c r="K1720" s="1" t="s">
        <v>1471</v>
      </c>
      <c r="L1720" s="1" t="s">
        <v>1489</v>
      </c>
      <c r="M1720" s="1">
        <v>10.5</v>
      </c>
      <c r="N1720" s="1" t="s">
        <v>1480</v>
      </c>
      <c r="O1720" s="1" t="s">
        <v>1489</v>
      </c>
      <c r="P1720" s="1">
        <v>10</v>
      </c>
      <c r="Q1720" s="1" t="s">
        <v>1480</v>
      </c>
      <c r="R1720" s="1" t="s">
        <v>1489</v>
      </c>
      <c r="S1720" s="1">
        <v>10</v>
      </c>
      <c r="T1720" s="1" t="s">
        <v>1480</v>
      </c>
      <c r="U1720" s="1" t="s">
        <v>1489</v>
      </c>
      <c r="V1720" s="1">
        <v>9.5</v>
      </c>
      <c r="W1720" s="1" t="s">
        <v>93</v>
      </c>
      <c r="X1720" s="1" t="s">
        <v>93</v>
      </c>
      <c r="Y1720" s="1" t="s">
        <v>93</v>
      </c>
      <c r="Z1720" s="1" t="s">
        <v>93</v>
      </c>
      <c r="AA1720" s="1" t="s">
        <v>93</v>
      </c>
      <c r="AB1720" s="1" t="s">
        <v>93</v>
      </c>
      <c r="AC1720" s="1" t="s">
        <v>3787</v>
      </c>
    </row>
    <row r="1721" spans="1:29" ht="25.5" x14ac:dyDescent="0.2">
      <c r="A1721" s="1">
        <v>17</v>
      </c>
      <c r="B1721" s="1" t="s">
        <v>1357</v>
      </c>
      <c r="C1721" s="1">
        <v>203007</v>
      </c>
      <c r="D1721" s="1" t="s">
        <v>1032</v>
      </c>
      <c r="E1721" s="1" t="s">
        <v>1440</v>
      </c>
      <c r="F1721" s="1" t="s">
        <v>2796</v>
      </c>
      <c r="G1721" s="1">
        <v>40</v>
      </c>
      <c r="H1721" s="1" t="s">
        <v>1610</v>
      </c>
      <c r="I1721" s="1" t="s">
        <v>1451</v>
      </c>
      <c r="J1721" s="1">
        <v>8</v>
      </c>
      <c r="K1721" s="1" t="s">
        <v>1610</v>
      </c>
      <c r="L1721" s="1" t="s">
        <v>1451</v>
      </c>
      <c r="M1721" s="1">
        <v>8</v>
      </c>
      <c r="N1721" s="1" t="s">
        <v>1610</v>
      </c>
      <c r="O1721" s="1" t="s">
        <v>1451</v>
      </c>
      <c r="P1721" s="1">
        <v>8</v>
      </c>
      <c r="Q1721" s="1" t="s">
        <v>1610</v>
      </c>
      <c r="R1721" s="1" t="s">
        <v>1451</v>
      </c>
      <c r="S1721" s="1">
        <v>8</v>
      </c>
      <c r="T1721" s="1" t="s">
        <v>1610</v>
      </c>
      <c r="U1721" s="1" t="s">
        <v>1451</v>
      </c>
      <c r="V1721" s="1">
        <v>8</v>
      </c>
      <c r="W1721" s="1" t="s">
        <v>93</v>
      </c>
      <c r="X1721" s="1" t="s">
        <v>93</v>
      </c>
      <c r="Y1721" s="1" t="s">
        <v>93</v>
      </c>
      <c r="Z1721" s="1" t="s">
        <v>93</v>
      </c>
      <c r="AA1721" s="1" t="s">
        <v>93</v>
      </c>
      <c r="AB1721" s="1" t="s">
        <v>93</v>
      </c>
      <c r="AC1721" s="1" t="s">
        <v>3787</v>
      </c>
    </row>
    <row r="1722" spans="1:29" ht="25.5" x14ac:dyDescent="0.2">
      <c r="A1722" s="1">
        <v>17</v>
      </c>
      <c r="B1722" s="1" t="s">
        <v>1360</v>
      </c>
      <c r="C1722" s="1">
        <v>261330</v>
      </c>
      <c r="D1722" s="1" t="s">
        <v>991</v>
      </c>
      <c r="E1722" s="1" t="s">
        <v>1456</v>
      </c>
      <c r="F1722" s="1" t="s">
        <v>3787</v>
      </c>
      <c r="G1722" s="1">
        <v>40</v>
      </c>
      <c r="H1722" s="1" t="s">
        <v>93</v>
      </c>
      <c r="I1722" s="1" t="s">
        <v>93</v>
      </c>
      <c r="J1722" s="1" t="s">
        <v>93</v>
      </c>
      <c r="K1722" s="1" t="s">
        <v>1460</v>
      </c>
      <c r="L1722" s="1" t="s">
        <v>1462</v>
      </c>
      <c r="M1722" s="1">
        <v>10</v>
      </c>
      <c r="N1722" s="1" t="s">
        <v>1460</v>
      </c>
      <c r="O1722" s="1" t="s">
        <v>1462</v>
      </c>
      <c r="P1722" s="1">
        <v>10</v>
      </c>
      <c r="Q1722" s="1" t="s">
        <v>1460</v>
      </c>
      <c r="R1722" s="1" t="s">
        <v>1462</v>
      </c>
      <c r="S1722" s="1">
        <v>10</v>
      </c>
      <c r="T1722" s="1" t="s">
        <v>1460</v>
      </c>
      <c r="U1722" s="1" t="s">
        <v>1462</v>
      </c>
      <c r="V1722" s="1">
        <v>10</v>
      </c>
      <c r="W1722" s="1" t="s">
        <v>93</v>
      </c>
      <c r="X1722" s="1" t="s">
        <v>93</v>
      </c>
      <c r="Y1722" s="1" t="s">
        <v>93</v>
      </c>
      <c r="Z1722" s="1" t="s">
        <v>93</v>
      </c>
      <c r="AA1722" s="1" t="s">
        <v>93</v>
      </c>
      <c r="AB1722" s="1" t="s">
        <v>93</v>
      </c>
      <c r="AC1722" s="1" t="s">
        <v>3787</v>
      </c>
    </row>
    <row r="1723" spans="1:29" ht="25.5" x14ac:dyDescent="0.2">
      <c r="A1723" s="1">
        <v>17</v>
      </c>
      <c r="B1723" s="1" t="s">
        <v>1366</v>
      </c>
      <c r="C1723" s="1">
        <v>232820</v>
      </c>
      <c r="D1723" s="1" t="s">
        <v>1032</v>
      </c>
      <c r="E1723" s="1" t="s">
        <v>1440</v>
      </c>
      <c r="F1723" s="1" t="s">
        <v>1401</v>
      </c>
      <c r="G1723" s="1">
        <v>40</v>
      </c>
      <c r="H1723" s="1" t="s">
        <v>1613</v>
      </c>
      <c r="I1723" s="1" t="s">
        <v>1462</v>
      </c>
      <c r="J1723" s="1">
        <v>8</v>
      </c>
      <c r="K1723" s="1" t="s">
        <v>1613</v>
      </c>
      <c r="L1723" s="1" t="s">
        <v>1462</v>
      </c>
      <c r="M1723" s="1">
        <v>8</v>
      </c>
      <c r="N1723" s="1" t="s">
        <v>1613</v>
      </c>
      <c r="O1723" s="1" t="s">
        <v>1462</v>
      </c>
      <c r="P1723" s="1">
        <v>8</v>
      </c>
      <c r="Q1723" s="1" t="s">
        <v>1613</v>
      </c>
      <c r="R1723" s="1" t="s">
        <v>1462</v>
      </c>
      <c r="S1723" s="1">
        <v>8</v>
      </c>
      <c r="T1723" s="1" t="s">
        <v>1613</v>
      </c>
      <c r="U1723" s="1" t="s">
        <v>1462</v>
      </c>
      <c r="V1723" s="1">
        <v>8</v>
      </c>
      <c r="W1723" s="1" t="s">
        <v>93</v>
      </c>
      <c r="X1723" s="1" t="s">
        <v>93</v>
      </c>
      <c r="Y1723" s="1" t="s">
        <v>93</v>
      </c>
      <c r="Z1723" s="1" t="s">
        <v>93</v>
      </c>
      <c r="AA1723" s="1" t="s">
        <v>93</v>
      </c>
      <c r="AB1723" s="1" t="s">
        <v>93</v>
      </c>
      <c r="AC1723" s="1" t="s">
        <v>3787</v>
      </c>
    </row>
    <row r="1724" spans="1:29" ht="38.25" x14ac:dyDescent="0.2">
      <c r="A1724" s="1">
        <v>17</v>
      </c>
      <c r="B1724" s="1" t="s">
        <v>1368</v>
      </c>
      <c r="C1724" s="1">
        <v>232630</v>
      </c>
      <c r="D1724" s="1" t="s">
        <v>1066</v>
      </c>
      <c r="E1724" s="1" t="s">
        <v>1456</v>
      </c>
      <c r="F1724" s="1" t="s">
        <v>3787</v>
      </c>
      <c r="G1724" s="1">
        <v>40</v>
      </c>
      <c r="H1724" s="1" t="s">
        <v>93</v>
      </c>
      <c r="I1724" s="1" t="s">
        <v>93</v>
      </c>
      <c r="J1724" s="1" t="s">
        <v>93</v>
      </c>
      <c r="K1724" s="1" t="s">
        <v>1480</v>
      </c>
      <c r="L1724" s="1" t="s">
        <v>1467</v>
      </c>
      <c r="M1724" s="1">
        <v>9</v>
      </c>
      <c r="N1724" s="1" t="s">
        <v>1480</v>
      </c>
      <c r="O1724" s="1" t="s">
        <v>1462</v>
      </c>
      <c r="P1724" s="1">
        <v>10.5</v>
      </c>
      <c r="Q1724" s="1" t="s">
        <v>1480</v>
      </c>
      <c r="R1724" s="1" t="s">
        <v>1462</v>
      </c>
      <c r="S1724" s="1">
        <v>10.5</v>
      </c>
      <c r="T1724" s="1" t="s">
        <v>1480</v>
      </c>
      <c r="U1724" s="1" t="s">
        <v>1489</v>
      </c>
      <c r="V1724" s="1">
        <v>10</v>
      </c>
      <c r="W1724" s="1" t="s">
        <v>93</v>
      </c>
      <c r="X1724" s="1" t="s">
        <v>93</v>
      </c>
      <c r="Y1724" s="1" t="s">
        <v>93</v>
      </c>
      <c r="Z1724" s="1" t="s">
        <v>93</v>
      </c>
      <c r="AA1724" s="1" t="s">
        <v>93</v>
      </c>
      <c r="AB1724" s="1" t="s">
        <v>93</v>
      </c>
      <c r="AC1724" s="1" t="s">
        <v>3787</v>
      </c>
    </row>
    <row r="1725" spans="1:29" ht="25.5" x14ac:dyDescent="0.2">
      <c r="A1725" s="1">
        <v>17</v>
      </c>
      <c r="B1725" s="1" t="s">
        <v>1373</v>
      </c>
      <c r="C1725" s="1">
        <v>260446</v>
      </c>
      <c r="D1725" s="1" t="s">
        <v>1066</v>
      </c>
      <c r="E1725" s="1" t="s">
        <v>1456</v>
      </c>
      <c r="F1725" s="1" t="s">
        <v>3787</v>
      </c>
      <c r="G1725" s="1">
        <v>40</v>
      </c>
      <c r="H1725" s="1" t="s">
        <v>93</v>
      </c>
      <c r="I1725" s="1" t="s">
        <v>93</v>
      </c>
      <c r="J1725" s="1" t="s">
        <v>93</v>
      </c>
      <c r="K1725" s="1" t="s">
        <v>1460</v>
      </c>
      <c r="L1725" s="1" t="s">
        <v>1462</v>
      </c>
      <c r="M1725" s="1">
        <v>10</v>
      </c>
      <c r="N1725" s="1" t="s">
        <v>1460</v>
      </c>
      <c r="O1725" s="1" t="s">
        <v>1462</v>
      </c>
      <c r="P1725" s="1">
        <v>10</v>
      </c>
      <c r="Q1725" s="1" t="s">
        <v>1460</v>
      </c>
      <c r="R1725" s="1" t="s">
        <v>1462</v>
      </c>
      <c r="S1725" s="1">
        <v>10</v>
      </c>
      <c r="T1725" s="1" t="s">
        <v>1460</v>
      </c>
      <c r="U1725" s="1" t="s">
        <v>1462</v>
      </c>
      <c r="V1725" s="1">
        <v>10</v>
      </c>
      <c r="W1725" s="1" t="s">
        <v>93</v>
      </c>
      <c r="X1725" s="1" t="s">
        <v>93</v>
      </c>
      <c r="Y1725" s="1" t="s">
        <v>93</v>
      </c>
      <c r="Z1725" s="1" t="s">
        <v>93</v>
      </c>
      <c r="AA1725" s="1" t="s">
        <v>93</v>
      </c>
      <c r="AB1725" s="1" t="s">
        <v>93</v>
      </c>
      <c r="AC1725" s="1" t="s">
        <v>3787</v>
      </c>
    </row>
    <row r="1726" spans="1:29" ht="25.5" x14ac:dyDescent="0.2">
      <c r="A1726" s="1">
        <v>17</v>
      </c>
      <c r="B1726" s="1" t="s">
        <v>1376</v>
      </c>
      <c r="C1726" s="1">
        <v>173572</v>
      </c>
      <c r="D1726" s="1" t="s">
        <v>1002</v>
      </c>
      <c r="E1726" s="1" t="s">
        <v>1456</v>
      </c>
      <c r="F1726" s="1" t="s">
        <v>3787</v>
      </c>
      <c r="G1726" s="1">
        <v>40</v>
      </c>
      <c r="H1726" s="1" t="s">
        <v>93</v>
      </c>
      <c r="I1726" s="1" t="s">
        <v>93</v>
      </c>
      <c r="J1726" s="1" t="s">
        <v>93</v>
      </c>
      <c r="K1726" s="1" t="s">
        <v>1443</v>
      </c>
      <c r="L1726" s="1" t="s">
        <v>1467</v>
      </c>
      <c r="M1726" s="1">
        <v>10</v>
      </c>
      <c r="N1726" s="1" t="s">
        <v>1443</v>
      </c>
      <c r="O1726" s="1" t="s">
        <v>1467</v>
      </c>
      <c r="P1726" s="1">
        <v>10</v>
      </c>
      <c r="Q1726" s="1" t="s">
        <v>1443</v>
      </c>
      <c r="R1726" s="1" t="s">
        <v>1467</v>
      </c>
      <c r="S1726" s="1">
        <v>10</v>
      </c>
      <c r="T1726" s="1" t="s">
        <v>1443</v>
      </c>
      <c r="U1726" s="1" t="s">
        <v>1467</v>
      </c>
      <c r="V1726" s="1">
        <v>10</v>
      </c>
      <c r="W1726" s="1" t="s">
        <v>93</v>
      </c>
      <c r="X1726" s="1" t="s">
        <v>93</v>
      </c>
      <c r="Y1726" s="1" t="s">
        <v>93</v>
      </c>
      <c r="Z1726" s="1" t="s">
        <v>93</v>
      </c>
      <c r="AA1726" s="1" t="s">
        <v>93</v>
      </c>
      <c r="AB1726" s="1" t="s">
        <v>93</v>
      </c>
      <c r="AC1726" s="1" t="s">
        <v>3787</v>
      </c>
    </row>
    <row r="1727" spans="1:29" ht="25.5" x14ac:dyDescent="0.2">
      <c r="A1727" s="1">
        <v>17</v>
      </c>
      <c r="B1727" s="1" t="s">
        <v>3964</v>
      </c>
      <c r="C1727" s="1">
        <v>234878</v>
      </c>
      <c r="D1727" s="1" t="s">
        <v>3959</v>
      </c>
      <c r="E1727" s="1" t="s">
        <v>1456</v>
      </c>
      <c r="F1727" s="1" t="s">
        <v>93</v>
      </c>
      <c r="G1727" s="1">
        <v>0</v>
      </c>
      <c r="H1727" s="1" t="s">
        <v>93</v>
      </c>
      <c r="I1727" s="1" t="s">
        <v>93</v>
      </c>
      <c r="J1727" s="1" t="s">
        <v>93</v>
      </c>
      <c r="K1727" s="1" t="s">
        <v>93</v>
      </c>
      <c r="L1727" s="1" t="s">
        <v>93</v>
      </c>
      <c r="M1727" s="1" t="s">
        <v>93</v>
      </c>
      <c r="N1727" s="1" t="s">
        <v>93</v>
      </c>
      <c r="O1727" s="1" t="s">
        <v>93</v>
      </c>
      <c r="P1727" s="1" t="s">
        <v>93</v>
      </c>
      <c r="Q1727" s="1" t="s">
        <v>93</v>
      </c>
      <c r="R1727" s="1" t="s">
        <v>93</v>
      </c>
      <c r="S1727" s="1" t="s">
        <v>93</v>
      </c>
      <c r="T1727" s="1" t="s">
        <v>93</v>
      </c>
      <c r="U1727" s="1" t="s">
        <v>93</v>
      </c>
      <c r="V1727" s="1" t="s">
        <v>93</v>
      </c>
      <c r="W1727" s="1" t="s">
        <v>93</v>
      </c>
      <c r="X1727" s="1" t="s">
        <v>93</v>
      </c>
      <c r="Y1727" s="1" t="s">
        <v>93</v>
      </c>
      <c r="Z1727" s="1" t="s">
        <v>93</v>
      </c>
      <c r="AA1727" s="1" t="s">
        <v>93</v>
      </c>
      <c r="AB1727" s="1" t="s">
        <v>93</v>
      </c>
      <c r="AC1727" s="1" t="s">
        <v>3787</v>
      </c>
    </row>
    <row r="1728" spans="1:29" ht="25.5" x14ac:dyDescent="0.2">
      <c r="A1728" s="1">
        <v>17</v>
      </c>
      <c r="B1728" s="1" t="s">
        <v>4371</v>
      </c>
      <c r="C1728" s="1">
        <v>107752</v>
      </c>
      <c r="D1728" s="1" t="s">
        <v>991</v>
      </c>
      <c r="E1728" s="1" t="s">
        <v>1456</v>
      </c>
      <c r="F1728" s="1" t="s">
        <v>3787</v>
      </c>
      <c r="G1728" s="1">
        <v>40</v>
      </c>
      <c r="H1728" s="1" t="s">
        <v>93</v>
      </c>
      <c r="I1728" s="1" t="s">
        <v>93</v>
      </c>
      <c r="J1728" s="1" t="s">
        <v>93</v>
      </c>
      <c r="K1728" s="1" t="s">
        <v>1480</v>
      </c>
      <c r="L1728" s="1" t="s">
        <v>1489</v>
      </c>
      <c r="M1728" s="1">
        <v>10</v>
      </c>
      <c r="N1728" s="1" t="s">
        <v>1480</v>
      </c>
      <c r="O1728" s="1" t="s">
        <v>1489</v>
      </c>
      <c r="P1728" s="1">
        <v>10</v>
      </c>
      <c r="Q1728" s="1" t="s">
        <v>1480</v>
      </c>
      <c r="R1728" s="1" t="s">
        <v>1489</v>
      </c>
      <c r="S1728" s="1">
        <v>10</v>
      </c>
      <c r="T1728" s="1" t="s">
        <v>1480</v>
      </c>
      <c r="U1728" s="1" t="s">
        <v>1489</v>
      </c>
      <c r="V1728" s="1">
        <v>10</v>
      </c>
      <c r="W1728" s="1" t="s">
        <v>93</v>
      </c>
      <c r="X1728" s="1" t="s">
        <v>93</v>
      </c>
      <c r="Y1728" s="1" t="s">
        <v>93</v>
      </c>
      <c r="Z1728" s="1" t="s">
        <v>93</v>
      </c>
      <c r="AA1728" s="1" t="s">
        <v>93</v>
      </c>
      <c r="AB1728" s="1" t="s">
        <v>93</v>
      </c>
      <c r="AC1728" s="1" t="s">
        <v>3787</v>
      </c>
    </row>
    <row r="1729" spans="1:29" ht="25.5" x14ac:dyDescent="0.2">
      <c r="A1729" s="1">
        <v>17</v>
      </c>
      <c r="B1729" s="1" t="s">
        <v>1406</v>
      </c>
      <c r="C1729" s="1">
        <v>260424</v>
      </c>
      <c r="D1729" s="1" t="s">
        <v>1066</v>
      </c>
      <c r="E1729" s="1" t="s">
        <v>1456</v>
      </c>
      <c r="F1729" s="1" t="s">
        <v>3787</v>
      </c>
      <c r="G1729" s="1">
        <v>40</v>
      </c>
      <c r="H1729" s="1" t="s">
        <v>93</v>
      </c>
      <c r="I1729" s="1" t="s">
        <v>93</v>
      </c>
      <c r="J1729" s="1" t="s">
        <v>93</v>
      </c>
      <c r="K1729" s="1" t="s">
        <v>1480</v>
      </c>
      <c r="L1729" s="1" t="s">
        <v>1489</v>
      </c>
      <c r="M1729" s="1">
        <v>10</v>
      </c>
      <c r="N1729" s="1" t="s">
        <v>1480</v>
      </c>
      <c r="O1729" s="1" t="s">
        <v>1489</v>
      </c>
      <c r="P1729" s="1">
        <v>10</v>
      </c>
      <c r="Q1729" s="1" t="s">
        <v>1480</v>
      </c>
      <c r="R1729" s="1" t="s">
        <v>1489</v>
      </c>
      <c r="S1729" s="1">
        <v>10</v>
      </c>
      <c r="T1729" s="1" t="s">
        <v>1480</v>
      </c>
      <c r="U1729" s="1" t="s">
        <v>1489</v>
      </c>
      <c r="V1729" s="1">
        <v>10</v>
      </c>
      <c r="W1729" s="1" t="s">
        <v>93</v>
      </c>
      <c r="X1729" s="1" t="s">
        <v>93</v>
      </c>
      <c r="Y1729" s="1" t="s">
        <v>93</v>
      </c>
      <c r="Z1729" s="1" t="s">
        <v>93</v>
      </c>
      <c r="AA1729" s="1" t="s">
        <v>93</v>
      </c>
      <c r="AB1729" s="1" t="s">
        <v>93</v>
      </c>
      <c r="AC1729" s="1" t="s">
        <v>3787</v>
      </c>
    </row>
    <row r="1730" spans="1:29" ht="25.5" x14ac:dyDescent="0.2">
      <c r="A1730" s="1">
        <v>517</v>
      </c>
      <c r="B1730" s="1" t="s">
        <v>1017</v>
      </c>
      <c r="C1730" s="1">
        <v>258331</v>
      </c>
      <c r="D1730" s="1" t="s">
        <v>758</v>
      </c>
      <c r="E1730" s="1" t="s">
        <v>1456</v>
      </c>
      <c r="F1730" s="1" t="s">
        <v>3787</v>
      </c>
      <c r="G1730" s="1">
        <v>40</v>
      </c>
      <c r="H1730" s="1" t="s">
        <v>93</v>
      </c>
      <c r="I1730" s="1" t="s">
        <v>93</v>
      </c>
      <c r="J1730" s="1" t="s">
        <v>93</v>
      </c>
      <c r="K1730" s="1" t="s">
        <v>1480</v>
      </c>
      <c r="L1730" s="1" t="s">
        <v>1489</v>
      </c>
      <c r="M1730" s="1">
        <v>10</v>
      </c>
      <c r="N1730" s="1" t="s">
        <v>1480</v>
      </c>
      <c r="O1730" s="1" t="s">
        <v>1489</v>
      </c>
      <c r="P1730" s="1">
        <v>10</v>
      </c>
      <c r="Q1730" s="1" t="s">
        <v>1480</v>
      </c>
      <c r="R1730" s="1" t="s">
        <v>1489</v>
      </c>
      <c r="S1730" s="1">
        <v>10</v>
      </c>
      <c r="T1730" s="1" t="s">
        <v>1480</v>
      </c>
      <c r="U1730" s="1" t="s">
        <v>1489</v>
      </c>
      <c r="V1730" s="1">
        <v>10</v>
      </c>
      <c r="W1730" s="1" t="s">
        <v>93</v>
      </c>
      <c r="X1730" s="1" t="s">
        <v>93</v>
      </c>
      <c r="Y1730" s="1" t="s">
        <v>93</v>
      </c>
      <c r="Z1730" s="1" t="s">
        <v>93</v>
      </c>
      <c r="AA1730" s="1" t="s">
        <v>93</v>
      </c>
      <c r="AB1730" s="1" t="s">
        <v>93</v>
      </c>
      <c r="AC1730" s="1" t="s">
        <v>3787</v>
      </c>
    </row>
    <row r="1731" spans="1:29" ht="25.5" x14ac:dyDescent="0.2">
      <c r="A1731" s="1">
        <v>517</v>
      </c>
      <c r="B1731" s="1" t="s">
        <v>1035</v>
      </c>
      <c r="C1731" s="1">
        <v>232313</v>
      </c>
      <c r="D1731" s="1" t="s">
        <v>758</v>
      </c>
      <c r="E1731" s="1" t="s">
        <v>1456</v>
      </c>
      <c r="F1731" s="1" t="s">
        <v>3787</v>
      </c>
      <c r="G1731" s="1">
        <v>40</v>
      </c>
      <c r="H1731" s="1" t="s">
        <v>93</v>
      </c>
      <c r="I1731" s="1" t="s">
        <v>93</v>
      </c>
      <c r="J1731" s="1" t="s">
        <v>93</v>
      </c>
      <c r="K1731" s="1" t="s">
        <v>1480</v>
      </c>
      <c r="L1731" s="1" t="s">
        <v>1489</v>
      </c>
      <c r="M1731" s="1">
        <v>10</v>
      </c>
      <c r="N1731" s="1" t="s">
        <v>1480</v>
      </c>
      <c r="O1731" s="1" t="s">
        <v>1489</v>
      </c>
      <c r="P1731" s="1">
        <v>10</v>
      </c>
      <c r="Q1731" s="1" t="s">
        <v>1480</v>
      </c>
      <c r="R1731" s="1" t="s">
        <v>1489</v>
      </c>
      <c r="S1731" s="1">
        <v>10</v>
      </c>
      <c r="T1731" s="1" t="s">
        <v>1480</v>
      </c>
      <c r="U1731" s="1" t="s">
        <v>1489</v>
      </c>
      <c r="V1731" s="1">
        <v>10</v>
      </c>
      <c r="W1731" s="1" t="s">
        <v>93</v>
      </c>
      <c r="X1731" s="1" t="s">
        <v>93</v>
      </c>
      <c r="Y1731" s="1" t="s">
        <v>93</v>
      </c>
      <c r="Z1731" s="1" t="s">
        <v>93</v>
      </c>
      <c r="AA1731" s="1" t="s">
        <v>93</v>
      </c>
      <c r="AB1731" s="1" t="s">
        <v>93</v>
      </c>
      <c r="AC1731" s="1" t="s">
        <v>3787</v>
      </c>
    </row>
    <row r="1732" spans="1:29" ht="38.25" x14ac:dyDescent="0.2">
      <c r="A1732" s="1">
        <v>517</v>
      </c>
      <c r="B1732" s="1" t="s">
        <v>2865</v>
      </c>
      <c r="C1732" s="1">
        <v>262771</v>
      </c>
      <c r="D1732" s="1" t="s">
        <v>758</v>
      </c>
      <c r="E1732" s="1" t="s">
        <v>1456</v>
      </c>
      <c r="F1732" s="1" t="s">
        <v>3787</v>
      </c>
      <c r="G1732" s="1">
        <v>40</v>
      </c>
      <c r="H1732" s="1" t="s">
        <v>93</v>
      </c>
      <c r="I1732" s="1" t="s">
        <v>93</v>
      </c>
      <c r="J1732" s="1" t="s">
        <v>93</v>
      </c>
      <c r="K1732" s="1" t="s">
        <v>1460</v>
      </c>
      <c r="L1732" s="1" t="s">
        <v>1462</v>
      </c>
      <c r="M1732" s="1">
        <v>10</v>
      </c>
      <c r="N1732" s="1" t="s">
        <v>1460</v>
      </c>
      <c r="O1732" s="1" t="s">
        <v>1462</v>
      </c>
      <c r="P1732" s="1">
        <v>10</v>
      </c>
      <c r="Q1732" s="1" t="s">
        <v>1460</v>
      </c>
      <c r="R1732" s="1" t="s">
        <v>1462</v>
      </c>
      <c r="S1732" s="1">
        <v>10</v>
      </c>
      <c r="T1732" s="1" t="s">
        <v>1460</v>
      </c>
      <c r="U1732" s="1" t="s">
        <v>1462</v>
      </c>
      <c r="V1732" s="1">
        <v>10</v>
      </c>
      <c r="W1732" s="1" t="s">
        <v>93</v>
      </c>
      <c r="X1732" s="1" t="s">
        <v>93</v>
      </c>
      <c r="Y1732" s="1" t="s">
        <v>93</v>
      </c>
      <c r="Z1732" s="1" t="s">
        <v>93</v>
      </c>
      <c r="AA1732" s="1" t="s">
        <v>93</v>
      </c>
      <c r="AB1732" s="1" t="s">
        <v>93</v>
      </c>
      <c r="AC1732" s="1" t="s">
        <v>3787</v>
      </c>
    </row>
    <row r="1733" spans="1:29" ht="25.5" x14ac:dyDescent="0.2">
      <c r="A1733" s="1">
        <v>517</v>
      </c>
      <c r="B1733" s="1" t="s">
        <v>760</v>
      </c>
      <c r="C1733" s="1">
        <v>179983</v>
      </c>
      <c r="D1733" s="1" t="s">
        <v>512</v>
      </c>
      <c r="E1733" s="1" t="s">
        <v>1440</v>
      </c>
      <c r="F1733" s="1" t="s">
        <v>3228</v>
      </c>
      <c r="G1733" s="1">
        <v>40</v>
      </c>
      <c r="H1733" s="1" t="s">
        <v>1461</v>
      </c>
      <c r="I1733" s="1" t="s">
        <v>1463</v>
      </c>
      <c r="J1733" s="1">
        <v>8</v>
      </c>
      <c r="K1733" s="1" t="s">
        <v>1461</v>
      </c>
      <c r="L1733" s="1" t="s">
        <v>1463</v>
      </c>
      <c r="M1733" s="1">
        <v>8</v>
      </c>
      <c r="N1733" s="1" t="s">
        <v>1461</v>
      </c>
      <c r="O1733" s="1" t="s">
        <v>1463</v>
      </c>
      <c r="P1733" s="1">
        <v>8</v>
      </c>
      <c r="Q1733" s="1" t="s">
        <v>1461</v>
      </c>
      <c r="R1733" s="1" t="s">
        <v>1463</v>
      </c>
      <c r="S1733" s="1">
        <v>8</v>
      </c>
      <c r="T1733" s="1" t="s">
        <v>1446</v>
      </c>
      <c r="U1733" s="1" t="s">
        <v>1463</v>
      </c>
      <c r="V1733" s="1">
        <v>8</v>
      </c>
      <c r="W1733" s="1" t="s">
        <v>93</v>
      </c>
      <c r="X1733" s="1" t="s">
        <v>93</v>
      </c>
      <c r="Y1733" s="1" t="s">
        <v>93</v>
      </c>
      <c r="Z1733" s="1" t="s">
        <v>93</v>
      </c>
      <c r="AA1733" s="1" t="s">
        <v>93</v>
      </c>
      <c r="AB1733" s="1" t="s">
        <v>93</v>
      </c>
      <c r="AC1733" s="1" t="s">
        <v>3787</v>
      </c>
    </row>
    <row r="1734" spans="1:29" ht="25.5" x14ac:dyDescent="0.2">
      <c r="A1734" s="1">
        <v>517</v>
      </c>
      <c r="B1734" s="1" t="s">
        <v>1106</v>
      </c>
      <c r="C1734" s="1">
        <v>258757</v>
      </c>
      <c r="D1734" s="1" t="s">
        <v>758</v>
      </c>
      <c r="E1734" s="1" t="s">
        <v>1456</v>
      </c>
      <c r="F1734" s="1" t="s">
        <v>3787</v>
      </c>
      <c r="G1734" s="1">
        <v>40</v>
      </c>
      <c r="H1734" s="1" t="s">
        <v>93</v>
      </c>
      <c r="I1734" s="1" t="s">
        <v>93</v>
      </c>
      <c r="J1734" s="1" t="s">
        <v>93</v>
      </c>
      <c r="K1734" s="1" t="s">
        <v>1480</v>
      </c>
      <c r="L1734" s="1" t="s">
        <v>1489</v>
      </c>
      <c r="M1734" s="1">
        <v>10</v>
      </c>
      <c r="N1734" s="1" t="s">
        <v>1480</v>
      </c>
      <c r="O1734" s="1" t="s">
        <v>1489</v>
      </c>
      <c r="P1734" s="1">
        <v>10</v>
      </c>
      <c r="Q1734" s="1" t="s">
        <v>1480</v>
      </c>
      <c r="R1734" s="1" t="s">
        <v>1489</v>
      </c>
      <c r="S1734" s="1">
        <v>10</v>
      </c>
      <c r="T1734" s="1" t="s">
        <v>1480</v>
      </c>
      <c r="U1734" s="1" t="s">
        <v>1489</v>
      </c>
      <c r="V1734" s="1">
        <v>10</v>
      </c>
      <c r="W1734" s="1" t="s">
        <v>93</v>
      </c>
      <c r="X1734" s="1" t="s">
        <v>93</v>
      </c>
      <c r="Y1734" s="1" t="s">
        <v>93</v>
      </c>
      <c r="Z1734" s="1" t="s">
        <v>93</v>
      </c>
      <c r="AA1734" s="1" t="s">
        <v>93</v>
      </c>
      <c r="AB1734" s="1" t="s">
        <v>93</v>
      </c>
      <c r="AC1734" s="1" t="s">
        <v>3787</v>
      </c>
    </row>
    <row r="1735" spans="1:29" ht="25.5" x14ac:dyDescent="0.2">
      <c r="A1735" s="1">
        <v>517</v>
      </c>
      <c r="B1735" s="1" t="s">
        <v>1128</v>
      </c>
      <c r="C1735" s="1">
        <v>105021</v>
      </c>
      <c r="D1735" s="1" t="s">
        <v>518</v>
      </c>
      <c r="E1735" s="1" t="s">
        <v>1456</v>
      </c>
      <c r="F1735" s="1" t="s">
        <v>93</v>
      </c>
      <c r="G1735" s="1">
        <v>0</v>
      </c>
      <c r="H1735" s="1" t="s">
        <v>93</v>
      </c>
      <c r="I1735" s="1" t="s">
        <v>93</v>
      </c>
      <c r="J1735" s="1" t="s">
        <v>93</v>
      </c>
      <c r="K1735" s="1" t="s">
        <v>93</v>
      </c>
      <c r="L1735" s="1" t="s">
        <v>93</v>
      </c>
      <c r="M1735" s="1" t="s">
        <v>93</v>
      </c>
      <c r="N1735" s="1" t="s">
        <v>93</v>
      </c>
      <c r="O1735" s="1" t="s">
        <v>93</v>
      </c>
      <c r="P1735" s="1" t="s">
        <v>93</v>
      </c>
      <c r="Q1735" s="1" t="s">
        <v>93</v>
      </c>
      <c r="R1735" s="1" t="s">
        <v>93</v>
      </c>
      <c r="S1735" s="1" t="s">
        <v>93</v>
      </c>
      <c r="T1735" s="1" t="s">
        <v>93</v>
      </c>
      <c r="U1735" s="1" t="s">
        <v>93</v>
      </c>
      <c r="V1735" s="1" t="s">
        <v>93</v>
      </c>
      <c r="W1735" s="1" t="s">
        <v>93</v>
      </c>
      <c r="X1735" s="1" t="s">
        <v>93</v>
      </c>
      <c r="Y1735" s="1" t="s">
        <v>93</v>
      </c>
      <c r="Z1735" s="1" t="s">
        <v>93</v>
      </c>
      <c r="AA1735" s="1" t="s">
        <v>93</v>
      </c>
      <c r="AB1735" s="1" t="s">
        <v>93</v>
      </c>
      <c r="AC1735" s="1" t="s">
        <v>3787</v>
      </c>
    </row>
    <row r="1736" spans="1:29" ht="25.5" x14ac:dyDescent="0.2">
      <c r="A1736" s="1">
        <v>517</v>
      </c>
      <c r="B1736" s="1" t="s">
        <v>2866</v>
      </c>
      <c r="C1736" s="1">
        <v>262802</v>
      </c>
      <c r="D1736" s="1" t="s">
        <v>758</v>
      </c>
      <c r="E1736" s="1" t="s">
        <v>1456</v>
      </c>
      <c r="F1736" s="1" t="s">
        <v>3787</v>
      </c>
      <c r="G1736" s="1">
        <v>40</v>
      </c>
      <c r="H1736" s="1" t="s">
        <v>93</v>
      </c>
      <c r="I1736" s="1" t="s">
        <v>93</v>
      </c>
      <c r="J1736" s="1" t="s">
        <v>93</v>
      </c>
      <c r="K1736" s="1" t="s">
        <v>1460</v>
      </c>
      <c r="L1736" s="1" t="s">
        <v>1462</v>
      </c>
      <c r="M1736" s="1">
        <v>10</v>
      </c>
      <c r="N1736" s="1" t="s">
        <v>1460</v>
      </c>
      <c r="O1736" s="1" t="s">
        <v>1462</v>
      </c>
      <c r="P1736" s="1">
        <v>10</v>
      </c>
      <c r="Q1736" s="1" t="s">
        <v>1460</v>
      </c>
      <c r="R1736" s="1" t="s">
        <v>1462</v>
      </c>
      <c r="S1736" s="1">
        <v>10</v>
      </c>
      <c r="T1736" s="1" t="s">
        <v>1460</v>
      </c>
      <c r="U1736" s="1" t="s">
        <v>1462</v>
      </c>
      <c r="V1736" s="1">
        <v>10</v>
      </c>
      <c r="W1736" s="1" t="s">
        <v>93</v>
      </c>
      <c r="X1736" s="1" t="s">
        <v>93</v>
      </c>
      <c r="Y1736" s="1" t="s">
        <v>93</v>
      </c>
      <c r="Z1736" s="1" t="s">
        <v>93</v>
      </c>
      <c r="AA1736" s="1" t="s">
        <v>93</v>
      </c>
      <c r="AB1736" s="1" t="s">
        <v>93</v>
      </c>
      <c r="AC1736" s="1" t="s">
        <v>3787</v>
      </c>
    </row>
    <row r="1737" spans="1:29" ht="25.5" x14ac:dyDescent="0.2">
      <c r="A1737" s="1">
        <v>517</v>
      </c>
      <c r="B1737" s="1" t="s">
        <v>2867</v>
      </c>
      <c r="C1737" s="1">
        <v>262768</v>
      </c>
      <c r="D1737" s="1" t="s">
        <v>758</v>
      </c>
      <c r="E1737" s="1" t="s">
        <v>1456</v>
      </c>
      <c r="F1737" s="1" t="s">
        <v>3787</v>
      </c>
      <c r="G1737" s="1">
        <v>40</v>
      </c>
      <c r="H1737" s="1" t="s">
        <v>93</v>
      </c>
      <c r="I1737" s="1" t="s">
        <v>93</v>
      </c>
      <c r="J1737" s="1" t="s">
        <v>93</v>
      </c>
      <c r="K1737" s="1" t="s">
        <v>1460</v>
      </c>
      <c r="L1737" s="1" t="s">
        <v>1462</v>
      </c>
      <c r="M1737" s="1">
        <v>10</v>
      </c>
      <c r="N1737" s="1" t="s">
        <v>1460</v>
      </c>
      <c r="O1737" s="1" t="s">
        <v>1462</v>
      </c>
      <c r="P1737" s="1">
        <v>10</v>
      </c>
      <c r="Q1737" s="1" t="s">
        <v>1460</v>
      </c>
      <c r="R1737" s="1" t="s">
        <v>1462</v>
      </c>
      <c r="S1737" s="1">
        <v>10</v>
      </c>
      <c r="T1737" s="1" t="s">
        <v>1460</v>
      </c>
      <c r="U1737" s="1" t="s">
        <v>1462</v>
      </c>
      <c r="V1737" s="1">
        <v>10</v>
      </c>
      <c r="W1737" s="1" t="s">
        <v>93</v>
      </c>
      <c r="X1737" s="1" t="s">
        <v>93</v>
      </c>
      <c r="Y1737" s="1" t="s">
        <v>93</v>
      </c>
      <c r="Z1737" s="1" t="s">
        <v>93</v>
      </c>
      <c r="AA1737" s="1" t="s">
        <v>93</v>
      </c>
      <c r="AB1737" s="1" t="s">
        <v>93</v>
      </c>
      <c r="AC1737" s="1" t="s">
        <v>3787</v>
      </c>
    </row>
    <row r="1738" spans="1:29" ht="25.5" x14ac:dyDescent="0.2">
      <c r="A1738" s="1">
        <v>517</v>
      </c>
      <c r="B1738" s="1" t="s">
        <v>2541</v>
      </c>
      <c r="C1738" s="1">
        <v>260458</v>
      </c>
      <c r="D1738" s="1" t="s">
        <v>758</v>
      </c>
      <c r="E1738" s="1" t="s">
        <v>1456</v>
      </c>
      <c r="F1738" s="1" t="s">
        <v>3787</v>
      </c>
      <c r="G1738" s="1">
        <v>40</v>
      </c>
      <c r="H1738" s="1" t="s">
        <v>93</v>
      </c>
      <c r="I1738" s="1" t="s">
        <v>93</v>
      </c>
      <c r="J1738" s="1" t="s">
        <v>93</v>
      </c>
      <c r="K1738" s="1" t="s">
        <v>1460</v>
      </c>
      <c r="L1738" s="1" t="s">
        <v>1462</v>
      </c>
      <c r="M1738" s="1">
        <v>10</v>
      </c>
      <c r="N1738" s="1" t="s">
        <v>1460</v>
      </c>
      <c r="O1738" s="1" t="s">
        <v>1462</v>
      </c>
      <c r="P1738" s="1">
        <v>10</v>
      </c>
      <c r="Q1738" s="1" t="s">
        <v>1460</v>
      </c>
      <c r="R1738" s="1" t="s">
        <v>1462</v>
      </c>
      <c r="S1738" s="1">
        <v>10</v>
      </c>
      <c r="T1738" s="1" t="s">
        <v>1460</v>
      </c>
      <c r="U1738" s="1" t="s">
        <v>1462</v>
      </c>
      <c r="V1738" s="1">
        <v>10</v>
      </c>
      <c r="W1738" s="1" t="s">
        <v>93</v>
      </c>
      <c r="X1738" s="1" t="s">
        <v>93</v>
      </c>
      <c r="Y1738" s="1" t="s">
        <v>93</v>
      </c>
      <c r="Z1738" s="1" t="s">
        <v>93</v>
      </c>
      <c r="AA1738" s="1" t="s">
        <v>93</v>
      </c>
      <c r="AB1738" s="1" t="s">
        <v>93</v>
      </c>
      <c r="AC1738" s="1" t="s">
        <v>3787</v>
      </c>
    </row>
    <row r="1739" spans="1:29" ht="25.5" x14ac:dyDescent="0.2">
      <c r="A1739" s="1">
        <v>517</v>
      </c>
      <c r="B1739" s="1" t="s">
        <v>1189</v>
      </c>
      <c r="C1739" s="1">
        <v>259399</v>
      </c>
      <c r="D1739" s="1" t="s">
        <v>758</v>
      </c>
      <c r="E1739" s="1" t="s">
        <v>1456</v>
      </c>
      <c r="F1739" s="1" t="s">
        <v>3787</v>
      </c>
      <c r="G1739" s="1">
        <v>40</v>
      </c>
      <c r="H1739" s="1" t="s">
        <v>93</v>
      </c>
      <c r="I1739" s="1" t="s">
        <v>93</v>
      </c>
      <c r="J1739" s="1" t="s">
        <v>93</v>
      </c>
      <c r="K1739" s="1" t="s">
        <v>1460</v>
      </c>
      <c r="L1739" s="1" t="s">
        <v>1462</v>
      </c>
      <c r="M1739" s="1">
        <v>10</v>
      </c>
      <c r="N1739" s="1" t="s">
        <v>1460</v>
      </c>
      <c r="O1739" s="1" t="s">
        <v>1462</v>
      </c>
      <c r="P1739" s="1">
        <v>10</v>
      </c>
      <c r="Q1739" s="1" t="s">
        <v>1460</v>
      </c>
      <c r="R1739" s="1" t="s">
        <v>1462</v>
      </c>
      <c r="S1739" s="1">
        <v>10</v>
      </c>
      <c r="T1739" s="1" t="s">
        <v>1460</v>
      </c>
      <c r="U1739" s="1" t="s">
        <v>1462</v>
      </c>
      <c r="V1739" s="1">
        <v>10</v>
      </c>
      <c r="W1739" s="1" t="s">
        <v>93</v>
      </c>
      <c r="X1739" s="1" t="s">
        <v>93</v>
      </c>
      <c r="Y1739" s="1" t="s">
        <v>93</v>
      </c>
      <c r="Z1739" s="1" t="s">
        <v>93</v>
      </c>
      <c r="AA1739" s="1" t="s">
        <v>93</v>
      </c>
      <c r="AB1739" s="1" t="s">
        <v>93</v>
      </c>
      <c r="AC1739" s="1" t="s">
        <v>3787</v>
      </c>
    </row>
    <row r="1740" spans="1:29" ht="25.5" x14ac:dyDescent="0.2">
      <c r="A1740" s="1">
        <v>517</v>
      </c>
      <c r="B1740" s="1" t="s">
        <v>2542</v>
      </c>
      <c r="C1740" s="1">
        <v>252764</v>
      </c>
      <c r="D1740" s="1" t="s">
        <v>758</v>
      </c>
      <c r="E1740" s="1" t="s">
        <v>1456</v>
      </c>
      <c r="F1740" s="1" t="s">
        <v>3787</v>
      </c>
      <c r="G1740" s="1">
        <v>40</v>
      </c>
      <c r="H1740" s="1" t="s">
        <v>93</v>
      </c>
      <c r="I1740" s="1" t="s">
        <v>93</v>
      </c>
      <c r="J1740" s="1" t="s">
        <v>93</v>
      </c>
      <c r="K1740" s="1" t="s">
        <v>1480</v>
      </c>
      <c r="L1740" s="1" t="s">
        <v>1489</v>
      </c>
      <c r="M1740" s="1">
        <v>10</v>
      </c>
      <c r="N1740" s="1" t="s">
        <v>1480</v>
      </c>
      <c r="O1740" s="1" t="s">
        <v>1489</v>
      </c>
      <c r="P1740" s="1">
        <v>10</v>
      </c>
      <c r="Q1740" s="1" t="s">
        <v>1480</v>
      </c>
      <c r="R1740" s="1" t="s">
        <v>1489</v>
      </c>
      <c r="S1740" s="1">
        <v>10</v>
      </c>
      <c r="T1740" s="1" t="s">
        <v>1480</v>
      </c>
      <c r="U1740" s="1" t="s">
        <v>1489</v>
      </c>
      <c r="V1740" s="1">
        <v>10</v>
      </c>
      <c r="W1740" s="1" t="s">
        <v>93</v>
      </c>
      <c r="X1740" s="1" t="s">
        <v>93</v>
      </c>
      <c r="Y1740" s="1" t="s">
        <v>93</v>
      </c>
      <c r="Z1740" s="1" t="s">
        <v>93</v>
      </c>
      <c r="AA1740" s="1" t="s">
        <v>93</v>
      </c>
      <c r="AB1740" s="1" t="s">
        <v>93</v>
      </c>
      <c r="AC1740" s="1" t="s">
        <v>3787</v>
      </c>
    </row>
    <row r="1741" spans="1:29" ht="38.25" x14ac:dyDescent="0.2">
      <c r="A1741" s="1">
        <v>517</v>
      </c>
      <c r="B1741" s="1" t="s">
        <v>2869</v>
      </c>
      <c r="C1741" s="1">
        <v>262789</v>
      </c>
      <c r="D1741" s="1" t="s">
        <v>758</v>
      </c>
      <c r="E1741" s="1" t="s">
        <v>1440</v>
      </c>
      <c r="F1741" s="1" t="s">
        <v>3787</v>
      </c>
      <c r="G1741" s="1">
        <v>32</v>
      </c>
      <c r="H1741" s="1" t="s">
        <v>93</v>
      </c>
      <c r="I1741" s="1" t="s">
        <v>93</v>
      </c>
      <c r="J1741" s="1" t="s">
        <v>93</v>
      </c>
      <c r="K1741" s="1" t="s">
        <v>1469</v>
      </c>
      <c r="L1741" s="1" t="s">
        <v>1489</v>
      </c>
      <c r="M1741" s="1">
        <v>8</v>
      </c>
      <c r="N1741" s="1" t="s">
        <v>1469</v>
      </c>
      <c r="O1741" s="1" t="s">
        <v>1489</v>
      </c>
      <c r="P1741" s="1">
        <v>8</v>
      </c>
      <c r="Q1741" s="1" t="s">
        <v>1469</v>
      </c>
      <c r="R1741" s="1" t="s">
        <v>1489</v>
      </c>
      <c r="S1741" s="1">
        <v>8</v>
      </c>
      <c r="T1741" s="1" t="s">
        <v>1469</v>
      </c>
      <c r="U1741" s="1" t="s">
        <v>1489</v>
      </c>
      <c r="V1741" s="1">
        <v>8</v>
      </c>
      <c r="W1741" s="1" t="s">
        <v>93</v>
      </c>
      <c r="X1741" s="1" t="s">
        <v>93</v>
      </c>
      <c r="Y1741" s="1" t="s">
        <v>93</v>
      </c>
      <c r="Z1741" s="1" t="s">
        <v>93</v>
      </c>
      <c r="AA1741" s="1" t="s">
        <v>93</v>
      </c>
      <c r="AB1741" s="1" t="s">
        <v>93</v>
      </c>
      <c r="AC1741" s="1" t="s">
        <v>3787</v>
      </c>
    </row>
    <row r="1742" spans="1:29" ht="25.5" x14ac:dyDescent="0.2">
      <c r="A1742" s="1">
        <v>517</v>
      </c>
      <c r="B1742" s="1" t="s">
        <v>2543</v>
      </c>
      <c r="C1742" s="1">
        <v>261002</v>
      </c>
      <c r="D1742" s="1" t="s">
        <v>758</v>
      </c>
      <c r="E1742" s="1" t="s">
        <v>1456</v>
      </c>
      <c r="F1742" s="1" t="s">
        <v>3787</v>
      </c>
      <c r="G1742" s="1">
        <v>40</v>
      </c>
      <c r="H1742" s="1" t="s">
        <v>93</v>
      </c>
      <c r="I1742" s="1" t="s">
        <v>93</v>
      </c>
      <c r="J1742" s="1" t="s">
        <v>93</v>
      </c>
      <c r="K1742" s="1" t="s">
        <v>1480</v>
      </c>
      <c r="L1742" s="1" t="s">
        <v>1489</v>
      </c>
      <c r="M1742" s="1">
        <v>10</v>
      </c>
      <c r="N1742" s="1" t="s">
        <v>1480</v>
      </c>
      <c r="O1742" s="1" t="s">
        <v>1489</v>
      </c>
      <c r="P1742" s="1">
        <v>10</v>
      </c>
      <c r="Q1742" s="1" t="s">
        <v>1480</v>
      </c>
      <c r="R1742" s="1" t="s">
        <v>1489</v>
      </c>
      <c r="S1742" s="1">
        <v>10</v>
      </c>
      <c r="T1742" s="1" t="s">
        <v>1480</v>
      </c>
      <c r="U1742" s="1" t="s">
        <v>1489</v>
      </c>
      <c r="V1742" s="1">
        <v>10</v>
      </c>
      <c r="W1742" s="1" t="s">
        <v>93</v>
      </c>
      <c r="X1742" s="1" t="s">
        <v>93</v>
      </c>
      <c r="Y1742" s="1" t="s">
        <v>93</v>
      </c>
      <c r="Z1742" s="1" t="s">
        <v>93</v>
      </c>
      <c r="AA1742" s="1" t="s">
        <v>93</v>
      </c>
      <c r="AB1742" s="1" t="s">
        <v>93</v>
      </c>
      <c r="AC1742" s="1" t="s">
        <v>3787</v>
      </c>
    </row>
    <row r="1743" spans="1:29" ht="25.5" x14ac:dyDescent="0.2">
      <c r="A1743" s="1">
        <v>517</v>
      </c>
      <c r="B1743" s="1" t="s">
        <v>1312</v>
      </c>
      <c r="C1743" s="1">
        <v>254228</v>
      </c>
      <c r="D1743" s="1" t="s">
        <v>758</v>
      </c>
      <c r="E1743" s="1" t="s">
        <v>1456</v>
      </c>
      <c r="F1743" s="1" t="s">
        <v>3787</v>
      </c>
      <c r="G1743" s="1">
        <v>40</v>
      </c>
      <c r="H1743" s="1" t="s">
        <v>93</v>
      </c>
      <c r="I1743" s="1" t="s">
        <v>93</v>
      </c>
      <c r="J1743" s="1" t="s">
        <v>93</v>
      </c>
      <c r="K1743" s="1" t="s">
        <v>1480</v>
      </c>
      <c r="L1743" s="1" t="s">
        <v>1489</v>
      </c>
      <c r="M1743" s="1">
        <v>10</v>
      </c>
      <c r="N1743" s="1" t="s">
        <v>1480</v>
      </c>
      <c r="O1743" s="1" t="s">
        <v>1489</v>
      </c>
      <c r="P1743" s="1">
        <v>10</v>
      </c>
      <c r="Q1743" s="1" t="s">
        <v>1480</v>
      </c>
      <c r="R1743" s="1" t="s">
        <v>1489</v>
      </c>
      <c r="S1743" s="1">
        <v>10</v>
      </c>
      <c r="T1743" s="1" t="s">
        <v>1480</v>
      </c>
      <c r="U1743" s="1" t="s">
        <v>1489</v>
      </c>
      <c r="V1743" s="1">
        <v>10</v>
      </c>
      <c r="W1743" s="1" t="s">
        <v>93</v>
      </c>
      <c r="X1743" s="1" t="s">
        <v>93</v>
      </c>
      <c r="Y1743" s="1" t="s">
        <v>93</v>
      </c>
      <c r="Z1743" s="1" t="s">
        <v>93</v>
      </c>
      <c r="AA1743" s="1" t="s">
        <v>93</v>
      </c>
      <c r="AB1743" s="1" t="s">
        <v>93</v>
      </c>
      <c r="AC1743" s="1" t="s">
        <v>3787</v>
      </c>
    </row>
    <row r="1744" spans="1:29" ht="25.5" x14ac:dyDescent="0.2">
      <c r="A1744" s="1">
        <v>517</v>
      </c>
      <c r="B1744" s="1" t="s">
        <v>3497</v>
      </c>
      <c r="C1744" s="1">
        <v>258756</v>
      </c>
      <c r="D1744" s="1" t="s">
        <v>758</v>
      </c>
      <c r="E1744" s="1" t="s">
        <v>1456</v>
      </c>
      <c r="F1744" s="1" t="s">
        <v>3787</v>
      </c>
      <c r="G1744" s="1">
        <v>40</v>
      </c>
      <c r="H1744" s="1" t="s">
        <v>93</v>
      </c>
      <c r="I1744" s="1" t="s">
        <v>93</v>
      </c>
      <c r="J1744" s="1" t="s">
        <v>93</v>
      </c>
      <c r="K1744" s="1" t="s">
        <v>1480</v>
      </c>
      <c r="L1744" s="1" t="s">
        <v>1489</v>
      </c>
      <c r="M1744" s="1">
        <v>10</v>
      </c>
      <c r="N1744" s="1" t="s">
        <v>1480</v>
      </c>
      <c r="O1744" s="1" t="s">
        <v>1489</v>
      </c>
      <c r="P1744" s="1">
        <v>10</v>
      </c>
      <c r="Q1744" s="1" t="s">
        <v>1480</v>
      </c>
      <c r="R1744" s="1" t="s">
        <v>1489</v>
      </c>
      <c r="S1744" s="1">
        <v>10</v>
      </c>
      <c r="T1744" s="1" t="s">
        <v>1480</v>
      </c>
      <c r="U1744" s="1" t="s">
        <v>1489</v>
      </c>
      <c r="V1744" s="1">
        <v>10</v>
      </c>
      <c r="W1744" s="1" t="s">
        <v>93</v>
      </c>
      <c r="X1744" s="1" t="s">
        <v>93</v>
      </c>
      <c r="Y1744" s="1" t="s">
        <v>93</v>
      </c>
      <c r="Z1744" s="1" t="s">
        <v>93</v>
      </c>
      <c r="AA1744" s="1" t="s">
        <v>93</v>
      </c>
      <c r="AB1744" s="1" t="s">
        <v>93</v>
      </c>
      <c r="AC1744" s="1" t="s">
        <v>3787</v>
      </c>
    </row>
    <row r="1745" spans="1:29" ht="25.5" x14ac:dyDescent="0.2">
      <c r="A1745" s="1">
        <v>517</v>
      </c>
      <c r="B1745" s="1" t="s">
        <v>2544</v>
      </c>
      <c r="C1745" s="1">
        <v>231889</v>
      </c>
      <c r="D1745" s="1" t="s">
        <v>758</v>
      </c>
      <c r="E1745" s="1" t="s">
        <v>1456</v>
      </c>
      <c r="F1745" s="1" t="s">
        <v>3787</v>
      </c>
      <c r="G1745" s="1">
        <v>40</v>
      </c>
      <c r="H1745" s="1" t="s">
        <v>93</v>
      </c>
      <c r="I1745" s="1" t="s">
        <v>93</v>
      </c>
      <c r="J1745" s="1" t="s">
        <v>93</v>
      </c>
      <c r="K1745" s="1" t="s">
        <v>1460</v>
      </c>
      <c r="L1745" s="1" t="s">
        <v>1462</v>
      </c>
      <c r="M1745" s="1">
        <v>10</v>
      </c>
      <c r="N1745" s="1" t="s">
        <v>1460</v>
      </c>
      <c r="O1745" s="1" t="s">
        <v>1462</v>
      </c>
      <c r="P1745" s="1">
        <v>10</v>
      </c>
      <c r="Q1745" s="1" t="s">
        <v>1460</v>
      </c>
      <c r="R1745" s="1" t="s">
        <v>1462</v>
      </c>
      <c r="S1745" s="1">
        <v>10</v>
      </c>
      <c r="T1745" s="1" t="s">
        <v>1460</v>
      </c>
      <c r="U1745" s="1" t="s">
        <v>1462</v>
      </c>
      <c r="V1745" s="1">
        <v>10</v>
      </c>
      <c r="W1745" s="1" t="s">
        <v>93</v>
      </c>
      <c r="X1745" s="1" t="s">
        <v>93</v>
      </c>
      <c r="Y1745" s="1" t="s">
        <v>93</v>
      </c>
      <c r="Z1745" s="1" t="s">
        <v>93</v>
      </c>
      <c r="AA1745" s="1" t="s">
        <v>93</v>
      </c>
      <c r="AB1745" s="1" t="s">
        <v>93</v>
      </c>
      <c r="AC1745" s="1" t="s">
        <v>3787</v>
      </c>
    </row>
    <row r="1746" spans="1:29" ht="25.5" x14ac:dyDescent="0.2">
      <c r="A1746" s="1">
        <v>517</v>
      </c>
      <c r="B1746" s="1" t="s">
        <v>2545</v>
      </c>
      <c r="C1746" s="1">
        <v>261001</v>
      </c>
      <c r="D1746" s="1" t="s">
        <v>758</v>
      </c>
      <c r="E1746" s="1" t="s">
        <v>1456</v>
      </c>
      <c r="F1746" s="1" t="s">
        <v>3787</v>
      </c>
      <c r="G1746" s="1">
        <v>40</v>
      </c>
      <c r="H1746" s="1" t="s">
        <v>93</v>
      </c>
      <c r="I1746" s="1" t="s">
        <v>93</v>
      </c>
      <c r="J1746" s="1" t="s">
        <v>93</v>
      </c>
      <c r="K1746" s="1" t="s">
        <v>1460</v>
      </c>
      <c r="L1746" s="1" t="s">
        <v>1462</v>
      </c>
      <c r="M1746" s="1">
        <v>10</v>
      </c>
      <c r="N1746" s="1" t="s">
        <v>1460</v>
      </c>
      <c r="O1746" s="1" t="s">
        <v>1462</v>
      </c>
      <c r="P1746" s="1">
        <v>10</v>
      </c>
      <c r="Q1746" s="1" t="s">
        <v>1460</v>
      </c>
      <c r="R1746" s="1" t="s">
        <v>1462</v>
      </c>
      <c r="S1746" s="1">
        <v>10</v>
      </c>
      <c r="T1746" s="1" t="s">
        <v>1460</v>
      </c>
      <c r="U1746" s="1" t="s">
        <v>1462</v>
      </c>
      <c r="V1746" s="1">
        <v>10</v>
      </c>
      <c r="W1746" s="1" t="s">
        <v>93</v>
      </c>
      <c r="X1746" s="1" t="s">
        <v>93</v>
      </c>
      <c r="Y1746" s="1" t="s">
        <v>93</v>
      </c>
      <c r="Z1746" s="1" t="s">
        <v>93</v>
      </c>
      <c r="AA1746" s="1" t="s">
        <v>93</v>
      </c>
      <c r="AB1746" s="1" t="s">
        <v>93</v>
      </c>
      <c r="AC1746" s="1" t="s">
        <v>3787</v>
      </c>
    </row>
    <row r="1747" spans="1:29" ht="25.5" x14ac:dyDescent="0.2">
      <c r="A1747" s="1">
        <v>517</v>
      </c>
      <c r="B1747" s="1" t="s">
        <v>2863</v>
      </c>
      <c r="C1747" s="1">
        <v>254333</v>
      </c>
      <c r="D1747" s="1" t="s">
        <v>758</v>
      </c>
      <c r="E1747" s="1" t="s">
        <v>1456</v>
      </c>
      <c r="F1747" s="1" t="s">
        <v>3787</v>
      </c>
      <c r="G1747" s="1">
        <v>40</v>
      </c>
      <c r="H1747" s="1" t="s">
        <v>93</v>
      </c>
      <c r="I1747" s="1" t="s">
        <v>93</v>
      </c>
      <c r="J1747" s="1" t="s">
        <v>93</v>
      </c>
      <c r="K1747" s="1" t="s">
        <v>1480</v>
      </c>
      <c r="L1747" s="1" t="s">
        <v>1489</v>
      </c>
      <c r="M1747" s="1">
        <v>10</v>
      </c>
      <c r="N1747" s="1" t="s">
        <v>1480</v>
      </c>
      <c r="O1747" s="1" t="s">
        <v>1489</v>
      </c>
      <c r="P1747" s="1">
        <v>10</v>
      </c>
      <c r="Q1747" s="1" t="s">
        <v>1480</v>
      </c>
      <c r="R1747" s="1" t="s">
        <v>1489</v>
      </c>
      <c r="S1747" s="1">
        <v>10</v>
      </c>
      <c r="T1747" s="1" t="s">
        <v>1480</v>
      </c>
      <c r="U1747" s="1" t="s">
        <v>1489</v>
      </c>
      <c r="V1747" s="1">
        <v>10</v>
      </c>
      <c r="W1747" s="1" t="s">
        <v>93</v>
      </c>
      <c r="X1747" s="1" t="s">
        <v>93</v>
      </c>
      <c r="Y1747" s="1" t="s">
        <v>93</v>
      </c>
      <c r="Z1747" s="1" t="s">
        <v>93</v>
      </c>
      <c r="AA1747" s="1" t="s">
        <v>93</v>
      </c>
      <c r="AB1747" s="1" t="s">
        <v>93</v>
      </c>
      <c r="AC1747" s="1" t="s">
        <v>3787</v>
      </c>
    </row>
    <row r="1748" spans="1:29" x14ac:dyDescent="0.2">
      <c r="A1748" s="1"/>
      <c r="B1748" s="1"/>
      <c r="C1748" s="1"/>
      <c r="D1748" s="1"/>
      <c r="E1748" s="1"/>
      <c r="F1748" s="1"/>
      <c r="G1748" s="1"/>
      <c r="H1748" s="1"/>
      <c r="I1748" s="1"/>
      <c r="J1748" s="1"/>
      <c r="K1748" s="1"/>
      <c r="L1748" s="1"/>
      <c r="M1748" s="1"/>
      <c r="N1748" s="1"/>
      <c r="O1748" s="1"/>
      <c r="P1748" s="1"/>
      <c r="Q1748" s="1"/>
      <c r="R1748" s="1"/>
      <c r="S1748" s="1"/>
      <c r="T1748" s="1"/>
      <c r="U1748" s="1"/>
      <c r="V1748" s="1"/>
      <c r="W1748" s="1"/>
      <c r="X1748" s="1"/>
      <c r="Y1748" s="1"/>
      <c r="Z1748" s="1"/>
      <c r="AA1748" s="1"/>
      <c r="AB1748" s="1"/>
      <c r="AC1748" s="1"/>
    </row>
    <row r="1749" spans="1:29" x14ac:dyDescent="0.2">
      <c r="A1749" s="1"/>
      <c r="B1749" s="1"/>
      <c r="C1749" s="1"/>
      <c r="D1749" s="1"/>
      <c r="E1749" s="1"/>
      <c r="F1749" s="1"/>
      <c r="G1749" s="1"/>
      <c r="H1749" s="1"/>
      <c r="I1749" s="1"/>
      <c r="J1749" s="1"/>
      <c r="K1749" s="1"/>
      <c r="L1749" s="1"/>
      <c r="M1749" s="1"/>
      <c r="N1749" s="1"/>
      <c r="O1749" s="1"/>
      <c r="P1749" s="1"/>
      <c r="Q1749" s="1"/>
      <c r="R1749" s="1"/>
      <c r="S1749" s="1"/>
      <c r="T1749" s="1"/>
      <c r="U1749" s="1"/>
      <c r="V1749" s="1"/>
      <c r="W1749" s="1"/>
      <c r="X1749" s="1"/>
      <c r="Y1749" s="1"/>
      <c r="Z1749" s="1"/>
      <c r="AA1749" s="1"/>
      <c r="AB1749" s="1"/>
      <c r="AC1749" s="1"/>
    </row>
    <row r="1750" spans="1:29" x14ac:dyDescent="0.2">
      <c r="A1750" s="1"/>
      <c r="B1750" s="1"/>
      <c r="C1750" s="1"/>
      <c r="D1750" s="1"/>
      <c r="E1750" s="1"/>
      <c r="F1750" s="1"/>
      <c r="G1750" s="1"/>
      <c r="H1750" s="1"/>
      <c r="I1750" s="1"/>
      <c r="J1750" s="1"/>
      <c r="K1750" s="1"/>
      <c r="L1750" s="1"/>
      <c r="M1750" s="1"/>
      <c r="N1750" s="1"/>
      <c r="O1750" s="1"/>
      <c r="P1750" s="1"/>
      <c r="Q1750" s="1"/>
      <c r="R1750" s="1"/>
      <c r="S1750" s="1"/>
      <c r="T1750" s="1"/>
      <c r="U1750" s="1"/>
      <c r="V1750" s="1"/>
      <c r="W1750" s="1"/>
      <c r="X1750" s="1"/>
      <c r="Y1750" s="1"/>
      <c r="Z1750" s="1"/>
      <c r="AA1750" s="1"/>
      <c r="AB1750" s="1"/>
      <c r="AC1750" s="1"/>
    </row>
    <row r="1751" spans="1:29" x14ac:dyDescent="0.2">
      <c r="A1751" s="1"/>
      <c r="B1751" s="1"/>
      <c r="C1751" s="1"/>
      <c r="D1751" s="1"/>
      <c r="E1751" s="1"/>
      <c r="F1751" s="1"/>
      <c r="G1751" s="1"/>
      <c r="H1751" s="1"/>
      <c r="I1751" s="1"/>
      <c r="J1751" s="1"/>
      <c r="K1751" s="1"/>
      <c r="L1751" s="1"/>
      <c r="M1751" s="1"/>
      <c r="N1751" s="1"/>
      <c r="O1751" s="1"/>
      <c r="P1751" s="1"/>
      <c r="Q1751" s="1"/>
      <c r="R1751" s="1"/>
      <c r="S1751" s="1"/>
      <c r="T1751" s="1"/>
      <c r="U1751" s="1"/>
      <c r="V1751" s="1"/>
      <c r="W1751" s="1"/>
      <c r="X1751" s="1"/>
      <c r="Y1751" s="1"/>
      <c r="Z1751" s="1"/>
      <c r="AA1751" s="1"/>
      <c r="AB1751" s="1"/>
      <c r="AC1751" s="1"/>
    </row>
    <row r="1752" spans="1:29" x14ac:dyDescent="0.2">
      <c r="A1752" s="1"/>
      <c r="B1752" s="1"/>
      <c r="C1752" s="1"/>
      <c r="D1752" s="1"/>
      <c r="E1752" s="1"/>
      <c r="F1752" s="1"/>
      <c r="G1752" s="1"/>
      <c r="H1752" s="1"/>
      <c r="I1752" s="1"/>
      <c r="J1752" s="1"/>
      <c r="K1752" s="1"/>
      <c r="L1752" s="1"/>
      <c r="M1752" s="1"/>
      <c r="N1752" s="1"/>
      <c r="O1752" s="1"/>
      <c r="P1752" s="1"/>
      <c r="Q1752" s="1"/>
      <c r="R1752" s="1"/>
      <c r="S1752" s="1"/>
      <c r="T1752" s="1"/>
      <c r="U1752" s="1"/>
      <c r="V1752" s="1"/>
      <c r="W1752" s="1"/>
      <c r="X1752" s="1"/>
      <c r="Y1752" s="1"/>
      <c r="Z1752" s="1"/>
      <c r="AA1752" s="1"/>
      <c r="AB1752" s="1"/>
      <c r="AC1752" s="1"/>
    </row>
    <row r="1753" spans="1:29" x14ac:dyDescent="0.2">
      <c r="A1753" s="1"/>
      <c r="B1753" s="1"/>
      <c r="C1753" s="1"/>
      <c r="D1753" s="1"/>
      <c r="E1753" s="1"/>
      <c r="F1753" s="1"/>
      <c r="G1753" s="1"/>
      <c r="H1753" s="1"/>
      <c r="I1753" s="1"/>
      <c r="J1753" s="1"/>
      <c r="K1753" s="1"/>
      <c r="L1753" s="1"/>
      <c r="M1753" s="1"/>
      <c r="N1753" s="1"/>
      <c r="O1753" s="1"/>
      <c r="P1753" s="1"/>
      <c r="Q1753" s="1"/>
      <c r="R1753" s="1"/>
      <c r="S1753" s="1"/>
      <c r="T1753" s="1"/>
      <c r="U1753" s="1"/>
      <c r="V1753" s="1"/>
      <c r="W1753" s="1"/>
      <c r="X1753" s="1"/>
      <c r="Y1753" s="1"/>
      <c r="Z1753" s="1"/>
      <c r="AA1753" s="1"/>
      <c r="AB1753" s="1"/>
      <c r="AC1753" s="1"/>
    </row>
    <row r="1754" spans="1:29" x14ac:dyDescent="0.2">
      <c r="A1754" s="1"/>
      <c r="B1754" s="1"/>
      <c r="C1754" s="1"/>
      <c r="D1754" s="1"/>
      <c r="E1754" s="1"/>
      <c r="F1754" s="1"/>
      <c r="G1754" s="1"/>
      <c r="H1754" s="1"/>
      <c r="I1754" s="1"/>
      <c r="J1754" s="1"/>
      <c r="K1754" s="1"/>
      <c r="L1754" s="1"/>
      <c r="M1754" s="1"/>
      <c r="N1754" s="1"/>
      <c r="O1754" s="1"/>
      <c r="P1754" s="1"/>
      <c r="Q1754" s="1"/>
      <c r="R1754" s="1"/>
      <c r="S1754" s="1"/>
      <c r="T1754" s="1"/>
      <c r="U1754" s="1"/>
      <c r="V1754" s="1"/>
      <c r="W1754" s="1"/>
      <c r="X1754" s="1"/>
      <c r="Y1754" s="1"/>
      <c r="Z1754" s="1"/>
      <c r="AA1754" s="1"/>
      <c r="AB1754" s="1"/>
      <c r="AC1754" s="1"/>
    </row>
    <row r="1755" spans="1:29" x14ac:dyDescent="0.2">
      <c r="A1755" s="1"/>
      <c r="B1755" s="1"/>
      <c r="C1755" s="1"/>
      <c r="D1755" s="1"/>
      <c r="E1755" s="1"/>
      <c r="F1755" s="1"/>
      <c r="G1755" s="1"/>
      <c r="H1755" s="1"/>
      <c r="I1755" s="1"/>
      <c r="J1755" s="1"/>
      <c r="K1755" s="1"/>
      <c r="L1755" s="1"/>
      <c r="M1755" s="1"/>
      <c r="N1755" s="1"/>
      <c r="O1755" s="1"/>
      <c r="P1755" s="1"/>
      <c r="Q1755" s="1"/>
      <c r="R1755" s="1"/>
      <c r="S1755" s="1"/>
      <c r="T1755" s="1"/>
      <c r="U1755" s="1"/>
      <c r="V1755" s="1"/>
      <c r="W1755" s="1"/>
      <c r="X1755" s="1"/>
      <c r="Y1755" s="1"/>
      <c r="Z1755" s="1"/>
      <c r="AA1755" s="1"/>
      <c r="AB1755" s="1"/>
      <c r="AC1755" s="1"/>
    </row>
    <row r="1756" spans="1:29" x14ac:dyDescent="0.2">
      <c r="A1756" s="1"/>
      <c r="B1756" s="1"/>
      <c r="C1756" s="1"/>
      <c r="D1756" s="1"/>
      <c r="E1756" s="1"/>
      <c r="F1756" s="1"/>
      <c r="G1756" s="1"/>
      <c r="H1756" s="1"/>
      <c r="I1756" s="1"/>
      <c r="J1756" s="1"/>
      <c r="K1756" s="1"/>
      <c r="L1756" s="1"/>
      <c r="M1756" s="1"/>
      <c r="N1756" s="1"/>
      <c r="O1756" s="1"/>
      <c r="P1756" s="1"/>
      <c r="Q1756" s="1"/>
      <c r="R1756" s="1"/>
      <c r="S1756" s="1"/>
      <c r="T1756" s="1"/>
      <c r="U1756" s="1"/>
      <c r="V1756" s="1"/>
      <c r="W1756" s="1"/>
      <c r="X1756" s="1"/>
      <c r="Y1756" s="1"/>
      <c r="Z1756" s="1"/>
      <c r="AA1756" s="1"/>
      <c r="AB1756" s="1"/>
      <c r="AC1756" s="1"/>
    </row>
    <row r="1757" spans="1:29" x14ac:dyDescent="0.2">
      <c r="A1757" s="1"/>
      <c r="B1757" s="1"/>
      <c r="C1757" s="1"/>
      <c r="D1757" s="1"/>
      <c r="E1757" s="1"/>
      <c r="F1757" s="1"/>
      <c r="G1757" s="1"/>
      <c r="H1757" s="1"/>
      <c r="I1757" s="1"/>
      <c r="J1757" s="1"/>
      <c r="K1757" s="1"/>
      <c r="L1757" s="1"/>
      <c r="M1757" s="1"/>
      <c r="N1757" s="1"/>
      <c r="O1757" s="1"/>
      <c r="P1757" s="1"/>
      <c r="Q1757" s="1"/>
      <c r="R1757" s="1"/>
      <c r="S1757" s="1"/>
      <c r="T1757" s="1"/>
      <c r="U1757" s="1"/>
      <c r="V1757" s="1"/>
      <c r="W1757" s="1"/>
      <c r="X1757" s="1"/>
      <c r="Y1757" s="1"/>
      <c r="Z1757" s="1"/>
      <c r="AA1757" s="1"/>
      <c r="AB1757" s="1"/>
      <c r="AC1757" s="1"/>
    </row>
    <row r="1758" spans="1:29" x14ac:dyDescent="0.2">
      <c r="A1758" s="1"/>
      <c r="B1758" s="1"/>
      <c r="C1758" s="1"/>
      <c r="D1758" s="1"/>
      <c r="E1758" s="1"/>
      <c r="F1758" s="1"/>
      <c r="G1758" s="1"/>
      <c r="H1758" s="1"/>
      <c r="I1758" s="1"/>
      <c r="J1758" s="1"/>
      <c r="K1758" s="1"/>
      <c r="L1758" s="1"/>
      <c r="M1758" s="1"/>
      <c r="N1758" s="1"/>
      <c r="O1758" s="1"/>
      <c r="P1758" s="1"/>
      <c r="Q1758" s="1"/>
      <c r="R1758" s="1"/>
      <c r="S1758" s="1"/>
      <c r="T1758" s="1"/>
      <c r="U1758" s="1"/>
      <c r="V1758" s="1"/>
      <c r="W1758" s="1"/>
      <c r="X1758" s="1"/>
      <c r="Y1758" s="1"/>
      <c r="Z1758" s="1"/>
      <c r="AA1758" s="1"/>
      <c r="AB1758" s="1"/>
      <c r="AC1758" s="1"/>
    </row>
    <row r="1759" spans="1:29" x14ac:dyDescent="0.2">
      <c r="A1759" s="1"/>
      <c r="B1759" s="1"/>
      <c r="C1759" s="1"/>
      <c r="D1759" s="1"/>
      <c r="E1759" s="1"/>
      <c r="F1759" s="1"/>
      <c r="G1759" s="1"/>
      <c r="H1759" s="1"/>
      <c r="I1759" s="1"/>
      <c r="J1759" s="1"/>
      <c r="K1759" s="1"/>
      <c r="L1759" s="1"/>
      <c r="M1759" s="1"/>
      <c r="N1759" s="1"/>
      <c r="O1759" s="1"/>
      <c r="P1759" s="1"/>
      <c r="Q1759" s="1"/>
      <c r="R1759" s="1"/>
      <c r="S1759" s="1"/>
      <c r="T1759" s="1"/>
      <c r="U1759" s="1"/>
      <c r="V1759" s="1"/>
      <c r="W1759" s="1"/>
      <c r="X1759" s="1"/>
      <c r="Y1759" s="1"/>
      <c r="Z1759" s="1"/>
      <c r="AA1759" s="1"/>
      <c r="AB1759" s="1"/>
      <c r="AC1759" s="1"/>
    </row>
    <row r="1760" spans="1:29" x14ac:dyDescent="0.2">
      <c r="A1760" s="1"/>
      <c r="B1760" s="1"/>
      <c r="C1760" s="1"/>
      <c r="D1760" s="1"/>
      <c r="E1760" s="1"/>
      <c r="F1760" s="1"/>
      <c r="G1760" s="1"/>
      <c r="H1760" s="1"/>
      <c r="I1760" s="1"/>
      <c r="J1760" s="1"/>
      <c r="K1760" s="1"/>
      <c r="L1760" s="1"/>
      <c r="M1760" s="1"/>
      <c r="N1760" s="1"/>
      <c r="O1760" s="1"/>
      <c r="P1760" s="1"/>
      <c r="Q1760" s="1"/>
      <c r="R1760" s="1"/>
      <c r="S1760" s="1"/>
      <c r="T1760" s="1"/>
      <c r="U1760" s="1"/>
      <c r="V1760" s="1"/>
      <c r="W1760" s="1"/>
      <c r="X1760" s="1"/>
      <c r="Y1760" s="1"/>
      <c r="Z1760" s="1"/>
      <c r="AA1760" s="1"/>
      <c r="AB1760" s="1"/>
      <c r="AC1760" s="1"/>
    </row>
    <row r="1761" spans="1:29" x14ac:dyDescent="0.2">
      <c r="A1761" s="1"/>
      <c r="B1761" s="1"/>
      <c r="C1761" s="1"/>
      <c r="D1761" s="1"/>
      <c r="E1761" s="1"/>
      <c r="F1761" s="1"/>
      <c r="G1761" s="1"/>
      <c r="H1761" s="1"/>
      <c r="I1761" s="1"/>
      <c r="J1761" s="1"/>
      <c r="K1761" s="1"/>
      <c r="L1761" s="1"/>
      <c r="M1761" s="1"/>
      <c r="N1761" s="1"/>
      <c r="O1761" s="1"/>
      <c r="P1761" s="1"/>
      <c r="Q1761" s="1"/>
      <c r="R1761" s="1"/>
      <c r="S1761" s="1"/>
      <c r="T1761" s="1"/>
      <c r="U1761" s="1"/>
      <c r="V1761" s="1"/>
      <c r="W1761" s="1"/>
      <c r="X1761" s="1"/>
      <c r="Y1761" s="1"/>
      <c r="Z1761" s="1"/>
      <c r="AA1761" s="1"/>
      <c r="AB1761" s="1"/>
      <c r="AC1761" s="1"/>
    </row>
    <row r="1762" spans="1:29" x14ac:dyDescent="0.2">
      <c r="A1762" s="1"/>
      <c r="B1762" s="1"/>
      <c r="C1762" s="1"/>
      <c r="D1762" s="1"/>
      <c r="E1762" s="1"/>
      <c r="F1762" s="1"/>
      <c r="G1762" s="1"/>
      <c r="H1762" s="1"/>
      <c r="I1762" s="1"/>
      <c r="J1762" s="1"/>
      <c r="K1762" s="1"/>
      <c r="L1762" s="1"/>
      <c r="M1762" s="1"/>
      <c r="N1762" s="1"/>
      <c r="O1762" s="1"/>
      <c r="P1762" s="1"/>
      <c r="Q1762" s="1"/>
      <c r="R1762" s="1"/>
      <c r="S1762" s="1"/>
      <c r="T1762" s="1"/>
      <c r="U1762" s="1"/>
      <c r="V1762" s="1"/>
      <c r="W1762" s="1"/>
      <c r="X1762" s="1"/>
      <c r="Y1762" s="1"/>
      <c r="Z1762" s="1"/>
      <c r="AA1762" s="1"/>
      <c r="AB1762" s="1"/>
      <c r="AC1762" s="1"/>
    </row>
    <row r="1763" spans="1:29" x14ac:dyDescent="0.2">
      <c r="A1763" s="1"/>
      <c r="B1763" s="1"/>
      <c r="C1763" s="1"/>
      <c r="D1763" s="1"/>
      <c r="E1763" s="1"/>
      <c r="F1763" s="1"/>
      <c r="G1763" s="1"/>
      <c r="H1763" s="1"/>
      <c r="I1763" s="1"/>
      <c r="J1763" s="1"/>
      <c r="K1763" s="1"/>
      <c r="L1763" s="1"/>
      <c r="M1763" s="1"/>
      <c r="N1763" s="1"/>
      <c r="O1763" s="1"/>
      <c r="P1763" s="1"/>
      <c r="Q1763" s="1"/>
      <c r="R1763" s="1"/>
      <c r="S1763" s="1"/>
      <c r="T1763" s="1"/>
      <c r="U1763" s="1"/>
      <c r="V1763" s="1"/>
      <c r="W1763" s="1"/>
      <c r="X1763" s="1"/>
      <c r="Y1763" s="1"/>
      <c r="Z1763" s="1"/>
      <c r="AA1763" s="1"/>
      <c r="AB1763" s="1"/>
      <c r="AC1763" s="1"/>
    </row>
    <row r="1764" spans="1:29" x14ac:dyDescent="0.2">
      <c r="A1764" s="1"/>
      <c r="B1764" s="1"/>
      <c r="C1764" s="1"/>
      <c r="D1764" s="1"/>
      <c r="E1764" s="1"/>
      <c r="F1764" s="1"/>
      <c r="G1764" s="1"/>
      <c r="H1764" s="1"/>
      <c r="I1764" s="1"/>
      <c r="J1764" s="1"/>
      <c r="K1764" s="1"/>
      <c r="L1764" s="1"/>
      <c r="M1764" s="1"/>
      <c r="N1764" s="1"/>
      <c r="O1764" s="1"/>
      <c r="P1764" s="1"/>
      <c r="Q1764" s="1"/>
      <c r="R1764" s="1"/>
      <c r="S1764" s="1"/>
      <c r="T1764" s="1"/>
      <c r="U1764" s="1"/>
      <c r="V1764" s="1"/>
      <c r="W1764" s="1"/>
      <c r="X1764" s="1"/>
      <c r="Y1764" s="1"/>
      <c r="Z1764" s="1"/>
      <c r="AA1764" s="1"/>
      <c r="AB1764" s="1"/>
      <c r="AC1764" s="1"/>
    </row>
    <row r="1765" spans="1:29" x14ac:dyDescent="0.2">
      <c r="A1765" s="1"/>
      <c r="B1765" s="1"/>
      <c r="C1765" s="1"/>
      <c r="D1765" s="1"/>
      <c r="E1765" s="1"/>
      <c r="F1765" s="1"/>
      <c r="G1765" s="1"/>
      <c r="H1765" s="1"/>
      <c r="I1765" s="1"/>
      <c r="J1765" s="1"/>
      <c r="K1765" s="1"/>
      <c r="L1765" s="1"/>
      <c r="M1765" s="1"/>
      <c r="N1765" s="1"/>
      <c r="O1765" s="1"/>
      <c r="P1765" s="1"/>
      <c r="Q1765" s="1"/>
      <c r="R1765" s="1"/>
      <c r="S1765" s="1"/>
      <c r="T1765" s="1"/>
      <c r="U1765" s="1"/>
      <c r="V1765" s="1"/>
      <c r="W1765" s="1"/>
      <c r="X1765" s="1"/>
      <c r="Y1765" s="1"/>
      <c r="Z1765" s="1"/>
      <c r="AA1765" s="1"/>
      <c r="AB1765" s="1"/>
      <c r="AC1765" s="1"/>
    </row>
    <row r="1766" spans="1:29" x14ac:dyDescent="0.2">
      <c r="A1766" s="1"/>
      <c r="B1766" s="1"/>
      <c r="C1766" s="1"/>
      <c r="D1766" s="1"/>
      <c r="E1766" s="1"/>
      <c r="F1766" s="1"/>
      <c r="G1766" s="1"/>
      <c r="H1766" s="1"/>
      <c r="I1766" s="1"/>
      <c r="J1766" s="1"/>
      <c r="K1766" s="1"/>
      <c r="L1766" s="1"/>
      <c r="M1766" s="1"/>
      <c r="N1766" s="1"/>
      <c r="O1766" s="1"/>
      <c r="P1766" s="1"/>
      <c r="Q1766" s="1"/>
      <c r="R1766" s="1"/>
      <c r="S1766" s="1"/>
      <c r="T1766" s="1"/>
      <c r="U1766" s="1"/>
      <c r="V1766" s="1"/>
      <c r="W1766" s="1"/>
      <c r="X1766" s="1"/>
      <c r="Y1766" s="1"/>
      <c r="Z1766" s="1"/>
      <c r="AA1766" s="1"/>
      <c r="AB1766" s="1"/>
      <c r="AC1766" s="1"/>
    </row>
    <row r="1767" spans="1:29" x14ac:dyDescent="0.2">
      <c r="A1767" s="1"/>
      <c r="B1767" s="1"/>
      <c r="C1767" s="1"/>
      <c r="D1767" s="1"/>
      <c r="E1767" s="1"/>
      <c r="F1767" s="1"/>
      <c r="G1767" s="1"/>
      <c r="H1767" s="1"/>
      <c r="I1767" s="1"/>
      <c r="J1767" s="1"/>
      <c r="K1767" s="1"/>
      <c r="L1767" s="1"/>
      <c r="M1767" s="1"/>
      <c r="N1767" s="1"/>
      <c r="O1767" s="1"/>
      <c r="P1767" s="1"/>
      <c r="Q1767" s="1"/>
      <c r="R1767" s="1"/>
      <c r="S1767" s="1"/>
      <c r="T1767" s="1"/>
      <c r="U1767" s="1"/>
      <c r="V1767" s="1"/>
      <c r="W1767" s="1"/>
      <c r="X1767" s="1"/>
      <c r="Y1767" s="1"/>
      <c r="Z1767" s="1"/>
      <c r="AA1767" s="1"/>
      <c r="AB1767" s="1"/>
      <c r="AC1767" s="1"/>
    </row>
    <row r="1768" spans="1:29" x14ac:dyDescent="0.2">
      <c r="A1768" s="1"/>
      <c r="B1768" s="1"/>
      <c r="C1768" s="1"/>
      <c r="D1768" s="1"/>
      <c r="E1768" s="1"/>
      <c r="F1768" s="1"/>
      <c r="G1768" s="1"/>
      <c r="H1768" s="1"/>
      <c r="I1768" s="1"/>
      <c r="J1768" s="1"/>
      <c r="K1768" s="1"/>
      <c r="L1768" s="1"/>
      <c r="M1768" s="1"/>
      <c r="N1768" s="1"/>
      <c r="O1768" s="1"/>
      <c r="P1768" s="1"/>
      <c r="Q1768" s="1"/>
      <c r="R1768" s="1"/>
      <c r="S1768" s="1"/>
      <c r="T1768" s="1"/>
      <c r="U1768" s="1"/>
      <c r="V1768" s="1"/>
      <c r="W1768" s="1"/>
      <c r="X1768" s="1"/>
      <c r="Y1768" s="1"/>
      <c r="Z1768" s="1"/>
      <c r="AA1768" s="1"/>
      <c r="AB1768" s="1"/>
      <c r="AC1768" s="1"/>
    </row>
    <row r="1769" spans="1:29" x14ac:dyDescent="0.2">
      <c r="A1769" s="1"/>
      <c r="B1769" s="1"/>
      <c r="C1769" s="1"/>
      <c r="D1769" s="1"/>
      <c r="E1769" s="1"/>
      <c r="F1769" s="1"/>
      <c r="G1769" s="1"/>
      <c r="H1769" s="1"/>
      <c r="I1769" s="1"/>
      <c r="J1769" s="1"/>
      <c r="K1769" s="1"/>
      <c r="L1769" s="1"/>
      <c r="M1769" s="1"/>
      <c r="N1769" s="1"/>
      <c r="O1769" s="1"/>
      <c r="P1769" s="1"/>
      <c r="Q1769" s="1"/>
      <c r="R1769" s="1"/>
      <c r="S1769" s="1"/>
      <c r="T1769" s="1"/>
      <c r="U1769" s="1"/>
      <c r="V1769" s="1"/>
      <c r="W1769" s="1"/>
      <c r="X1769" s="1"/>
      <c r="Y1769" s="1"/>
      <c r="Z1769" s="1"/>
      <c r="AA1769" s="1"/>
      <c r="AB1769" s="1"/>
      <c r="AC1769" s="1"/>
    </row>
    <row r="1770" spans="1:29" x14ac:dyDescent="0.2">
      <c r="A1770" s="1"/>
      <c r="B1770" s="1"/>
      <c r="C1770" s="1"/>
      <c r="D1770" s="1"/>
      <c r="E1770" s="1"/>
      <c r="F1770" s="1"/>
      <c r="G1770" s="1"/>
      <c r="H1770" s="1"/>
      <c r="I1770" s="1"/>
      <c r="J1770" s="1"/>
      <c r="K1770" s="1"/>
      <c r="L1770" s="1"/>
      <c r="M1770" s="1"/>
      <c r="N1770" s="1"/>
      <c r="O1770" s="1"/>
      <c r="P1770" s="1"/>
      <c r="Q1770" s="1"/>
      <c r="R1770" s="1"/>
      <c r="S1770" s="1"/>
      <c r="T1770" s="1"/>
      <c r="U1770" s="1"/>
      <c r="V1770" s="1"/>
      <c r="W1770" s="1"/>
      <c r="X1770" s="1"/>
      <c r="Y1770" s="1"/>
      <c r="Z1770" s="1"/>
      <c r="AA1770" s="1"/>
      <c r="AB1770" s="1"/>
      <c r="AC1770" s="1"/>
    </row>
    <row r="1771" spans="1:29" x14ac:dyDescent="0.2">
      <c r="A1771" s="1"/>
      <c r="B1771" s="1"/>
      <c r="C1771" s="1"/>
      <c r="D1771" s="1"/>
      <c r="E1771" s="1"/>
      <c r="F1771" s="1"/>
      <c r="G1771" s="1"/>
      <c r="H1771" s="1"/>
      <c r="I1771" s="1"/>
      <c r="J1771" s="1"/>
      <c r="K1771" s="1"/>
      <c r="L1771" s="1"/>
      <c r="M1771" s="1"/>
      <c r="N1771" s="1"/>
      <c r="O1771" s="1"/>
      <c r="P1771" s="1"/>
      <c r="Q1771" s="1"/>
      <c r="R1771" s="1"/>
      <c r="S1771" s="1"/>
      <c r="T1771" s="1"/>
      <c r="U1771" s="1"/>
      <c r="V1771" s="1"/>
      <c r="W1771" s="1"/>
      <c r="X1771" s="1"/>
      <c r="Y1771" s="1"/>
      <c r="Z1771" s="1"/>
      <c r="AA1771" s="1"/>
      <c r="AB1771" s="1"/>
      <c r="AC1771" s="1"/>
    </row>
    <row r="1772" spans="1:29" x14ac:dyDescent="0.2">
      <c r="A1772" s="1"/>
      <c r="B1772" s="1"/>
      <c r="C1772" s="1"/>
      <c r="D1772" s="1"/>
      <c r="E1772" s="1"/>
      <c r="F1772" s="1"/>
      <c r="G1772" s="1"/>
      <c r="H1772" s="1"/>
      <c r="I1772" s="1"/>
      <c r="J1772" s="1"/>
      <c r="K1772" s="1"/>
      <c r="L1772" s="1"/>
      <c r="M1772" s="1"/>
      <c r="N1772" s="1"/>
      <c r="O1772" s="1"/>
      <c r="P1772" s="1"/>
      <c r="Q1772" s="1"/>
      <c r="R1772" s="1"/>
      <c r="S1772" s="1"/>
      <c r="T1772" s="1"/>
      <c r="U1772" s="1"/>
      <c r="V1772" s="1"/>
      <c r="W1772" s="1"/>
      <c r="X1772" s="1"/>
      <c r="Y1772" s="1"/>
      <c r="Z1772" s="1"/>
      <c r="AA1772" s="1"/>
      <c r="AB1772" s="1"/>
      <c r="AC1772" s="1"/>
    </row>
    <row r="1773" spans="1:29" x14ac:dyDescent="0.2">
      <c r="A1773" s="1"/>
      <c r="B1773" s="1"/>
      <c r="C1773" s="1"/>
      <c r="D1773" s="1"/>
      <c r="E1773" s="1"/>
      <c r="F1773" s="1"/>
      <c r="G1773" s="1"/>
      <c r="H1773" s="1"/>
      <c r="I1773" s="1"/>
      <c r="J1773" s="1"/>
      <c r="K1773" s="1"/>
      <c r="L1773" s="1"/>
      <c r="M1773" s="1"/>
      <c r="N1773" s="1"/>
      <c r="O1773" s="1"/>
      <c r="P1773" s="1"/>
      <c r="Q1773" s="1"/>
      <c r="R1773" s="1"/>
      <c r="S1773" s="1"/>
      <c r="T1773" s="1"/>
      <c r="U1773" s="1"/>
      <c r="V1773" s="1"/>
      <c r="W1773" s="1"/>
      <c r="X1773" s="1"/>
      <c r="Y1773" s="1"/>
      <c r="Z1773" s="1"/>
      <c r="AA1773" s="1"/>
      <c r="AB1773" s="1"/>
      <c r="AC1773" s="1"/>
    </row>
    <row r="1774" spans="1:29" x14ac:dyDescent="0.2">
      <c r="A1774" s="1"/>
      <c r="B1774" s="1"/>
      <c r="C1774" s="1"/>
      <c r="D1774" s="1"/>
      <c r="E1774" s="1"/>
      <c r="F1774" s="1"/>
      <c r="G1774" s="1"/>
      <c r="H1774" s="1"/>
      <c r="I1774" s="1"/>
      <c r="J1774" s="1"/>
      <c r="K1774" s="1"/>
      <c r="L1774" s="1"/>
      <c r="M1774" s="1"/>
      <c r="N1774" s="1"/>
      <c r="O1774" s="1"/>
      <c r="P1774" s="1"/>
      <c r="Q1774" s="1"/>
      <c r="R1774" s="1"/>
      <c r="S1774" s="1"/>
      <c r="T1774" s="1"/>
      <c r="U1774" s="1"/>
      <c r="V1774" s="1"/>
      <c r="W1774" s="1"/>
      <c r="X1774" s="1"/>
      <c r="Y1774" s="1"/>
      <c r="Z1774" s="1"/>
      <c r="AA1774" s="1"/>
      <c r="AB1774" s="1"/>
      <c r="AC1774" s="1"/>
    </row>
    <row r="1775" spans="1:29" x14ac:dyDescent="0.2">
      <c r="A1775" s="1"/>
      <c r="B1775" s="1"/>
      <c r="C1775" s="1"/>
      <c r="D1775" s="1"/>
      <c r="E1775" s="1"/>
      <c r="F1775" s="1"/>
      <c r="G1775" s="1"/>
      <c r="H1775" s="1"/>
      <c r="I1775" s="1"/>
      <c r="J1775" s="1"/>
      <c r="K1775" s="1"/>
      <c r="L1775" s="1"/>
      <c r="M1775" s="1"/>
      <c r="N1775" s="1"/>
      <c r="O1775" s="1"/>
      <c r="P1775" s="1"/>
      <c r="Q1775" s="1"/>
      <c r="R1775" s="1"/>
      <c r="S1775" s="1"/>
      <c r="T1775" s="1"/>
      <c r="U1775" s="1"/>
      <c r="V1775" s="1"/>
      <c r="W1775" s="1"/>
      <c r="X1775" s="1"/>
      <c r="Y1775" s="1"/>
      <c r="Z1775" s="1"/>
      <c r="AA1775" s="1"/>
      <c r="AB1775" s="1"/>
      <c r="AC1775" s="1"/>
    </row>
    <row r="1776" spans="1:29" x14ac:dyDescent="0.2">
      <c r="A1776" s="1"/>
      <c r="B1776" s="1"/>
      <c r="C1776" s="1"/>
      <c r="D1776" s="1"/>
      <c r="E1776" s="1"/>
      <c r="F1776" s="1"/>
      <c r="G1776" s="1"/>
      <c r="H1776" s="1"/>
      <c r="I1776" s="1"/>
      <c r="J1776" s="1"/>
      <c r="K1776" s="1"/>
      <c r="L1776" s="1"/>
      <c r="M1776" s="1"/>
      <c r="N1776" s="1"/>
      <c r="O1776" s="1"/>
      <c r="P1776" s="1"/>
      <c r="Q1776" s="1"/>
      <c r="R1776" s="1"/>
      <c r="S1776" s="1"/>
      <c r="T1776" s="1"/>
      <c r="U1776" s="1"/>
      <c r="V1776" s="1"/>
      <c r="W1776" s="1"/>
      <c r="X1776" s="1"/>
      <c r="Y1776" s="1"/>
      <c r="Z1776" s="1"/>
      <c r="AA1776" s="1"/>
      <c r="AB1776" s="1"/>
      <c r="AC1776" s="1"/>
    </row>
    <row r="1777" spans="1:29" x14ac:dyDescent="0.2">
      <c r="A1777" s="1"/>
      <c r="B1777" s="1"/>
      <c r="C1777" s="1"/>
      <c r="D1777" s="1"/>
      <c r="E1777" s="1"/>
      <c r="F1777" s="1"/>
      <c r="G1777" s="1"/>
      <c r="H1777" s="1"/>
      <c r="I1777" s="1"/>
      <c r="J1777" s="1"/>
      <c r="K1777" s="1"/>
      <c r="L1777" s="1"/>
      <c r="M1777" s="1"/>
      <c r="N1777" s="1"/>
      <c r="O1777" s="1"/>
      <c r="P1777" s="1"/>
      <c r="Q1777" s="1"/>
      <c r="R1777" s="1"/>
      <c r="S1777" s="1"/>
      <c r="T1777" s="1"/>
      <c r="U1777" s="1"/>
      <c r="V1777" s="1"/>
      <c r="W1777" s="1"/>
      <c r="X1777" s="1"/>
      <c r="Y1777" s="1"/>
      <c r="Z1777" s="1"/>
      <c r="AA1777" s="1"/>
      <c r="AB1777" s="1"/>
      <c r="AC1777" s="1"/>
    </row>
    <row r="1778" spans="1:29" x14ac:dyDescent="0.2">
      <c r="A1778" s="1"/>
      <c r="B1778" s="1"/>
      <c r="C1778" s="1"/>
      <c r="D1778" s="1"/>
      <c r="E1778" s="1"/>
      <c r="F1778" s="1"/>
      <c r="G1778" s="1"/>
      <c r="H1778" s="1"/>
      <c r="I1778" s="1"/>
      <c r="J1778" s="1"/>
      <c r="K1778" s="1"/>
      <c r="L1778" s="1"/>
      <c r="M1778" s="1"/>
      <c r="N1778" s="1"/>
      <c r="O1778" s="1"/>
      <c r="P1778" s="1"/>
      <c r="Q1778" s="1"/>
      <c r="R1778" s="1"/>
      <c r="S1778" s="1"/>
      <c r="T1778" s="1"/>
      <c r="U1778" s="1"/>
      <c r="V1778" s="1"/>
      <c r="W1778" s="1"/>
      <c r="X1778" s="1"/>
      <c r="Y1778" s="1"/>
      <c r="Z1778" s="1"/>
      <c r="AA1778" s="1"/>
      <c r="AB1778" s="1"/>
      <c r="AC1778" s="1"/>
    </row>
    <row r="1779" spans="1:29" x14ac:dyDescent="0.2">
      <c r="A1779" s="1"/>
      <c r="B1779" s="1"/>
      <c r="C1779" s="1"/>
      <c r="D1779" s="1"/>
      <c r="E1779" s="1"/>
      <c r="F1779" s="1"/>
      <c r="G1779" s="1"/>
      <c r="H1779" s="1"/>
      <c r="I1779" s="1"/>
      <c r="J1779" s="1"/>
      <c r="K1779" s="1"/>
      <c r="L1779" s="1"/>
      <c r="M1779" s="1"/>
      <c r="N1779" s="1"/>
      <c r="O1779" s="1"/>
      <c r="P1779" s="1"/>
      <c r="Q1779" s="1"/>
      <c r="R1779" s="1"/>
      <c r="S1779" s="1"/>
      <c r="T1779" s="1"/>
      <c r="U1779" s="1"/>
      <c r="V1779" s="1"/>
      <c r="W1779" s="1"/>
      <c r="X1779" s="1"/>
      <c r="Y1779" s="1"/>
      <c r="Z1779" s="1"/>
      <c r="AA1779" s="1"/>
      <c r="AB1779" s="1"/>
      <c r="AC1779" s="1"/>
    </row>
    <row r="1780" spans="1:29" x14ac:dyDescent="0.2">
      <c r="A1780" s="1"/>
      <c r="B1780" s="1"/>
      <c r="C1780" s="1"/>
      <c r="D1780" s="1"/>
      <c r="E1780" s="1"/>
      <c r="F1780" s="1"/>
      <c r="G1780" s="1"/>
      <c r="H1780" s="1"/>
      <c r="I1780" s="1"/>
      <c r="J1780" s="1"/>
      <c r="K1780" s="1"/>
      <c r="L1780" s="1"/>
      <c r="M1780" s="1"/>
      <c r="N1780" s="1"/>
      <c r="O1780" s="1"/>
      <c r="P1780" s="1"/>
      <c r="Q1780" s="1"/>
      <c r="R1780" s="1"/>
      <c r="S1780" s="1"/>
      <c r="T1780" s="1"/>
      <c r="U1780" s="1"/>
      <c r="V1780" s="1"/>
      <c r="W1780" s="1"/>
      <c r="X1780" s="1"/>
      <c r="Y1780" s="1"/>
      <c r="Z1780" s="1"/>
      <c r="AA1780" s="1"/>
      <c r="AB1780" s="1"/>
      <c r="AC1780" s="1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1:K7860"/>
  <sheetViews>
    <sheetView workbookViewId="0">
      <selection activeCell="B2" sqref="B2:K2057"/>
    </sheetView>
  </sheetViews>
  <sheetFormatPr defaultRowHeight="12.75" x14ac:dyDescent="0.2"/>
  <cols>
    <col min="1" max="1" width="5.7109375" customWidth="1"/>
    <col min="2" max="2" width="25.7109375" customWidth="1"/>
    <col min="3" max="5" width="10.7109375" customWidth="1"/>
    <col min="6" max="6" width="20.7109375" customWidth="1"/>
    <col min="7" max="8" width="10.7109375" customWidth="1"/>
    <col min="9" max="9" width="25.7109375" customWidth="1"/>
    <col min="10" max="11" width="15.7109375" customWidth="1"/>
    <col min="257" max="257" width="5.7109375" customWidth="1"/>
    <col min="258" max="258" width="25.7109375" customWidth="1"/>
    <col min="259" max="261" width="10.7109375" customWidth="1"/>
    <col min="262" max="262" width="20.7109375" customWidth="1"/>
    <col min="263" max="264" width="10.7109375" customWidth="1"/>
    <col min="265" max="265" width="25.7109375" customWidth="1"/>
    <col min="266" max="267" width="15.7109375" customWidth="1"/>
    <col min="513" max="513" width="5.7109375" customWidth="1"/>
    <col min="514" max="514" width="25.7109375" customWidth="1"/>
    <col min="515" max="517" width="10.7109375" customWidth="1"/>
    <col min="518" max="518" width="20.7109375" customWidth="1"/>
    <col min="519" max="520" width="10.7109375" customWidth="1"/>
    <col min="521" max="521" width="25.7109375" customWidth="1"/>
    <col min="522" max="523" width="15.7109375" customWidth="1"/>
    <col min="769" max="769" width="5.7109375" customWidth="1"/>
    <col min="770" max="770" width="25.7109375" customWidth="1"/>
    <col min="771" max="773" width="10.7109375" customWidth="1"/>
    <col min="774" max="774" width="20.7109375" customWidth="1"/>
    <col min="775" max="776" width="10.7109375" customWidth="1"/>
    <col min="777" max="777" width="25.7109375" customWidth="1"/>
    <col min="778" max="779" width="15.7109375" customWidth="1"/>
    <col min="1025" max="1025" width="5.7109375" customWidth="1"/>
    <col min="1026" max="1026" width="25.7109375" customWidth="1"/>
    <col min="1027" max="1029" width="10.7109375" customWidth="1"/>
    <col min="1030" max="1030" width="20.7109375" customWidth="1"/>
    <col min="1031" max="1032" width="10.7109375" customWidth="1"/>
    <col min="1033" max="1033" width="25.7109375" customWidth="1"/>
    <col min="1034" max="1035" width="15.7109375" customWidth="1"/>
    <col min="1281" max="1281" width="5.7109375" customWidth="1"/>
    <col min="1282" max="1282" width="25.7109375" customWidth="1"/>
    <col min="1283" max="1285" width="10.7109375" customWidth="1"/>
    <col min="1286" max="1286" width="20.7109375" customWidth="1"/>
    <col min="1287" max="1288" width="10.7109375" customWidth="1"/>
    <col min="1289" max="1289" width="25.7109375" customWidth="1"/>
    <col min="1290" max="1291" width="15.7109375" customWidth="1"/>
    <col min="1537" max="1537" width="5.7109375" customWidth="1"/>
    <col min="1538" max="1538" width="25.7109375" customWidth="1"/>
    <col min="1539" max="1541" width="10.7109375" customWidth="1"/>
    <col min="1542" max="1542" width="20.7109375" customWidth="1"/>
    <col min="1543" max="1544" width="10.7109375" customWidth="1"/>
    <col min="1545" max="1545" width="25.7109375" customWidth="1"/>
    <col min="1546" max="1547" width="15.7109375" customWidth="1"/>
    <col min="1793" max="1793" width="5.7109375" customWidth="1"/>
    <col min="1794" max="1794" width="25.7109375" customWidth="1"/>
    <col min="1795" max="1797" width="10.7109375" customWidth="1"/>
    <col min="1798" max="1798" width="20.7109375" customWidth="1"/>
    <col min="1799" max="1800" width="10.7109375" customWidth="1"/>
    <col min="1801" max="1801" width="25.7109375" customWidth="1"/>
    <col min="1802" max="1803" width="15.7109375" customWidth="1"/>
    <col min="2049" max="2049" width="5.7109375" customWidth="1"/>
    <col min="2050" max="2050" width="25.7109375" customWidth="1"/>
    <col min="2051" max="2053" width="10.7109375" customWidth="1"/>
    <col min="2054" max="2054" width="20.7109375" customWidth="1"/>
    <col min="2055" max="2056" width="10.7109375" customWidth="1"/>
    <col min="2057" max="2057" width="25.7109375" customWidth="1"/>
    <col min="2058" max="2059" width="15.7109375" customWidth="1"/>
    <col min="2305" max="2305" width="5.7109375" customWidth="1"/>
    <col min="2306" max="2306" width="25.7109375" customWidth="1"/>
    <col min="2307" max="2309" width="10.7109375" customWidth="1"/>
    <col min="2310" max="2310" width="20.7109375" customWidth="1"/>
    <col min="2311" max="2312" width="10.7109375" customWidth="1"/>
    <col min="2313" max="2313" width="25.7109375" customWidth="1"/>
    <col min="2314" max="2315" width="15.7109375" customWidth="1"/>
    <col min="2561" max="2561" width="5.7109375" customWidth="1"/>
    <col min="2562" max="2562" width="25.7109375" customWidth="1"/>
    <col min="2563" max="2565" width="10.7109375" customWidth="1"/>
    <col min="2566" max="2566" width="20.7109375" customWidth="1"/>
    <col min="2567" max="2568" width="10.7109375" customWidth="1"/>
    <col min="2569" max="2569" width="25.7109375" customWidth="1"/>
    <col min="2570" max="2571" width="15.7109375" customWidth="1"/>
    <col min="2817" max="2817" width="5.7109375" customWidth="1"/>
    <col min="2818" max="2818" width="25.7109375" customWidth="1"/>
    <col min="2819" max="2821" width="10.7109375" customWidth="1"/>
    <col min="2822" max="2822" width="20.7109375" customWidth="1"/>
    <col min="2823" max="2824" width="10.7109375" customWidth="1"/>
    <col min="2825" max="2825" width="25.7109375" customWidth="1"/>
    <col min="2826" max="2827" width="15.7109375" customWidth="1"/>
    <col min="3073" max="3073" width="5.7109375" customWidth="1"/>
    <col min="3074" max="3074" width="25.7109375" customWidth="1"/>
    <col min="3075" max="3077" width="10.7109375" customWidth="1"/>
    <col min="3078" max="3078" width="20.7109375" customWidth="1"/>
    <col min="3079" max="3080" width="10.7109375" customWidth="1"/>
    <col min="3081" max="3081" width="25.7109375" customWidth="1"/>
    <col min="3082" max="3083" width="15.7109375" customWidth="1"/>
    <col min="3329" max="3329" width="5.7109375" customWidth="1"/>
    <col min="3330" max="3330" width="25.7109375" customWidth="1"/>
    <col min="3331" max="3333" width="10.7109375" customWidth="1"/>
    <col min="3334" max="3334" width="20.7109375" customWidth="1"/>
    <col min="3335" max="3336" width="10.7109375" customWidth="1"/>
    <col min="3337" max="3337" width="25.7109375" customWidth="1"/>
    <col min="3338" max="3339" width="15.7109375" customWidth="1"/>
    <col min="3585" max="3585" width="5.7109375" customWidth="1"/>
    <col min="3586" max="3586" width="25.7109375" customWidth="1"/>
    <col min="3587" max="3589" width="10.7109375" customWidth="1"/>
    <col min="3590" max="3590" width="20.7109375" customWidth="1"/>
    <col min="3591" max="3592" width="10.7109375" customWidth="1"/>
    <col min="3593" max="3593" width="25.7109375" customWidth="1"/>
    <col min="3594" max="3595" width="15.7109375" customWidth="1"/>
    <col min="3841" max="3841" width="5.7109375" customWidth="1"/>
    <col min="3842" max="3842" width="25.7109375" customWidth="1"/>
    <col min="3843" max="3845" width="10.7109375" customWidth="1"/>
    <col min="3846" max="3846" width="20.7109375" customWidth="1"/>
    <col min="3847" max="3848" width="10.7109375" customWidth="1"/>
    <col min="3849" max="3849" width="25.7109375" customWidth="1"/>
    <col min="3850" max="3851" width="15.7109375" customWidth="1"/>
    <col min="4097" max="4097" width="5.7109375" customWidth="1"/>
    <col min="4098" max="4098" width="25.7109375" customWidth="1"/>
    <col min="4099" max="4101" width="10.7109375" customWidth="1"/>
    <col min="4102" max="4102" width="20.7109375" customWidth="1"/>
    <col min="4103" max="4104" width="10.7109375" customWidth="1"/>
    <col min="4105" max="4105" width="25.7109375" customWidth="1"/>
    <col min="4106" max="4107" width="15.7109375" customWidth="1"/>
    <col min="4353" max="4353" width="5.7109375" customWidth="1"/>
    <col min="4354" max="4354" width="25.7109375" customWidth="1"/>
    <col min="4355" max="4357" width="10.7109375" customWidth="1"/>
    <col min="4358" max="4358" width="20.7109375" customWidth="1"/>
    <col min="4359" max="4360" width="10.7109375" customWidth="1"/>
    <col min="4361" max="4361" width="25.7109375" customWidth="1"/>
    <col min="4362" max="4363" width="15.7109375" customWidth="1"/>
    <col min="4609" max="4609" width="5.7109375" customWidth="1"/>
    <col min="4610" max="4610" width="25.7109375" customWidth="1"/>
    <col min="4611" max="4613" width="10.7109375" customWidth="1"/>
    <col min="4614" max="4614" width="20.7109375" customWidth="1"/>
    <col min="4615" max="4616" width="10.7109375" customWidth="1"/>
    <col min="4617" max="4617" width="25.7109375" customWidth="1"/>
    <col min="4618" max="4619" width="15.7109375" customWidth="1"/>
    <col min="4865" max="4865" width="5.7109375" customWidth="1"/>
    <col min="4866" max="4866" width="25.7109375" customWidth="1"/>
    <col min="4867" max="4869" width="10.7109375" customWidth="1"/>
    <col min="4870" max="4870" width="20.7109375" customWidth="1"/>
    <col min="4871" max="4872" width="10.7109375" customWidth="1"/>
    <col min="4873" max="4873" width="25.7109375" customWidth="1"/>
    <col min="4874" max="4875" width="15.7109375" customWidth="1"/>
    <col min="5121" max="5121" width="5.7109375" customWidth="1"/>
    <col min="5122" max="5122" width="25.7109375" customWidth="1"/>
    <col min="5123" max="5125" width="10.7109375" customWidth="1"/>
    <col min="5126" max="5126" width="20.7109375" customWidth="1"/>
    <col min="5127" max="5128" width="10.7109375" customWidth="1"/>
    <col min="5129" max="5129" width="25.7109375" customWidth="1"/>
    <col min="5130" max="5131" width="15.7109375" customWidth="1"/>
    <col min="5377" max="5377" width="5.7109375" customWidth="1"/>
    <col min="5378" max="5378" width="25.7109375" customWidth="1"/>
    <col min="5379" max="5381" width="10.7109375" customWidth="1"/>
    <col min="5382" max="5382" width="20.7109375" customWidth="1"/>
    <col min="5383" max="5384" width="10.7109375" customWidth="1"/>
    <col min="5385" max="5385" width="25.7109375" customWidth="1"/>
    <col min="5386" max="5387" width="15.7109375" customWidth="1"/>
    <col min="5633" max="5633" width="5.7109375" customWidth="1"/>
    <col min="5634" max="5634" width="25.7109375" customWidth="1"/>
    <col min="5635" max="5637" width="10.7109375" customWidth="1"/>
    <col min="5638" max="5638" width="20.7109375" customWidth="1"/>
    <col min="5639" max="5640" width="10.7109375" customWidth="1"/>
    <col min="5641" max="5641" width="25.7109375" customWidth="1"/>
    <col min="5642" max="5643" width="15.7109375" customWidth="1"/>
    <col min="5889" max="5889" width="5.7109375" customWidth="1"/>
    <col min="5890" max="5890" width="25.7109375" customWidth="1"/>
    <col min="5891" max="5893" width="10.7109375" customWidth="1"/>
    <col min="5894" max="5894" width="20.7109375" customWidth="1"/>
    <col min="5895" max="5896" width="10.7109375" customWidth="1"/>
    <col min="5897" max="5897" width="25.7109375" customWidth="1"/>
    <col min="5898" max="5899" width="15.7109375" customWidth="1"/>
    <col min="6145" max="6145" width="5.7109375" customWidth="1"/>
    <col min="6146" max="6146" width="25.7109375" customWidth="1"/>
    <col min="6147" max="6149" width="10.7109375" customWidth="1"/>
    <col min="6150" max="6150" width="20.7109375" customWidth="1"/>
    <col min="6151" max="6152" width="10.7109375" customWidth="1"/>
    <col min="6153" max="6153" width="25.7109375" customWidth="1"/>
    <col min="6154" max="6155" width="15.7109375" customWidth="1"/>
    <col min="6401" max="6401" width="5.7109375" customWidth="1"/>
    <col min="6402" max="6402" width="25.7109375" customWidth="1"/>
    <col min="6403" max="6405" width="10.7109375" customWidth="1"/>
    <col min="6406" max="6406" width="20.7109375" customWidth="1"/>
    <col min="6407" max="6408" width="10.7109375" customWidth="1"/>
    <col min="6409" max="6409" width="25.7109375" customWidth="1"/>
    <col min="6410" max="6411" width="15.7109375" customWidth="1"/>
    <col min="6657" max="6657" width="5.7109375" customWidth="1"/>
    <col min="6658" max="6658" width="25.7109375" customWidth="1"/>
    <col min="6659" max="6661" width="10.7109375" customWidth="1"/>
    <col min="6662" max="6662" width="20.7109375" customWidth="1"/>
    <col min="6663" max="6664" width="10.7109375" customWidth="1"/>
    <col min="6665" max="6665" width="25.7109375" customWidth="1"/>
    <col min="6666" max="6667" width="15.7109375" customWidth="1"/>
    <col min="6913" max="6913" width="5.7109375" customWidth="1"/>
    <col min="6914" max="6914" width="25.7109375" customWidth="1"/>
    <col min="6915" max="6917" width="10.7109375" customWidth="1"/>
    <col min="6918" max="6918" width="20.7109375" customWidth="1"/>
    <col min="6919" max="6920" width="10.7109375" customWidth="1"/>
    <col min="6921" max="6921" width="25.7109375" customWidth="1"/>
    <col min="6922" max="6923" width="15.7109375" customWidth="1"/>
    <col min="7169" max="7169" width="5.7109375" customWidth="1"/>
    <col min="7170" max="7170" width="25.7109375" customWidth="1"/>
    <col min="7171" max="7173" width="10.7109375" customWidth="1"/>
    <col min="7174" max="7174" width="20.7109375" customWidth="1"/>
    <col min="7175" max="7176" width="10.7109375" customWidth="1"/>
    <col min="7177" max="7177" width="25.7109375" customWidth="1"/>
    <col min="7178" max="7179" width="15.7109375" customWidth="1"/>
    <col min="7425" max="7425" width="5.7109375" customWidth="1"/>
    <col min="7426" max="7426" width="25.7109375" customWidth="1"/>
    <col min="7427" max="7429" width="10.7109375" customWidth="1"/>
    <col min="7430" max="7430" width="20.7109375" customWidth="1"/>
    <col min="7431" max="7432" width="10.7109375" customWidth="1"/>
    <col min="7433" max="7433" width="25.7109375" customWidth="1"/>
    <col min="7434" max="7435" width="15.7109375" customWidth="1"/>
    <col min="7681" max="7681" width="5.7109375" customWidth="1"/>
    <col min="7682" max="7682" width="25.7109375" customWidth="1"/>
    <col min="7683" max="7685" width="10.7109375" customWidth="1"/>
    <col min="7686" max="7686" width="20.7109375" customWidth="1"/>
    <col min="7687" max="7688" width="10.7109375" customWidth="1"/>
    <col min="7689" max="7689" width="25.7109375" customWidth="1"/>
    <col min="7690" max="7691" width="15.7109375" customWidth="1"/>
    <col min="7937" max="7937" width="5.7109375" customWidth="1"/>
    <col min="7938" max="7938" width="25.7109375" customWidth="1"/>
    <col min="7939" max="7941" width="10.7109375" customWidth="1"/>
    <col min="7942" max="7942" width="20.7109375" customWidth="1"/>
    <col min="7943" max="7944" width="10.7109375" customWidth="1"/>
    <col min="7945" max="7945" width="25.7109375" customWidth="1"/>
    <col min="7946" max="7947" width="15.7109375" customWidth="1"/>
    <col min="8193" max="8193" width="5.7109375" customWidth="1"/>
    <col min="8194" max="8194" width="25.7109375" customWidth="1"/>
    <col min="8195" max="8197" width="10.7109375" customWidth="1"/>
    <col min="8198" max="8198" width="20.7109375" customWidth="1"/>
    <col min="8199" max="8200" width="10.7109375" customWidth="1"/>
    <col min="8201" max="8201" width="25.7109375" customWidth="1"/>
    <col min="8202" max="8203" width="15.7109375" customWidth="1"/>
    <col min="8449" max="8449" width="5.7109375" customWidth="1"/>
    <col min="8450" max="8450" width="25.7109375" customWidth="1"/>
    <col min="8451" max="8453" width="10.7109375" customWidth="1"/>
    <col min="8454" max="8454" width="20.7109375" customWidth="1"/>
    <col min="8455" max="8456" width="10.7109375" customWidth="1"/>
    <col min="8457" max="8457" width="25.7109375" customWidth="1"/>
    <col min="8458" max="8459" width="15.7109375" customWidth="1"/>
    <col min="8705" max="8705" width="5.7109375" customWidth="1"/>
    <col min="8706" max="8706" width="25.7109375" customWidth="1"/>
    <col min="8707" max="8709" width="10.7109375" customWidth="1"/>
    <col min="8710" max="8710" width="20.7109375" customWidth="1"/>
    <col min="8711" max="8712" width="10.7109375" customWidth="1"/>
    <col min="8713" max="8713" width="25.7109375" customWidth="1"/>
    <col min="8714" max="8715" width="15.7109375" customWidth="1"/>
    <col min="8961" max="8961" width="5.7109375" customWidth="1"/>
    <col min="8962" max="8962" width="25.7109375" customWidth="1"/>
    <col min="8963" max="8965" width="10.7109375" customWidth="1"/>
    <col min="8966" max="8966" width="20.7109375" customWidth="1"/>
    <col min="8967" max="8968" width="10.7109375" customWidth="1"/>
    <col min="8969" max="8969" width="25.7109375" customWidth="1"/>
    <col min="8970" max="8971" width="15.7109375" customWidth="1"/>
    <col min="9217" max="9217" width="5.7109375" customWidth="1"/>
    <col min="9218" max="9218" width="25.7109375" customWidth="1"/>
    <col min="9219" max="9221" width="10.7109375" customWidth="1"/>
    <col min="9222" max="9222" width="20.7109375" customWidth="1"/>
    <col min="9223" max="9224" width="10.7109375" customWidth="1"/>
    <col min="9225" max="9225" width="25.7109375" customWidth="1"/>
    <col min="9226" max="9227" width="15.7109375" customWidth="1"/>
    <col min="9473" max="9473" width="5.7109375" customWidth="1"/>
    <col min="9474" max="9474" width="25.7109375" customWidth="1"/>
    <col min="9475" max="9477" width="10.7109375" customWidth="1"/>
    <col min="9478" max="9478" width="20.7109375" customWidth="1"/>
    <col min="9479" max="9480" width="10.7109375" customWidth="1"/>
    <col min="9481" max="9481" width="25.7109375" customWidth="1"/>
    <col min="9482" max="9483" width="15.7109375" customWidth="1"/>
    <col min="9729" max="9729" width="5.7109375" customWidth="1"/>
    <col min="9730" max="9730" width="25.7109375" customWidth="1"/>
    <col min="9731" max="9733" width="10.7109375" customWidth="1"/>
    <col min="9734" max="9734" width="20.7109375" customWidth="1"/>
    <col min="9735" max="9736" width="10.7109375" customWidth="1"/>
    <col min="9737" max="9737" width="25.7109375" customWidth="1"/>
    <col min="9738" max="9739" width="15.7109375" customWidth="1"/>
    <col min="9985" max="9985" width="5.7109375" customWidth="1"/>
    <col min="9986" max="9986" width="25.7109375" customWidth="1"/>
    <col min="9987" max="9989" width="10.7109375" customWidth="1"/>
    <col min="9990" max="9990" width="20.7109375" customWidth="1"/>
    <col min="9991" max="9992" width="10.7109375" customWidth="1"/>
    <col min="9993" max="9993" width="25.7109375" customWidth="1"/>
    <col min="9994" max="9995" width="15.7109375" customWidth="1"/>
    <col min="10241" max="10241" width="5.7109375" customWidth="1"/>
    <col min="10242" max="10242" width="25.7109375" customWidth="1"/>
    <col min="10243" max="10245" width="10.7109375" customWidth="1"/>
    <col min="10246" max="10246" width="20.7109375" customWidth="1"/>
    <col min="10247" max="10248" width="10.7109375" customWidth="1"/>
    <col min="10249" max="10249" width="25.7109375" customWidth="1"/>
    <col min="10250" max="10251" width="15.7109375" customWidth="1"/>
    <col min="10497" max="10497" width="5.7109375" customWidth="1"/>
    <col min="10498" max="10498" width="25.7109375" customWidth="1"/>
    <col min="10499" max="10501" width="10.7109375" customWidth="1"/>
    <col min="10502" max="10502" width="20.7109375" customWidth="1"/>
    <col min="10503" max="10504" width="10.7109375" customWidth="1"/>
    <col min="10505" max="10505" width="25.7109375" customWidth="1"/>
    <col min="10506" max="10507" width="15.7109375" customWidth="1"/>
    <col min="10753" max="10753" width="5.7109375" customWidth="1"/>
    <col min="10754" max="10754" width="25.7109375" customWidth="1"/>
    <col min="10755" max="10757" width="10.7109375" customWidth="1"/>
    <col min="10758" max="10758" width="20.7109375" customWidth="1"/>
    <col min="10759" max="10760" width="10.7109375" customWidth="1"/>
    <col min="10761" max="10761" width="25.7109375" customWidth="1"/>
    <col min="10762" max="10763" width="15.7109375" customWidth="1"/>
    <col min="11009" max="11009" width="5.7109375" customWidth="1"/>
    <col min="11010" max="11010" width="25.7109375" customWidth="1"/>
    <col min="11011" max="11013" width="10.7109375" customWidth="1"/>
    <col min="11014" max="11014" width="20.7109375" customWidth="1"/>
    <col min="11015" max="11016" width="10.7109375" customWidth="1"/>
    <col min="11017" max="11017" width="25.7109375" customWidth="1"/>
    <col min="11018" max="11019" width="15.7109375" customWidth="1"/>
    <col min="11265" max="11265" width="5.7109375" customWidth="1"/>
    <col min="11266" max="11266" width="25.7109375" customWidth="1"/>
    <col min="11267" max="11269" width="10.7109375" customWidth="1"/>
    <col min="11270" max="11270" width="20.7109375" customWidth="1"/>
    <col min="11271" max="11272" width="10.7109375" customWidth="1"/>
    <col min="11273" max="11273" width="25.7109375" customWidth="1"/>
    <col min="11274" max="11275" width="15.7109375" customWidth="1"/>
    <col min="11521" max="11521" width="5.7109375" customWidth="1"/>
    <col min="11522" max="11522" width="25.7109375" customWidth="1"/>
    <col min="11523" max="11525" width="10.7109375" customWidth="1"/>
    <col min="11526" max="11526" width="20.7109375" customWidth="1"/>
    <col min="11527" max="11528" width="10.7109375" customWidth="1"/>
    <col min="11529" max="11529" width="25.7109375" customWidth="1"/>
    <col min="11530" max="11531" width="15.7109375" customWidth="1"/>
    <col min="11777" max="11777" width="5.7109375" customWidth="1"/>
    <col min="11778" max="11778" width="25.7109375" customWidth="1"/>
    <col min="11779" max="11781" width="10.7109375" customWidth="1"/>
    <col min="11782" max="11782" width="20.7109375" customWidth="1"/>
    <col min="11783" max="11784" width="10.7109375" customWidth="1"/>
    <col min="11785" max="11785" width="25.7109375" customWidth="1"/>
    <col min="11786" max="11787" width="15.7109375" customWidth="1"/>
    <col min="12033" max="12033" width="5.7109375" customWidth="1"/>
    <col min="12034" max="12034" width="25.7109375" customWidth="1"/>
    <col min="12035" max="12037" width="10.7109375" customWidth="1"/>
    <col min="12038" max="12038" width="20.7109375" customWidth="1"/>
    <col min="12039" max="12040" width="10.7109375" customWidth="1"/>
    <col min="12041" max="12041" width="25.7109375" customWidth="1"/>
    <col min="12042" max="12043" width="15.7109375" customWidth="1"/>
    <col min="12289" max="12289" width="5.7109375" customWidth="1"/>
    <col min="12290" max="12290" width="25.7109375" customWidth="1"/>
    <col min="12291" max="12293" width="10.7109375" customWidth="1"/>
    <col min="12294" max="12294" width="20.7109375" customWidth="1"/>
    <col min="12295" max="12296" width="10.7109375" customWidth="1"/>
    <col min="12297" max="12297" width="25.7109375" customWidth="1"/>
    <col min="12298" max="12299" width="15.7109375" customWidth="1"/>
    <col min="12545" max="12545" width="5.7109375" customWidth="1"/>
    <col min="12546" max="12546" width="25.7109375" customWidth="1"/>
    <col min="12547" max="12549" width="10.7109375" customWidth="1"/>
    <col min="12550" max="12550" width="20.7109375" customWidth="1"/>
    <col min="12551" max="12552" width="10.7109375" customWidth="1"/>
    <col min="12553" max="12553" width="25.7109375" customWidth="1"/>
    <col min="12554" max="12555" width="15.7109375" customWidth="1"/>
    <col min="12801" max="12801" width="5.7109375" customWidth="1"/>
    <col min="12802" max="12802" width="25.7109375" customWidth="1"/>
    <col min="12803" max="12805" width="10.7109375" customWidth="1"/>
    <col min="12806" max="12806" width="20.7109375" customWidth="1"/>
    <col min="12807" max="12808" width="10.7109375" customWidth="1"/>
    <col min="12809" max="12809" width="25.7109375" customWidth="1"/>
    <col min="12810" max="12811" width="15.7109375" customWidth="1"/>
    <col min="13057" max="13057" width="5.7109375" customWidth="1"/>
    <col min="13058" max="13058" width="25.7109375" customWidth="1"/>
    <col min="13059" max="13061" width="10.7109375" customWidth="1"/>
    <col min="13062" max="13062" width="20.7109375" customWidth="1"/>
    <col min="13063" max="13064" width="10.7109375" customWidth="1"/>
    <col min="13065" max="13065" width="25.7109375" customWidth="1"/>
    <col min="13066" max="13067" width="15.7109375" customWidth="1"/>
    <col min="13313" max="13313" width="5.7109375" customWidth="1"/>
    <col min="13314" max="13314" width="25.7109375" customWidth="1"/>
    <col min="13315" max="13317" width="10.7109375" customWidth="1"/>
    <col min="13318" max="13318" width="20.7109375" customWidth="1"/>
    <col min="13319" max="13320" width="10.7109375" customWidth="1"/>
    <col min="13321" max="13321" width="25.7109375" customWidth="1"/>
    <col min="13322" max="13323" width="15.7109375" customWidth="1"/>
    <col min="13569" max="13569" width="5.7109375" customWidth="1"/>
    <col min="13570" max="13570" width="25.7109375" customWidth="1"/>
    <col min="13571" max="13573" width="10.7109375" customWidth="1"/>
    <col min="13574" max="13574" width="20.7109375" customWidth="1"/>
    <col min="13575" max="13576" width="10.7109375" customWidth="1"/>
    <col min="13577" max="13577" width="25.7109375" customWidth="1"/>
    <col min="13578" max="13579" width="15.7109375" customWidth="1"/>
    <col min="13825" max="13825" width="5.7109375" customWidth="1"/>
    <col min="13826" max="13826" width="25.7109375" customWidth="1"/>
    <col min="13827" max="13829" width="10.7109375" customWidth="1"/>
    <col min="13830" max="13830" width="20.7109375" customWidth="1"/>
    <col min="13831" max="13832" width="10.7109375" customWidth="1"/>
    <col min="13833" max="13833" width="25.7109375" customWidth="1"/>
    <col min="13834" max="13835" width="15.7109375" customWidth="1"/>
    <col min="14081" max="14081" width="5.7109375" customWidth="1"/>
    <col min="14082" max="14082" width="25.7109375" customWidth="1"/>
    <col min="14083" max="14085" width="10.7109375" customWidth="1"/>
    <col min="14086" max="14086" width="20.7109375" customWidth="1"/>
    <col min="14087" max="14088" width="10.7109375" customWidth="1"/>
    <col min="14089" max="14089" width="25.7109375" customWidth="1"/>
    <col min="14090" max="14091" width="15.7109375" customWidth="1"/>
    <col min="14337" max="14337" width="5.7109375" customWidth="1"/>
    <col min="14338" max="14338" width="25.7109375" customWidth="1"/>
    <col min="14339" max="14341" width="10.7109375" customWidth="1"/>
    <col min="14342" max="14342" width="20.7109375" customWidth="1"/>
    <col min="14343" max="14344" width="10.7109375" customWidth="1"/>
    <col min="14345" max="14345" width="25.7109375" customWidth="1"/>
    <col min="14346" max="14347" width="15.7109375" customWidth="1"/>
    <col min="14593" max="14593" width="5.7109375" customWidth="1"/>
    <col min="14594" max="14594" width="25.7109375" customWidth="1"/>
    <col min="14595" max="14597" width="10.7109375" customWidth="1"/>
    <col min="14598" max="14598" width="20.7109375" customWidth="1"/>
    <col min="14599" max="14600" width="10.7109375" customWidth="1"/>
    <col min="14601" max="14601" width="25.7109375" customWidth="1"/>
    <col min="14602" max="14603" width="15.7109375" customWidth="1"/>
    <col min="14849" max="14849" width="5.7109375" customWidth="1"/>
    <col min="14850" max="14850" width="25.7109375" customWidth="1"/>
    <col min="14851" max="14853" width="10.7109375" customWidth="1"/>
    <col min="14854" max="14854" width="20.7109375" customWidth="1"/>
    <col min="14855" max="14856" width="10.7109375" customWidth="1"/>
    <col min="14857" max="14857" width="25.7109375" customWidth="1"/>
    <col min="14858" max="14859" width="15.7109375" customWidth="1"/>
    <col min="15105" max="15105" width="5.7109375" customWidth="1"/>
    <col min="15106" max="15106" width="25.7109375" customWidth="1"/>
    <col min="15107" max="15109" width="10.7109375" customWidth="1"/>
    <col min="15110" max="15110" width="20.7109375" customWidth="1"/>
    <col min="15111" max="15112" width="10.7109375" customWidth="1"/>
    <col min="15113" max="15113" width="25.7109375" customWidth="1"/>
    <col min="15114" max="15115" width="15.7109375" customWidth="1"/>
    <col min="15361" max="15361" width="5.7109375" customWidth="1"/>
    <col min="15362" max="15362" width="25.7109375" customWidth="1"/>
    <col min="15363" max="15365" width="10.7109375" customWidth="1"/>
    <col min="15366" max="15366" width="20.7109375" customWidth="1"/>
    <col min="15367" max="15368" width="10.7109375" customWidth="1"/>
    <col min="15369" max="15369" width="25.7109375" customWidth="1"/>
    <col min="15370" max="15371" width="15.7109375" customWidth="1"/>
    <col min="15617" max="15617" width="5.7109375" customWidth="1"/>
    <col min="15618" max="15618" width="25.7109375" customWidth="1"/>
    <col min="15619" max="15621" width="10.7109375" customWidth="1"/>
    <col min="15622" max="15622" width="20.7109375" customWidth="1"/>
    <col min="15623" max="15624" width="10.7109375" customWidth="1"/>
    <col min="15625" max="15625" width="25.7109375" customWidth="1"/>
    <col min="15626" max="15627" width="15.7109375" customWidth="1"/>
    <col min="15873" max="15873" width="5.7109375" customWidth="1"/>
    <col min="15874" max="15874" width="25.7109375" customWidth="1"/>
    <col min="15875" max="15877" width="10.7109375" customWidth="1"/>
    <col min="15878" max="15878" width="20.7109375" customWidth="1"/>
    <col min="15879" max="15880" width="10.7109375" customWidth="1"/>
    <col min="15881" max="15881" width="25.7109375" customWidth="1"/>
    <col min="15882" max="15883" width="15.7109375" customWidth="1"/>
    <col min="16129" max="16129" width="5.7109375" customWidth="1"/>
    <col min="16130" max="16130" width="25.7109375" customWidth="1"/>
    <col min="16131" max="16133" width="10.7109375" customWidth="1"/>
    <col min="16134" max="16134" width="20.7109375" customWidth="1"/>
    <col min="16135" max="16136" width="10.7109375" customWidth="1"/>
    <col min="16137" max="16137" width="25.7109375" customWidth="1"/>
    <col min="16138" max="16139" width="15.7109375" customWidth="1"/>
  </cols>
  <sheetData>
    <row r="1" spans="2:11" ht="12" customHeight="1" x14ac:dyDescent="0.2"/>
    <row r="2" spans="2:11" x14ac:dyDescent="0.2">
      <c r="B2" s="131" t="s">
        <v>97</v>
      </c>
      <c r="C2" s="131" t="s">
        <v>2589</v>
      </c>
      <c r="D2" s="131" t="s">
        <v>4</v>
      </c>
      <c r="E2" s="131" t="s">
        <v>2670</v>
      </c>
      <c r="F2" s="131" t="s">
        <v>794</v>
      </c>
      <c r="G2" s="131" t="s">
        <v>2570</v>
      </c>
      <c r="H2" s="131" t="s">
        <v>2671</v>
      </c>
      <c r="I2" s="131" t="s">
        <v>2672</v>
      </c>
      <c r="J2" s="131" t="s">
        <v>2673</v>
      </c>
      <c r="K2" s="131" t="s">
        <v>5</v>
      </c>
    </row>
    <row r="3" spans="2:11" x14ac:dyDescent="0.2">
      <c r="B3" s="15" t="s">
        <v>4043</v>
      </c>
      <c r="C3" s="15">
        <v>1307997</v>
      </c>
      <c r="D3" s="15" t="s">
        <v>1920</v>
      </c>
      <c r="E3" s="15">
        <v>50</v>
      </c>
      <c r="F3" s="15" t="s">
        <v>2674</v>
      </c>
      <c r="G3" s="15" t="s">
        <v>4044</v>
      </c>
      <c r="H3" s="15" t="s">
        <v>631</v>
      </c>
      <c r="I3" s="15" t="s">
        <v>3614</v>
      </c>
      <c r="J3" s="15" t="s">
        <v>2675</v>
      </c>
      <c r="K3" s="15" t="s">
        <v>530</v>
      </c>
    </row>
    <row r="4" spans="2:11" x14ac:dyDescent="0.2">
      <c r="B4" s="15" t="s">
        <v>4043</v>
      </c>
      <c r="C4" s="15">
        <v>1307997</v>
      </c>
      <c r="D4" s="15" t="s">
        <v>1920</v>
      </c>
      <c r="E4" s="15">
        <v>90</v>
      </c>
      <c r="F4" s="15" t="s">
        <v>2674</v>
      </c>
      <c r="G4" s="15" t="s">
        <v>4044</v>
      </c>
      <c r="H4" s="15" t="s">
        <v>631</v>
      </c>
      <c r="I4" s="15" t="s">
        <v>3614</v>
      </c>
      <c r="J4" s="15" t="s">
        <v>2675</v>
      </c>
      <c r="K4" s="15" t="s">
        <v>530</v>
      </c>
    </row>
    <row r="5" spans="2:11" x14ac:dyDescent="0.2">
      <c r="B5" s="15" t="s">
        <v>3602</v>
      </c>
      <c r="C5" s="15">
        <v>256910</v>
      </c>
      <c r="D5" s="15" t="s">
        <v>1057</v>
      </c>
      <c r="E5" s="15">
        <v>100</v>
      </c>
      <c r="F5" s="15" t="s">
        <v>2676</v>
      </c>
      <c r="G5" s="15" t="s">
        <v>3826</v>
      </c>
      <c r="H5" s="15" t="s">
        <v>631</v>
      </c>
      <c r="I5" s="15" t="s">
        <v>3581</v>
      </c>
      <c r="J5" s="15" t="s">
        <v>2675</v>
      </c>
      <c r="K5" s="15" t="s">
        <v>1012</v>
      </c>
    </row>
    <row r="6" spans="2:11" x14ac:dyDescent="0.2">
      <c r="B6" s="15" t="s">
        <v>3602</v>
      </c>
      <c r="C6" s="15">
        <v>256910</v>
      </c>
      <c r="D6" s="15" t="s">
        <v>1057</v>
      </c>
      <c r="E6" s="15">
        <v>90</v>
      </c>
      <c r="F6" s="15" t="s">
        <v>2676</v>
      </c>
      <c r="G6" s="15" t="s">
        <v>4045</v>
      </c>
      <c r="H6" s="15" t="s">
        <v>1032</v>
      </c>
      <c r="I6" s="15" t="s">
        <v>2923</v>
      </c>
      <c r="J6" s="15" t="s">
        <v>2675</v>
      </c>
      <c r="K6" s="15" t="s">
        <v>1012</v>
      </c>
    </row>
    <row r="7" spans="2:11" x14ac:dyDescent="0.2">
      <c r="B7" s="15" t="s">
        <v>3509</v>
      </c>
      <c r="C7" s="15">
        <v>260206</v>
      </c>
      <c r="D7" s="15" t="s">
        <v>1013</v>
      </c>
      <c r="E7" s="15">
        <v>40</v>
      </c>
      <c r="F7" s="15" t="s">
        <v>2674</v>
      </c>
      <c r="G7" s="15" t="s">
        <v>3826</v>
      </c>
      <c r="H7" s="15" t="s">
        <v>631</v>
      </c>
      <c r="I7" s="15" t="s">
        <v>3105</v>
      </c>
      <c r="J7" s="15" t="s">
        <v>3327</v>
      </c>
      <c r="K7" s="15" t="s">
        <v>1114</v>
      </c>
    </row>
    <row r="8" spans="2:11" x14ac:dyDescent="0.2">
      <c r="B8" s="15" t="s">
        <v>3509</v>
      </c>
      <c r="C8" s="15">
        <v>260206</v>
      </c>
      <c r="D8" s="15" t="s">
        <v>1013</v>
      </c>
      <c r="E8" s="15">
        <v>100</v>
      </c>
      <c r="F8" s="15" t="s">
        <v>2674</v>
      </c>
      <c r="G8" s="15" t="s">
        <v>3787</v>
      </c>
      <c r="H8" s="15" t="s">
        <v>1032</v>
      </c>
      <c r="I8" s="15" t="s">
        <v>2963</v>
      </c>
      <c r="J8" s="15" t="s">
        <v>2675</v>
      </c>
      <c r="K8" s="15" t="s">
        <v>1114</v>
      </c>
    </row>
    <row r="9" spans="2:11" x14ac:dyDescent="0.2">
      <c r="B9" s="15" t="s">
        <v>3827</v>
      </c>
      <c r="C9" s="15">
        <v>305200</v>
      </c>
      <c r="D9" s="15" t="s">
        <v>1920</v>
      </c>
      <c r="E9" s="15">
        <v>100</v>
      </c>
      <c r="F9" s="15" t="s">
        <v>2674</v>
      </c>
      <c r="G9" s="15" t="s">
        <v>3826</v>
      </c>
      <c r="H9" s="15" t="s">
        <v>1903</v>
      </c>
      <c r="I9" s="15" t="s">
        <v>3319</v>
      </c>
      <c r="J9" s="15" t="s">
        <v>2675</v>
      </c>
      <c r="K9" s="15" t="s">
        <v>1905</v>
      </c>
    </row>
    <row r="10" spans="2:11" x14ac:dyDescent="0.2">
      <c r="B10" s="15" t="s">
        <v>3827</v>
      </c>
      <c r="C10" s="15">
        <v>305200</v>
      </c>
      <c r="D10" s="15" t="s">
        <v>1920</v>
      </c>
      <c r="E10" s="15">
        <v>80</v>
      </c>
      <c r="F10" s="15" t="s">
        <v>2674</v>
      </c>
      <c r="G10" s="15" t="s">
        <v>4044</v>
      </c>
      <c r="H10" s="15" t="s">
        <v>631</v>
      </c>
      <c r="I10" s="15" t="s">
        <v>3614</v>
      </c>
      <c r="J10" s="15" t="s">
        <v>2675</v>
      </c>
      <c r="K10" s="15" t="s">
        <v>1905</v>
      </c>
    </row>
    <row r="11" spans="2:11" x14ac:dyDescent="0.2">
      <c r="B11" s="15" t="s">
        <v>3827</v>
      </c>
      <c r="C11" s="15">
        <v>305200</v>
      </c>
      <c r="D11" s="15" t="s">
        <v>1920</v>
      </c>
      <c r="E11" s="15">
        <v>100</v>
      </c>
      <c r="F11" s="15" t="s">
        <v>2674</v>
      </c>
      <c r="G11" s="15" t="s">
        <v>4044</v>
      </c>
      <c r="H11" s="15" t="s">
        <v>631</v>
      </c>
      <c r="I11" s="15" t="s">
        <v>3614</v>
      </c>
      <c r="J11" s="15" t="s">
        <v>2675</v>
      </c>
      <c r="K11" s="15" t="s">
        <v>1905</v>
      </c>
    </row>
    <row r="12" spans="2:11" x14ac:dyDescent="0.2">
      <c r="B12" s="15" t="s">
        <v>3827</v>
      </c>
      <c r="C12" s="15">
        <v>305200</v>
      </c>
      <c r="D12" s="15" t="s">
        <v>1920</v>
      </c>
      <c r="E12" s="15">
        <v>100</v>
      </c>
      <c r="F12" s="15" t="s">
        <v>2674</v>
      </c>
      <c r="G12" s="15" t="s">
        <v>3826</v>
      </c>
      <c r="H12" s="15" t="s">
        <v>1903</v>
      </c>
      <c r="I12" s="15" t="s">
        <v>3319</v>
      </c>
      <c r="J12" s="15" t="s">
        <v>2675</v>
      </c>
      <c r="K12" s="15" t="s">
        <v>1905</v>
      </c>
    </row>
    <row r="13" spans="2:11" x14ac:dyDescent="0.2">
      <c r="B13" s="15" t="s">
        <v>4046</v>
      </c>
      <c r="C13" s="15">
        <v>262934</v>
      </c>
      <c r="D13" s="15" t="s">
        <v>1044</v>
      </c>
      <c r="E13" s="15">
        <v>70</v>
      </c>
      <c r="F13" s="15" t="s">
        <v>2674</v>
      </c>
      <c r="G13" s="15" t="s">
        <v>4045</v>
      </c>
      <c r="H13" s="15" t="s">
        <v>1032</v>
      </c>
      <c r="I13" s="15" t="s">
        <v>3516</v>
      </c>
      <c r="J13" s="15" t="s">
        <v>2675</v>
      </c>
      <c r="K13" s="15" t="s">
        <v>2934</v>
      </c>
    </row>
    <row r="14" spans="2:11" x14ac:dyDescent="0.2">
      <c r="B14" s="15" t="s">
        <v>4046</v>
      </c>
      <c r="C14" s="15">
        <v>262934</v>
      </c>
      <c r="D14" s="15" t="s">
        <v>1044</v>
      </c>
      <c r="E14" s="15">
        <v>80</v>
      </c>
      <c r="F14" s="15" t="s">
        <v>2674</v>
      </c>
      <c r="G14" s="15" t="s">
        <v>3826</v>
      </c>
      <c r="H14" s="15" t="s">
        <v>631</v>
      </c>
      <c r="I14" s="15" t="s">
        <v>3583</v>
      </c>
      <c r="J14" s="15" t="s">
        <v>2675</v>
      </c>
      <c r="K14" s="15" t="s">
        <v>2934</v>
      </c>
    </row>
    <row r="15" spans="2:11" x14ac:dyDescent="0.2">
      <c r="B15" s="15" t="s">
        <v>4047</v>
      </c>
      <c r="C15" s="15">
        <v>1307657</v>
      </c>
      <c r="D15" s="15" t="s">
        <v>1872</v>
      </c>
      <c r="E15" s="15">
        <v>100</v>
      </c>
      <c r="F15" s="15" t="s">
        <v>2674</v>
      </c>
      <c r="G15" s="15" t="s">
        <v>4044</v>
      </c>
      <c r="H15" s="15" t="s">
        <v>1903</v>
      </c>
      <c r="I15" s="15" t="s">
        <v>3510</v>
      </c>
      <c r="J15" s="15" t="s">
        <v>2675</v>
      </c>
      <c r="K15" s="15" t="s">
        <v>670</v>
      </c>
    </row>
    <row r="16" spans="2:11" x14ac:dyDescent="0.2">
      <c r="B16" s="15" t="s">
        <v>4047</v>
      </c>
      <c r="C16" s="15">
        <v>1307657</v>
      </c>
      <c r="D16" s="15" t="s">
        <v>1872</v>
      </c>
      <c r="E16" s="15">
        <v>100</v>
      </c>
      <c r="F16" s="15" t="s">
        <v>2674</v>
      </c>
      <c r="G16" s="15" t="s">
        <v>4044</v>
      </c>
      <c r="H16" s="15" t="s">
        <v>631</v>
      </c>
      <c r="I16" s="15" t="s">
        <v>3603</v>
      </c>
      <c r="J16" s="15" t="s">
        <v>2675</v>
      </c>
      <c r="K16" s="15" t="s">
        <v>670</v>
      </c>
    </row>
    <row r="17" spans="2:11" x14ac:dyDescent="0.2">
      <c r="B17" s="15" t="s">
        <v>3677</v>
      </c>
      <c r="C17" s="15">
        <v>1308523</v>
      </c>
      <c r="D17" s="15" t="s">
        <v>1926</v>
      </c>
      <c r="E17" s="15">
        <v>90</v>
      </c>
      <c r="F17" s="15" t="s">
        <v>2674</v>
      </c>
      <c r="G17" s="15" t="s">
        <v>3828</v>
      </c>
      <c r="H17" s="15" t="s">
        <v>631</v>
      </c>
      <c r="I17" s="15" t="s">
        <v>3605</v>
      </c>
      <c r="J17" s="15" t="s">
        <v>2675</v>
      </c>
      <c r="K17" s="15" t="s">
        <v>3094</v>
      </c>
    </row>
    <row r="18" spans="2:11" x14ac:dyDescent="0.2">
      <c r="B18" s="15" t="s">
        <v>3677</v>
      </c>
      <c r="C18" s="15">
        <v>1308523</v>
      </c>
      <c r="D18" s="15" t="s">
        <v>1926</v>
      </c>
      <c r="E18" s="15">
        <v>90</v>
      </c>
      <c r="F18" s="15" t="s">
        <v>2674</v>
      </c>
      <c r="G18" s="15" t="s">
        <v>3826</v>
      </c>
      <c r="H18" s="15" t="s">
        <v>1903</v>
      </c>
      <c r="I18" s="15" t="s">
        <v>3829</v>
      </c>
      <c r="J18" s="15" t="s">
        <v>2675</v>
      </c>
      <c r="K18" s="15" t="s">
        <v>3094</v>
      </c>
    </row>
    <row r="19" spans="2:11" x14ac:dyDescent="0.2">
      <c r="B19" s="15" t="s">
        <v>4048</v>
      </c>
      <c r="C19" s="15">
        <v>1308387</v>
      </c>
      <c r="D19" s="15" t="s">
        <v>1968</v>
      </c>
      <c r="E19" s="15">
        <v>100</v>
      </c>
      <c r="F19" s="15" t="s">
        <v>2674</v>
      </c>
      <c r="G19" s="15" t="s">
        <v>3826</v>
      </c>
      <c r="H19" s="15" t="s">
        <v>1903</v>
      </c>
      <c r="I19" s="15" t="s">
        <v>3003</v>
      </c>
      <c r="J19" s="15" t="s">
        <v>2675</v>
      </c>
      <c r="K19" s="15" t="s">
        <v>996</v>
      </c>
    </row>
    <row r="20" spans="2:11" x14ac:dyDescent="0.2">
      <c r="B20" s="15" t="s">
        <v>4048</v>
      </c>
      <c r="C20" s="15">
        <v>1308387</v>
      </c>
      <c r="D20" s="15" t="s">
        <v>1968</v>
      </c>
      <c r="E20" s="15">
        <v>90</v>
      </c>
      <c r="F20" s="15" t="s">
        <v>2674</v>
      </c>
      <c r="G20" s="15" t="s">
        <v>4044</v>
      </c>
      <c r="H20" s="15" t="s">
        <v>631</v>
      </c>
      <c r="I20" s="15" t="s">
        <v>3606</v>
      </c>
      <c r="J20" s="15" t="s">
        <v>2675</v>
      </c>
      <c r="K20" s="15" t="s">
        <v>996</v>
      </c>
    </row>
    <row r="21" spans="2:11" x14ac:dyDescent="0.2">
      <c r="B21" s="15" t="s">
        <v>4049</v>
      </c>
      <c r="C21" s="15">
        <v>1307271</v>
      </c>
      <c r="D21" s="15" t="s">
        <v>1920</v>
      </c>
      <c r="E21" s="15">
        <v>50</v>
      </c>
      <c r="F21" s="15" t="s">
        <v>2674</v>
      </c>
      <c r="G21" s="15" t="s">
        <v>4044</v>
      </c>
      <c r="H21" s="15" t="s">
        <v>631</v>
      </c>
      <c r="I21" s="15" t="s">
        <v>3614</v>
      </c>
      <c r="J21" s="15" t="s">
        <v>2675</v>
      </c>
      <c r="K21" s="15" t="s">
        <v>691</v>
      </c>
    </row>
    <row r="22" spans="2:11" x14ac:dyDescent="0.2">
      <c r="B22" s="15" t="s">
        <v>4049</v>
      </c>
      <c r="C22" s="15">
        <v>1307271</v>
      </c>
      <c r="D22" s="15" t="s">
        <v>1920</v>
      </c>
      <c r="E22" s="15">
        <v>30</v>
      </c>
      <c r="F22" s="15" t="s">
        <v>2674</v>
      </c>
      <c r="G22" s="15" t="s">
        <v>4044</v>
      </c>
      <c r="H22" s="15" t="s">
        <v>631</v>
      </c>
      <c r="I22" s="15" t="s">
        <v>3614</v>
      </c>
      <c r="J22" s="15" t="s">
        <v>2675</v>
      </c>
      <c r="K22" s="15" t="s">
        <v>691</v>
      </c>
    </row>
    <row r="23" spans="2:11" x14ac:dyDescent="0.2">
      <c r="B23" s="15" t="s">
        <v>3830</v>
      </c>
      <c r="C23" s="15">
        <v>1307984</v>
      </c>
      <c r="D23" s="15" t="s">
        <v>1920</v>
      </c>
      <c r="E23" s="15">
        <v>80</v>
      </c>
      <c r="F23" s="15" t="s">
        <v>2674</v>
      </c>
      <c r="G23" s="15" t="s">
        <v>3787</v>
      </c>
      <c r="H23" s="15" t="s">
        <v>1903</v>
      </c>
      <c r="I23" s="15" t="s">
        <v>3741</v>
      </c>
      <c r="J23" s="15" t="s">
        <v>2675</v>
      </c>
      <c r="K23" s="15" t="s">
        <v>530</v>
      </c>
    </row>
    <row r="24" spans="2:11" x14ac:dyDescent="0.2">
      <c r="B24" s="15" t="s">
        <v>3830</v>
      </c>
      <c r="C24" s="15">
        <v>1307984</v>
      </c>
      <c r="D24" s="15" t="s">
        <v>1920</v>
      </c>
      <c r="E24" s="15">
        <v>70</v>
      </c>
      <c r="F24" s="15" t="s">
        <v>2674</v>
      </c>
      <c r="G24" s="15" t="s">
        <v>3826</v>
      </c>
      <c r="H24" s="15" t="s">
        <v>631</v>
      </c>
      <c r="I24" s="15" t="s">
        <v>3607</v>
      </c>
      <c r="J24" s="15" t="s">
        <v>2675</v>
      </c>
      <c r="K24" s="15" t="s">
        <v>530</v>
      </c>
    </row>
    <row r="25" spans="2:11" x14ac:dyDescent="0.2">
      <c r="B25" s="15" t="s">
        <v>3830</v>
      </c>
      <c r="C25" s="15">
        <v>1307984</v>
      </c>
      <c r="D25" s="15" t="s">
        <v>1920</v>
      </c>
      <c r="E25" s="15">
        <v>70</v>
      </c>
      <c r="F25" s="15" t="s">
        <v>2674</v>
      </c>
      <c r="G25" s="15" t="s">
        <v>3828</v>
      </c>
      <c r="H25" s="15" t="s">
        <v>631</v>
      </c>
      <c r="I25" s="15" t="s">
        <v>3607</v>
      </c>
      <c r="J25" s="15" t="s">
        <v>2675</v>
      </c>
      <c r="K25" s="15" t="s">
        <v>530</v>
      </c>
    </row>
    <row r="26" spans="2:11" x14ac:dyDescent="0.2">
      <c r="B26" s="15" t="s">
        <v>4050</v>
      </c>
      <c r="C26" s="15">
        <v>1307756</v>
      </c>
      <c r="D26" s="15" t="s">
        <v>1913</v>
      </c>
      <c r="E26" s="15">
        <v>100</v>
      </c>
      <c r="F26" s="15" t="s">
        <v>2674</v>
      </c>
      <c r="G26" s="15" t="s">
        <v>3826</v>
      </c>
      <c r="H26" s="15" t="s">
        <v>631</v>
      </c>
      <c r="I26" s="15" t="s">
        <v>3603</v>
      </c>
      <c r="J26" s="15" t="s">
        <v>2675</v>
      </c>
      <c r="K26" s="15" t="s">
        <v>1924</v>
      </c>
    </row>
    <row r="27" spans="2:11" x14ac:dyDescent="0.2">
      <c r="B27" s="15" t="s">
        <v>4050</v>
      </c>
      <c r="C27" s="15">
        <v>1307756</v>
      </c>
      <c r="D27" s="15" t="s">
        <v>1913</v>
      </c>
      <c r="E27" s="15">
        <v>100</v>
      </c>
      <c r="F27" s="15" t="s">
        <v>2674</v>
      </c>
      <c r="G27" s="15" t="s">
        <v>4044</v>
      </c>
      <c r="H27" s="15" t="s">
        <v>1903</v>
      </c>
      <c r="I27" s="15" t="s">
        <v>4051</v>
      </c>
      <c r="J27" s="15" t="s">
        <v>2675</v>
      </c>
      <c r="K27" s="15" t="s">
        <v>1924</v>
      </c>
    </row>
    <row r="28" spans="2:11" x14ac:dyDescent="0.2">
      <c r="B28" s="15" t="s">
        <v>3678</v>
      </c>
      <c r="C28" s="15">
        <v>1308244</v>
      </c>
      <c r="D28" s="15" t="s">
        <v>1928</v>
      </c>
      <c r="E28" s="15">
        <v>100</v>
      </c>
      <c r="F28" s="15" t="s">
        <v>2676</v>
      </c>
      <c r="G28" s="15" t="s">
        <v>4052</v>
      </c>
      <c r="H28" s="15" t="s">
        <v>631</v>
      </c>
      <c r="I28" s="15" t="s">
        <v>3606</v>
      </c>
      <c r="J28" s="15" t="s">
        <v>2675</v>
      </c>
      <c r="K28" s="15" t="s">
        <v>1583</v>
      </c>
    </row>
    <row r="29" spans="2:11" x14ac:dyDescent="0.2">
      <c r="B29" s="15" t="s">
        <v>3678</v>
      </c>
      <c r="C29" s="15">
        <v>1308244</v>
      </c>
      <c r="D29" s="15" t="s">
        <v>1928</v>
      </c>
      <c r="E29" s="15">
        <v>90</v>
      </c>
      <c r="F29" s="15" t="s">
        <v>2676</v>
      </c>
      <c r="G29" s="15" t="s">
        <v>3828</v>
      </c>
      <c r="H29" s="15" t="s">
        <v>631</v>
      </c>
      <c r="I29" s="15" t="s">
        <v>3606</v>
      </c>
      <c r="J29" s="15" t="s">
        <v>2675</v>
      </c>
      <c r="K29" s="15" t="s">
        <v>1583</v>
      </c>
    </row>
    <row r="30" spans="2:11" x14ac:dyDescent="0.2">
      <c r="B30" s="15" t="s">
        <v>3678</v>
      </c>
      <c r="C30" s="15">
        <v>1308244</v>
      </c>
      <c r="D30" s="15" t="s">
        <v>1928</v>
      </c>
      <c r="E30" s="15">
        <v>100</v>
      </c>
      <c r="F30" s="15" t="s">
        <v>2676</v>
      </c>
      <c r="G30" s="15" t="s">
        <v>4045</v>
      </c>
      <c r="H30" s="15" t="s">
        <v>1903</v>
      </c>
      <c r="I30" s="15" t="s">
        <v>4053</v>
      </c>
      <c r="J30" s="15" t="s">
        <v>2675</v>
      </c>
      <c r="K30" s="15" t="s">
        <v>1583</v>
      </c>
    </row>
    <row r="31" spans="2:11" x14ac:dyDescent="0.2">
      <c r="B31" s="15" t="s">
        <v>3239</v>
      </c>
      <c r="C31" s="15">
        <v>1307597</v>
      </c>
      <c r="D31" s="15" t="s">
        <v>1878</v>
      </c>
      <c r="E31" s="15">
        <v>100</v>
      </c>
      <c r="F31" s="15" t="s">
        <v>2674</v>
      </c>
      <c r="G31" s="15" t="s">
        <v>3828</v>
      </c>
      <c r="H31" s="15" t="s">
        <v>631</v>
      </c>
      <c r="I31" s="15" t="s">
        <v>3604</v>
      </c>
      <c r="J31" s="15" t="s">
        <v>2675</v>
      </c>
      <c r="K31" s="15" t="s">
        <v>678</v>
      </c>
    </row>
    <row r="32" spans="2:11" x14ac:dyDescent="0.2">
      <c r="B32" s="15" t="s">
        <v>3103</v>
      </c>
      <c r="C32" s="15">
        <v>1308146</v>
      </c>
      <c r="D32" s="15" t="s">
        <v>1897</v>
      </c>
      <c r="E32" s="15">
        <v>100</v>
      </c>
      <c r="F32" s="15" t="s">
        <v>2674</v>
      </c>
      <c r="G32" s="15" t="s">
        <v>4045</v>
      </c>
      <c r="H32" s="15" t="s">
        <v>1903</v>
      </c>
      <c r="I32" s="15" t="s">
        <v>4054</v>
      </c>
      <c r="J32" s="15" t="s">
        <v>2675</v>
      </c>
      <c r="K32" s="15" t="s">
        <v>1114</v>
      </c>
    </row>
    <row r="33" spans="2:11" x14ac:dyDescent="0.2">
      <c r="B33" s="15" t="s">
        <v>3103</v>
      </c>
      <c r="C33" s="15">
        <v>1308146</v>
      </c>
      <c r="D33" s="15" t="s">
        <v>1897</v>
      </c>
      <c r="E33" s="15">
        <v>80</v>
      </c>
      <c r="F33" s="15" t="s">
        <v>2674</v>
      </c>
      <c r="G33" s="15" t="s">
        <v>4045</v>
      </c>
      <c r="H33" s="15" t="s">
        <v>631</v>
      </c>
      <c r="I33" s="15" t="s">
        <v>3605</v>
      </c>
      <c r="J33" s="15" t="s">
        <v>2675</v>
      </c>
      <c r="K33" s="15" t="s">
        <v>1114</v>
      </c>
    </row>
    <row r="34" spans="2:11" x14ac:dyDescent="0.2">
      <c r="B34" s="15" t="s">
        <v>3103</v>
      </c>
      <c r="C34" s="15">
        <v>1308146</v>
      </c>
      <c r="D34" s="15" t="s">
        <v>1897</v>
      </c>
      <c r="E34" s="15">
        <v>90</v>
      </c>
      <c r="F34" s="15" t="s">
        <v>2674</v>
      </c>
      <c r="G34" s="15" t="s">
        <v>3787</v>
      </c>
      <c r="H34" s="15" t="s">
        <v>631</v>
      </c>
      <c r="I34" s="15" t="s">
        <v>3605</v>
      </c>
      <c r="J34" s="15" t="s">
        <v>2675</v>
      </c>
      <c r="K34" s="15" t="s">
        <v>1114</v>
      </c>
    </row>
    <row r="35" spans="2:11" x14ac:dyDescent="0.2">
      <c r="B35" s="15" t="s">
        <v>4055</v>
      </c>
      <c r="C35" s="15">
        <v>1308540</v>
      </c>
      <c r="D35" s="15" t="s">
        <v>3298</v>
      </c>
      <c r="E35" s="15">
        <v>100</v>
      </c>
      <c r="F35" s="15" t="s">
        <v>2674</v>
      </c>
      <c r="G35" s="15" t="s">
        <v>4044</v>
      </c>
      <c r="H35" s="15" t="s">
        <v>1903</v>
      </c>
      <c r="I35" s="15" t="s">
        <v>4056</v>
      </c>
      <c r="J35" s="15" t="s">
        <v>2675</v>
      </c>
      <c r="K35" s="15" t="s">
        <v>3094</v>
      </c>
    </row>
    <row r="36" spans="2:11" x14ac:dyDescent="0.2">
      <c r="B36" s="15" t="s">
        <v>4055</v>
      </c>
      <c r="C36" s="15">
        <v>1308540</v>
      </c>
      <c r="D36" s="15" t="s">
        <v>3298</v>
      </c>
      <c r="E36" s="15">
        <v>80</v>
      </c>
      <c r="F36" s="15" t="s">
        <v>2674</v>
      </c>
      <c r="G36" s="15" t="s">
        <v>3826</v>
      </c>
      <c r="H36" s="15" t="s">
        <v>631</v>
      </c>
      <c r="I36" s="15" t="s">
        <v>3605</v>
      </c>
      <c r="J36" s="15" t="s">
        <v>2675</v>
      </c>
      <c r="K36" s="15" t="s">
        <v>3094</v>
      </c>
    </row>
    <row r="37" spans="2:11" x14ac:dyDescent="0.2">
      <c r="B37" s="15" t="s">
        <v>3580</v>
      </c>
      <c r="C37" s="15">
        <v>1307280</v>
      </c>
      <c r="D37" s="15" t="s">
        <v>1995</v>
      </c>
      <c r="E37" s="15">
        <v>100</v>
      </c>
      <c r="F37" s="15" t="s">
        <v>2683</v>
      </c>
      <c r="G37" s="15" t="s">
        <v>3828</v>
      </c>
      <c r="H37" s="15" t="s">
        <v>1903</v>
      </c>
      <c r="I37" s="15" t="s">
        <v>3026</v>
      </c>
      <c r="J37" s="15" t="s">
        <v>2675</v>
      </c>
      <c r="K37" s="15" t="s">
        <v>691</v>
      </c>
    </row>
    <row r="38" spans="2:11" x14ac:dyDescent="0.2">
      <c r="B38" s="15" t="s">
        <v>3580</v>
      </c>
      <c r="C38" s="15">
        <v>1307280</v>
      </c>
      <c r="D38" s="15" t="s">
        <v>1995</v>
      </c>
      <c r="E38" s="15">
        <v>100</v>
      </c>
      <c r="F38" s="15" t="s">
        <v>2677</v>
      </c>
      <c r="G38" s="15" t="s">
        <v>4057</v>
      </c>
      <c r="H38" s="15" t="s">
        <v>1903</v>
      </c>
      <c r="I38" s="15" t="s">
        <v>3026</v>
      </c>
      <c r="J38" s="15" t="s">
        <v>2678</v>
      </c>
      <c r="K38" s="15" t="s">
        <v>691</v>
      </c>
    </row>
    <row r="39" spans="2:11" x14ac:dyDescent="0.2">
      <c r="B39" s="15" t="s">
        <v>4058</v>
      </c>
      <c r="C39" s="15">
        <v>1307907</v>
      </c>
      <c r="D39" s="15" t="s">
        <v>1968</v>
      </c>
      <c r="E39" s="15">
        <v>100</v>
      </c>
      <c r="F39" s="15" t="s">
        <v>2674</v>
      </c>
      <c r="G39" s="15" t="s">
        <v>4045</v>
      </c>
      <c r="H39" s="15" t="s">
        <v>1903</v>
      </c>
      <c r="I39" s="15" t="s">
        <v>3003</v>
      </c>
      <c r="J39" s="15" t="s">
        <v>2675</v>
      </c>
      <c r="K39" s="15" t="s">
        <v>728</v>
      </c>
    </row>
    <row r="40" spans="2:11" x14ac:dyDescent="0.2">
      <c r="B40" s="15" t="s">
        <v>4058</v>
      </c>
      <c r="C40" s="15">
        <v>1307907</v>
      </c>
      <c r="D40" s="15" t="s">
        <v>1968</v>
      </c>
      <c r="E40" s="15">
        <v>80</v>
      </c>
      <c r="F40" s="15" t="s">
        <v>2674</v>
      </c>
      <c r="G40" s="15" t="s">
        <v>4045</v>
      </c>
      <c r="H40" s="15" t="s">
        <v>631</v>
      </c>
      <c r="I40" s="15" t="s">
        <v>3614</v>
      </c>
      <c r="J40" s="15" t="s">
        <v>2675</v>
      </c>
      <c r="K40" s="15" t="s">
        <v>728</v>
      </c>
    </row>
    <row r="41" spans="2:11" x14ac:dyDescent="0.2">
      <c r="B41" s="15" t="s">
        <v>4059</v>
      </c>
      <c r="C41" s="15">
        <v>1308184</v>
      </c>
      <c r="D41" s="15" t="s">
        <v>1908</v>
      </c>
      <c r="E41" s="15">
        <v>100</v>
      </c>
      <c r="F41" s="15" t="s">
        <v>2674</v>
      </c>
      <c r="G41" s="15" t="s">
        <v>3826</v>
      </c>
      <c r="H41" s="15" t="s">
        <v>631</v>
      </c>
      <c r="I41" s="15" t="s">
        <v>3604</v>
      </c>
      <c r="J41" s="15" t="s">
        <v>2675</v>
      </c>
      <c r="K41" s="15" t="s">
        <v>725</v>
      </c>
    </row>
    <row r="42" spans="2:11" x14ac:dyDescent="0.2">
      <c r="B42" s="15" t="s">
        <v>4059</v>
      </c>
      <c r="C42" s="15">
        <v>1308184</v>
      </c>
      <c r="D42" s="15" t="s">
        <v>1908</v>
      </c>
      <c r="E42" s="15">
        <v>100</v>
      </c>
      <c r="F42" s="15" t="s">
        <v>2674</v>
      </c>
      <c r="G42" s="15" t="s">
        <v>4057</v>
      </c>
      <c r="H42" s="15" t="s">
        <v>1903</v>
      </c>
      <c r="I42" s="15" t="s">
        <v>3436</v>
      </c>
      <c r="J42" s="15" t="s">
        <v>2675</v>
      </c>
      <c r="K42" s="15" t="s">
        <v>725</v>
      </c>
    </row>
    <row r="43" spans="2:11" x14ac:dyDescent="0.2">
      <c r="B43" s="15" t="s">
        <v>4059</v>
      </c>
      <c r="C43" s="15">
        <v>1308184</v>
      </c>
      <c r="D43" s="15" t="s">
        <v>1908</v>
      </c>
      <c r="E43" s="15">
        <v>90</v>
      </c>
      <c r="F43" s="15" t="s">
        <v>2674</v>
      </c>
      <c r="G43" s="15" t="s">
        <v>3826</v>
      </c>
      <c r="H43" s="15" t="s">
        <v>1903</v>
      </c>
      <c r="I43" s="15" t="s">
        <v>3436</v>
      </c>
      <c r="J43" s="15" t="s">
        <v>2675</v>
      </c>
      <c r="K43" s="15" t="s">
        <v>725</v>
      </c>
    </row>
    <row r="44" spans="2:11" x14ac:dyDescent="0.2">
      <c r="B44" s="15" t="s">
        <v>4060</v>
      </c>
      <c r="C44" s="15">
        <v>1308282</v>
      </c>
      <c r="D44" s="15" t="s">
        <v>1977</v>
      </c>
      <c r="E44" s="15">
        <v>100</v>
      </c>
      <c r="F44" s="15" t="s">
        <v>2674</v>
      </c>
      <c r="G44" s="15" t="s">
        <v>4044</v>
      </c>
      <c r="H44" s="15" t="s">
        <v>1903</v>
      </c>
      <c r="I44" s="15" t="s">
        <v>4061</v>
      </c>
      <c r="J44" s="15" t="s">
        <v>2675</v>
      </c>
      <c r="K44" s="15" t="s">
        <v>580</v>
      </c>
    </row>
    <row r="45" spans="2:11" x14ac:dyDescent="0.2">
      <c r="B45" s="15" t="s">
        <v>4060</v>
      </c>
      <c r="C45" s="15">
        <v>1308282</v>
      </c>
      <c r="D45" s="15" t="s">
        <v>1977</v>
      </c>
      <c r="E45" s="15">
        <v>80</v>
      </c>
      <c r="F45" s="15" t="s">
        <v>2674</v>
      </c>
      <c r="G45" s="15" t="s">
        <v>4045</v>
      </c>
      <c r="H45" s="15" t="s">
        <v>631</v>
      </c>
      <c r="I45" s="15" t="s">
        <v>3612</v>
      </c>
      <c r="J45" s="15" t="s">
        <v>2675</v>
      </c>
      <c r="K45" s="15" t="s">
        <v>580</v>
      </c>
    </row>
    <row r="46" spans="2:11" x14ac:dyDescent="0.2">
      <c r="B46" s="15" t="s">
        <v>4062</v>
      </c>
      <c r="C46" s="15">
        <v>1308334</v>
      </c>
      <c r="D46" s="15" t="s">
        <v>2937</v>
      </c>
      <c r="E46" s="15">
        <v>70</v>
      </c>
      <c r="F46" s="15" t="s">
        <v>2674</v>
      </c>
      <c r="G46" s="15" t="s">
        <v>3826</v>
      </c>
      <c r="H46" s="15" t="s">
        <v>631</v>
      </c>
      <c r="I46" s="15" t="s">
        <v>3606</v>
      </c>
      <c r="J46" s="15" t="s">
        <v>2675</v>
      </c>
      <c r="K46" s="15" t="s">
        <v>1520</v>
      </c>
    </row>
    <row r="47" spans="2:11" x14ac:dyDescent="0.2">
      <c r="B47" s="15" t="s">
        <v>2679</v>
      </c>
      <c r="C47" s="15">
        <v>1308138</v>
      </c>
      <c r="D47" s="15" t="s">
        <v>1897</v>
      </c>
      <c r="E47" s="15">
        <v>90</v>
      </c>
      <c r="F47" s="15" t="s">
        <v>2674</v>
      </c>
      <c r="G47" s="15" t="s">
        <v>4045</v>
      </c>
      <c r="H47" s="15" t="s">
        <v>631</v>
      </c>
      <c r="I47" s="15" t="s">
        <v>3605</v>
      </c>
      <c r="J47" s="15" t="s">
        <v>2675</v>
      </c>
      <c r="K47" s="15" t="s">
        <v>1114</v>
      </c>
    </row>
    <row r="48" spans="2:11" x14ac:dyDescent="0.2">
      <c r="B48" s="15" t="s">
        <v>2679</v>
      </c>
      <c r="C48" s="15">
        <v>1308138</v>
      </c>
      <c r="D48" s="15" t="s">
        <v>1897</v>
      </c>
      <c r="E48" s="15">
        <v>100</v>
      </c>
      <c r="F48" s="15" t="s">
        <v>2674</v>
      </c>
      <c r="G48" s="15" t="s">
        <v>3787</v>
      </c>
      <c r="H48" s="15" t="s">
        <v>631</v>
      </c>
      <c r="I48" s="15" t="s">
        <v>3605</v>
      </c>
      <c r="J48" s="15" t="s">
        <v>2675</v>
      </c>
      <c r="K48" s="15" t="s">
        <v>1114</v>
      </c>
    </row>
    <row r="49" spans="2:11" x14ac:dyDescent="0.2">
      <c r="B49" s="15" t="s">
        <v>2679</v>
      </c>
      <c r="C49" s="15">
        <v>1308138</v>
      </c>
      <c r="D49" s="15" t="s">
        <v>1897</v>
      </c>
      <c r="E49" s="15">
        <v>100</v>
      </c>
      <c r="F49" s="15" t="s">
        <v>2674</v>
      </c>
      <c r="G49" s="15" t="s">
        <v>4045</v>
      </c>
      <c r="H49" s="15" t="s">
        <v>1903</v>
      </c>
      <c r="I49" s="15" t="s">
        <v>4054</v>
      </c>
      <c r="J49" s="15" t="s">
        <v>2675</v>
      </c>
      <c r="K49" s="15" t="s">
        <v>1114</v>
      </c>
    </row>
    <row r="50" spans="2:11" x14ac:dyDescent="0.2">
      <c r="B50" s="15" t="s">
        <v>4063</v>
      </c>
      <c r="C50" s="15">
        <v>1308073</v>
      </c>
      <c r="D50" s="15" t="s">
        <v>3151</v>
      </c>
      <c r="E50" s="15">
        <v>90</v>
      </c>
      <c r="F50" s="15" t="s">
        <v>2674</v>
      </c>
      <c r="G50" s="15" t="s">
        <v>4044</v>
      </c>
      <c r="H50" s="15" t="s">
        <v>1903</v>
      </c>
      <c r="I50" s="15" t="s">
        <v>4064</v>
      </c>
      <c r="J50" s="15" t="s">
        <v>2675</v>
      </c>
      <c r="K50" s="15" t="s">
        <v>1290</v>
      </c>
    </row>
    <row r="51" spans="2:11" x14ac:dyDescent="0.2">
      <c r="B51" s="15" t="s">
        <v>4063</v>
      </c>
      <c r="C51" s="15">
        <v>1308073</v>
      </c>
      <c r="D51" s="15" t="s">
        <v>3151</v>
      </c>
      <c r="E51" s="15">
        <v>100</v>
      </c>
      <c r="F51" s="15" t="s">
        <v>2674</v>
      </c>
      <c r="G51" s="15" t="s">
        <v>4044</v>
      </c>
      <c r="H51" s="15" t="s">
        <v>1903</v>
      </c>
      <c r="I51" s="15" t="s">
        <v>4064</v>
      </c>
      <c r="J51" s="15" t="s">
        <v>2675</v>
      </c>
      <c r="K51" s="15" t="s">
        <v>1290</v>
      </c>
    </row>
    <row r="52" spans="2:11" x14ac:dyDescent="0.2">
      <c r="B52" s="15" t="s">
        <v>4063</v>
      </c>
      <c r="C52" s="15">
        <v>1308073</v>
      </c>
      <c r="D52" s="15" t="s">
        <v>3151</v>
      </c>
      <c r="E52" s="15">
        <v>100</v>
      </c>
      <c r="F52" s="15" t="s">
        <v>2674</v>
      </c>
      <c r="G52" s="15" t="s">
        <v>4052</v>
      </c>
      <c r="H52" s="15" t="s">
        <v>631</v>
      </c>
      <c r="I52" s="15" t="s">
        <v>3614</v>
      </c>
      <c r="J52" s="15" t="s">
        <v>2675</v>
      </c>
      <c r="K52" s="15" t="s">
        <v>1290</v>
      </c>
    </row>
    <row r="53" spans="2:11" x14ac:dyDescent="0.2">
      <c r="B53" s="15" t="s">
        <v>4063</v>
      </c>
      <c r="C53" s="15">
        <v>1308073</v>
      </c>
      <c r="D53" s="15" t="s">
        <v>3151</v>
      </c>
      <c r="E53" s="15">
        <v>70</v>
      </c>
      <c r="F53" s="15" t="s">
        <v>2674</v>
      </c>
      <c r="G53" s="15" t="s">
        <v>4052</v>
      </c>
      <c r="H53" s="15" t="s">
        <v>631</v>
      </c>
      <c r="I53" s="15" t="s">
        <v>3614</v>
      </c>
      <c r="J53" s="15" t="s">
        <v>2675</v>
      </c>
      <c r="K53" s="15" t="s">
        <v>1290</v>
      </c>
    </row>
    <row r="54" spans="2:11" x14ac:dyDescent="0.2">
      <c r="B54" s="15" t="s">
        <v>3004</v>
      </c>
      <c r="C54" s="15">
        <v>224716</v>
      </c>
      <c r="D54" s="15" t="s">
        <v>1024</v>
      </c>
      <c r="E54" s="15">
        <v>100</v>
      </c>
      <c r="F54" s="15" t="s">
        <v>2676</v>
      </c>
      <c r="G54" s="15" t="s">
        <v>3826</v>
      </c>
      <c r="H54" s="15" t="s">
        <v>631</v>
      </c>
      <c r="I54" s="15" t="s">
        <v>3581</v>
      </c>
      <c r="J54" s="15" t="s">
        <v>2675</v>
      </c>
      <c r="K54" s="15" t="s">
        <v>2669</v>
      </c>
    </row>
    <row r="55" spans="2:11" x14ac:dyDescent="0.2">
      <c r="B55" s="15" t="s">
        <v>3004</v>
      </c>
      <c r="C55" s="15">
        <v>224716</v>
      </c>
      <c r="D55" s="15" t="s">
        <v>1024</v>
      </c>
      <c r="E55" s="15">
        <v>100</v>
      </c>
      <c r="F55" s="15" t="s">
        <v>2676</v>
      </c>
      <c r="G55" s="15" t="s">
        <v>3826</v>
      </c>
      <c r="H55" s="15" t="s">
        <v>1032</v>
      </c>
      <c r="I55" s="15" t="s">
        <v>3005</v>
      </c>
      <c r="J55" s="15" t="s">
        <v>2675</v>
      </c>
      <c r="K55" s="15" t="s">
        <v>2669</v>
      </c>
    </row>
    <row r="56" spans="2:11" x14ac:dyDescent="0.2">
      <c r="B56" s="15" t="s">
        <v>3004</v>
      </c>
      <c r="C56" s="15">
        <v>224716</v>
      </c>
      <c r="D56" s="15" t="s">
        <v>1024</v>
      </c>
      <c r="E56" s="15">
        <v>90</v>
      </c>
      <c r="F56" s="15" t="s">
        <v>2676</v>
      </c>
      <c r="G56" s="15" t="s">
        <v>3826</v>
      </c>
      <c r="H56" s="15" t="s">
        <v>1032</v>
      </c>
      <c r="I56" s="15" t="s">
        <v>3005</v>
      </c>
      <c r="J56" s="15" t="s">
        <v>2675</v>
      </c>
      <c r="K56" s="15" t="s">
        <v>2669</v>
      </c>
    </row>
    <row r="57" spans="2:11" x14ac:dyDescent="0.2">
      <c r="B57" s="15" t="s">
        <v>2760</v>
      </c>
      <c r="C57" s="15">
        <v>1307064</v>
      </c>
      <c r="D57" s="15" t="s">
        <v>2803</v>
      </c>
      <c r="E57" s="15">
        <v>100</v>
      </c>
      <c r="F57" s="15" t="s">
        <v>2677</v>
      </c>
      <c r="G57" s="15" t="s">
        <v>3787</v>
      </c>
      <c r="H57" s="15" t="s">
        <v>631</v>
      </c>
      <c r="I57" s="15" t="s">
        <v>3612</v>
      </c>
      <c r="J57" s="15" t="s">
        <v>2678</v>
      </c>
      <c r="K57" s="15" t="s">
        <v>2151</v>
      </c>
    </row>
    <row r="58" spans="2:11" x14ac:dyDescent="0.2">
      <c r="B58" s="15" t="s">
        <v>2760</v>
      </c>
      <c r="C58" s="15">
        <v>1307064</v>
      </c>
      <c r="D58" s="15" t="s">
        <v>2803</v>
      </c>
      <c r="E58" s="15">
        <v>100</v>
      </c>
      <c r="F58" s="15" t="s">
        <v>2677</v>
      </c>
      <c r="G58" s="15" t="s">
        <v>3787</v>
      </c>
      <c r="H58" s="15" t="s">
        <v>1903</v>
      </c>
      <c r="I58" s="15" t="s">
        <v>3179</v>
      </c>
      <c r="J58" s="15" t="s">
        <v>2678</v>
      </c>
      <c r="K58" s="15" t="s">
        <v>2151</v>
      </c>
    </row>
    <row r="59" spans="2:11" x14ac:dyDescent="0.2">
      <c r="B59" s="15" t="s">
        <v>2760</v>
      </c>
      <c r="C59" s="15">
        <v>1307064</v>
      </c>
      <c r="D59" s="15" t="s">
        <v>2803</v>
      </c>
      <c r="E59" s="15">
        <v>100</v>
      </c>
      <c r="F59" s="15" t="s">
        <v>2677</v>
      </c>
      <c r="G59" s="15" t="s">
        <v>3828</v>
      </c>
      <c r="H59" s="15" t="s">
        <v>631</v>
      </c>
      <c r="I59" s="15" t="s">
        <v>3612</v>
      </c>
      <c r="J59" s="15" t="s">
        <v>2678</v>
      </c>
      <c r="K59" s="15" t="s">
        <v>2151</v>
      </c>
    </row>
    <row r="60" spans="2:11" x14ac:dyDescent="0.2">
      <c r="B60" s="15" t="s">
        <v>2760</v>
      </c>
      <c r="C60" s="15">
        <v>1307064</v>
      </c>
      <c r="D60" s="15" t="s">
        <v>2803</v>
      </c>
      <c r="E60" s="15">
        <v>100</v>
      </c>
      <c r="F60" s="15" t="s">
        <v>2677</v>
      </c>
      <c r="G60" s="15" t="s">
        <v>3787</v>
      </c>
      <c r="H60" s="15" t="s">
        <v>1903</v>
      </c>
      <c r="I60" s="15" t="s">
        <v>3179</v>
      </c>
      <c r="J60" s="15" t="s">
        <v>2678</v>
      </c>
      <c r="K60" s="15" t="s">
        <v>2151</v>
      </c>
    </row>
    <row r="61" spans="2:11" x14ac:dyDescent="0.2">
      <c r="B61" s="15" t="s">
        <v>2873</v>
      </c>
      <c r="C61" s="15">
        <v>1308154</v>
      </c>
      <c r="D61" s="15" t="s">
        <v>1880</v>
      </c>
      <c r="E61" s="15">
        <v>100</v>
      </c>
      <c r="F61" s="15" t="s">
        <v>2674</v>
      </c>
      <c r="G61" s="15" t="s">
        <v>3828</v>
      </c>
      <c r="H61" s="15" t="s">
        <v>1903</v>
      </c>
      <c r="I61" s="15" t="s">
        <v>3240</v>
      </c>
      <c r="J61" s="15" t="s">
        <v>2675</v>
      </c>
      <c r="K61" s="15" t="s">
        <v>543</v>
      </c>
    </row>
    <row r="62" spans="2:11" x14ac:dyDescent="0.2">
      <c r="B62" s="15" t="s">
        <v>2873</v>
      </c>
      <c r="C62" s="15">
        <v>1308154</v>
      </c>
      <c r="D62" s="15" t="s">
        <v>1880</v>
      </c>
      <c r="E62" s="15">
        <v>70</v>
      </c>
      <c r="F62" s="15" t="s">
        <v>2674</v>
      </c>
      <c r="G62" s="15" t="s">
        <v>3826</v>
      </c>
      <c r="H62" s="15" t="s">
        <v>631</v>
      </c>
      <c r="I62" s="15" t="s">
        <v>3617</v>
      </c>
      <c r="J62" s="15" t="s">
        <v>2675</v>
      </c>
      <c r="K62" s="15" t="s">
        <v>543</v>
      </c>
    </row>
    <row r="63" spans="2:11" x14ac:dyDescent="0.2">
      <c r="B63" s="15" t="s">
        <v>4065</v>
      </c>
      <c r="C63" s="15">
        <v>1308533</v>
      </c>
      <c r="D63" s="15" t="s">
        <v>3298</v>
      </c>
      <c r="E63" s="15">
        <v>80</v>
      </c>
      <c r="F63" s="15" t="s">
        <v>2674</v>
      </c>
      <c r="G63" s="15" t="s">
        <v>3826</v>
      </c>
      <c r="H63" s="15" t="s">
        <v>631</v>
      </c>
      <c r="I63" s="15" t="s">
        <v>3605</v>
      </c>
      <c r="J63" s="15" t="s">
        <v>2675</v>
      </c>
      <c r="K63" s="15" t="s">
        <v>3094</v>
      </c>
    </row>
    <row r="64" spans="2:11" x14ac:dyDescent="0.2">
      <c r="B64" s="15" t="s">
        <v>4065</v>
      </c>
      <c r="C64" s="15">
        <v>1308533</v>
      </c>
      <c r="D64" s="15" t="s">
        <v>3298</v>
      </c>
      <c r="E64" s="15">
        <v>60</v>
      </c>
      <c r="F64" s="15" t="s">
        <v>2674</v>
      </c>
      <c r="G64" s="15" t="s">
        <v>4044</v>
      </c>
      <c r="H64" s="15" t="s">
        <v>1903</v>
      </c>
      <c r="I64" s="15" t="s">
        <v>4056</v>
      </c>
      <c r="J64" s="15" t="s">
        <v>2675</v>
      </c>
      <c r="K64" s="15" t="s">
        <v>3094</v>
      </c>
    </row>
    <row r="65" spans="2:11" x14ac:dyDescent="0.2">
      <c r="B65" s="15" t="s">
        <v>3437</v>
      </c>
      <c r="C65" s="15">
        <v>263107</v>
      </c>
      <c r="D65" s="15" t="s">
        <v>1022</v>
      </c>
      <c r="E65" s="15">
        <v>70</v>
      </c>
      <c r="F65" s="15" t="s">
        <v>2674</v>
      </c>
      <c r="G65" s="15" t="s">
        <v>3828</v>
      </c>
      <c r="H65" s="15" t="s">
        <v>631</v>
      </c>
      <c r="I65" s="15" t="s">
        <v>3105</v>
      </c>
      <c r="J65" s="15" t="s">
        <v>2675</v>
      </c>
      <c r="K65" s="15" t="s">
        <v>3159</v>
      </c>
    </row>
    <row r="66" spans="2:11" x14ac:dyDescent="0.2">
      <c r="B66" s="15" t="s">
        <v>3437</v>
      </c>
      <c r="C66" s="15">
        <v>263107</v>
      </c>
      <c r="D66" s="15" t="s">
        <v>1022</v>
      </c>
      <c r="E66" s="15">
        <v>100</v>
      </c>
      <c r="F66" s="15" t="s">
        <v>2674</v>
      </c>
      <c r="G66" s="15" t="s">
        <v>4057</v>
      </c>
      <c r="H66" s="15" t="s">
        <v>1032</v>
      </c>
      <c r="I66" s="15" t="s">
        <v>4066</v>
      </c>
      <c r="J66" s="15" t="s">
        <v>2675</v>
      </c>
      <c r="K66" s="15" t="s">
        <v>3159</v>
      </c>
    </row>
    <row r="67" spans="2:11" x14ac:dyDescent="0.2">
      <c r="B67" s="15" t="s">
        <v>3831</v>
      </c>
      <c r="C67" s="15">
        <v>1307613</v>
      </c>
      <c r="D67" s="15" t="s">
        <v>1995</v>
      </c>
      <c r="E67" s="15">
        <v>100</v>
      </c>
      <c r="F67" s="15" t="s">
        <v>2677</v>
      </c>
      <c r="G67" s="15" t="s">
        <v>4057</v>
      </c>
      <c r="H67" s="15" t="s">
        <v>1903</v>
      </c>
      <c r="I67" s="15" t="s">
        <v>3026</v>
      </c>
      <c r="J67" s="15" t="s">
        <v>2678</v>
      </c>
      <c r="K67" s="15" t="s">
        <v>1265</v>
      </c>
    </row>
    <row r="68" spans="2:11" x14ac:dyDescent="0.2">
      <c r="B68" s="15" t="s">
        <v>3831</v>
      </c>
      <c r="C68" s="15">
        <v>1307613</v>
      </c>
      <c r="D68" s="15" t="s">
        <v>1995</v>
      </c>
      <c r="E68" s="15">
        <v>90</v>
      </c>
      <c r="F68" s="15" t="s">
        <v>2683</v>
      </c>
      <c r="G68" s="15" t="s">
        <v>3828</v>
      </c>
      <c r="H68" s="15" t="s">
        <v>1903</v>
      </c>
      <c r="I68" s="15" t="s">
        <v>3026</v>
      </c>
      <c r="J68" s="15" t="s">
        <v>2675</v>
      </c>
      <c r="K68" s="15" t="s">
        <v>1265</v>
      </c>
    </row>
    <row r="69" spans="2:11" x14ac:dyDescent="0.2">
      <c r="B69" s="15" t="s">
        <v>3832</v>
      </c>
      <c r="C69" s="15">
        <v>1307091</v>
      </c>
      <c r="D69" s="15" t="s">
        <v>1884</v>
      </c>
      <c r="E69" s="15">
        <v>90</v>
      </c>
      <c r="F69" s="15" t="s">
        <v>2674</v>
      </c>
      <c r="G69" s="15" t="s">
        <v>4052</v>
      </c>
      <c r="H69" s="15" t="s">
        <v>631</v>
      </c>
      <c r="I69" s="15" t="s">
        <v>3617</v>
      </c>
      <c r="J69" s="15" t="s">
        <v>2675</v>
      </c>
      <c r="K69" s="15" t="s">
        <v>744</v>
      </c>
    </row>
    <row r="70" spans="2:11" x14ac:dyDescent="0.2">
      <c r="B70" s="15" t="s">
        <v>3832</v>
      </c>
      <c r="C70" s="15">
        <v>1307091</v>
      </c>
      <c r="D70" s="15" t="s">
        <v>1884</v>
      </c>
      <c r="E70" s="15">
        <v>90</v>
      </c>
      <c r="F70" s="15" t="s">
        <v>2674</v>
      </c>
      <c r="G70" s="15" t="s">
        <v>3787</v>
      </c>
      <c r="H70" s="15" t="s">
        <v>1903</v>
      </c>
      <c r="I70" s="15" t="s">
        <v>3403</v>
      </c>
      <c r="J70" s="15" t="s">
        <v>2675</v>
      </c>
      <c r="K70" s="15" t="s">
        <v>744</v>
      </c>
    </row>
    <row r="71" spans="2:11" x14ac:dyDescent="0.2">
      <c r="B71" s="15" t="s">
        <v>3832</v>
      </c>
      <c r="C71" s="15">
        <v>1307091</v>
      </c>
      <c r="D71" s="15" t="s">
        <v>1884</v>
      </c>
      <c r="E71" s="15">
        <v>90</v>
      </c>
      <c r="F71" s="15" t="s">
        <v>2674</v>
      </c>
      <c r="G71" s="15" t="s">
        <v>4045</v>
      </c>
      <c r="H71" s="15" t="s">
        <v>1903</v>
      </c>
      <c r="I71" s="15" t="s">
        <v>3403</v>
      </c>
      <c r="J71" s="15" t="s">
        <v>2675</v>
      </c>
      <c r="K71" s="15" t="s">
        <v>744</v>
      </c>
    </row>
    <row r="72" spans="2:11" x14ac:dyDescent="0.2">
      <c r="B72" s="15" t="s">
        <v>3832</v>
      </c>
      <c r="C72" s="15">
        <v>1307091</v>
      </c>
      <c r="D72" s="15" t="s">
        <v>1884</v>
      </c>
      <c r="E72" s="15">
        <v>70</v>
      </c>
      <c r="F72" s="15" t="s">
        <v>2674</v>
      </c>
      <c r="G72" s="15" t="s">
        <v>4044</v>
      </c>
      <c r="H72" s="15" t="s">
        <v>631</v>
      </c>
      <c r="I72" s="15" t="s">
        <v>3617</v>
      </c>
      <c r="J72" s="15" t="s">
        <v>2675</v>
      </c>
      <c r="K72" s="15" t="s">
        <v>744</v>
      </c>
    </row>
    <row r="73" spans="2:11" x14ac:dyDescent="0.2">
      <c r="B73" s="15" t="s">
        <v>3832</v>
      </c>
      <c r="C73" s="15">
        <v>1307091</v>
      </c>
      <c r="D73" s="15" t="s">
        <v>1884</v>
      </c>
      <c r="E73" s="15">
        <v>80</v>
      </c>
      <c r="F73" s="15" t="s">
        <v>2674</v>
      </c>
      <c r="G73" s="15" t="s">
        <v>3828</v>
      </c>
      <c r="H73" s="15" t="s">
        <v>631</v>
      </c>
      <c r="I73" s="15" t="s">
        <v>3617</v>
      </c>
      <c r="J73" s="15" t="s">
        <v>2675</v>
      </c>
      <c r="K73" s="15" t="s">
        <v>744</v>
      </c>
    </row>
    <row r="74" spans="2:11" x14ac:dyDescent="0.2">
      <c r="B74" s="15" t="s">
        <v>3679</v>
      </c>
      <c r="C74" s="15">
        <v>1308539</v>
      </c>
      <c r="D74" s="15" t="s">
        <v>3298</v>
      </c>
      <c r="E74" s="15">
        <v>90</v>
      </c>
      <c r="F74" s="15" t="s">
        <v>2674</v>
      </c>
      <c r="G74" s="15" t="s">
        <v>4044</v>
      </c>
      <c r="H74" s="15" t="s">
        <v>631</v>
      </c>
      <c r="I74" s="15" t="s">
        <v>3607</v>
      </c>
      <c r="J74" s="15" t="s">
        <v>2675</v>
      </c>
      <c r="K74" s="15" t="s">
        <v>3094</v>
      </c>
    </row>
    <row r="75" spans="2:11" x14ac:dyDescent="0.2">
      <c r="B75" s="15" t="s">
        <v>3679</v>
      </c>
      <c r="C75" s="15">
        <v>1308539</v>
      </c>
      <c r="D75" s="15" t="s">
        <v>3298</v>
      </c>
      <c r="E75" s="15">
        <v>80</v>
      </c>
      <c r="F75" s="15" t="s">
        <v>2674</v>
      </c>
      <c r="G75" s="15" t="s">
        <v>3828</v>
      </c>
      <c r="H75" s="15" t="s">
        <v>631</v>
      </c>
      <c r="I75" s="15" t="s">
        <v>3607</v>
      </c>
      <c r="J75" s="15" t="s">
        <v>2675</v>
      </c>
      <c r="K75" s="15" t="s">
        <v>3094</v>
      </c>
    </row>
    <row r="76" spans="2:11" x14ac:dyDescent="0.2">
      <c r="B76" s="15" t="s">
        <v>3679</v>
      </c>
      <c r="C76" s="15">
        <v>1308539</v>
      </c>
      <c r="D76" s="15" t="s">
        <v>3298</v>
      </c>
      <c r="E76" s="15">
        <v>80</v>
      </c>
      <c r="F76" s="15" t="s">
        <v>2674</v>
      </c>
      <c r="G76" s="15" t="s">
        <v>4044</v>
      </c>
      <c r="H76" s="15" t="s">
        <v>1903</v>
      </c>
      <c r="I76" s="15" t="s">
        <v>4061</v>
      </c>
      <c r="J76" s="15" t="s">
        <v>2675</v>
      </c>
      <c r="K76" s="15" t="s">
        <v>3094</v>
      </c>
    </row>
    <row r="77" spans="2:11" x14ac:dyDescent="0.2">
      <c r="B77" s="15" t="s">
        <v>3241</v>
      </c>
      <c r="C77" s="15">
        <v>1307813</v>
      </c>
      <c r="D77" s="15" t="s">
        <v>1884</v>
      </c>
      <c r="E77" s="15">
        <v>100</v>
      </c>
      <c r="F77" s="15" t="s">
        <v>2674</v>
      </c>
      <c r="G77" s="15" t="s">
        <v>3826</v>
      </c>
      <c r="H77" s="15" t="s">
        <v>1903</v>
      </c>
      <c r="I77" s="15" t="s">
        <v>3403</v>
      </c>
      <c r="J77" s="15" t="s">
        <v>2675</v>
      </c>
      <c r="K77" s="15" t="s">
        <v>1289</v>
      </c>
    </row>
    <row r="78" spans="2:11" x14ac:dyDescent="0.2">
      <c r="B78" s="15" t="s">
        <v>3241</v>
      </c>
      <c r="C78" s="15">
        <v>1307813</v>
      </c>
      <c r="D78" s="15" t="s">
        <v>1884</v>
      </c>
      <c r="E78" s="15">
        <v>90</v>
      </c>
      <c r="F78" s="15" t="s">
        <v>2674</v>
      </c>
      <c r="G78" s="15" t="s">
        <v>3826</v>
      </c>
      <c r="H78" s="15" t="s">
        <v>1903</v>
      </c>
      <c r="I78" s="15" t="s">
        <v>3403</v>
      </c>
      <c r="J78" s="15" t="s">
        <v>2675</v>
      </c>
      <c r="K78" s="15" t="s">
        <v>1289</v>
      </c>
    </row>
    <row r="79" spans="2:11" x14ac:dyDescent="0.2">
      <c r="B79" s="15" t="s">
        <v>3241</v>
      </c>
      <c r="C79" s="15">
        <v>1307813</v>
      </c>
      <c r="D79" s="15" t="s">
        <v>1884</v>
      </c>
      <c r="E79" s="15">
        <v>60</v>
      </c>
      <c r="F79" s="15" t="s">
        <v>2674</v>
      </c>
      <c r="G79" s="15" t="s">
        <v>4045</v>
      </c>
      <c r="H79" s="15" t="s">
        <v>631</v>
      </c>
      <c r="I79" s="15" t="s">
        <v>3617</v>
      </c>
      <c r="J79" s="15" t="s">
        <v>2675</v>
      </c>
      <c r="K79" s="15" t="s">
        <v>1289</v>
      </c>
    </row>
    <row r="80" spans="2:11" x14ac:dyDescent="0.2">
      <c r="B80" s="15" t="s">
        <v>3241</v>
      </c>
      <c r="C80" s="15">
        <v>1307813</v>
      </c>
      <c r="D80" s="15" t="s">
        <v>1884</v>
      </c>
      <c r="E80" s="15">
        <v>90</v>
      </c>
      <c r="F80" s="15" t="s">
        <v>2674</v>
      </c>
      <c r="G80" s="15" t="s">
        <v>3828</v>
      </c>
      <c r="H80" s="15" t="s">
        <v>631</v>
      </c>
      <c r="I80" s="15" t="s">
        <v>3617</v>
      </c>
      <c r="J80" s="15" t="s">
        <v>2675</v>
      </c>
      <c r="K80" s="15" t="s">
        <v>1289</v>
      </c>
    </row>
    <row r="81" spans="2:11" x14ac:dyDescent="0.2">
      <c r="B81" s="15" t="s">
        <v>3512</v>
      </c>
      <c r="C81" s="15">
        <v>1307878</v>
      </c>
      <c r="D81" s="15" t="s">
        <v>1899</v>
      </c>
      <c r="E81" s="15">
        <v>90</v>
      </c>
      <c r="F81" s="15" t="s">
        <v>2674</v>
      </c>
      <c r="G81" s="15" t="s">
        <v>3828</v>
      </c>
      <c r="H81" s="15" t="s">
        <v>631</v>
      </c>
      <c r="I81" s="15" t="s">
        <v>3614</v>
      </c>
      <c r="J81" s="15" t="s">
        <v>2675</v>
      </c>
      <c r="K81" s="15" t="s">
        <v>1049</v>
      </c>
    </row>
    <row r="82" spans="2:11" x14ac:dyDescent="0.2">
      <c r="B82" s="15" t="s">
        <v>3512</v>
      </c>
      <c r="C82" s="15">
        <v>1307878</v>
      </c>
      <c r="D82" s="15" t="s">
        <v>1899</v>
      </c>
      <c r="E82" s="15">
        <v>90</v>
      </c>
      <c r="F82" s="15" t="s">
        <v>2674</v>
      </c>
      <c r="G82" s="15" t="s">
        <v>4052</v>
      </c>
      <c r="H82" s="15" t="s">
        <v>1903</v>
      </c>
      <c r="I82" s="15" t="s">
        <v>3510</v>
      </c>
      <c r="J82" s="15" t="s">
        <v>2675</v>
      </c>
      <c r="K82" s="15" t="s">
        <v>1049</v>
      </c>
    </row>
    <row r="83" spans="2:11" x14ac:dyDescent="0.2">
      <c r="B83" s="15" t="s">
        <v>3512</v>
      </c>
      <c r="C83" s="15">
        <v>1307878</v>
      </c>
      <c r="D83" s="15" t="s">
        <v>1899</v>
      </c>
      <c r="E83" s="15">
        <v>50</v>
      </c>
      <c r="F83" s="15" t="s">
        <v>2674</v>
      </c>
      <c r="G83" s="15" t="s">
        <v>4045</v>
      </c>
      <c r="H83" s="15" t="s">
        <v>631</v>
      </c>
      <c r="I83" s="15" t="s">
        <v>3614</v>
      </c>
      <c r="J83" s="15" t="s">
        <v>2675</v>
      </c>
      <c r="K83" s="15" t="s">
        <v>1049</v>
      </c>
    </row>
    <row r="84" spans="2:11" x14ac:dyDescent="0.2">
      <c r="B84" s="15" t="s">
        <v>3512</v>
      </c>
      <c r="C84" s="15">
        <v>1307878</v>
      </c>
      <c r="D84" s="15" t="s">
        <v>1899</v>
      </c>
      <c r="E84" s="15">
        <v>90</v>
      </c>
      <c r="F84" s="15" t="s">
        <v>2674</v>
      </c>
      <c r="G84" s="15" t="s">
        <v>4044</v>
      </c>
      <c r="H84" s="15" t="s">
        <v>1903</v>
      </c>
      <c r="I84" s="15" t="s">
        <v>4067</v>
      </c>
      <c r="J84" s="15" t="s">
        <v>2675</v>
      </c>
      <c r="K84" s="15" t="s">
        <v>1049</v>
      </c>
    </row>
    <row r="85" spans="2:11" x14ac:dyDescent="0.2">
      <c r="B85" s="15" t="s">
        <v>2680</v>
      </c>
      <c r="C85" s="15">
        <v>1307929</v>
      </c>
      <c r="D85" s="15" t="s">
        <v>1894</v>
      </c>
      <c r="E85" s="15">
        <v>100</v>
      </c>
      <c r="F85" s="15" t="s">
        <v>2674</v>
      </c>
      <c r="G85" s="15" t="s">
        <v>3828</v>
      </c>
      <c r="H85" s="15" t="s">
        <v>1903</v>
      </c>
      <c r="I85" s="15" t="s">
        <v>2681</v>
      </c>
      <c r="J85" s="15" t="s">
        <v>2675</v>
      </c>
      <c r="K85" s="15" t="s">
        <v>1004</v>
      </c>
    </row>
    <row r="86" spans="2:11" x14ac:dyDescent="0.2">
      <c r="B86" s="15" t="s">
        <v>2680</v>
      </c>
      <c r="C86" s="15">
        <v>1307929</v>
      </c>
      <c r="D86" s="15" t="s">
        <v>1894</v>
      </c>
      <c r="E86" s="15">
        <v>90</v>
      </c>
      <c r="F86" s="15" t="s">
        <v>2674</v>
      </c>
      <c r="G86" s="15" t="s">
        <v>3828</v>
      </c>
      <c r="H86" s="15" t="s">
        <v>631</v>
      </c>
      <c r="I86" s="15" t="s">
        <v>3607</v>
      </c>
      <c r="J86" s="15" t="s">
        <v>2675</v>
      </c>
      <c r="K86" s="15" t="s">
        <v>1004</v>
      </c>
    </row>
    <row r="87" spans="2:11" x14ac:dyDescent="0.2">
      <c r="B87" s="15" t="s">
        <v>3320</v>
      </c>
      <c r="C87" s="15">
        <v>1308345</v>
      </c>
      <c r="D87" s="15" t="s">
        <v>1968</v>
      </c>
      <c r="E87" s="15">
        <v>100</v>
      </c>
      <c r="F87" s="15" t="s">
        <v>2674</v>
      </c>
      <c r="G87" s="15" t="s">
        <v>3828</v>
      </c>
      <c r="H87" s="15" t="s">
        <v>1903</v>
      </c>
      <c r="I87" s="15" t="s">
        <v>3003</v>
      </c>
      <c r="J87" s="15" t="s">
        <v>2675</v>
      </c>
      <c r="K87" s="15" t="s">
        <v>1520</v>
      </c>
    </row>
    <row r="88" spans="2:11" x14ac:dyDescent="0.2">
      <c r="B88" s="15" t="s">
        <v>3320</v>
      </c>
      <c r="C88" s="15">
        <v>1308345</v>
      </c>
      <c r="D88" s="15" t="s">
        <v>1968</v>
      </c>
      <c r="E88" s="15">
        <v>90</v>
      </c>
      <c r="F88" s="15" t="s">
        <v>2674</v>
      </c>
      <c r="G88" s="15" t="s">
        <v>4045</v>
      </c>
      <c r="H88" s="15" t="s">
        <v>631</v>
      </c>
      <c r="I88" s="15" t="s">
        <v>3614</v>
      </c>
      <c r="J88" s="15" t="s">
        <v>2675</v>
      </c>
      <c r="K88" s="15" t="s">
        <v>1520</v>
      </c>
    </row>
    <row r="89" spans="2:11" x14ac:dyDescent="0.2">
      <c r="B89" s="15" t="s">
        <v>3833</v>
      </c>
      <c r="C89" s="15">
        <v>1307611</v>
      </c>
      <c r="D89" s="15" t="s">
        <v>1913</v>
      </c>
      <c r="E89" s="15">
        <v>100</v>
      </c>
      <c r="F89" s="15" t="s">
        <v>2674</v>
      </c>
      <c r="G89" s="15" t="s">
        <v>4052</v>
      </c>
      <c r="H89" s="15" t="s">
        <v>1903</v>
      </c>
      <c r="I89" s="15" t="s">
        <v>4051</v>
      </c>
      <c r="J89" s="15" t="s">
        <v>2675</v>
      </c>
      <c r="K89" s="15" t="s">
        <v>1265</v>
      </c>
    </row>
    <row r="90" spans="2:11" x14ac:dyDescent="0.2">
      <c r="B90" s="15" t="s">
        <v>3833</v>
      </c>
      <c r="C90" s="15">
        <v>1307611</v>
      </c>
      <c r="D90" s="15" t="s">
        <v>1913</v>
      </c>
      <c r="E90" s="15">
        <v>90</v>
      </c>
      <c r="F90" s="15" t="s">
        <v>2674</v>
      </c>
      <c r="G90" s="15" t="s">
        <v>3828</v>
      </c>
      <c r="H90" s="15" t="s">
        <v>631</v>
      </c>
      <c r="I90" s="15" t="s">
        <v>3603</v>
      </c>
      <c r="J90" s="15" t="s">
        <v>2675</v>
      </c>
      <c r="K90" s="15" t="s">
        <v>1265</v>
      </c>
    </row>
    <row r="91" spans="2:11" x14ac:dyDescent="0.2">
      <c r="B91" s="15" t="s">
        <v>3833</v>
      </c>
      <c r="C91" s="15">
        <v>1307611</v>
      </c>
      <c r="D91" s="15" t="s">
        <v>1913</v>
      </c>
      <c r="E91" s="15">
        <v>60</v>
      </c>
      <c r="F91" s="15" t="s">
        <v>2674</v>
      </c>
      <c r="G91" s="15" t="s">
        <v>4044</v>
      </c>
      <c r="H91" s="15" t="s">
        <v>631</v>
      </c>
      <c r="I91" s="15" t="s">
        <v>3603</v>
      </c>
      <c r="J91" s="15" t="s">
        <v>2675</v>
      </c>
      <c r="K91" s="15" t="s">
        <v>1265</v>
      </c>
    </row>
    <row r="92" spans="2:11" x14ac:dyDescent="0.2">
      <c r="B92" s="15" t="s">
        <v>2682</v>
      </c>
      <c r="C92" s="15">
        <v>1307747</v>
      </c>
      <c r="D92" s="15" t="s">
        <v>1908</v>
      </c>
      <c r="E92" s="15">
        <v>90</v>
      </c>
      <c r="F92" s="15" t="s">
        <v>2674</v>
      </c>
      <c r="G92" s="15" t="s">
        <v>3828</v>
      </c>
      <c r="H92" s="15" t="s">
        <v>631</v>
      </c>
      <c r="I92" s="15" t="s">
        <v>3604</v>
      </c>
      <c r="J92" s="15" t="s">
        <v>2675</v>
      </c>
      <c r="K92" s="15" t="s">
        <v>1924</v>
      </c>
    </row>
    <row r="93" spans="2:11" x14ac:dyDescent="0.2">
      <c r="B93" s="15" t="s">
        <v>2682</v>
      </c>
      <c r="C93" s="15">
        <v>1307747</v>
      </c>
      <c r="D93" s="15" t="s">
        <v>1908</v>
      </c>
      <c r="E93" s="15">
        <v>100</v>
      </c>
      <c r="F93" s="15" t="s">
        <v>2674</v>
      </c>
      <c r="G93" s="15" t="s">
        <v>4045</v>
      </c>
      <c r="H93" s="15" t="s">
        <v>1903</v>
      </c>
      <c r="I93" s="15" t="s">
        <v>3436</v>
      </c>
      <c r="J93" s="15" t="s">
        <v>2675</v>
      </c>
      <c r="K93" s="15" t="s">
        <v>1924</v>
      </c>
    </row>
    <row r="94" spans="2:11" x14ac:dyDescent="0.2">
      <c r="B94" s="15" t="s">
        <v>2682</v>
      </c>
      <c r="C94" s="15">
        <v>1307747</v>
      </c>
      <c r="D94" s="15" t="s">
        <v>1908</v>
      </c>
      <c r="E94" s="15">
        <v>100</v>
      </c>
      <c r="F94" s="15" t="s">
        <v>2674</v>
      </c>
      <c r="G94" s="15" t="s">
        <v>3826</v>
      </c>
      <c r="H94" s="15" t="s">
        <v>1903</v>
      </c>
      <c r="I94" s="15" t="s">
        <v>3436</v>
      </c>
      <c r="J94" s="15" t="s">
        <v>2675</v>
      </c>
      <c r="K94" s="15" t="s">
        <v>1924</v>
      </c>
    </row>
    <row r="95" spans="2:11" x14ac:dyDescent="0.2">
      <c r="B95" s="15" t="s">
        <v>4068</v>
      </c>
      <c r="C95" s="15">
        <v>228710</v>
      </c>
      <c r="D95" s="15" t="s">
        <v>1005</v>
      </c>
      <c r="E95" s="15">
        <v>90</v>
      </c>
      <c r="F95" s="15" t="s">
        <v>2674</v>
      </c>
      <c r="G95" s="15" t="s">
        <v>3826</v>
      </c>
      <c r="H95" s="15" t="s">
        <v>1032</v>
      </c>
      <c r="I95" s="15" t="s">
        <v>3608</v>
      </c>
      <c r="J95" s="15" t="s">
        <v>2675</v>
      </c>
      <c r="K95" s="15" t="s">
        <v>3242</v>
      </c>
    </row>
    <row r="96" spans="2:11" x14ac:dyDescent="0.2">
      <c r="B96" s="15" t="s">
        <v>4068</v>
      </c>
      <c r="C96" s="15">
        <v>228710</v>
      </c>
      <c r="D96" s="15" t="s">
        <v>1005</v>
      </c>
      <c r="E96" s="15">
        <v>100</v>
      </c>
      <c r="F96" s="15" t="s">
        <v>2674</v>
      </c>
      <c r="G96" s="15" t="s">
        <v>4044</v>
      </c>
      <c r="H96" s="15" t="s">
        <v>631</v>
      </c>
      <c r="I96" s="15" t="s">
        <v>3581</v>
      </c>
      <c r="J96" s="15" t="s">
        <v>2675</v>
      </c>
      <c r="K96" s="15" t="s">
        <v>3242</v>
      </c>
    </row>
    <row r="97" spans="2:11" x14ac:dyDescent="0.2">
      <c r="B97" s="15" t="s">
        <v>3243</v>
      </c>
      <c r="C97" s="15">
        <v>1307568</v>
      </c>
      <c r="D97" s="15" t="s">
        <v>1899</v>
      </c>
      <c r="E97" s="15">
        <v>100</v>
      </c>
      <c r="F97" s="15" t="s">
        <v>2674</v>
      </c>
      <c r="G97" s="15" t="s">
        <v>4052</v>
      </c>
      <c r="H97" s="15" t="s">
        <v>1903</v>
      </c>
      <c r="I97" s="15" t="s">
        <v>3510</v>
      </c>
      <c r="J97" s="15" t="s">
        <v>2675</v>
      </c>
      <c r="K97" s="15" t="s">
        <v>643</v>
      </c>
    </row>
    <row r="98" spans="2:11" x14ac:dyDescent="0.2">
      <c r="B98" s="15" t="s">
        <v>3243</v>
      </c>
      <c r="C98" s="15">
        <v>1307568</v>
      </c>
      <c r="D98" s="15" t="s">
        <v>1899</v>
      </c>
      <c r="E98" s="15">
        <v>100</v>
      </c>
      <c r="F98" s="15" t="s">
        <v>2674</v>
      </c>
      <c r="G98" s="15" t="s">
        <v>4044</v>
      </c>
      <c r="H98" s="15" t="s">
        <v>1903</v>
      </c>
      <c r="I98" s="15" t="s">
        <v>4067</v>
      </c>
      <c r="J98" s="15" t="s">
        <v>2675</v>
      </c>
      <c r="K98" s="15" t="s">
        <v>643</v>
      </c>
    </row>
    <row r="99" spans="2:11" x14ac:dyDescent="0.2">
      <c r="B99" s="15" t="s">
        <v>3243</v>
      </c>
      <c r="C99" s="15">
        <v>1307568</v>
      </c>
      <c r="D99" s="15" t="s">
        <v>1899</v>
      </c>
      <c r="E99" s="15">
        <v>100</v>
      </c>
      <c r="F99" s="15" t="s">
        <v>2674</v>
      </c>
      <c r="G99" s="15" t="s">
        <v>4045</v>
      </c>
      <c r="H99" s="15" t="s">
        <v>631</v>
      </c>
      <c r="I99" s="15" t="s">
        <v>3605</v>
      </c>
      <c r="J99" s="15" t="s">
        <v>2675</v>
      </c>
      <c r="K99" s="15" t="s">
        <v>643</v>
      </c>
    </row>
    <row r="100" spans="2:11" x14ac:dyDescent="0.2">
      <c r="B100" s="15" t="s">
        <v>3243</v>
      </c>
      <c r="C100" s="15">
        <v>1307568</v>
      </c>
      <c r="D100" s="15" t="s">
        <v>1899</v>
      </c>
      <c r="E100" s="15">
        <v>90</v>
      </c>
      <c r="F100" s="15" t="s">
        <v>2674</v>
      </c>
      <c r="G100" s="15" t="s">
        <v>3787</v>
      </c>
      <c r="H100" s="15" t="s">
        <v>631</v>
      </c>
      <c r="I100" s="15" t="s">
        <v>3605</v>
      </c>
      <c r="J100" s="15" t="s">
        <v>2675</v>
      </c>
      <c r="K100" s="15" t="s">
        <v>643</v>
      </c>
    </row>
    <row r="101" spans="2:11" x14ac:dyDescent="0.2">
      <c r="B101" s="15" t="s">
        <v>3834</v>
      </c>
      <c r="C101" s="15">
        <v>1307807</v>
      </c>
      <c r="D101" s="15" t="s">
        <v>1901</v>
      </c>
      <c r="E101" s="15">
        <v>90</v>
      </c>
      <c r="F101" s="15" t="s">
        <v>2674</v>
      </c>
      <c r="G101" s="15" t="s">
        <v>3787</v>
      </c>
      <c r="H101" s="15" t="s">
        <v>631</v>
      </c>
      <c r="I101" s="15" t="s">
        <v>3612</v>
      </c>
      <c r="J101" s="15" t="s">
        <v>2675</v>
      </c>
      <c r="K101" s="15" t="s">
        <v>1289</v>
      </c>
    </row>
    <row r="102" spans="2:11" x14ac:dyDescent="0.2">
      <c r="B102" s="15" t="s">
        <v>3834</v>
      </c>
      <c r="C102" s="15">
        <v>1307807</v>
      </c>
      <c r="D102" s="15" t="s">
        <v>1901</v>
      </c>
      <c r="E102" s="15">
        <v>100</v>
      </c>
      <c r="F102" s="15" t="s">
        <v>2674</v>
      </c>
      <c r="G102" s="15" t="s">
        <v>3787</v>
      </c>
      <c r="H102" s="15" t="s">
        <v>1020</v>
      </c>
      <c r="I102" s="15" t="s">
        <v>3681</v>
      </c>
      <c r="J102" s="15" t="s">
        <v>2675</v>
      </c>
      <c r="K102" s="15" t="s">
        <v>1289</v>
      </c>
    </row>
    <row r="103" spans="2:11" x14ac:dyDescent="0.2">
      <c r="B103" s="15" t="s">
        <v>3834</v>
      </c>
      <c r="C103" s="15">
        <v>1307807</v>
      </c>
      <c r="D103" s="15" t="s">
        <v>1901</v>
      </c>
      <c r="E103" s="15">
        <v>90</v>
      </c>
      <c r="F103" s="15" t="s">
        <v>2674</v>
      </c>
      <c r="G103" s="15" t="s">
        <v>4044</v>
      </c>
      <c r="H103" s="15" t="s">
        <v>631</v>
      </c>
      <c r="I103" s="15" t="s">
        <v>3612</v>
      </c>
      <c r="J103" s="15" t="s">
        <v>2675</v>
      </c>
      <c r="K103" s="15" t="s">
        <v>1289</v>
      </c>
    </row>
    <row r="104" spans="2:11" x14ac:dyDescent="0.2">
      <c r="B104" s="15" t="s">
        <v>3834</v>
      </c>
      <c r="C104" s="15">
        <v>1307807</v>
      </c>
      <c r="D104" s="15" t="s">
        <v>1901</v>
      </c>
      <c r="E104" s="15">
        <v>100</v>
      </c>
      <c r="F104" s="15" t="s">
        <v>2674</v>
      </c>
      <c r="G104" s="15" t="s">
        <v>4044</v>
      </c>
      <c r="H104" s="15" t="s">
        <v>1020</v>
      </c>
      <c r="I104" s="15" t="s">
        <v>3681</v>
      </c>
      <c r="J104" s="15" t="s">
        <v>2675</v>
      </c>
      <c r="K104" s="15" t="s">
        <v>1289</v>
      </c>
    </row>
    <row r="105" spans="2:11" x14ac:dyDescent="0.2">
      <c r="B105" s="15" t="s">
        <v>3680</v>
      </c>
      <c r="C105" s="15">
        <v>1306986</v>
      </c>
      <c r="D105" s="15" t="s">
        <v>1901</v>
      </c>
      <c r="E105" s="15">
        <v>100</v>
      </c>
      <c r="F105" s="15" t="s">
        <v>2674</v>
      </c>
      <c r="G105" s="15" t="s">
        <v>3828</v>
      </c>
      <c r="H105" s="15" t="s">
        <v>631</v>
      </c>
      <c r="I105" s="15" t="s">
        <v>3612</v>
      </c>
      <c r="J105" s="15" t="s">
        <v>2675</v>
      </c>
      <c r="K105" s="15" t="s">
        <v>2163</v>
      </c>
    </row>
    <row r="106" spans="2:11" x14ac:dyDescent="0.2">
      <c r="B106" s="15" t="s">
        <v>3680</v>
      </c>
      <c r="C106" s="15">
        <v>1306986</v>
      </c>
      <c r="D106" s="15" t="s">
        <v>1901</v>
      </c>
      <c r="E106" s="15">
        <v>80</v>
      </c>
      <c r="F106" s="15" t="s">
        <v>2674</v>
      </c>
      <c r="G106" s="15" t="s">
        <v>4044</v>
      </c>
      <c r="H106" s="15" t="s">
        <v>631</v>
      </c>
      <c r="I106" s="15" t="s">
        <v>3612</v>
      </c>
      <c r="J106" s="15" t="s">
        <v>2675</v>
      </c>
      <c r="K106" s="15" t="s">
        <v>2163</v>
      </c>
    </row>
    <row r="107" spans="2:11" x14ac:dyDescent="0.2">
      <c r="B107" s="15" t="s">
        <v>3835</v>
      </c>
      <c r="C107" s="15">
        <v>1307602</v>
      </c>
      <c r="D107" s="15" t="s">
        <v>1995</v>
      </c>
      <c r="E107" s="15">
        <v>100</v>
      </c>
      <c r="F107" s="15" t="s">
        <v>2683</v>
      </c>
      <c r="G107" s="15" t="s">
        <v>3828</v>
      </c>
      <c r="H107" s="15" t="s">
        <v>1903</v>
      </c>
      <c r="I107" s="15" t="s">
        <v>3026</v>
      </c>
      <c r="J107" s="15" t="s">
        <v>2675</v>
      </c>
      <c r="K107" s="15" t="s">
        <v>678</v>
      </c>
    </row>
    <row r="108" spans="2:11" x14ac:dyDescent="0.2">
      <c r="B108" s="15" t="s">
        <v>3835</v>
      </c>
      <c r="C108" s="15">
        <v>1307602</v>
      </c>
      <c r="D108" s="15" t="s">
        <v>1995</v>
      </c>
      <c r="E108" s="15">
        <v>100</v>
      </c>
      <c r="F108" s="15" t="s">
        <v>2677</v>
      </c>
      <c r="G108" s="15" t="s">
        <v>4057</v>
      </c>
      <c r="H108" s="15" t="s">
        <v>1903</v>
      </c>
      <c r="I108" s="15" t="s">
        <v>3026</v>
      </c>
      <c r="J108" s="15" t="s">
        <v>2678</v>
      </c>
      <c r="K108" s="15" t="s">
        <v>678</v>
      </c>
    </row>
    <row r="109" spans="2:11" x14ac:dyDescent="0.2">
      <c r="B109" s="15" t="s">
        <v>3513</v>
      </c>
      <c r="C109" s="15">
        <v>1308464</v>
      </c>
      <c r="D109" s="15" t="s">
        <v>3152</v>
      </c>
      <c r="E109" s="15">
        <v>90</v>
      </c>
      <c r="F109" s="15" t="s">
        <v>2674</v>
      </c>
      <c r="G109" s="15" t="s">
        <v>3826</v>
      </c>
      <c r="H109" s="15" t="s">
        <v>1903</v>
      </c>
      <c r="I109" s="15" t="s">
        <v>3405</v>
      </c>
      <c r="J109" s="15" t="s">
        <v>2675</v>
      </c>
      <c r="K109" s="15" t="s">
        <v>2900</v>
      </c>
    </row>
    <row r="110" spans="2:11" x14ac:dyDescent="0.2">
      <c r="B110" s="15" t="s">
        <v>3513</v>
      </c>
      <c r="C110" s="15">
        <v>1308464</v>
      </c>
      <c r="D110" s="15" t="s">
        <v>3152</v>
      </c>
      <c r="E110" s="15">
        <v>40</v>
      </c>
      <c r="F110" s="15" t="s">
        <v>2674</v>
      </c>
      <c r="G110" s="15" t="s">
        <v>3828</v>
      </c>
      <c r="H110" s="15" t="s">
        <v>631</v>
      </c>
      <c r="I110" s="15" t="s">
        <v>3614</v>
      </c>
      <c r="J110" s="15" t="s">
        <v>2675</v>
      </c>
      <c r="K110" s="15" t="s">
        <v>2900</v>
      </c>
    </row>
    <row r="111" spans="2:11" x14ac:dyDescent="0.2">
      <c r="B111" s="15" t="s">
        <v>3104</v>
      </c>
      <c r="C111" s="15">
        <v>258888</v>
      </c>
      <c r="D111" s="15" t="s">
        <v>993</v>
      </c>
      <c r="E111" s="15">
        <v>90</v>
      </c>
      <c r="F111" s="15" t="s">
        <v>2674</v>
      </c>
      <c r="G111" s="15" t="s">
        <v>3787</v>
      </c>
      <c r="H111" s="15" t="s">
        <v>1032</v>
      </c>
      <c r="I111" s="15" t="s">
        <v>3672</v>
      </c>
      <c r="J111" s="15" t="s">
        <v>2675</v>
      </c>
      <c r="K111" s="15" t="s">
        <v>1049</v>
      </c>
    </row>
    <row r="112" spans="2:11" x14ac:dyDescent="0.2">
      <c r="B112" s="15" t="s">
        <v>3104</v>
      </c>
      <c r="C112" s="15">
        <v>258888</v>
      </c>
      <c r="D112" s="15" t="s">
        <v>993</v>
      </c>
      <c r="E112" s="15">
        <v>90</v>
      </c>
      <c r="F112" s="15" t="s">
        <v>2674</v>
      </c>
      <c r="G112" s="15" t="s">
        <v>3826</v>
      </c>
      <c r="H112" s="15" t="s">
        <v>631</v>
      </c>
      <c r="I112" s="15" t="s">
        <v>3105</v>
      </c>
      <c r="J112" s="15" t="s">
        <v>2675</v>
      </c>
      <c r="K112" s="15" t="s">
        <v>1049</v>
      </c>
    </row>
    <row r="113" spans="2:11" x14ac:dyDescent="0.2">
      <c r="B113" s="15" t="s">
        <v>2789</v>
      </c>
      <c r="C113" s="15">
        <v>262779</v>
      </c>
      <c r="D113" s="15" t="s">
        <v>562</v>
      </c>
      <c r="E113" s="15">
        <v>90</v>
      </c>
      <c r="F113" s="15" t="s">
        <v>2674</v>
      </c>
      <c r="G113" s="15" t="s">
        <v>3828</v>
      </c>
      <c r="H113" s="15" t="s">
        <v>512</v>
      </c>
      <c r="I113" s="15" t="s">
        <v>824</v>
      </c>
      <c r="J113" s="15" t="s">
        <v>2675</v>
      </c>
      <c r="K113" s="15" t="s">
        <v>2796</v>
      </c>
    </row>
    <row r="114" spans="2:11" x14ac:dyDescent="0.2">
      <c r="B114" s="15" t="s">
        <v>2789</v>
      </c>
      <c r="C114" s="15">
        <v>262779</v>
      </c>
      <c r="D114" s="15" t="s">
        <v>562</v>
      </c>
      <c r="E114" s="15">
        <v>90</v>
      </c>
      <c r="F114" s="15" t="s">
        <v>2674</v>
      </c>
      <c r="G114" s="15" t="s">
        <v>3828</v>
      </c>
      <c r="H114" s="15" t="s">
        <v>631</v>
      </c>
      <c r="I114" s="15" t="s">
        <v>839</v>
      </c>
      <c r="J114" s="15" t="s">
        <v>2675</v>
      </c>
      <c r="K114" s="15" t="s">
        <v>2796</v>
      </c>
    </row>
    <row r="115" spans="2:11" x14ac:dyDescent="0.2">
      <c r="B115" s="15" t="s">
        <v>3836</v>
      </c>
      <c r="C115" s="15">
        <v>153259</v>
      </c>
      <c r="D115" s="15" t="s">
        <v>1005</v>
      </c>
      <c r="E115" s="15">
        <v>100</v>
      </c>
      <c r="F115" s="15" t="s">
        <v>2683</v>
      </c>
      <c r="G115" s="15" t="s">
        <v>3828</v>
      </c>
      <c r="H115" s="15" t="s">
        <v>1032</v>
      </c>
      <c r="I115" s="15" t="s">
        <v>3608</v>
      </c>
      <c r="J115" s="15" t="s">
        <v>2675</v>
      </c>
      <c r="K115" s="15" t="s">
        <v>2641</v>
      </c>
    </row>
    <row r="116" spans="2:11" x14ac:dyDescent="0.2">
      <c r="B116" s="15" t="s">
        <v>3836</v>
      </c>
      <c r="C116" s="15">
        <v>153259</v>
      </c>
      <c r="D116" s="15" t="s">
        <v>1005</v>
      </c>
      <c r="E116" s="15">
        <v>100</v>
      </c>
      <c r="F116" s="15" t="s">
        <v>2683</v>
      </c>
      <c r="G116" s="15" t="s">
        <v>3828</v>
      </c>
      <c r="H116" s="15" t="s">
        <v>1032</v>
      </c>
      <c r="I116" s="15" t="s">
        <v>3608</v>
      </c>
      <c r="J116" s="15" t="s">
        <v>2675</v>
      </c>
      <c r="K116" s="15" t="s">
        <v>2641</v>
      </c>
    </row>
    <row r="117" spans="2:11" x14ac:dyDescent="0.2">
      <c r="B117" s="15" t="s">
        <v>3836</v>
      </c>
      <c r="C117" s="15">
        <v>153259</v>
      </c>
      <c r="D117" s="15" t="s">
        <v>1005</v>
      </c>
      <c r="E117" s="15">
        <v>100</v>
      </c>
      <c r="F117" s="15" t="s">
        <v>2683</v>
      </c>
      <c r="G117" s="15" t="s">
        <v>3828</v>
      </c>
      <c r="H117" s="15" t="s">
        <v>1032</v>
      </c>
      <c r="I117" s="15" t="s">
        <v>3608</v>
      </c>
      <c r="J117" s="15" t="s">
        <v>2675</v>
      </c>
      <c r="K117" s="15" t="s">
        <v>2641</v>
      </c>
    </row>
    <row r="118" spans="2:11" x14ac:dyDescent="0.2">
      <c r="B118" s="15" t="s">
        <v>3514</v>
      </c>
      <c r="C118" s="15">
        <v>258098</v>
      </c>
      <c r="D118" s="15" t="s">
        <v>1057</v>
      </c>
      <c r="E118" s="15">
        <v>100</v>
      </c>
      <c r="F118" s="15" t="s">
        <v>2676</v>
      </c>
      <c r="G118" s="15" t="s">
        <v>3828</v>
      </c>
      <c r="H118" s="15" t="s">
        <v>631</v>
      </c>
      <c r="I118" s="15" t="s">
        <v>3581</v>
      </c>
      <c r="J118" s="15" t="s">
        <v>2675</v>
      </c>
      <c r="K118" s="15" t="s">
        <v>999</v>
      </c>
    </row>
    <row r="119" spans="2:11" x14ac:dyDescent="0.2">
      <c r="B119" s="15" t="s">
        <v>3514</v>
      </c>
      <c r="C119" s="15">
        <v>258098</v>
      </c>
      <c r="D119" s="15" t="s">
        <v>1057</v>
      </c>
      <c r="E119" s="15">
        <v>100</v>
      </c>
      <c r="F119" s="15" t="s">
        <v>2676</v>
      </c>
      <c r="G119" s="15" t="s">
        <v>4045</v>
      </c>
      <c r="H119" s="15" t="s">
        <v>1032</v>
      </c>
      <c r="I119" s="15" t="s">
        <v>2923</v>
      </c>
      <c r="J119" s="15" t="s">
        <v>2675</v>
      </c>
      <c r="K119" s="15" t="s">
        <v>999</v>
      </c>
    </row>
    <row r="120" spans="2:11" x14ac:dyDescent="0.2">
      <c r="B120" s="15" t="s">
        <v>3106</v>
      </c>
      <c r="C120" s="15">
        <v>262706</v>
      </c>
      <c r="D120" s="15" t="s">
        <v>1022</v>
      </c>
      <c r="E120" s="15">
        <v>70</v>
      </c>
      <c r="F120" s="15" t="s">
        <v>2674</v>
      </c>
      <c r="G120" s="15" t="s">
        <v>4044</v>
      </c>
      <c r="H120" s="15" t="s">
        <v>631</v>
      </c>
      <c r="I120" s="15" t="s">
        <v>3105</v>
      </c>
      <c r="J120" s="15" t="s">
        <v>2675</v>
      </c>
      <c r="K120" s="15" t="s">
        <v>2796</v>
      </c>
    </row>
    <row r="121" spans="2:11" x14ac:dyDescent="0.2">
      <c r="B121" s="15" t="s">
        <v>3106</v>
      </c>
      <c r="C121" s="15">
        <v>262706</v>
      </c>
      <c r="D121" s="15" t="s">
        <v>1022</v>
      </c>
      <c r="E121" s="15">
        <v>40</v>
      </c>
      <c r="F121" s="15" t="s">
        <v>2674</v>
      </c>
      <c r="G121" s="15" t="s">
        <v>4052</v>
      </c>
      <c r="H121" s="15" t="s">
        <v>1032</v>
      </c>
      <c r="I121" s="15" t="s">
        <v>4066</v>
      </c>
      <c r="J121" s="15" t="s">
        <v>2675</v>
      </c>
      <c r="K121" s="15" t="s">
        <v>2796</v>
      </c>
    </row>
    <row r="122" spans="2:11" x14ac:dyDescent="0.2">
      <c r="B122" s="15" t="s">
        <v>3106</v>
      </c>
      <c r="C122" s="15">
        <v>262706</v>
      </c>
      <c r="D122" s="15" t="s">
        <v>1022</v>
      </c>
      <c r="E122" s="15">
        <v>80</v>
      </c>
      <c r="F122" s="15" t="s">
        <v>2674</v>
      </c>
      <c r="G122" s="15" t="s">
        <v>3828</v>
      </c>
      <c r="H122" s="15" t="s">
        <v>631</v>
      </c>
      <c r="I122" s="15" t="s">
        <v>3105</v>
      </c>
      <c r="J122" s="15" t="s">
        <v>2675</v>
      </c>
      <c r="K122" s="15" t="s">
        <v>2796</v>
      </c>
    </row>
    <row r="123" spans="2:11" x14ac:dyDescent="0.2">
      <c r="B123" s="15" t="s">
        <v>4069</v>
      </c>
      <c r="C123" s="15">
        <v>1307519</v>
      </c>
      <c r="D123" s="15" t="s">
        <v>3151</v>
      </c>
      <c r="E123" s="15">
        <v>90</v>
      </c>
      <c r="F123" s="15" t="s">
        <v>2674</v>
      </c>
      <c r="G123" s="15" t="s">
        <v>4052</v>
      </c>
      <c r="H123" s="15" t="s">
        <v>631</v>
      </c>
      <c r="I123" s="15" t="s">
        <v>3614</v>
      </c>
      <c r="J123" s="15" t="s">
        <v>2675</v>
      </c>
      <c r="K123" s="15" t="s">
        <v>2684</v>
      </c>
    </row>
    <row r="124" spans="2:11" x14ac:dyDescent="0.2">
      <c r="B124" s="15" t="s">
        <v>4069</v>
      </c>
      <c r="C124" s="15">
        <v>1307519</v>
      </c>
      <c r="D124" s="15" t="s">
        <v>3151</v>
      </c>
      <c r="E124" s="15">
        <v>90</v>
      </c>
      <c r="F124" s="15" t="s">
        <v>2674</v>
      </c>
      <c r="G124" s="15" t="s">
        <v>4052</v>
      </c>
      <c r="H124" s="15" t="s">
        <v>631</v>
      </c>
      <c r="I124" s="15" t="s">
        <v>3614</v>
      </c>
      <c r="J124" s="15" t="s">
        <v>2675</v>
      </c>
      <c r="K124" s="15" t="s">
        <v>2684</v>
      </c>
    </row>
    <row r="125" spans="2:11" x14ac:dyDescent="0.2">
      <c r="B125" s="15" t="s">
        <v>4069</v>
      </c>
      <c r="C125" s="15">
        <v>1307519</v>
      </c>
      <c r="D125" s="15" t="s">
        <v>3151</v>
      </c>
      <c r="E125" s="15">
        <v>100</v>
      </c>
      <c r="F125" s="15" t="s">
        <v>2674</v>
      </c>
      <c r="G125" s="15" t="s">
        <v>4045</v>
      </c>
      <c r="H125" s="15" t="s">
        <v>1903</v>
      </c>
      <c r="I125" s="15" t="s">
        <v>4064</v>
      </c>
      <c r="J125" s="15" t="s">
        <v>2675</v>
      </c>
      <c r="K125" s="15" t="s">
        <v>2684</v>
      </c>
    </row>
    <row r="126" spans="2:11" x14ac:dyDescent="0.2">
      <c r="B126" s="15" t="s">
        <v>4069</v>
      </c>
      <c r="C126" s="15">
        <v>1307519</v>
      </c>
      <c r="D126" s="15" t="s">
        <v>3151</v>
      </c>
      <c r="E126" s="15">
        <v>100</v>
      </c>
      <c r="F126" s="15" t="s">
        <v>2674</v>
      </c>
      <c r="G126" s="15" t="s">
        <v>4045</v>
      </c>
      <c r="H126" s="15" t="s">
        <v>1903</v>
      </c>
      <c r="I126" s="15" t="s">
        <v>4064</v>
      </c>
      <c r="J126" s="15" t="s">
        <v>2675</v>
      </c>
      <c r="K126" s="15" t="s">
        <v>2684</v>
      </c>
    </row>
    <row r="127" spans="2:11" x14ac:dyDescent="0.2">
      <c r="B127" s="15" t="s">
        <v>3006</v>
      </c>
      <c r="C127" s="15">
        <v>250227</v>
      </c>
      <c r="D127" s="15" t="s">
        <v>1024</v>
      </c>
      <c r="E127" s="15">
        <v>100</v>
      </c>
      <c r="F127" s="15" t="s">
        <v>2676</v>
      </c>
      <c r="G127" s="15" t="s">
        <v>3826</v>
      </c>
      <c r="H127" s="15" t="s">
        <v>1032</v>
      </c>
      <c r="I127" s="15" t="s">
        <v>3005</v>
      </c>
      <c r="J127" s="15" t="s">
        <v>2675</v>
      </c>
      <c r="K127" s="15" t="s">
        <v>2656</v>
      </c>
    </row>
    <row r="128" spans="2:11" x14ac:dyDescent="0.2">
      <c r="B128" s="15" t="s">
        <v>3006</v>
      </c>
      <c r="C128" s="15">
        <v>250227</v>
      </c>
      <c r="D128" s="15" t="s">
        <v>1024</v>
      </c>
      <c r="E128" s="15">
        <v>100</v>
      </c>
      <c r="F128" s="15" t="s">
        <v>2676</v>
      </c>
      <c r="G128" s="15" t="s">
        <v>3826</v>
      </c>
      <c r="H128" s="15" t="s">
        <v>1032</v>
      </c>
      <c r="I128" s="15" t="s">
        <v>3005</v>
      </c>
      <c r="J128" s="15" t="s">
        <v>2675</v>
      </c>
      <c r="K128" s="15" t="s">
        <v>2656</v>
      </c>
    </row>
    <row r="129" spans="2:11" x14ac:dyDescent="0.2">
      <c r="B129" s="15" t="s">
        <v>3006</v>
      </c>
      <c r="C129" s="15">
        <v>250227</v>
      </c>
      <c r="D129" s="15" t="s">
        <v>1024</v>
      </c>
      <c r="E129" s="15">
        <v>100</v>
      </c>
      <c r="F129" s="15" t="s">
        <v>2676</v>
      </c>
      <c r="G129" s="15" t="s">
        <v>3826</v>
      </c>
      <c r="H129" s="15" t="s">
        <v>631</v>
      </c>
      <c r="I129" s="15" t="s">
        <v>3581</v>
      </c>
      <c r="J129" s="15" t="s">
        <v>2675</v>
      </c>
      <c r="K129" s="15" t="s">
        <v>2656</v>
      </c>
    </row>
    <row r="130" spans="2:11" x14ac:dyDescent="0.2">
      <c r="B130" s="15" t="s">
        <v>3837</v>
      </c>
      <c r="C130" s="15">
        <v>1308591</v>
      </c>
      <c r="D130" s="15" t="s">
        <v>3348</v>
      </c>
      <c r="E130" s="15">
        <v>90</v>
      </c>
      <c r="F130" s="15" t="s">
        <v>2674</v>
      </c>
      <c r="G130" s="15" t="s">
        <v>4044</v>
      </c>
      <c r="H130" s="15" t="s">
        <v>631</v>
      </c>
      <c r="I130" s="15" t="s">
        <v>3614</v>
      </c>
      <c r="J130" s="15" t="s">
        <v>2675</v>
      </c>
      <c r="K130" s="15" t="s">
        <v>3228</v>
      </c>
    </row>
    <row r="131" spans="2:11" x14ac:dyDescent="0.2">
      <c r="B131" s="15" t="s">
        <v>3837</v>
      </c>
      <c r="C131" s="15">
        <v>1308591</v>
      </c>
      <c r="D131" s="15" t="s">
        <v>3348</v>
      </c>
      <c r="E131" s="15">
        <v>60</v>
      </c>
      <c r="F131" s="15" t="s">
        <v>2674</v>
      </c>
      <c r="G131" s="15" t="s">
        <v>4044</v>
      </c>
      <c r="H131" s="15" t="s">
        <v>631</v>
      </c>
      <c r="I131" s="15" t="s">
        <v>3614</v>
      </c>
      <c r="J131" s="15" t="s">
        <v>2675</v>
      </c>
      <c r="K131" s="15" t="s">
        <v>3228</v>
      </c>
    </row>
    <row r="132" spans="2:11" x14ac:dyDescent="0.2">
      <c r="B132" s="15" t="s">
        <v>3837</v>
      </c>
      <c r="C132" s="15">
        <v>1308591</v>
      </c>
      <c r="D132" s="15" t="s">
        <v>3348</v>
      </c>
      <c r="E132" s="15">
        <v>90</v>
      </c>
      <c r="F132" s="15" t="s">
        <v>2674</v>
      </c>
      <c r="G132" s="15" t="s">
        <v>3828</v>
      </c>
      <c r="H132" s="15" t="s">
        <v>650</v>
      </c>
      <c r="I132" s="15" t="s">
        <v>3838</v>
      </c>
      <c r="J132" s="15" t="s">
        <v>2675</v>
      </c>
      <c r="K132" s="15" t="s">
        <v>3228</v>
      </c>
    </row>
    <row r="133" spans="2:11" x14ac:dyDescent="0.2">
      <c r="B133" s="15" t="s">
        <v>3682</v>
      </c>
      <c r="C133" s="15">
        <v>1306951</v>
      </c>
      <c r="D133" s="15" t="s">
        <v>1901</v>
      </c>
      <c r="E133" s="15">
        <v>100</v>
      </c>
      <c r="F133" s="15" t="s">
        <v>2674</v>
      </c>
      <c r="G133" s="15" t="s">
        <v>3828</v>
      </c>
      <c r="H133" s="15" t="s">
        <v>631</v>
      </c>
      <c r="I133" s="15" t="s">
        <v>3612</v>
      </c>
      <c r="J133" s="15" t="s">
        <v>2675</v>
      </c>
      <c r="K133" s="15" t="s">
        <v>2163</v>
      </c>
    </row>
    <row r="134" spans="2:11" x14ac:dyDescent="0.2">
      <c r="B134" s="15" t="s">
        <v>3682</v>
      </c>
      <c r="C134" s="15">
        <v>1306951</v>
      </c>
      <c r="D134" s="15" t="s">
        <v>1901</v>
      </c>
      <c r="E134" s="15">
        <v>100</v>
      </c>
      <c r="F134" s="15" t="s">
        <v>2674</v>
      </c>
      <c r="G134" s="15" t="s">
        <v>4044</v>
      </c>
      <c r="H134" s="15" t="s">
        <v>631</v>
      </c>
      <c r="I134" s="15" t="s">
        <v>3612</v>
      </c>
      <c r="J134" s="15" t="s">
        <v>2675</v>
      </c>
      <c r="K134" s="15" t="s">
        <v>2163</v>
      </c>
    </row>
    <row r="135" spans="2:11" x14ac:dyDescent="0.2">
      <c r="B135" s="15" t="s">
        <v>3682</v>
      </c>
      <c r="C135" s="15">
        <v>1306951</v>
      </c>
      <c r="D135" s="15" t="s">
        <v>1901</v>
      </c>
      <c r="E135" s="15">
        <v>100</v>
      </c>
      <c r="F135" s="15" t="s">
        <v>2674</v>
      </c>
      <c r="G135" s="15" t="s">
        <v>4044</v>
      </c>
      <c r="H135" s="15" t="s">
        <v>1020</v>
      </c>
      <c r="I135" s="15" t="s">
        <v>3681</v>
      </c>
      <c r="J135" s="15" t="s">
        <v>2675</v>
      </c>
      <c r="K135" s="15" t="s">
        <v>2163</v>
      </c>
    </row>
    <row r="136" spans="2:11" x14ac:dyDescent="0.2">
      <c r="B136" s="15" t="s">
        <v>3609</v>
      </c>
      <c r="C136" s="15">
        <v>1308425</v>
      </c>
      <c r="D136" s="15" t="s">
        <v>1926</v>
      </c>
      <c r="E136" s="15">
        <v>30</v>
      </c>
      <c r="F136" s="15" t="s">
        <v>2674</v>
      </c>
      <c r="G136" s="15" t="s">
        <v>3828</v>
      </c>
      <c r="H136" s="15" t="s">
        <v>631</v>
      </c>
      <c r="I136" s="15" t="s">
        <v>3614</v>
      </c>
      <c r="J136" s="15" t="s">
        <v>2777</v>
      </c>
      <c r="K136" s="15" t="s">
        <v>2796</v>
      </c>
    </row>
    <row r="137" spans="2:11" x14ac:dyDescent="0.2">
      <c r="B137" s="15" t="s">
        <v>3609</v>
      </c>
      <c r="C137" s="15">
        <v>1308425</v>
      </c>
      <c r="D137" s="15" t="s">
        <v>1926</v>
      </c>
      <c r="E137" s="15">
        <v>80</v>
      </c>
      <c r="F137" s="15" t="s">
        <v>2674</v>
      </c>
      <c r="G137" s="15" t="s">
        <v>3826</v>
      </c>
      <c r="H137" s="15" t="s">
        <v>631</v>
      </c>
      <c r="I137" s="15" t="s">
        <v>3603</v>
      </c>
      <c r="J137" s="15" t="s">
        <v>2675</v>
      </c>
      <c r="K137" s="15" t="s">
        <v>2796</v>
      </c>
    </row>
    <row r="138" spans="2:11" x14ac:dyDescent="0.2">
      <c r="B138" s="15" t="s">
        <v>3609</v>
      </c>
      <c r="C138" s="15">
        <v>1308425</v>
      </c>
      <c r="D138" s="15" t="s">
        <v>1926</v>
      </c>
      <c r="E138" s="15">
        <v>100</v>
      </c>
      <c r="F138" s="15" t="s">
        <v>2674</v>
      </c>
      <c r="G138" s="15" t="s">
        <v>4044</v>
      </c>
      <c r="H138" s="15" t="s">
        <v>1903</v>
      </c>
      <c r="I138" s="15" t="s">
        <v>4051</v>
      </c>
      <c r="J138" s="15" t="s">
        <v>2675</v>
      </c>
      <c r="K138" s="15" t="s">
        <v>2796</v>
      </c>
    </row>
    <row r="139" spans="2:11" x14ac:dyDescent="0.2">
      <c r="B139" s="15" t="s">
        <v>3609</v>
      </c>
      <c r="C139" s="15">
        <v>1308425</v>
      </c>
      <c r="D139" s="15" t="s">
        <v>1926</v>
      </c>
      <c r="E139" s="15">
        <v>90</v>
      </c>
      <c r="F139" s="15" t="s">
        <v>2674</v>
      </c>
      <c r="G139" s="15" t="s">
        <v>4052</v>
      </c>
      <c r="H139" s="15" t="s">
        <v>631</v>
      </c>
      <c r="I139" s="15" t="s">
        <v>3603</v>
      </c>
      <c r="J139" s="15" t="s">
        <v>2675</v>
      </c>
      <c r="K139" s="15" t="s">
        <v>2796</v>
      </c>
    </row>
    <row r="140" spans="2:11" x14ac:dyDescent="0.2">
      <c r="B140" s="15" t="s">
        <v>3107</v>
      </c>
      <c r="C140" s="15">
        <v>258917</v>
      </c>
      <c r="D140" s="15" t="s">
        <v>993</v>
      </c>
      <c r="E140" s="15">
        <v>100</v>
      </c>
      <c r="F140" s="15" t="s">
        <v>2674</v>
      </c>
      <c r="G140" s="15" t="s">
        <v>4045</v>
      </c>
      <c r="H140" s="15" t="s">
        <v>631</v>
      </c>
      <c r="I140" s="15" t="s">
        <v>3105</v>
      </c>
      <c r="J140" s="15" t="s">
        <v>2675</v>
      </c>
      <c r="K140" s="15" t="s">
        <v>1049</v>
      </c>
    </row>
    <row r="141" spans="2:11" x14ac:dyDescent="0.2">
      <c r="B141" s="15" t="s">
        <v>3107</v>
      </c>
      <c r="C141" s="15">
        <v>258917</v>
      </c>
      <c r="D141" s="15" t="s">
        <v>993</v>
      </c>
      <c r="E141" s="15">
        <v>70</v>
      </c>
      <c r="F141" s="15" t="s">
        <v>2674</v>
      </c>
      <c r="G141" s="15" t="s">
        <v>3787</v>
      </c>
      <c r="H141" s="15" t="s">
        <v>1032</v>
      </c>
      <c r="I141" s="15" t="s">
        <v>3672</v>
      </c>
      <c r="J141" s="15" t="s">
        <v>2675</v>
      </c>
      <c r="K141" s="15" t="s">
        <v>1049</v>
      </c>
    </row>
    <row r="142" spans="2:11" x14ac:dyDescent="0.2">
      <c r="B142" s="15" t="s">
        <v>3610</v>
      </c>
      <c r="C142" s="15">
        <v>235352</v>
      </c>
      <c r="D142" s="15" t="s">
        <v>1005</v>
      </c>
      <c r="E142" s="15">
        <v>60</v>
      </c>
      <c r="F142" s="15" t="s">
        <v>2686</v>
      </c>
      <c r="G142" s="15" t="s">
        <v>3787</v>
      </c>
      <c r="H142" s="15" t="s">
        <v>1032</v>
      </c>
      <c r="I142" s="15" t="s">
        <v>3608</v>
      </c>
      <c r="J142" s="15" t="s">
        <v>2675</v>
      </c>
      <c r="K142" s="15" t="s">
        <v>2661</v>
      </c>
    </row>
    <row r="143" spans="2:11" x14ac:dyDescent="0.2">
      <c r="B143" s="15" t="s">
        <v>3610</v>
      </c>
      <c r="C143" s="15">
        <v>235352</v>
      </c>
      <c r="D143" s="15" t="s">
        <v>1005</v>
      </c>
      <c r="E143" s="15">
        <v>100</v>
      </c>
      <c r="F143" s="15" t="s">
        <v>2686</v>
      </c>
      <c r="G143" s="15" t="s">
        <v>3787</v>
      </c>
      <c r="H143" s="15" t="s">
        <v>1032</v>
      </c>
      <c r="I143" s="15" t="s">
        <v>3608</v>
      </c>
      <c r="J143" s="15" t="s">
        <v>2675</v>
      </c>
      <c r="K143" s="15" t="s">
        <v>2661</v>
      </c>
    </row>
    <row r="144" spans="2:11" x14ac:dyDescent="0.2">
      <c r="B144" s="15" t="s">
        <v>3610</v>
      </c>
      <c r="C144" s="15">
        <v>235352</v>
      </c>
      <c r="D144" s="15" t="s">
        <v>1005</v>
      </c>
      <c r="E144" s="15">
        <v>90</v>
      </c>
      <c r="F144" s="15" t="s">
        <v>2674</v>
      </c>
      <c r="G144" s="15" t="s">
        <v>4044</v>
      </c>
      <c r="H144" s="15" t="s">
        <v>631</v>
      </c>
      <c r="I144" s="15" t="s">
        <v>3581</v>
      </c>
      <c r="J144" s="15" t="s">
        <v>2675</v>
      </c>
      <c r="K144" s="15" t="s">
        <v>2661</v>
      </c>
    </row>
    <row r="145" spans="2:11" x14ac:dyDescent="0.2">
      <c r="B145" s="15" t="s">
        <v>3610</v>
      </c>
      <c r="C145" s="15">
        <v>235352</v>
      </c>
      <c r="D145" s="15" t="s">
        <v>1005</v>
      </c>
      <c r="E145" s="15">
        <v>90</v>
      </c>
      <c r="F145" s="15" t="s">
        <v>2674</v>
      </c>
      <c r="G145" s="15" t="s">
        <v>3787</v>
      </c>
      <c r="H145" s="15" t="s">
        <v>1032</v>
      </c>
      <c r="I145" s="15" t="s">
        <v>3608</v>
      </c>
      <c r="J145" s="15" t="s">
        <v>2675</v>
      </c>
      <c r="K145" s="15" t="s">
        <v>2661</v>
      </c>
    </row>
    <row r="146" spans="2:11" x14ac:dyDescent="0.2">
      <c r="B146" s="15" t="s">
        <v>3244</v>
      </c>
      <c r="C146" s="15">
        <v>1307026</v>
      </c>
      <c r="D146" s="15" t="s">
        <v>1899</v>
      </c>
      <c r="E146" s="15">
        <v>90</v>
      </c>
      <c r="F146" s="15" t="s">
        <v>2674</v>
      </c>
      <c r="G146" s="15" t="s">
        <v>4052</v>
      </c>
      <c r="H146" s="15" t="s">
        <v>1903</v>
      </c>
      <c r="I146" s="15" t="s">
        <v>4067</v>
      </c>
      <c r="J146" s="15" t="s">
        <v>2675</v>
      </c>
      <c r="K146" s="15" t="s">
        <v>2687</v>
      </c>
    </row>
    <row r="147" spans="2:11" x14ac:dyDescent="0.2">
      <c r="B147" s="15" t="s">
        <v>3244</v>
      </c>
      <c r="C147" s="15">
        <v>1307026</v>
      </c>
      <c r="D147" s="15" t="s">
        <v>1899</v>
      </c>
      <c r="E147" s="15">
        <v>90</v>
      </c>
      <c r="F147" s="15" t="s">
        <v>2674</v>
      </c>
      <c r="G147" s="15" t="s">
        <v>3828</v>
      </c>
      <c r="H147" s="15" t="s">
        <v>631</v>
      </c>
      <c r="I147" s="15" t="s">
        <v>3607</v>
      </c>
      <c r="J147" s="15" t="s">
        <v>2675</v>
      </c>
      <c r="K147" s="15" t="s">
        <v>2687</v>
      </c>
    </row>
    <row r="148" spans="2:11" x14ac:dyDescent="0.2">
      <c r="B148" s="15" t="s">
        <v>3244</v>
      </c>
      <c r="C148" s="15">
        <v>1307026</v>
      </c>
      <c r="D148" s="15" t="s">
        <v>1899</v>
      </c>
      <c r="E148" s="15">
        <v>80</v>
      </c>
      <c r="F148" s="15" t="s">
        <v>2674</v>
      </c>
      <c r="G148" s="15" t="s">
        <v>4045</v>
      </c>
      <c r="H148" s="15" t="s">
        <v>631</v>
      </c>
      <c r="I148" s="15" t="s">
        <v>3607</v>
      </c>
      <c r="J148" s="15" t="s">
        <v>2675</v>
      </c>
      <c r="K148" s="15" t="s">
        <v>2687</v>
      </c>
    </row>
    <row r="149" spans="2:11" x14ac:dyDescent="0.2">
      <c r="B149" s="15" t="s">
        <v>3839</v>
      </c>
      <c r="C149" s="15">
        <v>259927</v>
      </c>
      <c r="D149" s="15" t="s">
        <v>1074</v>
      </c>
      <c r="E149" s="15">
        <v>90</v>
      </c>
      <c r="F149" s="15" t="s">
        <v>2674</v>
      </c>
      <c r="G149" s="15" t="s">
        <v>3828</v>
      </c>
      <c r="H149" s="15" t="s">
        <v>1032</v>
      </c>
      <c r="I149" s="15" t="s">
        <v>3840</v>
      </c>
      <c r="J149" s="15" t="s">
        <v>3327</v>
      </c>
      <c r="K149" s="15" t="s">
        <v>522</v>
      </c>
    </row>
    <row r="150" spans="2:11" x14ac:dyDescent="0.2">
      <c r="B150" s="15" t="s">
        <v>4070</v>
      </c>
      <c r="C150" s="15">
        <v>91392</v>
      </c>
      <c r="D150" s="15" t="s">
        <v>1196</v>
      </c>
      <c r="E150" s="15">
        <v>100</v>
      </c>
      <c r="F150" s="15" t="s">
        <v>2674</v>
      </c>
      <c r="G150" s="15" t="s">
        <v>4052</v>
      </c>
      <c r="H150" s="15" t="s">
        <v>1032</v>
      </c>
      <c r="I150" s="15" t="s">
        <v>4071</v>
      </c>
      <c r="J150" s="15" t="s">
        <v>2678</v>
      </c>
      <c r="K150" s="15" t="s">
        <v>2615</v>
      </c>
    </row>
    <row r="151" spans="2:11" x14ac:dyDescent="0.2">
      <c r="B151" s="15" t="s">
        <v>4070</v>
      </c>
      <c r="C151" s="15">
        <v>91392</v>
      </c>
      <c r="D151" s="15" t="s">
        <v>1196</v>
      </c>
      <c r="E151" s="15">
        <v>100</v>
      </c>
      <c r="F151" s="15" t="s">
        <v>2686</v>
      </c>
      <c r="G151" s="15" t="s">
        <v>4045</v>
      </c>
      <c r="H151" s="15" t="s">
        <v>1032</v>
      </c>
      <c r="I151" s="15" t="s">
        <v>4071</v>
      </c>
      <c r="J151" s="15" t="s">
        <v>2678</v>
      </c>
      <c r="K151" s="15" t="s">
        <v>2615</v>
      </c>
    </row>
    <row r="152" spans="2:11" x14ac:dyDescent="0.2">
      <c r="B152" s="15" t="s">
        <v>2924</v>
      </c>
      <c r="C152" s="15">
        <v>1308133</v>
      </c>
      <c r="D152" s="15" t="s">
        <v>2803</v>
      </c>
      <c r="E152" s="15">
        <v>100</v>
      </c>
      <c r="F152" s="15" t="s">
        <v>2677</v>
      </c>
      <c r="G152" s="15" t="s">
        <v>3828</v>
      </c>
      <c r="H152" s="15" t="s">
        <v>1903</v>
      </c>
      <c r="I152" s="15" t="s">
        <v>3179</v>
      </c>
      <c r="J152" s="15" t="s">
        <v>2678</v>
      </c>
      <c r="K152" s="15" t="s">
        <v>1114</v>
      </c>
    </row>
    <row r="153" spans="2:11" x14ac:dyDescent="0.2">
      <c r="B153" s="15" t="s">
        <v>2924</v>
      </c>
      <c r="C153" s="15">
        <v>1308133</v>
      </c>
      <c r="D153" s="15" t="s">
        <v>2803</v>
      </c>
      <c r="E153" s="15">
        <v>100</v>
      </c>
      <c r="F153" s="15" t="s">
        <v>2677</v>
      </c>
      <c r="G153" s="15" t="s">
        <v>3787</v>
      </c>
      <c r="H153" s="15" t="s">
        <v>1903</v>
      </c>
      <c r="I153" s="15" t="s">
        <v>3179</v>
      </c>
      <c r="J153" s="15" t="s">
        <v>2678</v>
      </c>
      <c r="K153" s="15" t="s">
        <v>1114</v>
      </c>
    </row>
    <row r="154" spans="2:11" x14ac:dyDescent="0.2">
      <c r="B154" s="15" t="s">
        <v>2924</v>
      </c>
      <c r="C154" s="15">
        <v>1308133</v>
      </c>
      <c r="D154" s="15" t="s">
        <v>2803</v>
      </c>
      <c r="E154" s="15">
        <v>100</v>
      </c>
      <c r="F154" s="15" t="s">
        <v>2677</v>
      </c>
      <c r="G154" s="15" t="s">
        <v>3826</v>
      </c>
      <c r="H154" s="15" t="s">
        <v>631</v>
      </c>
      <c r="I154" s="15" t="s">
        <v>3612</v>
      </c>
      <c r="J154" s="15" t="s">
        <v>2678</v>
      </c>
      <c r="K154" s="15" t="s">
        <v>1114</v>
      </c>
    </row>
    <row r="155" spans="2:11" x14ac:dyDescent="0.2">
      <c r="B155" s="15" t="s">
        <v>2924</v>
      </c>
      <c r="C155" s="15">
        <v>1308133</v>
      </c>
      <c r="D155" s="15" t="s">
        <v>2803</v>
      </c>
      <c r="E155" s="15">
        <v>100</v>
      </c>
      <c r="F155" s="15" t="s">
        <v>2677</v>
      </c>
      <c r="G155" s="15" t="s">
        <v>3787</v>
      </c>
      <c r="H155" s="15" t="s">
        <v>631</v>
      </c>
      <c r="I155" s="15" t="s">
        <v>3612</v>
      </c>
      <c r="J155" s="15" t="s">
        <v>2678</v>
      </c>
      <c r="K155" s="15" t="s">
        <v>1114</v>
      </c>
    </row>
    <row r="156" spans="2:11" x14ac:dyDescent="0.2">
      <c r="B156" s="15" t="s">
        <v>3611</v>
      </c>
      <c r="C156" s="15">
        <v>126689</v>
      </c>
      <c r="D156" s="15" t="s">
        <v>1029</v>
      </c>
      <c r="E156" s="15">
        <v>100</v>
      </c>
      <c r="F156" s="15" t="s">
        <v>2674</v>
      </c>
      <c r="G156" s="15" t="s">
        <v>3828</v>
      </c>
      <c r="H156" s="15" t="s">
        <v>1032</v>
      </c>
      <c r="I156" s="15" t="s">
        <v>3007</v>
      </c>
      <c r="J156" s="15" t="s">
        <v>2675</v>
      </c>
      <c r="K156" s="15" t="s">
        <v>3008</v>
      </c>
    </row>
    <row r="157" spans="2:11" x14ac:dyDescent="0.2">
      <c r="B157" s="15" t="s">
        <v>3611</v>
      </c>
      <c r="C157" s="15">
        <v>126689</v>
      </c>
      <c r="D157" s="15" t="s">
        <v>1029</v>
      </c>
      <c r="E157" s="15">
        <v>100</v>
      </c>
      <c r="F157" s="15" t="s">
        <v>2674</v>
      </c>
      <c r="G157" s="15" t="s">
        <v>4045</v>
      </c>
      <c r="H157" s="15" t="s">
        <v>631</v>
      </c>
      <c r="I157" s="15" t="s">
        <v>3105</v>
      </c>
      <c r="J157" s="15" t="s">
        <v>2675</v>
      </c>
      <c r="K157" s="15" t="s">
        <v>3008</v>
      </c>
    </row>
    <row r="158" spans="2:11" x14ac:dyDescent="0.2">
      <c r="B158" s="15" t="s">
        <v>3841</v>
      </c>
      <c r="C158" s="15">
        <v>167850</v>
      </c>
      <c r="D158" s="15" t="s">
        <v>1009</v>
      </c>
      <c r="E158" s="15">
        <v>100</v>
      </c>
      <c r="F158" s="15" t="s">
        <v>2686</v>
      </c>
      <c r="G158" s="15" t="s">
        <v>3828</v>
      </c>
      <c r="H158" s="15" t="s">
        <v>1032</v>
      </c>
      <c r="I158" s="15" t="s">
        <v>3842</v>
      </c>
      <c r="J158" s="15" t="s">
        <v>2675</v>
      </c>
      <c r="K158" s="15" t="s">
        <v>3579</v>
      </c>
    </row>
    <row r="159" spans="2:11" x14ac:dyDescent="0.2">
      <c r="B159" s="15" t="s">
        <v>3841</v>
      </c>
      <c r="C159" s="15">
        <v>167850</v>
      </c>
      <c r="D159" s="15" t="s">
        <v>1009</v>
      </c>
      <c r="E159" s="15">
        <v>100</v>
      </c>
      <c r="F159" s="15" t="s">
        <v>2686</v>
      </c>
      <c r="G159" s="15" t="s">
        <v>3828</v>
      </c>
      <c r="H159" s="15" t="s">
        <v>1032</v>
      </c>
      <c r="I159" s="15" t="s">
        <v>3842</v>
      </c>
      <c r="J159" s="15" t="s">
        <v>2675</v>
      </c>
      <c r="K159" s="15" t="s">
        <v>3579</v>
      </c>
    </row>
    <row r="160" spans="2:11" x14ac:dyDescent="0.2">
      <c r="B160" s="15" t="s">
        <v>3841</v>
      </c>
      <c r="C160" s="15">
        <v>167850</v>
      </c>
      <c r="D160" s="15" t="s">
        <v>1009</v>
      </c>
      <c r="E160" s="15">
        <v>100</v>
      </c>
      <c r="F160" s="15" t="s">
        <v>2686</v>
      </c>
      <c r="G160" s="15" t="s">
        <v>3828</v>
      </c>
      <c r="H160" s="15" t="s">
        <v>1032</v>
      </c>
      <c r="I160" s="15" t="s">
        <v>3842</v>
      </c>
      <c r="J160" s="15" t="s">
        <v>2675</v>
      </c>
      <c r="K160" s="15" t="s">
        <v>3579</v>
      </c>
    </row>
    <row r="161" spans="2:11" x14ac:dyDescent="0.2">
      <c r="B161" s="15" t="s">
        <v>3841</v>
      </c>
      <c r="C161" s="15">
        <v>167850</v>
      </c>
      <c r="D161" s="15" t="s">
        <v>1009</v>
      </c>
      <c r="E161" s="15">
        <v>90</v>
      </c>
      <c r="F161" s="15" t="s">
        <v>2674</v>
      </c>
      <c r="G161" s="15" t="s">
        <v>4044</v>
      </c>
      <c r="H161" s="15" t="s">
        <v>1032</v>
      </c>
      <c r="I161" s="15" t="s">
        <v>3842</v>
      </c>
      <c r="J161" s="15" t="s">
        <v>2675</v>
      </c>
      <c r="K161" s="15" t="s">
        <v>3579</v>
      </c>
    </row>
    <row r="162" spans="2:11" x14ac:dyDescent="0.2">
      <c r="B162" s="15" t="s">
        <v>4072</v>
      </c>
      <c r="C162" s="15">
        <v>1308067</v>
      </c>
      <c r="D162" s="15" t="s">
        <v>1916</v>
      </c>
      <c r="E162" s="15">
        <v>85</v>
      </c>
      <c r="F162" s="15" t="s">
        <v>2677</v>
      </c>
      <c r="G162" s="15" t="s">
        <v>3826</v>
      </c>
      <c r="H162" s="15" t="s">
        <v>631</v>
      </c>
      <c r="I162" s="15" t="s">
        <v>3612</v>
      </c>
      <c r="J162" s="15" t="s">
        <v>2678</v>
      </c>
      <c r="K162" s="15" t="s">
        <v>1290</v>
      </c>
    </row>
    <row r="163" spans="2:11" x14ac:dyDescent="0.2">
      <c r="B163" s="15" t="s">
        <v>4072</v>
      </c>
      <c r="C163" s="15">
        <v>1308067</v>
      </c>
      <c r="D163" s="15" t="s">
        <v>1916</v>
      </c>
      <c r="E163" s="15">
        <v>100</v>
      </c>
      <c r="F163" s="15" t="s">
        <v>2677</v>
      </c>
      <c r="G163" s="15" t="s">
        <v>4045</v>
      </c>
      <c r="H163" s="15" t="s">
        <v>1903</v>
      </c>
      <c r="I163" s="15" t="s">
        <v>4073</v>
      </c>
      <c r="J163" s="15" t="s">
        <v>2678</v>
      </c>
      <c r="K163" s="15" t="s">
        <v>1290</v>
      </c>
    </row>
    <row r="164" spans="2:11" x14ac:dyDescent="0.2">
      <c r="B164" s="15" t="s">
        <v>4074</v>
      </c>
      <c r="C164" s="15">
        <v>1307052</v>
      </c>
      <c r="D164" s="15" t="s">
        <v>1878</v>
      </c>
      <c r="E164" s="15">
        <v>100</v>
      </c>
      <c r="F164" s="15" t="s">
        <v>2674</v>
      </c>
      <c r="G164" s="15" t="s">
        <v>3826</v>
      </c>
      <c r="H164" s="15" t="s">
        <v>1903</v>
      </c>
      <c r="I164" s="15" t="s">
        <v>3003</v>
      </c>
      <c r="J164" s="15" t="s">
        <v>2675</v>
      </c>
      <c r="K164" s="15" t="s">
        <v>2151</v>
      </c>
    </row>
    <row r="165" spans="2:11" x14ac:dyDescent="0.2">
      <c r="B165" s="15" t="s">
        <v>4074</v>
      </c>
      <c r="C165" s="15">
        <v>1307052</v>
      </c>
      <c r="D165" s="15" t="s">
        <v>1878</v>
      </c>
      <c r="E165" s="15">
        <v>90</v>
      </c>
      <c r="F165" s="15" t="s">
        <v>2674</v>
      </c>
      <c r="G165" s="15" t="s">
        <v>4045</v>
      </c>
      <c r="H165" s="15" t="s">
        <v>631</v>
      </c>
      <c r="I165" s="15" t="s">
        <v>3617</v>
      </c>
      <c r="J165" s="15" t="s">
        <v>2675</v>
      </c>
      <c r="K165" s="15" t="s">
        <v>2151</v>
      </c>
    </row>
    <row r="166" spans="2:11" x14ac:dyDescent="0.2">
      <c r="B166" s="15" t="s">
        <v>3843</v>
      </c>
      <c r="C166" s="15">
        <v>1307620</v>
      </c>
      <c r="D166" s="15" t="s">
        <v>1995</v>
      </c>
      <c r="E166" s="15">
        <v>100</v>
      </c>
      <c r="F166" s="15" t="s">
        <v>2677</v>
      </c>
      <c r="G166" s="15" t="s">
        <v>4057</v>
      </c>
      <c r="H166" s="15" t="s">
        <v>1903</v>
      </c>
      <c r="I166" s="15" t="s">
        <v>3026</v>
      </c>
      <c r="J166" s="15" t="s">
        <v>2678</v>
      </c>
      <c r="K166" s="15" t="s">
        <v>1265</v>
      </c>
    </row>
    <row r="167" spans="2:11" x14ac:dyDescent="0.2">
      <c r="B167" s="15" t="s">
        <v>3843</v>
      </c>
      <c r="C167" s="15">
        <v>1307620</v>
      </c>
      <c r="D167" s="15" t="s">
        <v>1995</v>
      </c>
      <c r="E167" s="15">
        <v>100</v>
      </c>
      <c r="F167" s="15" t="s">
        <v>2683</v>
      </c>
      <c r="G167" s="15" t="s">
        <v>3828</v>
      </c>
      <c r="H167" s="15" t="s">
        <v>1903</v>
      </c>
      <c r="I167" s="15" t="s">
        <v>3026</v>
      </c>
      <c r="J167" s="15" t="s">
        <v>2675</v>
      </c>
      <c r="K167" s="15" t="s">
        <v>1265</v>
      </c>
    </row>
    <row r="168" spans="2:11" x14ac:dyDescent="0.2">
      <c r="B168" s="15" t="s">
        <v>4075</v>
      </c>
      <c r="C168" s="15">
        <v>1307852</v>
      </c>
      <c r="D168" s="15" t="s">
        <v>2804</v>
      </c>
      <c r="E168" s="15">
        <v>100</v>
      </c>
      <c r="F168" s="15" t="s">
        <v>2676</v>
      </c>
      <c r="G168" s="15" t="s">
        <v>4044</v>
      </c>
      <c r="H168" s="15" t="s">
        <v>1903</v>
      </c>
      <c r="I168" s="15" t="s">
        <v>4076</v>
      </c>
      <c r="J168" s="15" t="s">
        <v>2675</v>
      </c>
      <c r="K168" s="15" t="s">
        <v>1081</v>
      </c>
    </row>
    <row r="169" spans="2:11" x14ac:dyDescent="0.2">
      <c r="B169" s="15" t="s">
        <v>4075</v>
      </c>
      <c r="C169" s="15">
        <v>1307852</v>
      </c>
      <c r="D169" s="15" t="s">
        <v>2804</v>
      </c>
      <c r="E169" s="15">
        <v>100</v>
      </c>
      <c r="F169" s="15" t="s">
        <v>2674</v>
      </c>
      <c r="G169" s="15" t="s">
        <v>4045</v>
      </c>
      <c r="H169" s="15" t="s">
        <v>631</v>
      </c>
      <c r="I169" s="15" t="s">
        <v>3606</v>
      </c>
      <c r="J169" s="15" t="s">
        <v>2675</v>
      </c>
      <c r="K169" s="15" t="s">
        <v>1081</v>
      </c>
    </row>
    <row r="170" spans="2:11" x14ac:dyDescent="0.2">
      <c r="B170" s="15" t="s">
        <v>4075</v>
      </c>
      <c r="C170" s="15">
        <v>1307852</v>
      </c>
      <c r="D170" s="15" t="s">
        <v>2804</v>
      </c>
      <c r="E170" s="15">
        <v>90</v>
      </c>
      <c r="F170" s="15" t="s">
        <v>2674</v>
      </c>
      <c r="G170" s="15" t="s">
        <v>4045</v>
      </c>
      <c r="H170" s="15" t="s">
        <v>631</v>
      </c>
      <c r="I170" s="15" t="s">
        <v>3606</v>
      </c>
      <c r="J170" s="15" t="s">
        <v>2675</v>
      </c>
      <c r="K170" s="15" t="s">
        <v>1081</v>
      </c>
    </row>
    <row r="171" spans="2:11" x14ac:dyDescent="0.2">
      <c r="B171" s="15" t="s">
        <v>3683</v>
      </c>
      <c r="C171" s="15">
        <v>1307858</v>
      </c>
      <c r="D171" s="15" t="s">
        <v>2804</v>
      </c>
      <c r="E171" s="15">
        <v>100</v>
      </c>
      <c r="F171" s="15" t="s">
        <v>2676</v>
      </c>
      <c r="G171" s="15" t="s">
        <v>4044</v>
      </c>
      <c r="H171" s="15" t="s">
        <v>1903</v>
      </c>
      <c r="I171" s="15" t="s">
        <v>4076</v>
      </c>
      <c r="J171" s="15" t="s">
        <v>2675</v>
      </c>
      <c r="K171" s="15" t="s">
        <v>1081</v>
      </c>
    </row>
    <row r="172" spans="2:11" x14ac:dyDescent="0.2">
      <c r="B172" s="15" t="s">
        <v>3683</v>
      </c>
      <c r="C172" s="15">
        <v>1307858</v>
      </c>
      <c r="D172" s="15" t="s">
        <v>2804</v>
      </c>
      <c r="E172" s="15">
        <v>100</v>
      </c>
      <c r="F172" s="15" t="s">
        <v>2674</v>
      </c>
      <c r="G172" s="15" t="s">
        <v>3826</v>
      </c>
      <c r="H172" s="15" t="s">
        <v>631</v>
      </c>
      <c r="I172" s="15" t="s">
        <v>3606</v>
      </c>
      <c r="J172" s="15" t="s">
        <v>2675</v>
      </c>
      <c r="K172" s="15" t="s">
        <v>1081</v>
      </c>
    </row>
    <row r="173" spans="2:11" x14ac:dyDescent="0.2">
      <c r="B173" s="15" t="s">
        <v>3683</v>
      </c>
      <c r="C173" s="15">
        <v>1307858</v>
      </c>
      <c r="D173" s="15" t="s">
        <v>2804</v>
      </c>
      <c r="E173" s="15">
        <v>100</v>
      </c>
      <c r="F173" s="15" t="s">
        <v>2674</v>
      </c>
      <c r="G173" s="15" t="s">
        <v>3826</v>
      </c>
      <c r="H173" s="15" t="s">
        <v>631</v>
      </c>
      <c r="I173" s="15" t="s">
        <v>3606</v>
      </c>
      <c r="J173" s="15" t="s">
        <v>2675</v>
      </c>
      <c r="K173" s="15" t="s">
        <v>1081</v>
      </c>
    </row>
    <row r="174" spans="2:11" x14ac:dyDescent="0.2">
      <c r="B174" s="15" t="s">
        <v>4077</v>
      </c>
      <c r="C174" s="15">
        <v>1308443</v>
      </c>
      <c r="D174" s="15" t="s">
        <v>2050</v>
      </c>
      <c r="E174" s="15">
        <v>90</v>
      </c>
      <c r="F174" s="15" t="s">
        <v>2674</v>
      </c>
      <c r="G174" s="15" t="s">
        <v>3826</v>
      </c>
      <c r="H174" s="15" t="s">
        <v>1903</v>
      </c>
      <c r="I174" s="15" t="s">
        <v>3829</v>
      </c>
      <c r="J174" s="15" t="s">
        <v>2675</v>
      </c>
      <c r="K174" s="15" t="s">
        <v>2796</v>
      </c>
    </row>
    <row r="175" spans="2:11" x14ac:dyDescent="0.2">
      <c r="B175" s="15" t="s">
        <v>4077</v>
      </c>
      <c r="C175" s="15">
        <v>1308443</v>
      </c>
      <c r="D175" s="15" t="s">
        <v>2050</v>
      </c>
      <c r="E175" s="15">
        <v>90</v>
      </c>
      <c r="F175" s="15" t="s">
        <v>2674</v>
      </c>
      <c r="G175" s="15" t="s">
        <v>3826</v>
      </c>
      <c r="H175" s="15" t="s">
        <v>631</v>
      </c>
      <c r="I175" s="15" t="s">
        <v>3605</v>
      </c>
      <c r="J175" s="15" t="s">
        <v>2675</v>
      </c>
      <c r="K175" s="15" t="s">
        <v>2796</v>
      </c>
    </row>
    <row r="176" spans="2:11" x14ac:dyDescent="0.2">
      <c r="B176" s="15" t="s">
        <v>4078</v>
      </c>
      <c r="C176" s="15">
        <v>1308578</v>
      </c>
      <c r="D176" s="15" t="s">
        <v>3348</v>
      </c>
      <c r="E176" s="15">
        <v>100</v>
      </c>
      <c r="F176" s="15" t="s">
        <v>2674</v>
      </c>
      <c r="G176" s="15" t="s">
        <v>4045</v>
      </c>
      <c r="H176" s="15" t="s">
        <v>631</v>
      </c>
      <c r="I176" s="15" t="s">
        <v>3604</v>
      </c>
      <c r="J176" s="15" t="s">
        <v>2675</v>
      </c>
      <c r="K176" s="15" t="s">
        <v>3228</v>
      </c>
    </row>
    <row r="177" spans="2:11" x14ac:dyDescent="0.2">
      <c r="B177" s="15" t="s">
        <v>3613</v>
      </c>
      <c r="C177" s="15">
        <v>1307861</v>
      </c>
      <c r="D177" s="15" t="s">
        <v>2804</v>
      </c>
      <c r="E177" s="15">
        <v>100</v>
      </c>
      <c r="F177" s="15" t="s">
        <v>2674</v>
      </c>
      <c r="G177" s="15" t="s">
        <v>3828</v>
      </c>
      <c r="H177" s="15" t="s">
        <v>631</v>
      </c>
      <c r="I177" s="15" t="s">
        <v>3606</v>
      </c>
      <c r="J177" s="15" t="s">
        <v>2675</v>
      </c>
      <c r="K177" s="15" t="s">
        <v>1081</v>
      </c>
    </row>
    <row r="178" spans="2:11" x14ac:dyDescent="0.2">
      <c r="B178" s="15" t="s">
        <v>3613</v>
      </c>
      <c r="C178" s="15">
        <v>1307861</v>
      </c>
      <c r="D178" s="15" t="s">
        <v>2804</v>
      </c>
      <c r="E178" s="15">
        <v>100</v>
      </c>
      <c r="F178" s="15" t="s">
        <v>2676</v>
      </c>
      <c r="G178" s="15" t="s">
        <v>4044</v>
      </c>
      <c r="H178" s="15" t="s">
        <v>1903</v>
      </c>
      <c r="I178" s="15" t="s">
        <v>4076</v>
      </c>
      <c r="J178" s="15" t="s">
        <v>2675</v>
      </c>
      <c r="K178" s="15" t="s">
        <v>1081</v>
      </c>
    </row>
    <row r="179" spans="2:11" x14ac:dyDescent="0.2">
      <c r="B179" s="15" t="s">
        <v>3515</v>
      </c>
      <c r="C179" s="15">
        <v>262428</v>
      </c>
      <c r="D179" s="15" t="s">
        <v>1044</v>
      </c>
      <c r="E179" s="15">
        <v>90</v>
      </c>
      <c r="F179" s="15" t="s">
        <v>2676</v>
      </c>
      <c r="G179" s="15" t="s">
        <v>3826</v>
      </c>
      <c r="H179" s="15" t="s">
        <v>1032</v>
      </c>
      <c r="I179" s="15" t="s">
        <v>3516</v>
      </c>
      <c r="J179" s="15" t="s">
        <v>2675</v>
      </c>
      <c r="K179" s="15" t="s">
        <v>996</v>
      </c>
    </row>
    <row r="180" spans="2:11" x14ac:dyDescent="0.2">
      <c r="B180" s="15" t="s">
        <v>3515</v>
      </c>
      <c r="C180" s="15">
        <v>262428</v>
      </c>
      <c r="D180" s="15" t="s">
        <v>1044</v>
      </c>
      <c r="E180" s="15">
        <v>60</v>
      </c>
      <c r="F180" s="15" t="s">
        <v>2676</v>
      </c>
      <c r="G180" s="15" t="s">
        <v>4052</v>
      </c>
      <c r="H180" s="15" t="s">
        <v>1032</v>
      </c>
      <c r="I180" s="15" t="s">
        <v>3516</v>
      </c>
      <c r="J180" s="15" t="s">
        <v>3327</v>
      </c>
      <c r="K180" s="15" t="s">
        <v>996</v>
      </c>
    </row>
    <row r="181" spans="2:11" x14ac:dyDescent="0.2">
      <c r="B181" s="15" t="s">
        <v>3515</v>
      </c>
      <c r="C181" s="15">
        <v>262428</v>
      </c>
      <c r="D181" s="15" t="s">
        <v>1044</v>
      </c>
      <c r="E181" s="15">
        <v>90</v>
      </c>
      <c r="F181" s="15" t="s">
        <v>2674</v>
      </c>
      <c r="G181" s="15" t="s">
        <v>3787</v>
      </c>
      <c r="H181" s="15" t="s">
        <v>631</v>
      </c>
      <c r="I181" s="15" t="s">
        <v>3583</v>
      </c>
      <c r="J181" s="15" t="s">
        <v>2675</v>
      </c>
      <c r="K181" s="15" t="s">
        <v>996</v>
      </c>
    </row>
    <row r="182" spans="2:11" x14ac:dyDescent="0.2">
      <c r="B182" s="15" t="s">
        <v>2688</v>
      </c>
      <c r="C182" s="15">
        <v>1308262</v>
      </c>
      <c r="D182" s="15" t="s">
        <v>1916</v>
      </c>
      <c r="E182" s="15">
        <v>85</v>
      </c>
      <c r="F182" s="15" t="s">
        <v>2677</v>
      </c>
      <c r="G182" s="15" t="s">
        <v>4045</v>
      </c>
      <c r="H182" s="15" t="s">
        <v>1903</v>
      </c>
      <c r="I182" s="15" t="s">
        <v>4073</v>
      </c>
      <c r="J182" s="15" t="s">
        <v>2678</v>
      </c>
      <c r="K182" s="15" t="s">
        <v>1450</v>
      </c>
    </row>
    <row r="183" spans="2:11" x14ac:dyDescent="0.2">
      <c r="B183" s="15" t="s">
        <v>2688</v>
      </c>
      <c r="C183" s="15">
        <v>1308262</v>
      </c>
      <c r="D183" s="15" t="s">
        <v>1916</v>
      </c>
      <c r="E183" s="15">
        <v>85</v>
      </c>
      <c r="F183" s="15" t="s">
        <v>2677</v>
      </c>
      <c r="G183" s="15" t="s">
        <v>3828</v>
      </c>
      <c r="H183" s="15" t="s">
        <v>631</v>
      </c>
      <c r="I183" s="15" t="s">
        <v>3612</v>
      </c>
      <c r="J183" s="15" t="s">
        <v>2678</v>
      </c>
      <c r="K183" s="15" t="s">
        <v>1450</v>
      </c>
    </row>
    <row r="184" spans="2:11" x14ac:dyDescent="0.2">
      <c r="B184" s="15" t="s">
        <v>3844</v>
      </c>
      <c r="C184" s="15">
        <v>1307623</v>
      </c>
      <c r="D184" s="15" t="s">
        <v>1995</v>
      </c>
      <c r="E184" s="15">
        <v>100</v>
      </c>
      <c r="F184" s="15" t="s">
        <v>2677</v>
      </c>
      <c r="G184" s="15" t="s">
        <v>4057</v>
      </c>
      <c r="H184" s="15" t="s">
        <v>1903</v>
      </c>
      <c r="I184" s="15" t="s">
        <v>3026</v>
      </c>
      <c r="J184" s="15" t="s">
        <v>2678</v>
      </c>
      <c r="K184" s="15" t="s">
        <v>1265</v>
      </c>
    </row>
    <row r="185" spans="2:11" x14ac:dyDescent="0.2">
      <c r="B185" s="15" t="s">
        <v>3844</v>
      </c>
      <c r="C185" s="15">
        <v>1307623</v>
      </c>
      <c r="D185" s="15" t="s">
        <v>1995</v>
      </c>
      <c r="E185" s="15">
        <v>100</v>
      </c>
      <c r="F185" s="15" t="s">
        <v>2683</v>
      </c>
      <c r="G185" s="15" t="s">
        <v>3828</v>
      </c>
      <c r="H185" s="15" t="s">
        <v>1903</v>
      </c>
      <c r="I185" s="15" t="s">
        <v>3026</v>
      </c>
      <c r="J185" s="15" t="s">
        <v>2675</v>
      </c>
      <c r="K185" s="15" t="s">
        <v>1265</v>
      </c>
    </row>
    <row r="186" spans="2:11" x14ac:dyDescent="0.2">
      <c r="B186" s="15" t="s">
        <v>4079</v>
      </c>
      <c r="C186" s="15">
        <v>1308532</v>
      </c>
      <c r="D186" s="15" t="s">
        <v>3298</v>
      </c>
      <c r="E186" s="15">
        <v>100</v>
      </c>
      <c r="F186" s="15" t="s">
        <v>2674</v>
      </c>
      <c r="G186" s="15" t="s">
        <v>3826</v>
      </c>
      <c r="H186" s="15" t="s">
        <v>631</v>
      </c>
      <c r="I186" s="15" t="s">
        <v>3605</v>
      </c>
      <c r="J186" s="15" t="s">
        <v>2675</v>
      </c>
      <c r="K186" s="15" t="s">
        <v>3094</v>
      </c>
    </row>
    <row r="187" spans="2:11" x14ac:dyDescent="0.2">
      <c r="B187" s="15" t="s">
        <v>4079</v>
      </c>
      <c r="C187" s="15">
        <v>1308532</v>
      </c>
      <c r="D187" s="15" t="s">
        <v>3298</v>
      </c>
      <c r="E187" s="15">
        <v>100</v>
      </c>
      <c r="F187" s="15" t="s">
        <v>2674</v>
      </c>
      <c r="G187" s="15" t="s">
        <v>3826</v>
      </c>
      <c r="H187" s="15" t="s">
        <v>1903</v>
      </c>
      <c r="I187" s="15" t="s">
        <v>4056</v>
      </c>
      <c r="J187" s="15" t="s">
        <v>2675</v>
      </c>
      <c r="K187" s="15" t="s">
        <v>3094</v>
      </c>
    </row>
    <row r="188" spans="2:11" x14ac:dyDescent="0.2">
      <c r="B188" s="15" t="s">
        <v>4080</v>
      </c>
      <c r="C188" s="15">
        <v>1308426</v>
      </c>
      <c r="D188" s="15" t="s">
        <v>1926</v>
      </c>
      <c r="E188" s="15">
        <v>80</v>
      </c>
      <c r="F188" s="15" t="s">
        <v>2674</v>
      </c>
      <c r="G188" s="15" t="s">
        <v>4044</v>
      </c>
      <c r="H188" s="15" t="s">
        <v>631</v>
      </c>
      <c r="I188" s="15" t="s">
        <v>3617</v>
      </c>
      <c r="J188" s="15" t="s">
        <v>2675</v>
      </c>
      <c r="K188" s="15" t="s">
        <v>2796</v>
      </c>
    </row>
    <row r="189" spans="2:11" x14ac:dyDescent="0.2">
      <c r="B189" s="15" t="s">
        <v>4080</v>
      </c>
      <c r="C189" s="15">
        <v>1308426</v>
      </c>
      <c r="D189" s="15" t="s">
        <v>1926</v>
      </c>
      <c r="E189" s="15">
        <v>90</v>
      </c>
      <c r="F189" s="15" t="s">
        <v>2674</v>
      </c>
      <c r="G189" s="15" t="s">
        <v>4052</v>
      </c>
      <c r="H189" s="15" t="s">
        <v>1903</v>
      </c>
      <c r="I189" s="15" t="s">
        <v>4067</v>
      </c>
      <c r="J189" s="15" t="s">
        <v>3327</v>
      </c>
      <c r="K189" s="15" t="s">
        <v>2796</v>
      </c>
    </row>
    <row r="190" spans="2:11" x14ac:dyDescent="0.2">
      <c r="B190" s="15" t="s">
        <v>4080</v>
      </c>
      <c r="C190" s="15">
        <v>1308426</v>
      </c>
      <c r="D190" s="15" t="s">
        <v>1926</v>
      </c>
      <c r="E190" s="15">
        <v>90</v>
      </c>
      <c r="F190" s="15" t="s">
        <v>2674</v>
      </c>
      <c r="G190" s="15" t="s">
        <v>4044</v>
      </c>
      <c r="H190" s="15" t="s">
        <v>631</v>
      </c>
      <c r="I190" s="15" t="s">
        <v>3617</v>
      </c>
      <c r="J190" s="15" t="s">
        <v>2675</v>
      </c>
      <c r="K190" s="15" t="s">
        <v>2796</v>
      </c>
    </row>
    <row r="191" spans="2:11" x14ac:dyDescent="0.2">
      <c r="B191" s="15" t="s">
        <v>4080</v>
      </c>
      <c r="C191" s="15">
        <v>1308426</v>
      </c>
      <c r="D191" s="15" t="s">
        <v>1926</v>
      </c>
      <c r="E191" s="15">
        <v>60</v>
      </c>
      <c r="F191" s="15" t="s">
        <v>2674</v>
      </c>
      <c r="G191" s="15" t="s">
        <v>4052</v>
      </c>
      <c r="H191" s="15" t="s">
        <v>631</v>
      </c>
      <c r="I191" s="15" t="s">
        <v>3617</v>
      </c>
      <c r="J191" s="15" t="s">
        <v>2675</v>
      </c>
      <c r="K191" s="15" t="s">
        <v>2796</v>
      </c>
    </row>
    <row r="192" spans="2:11" x14ac:dyDescent="0.2">
      <c r="B192" s="15" t="s">
        <v>3845</v>
      </c>
      <c r="C192" s="15">
        <v>1308590</v>
      </c>
      <c r="D192" s="15" t="s">
        <v>3348</v>
      </c>
      <c r="E192" s="15">
        <v>90</v>
      </c>
      <c r="F192" s="15" t="s">
        <v>2674</v>
      </c>
      <c r="G192" s="15" t="s">
        <v>3828</v>
      </c>
      <c r="H192" s="15" t="s">
        <v>650</v>
      </c>
      <c r="I192" s="15" t="s">
        <v>3838</v>
      </c>
      <c r="J192" s="15" t="s">
        <v>2675</v>
      </c>
      <c r="K192" s="15" t="s">
        <v>3228</v>
      </c>
    </row>
    <row r="193" spans="2:11" x14ac:dyDescent="0.2">
      <c r="B193" s="15" t="s">
        <v>3845</v>
      </c>
      <c r="C193" s="15">
        <v>1308590</v>
      </c>
      <c r="D193" s="15" t="s">
        <v>3348</v>
      </c>
      <c r="E193" s="15">
        <v>90</v>
      </c>
      <c r="F193" s="15" t="s">
        <v>2674</v>
      </c>
      <c r="G193" s="15" t="s">
        <v>3787</v>
      </c>
      <c r="H193" s="15" t="s">
        <v>631</v>
      </c>
      <c r="I193" s="15" t="s">
        <v>3607</v>
      </c>
      <c r="J193" s="15" t="s">
        <v>2675</v>
      </c>
      <c r="K193" s="15" t="s">
        <v>3228</v>
      </c>
    </row>
    <row r="194" spans="2:11" x14ac:dyDescent="0.2">
      <c r="B194" s="15" t="s">
        <v>3845</v>
      </c>
      <c r="C194" s="15">
        <v>1308590</v>
      </c>
      <c r="D194" s="15" t="s">
        <v>3348</v>
      </c>
      <c r="E194" s="15">
        <v>100</v>
      </c>
      <c r="F194" s="15" t="s">
        <v>2674</v>
      </c>
      <c r="G194" s="15" t="s">
        <v>4057</v>
      </c>
      <c r="H194" s="15" t="s">
        <v>650</v>
      </c>
      <c r="I194" s="15" t="s">
        <v>3838</v>
      </c>
      <c r="J194" s="15" t="s">
        <v>2675</v>
      </c>
      <c r="K194" s="15" t="s">
        <v>3228</v>
      </c>
    </row>
    <row r="195" spans="2:11" x14ac:dyDescent="0.2">
      <c r="B195" s="15" t="s">
        <v>3845</v>
      </c>
      <c r="C195" s="15">
        <v>1308590</v>
      </c>
      <c r="D195" s="15" t="s">
        <v>3348</v>
      </c>
      <c r="E195" s="15">
        <v>80</v>
      </c>
      <c r="F195" s="15" t="s">
        <v>2674</v>
      </c>
      <c r="G195" s="15" t="s">
        <v>4044</v>
      </c>
      <c r="H195" s="15" t="s">
        <v>631</v>
      </c>
      <c r="I195" s="15" t="s">
        <v>3607</v>
      </c>
      <c r="J195" s="15" t="s">
        <v>2675</v>
      </c>
      <c r="K195" s="15" t="s">
        <v>3228</v>
      </c>
    </row>
    <row r="196" spans="2:11" x14ac:dyDescent="0.2">
      <c r="B196" s="15" t="s">
        <v>4081</v>
      </c>
      <c r="C196" s="15">
        <v>1307014</v>
      </c>
      <c r="D196" s="15" t="s">
        <v>1932</v>
      </c>
      <c r="E196" s="15">
        <v>100</v>
      </c>
      <c r="F196" s="15" t="s">
        <v>2674</v>
      </c>
      <c r="G196" s="15" t="s">
        <v>4045</v>
      </c>
      <c r="H196" s="15" t="s">
        <v>1903</v>
      </c>
      <c r="I196" s="15" t="s">
        <v>2689</v>
      </c>
      <c r="J196" s="15" t="s">
        <v>2678</v>
      </c>
      <c r="K196" s="15" t="s">
        <v>2687</v>
      </c>
    </row>
    <row r="197" spans="2:11" x14ac:dyDescent="0.2">
      <c r="B197" s="15" t="s">
        <v>4082</v>
      </c>
      <c r="C197" s="15">
        <v>1308083</v>
      </c>
      <c r="D197" s="15" t="s">
        <v>1977</v>
      </c>
      <c r="E197" s="15">
        <v>60</v>
      </c>
      <c r="F197" s="15" t="s">
        <v>2674</v>
      </c>
      <c r="G197" s="15" t="s">
        <v>4044</v>
      </c>
      <c r="H197" s="15" t="s">
        <v>631</v>
      </c>
      <c r="I197" s="15" t="s">
        <v>3617</v>
      </c>
      <c r="J197" s="15" t="s">
        <v>2675</v>
      </c>
      <c r="K197" s="15" t="s">
        <v>522</v>
      </c>
    </row>
    <row r="198" spans="2:11" x14ac:dyDescent="0.2">
      <c r="B198" s="15" t="s">
        <v>4082</v>
      </c>
      <c r="C198" s="15">
        <v>1308083</v>
      </c>
      <c r="D198" s="15" t="s">
        <v>1977</v>
      </c>
      <c r="E198" s="15">
        <v>100</v>
      </c>
      <c r="F198" s="15" t="s">
        <v>2674</v>
      </c>
      <c r="G198" s="15" t="s">
        <v>4044</v>
      </c>
      <c r="H198" s="15" t="s">
        <v>1903</v>
      </c>
      <c r="I198" s="15" t="s">
        <v>4061</v>
      </c>
      <c r="J198" s="15" t="s">
        <v>2675</v>
      </c>
      <c r="K198" s="15" t="s">
        <v>522</v>
      </c>
    </row>
    <row r="199" spans="2:11" x14ac:dyDescent="0.2">
      <c r="B199" s="15" t="s">
        <v>4083</v>
      </c>
      <c r="C199" s="15">
        <v>1308339</v>
      </c>
      <c r="D199" s="15" t="s">
        <v>1964</v>
      </c>
      <c r="E199" s="15">
        <v>90</v>
      </c>
      <c r="F199" s="15" t="s">
        <v>2674</v>
      </c>
      <c r="G199" s="15" t="s">
        <v>3826</v>
      </c>
      <c r="H199" s="15" t="s">
        <v>631</v>
      </c>
      <c r="I199" s="15" t="s">
        <v>3614</v>
      </c>
      <c r="J199" s="15" t="s">
        <v>2675</v>
      </c>
      <c r="K199" s="15" t="s">
        <v>1520</v>
      </c>
    </row>
    <row r="200" spans="2:11" x14ac:dyDescent="0.2">
      <c r="B200" s="15" t="s">
        <v>4083</v>
      </c>
      <c r="C200" s="15">
        <v>1308339</v>
      </c>
      <c r="D200" s="15" t="s">
        <v>1964</v>
      </c>
      <c r="E200" s="15">
        <v>90</v>
      </c>
      <c r="F200" s="15" t="s">
        <v>2674</v>
      </c>
      <c r="G200" s="15" t="s">
        <v>4044</v>
      </c>
      <c r="H200" s="15" t="s">
        <v>1903</v>
      </c>
      <c r="I200" s="15" t="s">
        <v>4084</v>
      </c>
      <c r="J200" s="15" t="s">
        <v>2675</v>
      </c>
      <c r="K200" s="15" t="s">
        <v>1520</v>
      </c>
    </row>
    <row r="201" spans="2:11" x14ac:dyDescent="0.2">
      <c r="B201" s="15" t="s">
        <v>3971</v>
      </c>
      <c r="C201" s="15">
        <v>249073</v>
      </c>
      <c r="D201" s="15" t="s">
        <v>556</v>
      </c>
      <c r="E201" s="15">
        <v>80</v>
      </c>
      <c r="F201" s="15" t="s">
        <v>2674</v>
      </c>
      <c r="G201" s="15" t="s">
        <v>4045</v>
      </c>
      <c r="H201" s="15" t="s">
        <v>631</v>
      </c>
      <c r="I201" s="15" t="s">
        <v>839</v>
      </c>
      <c r="J201" s="15" t="s">
        <v>2675</v>
      </c>
      <c r="K201" s="15" t="s">
        <v>551</v>
      </c>
    </row>
    <row r="202" spans="2:11" x14ac:dyDescent="0.2">
      <c r="B202" s="15" t="s">
        <v>3009</v>
      </c>
      <c r="C202" s="15">
        <v>256600</v>
      </c>
      <c r="D202" s="15" t="s">
        <v>1024</v>
      </c>
      <c r="E202" s="15">
        <v>100</v>
      </c>
      <c r="F202" s="15" t="s">
        <v>2676</v>
      </c>
      <c r="G202" s="15" t="s">
        <v>3826</v>
      </c>
      <c r="H202" s="15" t="s">
        <v>631</v>
      </c>
      <c r="I202" s="15" t="s">
        <v>3581</v>
      </c>
      <c r="J202" s="15" t="s">
        <v>2675</v>
      </c>
      <c r="K202" s="15" t="s">
        <v>1078</v>
      </c>
    </row>
    <row r="203" spans="2:11" x14ac:dyDescent="0.2">
      <c r="B203" s="15" t="s">
        <v>3009</v>
      </c>
      <c r="C203" s="15">
        <v>256600</v>
      </c>
      <c r="D203" s="15" t="s">
        <v>1024</v>
      </c>
      <c r="E203" s="15">
        <v>100</v>
      </c>
      <c r="F203" s="15" t="s">
        <v>2676</v>
      </c>
      <c r="G203" s="15" t="s">
        <v>3826</v>
      </c>
      <c r="H203" s="15" t="s">
        <v>1032</v>
      </c>
      <c r="I203" s="15" t="s">
        <v>3005</v>
      </c>
      <c r="J203" s="15" t="s">
        <v>2675</v>
      </c>
      <c r="K203" s="15" t="s">
        <v>1078</v>
      </c>
    </row>
    <row r="204" spans="2:11" x14ac:dyDescent="0.2">
      <c r="B204" s="15" t="s">
        <v>3009</v>
      </c>
      <c r="C204" s="15">
        <v>256600</v>
      </c>
      <c r="D204" s="15" t="s">
        <v>1024</v>
      </c>
      <c r="E204" s="15">
        <v>100</v>
      </c>
      <c r="F204" s="15" t="s">
        <v>2676</v>
      </c>
      <c r="G204" s="15" t="s">
        <v>3826</v>
      </c>
      <c r="H204" s="15" t="s">
        <v>1032</v>
      </c>
      <c r="I204" s="15" t="s">
        <v>3005</v>
      </c>
      <c r="J204" s="15" t="s">
        <v>2675</v>
      </c>
      <c r="K204" s="15" t="s">
        <v>1078</v>
      </c>
    </row>
    <row r="205" spans="2:11" x14ac:dyDescent="0.2">
      <c r="B205" s="15" t="s">
        <v>4085</v>
      </c>
      <c r="C205" s="15">
        <v>1308035</v>
      </c>
      <c r="D205" s="15" t="s">
        <v>1962</v>
      </c>
      <c r="E205" s="15">
        <v>90</v>
      </c>
      <c r="F205" s="15" t="s">
        <v>2674</v>
      </c>
      <c r="G205" s="15" t="s">
        <v>4045</v>
      </c>
      <c r="H205" s="15" t="s">
        <v>631</v>
      </c>
      <c r="I205" s="15" t="s">
        <v>3603</v>
      </c>
      <c r="J205" s="15" t="s">
        <v>2675</v>
      </c>
      <c r="K205" s="15" t="s">
        <v>516</v>
      </c>
    </row>
    <row r="206" spans="2:11" x14ac:dyDescent="0.2">
      <c r="B206" s="15" t="s">
        <v>4085</v>
      </c>
      <c r="C206" s="15">
        <v>1308035</v>
      </c>
      <c r="D206" s="15" t="s">
        <v>1962</v>
      </c>
      <c r="E206" s="15">
        <v>90</v>
      </c>
      <c r="F206" s="15" t="s">
        <v>2674</v>
      </c>
      <c r="G206" s="15" t="s">
        <v>4044</v>
      </c>
      <c r="H206" s="15" t="s">
        <v>1903</v>
      </c>
      <c r="I206" s="15" t="s">
        <v>3245</v>
      </c>
      <c r="J206" s="15" t="s">
        <v>2675</v>
      </c>
      <c r="K206" s="15" t="s">
        <v>516</v>
      </c>
    </row>
    <row r="207" spans="2:11" x14ac:dyDescent="0.2">
      <c r="B207" s="15" t="s">
        <v>3684</v>
      </c>
      <c r="C207" s="15">
        <v>1307107</v>
      </c>
      <c r="D207" s="15" t="s">
        <v>1901</v>
      </c>
      <c r="E207" s="15">
        <v>90</v>
      </c>
      <c r="F207" s="15" t="s">
        <v>2674</v>
      </c>
      <c r="G207" s="15" t="s">
        <v>3787</v>
      </c>
      <c r="H207" s="15" t="s">
        <v>1020</v>
      </c>
      <c r="I207" s="15" t="s">
        <v>3681</v>
      </c>
      <c r="J207" s="15" t="s">
        <v>2675</v>
      </c>
      <c r="K207" s="15" t="s">
        <v>1286</v>
      </c>
    </row>
    <row r="208" spans="2:11" x14ac:dyDescent="0.2">
      <c r="B208" s="15" t="s">
        <v>3615</v>
      </c>
      <c r="C208" s="15">
        <v>1307152</v>
      </c>
      <c r="D208" s="15" t="s">
        <v>1876</v>
      </c>
      <c r="E208" s="15">
        <v>0</v>
      </c>
      <c r="F208" s="15" t="s">
        <v>2674</v>
      </c>
      <c r="G208" s="15" t="s">
        <v>3828</v>
      </c>
      <c r="H208" s="15" t="s">
        <v>631</v>
      </c>
      <c r="I208" s="15" t="s">
        <v>3614</v>
      </c>
      <c r="J208" s="15" t="s">
        <v>2675</v>
      </c>
      <c r="K208" s="15" t="s">
        <v>571</v>
      </c>
    </row>
    <row r="209" spans="2:11" x14ac:dyDescent="0.2">
      <c r="B209" s="15" t="s">
        <v>3615</v>
      </c>
      <c r="C209" s="15">
        <v>1307152</v>
      </c>
      <c r="D209" s="15" t="s">
        <v>1876</v>
      </c>
      <c r="E209" s="15">
        <v>60</v>
      </c>
      <c r="F209" s="15" t="s">
        <v>2674</v>
      </c>
      <c r="G209" s="15" t="s">
        <v>4044</v>
      </c>
      <c r="H209" s="15" t="s">
        <v>1903</v>
      </c>
      <c r="I209" s="15" t="s">
        <v>3405</v>
      </c>
      <c r="J209" s="15" t="s">
        <v>2675</v>
      </c>
      <c r="K209" s="15" t="s">
        <v>571</v>
      </c>
    </row>
    <row r="210" spans="2:11" x14ac:dyDescent="0.2">
      <c r="B210" s="15" t="s">
        <v>3616</v>
      </c>
      <c r="C210" s="15">
        <v>260434</v>
      </c>
      <c r="D210" s="15" t="s">
        <v>993</v>
      </c>
      <c r="E210" s="15">
        <v>90</v>
      </c>
      <c r="F210" s="15" t="s">
        <v>2674</v>
      </c>
      <c r="G210" s="15" t="s">
        <v>3826</v>
      </c>
      <c r="H210" s="15" t="s">
        <v>631</v>
      </c>
      <c r="I210" s="15" t="s">
        <v>3105</v>
      </c>
      <c r="J210" s="15" t="s">
        <v>2675</v>
      </c>
      <c r="K210" s="15" t="s">
        <v>543</v>
      </c>
    </row>
    <row r="211" spans="2:11" x14ac:dyDescent="0.2">
      <c r="B211" s="15" t="s">
        <v>3616</v>
      </c>
      <c r="C211" s="15">
        <v>260434</v>
      </c>
      <c r="D211" s="15" t="s">
        <v>993</v>
      </c>
      <c r="E211" s="15">
        <v>90</v>
      </c>
      <c r="F211" s="15" t="s">
        <v>2674</v>
      </c>
      <c r="G211" s="15" t="s">
        <v>3828</v>
      </c>
      <c r="H211" s="15" t="s">
        <v>1032</v>
      </c>
      <c r="I211" s="15" t="s">
        <v>3672</v>
      </c>
      <c r="J211" s="15" t="s">
        <v>2675</v>
      </c>
      <c r="K211" s="15" t="s">
        <v>543</v>
      </c>
    </row>
    <row r="212" spans="2:11" x14ac:dyDescent="0.2">
      <c r="B212" s="15" t="s">
        <v>3846</v>
      </c>
      <c r="C212" s="15">
        <v>1307680</v>
      </c>
      <c r="D212" s="15" t="s">
        <v>1901</v>
      </c>
      <c r="E212" s="15">
        <v>100</v>
      </c>
      <c r="F212" s="15" t="s">
        <v>2674</v>
      </c>
      <c r="G212" s="15" t="s">
        <v>3787</v>
      </c>
      <c r="H212" s="15" t="s">
        <v>631</v>
      </c>
      <c r="I212" s="15" t="s">
        <v>3612</v>
      </c>
      <c r="J212" s="15" t="s">
        <v>2675</v>
      </c>
      <c r="K212" s="15" t="s">
        <v>657</v>
      </c>
    </row>
    <row r="213" spans="2:11" x14ac:dyDescent="0.2">
      <c r="B213" s="15" t="s">
        <v>3846</v>
      </c>
      <c r="C213" s="15">
        <v>1307680</v>
      </c>
      <c r="D213" s="15" t="s">
        <v>1901</v>
      </c>
      <c r="E213" s="15">
        <v>100</v>
      </c>
      <c r="F213" s="15" t="s">
        <v>2674</v>
      </c>
      <c r="G213" s="15" t="s">
        <v>3787</v>
      </c>
      <c r="H213" s="15" t="s">
        <v>1020</v>
      </c>
      <c r="I213" s="15" t="s">
        <v>3681</v>
      </c>
      <c r="J213" s="15" t="s">
        <v>2675</v>
      </c>
      <c r="K213" s="15" t="s">
        <v>657</v>
      </c>
    </row>
    <row r="214" spans="2:11" x14ac:dyDescent="0.2">
      <c r="B214" s="15" t="s">
        <v>3846</v>
      </c>
      <c r="C214" s="15">
        <v>1307680</v>
      </c>
      <c r="D214" s="15" t="s">
        <v>1901</v>
      </c>
      <c r="E214" s="15">
        <v>80</v>
      </c>
      <c r="F214" s="15" t="s">
        <v>2674</v>
      </c>
      <c r="G214" s="15" t="s">
        <v>4044</v>
      </c>
      <c r="H214" s="15" t="s">
        <v>631</v>
      </c>
      <c r="I214" s="15" t="s">
        <v>3612</v>
      </c>
      <c r="J214" s="15" t="s">
        <v>2675</v>
      </c>
      <c r="K214" s="15" t="s">
        <v>657</v>
      </c>
    </row>
    <row r="215" spans="2:11" x14ac:dyDescent="0.2">
      <c r="B215" s="15" t="s">
        <v>4086</v>
      </c>
      <c r="C215" s="15">
        <v>1308248</v>
      </c>
      <c r="D215" s="15" t="s">
        <v>1916</v>
      </c>
      <c r="E215" s="15">
        <v>100</v>
      </c>
      <c r="F215" s="15" t="s">
        <v>2677</v>
      </c>
      <c r="G215" s="15" t="s">
        <v>4045</v>
      </c>
      <c r="H215" s="15" t="s">
        <v>1903</v>
      </c>
      <c r="I215" s="15" t="s">
        <v>4073</v>
      </c>
      <c r="J215" s="15" t="s">
        <v>2678</v>
      </c>
      <c r="K215" s="15" t="s">
        <v>1583</v>
      </c>
    </row>
    <row r="216" spans="2:11" x14ac:dyDescent="0.2">
      <c r="B216" s="15" t="s">
        <v>4086</v>
      </c>
      <c r="C216" s="15">
        <v>1308248</v>
      </c>
      <c r="D216" s="15" t="s">
        <v>1916</v>
      </c>
      <c r="E216" s="15">
        <v>85</v>
      </c>
      <c r="F216" s="15" t="s">
        <v>2677</v>
      </c>
      <c r="G216" s="15" t="s">
        <v>3826</v>
      </c>
      <c r="H216" s="15" t="s">
        <v>631</v>
      </c>
      <c r="I216" s="15" t="s">
        <v>3612</v>
      </c>
      <c r="J216" s="15" t="s">
        <v>2678</v>
      </c>
      <c r="K216" s="15" t="s">
        <v>1583</v>
      </c>
    </row>
    <row r="217" spans="2:11" x14ac:dyDescent="0.2">
      <c r="B217" s="15" t="s">
        <v>3847</v>
      </c>
      <c r="C217" s="15">
        <v>1307175</v>
      </c>
      <c r="D217" s="15" t="s">
        <v>1878</v>
      </c>
      <c r="E217" s="15">
        <v>70</v>
      </c>
      <c r="F217" s="15" t="s">
        <v>2674</v>
      </c>
      <c r="G217" s="15" t="s">
        <v>3787</v>
      </c>
      <c r="H217" s="15" t="s">
        <v>631</v>
      </c>
      <c r="I217" s="15" t="s">
        <v>3607</v>
      </c>
      <c r="J217" s="15" t="s">
        <v>2675</v>
      </c>
      <c r="K217" s="15" t="s">
        <v>1289</v>
      </c>
    </row>
    <row r="218" spans="2:11" x14ac:dyDescent="0.2">
      <c r="B218" s="15" t="s">
        <v>3847</v>
      </c>
      <c r="C218" s="15">
        <v>1307175</v>
      </c>
      <c r="D218" s="15" t="s">
        <v>1878</v>
      </c>
      <c r="E218" s="15">
        <v>100</v>
      </c>
      <c r="F218" s="15" t="s">
        <v>2674</v>
      </c>
      <c r="G218" s="15" t="s">
        <v>3826</v>
      </c>
      <c r="H218" s="15" t="s">
        <v>1903</v>
      </c>
      <c r="I218" s="15" t="s">
        <v>3741</v>
      </c>
      <c r="J218" s="15" t="s">
        <v>2675</v>
      </c>
      <c r="K218" s="15" t="s">
        <v>1289</v>
      </c>
    </row>
    <row r="219" spans="2:11" x14ac:dyDescent="0.2">
      <c r="B219" s="15" t="s">
        <v>3847</v>
      </c>
      <c r="C219" s="15">
        <v>1307175</v>
      </c>
      <c r="D219" s="15" t="s">
        <v>1878</v>
      </c>
      <c r="E219" s="15">
        <v>100</v>
      </c>
      <c r="F219" s="15" t="s">
        <v>2674</v>
      </c>
      <c r="G219" s="15" t="s">
        <v>3787</v>
      </c>
      <c r="H219" s="15" t="s">
        <v>1903</v>
      </c>
      <c r="I219" s="15" t="s">
        <v>3741</v>
      </c>
      <c r="J219" s="15" t="s">
        <v>2675</v>
      </c>
      <c r="K219" s="15" t="s">
        <v>1289</v>
      </c>
    </row>
    <row r="220" spans="2:11" x14ac:dyDescent="0.2">
      <c r="B220" s="15" t="s">
        <v>3847</v>
      </c>
      <c r="C220" s="15">
        <v>1307175</v>
      </c>
      <c r="D220" s="15" t="s">
        <v>1878</v>
      </c>
      <c r="E220" s="15">
        <v>70</v>
      </c>
      <c r="F220" s="15" t="s">
        <v>2674</v>
      </c>
      <c r="G220" s="15" t="s">
        <v>3826</v>
      </c>
      <c r="H220" s="15" t="s">
        <v>631</v>
      </c>
      <c r="I220" s="15" t="s">
        <v>3607</v>
      </c>
      <c r="J220" s="15" t="s">
        <v>2675</v>
      </c>
      <c r="K220" s="15" t="s">
        <v>1289</v>
      </c>
    </row>
    <row r="221" spans="2:11" x14ac:dyDescent="0.2">
      <c r="B221" s="15" t="s">
        <v>3246</v>
      </c>
      <c r="C221" s="15">
        <v>261515</v>
      </c>
      <c r="D221" s="15" t="s">
        <v>988</v>
      </c>
      <c r="E221" s="15">
        <v>80</v>
      </c>
      <c r="F221" s="15" t="s">
        <v>2674</v>
      </c>
      <c r="G221" s="15" t="s">
        <v>3826</v>
      </c>
      <c r="H221" s="15" t="s">
        <v>631</v>
      </c>
      <c r="I221" s="15" t="s">
        <v>3105</v>
      </c>
      <c r="J221" s="15" t="s">
        <v>2675</v>
      </c>
      <c r="K221" s="15" t="s">
        <v>507</v>
      </c>
    </row>
    <row r="222" spans="2:11" x14ac:dyDescent="0.2">
      <c r="B222" s="15" t="s">
        <v>3246</v>
      </c>
      <c r="C222" s="15">
        <v>261515</v>
      </c>
      <c r="D222" s="15" t="s">
        <v>988</v>
      </c>
      <c r="E222" s="15">
        <v>80</v>
      </c>
      <c r="F222" s="15" t="s">
        <v>2674</v>
      </c>
      <c r="G222" s="15" t="s">
        <v>3828</v>
      </c>
      <c r="H222" s="15" t="s">
        <v>1032</v>
      </c>
      <c r="I222" s="15" t="s">
        <v>3848</v>
      </c>
      <c r="J222" s="15" t="s">
        <v>2675</v>
      </c>
      <c r="K222" s="15" t="s">
        <v>507</v>
      </c>
    </row>
    <row r="223" spans="2:11" x14ac:dyDescent="0.2">
      <c r="B223" s="15" t="s">
        <v>3246</v>
      </c>
      <c r="C223" s="15">
        <v>261515</v>
      </c>
      <c r="D223" s="15" t="s">
        <v>988</v>
      </c>
      <c r="E223" s="15">
        <v>80</v>
      </c>
      <c r="F223" s="15" t="s">
        <v>2674</v>
      </c>
      <c r="G223" s="15" t="s">
        <v>3828</v>
      </c>
      <c r="H223" s="15" t="s">
        <v>1032</v>
      </c>
      <c r="I223" s="15" t="s">
        <v>3848</v>
      </c>
      <c r="J223" s="15" t="s">
        <v>2675</v>
      </c>
      <c r="K223" s="15" t="s">
        <v>507</v>
      </c>
    </row>
    <row r="224" spans="2:11" x14ac:dyDescent="0.2">
      <c r="B224" s="15" t="s">
        <v>3246</v>
      </c>
      <c r="C224" s="15">
        <v>261515</v>
      </c>
      <c r="D224" s="15" t="s">
        <v>988</v>
      </c>
      <c r="E224" s="15">
        <v>70</v>
      </c>
      <c r="F224" s="15" t="s">
        <v>2674</v>
      </c>
      <c r="G224" s="15" t="s">
        <v>4044</v>
      </c>
      <c r="H224" s="15" t="s">
        <v>631</v>
      </c>
      <c r="I224" s="15" t="s">
        <v>3105</v>
      </c>
      <c r="J224" s="15" t="s">
        <v>2675</v>
      </c>
      <c r="K224" s="15" t="s">
        <v>507</v>
      </c>
    </row>
    <row r="225" spans="2:11" x14ac:dyDescent="0.2">
      <c r="B225" s="15" t="s">
        <v>864</v>
      </c>
      <c r="C225" s="15">
        <v>247936</v>
      </c>
      <c r="D225" s="15" t="s">
        <v>556</v>
      </c>
      <c r="E225" s="15">
        <v>90</v>
      </c>
      <c r="F225" s="15" t="s">
        <v>2674</v>
      </c>
      <c r="G225" s="15" t="s">
        <v>4057</v>
      </c>
      <c r="H225" s="15" t="s">
        <v>512</v>
      </c>
      <c r="I225" s="15" t="s">
        <v>821</v>
      </c>
      <c r="J225" s="15" t="s">
        <v>2675</v>
      </c>
      <c r="K225" s="15" t="s">
        <v>606</v>
      </c>
    </row>
    <row r="226" spans="2:11" x14ac:dyDescent="0.2">
      <c r="B226" s="15" t="s">
        <v>864</v>
      </c>
      <c r="C226" s="15">
        <v>247936</v>
      </c>
      <c r="D226" s="15" t="s">
        <v>556</v>
      </c>
      <c r="E226" s="15">
        <v>100</v>
      </c>
      <c r="F226" s="15" t="s">
        <v>2674</v>
      </c>
      <c r="G226" s="15" t="s">
        <v>3826</v>
      </c>
      <c r="H226" s="15" t="s">
        <v>631</v>
      </c>
      <c r="I226" s="15" t="s">
        <v>839</v>
      </c>
      <c r="J226" s="15" t="s">
        <v>2675</v>
      </c>
      <c r="K226" s="15" t="s">
        <v>606</v>
      </c>
    </row>
    <row r="227" spans="2:11" x14ac:dyDescent="0.2">
      <c r="B227" s="15" t="s">
        <v>3685</v>
      </c>
      <c r="C227" s="15">
        <v>1307770</v>
      </c>
      <c r="D227" s="15" t="s">
        <v>1977</v>
      </c>
      <c r="E227" s="15">
        <v>100</v>
      </c>
      <c r="F227" s="15" t="s">
        <v>2674</v>
      </c>
      <c r="G227" s="15" t="s">
        <v>3787</v>
      </c>
      <c r="H227" s="15" t="s">
        <v>631</v>
      </c>
      <c r="I227" s="15" t="s">
        <v>3612</v>
      </c>
      <c r="J227" s="15" t="s">
        <v>2675</v>
      </c>
      <c r="K227" s="15" t="s">
        <v>1924</v>
      </c>
    </row>
    <row r="228" spans="2:11" x14ac:dyDescent="0.2">
      <c r="B228" s="15" t="s">
        <v>3685</v>
      </c>
      <c r="C228" s="15">
        <v>1307770</v>
      </c>
      <c r="D228" s="15" t="s">
        <v>1977</v>
      </c>
      <c r="E228" s="15">
        <v>100</v>
      </c>
      <c r="F228" s="15" t="s">
        <v>2674</v>
      </c>
      <c r="G228" s="15" t="s">
        <v>4044</v>
      </c>
      <c r="H228" s="15" t="s">
        <v>631</v>
      </c>
      <c r="I228" s="15" t="s">
        <v>3612</v>
      </c>
      <c r="J228" s="15" t="s">
        <v>2675</v>
      </c>
      <c r="K228" s="15" t="s">
        <v>1924</v>
      </c>
    </row>
    <row r="229" spans="2:11" x14ac:dyDescent="0.2">
      <c r="B229" s="15" t="s">
        <v>3685</v>
      </c>
      <c r="C229" s="15">
        <v>1307770</v>
      </c>
      <c r="D229" s="15" t="s">
        <v>1977</v>
      </c>
      <c r="E229" s="15">
        <v>90</v>
      </c>
      <c r="F229" s="15" t="s">
        <v>2674</v>
      </c>
      <c r="G229" s="15" t="s">
        <v>4044</v>
      </c>
      <c r="H229" s="15" t="s">
        <v>1903</v>
      </c>
      <c r="I229" s="15" t="s">
        <v>4061</v>
      </c>
      <c r="J229" s="15" t="s">
        <v>2675</v>
      </c>
      <c r="K229" s="15" t="s">
        <v>1924</v>
      </c>
    </row>
    <row r="230" spans="2:11" x14ac:dyDescent="0.2">
      <c r="B230" s="15" t="s">
        <v>4087</v>
      </c>
      <c r="C230" s="15">
        <v>1308509</v>
      </c>
      <c r="D230" s="15" t="s">
        <v>1889</v>
      </c>
      <c r="E230" s="15">
        <v>100</v>
      </c>
      <c r="F230" s="15" t="s">
        <v>2674</v>
      </c>
      <c r="G230" s="15" t="s">
        <v>4052</v>
      </c>
      <c r="H230" s="15" t="s">
        <v>1903</v>
      </c>
      <c r="I230" s="15" t="s">
        <v>4088</v>
      </c>
      <c r="J230" s="15" t="s">
        <v>2675</v>
      </c>
      <c r="K230" s="15" t="s">
        <v>3094</v>
      </c>
    </row>
    <row r="231" spans="2:11" x14ac:dyDescent="0.2">
      <c r="B231" s="15" t="s">
        <v>4087</v>
      </c>
      <c r="C231" s="15">
        <v>1308509</v>
      </c>
      <c r="D231" s="15" t="s">
        <v>1889</v>
      </c>
      <c r="E231" s="15">
        <v>80</v>
      </c>
      <c r="F231" s="15" t="s">
        <v>2674</v>
      </c>
      <c r="G231" s="15" t="s">
        <v>3826</v>
      </c>
      <c r="H231" s="15" t="s">
        <v>631</v>
      </c>
      <c r="I231" s="15" t="s">
        <v>3617</v>
      </c>
      <c r="J231" s="15" t="s">
        <v>2675</v>
      </c>
      <c r="K231" s="15" t="s">
        <v>3094</v>
      </c>
    </row>
    <row r="232" spans="2:11" x14ac:dyDescent="0.2">
      <c r="B232" s="15" t="s">
        <v>4087</v>
      </c>
      <c r="C232" s="15">
        <v>1308509</v>
      </c>
      <c r="D232" s="15" t="s">
        <v>1889</v>
      </c>
      <c r="E232" s="15">
        <v>70</v>
      </c>
      <c r="F232" s="15" t="s">
        <v>2674</v>
      </c>
      <c r="G232" s="15" t="s">
        <v>4052</v>
      </c>
      <c r="H232" s="15" t="s">
        <v>631</v>
      </c>
      <c r="I232" s="15" t="s">
        <v>3617</v>
      </c>
      <c r="J232" s="15" t="s">
        <v>2675</v>
      </c>
      <c r="K232" s="15" t="s">
        <v>3094</v>
      </c>
    </row>
    <row r="233" spans="2:11" x14ac:dyDescent="0.2">
      <c r="B233" s="15" t="s">
        <v>3686</v>
      </c>
      <c r="C233" s="15">
        <v>1308258</v>
      </c>
      <c r="D233" s="15" t="s">
        <v>3151</v>
      </c>
      <c r="E233" s="15">
        <v>90</v>
      </c>
      <c r="F233" s="15" t="s">
        <v>2674</v>
      </c>
      <c r="G233" s="15" t="s">
        <v>3828</v>
      </c>
      <c r="H233" s="15" t="s">
        <v>631</v>
      </c>
      <c r="I233" s="15" t="s">
        <v>3605</v>
      </c>
      <c r="J233" s="15" t="s">
        <v>2675</v>
      </c>
      <c r="K233" s="15" t="s">
        <v>1450</v>
      </c>
    </row>
    <row r="234" spans="2:11" x14ac:dyDescent="0.2">
      <c r="B234" s="15" t="s">
        <v>3686</v>
      </c>
      <c r="C234" s="15">
        <v>1308258</v>
      </c>
      <c r="D234" s="15" t="s">
        <v>3151</v>
      </c>
      <c r="E234" s="15">
        <v>100</v>
      </c>
      <c r="F234" s="15" t="s">
        <v>2674</v>
      </c>
      <c r="G234" s="15" t="s">
        <v>3826</v>
      </c>
      <c r="H234" s="15" t="s">
        <v>1903</v>
      </c>
      <c r="I234" s="15" t="s">
        <v>3829</v>
      </c>
      <c r="J234" s="15" t="s">
        <v>2675</v>
      </c>
      <c r="K234" s="15" t="s">
        <v>1450</v>
      </c>
    </row>
    <row r="235" spans="2:11" x14ac:dyDescent="0.2">
      <c r="B235" s="15" t="s">
        <v>3247</v>
      </c>
      <c r="C235" s="15">
        <v>1307820</v>
      </c>
      <c r="D235" s="15" t="s">
        <v>1913</v>
      </c>
      <c r="E235" s="15">
        <v>90</v>
      </c>
      <c r="F235" s="15" t="s">
        <v>2674</v>
      </c>
      <c r="G235" s="15" t="s">
        <v>4044</v>
      </c>
      <c r="H235" s="15" t="s">
        <v>631</v>
      </c>
      <c r="I235" s="15" t="s">
        <v>3603</v>
      </c>
      <c r="J235" s="15" t="s">
        <v>2675</v>
      </c>
      <c r="K235" s="15" t="s">
        <v>1289</v>
      </c>
    </row>
    <row r="236" spans="2:11" x14ac:dyDescent="0.2">
      <c r="B236" s="15" t="s">
        <v>3247</v>
      </c>
      <c r="C236" s="15">
        <v>1307820</v>
      </c>
      <c r="D236" s="15" t="s">
        <v>1913</v>
      </c>
      <c r="E236" s="15">
        <v>100</v>
      </c>
      <c r="F236" s="15" t="s">
        <v>2674</v>
      </c>
      <c r="G236" s="15" t="s">
        <v>4052</v>
      </c>
      <c r="H236" s="15" t="s">
        <v>1903</v>
      </c>
      <c r="I236" s="15" t="s">
        <v>4051</v>
      </c>
      <c r="J236" s="15" t="s">
        <v>2675</v>
      </c>
      <c r="K236" s="15" t="s">
        <v>1289</v>
      </c>
    </row>
    <row r="237" spans="2:11" x14ac:dyDescent="0.2">
      <c r="B237" s="15" t="s">
        <v>3247</v>
      </c>
      <c r="C237" s="15">
        <v>1307820</v>
      </c>
      <c r="D237" s="15" t="s">
        <v>1913</v>
      </c>
      <c r="E237" s="15">
        <v>50</v>
      </c>
      <c r="F237" s="15" t="s">
        <v>2674</v>
      </c>
      <c r="G237" s="15" t="s">
        <v>3828</v>
      </c>
      <c r="H237" s="15" t="s">
        <v>631</v>
      </c>
      <c r="I237" s="15" t="s">
        <v>3603</v>
      </c>
      <c r="J237" s="15" t="s">
        <v>2675</v>
      </c>
      <c r="K237" s="15" t="s">
        <v>1289</v>
      </c>
    </row>
    <row r="238" spans="2:11" x14ac:dyDescent="0.2">
      <c r="B238" s="15" t="s">
        <v>4089</v>
      </c>
      <c r="C238" s="15">
        <v>1308280</v>
      </c>
      <c r="D238" s="15" t="s">
        <v>1968</v>
      </c>
      <c r="E238" s="15">
        <v>90</v>
      </c>
      <c r="F238" s="15" t="s">
        <v>2674</v>
      </c>
      <c r="G238" s="15" t="s">
        <v>4045</v>
      </c>
      <c r="H238" s="15" t="s">
        <v>631</v>
      </c>
      <c r="I238" s="15" t="s">
        <v>3614</v>
      </c>
      <c r="J238" s="15" t="s">
        <v>2675</v>
      </c>
      <c r="K238" s="15" t="s">
        <v>580</v>
      </c>
    </row>
    <row r="239" spans="2:11" x14ac:dyDescent="0.2">
      <c r="B239" s="15" t="s">
        <v>4089</v>
      </c>
      <c r="C239" s="15">
        <v>1308280</v>
      </c>
      <c r="D239" s="15" t="s">
        <v>1968</v>
      </c>
      <c r="E239" s="15">
        <v>100</v>
      </c>
      <c r="F239" s="15" t="s">
        <v>2674</v>
      </c>
      <c r="G239" s="15" t="s">
        <v>3826</v>
      </c>
      <c r="H239" s="15" t="s">
        <v>1903</v>
      </c>
      <c r="I239" s="15" t="s">
        <v>3003</v>
      </c>
      <c r="J239" s="15" t="s">
        <v>2675</v>
      </c>
      <c r="K239" s="15" t="s">
        <v>580</v>
      </c>
    </row>
    <row r="240" spans="2:11" x14ac:dyDescent="0.2">
      <c r="B240" s="15" t="s">
        <v>4090</v>
      </c>
      <c r="C240" s="15">
        <v>1307749</v>
      </c>
      <c r="D240" s="15" t="s">
        <v>1932</v>
      </c>
      <c r="E240" s="15">
        <v>100</v>
      </c>
      <c r="F240" s="15" t="s">
        <v>2674</v>
      </c>
      <c r="G240" s="15" t="s">
        <v>3826</v>
      </c>
      <c r="H240" s="15" t="s">
        <v>1903</v>
      </c>
      <c r="I240" s="15" t="s">
        <v>2689</v>
      </c>
      <c r="J240" s="15" t="s">
        <v>2678</v>
      </c>
      <c r="K240" s="15" t="s">
        <v>1924</v>
      </c>
    </row>
    <row r="241" spans="2:11" x14ac:dyDescent="0.2">
      <c r="B241" s="15" t="s">
        <v>2690</v>
      </c>
      <c r="C241" s="15">
        <v>1307765</v>
      </c>
      <c r="D241" s="15" t="s">
        <v>1894</v>
      </c>
      <c r="E241" s="15">
        <v>80</v>
      </c>
      <c r="F241" s="15" t="s">
        <v>2674</v>
      </c>
      <c r="G241" s="15" t="s">
        <v>3826</v>
      </c>
      <c r="H241" s="15" t="s">
        <v>631</v>
      </c>
      <c r="I241" s="15" t="s">
        <v>3607</v>
      </c>
      <c r="J241" s="15" t="s">
        <v>2675</v>
      </c>
      <c r="K241" s="15" t="s">
        <v>1924</v>
      </c>
    </row>
    <row r="242" spans="2:11" x14ac:dyDescent="0.2">
      <c r="B242" s="15" t="s">
        <v>2690</v>
      </c>
      <c r="C242" s="15">
        <v>1307765</v>
      </c>
      <c r="D242" s="15" t="s">
        <v>1894</v>
      </c>
      <c r="E242" s="15">
        <v>90</v>
      </c>
      <c r="F242" s="15" t="s">
        <v>2674</v>
      </c>
      <c r="G242" s="15" t="s">
        <v>3787</v>
      </c>
      <c r="H242" s="15" t="s">
        <v>631</v>
      </c>
      <c r="I242" s="15" t="s">
        <v>3607</v>
      </c>
      <c r="J242" s="15" t="s">
        <v>2675</v>
      </c>
      <c r="K242" s="15" t="s">
        <v>1924</v>
      </c>
    </row>
    <row r="243" spans="2:11" x14ac:dyDescent="0.2">
      <c r="B243" s="15" t="s">
        <v>2690</v>
      </c>
      <c r="C243" s="15">
        <v>1307765</v>
      </c>
      <c r="D243" s="15" t="s">
        <v>1894</v>
      </c>
      <c r="E243" s="15">
        <v>100</v>
      </c>
      <c r="F243" s="15" t="s">
        <v>2674</v>
      </c>
      <c r="G243" s="15" t="s">
        <v>3826</v>
      </c>
      <c r="H243" s="15" t="s">
        <v>1903</v>
      </c>
      <c r="I243" s="15" t="s">
        <v>2681</v>
      </c>
      <c r="J243" s="15" t="s">
        <v>2675</v>
      </c>
      <c r="K243" s="15" t="s">
        <v>1924</v>
      </c>
    </row>
    <row r="244" spans="2:11" x14ac:dyDescent="0.2">
      <c r="B244" s="15" t="s">
        <v>4091</v>
      </c>
      <c r="C244" s="15">
        <v>1308257</v>
      </c>
      <c r="D244" s="15" t="s">
        <v>1977</v>
      </c>
      <c r="E244" s="15">
        <v>90</v>
      </c>
      <c r="F244" s="15" t="s">
        <v>2674</v>
      </c>
      <c r="G244" s="15" t="s">
        <v>4044</v>
      </c>
      <c r="H244" s="15" t="s">
        <v>631</v>
      </c>
      <c r="I244" s="15" t="s">
        <v>3617</v>
      </c>
      <c r="J244" s="15" t="s">
        <v>2675</v>
      </c>
      <c r="K244" s="15" t="s">
        <v>1450</v>
      </c>
    </row>
    <row r="245" spans="2:11" x14ac:dyDescent="0.2">
      <c r="B245" s="15" t="s">
        <v>4091</v>
      </c>
      <c r="C245" s="15">
        <v>1308257</v>
      </c>
      <c r="D245" s="15" t="s">
        <v>1977</v>
      </c>
      <c r="E245" s="15">
        <v>100</v>
      </c>
      <c r="F245" s="15" t="s">
        <v>2674</v>
      </c>
      <c r="G245" s="15" t="s">
        <v>4044</v>
      </c>
      <c r="H245" s="15" t="s">
        <v>1903</v>
      </c>
      <c r="I245" s="15" t="s">
        <v>4061</v>
      </c>
      <c r="J245" s="15" t="s">
        <v>2675</v>
      </c>
      <c r="K245" s="15" t="s">
        <v>1450</v>
      </c>
    </row>
    <row r="246" spans="2:11" x14ac:dyDescent="0.2">
      <c r="B246" s="15" t="s">
        <v>4092</v>
      </c>
      <c r="C246" s="15">
        <v>1308394</v>
      </c>
      <c r="D246" s="15" t="s">
        <v>1977</v>
      </c>
      <c r="E246" s="15">
        <v>100</v>
      </c>
      <c r="F246" s="15" t="s">
        <v>2674</v>
      </c>
      <c r="G246" s="15" t="s">
        <v>4044</v>
      </c>
      <c r="H246" s="15" t="s">
        <v>1903</v>
      </c>
      <c r="I246" s="15" t="s">
        <v>4061</v>
      </c>
      <c r="J246" s="15" t="s">
        <v>2675</v>
      </c>
      <c r="K246" s="15" t="s">
        <v>996</v>
      </c>
    </row>
    <row r="247" spans="2:11" x14ac:dyDescent="0.2">
      <c r="B247" s="15" t="s">
        <v>4092</v>
      </c>
      <c r="C247" s="15">
        <v>1308394</v>
      </c>
      <c r="D247" s="15" t="s">
        <v>1977</v>
      </c>
      <c r="E247" s="15">
        <v>60</v>
      </c>
      <c r="F247" s="15" t="s">
        <v>2674</v>
      </c>
      <c r="G247" s="15" t="s">
        <v>4045</v>
      </c>
      <c r="H247" s="15" t="s">
        <v>631</v>
      </c>
      <c r="I247" s="15" t="s">
        <v>3612</v>
      </c>
      <c r="J247" s="15" t="s">
        <v>2675</v>
      </c>
      <c r="K247" s="15" t="s">
        <v>996</v>
      </c>
    </row>
    <row r="248" spans="2:11" x14ac:dyDescent="0.2">
      <c r="B248" s="15" t="s">
        <v>4093</v>
      </c>
      <c r="C248" s="15">
        <v>1308384</v>
      </c>
      <c r="D248" s="15" t="s">
        <v>1968</v>
      </c>
      <c r="E248" s="15">
        <v>90</v>
      </c>
      <c r="F248" s="15" t="s">
        <v>2674</v>
      </c>
      <c r="G248" s="15" t="s">
        <v>4044</v>
      </c>
      <c r="H248" s="15" t="s">
        <v>631</v>
      </c>
      <c r="I248" s="15" t="s">
        <v>3606</v>
      </c>
      <c r="J248" s="15" t="s">
        <v>2675</v>
      </c>
      <c r="K248" s="15" t="s">
        <v>996</v>
      </c>
    </row>
    <row r="249" spans="2:11" x14ac:dyDescent="0.2">
      <c r="B249" s="15" t="s">
        <v>4093</v>
      </c>
      <c r="C249" s="15">
        <v>1308384</v>
      </c>
      <c r="D249" s="15" t="s">
        <v>1968</v>
      </c>
      <c r="E249" s="15">
        <v>90</v>
      </c>
      <c r="F249" s="15" t="s">
        <v>2674</v>
      </c>
      <c r="G249" s="15" t="s">
        <v>3826</v>
      </c>
      <c r="H249" s="15" t="s">
        <v>1903</v>
      </c>
      <c r="I249" s="15" t="s">
        <v>3003</v>
      </c>
      <c r="J249" s="15" t="s">
        <v>2675</v>
      </c>
      <c r="K249" s="15" t="s">
        <v>996</v>
      </c>
    </row>
    <row r="250" spans="2:11" x14ac:dyDescent="0.2">
      <c r="B250" s="15" t="s">
        <v>4094</v>
      </c>
      <c r="C250" s="15">
        <v>263114</v>
      </c>
      <c r="D250" s="15" t="s">
        <v>1029</v>
      </c>
      <c r="E250" s="15">
        <v>90</v>
      </c>
      <c r="F250" s="15" t="s">
        <v>2674</v>
      </c>
      <c r="G250" s="15" t="s">
        <v>4045</v>
      </c>
      <c r="H250" s="15" t="s">
        <v>1032</v>
      </c>
      <c r="I250" s="15" t="s">
        <v>3007</v>
      </c>
      <c r="J250" s="15" t="s">
        <v>2675</v>
      </c>
      <c r="K250" s="15" t="s">
        <v>3159</v>
      </c>
    </row>
    <row r="251" spans="2:11" x14ac:dyDescent="0.2">
      <c r="B251" s="15" t="s">
        <v>4095</v>
      </c>
      <c r="C251" s="15">
        <v>1308572</v>
      </c>
      <c r="D251" s="15" t="s">
        <v>3348</v>
      </c>
      <c r="E251" s="15">
        <v>100</v>
      </c>
      <c r="F251" s="15" t="s">
        <v>2674</v>
      </c>
      <c r="G251" s="15" t="s">
        <v>4045</v>
      </c>
      <c r="H251" s="15" t="s">
        <v>1903</v>
      </c>
      <c r="I251" s="15" t="s">
        <v>4096</v>
      </c>
      <c r="J251" s="15" t="s">
        <v>2675</v>
      </c>
      <c r="K251" s="15" t="s">
        <v>3228</v>
      </c>
    </row>
    <row r="252" spans="2:11" x14ac:dyDescent="0.2">
      <c r="B252" s="15" t="s">
        <v>4095</v>
      </c>
      <c r="C252" s="15">
        <v>1308572</v>
      </c>
      <c r="D252" s="15" t="s">
        <v>3348</v>
      </c>
      <c r="E252" s="15">
        <v>80</v>
      </c>
      <c r="F252" s="15" t="s">
        <v>2674</v>
      </c>
      <c r="G252" s="15" t="s">
        <v>3826</v>
      </c>
      <c r="H252" s="15" t="s">
        <v>631</v>
      </c>
      <c r="I252" s="15" t="s">
        <v>3604</v>
      </c>
      <c r="J252" s="15" t="s">
        <v>2675</v>
      </c>
      <c r="K252" s="15" t="s">
        <v>3228</v>
      </c>
    </row>
    <row r="253" spans="2:11" x14ac:dyDescent="0.2">
      <c r="B253" s="15" t="s">
        <v>3321</v>
      </c>
      <c r="C253" s="15">
        <v>259931</v>
      </c>
      <c r="D253" s="15" t="s">
        <v>1057</v>
      </c>
      <c r="E253" s="15">
        <v>100</v>
      </c>
      <c r="F253" s="15" t="s">
        <v>2676</v>
      </c>
      <c r="G253" s="15" t="s">
        <v>4044</v>
      </c>
      <c r="H253" s="15" t="s">
        <v>1032</v>
      </c>
      <c r="I253" s="15" t="s">
        <v>2923</v>
      </c>
      <c r="J253" s="15" t="s">
        <v>2675</v>
      </c>
      <c r="K253" s="15" t="s">
        <v>522</v>
      </c>
    </row>
    <row r="254" spans="2:11" x14ac:dyDescent="0.2">
      <c r="B254" s="15" t="s">
        <v>3321</v>
      </c>
      <c r="C254" s="15">
        <v>259931</v>
      </c>
      <c r="D254" s="15" t="s">
        <v>1057</v>
      </c>
      <c r="E254" s="15">
        <v>100</v>
      </c>
      <c r="F254" s="15" t="s">
        <v>2676</v>
      </c>
      <c r="G254" s="15" t="s">
        <v>3828</v>
      </c>
      <c r="H254" s="15" t="s">
        <v>631</v>
      </c>
      <c r="I254" s="15" t="s">
        <v>3581</v>
      </c>
      <c r="J254" s="15" t="s">
        <v>2675</v>
      </c>
      <c r="K254" s="15" t="s">
        <v>522</v>
      </c>
    </row>
    <row r="255" spans="2:11" x14ac:dyDescent="0.2">
      <c r="B255" s="15" t="s">
        <v>4097</v>
      </c>
      <c r="C255" s="15">
        <v>1308477</v>
      </c>
      <c r="D255" s="15" t="s">
        <v>1910</v>
      </c>
      <c r="E255" s="15">
        <v>90</v>
      </c>
      <c r="F255" s="15" t="s">
        <v>2674</v>
      </c>
      <c r="G255" s="15" t="s">
        <v>4045</v>
      </c>
      <c r="H255" s="15" t="s">
        <v>1903</v>
      </c>
      <c r="I255" s="15" t="s">
        <v>3003</v>
      </c>
      <c r="J255" s="15" t="s">
        <v>2675</v>
      </c>
      <c r="K255" s="15" t="s">
        <v>2934</v>
      </c>
    </row>
    <row r="256" spans="2:11" x14ac:dyDescent="0.2">
      <c r="B256" s="15" t="s">
        <v>4097</v>
      </c>
      <c r="C256" s="15">
        <v>1308477</v>
      </c>
      <c r="D256" s="15" t="s">
        <v>1910</v>
      </c>
      <c r="E256" s="15">
        <v>80</v>
      </c>
      <c r="F256" s="15" t="s">
        <v>2674</v>
      </c>
      <c r="G256" s="15" t="s">
        <v>4045</v>
      </c>
      <c r="H256" s="15" t="s">
        <v>631</v>
      </c>
      <c r="I256" s="15" t="s">
        <v>3614</v>
      </c>
      <c r="J256" s="15" t="s">
        <v>2675</v>
      </c>
      <c r="K256" s="15" t="s">
        <v>2934</v>
      </c>
    </row>
    <row r="257" spans="2:11" x14ac:dyDescent="0.2">
      <c r="B257" s="15" t="s">
        <v>3517</v>
      </c>
      <c r="C257" s="15">
        <v>305377</v>
      </c>
      <c r="D257" s="15" t="s">
        <v>3151</v>
      </c>
      <c r="E257" s="15">
        <v>80</v>
      </c>
      <c r="F257" s="15" t="s">
        <v>2674</v>
      </c>
      <c r="G257" s="15" t="s">
        <v>4052</v>
      </c>
      <c r="H257" s="15" t="s">
        <v>631</v>
      </c>
      <c r="I257" s="15" t="s">
        <v>3606</v>
      </c>
      <c r="J257" s="15" t="s">
        <v>2675</v>
      </c>
      <c r="K257" s="15" t="s">
        <v>771</v>
      </c>
    </row>
    <row r="258" spans="2:11" x14ac:dyDescent="0.2">
      <c r="B258" s="15" t="s">
        <v>3517</v>
      </c>
      <c r="C258" s="15">
        <v>305377</v>
      </c>
      <c r="D258" s="15" t="s">
        <v>3151</v>
      </c>
      <c r="E258" s="15">
        <v>100</v>
      </c>
      <c r="F258" s="15" t="s">
        <v>2674</v>
      </c>
      <c r="G258" s="15" t="s">
        <v>4044</v>
      </c>
      <c r="H258" s="15" t="s">
        <v>631</v>
      </c>
      <c r="I258" s="15" t="s">
        <v>3617</v>
      </c>
      <c r="J258" s="15" t="s">
        <v>2675</v>
      </c>
      <c r="K258" s="15" t="s">
        <v>771</v>
      </c>
    </row>
    <row r="259" spans="2:11" x14ac:dyDescent="0.2">
      <c r="B259" s="15" t="s">
        <v>3517</v>
      </c>
      <c r="C259" s="15">
        <v>305377</v>
      </c>
      <c r="D259" s="15" t="s">
        <v>3151</v>
      </c>
      <c r="E259" s="15">
        <v>80</v>
      </c>
      <c r="F259" s="15" t="s">
        <v>2674</v>
      </c>
      <c r="G259" s="15" t="s">
        <v>3826</v>
      </c>
      <c r="H259" s="15" t="s">
        <v>631</v>
      </c>
      <c r="I259" s="15" t="s">
        <v>3607</v>
      </c>
      <c r="J259" s="15" t="s">
        <v>2675</v>
      </c>
      <c r="K259" s="15" t="s">
        <v>771</v>
      </c>
    </row>
    <row r="260" spans="2:11" x14ac:dyDescent="0.2">
      <c r="B260" s="15" t="s">
        <v>3517</v>
      </c>
      <c r="C260" s="15">
        <v>305377</v>
      </c>
      <c r="D260" s="15" t="s">
        <v>3151</v>
      </c>
      <c r="E260" s="15">
        <v>100</v>
      </c>
      <c r="F260" s="15" t="s">
        <v>2674</v>
      </c>
      <c r="G260" s="15" t="s">
        <v>4052</v>
      </c>
      <c r="H260" s="15" t="s">
        <v>1903</v>
      </c>
      <c r="I260" s="15" t="s">
        <v>4088</v>
      </c>
      <c r="J260" s="15" t="s">
        <v>2675</v>
      </c>
      <c r="K260" s="15" t="s">
        <v>771</v>
      </c>
    </row>
    <row r="261" spans="2:11" x14ac:dyDescent="0.2">
      <c r="B261" s="15" t="s">
        <v>3248</v>
      </c>
      <c r="C261" s="15">
        <v>246516</v>
      </c>
      <c r="D261" s="15" t="s">
        <v>1029</v>
      </c>
      <c r="E261" s="15">
        <v>100</v>
      </c>
      <c r="F261" s="15" t="s">
        <v>2674</v>
      </c>
      <c r="G261" s="15" t="s">
        <v>3828</v>
      </c>
      <c r="H261" s="15" t="s">
        <v>1032</v>
      </c>
      <c r="I261" s="15" t="s">
        <v>3007</v>
      </c>
      <c r="J261" s="15" t="s">
        <v>2675</v>
      </c>
      <c r="K261" s="15" t="s">
        <v>2600</v>
      </c>
    </row>
    <row r="262" spans="2:11" x14ac:dyDescent="0.2">
      <c r="B262" s="15" t="s">
        <v>3248</v>
      </c>
      <c r="C262" s="15">
        <v>246516</v>
      </c>
      <c r="D262" s="15" t="s">
        <v>1029</v>
      </c>
      <c r="E262" s="15">
        <v>100</v>
      </c>
      <c r="F262" s="15" t="s">
        <v>2674</v>
      </c>
      <c r="G262" s="15" t="s">
        <v>4045</v>
      </c>
      <c r="H262" s="15" t="s">
        <v>631</v>
      </c>
      <c r="I262" s="15" t="s">
        <v>3105</v>
      </c>
      <c r="J262" s="15" t="s">
        <v>2675</v>
      </c>
      <c r="K262" s="15" t="s">
        <v>2600</v>
      </c>
    </row>
    <row r="263" spans="2:11" x14ac:dyDescent="0.2">
      <c r="B263" s="15" t="s">
        <v>3584</v>
      </c>
      <c r="C263" s="15">
        <v>262252</v>
      </c>
      <c r="D263" s="15" t="s">
        <v>1044</v>
      </c>
      <c r="E263" s="15">
        <v>100</v>
      </c>
      <c r="F263" s="15" t="s">
        <v>2674</v>
      </c>
      <c r="G263" s="15" t="s">
        <v>4044</v>
      </c>
      <c r="H263" s="15" t="s">
        <v>631</v>
      </c>
      <c r="I263" s="15" t="s">
        <v>3583</v>
      </c>
      <c r="J263" s="15" t="s">
        <v>2675</v>
      </c>
      <c r="K263" s="15" t="s">
        <v>1140</v>
      </c>
    </row>
    <row r="264" spans="2:11" x14ac:dyDescent="0.2">
      <c r="B264" s="15" t="s">
        <v>3584</v>
      </c>
      <c r="C264" s="15">
        <v>262252</v>
      </c>
      <c r="D264" s="15" t="s">
        <v>1044</v>
      </c>
      <c r="E264" s="15">
        <v>100</v>
      </c>
      <c r="F264" s="15" t="s">
        <v>2674</v>
      </c>
      <c r="G264" s="15" t="s">
        <v>3828</v>
      </c>
      <c r="H264" s="15" t="s">
        <v>1032</v>
      </c>
      <c r="I264" s="15" t="s">
        <v>3516</v>
      </c>
      <c r="J264" s="15" t="s">
        <v>2675</v>
      </c>
      <c r="K264" s="15" t="s">
        <v>1140</v>
      </c>
    </row>
    <row r="265" spans="2:11" x14ac:dyDescent="0.2">
      <c r="B265" s="15" t="s">
        <v>3584</v>
      </c>
      <c r="C265" s="15">
        <v>262252</v>
      </c>
      <c r="D265" s="15" t="s">
        <v>1044</v>
      </c>
      <c r="E265" s="15">
        <v>100</v>
      </c>
      <c r="F265" s="15" t="s">
        <v>2674</v>
      </c>
      <c r="G265" s="15" t="s">
        <v>4044</v>
      </c>
      <c r="H265" s="15" t="s">
        <v>1032</v>
      </c>
      <c r="I265" s="15" t="s">
        <v>3516</v>
      </c>
      <c r="J265" s="15" t="s">
        <v>2675</v>
      </c>
      <c r="K265" s="15" t="s">
        <v>1140</v>
      </c>
    </row>
    <row r="266" spans="2:11" x14ac:dyDescent="0.2">
      <c r="B266" s="15" t="s">
        <v>3108</v>
      </c>
      <c r="C266" s="15">
        <v>1308178</v>
      </c>
      <c r="D266" s="15" t="s">
        <v>1880</v>
      </c>
      <c r="E266" s="15">
        <v>100</v>
      </c>
      <c r="F266" s="15" t="s">
        <v>2674</v>
      </c>
      <c r="G266" s="15" t="s">
        <v>4052</v>
      </c>
      <c r="H266" s="15" t="s">
        <v>631</v>
      </c>
      <c r="I266" s="15" t="s">
        <v>3617</v>
      </c>
      <c r="J266" s="15" t="s">
        <v>2675</v>
      </c>
      <c r="K266" s="15" t="s">
        <v>725</v>
      </c>
    </row>
    <row r="267" spans="2:11" x14ac:dyDescent="0.2">
      <c r="B267" s="15" t="s">
        <v>3108</v>
      </c>
      <c r="C267" s="15">
        <v>1308178</v>
      </c>
      <c r="D267" s="15" t="s">
        <v>1880</v>
      </c>
      <c r="E267" s="15">
        <v>90</v>
      </c>
      <c r="F267" s="15" t="s">
        <v>2674</v>
      </c>
      <c r="G267" s="15" t="s">
        <v>3828</v>
      </c>
      <c r="H267" s="15" t="s">
        <v>631</v>
      </c>
      <c r="I267" s="15" t="s">
        <v>3617</v>
      </c>
      <c r="J267" s="15" t="s">
        <v>2675</v>
      </c>
      <c r="K267" s="15" t="s">
        <v>725</v>
      </c>
    </row>
    <row r="268" spans="2:11" x14ac:dyDescent="0.2">
      <c r="B268" s="15" t="s">
        <v>3108</v>
      </c>
      <c r="C268" s="15">
        <v>1308178</v>
      </c>
      <c r="D268" s="15" t="s">
        <v>1880</v>
      </c>
      <c r="E268" s="15">
        <v>90</v>
      </c>
      <c r="F268" s="15" t="s">
        <v>2674</v>
      </c>
      <c r="G268" s="15" t="s">
        <v>3828</v>
      </c>
      <c r="H268" s="15" t="s">
        <v>1903</v>
      </c>
      <c r="I268" s="15" t="s">
        <v>3240</v>
      </c>
      <c r="J268" s="15" t="s">
        <v>2675</v>
      </c>
      <c r="K268" s="15" t="s">
        <v>725</v>
      </c>
    </row>
    <row r="269" spans="2:11" x14ac:dyDescent="0.2">
      <c r="B269" s="15" t="s">
        <v>3396</v>
      </c>
      <c r="C269" s="15">
        <v>1307748</v>
      </c>
      <c r="D269" s="15" t="s">
        <v>1887</v>
      </c>
      <c r="E269" s="15">
        <v>100</v>
      </c>
      <c r="F269" s="15" t="s">
        <v>2674</v>
      </c>
      <c r="G269" s="15" t="s">
        <v>3826</v>
      </c>
      <c r="H269" s="15" t="s">
        <v>1903</v>
      </c>
      <c r="I269" s="15" t="s">
        <v>3249</v>
      </c>
      <c r="J269" s="15" t="s">
        <v>2675</v>
      </c>
      <c r="K269" s="15" t="s">
        <v>1924</v>
      </c>
    </row>
    <row r="270" spans="2:11" x14ac:dyDescent="0.2">
      <c r="B270" s="15" t="s">
        <v>3396</v>
      </c>
      <c r="C270" s="15">
        <v>1307748</v>
      </c>
      <c r="D270" s="15" t="s">
        <v>1887</v>
      </c>
      <c r="E270" s="15">
        <v>100</v>
      </c>
      <c r="F270" s="15" t="s">
        <v>2674</v>
      </c>
      <c r="G270" s="15" t="s">
        <v>4045</v>
      </c>
      <c r="H270" s="15" t="s">
        <v>631</v>
      </c>
      <c r="I270" s="15" t="s">
        <v>3604</v>
      </c>
      <c r="J270" s="15" t="s">
        <v>2675</v>
      </c>
      <c r="K270" s="15" t="s">
        <v>1924</v>
      </c>
    </row>
    <row r="271" spans="2:11" x14ac:dyDescent="0.2">
      <c r="B271" s="15" t="s">
        <v>3396</v>
      </c>
      <c r="C271" s="15">
        <v>1307748</v>
      </c>
      <c r="D271" s="15" t="s">
        <v>1887</v>
      </c>
      <c r="E271" s="15">
        <v>90</v>
      </c>
      <c r="F271" s="15" t="s">
        <v>2674</v>
      </c>
      <c r="G271" s="15" t="s">
        <v>3828</v>
      </c>
      <c r="H271" s="15" t="s">
        <v>631</v>
      </c>
      <c r="I271" s="15" t="s">
        <v>3604</v>
      </c>
      <c r="J271" s="15" t="s">
        <v>2675</v>
      </c>
      <c r="K271" s="15" t="s">
        <v>1924</v>
      </c>
    </row>
    <row r="272" spans="2:11" x14ac:dyDescent="0.2">
      <c r="B272" s="15" t="s">
        <v>3322</v>
      </c>
      <c r="C272" s="15">
        <v>253704</v>
      </c>
      <c r="D272" s="15" t="s">
        <v>1057</v>
      </c>
      <c r="E272" s="15">
        <v>100</v>
      </c>
      <c r="F272" s="15" t="s">
        <v>2676</v>
      </c>
      <c r="G272" s="15" t="s">
        <v>4044</v>
      </c>
      <c r="H272" s="15" t="s">
        <v>1032</v>
      </c>
      <c r="I272" s="15" t="s">
        <v>2923</v>
      </c>
      <c r="J272" s="15" t="s">
        <v>2675</v>
      </c>
      <c r="K272" s="15" t="s">
        <v>513</v>
      </c>
    </row>
    <row r="273" spans="2:11" x14ac:dyDescent="0.2">
      <c r="B273" s="15" t="s">
        <v>3322</v>
      </c>
      <c r="C273" s="15">
        <v>253704</v>
      </c>
      <c r="D273" s="15" t="s">
        <v>1057</v>
      </c>
      <c r="E273" s="15">
        <v>100</v>
      </c>
      <c r="F273" s="15" t="s">
        <v>2676</v>
      </c>
      <c r="G273" s="15" t="s">
        <v>3826</v>
      </c>
      <c r="H273" s="15" t="s">
        <v>631</v>
      </c>
      <c r="I273" s="15" t="s">
        <v>3581</v>
      </c>
      <c r="J273" s="15" t="s">
        <v>2675</v>
      </c>
      <c r="K273" s="15" t="s">
        <v>513</v>
      </c>
    </row>
    <row r="274" spans="2:11" x14ac:dyDescent="0.2">
      <c r="B274" s="15" t="s">
        <v>3618</v>
      </c>
      <c r="C274" s="15">
        <v>235939</v>
      </c>
      <c r="D274" s="15" t="s">
        <v>1005</v>
      </c>
      <c r="E274" s="15">
        <v>80</v>
      </c>
      <c r="F274" s="15" t="s">
        <v>2686</v>
      </c>
      <c r="G274" s="15" t="s">
        <v>3828</v>
      </c>
      <c r="H274" s="15" t="s">
        <v>1032</v>
      </c>
      <c r="I274" s="15" t="s">
        <v>3608</v>
      </c>
      <c r="J274" s="15" t="s">
        <v>2675</v>
      </c>
      <c r="K274" s="15" t="s">
        <v>3619</v>
      </c>
    </row>
    <row r="275" spans="2:11" x14ac:dyDescent="0.2">
      <c r="B275" s="15" t="s">
        <v>3618</v>
      </c>
      <c r="C275" s="15">
        <v>235939</v>
      </c>
      <c r="D275" s="15" t="s">
        <v>1005</v>
      </c>
      <c r="E275" s="15">
        <v>100</v>
      </c>
      <c r="F275" s="15" t="s">
        <v>2683</v>
      </c>
      <c r="G275" s="15" t="s">
        <v>3828</v>
      </c>
      <c r="H275" s="15" t="s">
        <v>1032</v>
      </c>
      <c r="I275" s="15" t="s">
        <v>3608</v>
      </c>
      <c r="J275" s="15" t="s">
        <v>2675</v>
      </c>
      <c r="K275" s="15" t="s">
        <v>3619</v>
      </c>
    </row>
    <row r="276" spans="2:11" x14ac:dyDescent="0.2">
      <c r="B276" s="15" t="s">
        <v>3618</v>
      </c>
      <c r="C276" s="15">
        <v>235939</v>
      </c>
      <c r="D276" s="15" t="s">
        <v>1005</v>
      </c>
      <c r="E276" s="15">
        <v>100</v>
      </c>
      <c r="F276" s="15" t="s">
        <v>2686</v>
      </c>
      <c r="G276" s="15" t="s">
        <v>3828</v>
      </c>
      <c r="H276" s="15" t="s">
        <v>1032</v>
      </c>
      <c r="I276" s="15" t="s">
        <v>3608</v>
      </c>
      <c r="J276" s="15" t="s">
        <v>2675</v>
      </c>
      <c r="K276" s="15" t="s">
        <v>3619</v>
      </c>
    </row>
    <row r="277" spans="2:11" x14ac:dyDescent="0.2">
      <c r="B277" s="15" t="s">
        <v>3618</v>
      </c>
      <c r="C277" s="15">
        <v>235939</v>
      </c>
      <c r="D277" s="15" t="s">
        <v>1005</v>
      </c>
      <c r="E277" s="15">
        <v>100</v>
      </c>
      <c r="F277" s="15" t="s">
        <v>2674</v>
      </c>
      <c r="G277" s="15" t="s">
        <v>3828</v>
      </c>
      <c r="H277" s="15" t="s">
        <v>1032</v>
      </c>
      <c r="I277" s="15" t="s">
        <v>3608</v>
      </c>
      <c r="J277" s="15" t="s">
        <v>2675</v>
      </c>
      <c r="K277" s="15" t="s">
        <v>3619</v>
      </c>
    </row>
    <row r="278" spans="2:11" x14ac:dyDescent="0.2">
      <c r="B278" s="15" t="s">
        <v>3618</v>
      </c>
      <c r="C278" s="15">
        <v>235939</v>
      </c>
      <c r="D278" s="15" t="s">
        <v>1005</v>
      </c>
      <c r="E278" s="15">
        <v>100</v>
      </c>
      <c r="F278" s="15" t="s">
        <v>2683</v>
      </c>
      <c r="G278" s="15" t="s">
        <v>4044</v>
      </c>
      <c r="H278" s="15" t="s">
        <v>631</v>
      </c>
      <c r="I278" s="15" t="s">
        <v>3581</v>
      </c>
      <c r="J278" s="15" t="s">
        <v>2675</v>
      </c>
      <c r="K278" s="15" t="s">
        <v>3619</v>
      </c>
    </row>
    <row r="279" spans="2:11" x14ac:dyDescent="0.2">
      <c r="B279" s="15" t="s">
        <v>3618</v>
      </c>
      <c r="C279" s="15">
        <v>235939</v>
      </c>
      <c r="D279" s="15" t="s">
        <v>1005</v>
      </c>
      <c r="E279" s="15">
        <v>70</v>
      </c>
      <c r="F279" s="15" t="s">
        <v>2683</v>
      </c>
      <c r="G279" s="15" t="s">
        <v>3828</v>
      </c>
      <c r="H279" s="15" t="s">
        <v>1032</v>
      </c>
      <c r="I279" s="15" t="s">
        <v>3608</v>
      </c>
      <c r="J279" s="15" t="s">
        <v>2675</v>
      </c>
      <c r="K279" s="15" t="s">
        <v>3619</v>
      </c>
    </row>
    <row r="280" spans="2:11" x14ac:dyDescent="0.2">
      <c r="B280" s="15" t="s">
        <v>4098</v>
      </c>
      <c r="C280" s="15">
        <v>1308018</v>
      </c>
      <c r="D280" s="15" t="s">
        <v>1897</v>
      </c>
      <c r="E280" s="15">
        <v>100</v>
      </c>
      <c r="F280" s="15" t="s">
        <v>2674</v>
      </c>
      <c r="G280" s="15" t="s">
        <v>3826</v>
      </c>
      <c r="H280" s="15" t="s">
        <v>631</v>
      </c>
      <c r="I280" s="15" t="s">
        <v>3605</v>
      </c>
      <c r="J280" s="15" t="s">
        <v>2675</v>
      </c>
      <c r="K280" s="15" t="s">
        <v>516</v>
      </c>
    </row>
    <row r="281" spans="2:11" x14ac:dyDescent="0.2">
      <c r="B281" s="15" t="s">
        <v>4098</v>
      </c>
      <c r="C281" s="15">
        <v>1308018</v>
      </c>
      <c r="D281" s="15" t="s">
        <v>1897</v>
      </c>
      <c r="E281" s="15">
        <v>100</v>
      </c>
      <c r="F281" s="15" t="s">
        <v>2674</v>
      </c>
      <c r="G281" s="15" t="s">
        <v>4045</v>
      </c>
      <c r="H281" s="15" t="s">
        <v>1903</v>
      </c>
      <c r="I281" s="15" t="s">
        <v>4054</v>
      </c>
      <c r="J281" s="15" t="s">
        <v>2675</v>
      </c>
      <c r="K281" s="15" t="s">
        <v>516</v>
      </c>
    </row>
    <row r="282" spans="2:11" x14ac:dyDescent="0.2">
      <c r="B282" s="15" t="s">
        <v>3518</v>
      </c>
      <c r="C282" s="15">
        <v>262720</v>
      </c>
      <c r="D282" s="15" t="s">
        <v>1022</v>
      </c>
      <c r="E282" s="15">
        <v>70</v>
      </c>
      <c r="F282" s="15" t="s">
        <v>2674</v>
      </c>
      <c r="G282" s="15" t="s">
        <v>3828</v>
      </c>
      <c r="H282" s="15" t="s">
        <v>631</v>
      </c>
      <c r="I282" s="15" t="s">
        <v>3105</v>
      </c>
      <c r="J282" s="15" t="s">
        <v>2675</v>
      </c>
      <c r="K282" s="15" t="s">
        <v>2796</v>
      </c>
    </row>
    <row r="283" spans="2:11" x14ac:dyDescent="0.2">
      <c r="B283" s="15" t="s">
        <v>3518</v>
      </c>
      <c r="C283" s="15">
        <v>262720</v>
      </c>
      <c r="D283" s="15" t="s">
        <v>1022</v>
      </c>
      <c r="E283" s="15">
        <v>60</v>
      </c>
      <c r="F283" s="15" t="s">
        <v>2674</v>
      </c>
      <c r="G283" s="15" t="s">
        <v>4057</v>
      </c>
      <c r="H283" s="15" t="s">
        <v>1032</v>
      </c>
      <c r="I283" s="15" t="s">
        <v>4066</v>
      </c>
      <c r="J283" s="15" t="s">
        <v>2675</v>
      </c>
      <c r="K283" s="15" t="s">
        <v>2796</v>
      </c>
    </row>
    <row r="284" spans="2:11" x14ac:dyDescent="0.2">
      <c r="B284" s="15" t="s">
        <v>3620</v>
      </c>
      <c r="C284" s="15">
        <v>1308594</v>
      </c>
      <c r="D284" s="15" t="s">
        <v>3348</v>
      </c>
      <c r="E284" s="15">
        <v>80</v>
      </c>
      <c r="F284" s="15" t="s">
        <v>2674</v>
      </c>
      <c r="G284" s="15" t="s">
        <v>3828</v>
      </c>
      <c r="H284" s="15" t="s">
        <v>650</v>
      </c>
      <c r="I284" s="15" t="s">
        <v>3838</v>
      </c>
      <c r="J284" s="15" t="s">
        <v>2675</v>
      </c>
      <c r="K284" s="15" t="s">
        <v>3228</v>
      </c>
    </row>
    <row r="285" spans="2:11" x14ac:dyDescent="0.2">
      <c r="B285" s="15" t="s">
        <v>3620</v>
      </c>
      <c r="C285" s="15">
        <v>1308594</v>
      </c>
      <c r="D285" s="15" t="s">
        <v>3348</v>
      </c>
      <c r="E285" s="15">
        <v>60</v>
      </c>
      <c r="F285" s="15" t="s">
        <v>2674</v>
      </c>
      <c r="G285" s="15" t="s">
        <v>4052</v>
      </c>
      <c r="H285" s="15" t="s">
        <v>631</v>
      </c>
      <c r="I285" s="15" t="s">
        <v>3606</v>
      </c>
      <c r="J285" s="15" t="s">
        <v>2675</v>
      </c>
      <c r="K285" s="15" t="s">
        <v>3228</v>
      </c>
    </row>
    <row r="286" spans="2:11" x14ac:dyDescent="0.2">
      <c r="B286" s="15" t="s">
        <v>3620</v>
      </c>
      <c r="C286" s="15">
        <v>1308594</v>
      </c>
      <c r="D286" s="15" t="s">
        <v>3348</v>
      </c>
      <c r="E286" s="15">
        <v>100</v>
      </c>
      <c r="F286" s="15" t="s">
        <v>2674</v>
      </c>
      <c r="G286" s="15" t="s">
        <v>4057</v>
      </c>
      <c r="H286" s="15" t="s">
        <v>650</v>
      </c>
      <c r="I286" s="15" t="s">
        <v>3838</v>
      </c>
      <c r="J286" s="15" t="s">
        <v>2675</v>
      </c>
      <c r="K286" s="15" t="s">
        <v>3228</v>
      </c>
    </row>
    <row r="287" spans="2:11" x14ac:dyDescent="0.2">
      <c r="B287" s="15" t="s">
        <v>3620</v>
      </c>
      <c r="C287" s="15">
        <v>1308594</v>
      </c>
      <c r="D287" s="15" t="s">
        <v>3348</v>
      </c>
      <c r="E287" s="15">
        <v>50</v>
      </c>
      <c r="F287" s="15" t="s">
        <v>2674</v>
      </c>
      <c r="G287" s="15" t="s">
        <v>4045</v>
      </c>
      <c r="H287" s="15" t="s">
        <v>631</v>
      </c>
      <c r="I287" s="15" t="s">
        <v>3606</v>
      </c>
      <c r="J287" s="15" t="s">
        <v>2675</v>
      </c>
      <c r="K287" s="15" t="s">
        <v>3228</v>
      </c>
    </row>
    <row r="288" spans="2:11" x14ac:dyDescent="0.2">
      <c r="B288" s="15" t="s">
        <v>3621</v>
      </c>
      <c r="C288" s="15">
        <v>1307042</v>
      </c>
      <c r="D288" s="15" t="s">
        <v>1928</v>
      </c>
      <c r="E288" s="15">
        <v>90</v>
      </c>
      <c r="F288" s="15" t="s">
        <v>2676</v>
      </c>
      <c r="G288" s="15" t="s">
        <v>4052</v>
      </c>
      <c r="H288" s="15" t="s">
        <v>631</v>
      </c>
      <c r="I288" s="15" t="s">
        <v>3606</v>
      </c>
      <c r="J288" s="15" t="s">
        <v>2675</v>
      </c>
      <c r="K288" s="15" t="s">
        <v>637</v>
      </c>
    </row>
    <row r="289" spans="2:11" x14ac:dyDescent="0.2">
      <c r="B289" s="15" t="s">
        <v>3621</v>
      </c>
      <c r="C289" s="15">
        <v>1307042</v>
      </c>
      <c r="D289" s="15" t="s">
        <v>1928</v>
      </c>
      <c r="E289" s="15">
        <v>70</v>
      </c>
      <c r="F289" s="15" t="s">
        <v>2676</v>
      </c>
      <c r="G289" s="15" t="s">
        <v>3828</v>
      </c>
      <c r="H289" s="15" t="s">
        <v>631</v>
      </c>
      <c r="I289" s="15" t="s">
        <v>3606</v>
      </c>
      <c r="J289" s="15" t="s">
        <v>2675</v>
      </c>
      <c r="K289" s="15" t="s">
        <v>637</v>
      </c>
    </row>
    <row r="290" spans="2:11" x14ac:dyDescent="0.2">
      <c r="B290" s="15" t="s">
        <v>3621</v>
      </c>
      <c r="C290" s="15">
        <v>1307042</v>
      </c>
      <c r="D290" s="15" t="s">
        <v>1928</v>
      </c>
      <c r="E290" s="15">
        <v>90</v>
      </c>
      <c r="F290" s="15" t="s">
        <v>2676</v>
      </c>
      <c r="G290" s="15" t="s">
        <v>4052</v>
      </c>
      <c r="H290" s="15" t="s">
        <v>1903</v>
      </c>
      <c r="I290" s="15" t="s">
        <v>4053</v>
      </c>
      <c r="J290" s="15" t="s">
        <v>2675</v>
      </c>
      <c r="K290" s="15" t="s">
        <v>637</v>
      </c>
    </row>
    <row r="291" spans="2:11" x14ac:dyDescent="0.2">
      <c r="B291" s="15" t="s">
        <v>3622</v>
      </c>
      <c r="C291" s="15">
        <v>1308514</v>
      </c>
      <c r="D291" s="15" t="s">
        <v>1889</v>
      </c>
      <c r="E291" s="15">
        <v>90</v>
      </c>
      <c r="F291" s="15" t="s">
        <v>2674</v>
      </c>
      <c r="G291" s="15" t="s">
        <v>4044</v>
      </c>
      <c r="H291" s="15" t="s">
        <v>631</v>
      </c>
      <c r="I291" s="15" t="s">
        <v>3617</v>
      </c>
      <c r="J291" s="15" t="s">
        <v>2675</v>
      </c>
      <c r="K291" s="15" t="s">
        <v>3094</v>
      </c>
    </row>
    <row r="292" spans="2:11" x14ac:dyDescent="0.2">
      <c r="B292" s="15" t="s">
        <v>3622</v>
      </c>
      <c r="C292" s="15">
        <v>1308514</v>
      </c>
      <c r="D292" s="15" t="s">
        <v>1889</v>
      </c>
      <c r="E292" s="15">
        <v>90</v>
      </c>
      <c r="F292" s="15" t="s">
        <v>2674</v>
      </c>
      <c r="G292" s="15" t="s">
        <v>3826</v>
      </c>
      <c r="H292" s="15" t="s">
        <v>631</v>
      </c>
      <c r="I292" s="15" t="s">
        <v>3607</v>
      </c>
      <c r="J292" s="15" t="s">
        <v>2675</v>
      </c>
      <c r="K292" s="15" t="s">
        <v>3094</v>
      </c>
    </row>
    <row r="293" spans="2:11" x14ac:dyDescent="0.2">
      <c r="B293" s="15" t="s">
        <v>3622</v>
      </c>
      <c r="C293" s="15">
        <v>1308514</v>
      </c>
      <c r="D293" s="15" t="s">
        <v>1889</v>
      </c>
      <c r="E293" s="15">
        <v>100</v>
      </c>
      <c r="F293" s="15" t="s">
        <v>2674</v>
      </c>
      <c r="G293" s="15" t="s">
        <v>4057</v>
      </c>
      <c r="H293" s="15" t="s">
        <v>1903</v>
      </c>
      <c r="I293" s="15" t="s">
        <v>3319</v>
      </c>
      <c r="J293" s="15" t="s">
        <v>2675</v>
      </c>
      <c r="K293" s="15" t="s">
        <v>3094</v>
      </c>
    </row>
    <row r="294" spans="2:11" x14ac:dyDescent="0.2">
      <c r="B294" s="15" t="s">
        <v>2691</v>
      </c>
      <c r="C294" s="15">
        <v>1307156</v>
      </c>
      <c r="D294" s="15" t="s">
        <v>1887</v>
      </c>
      <c r="E294" s="15">
        <v>90</v>
      </c>
      <c r="F294" s="15" t="s">
        <v>2674</v>
      </c>
      <c r="G294" s="15" t="s">
        <v>3828</v>
      </c>
      <c r="H294" s="15" t="s">
        <v>631</v>
      </c>
      <c r="I294" s="15" t="s">
        <v>3113</v>
      </c>
      <c r="J294" s="15" t="s">
        <v>2675</v>
      </c>
      <c r="K294" s="15" t="s">
        <v>571</v>
      </c>
    </row>
    <row r="295" spans="2:11" x14ac:dyDescent="0.2">
      <c r="B295" s="15" t="s">
        <v>2691</v>
      </c>
      <c r="C295" s="15">
        <v>1307156</v>
      </c>
      <c r="D295" s="15" t="s">
        <v>1887</v>
      </c>
      <c r="E295" s="15">
        <v>100</v>
      </c>
      <c r="F295" s="15" t="s">
        <v>2674</v>
      </c>
      <c r="G295" s="15" t="s">
        <v>3826</v>
      </c>
      <c r="H295" s="15" t="s">
        <v>1903</v>
      </c>
      <c r="I295" s="15" t="s">
        <v>3249</v>
      </c>
      <c r="J295" s="15" t="s">
        <v>2675</v>
      </c>
      <c r="K295" s="15" t="s">
        <v>571</v>
      </c>
    </row>
    <row r="296" spans="2:11" x14ac:dyDescent="0.2">
      <c r="B296" s="15" t="s">
        <v>4099</v>
      </c>
      <c r="C296" s="15">
        <v>1308246</v>
      </c>
      <c r="D296" s="15" t="s">
        <v>3151</v>
      </c>
      <c r="E296" s="15">
        <v>100</v>
      </c>
      <c r="F296" s="15" t="s">
        <v>2674</v>
      </c>
      <c r="G296" s="15" t="s">
        <v>4052</v>
      </c>
      <c r="H296" s="15" t="s">
        <v>631</v>
      </c>
      <c r="I296" s="15" t="s">
        <v>3614</v>
      </c>
      <c r="J296" s="15" t="s">
        <v>2675</v>
      </c>
      <c r="K296" s="15" t="s">
        <v>1583</v>
      </c>
    </row>
    <row r="297" spans="2:11" x14ac:dyDescent="0.2">
      <c r="B297" s="15" t="s">
        <v>4099</v>
      </c>
      <c r="C297" s="15">
        <v>1308246</v>
      </c>
      <c r="D297" s="15" t="s">
        <v>3151</v>
      </c>
      <c r="E297" s="15">
        <v>90</v>
      </c>
      <c r="F297" s="15" t="s">
        <v>2674</v>
      </c>
      <c r="G297" s="15" t="s">
        <v>4052</v>
      </c>
      <c r="H297" s="15" t="s">
        <v>631</v>
      </c>
      <c r="I297" s="15" t="s">
        <v>3614</v>
      </c>
      <c r="J297" s="15" t="s">
        <v>2675</v>
      </c>
      <c r="K297" s="15" t="s">
        <v>1583</v>
      </c>
    </row>
    <row r="298" spans="2:11" x14ac:dyDescent="0.2">
      <c r="B298" s="15" t="s">
        <v>4099</v>
      </c>
      <c r="C298" s="15">
        <v>1308246</v>
      </c>
      <c r="D298" s="15" t="s">
        <v>3151</v>
      </c>
      <c r="E298" s="15">
        <v>100</v>
      </c>
      <c r="F298" s="15" t="s">
        <v>2674</v>
      </c>
      <c r="G298" s="15" t="s">
        <v>4045</v>
      </c>
      <c r="H298" s="15" t="s">
        <v>1903</v>
      </c>
      <c r="I298" s="15" t="s">
        <v>4056</v>
      </c>
      <c r="J298" s="15" t="s">
        <v>2675</v>
      </c>
      <c r="K298" s="15" t="s">
        <v>1583</v>
      </c>
    </row>
    <row r="299" spans="2:11" x14ac:dyDescent="0.2">
      <c r="B299" s="15" t="s">
        <v>3250</v>
      </c>
      <c r="C299" s="15">
        <v>254370</v>
      </c>
      <c r="D299" s="15" t="s">
        <v>1013</v>
      </c>
      <c r="E299" s="15">
        <v>100</v>
      </c>
      <c r="F299" s="15" t="s">
        <v>2686</v>
      </c>
      <c r="G299" s="15" t="s">
        <v>3787</v>
      </c>
      <c r="H299" s="15" t="s">
        <v>1032</v>
      </c>
      <c r="I299" s="15" t="s">
        <v>2963</v>
      </c>
      <c r="J299" s="15" t="s">
        <v>2678</v>
      </c>
      <c r="K299" s="15" t="s">
        <v>781</v>
      </c>
    </row>
    <row r="300" spans="2:11" x14ac:dyDescent="0.2">
      <c r="B300" s="15" t="s">
        <v>3250</v>
      </c>
      <c r="C300" s="15">
        <v>254370</v>
      </c>
      <c r="D300" s="15" t="s">
        <v>1013</v>
      </c>
      <c r="E300" s="15">
        <v>100</v>
      </c>
      <c r="F300" s="15" t="s">
        <v>2674</v>
      </c>
      <c r="G300" s="15" t="s">
        <v>4044</v>
      </c>
      <c r="H300" s="15" t="s">
        <v>631</v>
      </c>
      <c r="I300" s="15" t="s">
        <v>3581</v>
      </c>
      <c r="J300" s="15" t="s">
        <v>2675</v>
      </c>
      <c r="K300" s="15" t="s">
        <v>781</v>
      </c>
    </row>
    <row r="301" spans="2:11" x14ac:dyDescent="0.2">
      <c r="B301" s="15" t="s">
        <v>3250</v>
      </c>
      <c r="C301" s="15">
        <v>254370</v>
      </c>
      <c r="D301" s="15" t="s">
        <v>1013</v>
      </c>
      <c r="E301" s="15">
        <v>90</v>
      </c>
      <c r="F301" s="15" t="s">
        <v>2674</v>
      </c>
      <c r="G301" s="15" t="s">
        <v>3828</v>
      </c>
      <c r="H301" s="15" t="s">
        <v>1032</v>
      </c>
      <c r="I301" s="15" t="s">
        <v>2963</v>
      </c>
      <c r="J301" s="15" t="s">
        <v>2675</v>
      </c>
      <c r="K301" s="15" t="s">
        <v>781</v>
      </c>
    </row>
    <row r="302" spans="2:11" x14ac:dyDescent="0.2">
      <c r="B302" s="15" t="s">
        <v>4100</v>
      </c>
      <c r="C302" s="15">
        <v>1306968</v>
      </c>
      <c r="D302" s="15" t="s">
        <v>1932</v>
      </c>
      <c r="E302" s="15">
        <v>100</v>
      </c>
      <c r="F302" s="15" t="s">
        <v>2674</v>
      </c>
      <c r="G302" s="15" t="s">
        <v>3826</v>
      </c>
      <c r="H302" s="15" t="s">
        <v>1903</v>
      </c>
      <c r="I302" s="15" t="s">
        <v>2689</v>
      </c>
      <c r="J302" s="15" t="s">
        <v>2678</v>
      </c>
      <c r="K302" s="15" t="s">
        <v>2163</v>
      </c>
    </row>
    <row r="303" spans="2:11" x14ac:dyDescent="0.2">
      <c r="B303" s="15" t="s">
        <v>856</v>
      </c>
      <c r="C303" s="15">
        <v>245486</v>
      </c>
      <c r="D303" s="15" t="s">
        <v>556</v>
      </c>
      <c r="E303" s="15">
        <v>100</v>
      </c>
      <c r="F303" s="15" t="s">
        <v>2677</v>
      </c>
      <c r="G303" s="15" t="s">
        <v>4045</v>
      </c>
      <c r="H303" s="15" t="s">
        <v>631</v>
      </c>
      <c r="I303" s="15" t="s">
        <v>839</v>
      </c>
      <c r="J303" s="15" t="s">
        <v>2678</v>
      </c>
      <c r="K303" s="15" t="s">
        <v>667</v>
      </c>
    </row>
    <row r="304" spans="2:11" x14ac:dyDescent="0.2">
      <c r="B304" s="15" t="s">
        <v>3323</v>
      </c>
      <c r="C304" s="15">
        <v>1308427</v>
      </c>
      <c r="D304" s="15" t="s">
        <v>1926</v>
      </c>
      <c r="E304" s="15">
        <v>90</v>
      </c>
      <c r="F304" s="15" t="s">
        <v>2674</v>
      </c>
      <c r="G304" s="15" t="s">
        <v>4052</v>
      </c>
      <c r="H304" s="15" t="s">
        <v>1903</v>
      </c>
      <c r="I304" s="15" t="s">
        <v>4088</v>
      </c>
      <c r="J304" s="15" t="s">
        <v>2675</v>
      </c>
      <c r="K304" s="15" t="s">
        <v>2796</v>
      </c>
    </row>
    <row r="305" spans="2:11" x14ac:dyDescent="0.2">
      <c r="B305" s="15" t="s">
        <v>3323</v>
      </c>
      <c r="C305" s="15">
        <v>1308427</v>
      </c>
      <c r="D305" s="15" t="s">
        <v>1926</v>
      </c>
      <c r="E305" s="15">
        <v>80</v>
      </c>
      <c r="F305" s="15" t="s">
        <v>2674</v>
      </c>
      <c r="G305" s="15" t="s">
        <v>3826</v>
      </c>
      <c r="H305" s="15" t="s">
        <v>631</v>
      </c>
      <c r="I305" s="15" t="s">
        <v>3617</v>
      </c>
      <c r="J305" s="15" t="s">
        <v>2675</v>
      </c>
      <c r="K305" s="15" t="s">
        <v>2796</v>
      </c>
    </row>
    <row r="306" spans="2:11" x14ac:dyDescent="0.2">
      <c r="B306" s="15" t="s">
        <v>3323</v>
      </c>
      <c r="C306" s="15">
        <v>1308427</v>
      </c>
      <c r="D306" s="15" t="s">
        <v>1926</v>
      </c>
      <c r="E306" s="15">
        <v>80</v>
      </c>
      <c r="F306" s="15" t="s">
        <v>2674</v>
      </c>
      <c r="G306" s="15" t="s">
        <v>4045</v>
      </c>
      <c r="H306" s="15" t="s">
        <v>631</v>
      </c>
      <c r="I306" s="15" t="s">
        <v>3617</v>
      </c>
      <c r="J306" s="15" t="s">
        <v>2675</v>
      </c>
      <c r="K306" s="15" t="s">
        <v>2796</v>
      </c>
    </row>
    <row r="307" spans="2:11" x14ac:dyDescent="0.2">
      <c r="B307" s="15" t="s">
        <v>3623</v>
      </c>
      <c r="C307" s="15">
        <v>259168</v>
      </c>
      <c r="D307" s="15" t="s">
        <v>1005</v>
      </c>
      <c r="E307" s="15">
        <v>100</v>
      </c>
      <c r="F307" s="15" t="s">
        <v>2686</v>
      </c>
      <c r="G307" s="15" t="s">
        <v>3787</v>
      </c>
      <c r="H307" s="15" t="s">
        <v>1032</v>
      </c>
      <c r="I307" s="15" t="s">
        <v>3608</v>
      </c>
      <c r="J307" s="15" t="s">
        <v>2675</v>
      </c>
      <c r="K307" s="15" t="s">
        <v>1004</v>
      </c>
    </row>
    <row r="308" spans="2:11" x14ac:dyDescent="0.2">
      <c r="B308" s="15" t="s">
        <v>3623</v>
      </c>
      <c r="C308" s="15">
        <v>259168</v>
      </c>
      <c r="D308" s="15" t="s">
        <v>1005</v>
      </c>
      <c r="E308" s="15">
        <v>90</v>
      </c>
      <c r="F308" s="15" t="s">
        <v>2674</v>
      </c>
      <c r="G308" s="15" t="s">
        <v>3787</v>
      </c>
      <c r="H308" s="15" t="s">
        <v>1032</v>
      </c>
      <c r="I308" s="15" t="s">
        <v>3608</v>
      </c>
      <c r="J308" s="15" t="s">
        <v>2675</v>
      </c>
      <c r="K308" s="15" t="s">
        <v>1004</v>
      </c>
    </row>
    <row r="309" spans="2:11" x14ac:dyDescent="0.2">
      <c r="B309" s="15" t="s">
        <v>3623</v>
      </c>
      <c r="C309" s="15">
        <v>259168</v>
      </c>
      <c r="D309" s="15" t="s">
        <v>1005</v>
      </c>
      <c r="E309" s="15">
        <v>100</v>
      </c>
      <c r="F309" s="15" t="s">
        <v>2686</v>
      </c>
      <c r="G309" s="15" t="s">
        <v>3787</v>
      </c>
      <c r="H309" s="15" t="s">
        <v>1032</v>
      </c>
      <c r="I309" s="15" t="s">
        <v>3608</v>
      </c>
      <c r="J309" s="15" t="s">
        <v>2675</v>
      </c>
      <c r="K309" s="15" t="s">
        <v>1004</v>
      </c>
    </row>
    <row r="310" spans="2:11" x14ac:dyDescent="0.2">
      <c r="B310" s="15" t="s">
        <v>3623</v>
      </c>
      <c r="C310" s="15">
        <v>259168</v>
      </c>
      <c r="D310" s="15" t="s">
        <v>1005</v>
      </c>
      <c r="E310" s="15">
        <v>100</v>
      </c>
      <c r="F310" s="15" t="s">
        <v>2674</v>
      </c>
      <c r="G310" s="15" t="s">
        <v>3787</v>
      </c>
      <c r="H310" s="15" t="s">
        <v>1032</v>
      </c>
      <c r="I310" s="15" t="s">
        <v>3608</v>
      </c>
      <c r="J310" s="15" t="s">
        <v>2675</v>
      </c>
      <c r="K310" s="15" t="s">
        <v>1004</v>
      </c>
    </row>
    <row r="311" spans="2:11" x14ac:dyDescent="0.2">
      <c r="B311" s="15" t="s">
        <v>3623</v>
      </c>
      <c r="C311" s="15">
        <v>259168</v>
      </c>
      <c r="D311" s="15" t="s">
        <v>1005</v>
      </c>
      <c r="E311" s="15">
        <v>100</v>
      </c>
      <c r="F311" s="15" t="s">
        <v>2674</v>
      </c>
      <c r="G311" s="15" t="s">
        <v>4044</v>
      </c>
      <c r="H311" s="15" t="s">
        <v>631</v>
      </c>
      <c r="I311" s="15" t="s">
        <v>3581</v>
      </c>
      <c r="J311" s="15" t="s">
        <v>2675</v>
      </c>
      <c r="K311" s="15" t="s">
        <v>1004</v>
      </c>
    </row>
    <row r="312" spans="2:11" x14ac:dyDescent="0.2">
      <c r="B312" s="15" t="s">
        <v>931</v>
      </c>
      <c r="C312" s="15">
        <v>260480</v>
      </c>
      <c r="D312" s="15" t="s">
        <v>562</v>
      </c>
      <c r="E312" s="15">
        <v>70</v>
      </c>
      <c r="F312" s="15" t="s">
        <v>2674</v>
      </c>
      <c r="G312" s="15" t="s">
        <v>3787</v>
      </c>
      <c r="H312" s="15" t="s">
        <v>512</v>
      </c>
      <c r="I312" s="15" t="s">
        <v>824</v>
      </c>
      <c r="J312" s="15" t="s">
        <v>2675</v>
      </c>
      <c r="K312" s="15" t="s">
        <v>543</v>
      </c>
    </row>
    <row r="313" spans="2:11" x14ac:dyDescent="0.2">
      <c r="B313" s="15" t="s">
        <v>931</v>
      </c>
      <c r="C313" s="15">
        <v>260480</v>
      </c>
      <c r="D313" s="15" t="s">
        <v>562</v>
      </c>
      <c r="E313" s="15">
        <v>70</v>
      </c>
      <c r="F313" s="15" t="s">
        <v>2674</v>
      </c>
      <c r="G313" s="15" t="s">
        <v>4045</v>
      </c>
      <c r="H313" s="15" t="s">
        <v>631</v>
      </c>
      <c r="I313" s="15" t="s">
        <v>839</v>
      </c>
      <c r="J313" s="15" t="s">
        <v>2675</v>
      </c>
      <c r="K313" s="15" t="s">
        <v>543</v>
      </c>
    </row>
    <row r="314" spans="2:11" x14ac:dyDescent="0.2">
      <c r="B314" s="15" t="s">
        <v>3849</v>
      </c>
      <c r="C314" s="15">
        <v>142542</v>
      </c>
      <c r="D314" s="15" t="s">
        <v>997</v>
      </c>
      <c r="E314" s="15">
        <v>100</v>
      </c>
      <c r="F314" s="15" t="s">
        <v>2674</v>
      </c>
      <c r="G314" s="15" t="s">
        <v>3828</v>
      </c>
      <c r="H314" s="15" t="s">
        <v>1032</v>
      </c>
      <c r="I314" s="15" t="s">
        <v>3840</v>
      </c>
      <c r="J314" s="15" t="s">
        <v>3327</v>
      </c>
      <c r="K314" s="15" t="s">
        <v>3410</v>
      </c>
    </row>
    <row r="315" spans="2:11" x14ac:dyDescent="0.2">
      <c r="B315" s="15" t="s">
        <v>3095</v>
      </c>
      <c r="C315" s="15">
        <v>254116</v>
      </c>
      <c r="D315" s="15" t="s">
        <v>1024</v>
      </c>
      <c r="E315" s="15">
        <v>100</v>
      </c>
      <c r="F315" s="15" t="s">
        <v>2676</v>
      </c>
      <c r="G315" s="15" t="s">
        <v>3826</v>
      </c>
      <c r="H315" s="15" t="s">
        <v>1032</v>
      </c>
      <c r="I315" s="15" t="s">
        <v>3005</v>
      </c>
      <c r="J315" s="15" t="s">
        <v>2675</v>
      </c>
      <c r="K315" s="15" t="s">
        <v>686</v>
      </c>
    </row>
    <row r="316" spans="2:11" x14ac:dyDescent="0.2">
      <c r="B316" s="15" t="s">
        <v>3095</v>
      </c>
      <c r="C316" s="15">
        <v>254116</v>
      </c>
      <c r="D316" s="15" t="s">
        <v>1024</v>
      </c>
      <c r="E316" s="15">
        <v>100</v>
      </c>
      <c r="F316" s="15" t="s">
        <v>2676</v>
      </c>
      <c r="G316" s="15" t="s">
        <v>3826</v>
      </c>
      <c r="H316" s="15" t="s">
        <v>631</v>
      </c>
      <c r="I316" s="15" t="s">
        <v>3581</v>
      </c>
      <c r="J316" s="15" t="s">
        <v>2675</v>
      </c>
      <c r="K316" s="15" t="s">
        <v>686</v>
      </c>
    </row>
    <row r="317" spans="2:11" x14ac:dyDescent="0.2">
      <c r="B317" s="15" t="s">
        <v>3095</v>
      </c>
      <c r="C317" s="15">
        <v>254116</v>
      </c>
      <c r="D317" s="15" t="s">
        <v>1024</v>
      </c>
      <c r="E317" s="15">
        <v>100</v>
      </c>
      <c r="F317" s="15" t="s">
        <v>2676</v>
      </c>
      <c r="G317" s="15" t="s">
        <v>3826</v>
      </c>
      <c r="H317" s="15" t="s">
        <v>1032</v>
      </c>
      <c r="I317" s="15" t="s">
        <v>3005</v>
      </c>
      <c r="J317" s="15" t="s">
        <v>2675</v>
      </c>
      <c r="K317" s="15" t="s">
        <v>686</v>
      </c>
    </row>
    <row r="318" spans="2:11" x14ac:dyDescent="0.2">
      <c r="B318" s="15" t="s">
        <v>4101</v>
      </c>
      <c r="C318" s="15">
        <v>262950</v>
      </c>
      <c r="D318" s="15" t="s">
        <v>705</v>
      </c>
      <c r="E318" s="15">
        <v>100</v>
      </c>
      <c r="F318" s="15" t="s">
        <v>2676</v>
      </c>
      <c r="G318" s="15" t="s">
        <v>3826</v>
      </c>
      <c r="H318" s="15" t="s">
        <v>1032</v>
      </c>
      <c r="I318" s="15" t="s">
        <v>3516</v>
      </c>
      <c r="J318" s="15" t="s">
        <v>2675</v>
      </c>
      <c r="K318" s="15" t="s">
        <v>2934</v>
      </c>
    </row>
    <row r="319" spans="2:11" x14ac:dyDescent="0.2">
      <c r="B319" s="15" t="s">
        <v>3850</v>
      </c>
      <c r="C319" s="15">
        <v>253952</v>
      </c>
      <c r="D319" s="15" t="s">
        <v>1009</v>
      </c>
      <c r="E319" s="15">
        <v>100</v>
      </c>
      <c r="F319" s="15" t="s">
        <v>2686</v>
      </c>
      <c r="G319" s="15" t="s">
        <v>3828</v>
      </c>
      <c r="H319" s="15" t="s">
        <v>1032</v>
      </c>
      <c r="I319" s="15" t="s">
        <v>3842</v>
      </c>
      <c r="J319" s="15" t="s">
        <v>2675</v>
      </c>
      <c r="K319" s="15" t="s">
        <v>990</v>
      </c>
    </row>
    <row r="320" spans="2:11" x14ac:dyDescent="0.2">
      <c r="B320" s="15" t="s">
        <v>3850</v>
      </c>
      <c r="C320" s="15">
        <v>253952</v>
      </c>
      <c r="D320" s="15" t="s">
        <v>1009</v>
      </c>
      <c r="E320" s="15">
        <v>100</v>
      </c>
      <c r="F320" s="15" t="s">
        <v>2686</v>
      </c>
      <c r="G320" s="15" t="s">
        <v>3828</v>
      </c>
      <c r="H320" s="15" t="s">
        <v>1032</v>
      </c>
      <c r="I320" s="15" t="s">
        <v>3842</v>
      </c>
      <c r="J320" s="15" t="s">
        <v>2675</v>
      </c>
      <c r="K320" s="15" t="s">
        <v>990</v>
      </c>
    </row>
    <row r="321" spans="2:11" x14ac:dyDescent="0.2">
      <c r="B321" s="15" t="s">
        <v>3850</v>
      </c>
      <c r="C321" s="15">
        <v>253952</v>
      </c>
      <c r="D321" s="15" t="s">
        <v>1009</v>
      </c>
      <c r="E321" s="15">
        <v>100</v>
      </c>
      <c r="F321" s="15" t="s">
        <v>2674</v>
      </c>
      <c r="G321" s="15" t="s">
        <v>4044</v>
      </c>
      <c r="H321" s="15" t="s">
        <v>1032</v>
      </c>
      <c r="I321" s="15" t="s">
        <v>3842</v>
      </c>
      <c r="J321" s="15" t="s">
        <v>2675</v>
      </c>
      <c r="K321" s="15" t="s">
        <v>990</v>
      </c>
    </row>
    <row r="322" spans="2:11" x14ac:dyDescent="0.2">
      <c r="B322" s="15" t="s">
        <v>3850</v>
      </c>
      <c r="C322" s="15">
        <v>253952</v>
      </c>
      <c r="D322" s="15" t="s">
        <v>1009</v>
      </c>
      <c r="E322" s="15">
        <v>100</v>
      </c>
      <c r="F322" s="15" t="s">
        <v>2686</v>
      </c>
      <c r="G322" s="15" t="s">
        <v>3828</v>
      </c>
      <c r="H322" s="15" t="s">
        <v>1032</v>
      </c>
      <c r="I322" s="15" t="s">
        <v>3842</v>
      </c>
      <c r="J322" s="15" t="s">
        <v>2675</v>
      </c>
      <c r="K322" s="15" t="s">
        <v>990</v>
      </c>
    </row>
    <row r="323" spans="2:11" x14ac:dyDescent="0.2">
      <c r="B323" s="15" t="s">
        <v>3109</v>
      </c>
      <c r="C323" s="15">
        <v>260213</v>
      </c>
      <c r="D323" s="15" t="s">
        <v>988</v>
      </c>
      <c r="E323" s="15">
        <v>100</v>
      </c>
      <c r="F323" s="15" t="s">
        <v>2674</v>
      </c>
      <c r="G323" s="15" t="s">
        <v>4045</v>
      </c>
      <c r="H323" s="15" t="s">
        <v>1032</v>
      </c>
      <c r="I323" s="15" t="s">
        <v>3848</v>
      </c>
      <c r="J323" s="15" t="s">
        <v>2675</v>
      </c>
      <c r="K323" s="15" t="s">
        <v>1114</v>
      </c>
    </row>
    <row r="324" spans="2:11" x14ac:dyDescent="0.2">
      <c r="B324" s="15" t="s">
        <v>3109</v>
      </c>
      <c r="C324" s="15">
        <v>260213</v>
      </c>
      <c r="D324" s="15" t="s">
        <v>988</v>
      </c>
      <c r="E324" s="15">
        <v>100</v>
      </c>
      <c r="F324" s="15" t="s">
        <v>2674</v>
      </c>
      <c r="G324" s="15" t="s">
        <v>4045</v>
      </c>
      <c r="H324" s="15" t="s">
        <v>1032</v>
      </c>
      <c r="I324" s="15" t="s">
        <v>3848</v>
      </c>
      <c r="J324" s="15" t="s">
        <v>2675</v>
      </c>
      <c r="K324" s="15" t="s">
        <v>1114</v>
      </c>
    </row>
    <row r="325" spans="2:11" x14ac:dyDescent="0.2">
      <c r="B325" s="15" t="s">
        <v>3109</v>
      </c>
      <c r="C325" s="15">
        <v>260213</v>
      </c>
      <c r="D325" s="15" t="s">
        <v>988</v>
      </c>
      <c r="E325" s="15">
        <v>100</v>
      </c>
      <c r="F325" s="15" t="s">
        <v>2674</v>
      </c>
      <c r="G325" s="15" t="s">
        <v>3826</v>
      </c>
      <c r="H325" s="15" t="s">
        <v>631</v>
      </c>
      <c r="I325" s="15" t="s">
        <v>3105</v>
      </c>
      <c r="J325" s="15" t="s">
        <v>2675</v>
      </c>
      <c r="K325" s="15" t="s">
        <v>1114</v>
      </c>
    </row>
    <row r="326" spans="2:11" x14ac:dyDescent="0.2">
      <c r="B326" s="15" t="s">
        <v>3251</v>
      </c>
      <c r="C326" s="15">
        <v>112734</v>
      </c>
      <c r="D326" s="15" t="s">
        <v>993</v>
      </c>
      <c r="E326" s="15">
        <v>90</v>
      </c>
      <c r="F326" s="15" t="s">
        <v>2674</v>
      </c>
      <c r="G326" s="15" t="s">
        <v>3828</v>
      </c>
      <c r="H326" s="15" t="s">
        <v>1032</v>
      </c>
      <c r="I326" s="15" t="s">
        <v>3672</v>
      </c>
      <c r="J326" s="15" t="s">
        <v>2675</v>
      </c>
      <c r="K326" s="15" t="s">
        <v>3110</v>
      </c>
    </row>
    <row r="327" spans="2:11" x14ac:dyDescent="0.2">
      <c r="B327" s="15" t="s">
        <v>3251</v>
      </c>
      <c r="C327" s="15">
        <v>112734</v>
      </c>
      <c r="D327" s="15" t="s">
        <v>993</v>
      </c>
      <c r="E327" s="15">
        <v>100</v>
      </c>
      <c r="F327" s="15" t="s">
        <v>2674</v>
      </c>
      <c r="G327" s="15" t="s">
        <v>3826</v>
      </c>
      <c r="H327" s="15" t="s">
        <v>631</v>
      </c>
      <c r="I327" s="15" t="s">
        <v>3105</v>
      </c>
      <c r="J327" s="15" t="s">
        <v>2675</v>
      </c>
      <c r="K327" s="15" t="s">
        <v>3110</v>
      </c>
    </row>
    <row r="328" spans="2:11" x14ac:dyDescent="0.2">
      <c r="B328" s="15" t="s">
        <v>3851</v>
      </c>
      <c r="C328" s="15">
        <v>231674</v>
      </c>
      <c r="D328" s="15" t="s">
        <v>988</v>
      </c>
      <c r="E328" s="15">
        <v>100</v>
      </c>
      <c r="F328" s="15" t="s">
        <v>2674</v>
      </c>
      <c r="G328" s="15" t="s">
        <v>3826</v>
      </c>
      <c r="H328" s="15" t="s">
        <v>631</v>
      </c>
      <c r="I328" s="15" t="s">
        <v>3105</v>
      </c>
      <c r="J328" s="15" t="s">
        <v>2675</v>
      </c>
      <c r="K328" s="15" t="s">
        <v>3782</v>
      </c>
    </row>
    <row r="329" spans="2:11" x14ac:dyDescent="0.2">
      <c r="B329" s="15" t="s">
        <v>3851</v>
      </c>
      <c r="C329" s="15">
        <v>231674</v>
      </c>
      <c r="D329" s="15" t="s">
        <v>988</v>
      </c>
      <c r="E329" s="15">
        <v>100</v>
      </c>
      <c r="F329" s="15" t="s">
        <v>2674</v>
      </c>
      <c r="G329" s="15" t="s">
        <v>4044</v>
      </c>
      <c r="H329" s="15" t="s">
        <v>1032</v>
      </c>
      <c r="I329" s="15" t="s">
        <v>3848</v>
      </c>
      <c r="J329" s="15" t="s">
        <v>2675</v>
      </c>
      <c r="K329" s="15" t="s">
        <v>3782</v>
      </c>
    </row>
    <row r="330" spans="2:11" x14ac:dyDescent="0.2">
      <c r="B330" s="15" t="s">
        <v>3851</v>
      </c>
      <c r="C330" s="15">
        <v>231674</v>
      </c>
      <c r="D330" s="15" t="s">
        <v>988</v>
      </c>
      <c r="E330" s="15">
        <v>90</v>
      </c>
      <c r="F330" s="15" t="s">
        <v>2674</v>
      </c>
      <c r="G330" s="15" t="s">
        <v>4044</v>
      </c>
      <c r="H330" s="15" t="s">
        <v>1032</v>
      </c>
      <c r="I330" s="15" t="s">
        <v>3848</v>
      </c>
      <c r="J330" s="15" t="s">
        <v>2675</v>
      </c>
      <c r="K330" s="15" t="s">
        <v>3782</v>
      </c>
    </row>
    <row r="331" spans="2:11" x14ac:dyDescent="0.2">
      <c r="B331" s="15" t="s">
        <v>2826</v>
      </c>
      <c r="C331" s="15">
        <v>259055</v>
      </c>
      <c r="D331" s="15" t="s">
        <v>562</v>
      </c>
      <c r="E331" s="15">
        <v>100</v>
      </c>
      <c r="F331" s="15" t="s">
        <v>2674</v>
      </c>
      <c r="G331" s="15" t="s">
        <v>4045</v>
      </c>
      <c r="H331" s="15" t="s">
        <v>631</v>
      </c>
      <c r="I331" s="15" t="s">
        <v>839</v>
      </c>
      <c r="J331" s="15" t="s">
        <v>2675</v>
      </c>
      <c r="K331" s="15" t="s">
        <v>563</v>
      </c>
    </row>
    <row r="332" spans="2:11" x14ac:dyDescent="0.2">
      <c r="B332" s="15" t="s">
        <v>2826</v>
      </c>
      <c r="C332" s="15">
        <v>259055</v>
      </c>
      <c r="D332" s="15" t="s">
        <v>562</v>
      </c>
      <c r="E332" s="15">
        <v>70</v>
      </c>
      <c r="F332" s="15" t="s">
        <v>2674</v>
      </c>
      <c r="G332" s="15" t="s">
        <v>3828</v>
      </c>
      <c r="H332" s="15" t="s">
        <v>512</v>
      </c>
      <c r="I332" s="15" t="s">
        <v>824</v>
      </c>
      <c r="J332" s="15" t="s">
        <v>2675</v>
      </c>
      <c r="K332" s="15" t="s">
        <v>563</v>
      </c>
    </row>
    <row r="333" spans="2:11" x14ac:dyDescent="0.2">
      <c r="B333" s="15" t="s">
        <v>3010</v>
      </c>
      <c r="C333" s="15">
        <v>258517</v>
      </c>
      <c r="D333" s="15" t="s">
        <v>1024</v>
      </c>
      <c r="E333" s="15">
        <v>100</v>
      </c>
      <c r="F333" s="15" t="s">
        <v>2676</v>
      </c>
      <c r="G333" s="15" t="s">
        <v>3826</v>
      </c>
      <c r="H333" s="15" t="s">
        <v>1032</v>
      </c>
      <c r="I333" s="15" t="s">
        <v>3005</v>
      </c>
      <c r="J333" s="15" t="s">
        <v>2675</v>
      </c>
      <c r="K333" s="15" t="s">
        <v>1081</v>
      </c>
    </row>
    <row r="334" spans="2:11" x14ac:dyDescent="0.2">
      <c r="B334" s="15" t="s">
        <v>3010</v>
      </c>
      <c r="C334" s="15">
        <v>258517</v>
      </c>
      <c r="D334" s="15" t="s">
        <v>1024</v>
      </c>
      <c r="E334" s="15">
        <v>90</v>
      </c>
      <c r="F334" s="15" t="s">
        <v>2676</v>
      </c>
      <c r="G334" s="15" t="s">
        <v>3826</v>
      </c>
      <c r="H334" s="15" t="s">
        <v>631</v>
      </c>
      <c r="I334" s="15" t="s">
        <v>3581</v>
      </c>
      <c r="J334" s="15" t="s">
        <v>2675</v>
      </c>
      <c r="K334" s="15" t="s">
        <v>1081</v>
      </c>
    </row>
    <row r="335" spans="2:11" x14ac:dyDescent="0.2">
      <c r="B335" s="15" t="s">
        <v>3010</v>
      </c>
      <c r="C335" s="15">
        <v>258517</v>
      </c>
      <c r="D335" s="15" t="s">
        <v>1024</v>
      </c>
      <c r="E335" s="15">
        <v>100</v>
      </c>
      <c r="F335" s="15" t="s">
        <v>2676</v>
      </c>
      <c r="G335" s="15" t="s">
        <v>3826</v>
      </c>
      <c r="H335" s="15" t="s">
        <v>1032</v>
      </c>
      <c r="I335" s="15" t="s">
        <v>3005</v>
      </c>
      <c r="J335" s="15" t="s">
        <v>2675</v>
      </c>
      <c r="K335" s="15" t="s">
        <v>1081</v>
      </c>
    </row>
    <row r="336" spans="2:11" x14ac:dyDescent="0.2">
      <c r="B336" s="15" t="s">
        <v>3111</v>
      </c>
      <c r="C336" s="15">
        <v>200454</v>
      </c>
      <c r="D336" s="15" t="s">
        <v>993</v>
      </c>
      <c r="E336" s="15">
        <v>90</v>
      </c>
      <c r="F336" s="15" t="s">
        <v>2674</v>
      </c>
      <c r="G336" s="15" t="s">
        <v>3826</v>
      </c>
      <c r="H336" s="15" t="s">
        <v>631</v>
      </c>
      <c r="I336" s="15" t="s">
        <v>3105</v>
      </c>
      <c r="J336" s="15" t="s">
        <v>2675</v>
      </c>
      <c r="K336" s="15" t="s">
        <v>2616</v>
      </c>
    </row>
    <row r="337" spans="2:11" x14ac:dyDescent="0.2">
      <c r="B337" s="15" t="s">
        <v>3111</v>
      </c>
      <c r="C337" s="15">
        <v>200454</v>
      </c>
      <c r="D337" s="15" t="s">
        <v>993</v>
      </c>
      <c r="E337" s="15">
        <v>90</v>
      </c>
      <c r="F337" s="15" t="s">
        <v>2674</v>
      </c>
      <c r="G337" s="15" t="s">
        <v>3787</v>
      </c>
      <c r="H337" s="15" t="s">
        <v>1032</v>
      </c>
      <c r="I337" s="15" t="s">
        <v>3672</v>
      </c>
      <c r="J337" s="15" t="s">
        <v>2675</v>
      </c>
      <c r="K337" s="15" t="s">
        <v>2616</v>
      </c>
    </row>
    <row r="338" spans="2:11" x14ac:dyDescent="0.2">
      <c r="B338" s="15" t="s">
        <v>3252</v>
      </c>
      <c r="C338" s="15">
        <v>261079</v>
      </c>
      <c r="D338" s="15" t="s">
        <v>993</v>
      </c>
      <c r="E338" s="15">
        <v>90</v>
      </c>
      <c r="F338" s="15" t="s">
        <v>2674</v>
      </c>
      <c r="G338" s="15" t="s">
        <v>3828</v>
      </c>
      <c r="H338" s="15" t="s">
        <v>631</v>
      </c>
      <c r="I338" s="15" t="s">
        <v>3105</v>
      </c>
      <c r="J338" s="15" t="s">
        <v>2675</v>
      </c>
      <c r="K338" s="15" t="s">
        <v>1063</v>
      </c>
    </row>
    <row r="339" spans="2:11" x14ac:dyDescent="0.2">
      <c r="B339" s="15" t="s">
        <v>3252</v>
      </c>
      <c r="C339" s="15">
        <v>261079</v>
      </c>
      <c r="D339" s="15" t="s">
        <v>993</v>
      </c>
      <c r="E339" s="15">
        <v>90</v>
      </c>
      <c r="F339" s="15" t="s">
        <v>2674</v>
      </c>
      <c r="G339" s="15" t="s">
        <v>3787</v>
      </c>
      <c r="H339" s="15" t="s">
        <v>1032</v>
      </c>
      <c r="I339" s="15" t="s">
        <v>3672</v>
      </c>
      <c r="J339" s="15" t="s">
        <v>2675</v>
      </c>
      <c r="K339" s="15" t="s">
        <v>1063</v>
      </c>
    </row>
    <row r="340" spans="2:11" x14ac:dyDescent="0.2">
      <c r="B340" s="15" t="s">
        <v>3112</v>
      </c>
      <c r="C340" s="15">
        <v>261117</v>
      </c>
      <c r="D340" s="15" t="s">
        <v>993</v>
      </c>
      <c r="E340" s="15">
        <v>80</v>
      </c>
      <c r="F340" s="15" t="s">
        <v>2674</v>
      </c>
      <c r="G340" s="15" t="s">
        <v>4044</v>
      </c>
      <c r="H340" s="15" t="s">
        <v>631</v>
      </c>
      <c r="I340" s="15" t="s">
        <v>3105</v>
      </c>
      <c r="J340" s="15" t="s">
        <v>2675</v>
      </c>
      <c r="K340" s="15" t="s">
        <v>1063</v>
      </c>
    </row>
    <row r="341" spans="2:11" x14ac:dyDescent="0.2">
      <c r="B341" s="15" t="s">
        <v>3112</v>
      </c>
      <c r="C341" s="15">
        <v>261117</v>
      </c>
      <c r="D341" s="15" t="s">
        <v>993</v>
      </c>
      <c r="E341" s="15">
        <v>80</v>
      </c>
      <c r="F341" s="15" t="s">
        <v>2674</v>
      </c>
      <c r="G341" s="15" t="s">
        <v>3828</v>
      </c>
      <c r="H341" s="15" t="s">
        <v>631</v>
      </c>
      <c r="I341" s="15" t="s">
        <v>3105</v>
      </c>
      <c r="J341" s="15" t="s">
        <v>2675</v>
      </c>
      <c r="K341" s="15" t="s">
        <v>1063</v>
      </c>
    </row>
    <row r="342" spans="2:11" x14ac:dyDescent="0.2">
      <c r="B342" s="15" t="s">
        <v>3112</v>
      </c>
      <c r="C342" s="15">
        <v>261117</v>
      </c>
      <c r="D342" s="15" t="s">
        <v>993</v>
      </c>
      <c r="E342" s="15">
        <v>50</v>
      </c>
      <c r="F342" s="15" t="s">
        <v>2674</v>
      </c>
      <c r="G342" s="15" t="s">
        <v>3787</v>
      </c>
      <c r="H342" s="15" t="s">
        <v>1032</v>
      </c>
      <c r="I342" s="15" t="s">
        <v>3672</v>
      </c>
      <c r="J342" s="15" t="s">
        <v>2675</v>
      </c>
      <c r="K342" s="15" t="s">
        <v>1063</v>
      </c>
    </row>
    <row r="343" spans="2:11" x14ac:dyDescent="0.2">
      <c r="B343" s="15" t="s">
        <v>3852</v>
      </c>
      <c r="C343" s="15">
        <v>260182</v>
      </c>
      <c r="D343" s="15" t="s">
        <v>1044</v>
      </c>
      <c r="E343" s="15">
        <v>100</v>
      </c>
      <c r="F343" s="15" t="s">
        <v>2674</v>
      </c>
      <c r="G343" s="15" t="s">
        <v>4045</v>
      </c>
      <c r="H343" s="15" t="s">
        <v>1032</v>
      </c>
      <c r="I343" s="15" t="s">
        <v>3516</v>
      </c>
      <c r="J343" s="15" t="s">
        <v>2675</v>
      </c>
      <c r="K343" s="15" t="s">
        <v>1114</v>
      </c>
    </row>
    <row r="344" spans="2:11" x14ac:dyDescent="0.2">
      <c r="B344" s="15" t="s">
        <v>3852</v>
      </c>
      <c r="C344" s="15">
        <v>260182</v>
      </c>
      <c r="D344" s="15" t="s">
        <v>1044</v>
      </c>
      <c r="E344" s="15">
        <v>90</v>
      </c>
      <c r="F344" s="15" t="s">
        <v>2674</v>
      </c>
      <c r="G344" s="15" t="s">
        <v>4044</v>
      </c>
      <c r="H344" s="15" t="s">
        <v>631</v>
      </c>
      <c r="I344" s="15" t="s">
        <v>3583</v>
      </c>
      <c r="J344" s="15" t="s">
        <v>2675</v>
      </c>
      <c r="K344" s="15" t="s">
        <v>1114</v>
      </c>
    </row>
    <row r="345" spans="2:11" x14ac:dyDescent="0.2">
      <c r="B345" s="15" t="s">
        <v>3852</v>
      </c>
      <c r="C345" s="15">
        <v>260182</v>
      </c>
      <c r="D345" s="15" t="s">
        <v>1044</v>
      </c>
      <c r="E345" s="15">
        <v>100</v>
      </c>
      <c r="F345" s="15" t="s">
        <v>2676</v>
      </c>
      <c r="G345" s="15" t="s">
        <v>3828</v>
      </c>
      <c r="H345" s="15" t="s">
        <v>1032</v>
      </c>
      <c r="I345" s="15" t="s">
        <v>3516</v>
      </c>
      <c r="J345" s="15" t="s">
        <v>2675</v>
      </c>
      <c r="K345" s="15" t="s">
        <v>1114</v>
      </c>
    </row>
    <row r="346" spans="2:11" x14ac:dyDescent="0.2">
      <c r="B346" s="15" t="s">
        <v>3852</v>
      </c>
      <c r="C346" s="15">
        <v>260182</v>
      </c>
      <c r="D346" s="15" t="s">
        <v>1044</v>
      </c>
      <c r="E346" s="15">
        <v>90</v>
      </c>
      <c r="F346" s="15" t="s">
        <v>2676</v>
      </c>
      <c r="G346" s="15" t="s">
        <v>4044</v>
      </c>
      <c r="H346" s="15" t="s">
        <v>1032</v>
      </c>
      <c r="I346" s="15" t="s">
        <v>3516</v>
      </c>
      <c r="J346" s="15" t="s">
        <v>2675</v>
      </c>
      <c r="K346" s="15" t="s">
        <v>1114</v>
      </c>
    </row>
    <row r="347" spans="2:11" x14ac:dyDescent="0.2">
      <c r="B347" s="15" t="s">
        <v>4102</v>
      </c>
      <c r="C347" s="15">
        <v>251762</v>
      </c>
      <c r="D347" s="15" t="s">
        <v>1024</v>
      </c>
      <c r="E347" s="15">
        <v>90</v>
      </c>
      <c r="F347" s="15" t="s">
        <v>2676</v>
      </c>
      <c r="G347" s="15" t="s">
        <v>4045</v>
      </c>
      <c r="H347" s="15" t="s">
        <v>1032</v>
      </c>
      <c r="I347" s="15" t="s">
        <v>3005</v>
      </c>
      <c r="J347" s="15" t="s">
        <v>2675</v>
      </c>
      <c r="K347" s="15" t="s">
        <v>2612</v>
      </c>
    </row>
    <row r="348" spans="2:11" x14ac:dyDescent="0.2">
      <c r="B348" s="15" t="s">
        <v>4102</v>
      </c>
      <c r="C348" s="15">
        <v>251762</v>
      </c>
      <c r="D348" s="15" t="s">
        <v>1024</v>
      </c>
      <c r="E348" s="15">
        <v>100</v>
      </c>
      <c r="F348" s="15" t="s">
        <v>2676</v>
      </c>
      <c r="G348" s="15" t="s">
        <v>3826</v>
      </c>
      <c r="H348" s="15" t="s">
        <v>631</v>
      </c>
      <c r="I348" s="15" t="s">
        <v>3581</v>
      </c>
      <c r="J348" s="15" t="s">
        <v>2675</v>
      </c>
      <c r="K348" s="15" t="s">
        <v>2612</v>
      </c>
    </row>
    <row r="349" spans="2:11" x14ac:dyDescent="0.2">
      <c r="B349" s="15" t="s">
        <v>4102</v>
      </c>
      <c r="C349" s="15">
        <v>251762</v>
      </c>
      <c r="D349" s="15" t="s">
        <v>1024</v>
      </c>
      <c r="E349" s="15">
        <v>100</v>
      </c>
      <c r="F349" s="15" t="s">
        <v>2676</v>
      </c>
      <c r="G349" s="15" t="s">
        <v>4045</v>
      </c>
      <c r="H349" s="15" t="s">
        <v>1032</v>
      </c>
      <c r="I349" s="15" t="s">
        <v>3005</v>
      </c>
      <c r="J349" s="15" t="s">
        <v>2675</v>
      </c>
      <c r="K349" s="15" t="s">
        <v>2612</v>
      </c>
    </row>
    <row r="350" spans="2:11" x14ac:dyDescent="0.2">
      <c r="B350" s="15" t="s">
        <v>3624</v>
      </c>
      <c r="C350" s="15">
        <v>1307892</v>
      </c>
      <c r="D350" s="15" t="s">
        <v>1894</v>
      </c>
      <c r="E350" s="15">
        <v>100</v>
      </c>
      <c r="F350" s="15" t="s">
        <v>2674</v>
      </c>
      <c r="G350" s="15" t="s">
        <v>3826</v>
      </c>
      <c r="H350" s="15" t="s">
        <v>631</v>
      </c>
      <c r="I350" s="15" t="s">
        <v>3607</v>
      </c>
      <c r="J350" s="15" t="s">
        <v>2675</v>
      </c>
      <c r="K350" s="15" t="s">
        <v>1049</v>
      </c>
    </row>
    <row r="351" spans="2:11" x14ac:dyDescent="0.2">
      <c r="B351" s="15" t="s">
        <v>3624</v>
      </c>
      <c r="C351" s="15">
        <v>1307892</v>
      </c>
      <c r="D351" s="15" t="s">
        <v>1894</v>
      </c>
      <c r="E351" s="15">
        <v>100</v>
      </c>
      <c r="F351" s="15" t="s">
        <v>2674</v>
      </c>
      <c r="G351" s="15" t="s">
        <v>3828</v>
      </c>
      <c r="H351" s="15" t="s">
        <v>1903</v>
      </c>
      <c r="I351" s="15" t="s">
        <v>2681</v>
      </c>
      <c r="J351" s="15" t="s">
        <v>2675</v>
      </c>
      <c r="K351" s="15" t="s">
        <v>1049</v>
      </c>
    </row>
    <row r="352" spans="2:11" x14ac:dyDescent="0.2">
      <c r="B352" s="15" t="s">
        <v>4103</v>
      </c>
      <c r="C352" s="15">
        <v>244862</v>
      </c>
      <c r="D352" s="15" t="s">
        <v>1005</v>
      </c>
      <c r="E352" s="15">
        <v>80</v>
      </c>
      <c r="F352" s="15" t="s">
        <v>2674</v>
      </c>
      <c r="G352" s="15" t="s">
        <v>4044</v>
      </c>
      <c r="H352" s="15" t="s">
        <v>631</v>
      </c>
      <c r="I352" s="15" t="s">
        <v>3581</v>
      </c>
      <c r="J352" s="15" t="s">
        <v>2675</v>
      </c>
      <c r="K352" s="15" t="s">
        <v>1352</v>
      </c>
    </row>
    <row r="353" spans="2:11" x14ac:dyDescent="0.2">
      <c r="B353" s="15" t="s">
        <v>858</v>
      </c>
      <c r="C353" s="15">
        <v>246036</v>
      </c>
      <c r="D353" s="15" t="s">
        <v>550</v>
      </c>
      <c r="E353" s="15">
        <v>100</v>
      </c>
      <c r="F353" s="15" t="s">
        <v>2674</v>
      </c>
      <c r="G353" s="15" t="s">
        <v>3828</v>
      </c>
      <c r="H353" s="15" t="s">
        <v>631</v>
      </c>
      <c r="I353" s="15" t="s">
        <v>839</v>
      </c>
      <c r="J353" s="15" t="s">
        <v>2675</v>
      </c>
      <c r="K353" s="15" t="s">
        <v>576</v>
      </c>
    </row>
    <row r="354" spans="2:11" x14ac:dyDescent="0.2">
      <c r="B354" s="15" t="s">
        <v>858</v>
      </c>
      <c r="C354" s="15">
        <v>246036</v>
      </c>
      <c r="D354" s="15" t="s">
        <v>550</v>
      </c>
      <c r="E354" s="15">
        <v>100</v>
      </c>
      <c r="F354" s="15" t="s">
        <v>2674</v>
      </c>
      <c r="G354" s="15" t="s">
        <v>3828</v>
      </c>
      <c r="H354" s="15" t="s">
        <v>512</v>
      </c>
      <c r="I354" s="15" t="s">
        <v>814</v>
      </c>
      <c r="J354" s="15" t="s">
        <v>2675</v>
      </c>
      <c r="K354" s="15" t="s">
        <v>576</v>
      </c>
    </row>
    <row r="355" spans="2:11" x14ac:dyDescent="0.2">
      <c r="B355" s="15" t="s">
        <v>3324</v>
      </c>
      <c r="C355" s="15">
        <v>1308128</v>
      </c>
      <c r="D355" s="15" t="s">
        <v>1887</v>
      </c>
      <c r="E355" s="15">
        <v>100</v>
      </c>
      <c r="F355" s="15" t="s">
        <v>2674</v>
      </c>
      <c r="G355" s="15" t="s">
        <v>4045</v>
      </c>
      <c r="H355" s="15" t="s">
        <v>631</v>
      </c>
      <c r="I355" s="15" t="s">
        <v>3604</v>
      </c>
      <c r="J355" s="15" t="s">
        <v>2675</v>
      </c>
      <c r="K355" s="15" t="s">
        <v>1114</v>
      </c>
    </row>
    <row r="356" spans="2:11" x14ac:dyDescent="0.2">
      <c r="B356" s="15" t="s">
        <v>3324</v>
      </c>
      <c r="C356" s="15">
        <v>1308128</v>
      </c>
      <c r="D356" s="15" t="s">
        <v>1887</v>
      </c>
      <c r="E356" s="15">
        <v>100</v>
      </c>
      <c r="F356" s="15" t="s">
        <v>2674</v>
      </c>
      <c r="G356" s="15" t="s">
        <v>3787</v>
      </c>
      <c r="H356" s="15" t="s">
        <v>631</v>
      </c>
      <c r="I356" s="15" t="s">
        <v>3604</v>
      </c>
      <c r="J356" s="15" t="s">
        <v>2675</v>
      </c>
      <c r="K356" s="15" t="s">
        <v>1114</v>
      </c>
    </row>
    <row r="357" spans="2:11" x14ac:dyDescent="0.2">
      <c r="B357" s="15" t="s">
        <v>3324</v>
      </c>
      <c r="C357" s="15">
        <v>1308128</v>
      </c>
      <c r="D357" s="15" t="s">
        <v>1887</v>
      </c>
      <c r="E357" s="15">
        <v>100</v>
      </c>
      <c r="F357" s="15" t="s">
        <v>2674</v>
      </c>
      <c r="G357" s="15" t="s">
        <v>3826</v>
      </c>
      <c r="H357" s="15" t="s">
        <v>1903</v>
      </c>
      <c r="I357" s="15" t="s">
        <v>3249</v>
      </c>
      <c r="J357" s="15" t="s">
        <v>2675</v>
      </c>
      <c r="K357" s="15" t="s">
        <v>1114</v>
      </c>
    </row>
    <row r="358" spans="2:11" x14ac:dyDescent="0.2">
      <c r="B358" s="15" t="s">
        <v>3625</v>
      </c>
      <c r="C358" s="15">
        <v>1307889</v>
      </c>
      <c r="D358" s="15" t="s">
        <v>1962</v>
      </c>
      <c r="E358" s="15">
        <v>80</v>
      </c>
      <c r="F358" s="15" t="s">
        <v>2674</v>
      </c>
      <c r="G358" s="15" t="s">
        <v>4045</v>
      </c>
      <c r="H358" s="15" t="s">
        <v>631</v>
      </c>
      <c r="I358" s="15" t="s">
        <v>3603</v>
      </c>
      <c r="J358" s="15" t="s">
        <v>2675</v>
      </c>
      <c r="K358" s="15" t="s">
        <v>1049</v>
      </c>
    </row>
    <row r="359" spans="2:11" x14ac:dyDescent="0.2">
      <c r="B359" s="15" t="s">
        <v>3625</v>
      </c>
      <c r="C359" s="15">
        <v>1307889</v>
      </c>
      <c r="D359" s="15" t="s">
        <v>1962</v>
      </c>
      <c r="E359" s="15">
        <v>100</v>
      </c>
      <c r="F359" s="15" t="s">
        <v>2674</v>
      </c>
      <c r="G359" s="15" t="s">
        <v>3828</v>
      </c>
      <c r="H359" s="15" t="s">
        <v>1903</v>
      </c>
      <c r="I359" s="15" t="s">
        <v>3245</v>
      </c>
      <c r="J359" s="15" t="s">
        <v>2675</v>
      </c>
      <c r="K359" s="15" t="s">
        <v>1049</v>
      </c>
    </row>
    <row r="360" spans="2:11" x14ac:dyDescent="0.2">
      <c r="B360" s="15" t="s">
        <v>4104</v>
      </c>
      <c r="C360" s="15">
        <v>230723</v>
      </c>
      <c r="D360" s="15" t="s">
        <v>1057</v>
      </c>
      <c r="E360" s="15">
        <v>100</v>
      </c>
      <c r="F360" s="15" t="s">
        <v>2676</v>
      </c>
      <c r="G360" s="15" t="s">
        <v>4045</v>
      </c>
      <c r="H360" s="15" t="s">
        <v>631</v>
      </c>
      <c r="I360" s="15" t="s">
        <v>3581</v>
      </c>
      <c r="J360" s="15" t="s">
        <v>2675</v>
      </c>
      <c r="K360" s="15" t="s">
        <v>3253</v>
      </c>
    </row>
    <row r="361" spans="2:11" x14ac:dyDescent="0.2">
      <c r="B361" s="15" t="s">
        <v>4104</v>
      </c>
      <c r="C361" s="15">
        <v>230723</v>
      </c>
      <c r="D361" s="15" t="s">
        <v>1057</v>
      </c>
      <c r="E361" s="15">
        <v>100</v>
      </c>
      <c r="F361" s="15" t="s">
        <v>2676</v>
      </c>
      <c r="G361" s="15" t="s">
        <v>3826</v>
      </c>
      <c r="H361" s="15" t="s">
        <v>1032</v>
      </c>
      <c r="I361" s="15" t="s">
        <v>2923</v>
      </c>
      <c r="J361" s="15" t="s">
        <v>2675</v>
      </c>
      <c r="K361" s="15" t="s">
        <v>3253</v>
      </c>
    </row>
    <row r="362" spans="2:11" x14ac:dyDescent="0.2">
      <c r="B362" s="15" t="s">
        <v>3853</v>
      </c>
      <c r="C362" s="15">
        <v>1308581</v>
      </c>
      <c r="D362" s="15" t="s">
        <v>3348</v>
      </c>
      <c r="E362" s="15">
        <v>80</v>
      </c>
      <c r="F362" s="15" t="s">
        <v>2674</v>
      </c>
      <c r="G362" s="15" t="s">
        <v>3787</v>
      </c>
      <c r="H362" s="15" t="s">
        <v>631</v>
      </c>
      <c r="I362" s="15" t="s">
        <v>3604</v>
      </c>
      <c r="J362" s="15" t="s">
        <v>2675</v>
      </c>
      <c r="K362" s="15" t="s">
        <v>3228</v>
      </c>
    </row>
    <row r="363" spans="2:11" x14ac:dyDescent="0.2">
      <c r="B363" s="15" t="s">
        <v>3853</v>
      </c>
      <c r="C363" s="15">
        <v>1308581</v>
      </c>
      <c r="D363" s="15" t="s">
        <v>3348</v>
      </c>
      <c r="E363" s="15">
        <v>100</v>
      </c>
      <c r="F363" s="15" t="s">
        <v>2674</v>
      </c>
      <c r="G363" s="15" t="s">
        <v>3826</v>
      </c>
      <c r="H363" s="15" t="s">
        <v>650</v>
      </c>
      <c r="I363" s="15" t="s">
        <v>3838</v>
      </c>
      <c r="J363" s="15" t="s">
        <v>2675</v>
      </c>
      <c r="K363" s="15" t="s">
        <v>3228</v>
      </c>
    </row>
    <row r="364" spans="2:11" x14ac:dyDescent="0.2">
      <c r="B364" s="15" t="s">
        <v>3853</v>
      </c>
      <c r="C364" s="15">
        <v>1308581</v>
      </c>
      <c r="D364" s="15" t="s">
        <v>3348</v>
      </c>
      <c r="E364" s="15">
        <v>90</v>
      </c>
      <c r="F364" s="15" t="s">
        <v>2674</v>
      </c>
      <c r="G364" s="15" t="s">
        <v>4045</v>
      </c>
      <c r="H364" s="15" t="s">
        <v>631</v>
      </c>
      <c r="I364" s="15" t="s">
        <v>3604</v>
      </c>
      <c r="J364" s="15" t="s">
        <v>2675</v>
      </c>
      <c r="K364" s="15" t="s">
        <v>3228</v>
      </c>
    </row>
    <row r="365" spans="2:11" x14ac:dyDescent="0.2">
      <c r="B365" s="15" t="s">
        <v>2874</v>
      </c>
      <c r="C365" s="15">
        <v>1308221</v>
      </c>
      <c r="D365" s="15" t="s">
        <v>1880</v>
      </c>
      <c r="E365" s="15">
        <v>100</v>
      </c>
      <c r="F365" s="15" t="s">
        <v>2674</v>
      </c>
      <c r="G365" s="15" t="s">
        <v>3828</v>
      </c>
      <c r="H365" s="15" t="s">
        <v>1903</v>
      </c>
      <c r="I365" s="15" t="s">
        <v>3240</v>
      </c>
      <c r="J365" s="15" t="s">
        <v>2675</v>
      </c>
      <c r="K365" s="15" t="s">
        <v>1497</v>
      </c>
    </row>
    <row r="366" spans="2:11" x14ac:dyDescent="0.2">
      <c r="B366" s="15" t="s">
        <v>4105</v>
      </c>
      <c r="C366" s="15">
        <v>1308522</v>
      </c>
      <c r="D366" s="15" t="s">
        <v>2050</v>
      </c>
      <c r="E366" s="15">
        <v>80</v>
      </c>
      <c r="F366" s="15" t="s">
        <v>2674</v>
      </c>
      <c r="G366" s="15" t="s">
        <v>4052</v>
      </c>
      <c r="H366" s="15" t="s">
        <v>631</v>
      </c>
      <c r="I366" s="15" t="s">
        <v>3614</v>
      </c>
      <c r="J366" s="15" t="s">
        <v>2675</v>
      </c>
      <c r="K366" s="15" t="s">
        <v>3094</v>
      </c>
    </row>
    <row r="367" spans="2:11" x14ac:dyDescent="0.2">
      <c r="B367" s="15" t="s">
        <v>4105</v>
      </c>
      <c r="C367" s="15">
        <v>1308522</v>
      </c>
      <c r="D367" s="15" t="s">
        <v>2050</v>
      </c>
      <c r="E367" s="15">
        <v>50</v>
      </c>
      <c r="F367" s="15" t="s">
        <v>2674</v>
      </c>
      <c r="G367" s="15" t="s">
        <v>4052</v>
      </c>
      <c r="H367" s="15" t="s">
        <v>631</v>
      </c>
      <c r="I367" s="15" t="s">
        <v>3614</v>
      </c>
      <c r="J367" s="15" t="s">
        <v>2675</v>
      </c>
      <c r="K367" s="15" t="s">
        <v>3094</v>
      </c>
    </row>
    <row r="368" spans="2:11" x14ac:dyDescent="0.2">
      <c r="B368" s="15" t="s">
        <v>4105</v>
      </c>
      <c r="C368" s="15">
        <v>1308522</v>
      </c>
      <c r="D368" s="15" t="s">
        <v>2050</v>
      </c>
      <c r="E368" s="15">
        <v>80</v>
      </c>
      <c r="F368" s="15" t="s">
        <v>2674</v>
      </c>
      <c r="G368" s="15" t="s">
        <v>3826</v>
      </c>
      <c r="H368" s="15" t="s">
        <v>1903</v>
      </c>
      <c r="I368" s="15" t="s">
        <v>4064</v>
      </c>
      <c r="J368" s="15" t="s">
        <v>2675</v>
      </c>
      <c r="K368" s="15" t="s">
        <v>3094</v>
      </c>
    </row>
    <row r="369" spans="2:11" x14ac:dyDescent="0.2">
      <c r="B369" s="15" t="s">
        <v>4105</v>
      </c>
      <c r="C369" s="15">
        <v>1308522</v>
      </c>
      <c r="D369" s="15" t="s">
        <v>2050</v>
      </c>
      <c r="E369" s="15">
        <v>70</v>
      </c>
      <c r="F369" s="15" t="s">
        <v>2674</v>
      </c>
      <c r="G369" s="15" t="s">
        <v>3826</v>
      </c>
      <c r="H369" s="15" t="s">
        <v>1903</v>
      </c>
      <c r="I369" s="15" t="s">
        <v>4064</v>
      </c>
      <c r="J369" s="15" t="s">
        <v>2675</v>
      </c>
      <c r="K369" s="15" t="s">
        <v>3094</v>
      </c>
    </row>
    <row r="370" spans="2:11" x14ac:dyDescent="0.2">
      <c r="B370" s="15" t="s">
        <v>4105</v>
      </c>
      <c r="C370" s="15">
        <v>1308522</v>
      </c>
      <c r="D370" s="15" t="s">
        <v>2050</v>
      </c>
      <c r="E370" s="15">
        <v>80</v>
      </c>
      <c r="F370" s="15" t="s">
        <v>2674</v>
      </c>
      <c r="G370" s="15" t="s">
        <v>4052</v>
      </c>
      <c r="H370" s="15" t="s">
        <v>631</v>
      </c>
      <c r="I370" s="15" t="s">
        <v>3606</v>
      </c>
      <c r="J370" s="15" t="s">
        <v>2675</v>
      </c>
      <c r="K370" s="15" t="s">
        <v>3094</v>
      </c>
    </row>
    <row r="371" spans="2:11" x14ac:dyDescent="0.2">
      <c r="B371" s="15" t="s">
        <v>4106</v>
      </c>
      <c r="C371" s="15">
        <v>1307509</v>
      </c>
      <c r="D371" s="15" t="s">
        <v>1936</v>
      </c>
      <c r="E371" s="15">
        <v>100</v>
      </c>
      <c r="F371" s="15" t="s">
        <v>2674</v>
      </c>
      <c r="G371" s="15" t="s">
        <v>3826</v>
      </c>
      <c r="H371" s="15" t="s">
        <v>1903</v>
      </c>
      <c r="I371" s="15" t="s">
        <v>3325</v>
      </c>
      <c r="J371" s="15" t="s">
        <v>2678</v>
      </c>
      <c r="K371" s="15" t="s">
        <v>2684</v>
      </c>
    </row>
    <row r="372" spans="2:11" x14ac:dyDescent="0.2">
      <c r="B372" s="15" t="s">
        <v>4106</v>
      </c>
      <c r="C372" s="15">
        <v>1307509</v>
      </c>
      <c r="D372" s="15" t="s">
        <v>1936</v>
      </c>
      <c r="E372" s="15">
        <v>100</v>
      </c>
      <c r="F372" s="15" t="s">
        <v>2674</v>
      </c>
      <c r="G372" s="15" t="s">
        <v>3826</v>
      </c>
      <c r="H372" s="15" t="s">
        <v>1903</v>
      </c>
      <c r="I372" s="15" t="s">
        <v>3325</v>
      </c>
      <c r="J372" s="15" t="s">
        <v>2678</v>
      </c>
      <c r="K372" s="15" t="s">
        <v>2684</v>
      </c>
    </row>
    <row r="373" spans="2:11" x14ac:dyDescent="0.2">
      <c r="B373" s="15" t="s">
        <v>4107</v>
      </c>
      <c r="C373" s="15">
        <v>1306992</v>
      </c>
      <c r="D373" s="15" t="s">
        <v>1936</v>
      </c>
      <c r="E373" s="15">
        <v>100</v>
      </c>
      <c r="F373" s="15" t="s">
        <v>2674</v>
      </c>
      <c r="G373" s="15" t="s">
        <v>4045</v>
      </c>
      <c r="H373" s="15" t="s">
        <v>1903</v>
      </c>
      <c r="I373" s="15" t="s">
        <v>3325</v>
      </c>
      <c r="J373" s="15" t="s">
        <v>2678</v>
      </c>
      <c r="K373" s="15" t="s">
        <v>2163</v>
      </c>
    </row>
    <row r="374" spans="2:11" x14ac:dyDescent="0.2">
      <c r="B374" s="15" t="s">
        <v>4107</v>
      </c>
      <c r="C374" s="15">
        <v>1306992</v>
      </c>
      <c r="D374" s="15" t="s">
        <v>1936</v>
      </c>
      <c r="E374" s="15">
        <v>60</v>
      </c>
      <c r="F374" s="15" t="s">
        <v>2674</v>
      </c>
      <c r="G374" s="15" t="s">
        <v>4045</v>
      </c>
      <c r="H374" s="15" t="s">
        <v>1903</v>
      </c>
      <c r="I374" s="15" t="s">
        <v>3325</v>
      </c>
      <c r="J374" s="15" t="s">
        <v>2678</v>
      </c>
      <c r="K374" s="15" t="s">
        <v>2163</v>
      </c>
    </row>
    <row r="375" spans="2:11" x14ac:dyDescent="0.2">
      <c r="B375" s="15" t="s">
        <v>4108</v>
      </c>
      <c r="C375" s="15">
        <v>1307992</v>
      </c>
      <c r="D375" s="15" t="s">
        <v>1887</v>
      </c>
      <c r="E375" s="15">
        <v>100</v>
      </c>
      <c r="F375" s="15" t="s">
        <v>2674</v>
      </c>
      <c r="G375" s="15" t="s">
        <v>4045</v>
      </c>
      <c r="H375" s="15" t="s">
        <v>631</v>
      </c>
      <c r="I375" s="15" t="s">
        <v>3113</v>
      </c>
      <c r="J375" s="15" t="s">
        <v>2675</v>
      </c>
      <c r="K375" s="15" t="s">
        <v>530</v>
      </c>
    </row>
    <row r="376" spans="2:11" x14ac:dyDescent="0.2">
      <c r="B376" s="15" t="s">
        <v>4108</v>
      </c>
      <c r="C376" s="15">
        <v>1307992</v>
      </c>
      <c r="D376" s="15" t="s">
        <v>1887</v>
      </c>
      <c r="E376" s="15">
        <v>100</v>
      </c>
      <c r="F376" s="15" t="s">
        <v>2674</v>
      </c>
      <c r="G376" s="15" t="s">
        <v>4045</v>
      </c>
      <c r="H376" s="15" t="s">
        <v>1903</v>
      </c>
      <c r="I376" s="15" t="s">
        <v>3249</v>
      </c>
      <c r="J376" s="15" t="s">
        <v>2675</v>
      </c>
      <c r="K376" s="15" t="s">
        <v>530</v>
      </c>
    </row>
    <row r="377" spans="2:11" x14ac:dyDescent="0.2">
      <c r="B377" s="15" t="s">
        <v>3626</v>
      </c>
      <c r="C377" s="15">
        <v>1307171</v>
      </c>
      <c r="D377" s="15" t="s">
        <v>1995</v>
      </c>
      <c r="E377" s="15">
        <v>100</v>
      </c>
      <c r="F377" s="15" t="s">
        <v>2677</v>
      </c>
      <c r="G377" s="15" t="s">
        <v>3828</v>
      </c>
      <c r="H377" s="15" t="s">
        <v>1903</v>
      </c>
      <c r="I377" s="15" t="s">
        <v>3026</v>
      </c>
      <c r="J377" s="15" t="s">
        <v>2678</v>
      </c>
      <c r="K377" s="15" t="s">
        <v>571</v>
      </c>
    </row>
    <row r="378" spans="2:11" x14ac:dyDescent="0.2">
      <c r="B378" s="15" t="s">
        <v>3626</v>
      </c>
      <c r="C378" s="15">
        <v>1307171</v>
      </c>
      <c r="D378" s="15" t="s">
        <v>1995</v>
      </c>
      <c r="E378" s="15">
        <v>90</v>
      </c>
      <c r="F378" s="15" t="s">
        <v>2677</v>
      </c>
      <c r="G378" s="15" t="s">
        <v>3828</v>
      </c>
      <c r="H378" s="15" t="s">
        <v>1903</v>
      </c>
      <c r="I378" s="15" t="s">
        <v>3026</v>
      </c>
      <c r="J378" s="15" t="s">
        <v>2678</v>
      </c>
      <c r="K378" s="15" t="s">
        <v>571</v>
      </c>
    </row>
    <row r="379" spans="2:11" x14ac:dyDescent="0.2">
      <c r="B379" s="15" t="s">
        <v>3626</v>
      </c>
      <c r="C379" s="15">
        <v>1307171</v>
      </c>
      <c r="D379" s="15" t="s">
        <v>1995</v>
      </c>
      <c r="E379" s="15">
        <v>100</v>
      </c>
      <c r="F379" s="15" t="s">
        <v>2677</v>
      </c>
      <c r="G379" s="15" t="s">
        <v>3826</v>
      </c>
      <c r="H379" s="15" t="s">
        <v>631</v>
      </c>
      <c r="I379" s="15" t="s">
        <v>3612</v>
      </c>
      <c r="J379" s="15" t="s">
        <v>2678</v>
      </c>
      <c r="K379" s="15" t="s">
        <v>571</v>
      </c>
    </row>
    <row r="380" spans="2:11" x14ac:dyDescent="0.2">
      <c r="B380" s="15" t="s">
        <v>4109</v>
      </c>
      <c r="C380" s="15">
        <v>1307529</v>
      </c>
      <c r="D380" s="15" t="s">
        <v>1932</v>
      </c>
      <c r="E380" s="15">
        <v>100</v>
      </c>
      <c r="F380" s="15" t="s">
        <v>2674</v>
      </c>
      <c r="G380" s="15" t="s">
        <v>4045</v>
      </c>
      <c r="H380" s="15" t="s">
        <v>1903</v>
      </c>
      <c r="I380" s="15" t="s">
        <v>2689</v>
      </c>
      <c r="J380" s="15" t="s">
        <v>2678</v>
      </c>
      <c r="K380" s="15" t="s">
        <v>2684</v>
      </c>
    </row>
    <row r="381" spans="2:11" x14ac:dyDescent="0.2">
      <c r="B381" s="15" t="s">
        <v>4110</v>
      </c>
      <c r="C381" s="15">
        <v>261070</v>
      </c>
      <c r="D381" s="15" t="s">
        <v>993</v>
      </c>
      <c r="E381" s="15">
        <v>90</v>
      </c>
      <c r="F381" s="15" t="s">
        <v>2674</v>
      </c>
      <c r="G381" s="15" t="s">
        <v>4045</v>
      </c>
      <c r="H381" s="15" t="s">
        <v>1032</v>
      </c>
      <c r="I381" s="15" t="s">
        <v>3672</v>
      </c>
      <c r="J381" s="15" t="s">
        <v>2675</v>
      </c>
      <c r="K381" s="15" t="s">
        <v>1063</v>
      </c>
    </row>
    <row r="382" spans="2:11" x14ac:dyDescent="0.2">
      <c r="B382" s="15" t="s">
        <v>4110</v>
      </c>
      <c r="C382" s="15">
        <v>261070</v>
      </c>
      <c r="D382" s="15" t="s">
        <v>993</v>
      </c>
      <c r="E382" s="15">
        <v>70</v>
      </c>
      <c r="F382" s="15" t="s">
        <v>2674</v>
      </c>
      <c r="G382" s="15" t="s">
        <v>4045</v>
      </c>
      <c r="H382" s="15" t="s">
        <v>631</v>
      </c>
      <c r="I382" s="15" t="s">
        <v>3105</v>
      </c>
      <c r="J382" s="15" t="s">
        <v>2675</v>
      </c>
      <c r="K382" s="15" t="s">
        <v>1063</v>
      </c>
    </row>
    <row r="383" spans="2:11" x14ac:dyDescent="0.2">
      <c r="B383" s="15" t="s">
        <v>4111</v>
      </c>
      <c r="C383" s="15">
        <v>248772</v>
      </c>
      <c r="D383" s="15" t="s">
        <v>1196</v>
      </c>
      <c r="E383" s="15">
        <v>80</v>
      </c>
      <c r="F383" s="15" t="s">
        <v>2686</v>
      </c>
      <c r="G383" s="15" t="s">
        <v>4045</v>
      </c>
      <c r="H383" s="15" t="s">
        <v>1032</v>
      </c>
      <c r="I383" s="15" t="s">
        <v>4071</v>
      </c>
      <c r="J383" s="15" t="s">
        <v>2678</v>
      </c>
      <c r="K383" s="15" t="s">
        <v>3096</v>
      </c>
    </row>
    <row r="384" spans="2:11" x14ac:dyDescent="0.2">
      <c r="B384" s="15" t="s">
        <v>4111</v>
      </c>
      <c r="C384" s="15">
        <v>248772</v>
      </c>
      <c r="D384" s="15" t="s">
        <v>1196</v>
      </c>
      <c r="E384" s="15">
        <v>100</v>
      </c>
      <c r="F384" s="15" t="s">
        <v>2674</v>
      </c>
      <c r="G384" s="15" t="s">
        <v>4052</v>
      </c>
      <c r="H384" s="15" t="s">
        <v>1032</v>
      </c>
      <c r="I384" s="15" t="s">
        <v>4071</v>
      </c>
      <c r="J384" s="15" t="s">
        <v>2678</v>
      </c>
      <c r="K384" s="15" t="s">
        <v>3096</v>
      </c>
    </row>
    <row r="385" spans="2:11" x14ac:dyDescent="0.2">
      <c r="B385" s="15" t="s">
        <v>3585</v>
      </c>
      <c r="C385" s="15">
        <v>259928</v>
      </c>
      <c r="D385" s="15" t="s">
        <v>1044</v>
      </c>
      <c r="E385" s="15">
        <v>100</v>
      </c>
      <c r="F385" s="15" t="s">
        <v>2674</v>
      </c>
      <c r="G385" s="15" t="s">
        <v>4044</v>
      </c>
      <c r="H385" s="15" t="s">
        <v>631</v>
      </c>
      <c r="I385" s="15" t="s">
        <v>3583</v>
      </c>
      <c r="J385" s="15" t="s">
        <v>2675</v>
      </c>
      <c r="K385" s="15" t="s">
        <v>522</v>
      </c>
    </row>
    <row r="386" spans="2:11" x14ac:dyDescent="0.2">
      <c r="B386" s="15" t="s">
        <v>3585</v>
      </c>
      <c r="C386" s="15">
        <v>259928</v>
      </c>
      <c r="D386" s="15" t="s">
        <v>1044</v>
      </c>
      <c r="E386" s="15">
        <v>100</v>
      </c>
      <c r="F386" s="15" t="s">
        <v>2676</v>
      </c>
      <c r="G386" s="15" t="s">
        <v>3828</v>
      </c>
      <c r="H386" s="15" t="s">
        <v>1032</v>
      </c>
      <c r="I386" s="15" t="s">
        <v>3516</v>
      </c>
      <c r="J386" s="15" t="s">
        <v>2675</v>
      </c>
      <c r="K386" s="15" t="s">
        <v>522</v>
      </c>
    </row>
    <row r="387" spans="2:11" x14ac:dyDescent="0.2">
      <c r="B387" s="15" t="s">
        <v>3585</v>
      </c>
      <c r="C387" s="15">
        <v>259928</v>
      </c>
      <c r="D387" s="15" t="s">
        <v>1044</v>
      </c>
      <c r="E387" s="15">
        <v>100</v>
      </c>
      <c r="F387" s="15" t="s">
        <v>2676</v>
      </c>
      <c r="G387" s="15" t="s">
        <v>4044</v>
      </c>
      <c r="H387" s="15" t="s">
        <v>1032</v>
      </c>
      <c r="I387" s="15" t="s">
        <v>3516</v>
      </c>
      <c r="J387" s="15" t="s">
        <v>2675</v>
      </c>
      <c r="K387" s="15" t="s">
        <v>522</v>
      </c>
    </row>
    <row r="388" spans="2:11" x14ac:dyDescent="0.2">
      <c r="B388" s="15" t="s">
        <v>4112</v>
      </c>
      <c r="C388" s="15">
        <v>1307904</v>
      </c>
      <c r="D388" s="15" t="s">
        <v>1878</v>
      </c>
      <c r="E388" s="15">
        <v>70</v>
      </c>
      <c r="F388" s="15" t="s">
        <v>2674</v>
      </c>
      <c r="G388" s="15" t="s">
        <v>4045</v>
      </c>
      <c r="H388" s="15" t="s">
        <v>631</v>
      </c>
      <c r="I388" s="15" t="s">
        <v>3617</v>
      </c>
      <c r="J388" s="15" t="s">
        <v>2675</v>
      </c>
      <c r="K388" s="15" t="s">
        <v>728</v>
      </c>
    </row>
    <row r="389" spans="2:11" x14ac:dyDescent="0.2">
      <c r="B389" s="15" t="s">
        <v>4112</v>
      </c>
      <c r="C389" s="15">
        <v>1307904</v>
      </c>
      <c r="D389" s="15" t="s">
        <v>1878</v>
      </c>
      <c r="E389" s="15">
        <v>100</v>
      </c>
      <c r="F389" s="15" t="s">
        <v>2674</v>
      </c>
      <c r="G389" s="15" t="s">
        <v>4045</v>
      </c>
      <c r="H389" s="15" t="s">
        <v>1903</v>
      </c>
      <c r="I389" s="15" t="s">
        <v>3003</v>
      </c>
      <c r="J389" s="15" t="s">
        <v>2675</v>
      </c>
      <c r="K389" s="15" t="s">
        <v>728</v>
      </c>
    </row>
    <row r="390" spans="2:11" x14ac:dyDescent="0.2">
      <c r="B390" s="15" t="s">
        <v>3854</v>
      </c>
      <c r="C390" s="15">
        <v>1308579</v>
      </c>
      <c r="D390" s="15" t="s">
        <v>3348</v>
      </c>
      <c r="E390" s="15">
        <v>100</v>
      </c>
      <c r="F390" s="15" t="s">
        <v>2674</v>
      </c>
      <c r="G390" s="15" t="s">
        <v>4045</v>
      </c>
      <c r="H390" s="15" t="s">
        <v>631</v>
      </c>
      <c r="I390" s="15" t="s">
        <v>3604</v>
      </c>
      <c r="J390" s="15" t="s">
        <v>2675</v>
      </c>
      <c r="K390" s="15" t="s">
        <v>3228</v>
      </c>
    </row>
    <row r="391" spans="2:11" x14ac:dyDescent="0.2">
      <c r="B391" s="15" t="s">
        <v>3854</v>
      </c>
      <c r="C391" s="15">
        <v>1308579</v>
      </c>
      <c r="D391" s="15" t="s">
        <v>3348</v>
      </c>
      <c r="E391" s="15">
        <v>100</v>
      </c>
      <c r="F391" s="15" t="s">
        <v>2674</v>
      </c>
      <c r="G391" s="15" t="s">
        <v>3787</v>
      </c>
      <c r="H391" s="15" t="s">
        <v>631</v>
      </c>
      <c r="I391" s="15" t="s">
        <v>3604</v>
      </c>
      <c r="J391" s="15" t="s">
        <v>2675</v>
      </c>
      <c r="K391" s="15" t="s">
        <v>3228</v>
      </c>
    </row>
    <row r="392" spans="2:11" x14ac:dyDescent="0.2">
      <c r="B392" s="15" t="s">
        <v>3854</v>
      </c>
      <c r="C392" s="15">
        <v>1308579</v>
      </c>
      <c r="D392" s="15" t="s">
        <v>3348</v>
      </c>
      <c r="E392" s="15">
        <v>90</v>
      </c>
      <c r="F392" s="15" t="s">
        <v>2674</v>
      </c>
      <c r="G392" s="15" t="s">
        <v>3826</v>
      </c>
      <c r="H392" s="15" t="s">
        <v>650</v>
      </c>
      <c r="I392" s="15" t="s">
        <v>3838</v>
      </c>
      <c r="J392" s="15" t="s">
        <v>2675</v>
      </c>
      <c r="K392" s="15" t="s">
        <v>3228</v>
      </c>
    </row>
    <row r="393" spans="2:11" x14ac:dyDescent="0.2">
      <c r="B393" s="15" t="s">
        <v>3687</v>
      </c>
      <c r="C393" s="15">
        <v>1307282</v>
      </c>
      <c r="D393" s="15" t="s">
        <v>1920</v>
      </c>
      <c r="E393" s="15">
        <v>90</v>
      </c>
      <c r="F393" s="15" t="s">
        <v>2674</v>
      </c>
      <c r="G393" s="15" t="s">
        <v>3787</v>
      </c>
      <c r="H393" s="15" t="s">
        <v>1903</v>
      </c>
      <c r="I393" s="15" t="s">
        <v>3741</v>
      </c>
      <c r="J393" s="15" t="s">
        <v>2675</v>
      </c>
      <c r="K393" s="15" t="s">
        <v>691</v>
      </c>
    </row>
    <row r="394" spans="2:11" x14ac:dyDescent="0.2">
      <c r="B394" s="15" t="s">
        <v>3687</v>
      </c>
      <c r="C394" s="15">
        <v>1307282</v>
      </c>
      <c r="D394" s="15" t="s">
        <v>1920</v>
      </c>
      <c r="E394" s="15">
        <v>70</v>
      </c>
      <c r="F394" s="15" t="s">
        <v>2674</v>
      </c>
      <c r="G394" s="15" t="s">
        <v>4044</v>
      </c>
      <c r="H394" s="15" t="s">
        <v>631</v>
      </c>
      <c r="I394" s="15" t="s">
        <v>3607</v>
      </c>
      <c r="J394" s="15" t="s">
        <v>2675</v>
      </c>
      <c r="K394" s="15" t="s">
        <v>691</v>
      </c>
    </row>
    <row r="395" spans="2:11" x14ac:dyDescent="0.2">
      <c r="B395" s="15" t="s">
        <v>3688</v>
      </c>
      <c r="C395" s="15">
        <v>1308524</v>
      </c>
      <c r="D395" s="15" t="s">
        <v>1889</v>
      </c>
      <c r="E395" s="15">
        <v>50</v>
      </c>
      <c r="F395" s="15" t="s">
        <v>2674</v>
      </c>
      <c r="G395" s="15" t="s">
        <v>4044</v>
      </c>
      <c r="H395" s="15" t="s">
        <v>631</v>
      </c>
      <c r="I395" s="15" t="s">
        <v>3607</v>
      </c>
      <c r="J395" s="15" t="s">
        <v>2675</v>
      </c>
      <c r="K395" s="15" t="s">
        <v>3094</v>
      </c>
    </row>
    <row r="396" spans="2:11" x14ac:dyDescent="0.2">
      <c r="B396" s="15" t="s">
        <v>3688</v>
      </c>
      <c r="C396" s="15">
        <v>1308524</v>
      </c>
      <c r="D396" s="15" t="s">
        <v>1889</v>
      </c>
      <c r="E396" s="15">
        <v>100</v>
      </c>
      <c r="F396" s="15" t="s">
        <v>2674</v>
      </c>
      <c r="G396" s="15" t="s">
        <v>3787</v>
      </c>
      <c r="H396" s="15" t="s">
        <v>1903</v>
      </c>
      <c r="I396" s="15" t="s">
        <v>3741</v>
      </c>
      <c r="J396" s="15" t="s">
        <v>2675</v>
      </c>
      <c r="K396" s="15" t="s">
        <v>3094</v>
      </c>
    </row>
    <row r="397" spans="2:11" x14ac:dyDescent="0.2">
      <c r="B397" s="15" t="s">
        <v>3855</v>
      </c>
      <c r="C397" s="15">
        <v>1307354</v>
      </c>
      <c r="D397" s="15" t="s">
        <v>1882</v>
      </c>
      <c r="E397" s="15">
        <v>100</v>
      </c>
      <c r="F397" s="15" t="s">
        <v>2674</v>
      </c>
      <c r="G397" s="15" t="s">
        <v>4044</v>
      </c>
      <c r="H397" s="15" t="s">
        <v>631</v>
      </c>
      <c r="I397" s="15" t="s">
        <v>3113</v>
      </c>
      <c r="J397" s="15" t="s">
        <v>2675</v>
      </c>
      <c r="K397" s="15" t="s">
        <v>1543</v>
      </c>
    </row>
    <row r="398" spans="2:11" x14ac:dyDescent="0.2">
      <c r="B398" s="15" t="s">
        <v>3855</v>
      </c>
      <c r="C398" s="15">
        <v>1307354</v>
      </c>
      <c r="D398" s="15" t="s">
        <v>1882</v>
      </c>
      <c r="E398" s="15">
        <v>100</v>
      </c>
      <c r="F398" s="15" t="s">
        <v>2674</v>
      </c>
      <c r="G398" s="15" t="s">
        <v>3787</v>
      </c>
      <c r="H398" s="15" t="s">
        <v>1903</v>
      </c>
      <c r="I398" s="15" t="s">
        <v>3142</v>
      </c>
      <c r="J398" s="15" t="s">
        <v>2675</v>
      </c>
      <c r="K398" s="15" t="s">
        <v>1543</v>
      </c>
    </row>
    <row r="399" spans="2:11" x14ac:dyDescent="0.2">
      <c r="B399" s="15" t="s">
        <v>3855</v>
      </c>
      <c r="C399" s="15">
        <v>1307354</v>
      </c>
      <c r="D399" s="15" t="s">
        <v>1882</v>
      </c>
      <c r="E399" s="15">
        <v>100</v>
      </c>
      <c r="F399" s="15" t="s">
        <v>2674</v>
      </c>
      <c r="G399" s="15" t="s">
        <v>4044</v>
      </c>
      <c r="H399" s="15" t="s">
        <v>631</v>
      </c>
      <c r="I399" s="15" t="s">
        <v>3113</v>
      </c>
      <c r="J399" s="15" t="s">
        <v>2675</v>
      </c>
      <c r="K399" s="15" t="s">
        <v>1543</v>
      </c>
    </row>
    <row r="400" spans="2:11" x14ac:dyDescent="0.2">
      <c r="B400" s="15" t="s">
        <v>3855</v>
      </c>
      <c r="C400" s="15">
        <v>1307354</v>
      </c>
      <c r="D400" s="15" t="s">
        <v>1882</v>
      </c>
      <c r="E400" s="15">
        <v>100</v>
      </c>
      <c r="F400" s="15" t="s">
        <v>2674</v>
      </c>
      <c r="G400" s="15" t="s">
        <v>3828</v>
      </c>
      <c r="H400" s="15" t="s">
        <v>631</v>
      </c>
      <c r="I400" s="15" t="s">
        <v>3113</v>
      </c>
      <c r="J400" s="15" t="s">
        <v>2675</v>
      </c>
      <c r="K400" s="15" t="s">
        <v>1543</v>
      </c>
    </row>
    <row r="401" spans="2:11" x14ac:dyDescent="0.2">
      <c r="B401" s="15" t="s">
        <v>4113</v>
      </c>
      <c r="C401" s="15">
        <v>1308489</v>
      </c>
      <c r="D401" s="15" t="s">
        <v>1910</v>
      </c>
      <c r="E401" s="15">
        <v>90</v>
      </c>
      <c r="F401" s="15" t="s">
        <v>2674</v>
      </c>
      <c r="G401" s="15" t="s">
        <v>4045</v>
      </c>
      <c r="H401" s="15" t="s">
        <v>631</v>
      </c>
      <c r="I401" s="15" t="s">
        <v>3617</v>
      </c>
      <c r="J401" s="15" t="s">
        <v>2675</v>
      </c>
      <c r="K401" s="15" t="s">
        <v>2934</v>
      </c>
    </row>
    <row r="402" spans="2:11" x14ac:dyDescent="0.2">
      <c r="B402" s="15" t="s">
        <v>4113</v>
      </c>
      <c r="C402" s="15">
        <v>1308489</v>
      </c>
      <c r="D402" s="15" t="s">
        <v>1910</v>
      </c>
      <c r="E402" s="15">
        <v>80</v>
      </c>
      <c r="F402" s="15" t="s">
        <v>2674</v>
      </c>
      <c r="G402" s="15" t="s">
        <v>4044</v>
      </c>
      <c r="H402" s="15" t="s">
        <v>1903</v>
      </c>
      <c r="I402" s="15" t="s">
        <v>4114</v>
      </c>
      <c r="J402" s="15" t="s">
        <v>2675</v>
      </c>
      <c r="K402" s="15" t="s">
        <v>2934</v>
      </c>
    </row>
    <row r="403" spans="2:11" x14ac:dyDescent="0.2">
      <c r="B403" s="15" t="s">
        <v>3254</v>
      </c>
      <c r="C403" s="15">
        <v>1307789</v>
      </c>
      <c r="D403" s="15" t="s">
        <v>1878</v>
      </c>
      <c r="E403" s="15">
        <v>100</v>
      </c>
      <c r="F403" s="15" t="s">
        <v>2674</v>
      </c>
      <c r="G403" s="15" t="s">
        <v>3828</v>
      </c>
      <c r="H403" s="15" t="s">
        <v>631</v>
      </c>
      <c r="I403" s="15" t="s">
        <v>3604</v>
      </c>
      <c r="J403" s="15" t="s">
        <v>2675</v>
      </c>
      <c r="K403" s="15" t="s">
        <v>1289</v>
      </c>
    </row>
    <row r="404" spans="2:11" x14ac:dyDescent="0.2">
      <c r="B404" s="15" t="s">
        <v>3440</v>
      </c>
      <c r="C404" s="15">
        <v>263357</v>
      </c>
      <c r="D404" s="15" t="s">
        <v>3225</v>
      </c>
      <c r="E404" s="15">
        <v>80</v>
      </c>
      <c r="F404" s="15" t="s">
        <v>2674</v>
      </c>
      <c r="G404" s="15" t="s">
        <v>4045</v>
      </c>
      <c r="H404" s="15" t="s">
        <v>512</v>
      </c>
      <c r="I404" s="15" t="s">
        <v>852</v>
      </c>
      <c r="J404" s="15" t="s">
        <v>3327</v>
      </c>
      <c r="K404" s="15" t="s">
        <v>3410</v>
      </c>
    </row>
    <row r="405" spans="2:11" x14ac:dyDescent="0.2">
      <c r="B405" s="15" t="s">
        <v>3440</v>
      </c>
      <c r="C405" s="15">
        <v>263357</v>
      </c>
      <c r="D405" s="15" t="s">
        <v>3225</v>
      </c>
      <c r="E405" s="15">
        <v>80</v>
      </c>
      <c r="F405" s="15" t="s">
        <v>2674</v>
      </c>
      <c r="G405" s="15" t="s">
        <v>4044</v>
      </c>
      <c r="H405" s="15" t="s">
        <v>631</v>
      </c>
      <c r="I405" s="15" t="s">
        <v>839</v>
      </c>
      <c r="J405" s="15" t="s">
        <v>3327</v>
      </c>
      <c r="K405" s="15" t="s">
        <v>3410</v>
      </c>
    </row>
    <row r="406" spans="2:11" x14ac:dyDescent="0.2">
      <c r="B406" s="15" t="s">
        <v>3519</v>
      </c>
      <c r="C406" s="15">
        <v>1308457</v>
      </c>
      <c r="D406" s="15" t="s">
        <v>2937</v>
      </c>
      <c r="E406" s="15">
        <v>100</v>
      </c>
      <c r="F406" s="15" t="s">
        <v>2674</v>
      </c>
      <c r="G406" s="15" t="s">
        <v>3826</v>
      </c>
      <c r="H406" s="15" t="s">
        <v>1903</v>
      </c>
      <c r="I406" s="15" t="s">
        <v>3511</v>
      </c>
      <c r="J406" s="15" t="s">
        <v>2675</v>
      </c>
      <c r="K406" s="15" t="s">
        <v>2900</v>
      </c>
    </row>
    <row r="407" spans="2:11" x14ac:dyDescent="0.2">
      <c r="B407" s="15" t="s">
        <v>3519</v>
      </c>
      <c r="C407" s="15">
        <v>1308457</v>
      </c>
      <c r="D407" s="15" t="s">
        <v>2937</v>
      </c>
      <c r="E407" s="15">
        <v>100</v>
      </c>
      <c r="F407" s="15" t="s">
        <v>2674</v>
      </c>
      <c r="G407" s="15" t="s">
        <v>3828</v>
      </c>
      <c r="H407" s="15" t="s">
        <v>1903</v>
      </c>
      <c r="I407" s="15" t="s">
        <v>3511</v>
      </c>
      <c r="J407" s="15" t="s">
        <v>2675</v>
      </c>
      <c r="K407" s="15" t="s">
        <v>2900</v>
      </c>
    </row>
    <row r="408" spans="2:11" x14ac:dyDescent="0.2">
      <c r="B408" s="15" t="s">
        <v>3519</v>
      </c>
      <c r="C408" s="15">
        <v>1308457</v>
      </c>
      <c r="D408" s="15" t="s">
        <v>2937</v>
      </c>
      <c r="E408" s="15">
        <v>80</v>
      </c>
      <c r="F408" s="15" t="s">
        <v>2674</v>
      </c>
      <c r="G408" s="15" t="s">
        <v>3826</v>
      </c>
      <c r="H408" s="15" t="s">
        <v>631</v>
      </c>
      <c r="I408" s="15" t="s">
        <v>3606</v>
      </c>
      <c r="J408" s="15" t="s">
        <v>2675</v>
      </c>
      <c r="K408" s="15" t="s">
        <v>2900</v>
      </c>
    </row>
    <row r="409" spans="2:11" x14ac:dyDescent="0.2">
      <c r="B409" s="15" t="s">
        <v>3627</v>
      </c>
      <c r="C409" s="15">
        <v>262954</v>
      </c>
      <c r="D409" s="15" t="s">
        <v>993</v>
      </c>
      <c r="E409" s="15">
        <v>90</v>
      </c>
      <c r="F409" s="15" t="s">
        <v>2674</v>
      </c>
      <c r="G409" s="15" t="s">
        <v>3828</v>
      </c>
      <c r="H409" s="15" t="s">
        <v>1032</v>
      </c>
      <c r="I409" s="15" t="s">
        <v>3672</v>
      </c>
      <c r="J409" s="15" t="s">
        <v>2675</v>
      </c>
      <c r="K409" s="15" t="s">
        <v>2934</v>
      </c>
    </row>
    <row r="410" spans="2:11" x14ac:dyDescent="0.2">
      <c r="B410" s="15" t="s">
        <v>3627</v>
      </c>
      <c r="C410" s="15">
        <v>262954</v>
      </c>
      <c r="D410" s="15" t="s">
        <v>993</v>
      </c>
      <c r="E410" s="15">
        <v>80</v>
      </c>
      <c r="F410" s="15" t="s">
        <v>2674</v>
      </c>
      <c r="G410" s="15" t="s">
        <v>4045</v>
      </c>
      <c r="H410" s="15" t="s">
        <v>631</v>
      </c>
      <c r="I410" s="15" t="s">
        <v>3105</v>
      </c>
      <c r="J410" s="15" t="s">
        <v>3327</v>
      </c>
      <c r="K410" s="15" t="s">
        <v>2934</v>
      </c>
    </row>
    <row r="411" spans="2:11" x14ac:dyDescent="0.2">
      <c r="B411" s="15" t="s">
        <v>3689</v>
      </c>
      <c r="C411" s="15">
        <v>1308283</v>
      </c>
      <c r="D411" s="15" t="s">
        <v>1880</v>
      </c>
      <c r="E411" s="15">
        <v>100</v>
      </c>
      <c r="F411" s="15" t="s">
        <v>2674</v>
      </c>
      <c r="G411" s="15" t="s">
        <v>3826</v>
      </c>
      <c r="H411" s="15" t="s">
        <v>631</v>
      </c>
      <c r="I411" s="15" t="s">
        <v>3617</v>
      </c>
      <c r="J411" s="15" t="s">
        <v>2675</v>
      </c>
      <c r="K411" s="15" t="s">
        <v>580</v>
      </c>
    </row>
    <row r="412" spans="2:11" x14ac:dyDescent="0.2">
      <c r="B412" s="15" t="s">
        <v>3689</v>
      </c>
      <c r="C412" s="15">
        <v>1308283</v>
      </c>
      <c r="D412" s="15" t="s">
        <v>1880</v>
      </c>
      <c r="E412" s="15">
        <v>100</v>
      </c>
      <c r="F412" s="15" t="s">
        <v>2674</v>
      </c>
      <c r="G412" s="15" t="s">
        <v>3828</v>
      </c>
      <c r="H412" s="15" t="s">
        <v>1903</v>
      </c>
      <c r="I412" s="15" t="s">
        <v>3240</v>
      </c>
      <c r="J412" s="15" t="s">
        <v>2675</v>
      </c>
      <c r="K412" s="15" t="s">
        <v>580</v>
      </c>
    </row>
    <row r="413" spans="2:11" x14ac:dyDescent="0.2">
      <c r="B413" s="15" t="s">
        <v>3690</v>
      </c>
      <c r="C413" s="15">
        <v>1307996</v>
      </c>
      <c r="D413" s="15" t="s">
        <v>1874</v>
      </c>
      <c r="E413" s="15">
        <v>90</v>
      </c>
      <c r="F413" s="15" t="s">
        <v>2674</v>
      </c>
      <c r="G413" s="15" t="s">
        <v>4052</v>
      </c>
      <c r="H413" s="15" t="s">
        <v>1903</v>
      </c>
      <c r="I413" s="15" t="s">
        <v>4115</v>
      </c>
      <c r="J413" s="15" t="s">
        <v>2675</v>
      </c>
      <c r="K413" s="15" t="s">
        <v>530</v>
      </c>
    </row>
    <row r="414" spans="2:11" x14ac:dyDescent="0.2">
      <c r="B414" s="15" t="s">
        <v>3690</v>
      </c>
      <c r="C414" s="15">
        <v>1307996</v>
      </c>
      <c r="D414" s="15" t="s">
        <v>1874</v>
      </c>
      <c r="E414" s="15">
        <v>90</v>
      </c>
      <c r="F414" s="15" t="s">
        <v>2674</v>
      </c>
      <c r="G414" s="15" t="s">
        <v>3787</v>
      </c>
      <c r="H414" s="15" t="s">
        <v>631</v>
      </c>
      <c r="I414" s="15" t="s">
        <v>3604</v>
      </c>
      <c r="J414" s="15" t="s">
        <v>2675</v>
      </c>
      <c r="K414" s="15" t="s">
        <v>530</v>
      </c>
    </row>
    <row r="415" spans="2:11" x14ac:dyDescent="0.2">
      <c r="B415" s="15" t="s">
        <v>3690</v>
      </c>
      <c r="C415" s="15">
        <v>1307996</v>
      </c>
      <c r="D415" s="15" t="s">
        <v>1874</v>
      </c>
      <c r="E415" s="15">
        <v>80</v>
      </c>
      <c r="F415" s="15" t="s">
        <v>2674</v>
      </c>
      <c r="G415" s="15" t="s">
        <v>4044</v>
      </c>
      <c r="H415" s="15" t="s">
        <v>631</v>
      </c>
      <c r="I415" s="15" t="s">
        <v>3604</v>
      </c>
      <c r="J415" s="15" t="s">
        <v>2675</v>
      </c>
      <c r="K415" s="15" t="s">
        <v>530</v>
      </c>
    </row>
    <row r="416" spans="2:11" x14ac:dyDescent="0.2">
      <c r="B416" s="15" t="s">
        <v>4116</v>
      </c>
      <c r="C416" s="15">
        <v>1307931</v>
      </c>
      <c r="D416" s="15" t="s">
        <v>1897</v>
      </c>
      <c r="E416" s="15">
        <v>90</v>
      </c>
      <c r="F416" s="15" t="s">
        <v>2674</v>
      </c>
      <c r="G416" s="15" t="s">
        <v>4044</v>
      </c>
      <c r="H416" s="15" t="s">
        <v>1903</v>
      </c>
      <c r="I416" s="15" t="s">
        <v>4054</v>
      </c>
      <c r="J416" s="15" t="s">
        <v>2675</v>
      </c>
      <c r="K416" s="15" t="s">
        <v>1004</v>
      </c>
    </row>
    <row r="417" spans="2:11" x14ac:dyDescent="0.2">
      <c r="B417" s="15" t="s">
        <v>4116</v>
      </c>
      <c r="C417" s="15">
        <v>1307931</v>
      </c>
      <c r="D417" s="15" t="s">
        <v>1897</v>
      </c>
      <c r="E417" s="15">
        <v>100</v>
      </c>
      <c r="F417" s="15" t="s">
        <v>2674</v>
      </c>
      <c r="G417" s="15" t="s">
        <v>3826</v>
      </c>
      <c r="H417" s="15" t="s">
        <v>631</v>
      </c>
      <c r="I417" s="15" t="s">
        <v>3605</v>
      </c>
      <c r="J417" s="15" t="s">
        <v>2675</v>
      </c>
      <c r="K417" s="15" t="s">
        <v>1004</v>
      </c>
    </row>
    <row r="418" spans="2:11" x14ac:dyDescent="0.2">
      <c r="B418" s="15" t="s">
        <v>3520</v>
      </c>
      <c r="C418" s="15">
        <v>1308466</v>
      </c>
      <c r="D418" s="15" t="s">
        <v>3152</v>
      </c>
      <c r="E418" s="15">
        <v>80</v>
      </c>
      <c r="F418" s="15" t="s">
        <v>2674</v>
      </c>
      <c r="G418" s="15" t="s">
        <v>3826</v>
      </c>
      <c r="H418" s="15" t="s">
        <v>1903</v>
      </c>
      <c r="I418" s="15" t="s">
        <v>3405</v>
      </c>
      <c r="J418" s="15" t="s">
        <v>2675</v>
      </c>
      <c r="K418" s="15" t="s">
        <v>2900</v>
      </c>
    </row>
    <row r="419" spans="2:11" x14ac:dyDescent="0.2">
      <c r="B419" s="15" t="s">
        <v>3520</v>
      </c>
      <c r="C419" s="15">
        <v>1308466</v>
      </c>
      <c r="D419" s="15" t="s">
        <v>3152</v>
      </c>
      <c r="E419" s="15">
        <v>40</v>
      </c>
      <c r="F419" s="15" t="s">
        <v>2674</v>
      </c>
      <c r="G419" s="15" t="s">
        <v>3828</v>
      </c>
      <c r="H419" s="15" t="s">
        <v>631</v>
      </c>
      <c r="I419" s="15" t="s">
        <v>3614</v>
      </c>
      <c r="J419" s="15" t="s">
        <v>2675</v>
      </c>
      <c r="K419" s="15" t="s">
        <v>2900</v>
      </c>
    </row>
    <row r="420" spans="2:11" x14ac:dyDescent="0.2">
      <c r="B420" s="15" t="s">
        <v>3691</v>
      </c>
      <c r="C420" s="15">
        <v>258100</v>
      </c>
      <c r="D420" s="15" t="s">
        <v>1057</v>
      </c>
      <c r="E420" s="15">
        <v>80</v>
      </c>
      <c r="F420" s="15" t="s">
        <v>2676</v>
      </c>
      <c r="G420" s="15" t="s">
        <v>4044</v>
      </c>
      <c r="H420" s="15" t="s">
        <v>1032</v>
      </c>
      <c r="I420" s="15" t="s">
        <v>2923</v>
      </c>
      <c r="J420" s="15" t="s">
        <v>2675</v>
      </c>
      <c r="K420" s="15" t="s">
        <v>999</v>
      </c>
    </row>
    <row r="421" spans="2:11" x14ac:dyDescent="0.2">
      <c r="B421" s="15" t="s">
        <v>3691</v>
      </c>
      <c r="C421" s="15">
        <v>258100</v>
      </c>
      <c r="D421" s="15" t="s">
        <v>1057</v>
      </c>
      <c r="E421" s="15">
        <v>90</v>
      </c>
      <c r="F421" s="15" t="s">
        <v>2676</v>
      </c>
      <c r="G421" s="15" t="s">
        <v>3828</v>
      </c>
      <c r="H421" s="15" t="s">
        <v>631</v>
      </c>
      <c r="I421" s="15" t="s">
        <v>3581</v>
      </c>
      <c r="J421" s="15" t="s">
        <v>2675</v>
      </c>
      <c r="K421" s="15" t="s">
        <v>999</v>
      </c>
    </row>
    <row r="422" spans="2:11" x14ac:dyDescent="0.2">
      <c r="B422" s="15" t="s">
        <v>854</v>
      </c>
      <c r="C422" s="15">
        <v>245427</v>
      </c>
      <c r="D422" s="15" t="s">
        <v>556</v>
      </c>
      <c r="E422" s="15">
        <v>100</v>
      </c>
      <c r="F422" s="15" t="s">
        <v>2677</v>
      </c>
      <c r="G422" s="15" t="s">
        <v>4045</v>
      </c>
      <c r="H422" s="15" t="s">
        <v>631</v>
      </c>
      <c r="I422" s="15" t="s">
        <v>839</v>
      </c>
      <c r="J422" s="15" t="s">
        <v>2678</v>
      </c>
      <c r="K422" s="15" t="s">
        <v>576</v>
      </c>
    </row>
    <row r="423" spans="2:11" x14ac:dyDescent="0.2">
      <c r="B423" s="15" t="s">
        <v>3180</v>
      </c>
      <c r="C423" s="15">
        <v>1308460</v>
      </c>
      <c r="D423" s="15" t="s">
        <v>3152</v>
      </c>
      <c r="E423" s="15">
        <v>80</v>
      </c>
      <c r="F423" s="15" t="s">
        <v>2674</v>
      </c>
      <c r="G423" s="15" t="s">
        <v>3828</v>
      </c>
      <c r="H423" s="15" t="s">
        <v>631</v>
      </c>
      <c r="I423" s="15" t="s">
        <v>3614</v>
      </c>
      <c r="J423" s="15" t="s">
        <v>2675</v>
      </c>
      <c r="K423" s="15" t="s">
        <v>2900</v>
      </c>
    </row>
    <row r="424" spans="2:11" x14ac:dyDescent="0.2">
      <c r="B424" s="15" t="s">
        <v>3180</v>
      </c>
      <c r="C424" s="15">
        <v>1308460</v>
      </c>
      <c r="D424" s="15" t="s">
        <v>3152</v>
      </c>
      <c r="E424" s="15">
        <v>100</v>
      </c>
      <c r="F424" s="15" t="s">
        <v>2674</v>
      </c>
      <c r="G424" s="15" t="s">
        <v>3828</v>
      </c>
      <c r="H424" s="15" t="s">
        <v>1903</v>
      </c>
      <c r="I424" s="15" t="s">
        <v>3405</v>
      </c>
      <c r="J424" s="15" t="s">
        <v>2675</v>
      </c>
      <c r="K424" s="15" t="s">
        <v>2900</v>
      </c>
    </row>
    <row r="425" spans="2:11" x14ac:dyDescent="0.2">
      <c r="B425" s="15" t="s">
        <v>3628</v>
      </c>
      <c r="C425" s="15">
        <v>1307515</v>
      </c>
      <c r="D425" s="15" t="s">
        <v>1928</v>
      </c>
      <c r="E425" s="15">
        <v>90</v>
      </c>
      <c r="F425" s="15" t="s">
        <v>2676</v>
      </c>
      <c r="G425" s="15" t="s">
        <v>3828</v>
      </c>
      <c r="H425" s="15" t="s">
        <v>631</v>
      </c>
      <c r="I425" s="15" t="s">
        <v>3606</v>
      </c>
      <c r="J425" s="15" t="s">
        <v>2675</v>
      </c>
      <c r="K425" s="15" t="s">
        <v>2684</v>
      </c>
    </row>
    <row r="426" spans="2:11" x14ac:dyDescent="0.2">
      <c r="B426" s="15" t="s">
        <v>3628</v>
      </c>
      <c r="C426" s="15">
        <v>1307515</v>
      </c>
      <c r="D426" s="15" t="s">
        <v>1928</v>
      </c>
      <c r="E426" s="15">
        <v>100</v>
      </c>
      <c r="F426" s="15" t="s">
        <v>2676</v>
      </c>
      <c r="G426" s="15" t="s">
        <v>4052</v>
      </c>
      <c r="H426" s="15" t="s">
        <v>1903</v>
      </c>
      <c r="I426" s="15" t="s">
        <v>4053</v>
      </c>
      <c r="J426" s="15" t="s">
        <v>2675</v>
      </c>
      <c r="K426" s="15" t="s">
        <v>2684</v>
      </c>
    </row>
    <row r="427" spans="2:11" x14ac:dyDescent="0.2">
      <c r="B427" s="15" t="s">
        <v>4117</v>
      </c>
      <c r="C427" s="15">
        <v>1307844</v>
      </c>
      <c r="D427" s="15" t="s">
        <v>1913</v>
      </c>
      <c r="E427" s="15">
        <v>100</v>
      </c>
      <c r="F427" s="15" t="s">
        <v>2674</v>
      </c>
      <c r="G427" s="15" t="s">
        <v>3826</v>
      </c>
      <c r="H427" s="15" t="s">
        <v>631</v>
      </c>
      <c r="I427" s="15" t="s">
        <v>3603</v>
      </c>
      <c r="J427" s="15" t="s">
        <v>2675</v>
      </c>
      <c r="K427" s="15" t="s">
        <v>1049</v>
      </c>
    </row>
    <row r="428" spans="2:11" x14ac:dyDescent="0.2">
      <c r="B428" s="15" t="s">
        <v>4117</v>
      </c>
      <c r="C428" s="15">
        <v>1307844</v>
      </c>
      <c r="D428" s="15" t="s">
        <v>1913</v>
      </c>
      <c r="E428" s="15">
        <v>100</v>
      </c>
      <c r="F428" s="15" t="s">
        <v>2674</v>
      </c>
      <c r="G428" s="15" t="s">
        <v>4052</v>
      </c>
      <c r="H428" s="15" t="s">
        <v>1903</v>
      </c>
      <c r="I428" s="15" t="s">
        <v>4051</v>
      </c>
      <c r="J428" s="15" t="s">
        <v>2675</v>
      </c>
      <c r="K428" s="15" t="s">
        <v>1049</v>
      </c>
    </row>
    <row r="429" spans="2:11" x14ac:dyDescent="0.2">
      <c r="B429" s="15" t="s">
        <v>3114</v>
      </c>
      <c r="C429" s="15">
        <v>262708</v>
      </c>
      <c r="D429" s="15" t="s">
        <v>1022</v>
      </c>
      <c r="E429" s="15">
        <v>90</v>
      </c>
      <c r="F429" s="15" t="s">
        <v>2674</v>
      </c>
      <c r="G429" s="15" t="s">
        <v>3828</v>
      </c>
      <c r="H429" s="15" t="s">
        <v>631</v>
      </c>
      <c r="I429" s="15" t="s">
        <v>3105</v>
      </c>
      <c r="J429" s="15" t="s">
        <v>2675</v>
      </c>
      <c r="K429" s="15" t="s">
        <v>2796</v>
      </c>
    </row>
    <row r="430" spans="2:11" x14ac:dyDescent="0.2">
      <c r="B430" s="15" t="s">
        <v>3114</v>
      </c>
      <c r="C430" s="15">
        <v>262708</v>
      </c>
      <c r="D430" s="15" t="s">
        <v>1022</v>
      </c>
      <c r="E430" s="15">
        <v>100</v>
      </c>
      <c r="F430" s="15" t="s">
        <v>2674</v>
      </c>
      <c r="G430" s="15" t="s">
        <v>4052</v>
      </c>
      <c r="H430" s="15" t="s">
        <v>1032</v>
      </c>
      <c r="I430" s="15" t="s">
        <v>4066</v>
      </c>
      <c r="J430" s="15" t="s">
        <v>2675</v>
      </c>
      <c r="K430" s="15" t="s">
        <v>2796</v>
      </c>
    </row>
    <row r="431" spans="2:11" x14ac:dyDescent="0.2">
      <c r="B431" s="15" t="s">
        <v>4118</v>
      </c>
      <c r="C431" s="15">
        <v>227168</v>
      </c>
      <c r="D431" s="15" t="s">
        <v>1057</v>
      </c>
      <c r="E431" s="15">
        <v>100</v>
      </c>
      <c r="F431" s="15" t="s">
        <v>2676</v>
      </c>
      <c r="G431" s="15" t="s">
        <v>3826</v>
      </c>
      <c r="H431" s="15" t="s">
        <v>1032</v>
      </c>
      <c r="I431" s="15" t="s">
        <v>2923</v>
      </c>
      <c r="J431" s="15" t="s">
        <v>2675</v>
      </c>
      <c r="K431" s="15" t="s">
        <v>2615</v>
      </c>
    </row>
    <row r="432" spans="2:11" x14ac:dyDescent="0.2">
      <c r="B432" s="15" t="s">
        <v>4118</v>
      </c>
      <c r="C432" s="15">
        <v>227168</v>
      </c>
      <c r="D432" s="15" t="s">
        <v>1057</v>
      </c>
      <c r="E432" s="15">
        <v>100</v>
      </c>
      <c r="F432" s="15" t="s">
        <v>2676</v>
      </c>
      <c r="G432" s="15" t="s">
        <v>3826</v>
      </c>
      <c r="H432" s="15" t="s">
        <v>631</v>
      </c>
      <c r="I432" s="15" t="s">
        <v>3581</v>
      </c>
      <c r="J432" s="15" t="s">
        <v>2675</v>
      </c>
      <c r="K432" s="15" t="s">
        <v>2615</v>
      </c>
    </row>
    <row r="433" spans="2:11" x14ac:dyDescent="0.2">
      <c r="B433" s="15" t="s">
        <v>3692</v>
      </c>
      <c r="C433" s="15">
        <v>1308197</v>
      </c>
      <c r="D433" s="15" t="s">
        <v>1901</v>
      </c>
      <c r="E433" s="15">
        <v>90</v>
      </c>
      <c r="F433" s="15" t="s">
        <v>2674</v>
      </c>
      <c r="G433" s="15" t="s">
        <v>4045</v>
      </c>
      <c r="H433" s="15" t="s">
        <v>631</v>
      </c>
      <c r="I433" s="15" t="s">
        <v>3604</v>
      </c>
      <c r="J433" s="15" t="s">
        <v>2675</v>
      </c>
      <c r="K433" s="15" t="s">
        <v>1063</v>
      </c>
    </row>
    <row r="434" spans="2:11" x14ac:dyDescent="0.2">
      <c r="B434" s="15" t="s">
        <v>3692</v>
      </c>
      <c r="C434" s="15">
        <v>1308197</v>
      </c>
      <c r="D434" s="15" t="s">
        <v>1901</v>
      </c>
      <c r="E434" s="15">
        <v>90</v>
      </c>
      <c r="F434" s="15" t="s">
        <v>2674</v>
      </c>
      <c r="G434" s="15" t="s">
        <v>3828</v>
      </c>
      <c r="H434" s="15" t="s">
        <v>631</v>
      </c>
      <c r="I434" s="15" t="s">
        <v>3604</v>
      </c>
      <c r="J434" s="15" t="s">
        <v>2675</v>
      </c>
      <c r="K434" s="15" t="s">
        <v>1063</v>
      </c>
    </row>
    <row r="435" spans="2:11" x14ac:dyDescent="0.2">
      <c r="B435" s="15" t="s">
        <v>4119</v>
      </c>
      <c r="C435" s="15">
        <v>256368</v>
      </c>
      <c r="D435" s="15" t="s">
        <v>1074</v>
      </c>
      <c r="E435" s="15">
        <v>80</v>
      </c>
      <c r="F435" s="15" t="s">
        <v>2674</v>
      </c>
      <c r="G435" s="15" t="s">
        <v>3826</v>
      </c>
      <c r="H435" s="15" t="s">
        <v>1032</v>
      </c>
      <c r="I435" s="15" t="s">
        <v>3840</v>
      </c>
      <c r="J435" s="15" t="s">
        <v>3327</v>
      </c>
      <c r="K435" s="15" t="s">
        <v>2598</v>
      </c>
    </row>
    <row r="436" spans="2:11" x14ac:dyDescent="0.2">
      <c r="B436" s="15" t="s">
        <v>4120</v>
      </c>
      <c r="C436" s="15">
        <v>1307947</v>
      </c>
      <c r="D436" s="15" t="s">
        <v>1872</v>
      </c>
      <c r="E436" s="15">
        <v>80</v>
      </c>
      <c r="F436" s="15" t="s">
        <v>2674</v>
      </c>
      <c r="G436" s="15" t="s">
        <v>4044</v>
      </c>
      <c r="H436" s="15" t="s">
        <v>631</v>
      </c>
      <c r="I436" s="15" t="s">
        <v>3603</v>
      </c>
      <c r="J436" s="15" t="s">
        <v>2675</v>
      </c>
      <c r="K436" s="15" t="s">
        <v>1004</v>
      </c>
    </row>
    <row r="437" spans="2:11" x14ac:dyDescent="0.2">
      <c r="B437" s="15" t="s">
        <v>4120</v>
      </c>
      <c r="C437" s="15">
        <v>1307947</v>
      </c>
      <c r="D437" s="15" t="s">
        <v>1872</v>
      </c>
      <c r="E437" s="15">
        <v>100</v>
      </c>
      <c r="F437" s="15" t="s">
        <v>2674</v>
      </c>
      <c r="G437" s="15" t="s">
        <v>4052</v>
      </c>
      <c r="H437" s="15" t="s">
        <v>1903</v>
      </c>
      <c r="I437" s="15" t="s">
        <v>3510</v>
      </c>
      <c r="J437" s="15" t="s">
        <v>2675</v>
      </c>
      <c r="K437" s="15" t="s">
        <v>1004</v>
      </c>
    </row>
    <row r="438" spans="2:11" x14ac:dyDescent="0.2">
      <c r="B438" s="15" t="s">
        <v>4121</v>
      </c>
      <c r="C438" s="15">
        <v>73856</v>
      </c>
      <c r="D438" s="15" t="s">
        <v>1196</v>
      </c>
      <c r="E438" s="15">
        <v>90</v>
      </c>
      <c r="F438" s="15" t="s">
        <v>2674</v>
      </c>
      <c r="G438" s="15" t="s">
        <v>4044</v>
      </c>
      <c r="H438" s="15" t="s">
        <v>1032</v>
      </c>
      <c r="I438" s="15" t="s">
        <v>4071</v>
      </c>
      <c r="J438" s="15" t="s">
        <v>2678</v>
      </c>
      <c r="K438" s="15" t="s">
        <v>2666</v>
      </c>
    </row>
    <row r="439" spans="2:11" x14ac:dyDescent="0.2">
      <c r="B439" s="15" t="s">
        <v>4121</v>
      </c>
      <c r="C439" s="15">
        <v>73856</v>
      </c>
      <c r="D439" s="15" t="s">
        <v>1196</v>
      </c>
      <c r="E439" s="15">
        <v>100</v>
      </c>
      <c r="F439" s="15" t="s">
        <v>2686</v>
      </c>
      <c r="G439" s="15" t="s">
        <v>4045</v>
      </c>
      <c r="H439" s="15" t="s">
        <v>1032</v>
      </c>
      <c r="I439" s="15" t="s">
        <v>4071</v>
      </c>
      <c r="J439" s="15" t="s">
        <v>2678</v>
      </c>
      <c r="K439" s="15" t="s">
        <v>2666</v>
      </c>
    </row>
    <row r="440" spans="2:11" x14ac:dyDescent="0.2">
      <c r="B440" s="15" t="s">
        <v>4122</v>
      </c>
      <c r="C440" s="15">
        <v>1308541</v>
      </c>
      <c r="D440" s="15" t="s">
        <v>3298</v>
      </c>
      <c r="E440" s="15">
        <v>100</v>
      </c>
      <c r="F440" s="15" t="s">
        <v>2674</v>
      </c>
      <c r="G440" s="15" t="s">
        <v>4044</v>
      </c>
      <c r="H440" s="15" t="s">
        <v>1903</v>
      </c>
      <c r="I440" s="15" t="s">
        <v>4056</v>
      </c>
      <c r="J440" s="15" t="s">
        <v>2675</v>
      </c>
      <c r="K440" s="15" t="s">
        <v>3094</v>
      </c>
    </row>
    <row r="441" spans="2:11" x14ac:dyDescent="0.2">
      <c r="B441" s="15" t="s">
        <v>4122</v>
      </c>
      <c r="C441" s="15">
        <v>1308541</v>
      </c>
      <c r="D441" s="15" t="s">
        <v>3298</v>
      </c>
      <c r="E441" s="15">
        <v>90</v>
      </c>
      <c r="F441" s="15" t="s">
        <v>2674</v>
      </c>
      <c r="G441" s="15" t="s">
        <v>3826</v>
      </c>
      <c r="H441" s="15" t="s">
        <v>631</v>
      </c>
      <c r="I441" s="15" t="s">
        <v>3605</v>
      </c>
      <c r="J441" s="15" t="s">
        <v>2675</v>
      </c>
      <c r="K441" s="15" t="s">
        <v>3094</v>
      </c>
    </row>
    <row r="442" spans="2:11" x14ac:dyDescent="0.2">
      <c r="B442" s="15" t="s">
        <v>3255</v>
      </c>
      <c r="C442" s="15">
        <v>1307981</v>
      </c>
      <c r="D442" s="15" t="s">
        <v>1920</v>
      </c>
      <c r="E442" s="15">
        <v>70</v>
      </c>
      <c r="F442" s="15" t="s">
        <v>2674</v>
      </c>
      <c r="G442" s="15" t="s">
        <v>3787</v>
      </c>
      <c r="H442" s="15" t="s">
        <v>631</v>
      </c>
      <c r="I442" s="15" t="s">
        <v>3113</v>
      </c>
      <c r="J442" s="15" t="s">
        <v>2675</v>
      </c>
      <c r="K442" s="15" t="s">
        <v>530</v>
      </c>
    </row>
    <row r="443" spans="2:11" x14ac:dyDescent="0.2">
      <c r="B443" s="15" t="s">
        <v>3255</v>
      </c>
      <c r="C443" s="15">
        <v>1307981</v>
      </c>
      <c r="D443" s="15" t="s">
        <v>1920</v>
      </c>
      <c r="E443" s="15">
        <v>30</v>
      </c>
      <c r="F443" s="15" t="s">
        <v>2674</v>
      </c>
      <c r="G443" s="15" t="s">
        <v>3787</v>
      </c>
      <c r="H443" s="15" t="s">
        <v>631</v>
      </c>
      <c r="I443" s="15" t="s">
        <v>3605</v>
      </c>
      <c r="J443" s="15" t="s">
        <v>2675</v>
      </c>
      <c r="K443" s="15" t="s">
        <v>530</v>
      </c>
    </row>
    <row r="444" spans="2:11" x14ac:dyDescent="0.2">
      <c r="B444" s="15" t="s">
        <v>2692</v>
      </c>
      <c r="C444" s="15">
        <v>1308072</v>
      </c>
      <c r="D444" s="15" t="s">
        <v>1894</v>
      </c>
      <c r="E444" s="15">
        <v>90</v>
      </c>
      <c r="F444" s="15" t="s">
        <v>2674</v>
      </c>
      <c r="G444" s="15" t="s">
        <v>3826</v>
      </c>
      <c r="H444" s="15" t="s">
        <v>631</v>
      </c>
      <c r="I444" s="15" t="s">
        <v>3607</v>
      </c>
      <c r="J444" s="15" t="s">
        <v>2675</v>
      </c>
      <c r="K444" s="15" t="s">
        <v>1290</v>
      </c>
    </row>
    <row r="445" spans="2:11" x14ac:dyDescent="0.2">
      <c r="B445" s="15" t="s">
        <v>2692</v>
      </c>
      <c r="C445" s="15">
        <v>1308072</v>
      </c>
      <c r="D445" s="15" t="s">
        <v>1894</v>
      </c>
      <c r="E445" s="15">
        <v>100</v>
      </c>
      <c r="F445" s="15" t="s">
        <v>2674</v>
      </c>
      <c r="G445" s="15" t="s">
        <v>3828</v>
      </c>
      <c r="H445" s="15" t="s">
        <v>1903</v>
      </c>
      <c r="I445" s="15" t="s">
        <v>2681</v>
      </c>
      <c r="J445" s="15" t="s">
        <v>2675</v>
      </c>
      <c r="K445" s="15" t="s">
        <v>1290</v>
      </c>
    </row>
    <row r="446" spans="2:11" x14ac:dyDescent="0.2">
      <c r="B446" s="15" t="s">
        <v>2692</v>
      </c>
      <c r="C446" s="15">
        <v>1308072</v>
      </c>
      <c r="D446" s="15" t="s">
        <v>1894</v>
      </c>
      <c r="E446" s="15">
        <v>100</v>
      </c>
      <c r="F446" s="15" t="s">
        <v>2674</v>
      </c>
      <c r="G446" s="15" t="s">
        <v>4044</v>
      </c>
      <c r="H446" s="15" t="s">
        <v>1903</v>
      </c>
      <c r="I446" s="15" t="s">
        <v>2681</v>
      </c>
      <c r="J446" s="15" t="s">
        <v>2675</v>
      </c>
      <c r="K446" s="15" t="s">
        <v>1290</v>
      </c>
    </row>
    <row r="447" spans="2:11" x14ac:dyDescent="0.2">
      <c r="B447" s="15" t="s">
        <v>4123</v>
      </c>
      <c r="C447" s="15">
        <v>1308480</v>
      </c>
      <c r="D447" s="15" t="s">
        <v>1910</v>
      </c>
      <c r="E447" s="15">
        <v>80</v>
      </c>
      <c r="F447" s="15" t="s">
        <v>2674</v>
      </c>
      <c r="G447" s="15" t="s">
        <v>4044</v>
      </c>
      <c r="H447" s="15" t="s">
        <v>631</v>
      </c>
      <c r="I447" s="15" t="s">
        <v>3606</v>
      </c>
      <c r="J447" s="15" t="s">
        <v>2675</v>
      </c>
      <c r="K447" s="15" t="s">
        <v>2934</v>
      </c>
    </row>
    <row r="448" spans="2:11" x14ac:dyDescent="0.2">
      <c r="B448" s="15" t="s">
        <v>4124</v>
      </c>
      <c r="C448" s="15">
        <v>257393</v>
      </c>
      <c r="D448" s="15" t="s">
        <v>1046</v>
      </c>
      <c r="E448" s="15">
        <v>100</v>
      </c>
      <c r="F448" s="15" t="s">
        <v>2677</v>
      </c>
      <c r="G448" s="15" t="s">
        <v>4044</v>
      </c>
      <c r="H448" s="15" t="s">
        <v>1032</v>
      </c>
      <c r="I448" s="15" t="s">
        <v>3098</v>
      </c>
      <c r="J448" s="15" t="s">
        <v>2678</v>
      </c>
      <c r="K448" s="15" t="s">
        <v>1265</v>
      </c>
    </row>
    <row r="449" spans="2:11" x14ac:dyDescent="0.2">
      <c r="B449" s="15" t="s">
        <v>3256</v>
      </c>
      <c r="C449" s="15">
        <v>1308472</v>
      </c>
      <c r="D449" s="15" t="s">
        <v>3152</v>
      </c>
      <c r="E449" s="15">
        <v>90</v>
      </c>
      <c r="F449" s="15" t="s">
        <v>2674</v>
      </c>
      <c r="G449" s="15" t="s">
        <v>3828</v>
      </c>
      <c r="H449" s="15" t="s">
        <v>631</v>
      </c>
      <c r="I449" s="15" t="s">
        <v>3614</v>
      </c>
      <c r="J449" s="15" t="s">
        <v>2675</v>
      </c>
      <c r="K449" s="15" t="s">
        <v>2900</v>
      </c>
    </row>
    <row r="450" spans="2:11" x14ac:dyDescent="0.2">
      <c r="B450" s="15" t="s">
        <v>3256</v>
      </c>
      <c r="C450" s="15">
        <v>1308472</v>
      </c>
      <c r="D450" s="15" t="s">
        <v>3152</v>
      </c>
      <c r="E450" s="15">
        <v>100</v>
      </c>
      <c r="F450" s="15" t="s">
        <v>2674</v>
      </c>
      <c r="G450" s="15" t="s">
        <v>4045</v>
      </c>
      <c r="H450" s="15" t="s">
        <v>1903</v>
      </c>
      <c r="I450" s="15" t="s">
        <v>3405</v>
      </c>
      <c r="J450" s="15" t="s">
        <v>2675</v>
      </c>
      <c r="K450" s="15" t="s">
        <v>2900</v>
      </c>
    </row>
    <row r="451" spans="2:11" x14ac:dyDescent="0.2">
      <c r="B451" s="15" t="s">
        <v>3856</v>
      </c>
      <c r="C451" s="15">
        <v>256571</v>
      </c>
      <c r="D451" s="15" t="s">
        <v>1009</v>
      </c>
      <c r="E451" s="15">
        <v>80</v>
      </c>
      <c r="F451" s="15" t="s">
        <v>2686</v>
      </c>
      <c r="G451" s="15" t="s">
        <v>3828</v>
      </c>
      <c r="H451" s="15" t="s">
        <v>1032</v>
      </c>
      <c r="I451" s="15" t="s">
        <v>3842</v>
      </c>
      <c r="J451" s="15" t="s">
        <v>2675</v>
      </c>
      <c r="K451" s="15" t="s">
        <v>1078</v>
      </c>
    </row>
    <row r="452" spans="2:11" x14ac:dyDescent="0.2">
      <c r="B452" s="15" t="s">
        <v>3856</v>
      </c>
      <c r="C452" s="15">
        <v>256571</v>
      </c>
      <c r="D452" s="15" t="s">
        <v>1009</v>
      </c>
      <c r="E452" s="15">
        <v>80</v>
      </c>
      <c r="F452" s="15" t="s">
        <v>2686</v>
      </c>
      <c r="G452" s="15" t="s">
        <v>3828</v>
      </c>
      <c r="H452" s="15" t="s">
        <v>1032</v>
      </c>
      <c r="I452" s="15" t="s">
        <v>3842</v>
      </c>
      <c r="J452" s="15" t="s">
        <v>2675</v>
      </c>
      <c r="K452" s="15" t="s">
        <v>1078</v>
      </c>
    </row>
    <row r="453" spans="2:11" x14ac:dyDescent="0.2">
      <c r="B453" s="15" t="s">
        <v>3856</v>
      </c>
      <c r="C453" s="15">
        <v>256571</v>
      </c>
      <c r="D453" s="15" t="s">
        <v>1009</v>
      </c>
      <c r="E453" s="15">
        <v>100</v>
      </c>
      <c r="F453" s="15" t="s">
        <v>2686</v>
      </c>
      <c r="G453" s="15" t="s">
        <v>3828</v>
      </c>
      <c r="H453" s="15" t="s">
        <v>1032</v>
      </c>
      <c r="I453" s="15" t="s">
        <v>3842</v>
      </c>
      <c r="J453" s="15" t="s">
        <v>2675</v>
      </c>
      <c r="K453" s="15" t="s">
        <v>1078</v>
      </c>
    </row>
    <row r="454" spans="2:11" x14ac:dyDescent="0.2">
      <c r="B454" s="15" t="s">
        <v>3856</v>
      </c>
      <c r="C454" s="15">
        <v>256571</v>
      </c>
      <c r="D454" s="15" t="s">
        <v>1009</v>
      </c>
      <c r="E454" s="15">
        <v>100</v>
      </c>
      <c r="F454" s="15" t="s">
        <v>2674</v>
      </c>
      <c r="G454" s="15" t="s">
        <v>4044</v>
      </c>
      <c r="H454" s="15" t="s">
        <v>1032</v>
      </c>
      <c r="I454" s="15" t="s">
        <v>3842</v>
      </c>
      <c r="J454" s="15" t="s">
        <v>2675</v>
      </c>
      <c r="K454" s="15" t="s">
        <v>1078</v>
      </c>
    </row>
    <row r="455" spans="2:11" x14ac:dyDescent="0.2">
      <c r="B455" s="15" t="s">
        <v>3115</v>
      </c>
      <c r="C455" s="15">
        <v>258934</v>
      </c>
      <c r="D455" s="15" t="s">
        <v>993</v>
      </c>
      <c r="E455" s="15">
        <v>90</v>
      </c>
      <c r="F455" s="15" t="s">
        <v>2674</v>
      </c>
      <c r="G455" s="15" t="s">
        <v>4044</v>
      </c>
      <c r="H455" s="15" t="s">
        <v>631</v>
      </c>
      <c r="I455" s="15" t="s">
        <v>3105</v>
      </c>
      <c r="J455" s="15" t="s">
        <v>2675</v>
      </c>
      <c r="K455" s="15" t="s">
        <v>1049</v>
      </c>
    </row>
    <row r="456" spans="2:11" x14ac:dyDescent="0.2">
      <c r="B456" s="15" t="s">
        <v>3115</v>
      </c>
      <c r="C456" s="15">
        <v>258934</v>
      </c>
      <c r="D456" s="15" t="s">
        <v>993</v>
      </c>
      <c r="E456" s="15">
        <v>80</v>
      </c>
      <c r="F456" s="15" t="s">
        <v>2674</v>
      </c>
      <c r="G456" s="15" t="s">
        <v>3826</v>
      </c>
      <c r="H456" s="15" t="s">
        <v>631</v>
      </c>
      <c r="I456" s="15" t="s">
        <v>3105</v>
      </c>
      <c r="J456" s="15" t="s">
        <v>2675</v>
      </c>
      <c r="K456" s="15" t="s">
        <v>1049</v>
      </c>
    </row>
    <row r="457" spans="2:11" x14ac:dyDescent="0.2">
      <c r="B457" s="15" t="s">
        <v>3115</v>
      </c>
      <c r="C457" s="15">
        <v>258934</v>
      </c>
      <c r="D457" s="15" t="s">
        <v>993</v>
      </c>
      <c r="E457" s="15">
        <v>90</v>
      </c>
      <c r="F457" s="15" t="s">
        <v>2674</v>
      </c>
      <c r="G457" s="15" t="s">
        <v>3787</v>
      </c>
      <c r="H457" s="15" t="s">
        <v>1032</v>
      </c>
      <c r="I457" s="15" t="s">
        <v>3672</v>
      </c>
      <c r="J457" s="15" t="s">
        <v>2675</v>
      </c>
      <c r="K457" s="15" t="s">
        <v>1049</v>
      </c>
    </row>
    <row r="458" spans="2:11" x14ac:dyDescent="0.2">
      <c r="B458" s="15" t="s">
        <v>3199</v>
      </c>
      <c r="C458" s="15">
        <v>263193</v>
      </c>
      <c r="D458" s="15" t="s">
        <v>3225</v>
      </c>
      <c r="E458" s="15">
        <v>100</v>
      </c>
      <c r="F458" s="15" t="s">
        <v>2674</v>
      </c>
      <c r="G458" s="15" t="s">
        <v>4045</v>
      </c>
      <c r="H458" s="15" t="s">
        <v>631</v>
      </c>
      <c r="I458" s="15" t="s">
        <v>839</v>
      </c>
      <c r="J458" s="15" t="s">
        <v>3327</v>
      </c>
      <c r="K458" s="15" t="s">
        <v>3159</v>
      </c>
    </row>
    <row r="459" spans="2:11" x14ac:dyDescent="0.2">
      <c r="B459" s="15" t="s">
        <v>3693</v>
      </c>
      <c r="C459" s="15">
        <v>1308333</v>
      </c>
      <c r="D459" s="15" t="s">
        <v>1977</v>
      </c>
      <c r="E459" s="15">
        <v>90</v>
      </c>
      <c r="F459" s="15" t="s">
        <v>2674</v>
      </c>
      <c r="G459" s="15" t="s">
        <v>4044</v>
      </c>
      <c r="H459" s="15" t="s">
        <v>1903</v>
      </c>
      <c r="I459" s="15" t="s">
        <v>4061</v>
      </c>
      <c r="J459" s="15" t="s">
        <v>2675</v>
      </c>
      <c r="K459" s="15" t="s">
        <v>1520</v>
      </c>
    </row>
    <row r="460" spans="2:11" x14ac:dyDescent="0.2">
      <c r="B460" s="15" t="s">
        <v>3693</v>
      </c>
      <c r="C460" s="15">
        <v>1308333</v>
      </c>
      <c r="D460" s="15" t="s">
        <v>1977</v>
      </c>
      <c r="E460" s="15">
        <v>80</v>
      </c>
      <c r="F460" s="15" t="s">
        <v>2674</v>
      </c>
      <c r="G460" s="15" t="s">
        <v>4044</v>
      </c>
      <c r="H460" s="15" t="s">
        <v>631</v>
      </c>
      <c r="I460" s="15" t="s">
        <v>3617</v>
      </c>
      <c r="J460" s="15" t="s">
        <v>2675</v>
      </c>
      <c r="K460" s="15" t="s">
        <v>1520</v>
      </c>
    </row>
    <row r="461" spans="2:11" x14ac:dyDescent="0.2">
      <c r="B461" s="15" t="s">
        <v>3693</v>
      </c>
      <c r="C461" s="15">
        <v>1308333</v>
      </c>
      <c r="D461" s="15" t="s">
        <v>1977</v>
      </c>
      <c r="E461" s="15">
        <v>60</v>
      </c>
      <c r="F461" s="15" t="s">
        <v>2674</v>
      </c>
      <c r="G461" s="15" t="s">
        <v>3787</v>
      </c>
      <c r="H461" s="15" t="s">
        <v>631</v>
      </c>
      <c r="I461" s="15" t="s">
        <v>3612</v>
      </c>
      <c r="J461" s="15" t="s">
        <v>2675</v>
      </c>
      <c r="K461" s="15" t="s">
        <v>1520</v>
      </c>
    </row>
    <row r="462" spans="2:11" x14ac:dyDescent="0.2">
      <c r="B462" s="15" t="s">
        <v>3116</v>
      </c>
      <c r="C462" s="15">
        <v>262691</v>
      </c>
      <c r="D462" s="15" t="s">
        <v>1022</v>
      </c>
      <c r="E462" s="15">
        <v>50</v>
      </c>
      <c r="F462" s="15" t="s">
        <v>2674</v>
      </c>
      <c r="G462" s="15" t="s">
        <v>4052</v>
      </c>
      <c r="H462" s="15" t="s">
        <v>1032</v>
      </c>
      <c r="I462" s="15" t="s">
        <v>4066</v>
      </c>
      <c r="J462" s="15" t="s">
        <v>2675</v>
      </c>
      <c r="K462" s="15" t="s">
        <v>2796</v>
      </c>
    </row>
    <row r="463" spans="2:11" x14ac:dyDescent="0.2">
      <c r="B463" s="15" t="s">
        <v>3116</v>
      </c>
      <c r="C463" s="15">
        <v>262691</v>
      </c>
      <c r="D463" s="15" t="s">
        <v>1022</v>
      </c>
      <c r="E463" s="15">
        <v>70</v>
      </c>
      <c r="F463" s="15" t="s">
        <v>2674</v>
      </c>
      <c r="G463" s="15" t="s">
        <v>3828</v>
      </c>
      <c r="H463" s="15" t="s">
        <v>631</v>
      </c>
      <c r="I463" s="15" t="s">
        <v>3105</v>
      </c>
      <c r="J463" s="15" t="s">
        <v>2675</v>
      </c>
      <c r="K463" s="15" t="s">
        <v>2796</v>
      </c>
    </row>
    <row r="464" spans="2:11" x14ac:dyDescent="0.2">
      <c r="B464" s="15" t="s">
        <v>3116</v>
      </c>
      <c r="C464" s="15">
        <v>262691</v>
      </c>
      <c r="D464" s="15" t="s">
        <v>1022</v>
      </c>
      <c r="E464" s="15">
        <v>100</v>
      </c>
      <c r="F464" s="15" t="s">
        <v>2674</v>
      </c>
      <c r="G464" s="15" t="s">
        <v>4057</v>
      </c>
      <c r="H464" s="15" t="s">
        <v>1032</v>
      </c>
      <c r="I464" s="15" t="s">
        <v>4066</v>
      </c>
      <c r="J464" s="15" t="s">
        <v>2675</v>
      </c>
      <c r="K464" s="15" t="s">
        <v>2796</v>
      </c>
    </row>
    <row r="465" spans="2:11" x14ac:dyDescent="0.2">
      <c r="B465" s="15" t="s">
        <v>4125</v>
      </c>
      <c r="C465" s="15">
        <v>170342</v>
      </c>
      <c r="D465" s="15" t="s">
        <v>988</v>
      </c>
      <c r="E465" s="15">
        <v>100</v>
      </c>
      <c r="F465" s="15" t="s">
        <v>2674</v>
      </c>
      <c r="G465" s="15" t="s">
        <v>4045</v>
      </c>
      <c r="H465" s="15" t="s">
        <v>1032</v>
      </c>
      <c r="I465" s="15" t="s">
        <v>3848</v>
      </c>
      <c r="J465" s="15" t="s">
        <v>2675</v>
      </c>
      <c r="K465" s="15" t="s">
        <v>1076</v>
      </c>
    </row>
    <row r="466" spans="2:11" x14ac:dyDescent="0.2">
      <c r="B466" s="15" t="s">
        <v>4125</v>
      </c>
      <c r="C466" s="15">
        <v>170342</v>
      </c>
      <c r="D466" s="15" t="s">
        <v>988</v>
      </c>
      <c r="E466" s="15">
        <v>100</v>
      </c>
      <c r="F466" s="15" t="s">
        <v>2674</v>
      </c>
      <c r="G466" s="15" t="s">
        <v>4045</v>
      </c>
      <c r="H466" s="15" t="s">
        <v>631</v>
      </c>
      <c r="I466" s="15" t="s">
        <v>3105</v>
      </c>
      <c r="J466" s="15" t="s">
        <v>2675</v>
      </c>
      <c r="K466" s="15" t="s">
        <v>1076</v>
      </c>
    </row>
    <row r="467" spans="2:11" x14ac:dyDescent="0.2">
      <c r="B467" s="15" t="s">
        <v>4125</v>
      </c>
      <c r="C467" s="15">
        <v>170342</v>
      </c>
      <c r="D467" s="15" t="s">
        <v>988</v>
      </c>
      <c r="E467" s="15">
        <v>100</v>
      </c>
      <c r="F467" s="15" t="s">
        <v>2674</v>
      </c>
      <c r="G467" s="15" t="s">
        <v>4045</v>
      </c>
      <c r="H467" s="15" t="s">
        <v>1032</v>
      </c>
      <c r="I467" s="15" t="s">
        <v>3848</v>
      </c>
      <c r="J467" s="15" t="s">
        <v>2675</v>
      </c>
      <c r="K467" s="15" t="s">
        <v>1076</v>
      </c>
    </row>
    <row r="468" spans="2:11" x14ac:dyDescent="0.2">
      <c r="B468" s="15" t="s">
        <v>4126</v>
      </c>
      <c r="C468" s="15">
        <v>1308169</v>
      </c>
      <c r="D468" s="15" t="s">
        <v>1874</v>
      </c>
      <c r="E468" s="15">
        <v>100</v>
      </c>
      <c r="F468" s="15" t="s">
        <v>2674</v>
      </c>
      <c r="G468" s="15" t="s">
        <v>4044</v>
      </c>
      <c r="H468" s="15" t="s">
        <v>631</v>
      </c>
      <c r="I468" s="15" t="s">
        <v>3113</v>
      </c>
      <c r="J468" s="15" t="s">
        <v>2675</v>
      </c>
      <c r="K468" s="15" t="s">
        <v>725</v>
      </c>
    </row>
    <row r="469" spans="2:11" x14ac:dyDescent="0.2">
      <c r="B469" s="15" t="s">
        <v>4126</v>
      </c>
      <c r="C469" s="15">
        <v>1308169</v>
      </c>
      <c r="D469" s="15" t="s">
        <v>1874</v>
      </c>
      <c r="E469" s="15">
        <v>100</v>
      </c>
      <c r="F469" s="15" t="s">
        <v>2674</v>
      </c>
      <c r="G469" s="15" t="s">
        <v>3826</v>
      </c>
      <c r="H469" s="15" t="s">
        <v>1903</v>
      </c>
      <c r="I469" s="15" t="s">
        <v>4115</v>
      </c>
      <c r="J469" s="15" t="s">
        <v>2675</v>
      </c>
      <c r="K469" s="15" t="s">
        <v>725</v>
      </c>
    </row>
    <row r="470" spans="2:11" x14ac:dyDescent="0.2">
      <c r="B470" s="15" t="s">
        <v>3097</v>
      </c>
      <c r="C470" s="15">
        <v>1308210</v>
      </c>
      <c r="D470" s="15" t="s">
        <v>1928</v>
      </c>
      <c r="E470" s="15">
        <v>100</v>
      </c>
      <c r="F470" s="15" t="s">
        <v>2676</v>
      </c>
      <c r="G470" s="15" t="s">
        <v>4045</v>
      </c>
      <c r="H470" s="15" t="s">
        <v>631</v>
      </c>
      <c r="I470" s="15" t="s">
        <v>3607</v>
      </c>
      <c r="J470" s="15" t="s">
        <v>2675</v>
      </c>
      <c r="K470" s="15" t="s">
        <v>1063</v>
      </c>
    </row>
    <row r="471" spans="2:11" x14ac:dyDescent="0.2">
      <c r="B471" s="15" t="s">
        <v>3097</v>
      </c>
      <c r="C471" s="15">
        <v>1308210</v>
      </c>
      <c r="D471" s="15" t="s">
        <v>1928</v>
      </c>
      <c r="E471" s="15">
        <v>90</v>
      </c>
      <c r="F471" s="15" t="s">
        <v>2676</v>
      </c>
      <c r="G471" s="15" t="s">
        <v>4052</v>
      </c>
      <c r="H471" s="15" t="s">
        <v>1903</v>
      </c>
      <c r="I471" s="15" t="s">
        <v>4053</v>
      </c>
      <c r="J471" s="15" t="s">
        <v>2675</v>
      </c>
      <c r="K471" s="15" t="s">
        <v>1063</v>
      </c>
    </row>
    <row r="472" spans="2:11" x14ac:dyDescent="0.2">
      <c r="B472" s="15" t="s">
        <v>3097</v>
      </c>
      <c r="C472" s="15">
        <v>1308210</v>
      </c>
      <c r="D472" s="15" t="s">
        <v>1928</v>
      </c>
      <c r="E472" s="15">
        <v>100</v>
      </c>
      <c r="F472" s="15" t="s">
        <v>2676</v>
      </c>
      <c r="G472" s="15" t="s">
        <v>3787</v>
      </c>
      <c r="H472" s="15" t="s">
        <v>631</v>
      </c>
      <c r="I472" s="15" t="s">
        <v>3607</v>
      </c>
      <c r="J472" s="15" t="s">
        <v>2675</v>
      </c>
      <c r="K472" s="15" t="s">
        <v>1063</v>
      </c>
    </row>
    <row r="473" spans="2:11" x14ac:dyDescent="0.2">
      <c r="B473" s="15" t="s">
        <v>4127</v>
      </c>
      <c r="C473" s="15">
        <v>205007</v>
      </c>
      <c r="D473" s="15" t="s">
        <v>1057</v>
      </c>
      <c r="E473" s="15">
        <v>50</v>
      </c>
      <c r="F473" s="15" t="s">
        <v>2676</v>
      </c>
      <c r="G473" s="15" t="s">
        <v>4044</v>
      </c>
      <c r="H473" s="15" t="s">
        <v>631</v>
      </c>
      <c r="I473" s="15" t="s">
        <v>3581</v>
      </c>
      <c r="J473" s="15" t="s">
        <v>2675</v>
      </c>
      <c r="K473" s="15" t="s">
        <v>1056</v>
      </c>
    </row>
    <row r="474" spans="2:11" x14ac:dyDescent="0.2">
      <c r="B474" s="15" t="s">
        <v>4127</v>
      </c>
      <c r="C474" s="15">
        <v>205007</v>
      </c>
      <c r="D474" s="15" t="s">
        <v>1057</v>
      </c>
      <c r="E474" s="15">
        <v>90</v>
      </c>
      <c r="F474" s="15" t="s">
        <v>2676</v>
      </c>
      <c r="G474" s="15" t="s">
        <v>4045</v>
      </c>
      <c r="H474" s="15" t="s">
        <v>1032</v>
      </c>
      <c r="I474" s="15" t="s">
        <v>2923</v>
      </c>
      <c r="J474" s="15" t="s">
        <v>2675</v>
      </c>
      <c r="K474" s="15" t="s">
        <v>1056</v>
      </c>
    </row>
    <row r="475" spans="2:11" x14ac:dyDescent="0.2">
      <c r="B475" s="15" t="s">
        <v>4128</v>
      </c>
      <c r="C475" s="15">
        <v>226384</v>
      </c>
      <c r="D475" s="15" t="s">
        <v>1046</v>
      </c>
      <c r="E475" s="15">
        <v>100</v>
      </c>
      <c r="F475" s="15" t="s">
        <v>2677</v>
      </c>
      <c r="G475" s="15" t="s">
        <v>4044</v>
      </c>
      <c r="H475" s="15" t="s">
        <v>1032</v>
      </c>
      <c r="I475" s="15" t="s">
        <v>3098</v>
      </c>
      <c r="J475" s="15" t="s">
        <v>2678</v>
      </c>
      <c r="K475" s="15" t="s">
        <v>3573</v>
      </c>
    </row>
    <row r="476" spans="2:11" x14ac:dyDescent="0.2">
      <c r="B476" s="15" t="s">
        <v>3694</v>
      </c>
      <c r="C476" s="15">
        <v>261118</v>
      </c>
      <c r="D476" s="15" t="s">
        <v>1044</v>
      </c>
      <c r="E476" s="15">
        <v>90</v>
      </c>
      <c r="F476" s="15" t="s">
        <v>2674</v>
      </c>
      <c r="G476" s="15" t="s">
        <v>3826</v>
      </c>
      <c r="H476" s="15" t="s">
        <v>631</v>
      </c>
      <c r="I476" s="15" t="s">
        <v>3583</v>
      </c>
      <c r="J476" s="15" t="s">
        <v>2675</v>
      </c>
      <c r="K476" s="15" t="s">
        <v>1063</v>
      </c>
    </row>
    <row r="477" spans="2:11" x14ac:dyDescent="0.2">
      <c r="B477" s="15" t="s">
        <v>3694</v>
      </c>
      <c r="C477" s="15">
        <v>261118</v>
      </c>
      <c r="D477" s="15" t="s">
        <v>1044</v>
      </c>
      <c r="E477" s="15">
        <v>100</v>
      </c>
      <c r="F477" s="15" t="s">
        <v>2676</v>
      </c>
      <c r="G477" s="15" t="s">
        <v>3828</v>
      </c>
      <c r="H477" s="15" t="s">
        <v>1032</v>
      </c>
      <c r="I477" s="15" t="s">
        <v>3516</v>
      </c>
      <c r="J477" s="15" t="s">
        <v>2675</v>
      </c>
      <c r="K477" s="15" t="s">
        <v>1063</v>
      </c>
    </row>
    <row r="478" spans="2:11" x14ac:dyDescent="0.2">
      <c r="B478" s="15" t="s">
        <v>3857</v>
      </c>
      <c r="C478" s="15">
        <v>1308462</v>
      </c>
      <c r="D478" s="15" t="s">
        <v>3152</v>
      </c>
      <c r="E478" s="15">
        <v>100</v>
      </c>
      <c r="F478" s="15" t="s">
        <v>2674</v>
      </c>
      <c r="G478" s="15" t="s">
        <v>3826</v>
      </c>
      <c r="H478" s="15" t="s">
        <v>1903</v>
      </c>
      <c r="I478" s="15" t="s">
        <v>3405</v>
      </c>
      <c r="J478" s="15" t="s">
        <v>2675</v>
      </c>
      <c r="K478" s="15" t="s">
        <v>2900</v>
      </c>
    </row>
    <row r="479" spans="2:11" x14ac:dyDescent="0.2">
      <c r="B479" s="15" t="s">
        <v>3857</v>
      </c>
      <c r="C479" s="15">
        <v>1308462</v>
      </c>
      <c r="D479" s="15" t="s">
        <v>3152</v>
      </c>
      <c r="E479" s="15">
        <v>90</v>
      </c>
      <c r="F479" s="15" t="s">
        <v>2674</v>
      </c>
      <c r="G479" s="15" t="s">
        <v>4045</v>
      </c>
      <c r="H479" s="15" t="s">
        <v>631</v>
      </c>
      <c r="I479" s="15" t="s">
        <v>3614</v>
      </c>
      <c r="J479" s="15" t="s">
        <v>2675</v>
      </c>
      <c r="K479" s="15" t="s">
        <v>2900</v>
      </c>
    </row>
    <row r="480" spans="2:11" x14ac:dyDescent="0.2">
      <c r="B480" s="15" t="s">
        <v>3857</v>
      </c>
      <c r="C480" s="15">
        <v>1308462</v>
      </c>
      <c r="D480" s="15" t="s">
        <v>3152</v>
      </c>
      <c r="E480" s="15">
        <v>80</v>
      </c>
      <c r="F480" s="15" t="s">
        <v>2674</v>
      </c>
      <c r="G480" s="15" t="s">
        <v>4045</v>
      </c>
      <c r="H480" s="15" t="s">
        <v>631</v>
      </c>
      <c r="I480" s="15" t="s">
        <v>3614</v>
      </c>
      <c r="J480" s="15" t="s">
        <v>2675</v>
      </c>
      <c r="K480" s="15" t="s">
        <v>2900</v>
      </c>
    </row>
    <row r="481" spans="2:11" x14ac:dyDescent="0.2">
      <c r="B481" s="15" t="s">
        <v>3857</v>
      </c>
      <c r="C481" s="15">
        <v>1308462</v>
      </c>
      <c r="D481" s="15" t="s">
        <v>3152</v>
      </c>
      <c r="E481" s="15">
        <v>100</v>
      </c>
      <c r="F481" s="15" t="s">
        <v>2674</v>
      </c>
      <c r="G481" s="15" t="s">
        <v>4044</v>
      </c>
      <c r="H481" s="15" t="s">
        <v>1903</v>
      </c>
      <c r="I481" s="15" t="s">
        <v>3405</v>
      </c>
      <c r="J481" s="15" t="s">
        <v>2675</v>
      </c>
      <c r="K481" s="15" t="s">
        <v>2900</v>
      </c>
    </row>
    <row r="482" spans="2:11" x14ac:dyDescent="0.2">
      <c r="B482" s="15" t="s">
        <v>3011</v>
      </c>
      <c r="C482" s="15">
        <v>1308175</v>
      </c>
      <c r="D482" s="15" t="s">
        <v>1908</v>
      </c>
      <c r="E482" s="15">
        <v>90</v>
      </c>
      <c r="F482" s="15" t="s">
        <v>2674</v>
      </c>
      <c r="G482" s="15" t="s">
        <v>3828</v>
      </c>
      <c r="H482" s="15" t="s">
        <v>631</v>
      </c>
      <c r="I482" s="15" t="s">
        <v>3604</v>
      </c>
      <c r="J482" s="15" t="s">
        <v>2675</v>
      </c>
      <c r="K482" s="15" t="s">
        <v>725</v>
      </c>
    </row>
    <row r="483" spans="2:11" x14ac:dyDescent="0.2">
      <c r="B483" s="15" t="s">
        <v>3011</v>
      </c>
      <c r="C483" s="15">
        <v>1308175</v>
      </c>
      <c r="D483" s="15" t="s">
        <v>1908</v>
      </c>
      <c r="E483" s="15">
        <v>90</v>
      </c>
      <c r="F483" s="15" t="s">
        <v>2674</v>
      </c>
      <c r="G483" s="15" t="s">
        <v>3826</v>
      </c>
      <c r="H483" s="15" t="s">
        <v>1903</v>
      </c>
      <c r="I483" s="15" t="s">
        <v>3436</v>
      </c>
      <c r="J483" s="15" t="s">
        <v>2675</v>
      </c>
      <c r="K483" s="15" t="s">
        <v>725</v>
      </c>
    </row>
    <row r="484" spans="2:11" x14ac:dyDescent="0.2">
      <c r="B484" s="15" t="s">
        <v>3011</v>
      </c>
      <c r="C484" s="15">
        <v>1308175</v>
      </c>
      <c r="D484" s="15" t="s">
        <v>1908</v>
      </c>
      <c r="E484" s="15">
        <v>90</v>
      </c>
      <c r="F484" s="15" t="s">
        <v>2674</v>
      </c>
      <c r="G484" s="15" t="s">
        <v>4045</v>
      </c>
      <c r="H484" s="15" t="s">
        <v>1903</v>
      </c>
      <c r="I484" s="15" t="s">
        <v>3436</v>
      </c>
      <c r="J484" s="15" t="s">
        <v>2675</v>
      </c>
      <c r="K484" s="15" t="s">
        <v>725</v>
      </c>
    </row>
    <row r="485" spans="2:11" x14ac:dyDescent="0.2">
      <c r="B485" s="15" t="s">
        <v>3629</v>
      </c>
      <c r="C485" s="15">
        <v>203261</v>
      </c>
      <c r="D485" s="15" t="s">
        <v>1005</v>
      </c>
      <c r="E485" s="15">
        <v>100</v>
      </c>
      <c r="F485" s="15" t="s">
        <v>2674</v>
      </c>
      <c r="G485" s="15" t="s">
        <v>4044</v>
      </c>
      <c r="H485" s="15" t="s">
        <v>631</v>
      </c>
      <c r="I485" s="15" t="s">
        <v>3581</v>
      </c>
      <c r="J485" s="15" t="s">
        <v>2675</v>
      </c>
      <c r="K485" s="15" t="s">
        <v>2608</v>
      </c>
    </row>
    <row r="486" spans="2:11" x14ac:dyDescent="0.2">
      <c r="B486" s="15" t="s">
        <v>3629</v>
      </c>
      <c r="C486" s="15">
        <v>203261</v>
      </c>
      <c r="D486" s="15" t="s">
        <v>1005</v>
      </c>
      <c r="E486" s="15">
        <v>90</v>
      </c>
      <c r="F486" s="15" t="s">
        <v>2674</v>
      </c>
      <c r="G486" s="15" t="s">
        <v>3787</v>
      </c>
      <c r="H486" s="15" t="s">
        <v>1032</v>
      </c>
      <c r="I486" s="15" t="s">
        <v>3608</v>
      </c>
      <c r="J486" s="15" t="s">
        <v>2675</v>
      </c>
      <c r="K486" s="15" t="s">
        <v>2608</v>
      </c>
    </row>
    <row r="487" spans="2:11" x14ac:dyDescent="0.2">
      <c r="B487" s="15" t="s">
        <v>4129</v>
      </c>
      <c r="C487" s="15">
        <v>306126</v>
      </c>
      <c r="D487" s="15" t="s">
        <v>1887</v>
      </c>
      <c r="E487" s="15">
        <v>100</v>
      </c>
      <c r="F487" s="15" t="s">
        <v>2674</v>
      </c>
      <c r="G487" s="15" t="s">
        <v>4045</v>
      </c>
      <c r="H487" s="15" t="s">
        <v>631</v>
      </c>
      <c r="I487" s="15" t="s">
        <v>3113</v>
      </c>
      <c r="J487" s="15" t="s">
        <v>2675</v>
      </c>
      <c r="K487" s="15" t="s">
        <v>2693</v>
      </c>
    </row>
    <row r="488" spans="2:11" x14ac:dyDescent="0.2">
      <c r="B488" s="15" t="s">
        <v>4129</v>
      </c>
      <c r="C488" s="15">
        <v>306126</v>
      </c>
      <c r="D488" s="15" t="s">
        <v>1887</v>
      </c>
      <c r="E488" s="15">
        <v>100</v>
      </c>
      <c r="F488" s="15" t="s">
        <v>2674</v>
      </c>
      <c r="G488" s="15" t="s">
        <v>4045</v>
      </c>
      <c r="H488" s="15" t="s">
        <v>1903</v>
      </c>
      <c r="I488" s="15" t="s">
        <v>3249</v>
      </c>
      <c r="J488" s="15" t="s">
        <v>2675</v>
      </c>
      <c r="K488" s="15" t="s">
        <v>2693</v>
      </c>
    </row>
    <row r="489" spans="2:11" x14ac:dyDescent="0.2">
      <c r="B489" s="15" t="s">
        <v>4130</v>
      </c>
      <c r="C489" s="15">
        <v>1308475</v>
      </c>
      <c r="D489" s="15" t="s">
        <v>1876</v>
      </c>
      <c r="E489" s="15">
        <v>60</v>
      </c>
      <c r="F489" s="15" t="s">
        <v>2674</v>
      </c>
      <c r="G489" s="15" t="s">
        <v>4045</v>
      </c>
      <c r="H489" s="15" t="s">
        <v>631</v>
      </c>
      <c r="I489" s="15" t="s">
        <v>3603</v>
      </c>
      <c r="J489" s="15" t="s">
        <v>2675</v>
      </c>
      <c r="K489" s="15" t="s">
        <v>2900</v>
      </c>
    </row>
    <row r="490" spans="2:11" x14ac:dyDescent="0.2">
      <c r="B490" s="15" t="s">
        <v>4130</v>
      </c>
      <c r="C490" s="15">
        <v>1308475</v>
      </c>
      <c r="D490" s="15" t="s">
        <v>1876</v>
      </c>
      <c r="E490" s="15">
        <v>100</v>
      </c>
      <c r="F490" s="15" t="s">
        <v>2674</v>
      </c>
      <c r="G490" s="15" t="s">
        <v>4044</v>
      </c>
      <c r="H490" s="15" t="s">
        <v>1903</v>
      </c>
      <c r="I490" s="15" t="s">
        <v>4131</v>
      </c>
      <c r="J490" s="15" t="s">
        <v>2675</v>
      </c>
      <c r="K490" s="15" t="s">
        <v>2900</v>
      </c>
    </row>
    <row r="491" spans="2:11" x14ac:dyDescent="0.2">
      <c r="B491" s="15" t="s">
        <v>2694</v>
      </c>
      <c r="C491" s="15">
        <v>1307936</v>
      </c>
      <c r="D491" s="15" t="s">
        <v>1894</v>
      </c>
      <c r="E491" s="15">
        <v>100</v>
      </c>
      <c r="F491" s="15" t="s">
        <v>2674</v>
      </c>
      <c r="G491" s="15" t="s">
        <v>3828</v>
      </c>
      <c r="H491" s="15" t="s">
        <v>631</v>
      </c>
      <c r="I491" s="15" t="s">
        <v>3607</v>
      </c>
      <c r="J491" s="15" t="s">
        <v>2675</v>
      </c>
      <c r="K491" s="15" t="s">
        <v>1004</v>
      </c>
    </row>
    <row r="492" spans="2:11" x14ac:dyDescent="0.2">
      <c r="B492" s="15" t="s">
        <v>2694</v>
      </c>
      <c r="C492" s="15">
        <v>1307936</v>
      </c>
      <c r="D492" s="15" t="s">
        <v>1894</v>
      </c>
      <c r="E492" s="15">
        <v>90</v>
      </c>
      <c r="F492" s="15" t="s">
        <v>2674</v>
      </c>
      <c r="G492" s="15" t="s">
        <v>3828</v>
      </c>
      <c r="H492" s="15" t="s">
        <v>1903</v>
      </c>
      <c r="I492" s="15" t="s">
        <v>2681</v>
      </c>
      <c r="J492" s="15" t="s">
        <v>2675</v>
      </c>
      <c r="K492" s="15" t="s">
        <v>1004</v>
      </c>
    </row>
    <row r="493" spans="2:11" x14ac:dyDescent="0.2">
      <c r="B493" s="15" t="s">
        <v>2694</v>
      </c>
      <c r="C493" s="15">
        <v>1307936</v>
      </c>
      <c r="D493" s="15" t="s">
        <v>1894</v>
      </c>
      <c r="E493" s="15">
        <v>90</v>
      </c>
      <c r="F493" s="15" t="s">
        <v>2674</v>
      </c>
      <c r="G493" s="15" t="s">
        <v>3787</v>
      </c>
      <c r="H493" s="15" t="s">
        <v>631</v>
      </c>
      <c r="I493" s="15" t="s">
        <v>3607</v>
      </c>
      <c r="J493" s="15" t="s">
        <v>2675</v>
      </c>
      <c r="K493" s="15" t="s">
        <v>1004</v>
      </c>
    </row>
    <row r="494" spans="2:11" x14ac:dyDescent="0.2">
      <c r="B494" s="15" t="s">
        <v>3630</v>
      </c>
      <c r="C494" s="15">
        <v>1307911</v>
      </c>
      <c r="D494" s="15" t="s">
        <v>1882</v>
      </c>
      <c r="E494" s="15">
        <v>100</v>
      </c>
      <c r="F494" s="15" t="s">
        <v>2674</v>
      </c>
      <c r="G494" s="15" t="s">
        <v>3787</v>
      </c>
      <c r="H494" s="15" t="s">
        <v>631</v>
      </c>
      <c r="I494" s="15" t="s">
        <v>3113</v>
      </c>
      <c r="J494" s="15" t="s">
        <v>2678</v>
      </c>
      <c r="K494" s="15" t="s">
        <v>728</v>
      </c>
    </row>
    <row r="495" spans="2:11" x14ac:dyDescent="0.2">
      <c r="B495" s="15" t="s">
        <v>3117</v>
      </c>
      <c r="C495" s="15">
        <v>259483</v>
      </c>
      <c r="D495" s="15" t="s">
        <v>1029</v>
      </c>
      <c r="E495" s="15">
        <v>100</v>
      </c>
      <c r="F495" s="15" t="s">
        <v>2674</v>
      </c>
      <c r="G495" s="15" t="s">
        <v>4045</v>
      </c>
      <c r="H495" s="15" t="s">
        <v>631</v>
      </c>
      <c r="I495" s="15" t="s">
        <v>3105</v>
      </c>
      <c r="J495" s="15" t="s">
        <v>2675</v>
      </c>
      <c r="K495" s="15" t="s">
        <v>736</v>
      </c>
    </row>
    <row r="496" spans="2:11" x14ac:dyDescent="0.2">
      <c r="B496" s="15" t="s">
        <v>3117</v>
      </c>
      <c r="C496" s="15">
        <v>259483</v>
      </c>
      <c r="D496" s="15" t="s">
        <v>1029</v>
      </c>
      <c r="E496" s="15">
        <v>100</v>
      </c>
      <c r="F496" s="15" t="s">
        <v>2674</v>
      </c>
      <c r="G496" s="15" t="s">
        <v>3828</v>
      </c>
      <c r="H496" s="15" t="s">
        <v>1032</v>
      </c>
      <c r="I496" s="15" t="s">
        <v>3007</v>
      </c>
      <c r="J496" s="15" t="s">
        <v>2675</v>
      </c>
      <c r="K496" s="15" t="s">
        <v>736</v>
      </c>
    </row>
    <row r="497" spans="2:11" x14ac:dyDescent="0.2">
      <c r="B497" s="15" t="s">
        <v>3858</v>
      </c>
      <c r="C497" s="15">
        <v>263109</v>
      </c>
      <c r="D497" s="15" t="s">
        <v>1044</v>
      </c>
      <c r="E497" s="15">
        <v>50</v>
      </c>
      <c r="F497" s="15" t="s">
        <v>2674</v>
      </c>
      <c r="G497" s="15" t="s">
        <v>3828</v>
      </c>
      <c r="H497" s="15" t="s">
        <v>1032</v>
      </c>
      <c r="I497" s="15" t="s">
        <v>3516</v>
      </c>
      <c r="J497" s="15" t="s">
        <v>3327</v>
      </c>
      <c r="K497" s="15" t="s">
        <v>3159</v>
      </c>
    </row>
    <row r="498" spans="2:11" x14ac:dyDescent="0.2">
      <c r="B498" s="15" t="s">
        <v>3858</v>
      </c>
      <c r="C498" s="15">
        <v>263109</v>
      </c>
      <c r="D498" s="15" t="s">
        <v>1044</v>
      </c>
      <c r="E498" s="15">
        <v>30</v>
      </c>
      <c r="F498" s="15" t="s">
        <v>2674</v>
      </c>
      <c r="G498" s="15" t="s">
        <v>4044</v>
      </c>
      <c r="H498" s="15" t="s">
        <v>631</v>
      </c>
      <c r="I498" s="15" t="s">
        <v>3583</v>
      </c>
      <c r="J498" s="15" t="s">
        <v>3327</v>
      </c>
      <c r="K498" s="15" t="s">
        <v>3159</v>
      </c>
    </row>
    <row r="499" spans="2:11" x14ac:dyDescent="0.2">
      <c r="B499" s="15" t="s">
        <v>3858</v>
      </c>
      <c r="C499" s="15">
        <v>263109</v>
      </c>
      <c r="D499" s="15" t="s">
        <v>1044</v>
      </c>
      <c r="E499" s="15">
        <v>40</v>
      </c>
      <c r="F499" s="15" t="s">
        <v>2674</v>
      </c>
      <c r="G499" s="15" t="s">
        <v>4045</v>
      </c>
      <c r="H499" s="15" t="s">
        <v>1032</v>
      </c>
      <c r="I499" s="15" t="s">
        <v>3516</v>
      </c>
      <c r="J499" s="15" t="s">
        <v>3327</v>
      </c>
      <c r="K499" s="15" t="s">
        <v>3159</v>
      </c>
    </row>
    <row r="500" spans="2:11" x14ac:dyDescent="0.2">
      <c r="B500" s="15" t="s">
        <v>4132</v>
      </c>
      <c r="C500" s="15">
        <v>1308557</v>
      </c>
      <c r="D500" s="15" t="s">
        <v>3348</v>
      </c>
      <c r="E500" s="15">
        <v>100</v>
      </c>
      <c r="F500" s="15" t="s">
        <v>2674</v>
      </c>
      <c r="G500" s="15" t="s">
        <v>4045</v>
      </c>
      <c r="H500" s="15" t="s">
        <v>1903</v>
      </c>
      <c r="I500" s="15" t="s">
        <v>4133</v>
      </c>
      <c r="J500" s="15" t="s">
        <v>2675</v>
      </c>
      <c r="K500" s="15" t="s">
        <v>3228</v>
      </c>
    </row>
    <row r="501" spans="2:11" x14ac:dyDescent="0.2">
      <c r="B501" s="15" t="s">
        <v>4132</v>
      </c>
      <c r="C501" s="15">
        <v>1308557</v>
      </c>
      <c r="D501" s="15" t="s">
        <v>3348</v>
      </c>
      <c r="E501" s="15">
        <v>80</v>
      </c>
      <c r="F501" s="15" t="s">
        <v>2674</v>
      </c>
      <c r="G501" s="15" t="s">
        <v>4045</v>
      </c>
      <c r="H501" s="15" t="s">
        <v>631</v>
      </c>
      <c r="I501" s="15" t="s">
        <v>3113</v>
      </c>
      <c r="J501" s="15" t="s">
        <v>2675</v>
      </c>
      <c r="K501" s="15" t="s">
        <v>3228</v>
      </c>
    </row>
    <row r="502" spans="2:11" x14ac:dyDescent="0.2">
      <c r="B502" s="15" t="s">
        <v>4134</v>
      </c>
      <c r="C502" s="15">
        <v>1308380</v>
      </c>
      <c r="D502" s="15" t="s">
        <v>2936</v>
      </c>
      <c r="E502" s="15">
        <v>70</v>
      </c>
      <c r="F502" s="15" t="s">
        <v>2674</v>
      </c>
      <c r="G502" s="15" t="s">
        <v>4044</v>
      </c>
      <c r="H502" s="15" t="s">
        <v>631</v>
      </c>
      <c r="I502" s="15" t="s">
        <v>3614</v>
      </c>
      <c r="J502" s="15" t="s">
        <v>2675</v>
      </c>
      <c r="K502" s="15" t="s">
        <v>996</v>
      </c>
    </row>
    <row r="503" spans="2:11" x14ac:dyDescent="0.2">
      <c r="B503" s="15" t="s">
        <v>4134</v>
      </c>
      <c r="C503" s="15">
        <v>1308380</v>
      </c>
      <c r="D503" s="15" t="s">
        <v>2936</v>
      </c>
      <c r="E503" s="15">
        <v>90</v>
      </c>
      <c r="F503" s="15" t="s">
        <v>2674</v>
      </c>
      <c r="G503" s="15" t="s">
        <v>4045</v>
      </c>
      <c r="H503" s="15" t="s">
        <v>1903</v>
      </c>
      <c r="I503" s="15" t="s">
        <v>4131</v>
      </c>
      <c r="J503" s="15" t="s">
        <v>2675</v>
      </c>
      <c r="K503" s="15" t="s">
        <v>996</v>
      </c>
    </row>
    <row r="504" spans="2:11" x14ac:dyDescent="0.2">
      <c r="B504" s="15" t="s">
        <v>4135</v>
      </c>
      <c r="C504" s="15">
        <v>1308515</v>
      </c>
      <c r="D504" s="15" t="s">
        <v>1889</v>
      </c>
      <c r="E504" s="15">
        <v>90</v>
      </c>
      <c r="F504" s="15" t="s">
        <v>2674</v>
      </c>
      <c r="G504" s="15" t="s">
        <v>4044</v>
      </c>
      <c r="H504" s="15" t="s">
        <v>631</v>
      </c>
      <c r="I504" s="15" t="s">
        <v>3607</v>
      </c>
      <c r="J504" s="15" t="s">
        <v>2675</v>
      </c>
      <c r="K504" s="15" t="s">
        <v>3094</v>
      </c>
    </row>
    <row r="505" spans="2:11" x14ac:dyDescent="0.2">
      <c r="B505" s="15" t="s">
        <v>3257</v>
      </c>
      <c r="C505" s="15">
        <v>1307087</v>
      </c>
      <c r="D505" s="15" t="s">
        <v>1882</v>
      </c>
      <c r="E505" s="15">
        <v>100</v>
      </c>
      <c r="F505" s="15" t="s">
        <v>2674</v>
      </c>
      <c r="G505" s="15" t="s">
        <v>4044</v>
      </c>
      <c r="H505" s="15" t="s">
        <v>631</v>
      </c>
      <c r="I505" s="15" t="s">
        <v>3113</v>
      </c>
      <c r="J505" s="15" t="s">
        <v>2675</v>
      </c>
      <c r="K505" s="15" t="s">
        <v>744</v>
      </c>
    </row>
    <row r="506" spans="2:11" x14ac:dyDescent="0.2">
      <c r="B506" s="15" t="s">
        <v>3257</v>
      </c>
      <c r="C506" s="15">
        <v>1307087</v>
      </c>
      <c r="D506" s="15" t="s">
        <v>1882</v>
      </c>
      <c r="E506" s="15">
        <v>100</v>
      </c>
      <c r="F506" s="15" t="s">
        <v>2674</v>
      </c>
      <c r="G506" s="15" t="s">
        <v>3828</v>
      </c>
      <c r="H506" s="15" t="s">
        <v>1903</v>
      </c>
      <c r="I506" s="15" t="s">
        <v>3142</v>
      </c>
      <c r="J506" s="15" t="s">
        <v>2675</v>
      </c>
      <c r="K506" s="15" t="s">
        <v>744</v>
      </c>
    </row>
    <row r="507" spans="2:11" x14ac:dyDescent="0.2">
      <c r="B507" s="15" t="s">
        <v>3257</v>
      </c>
      <c r="C507" s="15">
        <v>1307087</v>
      </c>
      <c r="D507" s="15" t="s">
        <v>1882</v>
      </c>
      <c r="E507" s="15">
        <v>100</v>
      </c>
      <c r="F507" s="15" t="s">
        <v>2674</v>
      </c>
      <c r="G507" s="15" t="s">
        <v>3828</v>
      </c>
      <c r="H507" s="15" t="s">
        <v>631</v>
      </c>
      <c r="I507" s="15" t="s">
        <v>3113</v>
      </c>
      <c r="J507" s="15" t="s">
        <v>2675</v>
      </c>
      <c r="K507" s="15" t="s">
        <v>744</v>
      </c>
    </row>
    <row r="508" spans="2:11" x14ac:dyDescent="0.2">
      <c r="B508" s="15" t="s">
        <v>3521</v>
      </c>
      <c r="C508" s="15">
        <v>227156</v>
      </c>
      <c r="D508" s="15" t="s">
        <v>1057</v>
      </c>
      <c r="E508" s="15">
        <v>80</v>
      </c>
      <c r="F508" s="15" t="s">
        <v>2676</v>
      </c>
      <c r="G508" s="15" t="s">
        <v>4044</v>
      </c>
      <c r="H508" s="15" t="s">
        <v>1032</v>
      </c>
      <c r="I508" s="15" t="s">
        <v>2923</v>
      </c>
      <c r="J508" s="15" t="s">
        <v>2675</v>
      </c>
      <c r="K508" s="15" t="s">
        <v>686</v>
      </c>
    </row>
    <row r="509" spans="2:11" x14ac:dyDescent="0.2">
      <c r="B509" s="15" t="s">
        <v>3521</v>
      </c>
      <c r="C509" s="15">
        <v>227156</v>
      </c>
      <c r="D509" s="15" t="s">
        <v>1057</v>
      </c>
      <c r="E509" s="15">
        <v>60</v>
      </c>
      <c r="F509" s="15" t="s">
        <v>2676</v>
      </c>
      <c r="G509" s="15" t="s">
        <v>3828</v>
      </c>
      <c r="H509" s="15" t="s">
        <v>631</v>
      </c>
      <c r="I509" s="15" t="s">
        <v>3581</v>
      </c>
      <c r="J509" s="15" t="s">
        <v>2675</v>
      </c>
      <c r="K509" s="15" t="s">
        <v>686</v>
      </c>
    </row>
    <row r="510" spans="2:11" x14ac:dyDescent="0.2">
      <c r="B510" s="15" t="s">
        <v>3118</v>
      </c>
      <c r="C510" s="15">
        <v>257142</v>
      </c>
      <c r="D510" s="15" t="s">
        <v>993</v>
      </c>
      <c r="E510" s="15">
        <v>80</v>
      </c>
      <c r="F510" s="15" t="s">
        <v>2674</v>
      </c>
      <c r="G510" s="15" t="s">
        <v>3826</v>
      </c>
      <c r="H510" s="15" t="s">
        <v>631</v>
      </c>
      <c r="I510" s="15" t="s">
        <v>3105</v>
      </c>
      <c r="J510" s="15" t="s">
        <v>2675</v>
      </c>
      <c r="K510" s="15" t="s">
        <v>1076</v>
      </c>
    </row>
    <row r="511" spans="2:11" x14ac:dyDescent="0.2">
      <c r="B511" s="15" t="s">
        <v>3118</v>
      </c>
      <c r="C511" s="15">
        <v>257142</v>
      </c>
      <c r="D511" s="15" t="s">
        <v>993</v>
      </c>
      <c r="E511" s="15">
        <v>100</v>
      </c>
      <c r="F511" s="15" t="s">
        <v>2674</v>
      </c>
      <c r="G511" s="15" t="s">
        <v>3787</v>
      </c>
      <c r="H511" s="15" t="s">
        <v>1032</v>
      </c>
      <c r="I511" s="15" t="s">
        <v>3672</v>
      </c>
      <c r="J511" s="15" t="s">
        <v>2675</v>
      </c>
      <c r="K511" s="15" t="s">
        <v>1076</v>
      </c>
    </row>
    <row r="512" spans="2:11" x14ac:dyDescent="0.2">
      <c r="B512" s="15" t="s">
        <v>3118</v>
      </c>
      <c r="C512" s="15">
        <v>257142</v>
      </c>
      <c r="D512" s="15" t="s">
        <v>993</v>
      </c>
      <c r="E512" s="15">
        <v>80</v>
      </c>
      <c r="F512" s="15" t="s">
        <v>2674</v>
      </c>
      <c r="G512" s="15" t="s">
        <v>4044</v>
      </c>
      <c r="H512" s="15" t="s">
        <v>631</v>
      </c>
      <c r="I512" s="15" t="s">
        <v>3105</v>
      </c>
      <c r="J512" s="15" t="s">
        <v>2675</v>
      </c>
      <c r="K512" s="15" t="s">
        <v>1076</v>
      </c>
    </row>
    <row r="513" spans="2:11" x14ac:dyDescent="0.2">
      <c r="B513" s="15" t="s">
        <v>3859</v>
      </c>
      <c r="C513" s="15">
        <v>259118</v>
      </c>
      <c r="D513" s="15" t="s">
        <v>1009</v>
      </c>
      <c r="E513" s="15">
        <v>100</v>
      </c>
      <c r="F513" s="15" t="s">
        <v>2686</v>
      </c>
      <c r="G513" s="15" t="s">
        <v>3828</v>
      </c>
      <c r="H513" s="15" t="s">
        <v>1032</v>
      </c>
      <c r="I513" s="15" t="s">
        <v>3842</v>
      </c>
      <c r="J513" s="15" t="s">
        <v>2675</v>
      </c>
      <c r="K513" s="15" t="s">
        <v>1004</v>
      </c>
    </row>
    <row r="514" spans="2:11" x14ac:dyDescent="0.2">
      <c r="B514" s="15" t="s">
        <v>3859</v>
      </c>
      <c r="C514" s="15">
        <v>259118</v>
      </c>
      <c r="D514" s="15" t="s">
        <v>1009</v>
      </c>
      <c r="E514" s="15">
        <v>80</v>
      </c>
      <c r="F514" s="15" t="s">
        <v>2686</v>
      </c>
      <c r="G514" s="15" t="s">
        <v>3828</v>
      </c>
      <c r="H514" s="15" t="s">
        <v>1032</v>
      </c>
      <c r="I514" s="15" t="s">
        <v>3842</v>
      </c>
      <c r="J514" s="15" t="s">
        <v>2675</v>
      </c>
      <c r="K514" s="15" t="s">
        <v>1004</v>
      </c>
    </row>
    <row r="515" spans="2:11" x14ac:dyDescent="0.2">
      <c r="B515" s="15" t="s">
        <v>3859</v>
      </c>
      <c r="C515" s="15">
        <v>259118</v>
      </c>
      <c r="D515" s="15" t="s">
        <v>1009</v>
      </c>
      <c r="E515" s="15">
        <v>100</v>
      </c>
      <c r="F515" s="15" t="s">
        <v>2686</v>
      </c>
      <c r="G515" s="15" t="s">
        <v>3828</v>
      </c>
      <c r="H515" s="15" t="s">
        <v>1032</v>
      </c>
      <c r="I515" s="15" t="s">
        <v>3842</v>
      </c>
      <c r="J515" s="15" t="s">
        <v>2675</v>
      </c>
      <c r="K515" s="15" t="s">
        <v>1004</v>
      </c>
    </row>
    <row r="516" spans="2:11" x14ac:dyDescent="0.2">
      <c r="B516" s="15" t="s">
        <v>3859</v>
      </c>
      <c r="C516" s="15">
        <v>259118</v>
      </c>
      <c r="D516" s="15" t="s">
        <v>1009</v>
      </c>
      <c r="E516" s="15">
        <v>80</v>
      </c>
      <c r="F516" s="15" t="s">
        <v>2674</v>
      </c>
      <c r="G516" s="15" t="s">
        <v>4044</v>
      </c>
      <c r="H516" s="15" t="s">
        <v>1032</v>
      </c>
      <c r="I516" s="15" t="s">
        <v>3842</v>
      </c>
      <c r="J516" s="15" t="s">
        <v>2675</v>
      </c>
      <c r="K516" s="15" t="s">
        <v>1004</v>
      </c>
    </row>
    <row r="517" spans="2:11" x14ac:dyDescent="0.2">
      <c r="B517" s="15" t="s">
        <v>3397</v>
      </c>
      <c r="C517" s="15">
        <v>1307561</v>
      </c>
      <c r="D517" s="15" t="s">
        <v>1936</v>
      </c>
      <c r="E517" s="15">
        <v>100</v>
      </c>
      <c r="F517" s="15" t="s">
        <v>2674</v>
      </c>
      <c r="G517" s="15" t="s">
        <v>3828</v>
      </c>
      <c r="H517" s="15" t="s">
        <v>1903</v>
      </c>
      <c r="I517" s="15" t="s">
        <v>3325</v>
      </c>
      <c r="J517" s="15" t="s">
        <v>2678</v>
      </c>
      <c r="K517" s="15" t="s">
        <v>1161</v>
      </c>
    </row>
    <row r="518" spans="2:11" x14ac:dyDescent="0.2">
      <c r="B518" s="15" t="s">
        <v>3397</v>
      </c>
      <c r="C518" s="15">
        <v>1307561</v>
      </c>
      <c r="D518" s="15" t="s">
        <v>1936</v>
      </c>
      <c r="E518" s="15">
        <v>90</v>
      </c>
      <c r="F518" s="15" t="s">
        <v>2674</v>
      </c>
      <c r="G518" s="15" t="s">
        <v>3828</v>
      </c>
      <c r="H518" s="15" t="s">
        <v>1903</v>
      </c>
      <c r="I518" s="15" t="s">
        <v>3325</v>
      </c>
      <c r="J518" s="15" t="s">
        <v>2678</v>
      </c>
      <c r="K518" s="15" t="s">
        <v>1161</v>
      </c>
    </row>
    <row r="519" spans="2:11" x14ac:dyDescent="0.2">
      <c r="B519" s="15" t="s">
        <v>935</v>
      </c>
      <c r="C519" s="15">
        <v>260495</v>
      </c>
      <c r="D519" s="15" t="s">
        <v>562</v>
      </c>
      <c r="E519" s="15">
        <v>90</v>
      </c>
      <c r="F519" s="15" t="s">
        <v>2674</v>
      </c>
      <c r="G519" s="15" t="s">
        <v>3787</v>
      </c>
      <c r="H519" s="15" t="s">
        <v>512</v>
      </c>
      <c r="I519" s="15" t="s">
        <v>824</v>
      </c>
      <c r="J519" s="15" t="s">
        <v>2675</v>
      </c>
      <c r="K519" s="15" t="s">
        <v>543</v>
      </c>
    </row>
    <row r="520" spans="2:11" x14ac:dyDescent="0.2">
      <c r="B520" s="15" t="s">
        <v>935</v>
      </c>
      <c r="C520" s="15">
        <v>260495</v>
      </c>
      <c r="D520" s="15" t="s">
        <v>562</v>
      </c>
      <c r="E520" s="15">
        <v>70</v>
      </c>
      <c r="F520" s="15" t="s">
        <v>2674</v>
      </c>
      <c r="G520" s="15" t="s">
        <v>4045</v>
      </c>
      <c r="H520" s="15" t="s">
        <v>631</v>
      </c>
      <c r="I520" s="15" t="s">
        <v>839</v>
      </c>
      <c r="J520" s="15" t="s">
        <v>2675</v>
      </c>
      <c r="K520" s="15" t="s">
        <v>543</v>
      </c>
    </row>
    <row r="521" spans="2:11" x14ac:dyDescent="0.2">
      <c r="B521" s="15" t="s">
        <v>3522</v>
      </c>
      <c r="C521" s="15">
        <v>262946</v>
      </c>
      <c r="D521" s="15" t="s">
        <v>1044</v>
      </c>
      <c r="E521" s="15">
        <v>90</v>
      </c>
      <c r="F521" s="15" t="s">
        <v>2674</v>
      </c>
      <c r="G521" s="15" t="s">
        <v>4045</v>
      </c>
      <c r="H521" s="15" t="s">
        <v>631</v>
      </c>
      <c r="I521" s="15" t="s">
        <v>3583</v>
      </c>
      <c r="J521" s="15" t="s">
        <v>2675</v>
      </c>
      <c r="K521" s="15" t="s">
        <v>2934</v>
      </c>
    </row>
    <row r="522" spans="2:11" x14ac:dyDescent="0.2">
      <c r="B522" s="15" t="s">
        <v>3522</v>
      </c>
      <c r="C522" s="15">
        <v>262946</v>
      </c>
      <c r="D522" s="15" t="s">
        <v>1044</v>
      </c>
      <c r="E522" s="15">
        <v>100</v>
      </c>
      <c r="F522" s="15" t="s">
        <v>2676</v>
      </c>
      <c r="G522" s="15" t="s">
        <v>4044</v>
      </c>
      <c r="H522" s="15" t="s">
        <v>1032</v>
      </c>
      <c r="I522" s="15" t="s">
        <v>3516</v>
      </c>
      <c r="J522" s="15" t="s">
        <v>2675</v>
      </c>
      <c r="K522" s="15" t="s">
        <v>2934</v>
      </c>
    </row>
    <row r="523" spans="2:11" x14ac:dyDescent="0.2">
      <c r="B523" s="15" t="s">
        <v>3522</v>
      </c>
      <c r="C523" s="15">
        <v>262946</v>
      </c>
      <c r="D523" s="15" t="s">
        <v>1044</v>
      </c>
      <c r="E523" s="15">
        <v>70</v>
      </c>
      <c r="F523" s="15" t="s">
        <v>2676</v>
      </c>
      <c r="G523" s="15" t="s">
        <v>3828</v>
      </c>
      <c r="H523" s="15" t="s">
        <v>1032</v>
      </c>
      <c r="I523" s="15" t="s">
        <v>3516</v>
      </c>
      <c r="J523" s="15" t="s">
        <v>3327</v>
      </c>
      <c r="K523" s="15" t="s">
        <v>2934</v>
      </c>
    </row>
    <row r="524" spans="2:11" x14ac:dyDescent="0.2">
      <c r="B524" s="15" t="s">
        <v>4136</v>
      </c>
      <c r="C524" s="15">
        <v>228412</v>
      </c>
      <c r="D524" s="15" t="s">
        <v>988</v>
      </c>
      <c r="E524" s="15">
        <v>100</v>
      </c>
      <c r="F524" s="15" t="s">
        <v>2674</v>
      </c>
      <c r="G524" s="15" t="s">
        <v>4045</v>
      </c>
      <c r="H524" s="15" t="s">
        <v>631</v>
      </c>
      <c r="I524" s="15" t="s">
        <v>3105</v>
      </c>
      <c r="J524" s="15" t="s">
        <v>2675</v>
      </c>
      <c r="K524" s="15" t="s">
        <v>2659</v>
      </c>
    </row>
    <row r="525" spans="2:11" x14ac:dyDescent="0.2">
      <c r="B525" s="15" t="s">
        <v>4136</v>
      </c>
      <c r="C525" s="15">
        <v>228412</v>
      </c>
      <c r="D525" s="15" t="s">
        <v>988</v>
      </c>
      <c r="E525" s="15">
        <v>100</v>
      </c>
      <c r="F525" s="15" t="s">
        <v>2674</v>
      </c>
      <c r="G525" s="15" t="s">
        <v>4044</v>
      </c>
      <c r="H525" s="15" t="s">
        <v>1032</v>
      </c>
      <c r="I525" s="15" t="s">
        <v>3848</v>
      </c>
      <c r="J525" s="15" t="s">
        <v>2675</v>
      </c>
      <c r="K525" s="15" t="s">
        <v>2659</v>
      </c>
    </row>
    <row r="526" spans="2:11" x14ac:dyDescent="0.2">
      <c r="B526" s="15" t="s">
        <v>4136</v>
      </c>
      <c r="C526" s="15">
        <v>228412</v>
      </c>
      <c r="D526" s="15" t="s">
        <v>988</v>
      </c>
      <c r="E526" s="15">
        <v>100</v>
      </c>
      <c r="F526" s="15" t="s">
        <v>2674</v>
      </c>
      <c r="G526" s="15" t="s">
        <v>4044</v>
      </c>
      <c r="H526" s="15" t="s">
        <v>1032</v>
      </c>
      <c r="I526" s="15" t="s">
        <v>3848</v>
      </c>
      <c r="J526" s="15" t="s">
        <v>2675</v>
      </c>
      <c r="K526" s="15" t="s">
        <v>2659</v>
      </c>
    </row>
    <row r="527" spans="2:11" x14ac:dyDescent="0.2">
      <c r="B527" s="15" t="s">
        <v>3119</v>
      </c>
      <c r="C527" s="15">
        <v>262774</v>
      </c>
      <c r="D527" s="15" t="s">
        <v>550</v>
      </c>
      <c r="E527" s="15">
        <v>70</v>
      </c>
      <c r="F527" s="15" t="s">
        <v>2674</v>
      </c>
      <c r="G527" s="15" t="s">
        <v>3828</v>
      </c>
      <c r="H527" s="15" t="s">
        <v>512</v>
      </c>
      <c r="I527" s="15" t="s">
        <v>814</v>
      </c>
      <c r="J527" s="15" t="s">
        <v>2675</v>
      </c>
      <c r="K527" s="15" t="s">
        <v>2796</v>
      </c>
    </row>
    <row r="528" spans="2:11" x14ac:dyDescent="0.2">
      <c r="B528" s="15" t="s">
        <v>3119</v>
      </c>
      <c r="C528" s="15">
        <v>262774</v>
      </c>
      <c r="D528" s="15" t="s">
        <v>550</v>
      </c>
      <c r="E528" s="15">
        <v>90</v>
      </c>
      <c r="F528" s="15" t="s">
        <v>2674</v>
      </c>
      <c r="G528" s="15" t="s">
        <v>3826</v>
      </c>
      <c r="H528" s="15" t="s">
        <v>631</v>
      </c>
      <c r="I528" s="15" t="s">
        <v>839</v>
      </c>
      <c r="J528" s="15" t="s">
        <v>2675</v>
      </c>
      <c r="K528" s="15" t="s">
        <v>2796</v>
      </c>
    </row>
    <row r="529" spans="2:11" x14ac:dyDescent="0.2">
      <c r="B529" s="15" t="s">
        <v>3191</v>
      </c>
      <c r="C529" s="15">
        <v>263185</v>
      </c>
      <c r="D529" s="15" t="s">
        <v>3225</v>
      </c>
      <c r="E529" s="15">
        <v>80</v>
      </c>
      <c r="F529" s="15" t="s">
        <v>2674</v>
      </c>
      <c r="G529" s="15" t="s">
        <v>3826</v>
      </c>
      <c r="H529" s="15" t="s">
        <v>631</v>
      </c>
      <c r="I529" s="15" t="s">
        <v>839</v>
      </c>
      <c r="J529" s="15" t="s">
        <v>3327</v>
      </c>
      <c r="K529" s="15" t="s">
        <v>3159</v>
      </c>
    </row>
    <row r="530" spans="2:11" x14ac:dyDescent="0.2">
      <c r="B530" s="15" t="s">
        <v>4137</v>
      </c>
      <c r="C530" s="15">
        <v>252786</v>
      </c>
      <c r="D530" s="15" t="s">
        <v>1196</v>
      </c>
      <c r="E530" s="15">
        <v>80</v>
      </c>
      <c r="F530" s="15" t="s">
        <v>2686</v>
      </c>
      <c r="G530" s="15" t="s">
        <v>4045</v>
      </c>
      <c r="H530" s="15" t="s">
        <v>1032</v>
      </c>
      <c r="I530" s="15" t="s">
        <v>4071</v>
      </c>
      <c r="J530" s="15" t="s">
        <v>2678</v>
      </c>
      <c r="K530" s="15" t="s">
        <v>571</v>
      </c>
    </row>
    <row r="531" spans="2:11" x14ac:dyDescent="0.2">
      <c r="B531" s="15" t="s">
        <v>4137</v>
      </c>
      <c r="C531" s="15">
        <v>252786</v>
      </c>
      <c r="D531" s="15" t="s">
        <v>1196</v>
      </c>
      <c r="E531" s="15">
        <v>90</v>
      </c>
      <c r="F531" s="15" t="s">
        <v>2674</v>
      </c>
      <c r="G531" s="15" t="s">
        <v>4052</v>
      </c>
      <c r="H531" s="15" t="s">
        <v>1032</v>
      </c>
      <c r="I531" s="15" t="s">
        <v>4071</v>
      </c>
      <c r="J531" s="15" t="s">
        <v>2678</v>
      </c>
      <c r="K531" s="15" t="s">
        <v>571</v>
      </c>
    </row>
    <row r="532" spans="2:11" x14ac:dyDescent="0.2">
      <c r="B532" s="15" t="s">
        <v>3631</v>
      </c>
      <c r="C532" s="15">
        <v>259491</v>
      </c>
      <c r="D532" s="15" t="s">
        <v>1029</v>
      </c>
      <c r="E532" s="15">
        <v>90</v>
      </c>
      <c r="F532" s="15" t="s">
        <v>2674</v>
      </c>
      <c r="G532" s="15" t="s">
        <v>4045</v>
      </c>
      <c r="H532" s="15" t="s">
        <v>631</v>
      </c>
      <c r="I532" s="15" t="s">
        <v>3105</v>
      </c>
      <c r="J532" s="15" t="s">
        <v>2675</v>
      </c>
      <c r="K532" s="15" t="s">
        <v>736</v>
      </c>
    </row>
    <row r="533" spans="2:11" x14ac:dyDescent="0.2">
      <c r="B533" s="15" t="s">
        <v>3631</v>
      </c>
      <c r="C533" s="15">
        <v>259491</v>
      </c>
      <c r="D533" s="15" t="s">
        <v>1029</v>
      </c>
      <c r="E533" s="15">
        <v>90</v>
      </c>
      <c r="F533" s="15" t="s">
        <v>2674</v>
      </c>
      <c r="G533" s="15" t="s">
        <v>3828</v>
      </c>
      <c r="H533" s="15" t="s">
        <v>1032</v>
      </c>
      <c r="I533" s="15" t="s">
        <v>3007</v>
      </c>
      <c r="J533" s="15" t="s">
        <v>2675</v>
      </c>
      <c r="K533" s="15" t="s">
        <v>736</v>
      </c>
    </row>
    <row r="534" spans="2:11" x14ac:dyDescent="0.2">
      <c r="B534" s="15" t="s">
        <v>2553</v>
      </c>
      <c r="C534" s="15">
        <v>262439</v>
      </c>
      <c r="D534" s="15" t="s">
        <v>550</v>
      </c>
      <c r="E534" s="15">
        <v>90</v>
      </c>
      <c r="F534" s="15" t="s">
        <v>2674</v>
      </c>
      <c r="G534" s="15" t="s">
        <v>4044</v>
      </c>
      <c r="H534" s="15" t="s">
        <v>631</v>
      </c>
      <c r="I534" s="15" t="s">
        <v>839</v>
      </c>
      <c r="J534" s="15" t="s">
        <v>2675</v>
      </c>
      <c r="K534" s="15" t="s">
        <v>996</v>
      </c>
    </row>
    <row r="535" spans="2:11" x14ac:dyDescent="0.2">
      <c r="B535" s="15" t="s">
        <v>2553</v>
      </c>
      <c r="C535" s="15">
        <v>262439</v>
      </c>
      <c r="D535" s="15" t="s">
        <v>550</v>
      </c>
      <c r="E535" s="15">
        <v>90</v>
      </c>
      <c r="F535" s="15" t="s">
        <v>2674</v>
      </c>
      <c r="G535" s="15" t="s">
        <v>3828</v>
      </c>
      <c r="H535" s="15" t="s">
        <v>512</v>
      </c>
      <c r="I535" s="15" t="s">
        <v>814</v>
      </c>
      <c r="J535" s="15" t="s">
        <v>2675</v>
      </c>
      <c r="K535" s="15" t="s">
        <v>996</v>
      </c>
    </row>
    <row r="536" spans="2:11" x14ac:dyDescent="0.2">
      <c r="B536" s="15" t="s">
        <v>3259</v>
      </c>
      <c r="C536" s="15">
        <v>261115</v>
      </c>
      <c r="D536" s="15" t="s">
        <v>993</v>
      </c>
      <c r="E536" s="15">
        <v>90</v>
      </c>
      <c r="F536" s="15" t="s">
        <v>2674</v>
      </c>
      <c r="G536" s="15" t="s">
        <v>3826</v>
      </c>
      <c r="H536" s="15" t="s">
        <v>631</v>
      </c>
      <c r="I536" s="15" t="s">
        <v>3105</v>
      </c>
      <c r="J536" s="15" t="s">
        <v>2675</v>
      </c>
      <c r="K536" s="15" t="s">
        <v>1063</v>
      </c>
    </row>
    <row r="537" spans="2:11" x14ac:dyDescent="0.2">
      <c r="B537" s="15" t="s">
        <v>3259</v>
      </c>
      <c r="C537" s="15">
        <v>261115</v>
      </c>
      <c r="D537" s="15" t="s">
        <v>993</v>
      </c>
      <c r="E537" s="15">
        <v>50</v>
      </c>
      <c r="F537" s="15" t="s">
        <v>2674</v>
      </c>
      <c r="G537" s="15" t="s">
        <v>3828</v>
      </c>
      <c r="H537" s="15" t="s">
        <v>1032</v>
      </c>
      <c r="I537" s="15" t="s">
        <v>3672</v>
      </c>
      <c r="J537" s="15" t="s">
        <v>2675</v>
      </c>
      <c r="K537" s="15" t="s">
        <v>1063</v>
      </c>
    </row>
    <row r="538" spans="2:11" x14ac:dyDescent="0.2">
      <c r="B538" s="15" t="s">
        <v>3632</v>
      </c>
      <c r="C538" s="15">
        <v>1307081</v>
      </c>
      <c r="D538" s="15" t="s">
        <v>1932</v>
      </c>
      <c r="E538" s="15">
        <v>90</v>
      </c>
      <c r="F538" s="15" t="s">
        <v>2674</v>
      </c>
      <c r="G538" s="15" t="s">
        <v>3826</v>
      </c>
      <c r="H538" s="15" t="s">
        <v>631</v>
      </c>
      <c r="I538" s="15" t="s">
        <v>2685</v>
      </c>
      <c r="J538" s="15" t="s">
        <v>2678</v>
      </c>
      <c r="K538" s="15" t="s">
        <v>744</v>
      </c>
    </row>
    <row r="539" spans="2:11" x14ac:dyDescent="0.2">
      <c r="B539" s="15" t="s">
        <v>3632</v>
      </c>
      <c r="C539" s="15">
        <v>1307081</v>
      </c>
      <c r="D539" s="15" t="s">
        <v>1932</v>
      </c>
      <c r="E539" s="15">
        <v>100</v>
      </c>
      <c r="F539" s="15" t="s">
        <v>2674</v>
      </c>
      <c r="G539" s="15" t="s">
        <v>3826</v>
      </c>
      <c r="H539" s="15" t="s">
        <v>631</v>
      </c>
      <c r="I539" s="15" t="s">
        <v>2685</v>
      </c>
      <c r="J539" s="15" t="s">
        <v>2678</v>
      </c>
      <c r="K539" s="15" t="s">
        <v>744</v>
      </c>
    </row>
    <row r="540" spans="2:11" x14ac:dyDescent="0.2">
      <c r="B540" s="15" t="s">
        <v>3632</v>
      </c>
      <c r="C540" s="15">
        <v>1307081</v>
      </c>
      <c r="D540" s="15" t="s">
        <v>1932</v>
      </c>
      <c r="E540" s="15">
        <v>100</v>
      </c>
      <c r="F540" s="15" t="s">
        <v>2674</v>
      </c>
      <c r="G540" s="15" t="s">
        <v>3828</v>
      </c>
      <c r="H540" s="15" t="s">
        <v>1903</v>
      </c>
      <c r="I540" s="15" t="s">
        <v>2689</v>
      </c>
      <c r="J540" s="15" t="s">
        <v>2678</v>
      </c>
      <c r="K540" s="15" t="s">
        <v>744</v>
      </c>
    </row>
    <row r="541" spans="2:11" x14ac:dyDescent="0.2">
      <c r="B541" s="15" t="s">
        <v>3260</v>
      </c>
      <c r="C541" s="15">
        <v>1307666</v>
      </c>
      <c r="D541" s="15" t="s">
        <v>1894</v>
      </c>
      <c r="E541" s="15">
        <v>100</v>
      </c>
      <c r="F541" s="15" t="s">
        <v>2674</v>
      </c>
      <c r="G541" s="15" t="s">
        <v>4045</v>
      </c>
      <c r="H541" s="15" t="s">
        <v>631</v>
      </c>
      <c r="I541" s="15" t="s">
        <v>3607</v>
      </c>
      <c r="J541" s="15" t="s">
        <v>2675</v>
      </c>
      <c r="K541" s="15" t="s">
        <v>670</v>
      </c>
    </row>
    <row r="542" spans="2:11" x14ac:dyDescent="0.2">
      <c r="B542" s="15" t="s">
        <v>3260</v>
      </c>
      <c r="C542" s="15">
        <v>1307666</v>
      </c>
      <c r="D542" s="15" t="s">
        <v>1894</v>
      </c>
      <c r="E542" s="15">
        <v>100</v>
      </c>
      <c r="F542" s="15" t="s">
        <v>2674</v>
      </c>
      <c r="G542" s="15" t="s">
        <v>3826</v>
      </c>
      <c r="H542" s="15" t="s">
        <v>1903</v>
      </c>
      <c r="I542" s="15" t="s">
        <v>2681</v>
      </c>
      <c r="J542" s="15" t="s">
        <v>2675</v>
      </c>
      <c r="K542" s="15" t="s">
        <v>670</v>
      </c>
    </row>
    <row r="543" spans="2:11" x14ac:dyDescent="0.2">
      <c r="B543" s="15" t="s">
        <v>4138</v>
      </c>
      <c r="C543" s="15">
        <v>253493</v>
      </c>
      <c r="D543" s="15" t="s">
        <v>556</v>
      </c>
      <c r="E543" s="15">
        <v>90</v>
      </c>
      <c r="F543" s="15" t="s">
        <v>2674</v>
      </c>
      <c r="G543" s="15" t="s">
        <v>4057</v>
      </c>
      <c r="H543" s="15" t="s">
        <v>512</v>
      </c>
      <c r="I543" s="15" t="s">
        <v>821</v>
      </c>
      <c r="J543" s="15" t="s">
        <v>2675</v>
      </c>
      <c r="K543" s="15" t="s">
        <v>691</v>
      </c>
    </row>
    <row r="544" spans="2:11" x14ac:dyDescent="0.2">
      <c r="B544" s="15" t="s">
        <v>4138</v>
      </c>
      <c r="C544" s="15">
        <v>253493</v>
      </c>
      <c r="D544" s="15" t="s">
        <v>556</v>
      </c>
      <c r="E544" s="15">
        <v>90</v>
      </c>
      <c r="F544" s="15" t="s">
        <v>2674</v>
      </c>
      <c r="G544" s="15" t="s">
        <v>4044</v>
      </c>
      <c r="H544" s="15" t="s">
        <v>631</v>
      </c>
      <c r="I544" s="15" t="s">
        <v>839</v>
      </c>
      <c r="J544" s="15" t="s">
        <v>2675</v>
      </c>
      <c r="K544" s="15" t="s">
        <v>691</v>
      </c>
    </row>
    <row r="545" spans="2:11" x14ac:dyDescent="0.2">
      <c r="B545" s="15" t="s">
        <v>3201</v>
      </c>
      <c r="C545" s="15">
        <v>263196</v>
      </c>
      <c r="D545" s="15" t="s">
        <v>3225</v>
      </c>
      <c r="E545" s="15">
        <v>60</v>
      </c>
      <c r="F545" s="15" t="s">
        <v>2674</v>
      </c>
      <c r="G545" s="15" t="s">
        <v>3826</v>
      </c>
      <c r="H545" s="15" t="s">
        <v>631</v>
      </c>
      <c r="I545" s="15" t="s">
        <v>839</v>
      </c>
      <c r="J545" s="15" t="s">
        <v>2675</v>
      </c>
      <c r="K545" s="15" t="s">
        <v>3159</v>
      </c>
    </row>
    <row r="546" spans="2:11" x14ac:dyDescent="0.2">
      <c r="B546" s="15" t="s">
        <v>4139</v>
      </c>
      <c r="C546" s="15">
        <v>1308546</v>
      </c>
      <c r="D546" s="15" t="s">
        <v>3348</v>
      </c>
      <c r="E546" s="15">
        <v>80</v>
      </c>
      <c r="F546" s="15" t="s">
        <v>2674</v>
      </c>
      <c r="G546" s="15" t="s">
        <v>4052</v>
      </c>
      <c r="H546" s="15" t="s">
        <v>1903</v>
      </c>
      <c r="I546" s="15" t="s">
        <v>4088</v>
      </c>
      <c r="J546" s="15" t="s">
        <v>2675</v>
      </c>
      <c r="K546" s="15" t="s">
        <v>3228</v>
      </c>
    </row>
    <row r="547" spans="2:11" x14ac:dyDescent="0.2">
      <c r="B547" s="15" t="s">
        <v>4139</v>
      </c>
      <c r="C547" s="15">
        <v>1308546</v>
      </c>
      <c r="D547" s="15" t="s">
        <v>3348</v>
      </c>
      <c r="E547" s="15">
        <v>40</v>
      </c>
      <c r="F547" s="15" t="s">
        <v>2674</v>
      </c>
      <c r="G547" s="15" t="s">
        <v>4045</v>
      </c>
      <c r="H547" s="15" t="s">
        <v>631</v>
      </c>
      <c r="I547" s="15" t="s">
        <v>3617</v>
      </c>
      <c r="J547" s="15" t="s">
        <v>2675</v>
      </c>
      <c r="K547" s="15" t="s">
        <v>3228</v>
      </c>
    </row>
    <row r="548" spans="2:11" x14ac:dyDescent="0.2">
      <c r="B548" s="15" t="s">
        <v>2549</v>
      </c>
      <c r="C548" s="15">
        <v>262436</v>
      </c>
      <c r="D548" s="15" t="s">
        <v>550</v>
      </c>
      <c r="E548" s="15">
        <v>70</v>
      </c>
      <c r="F548" s="15" t="s">
        <v>2674</v>
      </c>
      <c r="G548" s="15" t="s">
        <v>3828</v>
      </c>
      <c r="H548" s="15" t="s">
        <v>512</v>
      </c>
      <c r="I548" s="15" t="s">
        <v>814</v>
      </c>
      <c r="J548" s="15" t="s">
        <v>2675</v>
      </c>
      <c r="K548" s="15" t="s">
        <v>996</v>
      </c>
    </row>
    <row r="549" spans="2:11" x14ac:dyDescent="0.2">
      <c r="B549" s="15" t="s">
        <v>2549</v>
      </c>
      <c r="C549" s="15">
        <v>262436</v>
      </c>
      <c r="D549" s="15" t="s">
        <v>550</v>
      </c>
      <c r="E549" s="15">
        <v>70</v>
      </c>
      <c r="F549" s="15" t="s">
        <v>2674</v>
      </c>
      <c r="G549" s="15" t="s">
        <v>3828</v>
      </c>
      <c r="H549" s="15" t="s">
        <v>631</v>
      </c>
      <c r="I549" s="15" t="s">
        <v>839</v>
      </c>
      <c r="J549" s="15" t="s">
        <v>2675</v>
      </c>
      <c r="K549" s="15" t="s">
        <v>996</v>
      </c>
    </row>
    <row r="550" spans="2:11" x14ac:dyDescent="0.2">
      <c r="B550" s="15" t="s">
        <v>2555</v>
      </c>
      <c r="C550" s="15">
        <v>262441</v>
      </c>
      <c r="D550" s="15" t="s">
        <v>550</v>
      </c>
      <c r="E550" s="15">
        <v>80</v>
      </c>
      <c r="F550" s="15" t="s">
        <v>2674</v>
      </c>
      <c r="G550" s="15" t="s">
        <v>3828</v>
      </c>
      <c r="H550" s="15" t="s">
        <v>512</v>
      </c>
      <c r="I550" s="15" t="s">
        <v>814</v>
      </c>
      <c r="J550" s="15" t="s">
        <v>2675</v>
      </c>
      <c r="K550" s="15" t="s">
        <v>996</v>
      </c>
    </row>
    <row r="551" spans="2:11" x14ac:dyDescent="0.2">
      <c r="B551" s="15" t="s">
        <v>2555</v>
      </c>
      <c r="C551" s="15">
        <v>262441</v>
      </c>
      <c r="D551" s="15" t="s">
        <v>550</v>
      </c>
      <c r="E551" s="15">
        <v>90</v>
      </c>
      <c r="F551" s="15" t="s">
        <v>2674</v>
      </c>
      <c r="G551" s="15" t="s">
        <v>4045</v>
      </c>
      <c r="H551" s="15" t="s">
        <v>631</v>
      </c>
      <c r="I551" s="15" t="s">
        <v>839</v>
      </c>
      <c r="J551" s="15" t="s">
        <v>2675</v>
      </c>
      <c r="K551" s="15" t="s">
        <v>996</v>
      </c>
    </row>
    <row r="552" spans="2:11" x14ac:dyDescent="0.2">
      <c r="B552" s="15" t="s">
        <v>3633</v>
      </c>
      <c r="C552" s="15">
        <v>1308593</v>
      </c>
      <c r="D552" s="15" t="s">
        <v>3348</v>
      </c>
      <c r="E552" s="15">
        <v>100</v>
      </c>
      <c r="F552" s="15" t="s">
        <v>2674</v>
      </c>
      <c r="G552" s="15" t="s">
        <v>4057</v>
      </c>
      <c r="H552" s="15" t="s">
        <v>650</v>
      </c>
      <c r="I552" s="15" t="s">
        <v>3838</v>
      </c>
      <c r="J552" s="15" t="s">
        <v>2675</v>
      </c>
      <c r="K552" s="15" t="s">
        <v>3228</v>
      </c>
    </row>
    <row r="553" spans="2:11" x14ac:dyDescent="0.2">
      <c r="B553" s="15" t="s">
        <v>3633</v>
      </c>
      <c r="C553" s="15">
        <v>1308593</v>
      </c>
      <c r="D553" s="15" t="s">
        <v>3348</v>
      </c>
      <c r="E553" s="15">
        <v>100</v>
      </c>
      <c r="F553" s="15" t="s">
        <v>2674</v>
      </c>
      <c r="G553" s="15" t="s">
        <v>4057</v>
      </c>
      <c r="H553" s="15" t="s">
        <v>650</v>
      </c>
      <c r="I553" s="15" t="s">
        <v>3838</v>
      </c>
      <c r="J553" s="15" t="s">
        <v>2675</v>
      </c>
      <c r="K553" s="15" t="s">
        <v>3228</v>
      </c>
    </row>
    <row r="554" spans="2:11" x14ac:dyDescent="0.2">
      <c r="B554" s="15" t="s">
        <v>3633</v>
      </c>
      <c r="C554" s="15">
        <v>1308593</v>
      </c>
      <c r="D554" s="15" t="s">
        <v>3348</v>
      </c>
      <c r="E554" s="15">
        <v>60</v>
      </c>
      <c r="F554" s="15" t="s">
        <v>2674</v>
      </c>
      <c r="G554" s="15" t="s">
        <v>4052</v>
      </c>
      <c r="H554" s="15" t="s">
        <v>631</v>
      </c>
      <c r="I554" s="15" t="s">
        <v>3606</v>
      </c>
      <c r="J554" s="15" t="s">
        <v>2675</v>
      </c>
      <c r="K554" s="15" t="s">
        <v>3228</v>
      </c>
    </row>
    <row r="555" spans="2:11" x14ac:dyDescent="0.2">
      <c r="B555" s="15" t="s">
        <v>3633</v>
      </c>
      <c r="C555" s="15">
        <v>1308593</v>
      </c>
      <c r="D555" s="15" t="s">
        <v>3348</v>
      </c>
      <c r="E555" s="15">
        <v>90</v>
      </c>
      <c r="F555" s="15" t="s">
        <v>2674</v>
      </c>
      <c r="G555" s="15" t="s">
        <v>4044</v>
      </c>
      <c r="H555" s="15" t="s">
        <v>631</v>
      </c>
      <c r="I555" s="15" t="s">
        <v>3604</v>
      </c>
      <c r="J555" s="15" t="s">
        <v>2675</v>
      </c>
      <c r="K555" s="15" t="s">
        <v>3228</v>
      </c>
    </row>
    <row r="556" spans="2:11" x14ac:dyDescent="0.2">
      <c r="B556" s="15" t="s">
        <v>3633</v>
      </c>
      <c r="C556" s="15">
        <v>1308593</v>
      </c>
      <c r="D556" s="15" t="s">
        <v>3348</v>
      </c>
      <c r="E556" s="15">
        <v>90</v>
      </c>
      <c r="F556" s="15" t="s">
        <v>2674</v>
      </c>
      <c r="G556" s="15" t="s">
        <v>3828</v>
      </c>
      <c r="H556" s="15" t="s">
        <v>650</v>
      </c>
      <c r="I556" s="15" t="s">
        <v>3838</v>
      </c>
      <c r="J556" s="15" t="s">
        <v>2675</v>
      </c>
      <c r="K556" s="15" t="s">
        <v>3228</v>
      </c>
    </row>
    <row r="557" spans="2:11" x14ac:dyDescent="0.2">
      <c r="B557" s="15" t="s">
        <v>3398</v>
      </c>
      <c r="C557" s="15">
        <v>1307610</v>
      </c>
      <c r="D557" s="15" t="s">
        <v>1936</v>
      </c>
      <c r="E557" s="15">
        <v>90</v>
      </c>
      <c r="F557" s="15" t="s">
        <v>2674</v>
      </c>
      <c r="G557" s="15" t="s">
        <v>3826</v>
      </c>
      <c r="H557" s="15" t="s">
        <v>1903</v>
      </c>
      <c r="I557" s="15" t="s">
        <v>3325</v>
      </c>
      <c r="J557" s="15" t="s">
        <v>2678</v>
      </c>
      <c r="K557" s="15" t="s">
        <v>1265</v>
      </c>
    </row>
    <row r="558" spans="2:11" x14ac:dyDescent="0.2">
      <c r="B558" s="15" t="s">
        <v>3398</v>
      </c>
      <c r="C558" s="15">
        <v>1307610</v>
      </c>
      <c r="D558" s="15" t="s">
        <v>1936</v>
      </c>
      <c r="E558" s="15">
        <v>100</v>
      </c>
      <c r="F558" s="15" t="s">
        <v>2674</v>
      </c>
      <c r="G558" s="15" t="s">
        <v>3787</v>
      </c>
      <c r="H558" s="15" t="s">
        <v>1903</v>
      </c>
      <c r="I558" s="15" t="s">
        <v>3325</v>
      </c>
      <c r="J558" s="15" t="s">
        <v>2678</v>
      </c>
      <c r="K558" s="15" t="s">
        <v>1265</v>
      </c>
    </row>
    <row r="559" spans="2:11" x14ac:dyDescent="0.2">
      <c r="B559" s="15" t="s">
        <v>862</v>
      </c>
      <c r="C559" s="15">
        <v>247042</v>
      </c>
      <c r="D559" s="15" t="s">
        <v>550</v>
      </c>
      <c r="E559" s="15">
        <v>70</v>
      </c>
      <c r="F559" s="15" t="s">
        <v>2674</v>
      </c>
      <c r="G559" s="15" t="s">
        <v>4044</v>
      </c>
      <c r="H559" s="15" t="s">
        <v>631</v>
      </c>
      <c r="I559" s="15" t="s">
        <v>839</v>
      </c>
      <c r="J559" s="15" t="s">
        <v>2675</v>
      </c>
      <c r="K559" s="15" t="s">
        <v>557</v>
      </c>
    </row>
    <row r="560" spans="2:11" x14ac:dyDescent="0.2">
      <c r="B560" s="15" t="s">
        <v>862</v>
      </c>
      <c r="C560" s="15">
        <v>247042</v>
      </c>
      <c r="D560" s="15" t="s">
        <v>550</v>
      </c>
      <c r="E560" s="15">
        <v>70</v>
      </c>
      <c r="F560" s="15" t="s">
        <v>2674</v>
      </c>
      <c r="G560" s="15" t="s">
        <v>3828</v>
      </c>
      <c r="H560" s="15" t="s">
        <v>512</v>
      </c>
      <c r="I560" s="15" t="s">
        <v>814</v>
      </c>
      <c r="J560" s="15" t="s">
        <v>2675</v>
      </c>
      <c r="K560" s="15" t="s">
        <v>557</v>
      </c>
    </row>
    <row r="561" spans="2:11" x14ac:dyDescent="0.2">
      <c r="B561" s="15" t="s">
        <v>3311</v>
      </c>
      <c r="C561" s="15">
        <v>1308512</v>
      </c>
      <c r="D561" s="15" t="s">
        <v>1889</v>
      </c>
      <c r="E561" s="15">
        <v>90</v>
      </c>
      <c r="F561" s="15" t="s">
        <v>2674</v>
      </c>
      <c r="G561" s="15" t="s">
        <v>4057</v>
      </c>
      <c r="H561" s="15" t="s">
        <v>1903</v>
      </c>
      <c r="I561" s="15" t="s">
        <v>3319</v>
      </c>
      <c r="J561" s="15" t="s">
        <v>2675</v>
      </c>
      <c r="K561" s="15" t="s">
        <v>3094</v>
      </c>
    </row>
    <row r="562" spans="2:11" x14ac:dyDescent="0.2">
      <c r="B562" s="15" t="s">
        <v>3311</v>
      </c>
      <c r="C562" s="15">
        <v>1308512</v>
      </c>
      <c r="D562" s="15" t="s">
        <v>1889</v>
      </c>
      <c r="E562" s="15">
        <v>90</v>
      </c>
      <c r="F562" s="15" t="s">
        <v>2674</v>
      </c>
      <c r="G562" s="15" t="s">
        <v>3826</v>
      </c>
      <c r="H562" s="15" t="s">
        <v>631</v>
      </c>
      <c r="I562" s="15" t="s">
        <v>3607</v>
      </c>
      <c r="J562" s="15" t="s">
        <v>2675</v>
      </c>
      <c r="K562" s="15" t="s">
        <v>3094</v>
      </c>
    </row>
    <row r="563" spans="2:11" x14ac:dyDescent="0.2">
      <c r="B563" s="15" t="s">
        <v>3634</v>
      </c>
      <c r="C563" s="15">
        <v>1308344</v>
      </c>
      <c r="D563" s="15" t="s">
        <v>2937</v>
      </c>
      <c r="E563" s="15">
        <v>70</v>
      </c>
      <c r="F563" s="15" t="s">
        <v>2674</v>
      </c>
      <c r="G563" s="15" t="s">
        <v>3826</v>
      </c>
      <c r="H563" s="15" t="s">
        <v>631</v>
      </c>
      <c r="I563" s="15" t="s">
        <v>3606</v>
      </c>
      <c r="J563" s="15" t="s">
        <v>2675</v>
      </c>
      <c r="K563" s="15" t="s">
        <v>1520</v>
      </c>
    </row>
    <row r="564" spans="2:11" x14ac:dyDescent="0.2">
      <c r="B564" s="15" t="s">
        <v>3634</v>
      </c>
      <c r="C564" s="15">
        <v>1308344</v>
      </c>
      <c r="D564" s="15" t="s">
        <v>2937</v>
      </c>
      <c r="E564" s="15">
        <v>80</v>
      </c>
      <c r="F564" s="15" t="s">
        <v>2674</v>
      </c>
      <c r="G564" s="15" t="s">
        <v>3787</v>
      </c>
      <c r="H564" s="15" t="s">
        <v>1903</v>
      </c>
      <c r="I564" s="15" t="s">
        <v>3511</v>
      </c>
      <c r="J564" s="15" t="s">
        <v>2675</v>
      </c>
      <c r="K564" s="15" t="s">
        <v>1520</v>
      </c>
    </row>
    <row r="565" spans="2:11" x14ac:dyDescent="0.2">
      <c r="B565" s="15" t="s">
        <v>3456</v>
      </c>
      <c r="C565" s="15">
        <v>263368</v>
      </c>
      <c r="D565" s="15" t="s">
        <v>3225</v>
      </c>
      <c r="E565" s="15">
        <v>90</v>
      </c>
      <c r="F565" s="15" t="s">
        <v>2674</v>
      </c>
      <c r="G565" s="15" t="s">
        <v>4044</v>
      </c>
      <c r="H565" s="15" t="s">
        <v>631</v>
      </c>
      <c r="I565" s="15" t="s">
        <v>839</v>
      </c>
      <c r="J565" s="15" t="s">
        <v>3327</v>
      </c>
      <c r="K565" s="15" t="s">
        <v>3410</v>
      </c>
    </row>
    <row r="566" spans="2:11" x14ac:dyDescent="0.2">
      <c r="B566" s="15" t="s">
        <v>3695</v>
      </c>
      <c r="C566" s="15">
        <v>1307629</v>
      </c>
      <c r="D566" s="15" t="s">
        <v>1910</v>
      </c>
      <c r="E566" s="15">
        <v>40</v>
      </c>
      <c r="F566" s="15" t="s">
        <v>2674</v>
      </c>
      <c r="G566" s="15" t="s">
        <v>3826</v>
      </c>
      <c r="H566" s="15" t="s">
        <v>631</v>
      </c>
      <c r="I566" s="15" t="s">
        <v>3617</v>
      </c>
      <c r="J566" s="15" t="s">
        <v>2675</v>
      </c>
      <c r="K566" s="15" t="s">
        <v>1265</v>
      </c>
    </row>
    <row r="567" spans="2:11" x14ac:dyDescent="0.2">
      <c r="B567" s="15" t="s">
        <v>3695</v>
      </c>
      <c r="C567" s="15">
        <v>1307629</v>
      </c>
      <c r="D567" s="15" t="s">
        <v>1910</v>
      </c>
      <c r="E567" s="15">
        <v>90</v>
      </c>
      <c r="F567" s="15" t="s">
        <v>2674</v>
      </c>
      <c r="G567" s="15" t="s">
        <v>4045</v>
      </c>
      <c r="H567" s="15" t="s">
        <v>631</v>
      </c>
      <c r="I567" s="15" t="s">
        <v>3617</v>
      </c>
      <c r="J567" s="15" t="s">
        <v>2675</v>
      </c>
      <c r="K567" s="15" t="s">
        <v>1265</v>
      </c>
    </row>
    <row r="568" spans="2:11" x14ac:dyDescent="0.2">
      <c r="B568" s="15" t="s">
        <v>3695</v>
      </c>
      <c r="C568" s="15">
        <v>1307629</v>
      </c>
      <c r="D568" s="15" t="s">
        <v>1910</v>
      </c>
      <c r="E568" s="15">
        <v>100</v>
      </c>
      <c r="F568" s="15" t="s">
        <v>2674</v>
      </c>
      <c r="G568" s="15" t="s">
        <v>4044</v>
      </c>
      <c r="H568" s="15" t="s">
        <v>1903</v>
      </c>
      <c r="I568" s="15" t="s">
        <v>4114</v>
      </c>
      <c r="J568" s="15" t="s">
        <v>2675</v>
      </c>
      <c r="K568" s="15" t="s">
        <v>1265</v>
      </c>
    </row>
    <row r="569" spans="2:11" x14ac:dyDescent="0.2">
      <c r="B569" s="15" t="s">
        <v>3696</v>
      </c>
      <c r="C569" s="15">
        <v>1307930</v>
      </c>
      <c r="D569" s="15" t="s">
        <v>1872</v>
      </c>
      <c r="E569" s="15">
        <v>100</v>
      </c>
      <c r="F569" s="15" t="s">
        <v>2674</v>
      </c>
      <c r="G569" s="15" t="s">
        <v>3826</v>
      </c>
      <c r="H569" s="15" t="s">
        <v>631</v>
      </c>
      <c r="I569" s="15" t="s">
        <v>3603</v>
      </c>
      <c r="J569" s="15" t="s">
        <v>2675</v>
      </c>
      <c r="K569" s="15" t="s">
        <v>1004</v>
      </c>
    </row>
    <row r="570" spans="2:11" x14ac:dyDescent="0.2">
      <c r="B570" s="15" t="s">
        <v>3696</v>
      </c>
      <c r="C570" s="15">
        <v>1307930</v>
      </c>
      <c r="D570" s="15" t="s">
        <v>1872</v>
      </c>
      <c r="E570" s="15">
        <v>70</v>
      </c>
      <c r="F570" s="15" t="s">
        <v>2674</v>
      </c>
      <c r="G570" s="15" t="s">
        <v>4052</v>
      </c>
      <c r="H570" s="15" t="s">
        <v>631</v>
      </c>
      <c r="I570" s="15" t="s">
        <v>3603</v>
      </c>
      <c r="J570" s="15" t="s">
        <v>2675</v>
      </c>
      <c r="K570" s="15" t="s">
        <v>1004</v>
      </c>
    </row>
    <row r="571" spans="2:11" x14ac:dyDescent="0.2">
      <c r="B571" s="15" t="s">
        <v>3696</v>
      </c>
      <c r="C571" s="15">
        <v>1307930</v>
      </c>
      <c r="D571" s="15" t="s">
        <v>1872</v>
      </c>
      <c r="E571" s="15">
        <v>100</v>
      </c>
      <c r="F571" s="15" t="s">
        <v>2674</v>
      </c>
      <c r="G571" s="15" t="s">
        <v>4052</v>
      </c>
      <c r="H571" s="15" t="s">
        <v>1903</v>
      </c>
      <c r="I571" s="15" t="s">
        <v>3510</v>
      </c>
      <c r="J571" s="15" t="s">
        <v>2675</v>
      </c>
      <c r="K571" s="15" t="s">
        <v>1004</v>
      </c>
    </row>
    <row r="572" spans="2:11" x14ac:dyDescent="0.2">
      <c r="B572" s="15" t="s">
        <v>3696</v>
      </c>
      <c r="C572" s="15">
        <v>1307930</v>
      </c>
      <c r="D572" s="15" t="s">
        <v>1872</v>
      </c>
      <c r="E572" s="15">
        <v>100</v>
      </c>
      <c r="F572" s="15" t="s">
        <v>2674</v>
      </c>
      <c r="G572" s="15" t="s">
        <v>3787</v>
      </c>
      <c r="H572" s="15" t="s">
        <v>1903</v>
      </c>
      <c r="I572" s="15" t="s">
        <v>3510</v>
      </c>
      <c r="J572" s="15" t="s">
        <v>2675</v>
      </c>
      <c r="K572" s="15" t="s">
        <v>1004</v>
      </c>
    </row>
    <row r="573" spans="2:11" x14ac:dyDescent="0.2">
      <c r="B573" s="15" t="s">
        <v>4140</v>
      </c>
      <c r="C573" s="15">
        <v>1308446</v>
      </c>
      <c r="D573" s="15" t="s">
        <v>1926</v>
      </c>
      <c r="E573" s="15">
        <v>60</v>
      </c>
      <c r="F573" s="15" t="s">
        <v>2674</v>
      </c>
      <c r="G573" s="15" t="s">
        <v>4044</v>
      </c>
      <c r="H573" s="15" t="s">
        <v>631</v>
      </c>
      <c r="I573" s="15" t="s">
        <v>3606</v>
      </c>
      <c r="J573" s="15" t="s">
        <v>2675</v>
      </c>
      <c r="K573" s="15" t="s">
        <v>2796</v>
      </c>
    </row>
    <row r="574" spans="2:11" x14ac:dyDescent="0.2">
      <c r="B574" s="15" t="s">
        <v>4140</v>
      </c>
      <c r="C574" s="15">
        <v>1308446</v>
      </c>
      <c r="D574" s="15" t="s">
        <v>1926</v>
      </c>
      <c r="E574" s="15">
        <v>80</v>
      </c>
      <c r="F574" s="15" t="s">
        <v>2674</v>
      </c>
      <c r="G574" s="15" t="s">
        <v>4052</v>
      </c>
      <c r="H574" s="15" t="s">
        <v>631</v>
      </c>
      <c r="I574" s="15" t="s">
        <v>3617</v>
      </c>
      <c r="J574" s="15" t="s">
        <v>2675</v>
      </c>
      <c r="K574" s="15" t="s">
        <v>2796</v>
      </c>
    </row>
    <row r="575" spans="2:11" x14ac:dyDescent="0.2">
      <c r="B575" s="15" t="s">
        <v>4140</v>
      </c>
      <c r="C575" s="15">
        <v>1308446</v>
      </c>
      <c r="D575" s="15" t="s">
        <v>1926</v>
      </c>
      <c r="E575" s="15">
        <v>80</v>
      </c>
      <c r="F575" s="15" t="s">
        <v>2674</v>
      </c>
      <c r="G575" s="15" t="s">
        <v>4052</v>
      </c>
      <c r="H575" s="15" t="s">
        <v>1903</v>
      </c>
      <c r="I575" s="15" t="s">
        <v>4067</v>
      </c>
      <c r="J575" s="15" t="s">
        <v>3327</v>
      </c>
      <c r="K575" s="15" t="s">
        <v>2796</v>
      </c>
    </row>
    <row r="576" spans="2:11" x14ac:dyDescent="0.2">
      <c r="B576" s="15" t="s">
        <v>4140</v>
      </c>
      <c r="C576" s="15">
        <v>1308446</v>
      </c>
      <c r="D576" s="15" t="s">
        <v>1926</v>
      </c>
      <c r="E576" s="15">
        <v>60</v>
      </c>
      <c r="F576" s="15" t="s">
        <v>2674</v>
      </c>
      <c r="G576" s="15" t="s">
        <v>4045</v>
      </c>
      <c r="H576" s="15" t="s">
        <v>631</v>
      </c>
      <c r="I576" s="15" t="s">
        <v>3606</v>
      </c>
      <c r="J576" s="15" t="s">
        <v>2675</v>
      </c>
      <c r="K576" s="15" t="s">
        <v>2796</v>
      </c>
    </row>
    <row r="577" spans="2:11" x14ac:dyDescent="0.2">
      <c r="B577" s="15" t="s">
        <v>4141</v>
      </c>
      <c r="C577" s="15">
        <v>1307891</v>
      </c>
      <c r="D577" s="15" t="s">
        <v>1932</v>
      </c>
      <c r="E577" s="15">
        <v>100</v>
      </c>
      <c r="F577" s="15" t="s">
        <v>2674</v>
      </c>
      <c r="G577" s="15" t="s">
        <v>3826</v>
      </c>
      <c r="H577" s="15" t="s">
        <v>1903</v>
      </c>
      <c r="I577" s="15" t="s">
        <v>2689</v>
      </c>
      <c r="J577" s="15" t="s">
        <v>2678</v>
      </c>
      <c r="K577" s="15" t="s">
        <v>1049</v>
      </c>
    </row>
    <row r="578" spans="2:11" x14ac:dyDescent="0.2">
      <c r="B578" s="15" t="s">
        <v>2695</v>
      </c>
      <c r="C578" s="15">
        <v>1308148</v>
      </c>
      <c r="D578" s="15" t="s">
        <v>1916</v>
      </c>
      <c r="E578" s="15">
        <v>100</v>
      </c>
      <c r="F578" s="15" t="s">
        <v>2677</v>
      </c>
      <c r="G578" s="15" t="s">
        <v>3787</v>
      </c>
      <c r="H578" s="15" t="s">
        <v>631</v>
      </c>
      <c r="I578" s="15" t="s">
        <v>3612</v>
      </c>
      <c r="J578" s="15" t="s">
        <v>2678</v>
      </c>
      <c r="K578" s="15" t="s">
        <v>1114</v>
      </c>
    </row>
    <row r="579" spans="2:11" x14ac:dyDescent="0.2">
      <c r="B579" s="15" t="s">
        <v>2695</v>
      </c>
      <c r="C579" s="15">
        <v>1308148</v>
      </c>
      <c r="D579" s="15" t="s">
        <v>1916</v>
      </c>
      <c r="E579" s="15">
        <v>100</v>
      </c>
      <c r="F579" s="15" t="s">
        <v>2677</v>
      </c>
      <c r="G579" s="15" t="s">
        <v>3828</v>
      </c>
      <c r="H579" s="15" t="s">
        <v>631</v>
      </c>
      <c r="I579" s="15" t="s">
        <v>3612</v>
      </c>
      <c r="J579" s="15" t="s">
        <v>2678</v>
      </c>
      <c r="K579" s="15" t="s">
        <v>1114</v>
      </c>
    </row>
    <row r="580" spans="2:11" x14ac:dyDescent="0.2">
      <c r="B580" s="15" t="s">
        <v>2695</v>
      </c>
      <c r="C580" s="15">
        <v>1308148</v>
      </c>
      <c r="D580" s="15" t="s">
        <v>1916</v>
      </c>
      <c r="E580" s="15">
        <v>100</v>
      </c>
      <c r="F580" s="15" t="s">
        <v>2677</v>
      </c>
      <c r="G580" s="15" t="s">
        <v>3826</v>
      </c>
      <c r="H580" s="15" t="s">
        <v>1903</v>
      </c>
      <c r="I580" s="15" t="s">
        <v>4073</v>
      </c>
      <c r="J580" s="15" t="s">
        <v>2678</v>
      </c>
      <c r="K580" s="15" t="s">
        <v>1114</v>
      </c>
    </row>
    <row r="581" spans="2:11" x14ac:dyDescent="0.2">
      <c r="B581" s="15" t="s">
        <v>3860</v>
      </c>
      <c r="C581" s="15">
        <v>1307614</v>
      </c>
      <c r="D581" s="15" t="s">
        <v>1995</v>
      </c>
      <c r="E581" s="15">
        <v>100</v>
      </c>
      <c r="F581" s="15" t="s">
        <v>2677</v>
      </c>
      <c r="G581" s="15" t="s">
        <v>4057</v>
      </c>
      <c r="H581" s="15" t="s">
        <v>1903</v>
      </c>
      <c r="I581" s="15" t="s">
        <v>3026</v>
      </c>
      <c r="J581" s="15" t="s">
        <v>2678</v>
      </c>
      <c r="K581" s="15" t="s">
        <v>1265</v>
      </c>
    </row>
    <row r="582" spans="2:11" x14ac:dyDescent="0.2">
      <c r="B582" s="15" t="s">
        <v>3860</v>
      </c>
      <c r="C582" s="15">
        <v>1307614</v>
      </c>
      <c r="D582" s="15" t="s">
        <v>1995</v>
      </c>
      <c r="E582" s="15">
        <v>90</v>
      </c>
      <c r="F582" s="15" t="s">
        <v>2683</v>
      </c>
      <c r="G582" s="15" t="s">
        <v>3828</v>
      </c>
      <c r="H582" s="15" t="s">
        <v>1903</v>
      </c>
      <c r="I582" s="15" t="s">
        <v>3026</v>
      </c>
      <c r="J582" s="15" t="s">
        <v>2675</v>
      </c>
      <c r="K582" s="15" t="s">
        <v>1265</v>
      </c>
    </row>
    <row r="583" spans="2:11" x14ac:dyDescent="0.2">
      <c r="B583" s="15" t="s">
        <v>915</v>
      </c>
      <c r="C583" s="15">
        <v>259077</v>
      </c>
      <c r="D583" s="15" t="s">
        <v>562</v>
      </c>
      <c r="E583" s="15">
        <v>100</v>
      </c>
      <c r="F583" s="15" t="s">
        <v>2674</v>
      </c>
      <c r="G583" s="15" t="s">
        <v>3828</v>
      </c>
      <c r="H583" s="15" t="s">
        <v>512</v>
      </c>
      <c r="I583" s="15" t="s">
        <v>824</v>
      </c>
      <c r="J583" s="15" t="s">
        <v>2675</v>
      </c>
      <c r="K583" s="15" t="s">
        <v>563</v>
      </c>
    </row>
    <row r="584" spans="2:11" x14ac:dyDescent="0.2">
      <c r="B584" s="15" t="s">
        <v>3120</v>
      </c>
      <c r="C584" s="15">
        <v>254138</v>
      </c>
      <c r="D584" s="15" t="s">
        <v>993</v>
      </c>
      <c r="E584" s="15">
        <v>90</v>
      </c>
      <c r="F584" s="15" t="s">
        <v>2674</v>
      </c>
      <c r="G584" s="15" t="s">
        <v>3787</v>
      </c>
      <c r="H584" s="15" t="s">
        <v>1032</v>
      </c>
      <c r="I584" s="15" t="s">
        <v>3672</v>
      </c>
      <c r="J584" s="15" t="s">
        <v>2675</v>
      </c>
      <c r="K584" s="15" t="s">
        <v>686</v>
      </c>
    </row>
    <row r="585" spans="2:11" x14ac:dyDescent="0.2">
      <c r="B585" s="15" t="s">
        <v>3120</v>
      </c>
      <c r="C585" s="15">
        <v>254138</v>
      </c>
      <c r="D585" s="15" t="s">
        <v>993</v>
      </c>
      <c r="E585" s="15">
        <v>70</v>
      </c>
      <c r="F585" s="15" t="s">
        <v>2674</v>
      </c>
      <c r="G585" s="15" t="s">
        <v>3826</v>
      </c>
      <c r="H585" s="15" t="s">
        <v>631</v>
      </c>
      <c r="I585" s="15" t="s">
        <v>3105</v>
      </c>
      <c r="J585" s="15" t="s">
        <v>2675</v>
      </c>
      <c r="K585" s="15" t="s">
        <v>686</v>
      </c>
    </row>
    <row r="586" spans="2:11" x14ac:dyDescent="0.2">
      <c r="B586" s="15" t="s">
        <v>3261</v>
      </c>
      <c r="C586" s="15">
        <v>258906</v>
      </c>
      <c r="D586" s="15" t="s">
        <v>1013</v>
      </c>
      <c r="E586" s="15">
        <v>70</v>
      </c>
      <c r="F586" s="15" t="s">
        <v>2674</v>
      </c>
      <c r="G586" s="15" t="s">
        <v>4044</v>
      </c>
      <c r="H586" s="15" t="s">
        <v>631</v>
      </c>
      <c r="I586" s="15" t="s">
        <v>3581</v>
      </c>
      <c r="J586" s="15" t="s">
        <v>2675</v>
      </c>
      <c r="K586" s="15" t="s">
        <v>1049</v>
      </c>
    </row>
    <row r="587" spans="2:11" x14ac:dyDescent="0.2">
      <c r="B587" s="15" t="s">
        <v>3261</v>
      </c>
      <c r="C587" s="15">
        <v>258906</v>
      </c>
      <c r="D587" s="15" t="s">
        <v>1013</v>
      </c>
      <c r="E587" s="15">
        <v>90</v>
      </c>
      <c r="F587" s="15" t="s">
        <v>2674</v>
      </c>
      <c r="G587" s="15" t="s">
        <v>4057</v>
      </c>
      <c r="H587" s="15" t="s">
        <v>1032</v>
      </c>
      <c r="I587" s="15" t="s">
        <v>2963</v>
      </c>
      <c r="J587" s="15" t="s">
        <v>2675</v>
      </c>
      <c r="K587" s="15" t="s">
        <v>1049</v>
      </c>
    </row>
    <row r="588" spans="2:11" x14ac:dyDescent="0.2">
      <c r="B588" s="15" t="s">
        <v>3261</v>
      </c>
      <c r="C588" s="15">
        <v>258906</v>
      </c>
      <c r="D588" s="15" t="s">
        <v>1013</v>
      </c>
      <c r="E588" s="15">
        <v>60</v>
      </c>
      <c r="F588" s="15" t="s">
        <v>2674</v>
      </c>
      <c r="G588" s="15" t="s">
        <v>3828</v>
      </c>
      <c r="H588" s="15" t="s">
        <v>1032</v>
      </c>
      <c r="I588" s="15" t="s">
        <v>2963</v>
      </c>
      <c r="J588" s="15" t="s">
        <v>2675</v>
      </c>
      <c r="K588" s="15" t="s">
        <v>1049</v>
      </c>
    </row>
    <row r="589" spans="2:11" x14ac:dyDescent="0.2">
      <c r="B589" s="15" t="s">
        <v>3261</v>
      </c>
      <c r="C589" s="15">
        <v>258906</v>
      </c>
      <c r="D589" s="15" t="s">
        <v>1013</v>
      </c>
      <c r="E589" s="15">
        <v>80</v>
      </c>
      <c r="F589" s="15" t="s">
        <v>2686</v>
      </c>
      <c r="G589" s="15" t="s">
        <v>3787</v>
      </c>
      <c r="H589" s="15" t="s">
        <v>1032</v>
      </c>
      <c r="I589" s="15" t="s">
        <v>2963</v>
      </c>
      <c r="J589" s="15" t="s">
        <v>2678</v>
      </c>
      <c r="K589" s="15" t="s">
        <v>1049</v>
      </c>
    </row>
    <row r="590" spans="2:11" x14ac:dyDescent="0.2">
      <c r="B590" s="15" t="s">
        <v>3121</v>
      </c>
      <c r="C590" s="15">
        <v>1307578</v>
      </c>
      <c r="D590" s="15" t="s">
        <v>1897</v>
      </c>
      <c r="E590" s="15">
        <v>100</v>
      </c>
      <c r="F590" s="15" t="s">
        <v>2674</v>
      </c>
      <c r="G590" s="15" t="s">
        <v>3826</v>
      </c>
      <c r="H590" s="15" t="s">
        <v>631</v>
      </c>
      <c r="I590" s="15" t="s">
        <v>3605</v>
      </c>
      <c r="J590" s="15" t="s">
        <v>2675</v>
      </c>
      <c r="K590" s="15" t="s">
        <v>739</v>
      </c>
    </row>
    <row r="591" spans="2:11" x14ac:dyDescent="0.2">
      <c r="B591" s="15" t="s">
        <v>3121</v>
      </c>
      <c r="C591" s="15">
        <v>1307578</v>
      </c>
      <c r="D591" s="15" t="s">
        <v>1897</v>
      </c>
      <c r="E591" s="15">
        <v>90</v>
      </c>
      <c r="F591" s="15" t="s">
        <v>2674</v>
      </c>
      <c r="G591" s="15" t="s">
        <v>4044</v>
      </c>
      <c r="H591" s="15" t="s">
        <v>1903</v>
      </c>
      <c r="I591" s="15" t="s">
        <v>4054</v>
      </c>
      <c r="J591" s="15" t="s">
        <v>2675</v>
      </c>
      <c r="K591" s="15" t="s">
        <v>739</v>
      </c>
    </row>
    <row r="592" spans="2:11" x14ac:dyDescent="0.2">
      <c r="B592" s="15" t="s">
        <v>3635</v>
      </c>
      <c r="C592" s="15">
        <v>1308437</v>
      </c>
      <c r="D592" s="15" t="s">
        <v>2050</v>
      </c>
      <c r="E592" s="15">
        <v>90</v>
      </c>
      <c r="F592" s="15" t="s">
        <v>2674</v>
      </c>
      <c r="G592" s="15" t="s">
        <v>3787</v>
      </c>
      <c r="H592" s="15" t="s">
        <v>631</v>
      </c>
      <c r="I592" s="15" t="s">
        <v>3604</v>
      </c>
      <c r="J592" s="15" t="s">
        <v>2675</v>
      </c>
      <c r="K592" s="15" t="s">
        <v>2796</v>
      </c>
    </row>
    <row r="593" spans="2:11" x14ac:dyDescent="0.2">
      <c r="B593" s="15" t="s">
        <v>3635</v>
      </c>
      <c r="C593" s="15">
        <v>1308437</v>
      </c>
      <c r="D593" s="15" t="s">
        <v>2050</v>
      </c>
      <c r="E593" s="15">
        <v>100</v>
      </c>
      <c r="F593" s="15" t="s">
        <v>2674</v>
      </c>
      <c r="G593" s="15" t="s">
        <v>4052</v>
      </c>
      <c r="H593" s="15" t="s">
        <v>1903</v>
      </c>
      <c r="I593" s="15" t="s">
        <v>4115</v>
      </c>
      <c r="J593" s="15" t="s">
        <v>2675</v>
      </c>
      <c r="K593" s="15" t="s">
        <v>2796</v>
      </c>
    </row>
    <row r="594" spans="2:11" x14ac:dyDescent="0.2">
      <c r="B594" s="15" t="s">
        <v>3635</v>
      </c>
      <c r="C594" s="15">
        <v>1308437</v>
      </c>
      <c r="D594" s="15" t="s">
        <v>2050</v>
      </c>
      <c r="E594" s="15">
        <v>100</v>
      </c>
      <c r="F594" s="15" t="s">
        <v>2674</v>
      </c>
      <c r="G594" s="15" t="s">
        <v>4044</v>
      </c>
      <c r="H594" s="15" t="s">
        <v>631</v>
      </c>
      <c r="I594" s="15" t="s">
        <v>3604</v>
      </c>
      <c r="J594" s="15" t="s">
        <v>2675</v>
      </c>
      <c r="K594" s="15" t="s">
        <v>2796</v>
      </c>
    </row>
    <row r="595" spans="2:11" x14ac:dyDescent="0.2">
      <c r="B595" s="15" t="s">
        <v>3523</v>
      </c>
      <c r="C595" s="15">
        <v>1307710</v>
      </c>
      <c r="D595" s="15" t="s">
        <v>1899</v>
      </c>
      <c r="E595" s="15">
        <v>100</v>
      </c>
      <c r="F595" s="15" t="s">
        <v>2674</v>
      </c>
      <c r="G595" s="15" t="s">
        <v>4052</v>
      </c>
      <c r="H595" s="15" t="s">
        <v>1903</v>
      </c>
      <c r="I595" s="15" t="s">
        <v>4067</v>
      </c>
      <c r="J595" s="15" t="s">
        <v>2675</v>
      </c>
      <c r="K595" s="15" t="s">
        <v>1289</v>
      </c>
    </row>
    <row r="596" spans="2:11" x14ac:dyDescent="0.2">
      <c r="B596" s="15" t="s">
        <v>3523</v>
      </c>
      <c r="C596" s="15">
        <v>1307710</v>
      </c>
      <c r="D596" s="15" t="s">
        <v>1899</v>
      </c>
      <c r="E596" s="15">
        <v>90</v>
      </c>
      <c r="F596" s="15" t="s">
        <v>2674</v>
      </c>
      <c r="G596" s="15" t="s">
        <v>4045</v>
      </c>
      <c r="H596" s="15" t="s">
        <v>631</v>
      </c>
      <c r="I596" s="15" t="s">
        <v>3604</v>
      </c>
      <c r="J596" s="15" t="s">
        <v>2675</v>
      </c>
      <c r="K596" s="15" t="s">
        <v>1289</v>
      </c>
    </row>
    <row r="597" spans="2:11" x14ac:dyDescent="0.2">
      <c r="B597" s="15" t="s">
        <v>3523</v>
      </c>
      <c r="C597" s="15">
        <v>1307710</v>
      </c>
      <c r="D597" s="15" t="s">
        <v>1899</v>
      </c>
      <c r="E597" s="15">
        <v>100</v>
      </c>
      <c r="F597" s="15" t="s">
        <v>2674</v>
      </c>
      <c r="G597" s="15" t="s">
        <v>4052</v>
      </c>
      <c r="H597" s="15" t="s">
        <v>1903</v>
      </c>
      <c r="I597" s="15" t="s">
        <v>3510</v>
      </c>
      <c r="J597" s="15" t="s">
        <v>2675</v>
      </c>
      <c r="K597" s="15" t="s">
        <v>1289</v>
      </c>
    </row>
    <row r="598" spans="2:11" x14ac:dyDescent="0.2">
      <c r="B598" s="15" t="s">
        <v>3523</v>
      </c>
      <c r="C598" s="15">
        <v>1307710</v>
      </c>
      <c r="D598" s="15" t="s">
        <v>1899</v>
      </c>
      <c r="E598" s="15">
        <v>80</v>
      </c>
      <c r="F598" s="15" t="s">
        <v>2674</v>
      </c>
      <c r="G598" s="15" t="s">
        <v>3787</v>
      </c>
      <c r="H598" s="15" t="s">
        <v>631</v>
      </c>
      <c r="I598" s="15" t="s">
        <v>3604</v>
      </c>
      <c r="J598" s="15" t="s">
        <v>2675</v>
      </c>
      <c r="K598" s="15" t="s">
        <v>1289</v>
      </c>
    </row>
    <row r="599" spans="2:11" x14ac:dyDescent="0.2">
      <c r="B599" s="15" t="s">
        <v>4142</v>
      </c>
      <c r="C599" s="15">
        <v>1307223</v>
      </c>
      <c r="D599" s="15" t="s">
        <v>1887</v>
      </c>
      <c r="E599" s="15">
        <v>100</v>
      </c>
      <c r="F599" s="15" t="s">
        <v>2674</v>
      </c>
      <c r="G599" s="15" t="s">
        <v>4045</v>
      </c>
      <c r="H599" s="15" t="s">
        <v>1903</v>
      </c>
      <c r="I599" s="15" t="s">
        <v>3249</v>
      </c>
      <c r="J599" s="15" t="s">
        <v>2675</v>
      </c>
      <c r="K599" s="15" t="s">
        <v>771</v>
      </c>
    </row>
    <row r="600" spans="2:11" x14ac:dyDescent="0.2">
      <c r="B600" s="15" t="s">
        <v>4142</v>
      </c>
      <c r="C600" s="15">
        <v>1307223</v>
      </c>
      <c r="D600" s="15" t="s">
        <v>1887</v>
      </c>
      <c r="E600" s="15">
        <v>100</v>
      </c>
      <c r="F600" s="15" t="s">
        <v>2674</v>
      </c>
      <c r="G600" s="15" t="s">
        <v>4045</v>
      </c>
      <c r="H600" s="15" t="s">
        <v>631</v>
      </c>
      <c r="I600" s="15" t="s">
        <v>3113</v>
      </c>
      <c r="J600" s="15" t="s">
        <v>2675</v>
      </c>
      <c r="K600" s="15" t="s">
        <v>771</v>
      </c>
    </row>
    <row r="601" spans="2:11" x14ac:dyDescent="0.2">
      <c r="B601" s="15" t="s">
        <v>3861</v>
      </c>
      <c r="C601" s="15">
        <v>263299</v>
      </c>
      <c r="D601" s="15" t="s">
        <v>997</v>
      </c>
      <c r="E601" s="15">
        <v>60</v>
      </c>
      <c r="F601" s="15" t="s">
        <v>2674</v>
      </c>
      <c r="G601" s="15" t="s">
        <v>4044</v>
      </c>
      <c r="H601" s="15" t="s">
        <v>631</v>
      </c>
      <c r="I601" s="15" t="s">
        <v>3105</v>
      </c>
      <c r="J601" s="15" t="s">
        <v>3327</v>
      </c>
      <c r="K601" s="15" t="s">
        <v>3410</v>
      </c>
    </row>
    <row r="602" spans="2:11" x14ac:dyDescent="0.2">
      <c r="B602" s="15" t="s">
        <v>3861</v>
      </c>
      <c r="C602" s="15">
        <v>263299</v>
      </c>
      <c r="D602" s="15" t="s">
        <v>997</v>
      </c>
      <c r="E602" s="15">
        <v>60</v>
      </c>
      <c r="F602" s="15" t="s">
        <v>2674</v>
      </c>
      <c r="G602" s="15" t="s">
        <v>4045</v>
      </c>
      <c r="H602" s="15" t="s">
        <v>631</v>
      </c>
      <c r="I602" s="15" t="s">
        <v>3105</v>
      </c>
      <c r="J602" s="15" t="s">
        <v>3327</v>
      </c>
      <c r="K602" s="15" t="s">
        <v>3410</v>
      </c>
    </row>
    <row r="603" spans="2:11" x14ac:dyDescent="0.2">
      <c r="B603" s="15" t="s">
        <v>3861</v>
      </c>
      <c r="C603" s="15">
        <v>263299</v>
      </c>
      <c r="D603" s="15" t="s">
        <v>997</v>
      </c>
      <c r="E603" s="15">
        <v>80</v>
      </c>
      <c r="F603" s="15" t="s">
        <v>2674</v>
      </c>
      <c r="G603" s="15" t="s">
        <v>3828</v>
      </c>
      <c r="H603" s="15" t="s">
        <v>1032</v>
      </c>
      <c r="I603" s="15" t="s">
        <v>3840</v>
      </c>
      <c r="J603" s="15" t="s">
        <v>3327</v>
      </c>
      <c r="K603" s="15" t="s">
        <v>3410</v>
      </c>
    </row>
    <row r="604" spans="2:11" x14ac:dyDescent="0.2">
      <c r="B604" s="15" t="s">
        <v>3861</v>
      </c>
      <c r="C604" s="15">
        <v>263299</v>
      </c>
      <c r="D604" s="15" t="s">
        <v>997</v>
      </c>
      <c r="E604" s="15">
        <v>70</v>
      </c>
      <c r="F604" s="15" t="s">
        <v>2674</v>
      </c>
      <c r="G604" s="15" t="s">
        <v>3826</v>
      </c>
      <c r="H604" s="15" t="s">
        <v>631</v>
      </c>
      <c r="I604" s="15" t="s">
        <v>3105</v>
      </c>
      <c r="J604" s="15" t="s">
        <v>3327</v>
      </c>
      <c r="K604" s="15" t="s">
        <v>3410</v>
      </c>
    </row>
    <row r="605" spans="2:11" x14ac:dyDescent="0.2">
      <c r="B605" s="15" t="s">
        <v>3524</v>
      </c>
      <c r="C605" s="15">
        <v>262941</v>
      </c>
      <c r="D605" s="15" t="s">
        <v>988</v>
      </c>
      <c r="E605" s="15">
        <v>100</v>
      </c>
      <c r="F605" s="15" t="s">
        <v>2674</v>
      </c>
      <c r="G605" s="15" t="s">
        <v>3826</v>
      </c>
      <c r="H605" s="15" t="s">
        <v>631</v>
      </c>
      <c r="I605" s="15" t="s">
        <v>3105</v>
      </c>
      <c r="J605" s="15" t="s">
        <v>3327</v>
      </c>
      <c r="K605" s="15" t="s">
        <v>2934</v>
      </c>
    </row>
    <row r="606" spans="2:11" x14ac:dyDescent="0.2">
      <c r="B606" s="15" t="s">
        <v>4143</v>
      </c>
      <c r="C606" s="15">
        <v>257860</v>
      </c>
      <c r="D606" s="15" t="s">
        <v>1046</v>
      </c>
      <c r="E606" s="15">
        <v>100</v>
      </c>
      <c r="F606" s="15" t="s">
        <v>2677</v>
      </c>
      <c r="G606" s="15" t="s">
        <v>4044</v>
      </c>
      <c r="H606" s="15" t="s">
        <v>1032</v>
      </c>
      <c r="I606" s="15" t="s">
        <v>3098</v>
      </c>
      <c r="J606" s="15" t="s">
        <v>2678</v>
      </c>
      <c r="K606" s="15" t="s">
        <v>2602</v>
      </c>
    </row>
    <row r="607" spans="2:11" x14ac:dyDescent="0.2">
      <c r="B607" s="15" t="s">
        <v>3012</v>
      </c>
      <c r="C607" s="15">
        <v>256886</v>
      </c>
      <c r="D607" s="15" t="s">
        <v>1024</v>
      </c>
      <c r="E607" s="15">
        <v>90</v>
      </c>
      <c r="F607" s="15" t="s">
        <v>2676</v>
      </c>
      <c r="G607" s="15" t="s">
        <v>3826</v>
      </c>
      <c r="H607" s="15" t="s">
        <v>631</v>
      </c>
      <c r="I607" s="15" t="s">
        <v>3581</v>
      </c>
      <c r="J607" s="15" t="s">
        <v>2675</v>
      </c>
      <c r="K607" s="15" t="s">
        <v>1012</v>
      </c>
    </row>
    <row r="608" spans="2:11" x14ac:dyDescent="0.2">
      <c r="B608" s="15" t="s">
        <v>3012</v>
      </c>
      <c r="C608" s="15">
        <v>256886</v>
      </c>
      <c r="D608" s="15" t="s">
        <v>1024</v>
      </c>
      <c r="E608" s="15">
        <v>100</v>
      </c>
      <c r="F608" s="15" t="s">
        <v>2676</v>
      </c>
      <c r="G608" s="15" t="s">
        <v>3826</v>
      </c>
      <c r="H608" s="15" t="s">
        <v>1032</v>
      </c>
      <c r="I608" s="15" t="s">
        <v>3005</v>
      </c>
      <c r="J608" s="15" t="s">
        <v>2675</v>
      </c>
      <c r="K608" s="15" t="s">
        <v>1012</v>
      </c>
    </row>
    <row r="609" spans="2:11" x14ac:dyDescent="0.2">
      <c r="B609" s="15" t="s">
        <v>3012</v>
      </c>
      <c r="C609" s="15">
        <v>256886</v>
      </c>
      <c r="D609" s="15" t="s">
        <v>1024</v>
      </c>
      <c r="E609" s="15">
        <v>90</v>
      </c>
      <c r="F609" s="15" t="s">
        <v>2676</v>
      </c>
      <c r="G609" s="15" t="s">
        <v>3826</v>
      </c>
      <c r="H609" s="15" t="s">
        <v>1032</v>
      </c>
      <c r="I609" s="15" t="s">
        <v>3005</v>
      </c>
      <c r="J609" s="15" t="s">
        <v>2675</v>
      </c>
      <c r="K609" s="15" t="s">
        <v>1012</v>
      </c>
    </row>
    <row r="610" spans="2:11" x14ac:dyDescent="0.2">
      <c r="B610" s="15" t="s">
        <v>3122</v>
      </c>
      <c r="C610" s="15">
        <v>257633</v>
      </c>
      <c r="D610" s="15" t="s">
        <v>1013</v>
      </c>
      <c r="E610" s="15">
        <v>100</v>
      </c>
      <c r="F610" s="15" t="s">
        <v>2674</v>
      </c>
      <c r="G610" s="15" t="s">
        <v>4044</v>
      </c>
      <c r="H610" s="15" t="s">
        <v>631</v>
      </c>
      <c r="I610" s="15" t="s">
        <v>3581</v>
      </c>
      <c r="J610" s="15" t="s">
        <v>2675</v>
      </c>
      <c r="K610" s="15" t="s">
        <v>1051</v>
      </c>
    </row>
    <row r="611" spans="2:11" x14ac:dyDescent="0.2">
      <c r="B611" s="15" t="s">
        <v>3122</v>
      </c>
      <c r="C611" s="15">
        <v>257633</v>
      </c>
      <c r="D611" s="15" t="s">
        <v>1013</v>
      </c>
      <c r="E611" s="15">
        <v>60</v>
      </c>
      <c r="F611" s="15" t="s">
        <v>2674</v>
      </c>
      <c r="G611" s="15" t="s">
        <v>3828</v>
      </c>
      <c r="H611" s="15" t="s">
        <v>1032</v>
      </c>
      <c r="I611" s="15" t="s">
        <v>2963</v>
      </c>
      <c r="J611" s="15" t="s">
        <v>2675</v>
      </c>
      <c r="K611" s="15" t="s">
        <v>1051</v>
      </c>
    </row>
    <row r="612" spans="2:11" x14ac:dyDescent="0.2">
      <c r="B612" s="15" t="s">
        <v>3122</v>
      </c>
      <c r="C612" s="15">
        <v>257633</v>
      </c>
      <c r="D612" s="15" t="s">
        <v>1013</v>
      </c>
      <c r="E612" s="15">
        <v>100</v>
      </c>
      <c r="F612" s="15" t="s">
        <v>2674</v>
      </c>
      <c r="G612" s="15" t="s">
        <v>4057</v>
      </c>
      <c r="H612" s="15" t="s">
        <v>1032</v>
      </c>
      <c r="I612" s="15" t="s">
        <v>2963</v>
      </c>
      <c r="J612" s="15" t="s">
        <v>2675</v>
      </c>
      <c r="K612" s="15" t="s">
        <v>1051</v>
      </c>
    </row>
    <row r="613" spans="2:11" x14ac:dyDescent="0.2">
      <c r="B613" s="15" t="s">
        <v>3122</v>
      </c>
      <c r="C613" s="15">
        <v>257633</v>
      </c>
      <c r="D613" s="15" t="s">
        <v>1013</v>
      </c>
      <c r="E613" s="15">
        <v>80</v>
      </c>
      <c r="F613" s="15" t="s">
        <v>2686</v>
      </c>
      <c r="G613" s="15" t="s">
        <v>3828</v>
      </c>
      <c r="H613" s="15" t="s">
        <v>1032</v>
      </c>
      <c r="I613" s="15" t="s">
        <v>2963</v>
      </c>
      <c r="J613" s="15" t="s">
        <v>2678</v>
      </c>
      <c r="K613" s="15" t="s">
        <v>1051</v>
      </c>
    </row>
    <row r="614" spans="2:11" x14ac:dyDescent="0.2">
      <c r="B614" s="15" t="s">
        <v>907</v>
      </c>
      <c r="C614" s="15">
        <v>257544</v>
      </c>
      <c r="D614" s="15" t="s">
        <v>556</v>
      </c>
      <c r="E614" s="15">
        <v>100</v>
      </c>
      <c r="F614" s="15" t="s">
        <v>2674</v>
      </c>
      <c r="G614" s="15" t="s">
        <v>4057</v>
      </c>
      <c r="H614" s="15" t="s">
        <v>512</v>
      </c>
      <c r="I614" s="15" t="s">
        <v>821</v>
      </c>
      <c r="J614" s="15" t="s">
        <v>2675</v>
      </c>
      <c r="K614" s="15" t="s">
        <v>670</v>
      </c>
    </row>
    <row r="615" spans="2:11" x14ac:dyDescent="0.2">
      <c r="B615" s="15" t="s">
        <v>3697</v>
      </c>
      <c r="C615" s="15">
        <v>306132</v>
      </c>
      <c r="D615" s="15" t="s">
        <v>1962</v>
      </c>
      <c r="E615" s="15">
        <v>100</v>
      </c>
      <c r="F615" s="15" t="s">
        <v>2674</v>
      </c>
      <c r="G615" s="15" t="s">
        <v>3828</v>
      </c>
      <c r="H615" s="15" t="s">
        <v>1903</v>
      </c>
      <c r="I615" s="15" t="s">
        <v>3245</v>
      </c>
      <c r="J615" s="15" t="s">
        <v>2675</v>
      </c>
      <c r="K615" s="15" t="s">
        <v>1905</v>
      </c>
    </row>
    <row r="616" spans="2:11" x14ac:dyDescent="0.2">
      <c r="B616" s="15" t="s">
        <v>3697</v>
      </c>
      <c r="C616" s="15">
        <v>306132</v>
      </c>
      <c r="D616" s="15" t="s">
        <v>1962</v>
      </c>
      <c r="E616" s="15">
        <v>100</v>
      </c>
      <c r="F616" s="15" t="s">
        <v>2674</v>
      </c>
      <c r="G616" s="15" t="s">
        <v>4045</v>
      </c>
      <c r="H616" s="15" t="s">
        <v>631</v>
      </c>
      <c r="I616" s="15" t="s">
        <v>3603</v>
      </c>
      <c r="J616" s="15" t="s">
        <v>2675</v>
      </c>
      <c r="K616" s="15" t="s">
        <v>1905</v>
      </c>
    </row>
    <row r="617" spans="2:11" x14ac:dyDescent="0.2">
      <c r="B617" s="15" t="s">
        <v>3123</v>
      </c>
      <c r="C617" s="15">
        <v>251971</v>
      </c>
      <c r="D617" s="15" t="s">
        <v>993</v>
      </c>
      <c r="E617" s="15">
        <v>90</v>
      </c>
      <c r="F617" s="15" t="s">
        <v>2674</v>
      </c>
      <c r="G617" s="15" t="s">
        <v>3787</v>
      </c>
      <c r="H617" s="15" t="s">
        <v>1032</v>
      </c>
      <c r="I617" s="15" t="s">
        <v>3672</v>
      </c>
      <c r="J617" s="15" t="s">
        <v>2675</v>
      </c>
      <c r="K617" s="15" t="s">
        <v>1138</v>
      </c>
    </row>
    <row r="618" spans="2:11" x14ac:dyDescent="0.2">
      <c r="B618" s="15" t="s">
        <v>3123</v>
      </c>
      <c r="C618" s="15">
        <v>251971</v>
      </c>
      <c r="D618" s="15" t="s">
        <v>993</v>
      </c>
      <c r="E618" s="15">
        <v>100</v>
      </c>
      <c r="F618" s="15" t="s">
        <v>2674</v>
      </c>
      <c r="G618" s="15" t="s">
        <v>4045</v>
      </c>
      <c r="H618" s="15" t="s">
        <v>631</v>
      </c>
      <c r="I618" s="15" t="s">
        <v>3105</v>
      </c>
      <c r="J618" s="15" t="s">
        <v>2675</v>
      </c>
      <c r="K618" s="15" t="s">
        <v>1138</v>
      </c>
    </row>
    <row r="619" spans="2:11" x14ac:dyDescent="0.2">
      <c r="B619" s="15" t="s">
        <v>3525</v>
      </c>
      <c r="C619" s="15">
        <v>258560</v>
      </c>
      <c r="D619" s="15" t="s">
        <v>1013</v>
      </c>
      <c r="E619" s="15">
        <v>70</v>
      </c>
      <c r="F619" s="15" t="s">
        <v>2674</v>
      </c>
      <c r="G619" s="15" t="s">
        <v>4057</v>
      </c>
      <c r="H619" s="15" t="s">
        <v>1032</v>
      </c>
      <c r="I619" s="15" t="s">
        <v>2963</v>
      </c>
      <c r="J619" s="15" t="s">
        <v>2675</v>
      </c>
      <c r="K619" s="15" t="s">
        <v>1081</v>
      </c>
    </row>
    <row r="620" spans="2:11" x14ac:dyDescent="0.2">
      <c r="B620" s="15" t="s">
        <v>3525</v>
      </c>
      <c r="C620" s="15">
        <v>258560</v>
      </c>
      <c r="D620" s="15" t="s">
        <v>1013</v>
      </c>
      <c r="E620" s="15">
        <v>60</v>
      </c>
      <c r="F620" s="15" t="s">
        <v>2686</v>
      </c>
      <c r="G620" s="15" t="s">
        <v>3787</v>
      </c>
      <c r="H620" s="15" t="s">
        <v>1032</v>
      </c>
      <c r="I620" s="15" t="s">
        <v>2963</v>
      </c>
      <c r="J620" s="15" t="s">
        <v>2678</v>
      </c>
      <c r="K620" s="15" t="s">
        <v>1081</v>
      </c>
    </row>
    <row r="621" spans="2:11" x14ac:dyDescent="0.2">
      <c r="B621" s="15" t="s">
        <v>3525</v>
      </c>
      <c r="C621" s="15">
        <v>258560</v>
      </c>
      <c r="D621" s="15" t="s">
        <v>1013</v>
      </c>
      <c r="E621" s="15">
        <v>70</v>
      </c>
      <c r="F621" s="15" t="s">
        <v>2674</v>
      </c>
      <c r="G621" s="15" t="s">
        <v>4045</v>
      </c>
      <c r="H621" s="15" t="s">
        <v>631</v>
      </c>
      <c r="I621" s="15" t="s">
        <v>3581</v>
      </c>
      <c r="J621" s="15" t="s">
        <v>2675</v>
      </c>
      <c r="K621" s="15" t="s">
        <v>1081</v>
      </c>
    </row>
    <row r="622" spans="2:11" x14ac:dyDescent="0.2">
      <c r="B622" s="15" t="s">
        <v>3525</v>
      </c>
      <c r="C622" s="15">
        <v>258560</v>
      </c>
      <c r="D622" s="15" t="s">
        <v>1013</v>
      </c>
      <c r="E622" s="15">
        <v>80</v>
      </c>
      <c r="F622" s="15" t="s">
        <v>2674</v>
      </c>
      <c r="G622" s="15" t="s">
        <v>3787</v>
      </c>
      <c r="H622" s="15" t="s">
        <v>1032</v>
      </c>
      <c r="I622" s="15" t="s">
        <v>2963</v>
      </c>
      <c r="J622" s="15" t="s">
        <v>2675</v>
      </c>
      <c r="K622" s="15" t="s">
        <v>1081</v>
      </c>
    </row>
    <row r="623" spans="2:11" x14ac:dyDescent="0.2">
      <c r="B623" s="15" t="s">
        <v>3446</v>
      </c>
      <c r="C623" s="15">
        <v>263360</v>
      </c>
      <c r="D623" s="15" t="s">
        <v>3225</v>
      </c>
      <c r="E623" s="15">
        <v>90</v>
      </c>
      <c r="F623" s="15" t="s">
        <v>2674</v>
      </c>
      <c r="G623" s="15" t="s">
        <v>4044</v>
      </c>
      <c r="H623" s="15" t="s">
        <v>512</v>
      </c>
      <c r="I623" s="15" t="s">
        <v>852</v>
      </c>
      <c r="J623" s="15" t="s">
        <v>3327</v>
      </c>
      <c r="K623" s="15" t="s">
        <v>3410</v>
      </c>
    </row>
    <row r="624" spans="2:11" x14ac:dyDescent="0.2">
      <c r="B624" s="15" t="s">
        <v>3862</v>
      </c>
      <c r="C624" s="15">
        <v>1307816</v>
      </c>
      <c r="D624" s="15" t="s">
        <v>1913</v>
      </c>
      <c r="E624" s="15">
        <v>70</v>
      </c>
      <c r="F624" s="15" t="s">
        <v>2674</v>
      </c>
      <c r="G624" s="15" t="s">
        <v>4044</v>
      </c>
      <c r="H624" s="15" t="s">
        <v>631</v>
      </c>
      <c r="I624" s="15" t="s">
        <v>3603</v>
      </c>
      <c r="J624" s="15" t="s">
        <v>2675</v>
      </c>
      <c r="K624" s="15" t="s">
        <v>1289</v>
      </c>
    </row>
    <row r="625" spans="2:11" x14ac:dyDescent="0.2">
      <c r="B625" s="15" t="s">
        <v>3862</v>
      </c>
      <c r="C625" s="15">
        <v>1307816</v>
      </c>
      <c r="D625" s="15" t="s">
        <v>1913</v>
      </c>
      <c r="E625" s="15">
        <v>100</v>
      </c>
      <c r="F625" s="15" t="s">
        <v>2674</v>
      </c>
      <c r="G625" s="15" t="s">
        <v>4052</v>
      </c>
      <c r="H625" s="15" t="s">
        <v>1903</v>
      </c>
      <c r="I625" s="15" t="s">
        <v>4051</v>
      </c>
      <c r="J625" s="15" t="s">
        <v>2675</v>
      </c>
      <c r="K625" s="15" t="s">
        <v>1289</v>
      </c>
    </row>
    <row r="626" spans="2:11" x14ac:dyDescent="0.2">
      <c r="B626" s="15" t="s">
        <v>3862</v>
      </c>
      <c r="C626" s="15">
        <v>1307816</v>
      </c>
      <c r="D626" s="15" t="s">
        <v>1913</v>
      </c>
      <c r="E626" s="15">
        <v>60</v>
      </c>
      <c r="F626" s="15" t="s">
        <v>2674</v>
      </c>
      <c r="G626" s="15" t="s">
        <v>3828</v>
      </c>
      <c r="H626" s="15" t="s">
        <v>631</v>
      </c>
      <c r="I626" s="15" t="s">
        <v>3603</v>
      </c>
      <c r="J626" s="15" t="s">
        <v>2675</v>
      </c>
      <c r="K626" s="15" t="s">
        <v>1289</v>
      </c>
    </row>
    <row r="627" spans="2:11" x14ac:dyDescent="0.2">
      <c r="B627" s="15" t="s">
        <v>954</v>
      </c>
      <c r="C627" s="15">
        <v>261560</v>
      </c>
      <c r="D627" s="15" t="s">
        <v>556</v>
      </c>
      <c r="E627" s="15">
        <v>70</v>
      </c>
      <c r="F627" s="15" t="s">
        <v>2674</v>
      </c>
      <c r="G627" s="15" t="s">
        <v>4045</v>
      </c>
      <c r="H627" s="15" t="s">
        <v>631</v>
      </c>
      <c r="I627" s="15" t="s">
        <v>839</v>
      </c>
      <c r="J627" s="15" t="s">
        <v>2675</v>
      </c>
      <c r="K627" s="15" t="s">
        <v>507</v>
      </c>
    </row>
    <row r="628" spans="2:11" x14ac:dyDescent="0.2">
      <c r="B628" s="15" t="s">
        <v>954</v>
      </c>
      <c r="C628" s="15">
        <v>261560</v>
      </c>
      <c r="D628" s="15" t="s">
        <v>556</v>
      </c>
      <c r="E628" s="15">
        <v>80</v>
      </c>
      <c r="F628" s="15" t="s">
        <v>2674</v>
      </c>
      <c r="G628" s="15" t="s">
        <v>4057</v>
      </c>
      <c r="H628" s="15" t="s">
        <v>512</v>
      </c>
      <c r="I628" s="15" t="s">
        <v>821</v>
      </c>
      <c r="J628" s="15" t="s">
        <v>2675</v>
      </c>
      <c r="K628" s="15" t="s">
        <v>507</v>
      </c>
    </row>
    <row r="629" spans="2:11" x14ac:dyDescent="0.2">
      <c r="B629" s="15" t="s">
        <v>3698</v>
      </c>
      <c r="C629" s="15">
        <v>1307945</v>
      </c>
      <c r="D629" s="15" t="s">
        <v>3152</v>
      </c>
      <c r="E629" s="15">
        <v>100</v>
      </c>
      <c r="F629" s="15" t="s">
        <v>2674</v>
      </c>
      <c r="G629" s="15" t="s">
        <v>4045</v>
      </c>
      <c r="H629" s="15" t="s">
        <v>631</v>
      </c>
      <c r="I629" s="15" t="s">
        <v>3604</v>
      </c>
      <c r="J629" s="15" t="s">
        <v>2675</v>
      </c>
      <c r="K629" s="15" t="s">
        <v>1004</v>
      </c>
    </row>
    <row r="630" spans="2:11" x14ac:dyDescent="0.2">
      <c r="B630" s="15" t="s">
        <v>3698</v>
      </c>
      <c r="C630" s="15">
        <v>1307945</v>
      </c>
      <c r="D630" s="15" t="s">
        <v>3152</v>
      </c>
      <c r="E630" s="15">
        <v>100</v>
      </c>
      <c r="F630" s="15" t="s">
        <v>2674</v>
      </c>
      <c r="G630" s="15" t="s">
        <v>4044</v>
      </c>
      <c r="H630" s="15" t="s">
        <v>1020</v>
      </c>
      <c r="I630" s="15" t="s">
        <v>3681</v>
      </c>
      <c r="J630" s="15" t="s">
        <v>2675</v>
      </c>
      <c r="K630" s="15" t="s">
        <v>1004</v>
      </c>
    </row>
    <row r="631" spans="2:11" x14ac:dyDescent="0.2">
      <c r="B631" s="15" t="s">
        <v>3698</v>
      </c>
      <c r="C631" s="15">
        <v>1307945</v>
      </c>
      <c r="D631" s="15" t="s">
        <v>3152</v>
      </c>
      <c r="E631" s="15">
        <v>90</v>
      </c>
      <c r="F631" s="15" t="s">
        <v>2674</v>
      </c>
      <c r="G631" s="15" t="s">
        <v>3828</v>
      </c>
      <c r="H631" s="15" t="s">
        <v>631</v>
      </c>
      <c r="I631" s="15" t="s">
        <v>3604</v>
      </c>
      <c r="J631" s="15" t="s">
        <v>2675</v>
      </c>
      <c r="K631" s="15" t="s">
        <v>1004</v>
      </c>
    </row>
    <row r="632" spans="2:11" x14ac:dyDescent="0.2">
      <c r="B632" s="15" t="s">
        <v>4144</v>
      </c>
      <c r="C632" s="15">
        <v>1308033</v>
      </c>
      <c r="D632" s="15" t="s">
        <v>1962</v>
      </c>
      <c r="E632" s="15">
        <v>100</v>
      </c>
      <c r="F632" s="15" t="s">
        <v>2674</v>
      </c>
      <c r="G632" s="15" t="s">
        <v>4052</v>
      </c>
      <c r="H632" s="15" t="s">
        <v>631</v>
      </c>
      <c r="I632" s="15" t="s">
        <v>3603</v>
      </c>
      <c r="J632" s="15" t="s">
        <v>2675</v>
      </c>
      <c r="K632" s="15" t="s">
        <v>516</v>
      </c>
    </row>
    <row r="633" spans="2:11" x14ac:dyDescent="0.2">
      <c r="B633" s="15" t="s">
        <v>4144</v>
      </c>
      <c r="C633" s="15">
        <v>1308033</v>
      </c>
      <c r="D633" s="15" t="s">
        <v>1962</v>
      </c>
      <c r="E633" s="15">
        <v>90</v>
      </c>
      <c r="F633" s="15" t="s">
        <v>2674</v>
      </c>
      <c r="G633" s="15" t="s">
        <v>4045</v>
      </c>
      <c r="H633" s="15" t="s">
        <v>1903</v>
      </c>
      <c r="I633" s="15" t="s">
        <v>3245</v>
      </c>
      <c r="J633" s="15" t="s">
        <v>2675</v>
      </c>
      <c r="K633" s="15" t="s">
        <v>516</v>
      </c>
    </row>
    <row r="634" spans="2:11" x14ac:dyDescent="0.2">
      <c r="B634" s="15" t="s">
        <v>4144</v>
      </c>
      <c r="C634" s="15">
        <v>1308033</v>
      </c>
      <c r="D634" s="15" t="s">
        <v>1962</v>
      </c>
      <c r="E634" s="15">
        <v>90</v>
      </c>
      <c r="F634" s="15" t="s">
        <v>2674</v>
      </c>
      <c r="G634" s="15" t="s">
        <v>4045</v>
      </c>
      <c r="H634" s="15" t="s">
        <v>631</v>
      </c>
      <c r="I634" s="15" t="s">
        <v>3603</v>
      </c>
      <c r="J634" s="15" t="s">
        <v>2675</v>
      </c>
      <c r="K634" s="15" t="s">
        <v>516</v>
      </c>
    </row>
    <row r="635" spans="2:11" x14ac:dyDescent="0.2">
      <c r="B635" s="15" t="s">
        <v>3262</v>
      </c>
      <c r="C635" s="15">
        <v>306167</v>
      </c>
      <c r="D635" s="15" t="s">
        <v>1910</v>
      </c>
      <c r="E635" s="15">
        <v>90</v>
      </c>
      <c r="F635" s="15" t="s">
        <v>2674</v>
      </c>
      <c r="G635" s="15" t="s">
        <v>3828</v>
      </c>
      <c r="H635" s="15" t="s">
        <v>631</v>
      </c>
      <c r="I635" s="15" t="s">
        <v>3605</v>
      </c>
      <c r="J635" s="15" t="s">
        <v>2675</v>
      </c>
      <c r="K635" s="15" t="s">
        <v>2693</v>
      </c>
    </row>
    <row r="636" spans="2:11" x14ac:dyDescent="0.2">
      <c r="B636" s="15" t="s">
        <v>3262</v>
      </c>
      <c r="C636" s="15">
        <v>306167</v>
      </c>
      <c r="D636" s="15" t="s">
        <v>1910</v>
      </c>
      <c r="E636" s="15">
        <v>90</v>
      </c>
      <c r="F636" s="15" t="s">
        <v>2674</v>
      </c>
      <c r="G636" s="15" t="s">
        <v>4045</v>
      </c>
      <c r="H636" s="15" t="s">
        <v>1903</v>
      </c>
      <c r="I636" s="15" t="s">
        <v>4056</v>
      </c>
      <c r="J636" s="15" t="s">
        <v>2675</v>
      </c>
      <c r="K636" s="15" t="s">
        <v>2693</v>
      </c>
    </row>
    <row r="637" spans="2:11" x14ac:dyDescent="0.2">
      <c r="B637" s="15" t="s">
        <v>4145</v>
      </c>
      <c r="C637" s="15">
        <v>1308069</v>
      </c>
      <c r="D637" s="15" t="s">
        <v>1928</v>
      </c>
      <c r="E637" s="15">
        <v>90</v>
      </c>
      <c r="F637" s="15" t="s">
        <v>2676</v>
      </c>
      <c r="G637" s="15" t="s">
        <v>3826</v>
      </c>
      <c r="H637" s="15" t="s">
        <v>631</v>
      </c>
      <c r="I637" s="15" t="s">
        <v>3606</v>
      </c>
      <c r="J637" s="15" t="s">
        <v>2675</v>
      </c>
      <c r="K637" s="15" t="s">
        <v>1290</v>
      </c>
    </row>
    <row r="638" spans="2:11" x14ac:dyDescent="0.2">
      <c r="B638" s="15" t="s">
        <v>4145</v>
      </c>
      <c r="C638" s="15">
        <v>1308069</v>
      </c>
      <c r="D638" s="15" t="s">
        <v>1928</v>
      </c>
      <c r="E638" s="15">
        <v>100</v>
      </c>
      <c r="F638" s="15" t="s">
        <v>2676</v>
      </c>
      <c r="G638" s="15" t="s">
        <v>4045</v>
      </c>
      <c r="H638" s="15" t="s">
        <v>1903</v>
      </c>
      <c r="I638" s="15" t="s">
        <v>4053</v>
      </c>
      <c r="J638" s="15" t="s">
        <v>2675</v>
      </c>
      <c r="K638" s="15" t="s">
        <v>1290</v>
      </c>
    </row>
    <row r="639" spans="2:11" x14ac:dyDescent="0.2">
      <c r="B639" s="15" t="s">
        <v>4146</v>
      </c>
      <c r="C639" s="15">
        <v>195026</v>
      </c>
      <c r="D639" s="15" t="s">
        <v>1196</v>
      </c>
      <c r="E639" s="15">
        <v>100</v>
      </c>
      <c r="F639" s="15" t="s">
        <v>2686</v>
      </c>
      <c r="G639" s="15" t="s">
        <v>4045</v>
      </c>
      <c r="H639" s="15" t="s">
        <v>1032</v>
      </c>
      <c r="I639" s="15" t="s">
        <v>4071</v>
      </c>
      <c r="J639" s="15" t="s">
        <v>2678</v>
      </c>
      <c r="K639" s="15" t="s">
        <v>2627</v>
      </c>
    </row>
    <row r="640" spans="2:11" x14ac:dyDescent="0.2">
      <c r="B640" s="15" t="s">
        <v>4147</v>
      </c>
      <c r="C640" s="15">
        <v>1307077</v>
      </c>
      <c r="D640" s="15" t="s">
        <v>1872</v>
      </c>
      <c r="E640" s="15">
        <v>90</v>
      </c>
      <c r="F640" s="15" t="s">
        <v>2674</v>
      </c>
      <c r="G640" s="15" t="s">
        <v>3826</v>
      </c>
      <c r="H640" s="15" t="s">
        <v>631</v>
      </c>
      <c r="I640" s="15" t="s">
        <v>3603</v>
      </c>
      <c r="J640" s="15" t="s">
        <v>2675</v>
      </c>
      <c r="K640" s="15" t="s">
        <v>744</v>
      </c>
    </row>
    <row r="641" spans="2:11" x14ac:dyDescent="0.2">
      <c r="B641" s="15" t="s">
        <v>4147</v>
      </c>
      <c r="C641" s="15">
        <v>1307077</v>
      </c>
      <c r="D641" s="15" t="s">
        <v>1872</v>
      </c>
      <c r="E641" s="15">
        <v>100</v>
      </c>
      <c r="F641" s="15" t="s">
        <v>2674</v>
      </c>
      <c r="G641" s="15" t="s">
        <v>4052</v>
      </c>
      <c r="H641" s="15" t="s">
        <v>1903</v>
      </c>
      <c r="I641" s="15" t="s">
        <v>3510</v>
      </c>
      <c r="J641" s="15" t="s">
        <v>2675</v>
      </c>
      <c r="K641" s="15" t="s">
        <v>744</v>
      </c>
    </row>
    <row r="642" spans="2:11" x14ac:dyDescent="0.2">
      <c r="B642" s="15" t="s">
        <v>4147</v>
      </c>
      <c r="C642" s="15">
        <v>1307077</v>
      </c>
      <c r="D642" s="15" t="s">
        <v>1872</v>
      </c>
      <c r="E642" s="15">
        <v>90</v>
      </c>
      <c r="F642" s="15" t="s">
        <v>2674</v>
      </c>
      <c r="G642" s="15" t="s">
        <v>4052</v>
      </c>
      <c r="H642" s="15" t="s">
        <v>631</v>
      </c>
      <c r="I642" s="15" t="s">
        <v>3603</v>
      </c>
      <c r="J642" s="15" t="s">
        <v>2675</v>
      </c>
      <c r="K642" s="15" t="s">
        <v>744</v>
      </c>
    </row>
    <row r="643" spans="2:11" x14ac:dyDescent="0.2">
      <c r="B643" s="15" t="s">
        <v>3526</v>
      </c>
      <c r="C643" s="15">
        <v>1307843</v>
      </c>
      <c r="D643" s="15" t="s">
        <v>2804</v>
      </c>
      <c r="E643" s="15">
        <v>100</v>
      </c>
      <c r="F643" s="15" t="s">
        <v>2676</v>
      </c>
      <c r="G643" s="15" t="s">
        <v>4044</v>
      </c>
      <c r="H643" s="15" t="s">
        <v>1903</v>
      </c>
      <c r="I643" s="15" t="s">
        <v>4076</v>
      </c>
      <c r="J643" s="15" t="s">
        <v>2675</v>
      </c>
      <c r="K643" s="15" t="s">
        <v>1081</v>
      </c>
    </row>
    <row r="644" spans="2:11" x14ac:dyDescent="0.2">
      <c r="B644" s="15" t="s">
        <v>3526</v>
      </c>
      <c r="C644" s="15">
        <v>1307843</v>
      </c>
      <c r="D644" s="15" t="s">
        <v>2804</v>
      </c>
      <c r="E644" s="15">
        <v>100</v>
      </c>
      <c r="F644" s="15" t="s">
        <v>2674</v>
      </c>
      <c r="G644" s="15" t="s">
        <v>4045</v>
      </c>
      <c r="H644" s="15" t="s">
        <v>631</v>
      </c>
      <c r="I644" s="15" t="s">
        <v>3605</v>
      </c>
      <c r="J644" s="15" t="s">
        <v>2675</v>
      </c>
      <c r="K644" s="15" t="s">
        <v>1081</v>
      </c>
    </row>
    <row r="645" spans="2:11" x14ac:dyDescent="0.2">
      <c r="B645" s="15" t="s">
        <v>3526</v>
      </c>
      <c r="C645" s="15">
        <v>1307843</v>
      </c>
      <c r="D645" s="15" t="s">
        <v>2804</v>
      </c>
      <c r="E645" s="15">
        <v>100</v>
      </c>
      <c r="F645" s="15" t="s">
        <v>2674</v>
      </c>
      <c r="G645" s="15" t="s">
        <v>3828</v>
      </c>
      <c r="H645" s="15" t="s">
        <v>631</v>
      </c>
      <c r="I645" s="15" t="s">
        <v>3605</v>
      </c>
      <c r="J645" s="15" t="s">
        <v>2675</v>
      </c>
      <c r="K645" s="15" t="s">
        <v>1081</v>
      </c>
    </row>
    <row r="646" spans="2:11" x14ac:dyDescent="0.2">
      <c r="B646" s="15" t="s">
        <v>3526</v>
      </c>
      <c r="C646" s="15">
        <v>1307843</v>
      </c>
      <c r="D646" s="15" t="s">
        <v>2804</v>
      </c>
      <c r="E646" s="15">
        <v>100</v>
      </c>
      <c r="F646" s="15" t="s">
        <v>2676</v>
      </c>
      <c r="G646" s="15" t="s">
        <v>4044</v>
      </c>
      <c r="H646" s="15" t="s">
        <v>1903</v>
      </c>
      <c r="I646" s="15" t="s">
        <v>4076</v>
      </c>
      <c r="J646" s="15" t="s">
        <v>2675</v>
      </c>
      <c r="K646" s="15" t="s">
        <v>1081</v>
      </c>
    </row>
    <row r="647" spans="2:11" x14ac:dyDescent="0.2">
      <c r="B647" s="15" t="s">
        <v>3863</v>
      </c>
      <c r="C647" s="15">
        <v>1308277</v>
      </c>
      <c r="D647" s="15" t="s">
        <v>1874</v>
      </c>
      <c r="E647" s="15">
        <v>90</v>
      </c>
      <c r="F647" s="15" t="s">
        <v>2674</v>
      </c>
      <c r="G647" s="15" t="s">
        <v>3826</v>
      </c>
      <c r="H647" s="15" t="s">
        <v>631</v>
      </c>
      <c r="I647" s="15" t="s">
        <v>3605</v>
      </c>
      <c r="J647" s="15" t="s">
        <v>2675</v>
      </c>
      <c r="K647" s="15" t="s">
        <v>580</v>
      </c>
    </row>
    <row r="648" spans="2:11" x14ac:dyDescent="0.2">
      <c r="B648" s="15" t="s">
        <v>3863</v>
      </c>
      <c r="C648" s="15">
        <v>1308277</v>
      </c>
      <c r="D648" s="15" t="s">
        <v>1874</v>
      </c>
      <c r="E648" s="15">
        <v>90</v>
      </c>
      <c r="F648" s="15" t="s">
        <v>2674</v>
      </c>
      <c r="G648" s="15" t="s">
        <v>4044</v>
      </c>
      <c r="H648" s="15" t="s">
        <v>1903</v>
      </c>
      <c r="I648" s="15" t="s">
        <v>4115</v>
      </c>
      <c r="J648" s="15" t="s">
        <v>2675</v>
      </c>
      <c r="K648" s="15" t="s">
        <v>580</v>
      </c>
    </row>
    <row r="649" spans="2:11" x14ac:dyDescent="0.2">
      <c r="B649" s="15" t="s">
        <v>3863</v>
      </c>
      <c r="C649" s="15">
        <v>1308277</v>
      </c>
      <c r="D649" s="15" t="s">
        <v>1874</v>
      </c>
      <c r="E649" s="15">
        <v>80</v>
      </c>
      <c r="F649" s="15" t="s">
        <v>2674</v>
      </c>
      <c r="G649" s="15" t="s">
        <v>3787</v>
      </c>
      <c r="H649" s="15" t="s">
        <v>631</v>
      </c>
      <c r="I649" s="15" t="s">
        <v>3113</v>
      </c>
      <c r="J649" s="15" t="s">
        <v>2675</v>
      </c>
      <c r="K649" s="15" t="s">
        <v>580</v>
      </c>
    </row>
    <row r="650" spans="2:11" x14ac:dyDescent="0.2">
      <c r="B650" s="15" t="s">
        <v>3864</v>
      </c>
      <c r="C650" s="15">
        <v>1308196</v>
      </c>
      <c r="D650" s="15" t="s">
        <v>1968</v>
      </c>
      <c r="E650" s="15">
        <v>80</v>
      </c>
      <c r="F650" s="15" t="s">
        <v>2674</v>
      </c>
      <c r="G650" s="15" t="s">
        <v>3787</v>
      </c>
      <c r="H650" s="15" t="s">
        <v>631</v>
      </c>
      <c r="I650" s="15" t="s">
        <v>3605</v>
      </c>
      <c r="J650" s="15" t="s">
        <v>2675</v>
      </c>
      <c r="K650" s="15" t="s">
        <v>1063</v>
      </c>
    </row>
    <row r="651" spans="2:11" x14ac:dyDescent="0.2">
      <c r="B651" s="15" t="s">
        <v>3864</v>
      </c>
      <c r="C651" s="15">
        <v>1308196</v>
      </c>
      <c r="D651" s="15" t="s">
        <v>1968</v>
      </c>
      <c r="E651" s="15">
        <v>80</v>
      </c>
      <c r="F651" s="15" t="s">
        <v>2674</v>
      </c>
      <c r="G651" s="15" t="s">
        <v>3787</v>
      </c>
      <c r="H651" s="15" t="s">
        <v>1903</v>
      </c>
      <c r="I651" s="15" t="s">
        <v>3829</v>
      </c>
      <c r="J651" s="15" t="s">
        <v>2675</v>
      </c>
      <c r="K651" s="15" t="s">
        <v>1063</v>
      </c>
    </row>
    <row r="652" spans="2:11" x14ac:dyDescent="0.2">
      <c r="B652" s="15" t="s">
        <v>3864</v>
      </c>
      <c r="C652" s="15">
        <v>1308196</v>
      </c>
      <c r="D652" s="15" t="s">
        <v>1968</v>
      </c>
      <c r="E652" s="15">
        <v>80</v>
      </c>
      <c r="F652" s="15" t="s">
        <v>2674</v>
      </c>
      <c r="G652" s="15" t="s">
        <v>3826</v>
      </c>
      <c r="H652" s="15" t="s">
        <v>631</v>
      </c>
      <c r="I652" s="15" t="s">
        <v>3605</v>
      </c>
      <c r="J652" s="15" t="s">
        <v>2675</v>
      </c>
      <c r="K652" s="15" t="s">
        <v>1063</v>
      </c>
    </row>
    <row r="653" spans="2:11" x14ac:dyDescent="0.2">
      <c r="B653" s="15" t="s">
        <v>3013</v>
      </c>
      <c r="C653" s="15">
        <v>1307126</v>
      </c>
      <c r="D653" s="15" t="s">
        <v>1894</v>
      </c>
      <c r="E653" s="15">
        <v>100</v>
      </c>
      <c r="F653" s="15" t="s">
        <v>2674</v>
      </c>
      <c r="G653" s="15" t="s">
        <v>3828</v>
      </c>
      <c r="H653" s="15" t="s">
        <v>1903</v>
      </c>
      <c r="I653" s="15" t="s">
        <v>2681</v>
      </c>
      <c r="J653" s="15" t="s">
        <v>2675</v>
      </c>
      <c r="K653" s="15" t="s">
        <v>2475</v>
      </c>
    </row>
    <row r="654" spans="2:11" x14ac:dyDescent="0.2">
      <c r="B654" s="15" t="s">
        <v>3013</v>
      </c>
      <c r="C654" s="15">
        <v>1307126</v>
      </c>
      <c r="D654" s="15" t="s">
        <v>1894</v>
      </c>
      <c r="E654" s="15">
        <v>100</v>
      </c>
      <c r="F654" s="15" t="s">
        <v>2674</v>
      </c>
      <c r="G654" s="15" t="s">
        <v>3826</v>
      </c>
      <c r="H654" s="15" t="s">
        <v>631</v>
      </c>
      <c r="I654" s="15" t="s">
        <v>3607</v>
      </c>
      <c r="J654" s="15" t="s">
        <v>2675</v>
      </c>
      <c r="K654" s="15" t="s">
        <v>2475</v>
      </c>
    </row>
    <row r="655" spans="2:11" x14ac:dyDescent="0.2">
      <c r="B655" s="15" t="s">
        <v>3263</v>
      </c>
      <c r="C655" s="15">
        <v>1308436</v>
      </c>
      <c r="D655" s="15" t="s">
        <v>2050</v>
      </c>
      <c r="E655" s="15">
        <v>100</v>
      </c>
      <c r="F655" s="15" t="s">
        <v>2674</v>
      </c>
      <c r="G655" s="15" t="s">
        <v>3826</v>
      </c>
      <c r="H655" s="15" t="s">
        <v>1903</v>
      </c>
      <c r="I655" s="15" t="s">
        <v>4064</v>
      </c>
      <c r="J655" s="15" t="s">
        <v>2675</v>
      </c>
      <c r="K655" s="15" t="s">
        <v>2796</v>
      </c>
    </row>
    <row r="656" spans="2:11" x14ac:dyDescent="0.2">
      <c r="B656" s="15" t="s">
        <v>3263</v>
      </c>
      <c r="C656" s="15">
        <v>1308436</v>
      </c>
      <c r="D656" s="15" t="s">
        <v>2050</v>
      </c>
      <c r="E656" s="15">
        <v>60</v>
      </c>
      <c r="F656" s="15" t="s">
        <v>2674</v>
      </c>
      <c r="G656" s="15" t="s">
        <v>3826</v>
      </c>
      <c r="H656" s="15" t="s">
        <v>631</v>
      </c>
      <c r="I656" s="15" t="s">
        <v>3617</v>
      </c>
      <c r="J656" s="15" t="s">
        <v>2675</v>
      </c>
      <c r="K656" s="15" t="s">
        <v>2796</v>
      </c>
    </row>
    <row r="657" spans="2:11" x14ac:dyDescent="0.2">
      <c r="B657" s="15" t="s">
        <v>3263</v>
      </c>
      <c r="C657" s="15">
        <v>1308436</v>
      </c>
      <c r="D657" s="15" t="s">
        <v>2050</v>
      </c>
      <c r="E657" s="15">
        <v>80</v>
      </c>
      <c r="F657" s="15" t="s">
        <v>2674</v>
      </c>
      <c r="G657" s="15" t="s">
        <v>3826</v>
      </c>
      <c r="H657" s="15" t="s">
        <v>1903</v>
      </c>
      <c r="I657" s="15" t="s">
        <v>4064</v>
      </c>
      <c r="J657" s="15" t="s">
        <v>2675</v>
      </c>
      <c r="K657" s="15" t="s">
        <v>2796</v>
      </c>
    </row>
    <row r="658" spans="2:11" x14ac:dyDescent="0.2">
      <c r="B658" s="15" t="s">
        <v>3263</v>
      </c>
      <c r="C658" s="15">
        <v>1308436</v>
      </c>
      <c r="D658" s="15" t="s">
        <v>2050</v>
      </c>
      <c r="E658" s="15">
        <v>80</v>
      </c>
      <c r="F658" s="15" t="s">
        <v>2674</v>
      </c>
      <c r="G658" s="15" t="s">
        <v>4045</v>
      </c>
      <c r="H658" s="15" t="s">
        <v>631</v>
      </c>
      <c r="I658" s="15" t="s">
        <v>3617</v>
      </c>
      <c r="J658" s="15" t="s">
        <v>2675</v>
      </c>
      <c r="K658" s="15" t="s">
        <v>2796</v>
      </c>
    </row>
    <row r="659" spans="2:11" x14ac:dyDescent="0.2">
      <c r="B659" s="15" t="s">
        <v>4148</v>
      </c>
      <c r="C659" s="15">
        <v>251781</v>
      </c>
      <c r="D659" s="15" t="s">
        <v>1196</v>
      </c>
      <c r="E659" s="15">
        <v>100</v>
      </c>
      <c r="F659" s="15" t="s">
        <v>2686</v>
      </c>
      <c r="G659" s="15" t="s">
        <v>4045</v>
      </c>
      <c r="H659" s="15" t="s">
        <v>1032</v>
      </c>
      <c r="I659" s="15" t="s">
        <v>4071</v>
      </c>
      <c r="J659" s="15" t="s">
        <v>2678</v>
      </c>
      <c r="K659" s="15" t="s">
        <v>2612</v>
      </c>
    </row>
    <row r="660" spans="2:11" x14ac:dyDescent="0.2">
      <c r="B660" s="15" t="s">
        <v>4148</v>
      </c>
      <c r="C660" s="15">
        <v>251781</v>
      </c>
      <c r="D660" s="15" t="s">
        <v>1196</v>
      </c>
      <c r="E660" s="15">
        <v>90</v>
      </c>
      <c r="F660" s="15" t="s">
        <v>2674</v>
      </c>
      <c r="G660" s="15" t="s">
        <v>4052</v>
      </c>
      <c r="H660" s="15" t="s">
        <v>1032</v>
      </c>
      <c r="I660" s="15" t="s">
        <v>4071</v>
      </c>
      <c r="J660" s="15" t="s">
        <v>2678</v>
      </c>
      <c r="K660" s="15" t="s">
        <v>2612</v>
      </c>
    </row>
    <row r="661" spans="2:11" x14ac:dyDescent="0.2">
      <c r="B661" s="15" t="s">
        <v>4148</v>
      </c>
      <c r="C661" s="15">
        <v>251781</v>
      </c>
      <c r="D661" s="15" t="s">
        <v>1196</v>
      </c>
      <c r="E661" s="15">
        <v>100</v>
      </c>
      <c r="F661" s="15" t="s">
        <v>2674</v>
      </c>
      <c r="G661" s="15" t="s">
        <v>4052</v>
      </c>
      <c r="H661" s="15" t="s">
        <v>1032</v>
      </c>
      <c r="I661" s="15" t="s">
        <v>4071</v>
      </c>
      <c r="J661" s="15" t="s">
        <v>2678</v>
      </c>
      <c r="K661" s="15" t="s">
        <v>2612</v>
      </c>
    </row>
    <row r="662" spans="2:11" x14ac:dyDescent="0.2">
      <c r="B662" s="15" t="s">
        <v>3699</v>
      </c>
      <c r="C662" s="15">
        <v>1308588</v>
      </c>
      <c r="D662" s="15" t="s">
        <v>3348</v>
      </c>
      <c r="E662" s="15">
        <v>100</v>
      </c>
      <c r="F662" s="15" t="s">
        <v>2674</v>
      </c>
      <c r="G662" s="15" t="s">
        <v>3826</v>
      </c>
      <c r="H662" s="15" t="s">
        <v>650</v>
      </c>
      <c r="I662" s="15" t="s">
        <v>3838</v>
      </c>
      <c r="J662" s="15" t="s">
        <v>2675</v>
      </c>
      <c r="K662" s="15" t="s">
        <v>3228</v>
      </c>
    </row>
    <row r="663" spans="2:11" x14ac:dyDescent="0.2">
      <c r="B663" s="15" t="s">
        <v>3699</v>
      </c>
      <c r="C663" s="15">
        <v>1308588</v>
      </c>
      <c r="D663" s="15" t="s">
        <v>3348</v>
      </c>
      <c r="E663" s="15">
        <v>90</v>
      </c>
      <c r="F663" s="15" t="s">
        <v>2674</v>
      </c>
      <c r="G663" s="15" t="s">
        <v>4044</v>
      </c>
      <c r="H663" s="15" t="s">
        <v>631</v>
      </c>
      <c r="I663" s="15" t="s">
        <v>3617</v>
      </c>
      <c r="J663" s="15" t="s">
        <v>2675</v>
      </c>
      <c r="K663" s="15" t="s">
        <v>3228</v>
      </c>
    </row>
    <row r="664" spans="2:11" x14ac:dyDescent="0.2">
      <c r="B664" s="15" t="s">
        <v>3699</v>
      </c>
      <c r="C664" s="15">
        <v>1308588</v>
      </c>
      <c r="D664" s="15" t="s">
        <v>3348</v>
      </c>
      <c r="E664" s="15">
        <v>60</v>
      </c>
      <c r="F664" s="15" t="s">
        <v>2674</v>
      </c>
      <c r="G664" s="15" t="s">
        <v>4052</v>
      </c>
      <c r="H664" s="15" t="s">
        <v>631</v>
      </c>
      <c r="I664" s="15" t="s">
        <v>3617</v>
      </c>
      <c r="J664" s="15" t="s">
        <v>2675</v>
      </c>
      <c r="K664" s="15" t="s">
        <v>3228</v>
      </c>
    </row>
    <row r="665" spans="2:11" x14ac:dyDescent="0.2">
      <c r="B665" s="15" t="s">
        <v>3636</v>
      </c>
      <c r="C665" s="15">
        <v>1307912</v>
      </c>
      <c r="D665" s="15" t="s">
        <v>1882</v>
      </c>
      <c r="E665" s="15">
        <v>100</v>
      </c>
      <c r="F665" s="15" t="s">
        <v>2674</v>
      </c>
      <c r="G665" s="15" t="s">
        <v>3787</v>
      </c>
      <c r="H665" s="15" t="s">
        <v>631</v>
      </c>
      <c r="I665" s="15" t="s">
        <v>3113</v>
      </c>
      <c r="J665" s="15" t="s">
        <v>2678</v>
      </c>
      <c r="K665" s="15" t="s">
        <v>728</v>
      </c>
    </row>
    <row r="666" spans="2:11" x14ac:dyDescent="0.2">
      <c r="B666" s="15" t="s">
        <v>4149</v>
      </c>
      <c r="C666" s="15">
        <v>1308439</v>
      </c>
      <c r="D666" s="15" t="s">
        <v>1926</v>
      </c>
      <c r="E666" s="15">
        <v>90</v>
      </c>
      <c r="F666" s="15" t="s">
        <v>2674</v>
      </c>
      <c r="G666" s="15" t="s">
        <v>4044</v>
      </c>
      <c r="H666" s="15" t="s">
        <v>631</v>
      </c>
      <c r="I666" s="15" t="s">
        <v>3605</v>
      </c>
      <c r="J666" s="15" t="s">
        <v>2675</v>
      </c>
      <c r="K666" s="15" t="s">
        <v>2796</v>
      </c>
    </row>
    <row r="667" spans="2:11" x14ac:dyDescent="0.2">
      <c r="B667" s="15" t="s">
        <v>4149</v>
      </c>
      <c r="C667" s="15">
        <v>1308439</v>
      </c>
      <c r="D667" s="15" t="s">
        <v>1926</v>
      </c>
      <c r="E667" s="15">
        <v>80</v>
      </c>
      <c r="F667" s="15" t="s">
        <v>2674</v>
      </c>
      <c r="G667" s="15" t="s">
        <v>3826</v>
      </c>
      <c r="H667" s="15" t="s">
        <v>631</v>
      </c>
      <c r="I667" s="15" t="s">
        <v>3605</v>
      </c>
      <c r="J667" s="15" t="s">
        <v>2675</v>
      </c>
      <c r="K667" s="15" t="s">
        <v>2796</v>
      </c>
    </row>
    <row r="668" spans="2:11" x14ac:dyDescent="0.2">
      <c r="B668" s="15" t="s">
        <v>4149</v>
      </c>
      <c r="C668" s="15">
        <v>1308439</v>
      </c>
      <c r="D668" s="15" t="s">
        <v>1926</v>
      </c>
      <c r="E668" s="15">
        <v>80</v>
      </c>
      <c r="F668" s="15" t="s">
        <v>2674</v>
      </c>
      <c r="G668" s="15" t="s">
        <v>4052</v>
      </c>
      <c r="H668" s="15" t="s">
        <v>1903</v>
      </c>
      <c r="I668" s="15" t="s">
        <v>4067</v>
      </c>
      <c r="J668" s="15" t="s">
        <v>3327</v>
      </c>
      <c r="K668" s="15" t="s">
        <v>2796</v>
      </c>
    </row>
    <row r="669" spans="2:11" x14ac:dyDescent="0.2">
      <c r="B669" s="15" t="s">
        <v>3700</v>
      </c>
      <c r="C669" s="15">
        <v>1308279</v>
      </c>
      <c r="D669" s="15" t="s">
        <v>1880</v>
      </c>
      <c r="E669" s="15">
        <v>90</v>
      </c>
      <c r="F669" s="15" t="s">
        <v>2674</v>
      </c>
      <c r="G669" s="15" t="s">
        <v>3828</v>
      </c>
      <c r="H669" s="15" t="s">
        <v>1903</v>
      </c>
      <c r="I669" s="15" t="s">
        <v>3240</v>
      </c>
      <c r="J669" s="15" t="s">
        <v>2675</v>
      </c>
      <c r="K669" s="15" t="s">
        <v>580</v>
      </c>
    </row>
    <row r="670" spans="2:11" x14ac:dyDescent="0.2">
      <c r="B670" s="15" t="s">
        <v>3700</v>
      </c>
      <c r="C670" s="15">
        <v>1308279</v>
      </c>
      <c r="D670" s="15" t="s">
        <v>1880</v>
      </c>
      <c r="E670" s="15">
        <v>100</v>
      </c>
      <c r="F670" s="15" t="s">
        <v>2674</v>
      </c>
      <c r="G670" s="15" t="s">
        <v>3826</v>
      </c>
      <c r="H670" s="15" t="s">
        <v>631</v>
      </c>
      <c r="I670" s="15" t="s">
        <v>3617</v>
      </c>
      <c r="J670" s="15" t="s">
        <v>2675</v>
      </c>
      <c r="K670" s="15" t="s">
        <v>580</v>
      </c>
    </row>
    <row r="671" spans="2:11" x14ac:dyDescent="0.2">
      <c r="B671" s="15" t="s">
        <v>3586</v>
      </c>
      <c r="C671" s="15">
        <v>262446</v>
      </c>
      <c r="D671" s="15" t="s">
        <v>1044</v>
      </c>
      <c r="E671" s="15">
        <v>90</v>
      </c>
      <c r="F671" s="15" t="s">
        <v>2674</v>
      </c>
      <c r="G671" s="15" t="s">
        <v>3828</v>
      </c>
      <c r="H671" s="15" t="s">
        <v>1032</v>
      </c>
      <c r="I671" s="15" t="s">
        <v>3516</v>
      </c>
      <c r="J671" s="15" t="s">
        <v>2675</v>
      </c>
      <c r="K671" s="15" t="s">
        <v>996</v>
      </c>
    </row>
    <row r="672" spans="2:11" x14ac:dyDescent="0.2">
      <c r="B672" s="15" t="s">
        <v>3586</v>
      </c>
      <c r="C672" s="15">
        <v>262446</v>
      </c>
      <c r="D672" s="15" t="s">
        <v>1044</v>
      </c>
      <c r="E672" s="15">
        <v>100</v>
      </c>
      <c r="F672" s="15" t="s">
        <v>2674</v>
      </c>
      <c r="G672" s="15" t="s">
        <v>4045</v>
      </c>
      <c r="H672" s="15" t="s">
        <v>631</v>
      </c>
      <c r="I672" s="15" t="s">
        <v>3583</v>
      </c>
      <c r="J672" s="15" t="s">
        <v>2675</v>
      </c>
      <c r="K672" s="15" t="s">
        <v>996</v>
      </c>
    </row>
    <row r="673" spans="2:11" x14ac:dyDescent="0.2">
      <c r="B673" s="15" t="s">
        <v>3586</v>
      </c>
      <c r="C673" s="15">
        <v>262446</v>
      </c>
      <c r="D673" s="15" t="s">
        <v>1044</v>
      </c>
      <c r="E673" s="15">
        <v>100</v>
      </c>
      <c r="F673" s="15" t="s">
        <v>2676</v>
      </c>
      <c r="G673" s="15" t="s">
        <v>4044</v>
      </c>
      <c r="H673" s="15" t="s">
        <v>1032</v>
      </c>
      <c r="I673" s="15" t="s">
        <v>3516</v>
      </c>
      <c r="J673" s="15" t="s">
        <v>2675</v>
      </c>
      <c r="K673" s="15" t="s">
        <v>996</v>
      </c>
    </row>
    <row r="674" spans="2:11" x14ac:dyDescent="0.2">
      <c r="B674" s="15" t="s">
        <v>3527</v>
      </c>
      <c r="C674" s="15">
        <v>1308431</v>
      </c>
      <c r="D674" s="15" t="s">
        <v>2050</v>
      </c>
      <c r="E674" s="15">
        <v>70</v>
      </c>
      <c r="F674" s="15" t="s">
        <v>2674</v>
      </c>
      <c r="G674" s="15" t="s">
        <v>4045</v>
      </c>
      <c r="H674" s="15" t="s">
        <v>631</v>
      </c>
      <c r="I674" s="15" t="s">
        <v>3617</v>
      </c>
      <c r="J674" s="15" t="s">
        <v>2675</v>
      </c>
      <c r="K674" s="15" t="s">
        <v>2796</v>
      </c>
    </row>
    <row r="675" spans="2:11" x14ac:dyDescent="0.2">
      <c r="B675" s="15" t="s">
        <v>3527</v>
      </c>
      <c r="C675" s="15">
        <v>1308431</v>
      </c>
      <c r="D675" s="15" t="s">
        <v>2050</v>
      </c>
      <c r="E675" s="15">
        <v>90</v>
      </c>
      <c r="F675" s="15" t="s">
        <v>2674</v>
      </c>
      <c r="G675" s="15" t="s">
        <v>4045</v>
      </c>
      <c r="H675" s="15" t="s">
        <v>1903</v>
      </c>
      <c r="I675" s="15" t="s">
        <v>4064</v>
      </c>
      <c r="J675" s="15" t="s">
        <v>2675</v>
      </c>
      <c r="K675" s="15" t="s">
        <v>2796</v>
      </c>
    </row>
    <row r="676" spans="2:11" x14ac:dyDescent="0.2">
      <c r="B676" s="15" t="s">
        <v>3527</v>
      </c>
      <c r="C676" s="15">
        <v>1308431</v>
      </c>
      <c r="D676" s="15" t="s">
        <v>2050</v>
      </c>
      <c r="E676" s="15">
        <v>80</v>
      </c>
      <c r="F676" s="15" t="s">
        <v>2674</v>
      </c>
      <c r="G676" s="15" t="s">
        <v>3826</v>
      </c>
      <c r="H676" s="15" t="s">
        <v>631</v>
      </c>
      <c r="I676" s="15" t="s">
        <v>3617</v>
      </c>
      <c r="J676" s="15" t="s">
        <v>2675</v>
      </c>
      <c r="K676" s="15" t="s">
        <v>2796</v>
      </c>
    </row>
    <row r="677" spans="2:11" x14ac:dyDescent="0.2">
      <c r="B677" s="15" t="s">
        <v>3527</v>
      </c>
      <c r="C677" s="15">
        <v>1308431</v>
      </c>
      <c r="D677" s="15" t="s">
        <v>2050</v>
      </c>
      <c r="E677" s="15">
        <v>90</v>
      </c>
      <c r="F677" s="15" t="s">
        <v>2674</v>
      </c>
      <c r="G677" s="15" t="s">
        <v>4045</v>
      </c>
      <c r="H677" s="15" t="s">
        <v>1903</v>
      </c>
      <c r="I677" s="15" t="s">
        <v>4064</v>
      </c>
      <c r="J677" s="15" t="s">
        <v>2675</v>
      </c>
      <c r="K677" s="15" t="s">
        <v>2796</v>
      </c>
    </row>
    <row r="678" spans="2:11" x14ac:dyDescent="0.2">
      <c r="B678" s="15" t="s">
        <v>3326</v>
      </c>
      <c r="C678" s="15">
        <v>1308216</v>
      </c>
      <c r="D678" s="15" t="s">
        <v>1968</v>
      </c>
      <c r="E678" s="15">
        <v>70</v>
      </c>
      <c r="F678" s="15" t="s">
        <v>2674</v>
      </c>
      <c r="G678" s="15" t="s">
        <v>4045</v>
      </c>
      <c r="H678" s="15" t="s">
        <v>631</v>
      </c>
      <c r="I678" s="15" t="s">
        <v>3614</v>
      </c>
      <c r="J678" s="15" t="s">
        <v>2675</v>
      </c>
      <c r="K678" s="15" t="s">
        <v>1063</v>
      </c>
    </row>
    <row r="679" spans="2:11" x14ac:dyDescent="0.2">
      <c r="B679" s="15" t="s">
        <v>3326</v>
      </c>
      <c r="C679" s="15">
        <v>1308216</v>
      </c>
      <c r="D679" s="15" t="s">
        <v>1968</v>
      </c>
      <c r="E679" s="15">
        <v>100</v>
      </c>
      <c r="F679" s="15" t="s">
        <v>2674</v>
      </c>
      <c r="G679" s="15" t="s">
        <v>3828</v>
      </c>
      <c r="H679" s="15" t="s">
        <v>1903</v>
      </c>
      <c r="I679" s="15" t="s">
        <v>3003</v>
      </c>
      <c r="J679" s="15" t="s">
        <v>2675</v>
      </c>
      <c r="K679" s="15" t="s">
        <v>1063</v>
      </c>
    </row>
    <row r="680" spans="2:11" x14ac:dyDescent="0.2">
      <c r="B680" s="15" t="s">
        <v>4150</v>
      </c>
      <c r="C680" s="15">
        <v>1308265</v>
      </c>
      <c r="D680" s="15" t="s">
        <v>1977</v>
      </c>
      <c r="E680" s="15">
        <v>90</v>
      </c>
      <c r="F680" s="15" t="s">
        <v>2674</v>
      </c>
      <c r="G680" s="15" t="s">
        <v>4045</v>
      </c>
      <c r="H680" s="15" t="s">
        <v>631</v>
      </c>
      <c r="I680" s="15" t="s">
        <v>3612</v>
      </c>
      <c r="J680" s="15" t="s">
        <v>2675</v>
      </c>
      <c r="K680" s="15" t="s">
        <v>1450</v>
      </c>
    </row>
    <row r="681" spans="2:11" x14ac:dyDescent="0.2">
      <c r="B681" s="15" t="s">
        <v>4150</v>
      </c>
      <c r="C681" s="15">
        <v>1308265</v>
      </c>
      <c r="D681" s="15" t="s">
        <v>1977</v>
      </c>
      <c r="E681" s="15">
        <v>100</v>
      </c>
      <c r="F681" s="15" t="s">
        <v>2674</v>
      </c>
      <c r="G681" s="15" t="s">
        <v>4044</v>
      </c>
      <c r="H681" s="15" t="s">
        <v>1903</v>
      </c>
      <c r="I681" s="15" t="s">
        <v>4061</v>
      </c>
      <c r="J681" s="15" t="s">
        <v>2675</v>
      </c>
      <c r="K681" s="15" t="s">
        <v>1450</v>
      </c>
    </row>
    <row r="682" spans="2:11" x14ac:dyDescent="0.2">
      <c r="B682" s="15" t="s">
        <v>3701</v>
      </c>
      <c r="C682" s="15">
        <v>1306952</v>
      </c>
      <c r="D682" s="15" t="s">
        <v>1901</v>
      </c>
      <c r="E682" s="15">
        <v>90</v>
      </c>
      <c r="F682" s="15" t="s">
        <v>2674</v>
      </c>
      <c r="G682" s="15" t="s">
        <v>3828</v>
      </c>
      <c r="H682" s="15" t="s">
        <v>631</v>
      </c>
      <c r="I682" s="15" t="s">
        <v>3612</v>
      </c>
      <c r="J682" s="15" t="s">
        <v>2675</v>
      </c>
      <c r="K682" s="15" t="s">
        <v>2163</v>
      </c>
    </row>
    <row r="683" spans="2:11" x14ac:dyDescent="0.2">
      <c r="B683" s="15" t="s">
        <v>3701</v>
      </c>
      <c r="C683" s="15">
        <v>1306952</v>
      </c>
      <c r="D683" s="15" t="s">
        <v>1901</v>
      </c>
      <c r="E683" s="15">
        <v>100</v>
      </c>
      <c r="F683" s="15" t="s">
        <v>2674</v>
      </c>
      <c r="G683" s="15" t="s">
        <v>4044</v>
      </c>
      <c r="H683" s="15" t="s">
        <v>1020</v>
      </c>
      <c r="I683" s="15" t="s">
        <v>3681</v>
      </c>
      <c r="J683" s="15" t="s">
        <v>2675</v>
      </c>
      <c r="K683" s="15" t="s">
        <v>2163</v>
      </c>
    </row>
    <row r="684" spans="2:11" x14ac:dyDescent="0.2">
      <c r="B684" s="15" t="s">
        <v>3701</v>
      </c>
      <c r="C684" s="15">
        <v>1306952</v>
      </c>
      <c r="D684" s="15" t="s">
        <v>1901</v>
      </c>
      <c r="E684" s="15">
        <v>100</v>
      </c>
      <c r="F684" s="15" t="s">
        <v>2674</v>
      </c>
      <c r="G684" s="15" t="s">
        <v>4044</v>
      </c>
      <c r="H684" s="15" t="s">
        <v>631</v>
      </c>
      <c r="I684" s="15" t="s">
        <v>3612</v>
      </c>
      <c r="J684" s="15" t="s">
        <v>2675</v>
      </c>
      <c r="K684" s="15" t="s">
        <v>2163</v>
      </c>
    </row>
    <row r="685" spans="2:11" x14ac:dyDescent="0.2">
      <c r="B685" s="15" t="s">
        <v>3264</v>
      </c>
      <c r="C685" s="15">
        <v>1307030</v>
      </c>
      <c r="D685" s="15" t="s">
        <v>1878</v>
      </c>
      <c r="E685" s="15">
        <v>90</v>
      </c>
      <c r="F685" s="15" t="s">
        <v>2674</v>
      </c>
      <c r="G685" s="15" t="s">
        <v>3828</v>
      </c>
      <c r="H685" s="15" t="s">
        <v>631</v>
      </c>
      <c r="I685" s="15" t="s">
        <v>3604</v>
      </c>
      <c r="J685" s="15" t="s">
        <v>2675</v>
      </c>
      <c r="K685" s="15" t="s">
        <v>2687</v>
      </c>
    </row>
    <row r="686" spans="2:11" x14ac:dyDescent="0.2">
      <c r="B686" s="15" t="s">
        <v>3702</v>
      </c>
      <c r="C686" s="15">
        <v>1307656</v>
      </c>
      <c r="D686" s="15" t="s">
        <v>1874</v>
      </c>
      <c r="E686" s="15">
        <v>100</v>
      </c>
      <c r="F686" s="15" t="s">
        <v>2674</v>
      </c>
      <c r="G686" s="15" t="s">
        <v>4044</v>
      </c>
      <c r="H686" s="15" t="s">
        <v>1903</v>
      </c>
      <c r="I686" s="15" t="s">
        <v>4115</v>
      </c>
      <c r="J686" s="15" t="s">
        <v>2675</v>
      </c>
      <c r="K686" s="15" t="s">
        <v>670</v>
      </c>
    </row>
    <row r="687" spans="2:11" x14ac:dyDescent="0.2">
      <c r="B687" s="15" t="s">
        <v>3702</v>
      </c>
      <c r="C687" s="15">
        <v>1307656</v>
      </c>
      <c r="D687" s="15" t="s">
        <v>1874</v>
      </c>
      <c r="E687" s="15">
        <v>90</v>
      </c>
      <c r="F687" s="15" t="s">
        <v>2674</v>
      </c>
      <c r="G687" s="15" t="s">
        <v>3826</v>
      </c>
      <c r="H687" s="15" t="s">
        <v>631</v>
      </c>
      <c r="I687" s="15" t="s">
        <v>3604</v>
      </c>
      <c r="J687" s="15" t="s">
        <v>2675</v>
      </c>
      <c r="K687" s="15" t="s">
        <v>670</v>
      </c>
    </row>
    <row r="688" spans="2:11" x14ac:dyDescent="0.2">
      <c r="B688" s="15" t="s">
        <v>4151</v>
      </c>
      <c r="C688" s="15">
        <v>229969</v>
      </c>
      <c r="D688" s="15" t="s">
        <v>1196</v>
      </c>
      <c r="E688" s="15">
        <v>100</v>
      </c>
      <c r="F688" s="15" t="s">
        <v>2686</v>
      </c>
      <c r="G688" s="15" t="s">
        <v>4045</v>
      </c>
      <c r="H688" s="15" t="s">
        <v>1032</v>
      </c>
      <c r="I688" s="15" t="s">
        <v>4071</v>
      </c>
      <c r="J688" s="15" t="s">
        <v>2678</v>
      </c>
      <c r="K688" s="15" t="s">
        <v>3675</v>
      </c>
    </row>
    <row r="689" spans="2:11" x14ac:dyDescent="0.2">
      <c r="B689" s="15" t="s">
        <v>4151</v>
      </c>
      <c r="C689" s="15">
        <v>229969</v>
      </c>
      <c r="D689" s="15" t="s">
        <v>1196</v>
      </c>
      <c r="E689" s="15">
        <v>100</v>
      </c>
      <c r="F689" s="15" t="s">
        <v>2674</v>
      </c>
      <c r="G689" s="15" t="s">
        <v>4052</v>
      </c>
      <c r="H689" s="15" t="s">
        <v>1032</v>
      </c>
      <c r="I689" s="15" t="s">
        <v>4071</v>
      </c>
      <c r="J689" s="15" t="s">
        <v>2678</v>
      </c>
      <c r="K689" s="15" t="s">
        <v>3675</v>
      </c>
    </row>
    <row r="690" spans="2:11" x14ac:dyDescent="0.2">
      <c r="B690" s="15" t="s">
        <v>4152</v>
      </c>
      <c r="C690" s="15">
        <v>1308047</v>
      </c>
      <c r="D690" s="15" t="s">
        <v>1872</v>
      </c>
      <c r="E690" s="15">
        <v>100</v>
      </c>
      <c r="F690" s="15" t="s">
        <v>2674</v>
      </c>
      <c r="G690" s="15" t="s">
        <v>4052</v>
      </c>
      <c r="H690" s="15" t="s">
        <v>1903</v>
      </c>
      <c r="I690" s="15" t="s">
        <v>3510</v>
      </c>
      <c r="J690" s="15" t="s">
        <v>2675</v>
      </c>
      <c r="K690" s="15" t="s">
        <v>516</v>
      </c>
    </row>
    <row r="691" spans="2:11" x14ac:dyDescent="0.2">
      <c r="B691" s="15" t="s">
        <v>4152</v>
      </c>
      <c r="C691" s="15">
        <v>1308047</v>
      </c>
      <c r="D691" s="15" t="s">
        <v>1872</v>
      </c>
      <c r="E691" s="15">
        <v>90</v>
      </c>
      <c r="F691" s="15" t="s">
        <v>2674</v>
      </c>
      <c r="G691" s="15" t="s">
        <v>4044</v>
      </c>
      <c r="H691" s="15" t="s">
        <v>631</v>
      </c>
      <c r="I691" s="15" t="s">
        <v>3603</v>
      </c>
      <c r="J691" s="15" t="s">
        <v>2675</v>
      </c>
      <c r="K691" s="15" t="s">
        <v>516</v>
      </c>
    </row>
    <row r="692" spans="2:11" x14ac:dyDescent="0.2">
      <c r="B692" s="15" t="s">
        <v>3703</v>
      </c>
      <c r="C692" s="15">
        <v>1308397</v>
      </c>
      <c r="D692" s="15" t="s">
        <v>2936</v>
      </c>
      <c r="E692" s="15">
        <v>20</v>
      </c>
      <c r="F692" s="15" t="s">
        <v>2674</v>
      </c>
      <c r="G692" s="15" t="s">
        <v>3787</v>
      </c>
      <c r="H692" s="15" t="s">
        <v>631</v>
      </c>
      <c r="I692" s="15" t="s">
        <v>3113</v>
      </c>
      <c r="J692" s="15" t="s">
        <v>2675</v>
      </c>
      <c r="K692" s="15" t="s">
        <v>996</v>
      </c>
    </row>
    <row r="693" spans="2:11" x14ac:dyDescent="0.2">
      <c r="B693" s="15" t="s">
        <v>3703</v>
      </c>
      <c r="C693" s="15">
        <v>1308397</v>
      </c>
      <c r="D693" s="15" t="s">
        <v>2936</v>
      </c>
      <c r="E693" s="15">
        <v>100</v>
      </c>
      <c r="F693" s="15" t="s">
        <v>2674</v>
      </c>
      <c r="G693" s="15" t="s">
        <v>4045</v>
      </c>
      <c r="H693" s="15" t="s">
        <v>1903</v>
      </c>
      <c r="I693" s="15" t="s">
        <v>4131</v>
      </c>
      <c r="J693" s="15" t="s">
        <v>2675</v>
      </c>
      <c r="K693" s="15" t="s">
        <v>996</v>
      </c>
    </row>
    <row r="694" spans="2:11" x14ac:dyDescent="0.2">
      <c r="B694" s="15" t="s">
        <v>3703</v>
      </c>
      <c r="C694" s="15">
        <v>1308397</v>
      </c>
      <c r="D694" s="15" t="s">
        <v>2936</v>
      </c>
      <c r="E694" s="15">
        <v>90</v>
      </c>
      <c r="F694" s="15" t="s">
        <v>2674</v>
      </c>
      <c r="G694" s="15" t="s">
        <v>4045</v>
      </c>
      <c r="H694" s="15" t="s">
        <v>631</v>
      </c>
      <c r="I694" s="15" t="s">
        <v>3113</v>
      </c>
      <c r="J694" s="15" t="s">
        <v>2675</v>
      </c>
      <c r="K694" s="15" t="s">
        <v>996</v>
      </c>
    </row>
    <row r="695" spans="2:11" x14ac:dyDescent="0.2">
      <c r="B695" s="15" t="s">
        <v>3528</v>
      </c>
      <c r="C695" s="15">
        <v>250755</v>
      </c>
      <c r="D695" s="15" t="s">
        <v>993</v>
      </c>
      <c r="E695" s="15">
        <v>100</v>
      </c>
      <c r="F695" s="15" t="s">
        <v>2674</v>
      </c>
      <c r="G695" s="15" t="s">
        <v>4045</v>
      </c>
      <c r="H695" s="15" t="s">
        <v>631</v>
      </c>
      <c r="I695" s="15" t="s">
        <v>3105</v>
      </c>
      <c r="J695" s="15" t="s">
        <v>2675</v>
      </c>
      <c r="K695" s="15" t="s">
        <v>2693</v>
      </c>
    </row>
    <row r="696" spans="2:11" x14ac:dyDescent="0.2">
      <c r="B696" s="15" t="s">
        <v>3528</v>
      </c>
      <c r="C696" s="15">
        <v>250755</v>
      </c>
      <c r="D696" s="15" t="s">
        <v>993</v>
      </c>
      <c r="E696" s="15">
        <v>100</v>
      </c>
      <c r="F696" s="15" t="s">
        <v>2674</v>
      </c>
      <c r="G696" s="15" t="s">
        <v>3787</v>
      </c>
      <c r="H696" s="15" t="s">
        <v>1032</v>
      </c>
      <c r="I696" s="15" t="s">
        <v>3672</v>
      </c>
      <c r="J696" s="15" t="s">
        <v>2675</v>
      </c>
      <c r="K696" s="15" t="s">
        <v>2693</v>
      </c>
    </row>
    <row r="697" spans="2:11" x14ac:dyDescent="0.2">
      <c r="B697" s="15" t="s">
        <v>4153</v>
      </c>
      <c r="C697" s="15">
        <v>176533</v>
      </c>
      <c r="D697" s="15" t="s">
        <v>1005</v>
      </c>
      <c r="E697" s="15">
        <v>100</v>
      </c>
      <c r="F697" s="15" t="s">
        <v>2683</v>
      </c>
      <c r="G697" s="15" t="s">
        <v>4044</v>
      </c>
      <c r="H697" s="15" t="s">
        <v>631</v>
      </c>
      <c r="I697" s="15" t="s">
        <v>3581</v>
      </c>
      <c r="J697" s="15" t="s">
        <v>2675</v>
      </c>
      <c r="K697" s="15" t="s">
        <v>2665</v>
      </c>
    </row>
    <row r="698" spans="2:11" x14ac:dyDescent="0.2">
      <c r="B698" s="15" t="s">
        <v>4153</v>
      </c>
      <c r="C698" s="15">
        <v>176533</v>
      </c>
      <c r="D698" s="15" t="s">
        <v>1005</v>
      </c>
      <c r="E698" s="15">
        <v>100</v>
      </c>
      <c r="F698" s="15" t="s">
        <v>2683</v>
      </c>
      <c r="G698" s="15" t="s">
        <v>4057</v>
      </c>
      <c r="H698" s="15" t="s">
        <v>1032</v>
      </c>
      <c r="I698" s="15" t="s">
        <v>3608</v>
      </c>
      <c r="J698" s="15" t="s">
        <v>2675</v>
      </c>
      <c r="K698" s="15" t="s">
        <v>2665</v>
      </c>
    </row>
    <row r="699" spans="2:11" x14ac:dyDescent="0.2">
      <c r="B699" s="15" t="s">
        <v>4153</v>
      </c>
      <c r="C699" s="15">
        <v>176533</v>
      </c>
      <c r="D699" s="15" t="s">
        <v>1005</v>
      </c>
      <c r="E699" s="15">
        <v>100</v>
      </c>
      <c r="F699" s="15" t="s">
        <v>2683</v>
      </c>
      <c r="G699" s="15" t="s">
        <v>4057</v>
      </c>
      <c r="H699" s="15" t="s">
        <v>1032</v>
      </c>
      <c r="I699" s="15" t="s">
        <v>3608</v>
      </c>
      <c r="J699" s="15" t="s">
        <v>2675</v>
      </c>
      <c r="K699" s="15" t="s">
        <v>2665</v>
      </c>
    </row>
    <row r="700" spans="2:11" x14ac:dyDescent="0.2">
      <c r="B700" s="15" t="s">
        <v>4153</v>
      </c>
      <c r="C700" s="15">
        <v>176533</v>
      </c>
      <c r="D700" s="15" t="s">
        <v>1005</v>
      </c>
      <c r="E700" s="15">
        <v>85</v>
      </c>
      <c r="F700" s="15" t="s">
        <v>2683</v>
      </c>
      <c r="G700" s="15" t="s">
        <v>4057</v>
      </c>
      <c r="H700" s="15" t="s">
        <v>1032</v>
      </c>
      <c r="I700" s="15" t="s">
        <v>3608</v>
      </c>
      <c r="J700" s="15" t="s">
        <v>2675</v>
      </c>
      <c r="K700" s="15" t="s">
        <v>2665</v>
      </c>
    </row>
    <row r="701" spans="2:11" x14ac:dyDescent="0.2">
      <c r="B701" s="15" t="s">
        <v>4154</v>
      </c>
      <c r="C701" s="15">
        <v>1308232</v>
      </c>
      <c r="D701" s="15" t="s">
        <v>1928</v>
      </c>
      <c r="E701" s="15">
        <v>100</v>
      </c>
      <c r="F701" s="15" t="s">
        <v>2676</v>
      </c>
      <c r="G701" s="15" t="s">
        <v>4045</v>
      </c>
      <c r="H701" s="15" t="s">
        <v>1903</v>
      </c>
      <c r="I701" s="15" t="s">
        <v>4053</v>
      </c>
      <c r="J701" s="15" t="s">
        <v>2675</v>
      </c>
      <c r="K701" s="15" t="s">
        <v>1497</v>
      </c>
    </row>
    <row r="702" spans="2:11" x14ac:dyDescent="0.2">
      <c r="B702" s="15" t="s">
        <v>4154</v>
      </c>
      <c r="C702" s="15">
        <v>1308232</v>
      </c>
      <c r="D702" s="15" t="s">
        <v>1928</v>
      </c>
      <c r="E702" s="15">
        <v>90</v>
      </c>
      <c r="F702" s="15" t="s">
        <v>2676</v>
      </c>
      <c r="G702" s="15" t="s">
        <v>4045</v>
      </c>
      <c r="H702" s="15" t="s">
        <v>631</v>
      </c>
      <c r="I702" s="15" t="s">
        <v>3607</v>
      </c>
      <c r="J702" s="15" t="s">
        <v>2675</v>
      </c>
      <c r="K702" s="15" t="s">
        <v>1497</v>
      </c>
    </row>
    <row r="703" spans="2:11" x14ac:dyDescent="0.2">
      <c r="B703" s="15" t="s">
        <v>3865</v>
      </c>
      <c r="C703" s="15">
        <v>1308276</v>
      </c>
      <c r="D703" s="15" t="s">
        <v>1901</v>
      </c>
      <c r="E703" s="15">
        <v>90</v>
      </c>
      <c r="F703" s="15" t="s">
        <v>2674</v>
      </c>
      <c r="G703" s="15" t="s">
        <v>3787</v>
      </c>
      <c r="H703" s="15" t="s">
        <v>631</v>
      </c>
      <c r="I703" s="15" t="s">
        <v>3612</v>
      </c>
      <c r="J703" s="15" t="s">
        <v>2675</v>
      </c>
      <c r="K703" s="15" t="s">
        <v>580</v>
      </c>
    </row>
    <row r="704" spans="2:11" x14ac:dyDescent="0.2">
      <c r="B704" s="15" t="s">
        <v>3865</v>
      </c>
      <c r="C704" s="15">
        <v>1308276</v>
      </c>
      <c r="D704" s="15" t="s">
        <v>1901</v>
      </c>
      <c r="E704" s="15">
        <v>80</v>
      </c>
      <c r="F704" s="15" t="s">
        <v>2674</v>
      </c>
      <c r="G704" s="15" t="s">
        <v>4044</v>
      </c>
      <c r="H704" s="15" t="s">
        <v>631</v>
      </c>
      <c r="I704" s="15" t="s">
        <v>3612</v>
      </c>
      <c r="J704" s="15" t="s">
        <v>2675</v>
      </c>
      <c r="K704" s="15" t="s">
        <v>580</v>
      </c>
    </row>
    <row r="705" spans="2:11" x14ac:dyDescent="0.2">
      <c r="B705" s="15" t="s">
        <v>3865</v>
      </c>
      <c r="C705" s="15">
        <v>1308276</v>
      </c>
      <c r="D705" s="15" t="s">
        <v>1901</v>
      </c>
      <c r="E705" s="15">
        <v>80</v>
      </c>
      <c r="F705" s="15" t="s">
        <v>2674</v>
      </c>
      <c r="G705" s="15" t="s">
        <v>3787</v>
      </c>
      <c r="H705" s="15" t="s">
        <v>1020</v>
      </c>
      <c r="I705" s="15" t="s">
        <v>3681</v>
      </c>
      <c r="J705" s="15" t="s">
        <v>2675</v>
      </c>
      <c r="K705" s="15" t="s">
        <v>580</v>
      </c>
    </row>
    <row r="706" spans="2:11" x14ac:dyDescent="0.2">
      <c r="B706" s="15" t="s">
        <v>4155</v>
      </c>
      <c r="C706" s="15">
        <v>1308385</v>
      </c>
      <c r="D706" s="15" t="s">
        <v>1968</v>
      </c>
      <c r="E706" s="15">
        <v>90</v>
      </c>
      <c r="F706" s="15" t="s">
        <v>2674</v>
      </c>
      <c r="G706" s="15" t="s">
        <v>4044</v>
      </c>
      <c r="H706" s="15" t="s">
        <v>631</v>
      </c>
      <c r="I706" s="15" t="s">
        <v>3606</v>
      </c>
      <c r="J706" s="15" t="s">
        <v>2675</v>
      </c>
      <c r="K706" s="15" t="s">
        <v>996</v>
      </c>
    </row>
    <row r="707" spans="2:11" x14ac:dyDescent="0.2">
      <c r="B707" s="15" t="s">
        <v>4155</v>
      </c>
      <c r="C707" s="15">
        <v>1308385</v>
      </c>
      <c r="D707" s="15" t="s">
        <v>1968</v>
      </c>
      <c r="E707" s="15">
        <v>100</v>
      </c>
      <c r="F707" s="15" t="s">
        <v>2674</v>
      </c>
      <c r="G707" s="15" t="s">
        <v>3826</v>
      </c>
      <c r="H707" s="15" t="s">
        <v>1903</v>
      </c>
      <c r="I707" s="15" t="s">
        <v>3003</v>
      </c>
      <c r="J707" s="15" t="s">
        <v>2675</v>
      </c>
      <c r="K707" s="15" t="s">
        <v>996</v>
      </c>
    </row>
    <row r="708" spans="2:11" x14ac:dyDescent="0.2">
      <c r="B708" s="15" t="s">
        <v>3866</v>
      </c>
      <c r="C708" s="15">
        <v>306129</v>
      </c>
      <c r="D708" s="15" t="s">
        <v>1882</v>
      </c>
      <c r="E708" s="15">
        <v>100</v>
      </c>
      <c r="F708" s="15" t="s">
        <v>2674</v>
      </c>
      <c r="G708" s="15" t="s">
        <v>4044</v>
      </c>
      <c r="H708" s="15" t="s">
        <v>631</v>
      </c>
      <c r="I708" s="15" t="s">
        <v>3113</v>
      </c>
      <c r="J708" s="15" t="s">
        <v>2675</v>
      </c>
      <c r="K708" s="15" t="s">
        <v>1905</v>
      </c>
    </row>
    <row r="709" spans="2:11" x14ac:dyDescent="0.2">
      <c r="B709" s="15" t="s">
        <v>3866</v>
      </c>
      <c r="C709" s="15">
        <v>306129</v>
      </c>
      <c r="D709" s="15" t="s">
        <v>1882</v>
      </c>
      <c r="E709" s="15">
        <v>100</v>
      </c>
      <c r="F709" s="15" t="s">
        <v>2674</v>
      </c>
      <c r="G709" s="15" t="s">
        <v>3787</v>
      </c>
      <c r="H709" s="15" t="s">
        <v>1903</v>
      </c>
      <c r="I709" s="15" t="s">
        <v>3142</v>
      </c>
      <c r="J709" s="15" t="s">
        <v>2675</v>
      </c>
      <c r="K709" s="15" t="s">
        <v>1905</v>
      </c>
    </row>
    <row r="710" spans="2:11" x14ac:dyDescent="0.2">
      <c r="B710" s="15" t="s">
        <v>3866</v>
      </c>
      <c r="C710" s="15">
        <v>306129</v>
      </c>
      <c r="D710" s="15" t="s">
        <v>1882</v>
      </c>
      <c r="E710" s="15">
        <v>100</v>
      </c>
      <c r="F710" s="15" t="s">
        <v>2674</v>
      </c>
      <c r="G710" s="15" t="s">
        <v>3828</v>
      </c>
      <c r="H710" s="15" t="s">
        <v>631</v>
      </c>
      <c r="I710" s="15" t="s">
        <v>3113</v>
      </c>
      <c r="J710" s="15" t="s">
        <v>2675</v>
      </c>
      <c r="K710" s="15" t="s">
        <v>1905</v>
      </c>
    </row>
    <row r="711" spans="2:11" x14ac:dyDescent="0.2">
      <c r="B711" s="15" t="s">
        <v>3529</v>
      </c>
      <c r="C711" s="15">
        <v>305739</v>
      </c>
      <c r="D711" s="15" t="s">
        <v>1908</v>
      </c>
      <c r="E711" s="15">
        <v>100</v>
      </c>
      <c r="F711" s="15" t="s">
        <v>2674</v>
      </c>
      <c r="G711" s="15" t="s">
        <v>3828</v>
      </c>
      <c r="H711" s="15" t="s">
        <v>1903</v>
      </c>
      <c r="I711" s="15" t="s">
        <v>3436</v>
      </c>
      <c r="J711" s="15" t="s">
        <v>2675</v>
      </c>
      <c r="K711" s="15" t="s">
        <v>2693</v>
      </c>
    </row>
    <row r="712" spans="2:11" x14ac:dyDescent="0.2">
      <c r="B712" s="15" t="s">
        <v>3529</v>
      </c>
      <c r="C712" s="15">
        <v>305739</v>
      </c>
      <c r="D712" s="15" t="s">
        <v>1908</v>
      </c>
      <c r="E712" s="15">
        <v>90</v>
      </c>
      <c r="F712" s="15" t="s">
        <v>2674</v>
      </c>
      <c r="G712" s="15" t="s">
        <v>4057</v>
      </c>
      <c r="H712" s="15" t="s">
        <v>1903</v>
      </c>
      <c r="I712" s="15" t="s">
        <v>3436</v>
      </c>
      <c r="J712" s="15" t="s">
        <v>2675</v>
      </c>
      <c r="K712" s="15" t="s">
        <v>2693</v>
      </c>
    </row>
    <row r="713" spans="2:11" x14ac:dyDescent="0.2">
      <c r="B713" s="15" t="s">
        <v>3529</v>
      </c>
      <c r="C713" s="15">
        <v>305739</v>
      </c>
      <c r="D713" s="15" t="s">
        <v>1908</v>
      </c>
      <c r="E713" s="15">
        <v>100</v>
      </c>
      <c r="F713" s="15" t="s">
        <v>2674</v>
      </c>
      <c r="G713" s="15" t="s">
        <v>3826</v>
      </c>
      <c r="H713" s="15" t="s">
        <v>631</v>
      </c>
      <c r="I713" s="15" t="s">
        <v>3604</v>
      </c>
      <c r="J713" s="15" t="s">
        <v>2675</v>
      </c>
      <c r="K713" s="15" t="s">
        <v>2693</v>
      </c>
    </row>
    <row r="714" spans="2:11" x14ac:dyDescent="0.2">
      <c r="B714" s="15" t="s">
        <v>933</v>
      </c>
      <c r="C714" s="15">
        <v>260484</v>
      </c>
      <c r="D714" s="15" t="s">
        <v>562</v>
      </c>
      <c r="E714" s="15">
        <v>100</v>
      </c>
      <c r="F714" s="15" t="s">
        <v>2674</v>
      </c>
      <c r="G714" s="15" t="s">
        <v>3828</v>
      </c>
      <c r="H714" s="15" t="s">
        <v>631</v>
      </c>
      <c r="I714" s="15" t="s">
        <v>839</v>
      </c>
      <c r="J714" s="15" t="s">
        <v>2675</v>
      </c>
      <c r="K714" s="15" t="s">
        <v>543</v>
      </c>
    </row>
    <row r="715" spans="2:11" x14ac:dyDescent="0.2">
      <c r="B715" s="15" t="s">
        <v>933</v>
      </c>
      <c r="C715" s="15">
        <v>260484</v>
      </c>
      <c r="D715" s="15" t="s">
        <v>562</v>
      </c>
      <c r="E715" s="15">
        <v>50</v>
      </c>
      <c r="F715" s="15" t="s">
        <v>2674</v>
      </c>
      <c r="G715" s="15" t="s">
        <v>3787</v>
      </c>
      <c r="H715" s="15" t="s">
        <v>512</v>
      </c>
      <c r="I715" s="15" t="s">
        <v>824</v>
      </c>
      <c r="J715" s="15" t="s">
        <v>2675</v>
      </c>
      <c r="K715" s="15" t="s">
        <v>543</v>
      </c>
    </row>
    <row r="716" spans="2:11" x14ac:dyDescent="0.2">
      <c r="B716" s="15" t="s">
        <v>3587</v>
      </c>
      <c r="C716" s="15">
        <v>1308549</v>
      </c>
      <c r="D716" s="15" t="s">
        <v>3348</v>
      </c>
      <c r="E716" s="15">
        <v>80</v>
      </c>
      <c r="F716" s="15" t="s">
        <v>2674</v>
      </c>
      <c r="G716" s="15" t="s">
        <v>3826</v>
      </c>
      <c r="H716" s="15" t="s">
        <v>631</v>
      </c>
      <c r="I716" s="15" t="s">
        <v>3612</v>
      </c>
      <c r="J716" s="15" t="s">
        <v>2675</v>
      </c>
      <c r="K716" s="15" t="s">
        <v>3228</v>
      </c>
    </row>
    <row r="717" spans="2:11" x14ac:dyDescent="0.2">
      <c r="B717" s="15" t="s">
        <v>3587</v>
      </c>
      <c r="C717" s="15">
        <v>1308549</v>
      </c>
      <c r="D717" s="15" t="s">
        <v>3348</v>
      </c>
      <c r="E717" s="15">
        <v>80</v>
      </c>
      <c r="F717" s="15" t="s">
        <v>2674</v>
      </c>
      <c r="G717" s="15" t="s">
        <v>4044</v>
      </c>
      <c r="H717" s="15" t="s">
        <v>631</v>
      </c>
      <c r="I717" s="15" t="s">
        <v>3612</v>
      </c>
      <c r="J717" s="15" t="s">
        <v>2675</v>
      </c>
      <c r="K717" s="15" t="s">
        <v>3228</v>
      </c>
    </row>
    <row r="718" spans="2:11" x14ac:dyDescent="0.2">
      <c r="B718" s="15" t="s">
        <v>3587</v>
      </c>
      <c r="C718" s="15">
        <v>1308549</v>
      </c>
      <c r="D718" s="15" t="s">
        <v>3348</v>
      </c>
      <c r="E718" s="15">
        <v>90</v>
      </c>
      <c r="F718" s="15" t="s">
        <v>2674</v>
      </c>
      <c r="G718" s="15" t="s">
        <v>3826</v>
      </c>
      <c r="H718" s="15" t="s">
        <v>1903</v>
      </c>
      <c r="I718" s="15" t="s">
        <v>4133</v>
      </c>
      <c r="J718" s="15" t="s">
        <v>2675</v>
      </c>
      <c r="K718" s="15" t="s">
        <v>3228</v>
      </c>
    </row>
    <row r="719" spans="2:11" x14ac:dyDescent="0.2">
      <c r="B719" s="15" t="s">
        <v>4156</v>
      </c>
      <c r="C719" s="15">
        <v>1308338</v>
      </c>
      <c r="D719" s="15" t="s">
        <v>1964</v>
      </c>
      <c r="E719" s="15">
        <v>80</v>
      </c>
      <c r="F719" s="15" t="s">
        <v>2674</v>
      </c>
      <c r="G719" s="15" t="s">
        <v>4045</v>
      </c>
      <c r="H719" s="15" t="s">
        <v>1903</v>
      </c>
      <c r="I719" s="15" t="s">
        <v>4084</v>
      </c>
      <c r="J719" s="15" t="s">
        <v>2675</v>
      </c>
      <c r="K719" s="15" t="s">
        <v>1520</v>
      </c>
    </row>
    <row r="720" spans="2:11" x14ac:dyDescent="0.2">
      <c r="B720" s="15" t="s">
        <v>4156</v>
      </c>
      <c r="C720" s="15">
        <v>1308338</v>
      </c>
      <c r="D720" s="15" t="s">
        <v>1964</v>
      </c>
      <c r="E720" s="15">
        <v>80</v>
      </c>
      <c r="F720" s="15" t="s">
        <v>2674</v>
      </c>
      <c r="G720" s="15" t="s">
        <v>3826</v>
      </c>
      <c r="H720" s="15" t="s">
        <v>631</v>
      </c>
      <c r="I720" s="15" t="s">
        <v>3614</v>
      </c>
      <c r="J720" s="15" t="s">
        <v>2675</v>
      </c>
      <c r="K720" s="15" t="s">
        <v>1520</v>
      </c>
    </row>
    <row r="721" spans="2:11" x14ac:dyDescent="0.2">
      <c r="B721" s="15" t="s">
        <v>2780</v>
      </c>
      <c r="C721" s="15">
        <v>1307618</v>
      </c>
      <c r="D721" s="15" t="s">
        <v>1916</v>
      </c>
      <c r="E721" s="15">
        <v>85</v>
      </c>
      <c r="F721" s="15" t="s">
        <v>2677</v>
      </c>
      <c r="G721" s="15" t="s">
        <v>3826</v>
      </c>
      <c r="H721" s="15" t="s">
        <v>631</v>
      </c>
      <c r="I721" s="15" t="s">
        <v>3612</v>
      </c>
      <c r="J721" s="15" t="s">
        <v>2678</v>
      </c>
      <c r="K721" s="15" t="s">
        <v>1265</v>
      </c>
    </row>
    <row r="722" spans="2:11" x14ac:dyDescent="0.2">
      <c r="B722" s="15" t="s">
        <v>2780</v>
      </c>
      <c r="C722" s="15">
        <v>1307618</v>
      </c>
      <c r="D722" s="15" t="s">
        <v>1916</v>
      </c>
      <c r="E722" s="15">
        <v>100</v>
      </c>
      <c r="F722" s="15" t="s">
        <v>2677</v>
      </c>
      <c r="G722" s="15" t="s">
        <v>4044</v>
      </c>
      <c r="H722" s="15" t="s">
        <v>1903</v>
      </c>
      <c r="I722" s="15" t="s">
        <v>4073</v>
      </c>
      <c r="J722" s="15" t="s">
        <v>2678</v>
      </c>
      <c r="K722" s="15" t="s">
        <v>1265</v>
      </c>
    </row>
    <row r="723" spans="2:11" x14ac:dyDescent="0.2">
      <c r="B723" s="15" t="s">
        <v>4157</v>
      </c>
      <c r="C723" s="15">
        <v>218915</v>
      </c>
      <c r="D723" s="15" t="s">
        <v>705</v>
      </c>
      <c r="E723" s="15">
        <v>100</v>
      </c>
      <c r="F723" s="15" t="s">
        <v>2674</v>
      </c>
      <c r="G723" s="15" t="s">
        <v>4057</v>
      </c>
      <c r="H723" s="15" t="s">
        <v>1032</v>
      </c>
      <c r="I723" s="15" t="s">
        <v>4066</v>
      </c>
      <c r="J723" s="15" t="s">
        <v>3327</v>
      </c>
      <c r="K723" s="15" t="s">
        <v>2599</v>
      </c>
    </row>
    <row r="724" spans="2:11" x14ac:dyDescent="0.2">
      <c r="B724" s="15" t="s">
        <v>4157</v>
      </c>
      <c r="C724" s="15">
        <v>218915</v>
      </c>
      <c r="D724" s="15" t="s">
        <v>1022</v>
      </c>
      <c r="E724" s="15">
        <v>100</v>
      </c>
      <c r="F724" s="15" t="s">
        <v>2674</v>
      </c>
      <c r="G724" s="15" t="s">
        <v>3826</v>
      </c>
      <c r="H724" s="15" t="s">
        <v>1032</v>
      </c>
      <c r="I724" s="15" t="s">
        <v>3840</v>
      </c>
      <c r="J724" s="15" t="s">
        <v>3327</v>
      </c>
      <c r="K724" s="15" t="s">
        <v>2599</v>
      </c>
    </row>
    <row r="725" spans="2:11" x14ac:dyDescent="0.2">
      <c r="B725" s="15" t="s">
        <v>3530</v>
      </c>
      <c r="C725" s="15">
        <v>262467</v>
      </c>
      <c r="D725" s="15" t="s">
        <v>1044</v>
      </c>
      <c r="E725" s="15">
        <v>100</v>
      </c>
      <c r="F725" s="15" t="s">
        <v>2674</v>
      </c>
      <c r="G725" s="15" t="s">
        <v>3826</v>
      </c>
      <c r="H725" s="15" t="s">
        <v>1032</v>
      </c>
      <c r="I725" s="15" t="s">
        <v>3516</v>
      </c>
      <c r="J725" s="15" t="s">
        <v>2675</v>
      </c>
      <c r="K725" s="15" t="s">
        <v>996</v>
      </c>
    </row>
    <row r="726" spans="2:11" x14ac:dyDescent="0.2">
      <c r="B726" s="15" t="s">
        <v>3124</v>
      </c>
      <c r="C726" s="15">
        <v>262713</v>
      </c>
      <c r="D726" s="15" t="s">
        <v>1022</v>
      </c>
      <c r="E726" s="15">
        <v>90</v>
      </c>
      <c r="F726" s="15" t="s">
        <v>2674</v>
      </c>
      <c r="G726" s="15" t="s">
        <v>3828</v>
      </c>
      <c r="H726" s="15" t="s">
        <v>631</v>
      </c>
      <c r="I726" s="15" t="s">
        <v>3105</v>
      </c>
      <c r="J726" s="15" t="s">
        <v>2675</v>
      </c>
      <c r="K726" s="15" t="s">
        <v>2796</v>
      </c>
    </row>
    <row r="727" spans="2:11" x14ac:dyDescent="0.2">
      <c r="B727" s="15" t="s">
        <v>3124</v>
      </c>
      <c r="C727" s="15">
        <v>262713</v>
      </c>
      <c r="D727" s="15" t="s">
        <v>1022</v>
      </c>
      <c r="E727" s="15">
        <v>100</v>
      </c>
      <c r="F727" s="15" t="s">
        <v>2674</v>
      </c>
      <c r="G727" s="15" t="s">
        <v>4052</v>
      </c>
      <c r="H727" s="15" t="s">
        <v>1032</v>
      </c>
      <c r="I727" s="15" t="s">
        <v>4066</v>
      </c>
      <c r="J727" s="15" t="s">
        <v>2675</v>
      </c>
      <c r="K727" s="15" t="s">
        <v>2796</v>
      </c>
    </row>
    <row r="728" spans="2:11" x14ac:dyDescent="0.2">
      <c r="B728" s="15" t="s">
        <v>4158</v>
      </c>
      <c r="C728" s="15">
        <v>1308470</v>
      </c>
      <c r="D728" s="15" t="s">
        <v>1876</v>
      </c>
      <c r="E728" s="15">
        <v>100</v>
      </c>
      <c r="F728" s="15" t="s">
        <v>2674</v>
      </c>
      <c r="G728" s="15" t="s">
        <v>4044</v>
      </c>
      <c r="H728" s="15" t="s">
        <v>1903</v>
      </c>
      <c r="I728" s="15" t="s">
        <v>4131</v>
      </c>
      <c r="J728" s="15" t="s">
        <v>2675</v>
      </c>
      <c r="K728" s="15" t="s">
        <v>2900</v>
      </c>
    </row>
    <row r="729" spans="2:11" x14ac:dyDescent="0.2">
      <c r="B729" s="15" t="s">
        <v>4158</v>
      </c>
      <c r="C729" s="15">
        <v>1308470</v>
      </c>
      <c r="D729" s="15" t="s">
        <v>1876</v>
      </c>
      <c r="E729" s="15">
        <v>90</v>
      </c>
      <c r="F729" s="15" t="s">
        <v>2674</v>
      </c>
      <c r="G729" s="15" t="s">
        <v>4045</v>
      </c>
      <c r="H729" s="15" t="s">
        <v>631</v>
      </c>
      <c r="I729" s="15" t="s">
        <v>3603</v>
      </c>
      <c r="J729" s="15" t="s">
        <v>2675</v>
      </c>
      <c r="K729" s="15" t="s">
        <v>2900</v>
      </c>
    </row>
    <row r="730" spans="2:11" x14ac:dyDescent="0.2">
      <c r="B730" s="15" t="s">
        <v>4159</v>
      </c>
      <c r="C730" s="15">
        <v>223882</v>
      </c>
      <c r="D730" s="15" t="s">
        <v>1074</v>
      </c>
      <c r="E730" s="15">
        <v>80</v>
      </c>
      <c r="F730" s="15" t="s">
        <v>2674</v>
      </c>
      <c r="G730" s="15" t="s">
        <v>4045</v>
      </c>
      <c r="H730" s="15" t="s">
        <v>1032</v>
      </c>
      <c r="I730" s="15" t="s">
        <v>3840</v>
      </c>
      <c r="J730" s="15" t="s">
        <v>3327</v>
      </c>
      <c r="K730" s="15" t="s">
        <v>3417</v>
      </c>
    </row>
    <row r="731" spans="2:11" x14ac:dyDescent="0.2">
      <c r="B731" s="15" t="s">
        <v>3637</v>
      </c>
      <c r="C731" s="15">
        <v>1306985</v>
      </c>
      <c r="D731" s="15" t="s">
        <v>1928</v>
      </c>
      <c r="E731" s="15">
        <v>100</v>
      </c>
      <c r="F731" s="15" t="s">
        <v>2676</v>
      </c>
      <c r="G731" s="15" t="s">
        <v>4052</v>
      </c>
      <c r="H731" s="15" t="s">
        <v>1903</v>
      </c>
      <c r="I731" s="15" t="s">
        <v>4053</v>
      </c>
      <c r="J731" s="15" t="s">
        <v>2675</v>
      </c>
      <c r="K731" s="15" t="s">
        <v>2163</v>
      </c>
    </row>
    <row r="732" spans="2:11" x14ac:dyDescent="0.2">
      <c r="B732" s="15" t="s">
        <v>3637</v>
      </c>
      <c r="C732" s="15">
        <v>1306985</v>
      </c>
      <c r="D732" s="15" t="s">
        <v>1928</v>
      </c>
      <c r="E732" s="15">
        <v>80</v>
      </c>
      <c r="F732" s="15" t="s">
        <v>2676</v>
      </c>
      <c r="G732" s="15" t="s">
        <v>3826</v>
      </c>
      <c r="H732" s="15" t="s">
        <v>631</v>
      </c>
      <c r="I732" s="15" t="s">
        <v>3606</v>
      </c>
      <c r="J732" s="15" t="s">
        <v>2675</v>
      </c>
      <c r="K732" s="15" t="s">
        <v>2163</v>
      </c>
    </row>
    <row r="733" spans="2:11" x14ac:dyDescent="0.2">
      <c r="B733" s="15" t="s">
        <v>3637</v>
      </c>
      <c r="C733" s="15">
        <v>1306985</v>
      </c>
      <c r="D733" s="15" t="s">
        <v>1928</v>
      </c>
      <c r="E733" s="15">
        <v>90</v>
      </c>
      <c r="F733" s="15" t="s">
        <v>2676</v>
      </c>
      <c r="G733" s="15" t="s">
        <v>4052</v>
      </c>
      <c r="H733" s="15" t="s">
        <v>631</v>
      </c>
      <c r="I733" s="15" t="s">
        <v>3606</v>
      </c>
      <c r="J733" s="15" t="s">
        <v>2675</v>
      </c>
      <c r="K733" s="15" t="s">
        <v>2163</v>
      </c>
    </row>
    <row r="734" spans="2:11" x14ac:dyDescent="0.2">
      <c r="B734" s="15" t="s">
        <v>4160</v>
      </c>
      <c r="C734" s="15">
        <v>1308278</v>
      </c>
      <c r="D734" s="15" t="s">
        <v>1977</v>
      </c>
      <c r="E734" s="15">
        <v>100</v>
      </c>
      <c r="F734" s="15" t="s">
        <v>2674</v>
      </c>
      <c r="G734" s="15" t="s">
        <v>4044</v>
      </c>
      <c r="H734" s="15" t="s">
        <v>1903</v>
      </c>
      <c r="I734" s="15" t="s">
        <v>4061</v>
      </c>
      <c r="J734" s="15" t="s">
        <v>2675</v>
      </c>
      <c r="K734" s="15" t="s">
        <v>580</v>
      </c>
    </row>
    <row r="735" spans="2:11" x14ac:dyDescent="0.2">
      <c r="B735" s="15" t="s">
        <v>4160</v>
      </c>
      <c r="C735" s="15">
        <v>1308278</v>
      </c>
      <c r="D735" s="15" t="s">
        <v>1977</v>
      </c>
      <c r="E735" s="15">
        <v>60</v>
      </c>
      <c r="F735" s="15" t="s">
        <v>2674</v>
      </c>
      <c r="G735" s="15" t="s">
        <v>4045</v>
      </c>
      <c r="H735" s="15" t="s">
        <v>631</v>
      </c>
      <c r="I735" s="15" t="s">
        <v>3612</v>
      </c>
      <c r="J735" s="15" t="s">
        <v>2675</v>
      </c>
      <c r="K735" s="15" t="s">
        <v>580</v>
      </c>
    </row>
    <row r="736" spans="2:11" x14ac:dyDescent="0.2">
      <c r="B736" s="15" t="s">
        <v>3399</v>
      </c>
      <c r="C736" s="15">
        <v>1306286</v>
      </c>
      <c r="D736" s="15" t="s">
        <v>1908</v>
      </c>
      <c r="E736" s="15">
        <v>100</v>
      </c>
      <c r="F736" s="15" t="s">
        <v>2674</v>
      </c>
      <c r="G736" s="15" t="s">
        <v>3828</v>
      </c>
      <c r="H736" s="15" t="s">
        <v>1903</v>
      </c>
      <c r="I736" s="15" t="s">
        <v>3436</v>
      </c>
      <c r="J736" s="15" t="s">
        <v>2675</v>
      </c>
      <c r="K736" s="15" t="s">
        <v>2151</v>
      </c>
    </row>
    <row r="737" spans="2:11" x14ac:dyDescent="0.2">
      <c r="B737" s="15" t="s">
        <v>3399</v>
      </c>
      <c r="C737" s="15">
        <v>1306286</v>
      </c>
      <c r="D737" s="15" t="s">
        <v>1908</v>
      </c>
      <c r="E737" s="15">
        <v>100</v>
      </c>
      <c r="F737" s="15" t="s">
        <v>2674</v>
      </c>
      <c r="G737" s="15" t="s">
        <v>4044</v>
      </c>
      <c r="H737" s="15" t="s">
        <v>631</v>
      </c>
      <c r="I737" s="15" t="s">
        <v>3604</v>
      </c>
      <c r="J737" s="15" t="s">
        <v>2675</v>
      </c>
      <c r="K737" s="15" t="s">
        <v>2151</v>
      </c>
    </row>
    <row r="738" spans="2:11" x14ac:dyDescent="0.2">
      <c r="B738" s="15" t="s">
        <v>3399</v>
      </c>
      <c r="C738" s="15">
        <v>1306286</v>
      </c>
      <c r="D738" s="15" t="s">
        <v>1908</v>
      </c>
      <c r="E738" s="15">
        <v>90</v>
      </c>
      <c r="F738" s="15" t="s">
        <v>2674</v>
      </c>
      <c r="G738" s="15" t="s">
        <v>3787</v>
      </c>
      <c r="H738" s="15" t="s">
        <v>631</v>
      </c>
      <c r="I738" s="15" t="s">
        <v>3604</v>
      </c>
      <c r="J738" s="15" t="s">
        <v>2675</v>
      </c>
      <c r="K738" s="15" t="s">
        <v>2151</v>
      </c>
    </row>
    <row r="739" spans="2:11" x14ac:dyDescent="0.2">
      <c r="B739" s="15" t="s">
        <v>3399</v>
      </c>
      <c r="C739" s="15">
        <v>1306286</v>
      </c>
      <c r="D739" s="15" t="s">
        <v>1908</v>
      </c>
      <c r="E739" s="15">
        <v>80</v>
      </c>
      <c r="F739" s="15" t="s">
        <v>2674</v>
      </c>
      <c r="G739" s="15" t="s">
        <v>4057</v>
      </c>
      <c r="H739" s="15" t="s">
        <v>1903</v>
      </c>
      <c r="I739" s="15" t="s">
        <v>3436</v>
      </c>
      <c r="J739" s="15" t="s">
        <v>2675</v>
      </c>
      <c r="K739" s="15" t="s">
        <v>2151</v>
      </c>
    </row>
    <row r="740" spans="2:11" x14ac:dyDescent="0.2">
      <c r="B740" s="15" t="s">
        <v>3867</v>
      </c>
      <c r="C740" s="15">
        <v>1307752</v>
      </c>
      <c r="D740" s="15" t="s">
        <v>1872</v>
      </c>
      <c r="E740" s="15">
        <v>100</v>
      </c>
      <c r="F740" s="15" t="s">
        <v>2674</v>
      </c>
      <c r="G740" s="15" t="s">
        <v>3787</v>
      </c>
      <c r="H740" s="15" t="s">
        <v>1903</v>
      </c>
      <c r="I740" s="15" t="s">
        <v>3510</v>
      </c>
      <c r="J740" s="15" t="s">
        <v>2675</v>
      </c>
      <c r="K740" s="15" t="s">
        <v>1924</v>
      </c>
    </row>
    <row r="741" spans="2:11" x14ac:dyDescent="0.2">
      <c r="B741" s="15" t="s">
        <v>3867</v>
      </c>
      <c r="C741" s="15">
        <v>1307752</v>
      </c>
      <c r="D741" s="15" t="s">
        <v>1872</v>
      </c>
      <c r="E741" s="15">
        <v>90</v>
      </c>
      <c r="F741" s="15" t="s">
        <v>2674</v>
      </c>
      <c r="G741" s="15" t="s">
        <v>3826</v>
      </c>
      <c r="H741" s="15" t="s">
        <v>631</v>
      </c>
      <c r="I741" s="15" t="s">
        <v>3603</v>
      </c>
      <c r="J741" s="15" t="s">
        <v>2675</v>
      </c>
      <c r="K741" s="15" t="s">
        <v>1924</v>
      </c>
    </row>
    <row r="742" spans="2:11" x14ac:dyDescent="0.2">
      <c r="B742" s="15" t="s">
        <v>3867</v>
      </c>
      <c r="C742" s="15">
        <v>1307752</v>
      </c>
      <c r="D742" s="15" t="s">
        <v>1872</v>
      </c>
      <c r="E742" s="15">
        <v>100</v>
      </c>
      <c r="F742" s="15" t="s">
        <v>2674</v>
      </c>
      <c r="G742" s="15" t="s">
        <v>3787</v>
      </c>
      <c r="H742" s="15" t="s">
        <v>1903</v>
      </c>
      <c r="I742" s="15" t="s">
        <v>3510</v>
      </c>
      <c r="J742" s="15" t="s">
        <v>2675</v>
      </c>
      <c r="K742" s="15" t="s">
        <v>1924</v>
      </c>
    </row>
    <row r="743" spans="2:11" x14ac:dyDescent="0.2">
      <c r="B743" s="15" t="s">
        <v>3867</v>
      </c>
      <c r="C743" s="15">
        <v>1307752</v>
      </c>
      <c r="D743" s="15" t="s">
        <v>1872</v>
      </c>
      <c r="E743" s="15">
        <v>90</v>
      </c>
      <c r="F743" s="15" t="s">
        <v>2674</v>
      </c>
      <c r="G743" s="15" t="s">
        <v>3828</v>
      </c>
      <c r="H743" s="15" t="s">
        <v>631</v>
      </c>
      <c r="I743" s="15" t="s">
        <v>3603</v>
      </c>
      <c r="J743" s="15" t="s">
        <v>2675</v>
      </c>
      <c r="K743" s="15" t="s">
        <v>1924</v>
      </c>
    </row>
    <row r="744" spans="2:11" x14ac:dyDescent="0.2">
      <c r="B744" s="15" t="s">
        <v>3638</v>
      </c>
      <c r="C744" s="15">
        <v>256355</v>
      </c>
      <c r="D744" s="15" t="s">
        <v>1024</v>
      </c>
      <c r="E744" s="15">
        <v>100</v>
      </c>
      <c r="F744" s="15" t="s">
        <v>2676</v>
      </c>
      <c r="G744" s="15" t="s">
        <v>3826</v>
      </c>
      <c r="H744" s="15" t="s">
        <v>1032</v>
      </c>
      <c r="I744" s="15" t="s">
        <v>3005</v>
      </c>
      <c r="J744" s="15" t="s">
        <v>2675</v>
      </c>
      <c r="K744" s="15" t="s">
        <v>2598</v>
      </c>
    </row>
    <row r="745" spans="2:11" x14ac:dyDescent="0.2">
      <c r="B745" s="15" t="s">
        <v>3638</v>
      </c>
      <c r="C745" s="15">
        <v>256355</v>
      </c>
      <c r="D745" s="15" t="s">
        <v>1024</v>
      </c>
      <c r="E745" s="15">
        <v>100</v>
      </c>
      <c r="F745" s="15" t="s">
        <v>2676</v>
      </c>
      <c r="G745" s="15" t="s">
        <v>3826</v>
      </c>
      <c r="H745" s="15" t="s">
        <v>631</v>
      </c>
      <c r="I745" s="15" t="s">
        <v>3581</v>
      </c>
      <c r="J745" s="15" t="s">
        <v>2675</v>
      </c>
      <c r="K745" s="15" t="s">
        <v>2598</v>
      </c>
    </row>
    <row r="746" spans="2:11" x14ac:dyDescent="0.2">
      <c r="B746" s="15" t="s">
        <v>3638</v>
      </c>
      <c r="C746" s="15">
        <v>256355</v>
      </c>
      <c r="D746" s="15" t="s">
        <v>1024</v>
      </c>
      <c r="E746" s="15">
        <v>100</v>
      </c>
      <c r="F746" s="15" t="s">
        <v>2676</v>
      </c>
      <c r="G746" s="15" t="s">
        <v>3826</v>
      </c>
      <c r="H746" s="15" t="s">
        <v>1032</v>
      </c>
      <c r="I746" s="15" t="s">
        <v>3005</v>
      </c>
      <c r="J746" s="15" t="s">
        <v>2675</v>
      </c>
      <c r="K746" s="15" t="s">
        <v>2598</v>
      </c>
    </row>
    <row r="747" spans="2:11" x14ac:dyDescent="0.2">
      <c r="B747" s="15" t="s">
        <v>3704</v>
      </c>
      <c r="C747" s="15">
        <v>1308521</v>
      </c>
      <c r="D747" s="15" t="s">
        <v>2050</v>
      </c>
      <c r="E747" s="15">
        <v>100</v>
      </c>
      <c r="F747" s="15" t="s">
        <v>2674</v>
      </c>
      <c r="G747" s="15" t="s">
        <v>4044</v>
      </c>
      <c r="H747" s="15" t="s">
        <v>1903</v>
      </c>
      <c r="I747" s="15" t="s">
        <v>3829</v>
      </c>
      <c r="J747" s="15" t="s">
        <v>2675</v>
      </c>
      <c r="K747" s="15" t="s">
        <v>3094</v>
      </c>
    </row>
    <row r="748" spans="2:11" x14ac:dyDescent="0.2">
      <c r="B748" s="15" t="s">
        <v>3704</v>
      </c>
      <c r="C748" s="15">
        <v>1308521</v>
      </c>
      <c r="D748" s="15" t="s">
        <v>2050</v>
      </c>
      <c r="E748" s="15">
        <v>70</v>
      </c>
      <c r="F748" s="15" t="s">
        <v>2674</v>
      </c>
      <c r="G748" s="15" t="s">
        <v>3826</v>
      </c>
      <c r="H748" s="15" t="s">
        <v>631</v>
      </c>
      <c r="I748" s="15" t="s">
        <v>3605</v>
      </c>
      <c r="J748" s="15" t="s">
        <v>2675</v>
      </c>
      <c r="K748" s="15" t="s">
        <v>3094</v>
      </c>
    </row>
    <row r="749" spans="2:11" x14ac:dyDescent="0.2">
      <c r="B749" s="15" t="s">
        <v>3704</v>
      </c>
      <c r="C749" s="15">
        <v>1308521</v>
      </c>
      <c r="D749" s="15" t="s">
        <v>2050</v>
      </c>
      <c r="E749" s="15">
        <v>100</v>
      </c>
      <c r="F749" s="15" t="s">
        <v>2674</v>
      </c>
      <c r="G749" s="15" t="s">
        <v>3787</v>
      </c>
      <c r="H749" s="15" t="s">
        <v>1903</v>
      </c>
      <c r="I749" s="15" t="s">
        <v>3829</v>
      </c>
      <c r="J749" s="15" t="s">
        <v>2675</v>
      </c>
      <c r="K749" s="15" t="s">
        <v>3094</v>
      </c>
    </row>
    <row r="750" spans="2:11" x14ac:dyDescent="0.2">
      <c r="B750" s="15" t="s">
        <v>4161</v>
      </c>
      <c r="C750" s="15">
        <v>1306961</v>
      </c>
      <c r="D750" s="15" t="s">
        <v>1936</v>
      </c>
      <c r="E750" s="15">
        <v>100</v>
      </c>
      <c r="F750" s="15" t="s">
        <v>2674</v>
      </c>
      <c r="G750" s="15" t="s">
        <v>4045</v>
      </c>
      <c r="H750" s="15" t="s">
        <v>1903</v>
      </c>
      <c r="I750" s="15" t="s">
        <v>3325</v>
      </c>
      <c r="J750" s="15" t="s">
        <v>2678</v>
      </c>
      <c r="K750" s="15" t="s">
        <v>2163</v>
      </c>
    </row>
    <row r="751" spans="2:11" x14ac:dyDescent="0.2">
      <c r="B751" s="15" t="s">
        <v>4161</v>
      </c>
      <c r="C751" s="15">
        <v>1306961</v>
      </c>
      <c r="D751" s="15" t="s">
        <v>1936</v>
      </c>
      <c r="E751" s="15">
        <v>100</v>
      </c>
      <c r="F751" s="15" t="s">
        <v>2674</v>
      </c>
      <c r="G751" s="15" t="s">
        <v>4045</v>
      </c>
      <c r="H751" s="15" t="s">
        <v>1903</v>
      </c>
      <c r="I751" s="15" t="s">
        <v>3325</v>
      </c>
      <c r="J751" s="15" t="s">
        <v>2678</v>
      </c>
      <c r="K751" s="15" t="s">
        <v>2163</v>
      </c>
    </row>
    <row r="752" spans="2:11" x14ac:dyDescent="0.2">
      <c r="B752" s="15" t="s">
        <v>3868</v>
      </c>
      <c r="C752" s="15">
        <v>1307088</v>
      </c>
      <c r="D752" s="15" t="s">
        <v>1882</v>
      </c>
      <c r="E752" s="15">
        <v>100</v>
      </c>
      <c r="F752" s="15" t="s">
        <v>2674</v>
      </c>
      <c r="G752" s="15" t="s">
        <v>3787</v>
      </c>
      <c r="H752" s="15" t="s">
        <v>1903</v>
      </c>
      <c r="I752" s="15" t="s">
        <v>3142</v>
      </c>
      <c r="J752" s="15" t="s">
        <v>2675</v>
      </c>
      <c r="K752" s="15" t="s">
        <v>744</v>
      </c>
    </row>
    <row r="753" spans="2:11" x14ac:dyDescent="0.2">
      <c r="B753" s="15" t="s">
        <v>3868</v>
      </c>
      <c r="C753" s="15">
        <v>1307088</v>
      </c>
      <c r="D753" s="15" t="s">
        <v>1882</v>
      </c>
      <c r="E753" s="15">
        <v>100</v>
      </c>
      <c r="F753" s="15" t="s">
        <v>2674</v>
      </c>
      <c r="G753" s="15" t="s">
        <v>3828</v>
      </c>
      <c r="H753" s="15" t="s">
        <v>631</v>
      </c>
      <c r="I753" s="15" t="s">
        <v>3113</v>
      </c>
      <c r="J753" s="15" t="s">
        <v>2675</v>
      </c>
      <c r="K753" s="15" t="s">
        <v>744</v>
      </c>
    </row>
    <row r="754" spans="2:11" x14ac:dyDescent="0.2">
      <c r="B754" s="15" t="s">
        <v>3868</v>
      </c>
      <c r="C754" s="15">
        <v>1307088</v>
      </c>
      <c r="D754" s="15" t="s">
        <v>1882</v>
      </c>
      <c r="E754" s="15">
        <v>90</v>
      </c>
      <c r="F754" s="15" t="s">
        <v>2674</v>
      </c>
      <c r="G754" s="15" t="s">
        <v>4044</v>
      </c>
      <c r="H754" s="15" t="s">
        <v>631</v>
      </c>
      <c r="I754" s="15" t="s">
        <v>3113</v>
      </c>
      <c r="J754" s="15" t="s">
        <v>2675</v>
      </c>
      <c r="K754" s="15" t="s">
        <v>744</v>
      </c>
    </row>
    <row r="755" spans="2:11" x14ac:dyDescent="0.2">
      <c r="B755" s="15" t="s">
        <v>2785</v>
      </c>
      <c r="C755" s="15">
        <v>262734</v>
      </c>
      <c r="D755" s="15" t="s">
        <v>550</v>
      </c>
      <c r="E755" s="15">
        <v>100</v>
      </c>
      <c r="F755" s="15" t="s">
        <v>2674</v>
      </c>
      <c r="G755" s="15" t="s">
        <v>3828</v>
      </c>
      <c r="H755" s="15" t="s">
        <v>512</v>
      </c>
      <c r="I755" s="15" t="s">
        <v>814</v>
      </c>
      <c r="J755" s="15" t="s">
        <v>2675</v>
      </c>
      <c r="K755" s="15" t="s">
        <v>2796</v>
      </c>
    </row>
    <row r="756" spans="2:11" x14ac:dyDescent="0.2">
      <c r="B756" s="15" t="s">
        <v>2785</v>
      </c>
      <c r="C756" s="15">
        <v>262734</v>
      </c>
      <c r="D756" s="15" t="s">
        <v>550</v>
      </c>
      <c r="E756" s="15">
        <v>90</v>
      </c>
      <c r="F756" s="15" t="s">
        <v>2674</v>
      </c>
      <c r="G756" s="15" t="s">
        <v>3828</v>
      </c>
      <c r="H756" s="15" t="s">
        <v>631</v>
      </c>
      <c r="I756" s="15" t="s">
        <v>839</v>
      </c>
      <c r="J756" s="15" t="s">
        <v>2675</v>
      </c>
      <c r="K756" s="15" t="s">
        <v>2796</v>
      </c>
    </row>
    <row r="757" spans="2:11" x14ac:dyDescent="0.2">
      <c r="B757" s="15" t="s">
        <v>3705</v>
      </c>
      <c r="C757" s="15">
        <v>1308153</v>
      </c>
      <c r="D757" s="15" t="s">
        <v>1897</v>
      </c>
      <c r="E757" s="15">
        <v>100</v>
      </c>
      <c r="F757" s="15" t="s">
        <v>2674</v>
      </c>
      <c r="G757" s="15" t="s">
        <v>3787</v>
      </c>
      <c r="H757" s="15" t="s">
        <v>631</v>
      </c>
      <c r="I757" s="15" t="s">
        <v>3605</v>
      </c>
      <c r="J757" s="15" t="s">
        <v>2675</v>
      </c>
      <c r="K757" s="15" t="s">
        <v>543</v>
      </c>
    </row>
    <row r="758" spans="2:11" x14ac:dyDescent="0.2">
      <c r="B758" s="15" t="s">
        <v>3705</v>
      </c>
      <c r="C758" s="15">
        <v>1308153</v>
      </c>
      <c r="D758" s="15" t="s">
        <v>1897</v>
      </c>
      <c r="E758" s="15">
        <v>90</v>
      </c>
      <c r="F758" s="15" t="s">
        <v>2674</v>
      </c>
      <c r="G758" s="15" t="s">
        <v>4044</v>
      </c>
      <c r="H758" s="15" t="s">
        <v>1903</v>
      </c>
      <c r="I758" s="15" t="s">
        <v>4054</v>
      </c>
      <c r="J758" s="15" t="s">
        <v>2675</v>
      </c>
      <c r="K758" s="15" t="s">
        <v>543</v>
      </c>
    </row>
    <row r="759" spans="2:11" x14ac:dyDescent="0.2">
      <c r="B759" s="15" t="s">
        <v>3705</v>
      </c>
      <c r="C759" s="15">
        <v>1308153</v>
      </c>
      <c r="D759" s="15" t="s">
        <v>1897</v>
      </c>
      <c r="E759" s="15">
        <v>100</v>
      </c>
      <c r="F759" s="15" t="s">
        <v>2674</v>
      </c>
      <c r="G759" s="15" t="s">
        <v>4045</v>
      </c>
      <c r="H759" s="15" t="s">
        <v>631</v>
      </c>
      <c r="I759" s="15" t="s">
        <v>3605</v>
      </c>
      <c r="J759" s="15" t="s">
        <v>2675</v>
      </c>
      <c r="K759" s="15" t="s">
        <v>543</v>
      </c>
    </row>
    <row r="760" spans="2:11" x14ac:dyDescent="0.2">
      <c r="B760" s="15" t="s">
        <v>3639</v>
      </c>
      <c r="C760" s="15">
        <v>1307560</v>
      </c>
      <c r="D760" s="15" t="s">
        <v>1936</v>
      </c>
      <c r="E760" s="15">
        <v>100</v>
      </c>
      <c r="F760" s="15" t="s">
        <v>2674</v>
      </c>
      <c r="G760" s="15" t="s">
        <v>3828</v>
      </c>
      <c r="H760" s="15" t="s">
        <v>1903</v>
      </c>
      <c r="I760" s="15" t="s">
        <v>3325</v>
      </c>
      <c r="J760" s="15" t="s">
        <v>2678</v>
      </c>
      <c r="K760" s="15" t="s">
        <v>1161</v>
      </c>
    </row>
    <row r="761" spans="2:11" x14ac:dyDescent="0.2">
      <c r="B761" s="15" t="s">
        <v>3639</v>
      </c>
      <c r="C761" s="15">
        <v>1307560</v>
      </c>
      <c r="D761" s="15" t="s">
        <v>1936</v>
      </c>
      <c r="E761" s="15">
        <v>90</v>
      </c>
      <c r="F761" s="15" t="s">
        <v>2674</v>
      </c>
      <c r="G761" s="15" t="s">
        <v>3828</v>
      </c>
      <c r="H761" s="15" t="s">
        <v>1903</v>
      </c>
      <c r="I761" s="15" t="s">
        <v>3325</v>
      </c>
      <c r="J761" s="15" t="s">
        <v>2678</v>
      </c>
      <c r="K761" s="15" t="s">
        <v>1161</v>
      </c>
    </row>
    <row r="762" spans="2:11" x14ac:dyDescent="0.2">
      <c r="B762" s="15" t="s">
        <v>3458</v>
      </c>
      <c r="C762" s="15">
        <v>263369</v>
      </c>
      <c r="D762" s="15" t="s">
        <v>3225</v>
      </c>
      <c r="E762" s="15">
        <v>40</v>
      </c>
      <c r="F762" s="15" t="s">
        <v>2674</v>
      </c>
      <c r="G762" s="15" t="s">
        <v>4045</v>
      </c>
      <c r="H762" s="15" t="s">
        <v>631</v>
      </c>
      <c r="I762" s="15" t="s">
        <v>839</v>
      </c>
      <c r="J762" s="15" t="s">
        <v>3327</v>
      </c>
      <c r="K762" s="15" t="s">
        <v>3410</v>
      </c>
    </row>
    <row r="763" spans="2:11" x14ac:dyDescent="0.2">
      <c r="B763" s="15" t="s">
        <v>3458</v>
      </c>
      <c r="C763" s="15">
        <v>263369</v>
      </c>
      <c r="D763" s="15" t="s">
        <v>3225</v>
      </c>
      <c r="E763" s="15">
        <v>100</v>
      </c>
      <c r="F763" s="15" t="s">
        <v>2674</v>
      </c>
      <c r="G763" s="15" t="s">
        <v>4044</v>
      </c>
      <c r="H763" s="15" t="s">
        <v>512</v>
      </c>
      <c r="I763" s="15" t="s">
        <v>3154</v>
      </c>
      <c r="J763" s="15" t="s">
        <v>3327</v>
      </c>
      <c r="K763" s="15" t="s">
        <v>3410</v>
      </c>
    </row>
    <row r="764" spans="2:11" x14ac:dyDescent="0.2">
      <c r="B764" s="15" t="s">
        <v>3706</v>
      </c>
      <c r="C764" s="15">
        <v>1308486</v>
      </c>
      <c r="D764" s="15" t="s">
        <v>1910</v>
      </c>
      <c r="E764" s="15">
        <v>70</v>
      </c>
      <c r="F764" s="15" t="s">
        <v>2674</v>
      </c>
      <c r="G764" s="15" t="s">
        <v>4045</v>
      </c>
      <c r="H764" s="15" t="s">
        <v>631</v>
      </c>
      <c r="I764" s="15" t="s">
        <v>3604</v>
      </c>
      <c r="J764" s="15" t="s">
        <v>2675</v>
      </c>
      <c r="K764" s="15" t="s">
        <v>2934</v>
      </c>
    </row>
    <row r="765" spans="2:11" x14ac:dyDescent="0.2">
      <c r="B765" s="15" t="s">
        <v>3706</v>
      </c>
      <c r="C765" s="15">
        <v>1308486</v>
      </c>
      <c r="D765" s="15" t="s">
        <v>1910</v>
      </c>
      <c r="E765" s="15">
        <v>90</v>
      </c>
      <c r="F765" s="15" t="s">
        <v>2674</v>
      </c>
      <c r="G765" s="15" t="s">
        <v>3828</v>
      </c>
      <c r="H765" s="15" t="s">
        <v>631</v>
      </c>
      <c r="I765" s="15" t="s">
        <v>3604</v>
      </c>
      <c r="J765" s="15" t="s">
        <v>2675</v>
      </c>
      <c r="K765" s="15" t="s">
        <v>2934</v>
      </c>
    </row>
    <row r="766" spans="2:11" x14ac:dyDescent="0.2">
      <c r="B766" s="15" t="s">
        <v>4162</v>
      </c>
      <c r="C766" s="15">
        <v>1308393</v>
      </c>
      <c r="D766" s="15" t="s">
        <v>2937</v>
      </c>
      <c r="E766" s="15">
        <v>70</v>
      </c>
      <c r="F766" s="15" t="s">
        <v>2674</v>
      </c>
      <c r="G766" s="15" t="s">
        <v>4052</v>
      </c>
      <c r="H766" s="15" t="s">
        <v>631</v>
      </c>
      <c r="I766" s="15" t="s">
        <v>3606</v>
      </c>
      <c r="J766" s="15" t="s">
        <v>2675</v>
      </c>
      <c r="K766" s="15" t="s">
        <v>996</v>
      </c>
    </row>
    <row r="767" spans="2:11" x14ac:dyDescent="0.2">
      <c r="B767" s="15" t="s">
        <v>4162</v>
      </c>
      <c r="C767" s="15">
        <v>1308393</v>
      </c>
      <c r="D767" s="15" t="s">
        <v>2937</v>
      </c>
      <c r="E767" s="15">
        <v>90</v>
      </c>
      <c r="F767" s="15" t="s">
        <v>2674</v>
      </c>
      <c r="G767" s="15" t="s">
        <v>4045</v>
      </c>
      <c r="H767" s="15" t="s">
        <v>1903</v>
      </c>
      <c r="I767" s="15" t="s">
        <v>3511</v>
      </c>
      <c r="J767" s="15" t="s">
        <v>2675</v>
      </c>
      <c r="K767" s="15" t="s">
        <v>996</v>
      </c>
    </row>
    <row r="768" spans="2:11" x14ac:dyDescent="0.2">
      <c r="B768" s="15" t="s">
        <v>4162</v>
      </c>
      <c r="C768" s="15">
        <v>1308393</v>
      </c>
      <c r="D768" s="15" t="s">
        <v>2937</v>
      </c>
      <c r="E768" s="15">
        <v>70</v>
      </c>
      <c r="F768" s="15" t="s">
        <v>2674</v>
      </c>
      <c r="G768" s="15" t="s">
        <v>4044</v>
      </c>
      <c r="H768" s="15" t="s">
        <v>631</v>
      </c>
      <c r="I768" s="15" t="s">
        <v>3604</v>
      </c>
      <c r="J768" s="15" t="s">
        <v>2675</v>
      </c>
      <c r="K768" s="15" t="s">
        <v>996</v>
      </c>
    </row>
    <row r="769" spans="2:11" x14ac:dyDescent="0.2">
      <c r="B769" s="15" t="s">
        <v>4162</v>
      </c>
      <c r="C769" s="15">
        <v>1308393</v>
      </c>
      <c r="D769" s="15" t="s">
        <v>2937</v>
      </c>
      <c r="E769" s="15">
        <v>80</v>
      </c>
      <c r="F769" s="15" t="s">
        <v>2674</v>
      </c>
      <c r="G769" s="15" t="s">
        <v>4045</v>
      </c>
      <c r="H769" s="15" t="s">
        <v>1903</v>
      </c>
      <c r="I769" s="15" t="s">
        <v>3511</v>
      </c>
      <c r="J769" s="15" t="s">
        <v>2675</v>
      </c>
      <c r="K769" s="15" t="s">
        <v>996</v>
      </c>
    </row>
    <row r="770" spans="2:11" x14ac:dyDescent="0.2">
      <c r="B770" s="15" t="s">
        <v>964</v>
      </c>
      <c r="C770" s="15">
        <v>262028</v>
      </c>
      <c r="D770" s="15" t="s">
        <v>550</v>
      </c>
      <c r="E770" s="15">
        <v>90</v>
      </c>
      <c r="F770" s="15" t="s">
        <v>2674</v>
      </c>
      <c r="G770" s="15" t="s">
        <v>3828</v>
      </c>
      <c r="H770" s="15" t="s">
        <v>631</v>
      </c>
      <c r="I770" s="15" t="s">
        <v>839</v>
      </c>
      <c r="J770" s="15" t="s">
        <v>2675</v>
      </c>
      <c r="K770" s="15" t="s">
        <v>580</v>
      </c>
    </row>
    <row r="771" spans="2:11" x14ac:dyDescent="0.2">
      <c r="B771" s="15" t="s">
        <v>964</v>
      </c>
      <c r="C771" s="15">
        <v>262028</v>
      </c>
      <c r="D771" s="15" t="s">
        <v>550</v>
      </c>
      <c r="E771" s="15">
        <v>90</v>
      </c>
      <c r="F771" s="15" t="s">
        <v>2674</v>
      </c>
      <c r="G771" s="15" t="s">
        <v>3828</v>
      </c>
      <c r="H771" s="15" t="s">
        <v>512</v>
      </c>
      <c r="I771" s="15" t="s">
        <v>814</v>
      </c>
      <c r="J771" s="15" t="s">
        <v>2675</v>
      </c>
      <c r="K771" s="15" t="s">
        <v>580</v>
      </c>
    </row>
    <row r="772" spans="2:11" x14ac:dyDescent="0.2">
      <c r="B772" s="15" t="s">
        <v>3014</v>
      </c>
      <c r="C772" s="15">
        <v>259713</v>
      </c>
      <c r="D772" s="15" t="s">
        <v>1029</v>
      </c>
      <c r="E772" s="15">
        <v>100</v>
      </c>
      <c r="F772" s="15" t="s">
        <v>2674</v>
      </c>
      <c r="G772" s="15" t="s">
        <v>4045</v>
      </c>
      <c r="H772" s="15" t="s">
        <v>631</v>
      </c>
      <c r="I772" s="15" t="s">
        <v>3105</v>
      </c>
      <c r="J772" s="15" t="s">
        <v>2675</v>
      </c>
      <c r="K772" s="15" t="s">
        <v>1151</v>
      </c>
    </row>
    <row r="773" spans="2:11" x14ac:dyDescent="0.2">
      <c r="B773" s="15" t="s">
        <v>3014</v>
      </c>
      <c r="C773" s="15">
        <v>259713</v>
      </c>
      <c r="D773" s="15" t="s">
        <v>1029</v>
      </c>
      <c r="E773" s="15">
        <v>100</v>
      </c>
      <c r="F773" s="15" t="s">
        <v>2674</v>
      </c>
      <c r="G773" s="15" t="s">
        <v>3828</v>
      </c>
      <c r="H773" s="15" t="s">
        <v>1032</v>
      </c>
      <c r="I773" s="15" t="s">
        <v>3007</v>
      </c>
      <c r="J773" s="15" t="s">
        <v>2675</v>
      </c>
      <c r="K773" s="15" t="s">
        <v>1151</v>
      </c>
    </row>
    <row r="774" spans="2:11" x14ac:dyDescent="0.2">
      <c r="B774" s="15" t="s">
        <v>4163</v>
      </c>
      <c r="C774" s="15">
        <v>1307368</v>
      </c>
      <c r="D774" s="15" t="s">
        <v>1936</v>
      </c>
      <c r="E774" s="15">
        <v>90</v>
      </c>
      <c r="F774" s="15" t="s">
        <v>2674</v>
      </c>
      <c r="G774" s="15" t="s">
        <v>3826</v>
      </c>
      <c r="H774" s="15" t="s">
        <v>1903</v>
      </c>
      <c r="I774" s="15" t="s">
        <v>3325</v>
      </c>
      <c r="J774" s="15" t="s">
        <v>2678</v>
      </c>
      <c r="K774" s="15" t="s">
        <v>1543</v>
      </c>
    </row>
    <row r="775" spans="2:11" x14ac:dyDescent="0.2">
      <c r="B775" s="15" t="s">
        <v>4163</v>
      </c>
      <c r="C775" s="15">
        <v>1307368</v>
      </c>
      <c r="D775" s="15" t="s">
        <v>1936</v>
      </c>
      <c r="E775" s="15">
        <v>100</v>
      </c>
      <c r="F775" s="15" t="s">
        <v>2674</v>
      </c>
      <c r="G775" s="15" t="s">
        <v>3826</v>
      </c>
      <c r="H775" s="15" t="s">
        <v>1903</v>
      </c>
      <c r="I775" s="15" t="s">
        <v>3325</v>
      </c>
      <c r="J775" s="15" t="s">
        <v>2678</v>
      </c>
      <c r="K775" s="15" t="s">
        <v>1543</v>
      </c>
    </row>
    <row r="776" spans="2:11" x14ac:dyDescent="0.2">
      <c r="B776" s="15" t="s">
        <v>2964</v>
      </c>
      <c r="C776" s="15">
        <v>1308191</v>
      </c>
      <c r="D776" s="15" t="s">
        <v>1964</v>
      </c>
      <c r="E776" s="15">
        <v>60</v>
      </c>
      <c r="F776" s="15" t="s">
        <v>2674</v>
      </c>
      <c r="G776" s="15" t="s">
        <v>4045</v>
      </c>
      <c r="H776" s="15" t="s">
        <v>631</v>
      </c>
      <c r="I776" s="15" t="s">
        <v>3614</v>
      </c>
      <c r="J776" s="15" t="s">
        <v>2675</v>
      </c>
      <c r="K776" s="15" t="s">
        <v>725</v>
      </c>
    </row>
    <row r="777" spans="2:11" x14ac:dyDescent="0.2">
      <c r="B777" s="15" t="s">
        <v>2964</v>
      </c>
      <c r="C777" s="15">
        <v>1308191</v>
      </c>
      <c r="D777" s="15" t="s">
        <v>1964</v>
      </c>
      <c r="E777" s="15">
        <v>80</v>
      </c>
      <c r="F777" s="15" t="s">
        <v>2674</v>
      </c>
      <c r="G777" s="15" t="s">
        <v>3828</v>
      </c>
      <c r="H777" s="15" t="s">
        <v>631</v>
      </c>
      <c r="I777" s="15" t="s">
        <v>3614</v>
      </c>
      <c r="J777" s="15" t="s">
        <v>2777</v>
      </c>
      <c r="K777" s="15" t="s">
        <v>725</v>
      </c>
    </row>
    <row r="778" spans="2:11" x14ac:dyDescent="0.2">
      <c r="B778" s="15" t="s">
        <v>2964</v>
      </c>
      <c r="C778" s="15">
        <v>1308191</v>
      </c>
      <c r="D778" s="15" t="s">
        <v>1964</v>
      </c>
      <c r="E778" s="15">
        <v>60</v>
      </c>
      <c r="F778" s="15" t="s">
        <v>2674</v>
      </c>
      <c r="G778" s="15" t="s">
        <v>3826</v>
      </c>
      <c r="H778" s="15" t="s">
        <v>631</v>
      </c>
      <c r="I778" s="15" t="s">
        <v>3614</v>
      </c>
      <c r="J778" s="15" t="s">
        <v>2675</v>
      </c>
      <c r="K778" s="15" t="s">
        <v>725</v>
      </c>
    </row>
    <row r="779" spans="2:11" x14ac:dyDescent="0.2">
      <c r="B779" s="15" t="s">
        <v>2964</v>
      </c>
      <c r="C779" s="15">
        <v>1308191</v>
      </c>
      <c r="D779" s="15" t="s">
        <v>1964</v>
      </c>
      <c r="E779" s="15">
        <v>90</v>
      </c>
      <c r="F779" s="15" t="s">
        <v>2674</v>
      </c>
      <c r="G779" s="15" t="s">
        <v>4057</v>
      </c>
      <c r="H779" s="15" t="s">
        <v>1903</v>
      </c>
      <c r="I779" s="15" t="s">
        <v>4084</v>
      </c>
      <c r="J779" s="15" t="s">
        <v>2675</v>
      </c>
      <c r="K779" s="15" t="s">
        <v>725</v>
      </c>
    </row>
    <row r="780" spans="2:11" x14ac:dyDescent="0.2">
      <c r="B780" s="15" t="s">
        <v>3531</v>
      </c>
      <c r="C780" s="15">
        <v>1307842</v>
      </c>
      <c r="D780" s="15" t="s">
        <v>2804</v>
      </c>
      <c r="E780" s="15">
        <v>90</v>
      </c>
      <c r="F780" s="15" t="s">
        <v>2674</v>
      </c>
      <c r="G780" s="15" t="s">
        <v>3828</v>
      </c>
      <c r="H780" s="15" t="s">
        <v>631</v>
      </c>
      <c r="I780" s="15" t="s">
        <v>3605</v>
      </c>
      <c r="J780" s="15" t="s">
        <v>2675</v>
      </c>
      <c r="K780" s="15" t="s">
        <v>1081</v>
      </c>
    </row>
    <row r="781" spans="2:11" x14ac:dyDescent="0.2">
      <c r="B781" s="15" t="s">
        <v>3531</v>
      </c>
      <c r="C781" s="15">
        <v>1307842</v>
      </c>
      <c r="D781" s="15" t="s">
        <v>2804</v>
      </c>
      <c r="E781" s="15">
        <v>100</v>
      </c>
      <c r="F781" s="15" t="s">
        <v>2674</v>
      </c>
      <c r="G781" s="15" t="s">
        <v>4045</v>
      </c>
      <c r="H781" s="15" t="s">
        <v>631</v>
      </c>
      <c r="I781" s="15" t="s">
        <v>3605</v>
      </c>
      <c r="J781" s="15" t="s">
        <v>2675</v>
      </c>
      <c r="K781" s="15" t="s">
        <v>1081</v>
      </c>
    </row>
    <row r="782" spans="2:11" x14ac:dyDescent="0.2">
      <c r="B782" s="15" t="s">
        <v>3531</v>
      </c>
      <c r="C782" s="15">
        <v>1307842</v>
      </c>
      <c r="D782" s="15" t="s">
        <v>2804</v>
      </c>
      <c r="E782" s="15">
        <v>100</v>
      </c>
      <c r="F782" s="15" t="s">
        <v>2676</v>
      </c>
      <c r="G782" s="15" t="s">
        <v>4044</v>
      </c>
      <c r="H782" s="15" t="s">
        <v>1903</v>
      </c>
      <c r="I782" s="15" t="s">
        <v>4076</v>
      </c>
      <c r="J782" s="15" t="s">
        <v>2675</v>
      </c>
      <c r="K782" s="15" t="s">
        <v>1081</v>
      </c>
    </row>
    <row r="783" spans="2:11" x14ac:dyDescent="0.2">
      <c r="B783" s="15" t="s">
        <v>3442</v>
      </c>
      <c r="C783" s="15">
        <v>263358</v>
      </c>
      <c r="D783" s="15" t="s">
        <v>3225</v>
      </c>
      <c r="E783" s="15">
        <v>50</v>
      </c>
      <c r="F783" s="15" t="s">
        <v>2674</v>
      </c>
      <c r="G783" s="15" t="s">
        <v>4044</v>
      </c>
      <c r="H783" s="15" t="s">
        <v>631</v>
      </c>
      <c r="I783" s="15" t="s">
        <v>839</v>
      </c>
      <c r="J783" s="15" t="s">
        <v>3327</v>
      </c>
      <c r="K783" s="15" t="s">
        <v>3410</v>
      </c>
    </row>
    <row r="784" spans="2:11" x14ac:dyDescent="0.2">
      <c r="B784" s="15" t="s">
        <v>3442</v>
      </c>
      <c r="C784" s="15">
        <v>263358</v>
      </c>
      <c r="D784" s="15" t="s">
        <v>3225</v>
      </c>
      <c r="E784" s="15">
        <v>70</v>
      </c>
      <c r="F784" s="15" t="s">
        <v>2674</v>
      </c>
      <c r="G784" s="15" t="s">
        <v>4044</v>
      </c>
      <c r="H784" s="15" t="s">
        <v>512</v>
      </c>
      <c r="I784" s="15" t="s">
        <v>3154</v>
      </c>
      <c r="J784" s="15" t="s">
        <v>3327</v>
      </c>
      <c r="K784" s="15" t="s">
        <v>3410</v>
      </c>
    </row>
    <row r="785" spans="2:11" x14ac:dyDescent="0.2">
      <c r="B785" s="15" t="s">
        <v>3640</v>
      </c>
      <c r="C785" s="15">
        <v>254324</v>
      </c>
      <c r="D785" s="15" t="s">
        <v>988</v>
      </c>
      <c r="E785" s="15">
        <v>90</v>
      </c>
      <c r="F785" s="15" t="s">
        <v>2674</v>
      </c>
      <c r="G785" s="15" t="s">
        <v>4045</v>
      </c>
      <c r="H785" s="15" t="s">
        <v>631</v>
      </c>
      <c r="I785" s="15" t="s">
        <v>3105</v>
      </c>
      <c r="J785" s="15" t="s">
        <v>2675</v>
      </c>
      <c r="K785" s="15" t="s">
        <v>781</v>
      </c>
    </row>
    <row r="786" spans="2:11" x14ac:dyDescent="0.2">
      <c r="B786" s="15" t="s">
        <v>3640</v>
      </c>
      <c r="C786" s="15">
        <v>254324</v>
      </c>
      <c r="D786" s="15" t="s">
        <v>988</v>
      </c>
      <c r="E786" s="15">
        <v>90</v>
      </c>
      <c r="F786" s="15" t="s">
        <v>2674</v>
      </c>
      <c r="G786" s="15" t="s">
        <v>3828</v>
      </c>
      <c r="H786" s="15" t="s">
        <v>1032</v>
      </c>
      <c r="I786" s="15" t="s">
        <v>3848</v>
      </c>
      <c r="J786" s="15" t="s">
        <v>2675</v>
      </c>
      <c r="K786" s="15" t="s">
        <v>781</v>
      </c>
    </row>
    <row r="787" spans="2:11" x14ac:dyDescent="0.2">
      <c r="B787" s="15" t="s">
        <v>3640</v>
      </c>
      <c r="C787" s="15">
        <v>254324</v>
      </c>
      <c r="D787" s="15" t="s">
        <v>988</v>
      </c>
      <c r="E787" s="15">
        <v>80</v>
      </c>
      <c r="F787" s="15" t="s">
        <v>2674</v>
      </c>
      <c r="G787" s="15" t="s">
        <v>3828</v>
      </c>
      <c r="H787" s="15" t="s">
        <v>1032</v>
      </c>
      <c r="I787" s="15" t="s">
        <v>3848</v>
      </c>
      <c r="J787" s="15" t="s">
        <v>2675</v>
      </c>
      <c r="K787" s="15" t="s">
        <v>781</v>
      </c>
    </row>
    <row r="788" spans="2:11" x14ac:dyDescent="0.2">
      <c r="B788" s="15" t="s">
        <v>3125</v>
      </c>
      <c r="C788" s="15">
        <v>262715</v>
      </c>
      <c r="D788" s="15" t="s">
        <v>1022</v>
      </c>
      <c r="E788" s="15">
        <v>90</v>
      </c>
      <c r="F788" s="15" t="s">
        <v>2674</v>
      </c>
      <c r="G788" s="15" t="s">
        <v>4052</v>
      </c>
      <c r="H788" s="15" t="s">
        <v>1032</v>
      </c>
      <c r="I788" s="15" t="s">
        <v>4066</v>
      </c>
      <c r="J788" s="15" t="s">
        <v>2675</v>
      </c>
      <c r="K788" s="15" t="s">
        <v>2796</v>
      </c>
    </row>
    <row r="789" spans="2:11" x14ac:dyDescent="0.2">
      <c r="B789" s="15" t="s">
        <v>3125</v>
      </c>
      <c r="C789" s="15">
        <v>262715</v>
      </c>
      <c r="D789" s="15" t="s">
        <v>1022</v>
      </c>
      <c r="E789" s="15">
        <v>70</v>
      </c>
      <c r="F789" s="15" t="s">
        <v>2674</v>
      </c>
      <c r="G789" s="15" t="s">
        <v>3828</v>
      </c>
      <c r="H789" s="15" t="s">
        <v>631</v>
      </c>
      <c r="I789" s="15" t="s">
        <v>3105</v>
      </c>
      <c r="J789" s="15" t="s">
        <v>2675</v>
      </c>
      <c r="K789" s="15" t="s">
        <v>2796</v>
      </c>
    </row>
    <row r="790" spans="2:11" x14ac:dyDescent="0.2">
      <c r="B790" s="15" t="s">
        <v>4164</v>
      </c>
      <c r="C790" s="15">
        <v>1307839</v>
      </c>
      <c r="D790" s="15" t="s">
        <v>2804</v>
      </c>
      <c r="E790" s="15">
        <v>100</v>
      </c>
      <c r="F790" s="15" t="s">
        <v>2676</v>
      </c>
      <c r="G790" s="15" t="s">
        <v>4044</v>
      </c>
      <c r="H790" s="15" t="s">
        <v>1903</v>
      </c>
      <c r="I790" s="15" t="s">
        <v>4076</v>
      </c>
      <c r="J790" s="15" t="s">
        <v>2675</v>
      </c>
      <c r="K790" s="15" t="s">
        <v>1081</v>
      </c>
    </row>
    <row r="791" spans="2:11" x14ac:dyDescent="0.2">
      <c r="B791" s="15" t="s">
        <v>4164</v>
      </c>
      <c r="C791" s="15">
        <v>1307839</v>
      </c>
      <c r="D791" s="15" t="s">
        <v>2804</v>
      </c>
      <c r="E791" s="15">
        <v>100</v>
      </c>
      <c r="F791" s="15" t="s">
        <v>2674</v>
      </c>
      <c r="G791" s="15" t="s">
        <v>3826</v>
      </c>
      <c r="H791" s="15" t="s">
        <v>631</v>
      </c>
      <c r="I791" s="15" t="s">
        <v>3605</v>
      </c>
      <c r="J791" s="15" t="s">
        <v>2675</v>
      </c>
      <c r="K791" s="15" t="s">
        <v>1081</v>
      </c>
    </row>
    <row r="792" spans="2:11" x14ac:dyDescent="0.2">
      <c r="B792" s="15" t="s">
        <v>4165</v>
      </c>
      <c r="C792" s="15">
        <v>1308381</v>
      </c>
      <c r="D792" s="15" t="s">
        <v>1968</v>
      </c>
      <c r="E792" s="15">
        <v>70</v>
      </c>
      <c r="F792" s="15" t="s">
        <v>2674</v>
      </c>
      <c r="G792" s="15" t="s">
        <v>4044</v>
      </c>
      <c r="H792" s="15" t="s">
        <v>631</v>
      </c>
      <c r="I792" s="15" t="s">
        <v>3606</v>
      </c>
      <c r="J792" s="15" t="s">
        <v>2675</v>
      </c>
      <c r="K792" s="15" t="s">
        <v>996</v>
      </c>
    </row>
    <row r="793" spans="2:11" x14ac:dyDescent="0.2">
      <c r="B793" s="15" t="s">
        <v>3454</v>
      </c>
      <c r="C793" s="15">
        <v>263367</v>
      </c>
      <c r="D793" s="15" t="s">
        <v>3484</v>
      </c>
      <c r="E793" s="15">
        <v>60</v>
      </c>
      <c r="F793" s="15" t="s">
        <v>2674</v>
      </c>
      <c r="G793" s="15" t="s">
        <v>4045</v>
      </c>
      <c r="H793" s="15" t="s">
        <v>512</v>
      </c>
      <c r="I793" s="15" t="s">
        <v>3154</v>
      </c>
      <c r="J793" s="15" t="s">
        <v>3327</v>
      </c>
      <c r="K793" s="15" t="s">
        <v>3410</v>
      </c>
    </row>
    <row r="794" spans="2:11" x14ac:dyDescent="0.2">
      <c r="B794" s="15" t="s">
        <v>3454</v>
      </c>
      <c r="C794" s="15">
        <v>263367</v>
      </c>
      <c r="D794" s="15" t="s">
        <v>3225</v>
      </c>
      <c r="E794" s="15">
        <v>80</v>
      </c>
      <c r="F794" s="15" t="s">
        <v>2674</v>
      </c>
      <c r="G794" s="15" t="s">
        <v>4044</v>
      </c>
      <c r="H794" s="15" t="s">
        <v>631</v>
      </c>
      <c r="I794" s="15" t="s">
        <v>839</v>
      </c>
      <c r="J794" s="15" t="s">
        <v>3327</v>
      </c>
      <c r="K794" s="15" t="s">
        <v>3410</v>
      </c>
    </row>
    <row r="795" spans="2:11" x14ac:dyDescent="0.2">
      <c r="B795" s="15" t="s">
        <v>3126</v>
      </c>
      <c r="C795" s="15">
        <v>261109</v>
      </c>
      <c r="D795" s="15" t="s">
        <v>988</v>
      </c>
      <c r="E795" s="15">
        <v>70</v>
      </c>
      <c r="F795" s="15" t="s">
        <v>2674</v>
      </c>
      <c r="G795" s="15" t="s">
        <v>4044</v>
      </c>
      <c r="H795" s="15" t="s">
        <v>631</v>
      </c>
      <c r="I795" s="15" t="s">
        <v>3105</v>
      </c>
      <c r="J795" s="15" t="s">
        <v>2675</v>
      </c>
      <c r="K795" s="15" t="s">
        <v>1063</v>
      </c>
    </row>
    <row r="796" spans="2:11" x14ac:dyDescent="0.2">
      <c r="B796" s="15" t="s">
        <v>3126</v>
      </c>
      <c r="C796" s="15">
        <v>261109</v>
      </c>
      <c r="D796" s="15" t="s">
        <v>988</v>
      </c>
      <c r="E796" s="15">
        <v>80</v>
      </c>
      <c r="F796" s="15" t="s">
        <v>2674</v>
      </c>
      <c r="G796" s="15" t="s">
        <v>3828</v>
      </c>
      <c r="H796" s="15" t="s">
        <v>631</v>
      </c>
      <c r="I796" s="15" t="s">
        <v>3105</v>
      </c>
      <c r="J796" s="15" t="s">
        <v>2675</v>
      </c>
      <c r="K796" s="15" t="s">
        <v>1063</v>
      </c>
    </row>
    <row r="797" spans="2:11" x14ac:dyDescent="0.2">
      <c r="B797" s="15" t="s">
        <v>3641</v>
      </c>
      <c r="C797" s="15">
        <v>240442</v>
      </c>
      <c r="D797" s="15" t="s">
        <v>1005</v>
      </c>
      <c r="E797" s="15">
        <v>100</v>
      </c>
      <c r="F797" s="15" t="s">
        <v>2674</v>
      </c>
      <c r="G797" s="15" t="s">
        <v>3828</v>
      </c>
      <c r="H797" s="15" t="s">
        <v>1032</v>
      </c>
      <c r="I797" s="15" t="s">
        <v>3608</v>
      </c>
      <c r="J797" s="15" t="s">
        <v>2675</v>
      </c>
      <c r="K797" s="15" t="s">
        <v>2597</v>
      </c>
    </row>
    <row r="798" spans="2:11" x14ac:dyDescent="0.2">
      <c r="B798" s="15" t="s">
        <v>3641</v>
      </c>
      <c r="C798" s="15">
        <v>240442</v>
      </c>
      <c r="D798" s="15" t="s">
        <v>1005</v>
      </c>
      <c r="E798" s="15">
        <v>100</v>
      </c>
      <c r="F798" s="15" t="s">
        <v>2674</v>
      </c>
      <c r="G798" s="15" t="s">
        <v>4044</v>
      </c>
      <c r="H798" s="15" t="s">
        <v>631</v>
      </c>
      <c r="I798" s="15" t="s">
        <v>3581</v>
      </c>
      <c r="J798" s="15" t="s">
        <v>2675</v>
      </c>
      <c r="K798" s="15" t="s">
        <v>2597</v>
      </c>
    </row>
    <row r="799" spans="2:11" x14ac:dyDescent="0.2">
      <c r="B799" s="15" t="s">
        <v>3015</v>
      </c>
      <c r="C799" s="15">
        <v>1308220</v>
      </c>
      <c r="D799" s="15" t="s">
        <v>1928</v>
      </c>
      <c r="E799" s="15">
        <v>80</v>
      </c>
      <c r="F799" s="15" t="s">
        <v>2676</v>
      </c>
      <c r="G799" s="15" t="s">
        <v>4052</v>
      </c>
      <c r="H799" s="15" t="s">
        <v>631</v>
      </c>
      <c r="I799" s="15" t="s">
        <v>3606</v>
      </c>
      <c r="J799" s="15" t="s">
        <v>2675</v>
      </c>
      <c r="K799" s="15" t="s">
        <v>1497</v>
      </c>
    </row>
    <row r="800" spans="2:11" x14ac:dyDescent="0.2">
      <c r="B800" s="15" t="s">
        <v>3015</v>
      </c>
      <c r="C800" s="15">
        <v>1308220</v>
      </c>
      <c r="D800" s="15" t="s">
        <v>1928</v>
      </c>
      <c r="E800" s="15">
        <v>100</v>
      </c>
      <c r="F800" s="15" t="s">
        <v>2676</v>
      </c>
      <c r="G800" s="15" t="s">
        <v>3828</v>
      </c>
      <c r="H800" s="15" t="s">
        <v>631</v>
      </c>
      <c r="I800" s="15" t="s">
        <v>3606</v>
      </c>
      <c r="J800" s="15" t="s">
        <v>2675</v>
      </c>
      <c r="K800" s="15" t="s">
        <v>1497</v>
      </c>
    </row>
    <row r="801" spans="2:11" x14ac:dyDescent="0.2">
      <c r="B801" s="15" t="s">
        <v>3015</v>
      </c>
      <c r="C801" s="15">
        <v>1308220</v>
      </c>
      <c r="D801" s="15" t="s">
        <v>1928</v>
      </c>
      <c r="E801" s="15">
        <v>100</v>
      </c>
      <c r="F801" s="15" t="s">
        <v>2676</v>
      </c>
      <c r="G801" s="15" t="s">
        <v>4045</v>
      </c>
      <c r="H801" s="15" t="s">
        <v>1903</v>
      </c>
      <c r="I801" s="15" t="s">
        <v>4053</v>
      </c>
      <c r="J801" s="15" t="s">
        <v>2675</v>
      </c>
      <c r="K801" s="15" t="s">
        <v>1497</v>
      </c>
    </row>
    <row r="802" spans="2:11" x14ac:dyDescent="0.2">
      <c r="B802" s="15" t="s">
        <v>3869</v>
      </c>
      <c r="C802" s="15">
        <v>1307790</v>
      </c>
      <c r="D802" s="15" t="s">
        <v>2050</v>
      </c>
      <c r="E802" s="15">
        <v>80</v>
      </c>
      <c r="F802" s="15" t="s">
        <v>2674</v>
      </c>
      <c r="G802" s="15" t="s">
        <v>4044</v>
      </c>
      <c r="H802" s="15" t="s">
        <v>631</v>
      </c>
      <c r="I802" s="15" t="s">
        <v>3607</v>
      </c>
      <c r="J802" s="15" t="s">
        <v>2675</v>
      </c>
      <c r="K802" s="15" t="s">
        <v>1289</v>
      </c>
    </row>
    <row r="803" spans="2:11" x14ac:dyDescent="0.2">
      <c r="B803" s="15" t="s">
        <v>3869</v>
      </c>
      <c r="C803" s="15">
        <v>1307790</v>
      </c>
      <c r="D803" s="15" t="s">
        <v>2050</v>
      </c>
      <c r="E803" s="15">
        <v>100</v>
      </c>
      <c r="F803" s="15" t="s">
        <v>2674</v>
      </c>
      <c r="G803" s="15" t="s">
        <v>3787</v>
      </c>
      <c r="H803" s="15" t="s">
        <v>1903</v>
      </c>
      <c r="I803" s="15" t="s">
        <v>3741</v>
      </c>
      <c r="J803" s="15" t="s">
        <v>2675</v>
      </c>
      <c r="K803" s="15" t="s">
        <v>1289</v>
      </c>
    </row>
    <row r="804" spans="2:11" x14ac:dyDescent="0.2">
      <c r="B804" s="15" t="s">
        <v>3869</v>
      </c>
      <c r="C804" s="15">
        <v>1307790</v>
      </c>
      <c r="D804" s="15" t="s">
        <v>2050</v>
      </c>
      <c r="E804" s="15">
        <v>70</v>
      </c>
      <c r="F804" s="15" t="s">
        <v>2674</v>
      </c>
      <c r="G804" s="15" t="s">
        <v>3787</v>
      </c>
      <c r="H804" s="15" t="s">
        <v>631</v>
      </c>
      <c r="I804" s="15" t="s">
        <v>3607</v>
      </c>
      <c r="J804" s="15" t="s">
        <v>2675</v>
      </c>
      <c r="K804" s="15" t="s">
        <v>1289</v>
      </c>
    </row>
    <row r="805" spans="2:11" x14ac:dyDescent="0.2">
      <c r="B805" s="15" t="s">
        <v>3869</v>
      </c>
      <c r="C805" s="15">
        <v>1307790</v>
      </c>
      <c r="D805" s="15" t="s">
        <v>2050</v>
      </c>
      <c r="E805" s="15">
        <v>80</v>
      </c>
      <c r="F805" s="15" t="s">
        <v>2674</v>
      </c>
      <c r="G805" s="15" t="s">
        <v>3826</v>
      </c>
      <c r="H805" s="15" t="s">
        <v>1903</v>
      </c>
      <c r="I805" s="15" t="s">
        <v>3741</v>
      </c>
      <c r="J805" s="15" t="s">
        <v>2675</v>
      </c>
      <c r="K805" s="15" t="s">
        <v>1289</v>
      </c>
    </row>
    <row r="806" spans="2:11" x14ac:dyDescent="0.2">
      <c r="B806" s="15" t="s">
        <v>3870</v>
      </c>
      <c r="C806" s="15">
        <v>222470</v>
      </c>
      <c r="D806" s="15" t="s">
        <v>1009</v>
      </c>
      <c r="E806" s="15">
        <v>80</v>
      </c>
      <c r="F806" s="15" t="s">
        <v>2686</v>
      </c>
      <c r="G806" s="15" t="s">
        <v>3828</v>
      </c>
      <c r="H806" s="15" t="s">
        <v>1032</v>
      </c>
      <c r="I806" s="15" t="s">
        <v>3842</v>
      </c>
      <c r="J806" s="15" t="s">
        <v>2675</v>
      </c>
      <c r="K806" s="15" t="s">
        <v>3576</v>
      </c>
    </row>
    <row r="807" spans="2:11" x14ac:dyDescent="0.2">
      <c r="B807" s="15" t="s">
        <v>3870</v>
      </c>
      <c r="C807" s="15">
        <v>222470</v>
      </c>
      <c r="D807" s="15" t="s">
        <v>1009</v>
      </c>
      <c r="E807" s="15">
        <v>100</v>
      </c>
      <c r="F807" s="15" t="s">
        <v>2686</v>
      </c>
      <c r="G807" s="15" t="s">
        <v>3828</v>
      </c>
      <c r="H807" s="15" t="s">
        <v>1032</v>
      </c>
      <c r="I807" s="15" t="s">
        <v>3842</v>
      </c>
      <c r="J807" s="15" t="s">
        <v>2675</v>
      </c>
      <c r="K807" s="15" t="s">
        <v>3576</v>
      </c>
    </row>
    <row r="808" spans="2:11" x14ac:dyDescent="0.2">
      <c r="B808" s="15" t="s">
        <v>3870</v>
      </c>
      <c r="C808" s="15">
        <v>222470</v>
      </c>
      <c r="D808" s="15" t="s">
        <v>1009</v>
      </c>
      <c r="E808" s="15">
        <v>80</v>
      </c>
      <c r="F808" s="15" t="s">
        <v>2686</v>
      </c>
      <c r="G808" s="15" t="s">
        <v>3828</v>
      </c>
      <c r="H808" s="15" t="s">
        <v>1032</v>
      </c>
      <c r="I808" s="15" t="s">
        <v>3842</v>
      </c>
      <c r="J808" s="15" t="s">
        <v>2675</v>
      </c>
      <c r="K808" s="15" t="s">
        <v>3576</v>
      </c>
    </row>
    <row r="809" spans="2:11" x14ac:dyDescent="0.2">
      <c r="B809" s="15" t="s">
        <v>3870</v>
      </c>
      <c r="C809" s="15">
        <v>222470</v>
      </c>
      <c r="D809" s="15" t="s">
        <v>1009</v>
      </c>
      <c r="E809" s="15">
        <v>100</v>
      </c>
      <c r="F809" s="15" t="s">
        <v>2686</v>
      </c>
      <c r="G809" s="15" t="s">
        <v>3828</v>
      </c>
      <c r="H809" s="15" t="s">
        <v>1032</v>
      </c>
      <c r="I809" s="15" t="s">
        <v>3842</v>
      </c>
      <c r="J809" s="15" t="s">
        <v>2675</v>
      </c>
      <c r="K809" s="15" t="s">
        <v>3576</v>
      </c>
    </row>
    <row r="810" spans="2:11" x14ac:dyDescent="0.2">
      <c r="B810" s="15" t="s">
        <v>3870</v>
      </c>
      <c r="C810" s="15">
        <v>222470</v>
      </c>
      <c r="D810" s="15" t="s">
        <v>1009</v>
      </c>
      <c r="E810" s="15">
        <v>90</v>
      </c>
      <c r="F810" s="15" t="s">
        <v>2674</v>
      </c>
      <c r="G810" s="15" t="s">
        <v>4044</v>
      </c>
      <c r="H810" s="15" t="s">
        <v>1032</v>
      </c>
      <c r="I810" s="15" t="s">
        <v>3842</v>
      </c>
      <c r="J810" s="15" t="s">
        <v>2675</v>
      </c>
      <c r="K810" s="15" t="s">
        <v>3576</v>
      </c>
    </row>
    <row r="811" spans="2:11" x14ac:dyDescent="0.2">
      <c r="B811" s="15" t="s">
        <v>2696</v>
      </c>
      <c r="C811" s="15">
        <v>1308224</v>
      </c>
      <c r="D811" s="15" t="s">
        <v>1880</v>
      </c>
      <c r="E811" s="15">
        <v>90</v>
      </c>
      <c r="F811" s="15" t="s">
        <v>2674</v>
      </c>
      <c r="G811" s="15" t="s">
        <v>3826</v>
      </c>
      <c r="H811" s="15" t="s">
        <v>631</v>
      </c>
      <c r="I811" s="15" t="s">
        <v>3617</v>
      </c>
      <c r="J811" s="15" t="s">
        <v>2675</v>
      </c>
      <c r="K811" s="15" t="s">
        <v>1497</v>
      </c>
    </row>
    <row r="812" spans="2:11" x14ac:dyDescent="0.2">
      <c r="B812" s="15" t="s">
        <v>2696</v>
      </c>
      <c r="C812" s="15">
        <v>1308224</v>
      </c>
      <c r="D812" s="15" t="s">
        <v>1880</v>
      </c>
      <c r="E812" s="15">
        <v>100</v>
      </c>
      <c r="F812" s="15" t="s">
        <v>2674</v>
      </c>
      <c r="G812" s="15" t="s">
        <v>3828</v>
      </c>
      <c r="H812" s="15" t="s">
        <v>1903</v>
      </c>
      <c r="I812" s="15" t="s">
        <v>3240</v>
      </c>
      <c r="J812" s="15" t="s">
        <v>2675</v>
      </c>
      <c r="K812" s="15" t="s">
        <v>1497</v>
      </c>
    </row>
    <row r="813" spans="2:11" x14ac:dyDescent="0.2">
      <c r="B813" s="15" t="s">
        <v>2940</v>
      </c>
      <c r="C813" s="15">
        <v>262992</v>
      </c>
      <c r="D813" s="15" t="s">
        <v>550</v>
      </c>
      <c r="E813" s="15">
        <v>90</v>
      </c>
      <c r="F813" s="15" t="s">
        <v>2674</v>
      </c>
      <c r="G813" s="15" t="s">
        <v>3828</v>
      </c>
      <c r="H813" s="15" t="s">
        <v>512</v>
      </c>
      <c r="I813" s="15" t="s">
        <v>814</v>
      </c>
      <c r="J813" s="15" t="s">
        <v>2675</v>
      </c>
      <c r="K813" s="15" t="s">
        <v>2934</v>
      </c>
    </row>
    <row r="814" spans="2:11" x14ac:dyDescent="0.2">
      <c r="B814" s="15" t="s">
        <v>2940</v>
      </c>
      <c r="C814" s="15">
        <v>262992</v>
      </c>
      <c r="D814" s="15" t="s">
        <v>550</v>
      </c>
      <c r="E814" s="15">
        <v>100</v>
      </c>
      <c r="F814" s="15" t="s">
        <v>2674</v>
      </c>
      <c r="G814" s="15" t="s">
        <v>4044</v>
      </c>
      <c r="H814" s="15" t="s">
        <v>631</v>
      </c>
      <c r="I814" s="15" t="s">
        <v>839</v>
      </c>
      <c r="J814" s="15" t="s">
        <v>2675</v>
      </c>
      <c r="K814" s="15" t="s">
        <v>2934</v>
      </c>
    </row>
    <row r="815" spans="2:11" x14ac:dyDescent="0.2">
      <c r="B815" s="15" t="s">
        <v>3871</v>
      </c>
      <c r="C815" s="15">
        <v>1308504</v>
      </c>
      <c r="D815" s="15" t="s">
        <v>1889</v>
      </c>
      <c r="E815" s="15">
        <v>80</v>
      </c>
      <c r="F815" s="15" t="s">
        <v>2674</v>
      </c>
      <c r="G815" s="15" t="s">
        <v>3787</v>
      </c>
      <c r="H815" s="15" t="s">
        <v>631</v>
      </c>
      <c r="I815" s="15" t="s">
        <v>3605</v>
      </c>
      <c r="J815" s="15" t="s">
        <v>2675</v>
      </c>
      <c r="K815" s="15" t="s">
        <v>3094</v>
      </c>
    </row>
    <row r="816" spans="2:11" x14ac:dyDescent="0.2">
      <c r="B816" s="15" t="s">
        <v>3871</v>
      </c>
      <c r="C816" s="15">
        <v>1308504</v>
      </c>
      <c r="D816" s="15" t="s">
        <v>1889</v>
      </c>
      <c r="E816" s="15">
        <v>90</v>
      </c>
      <c r="F816" s="15" t="s">
        <v>2674</v>
      </c>
      <c r="G816" s="15" t="s">
        <v>3826</v>
      </c>
      <c r="H816" s="15" t="s">
        <v>631</v>
      </c>
      <c r="I816" s="15" t="s">
        <v>3605</v>
      </c>
      <c r="J816" s="15" t="s">
        <v>2675</v>
      </c>
      <c r="K816" s="15" t="s">
        <v>3094</v>
      </c>
    </row>
    <row r="817" spans="2:11" x14ac:dyDescent="0.2">
      <c r="B817" s="15" t="s">
        <v>3871</v>
      </c>
      <c r="C817" s="15">
        <v>1308504</v>
      </c>
      <c r="D817" s="15" t="s">
        <v>1889</v>
      </c>
      <c r="E817" s="15">
        <v>100</v>
      </c>
      <c r="F817" s="15" t="s">
        <v>2674</v>
      </c>
      <c r="G817" s="15" t="s">
        <v>3826</v>
      </c>
      <c r="H817" s="15" t="s">
        <v>1903</v>
      </c>
      <c r="I817" s="15" t="s">
        <v>3829</v>
      </c>
      <c r="J817" s="15" t="s">
        <v>2675</v>
      </c>
      <c r="K817" s="15" t="s">
        <v>3094</v>
      </c>
    </row>
    <row r="818" spans="2:11" x14ac:dyDescent="0.2">
      <c r="B818" s="15" t="s">
        <v>3312</v>
      </c>
      <c r="C818" s="15">
        <v>1308507</v>
      </c>
      <c r="D818" s="15" t="s">
        <v>1889</v>
      </c>
      <c r="E818" s="15">
        <v>70</v>
      </c>
      <c r="F818" s="15" t="s">
        <v>2674</v>
      </c>
      <c r="G818" s="15" t="s">
        <v>3826</v>
      </c>
      <c r="H818" s="15" t="s">
        <v>631</v>
      </c>
      <c r="I818" s="15" t="s">
        <v>3607</v>
      </c>
      <c r="J818" s="15" t="s">
        <v>2675</v>
      </c>
      <c r="K818" s="15" t="s">
        <v>3094</v>
      </c>
    </row>
    <row r="819" spans="2:11" x14ac:dyDescent="0.2">
      <c r="B819" s="15" t="s">
        <v>3312</v>
      </c>
      <c r="C819" s="15">
        <v>1308507</v>
      </c>
      <c r="D819" s="15" t="s">
        <v>1889</v>
      </c>
      <c r="E819" s="15">
        <v>60</v>
      </c>
      <c r="F819" s="15" t="s">
        <v>2674</v>
      </c>
      <c r="G819" s="15" t="s">
        <v>3787</v>
      </c>
      <c r="H819" s="15" t="s">
        <v>631</v>
      </c>
      <c r="I819" s="15" t="s">
        <v>3607</v>
      </c>
      <c r="J819" s="15" t="s">
        <v>2675</v>
      </c>
      <c r="K819" s="15" t="s">
        <v>3094</v>
      </c>
    </row>
    <row r="820" spans="2:11" x14ac:dyDescent="0.2">
      <c r="B820" s="15" t="s">
        <v>3312</v>
      </c>
      <c r="C820" s="15">
        <v>1308507</v>
      </c>
      <c r="D820" s="15" t="s">
        <v>1889</v>
      </c>
      <c r="E820" s="15">
        <v>90</v>
      </c>
      <c r="F820" s="15" t="s">
        <v>2674</v>
      </c>
      <c r="G820" s="15" t="s">
        <v>4057</v>
      </c>
      <c r="H820" s="15" t="s">
        <v>1903</v>
      </c>
      <c r="I820" s="15" t="s">
        <v>3319</v>
      </c>
      <c r="J820" s="15" t="s">
        <v>2675</v>
      </c>
      <c r="K820" s="15" t="s">
        <v>3094</v>
      </c>
    </row>
    <row r="821" spans="2:11" x14ac:dyDescent="0.2">
      <c r="B821" s="15" t="s">
        <v>4166</v>
      </c>
      <c r="C821" s="15">
        <v>1308341</v>
      </c>
      <c r="D821" s="15" t="s">
        <v>1964</v>
      </c>
      <c r="E821" s="15">
        <v>70</v>
      </c>
      <c r="F821" s="15" t="s">
        <v>2674</v>
      </c>
      <c r="G821" s="15" t="s">
        <v>3826</v>
      </c>
      <c r="H821" s="15" t="s">
        <v>631</v>
      </c>
      <c r="I821" s="15" t="s">
        <v>3614</v>
      </c>
      <c r="J821" s="15" t="s">
        <v>2675</v>
      </c>
      <c r="K821" s="15" t="s">
        <v>1520</v>
      </c>
    </row>
    <row r="822" spans="2:11" x14ac:dyDescent="0.2">
      <c r="B822" s="15" t="s">
        <v>4166</v>
      </c>
      <c r="C822" s="15">
        <v>1308341</v>
      </c>
      <c r="D822" s="15" t="s">
        <v>1964</v>
      </c>
      <c r="E822" s="15">
        <v>90</v>
      </c>
      <c r="F822" s="15" t="s">
        <v>2674</v>
      </c>
      <c r="G822" s="15" t="s">
        <v>4044</v>
      </c>
      <c r="H822" s="15" t="s">
        <v>1903</v>
      </c>
      <c r="I822" s="15" t="s">
        <v>4084</v>
      </c>
      <c r="J822" s="15" t="s">
        <v>2675</v>
      </c>
      <c r="K822" s="15" t="s">
        <v>1520</v>
      </c>
    </row>
    <row r="823" spans="2:11" x14ac:dyDescent="0.2">
      <c r="B823" s="15" t="s">
        <v>3872</v>
      </c>
      <c r="C823" s="15">
        <v>256905</v>
      </c>
      <c r="D823" s="15" t="s">
        <v>1074</v>
      </c>
      <c r="E823" s="15">
        <v>90</v>
      </c>
      <c r="F823" s="15" t="s">
        <v>2674</v>
      </c>
      <c r="G823" s="15" t="s">
        <v>3828</v>
      </c>
      <c r="H823" s="15" t="s">
        <v>1032</v>
      </c>
      <c r="I823" s="15" t="s">
        <v>3840</v>
      </c>
      <c r="J823" s="15" t="s">
        <v>3327</v>
      </c>
      <c r="K823" s="15" t="s">
        <v>1012</v>
      </c>
    </row>
    <row r="824" spans="2:11" x14ac:dyDescent="0.2">
      <c r="B824" s="15" t="s">
        <v>3532</v>
      </c>
      <c r="C824" s="15">
        <v>116473</v>
      </c>
      <c r="D824" s="15" t="s">
        <v>1057</v>
      </c>
      <c r="E824" s="15">
        <v>100</v>
      </c>
      <c r="F824" s="15" t="s">
        <v>2676</v>
      </c>
      <c r="G824" s="15" t="s">
        <v>4045</v>
      </c>
      <c r="H824" s="15" t="s">
        <v>1032</v>
      </c>
      <c r="I824" s="15" t="s">
        <v>2923</v>
      </c>
      <c r="J824" s="15" t="s">
        <v>2675</v>
      </c>
      <c r="K824" s="15" t="s">
        <v>1056</v>
      </c>
    </row>
    <row r="825" spans="2:11" x14ac:dyDescent="0.2">
      <c r="B825" s="15" t="s">
        <v>3532</v>
      </c>
      <c r="C825" s="15">
        <v>116473</v>
      </c>
      <c r="D825" s="15" t="s">
        <v>1057</v>
      </c>
      <c r="E825" s="15">
        <v>100</v>
      </c>
      <c r="F825" s="15" t="s">
        <v>2676</v>
      </c>
      <c r="G825" s="15" t="s">
        <v>3828</v>
      </c>
      <c r="H825" s="15" t="s">
        <v>631</v>
      </c>
      <c r="I825" s="15" t="s">
        <v>3581</v>
      </c>
      <c r="J825" s="15" t="s">
        <v>2675</v>
      </c>
      <c r="K825" s="15" t="s">
        <v>1056</v>
      </c>
    </row>
    <row r="826" spans="2:11" x14ac:dyDescent="0.2">
      <c r="B826" s="15" t="s">
        <v>4167</v>
      </c>
      <c r="C826" s="15">
        <v>260392</v>
      </c>
      <c r="D826" s="15" t="s">
        <v>1074</v>
      </c>
      <c r="E826" s="15">
        <v>80</v>
      </c>
      <c r="F826" s="15" t="s">
        <v>2674</v>
      </c>
      <c r="G826" s="15" t="s">
        <v>3826</v>
      </c>
      <c r="H826" s="15" t="s">
        <v>1032</v>
      </c>
      <c r="I826" s="15" t="s">
        <v>3840</v>
      </c>
      <c r="J826" s="15" t="s">
        <v>3327</v>
      </c>
      <c r="K826" s="15" t="s">
        <v>543</v>
      </c>
    </row>
    <row r="827" spans="2:11" x14ac:dyDescent="0.2">
      <c r="B827" s="15" t="s">
        <v>3873</v>
      </c>
      <c r="C827" s="15">
        <v>212195</v>
      </c>
      <c r="D827" s="15" t="s">
        <v>1009</v>
      </c>
      <c r="E827" s="15">
        <v>100</v>
      </c>
      <c r="F827" s="15" t="s">
        <v>2686</v>
      </c>
      <c r="G827" s="15" t="s">
        <v>3828</v>
      </c>
      <c r="H827" s="15" t="s">
        <v>1032</v>
      </c>
      <c r="I827" s="15" t="s">
        <v>3842</v>
      </c>
      <c r="J827" s="15" t="s">
        <v>2675</v>
      </c>
      <c r="K827" s="15" t="s">
        <v>3570</v>
      </c>
    </row>
    <row r="828" spans="2:11" x14ac:dyDescent="0.2">
      <c r="B828" s="15" t="s">
        <v>3873</v>
      </c>
      <c r="C828" s="15">
        <v>212195</v>
      </c>
      <c r="D828" s="15" t="s">
        <v>1009</v>
      </c>
      <c r="E828" s="15">
        <v>100</v>
      </c>
      <c r="F828" s="15" t="s">
        <v>2686</v>
      </c>
      <c r="G828" s="15" t="s">
        <v>3828</v>
      </c>
      <c r="H828" s="15" t="s">
        <v>1032</v>
      </c>
      <c r="I828" s="15" t="s">
        <v>3842</v>
      </c>
      <c r="J828" s="15" t="s">
        <v>2675</v>
      </c>
      <c r="K828" s="15" t="s">
        <v>3570</v>
      </c>
    </row>
    <row r="829" spans="2:11" x14ac:dyDescent="0.2">
      <c r="B829" s="15" t="s">
        <v>3873</v>
      </c>
      <c r="C829" s="15">
        <v>212195</v>
      </c>
      <c r="D829" s="15" t="s">
        <v>1009</v>
      </c>
      <c r="E829" s="15">
        <v>100</v>
      </c>
      <c r="F829" s="15" t="s">
        <v>2686</v>
      </c>
      <c r="G829" s="15" t="s">
        <v>3828</v>
      </c>
      <c r="H829" s="15" t="s">
        <v>1032</v>
      </c>
      <c r="I829" s="15" t="s">
        <v>3842</v>
      </c>
      <c r="J829" s="15" t="s">
        <v>2675</v>
      </c>
      <c r="K829" s="15" t="s">
        <v>3570</v>
      </c>
    </row>
    <row r="830" spans="2:11" x14ac:dyDescent="0.2">
      <c r="B830" s="15" t="s">
        <v>3873</v>
      </c>
      <c r="C830" s="15">
        <v>212195</v>
      </c>
      <c r="D830" s="15" t="s">
        <v>1009</v>
      </c>
      <c r="E830" s="15">
        <v>100</v>
      </c>
      <c r="F830" s="15" t="s">
        <v>2674</v>
      </c>
      <c r="G830" s="15" t="s">
        <v>3826</v>
      </c>
      <c r="H830" s="15" t="s">
        <v>1032</v>
      </c>
      <c r="I830" s="15" t="s">
        <v>3842</v>
      </c>
      <c r="J830" s="15" t="s">
        <v>2675</v>
      </c>
      <c r="K830" s="15" t="s">
        <v>3570</v>
      </c>
    </row>
    <row r="831" spans="2:11" x14ac:dyDescent="0.2">
      <c r="B831" s="15" t="s">
        <v>4168</v>
      </c>
      <c r="C831" s="15">
        <v>1308090</v>
      </c>
      <c r="D831" s="15" t="s">
        <v>1916</v>
      </c>
      <c r="E831" s="15">
        <v>100</v>
      </c>
      <c r="F831" s="15" t="s">
        <v>2677</v>
      </c>
      <c r="G831" s="15" t="s">
        <v>4045</v>
      </c>
      <c r="H831" s="15" t="s">
        <v>631</v>
      </c>
      <c r="I831" s="15" t="s">
        <v>3612</v>
      </c>
      <c r="J831" s="15" t="s">
        <v>2678</v>
      </c>
      <c r="K831" s="15" t="s">
        <v>522</v>
      </c>
    </row>
    <row r="832" spans="2:11" x14ac:dyDescent="0.2">
      <c r="B832" s="15" t="s">
        <v>4168</v>
      </c>
      <c r="C832" s="15">
        <v>1308090</v>
      </c>
      <c r="D832" s="15" t="s">
        <v>1916</v>
      </c>
      <c r="E832" s="15">
        <v>100</v>
      </c>
      <c r="F832" s="15" t="s">
        <v>2677</v>
      </c>
      <c r="G832" s="15" t="s">
        <v>4045</v>
      </c>
      <c r="H832" s="15" t="s">
        <v>1903</v>
      </c>
      <c r="I832" s="15" t="s">
        <v>4073</v>
      </c>
      <c r="J832" s="15" t="s">
        <v>2678</v>
      </c>
      <c r="K832" s="15" t="s">
        <v>522</v>
      </c>
    </row>
    <row r="833" spans="2:11" x14ac:dyDescent="0.2">
      <c r="B833" s="15" t="s">
        <v>4169</v>
      </c>
      <c r="C833" s="15">
        <v>1308422</v>
      </c>
      <c r="D833" s="15" t="s">
        <v>1926</v>
      </c>
      <c r="E833" s="15">
        <v>90</v>
      </c>
      <c r="F833" s="15" t="s">
        <v>2674</v>
      </c>
      <c r="G833" s="15" t="s">
        <v>4044</v>
      </c>
      <c r="H833" s="15" t="s">
        <v>631</v>
      </c>
      <c r="I833" s="15" t="s">
        <v>3606</v>
      </c>
      <c r="J833" s="15" t="s">
        <v>2675</v>
      </c>
      <c r="K833" s="15" t="s">
        <v>2796</v>
      </c>
    </row>
    <row r="834" spans="2:11" x14ac:dyDescent="0.2">
      <c r="B834" s="15" t="s">
        <v>4169</v>
      </c>
      <c r="C834" s="15">
        <v>1308422</v>
      </c>
      <c r="D834" s="15" t="s">
        <v>1926</v>
      </c>
      <c r="E834" s="15">
        <v>70</v>
      </c>
      <c r="F834" s="15" t="s">
        <v>2674</v>
      </c>
      <c r="G834" s="15" t="s">
        <v>4052</v>
      </c>
      <c r="H834" s="15" t="s">
        <v>631</v>
      </c>
      <c r="I834" s="15" t="s">
        <v>3617</v>
      </c>
      <c r="J834" s="15" t="s">
        <v>2675</v>
      </c>
      <c r="K834" s="15" t="s">
        <v>2796</v>
      </c>
    </row>
    <row r="835" spans="2:11" x14ac:dyDescent="0.2">
      <c r="B835" s="15" t="s">
        <v>4169</v>
      </c>
      <c r="C835" s="15">
        <v>1308422</v>
      </c>
      <c r="D835" s="15" t="s">
        <v>1926</v>
      </c>
      <c r="E835" s="15">
        <v>90</v>
      </c>
      <c r="F835" s="15" t="s">
        <v>2674</v>
      </c>
      <c r="G835" s="15" t="s">
        <v>4045</v>
      </c>
      <c r="H835" s="15" t="s">
        <v>631</v>
      </c>
      <c r="I835" s="15" t="s">
        <v>3606</v>
      </c>
      <c r="J835" s="15" t="s">
        <v>2675</v>
      </c>
      <c r="K835" s="15" t="s">
        <v>2796</v>
      </c>
    </row>
    <row r="836" spans="2:11" x14ac:dyDescent="0.2">
      <c r="B836" s="15" t="s">
        <v>4169</v>
      </c>
      <c r="C836" s="15">
        <v>1308422</v>
      </c>
      <c r="D836" s="15" t="s">
        <v>1926</v>
      </c>
      <c r="E836" s="15">
        <v>90</v>
      </c>
      <c r="F836" s="15" t="s">
        <v>2674</v>
      </c>
      <c r="G836" s="15" t="s">
        <v>4052</v>
      </c>
      <c r="H836" s="15" t="s">
        <v>1903</v>
      </c>
      <c r="I836" s="15" t="s">
        <v>4067</v>
      </c>
      <c r="J836" s="15" t="s">
        <v>3327</v>
      </c>
      <c r="K836" s="15" t="s">
        <v>2796</v>
      </c>
    </row>
    <row r="837" spans="2:11" x14ac:dyDescent="0.2">
      <c r="B837" s="15" t="s">
        <v>3265</v>
      </c>
      <c r="C837" s="15">
        <v>1307588</v>
      </c>
      <c r="D837" s="15" t="s">
        <v>1887</v>
      </c>
      <c r="E837" s="15">
        <v>90</v>
      </c>
      <c r="F837" s="15" t="s">
        <v>2674</v>
      </c>
      <c r="G837" s="15" t="s">
        <v>4044</v>
      </c>
      <c r="H837" s="15" t="s">
        <v>631</v>
      </c>
      <c r="I837" s="15" t="s">
        <v>3604</v>
      </c>
      <c r="J837" s="15" t="s">
        <v>2675</v>
      </c>
      <c r="K837" s="15" t="s">
        <v>678</v>
      </c>
    </row>
    <row r="838" spans="2:11" x14ac:dyDescent="0.2">
      <c r="B838" s="15" t="s">
        <v>3265</v>
      </c>
      <c r="C838" s="15">
        <v>1307588</v>
      </c>
      <c r="D838" s="15" t="s">
        <v>1887</v>
      </c>
      <c r="E838" s="15">
        <v>100</v>
      </c>
      <c r="F838" s="15" t="s">
        <v>2674</v>
      </c>
      <c r="G838" s="15" t="s">
        <v>3826</v>
      </c>
      <c r="H838" s="15" t="s">
        <v>1903</v>
      </c>
      <c r="I838" s="15" t="s">
        <v>3249</v>
      </c>
      <c r="J838" s="15" t="s">
        <v>2675</v>
      </c>
      <c r="K838" s="15" t="s">
        <v>678</v>
      </c>
    </row>
    <row r="839" spans="2:11" x14ac:dyDescent="0.2">
      <c r="B839" s="15" t="s">
        <v>3265</v>
      </c>
      <c r="C839" s="15">
        <v>1307588</v>
      </c>
      <c r="D839" s="15" t="s">
        <v>1887</v>
      </c>
      <c r="E839" s="15">
        <v>70</v>
      </c>
      <c r="F839" s="15" t="s">
        <v>2674</v>
      </c>
      <c r="G839" s="15" t="s">
        <v>3787</v>
      </c>
      <c r="H839" s="15" t="s">
        <v>631</v>
      </c>
      <c r="I839" s="15" t="s">
        <v>3604</v>
      </c>
      <c r="J839" s="15" t="s">
        <v>2675</v>
      </c>
      <c r="K839" s="15" t="s">
        <v>678</v>
      </c>
    </row>
    <row r="840" spans="2:11" x14ac:dyDescent="0.2">
      <c r="B840" s="15" t="s">
        <v>3707</v>
      </c>
      <c r="C840" s="15">
        <v>1307808</v>
      </c>
      <c r="D840" s="15" t="s">
        <v>1901</v>
      </c>
      <c r="E840" s="15">
        <v>90</v>
      </c>
      <c r="F840" s="15" t="s">
        <v>2674</v>
      </c>
      <c r="G840" s="15" t="s">
        <v>3828</v>
      </c>
      <c r="H840" s="15" t="s">
        <v>631</v>
      </c>
      <c r="I840" s="15" t="s">
        <v>3612</v>
      </c>
      <c r="J840" s="15" t="s">
        <v>2675</v>
      </c>
      <c r="K840" s="15" t="s">
        <v>1289</v>
      </c>
    </row>
    <row r="841" spans="2:11" x14ac:dyDescent="0.2">
      <c r="B841" s="15" t="s">
        <v>3707</v>
      </c>
      <c r="C841" s="15">
        <v>1307808</v>
      </c>
      <c r="D841" s="15" t="s">
        <v>1901</v>
      </c>
      <c r="E841" s="15">
        <v>100</v>
      </c>
      <c r="F841" s="15" t="s">
        <v>2674</v>
      </c>
      <c r="G841" s="15" t="s">
        <v>4044</v>
      </c>
      <c r="H841" s="15" t="s">
        <v>1020</v>
      </c>
      <c r="I841" s="15" t="s">
        <v>3681</v>
      </c>
      <c r="J841" s="15" t="s">
        <v>2675</v>
      </c>
      <c r="K841" s="15" t="s">
        <v>1289</v>
      </c>
    </row>
    <row r="842" spans="2:11" x14ac:dyDescent="0.2">
      <c r="B842" s="15" t="s">
        <v>3707</v>
      </c>
      <c r="C842" s="15">
        <v>1307808</v>
      </c>
      <c r="D842" s="15" t="s">
        <v>1901</v>
      </c>
      <c r="E842" s="15">
        <v>100</v>
      </c>
      <c r="F842" s="15" t="s">
        <v>2674</v>
      </c>
      <c r="G842" s="15" t="s">
        <v>4044</v>
      </c>
      <c r="H842" s="15" t="s">
        <v>631</v>
      </c>
      <c r="I842" s="15" t="s">
        <v>3612</v>
      </c>
      <c r="J842" s="15" t="s">
        <v>2675</v>
      </c>
      <c r="K842" s="15" t="s">
        <v>1289</v>
      </c>
    </row>
    <row r="843" spans="2:11" x14ac:dyDescent="0.2">
      <c r="B843" s="15" t="s">
        <v>3266</v>
      </c>
      <c r="C843" s="15">
        <v>1307706</v>
      </c>
      <c r="D843" s="15" t="s">
        <v>1913</v>
      </c>
      <c r="E843" s="15">
        <v>100</v>
      </c>
      <c r="F843" s="15" t="s">
        <v>2674</v>
      </c>
      <c r="G843" s="15" t="s">
        <v>4052</v>
      </c>
      <c r="H843" s="15" t="s">
        <v>1903</v>
      </c>
      <c r="I843" s="15" t="s">
        <v>4051</v>
      </c>
      <c r="J843" s="15" t="s">
        <v>2675</v>
      </c>
      <c r="K843" s="15" t="s">
        <v>1945</v>
      </c>
    </row>
    <row r="844" spans="2:11" x14ac:dyDescent="0.2">
      <c r="B844" s="15" t="s">
        <v>3266</v>
      </c>
      <c r="C844" s="15">
        <v>1307706</v>
      </c>
      <c r="D844" s="15" t="s">
        <v>1913</v>
      </c>
      <c r="E844" s="15">
        <v>90</v>
      </c>
      <c r="F844" s="15" t="s">
        <v>2674</v>
      </c>
      <c r="G844" s="15" t="s">
        <v>3828</v>
      </c>
      <c r="H844" s="15" t="s">
        <v>631</v>
      </c>
      <c r="I844" s="15" t="s">
        <v>3603</v>
      </c>
      <c r="J844" s="15" t="s">
        <v>2675</v>
      </c>
      <c r="K844" s="15" t="s">
        <v>1945</v>
      </c>
    </row>
    <row r="845" spans="2:11" x14ac:dyDescent="0.2">
      <c r="B845" s="15" t="s">
        <v>3266</v>
      </c>
      <c r="C845" s="15">
        <v>1307706</v>
      </c>
      <c r="D845" s="15" t="s">
        <v>1913</v>
      </c>
      <c r="E845" s="15">
        <v>60</v>
      </c>
      <c r="F845" s="15" t="s">
        <v>2674</v>
      </c>
      <c r="G845" s="15" t="s">
        <v>4044</v>
      </c>
      <c r="H845" s="15" t="s">
        <v>631</v>
      </c>
      <c r="I845" s="15" t="s">
        <v>3603</v>
      </c>
      <c r="J845" s="15" t="s">
        <v>2675</v>
      </c>
      <c r="K845" s="15" t="s">
        <v>1945</v>
      </c>
    </row>
    <row r="846" spans="2:11" x14ac:dyDescent="0.2">
      <c r="B846" s="15" t="s">
        <v>3266</v>
      </c>
      <c r="C846" s="15">
        <v>1307706</v>
      </c>
      <c r="D846" s="15" t="s">
        <v>1913</v>
      </c>
      <c r="E846" s="15">
        <v>90</v>
      </c>
      <c r="F846" s="15" t="s">
        <v>2674</v>
      </c>
      <c r="G846" s="15" t="s">
        <v>4052</v>
      </c>
      <c r="H846" s="15" t="s">
        <v>631</v>
      </c>
      <c r="I846" s="15" t="s">
        <v>3603</v>
      </c>
      <c r="J846" s="15" t="s">
        <v>2675</v>
      </c>
      <c r="K846" s="15" t="s">
        <v>1945</v>
      </c>
    </row>
    <row r="847" spans="2:11" x14ac:dyDescent="0.2">
      <c r="B847" s="15" t="s">
        <v>3328</v>
      </c>
      <c r="C847" s="15">
        <v>1307953</v>
      </c>
      <c r="D847" s="15" t="s">
        <v>1894</v>
      </c>
      <c r="E847" s="15">
        <v>80</v>
      </c>
      <c r="F847" s="15" t="s">
        <v>2674</v>
      </c>
      <c r="G847" s="15" t="s">
        <v>4045</v>
      </c>
      <c r="H847" s="15" t="s">
        <v>631</v>
      </c>
      <c r="I847" s="15" t="s">
        <v>3607</v>
      </c>
      <c r="J847" s="15" t="s">
        <v>2675</v>
      </c>
      <c r="K847" s="15" t="s">
        <v>1004</v>
      </c>
    </row>
    <row r="848" spans="2:11" x14ac:dyDescent="0.2">
      <c r="B848" s="15" t="s">
        <v>3328</v>
      </c>
      <c r="C848" s="15">
        <v>1307953</v>
      </c>
      <c r="D848" s="15" t="s">
        <v>1894</v>
      </c>
      <c r="E848" s="15">
        <v>100</v>
      </c>
      <c r="F848" s="15" t="s">
        <v>2674</v>
      </c>
      <c r="G848" s="15" t="s">
        <v>3787</v>
      </c>
      <c r="H848" s="15" t="s">
        <v>631</v>
      </c>
      <c r="I848" s="15" t="s">
        <v>3607</v>
      </c>
      <c r="J848" s="15" t="s">
        <v>2675</v>
      </c>
      <c r="K848" s="15" t="s">
        <v>1004</v>
      </c>
    </row>
    <row r="849" spans="2:11" x14ac:dyDescent="0.2">
      <c r="B849" s="15" t="s">
        <v>3328</v>
      </c>
      <c r="C849" s="15">
        <v>1307953</v>
      </c>
      <c r="D849" s="15" t="s">
        <v>1894</v>
      </c>
      <c r="E849" s="15">
        <v>100</v>
      </c>
      <c r="F849" s="15" t="s">
        <v>2674</v>
      </c>
      <c r="G849" s="15" t="s">
        <v>3828</v>
      </c>
      <c r="H849" s="15" t="s">
        <v>1903</v>
      </c>
      <c r="I849" s="15" t="s">
        <v>2681</v>
      </c>
      <c r="J849" s="15" t="s">
        <v>2675</v>
      </c>
      <c r="K849" s="15" t="s">
        <v>1004</v>
      </c>
    </row>
    <row r="850" spans="2:11" x14ac:dyDescent="0.2">
      <c r="B850" s="15" t="s">
        <v>4170</v>
      </c>
      <c r="C850" s="15">
        <v>1308445</v>
      </c>
      <c r="D850" s="15" t="s">
        <v>2050</v>
      </c>
      <c r="E850" s="15">
        <v>90</v>
      </c>
      <c r="F850" s="15" t="s">
        <v>2674</v>
      </c>
      <c r="G850" s="15" t="s">
        <v>4045</v>
      </c>
      <c r="H850" s="15" t="s">
        <v>631</v>
      </c>
      <c r="I850" s="15" t="s">
        <v>3113</v>
      </c>
      <c r="J850" s="15" t="s">
        <v>2675</v>
      </c>
      <c r="K850" s="15" t="s">
        <v>2796</v>
      </c>
    </row>
    <row r="851" spans="2:11" x14ac:dyDescent="0.2">
      <c r="B851" s="15" t="s">
        <v>4170</v>
      </c>
      <c r="C851" s="15">
        <v>1308445</v>
      </c>
      <c r="D851" s="15" t="s">
        <v>2050</v>
      </c>
      <c r="E851" s="15">
        <v>50</v>
      </c>
      <c r="F851" s="15" t="s">
        <v>2674</v>
      </c>
      <c r="G851" s="15" t="s">
        <v>4052</v>
      </c>
      <c r="H851" s="15" t="s">
        <v>1903</v>
      </c>
      <c r="I851" s="15" t="s">
        <v>4067</v>
      </c>
      <c r="J851" s="15" t="s">
        <v>3327</v>
      </c>
      <c r="K851" s="15" t="s">
        <v>2796</v>
      </c>
    </row>
    <row r="852" spans="2:11" x14ac:dyDescent="0.2">
      <c r="B852" s="15" t="s">
        <v>4170</v>
      </c>
      <c r="C852" s="15">
        <v>1308445</v>
      </c>
      <c r="D852" s="15" t="s">
        <v>2050</v>
      </c>
      <c r="E852" s="15">
        <v>90</v>
      </c>
      <c r="F852" s="15" t="s">
        <v>2674</v>
      </c>
      <c r="G852" s="15" t="s">
        <v>3826</v>
      </c>
      <c r="H852" s="15" t="s">
        <v>631</v>
      </c>
      <c r="I852" s="15" t="s">
        <v>3113</v>
      </c>
      <c r="J852" s="15" t="s">
        <v>2675</v>
      </c>
      <c r="K852" s="15" t="s">
        <v>2796</v>
      </c>
    </row>
    <row r="853" spans="2:11" x14ac:dyDescent="0.2">
      <c r="B853" s="15" t="s">
        <v>3197</v>
      </c>
      <c r="C853" s="15">
        <v>263189</v>
      </c>
      <c r="D853" s="15" t="s">
        <v>3225</v>
      </c>
      <c r="E853" s="15">
        <v>90</v>
      </c>
      <c r="F853" s="15" t="s">
        <v>2674</v>
      </c>
      <c r="G853" s="15" t="s">
        <v>4044</v>
      </c>
      <c r="H853" s="15" t="s">
        <v>631</v>
      </c>
      <c r="I853" s="15" t="s">
        <v>839</v>
      </c>
      <c r="J853" s="15" t="s">
        <v>3327</v>
      </c>
      <c r="K853" s="15" t="s">
        <v>3159</v>
      </c>
    </row>
    <row r="854" spans="2:11" x14ac:dyDescent="0.2">
      <c r="B854" s="15" t="s">
        <v>4171</v>
      </c>
      <c r="C854" s="15">
        <v>1307511</v>
      </c>
      <c r="D854" s="15" t="s">
        <v>1932</v>
      </c>
      <c r="E854" s="15">
        <v>90</v>
      </c>
      <c r="F854" s="15" t="s">
        <v>2674</v>
      </c>
      <c r="G854" s="15" t="s">
        <v>4045</v>
      </c>
      <c r="H854" s="15" t="s">
        <v>1903</v>
      </c>
      <c r="I854" s="15" t="s">
        <v>2689</v>
      </c>
      <c r="J854" s="15" t="s">
        <v>2678</v>
      </c>
      <c r="K854" s="15" t="s">
        <v>2684</v>
      </c>
    </row>
    <row r="855" spans="2:11" x14ac:dyDescent="0.2">
      <c r="B855" s="15" t="s">
        <v>3400</v>
      </c>
      <c r="C855" s="15">
        <v>1307219</v>
      </c>
      <c r="D855" s="15" t="s">
        <v>1899</v>
      </c>
      <c r="E855" s="15">
        <v>100</v>
      </c>
      <c r="F855" s="15" t="s">
        <v>2674</v>
      </c>
      <c r="G855" s="15" t="s">
        <v>4052</v>
      </c>
      <c r="H855" s="15" t="s">
        <v>1903</v>
      </c>
      <c r="I855" s="15" t="s">
        <v>4067</v>
      </c>
      <c r="J855" s="15" t="s">
        <v>2675</v>
      </c>
      <c r="K855" s="15" t="s">
        <v>771</v>
      </c>
    </row>
    <row r="856" spans="2:11" x14ac:dyDescent="0.2">
      <c r="B856" s="15" t="s">
        <v>3400</v>
      </c>
      <c r="C856" s="15">
        <v>1307219</v>
      </c>
      <c r="D856" s="15" t="s">
        <v>1899</v>
      </c>
      <c r="E856" s="15">
        <v>70</v>
      </c>
      <c r="F856" s="15" t="s">
        <v>2674</v>
      </c>
      <c r="G856" s="15" t="s">
        <v>3828</v>
      </c>
      <c r="H856" s="15" t="s">
        <v>631</v>
      </c>
      <c r="I856" s="15" t="s">
        <v>3607</v>
      </c>
      <c r="J856" s="15" t="s">
        <v>2675</v>
      </c>
      <c r="K856" s="15" t="s">
        <v>771</v>
      </c>
    </row>
    <row r="857" spans="2:11" x14ac:dyDescent="0.2">
      <c r="B857" s="15" t="s">
        <v>3400</v>
      </c>
      <c r="C857" s="15">
        <v>1307219</v>
      </c>
      <c r="D857" s="15" t="s">
        <v>1899</v>
      </c>
      <c r="E857" s="15">
        <v>60</v>
      </c>
      <c r="F857" s="15" t="s">
        <v>2674</v>
      </c>
      <c r="G857" s="15" t="s">
        <v>4045</v>
      </c>
      <c r="H857" s="15" t="s">
        <v>631</v>
      </c>
      <c r="I857" s="15" t="s">
        <v>3607</v>
      </c>
      <c r="J857" s="15" t="s">
        <v>2675</v>
      </c>
      <c r="K857" s="15" t="s">
        <v>771</v>
      </c>
    </row>
    <row r="858" spans="2:11" x14ac:dyDescent="0.2">
      <c r="B858" s="15" t="s">
        <v>4172</v>
      </c>
      <c r="C858" s="15">
        <v>1308576</v>
      </c>
      <c r="D858" s="15" t="s">
        <v>3348</v>
      </c>
      <c r="E858" s="15">
        <v>80</v>
      </c>
      <c r="F858" s="15" t="s">
        <v>2674</v>
      </c>
      <c r="G858" s="15" t="s">
        <v>4057</v>
      </c>
      <c r="H858" s="15" t="s">
        <v>1903</v>
      </c>
      <c r="I858" s="15" t="s">
        <v>4096</v>
      </c>
      <c r="J858" s="15" t="s">
        <v>2675</v>
      </c>
      <c r="K858" s="15" t="s">
        <v>3228</v>
      </c>
    </row>
    <row r="859" spans="2:11" x14ac:dyDescent="0.2">
      <c r="B859" s="15" t="s">
        <v>4172</v>
      </c>
      <c r="C859" s="15">
        <v>1308576</v>
      </c>
      <c r="D859" s="15" t="s">
        <v>3348</v>
      </c>
      <c r="E859" s="15">
        <v>80</v>
      </c>
      <c r="F859" s="15" t="s">
        <v>2674</v>
      </c>
      <c r="G859" s="15" t="s">
        <v>4052</v>
      </c>
      <c r="H859" s="15" t="s">
        <v>631</v>
      </c>
      <c r="I859" s="15" t="s">
        <v>3617</v>
      </c>
      <c r="J859" s="15" t="s">
        <v>2675</v>
      </c>
      <c r="K859" s="15" t="s">
        <v>3228</v>
      </c>
    </row>
    <row r="860" spans="2:11" x14ac:dyDescent="0.2">
      <c r="B860" s="15" t="s">
        <v>4173</v>
      </c>
      <c r="C860" s="15">
        <v>1308553</v>
      </c>
      <c r="D860" s="15" t="s">
        <v>3348</v>
      </c>
      <c r="E860" s="15">
        <v>60</v>
      </c>
      <c r="F860" s="15" t="s">
        <v>2674</v>
      </c>
      <c r="G860" s="15" t="s">
        <v>3826</v>
      </c>
      <c r="H860" s="15" t="s">
        <v>631</v>
      </c>
      <c r="I860" s="15" t="s">
        <v>3113</v>
      </c>
      <c r="J860" s="15" t="s">
        <v>2675</v>
      </c>
      <c r="K860" s="15" t="s">
        <v>3228</v>
      </c>
    </row>
    <row r="861" spans="2:11" x14ac:dyDescent="0.2">
      <c r="B861" s="15" t="s">
        <v>4173</v>
      </c>
      <c r="C861" s="15">
        <v>1308553</v>
      </c>
      <c r="D861" s="15" t="s">
        <v>3348</v>
      </c>
      <c r="E861" s="15">
        <v>90</v>
      </c>
      <c r="F861" s="15" t="s">
        <v>2674</v>
      </c>
      <c r="G861" s="15" t="s">
        <v>4045</v>
      </c>
      <c r="H861" s="15" t="s">
        <v>1903</v>
      </c>
      <c r="I861" s="15" t="s">
        <v>4133</v>
      </c>
      <c r="J861" s="15" t="s">
        <v>2675</v>
      </c>
      <c r="K861" s="15" t="s">
        <v>3228</v>
      </c>
    </row>
    <row r="862" spans="2:11" x14ac:dyDescent="0.2">
      <c r="B862" s="15" t="s">
        <v>4174</v>
      </c>
      <c r="C862" s="15">
        <v>1307391</v>
      </c>
      <c r="D862" s="15" t="s">
        <v>1876</v>
      </c>
      <c r="E862" s="15">
        <v>70</v>
      </c>
      <c r="F862" s="15" t="s">
        <v>2674</v>
      </c>
      <c r="G862" s="15" t="s">
        <v>4045</v>
      </c>
      <c r="H862" s="15" t="s">
        <v>631</v>
      </c>
      <c r="I862" s="15" t="s">
        <v>3603</v>
      </c>
      <c r="J862" s="15" t="s">
        <v>2675</v>
      </c>
      <c r="K862" s="15" t="s">
        <v>686</v>
      </c>
    </row>
    <row r="863" spans="2:11" x14ac:dyDescent="0.2">
      <c r="B863" s="15" t="s">
        <v>4175</v>
      </c>
      <c r="C863" s="15">
        <v>1308534</v>
      </c>
      <c r="D863" s="15" t="s">
        <v>3298</v>
      </c>
      <c r="E863" s="15">
        <v>100</v>
      </c>
      <c r="F863" s="15" t="s">
        <v>2674</v>
      </c>
      <c r="G863" s="15" t="s">
        <v>4044</v>
      </c>
      <c r="H863" s="15" t="s">
        <v>1903</v>
      </c>
      <c r="I863" s="15" t="s">
        <v>4056</v>
      </c>
      <c r="J863" s="15" t="s">
        <v>2675</v>
      </c>
      <c r="K863" s="15" t="s">
        <v>3094</v>
      </c>
    </row>
    <row r="864" spans="2:11" x14ac:dyDescent="0.2">
      <c r="B864" s="15" t="s">
        <v>4175</v>
      </c>
      <c r="C864" s="15">
        <v>1308534</v>
      </c>
      <c r="D864" s="15" t="s">
        <v>3298</v>
      </c>
      <c r="E864" s="15">
        <v>70</v>
      </c>
      <c r="F864" s="15" t="s">
        <v>2674</v>
      </c>
      <c r="G864" s="15" t="s">
        <v>3826</v>
      </c>
      <c r="H864" s="15" t="s">
        <v>631</v>
      </c>
      <c r="I864" s="15" t="s">
        <v>3605</v>
      </c>
      <c r="J864" s="15" t="s">
        <v>2675</v>
      </c>
      <c r="K864" s="15" t="s">
        <v>3094</v>
      </c>
    </row>
    <row r="865" spans="2:11" x14ac:dyDescent="0.2">
      <c r="B865" s="15" t="s">
        <v>3642</v>
      </c>
      <c r="C865" s="15">
        <v>1307884</v>
      </c>
      <c r="D865" s="15" t="s">
        <v>1882</v>
      </c>
      <c r="E865" s="15">
        <v>100</v>
      </c>
      <c r="F865" s="15" t="s">
        <v>2674</v>
      </c>
      <c r="G865" s="15" t="s">
        <v>3787</v>
      </c>
      <c r="H865" s="15" t="s">
        <v>631</v>
      </c>
      <c r="I865" s="15" t="s">
        <v>3113</v>
      </c>
      <c r="J865" s="15" t="s">
        <v>2678</v>
      </c>
      <c r="K865" s="15" t="s">
        <v>1049</v>
      </c>
    </row>
    <row r="866" spans="2:11" x14ac:dyDescent="0.2">
      <c r="B866" s="15" t="s">
        <v>3329</v>
      </c>
      <c r="C866" s="15">
        <v>1307679</v>
      </c>
      <c r="D866" s="15" t="s">
        <v>3152</v>
      </c>
      <c r="E866" s="15">
        <v>50</v>
      </c>
      <c r="F866" s="15" t="s">
        <v>2674</v>
      </c>
      <c r="G866" s="15" t="s">
        <v>3828</v>
      </c>
      <c r="H866" s="15" t="s">
        <v>631</v>
      </c>
      <c r="I866" s="15" t="s">
        <v>3614</v>
      </c>
      <c r="J866" s="15" t="s">
        <v>2675</v>
      </c>
      <c r="K866" s="15" t="s">
        <v>657</v>
      </c>
    </row>
    <row r="867" spans="2:11" x14ac:dyDescent="0.2">
      <c r="B867" s="15" t="s">
        <v>3329</v>
      </c>
      <c r="C867" s="15">
        <v>1307679</v>
      </c>
      <c r="D867" s="15" t="s">
        <v>3152</v>
      </c>
      <c r="E867" s="15">
        <v>80</v>
      </c>
      <c r="F867" s="15" t="s">
        <v>2674</v>
      </c>
      <c r="G867" s="15" t="s">
        <v>3828</v>
      </c>
      <c r="H867" s="15" t="s">
        <v>1903</v>
      </c>
      <c r="I867" s="15" t="s">
        <v>3405</v>
      </c>
      <c r="J867" s="15" t="s">
        <v>2675</v>
      </c>
      <c r="K867" s="15" t="s">
        <v>657</v>
      </c>
    </row>
    <row r="868" spans="2:11" x14ac:dyDescent="0.2">
      <c r="B868" s="15" t="s">
        <v>2875</v>
      </c>
      <c r="C868" s="15">
        <v>1308228</v>
      </c>
      <c r="D868" s="15" t="s">
        <v>1880</v>
      </c>
      <c r="E868" s="15">
        <v>100</v>
      </c>
      <c r="F868" s="15" t="s">
        <v>2674</v>
      </c>
      <c r="G868" s="15" t="s">
        <v>3828</v>
      </c>
      <c r="H868" s="15" t="s">
        <v>1903</v>
      </c>
      <c r="I868" s="15" t="s">
        <v>3240</v>
      </c>
      <c r="J868" s="15" t="s">
        <v>2675</v>
      </c>
      <c r="K868" s="15" t="s">
        <v>1497</v>
      </c>
    </row>
    <row r="869" spans="2:11" x14ac:dyDescent="0.2">
      <c r="B869" s="15" t="s">
        <v>2875</v>
      </c>
      <c r="C869" s="15">
        <v>1308228</v>
      </c>
      <c r="D869" s="15" t="s">
        <v>1880</v>
      </c>
      <c r="E869" s="15">
        <v>90</v>
      </c>
      <c r="F869" s="15" t="s">
        <v>2674</v>
      </c>
      <c r="G869" s="15" t="s">
        <v>3826</v>
      </c>
      <c r="H869" s="15" t="s">
        <v>631</v>
      </c>
      <c r="I869" s="15" t="s">
        <v>3617</v>
      </c>
      <c r="J869" s="15" t="s">
        <v>2675</v>
      </c>
      <c r="K869" s="15" t="s">
        <v>1497</v>
      </c>
    </row>
    <row r="870" spans="2:11" x14ac:dyDescent="0.2">
      <c r="B870" s="15" t="s">
        <v>4176</v>
      </c>
      <c r="C870" s="15">
        <v>1308458</v>
      </c>
      <c r="D870" s="15" t="s">
        <v>2937</v>
      </c>
      <c r="E870" s="15">
        <v>80</v>
      </c>
      <c r="F870" s="15" t="s">
        <v>2674</v>
      </c>
      <c r="G870" s="15" t="s">
        <v>4044</v>
      </c>
      <c r="H870" s="15" t="s">
        <v>631</v>
      </c>
      <c r="I870" s="15" t="s">
        <v>3604</v>
      </c>
      <c r="J870" s="15" t="s">
        <v>2675</v>
      </c>
      <c r="K870" s="15" t="s">
        <v>2900</v>
      </c>
    </row>
    <row r="871" spans="2:11" x14ac:dyDescent="0.2">
      <c r="B871" s="15" t="s">
        <v>4176</v>
      </c>
      <c r="C871" s="15">
        <v>1308458</v>
      </c>
      <c r="D871" s="15" t="s">
        <v>2937</v>
      </c>
      <c r="E871" s="15">
        <v>70</v>
      </c>
      <c r="F871" s="15" t="s">
        <v>2674</v>
      </c>
      <c r="G871" s="15" t="s">
        <v>3826</v>
      </c>
      <c r="H871" s="15" t="s">
        <v>1903</v>
      </c>
      <c r="I871" s="15" t="s">
        <v>3511</v>
      </c>
      <c r="J871" s="15" t="s">
        <v>2675</v>
      </c>
      <c r="K871" s="15" t="s">
        <v>2900</v>
      </c>
    </row>
    <row r="872" spans="2:11" x14ac:dyDescent="0.2">
      <c r="B872" s="15" t="s">
        <v>4176</v>
      </c>
      <c r="C872" s="15">
        <v>1308458</v>
      </c>
      <c r="D872" s="15" t="s">
        <v>2937</v>
      </c>
      <c r="E872" s="15">
        <v>80</v>
      </c>
      <c r="F872" s="15" t="s">
        <v>2674</v>
      </c>
      <c r="G872" s="15" t="s">
        <v>3826</v>
      </c>
      <c r="H872" s="15" t="s">
        <v>1903</v>
      </c>
      <c r="I872" s="15" t="s">
        <v>3511</v>
      </c>
      <c r="J872" s="15" t="s">
        <v>2675</v>
      </c>
      <c r="K872" s="15" t="s">
        <v>2900</v>
      </c>
    </row>
    <row r="873" spans="2:11" x14ac:dyDescent="0.2">
      <c r="B873" s="15" t="s">
        <v>4177</v>
      </c>
      <c r="C873" s="15">
        <v>1308180</v>
      </c>
      <c r="D873" s="15" t="s">
        <v>1964</v>
      </c>
      <c r="E873" s="15">
        <v>90</v>
      </c>
      <c r="F873" s="15" t="s">
        <v>2674</v>
      </c>
      <c r="G873" s="15" t="s">
        <v>3826</v>
      </c>
      <c r="H873" s="15" t="s">
        <v>631</v>
      </c>
      <c r="I873" s="15" t="s">
        <v>3614</v>
      </c>
      <c r="J873" s="15" t="s">
        <v>2675</v>
      </c>
      <c r="K873" s="15" t="s">
        <v>725</v>
      </c>
    </row>
    <row r="874" spans="2:11" x14ac:dyDescent="0.2">
      <c r="B874" s="15" t="s">
        <v>4177</v>
      </c>
      <c r="C874" s="15">
        <v>1308180</v>
      </c>
      <c r="D874" s="15" t="s">
        <v>1964</v>
      </c>
      <c r="E874" s="15">
        <v>100</v>
      </c>
      <c r="F874" s="15" t="s">
        <v>2674</v>
      </c>
      <c r="G874" s="15" t="s">
        <v>4044</v>
      </c>
      <c r="H874" s="15" t="s">
        <v>1903</v>
      </c>
      <c r="I874" s="15" t="s">
        <v>4084</v>
      </c>
      <c r="J874" s="15" t="s">
        <v>2675</v>
      </c>
      <c r="K874" s="15" t="s">
        <v>725</v>
      </c>
    </row>
    <row r="875" spans="2:11" x14ac:dyDescent="0.2">
      <c r="B875" s="15" t="s">
        <v>2546</v>
      </c>
      <c r="C875" s="15">
        <v>251635</v>
      </c>
      <c r="D875" s="15" t="s">
        <v>556</v>
      </c>
      <c r="E875" s="15">
        <v>90</v>
      </c>
      <c r="F875" s="15" t="s">
        <v>2674</v>
      </c>
      <c r="G875" s="15" t="s">
        <v>4057</v>
      </c>
      <c r="H875" s="15" t="s">
        <v>512</v>
      </c>
      <c r="I875" s="15" t="s">
        <v>821</v>
      </c>
      <c r="J875" s="15" t="s">
        <v>2675</v>
      </c>
      <c r="K875" s="15" t="s">
        <v>626</v>
      </c>
    </row>
    <row r="876" spans="2:11" x14ac:dyDescent="0.2">
      <c r="B876" s="15" t="s">
        <v>2546</v>
      </c>
      <c r="C876" s="15">
        <v>251635</v>
      </c>
      <c r="D876" s="15" t="s">
        <v>556</v>
      </c>
      <c r="E876" s="15">
        <v>90</v>
      </c>
      <c r="F876" s="15" t="s">
        <v>2674</v>
      </c>
      <c r="G876" s="15" t="s">
        <v>4045</v>
      </c>
      <c r="H876" s="15" t="s">
        <v>631</v>
      </c>
      <c r="I876" s="15" t="s">
        <v>839</v>
      </c>
      <c r="J876" s="15" t="s">
        <v>2675</v>
      </c>
      <c r="K876" s="15" t="s">
        <v>626</v>
      </c>
    </row>
    <row r="877" spans="2:11" x14ac:dyDescent="0.2">
      <c r="B877" s="15" t="s">
        <v>4178</v>
      </c>
      <c r="C877" s="15">
        <v>1308389</v>
      </c>
      <c r="D877" s="15" t="s">
        <v>1977</v>
      </c>
      <c r="E877" s="15">
        <v>80</v>
      </c>
      <c r="F877" s="15" t="s">
        <v>2674</v>
      </c>
      <c r="G877" s="15" t="s">
        <v>4045</v>
      </c>
      <c r="H877" s="15" t="s">
        <v>631</v>
      </c>
      <c r="I877" s="15" t="s">
        <v>3612</v>
      </c>
      <c r="J877" s="15" t="s">
        <v>2675</v>
      </c>
      <c r="K877" s="15" t="s">
        <v>996</v>
      </c>
    </row>
    <row r="878" spans="2:11" x14ac:dyDescent="0.2">
      <c r="B878" s="15" t="s">
        <v>4178</v>
      </c>
      <c r="C878" s="15">
        <v>1308389</v>
      </c>
      <c r="D878" s="15" t="s">
        <v>1977</v>
      </c>
      <c r="E878" s="15">
        <v>100</v>
      </c>
      <c r="F878" s="15" t="s">
        <v>2674</v>
      </c>
      <c r="G878" s="15" t="s">
        <v>4044</v>
      </c>
      <c r="H878" s="15" t="s">
        <v>1903</v>
      </c>
      <c r="I878" s="15" t="s">
        <v>4061</v>
      </c>
      <c r="J878" s="15" t="s">
        <v>2675</v>
      </c>
      <c r="K878" s="15" t="s">
        <v>996</v>
      </c>
    </row>
    <row r="879" spans="2:11" x14ac:dyDescent="0.2">
      <c r="B879" s="15" t="s">
        <v>4179</v>
      </c>
      <c r="C879" s="15">
        <v>1308346</v>
      </c>
      <c r="D879" s="15" t="s">
        <v>2937</v>
      </c>
      <c r="E879" s="15">
        <v>30</v>
      </c>
      <c r="F879" s="15" t="s">
        <v>2674</v>
      </c>
      <c r="G879" s="15" t="s">
        <v>3826</v>
      </c>
      <c r="H879" s="15" t="s">
        <v>631</v>
      </c>
      <c r="I879" s="15" t="s">
        <v>3606</v>
      </c>
      <c r="J879" s="15" t="s">
        <v>2675</v>
      </c>
      <c r="K879" s="15" t="s">
        <v>1520</v>
      </c>
    </row>
    <row r="880" spans="2:11" x14ac:dyDescent="0.2">
      <c r="B880" s="15" t="s">
        <v>3438</v>
      </c>
      <c r="C880" s="15">
        <v>263108</v>
      </c>
      <c r="D880" s="15" t="s">
        <v>1022</v>
      </c>
      <c r="E880" s="15">
        <v>100</v>
      </c>
      <c r="F880" s="15" t="s">
        <v>2674</v>
      </c>
      <c r="G880" s="15" t="s">
        <v>4057</v>
      </c>
      <c r="H880" s="15" t="s">
        <v>1032</v>
      </c>
      <c r="I880" s="15" t="s">
        <v>4066</v>
      </c>
      <c r="J880" s="15" t="s">
        <v>2675</v>
      </c>
      <c r="K880" s="15" t="s">
        <v>3159</v>
      </c>
    </row>
    <row r="881" spans="2:11" x14ac:dyDescent="0.2">
      <c r="B881" s="15" t="s">
        <v>3438</v>
      </c>
      <c r="C881" s="15">
        <v>263108</v>
      </c>
      <c r="D881" s="15" t="s">
        <v>1022</v>
      </c>
      <c r="E881" s="15">
        <v>90</v>
      </c>
      <c r="F881" s="15" t="s">
        <v>2674</v>
      </c>
      <c r="G881" s="15" t="s">
        <v>3828</v>
      </c>
      <c r="H881" s="15" t="s">
        <v>631</v>
      </c>
      <c r="I881" s="15" t="s">
        <v>3105</v>
      </c>
      <c r="J881" s="15" t="s">
        <v>2675</v>
      </c>
      <c r="K881" s="15" t="s">
        <v>3159</v>
      </c>
    </row>
    <row r="882" spans="2:11" x14ac:dyDescent="0.2">
      <c r="B882" s="15" t="s">
        <v>4180</v>
      </c>
      <c r="C882" s="15">
        <v>140562</v>
      </c>
      <c r="D882" s="15" t="s">
        <v>1046</v>
      </c>
      <c r="E882" s="15">
        <v>100</v>
      </c>
      <c r="F882" s="15" t="s">
        <v>2677</v>
      </c>
      <c r="G882" s="15" t="s">
        <v>4044</v>
      </c>
      <c r="H882" s="15" t="s">
        <v>1032</v>
      </c>
      <c r="I882" s="15" t="s">
        <v>3098</v>
      </c>
      <c r="J882" s="15" t="s">
        <v>2678</v>
      </c>
      <c r="K882" s="15" t="s">
        <v>3420</v>
      </c>
    </row>
    <row r="883" spans="2:11" x14ac:dyDescent="0.2">
      <c r="B883" s="15" t="s">
        <v>4181</v>
      </c>
      <c r="C883" s="15">
        <v>1308132</v>
      </c>
      <c r="D883" s="15" t="s">
        <v>1932</v>
      </c>
      <c r="E883" s="15">
        <v>100</v>
      </c>
      <c r="F883" s="15" t="s">
        <v>2674</v>
      </c>
      <c r="G883" s="15" t="s">
        <v>4045</v>
      </c>
      <c r="H883" s="15" t="s">
        <v>1903</v>
      </c>
      <c r="I883" s="15" t="s">
        <v>2689</v>
      </c>
      <c r="J883" s="15" t="s">
        <v>2678</v>
      </c>
      <c r="K883" s="15" t="s">
        <v>1114</v>
      </c>
    </row>
    <row r="884" spans="2:11" x14ac:dyDescent="0.2">
      <c r="B884" s="15" t="s">
        <v>3708</v>
      </c>
      <c r="C884" s="15">
        <v>1308207</v>
      </c>
      <c r="D884" s="15" t="s">
        <v>1977</v>
      </c>
      <c r="E884" s="15">
        <v>80</v>
      </c>
      <c r="F884" s="15" t="s">
        <v>2674</v>
      </c>
      <c r="G884" s="15" t="s">
        <v>4045</v>
      </c>
      <c r="H884" s="15" t="s">
        <v>631</v>
      </c>
      <c r="I884" s="15" t="s">
        <v>3612</v>
      </c>
      <c r="J884" s="15" t="s">
        <v>2675</v>
      </c>
      <c r="K884" s="15" t="s">
        <v>1063</v>
      </c>
    </row>
    <row r="885" spans="2:11" x14ac:dyDescent="0.2">
      <c r="B885" s="15" t="s">
        <v>3708</v>
      </c>
      <c r="C885" s="15">
        <v>1308207</v>
      </c>
      <c r="D885" s="15" t="s">
        <v>1977</v>
      </c>
      <c r="E885" s="15">
        <v>90</v>
      </c>
      <c r="F885" s="15" t="s">
        <v>2674</v>
      </c>
      <c r="G885" s="15" t="s">
        <v>3787</v>
      </c>
      <c r="H885" s="15" t="s">
        <v>631</v>
      </c>
      <c r="I885" s="15" t="s">
        <v>3612</v>
      </c>
      <c r="J885" s="15" t="s">
        <v>2675</v>
      </c>
      <c r="K885" s="15" t="s">
        <v>1063</v>
      </c>
    </row>
    <row r="886" spans="2:11" x14ac:dyDescent="0.2">
      <c r="B886" s="15" t="s">
        <v>3708</v>
      </c>
      <c r="C886" s="15">
        <v>1308207</v>
      </c>
      <c r="D886" s="15" t="s">
        <v>1977</v>
      </c>
      <c r="E886" s="15">
        <v>90</v>
      </c>
      <c r="F886" s="15" t="s">
        <v>2674</v>
      </c>
      <c r="G886" s="15" t="s">
        <v>4044</v>
      </c>
      <c r="H886" s="15" t="s">
        <v>1903</v>
      </c>
      <c r="I886" s="15" t="s">
        <v>4061</v>
      </c>
      <c r="J886" s="15" t="s">
        <v>2675</v>
      </c>
      <c r="K886" s="15" t="s">
        <v>1063</v>
      </c>
    </row>
    <row r="887" spans="2:11" x14ac:dyDescent="0.2">
      <c r="B887" s="15" t="s">
        <v>3709</v>
      </c>
      <c r="C887" s="15">
        <v>1307514</v>
      </c>
      <c r="D887" s="15" t="s">
        <v>1920</v>
      </c>
      <c r="E887" s="15">
        <v>90</v>
      </c>
      <c r="F887" s="15" t="s">
        <v>2674</v>
      </c>
      <c r="G887" s="15" t="s">
        <v>3787</v>
      </c>
      <c r="H887" s="15" t="s">
        <v>1903</v>
      </c>
      <c r="I887" s="15" t="s">
        <v>3741</v>
      </c>
      <c r="J887" s="15" t="s">
        <v>2675</v>
      </c>
      <c r="K887" s="15" t="s">
        <v>2684</v>
      </c>
    </row>
    <row r="888" spans="2:11" x14ac:dyDescent="0.2">
      <c r="B888" s="15" t="s">
        <v>3709</v>
      </c>
      <c r="C888" s="15">
        <v>1307514</v>
      </c>
      <c r="D888" s="15" t="s">
        <v>1920</v>
      </c>
      <c r="E888" s="15">
        <v>60</v>
      </c>
      <c r="F888" s="15" t="s">
        <v>2674</v>
      </c>
      <c r="G888" s="15" t="s">
        <v>4045</v>
      </c>
      <c r="H888" s="15" t="s">
        <v>631</v>
      </c>
      <c r="I888" s="15" t="s">
        <v>3607</v>
      </c>
      <c r="J888" s="15" t="s">
        <v>2675</v>
      </c>
      <c r="K888" s="15" t="s">
        <v>2684</v>
      </c>
    </row>
    <row r="889" spans="2:11" x14ac:dyDescent="0.2">
      <c r="B889" s="15" t="s">
        <v>3709</v>
      </c>
      <c r="C889" s="15">
        <v>1307514</v>
      </c>
      <c r="D889" s="15" t="s">
        <v>1920</v>
      </c>
      <c r="E889" s="15">
        <v>80</v>
      </c>
      <c r="F889" s="15" t="s">
        <v>2674</v>
      </c>
      <c r="G889" s="15" t="s">
        <v>4045</v>
      </c>
      <c r="H889" s="15" t="s">
        <v>1903</v>
      </c>
      <c r="I889" s="15" t="s">
        <v>3741</v>
      </c>
      <c r="J889" s="15" t="s">
        <v>2675</v>
      </c>
      <c r="K889" s="15" t="s">
        <v>2684</v>
      </c>
    </row>
    <row r="890" spans="2:11" x14ac:dyDescent="0.2">
      <c r="B890" s="15" t="s">
        <v>4182</v>
      </c>
      <c r="C890" s="15">
        <v>1308568</v>
      </c>
      <c r="D890" s="15" t="s">
        <v>3348</v>
      </c>
      <c r="E890" s="15">
        <v>100</v>
      </c>
      <c r="F890" s="15" t="s">
        <v>2674</v>
      </c>
      <c r="G890" s="15" t="s">
        <v>3826</v>
      </c>
      <c r="H890" s="15" t="s">
        <v>631</v>
      </c>
      <c r="I890" s="15" t="s">
        <v>3604</v>
      </c>
      <c r="J890" s="15" t="s">
        <v>2675</v>
      </c>
      <c r="K890" s="15" t="s">
        <v>3228</v>
      </c>
    </row>
    <row r="891" spans="2:11" x14ac:dyDescent="0.2">
      <c r="B891" s="15" t="s">
        <v>4182</v>
      </c>
      <c r="C891" s="15">
        <v>1308568</v>
      </c>
      <c r="D891" s="15" t="s">
        <v>3348</v>
      </c>
      <c r="E891" s="15">
        <v>90</v>
      </c>
      <c r="F891" s="15" t="s">
        <v>2674</v>
      </c>
      <c r="G891" s="15" t="s">
        <v>4045</v>
      </c>
      <c r="H891" s="15" t="s">
        <v>1903</v>
      </c>
      <c r="I891" s="15" t="s">
        <v>4096</v>
      </c>
      <c r="J891" s="15" t="s">
        <v>2675</v>
      </c>
      <c r="K891" s="15" t="s">
        <v>3228</v>
      </c>
    </row>
    <row r="892" spans="2:11" x14ac:dyDescent="0.2">
      <c r="B892" s="15" t="s">
        <v>3874</v>
      </c>
      <c r="C892" s="15">
        <v>1307104</v>
      </c>
      <c r="D892" s="15" t="s">
        <v>1882</v>
      </c>
      <c r="E892" s="15">
        <v>100</v>
      </c>
      <c r="F892" s="15" t="s">
        <v>2674</v>
      </c>
      <c r="G892" s="15" t="s">
        <v>4044</v>
      </c>
      <c r="H892" s="15" t="s">
        <v>631</v>
      </c>
      <c r="I892" s="15" t="s">
        <v>3113</v>
      </c>
      <c r="J892" s="15" t="s">
        <v>2675</v>
      </c>
      <c r="K892" s="15" t="s">
        <v>1286</v>
      </c>
    </row>
    <row r="893" spans="2:11" x14ac:dyDescent="0.2">
      <c r="B893" s="15" t="s">
        <v>3874</v>
      </c>
      <c r="C893" s="15">
        <v>1307104</v>
      </c>
      <c r="D893" s="15" t="s">
        <v>1882</v>
      </c>
      <c r="E893" s="15">
        <v>100</v>
      </c>
      <c r="F893" s="15" t="s">
        <v>2674</v>
      </c>
      <c r="G893" s="15" t="s">
        <v>3828</v>
      </c>
      <c r="H893" s="15" t="s">
        <v>631</v>
      </c>
      <c r="I893" s="15" t="s">
        <v>3113</v>
      </c>
      <c r="J893" s="15" t="s">
        <v>2675</v>
      </c>
      <c r="K893" s="15" t="s">
        <v>1286</v>
      </c>
    </row>
    <row r="894" spans="2:11" x14ac:dyDescent="0.2">
      <c r="B894" s="15" t="s">
        <v>3874</v>
      </c>
      <c r="C894" s="15">
        <v>1307104</v>
      </c>
      <c r="D894" s="15" t="s">
        <v>1882</v>
      </c>
      <c r="E894" s="15">
        <v>100</v>
      </c>
      <c r="F894" s="15" t="s">
        <v>2674</v>
      </c>
      <c r="G894" s="15" t="s">
        <v>3828</v>
      </c>
      <c r="H894" s="15" t="s">
        <v>1903</v>
      </c>
      <c r="I894" s="15" t="s">
        <v>3142</v>
      </c>
      <c r="J894" s="15" t="s">
        <v>2675</v>
      </c>
      <c r="K894" s="15" t="s">
        <v>1286</v>
      </c>
    </row>
    <row r="895" spans="2:11" x14ac:dyDescent="0.2">
      <c r="B895" s="15" t="s">
        <v>960</v>
      </c>
      <c r="C895" s="15">
        <v>261570</v>
      </c>
      <c r="D895" s="15" t="s">
        <v>556</v>
      </c>
      <c r="E895" s="15">
        <v>100</v>
      </c>
      <c r="F895" s="15" t="s">
        <v>2674</v>
      </c>
      <c r="G895" s="15" t="s">
        <v>4057</v>
      </c>
      <c r="H895" s="15" t="s">
        <v>512</v>
      </c>
      <c r="I895" s="15" t="s">
        <v>821</v>
      </c>
      <c r="J895" s="15" t="s">
        <v>2675</v>
      </c>
      <c r="K895" s="15" t="s">
        <v>507</v>
      </c>
    </row>
    <row r="896" spans="2:11" x14ac:dyDescent="0.2">
      <c r="B896" s="15" t="s">
        <v>960</v>
      </c>
      <c r="C896" s="15">
        <v>261570</v>
      </c>
      <c r="D896" s="15" t="s">
        <v>556</v>
      </c>
      <c r="E896" s="15">
        <v>100</v>
      </c>
      <c r="F896" s="15" t="s">
        <v>2674</v>
      </c>
      <c r="G896" s="15" t="s">
        <v>3828</v>
      </c>
      <c r="H896" s="15" t="s">
        <v>631</v>
      </c>
      <c r="I896" s="15" t="s">
        <v>839</v>
      </c>
      <c r="J896" s="15" t="s">
        <v>2675</v>
      </c>
      <c r="K896" s="15" t="s">
        <v>507</v>
      </c>
    </row>
    <row r="897" spans="2:11" x14ac:dyDescent="0.2">
      <c r="B897" s="15" t="s">
        <v>3643</v>
      </c>
      <c r="C897" s="15">
        <v>1307352</v>
      </c>
      <c r="D897" s="15" t="s">
        <v>1872</v>
      </c>
      <c r="E897" s="15">
        <v>70</v>
      </c>
      <c r="F897" s="15" t="s">
        <v>2674</v>
      </c>
      <c r="G897" s="15" t="s">
        <v>3826</v>
      </c>
      <c r="H897" s="15" t="s">
        <v>631</v>
      </c>
      <c r="I897" s="15" t="s">
        <v>3603</v>
      </c>
      <c r="J897" s="15" t="s">
        <v>2675</v>
      </c>
      <c r="K897" s="15" t="s">
        <v>1543</v>
      </c>
    </row>
    <row r="898" spans="2:11" x14ac:dyDescent="0.2">
      <c r="B898" s="15" t="s">
        <v>3643</v>
      </c>
      <c r="C898" s="15">
        <v>1307352</v>
      </c>
      <c r="D898" s="15" t="s">
        <v>1872</v>
      </c>
      <c r="E898" s="15">
        <v>50</v>
      </c>
      <c r="F898" s="15" t="s">
        <v>2674</v>
      </c>
      <c r="G898" s="15" t="s">
        <v>4052</v>
      </c>
      <c r="H898" s="15" t="s">
        <v>631</v>
      </c>
      <c r="I898" s="15" t="s">
        <v>3603</v>
      </c>
      <c r="J898" s="15" t="s">
        <v>2675</v>
      </c>
      <c r="K898" s="15" t="s">
        <v>1543</v>
      </c>
    </row>
    <row r="899" spans="2:11" x14ac:dyDescent="0.2">
      <c r="B899" s="15" t="s">
        <v>3875</v>
      </c>
      <c r="C899" s="15">
        <v>1307622</v>
      </c>
      <c r="D899" s="15" t="s">
        <v>1995</v>
      </c>
      <c r="E899" s="15">
        <v>100</v>
      </c>
      <c r="F899" s="15" t="s">
        <v>2677</v>
      </c>
      <c r="G899" s="15" t="s">
        <v>4057</v>
      </c>
      <c r="H899" s="15" t="s">
        <v>1903</v>
      </c>
      <c r="I899" s="15" t="s">
        <v>3026</v>
      </c>
      <c r="J899" s="15" t="s">
        <v>2678</v>
      </c>
      <c r="K899" s="15" t="s">
        <v>1265</v>
      </c>
    </row>
    <row r="900" spans="2:11" x14ac:dyDescent="0.2">
      <c r="B900" s="15" t="s">
        <v>3875</v>
      </c>
      <c r="C900" s="15">
        <v>1307622</v>
      </c>
      <c r="D900" s="15" t="s">
        <v>1995</v>
      </c>
      <c r="E900" s="15">
        <v>100</v>
      </c>
      <c r="F900" s="15" t="s">
        <v>2683</v>
      </c>
      <c r="G900" s="15" t="s">
        <v>3828</v>
      </c>
      <c r="H900" s="15" t="s">
        <v>1903</v>
      </c>
      <c r="I900" s="15" t="s">
        <v>3026</v>
      </c>
      <c r="J900" s="15" t="s">
        <v>2675</v>
      </c>
      <c r="K900" s="15" t="s">
        <v>1265</v>
      </c>
    </row>
    <row r="901" spans="2:11" x14ac:dyDescent="0.2">
      <c r="B901" s="15" t="s">
        <v>4183</v>
      </c>
      <c r="C901" s="15">
        <v>1307047</v>
      </c>
      <c r="D901" s="15" t="s">
        <v>1962</v>
      </c>
      <c r="E901" s="15">
        <v>100</v>
      </c>
      <c r="F901" s="15" t="s">
        <v>2674</v>
      </c>
      <c r="G901" s="15" t="s">
        <v>4044</v>
      </c>
      <c r="H901" s="15" t="s">
        <v>1903</v>
      </c>
      <c r="I901" s="15" t="s">
        <v>3245</v>
      </c>
      <c r="J901" s="15" t="s">
        <v>2675</v>
      </c>
      <c r="K901" s="15" t="s">
        <v>637</v>
      </c>
    </row>
    <row r="902" spans="2:11" x14ac:dyDescent="0.2">
      <c r="B902" s="15" t="s">
        <v>4183</v>
      </c>
      <c r="C902" s="15">
        <v>1307047</v>
      </c>
      <c r="D902" s="15" t="s">
        <v>1962</v>
      </c>
      <c r="E902" s="15">
        <v>100</v>
      </c>
      <c r="F902" s="15" t="s">
        <v>2674</v>
      </c>
      <c r="G902" s="15" t="s">
        <v>4045</v>
      </c>
      <c r="H902" s="15" t="s">
        <v>631</v>
      </c>
      <c r="I902" s="15" t="s">
        <v>3603</v>
      </c>
      <c r="J902" s="15" t="s">
        <v>2675</v>
      </c>
      <c r="K902" s="15" t="s">
        <v>637</v>
      </c>
    </row>
    <row r="903" spans="2:11" x14ac:dyDescent="0.2">
      <c r="B903" s="15" t="s">
        <v>3401</v>
      </c>
      <c r="C903" s="15">
        <v>1307663</v>
      </c>
      <c r="D903" s="15" t="s">
        <v>1936</v>
      </c>
      <c r="E903" s="15">
        <v>90</v>
      </c>
      <c r="F903" s="15" t="s">
        <v>2674</v>
      </c>
      <c r="G903" s="15" t="s">
        <v>3828</v>
      </c>
      <c r="H903" s="15" t="s">
        <v>1903</v>
      </c>
      <c r="I903" s="15" t="s">
        <v>3325</v>
      </c>
      <c r="J903" s="15" t="s">
        <v>2678</v>
      </c>
      <c r="K903" s="15" t="s">
        <v>670</v>
      </c>
    </row>
    <row r="904" spans="2:11" x14ac:dyDescent="0.2">
      <c r="B904" s="15" t="s">
        <v>3401</v>
      </c>
      <c r="C904" s="15">
        <v>1307663</v>
      </c>
      <c r="D904" s="15" t="s">
        <v>1936</v>
      </c>
      <c r="E904" s="15">
        <v>100</v>
      </c>
      <c r="F904" s="15" t="s">
        <v>2674</v>
      </c>
      <c r="G904" s="15" t="s">
        <v>3828</v>
      </c>
      <c r="H904" s="15" t="s">
        <v>1903</v>
      </c>
      <c r="I904" s="15" t="s">
        <v>3325</v>
      </c>
      <c r="J904" s="15" t="s">
        <v>2678</v>
      </c>
      <c r="K904" s="15" t="s">
        <v>670</v>
      </c>
    </row>
    <row r="905" spans="2:11" x14ac:dyDescent="0.2">
      <c r="B905" s="15" t="s">
        <v>3330</v>
      </c>
      <c r="C905" s="15">
        <v>305708</v>
      </c>
      <c r="D905" s="15" t="s">
        <v>1880</v>
      </c>
      <c r="E905" s="15">
        <v>100</v>
      </c>
      <c r="F905" s="15" t="s">
        <v>2674</v>
      </c>
      <c r="G905" s="15" t="s">
        <v>3828</v>
      </c>
      <c r="H905" s="15" t="s">
        <v>1903</v>
      </c>
      <c r="I905" s="15" t="s">
        <v>3240</v>
      </c>
      <c r="J905" s="15" t="s">
        <v>2675</v>
      </c>
      <c r="K905" s="15" t="s">
        <v>771</v>
      </c>
    </row>
    <row r="906" spans="2:11" x14ac:dyDescent="0.2">
      <c r="B906" s="15" t="s">
        <v>3330</v>
      </c>
      <c r="C906" s="15">
        <v>305708</v>
      </c>
      <c r="D906" s="15" t="s">
        <v>1880</v>
      </c>
      <c r="E906" s="15">
        <v>100</v>
      </c>
      <c r="F906" s="15" t="s">
        <v>2674</v>
      </c>
      <c r="G906" s="15" t="s">
        <v>3826</v>
      </c>
      <c r="H906" s="15" t="s">
        <v>631</v>
      </c>
      <c r="I906" s="15" t="s">
        <v>3617</v>
      </c>
      <c r="J906" s="15" t="s">
        <v>2675</v>
      </c>
      <c r="K906" s="15" t="s">
        <v>771</v>
      </c>
    </row>
    <row r="907" spans="2:11" x14ac:dyDescent="0.2">
      <c r="B907" s="15" t="s">
        <v>4184</v>
      </c>
      <c r="C907" s="15">
        <v>1308567</v>
      </c>
      <c r="D907" s="15" t="s">
        <v>3348</v>
      </c>
      <c r="E907" s="15">
        <v>90</v>
      </c>
      <c r="F907" s="15" t="s">
        <v>2674</v>
      </c>
      <c r="G907" s="15" t="s">
        <v>4044</v>
      </c>
      <c r="H907" s="15" t="s">
        <v>1903</v>
      </c>
      <c r="I907" s="15" t="s">
        <v>4114</v>
      </c>
      <c r="J907" s="15" t="s">
        <v>2675</v>
      </c>
      <c r="K907" s="15" t="s">
        <v>3228</v>
      </c>
    </row>
    <row r="908" spans="2:11" x14ac:dyDescent="0.2">
      <c r="B908" s="15" t="s">
        <v>4184</v>
      </c>
      <c r="C908" s="15">
        <v>1308567</v>
      </c>
      <c r="D908" s="15" t="s">
        <v>3348</v>
      </c>
      <c r="E908" s="15">
        <v>70</v>
      </c>
      <c r="F908" s="15" t="s">
        <v>2674</v>
      </c>
      <c r="G908" s="15" t="s">
        <v>4044</v>
      </c>
      <c r="H908" s="15" t="s">
        <v>631</v>
      </c>
      <c r="I908" s="15" t="s">
        <v>3603</v>
      </c>
      <c r="J908" s="15" t="s">
        <v>2675</v>
      </c>
      <c r="K908" s="15" t="s">
        <v>3228</v>
      </c>
    </row>
    <row r="909" spans="2:11" x14ac:dyDescent="0.2">
      <c r="B909" s="15" t="s">
        <v>4185</v>
      </c>
      <c r="C909" s="15">
        <v>1308081</v>
      </c>
      <c r="D909" s="15" t="s">
        <v>1874</v>
      </c>
      <c r="E909" s="15">
        <v>90</v>
      </c>
      <c r="F909" s="15" t="s">
        <v>2674</v>
      </c>
      <c r="G909" s="15" t="s">
        <v>4044</v>
      </c>
      <c r="H909" s="15" t="s">
        <v>631</v>
      </c>
      <c r="I909" s="15" t="s">
        <v>3113</v>
      </c>
      <c r="J909" s="15" t="s">
        <v>2675</v>
      </c>
      <c r="K909" s="15" t="s">
        <v>522</v>
      </c>
    </row>
    <row r="910" spans="2:11" x14ac:dyDescent="0.2">
      <c r="B910" s="15" t="s">
        <v>4185</v>
      </c>
      <c r="C910" s="15">
        <v>1308081</v>
      </c>
      <c r="D910" s="15" t="s">
        <v>1874</v>
      </c>
      <c r="E910" s="15">
        <v>90</v>
      </c>
      <c r="F910" s="15" t="s">
        <v>2674</v>
      </c>
      <c r="G910" s="15" t="s">
        <v>4044</v>
      </c>
      <c r="H910" s="15" t="s">
        <v>1903</v>
      </c>
      <c r="I910" s="15" t="s">
        <v>4115</v>
      </c>
      <c r="J910" s="15" t="s">
        <v>2675</v>
      </c>
      <c r="K910" s="15" t="s">
        <v>522</v>
      </c>
    </row>
    <row r="911" spans="2:11" x14ac:dyDescent="0.2">
      <c r="B911" s="15" t="s">
        <v>4186</v>
      </c>
      <c r="C911" s="15">
        <v>1308249</v>
      </c>
      <c r="D911" s="15" t="s">
        <v>1977</v>
      </c>
      <c r="E911" s="15">
        <v>100</v>
      </c>
      <c r="F911" s="15" t="s">
        <v>2674</v>
      </c>
      <c r="G911" s="15" t="s">
        <v>4045</v>
      </c>
      <c r="H911" s="15" t="s">
        <v>631</v>
      </c>
      <c r="I911" s="15" t="s">
        <v>3612</v>
      </c>
      <c r="J911" s="15" t="s">
        <v>2675</v>
      </c>
      <c r="K911" s="15" t="s">
        <v>1583</v>
      </c>
    </row>
    <row r="912" spans="2:11" x14ac:dyDescent="0.2">
      <c r="B912" s="15" t="s">
        <v>4186</v>
      </c>
      <c r="C912" s="15">
        <v>1308249</v>
      </c>
      <c r="D912" s="15" t="s">
        <v>1977</v>
      </c>
      <c r="E912" s="15">
        <v>100</v>
      </c>
      <c r="F912" s="15" t="s">
        <v>2674</v>
      </c>
      <c r="G912" s="15" t="s">
        <v>4045</v>
      </c>
      <c r="H912" s="15" t="s">
        <v>1903</v>
      </c>
      <c r="I912" s="15" t="s">
        <v>4061</v>
      </c>
      <c r="J912" s="15" t="s">
        <v>2675</v>
      </c>
      <c r="K912" s="15" t="s">
        <v>1583</v>
      </c>
    </row>
    <row r="913" spans="2:11" x14ac:dyDescent="0.2">
      <c r="B913" s="15" t="s">
        <v>3127</v>
      </c>
      <c r="C913" s="15">
        <v>259714</v>
      </c>
      <c r="D913" s="15" t="s">
        <v>993</v>
      </c>
      <c r="E913" s="15">
        <v>100</v>
      </c>
      <c r="F913" s="15" t="s">
        <v>2674</v>
      </c>
      <c r="G913" s="15" t="s">
        <v>3826</v>
      </c>
      <c r="H913" s="15" t="s">
        <v>631</v>
      </c>
      <c r="I913" s="15" t="s">
        <v>3105</v>
      </c>
      <c r="J913" s="15" t="s">
        <v>2675</v>
      </c>
      <c r="K913" s="15" t="s">
        <v>1151</v>
      </c>
    </row>
    <row r="914" spans="2:11" x14ac:dyDescent="0.2">
      <c r="B914" s="15" t="s">
        <v>3127</v>
      </c>
      <c r="C914" s="15">
        <v>259714</v>
      </c>
      <c r="D914" s="15" t="s">
        <v>993</v>
      </c>
      <c r="E914" s="15">
        <v>90</v>
      </c>
      <c r="F914" s="15" t="s">
        <v>2674</v>
      </c>
      <c r="G914" s="15" t="s">
        <v>3787</v>
      </c>
      <c r="H914" s="15" t="s">
        <v>1032</v>
      </c>
      <c r="I914" s="15" t="s">
        <v>3672</v>
      </c>
      <c r="J914" s="15" t="s">
        <v>2675</v>
      </c>
      <c r="K914" s="15" t="s">
        <v>1151</v>
      </c>
    </row>
    <row r="915" spans="2:11" x14ac:dyDescent="0.2">
      <c r="B915" s="15" t="s">
        <v>3331</v>
      </c>
      <c r="C915" s="15">
        <v>121262</v>
      </c>
      <c r="D915" s="15" t="s">
        <v>1057</v>
      </c>
      <c r="E915" s="15">
        <v>100</v>
      </c>
      <c r="F915" s="15" t="s">
        <v>2676</v>
      </c>
      <c r="G915" s="15" t="s">
        <v>4044</v>
      </c>
      <c r="H915" s="15" t="s">
        <v>1032</v>
      </c>
      <c r="I915" s="15" t="s">
        <v>2923</v>
      </c>
      <c r="J915" s="15" t="s">
        <v>2675</v>
      </c>
      <c r="K915" s="15" t="s">
        <v>1081</v>
      </c>
    </row>
    <row r="916" spans="2:11" x14ac:dyDescent="0.2">
      <c r="B916" s="15" t="s">
        <v>3331</v>
      </c>
      <c r="C916" s="15">
        <v>121262</v>
      </c>
      <c r="D916" s="15" t="s">
        <v>1057</v>
      </c>
      <c r="E916" s="15">
        <v>100</v>
      </c>
      <c r="F916" s="15" t="s">
        <v>2676</v>
      </c>
      <c r="G916" s="15" t="s">
        <v>3828</v>
      </c>
      <c r="H916" s="15" t="s">
        <v>631</v>
      </c>
      <c r="I916" s="15" t="s">
        <v>3581</v>
      </c>
      <c r="J916" s="15" t="s">
        <v>2675</v>
      </c>
      <c r="K916" s="15" t="s">
        <v>1081</v>
      </c>
    </row>
    <row r="917" spans="2:11" x14ac:dyDescent="0.2">
      <c r="B917" s="15" t="s">
        <v>4187</v>
      </c>
      <c r="C917" s="15">
        <v>1308152</v>
      </c>
      <c r="D917" s="15" t="s">
        <v>1899</v>
      </c>
      <c r="E917" s="15">
        <v>100</v>
      </c>
      <c r="F917" s="15" t="s">
        <v>2674</v>
      </c>
      <c r="G917" s="15" t="s">
        <v>4052</v>
      </c>
      <c r="H917" s="15" t="s">
        <v>1903</v>
      </c>
      <c r="I917" s="15" t="s">
        <v>4067</v>
      </c>
      <c r="J917" s="15" t="s">
        <v>2675</v>
      </c>
      <c r="K917" s="15" t="s">
        <v>543</v>
      </c>
    </row>
    <row r="918" spans="2:11" x14ac:dyDescent="0.2">
      <c r="B918" s="15" t="s">
        <v>4188</v>
      </c>
      <c r="C918" s="15">
        <v>1307518</v>
      </c>
      <c r="D918" s="15" t="s">
        <v>1962</v>
      </c>
      <c r="E918" s="15">
        <v>100</v>
      </c>
      <c r="F918" s="15" t="s">
        <v>2674</v>
      </c>
      <c r="G918" s="15" t="s">
        <v>4044</v>
      </c>
      <c r="H918" s="15" t="s">
        <v>1903</v>
      </c>
      <c r="I918" s="15" t="s">
        <v>3245</v>
      </c>
      <c r="J918" s="15" t="s">
        <v>2675</v>
      </c>
      <c r="K918" s="15" t="s">
        <v>2684</v>
      </c>
    </row>
    <row r="919" spans="2:11" x14ac:dyDescent="0.2">
      <c r="B919" s="15" t="s">
        <v>4188</v>
      </c>
      <c r="C919" s="15">
        <v>1307518</v>
      </c>
      <c r="D919" s="15" t="s">
        <v>1962</v>
      </c>
      <c r="E919" s="15">
        <v>100</v>
      </c>
      <c r="F919" s="15" t="s">
        <v>2674</v>
      </c>
      <c r="G919" s="15" t="s">
        <v>4045</v>
      </c>
      <c r="H919" s="15" t="s">
        <v>631</v>
      </c>
      <c r="I919" s="15" t="s">
        <v>3603</v>
      </c>
      <c r="J919" s="15" t="s">
        <v>2675</v>
      </c>
      <c r="K919" s="15" t="s">
        <v>2684</v>
      </c>
    </row>
    <row r="920" spans="2:11" x14ac:dyDescent="0.2">
      <c r="B920" s="15" t="s">
        <v>3710</v>
      </c>
      <c r="C920" s="15">
        <v>259163</v>
      </c>
      <c r="D920" s="15" t="s">
        <v>1046</v>
      </c>
      <c r="E920" s="15">
        <v>100</v>
      </c>
      <c r="F920" s="15" t="s">
        <v>2677</v>
      </c>
      <c r="G920" s="15" t="s">
        <v>3828</v>
      </c>
      <c r="H920" s="15" t="s">
        <v>1032</v>
      </c>
      <c r="I920" s="15" t="s">
        <v>3098</v>
      </c>
      <c r="J920" s="15" t="s">
        <v>2678</v>
      </c>
      <c r="K920" s="15" t="s">
        <v>1004</v>
      </c>
    </row>
    <row r="921" spans="2:11" x14ac:dyDescent="0.2">
      <c r="B921" s="15" t="s">
        <v>3644</v>
      </c>
      <c r="C921" s="15">
        <v>1307859</v>
      </c>
      <c r="D921" s="15" t="s">
        <v>2804</v>
      </c>
      <c r="E921" s="15">
        <v>80</v>
      </c>
      <c r="F921" s="15" t="s">
        <v>2676</v>
      </c>
      <c r="G921" s="15" t="s">
        <v>4044</v>
      </c>
      <c r="H921" s="15" t="s">
        <v>1903</v>
      </c>
      <c r="I921" s="15" t="s">
        <v>4076</v>
      </c>
      <c r="J921" s="15" t="s">
        <v>2675</v>
      </c>
      <c r="K921" s="15" t="s">
        <v>1081</v>
      </c>
    </row>
    <row r="922" spans="2:11" x14ac:dyDescent="0.2">
      <c r="B922" s="15" t="s">
        <v>3644</v>
      </c>
      <c r="C922" s="15">
        <v>1307859</v>
      </c>
      <c r="D922" s="15" t="s">
        <v>2804</v>
      </c>
      <c r="E922" s="15">
        <v>100</v>
      </c>
      <c r="F922" s="15" t="s">
        <v>2674</v>
      </c>
      <c r="G922" s="15" t="s">
        <v>3828</v>
      </c>
      <c r="H922" s="15" t="s">
        <v>631</v>
      </c>
      <c r="I922" s="15" t="s">
        <v>3606</v>
      </c>
      <c r="J922" s="15" t="s">
        <v>2675</v>
      </c>
      <c r="K922" s="15" t="s">
        <v>1081</v>
      </c>
    </row>
    <row r="923" spans="2:11" x14ac:dyDescent="0.2">
      <c r="B923" s="15" t="s">
        <v>3645</v>
      </c>
      <c r="C923" s="15">
        <v>1308042</v>
      </c>
      <c r="D923" s="15" t="s">
        <v>1874</v>
      </c>
      <c r="E923" s="15">
        <v>90</v>
      </c>
      <c r="F923" s="15" t="s">
        <v>2674</v>
      </c>
      <c r="G923" s="15" t="s">
        <v>3826</v>
      </c>
      <c r="H923" s="15" t="s">
        <v>631</v>
      </c>
      <c r="I923" s="15" t="s">
        <v>3604</v>
      </c>
      <c r="J923" s="15" t="s">
        <v>2675</v>
      </c>
      <c r="K923" s="15" t="s">
        <v>516</v>
      </c>
    </row>
    <row r="924" spans="2:11" x14ac:dyDescent="0.2">
      <c r="B924" s="15" t="s">
        <v>3645</v>
      </c>
      <c r="C924" s="15">
        <v>1308042</v>
      </c>
      <c r="D924" s="15" t="s">
        <v>1874</v>
      </c>
      <c r="E924" s="15">
        <v>100</v>
      </c>
      <c r="F924" s="15" t="s">
        <v>2674</v>
      </c>
      <c r="G924" s="15" t="s">
        <v>4044</v>
      </c>
      <c r="H924" s="15" t="s">
        <v>1903</v>
      </c>
      <c r="I924" s="15" t="s">
        <v>4115</v>
      </c>
      <c r="J924" s="15" t="s">
        <v>2675</v>
      </c>
      <c r="K924" s="15" t="s">
        <v>516</v>
      </c>
    </row>
    <row r="925" spans="2:11" x14ac:dyDescent="0.2">
      <c r="B925" s="15" t="s">
        <v>4189</v>
      </c>
      <c r="C925" s="15">
        <v>1308574</v>
      </c>
      <c r="D925" s="15" t="s">
        <v>3348</v>
      </c>
      <c r="E925" s="15">
        <v>100</v>
      </c>
      <c r="F925" s="15" t="s">
        <v>2674</v>
      </c>
      <c r="G925" s="15" t="s">
        <v>4057</v>
      </c>
      <c r="H925" s="15" t="s">
        <v>1903</v>
      </c>
      <c r="I925" s="15" t="s">
        <v>4096</v>
      </c>
      <c r="J925" s="15" t="s">
        <v>2675</v>
      </c>
      <c r="K925" s="15" t="s">
        <v>3228</v>
      </c>
    </row>
    <row r="926" spans="2:11" x14ac:dyDescent="0.2">
      <c r="B926" s="15" t="s">
        <v>3402</v>
      </c>
      <c r="C926" s="15">
        <v>1307069</v>
      </c>
      <c r="D926" s="15" t="s">
        <v>1908</v>
      </c>
      <c r="E926" s="15">
        <v>100</v>
      </c>
      <c r="F926" s="15" t="s">
        <v>2674</v>
      </c>
      <c r="G926" s="15" t="s">
        <v>3828</v>
      </c>
      <c r="H926" s="15" t="s">
        <v>1903</v>
      </c>
      <c r="I926" s="15" t="s">
        <v>3436</v>
      </c>
      <c r="J926" s="15" t="s">
        <v>2675</v>
      </c>
      <c r="K926" s="15" t="s">
        <v>2151</v>
      </c>
    </row>
    <row r="927" spans="2:11" x14ac:dyDescent="0.2">
      <c r="B927" s="15" t="s">
        <v>3402</v>
      </c>
      <c r="C927" s="15">
        <v>1307069</v>
      </c>
      <c r="D927" s="15" t="s">
        <v>1908</v>
      </c>
      <c r="E927" s="15">
        <v>100</v>
      </c>
      <c r="F927" s="15" t="s">
        <v>2674</v>
      </c>
      <c r="G927" s="15" t="s">
        <v>4045</v>
      </c>
      <c r="H927" s="15" t="s">
        <v>1903</v>
      </c>
      <c r="I927" s="15" t="s">
        <v>3436</v>
      </c>
      <c r="J927" s="15" t="s">
        <v>2675</v>
      </c>
      <c r="K927" s="15" t="s">
        <v>2151</v>
      </c>
    </row>
    <row r="928" spans="2:11" x14ac:dyDescent="0.2">
      <c r="B928" s="15" t="s">
        <v>3402</v>
      </c>
      <c r="C928" s="15">
        <v>1307069</v>
      </c>
      <c r="D928" s="15" t="s">
        <v>1908</v>
      </c>
      <c r="E928" s="15">
        <v>100</v>
      </c>
      <c r="F928" s="15" t="s">
        <v>2674</v>
      </c>
      <c r="G928" s="15" t="s">
        <v>3826</v>
      </c>
      <c r="H928" s="15" t="s">
        <v>631</v>
      </c>
      <c r="I928" s="15" t="s">
        <v>3604</v>
      </c>
      <c r="J928" s="15" t="s">
        <v>2675</v>
      </c>
      <c r="K928" s="15" t="s">
        <v>2151</v>
      </c>
    </row>
    <row r="929" spans="2:11" x14ac:dyDescent="0.2">
      <c r="B929" s="15" t="s">
        <v>4190</v>
      </c>
      <c r="C929" s="15">
        <v>1308566</v>
      </c>
      <c r="D929" s="15" t="s">
        <v>3348</v>
      </c>
      <c r="E929" s="15">
        <v>70</v>
      </c>
      <c r="F929" s="15" t="s">
        <v>2674</v>
      </c>
      <c r="G929" s="15" t="s">
        <v>4045</v>
      </c>
      <c r="H929" s="15" t="s">
        <v>1903</v>
      </c>
      <c r="I929" s="15" t="s">
        <v>4064</v>
      </c>
      <c r="J929" s="15" t="s">
        <v>2675</v>
      </c>
      <c r="K929" s="15" t="s">
        <v>3228</v>
      </c>
    </row>
    <row r="930" spans="2:11" x14ac:dyDescent="0.2">
      <c r="B930" s="15" t="s">
        <v>4190</v>
      </c>
      <c r="C930" s="15">
        <v>1308566</v>
      </c>
      <c r="D930" s="15" t="s">
        <v>3348</v>
      </c>
      <c r="E930" s="15">
        <v>100</v>
      </c>
      <c r="F930" s="15" t="s">
        <v>2674</v>
      </c>
      <c r="G930" s="15" t="s">
        <v>4045</v>
      </c>
      <c r="H930" s="15" t="s">
        <v>1903</v>
      </c>
      <c r="I930" s="15" t="s">
        <v>4064</v>
      </c>
      <c r="J930" s="15" t="s">
        <v>2675</v>
      </c>
      <c r="K930" s="15" t="s">
        <v>3228</v>
      </c>
    </row>
    <row r="931" spans="2:11" x14ac:dyDescent="0.2">
      <c r="B931" s="15" t="s">
        <v>4190</v>
      </c>
      <c r="C931" s="15">
        <v>1308566</v>
      </c>
      <c r="D931" s="15" t="s">
        <v>3348</v>
      </c>
      <c r="E931" s="15">
        <v>100</v>
      </c>
      <c r="F931" s="15" t="s">
        <v>2674</v>
      </c>
      <c r="G931" s="15" t="s">
        <v>3826</v>
      </c>
      <c r="H931" s="15" t="s">
        <v>631</v>
      </c>
      <c r="I931" s="15" t="s">
        <v>3113</v>
      </c>
      <c r="J931" s="15" t="s">
        <v>2675</v>
      </c>
      <c r="K931" s="15" t="s">
        <v>3228</v>
      </c>
    </row>
    <row r="932" spans="2:11" x14ac:dyDescent="0.2">
      <c r="B932" s="15" t="s">
        <v>4191</v>
      </c>
      <c r="C932" s="15">
        <v>1308171</v>
      </c>
      <c r="D932" s="15" t="s">
        <v>1899</v>
      </c>
      <c r="E932" s="15">
        <v>80</v>
      </c>
      <c r="F932" s="15" t="s">
        <v>2674</v>
      </c>
      <c r="G932" s="15" t="s">
        <v>4045</v>
      </c>
      <c r="H932" s="15" t="s">
        <v>631</v>
      </c>
      <c r="I932" s="15" t="s">
        <v>3614</v>
      </c>
      <c r="J932" s="15" t="s">
        <v>2675</v>
      </c>
      <c r="K932" s="15" t="s">
        <v>725</v>
      </c>
    </row>
    <row r="933" spans="2:11" x14ac:dyDescent="0.2">
      <c r="B933" s="15" t="s">
        <v>4191</v>
      </c>
      <c r="C933" s="15">
        <v>1308171</v>
      </c>
      <c r="D933" s="15" t="s">
        <v>1899</v>
      </c>
      <c r="E933" s="15">
        <v>90</v>
      </c>
      <c r="F933" s="15" t="s">
        <v>2674</v>
      </c>
      <c r="G933" s="15" t="s">
        <v>4044</v>
      </c>
      <c r="H933" s="15" t="s">
        <v>1903</v>
      </c>
      <c r="I933" s="15" t="s">
        <v>4067</v>
      </c>
      <c r="J933" s="15" t="s">
        <v>2675</v>
      </c>
      <c r="K933" s="15" t="s">
        <v>725</v>
      </c>
    </row>
    <row r="934" spans="2:11" x14ac:dyDescent="0.2">
      <c r="B934" s="15" t="s">
        <v>4191</v>
      </c>
      <c r="C934" s="15">
        <v>1308171</v>
      </c>
      <c r="D934" s="15" t="s">
        <v>1899</v>
      </c>
      <c r="E934" s="15">
        <v>90</v>
      </c>
      <c r="F934" s="15" t="s">
        <v>2674</v>
      </c>
      <c r="G934" s="15" t="s">
        <v>4052</v>
      </c>
      <c r="H934" s="15" t="s">
        <v>1903</v>
      </c>
      <c r="I934" s="15" t="s">
        <v>3510</v>
      </c>
      <c r="J934" s="15" t="s">
        <v>2675</v>
      </c>
      <c r="K934" s="15" t="s">
        <v>725</v>
      </c>
    </row>
    <row r="935" spans="2:11" x14ac:dyDescent="0.2">
      <c r="B935" s="15" t="s">
        <v>2697</v>
      </c>
      <c r="C935" s="15">
        <v>1308332</v>
      </c>
      <c r="D935" s="15" t="s">
        <v>1964</v>
      </c>
      <c r="E935" s="15">
        <v>90</v>
      </c>
      <c r="F935" s="15" t="s">
        <v>2674</v>
      </c>
      <c r="G935" s="15" t="s">
        <v>3826</v>
      </c>
      <c r="H935" s="15" t="s">
        <v>631</v>
      </c>
      <c r="I935" s="15" t="s">
        <v>3614</v>
      </c>
      <c r="J935" s="15" t="s">
        <v>2675</v>
      </c>
      <c r="K935" s="15" t="s">
        <v>1520</v>
      </c>
    </row>
    <row r="936" spans="2:11" x14ac:dyDescent="0.2">
      <c r="B936" s="15" t="s">
        <v>2697</v>
      </c>
      <c r="C936" s="15">
        <v>1308332</v>
      </c>
      <c r="D936" s="15" t="s">
        <v>1964</v>
      </c>
      <c r="E936" s="15">
        <v>90</v>
      </c>
      <c r="F936" s="15" t="s">
        <v>2674</v>
      </c>
      <c r="G936" s="15" t="s">
        <v>4045</v>
      </c>
      <c r="H936" s="15" t="s">
        <v>1903</v>
      </c>
      <c r="I936" s="15" t="s">
        <v>4084</v>
      </c>
      <c r="J936" s="15" t="s">
        <v>2675</v>
      </c>
      <c r="K936" s="15" t="s">
        <v>1520</v>
      </c>
    </row>
    <row r="937" spans="2:11" x14ac:dyDescent="0.2">
      <c r="B937" s="15" t="s">
        <v>3711</v>
      </c>
      <c r="C937" s="15">
        <v>1307213</v>
      </c>
      <c r="D937" s="15" t="s">
        <v>1878</v>
      </c>
      <c r="E937" s="15">
        <v>70</v>
      </c>
      <c r="F937" s="15" t="s">
        <v>2674</v>
      </c>
      <c r="G937" s="15" t="s">
        <v>3787</v>
      </c>
      <c r="H937" s="15" t="s">
        <v>631</v>
      </c>
      <c r="I937" s="15" t="s">
        <v>3607</v>
      </c>
      <c r="J937" s="15" t="s">
        <v>2675</v>
      </c>
      <c r="K937" s="15" t="s">
        <v>771</v>
      </c>
    </row>
    <row r="938" spans="2:11" x14ac:dyDescent="0.2">
      <c r="B938" s="15" t="s">
        <v>3711</v>
      </c>
      <c r="C938" s="15">
        <v>1307213</v>
      </c>
      <c r="D938" s="15" t="s">
        <v>1878</v>
      </c>
      <c r="E938" s="15">
        <v>90</v>
      </c>
      <c r="F938" s="15" t="s">
        <v>2674</v>
      </c>
      <c r="G938" s="15" t="s">
        <v>4045</v>
      </c>
      <c r="H938" s="15" t="s">
        <v>631</v>
      </c>
      <c r="I938" s="15" t="s">
        <v>3607</v>
      </c>
      <c r="J938" s="15" t="s">
        <v>2675</v>
      </c>
      <c r="K938" s="15" t="s">
        <v>771</v>
      </c>
    </row>
    <row r="939" spans="2:11" x14ac:dyDescent="0.2">
      <c r="B939" s="15" t="s">
        <v>3711</v>
      </c>
      <c r="C939" s="15">
        <v>1307213</v>
      </c>
      <c r="D939" s="15" t="s">
        <v>1878</v>
      </c>
      <c r="E939" s="15">
        <v>100</v>
      </c>
      <c r="F939" s="15" t="s">
        <v>2674</v>
      </c>
      <c r="G939" s="15" t="s">
        <v>4045</v>
      </c>
      <c r="H939" s="15" t="s">
        <v>1903</v>
      </c>
      <c r="I939" s="15" t="s">
        <v>2681</v>
      </c>
      <c r="J939" s="15" t="s">
        <v>2675</v>
      </c>
      <c r="K939" s="15" t="s">
        <v>771</v>
      </c>
    </row>
    <row r="940" spans="2:11" x14ac:dyDescent="0.2">
      <c r="B940" s="15" t="s">
        <v>4192</v>
      </c>
      <c r="C940" s="15">
        <v>1307661</v>
      </c>
      <c r="D940" s="15" t="s">
        <v>1964</v>
      </c>
      <c r="E940" s="15">
        <v>90</v>
      </c>
      <c r="F940" s="15" t="s">
        <v>2674</v>
      </c>
      <c r="G940" s="15" t="s">
        <v>3826</v>
      </c>
      <c r="H940" s="15" t="s">
        <v>631</v>
      </c>
      <c r="I940" s="15" t="s">
        <v>3614</v>
      </c>
      <c r="J940" s="15" t="s">
        <v>2675</v>
      </c>
      <c r="K940" s="15" t="s">
        <v>670</v>
      </c>
    </row>
    <row r="941" spans="2:11" x14ac:dyDescent="0.2">
      <c r="B941" s="15" t="s">
        <v>4192</v>
      </c>
      <c r="C941" s="15">
        <v>1307661</v>
      </c>
      <c r="D941" s="15" t="s">
        <v>1964</v>
      </c>
      <c r="E941" s="15">
        <v>100</v>
      </c>
      <c r="F941" s="15" t="s">
        <v>2674</v>
      </c>
      <c r="G941" s="15" t="s">
        <v>4057</v>
      </c>
      <c r="H941" s="15" t="s">
        <v>1903</v>
      </c>
      <c r="I941" s="15" t="s">
        <v>4084</v>
      </c>
      <c r="J941" s="15" t="s">
        <v>2675</v>
      </c>
      <c r="K941" s="15" t="s">
        <v>670</v>
      </c>
    </row>
    <row r="942" spans="2:11" x14ac:dyDescent="0.2">
      <c r="B942" s="15" t="s">
        <v>3876</v>
      </c>
      <c r="C942" s="15">
        <v>306179</v>
      </c>
      <c r="D942" s="15" t="s">
        <v>1882</v>
      </c>
      <c r="E942" s="15">
        <v>90</v>
      </c>
      <c r="F942" s="15" t="s">
        <v>2674</v>
      </c>
      <c r="G942" s="15" t="s">
        <v>4044</v>
      </c>
      <c r="H942" s="15" t="s">
        <v>631</v>
      </c>
      <c r="I942" s="15" t="s">
        <v>3113</v>
      </c>
      <c r="J942" s="15" t="s">
        <v>2675</v>
      </c>
      <c r="K942" s="15" t="s">
        <v>1905</v>
      </c>
    </row>
    <row r="943" spans="2:11" x14ac:dyDescent="0.2">
      <c r="B943" s="15" t="s">
        <v>3876</v>
      </c>
      <c r="C943" s="15">
        <v>306179</v>
      </c>
      <c r="D943" s="15" t="s">
        <v>1882</v>
      </c>
      <c r="E943" s="15">
        <v>90</v>
      </c>
      <c r="F943" s="15" t="s">
        <v>2674</v>
      </c>
      <c r="G943" s="15" t="s">
        <v>3828</v>
      </c>
      <c r="H943" s="15" t="s">
        <v>631</v>
      </c>
      <c r="I943" s="15" t="s">
        <v>3113</v>
      </c>
      <c r="J943" s="15" t="s">
        <v>2675</v>
      </c>
      <c r="K943" s="15" t="s">
        <v>1905</v>
      </c>
    </row>
    <row r="944" spans="2:11" x14ac:dyDescent="0.2">
      <c r="B944" s="15" t="s">
        <v>3712</v>
      </c>
      <c r="C944" s="15">
        <v>1308270</v>
      </c>
      <c r="D944" s="15" t="s">
        <v>1874</v>
      </c>
      <c r="E944" s="15">
        <v>90</v>
      </c>
      <c r="F944" s="15" t="s">
        <v>2674</v>
      </c>
      <c r="G944" s="15" t="s">
        <v>4044</v>
      </c>
      <c r="H944" s="15" t="s">
        <v>631</v>
      </c>
      <c r="I944" s="15" t="s">
        <v>3604</v>
      </c>
      <c r="J944" s="15" t="s">
        <v>2675</v>
      </c>
      <c r="K944" s="15" t="s">
        <v>1450</v>
      </c>
    </row>
    <row r="945" spans="2:11" x14ac:dyDescent="0.2">
      <c r="B945" s="15" t="s">
        <v>3712</v>
      </c>
      <c r="C945" s="15">
        <v>1308270</v>
      </c>
      <c r="D945" s="15" t="s">
        <v>1874</v>
      </c>
      <c r="E945" s="15">
        <v>100</v>
      </c>
      <c r="F945" s="15" t="s">
        <v>2674</v>
      </c>
      <c r="G945" s="15" t="s">
        <v>4044</v>
      </c>
      <c r="H945" s="15" t="s">
        <v>1903</v>
      </c>
      <c r="I945" s="15" t="s">
        <v>4115</v>
      </c>
      <c r="J945" s="15" t="s">
        <v>2675</v>
      </c>
      <c r="K945" s="15" t="s">
        <v>1450</v>
      </c>
    </row>
    <row r="946" spans="2:11" x14ac:dyDescent="0.2">
      <c r="B946" s="15" t="s">
        <v>3712</v>
      </c>
      <c r="C946" s="15">
        <v>1308270</v>
      </c>
      <c r="D946" s="15" t="s">
        <v>1874</v>
      </c>
      <c r="E946" s="15">
        <v>80</v>
      </c>
      <c r="F946" s="15" t="s">
        <v>2674</v>
      </c>
      <c r="G946" s="15" t="s">
        <v>3787</v>
      </c>
      <c r="H946" s="15" t="s">
        <v>631</v>
      </c>
      <c r="I946" s="15" t="s">
        <v>3604</v>
      </c>
      <c r="J946" s="15" t="s">
        <v>2675</v>
      </c>
      <c r="K946" s="15" t="s">
        <v>1450</v>
      </c>
    </row>
    <row r="947" spans="2:11" x14ac:dyDescent="0.2">
      <c r="B947" s="15" t="s">
        <v>4193</v>
      </c>
      <c r="C947" s="15">
        <v>1308508</v>
      </c>
      <c r="D947" s="15" t="s">
        <v>1889</v>
      </c>
      <c r="E947" s="15">
        <v>70</v>
      </c>
      <c r="F947" s="15" t="s">
        <v>2674</v>
      </c>
      <c r="G947" s="15" t="s">
        <v>3826</v>
      </c>
      <c r="H947" s="15" t="s">
        <v>631</v>
      </c>
      <c r="I947" s="15" t="s">
        <v>3617</v>
      </c>
      <c r="J947" s="15" t="s">
        <v>2675</v>
      </c>
      <c r="K947" s="15" t="s">
        <v>3094</v>
      </c>
    </row>
    <row r="948" spans="2:11" x14ac:dyDescent="0.2">
      <c r="B948" s="15" t="s">
        <v>4193</v>
      </c>
      <c r="C948" s="15">
        <v>1308508</v>
      </c>
      <c r="D948" s="15" t="s">
        <v>1889</v>
      </c>
      <c r="E948" s="15">
        <v>100</v>
      </c>
      <c r="F948" s="15" t="s">
        <v>2674</v>
      </c>
      <c r="G948" s="15" t="s">
        <v>4044</v>
      </c>
      <c r="H948" s="15" t="s">
        <v>1903</v>
      </c>
      <c r="I948" s="15" t="s">
        <v>4114</v>
      </c>
      <c r="J948" s="15" t="s">
        <v>2675</v>
      </c>
      <c r="K948" s="15" t="s">
        <v>3094</v>
      </c>
    </row>
    <row r="949" spans="2:11" x14ac:dyDescent="0.2">
      <c r="B949" s="15" t="s">
        <v>3713</v>
      </c>
      <c r="C949" s="15">
        <v>1308092</v>
      </c>
      <c r="D949" s="15" t="s">
        <v>1878</v>
      </c>
      <c r="E949" s="15">
        <v>80</v>
      </c>
      <c r="F949" s="15" t="s">
        <v>2674</v>
      </c>
      <c r="G949" s="15" t="s">
        <v>4045</v>
      </c>
      <c r="H949" s="15" t="s">
        <v>631</v>
      </c>
      <c r="I949" s="15" t="s">
        <v>3607</v>
      </c>
      <c r="J949" s="15" t="s">
        <v>2675</v>
      </c>
      <c r="K949" s="15" t="s">
        <v>522</v>
      </c>
    </row>
    <row r="950" spans="2:11" x14ac:dyDescent="0.2">
      <c r="B950" s="15" t="s">
        <v>3713</v>
      </c>
      <c r="C950" s="15">
        <v>1308092</v>
      </c>
      <c r="D950" s="15" t="s">
        <v>1878</v>
      </c>
      <c r="E950" s="15">
        <v>70</v>
      </c>
      <c r="F950" s="15" t="s">
        <v>2674</v>
      </c>
      <c r="G950" s="15" t="s">
        <v>3787</v>
      </c>
      <c r="H950" s="15" t="s">
        <v>631</v>
      </c>
      <c r="I950" s="15" t="s">
        <v>3607</v>
      </c>
      <c r="J950" s="15" t="s">
        <v>2675</v>
      </c>
      <c r="K950" s="15" t="s">
        <v>522</v>
      </c>
    </row>
    <row r="951" spans="2:11" x14ac:dyDescent="0.2">
      <c r="B951" s="15" t="s">
        <v>3713</v>
      </c>
      <c r="C951" s="15">
        <v>1308092</v>
      </c>
      <c r="D951" s="15" t="s">
        <v>1878</v>
      </c>
      <c r="E951" s="15">
        <v>100</v>
      </c>
      <c r="F951" s="15" t="s">
        <v>2674</v>
      </c>
      <c r="G951" s="15" t="s">
        <v>3826</v>
      </c>
      <c r="H951" s="15" t="s">
        <v>1903</v>
      </c>
      <c r="I951" s="15" t="s">
        <v>2681</v>
      </c>
      <c r="J951" s="15" t="s">
        <v>2675</v>
      </c>
      <c r="K951" s="15" t="s">
        <v>522</v>
      </c>
    </row>
    <row r="952" spans="2:11" x14ac:dyDescent="0.2">
      <c r="B952" s="15" t="s">
        <v>2698</v>
      </c>
      <c r="C952" s="15">
        <v>1307062</v>
      </c>
      <c r="D952" s="15" t="s">
        <v>1908</v>
      </c>
      <c r="E952" s="15">
        <v>100</v>
      </c>
      <c r="F952" s="15" t="s">
        <v>2674</v>
      </c>
      <c r="G952" s="15" t="s">
        <v>3826</v>
      </c>
      <c r="H952" s="15" t="s">
        <v>631</v>
      </c>
      <c r="I952" s="15" t="s">
        <v>3604</v>
      </c>
      <c r="J952" s="15" t="s">
        <v>2675</v>
      </c>
      <c r="K952" s="15" t="s">
        <v>2151</v>
      </c>
    </row>
    <row r="953" spans="2:11" x14ac:dyDescent="0.2">
      <c r="B953" s="15" t="s">
        <v>2698</v>
      </c>
      <c r="C953" s="15">
        <v>1307062</v>
      </c>
      <c r="D953" s="15" t="s">
        <v>1908</v>
      </c>
      <c r="E953" s="15">
        <v>100</v>
      </c>
      <c r="F953" s="15" t="s">
        <v>2674</v>
      </c>
      <c r="G953" s="15" t="s">
        <v>4057</v>
      </c>
      <c r="H953" s="15" t="s">
        <v>1903</v>
      </c>
      <c r="I953" s="15" t="s">
        <v>3436</v>
      </c>
      <c r="J953" s="15" t="s">
        <v>2675</v>
      </c>
      <c r="K953" s="15" t="s">
        <v>2151</v>
      </c>
    </row>
    <row r="954" spans="2:11" x14ac:dyDescent="0.2">
      <c r="B954" s="15" t="s">
        <v>2698</v>
      </c>
      <c r="C954" s="15">
        <v>1307062</v>
      </c>
      <c r="D954" s="15" t="s">
        <v>1908</v>
      </c>
      <c r="E954" s="15">
        <v>100</v>
      </c>
      <c r="F954" s="15" t="s">
        <v>2674</v>
      </c>
      <c r="G954" s="15" t="s">
        <v>3826</v>
      </c>
      <c r="H954" s="15" t="s">
        <v>1903</v>
      </c>
      <c r="I954" s="15" t="s">
        <v>3436</v>
      </c>
      <c r="J954" s="15" t="s">
        <v>2675</v>
      </c>
      <c r="K954" s="15" t="s">
        <v>2151</v>
      </c>
    </row>
    <row r="955" spans="2:11" x14ac:dyDescent="0.2">
      <c r="B955" s="15" t="s">
        <v>4194</v>
      </c>
      <c r="C955" s="15">
        <v>1308456</v>
      </c>
      <c r="D955" s="15" t="s">
        <v>2937</v>
      </c>
      <c r="E955" s="15">
        <v>90</v>
      </c>
      <c r="F955" s="15" t="s">
        <v>2674</v>
      </c>
      <c r="G955" s="15" t="s">
        <v>3826</v>
      </c>
      <c r="H955" s="15" t="s">
        <v>631</v>
      </c>
      <c r="I955" s="15" t="s">
        <v>3606</v>
      </c>
      <c r="J955" s="15" t="s">
        <v>2675</v>
      </c>
      <c r="K955" s="15" t="s">
        <v>2900</v>
      </c>
    </row>
    <row r="956" spans="2:11" x14ac:dyDescent="0.2">
      <c r="B956" s="15" t="s">
        <v>3533</v>
      </c>
      <c r="C956" s="15">
        <v>262256</v>
      </c>
      <c r="D956" s="15" t="s">
        <v>1044</v>
      </c>
      <c r="E956" s="15">
        <v>60</v>
      </c>
      <c r="F956" s="15" t="s">
        <v>2674</v>
      </c>
      <c r="G956" s="15" t="s">
        <v>3828</v>
      </c>
      <c r="H956" s="15" t="s">
        <v>631</v>
      </c>
      <c r="I956" s="15" t="s">
        <v>3583</v>
      </c>
      <c r="J956" s="15" t="s">
        <v>2675</v>
      </c>
      <c r="K956" s="15" t="s">
        <v>1140</v>
      </c>
    </row>
    <row r="957" spans="2:11" x14ac:dyDescent="0.2">
      <c r="B957" s="15" t="s">
        <v>3533</v>
      </c>
      <c r="C957" s="15">
        <v>262256</v>
      </c>
      <c r="D957" s="15" t="s">
        <v>1044</v>
      </c>
      <c r="E957" s="15">
        <v>90</v>
      </c>
      <c r="F957" s="15" t="s">
        <v>2674</v>
      </c>
      <c r="G957" s="15" t="s">
        <v>3826</v>
      </c>
      <c r="H957" s="15" t="s">
        <v>1032</v>
      </c>
      <c r="I957" s="15" t="s">
        <v>3516</v>
      </c>
      <c r="J957" s="15" t="s">
        <v>2675</v>
      </c>
      <c r="K957" s="15" t="s">
        <v>1140</v>
      </c>
    </row>
    <row r="958" spans="2:11" x14ac:dyDescent="0.2">
      <c r="B958" s="15" t="s">
        <v>3452</v>
      </c>
      <c r="C958" s="15">
        <v>263366</v>
      </c>
      <c r="D958" s="15" t="s">
        <v>3225</v>
      </c>
      <c r="E958" s="15">
        <v>70</v>
      </c>
      <c r="F958" s="15" t="s">
        <v>2674</v>
      </c>
      <c r="G958" s="15" t="s">
        <v>4045</v>
      </c>
      <c r="H958" s="15" t="s">
        <v>631</v>
      </c>
      <c r="I958" s="15" t="s">
        <v>839</v>
      </c>
      <c r="J958" s="15" t="s">
        <v>3327</v>
      </c>
      <c r="K958" s="15" t="s">
        <v>3410</v>
      </c>
    </row>
    <row r="959" spans="2:11" x14ac:dyDescent="0.2">
      <c r="B959" s="15" t="s">
        <v>2699</v>
      </c>
      <c r="C959" s="15">
        <v>1308116</v>
      </c>
      <c r="D959" s="15" t="s">
        <v>1936</v>
      </c>
      <c r="E959" s="15">
        <v>90</v>
      </c>
      <c r="F959" s="15" t="s">
        <v>2674</v>
      </c>
      <c r="G959" s="15" t="s">
        <v>3787</v>
      </c>
      <c r="H959" s="15" t="s">
        <v>631</v>
      </c>
      <c r="I959" s="15" t="s">
        <v>2685</v>
      </c>
      <c r="J959" s="15" t="s">
        <v>2678</v>
      </c>
      <c r="K959" s="15" t="s">
        <v>710</v>
      </c>
    </row>
    <row r="960" spans="2:11" x14ac:dyDescent="0.2">
      <c r="B960" s="15" t="s">
        <v>2699</v>
      </c>
      <c r="C960" s="15">
        <v>1308116</v>
      </c>
      <c r="D960" s="15" t="s">
        <v>1936</v>
      </c>
      <c r="E960" s="15">
        <v>90</v>
      </c>
      <c r="F960" s="15" t="s">
        <v>2674</v>
      </c>
      <c r="G960" s="15" t="s">
        <v>3826</v>
      </c>
      <c r="H960" s="15" t="s">
        <v>631</v>
      </c>
      <c r="I960" s="15" t="s">
        <v>2685</v>
      </c>
      <c r="J960" s="15" t="s">
        <v>2678</v>
      </c>
      <c r="K960" s="15" t="s">
        <v>710</v>
      </c>
    </row>
    <row r="961" spans="2:11" x14ac:dyDescent="0.2">
      <c r="B961" s="15" t="s">
        <v>2699</v>
      </c>
      <c r="C961" s="15">
        <v>1308116</v>
      </c>
      <c r="D961" s="15" t="s">
        <v>1936</v>
      </c>
      <c r="E961" s="15">
        <v>100</v>
      </c>
      <c r="F961" s="15" t="s">
        <v>2674</v>
      </c>
      <c r="G961" s="15" t="s">
        <v>3826</v>
      </c>
      <c r="H961" s="15" t="s">
        <v>1903</v>
      </c>
      <c r="I961" s="15" t="s">
        <v>3325</v>
      </c>
      <c r="J961" s="15" t="s">
        <v>2678</v>
      </c>
      <c r="K961" s="15" t="s">
        <v>710</v>
      </c>
    </row>
    <row r="962" spans="2:11" x14ac:dyDescent="0.2">
      <c r="B962" s="15" t="s">
        <v>2699</v>
      </c>
      <c r="C962" s="15">
        <v>1308116</v>
      </c>
      <c r="D962" s="15" t="s">
        <v>1936</v>
      </c>
      <c r="E962" s="15">
        <v>100</v>
      </c>
      <c r="F962" s="15" t="s">
        <v>2674</v>
      </c>
      <c r="G962" s="15" t="s">
        <v>3826</v>
      </c>
      <c r="H962" s="15" t="s">
        <v>1903</v>
      </c>
      <c r="I962" s="15" t="s">
        <v>3325</v>
      </c>
      <c r="J962" s="15" t="s">
        <v>2678</v>
      </c>
      <c r="K962" s="15" t="s">
        <v>710</v>
      </c>
    </row>
    <row r="963" spans="2:11" x14ac:dyDescent="0.2">
      <c r="B963" s="15" t="s">
        <v>3714</v>
      </c>
      <c r="C963" s="15">
        <v>1308212</v>
      </c>
      <c r="D963" s="15" t="s">
        <v>3151</v>
      </c>
      <c r="E963" s="15">
        <v>100</v>
      </c>
      <c r="F963" s="15" t="s">
        <v>2674</v>
      </c>
      <c r="G963" s="15" t="s">
        <v>3787</v>
      </c>
      <c r="H963" s="15" t="s">
        <v>1903</v>
      </c>
      <c r="I963" s="15" t="s">
        <v>3829</v>
      </c>
      <c r="J963" s="15" t="s">
        <v>2675</v>
      </c>
      <c r="K963" s="15" t="s">
        <v>1063</v>
      </c>
    </row>
    <row r="964" spans="2:11" x14ac:dyDescent="0.2">
      <c r="B964" s="15" t="s">
        <v>3714</v>
      </c>
      <c r="C964" s="15">
        <v>1308212</v>
      </c>
      <c r="D964" s="15" t="s">
        <v>3151</v>
      </c>
      <c r="E964" s="15">
        <v>90</v>
      </c>
      <c r="F964" s="15" t="s">
        <v>2674</v>
      </c>
      <c r="G964" s="15" t="s">
        <v>3826</v>
      </c>
      <c r="H964" s="15" t="s">
        <v>631</v>
      </c>
      <c r="I964" s="15" t="s">
        <v>3605</v>
      </c>
      <c r="J964" s="15" t="s">
        <v>2675</v>
      </c>
      <c r="K964" s="15" t="s">
        <v>1063</v>
      </c>
    </row>
    <row r="965" spans="2:11" x14ac:dyDescent="0.2">
      <c r="B965" s="15" t="s">
        <v>2700</v>
      </c>
      <c r="C965" s="15">
        <v>1307596</v>
      </c>
      <c r="D965" s="15" t="s">
        <v>1878</v>
      </c>
      <c r="E965" s="15">
        <v>100</v>
      </c>
      <c r="F965" s="15" t="s">
        <v>2674</v>
      </c>
      <c r="G965" s="15" t="s">
        <v>4044</v>
      </c>
      <c r="H965" s="15" t="s">
        <v>631</v>
      </c>
      <c r="I965" s="15" t="s">
        <v>3604</v>
      </c>
      <c r="J965" s="15" t="s">
        <v>2675</v>
      </c>
      <c r="K965" s="15" t="s">
        <v>678</v>
      </c>
    </row>
    <row r="966" spans="2:11" x14ac:dyDescent="0.2">
      <c r="B966" s="15" t="s">
        <v>2700</v>
      </c>
      <c r="C966" s="15">
        <v>1307596</v>
      </c>
      <c r="D966" s="15" t="s">
        <v>1878</v>
      </c>
      <c r="E966" s="15">
        <v>100</v>
      </c>
      <c r="F966" s="15" t="s">
        <v>2674</v>
      </c>
      <c r="G966" s="15" t="s">
        <v>3787</v>
      </c>
      <c r="H966" s="15" t="s">
        <v>631</v>
      </c>
      <c r="I966" s="15" t="s">
        <v>3604</v>
      </c>
      <c r="J966" s="15" t="s">
        <v>2675</v>
      </c>
      <c r="K966" s="15" t="s">
        <v>678</v>
      </c>
    </row>
    <row r="967" spans="2:11" x14ac:dyDescent="0.2">
      <c r="B967" s="15" t="s">
        <v>4195</v>
      </c>
      <c r="C967" s="15">
        <v>1307856</v>
      </c>
      <c r="D967" s="15" t="s">
        <v>2804</v>
      </c>
      <c r="E967" s="15">
        <v>100</v>
      </c>
      <c r="F967" s="15" t="s">
        <v>2676</v>
      </c>
      <c r="G967" s="15" t="s">
        <v>4044</v>
      </c>
      <c r="H967" s="15" t="s">
        <v>1903</v>
      </c>
      <c r="I967" s="15" t="s">
        <v>4076</v>
      </c>
      <c r="J967" s="15" t="s">
        <v>2675</v>
      </c>
      <c r="K967" s="15" t="s">
        <v>1081</v>
      </c>
    </row>
    <row r="968" spans="2:11" x14ac:dyDescent="0.2">
      <c r="B968" s="15" t="s">
        <v>4195</v>
      </c>
      <c r="C968" s="15">
        <v>1307856</v>
      </c>
      <c r="D968" s="15" t="s">
        <v>2804</v>
      </c>
      <c r="E968" s="15">
        <v>100</v>
      </c>
      <c r="F968" s="15" t="s">
        <v>2674</v>
      </c>
      <c r="G968" s="15" t="s">
        <v>4045</v>
      </c>
      <c r="H968" s="15" t="s">
        <v>631</v>
      </c>
      <c r="I968" s="15" t="s">
        <v>3606</v>
      </c>
      <c r="J968" s="15" t="s">
        <v>2675</v>
      </c>
      <c r="K968" s="15" t="s">
        <v>1081</v>
      </c>
    </row>
    <row r="969" spans="2:11" x14ac:dyDescent="0.2">
      <c r="B969" s="15" t="s">
        <v>4195</v>
      </c>
      <c r="C969" s="15">
        <v>1307856</v>
      </c>
      <c r="D969" s="15" t="s">
        <v>2804</v>
      </c>
      <c r="E969" s="15">
        <v>100</v>
      </c>
      <c r="F969" s="15" t="s">
        <v>2674</v>
      </c>
      <c r="G969" s="15" t="s">
        <v>4045</v>
      </c>
      <c r="H969" s="15" t="s">
        <v>631</v>
      </c>
      <c r="I969" s="15" t="s">
        <v>3606</v>
      </c>
      <c r="J969" s="15" t="s">
        <v>2675</v>
      </c>
      <c r="K969" s="15" t="s">
        <v>1081</v>
      </c>
    </row>
    <row r="970" spans="2:11" x14ac:dyDescent="0.2">
      <c r="B970" s="15" t="s">
        <v>3646</v>
      </c>
      <c r="C970" s="15">
        <v>1307941</v>
      </c>
      <c r="D970" s="15" t="s">
        <v>1874</v>
      </c>
      <c r="E970" s="15">
        <v>90</v>
      </c>
      <c r="F970" s="15" t="s">
        <v>2674</v>
      </c>
      <c r="G970" s="15" t="s">
        <v>4044</v>
      </c>
      <c r="H970" s="15" t="s">
        <v>1903</v>
      </c>
      <c r="I970" s="15" t="s">
        <v>4115</v>
      </c>
      <c r="J970" s="15" t="s">
        <v>2675</v>
      </c>
      <c r="K970" s="15" t="s">
        <v>1004</v>
      </c>
    </row>
    <row r="971" spans="2:11" x14ac:dyDescent="0.2">
      <c r="B971" s="15" t="s">
        <v>3646</v>
      </c>
      <c r="C971" s="15">
        <v>1307941</v>
      </c>
      <c r="D971" s="15" t="s">
        <v>1874</v>
      </c>
      <c r="E971" s="15">
        <v>90</v>
      </c>
      <c r="F971" s="15" t="s">
        <v>2674</v>
      </c>
      <c r="G971" s="15" t="s">
        <v>3826</v>
      </c>
      <c r="H971" s="15" t="s">
        <v>631</v>
      </c>
      <c r="I971" s="15" t="s">
        <v>3605</v>
      </c>
      <c r="J971" s="15" t="s">
        <v>2675</v>
      </c>
      <c r="K971" s="15" t="s">
        <v>1004</v>
      </c>
    </row>
    <row r="972" spans="2:11" x14ac:dyDescent="0.2">
      <c r="B972" s="15" t="s">
        <v>3646</v>
      </c>
      <c r="C972" s="15">
        <v>1307941</v>
      </c>
      <c r="D972" s="15" t="s">
        <v>1874</v>
      </c>
      <c r="E972" s="15">
        <v>90</v>
      </c>
      <c r="F972" s="15" t="s">
        <v>2674</v>
      </c>
      <c r="G972" s="15" t="s">
        <v>3787</v>
      </c>
      <c r="H972" s="15" t="s">
        <v>631</v>
      </c>
      <c r="I972" s="15" t="s">
        <v>3113</v>
      </c>
      <c r="J972" s="15" t="s">
        <v>2675</v>
      </c>
      <c r="K972" s="15" t="s">
        <v>1004</v>
      </c>
    </row>
    <row r="973" spans="2:11" x14ac:dyDescent="0.2">
      <c r="B973" s="15" t="s">
        <v>4196</v>
      </c>
      <c r="C973" s="15">
        <v>1307841</v>
      </c>
      <c r="D973" s="15" t="s">
        <v>2804</v>
      </c>
      <c r="E973" s="15">
        <v>50</v>
      </c>
      <c r="F973" s="15" t="s">
        <v>2674</v>
      </c>
      <c r="G973" s="15" t="s">
        <v>4045</v>
      </c>
      <c r="H973" s="15" t="s">
        <v>631</v>
      </c>
      <c r="I973" s="15" t="s">
        <v>3605</v>
      </c>
      <c r="J973" s="15" t="s">
        <v>2675</v>
      </c>
      <c r="K973" s="15" t="s">
        <v>1081</v>
      </c>
    </row>
    <row r="974" spans="2:11" x14ac:dyDescent="0.2">
      <c r="B974" s="15" t="s">
        <v>4196</v>
      </c>
      <c r="C974" s="15">
        <v>1307841</v>
      </c>
      <c r="D974" s="15" t="s">
        <v>2804</v>
      </c>
      <c r="E974" s="15">
        <v>90</v>
      </c>
      <c r="F974" s="15" t="s">
        <v>2674</v>
      </c>
      <c r="G974" s="15" t="s">
        <v>4044</v>
      </c>
      <c r="H974" s="15" t="s">
        <v>631</v>
      </c>
      <c r="I974" s="15" t="s">
        <v>3605</v>
      </c>
      <c r="J974" s="15" t="s">
        <v>2675</v>
      </c>
      <c r="K974" s="15" t="s">
        <v>1081</v>
      </c>
    </row>
    <row r="975" spans="2:11" x14ac:dyDescent="0.2">
      <c r="B975" s="15" t="s">
        <v>3267</v>
      </c>
      <c r="C975" s="15">
        <v>1307821</v>
      </c>
      <c r="D975" s="15" t="s">
        <v>1884</v>
      </c>
      <c r="E975" s="15">
        <v>90</v>
      </c>
      <c r="F975" s="15" t="s">
        <v>2674</v>
      </c>
      <c r="G975" s="15" t="s">
        <v>3828</v>
      </c>
      <c r="H975" s="15" t="s">
        <v>631</v>
      </c>
      <c r="I975" s="15" t="s">
        <v>3617</v>
      </c>
      <c r="J975" s="15" t="s">
        <v>2675</v>
      </c>
      <c r="K975" s="15" t="s">
        <v>1289</v>
      </c>
    </row>
    <row r="976" spans="2:11" x14ac:dyDescent="0.2">
      <c r="B976" s="15" t="s">
        <v>3267</v>
      </c>
      <c r="C976" s="15">
        <v>1307821</v>
      </c>
      <c r="D976" s="15" t="s">
        <v>1884</v>
      </c>
      <c r="E976" s="15">
        <v>100</v>
      </c>
      <c r="F976" s="15" t="s">
        <v>2674</v>
      </c>
      <c r="G976" s="15" t="s">
        <v>4052</v>
      </c>
      <c r="H976" s="15" t="s">
        <v>1903</v>
      </c>
      <c r="I976" s="15" t="s">
        <v>3403</v>
      </c>
      <c r="J976" s="15" t="s">
        <v>2675</v>
      </c>
      <c r="K976" s="15" t="s">
        <v>1289</v>
      </c>
    </row>
    <row r="977" spans="2:11" x14ac:dyDescent="0.2">
      <c r="B977" s="15" t="s">
        <v>3267</v>
      </c>
      <c r="C977" s="15">
        <v>1307821</v>
      </c>
      <c r="D977" s="15" t="s">
        <v>1884</v>
      </c>
      <c r="E977" s="15">
        <v>70</v>
      </c>
      <c r="F977" s="15" t="s">
        <v>2674</v>
      </c>
      <c r="G977" s="15" t="s">
        <v>4044</v>
      </c>
      <c r="H977" s="15" t="s">
        <v>631</v>
      </c>
      <c r="I977" s="15" t="s">
        <v>3617</v>
      </c>
      <c r="J977" s="15" t="s">
        <v>2675</v>
      </c>
      <c r="K977" s="15" t="s">
        <v>1289</v>
      </c>
    </row>
    <row r="978" spans="2:11" x14ac:dyDescent="0.2">
      <c r="B978" s="15" t="s">
        <v>3267</v>
      </c>
      <c r="C978" s="15">
        <v>1307821</v>
      </c>
      <c r="D978" s="15" t="s">
        <v>1884</v>
      </c>
      <c r="E978" s="15">
        <v>100</v>
      </c>
      <c r="F978" s="15" t="s">
        <v>2674</v>
      </c>
      <c r="G978" s="15" t="s">
        <v>4052</v>
      </c>
      <c r="H978" s="15" t="s">
        <v>631</v>
      </c>
      <c r="I978" s="15" t="s">
        <v>3617</v>
      </c>
      <c r="J978" s="15" t="s">
        <v>2675</v>
      </c>
      <c r="K978" s="15" t="s">
        <v>1289</v>
      </c>
    </row>
    <row r="979" spans="2:11" x14ac:dyDescent="0.2">
      <c r="B979" s="15" t="s">
        <v>4197</v>
      </c>
      <c r="C979" s="15">
        <v>1307486</v>
      </c>
      <c r="D979" s="15" t="s">
        <v>1899</v>
      </c>
      <c r="E979" s="15">
        <v>100</v>
      </c>
      <c r="F979" s="15" t="s">
        <v>2674</v>
      </c>
      <c r="G979" s="15" t="s">
        <v>4052</v>
      </c>
      <c r="H979" s="15" t="s">
        <v>1903</v>
      </c>
      <c r="I979" s="15" t="s">
        <v>3510</v>
      </c>
      <c r="J979" s="15" t="s">
        <v>2675</v>
      </c>
      <c r="K979" s="15" t="s">
        <v>1789</v>
      </c>
    </row>
    <row r="980" spans="2:11" x14ac:dyDescent="0.2">
      <c r="B980" s="15" t="s">
        <v>4197</v>
      </c>
      <c r="C980" s="15">
        <v>1307486</v>
      </c>
      <c r="D980" s="15" t="s">
        <v>1899</v>
      </c>
      <c r="E980" s="15">
        <v>90</v>
      </c>
      <c r="F980" s="15" t="s">
        <v>2674</v>
      </c>
      <c r="G980" s="15" t="s">
        <v>4044</v>
      </c>
      <c r="H980" s="15" t="s">
        <v>1903</v>
      </c>
      <c r="I980" s="15" t="s">
        <v>4067</v>
      </c>
      <c r="J980" s="15" t="s">
        <v>2675</v>
      </c>
      <c r="K980" s="15" t="s">
        <v>1789</v>
      </c>
    </row>
    <row r="981" spans="2:11" x14ac:dyDescent="0.2">
      <c r="B981" s="15" t="s">
        <v>4197</v>
      </c>
      <c r="C981" s="15">
        <v>1307486</v>
      </c>
      <c r="D981" s="15" t="s">
        <v>1899</v>
      </c>
      <c r="E981" s="15">
        <v>100</v>
      </c>
      <c r="F981" s="15" t="s">
        <v>2674</v>
      </c>
      <c r="G981" s="15" t="s">
        <v>4045</v>
      </c>
      <c r="H981" s="15" t="s">
        <v>631</v>
      </c>
      <c r="I981" s="15" t="s">
        <v>3605</v>
      </c>
      <c r="J981" s="15" t="s">
        <v>2675</v>
      </c>
      <c r="K981" s="15" t="s">
        <v>1789</v>
      </c>
    </row>
    <row r="982" spans="2:11" x14ac:dyDescent="0.2">
      <c r="B982" s="15" t="s">
        <v>4197</v>
      </c>
      <c r="C982" s="15">
        <v>1307486</v>
      </c>
      <c r="D982" s="15" t="s">
        <v>1899</v>
      </c>
      <c r="E982" s="15">
        <v>90</v>
      </c>
      <c r="F982" s="15" t="s">
        <v>2674</v>
      </c>
      <c r="G982" s="15" t="s">
        <v>4044</v>
      </c>
      <c r="H982" s="15" t="s">
        <v>631</v>
      </c>
      <c r="I982" s="15" t="s">
        <v>3605</v>
      </c>
      <c r="J982" s="15" t="s">
        <v>2675</v>
      </c>
      <c r="K982" s="15" t="s">
        <v>1789</v>
      </c>
    </row>
    <row r="983" spans="2:11" x14ac:dyDescent="0.2">
      <c r="B983" s="15" t="s">
        <v>4198</v>
      </c>
      <c r="C983" s="15">
        <v>1308548</v>
      </c>
      <c r="D983" s="15" t="s">
        <v>3348</v>
      </c>
      <c r="E983" s="15">
        <v>80</v>
      </c>
      <c r="F983" s="15" t="s">
        <v>2674</v>
      </c>
      <c r="G983" s="15" t="s">
        <v>4045</v>
      </c>
      <c r="H983" s="15" t="s">
        <v>631</v>
      </c>
      <c r="I983" s="15" t="s">
        <v>3617</v>
      </c>
      <c r="J983" s="15" t="s">
        <v>2675</v>
      </c>
      <c r="K983" s="15" t="s">
        <v>3228</v>
      </c>
    </row>
    <row r="984" spans="2:11" x14ac:dyDescent="0.2">
      <c r="B984" s="15" t="s">
        <v>4198</v>
      </c>
      <c r="C984" s="15">
        <v>1308548</v>
      </c>
      <c r="D984" s="15" t="s">
        <v>3348</v>
      </c>
      <c r="E984" s="15">
        <v>80</v>
      </c>
      <c r="F984" s="15" t="s">
        <v>2674</v>
      </c>
      <c r="G984" s="15" t="s">
        <v>3826</v>
      </c>
      <c r="H984" s="15" t="s">
        <v>1903</v>
      </c>
      <c r="I984" s="15" t="s">
        <v>4133</v>
      </c>
      <c r="J984" s="15" t="s">
        <v>2675</v>
      </c>
      <c r="K984" s="15" t="s">
        <v>3228</v>
      </c>
    </row>
    <row r="985" spans="2:11" x14ac:dyDescent="0.2">
      <c r="B985" s="15" t="s">
        <v>2701</v>
      </c>
      <c r="C985" s="15">
        <v>306173</v>
      </c>
      <c r="D985" s="15" t="s">
        <v>1932</v>
      </c>
      <c r="E985" s="15">
        <v>90</v>
      </c>
      <c r="F985" s="15" t="s">
        <v>2674</v>
      </c>
      <c r="G985" s="15" t="s">
        <v>4045</v>
      </c>
      <c r="H985" s="15" t="s">
        <v>631</v>
      </c>
      <c r="I985" s="15" t="s">
        <v>2685</v>
      </c>
      <c r="J985" s="15" t="s">
        <v>2678</v>
      </c>
      <c r="K985" s="15" t="s">
        <v>2163</v>
      </c>
    </row>
    <row r="986" spans="2:11" x14ac:dyDescent="0.2">
      <c r="B986" s="15" t="s">
        <v>2701</v>
      </c>
      <c r="C986" s="15">
        <v>306173</v>
      </c>
      <c r="D986" s="15" t="s">
        <v>1932</v>
      </c>
      <c r="E986" s="15">
        <v>100</v>
      </c>
      <c r="F986" s="15" t="s">
        <v>2674</v>
      </c>
      <c r="G986" s="15" t="s">
        <v>3826</v>
      </c>
      <c r="H986" s="15" t="s">
        <v>1903</v>
      </c>
      <c r="I986" s="15" t="s">
        <v>2689</v>
      </c>
      <c r="J986" s="15" t="s">
        <v>2678</v>
      </c>
      <c r="K986" s="15" t="s">
        <v>2163</v>
      </c>
    </row>
    <row r="987" spans="2:11" x14ac:dyDescent="0.2">
      <c r="B987" s="15" t="s">
        <v>2701</v>
      </c>
      <c r="C987" s="15">
        <v>306173</v>
      </c>
      <c r="D987" s="15" t="s">
        <v>1932</v>
      </c>
      <c r="E987" s="15">
        <v>90</v>
      </c>
      <c r="F987" s="15" t="s">
        <v>2674</v>
      </c>
      <c r="G987" s="15" t="s">
        <v>3787</v>
      </c>
      <c r="H987" s="15" t="s">
        <v>631</v>
      </c>
      <c r="I987" s="15" t="s">
        <v>2685</v>
      </c>
      <c r="J987" s="15" t="s">
        <v>2678</v>
      </c>
      <c r="K987" s="15" t="s">
        <v>2163</v>
      </c>
    </row>
    <row r="988" spans="2:11" x14ac:dyDescent="0.2">
      <c r="B988" s="15" t="s">
        <v>4199</v>
      </c>
      <c r="C988" s="15">
        <v>1307297</v>
      </c>
      <c r="D988" s="15" t="s">
        <v>1916</v>
      </c>
      <c r="E988" s="15">
        <v>100</v>
      </c>
      <c r="F988" s="15" t="s">
        <v>2677</v>
      </c>
      <c r="G988" s="15" t="s">
        <v>3826</v>
      </c>
      <c r="H988" s="15" t="s">
        <v>631</v>
      </c>
      <c r="I988" s="15" t="s">
        <v>3612</v>
      </c>
      <c r="J988" s="15" t="s">
        <v>2678</v>
      </c>
      <c r="K988" s="15" t="s">
        <v>513</v>
      </c>
    </row>
    <row r="989" spans="2:11" x14ac:dyDescent="0.2">
      <c r="B989" s="15" t="s">
        <v>4199</v>
      </c>
      <c r="C989" s="15">
        <v>1307297</v>
      </c>
      <c r="D989" s="15" t="s">
        <v>1916</v>
      </c>
      <c r="E989" s="15">
        <v>100</v>
      </c>
      <c r="F989" s="15" t="s">
        <v>2677</v>
      </c>
      <c r="G989" s="15" t="s">
        <v>4044</v>
      </c>
      <c r="H989" s="15" t="s">
        <v>1903</v>
      </c>
      <c r="I989" s="15" t="s">
        <v>4073</v>
      </c>
      <c r="J989" s="15" t="s">
        <v>2678</v>
      </c>
      <c r="K989" s="15" t="s">
        <v>513</v>
      </c>
    </row>
    <row r="990" spans="2:11" x14ac:dyDescent="0.2">
      <c r="B990" s="15" t="s">
        <v>4200</v>
      </c>
      <c r="C990" s="15">
        <v>1307039</v>
      </c>
      <c r="D990" s="15" t="s">
        <v>1899</v>
      </c>
      <c r="E990" s="15">
        <v>100</v>
      </c>
      <c r="F990" s="15" t="s">
        <v>2674</v>
      </c>
      <c r="G990" s="15" t="s">
        <v>4044</v>
      </c>
      <c r="H990" s="15" t="s">
        <v>1903</v>
      </c>
      <c r="I990" s="15" t="s">
        <v>4067</v>
      </c>
      <c r="J990" s="15" t="s">
        <v>2675</v>
      </c>
      <c r="K990" s="15" t="s">
        <v>637</v>
      </c>
    </row>
    <row r="991" spans="2:11" x14ac:dyDescent="0.2">
      <c r="B991" s="15" t="s">
        <v>4200</v>
      </c>
      <c r="C991" s="15">
        <v>1307039</v>
      </c>
      <c r="D991" s="15" t="s">
        <v>1899</v>
      </c>
      <c r="E991" s="15">
        <v>100</v>
      </c>
      <c r="F991" s="15" t="s">
        <v>2674</v>
      </c>
      <c r="G991" s="15" t="s">
        <v>4044</v>
      </c>
      <c r="H991" s="15" t="s">
        <v>631</v>
      </c>
      <c r="I991" s="15" t="s">
        <v>3606</v>
      </c>
      <c r="J991" s="15" t="s">
        <v>2675</v>
      </c>
      <c r="K991" s="15" t="s">
        <v>637</v>
      </c>
    </row>
    <row r="992" spans="2:11" x14ac:dyDescent="0.2">
      <c r="B992" s="15" t="s">
        <v>4200</v>
      </c>
      <c r="C992" s="15">
        <v>1307039</v>
      </c>
      <c r="D992" s="15" t="s">
        <v>1899</v>
      </c>
      <c r="E992" s="15">
        <v>90</v>
      </c>
      <c r="F992" s="15" t="s">
        <v>2674</v>
      </c>
      <c r="G992" s="15" t="s">
        <v>4052</v>
      </c>
      <c r="H992" s="15" t="s">
        <v>1903</v>
      </c>
      <c r="I992" s="15" t="s">
        <v>3510</v>
      </c>
      <c r="J992" s="15" t="s">
        <v>2675</v>
      </c>
      <c r="K992" s="15" t="s">
        <v>637</v>
      </c>
    </row>
    <row r="993" spans="2:11" x14ac:dyDescent="0.2">
      <c r="B993" s="15" t="s">
        <v>3268</v>
      </c>
      <c r="C993" s="15">
        <v>1307975</v>
      </c>
      <c r="D993" s="15" t="s">
        <v>1916</v>
      </c>
      <c r="E993" s="15">
        <v>100</v>
      </c>
      <c r="F993" s="15" t="s">
        <v>2677</v>
      </c>
      <c r="G993" s="15" t="s">
        <v>4044</v>
      </c>
      <c r="H993" s="15" t="s">
        <v>1903</v>
      </c>
      <c r="I993" s="15" t="s">
        <v>4073</v>
      </c>
      <c r="J993" s="15" t="s">
        <v>2678</v>
      </c>
      <c r="K993" s="15" t="s">
        <v>530</v>
      </c>
    </row>
    <row r="994" spans="2:11" x14ac:dyDescent="0.2">
      <c r="B994" s="15" t="s">
        <v>3268</v>
      </c>
      <c r="C994" s="15">
        <v>1307975</v>
      </c>
      <c r="D994" s="15" t="s">
        <v>1916</v>
      </c>
      <c r="E994" s="15">
        <v>100</v>
      </c>
      <c r="F994" s="15" t="s">
        <v>2677</v>
      </c>
      <c r="G994" s="15" t="s">
        <v>3826</v>
      </c>
      <c r="H994" s="15" t="s">
        <v>631</v>
      </c>
      <c r="I994" s="15" t="s">
        <v>3612</v>
      </c>
      <c r="J994" s="15" t="s">
        <v>2678</v>
      </c>
      <c r="K994" s="15" t="s">
        <v>530</v>
      </c>
    </row>
    <row r="995" spans="2:11" x14ac:dyDescent="0.2">
      <c r="B995" s="15" t="s">
        <v>3534</v>
      </c>
      <c r="C995" s="15">
        <v>1308535</v>
      </c>
      <c r="D995" s="15" t="s">
        <v>3298</v>
      </c>
      <c r="E995" s="15">
        <v>100</v>
      </c>
      <c r="F995" s="15" t="s">
        <v>2674</v>
      </c>
      <c r="G995" s="15" t="s">
        <v>4044</v>
      </c>
      <c r="H995" s="15" t="s">
        <v>1903</v>
      </c>
      <c r="I995" s="15" t="s">
        <v>4056</v>
      </c>
      <c r="J995" s="15" t="s">
        <v>2675</v>
      </c>
      <c r="K995" s="15" t="s">
        <v>3094</v>
      </c>
    </row>
    <row r="996" spans="2:11" x14ac:dyDescent="0.2">
      <c r="B996" s="15" t="s">
        <v>3534</v>
      </c>
      <c r="C996" s="15">
        <v>1308535</v>
      </c>
      <c r="D996" s="15" t="s">
        <v>3298</v>
      </c>
      <c r="E996" s="15">
        <v>90</v>
      </c>
      <c r="F996" s="15" t="s">
        <v>2674</v>
      </c>
      <c r="G996" s="15" t="s">
        <v>3828</v>
      </c>
      <c r="H996" s="15" t="s">
        <v>631</v>
      </c>
      <c r="I996" s="15" t="s">
        <v>3605</v>
      </c>
      <c r="J996" s="15" t="s">
        <v>2675</v>
      </c>
      <c r="K996" s="15" t="s">
        <v>3094</v>
      </c>
    </row>
    <row r="997" spans="2:11" x14ac:dyDescent="0.2">
      <c r="B997" s="15" t="s">
        <v>4201</v>
      </c>
      <c r="C997" s="15">
        <v>1307108</v>
      </c>
      <c r="D997" s="15" t="s">
        <v>1878</v>
      </c>
      <c r="E997" s="15">
        <v>90</v>
      </c>
      <c r="F997" s="15" t="s">
        <v>2674</v>
      </c>
      <c r="G997" s="15" t="s">
        <v>4045</v>
      </c>
      <c r="H997" s="15" t="s">
        <v>631</v>
      </c>
      <c r="I997" s="15" t="s">
        <v>3614</v>
      </c>
      <c r="J997" s="15" t="s">
        <v>2675</v>
      </c>
      <c r="K997" s="15" t="s">
        <v>1286</v>
      </c>
    </row>
    <row r="998" spans="2:11" x14ac:dyDescent="0.2">
      <c r="B998" s="15" t="s">
        <v>4202</v>
      </c>
      <c r="C998" s="15">
        <v>1307792</v>
      </c>
      <c r="D998" s="15" t="s">
        <v>1936</v>
      </c>
      <c r="E998" s="15">
        <v>100</v>
      </c>
      <c r="F998" s="15" t="s">
        <v>2674</v>
      </c>
      <c r="G998" s="15" t="s">
        <v>4045</v>
      </c>
      <c r="H998" s="15" t="s">
        <v>1903</v>
      </c>
      <c r="I998" s="15" t="s">
        <v>3325</v>
      </c>
      <c r="J998" s="15" t="s">
        <v>2678</v>
      </c>
      <c r="K998" s="15" t="s">
        <v>1289</v>
      </c>
    </row>
    <row r="999" spans="2:11" x14ac:dyDescent="0.2">
      <c r="B999" s="15" t="s">
        <v>4202</v>
      </c>
      <c r="C999" s="15">
        <v>1307792</v>
      </c>
      <c r="D999" s="15" t="s">
        <v>1936</v>
      </c>
      <c r="E999" s="15">
        <v>90</v>
      </c>
      <c r="F999" s="15" t="s">
        <v>2674</v>
      </c>
      <c r="G999" s="15" t="s">
        <v>4045</v>
      </c>
      <c r="H999" s="15" t="s">
        <v>1903</v>
      </c>
      <c r="I999" s="15" t="s">
        <v>3325</v>
      </c>
      <c r="J999" s="15" t="s">
        <v>2678</v>
      </c>
      <c r="K999" s="15" t="s">
        <v>1289</v>
      </c>
    </row>
    <row r="1000" spans="2:11" x14ac:dyDescent="0.2">
      <c r="B1000" s="15" t="s">
        <v>3535</v>
      </c>
      <c r="C1000" s="15">
        <v>1307787</v>
      </c>
      <c r="D1000" s="15" t="s">
        <v>1887</v>
      </c>
      <c r="E1000" s="15">
        <v>80</v>
      </c>
      <c r="F1000" s="15" t="s">
        <v>2674</v>
      </c>
      <c r="G1000" s="15" t="s">
        <v>4044</v>
      </c>
      <c r="H1000" s="15" t="s">
        <v>631</v>
      </c>
      <c r="I1000" s="15" t="s">
        <v>3614</v>
      </c>
      <c r="J1000" s="15" t="s">
        <v>2675</v>
      </c>
      <c r="K1000" s="15" t="s">
        <v>1924</v>
      </c>
    </row>
    <row r="1001" spans="2:11" x14ac:dyDescent="0.2">
      <c r="B1001" s="15" t="s">
        <v>3535</v>
      </c>
      <c r="C1001" s="15">
        <v>1307787</v>
      </c>
      <c r="D1001" s="15" t="s">
        <v>1887</v>
      </c>
      <c r="E1001" s="15">
        <v>60</v>
      </c>
      <c r="F1001" s="15" t="s">
        <v>2674</v>
      </c>
      <c r="G1001" s="15" t="s">
        <v>3828</v>
      </c>
      <c r="H1001" s="15" t="s">
        <v>631</v>
      </c>
      <c r="I1001" s="15" t="s">
        <v>3606</v>
      </c>
      <c r="J1001" s="15" t="s">
        <v>2675</v>
      </c>
      <c r="K1001" s="15" t="s">
        <v>1924</v>
      </c>
    </row>
    <row r="1002" spans="2:11" x14ac:dyDescent="0.2">
      <c r="B1002" s="15" t="s">
        <v>3535</v>
      </c>
      <c r="C1002" s="15">
        <v>1307787</v>
      </c>
      <c r="D1002" s="15" t="s">
        <v>1887</v>
      </c>
      <c r="E1002" s="15">
        <v>100</v>
      </c>
      <c r="F1002" s="15" t="s">
        <v>2674</v>
      </c>
      <c r="G1002" s="15" t="s">
        <v>4052</v>
      </c>
      <c r="H1002" s="15" t="s">
        <v>1903</v>
      </c>
      <c r="I1002" s="15" t="s">
        <v>4067</v>
      </c>
      <c r="J1002" s="15" t="s">
        <v>2675</v>
      </c>
      <c r="K1002" s="15" t="s">
        <v>1924</v>
      </c>
    </row>
    <row r="1003" spans="2:11" x14ac:dyDescent="0.2">
      <c r="B1003" s="15" t="s">
        <v>3535</v>
      </c>
      <c r="C1003" s="15">
        <v>1307787</v>
      </c>
      <c r="D1003" s="15" t="s">
        <v>1887</v>
      </c>
      <c r="E1003" s="15">
        <v>100</v>
      </c>
      <c r="F1003" s="15" t="s">
        <v>2674</v>
      </c>
      <c r="G1003" s="15" t="s">
        <v>4052</v>
      </c>
      <c r="H1003" s="15" t="s">
        <v>1903</v>
      </c>
      <c r="I1003" s="15" t="s">
        <v>3510</v>
      </c>
      <c r="J1003" s="15" t="s">
        <v>2675</v>
      </c>
      <c r="K1003" s="15" t="s">
        <v>1924</v>
      </c>
    </row>
    <row r="1004" spans="2:11" x14ac:dyDescent="0.2">
      <c r="B1004" s="15" t="s">
        <v>4203</v>
      </c>
      <c r="C1004" s="15">
        <v>1307717</v>
      </c>
      <c r="D1004" s="15" t="s">
        <v>1878</v>
      </c>
      <c r="E1004" s="15">
        <v>100</v>
      </c>
      <c r="F1004" s="15" t="s">
        <v>2674</v>
      </c>
      <c r="G1004" s="15" t="s">
        <v>3826</v>
      </c>
      <c r="H1004" s="15" t="s">
        <v>1903</v>
      </c>
      <c r="I1004" s="15" t="s">
        <v>2681</v>
      </c>
      <c r="J1004" s="15" t="s">
        <v>2675</v>
      </c>
      <c r="K1004" s="15" t="s">
        <v>1945</v>
      </c>
    </row>
    <row r="1005" spans="2:11" x14ac:dyDescent="0.2">
      <c r="B1005" s="15" t="s">
        <v>4203</v>
      </c>
      <c r="C1005" s="15">
        <v>1307717</v>
      </c>
      <c r="D1005" s="15" t="s">
        <v>1878</v>
      </c>
      <c r="E1005" s="15">
        <v>90</v>
      </c>
      <c r="F1005" s="15" t="s">
        <v>2674</v>
      </c>
      <c r="G1005" s="15" t="s">
        <v>3826</v>
      </c>
      <c r="H1005" s="15" t="s">
        <v>631</v>
      </c>
      <c r="I1005" s="15" t="s">
        <v>3614</v>
      </c>
      <c r="J1005" s="15" t="s">
        <v>2675</v>
      </c>
      <c r="K1005" s="15" t="s">
        <v>1945</v>
      </c>
    </row>
    <row r="1006" spans="2:11" x14ac:dyDescent="0.2">
      <c r="B1006" s="15" t="s">
        <v>3877</v>
      </c>
      <c r="C1006" s="15">
        <v>1308589</v>
      </c>
      <c r="D1006" s="15" t="s">
        <v>3348</v>
      </c>
      <c r="E1006" s="15">
        <v>80</v>
      </c>
      <c r="F1006" s="15" t="s">
        <v>2674</v>
      </c>
      <c r="G1006" s="15" t="s">
        <v>3787</v>
      </c>
      <c r="H1006" s="15" t="s">
        <v>631</v>
      </c>
      <c r="I1006" s="15" t="s">
        <v>3607</v>
      </c>
      <c r="J1006" s="15" t="s">
        <v>2675</v>
      </c>
      <c r="K1006" s="15" t="s">
        <v>3228</v>
      </c>
    </row>
    <row r="1007" spans="2:11" x14ac:dyDescent="0.2">
      <c r="B1007" s="15" t="s">
        <v>3877</v>
      </c>
      <c r="C1007" s="15">
        <v>1308589</v>
      </c>
      <c r="D1007" s="15" t="s">
        <v>3348</v>
      </c>
      <c r="E1007" s="15">
        <v>100</v>
      </c>
      <c r="F1007" s="15" t="s">
        <v>2674</v>
      </c>
      <c r="G1007" s="15" t="s">
        <v>3826</v>
      </c>
      <c r="H1007" s="15" t="s">
        <v>650</v>
      </c>
      <c r="I1007" s="15" t="s">
        <v>3838</v>
      </c>
      <c r="J1007" s="15" t="s">
        <v>2675</v>
      </c>
      <c r="K1007" s="15" t="s">
        <v>3228</v>
      </c>
    </row>
    <row r="1008" spans="2:11" x14ac:dyDescent="0.2">
      <c r="B1008" s="15" t="s">
        <v>3647</v>
      </c>
      <c r="C1008" s="15">
        <v>1308575</v>
      </c>
      <c r="D1008" s="15" t="s">
        <v>3348</v>
      </c>
      <c r="E1008" s="15">
        <v>40</v>
      </c>
      <c r="F1008" s="15" t="s">
        <v>2674</v>
      </c>
      <c r="G1008" s="15" t="s">
        <v>4044</v>
      </c>
      <c r="H1008" s="15" t="s">
        <v>631</v>
      </c>
      <c r="I1008" s="15" t="s">
        <v>3605</v>
      </c>
      <c r="J1008" s="15" t="s">
        <v>2675</v>
      </c>
      <c r="K1008" s="15" t="s">
        <v>3228</v>
      </c>
    </row>
    <row r="1009" spans="2:11" x14ac:dyDescent="0.2">
      <c r="B1009" s="15" t="s">
        <v>3647</v>
      </c>
      <c r="C1009" s="15">
        <v>1308575</v>
      </c>
      <c r="D1009" s="15" t="s">
        <v>3348</v>
      </c>
      <c r="E1009" s="15">
        <v>100</v>
      </c>
      <c r="F1009" s="15" t="s">
        <v>2674</v>
      </c>
      <c r="G1009" s="15" t="s">
        <v>4052</v>
      </c>
      <c r="H1009" s="15" t="s">
        <v>1903</v>
      </c>
      <c r="I1009" s="15" t="s">
        <v>4088</v>
      </c>
      <c r="J1009" s="15" t="s">
        <v>2675</v>
      </c>
      <c r="K1009" s="15" t="s">
        <v>3228</v>
      </c>
    </row>
    <row r="1010" spans="2:11" x14ac:dyDescent="0.2">
      <c r="B1010" s="15" t="s">
        <v>3647</v>
      </c>
      <c r="C1010" s="15">
        <v>1308575</v>
      </c>
      <c r="D1010" s="15" t="s">
        <v>3348</v>
      </c>
      <c r="E1010" s="15">
        <v>90</v>
      </c>
      <c r="F1010" s="15" t="s">
        <v>2674</v>
      </c>
      <c r="G1010" s="15" t="s">
        <v>3828</v>
      </c>
      <c r="H1010" s="15" t="s">
        <v>631</v>
      </c>
      <c r="I1010" s="15" t="s">
        <v>3605</v>
      </c>
      <c r="J1010" s="15" t="s">
        <v>2675</v>
      </c>
      <c r="K1010" s="15" t="s">
        <v>3228</v>
      </c>
    </row>
    <row r="1011" spans="2:11" x14ac:dyDescent="0.2">
      <c r="B1011" s="15" t="s">
        <v>3715</v>
      </c>
      <c r="C1011" s="15">
        <v>1308516</v>
      </c>
      <c r="D1011" s="15" t="s">
        <v>1889</v>
      </c>
      <c r="E1011" s="15">
        <v>80</v>
      </c>
      <c r="F1011" s="15" t="s">
        <v>2674</v>
      </c>
      <c r="G1011" s="15" t="s">
        <v>4044</v>
      </c>
      <c r="H1011" s="15" t="s">
        <v>631</v>
      </c>
      <c r="I1011" s="15" t="s">
        <v>3607</v>
      </c>
      <c r="J1011" s="15" t="s">
        <v>2675</v>
      </c>
      <c r="K1011" s="15" t="s">
        <v>3094</v>
      </c>
    </row>
    <row r="1012" spans="2:11" x14ac:dyDescent="0.2">
      <c r="B1012" s="15" t="s">
        <v>3715</v>
      </c>
      <c r="C1012" s="15">
        <v>1308516</v>
      </c>
      <c r="D1012" s="15" t="s">
        <v>1889</v>
      </c>
      <c r="E1012" s="15">
        <v>100</v>
      </c>
      <c r="F1012" s="15" t="s">
        <v>2674</v>
      </c>
      <c r="G1012" s="15" t="s">
        <v>3787</v>
      </c>
      <c r="H1012" s="15" t="s">
        <v>1903</v>
      </c>
      <c r="I1012" s="15" t="s">
        <v>3741</v>
      </c>
      <c r="J1012" s="15" t="s">
        <v>2675</v>
      </c>
      <c r="K1012" s="15" t="s">
        <v>3094</v>
      </c>
    </row>
    <row r="1013" spans="2:11" x14ac:dyDescent="0.2">
      <c r="B1013" s="15" t="s">
        <v>2702</v>
      </c>
      <c r="C1013" s="15">
        <v>1307380</v>
      </c>
      <c r="D1013" s="15" t="s">
        <v>1936</v>
      </c>
      <c r="E1013" s="15">
        <v>100</v>
      </c>
      <c r="F1013" s="15" t="s">
        <v>2674</v>
      </c>
      <c r="G1013" s="15" t="s">
        <v>4044</v>
      </c>
      <c r="H1013" s="15" t="s">
        <v>631</v>
      </c>
      <c r="I1013" s="15" t="s">
        <v>2685</v>
      </c>
      <c r="J1013" s="15" t="s">
        <v>2678</v>
      </c>
      <c r="K1013" s="15" t="s">
        <v>686</v>
      </c>
    </row>
    <row r="1014" spans="2:11" x14ac:dyDescent="0.2">
      <c r="B1014" s="15" t="s">
        <v>2702</v>
      </c>
      <c r="C1014" s="15">
        <v>1307380</v>
      </c>
      <c r="D1014" s="15" t="s">
        <v>1936</v>
      </c>
      <c r="E1014" s="15">
        <v>100</v>
      </c>
      <c r="F1014" s="15" t="s">
        <v>2674</v>
      </c>
      <c r="G1014" s="15" t="s">
        <v>3787</v>
      </c>
      <c r="H1014" s="15" t="s">
        <v>1903</v>
      </c>
      <c r="I1014" s="15" t="s">
        <v>3325</v>
      </c>
      <c r="J1014" s="15" t="s">
        <v>2678</v>
      </c>
      <c r="K1014" s="15" t="s">
        <v>686</v>
      </c>
    </row>
    <row r="1015" spans="2:11" x14ac:dyDescent="0.2">
      <c r="B1015" s="15" t="s">
        <v>2702</v>
      </c>
      <c r="C1015" s="15">
        <v>1307380</v>
      </c>
      <c r="D1015" s="15" t="s">
        <v>1936</v>
      </c>
      <c r="E1015" s="15">
        <v>90</v>
      </c>
      <c r="F1015" s="15" t="s">
        <v>2674</v>
      </c>
      <c r="G1015" s="15" t="s">
        <v>4052</v>
      </c>
      <c r="H1015" s="15" t="s">
        <v>631</v>
      </c>
      <c r="I1015" s="15" t="s">
        <v>2685</v>
      </c>
      <c r="J1015" s="15" t="s">
        <v>2678</v>
      </c>
      <c r="K1015" s="15" t="s">
        <v>686</v>
      </c>
    </row>
    <row r="1016" spans="2:11" x14ac:dyDescent="0.2">
      <c r="B1016" s="15" t="s">
        <v>975</v>
      </c>
      <c r="C1016" s="15">
        <v>261528</v>
      </c>
      <c r="D1016" s="15" t="s">
        <v>562</v>
      </c>
      <c r="E1016" s="15">
        <v>100</v>
      </c>
      <c r="F1016" s="15" t="s">
        <v>2674</v>
      </c>
      <c r="G1016" s="15" t="s">
        <v>4045</v>
      </c>
      <c r="H1016" s="15" t="s">
        <v>631</v>
      </c>
      <c r="I1016" s="15" t="s">
        <v>839</v>
      </c>
      <c r="J1016" s="15" t="s">
        <v>2675</v>
      </c>
      <c r="K1016" s="15" t="s">
        <v>507</v>
      </c>
    </row>
    <row r="1017" spans="2:11" x14ac:dyDescent="0.2">
      <c r="B1017" s="15" t="s">
        <v>975</v>
      </c>
      <c r="C1017" s="15">
        <v>261528</v>
      </c>
      <c r="D1017" s="15" t="s">
        <v>562</v>
      </c>
      <c r="E1017" s="15">
        <v>100</v>
      </c>
      <c r="F1017" s="15" t="s">
        <v>2674</v>
      </c>
      <c r="G1017" s="15" t="s">
        <v>3828</v>
      </c>
      <c r="H1017" s="15" t="s">
        <v>512</v>
      </c>
      <c r="I1017" s="15" t="s">
        <v>824</v>
      </c>
      <c r="J1017" s="15" t="s">
        <v>2675</v>
      </c>
      <c r="K1017" s="15" t="s">
        <v>507</v>
      </c>
    </row>
    <row r="1018" spans="2:11" x14ac:dyDescent="0.2">
      <c r="B1018" s="15" t="s">
        <v>3648</v>
      </c>
      <c r="C1018" s="15">
        <v>1308428</v>
      </c>
      <c r="D1018" s="15" t="s">
        <v>1926</v>
      </c>
      <c r="E1018" s="15">
        <v>90</v>
      </c>
      <c r="F1018" s="15" t="s">
        <v>2674</v>
      </c>
      <c r="G1018" s="15" t="s">
        <v>4044</v>
      </c>
      <c r="H1018" s="15" t="s">
        <v>1903</v>
      </c>
      <c r="I1018" s="15" t="s">
        <v>4054</v>
      </c>
      <c r="J1018" s="15" t="s">
        <v>2675</v>
      </c>
      <c r="K1018" s="15" t="s">
        <v>2796</v>
      </c>
    </row>
    <row r="1019" spans="2:11" x14ac:dyDescent="0.2">
      <c r="B1019" s="15" t="s">
        <v>3648</v>
      </c>
      <c r="C1019" s="15">
        <v>1308428</v>
      </c>
      <c r="D1019" s="15" t="s">
        <v>1926</v>
      </c>
      <c r="E1019" s="15">
        <v>90</v>
      </c>
      <c r="F1019" s="15" t="s">
        <v>2674</v>
      </c>
      <c r="G1019" s="15" t="s">
        <v>3826</v>
      </c>
      <c r="H1019" s="15" t="s">
        <v>631</v>
      </c>
      <c r="I1019" s="15" t="s">
        <v>3605</v>
      </c>
      <c r="J1019" s="15" t="s">
        <v>2675</v>
      </c>
      <c r="K1019" s="15" t="s">
        <v>2796</v>
      </c>
    </row>
    <row r="1020" spans="2:11" x14ac:dyDescent="0.2">
      <c r="B1020" s="15" t="s">
        <v>3878</v>
      </c>
      <c r="C1020" s="15">
        <v>1308396</v>
      </c>
      <c r="D1020" s="15" t="s">
        <v>1884</v>
      </c>
      <c r="E1020" s="15">
        <v>90</v>
      </c>
      <c r="F1020" s="15" t="s">
        <v>2674</v>
      </c>
      <c r="G1020" s="15" t="s">
        <v>3828</v>
      </c>
      <c r="H1020" s="15" t="s">
        <v>631</v>
      </c>
      <c r="I1020" s="15" t="s">
        <v>3617</v>
      </c>
      <c r="J1020" s="15" t="s">
        <v>2675</v>
      </c>
      <c r="K1020" s="15" t="s">
        <v>996</v>
      </c>
    </row>
    <row r="1021" spans="2:11" x14ac:dyDescent="0.2">
      <c r="B1021" s="15" t="s">
        <v>3128</v>
      </c>
      <c r="C1021" s="15">
        <v>1307855</v>
      </c>
      <c r="D1021" s="15" t="s">
        <v>1897</v>
      </c>
      <c r="E1021" s="15">
        <v>100</v>
      </c>
      <c r="F1021" s="15" t="s">
        <v>2674</v>
      </c>
      <c r="G1021" s="15" t="s">
        <v>4044</v>
      </c>
      <c r="H1021" s="15" t="s">
        <v>1903</v>
      </c>
      <c r="I1021" s="15" t="s">
        <v>4054</v>
      </c>
      <c r="J1021" s="15" t="s">
        <v>2675</v>
      </c>
      <c r="K1021" s="15" t="s">
        <v>1049</v>
      </c>
    </row>
    <row r="1022" spans="2:11" x14ac:dyDescent="0.2">
      <c r="B1022" s="15" t="s">
        <v>3128</v>
      </c>
      <c r="C1022" s="15">
        <v>1307855</v>
      </c>
      <c r="D1022" s="15" t="s">
        <v>1897</v>
      </c>
      <c r="E1022" s="15">
        <v>100</v>
      </c>
      <c r="F1022" s="15" t="s">
        <v>2674</v>
      </c>
      <c r="G1022" s="15" t="s">
        <v>4044</v>
      </c>
      <c r="H1022" s="15" t="s">
        <v>631</v>
      </c>
      <c r="I1022" s="15" t="s">
        <v>3605</v>
      </c>
      <c r="J1022" s="15" t="s">
        <v>2675</v>
      </c>
      <c r="K1022" s="15" t="s">
        <v>1049</v>
      </c>
    </row>
    <row r="1023" spans="2:11" x14ac:dyDescent="0.2">
      <c r="B1023" s="15" t="s">
        <v>3128</v>
      </c>
      <c r="C1023" s="15">
        <v>1307855</v>
      </c>
      <c r="D1023" s="15" t="s">
        <v>1897</v>
      </c>
      <c r="E1023" s="15">
        <v>80</v>
      </c>
      <c r="F1023" s="15" t="s">
        <v>2674</v>
      </c>
      <c r="G1023" s="15" t="s">
        <v>3828</v>
      </c>
      <c r="H1023" s="15" t="s">
        <v>631</v>
      </c>
      <c r="I1023" s="15" t="s">
        <v>3605</v>
      </c>
      <c r="J1023" s="15" t="s">
        <v>2675</v>
      </c>
      <c r="K1023" s="15" t="s">
        <v>1049</v>
      </c>
    </row>
    <row r="1024" spans="2:11" x14ac:dyDescent="0.2">
      <c r="B1024" s="15" t="s">
        <v>4204</v>
      </c>
      <c r="C1024" s="15">
        <v>1307673</v>
      </c>
      <c r="D1024" s="15" t="s">
        <v>2936</v>
      </c>
      <c r="E1024" s="15">
        <v>80</v>
      </c>
      <c r="F1024" s="15" t="s">
        <v>2674</v>
      </c>
      <c r="G1024" s="15" t="s">
        <v>4044</v>
      </c>
      <c r="H1024" s="15" t="s">
        <v>1903</v>
      </c>
      <c r="I1024" s="15" t="s">
        <v>4131</v>
      </c>
      <c r="J1024" s="15" t="s">
        <v>2675</v>
      </c>
      <c r="K1024" s="15" t="s">
        <v>657</v>
      </c>
    </row>
    <row r="1025" spans="2:11" x14ac:dyDescent="0.2">
      <c r="B1025" s="15" t="s">
        <v>4204</v>
      </c>
      <c r="C1025" s="15">
        <v>1307673</v>
      </c>
      <c r="D1025" s="15" t="s">
        <v>2936</v>
      </c>
      <c r="E1025" s="15">
        <v>90</v>
      </c>
      <c r="F1025" s="15" t="s">
        <v>2674</v>
      </c>
      <c r="G1025" s="15" t="s">
        <v>4045</v>
      </c>
      <c r="H1025" s="15" t="s">
        <v>631</v>
      </c>
      <c r="I1025" s="15" t="s">
        <v>3113</v>
      </c>
      <c r="J1025" s="15" t="s">
        <v>2675</v>
      </c>
      <c r="K1025" s="15" t="s">
        <v>657</v>
      </c>
    </row>
    <row r="1026" spans="2:11" x14ac:dyDescent="0.2">
      <c r="B1026" s="15" t="s">
        <v>4204</v>
      </c>
      <c r="C1026" s="15">
        <v>1307673</v>
      </c>
      <c r="D1026" s="15" t="s">
        <v>2936</v>
      </c>
      <c r="E1026" s="15">
        <v>90</v>
      </c>
      <c r="F1026" s="15" t="s">
        <v>2674</v>
      </c>
      <c r="G1026" s="15" t="s">
        <v>3826</v>
      </c>
      <c r="H1026" s="15" t="s">
        <v>631</v>
      </c>
      <c r="I1026" s="15" t="s">
        <v>3113</v>
      </c>
      <c r="J1026" s="15" t="s">
        <v>2675</v>
      </c>
      <c r="K1026" s="15" t="s">
        <v>657</v>
      </c>
    </row>
    <row r="1027" spans="2:11" x14ac:dyDescent="0.2">
      <c r="B1027" s="15" t="s">
        <v>3716</v>
      </c>
      <c r="C1027" s="15">
        <v>1308104</v>
      </c>
      <c r="D1027" s="15" t="s">
        <v>2936</v>
      </c>
      <c r="E1027" s="15">
        <v>90</v>
      </c>
      <c r="F1027" s="15" t="s">
        <v>2674</v>
      </c>
      <c r="G1027" s="15" t="s">
        <v>4044</v>
      </c>
      <c r="H1027" s="15" t="s">
        <v>631</v>
      </c>
      <c r="I1027" s="15" t="s">
        <v>3617</v>
      </c>
      <c r="J1027" s="15" t="s">
        <v>2675</v>
      </c>
      <c r="K1027" s="15" t="s">
        <v>3269</v>
      </c>
    </row>
    <row r="1028" spans="2:11" x14ac:dyDescent="0.2">
      <c r="B1028" s="15" t="s">
        <v>3716</v>
      </c>
      <c r="C1028" s="15">
        <v>1308104</v>
      </c>
      <c r="D1028" s="15" t="s">
        <v>2936</v>
      </c>
      <c r="E1028" s="15">
        <v>90</v>
      </c>
      <c r="F1028" s="15" t="s">
        <v>2674</v>
      </c>
      <c r="G1028" s="15" t="s">
        <v>3828</v>
      </c>
      <c r="H1028" s="15" t="s">
        <v>631</v>
      </c>
      <c r="I1028" s="15" t="s">
        <v>3617</v>
      </c>
      <c r="J1028" s="15" t="s">
        <v>2675</v>
      </c>
      <c r="K1028" s="15" t="s">
        <v>3269</v>
      </c>
    </row>
    <row r="1029" spans="2:11" x14ac:dyDescent="0.2">
      <c r="B1029" s="15" t="s">
        <v>3716</v>
      </c>
      <c r="C1029" s="15">
        <v>1308104</v>
      </c>
      <c r="D1029" s="15" t="s">
        <v>2936</v>
      </c>
      <c r="E1029" s="15">
        <v>80</v>
      </c>
      <c r="F1029" s="15" t="s">
        <v>2674</v>
      </c>
      <c r="G1029" s="15" t="s">
        <v>4044</v>
      </c>
      <c r="H1029" s="15" t="s">
        <v>1903</v>
      </c>
      <c r="I1029" s="15" t="s">
        <v>4131</v>
      </c>
      <c r="J1029" s="15" t="s">
        <v>2675</v>
      </c>
      <c r="K1029" s="15" t="s">
        <v>3269</v>
      </c>
    </row>
    <row r="1030" spans="2:11" x14ac:dyDescent="0.2">
      <c r="B1030" s="15" t="s">
        <v>3649</v>
      </c>
      <c r="C1030" s="15">
        <v>218519</v>
      </c>
      <c r="D1030" s="15" t="s">
        <v>1029</v>
      </c>
      <c r="E1030" s="15">
        <v>90</v>
      </c>
      <c r="F1030" s="15" t="s">
        <v>2674</v>
      </c>
      <c r="G1030" s="15" t="s">
        <v>3828</v>
      </c>
      <c r="H1030" s="15" t="s">
        <v>1032</v>
      </c>
      <c r="I1030" s="15" t="s">
        <v>3007</v>
      </c>
      <c r="J1030" s="15" t="s">
        <v>2675</v>
      </c>
      <c r="K1030" s="15" t="s">
        <v>3650</v>
      </c>
    </row>
    <row r="1031" spans="2:11" x14ac:dyDescent="0.2">
      <c r="B1031" s="15" t="s">
        <v>3649</v>
      </c>
      <c r="C1031" s="15">
        <v>218519</v>
      </c>
      <c r="D1031" s="15" t="s">
        <v>1029</v>
      </c>
      <c r="E1031" s="15">
        <v>100</v>
      </c>
      <c r="F1031" s="15" t="s">
        <v>2674</v>
      </c>
      <c r="G1031" s="15" t="s">
        <v>4045</v>
      </c>
      <c r="H1031" s="15" t="s">
        <v>631</v>
      </c>
      <c r="I1031" s="15" t="s">
        <v>3105</v>
      </c>
      <c r="J1031" s="15" t="s">
        <v>2675</v>
      </c>
      <c r="K1031" s="15" t="s">
        <v>3650</v>
      </c>
    </row>
    <row r="1032" spans="2:11" x14ac:dyDescent="0.2">
      <c r="B1032" s="15" t="s">
        <v>4205</v>
      </c>
      <c r="C1032" s="15">
        <v>1308573</v>
      </c>
      <c r="D1032" s="15" t="s">
        <v>3348</v>
      </c>
      <c r="E1032" s="15">
        <v>70</v>
      </c>
      <c r="F1032" s="15" t="s">
        <v>2674</v>
      </c>
      <c r="G1032" s="15" t="s">
        <v>4052</v>
      </c>
      <c r="H1032" s="15" t="s">
        <v>631</v>
      </c>
      <c r="I1032" s="15" t="s">
        <v>3606</v>
      </c>
      <c r="J1032" s="15" t="s">
        <v>2675</v>
      </c>
      <c r="K1032" s="15" t="s">
        <v>3228</v>
      </c>
    </row>
    <row r="1033" spans="2:11" x14ac:dyDescent="0.2">
      <c r="B1033" s="15" t="s">
        <v>4205</v>
      </c>
      <c r="C1033" s="15">
        <v>1308573</v>
      </c>
      <c r="D1033" s="15" t="s">
        <v>3348</v>
      </c>
      <c r="E1033" s="15">
        <v>80</v>
      </c>
      <c r="F1033" s="15" t="s">
        <v>2674</v>
      </c>
      <c r="G1033" s="15" t="s">
        <v>4057</v>
      </c>
      <c r="H1033" s="15" t="s">
        <v>1903</v>
      </c>
      <c r="I1033" s="15" t="s">
        <v>4096</v>
      </c>
      <c r="J1033" s="15" t="s">
        <v>2675</v>
      </c>
      <c r="K1033" s="15" t="s">
        <v>3228</v>
      </c>
    </row>
    <row r="1034" spans="2:11" x14ac:dyDescent="0.2">
      <c r="B1034" s="15" t="s">
        <v>4205</v>
      </c>
      <c r="C1034" s="15">
        <v>1308573</v>
      </c>
      <c r="D1034" s="15" t="s">
        <v>3348</v>
      </c>
      <c r="E1034" s="15">
        <v>70</v>
      </c>
      <c r="F1034" s="15" t="s">
        <v>2674</v>
      </c>
      <c r="G1034" s="15" t="s">
        <v>4044</v>
      </c>
      <c r="H1034" s="15" t="s">
        <v>631</v>
      </c>
      <c r="I1034" s="15" t="s">
        <v>3614</v>
      </c>
      <c r="J1034" s="15" t="s">
        <v>2675</v>
      </c>
      <c r="K1034" s="15" t="s">
        <v>3228</v>
      </c>
    </row>
    <row r="1035" spans="2:11" x14ac:dyDescent="0.2">
      <c r="B1035" s="15" t="s">
        <v>4206</v>
      </c>
      <c r="C1035" s="15">
        <v>1308555</v>
      </c>
      <c r="D1035" s="15" t="s">
        <v>3348</v>
      </c>
      <c r="E1035" s="15">
        <v>20</v>
      </c>
      <c r="F1035" s="15" t="s">
        <v>2674</v>
      </c>
      <c r="G1035" s="15" t="s">
        <v>4045</v>
      </c>
      <c r="H1035" s="15" t="s">
        <v>631</v>
      </c>
      <c r="I1035" s="15" t="s">
        <v>3113</v>
      </c>
      <c r="J1035" s="15" t="s">
        <v>2675</v>
      </c>
      <c r="K1035" s="15" t="s">
        <v>3228</v>
      </c>
    </row>
    <row r="1036" spans="2:11" x14ac:dyDescent="0.2">
      <c r="B1036" s="15" t="s">
        <v>4206</v>
      </c>
      <c r="C1036" s="15">
        <v>1308555</v>
      </c>
      <c r="D1036" s="15" t="s">
        <v>3348</v>
      </c>
      <c r="E1036" s="15">
        <v>90</v>
      </c>
      <c r="F1036" s="15" t="s">
        <v>2674</v>
      </c>
      <c r="G1036" s="15" t="s">
        <v>4045</v>
      </c>
      <c r="H1036" s="15" t="s">
        <v>1903</v>
      </c>
      <c r="I1036" s="15" t="s">
        <v>4133</v>
      </c>
      <c r="J1036" s="15" t="s">
        <v>2675</v>
      </c>
      <c r="K1036" s="15" t="s">
        <v>3228</v>
      </c>
    </row>
    <row r="1037" spans="2:11" x14ac:dyDescent="0.2">
      <c r="B1037" s="15" t="s">
        <v>4207</v>
      </c>
      <c r="C1037" s="15">
        <v>1308158</v>
      </c>
      <c r="D1037" s="15" t="s">
        <v>1932</v>
      </c>
      <c r="E1037" s="15">
        <v>90</v>
      </c>
      <c r="F1037" s="15" t="s">
        <v>2674</v>
      </c>
      <c r="G1037" s="15" t="s">
        <v>3826</v>
      </c>
      <c r="H1037" s="15" t="s">
        <v>1903</v>
      </c>
      <c r="I1037" s="15" t="s">
        <v>2689</v>
      </c>
      <c r="J1037" s="15" t="s">
        <v>2678</v>
      </c>
      <c r="K1037" s="15" t="s">
        <v>543</v>
      </c>
    </row>
    <row r="1038" spans="2:11" x14ac:dyDescent="0.2">
      <c r="B1038" s="15" t="s">
        <v>3016</v>
      </c>
      <c r="C1038" s="15">
        <v>1308222</v>
      </c>
      <c r="D1038" s="15" t="s">
        <v>1964</v>
      </c>
      <c r="E1038" s="15">
        <v>90</v>
      </c>
      <c r="F1038" s="15" t="s">
        <v>2674</v>
      </c>
      <c r="G1038" s="15" t="s">
        <v>3826</v>
      </c>
      <c r="H1038" s="15" t="s">
        <v>631</v>
      </c>
      <c r="I1038" s="15" t="s">
        <v>3614</v>
      </c>
      <c r="J1038" s="15" t="s">
        <v>2675</v>
      </c>
      <c r="K1038" s="15" t="s">
        <v>1497</v>
      </c>
    </row>
    <row r="1039" spans="2:11" x14ac:dyDescent="0.2">
      <c r="B1039" s="15" t="s">
        <v>3016</v>
      </c>
      <c r="C1039" s="15">
        <v>1308222</v>
      </c>
      <c r="D1039" s="15" t="s">
        <v>1964</v>
      </c>
      <c r="E1039" s="15">
        <v>100</v>
      </c>
      <c r="F1039" s="15" t="s">
        <v>2674</v>
      </c>
      <c r="G1039" s="15" t="s">
        <v>3826</v>
      </c>
      <c r="H1039" s="15" t="s">
        <v>1903</v>
      </c>
      <c r="I1039" s="15" t="s">
        <v>4084</v>
      </c>
      <c r="J1039" s="15" t="s">
        <v>2675</v>
      </c>
      <c r="K1039" s="15" t="s">
        <v>1497</v>
      </c>
    </row>
    <row r="1040" spans="2:11" x14ac:dyDescent="0.2">
      <c r="B1040" s="15" t="s">
        <v>3717</v>
      </c>
      <c r="C1040" s="15">
        <v>1308441</v>
      </c>
      <c r="D1040" s="15" t="s">
        <v>2050</v>
      </c>
      <c r="E1040" s="15">
        <v>90</v>
      </c>
      <c r="F1040" s="15" t="s">
        <v>2674</v>
      </c>
      <c r="G1040" s="15" t="s">
        <v>4044</v>
      </c>
      <c r="H1040" s="15" t="s">
        <v>1903</v>
      </c>
      <c r="I1040" s="15" t="s">
        <v>4061</v>
      </c>
      <c r="J1040" s="15" t="s">
        <v>2675</v>
      </c>
      <c r="K1040" s="15" t="s">
        <v>2796</v>
      </c>
    </row>
    <row r="1041" spans="2:11" x14ac:dyDescent="0.2">
      <c r="B1041" s="15" t="s">
        <v>3717</v>
      </c>
      <c r="C1041" s="15">
        <v>1308441</v>
      </c>
      <c r="D1041" s="15" t="s">
        <v>2050</v>
      </c>
      <c r="E1041" s="15">
        <v>50</v>
      </c>
      <c r="F1041" s="15" t="s">
        <v>2674</v>
      </c>
      <c r="G1041" s="15" t="s">
        <v>4044</v>
      </c>
      <c r="H1041" s="15" t="s">
        <v>631</v>
      </c>
      <c r="I1041" s="15" t="s">
        <v>3607</v>
      </c>
      <c r="J1041" s="15" t="s">
        <v>2675</v>
      </c>
      <c r="K1041" s="15" t="s">
        <v>2796</v>
      </c>
    </row>
    <row r="1042" spans="2:11" x14ac:dyDescent="0.2">
      <c r="B1042" s="15" t="s">
        <v>3717</v>
      </c>
      <c r="C1042" s="15">
        <v>1308441</v>
      </c>
      <c r="D1042" s="15" t="s">
        <v>2050</v>
      </c>
      <c r="E1042" s="15">
        <v>80</v>
      </c>
      <c r="F1042" s="15" t="s">
        <v>2674</v>
      </c>
      <c r="G1042" s="15" t="s">
        <v>3828</v>
      </c>
      <c r="H1042" s="15" t="s">
        <v>631</v>
      </c>
      <c r="I1042" s="15" t="s">
        <v>3607</v>
      </c>
      <c r="J1042" s="15" t="s">
        <v>2675</v>
      </c>
      <c r="K1042" s="15" t="s">
        <v>2796</v>
      </c>
    </row>
    <row r="1043" spans="2:11" x14ac:dyDescent="0.2">
      <c r="B1043" s="15" t="s">
        <v>4208</v>
      </c>
      <c r="C1043" s="15">
        <v>1308551</v>
      </c>
      <c r="D1043" s="15" t="s">
        <v>3348</v>
      </c>
      <c r="E1043" s="15">
        <v>90</v>
      </c>
      <c r="F1043" s="15" t="s">
        <v>2674</v>
      </c>
      <c r="G1043" s="15" t="s">
        <v>3826</v>
      </c>
      <c r="H1043" s="15" t="s">
        <v>1903</v>
      </c>
      <c r="I1043" s="15" t="s">
        <v>4133</v>
      </c>
      <c r="J1043" s="15" t="s">
        <v>2675</v>
      </c>
      <c r="K1043" s="15" t="s">
        <v>3228</v>
      </c>
    </row>
    <row r="1044" spans="2:11" x14ac:dyDescent="0.2">
      <c r="B1044" s="15" t="s">
        <v>4208</v>
      </c>
      <c r="C1044" s="15">
        <v>1308551</v>
      </c>
      <c r="D1044" s="15" t="s">
        <v>3348</v>
      </c>
      <c r="E1044" s="15">
        <v>90</v>
      </c>
      <c r="F1044" s="15" t="s">
        <v>2674</v>
      </c>
      <c r="G1044" s="15" t="s">
        <v>3826</v>
      </c>
      <c r="H1044" s="15" t="s">
        <v>631</v>
      </c>
      <c r="I1044" s="15" t="s">
        <v>3113</v>
      </c>
      <c r="J1044" s="15" t="s">
        <v>2675</v>
      </c>
      <c r="K1044" s="15" t="s">
        <v>3228</v>
      </c>
    </row>
    <row r="1045" spans="2:11" x14ac:dyDescent="0.2">
      <c r="B1045" s="15" t="s">
        <v>3651</v>
      </c>
      <c r="C1045" s="15">
        <v>249919</v>
      </c>
      <c r="D1045" s="15" t="s">
        <v>1005</v>
      </c>
      <c r="E1045" s="15">
        <v>100</v>
      </c>
      <c r="F1045" s="15" t="s">
        <v>2674</v>
      </c>
      <c r="G1045" s="15" t="s">
        <v>4044</v>
      </c>
      <c r="H1045" s="15" t="s">
        <v>631</v>
      </c>
      <c r="I1045" s="15" t="s">
        <v>3581</v>
      </c>
      <c r="J1045" s="15" t="s">
        <v>2675</v>
      </c>
      <c r="K1045" s="15" t="s">
        <v>2609</v>
      </c>
    </row>
    <row r="1046" spans="2:11" x14ac:dyDescent="0.2">
      <c r="B1046" s="15" t="s">
        <v>3651</v>
      </c>
      <c r="C1046" s="15">
        <v>249919</v>
      </c>
      <c r="D1046" s="15" t="s">
        <v>1005</v>
      </c>
      <c r="E1046" s="15">
        <v>90</v>
      </c>
      <c r="F1046" s="15" t="s">
        <v>2674</v>
      </c>
      <c r="G1046" s="15" t="s">
        <v>3787</v>
      </c>
      <c r="H1046" s="15" t="s">
        <v>1032</v>
      </c>
      <c r="I1046" s="15" t="s">
        <v>3608</v>
      </c>
      <c r="J1046" s="15" t="s">
        <v>2675</v>
      </c>
      <c r="K1046" s="15" t="s">
        <v>2609</v>
      </c>
    </row>
    <row r="1047" spans="2:11" x14ac:dyDescent="0.2">
      <c r="B1047" s="15" t="s">
        <v>3879</v>
      </c>
      <c r="C1047" s="15">
        <v>1308562</v>
      </c>
      <c r="D1047" s="15" t="s">
        <v>3348</v>
      </c>
      <c r="E1047" s="15">
        <v>90</v>
      </c>
      <c r="F1047" s="15" t="s">
        <v>2674</v>
      </c>
      <c r="G1047" s="15" t="s">
        <v>3828</v>
      </c>
      <c r="H1047" s="15" t="s">
        <v>631</v>
      </c>
      <c r="I1047" s="15" t="s">
        <v>3604</v>
      </c>
      <c r="J1047" s="15" t="s">
        <v>2675</v>
      </c>
      <c r="K1047" s="15" t="s">
        <v>3228</v>
      </c>
    </row>
    <row r="1048" spans="2:11" x14ac:dyDescent="0.2">
      <c r="B1048" s="15" t="s">
        <v>3270</v>
      </c>
      <c r="C1048" s="15">
        <v>200740</v>
      </c>
      <c r="D1048" s="15" t="s">
        <v>1057</v>
      </c>
      <c r="E1048" s="15">
        <v>90</v>
      </c>
      <c r="F1048" s="15" t="s">
        <v>2676</v>
      </c>
      <c r="G1048" s="15" t="s">
        <v>4045</v>
      </c>
      <c r="H1048" s="15" t="s">
        <v>631</v>
      </c>
      <c r="I1048" s="15" t="s">
        <v>3581</v>
      </c>
      <c r="J1048" s="15" t="s">
        <v>2675</v>
      </c>
      <c r="K1048" s="15" t="s">
        <v>2925</v>
      </c>
    </row>
    <row r="1049" spans="2:11" x14ac:dyDescent="0.2">
      <c r="B1049" s="15" t="s">
        <v>3270</v>
      </c>
      <c r="C1049" s="15">
        <v>200740</v>
      </c>
      <c r="D1049" s="15" t="s">
        <v>1057</v>
      </c>
      <c r="E1049" s="15">
        <v>90</v>
      </c>
      <c r="F1049" s="15" t="s">
        <v>2676</v>
      </c>
      <c r="G1049" s="15" t="s">
        <v>3828</v>
      </c>
      <c r="H1049" s="15" t="s">
        <v>1032</v>
      </c>
      <c r="I1049" s="15" t="s">
        <v>2923</v>
      </c>
      <c r="J1049" s="15" t="s">
        <v>2675</v>
      </c>
      <c r="K1049" s="15" t="s">
        <v>2925</v>
      </c>
    </row>
    <row r="1050" spans="2:11" x14ac:dyDescent="0.2">
      <c r="B1050" s="15" t="s">
        <v>4209</v>
      </c>
      <c r="C1050" s="15">
        <v>1306396</v>
      </c>
      <c r="D1050" s="15" t="s">
        <v>1878</v>
      </c>
      <c r="E1050" s="15">
        <v>100</v>
      </c>
      <c r="F1050" s="15" t="s">
        <v>2674</v>
      </c>
      <c r="G1050" s="15" t="s">
        <v>4045</v>
      </c>
      <c r="H1050" s="15" t="s">
        <v>631</v>
      </c>
      <c r="I1050" s="15" t="s">
        <v>3614</v>
      </c>
      <c r="J1050" s="15" t="s">
        <v>2675</v>
      </c>
      <c r="K1050" s="15" t="s">
        <v>1161</v>
      </c>
    </row>
    <row r="1051" spans="2:11" x14ac:dyDescent="0.2">
      <c r="B1051" s="15" t="s">
        <v>4209</v>
      </c>
      <c r="C1051" s="15">
        <v>1306396</v>
      </c>
      <c r="D1051" s="15" t="s">
        <v>1878</v>
      </c>
      <c r="E1051" s="15">
        <v>100</v>
      </c>
      <c r="F1051" s="15" t="s">
        <v>2674</v>
      </c>
      <c r="G1051" s="15" t="s">
        <v>4044</v>
      </c>
      <c r="H1051" s="15" t="s">
        <v>1903</v>
      </c>
      <c r="I1051" s="15" t="s">
        <v>4084</v>
      </c>
      <c r="J1051" s="15" t="s">
        <v>2675</v>
      </c>
      <c r="K1051" s="15" t="s">
        <v>1161</v>
      </c>
    </row>
    <row r="1052" spans="2:11" x14ac:dyDescent="0.2">
      <c r="B1052" s="15" t="s">
        <v>4210</v>
      </c>
      <c r="C1052" s="15">
        <v>1307366</v>
      </c>
      <c r="D1052" s="15" t="s">
        <v>1928</v>
      </c>
      <c r="E1052" s="15">
        <v>100</v>
      </c>
      <c r="F1052" s="15" t="s">
        <v>2676</v>
      </c>
      <c r="G1052" s="15" t="s">
        <v>4052</v>
      </c>
      <c r="H1052" s="15" t="s">
        <v>1903</v>
      </c>
      <c r="I1052" s="15" t="s">
        <v>4053</v>
      </c>
      <c r="J1052" s="15" t="s">
        <v>2675</v>
      </c>
      <c r="K1052" s="15" t="s">
        <v>1543</v>
      </c>
    </row>
    <row r="1053" spans="2:11" x14ac:dyDescent="0.2">
      <c r="B1053" s="15" t="s">
        <v>4210</v>
      </c>
      <c r="C1053" s="15">
        <v>1307366</v>
      </c>
      <c r="D1053" s="15" t="s">
        <v>1928</v>
      </c>
      <c r="E1053" s="15">
        <v>100</v>
      </c>
      <c r="F1053" s="15" t="s">
        <v>2676</v>
      </c>
      <c r="G1053" s="15" t="s">
        <v>4045</v>
      </c>
      <c r="H1053" s="15" t="s">
        <v>631</v>
      </c>
      <c r="I1053" s="15" t="s">
        <v>3607</v>
      </c>
      <c r="J1053" s="15" t="s">
        <v>2675</v>
      </c>
      <c r="K1053" s="15" t="s">
        <v>1543</v>
      </c>
    </row>
    <row r="1054" spans="2:11" x14ac:dyDescent="0.2">
      <c r="B1054" s="15" t="s">
        <v>3880</v>
      </c>
      <c r="C1054" s="15">
        <v>1307386</v>
      </c>
      <c r="D1054" s="15" t="s">
        <v>1901</v>
      </c>
      <c r="E1054" s="15">
        <v>100</v>
      </c>
      <c r="F1054" s="15" t="s">
        <v>2674</v>
      </c>
      <c r="G1054" s="15" t="s">
        <v>4044</v>
      </c>
      <c r="H1054" s="15" t="s">
        <v>631</v>
      </c>
      <c r="I1054" s="15" t="s">
        <v>3612</v>
      </c>
      <c r="J1054" s="15" t="s">
        <v>2675</v>
      </c>
      <c r="K1054" s="15" t="s">
        <v>686</v>
      </c>
    </row>
    <row r="1055" spans="2:11" x14ac:dyDescent="0.2">
      <c r="B1055" s="15" t="s">
        <v>3880</v>
      </c>
      <c r="C1055" s="15">
        <v>1307386</v>
      </c>
      <c r="D1055" s="15" t="s">
        <v>1901</v>
      </c>
      <c r="E1055" s="15">
        <v>100</v>
      </c>
      <c r="F1055" s="15" t="s">
        <v>2674</v>
      </c>
      <c r="G1055" s="15" t="s">
        <v>3787</v>
      </c>
      <c r="H1055" s="15" t="s">
        <v>1020</v>
      </c>
      <c r="I1055" s="15" t="s">
        <v>3681</v>
      </c>
      <c r="J1055" s="15" t="s">
        <v>2675</v>
      </c>
      <c r="K1055" s="15" t="s">
        <v>686</v>
      </c>
    </row>
    <row r="1056" spans="2:11" x14ac:dyDescent="0.2">
      <c r="B1056" s="15" t="s">
        <v>3880</v>
      </c>
      <c r="C1056" s="15">
        <v>1307386</v>
      </c>
      <c r="D1056" s="15" t="s">
        <v>1901</v>
      </c>
      <c r="E1056" s="15">
        <v>100</v>
      </c>
      <c r="F1056" s="15" t="s">
        <v>2674</v>
      </c>
      <c r="G1056" s="15" t="s">
        <v>3787</v>
      </c>
      <c r="H1056" s="15" t="s">
        <v>631</v>
      </c>
      <c r="I1056" s="15" t="s">
        <v>3612</v>
      </c>
      <c r="J1056" s="15" t="s">
        <v>2675</v>
      </c>
      <c r="K1056" s="15" t="s">
        <v>686</v>
      </c>
    </row>
    <row r="1057" spans="2:11" x14ac:dyDescent="0.2">
      <c r="B1057" s="15" t="s">
        <v>3881</v>
      </c>
      <c r="C1057" s="15">
        <v>260399</v>
      </c>
      <c r="D1057" s="15" t="s">
        <v>1074</v>
      </c>
      <c r="E1057" s="15">
        <v>90</v>
      </c>
      <c r="F1057" s="15" t="s">
        <v>2674</v>
      </c>
      <c r="G1057" s="15" t="s">
        <v>3828</v>
      </c>
      <c r="H1057" s="15" t="s">
        <v>1032</v>
      </c>
      <c r="I1057" s="15" t="s">
        <v>3840</v>
      </c>
      <c r="J1057" s="15" t="s">
        <v>3327</v>
      </c>
      <c r="K1057" s="15" t="s">
        <v>543</v>
      </c>
    </row>
    <row r="1058" spans="2:11" x14ac:dyDescent="0.2">
      <c r="B1058" s="15" t="s">
        <v>3718</v>
      </c>
      <c r="C1058" s="15">
        <v>227581</v>
      </c>
      <c r="D1058" s="15" t="s">
        <v>1005</v>
      </c>
      <c r="E1058" s="15">
        <v>100</v>
      </c>
      <c r="F1058" s="15" t="s">
        <v>2683</v>
      </c>
      <c r="G1058" s="15" t="s">
        <v>3787</v>
      </c>
      <c r="H1058" s="15" t="s">
        <v>1032</v>
      </c>
      <c r="I1058" s="15" t="s">
        <v>3608</v>
      </c>
      <c r="J1058" s="15" t="s">
        <v>2675</v>
      </c>
      <c r="K1058" s="15" t="s">
        <v>3271</v>
      </c>
    </row>
    <row r="1059" spans="2:11" x14ac:dyDescent="0.2">
      <c r="B1059" s="15" t="s">
        <v>3718</v>
      </c>
      <c r="C1059" s="15">
        <v>227581</v>
      </c>
      <c r="D1059" s="15" t="s">
        <v>1005</v>
      </c>
      <c r="E1059" s="15">
        <v>85</v>
      </c>
      <c r="F1059" s="15" t="s">
        <v>2683</v>
      </c>
      <c r="G1059" s="15" t="s">
        <v>3787</v>
      </c>
      <c r="H1059" s="15" t="s">
        <v>1032</v>
      </c>
      <c r="I1059" s="15" t="s">
        <v>3608</v>
      </c>
      <c r="J1059" s="15" t="s">
        <v>2675</v>
      </c>
      <c r="K1059" s="15" t="s">
        <v>3271</v>
      </c>
    </row>
    <row r="1060" spans="2:11" x14ac:dyDescent="0.2">
      <c r="B1060" s="15" t="s">
        <v>3718</v>
      </c>
      <c r="C1060" s="15">
        <v>227581</v>
      </c>
      <c r="D1060" s="15" t="s">
        <v>1005</v>
      </c>
      <c r="E1060" s="15">
        <v>100</v>
      </c>
      <c r="F1060" s="15" t="s">
        <v>2683</v>
      </c>
      <c r="G1060" s="15" t="s">
        <v>3787</v>
      </c>
      <c r="H1060" s="15" t="s">
        <v>1032</v>
      </c>
      <c r="I1060" s="15" t="s">
        <v>3608</v>
      </c>
      <c r="J1060" s="15" t="s">
        <v>2675</v>
      </c>
      <c r="K1060" s="15" t="s">
        <v>3271</v>
      </c>
    </row>
    <row r="1061" spans="2:11" x14ac:dyDescent="0.2">
      <c r="B1061" s="15" t="s">
        <v>3882</v>
      </c>
      <c r="C1061" s="15">
        <v>260659</v>
      </c>
      <c r="D1061" s="15" t="s">
        <v>1026</v>
      </c>
      <c r="E1061" s="15">
        <v>50</v>
      </c>
      <c r="F1061" s="15" t="s">
        <v>2674</v>
      </c>
      <c r="G1061" s="15" t="s">
        <v>3828</v>
      </c>
      <c r="H1061" s="15" t="s">
        <v>1032</v>
      </c>
      <c r="I1061" s="15" t="s">
        <v>3582</v>
      </c>
      <c r="J1061" s="15" t="s">
        <v>2675</v>
      </c>
      <c r="K1061" s="15" t="s">
        <v>611</v>
      </c>
    </row>
    <row r="1062" spans="2:11" x14ac:dyDescent="0.2">
      <c r="B1062" s="15" t="s">
        <v>4211</v>
      </c>
      <c r="C1062" s="15">
        <v>1307447</v>
      </c>
      <c r="D1062" s="15" t="s">
        <v>1962</v>
      </c>
      <c r="E1062" s="15">
        <v>90</v>
      </c>
      <c r="F1062" s="15" t="s">
        <v>2674</v>
      </c>
      <c r="G1062" s="15" t="s">
        <v>4052</v>
      </c>
      <c r="H1062" s="15" t="s">
        <v>631</v>
      </c>
      <c r="I1062" s="15" t="s">
        <v>3603</v>
      </c>
      <c r="J1062" s="15" t="s">
        <v>2675</v>
      </c>
      <c r="K1062" s="15" t="s">
        <v>781</v>
      </c>
    </row>
    <row r="1063" spans="2:11" x14ac:dyDescent="0.2">
      <c r="B1063" s="15" t="s">
        <v>4211</v>
      </c>
      <c r="C1063" s="15">
        <v>1307447</v>
      </c>
      <c r="D1063" s="15" t="s">
        <v>1962</v>
      </c>
      <c r="E1063" s="15">
        <v>90</v>
      </c>
      <c r="F1063" s="15" t="s">
        <v>2674</v>
      </c>
      <c r="G1063" s="15" t="s">
        <v>3826</v>
      </c>
      <c r="H1063" s="15" t="s">
        <v>1903</v>
      </c>
      <c r="I1063" s="15" t="s">
        <v>3245</v>
      </c>
      <c r="J1063" s="15" t="s">
        <v>2675</v>
      </c>
      <c r="K1063" s="15" t="s">
        <v>781</v>
      </c>
    </row>
    <row r="1064" spans="2:11" x14ac:dyDescent="0.2">
      <c r="B1064" s="15" t="s">
        <v>4211</v>
      </c>
      <c r="C1064" s="15">
        <v>1307447</v>
      </c>
      <c r="D1064" s="15" t="s">
        <v>1962</v>
      </c>
      <c r="E1064" s="15">
        <v>100</v>
      </c>
      <c r="F1064" s="15" t="s">
        <v>2674</v>
      </c>
      <c r="G1064" s="15" t="s">
        <v>4045</v>
      </c>
      <c r="H1064" s="15" t="s">
        <v>631</v>
      </c>
      <c r="I1064" s="15" t="s">
        <v>3603</v>
      </c>
      <c r="J1064" s="15" t="s">
        <v>2675</v>
      </c>
      <c r="K1064" s="15" t="s">
        <v>781</v>
      </c>
    </row>
    <row r="1065" spans="2:11" x14ac:dyDescent="0.2">
      <c r="B1065" s="15" t="s">
        <v>2551</v>
      </c>
      <c r="C1065" s="15">
        <v>262437</v>
      </c>
      <c r="D1065" s="15" t="s">
        <v>550</v>
      </c>
      <c r="E1065" s="15">
        <v>80</v>
      </c>
      <c r="F1065" s="15" t="s">
        <v>2674</v>
      </c>
      <c r="G1065" s="15" t="s">
        <v>3828</v>
      </c>
      <c r="H1065" s="15" t="s">
        <v>512</v>
      </c>
      <c r="I1065" s="15" t="s">
        <v>814</v>
      </c>
      <c r="J1065" s="15" t="s">
        <v>2675</v>
      </c>
      <c r="K1065" s="15" t="s">
        <v>996</v>
      </c>
    </row>
    <row r="1066" spans="2:11" x14ac:dyDescent="0.2">
      <c r="B1066" s="15" t="s">
        <v>2551</v>
      </c>
      <c r="C1066" s="15">
        <v>262437</v>
      </c>
      <c r="D1066" s="15" t="s">
        <v>550</v>
      </c>
      <c r="E1066" s="15">
        <v>50</v>
      </c>
      <c r="F1066" s="15" t="s">
        <v>2674</v>
      </c>
      <c r="G1066" s="15" t="s">
        <v>3828</v>
      </c>
      <c r="H1066" s="15" t="s">
        <v>631</v>
      </c>
      <c r="I1066" s="15" t="s">
        <v>839</v>
      </c>
      <c r="J1066" s="15" t="s">
        <v>2675</v>
      </c>
      <c r="K1066" s="15" t="s">
        <v>996</v>
      </c>
    </row>
    <row r="1067" spans="2:11" x14ac:dyDescent="0.2">
      <c r="B1067" s="15" t="s">
        <v>3129</v>
      </c>
      <c r="C1067" s="15">
        <v>246889</v>
      </c>
      <c r="D1067" s="15" t="s">
        <v>1029</v>
      </c>
      <c r="E1067" s="15">
        <v>90</v>
      </c>
      <c r="F1067" s="15" t="s">
        <v>2674</v>
      </c>
      <c r="G1067" s="15" t="s">
        <v>3828</v>
      </c>
      <c r="H1067" s="15" t="s">
        <v>1032</v>
      </c>
      <c r="I1067" s="15" t="s">
        <v>3007</v>
      </c>
      <c r="J1067" s="15" t="s">
        <v>2675</v>
      </c>
      <c r="K1067" s="15" t="s">
        <v>640</v>
      </c>
    </row>
    <row r="1068" spans="2:11" x14ac:dyDescent="0.2">
      <c r="B1068" s="15" t="s">
        <v>3129</v>
      </c>
      <c r="C1068" s="15">
        <v>246889</v>
      </c>
      <c r="D1068" s="15" t="s">
        <v>1029</v>
      </c>
      <c r="E1068" s="15">
        <v>100</v>
      </c>
      <c r="F1068" s="15" t="s">
        <v>2674</v>
      </c>
      <c r="G1068" s="15" t="s">
        <v>4045</v>
      </c>
      <c r="H1068" s="15" t="s">
        <v>631</v>
      </c>
      <c r="I1068" s="15" t="s">
        <v>3105</v>
      </c>
      <c r="J1068" s="15" t="s">
        <v>2675</v>
      </c>
      <c r="K1068" s="15" t="s">
        <v>640</v>
      </c>
    </row>
    <row r="1069" spans="2:11" x14ac:dyDescent="0.2">
      <c r="B1069" s="15" t="s">
        <v>4212</v>
      </c>
      <c r="C1069" s="15">
        <v>1308182</v>
      </c>
      <c r="D1069" s="15" t="s">
        <v>2803</v>
      </c>
      <c r="E1069" s="15">
        <v>100</v>
      </c>
      <c r="F1069" s="15" t="s">
        <v>2677</v>
      </c>
      <c r="G1069" s="15" t="s">
        <v>3826</v>
      </c>
      <c r="H1069" s="15" t="s">
        <v>1903</v>
      </c>
      <c r="I1069" s="15" t="s">
        <v>3179</v>
      </c>
      <c r="J1069" s="15" t="s">
        <v>2678</v>
      </c>
      <c r="K1069" s="15" t="s">
        <v>725</v>
      </c>
    </row>
    <row r="1070" spans="2:11" x14ac:dyDescent="0.2">
      <c r="B1070" s="15" t="s">
        <v>4212</v>
      </c>
      <c r="C1070" s="15">
        <v>1308182</v>
      </c>
      <c r="D1070" s="15" t="s">
        <v>2803</v>
      </c>
      <c r="E1070" s="15">
        <v>100</v>
      </c>
      <c r="F1070" s="15" t="s">
        <v>2677</v>
      </c>
      <c r="G1070" s="15" t="s">
        <v>4052</v>
      </c>
      <c r="H1070" s="15" t="s">
        <v>1903</v>
      </c>
      <c r="I1070" s="15" t="s">
        <v>3179</v>
      </c>
      <c r="J1070" s="15" t="s">
        <v>2678</v>
      </c>
      <c r="K1070" s="15" t="s">
        <v>725</v>
      </c>
    </row>
    <row r="1071" spans="2:11" x14ac:dyDescent="0.2">
      <c r="B1071" s="15" t="s">
        <v>4212</v>
      </c>
      <c r="C1071" s="15">
        <v>1308182</v>
      </c>
      <c r="D1071" s="15" t="s">
        <v>2803</v>
      </c>
      <c r="E1071" s="15">
        <v>100</v>
      </c>
      <c r="F1071" s="15" t="s">
        <v>2677</v>
      </c>
      <c r="G1071" s="15" t="s">
        <v>3826</v>
      </c>
      <c r="H1071" s="15" t="s">
        <v>631</v>
      </c>
      <c r="I1071" s="15" t="s">
        <v>3612</v>
      </c>
      <c r="J1071" s="15" t="s">
        <v>2678</v>
      </c>
      <c r="K1071" s="15" t="s">
        <v>725</v>
      </c>
    </row>
    <row r="1072" spans="2:11" x14ac:dyDescent="0.2">
      <c r="B1072" s="15" t="s">
        <v>3719</v>
      </c>
      <c r="C1072" s="15">
        <v>1308398</v>
      </c>
      <c r="D1072" s="15" t="s">
        <v>1872</v>
      </c>
      <c r="E1072" s="15">
        <v>70</v>
      </c>
      <c r="F1072" s="15" t="s">
        <v>2674</v>
      </c>
      <c r="G1072" s="15" t="s">
        <v>4044</v>
      </c>
      <c r="H1072" s="15" t="s">
        <v>631</v>
      </c>
      <c r="I1072" s="15" t="s">
        <v>3606</v>
      </c>
      <c r="J1072" s="15" t="s">
        <v>2675</v>
      </c>
      <c r="K1072" s="15" t="s">
        <v>996</v>
      </c>
    </row>
    <row r="1073" spans="2:11" x14ac:dyDescent="0.2">
      <c r="B1073" s="15" t="s">
        <v>3719</v>
      </c>
      <c r="C1073" s="15">
        <v>1308398</v>
      </c>
      <c r="D1073" s="15" t="s">
        <v>1872</v>
      </c>
      <c r="E1073" s="15">
        <v>100</v>
      </c>
      <c r="F1073" s="15" t="s">
        <v>2674</v>
      </c>
      <c r="G1073" s="15" t="s">
        <v>4044</v>
      </c>
      <c r="H1073" s="15" t="s">
        <v>1903</v>
      </c>
      <c r="I1073" s="15" t="s">
        <v>3510</v>
      </c>
      <c r="J1073" s="15" t="s">
        <v>2675</v>
      </c>
      <c r="K1073" s="15" t="s">
        <v>996</v>
      </c>
    </row>
    <row r="1074" spans="2:11" x14ac:dyDescent="0.2">
      <c r="B1074" s="15" t="s">
        <v>3719</v>
      </c>
      <c r="C1074" s="15">
        <v>1308398</v>
      </c>
      <c r="D1074" s="15" t="s">
        <v>1872</v>
      </c>
      <c r="E1074" s="15">
        <v>80</v>
      </c>
      <c r="F1074" s="15" t="s">
        <v>2674</v>
      </c>
      <c r="G1074" s="15" t="s">
        <v>3828</v>
      </c>
      <c r="H1074" s="15" t="s">
        <v>631</v>
      </c>
      <c r="I1074" s="15" t="s">
        <v>3614</v>
      </c>
      <c r="J1074" s="15" t="s">
        <v>2777</v>
      </c>
      <c r="K1074" s="15" t="s">
        <v>996</v>
      </c>
    </row>
    <row r="1075" spans="2:11" x14ac:dyDescent="0.2">
      <c r="B1075" s="15" t="s">
        <v>4213</v>
      </c>
      <c r="C1075" s="15">
        <v>1308479</v>
      </c>
      <c r="D1075" s="15" t="s">
        <v>1910</v>
      </c>
      <c r="E1075" s="15">
        <v>80</v>
      </c>
      <c r="F1075" s="15" t="s">
        <v>2674</v>
      </c>
      <c r="G1075" s="15" t="s">
        <v>4044</v>
      </c>
      <c r="H1075" s="15" t="s">
        <v>631</v>
      </c>
      <c r="I1075" s="15" t="s">
        <v>3606</v>
      </c>
      <c r="J1075" s="15" t="s">
        <v>2675</v>
      </c>
      <c r="K1075" s="15" t="s">
        <v>2934</v>
      </c>
    </row>
    <row r="1076" spans="2:11" x14ac:dyDescent="0.2">
      <c r="B1076" s="15" t="s">
        <v>3536</v>
      </c>
      <c r="C1076" s="15">
        <v>247094</v>
      </c>
      <c r="D1076" s="15" t="s">
        <v>1046</v>
      </c>
      <c r="E1076" s="15">
        <v>100</v>
      </c>
      <c r="F1076" s="15" t="s">
        <v>2677</v>
      </c>
      <c r="G1076" s="15" t="s">
        <v>3828</v>
      </c>
      <c r="H1076" s="15" t="s">
        <v>1032</v>
      </c>
      <c r="I1076" s="15" t="s">
        <v>3098</v>
      </c>
      <c r="J1076" s="15" t="s">
        <v>2678</v>
      </c>
      <c r="K1076" s="15" t="s">
        <v>557</v>
      </c>
    </row>
    <row r="1077" spans="2:11" x14ac:dyDescent="0.2">
      <c r="B1077" s="15" t="s">
        <v>3130</v>
      </c>
      <c r="C1077" s="15">
        <v>260696</v>
      </c>
      <c r="D1077" s="15" t="s">
        <v>993</v>
      </c>
      <c r="E1077" s="15">
        <v>60</v>
      </c>
      <c r="F1077" s="15" t="s">
        <v>2674</v>
      </c>
      <c r="G1077" s="15" t="s">
        <v>4045</v>
      </c>
      <c r="H1077" s="15" t="s">
        <v>1032</v>
      </c>
      <c r="I1077" s="15" t="s">
        <v>3672</v>
      </c>
      <c r="J1077" s="15" t="s">
        <v>2675</v>
      </c>
      <c r="K1077" s="15" t="s">
        <v>611</v>
      </c>
    </row>
    <row r="1078" spans="2:11" x14ac:dyDescent="0.2">
      <c r="B1078" s="15" t="s">
        <v>3130</v>
      </c>
      <c r="C1078" s="15">
        <v>260696</v>
      </c>
      <c r="D1078" s="15" t="s">
        <v>993</v>
      </c>
      <c r="E1078" s="15">
        <v>70</v>
      </c>
      <c r="F1078" s="15" t="s">
        <v>2674</v>
      </c>
      <c r="G1078" s="15" t="s">
        <v>4044</v>
      </c>
      <c r="H1078" s="15" t="s">
        <v>631</v>
      </c>
      <c r="I1078" s="15" t="s">
        <v>3105</v>
      </c>
      <c r="J1078" s="15" t="s">
        <v>2675</v>
      </c>
      <c r="K1078" s="15" t="s">
        <v>611</v>
      </c>
    </row>
    <row r="1079" spans="2:11" x14ac:dyDescent="0.2">
      <c r="B1079" s="15" t="s">
        <v>3130</v>
      </c>
      <c r="C1079" s="15">
        <v>260696</v>
      </c>
      <c r="D1079" s="15" t="s">
        <v>993</v>
      </c>
      <c r="E1079" s="15">
        <v>80</v>
      </c>
      <c r="F1079" s="15" t="s">
        <v>2674</v>
      </c>
      <c r="G1079" s="15" t="s">
        <v>3826</v>
      </c>
      <c r="H1079" s="15" t="s">
        <v>631</v>
      </c>
      <c r="I1079" s="15" t="s">
        <v>3105</v>
      </c>
      <c r="J1079" s="15" t="s">
        <v>2675</v>
      </c>
      <c r="K1079" s="15" t="s">
        <v>611</v>
      </c>
    </row>
    <row r="1080" spans="2:11" x14ac:dyDescent="0.2">
      <c r="B1080" s="15" t="s">
        <v>4214</v>
      </c>
      <c r="C1080" s="15">
        <v>1307442</v>
      </c>
      <c r="D1080" s="15" t="s">
        <v>1964</v>
      </c>
      <c r="E1080" s="15">
        <v>90</v>
      </c>
      <c r="F1080" s="15" t="s">
        <v>2674</v>
      </c>
      <c r="G1080" s="15" t="s">
        <v>3826</v>
      </c>
      <c r="H1080" s="15" t="s">
        <v>631</v>
      </c>
      <c r="I1080" s="15" t="s">
        <v>3614</v>
      </c>
      <c r="J1080" s="15" t="s">
        <v>2675</v>
      </c>
      <c r="K1080" s="15" t="s">
        <v>781</v>
      </c>
    </row>
    <row r="1081" spans="2:11" x14ac:dyDescent="0.2">
      <c r="B1081" s="15" t="s">
        <v>4214</v>
      </c>
      <c r="C1081" s="15">
        <v>1307442</v>
      </c>
      <c r="D1081" s="15" t="s">
        <v>1964</v>
      </c>
      <c r="E1081" s="15">
        <v>90</v>
      </c>
      <c r="F1081" s="15" t="s">
        <v>2674</v>
      </c>
      <c r="G1081" s="15" t="s">
        <v>4044</v>
      </c>
      <c r="H1081" s="15" t="s">
        <v>1903</v>
      </c>
      <c r="I1081" s="15" t="s">
        <v>4084</v>
      </c>
      <c r="J1081" s="15" t="s">
        <v>2675</v>
      </c>
      <c r="K1081" s="15" t="s">
        <v>781</v>
      </c>
    </row>
    <row r="1082" spans="2:11" x14ac:dyDescent="0.2">
      <c r="B1082" s="15" t="s">
        <v>3272</v>
      </c>
      <c r="C1082" s="15">
        <v>1307211</v>
      </c>
      <c r="D1082" s="15" t="s">
        <v>1884</v>
      </c>
      <c r="E1082" s="15">
        <v>100</v>
      </c>
      <c r="F1082" s="15" t="s">
        <v>2674</v>
      </c>
      <c r="G1082" s="15" t="s">
        <v>3828</v>
      </c>
      <c r="H1082" s="15" t="s">
        <v>631</v>
      </c>
      <c r="I1082" s="15" t="s">
        <v>3617</v>
      </c>
      <c r="J1082" s="15" t="s">
        <v>2675</v>
      </c>
      <c r="K1082" s="15" t="s">
        <v>771</v>
      </c>
    </row>
    <row r="1083" spans="2:11" x14ac:dyDescent="0.2">
      <c r="B1083" s="15" t="s">
        <v>3272</v>
      </c>
      <c r="C1083" s="15">
        <v>1307211</v>
      </c>
      <c r="D1083" s="15" t="s">
        <v>1884</v>
      </c>
      <c r="E1083" s="15">
        <v>100</v>
      </c>
      <c r="F1083" s="15" t="s">
        <v>2674</v>
      </c>
      <c r="G1083" s="15" t="s">
        <v>4045</v>
      </c>
      <c r="H1083" s="15" t="s">
        <v>631</v>
      </c>
      <c r="I1083" s="15" t="s">
        <v>3617</v>
      </c>
      <c r="J1083" s="15" t="s">
        <v>2675</v>
      </c>
      <c r="K1083" s="15" t="s">
        <v>771</v>
      </c>
    </row>
    <row r="1084" spans="2:11" x14ac:dyDescent="0.2">
      <c r="B1084" s="15" t="s">
        <v>3272</v>
      </c>
      <c r="C1084" s="15">
        <v>1307211</v>
      </c>
      <c r="D1084" s="15" t="s">
        <v>1884</v>
      </c>
      <c r="E1084" s="15">
        <v>100</v>
      </c>
      <c r="F1084" s="15" t="s">
        <v>2674</v>
      </c>
      <c r="G1084" s="15" t="s">
        <v>3787</v>
      </c>
      <c r="H1084" s="15" t="s">
        <v>1903</v>
      </c>
      <c r="I1084" s="15" t="s">
        <v>3403</v>
      </c>
      <c r="J1084" s="15" t="s">
        <v>2675</v>
      </c>
      <c r="K1084" s="15" t="s">
        <v>771</v>
      </c>
    </row>
    <row r="1085" spans="2:11" x14ac:dyDescent="0.2">
      <c r="B1085" s="15" t="s">
        <v>3272</v>
      </c>
      <c r="C1085" s="15">
        <v>1307211</v>
      </c>
      <c r="D1085" s="15" t="s">
        <v>1884</v>
      </c>
      <c r="E1085" s="15">
        <v>90</v>
      </c>
      <c r="F1085" s="15" t="s">
        <v>2674</v>
      </c>
      <c r="G1085" s="15" t="s">
        <v>4052</v>
      </c>
      <c r="H1085" s="15" t="s">
        <v>1903</v>
      </c>
      <c r="I1085" s="15" t="s">
        <v>3403</v>
      </c>
      <c r="J1085" s="15" t="s">
        <v>2675</v>
      </c>
      <c r="K1085" s="15" t="s">
        <v>771</v>
      </c>
    </row>
    <row r="1086" spans="2:11" x14ac:dyDescent="0.2">
      <c r="B1086" s="15" t="s">
        <v>3483</v>
      </c>
      <c r="C1086" s="15">
        <v>261540</v>
      </c>
      <c r="D1086" s="15" t="s">
        <v>556</v>
      </c>
      <c r="E1086" s="15">
        <v>100</v>
      </c>
      <c r="F1086" s="15" t="s">
        <v>2674</v>
      </c>
      <c r="G1086" s="15" t="s">
        <v>4057</v>
      </c>
      <c r="H1086" s="15" t="s">
        <v>512</v>
      </c>
      <c r="I1086" s="15" t="s">
        <v>821</v>
      </c>
      <c r="J1086" s="15" t="s">
        <v>2675</v>
      </c>
      <c r="K1086" s="15" t="s">
        <v>507</v>
      </c>
    </row>
    <row r="1087" spans="2:11" x14ac:dyDescent="0.2">
      <c r="B1087" s="15" t="s">
        <v>3483</v>
      </c>
      <c r="C1087" s="15">
        <v>261540</v>
      </c>
      <c r="D1087" s="15" t="s">
        <v>556</v>
      </c>
      <c r="E1087" s="15">
        <v>90</v>
      </c>
      <c r="F1087" s="15" t="s">
        <v>2674</v>
      </c>
      <c r="G1087" s="15" t="s">
        <v>4044</v>
      </c>
      <c r="H1087" s="15" t="s">
        <v>631</v>
      </c>
      <c r="I1087" s="15" t="s">
        <v>839</v>
      </c>
      <c r="J1087" s="15" t="s">
        <v>2675</v>
      </c>
      <c r="K1087" s="15" t="s">
        <v>507</v>
      </c>
    </row>
    <row r="1088" spans="2:11" x14ac:dyDescent="0.2">
      <c r="B1088" s="15" t="s">
        <v>2703</v>
      </c>
      <c r="C1088" s="15">
        <v>1307508</v>
      </c>
      <c r="D1088" s="15" t="s">
        <v>1932</v>
      </c>
      <c r="E1088" s="15">
        <v>80</v>
      </c>
      <c r="F1088" s="15" t="s">
        <v>2674</v>
      </c>
      <c r="G1088" s="15" t="s">
        <v>3828</v>
      </c>
      <c r="H1088" s="15" t="s">
        <v>1903</v>
      </c>
      <c r="I1088" s="15" t="s">
        <v>2689</v>
      </c>
      <c r="J1088" s="15" t="s">
        <v>2678</v>
      </c>
      <c r="K1088" s="15" t="s">
        <v>2684</v>
      </c>
    </row>
    <row r="1089" spans="2:11" x14ac:dyDescent="0.2">
      <c r="B1089" s="15" t="s">
        <v>2703</v>
      </c>
      <c r="C1089" s="15">
        <v>1307508</v>
      </c>
      <c r="D1089" s="15" t="s">
        <v>1932</v>
      </c>
      <c r="E1089" s="15">
        <v>90</v>
      </c>
      <c r="F1089" s="15" t="s">
        <v>2674</v>
      </c>
      <c r="G1089" s="15" t="s">
        <v>3787</v>
      </c>
      <c r="H1089" s="15" t="s">
        <v>631</v>
      </c>
      <c r="I1089" s="15" t="s">
        <v>2685</v>
      </c>
      <c r="J1089" s="15" t="s">
        <v>2678</v>
      </c>
      <c r="K1089" s="15" t="s">
        <v>2684</v>
      </c>
    </row>
    <row r="1090" spans="2:11" x14ac:dyDescent="0.2">
      <c r="B1090" s="15" t="s">
        <v>2703</v>
      </c>
      <c r="C1090" s="15">
        <v>1307508</v>
      </c>
      <c r="D1090" s="15" t="s">
        <v>1932</v>
      </c>
      <c r="E1090" s="15">
        <v>70</v>
      </c>
      <c r="F1090" s="15" t="s">
        <v>2674</v>
      </c>
      <c r="G1090" s="15" t="s">
        <v>3826</v>
      </c>
      <c r="H1090" s="15" t="s">
        <v>631</v>
      </c>
      <c r="I1090" s="15" t="s">
        <v>2685</v>
      </c>
      <c r="J1090" s="15" t="s">
        <v>2678</v>
      </c>
      <c r="K1090" s="15" t="s">
        <v>2684</v>
      </c>
    </row>
    <row r="1091" spans="2:11" x14ac:dyDescent="0.2">
      <c r="B1091" s="15" t="s">
        <v>2704</v>
      </c>
      <c r="C1091" s="15">
        <v>1307299</v>
      </c>
      <c r="D1091" s="15" t="s">
        <v>1936</v>
      </c>
      <c r="E1091" s="15">
        <v>100</v>
      </c>
      <c r="F1091" s="15" t="s">
        <v>2674</v>
      </c>
      <c r="G1091" s="15" t="s">
        <v>3787</v>
      </c>
      <c r="H1091" s="15" t="s">
        <v>1903</v>
      </c>
      <c r="I1091" s="15" t="s">
        <v>3325</v>
      </c>
      <c r="J1091" s="15" t="s">
        <v>2678</v>
      </c>
      <c r="K1091" s="15" t="s">
        <v>513</v>
      </c>
    </row>
    <row r="1092" spans="2:11" x14ac:dyDescent="0.2">
      <c r="B1092" s="15" t="s">
        <v>2704</v>
      </c>
      <c r="C1092" s="15">
        <v>1307299</v>
      </c>
      <c r="D1092" s="15" t="s">
        <v>1936</v>
      </c>
      <c r="E1092" s="15">
        <v>90</v>
      </c>
      <c r="F1092" s="15" t="s">
        <v>2674</v>
      </c>
      <c r="G1092" s="15" t="s">
        <v>3826</v>
      </c>
      <c r="H1092" s="15" t="s">
        <v>631</v>
      </c>
      <c r="I1092" s="15" t="s">
        <v>2685</v>
      </c>
      <c r="J1092" s="15" t="s">
        <v>2678</v>
      </c>
      <c r="K1092" s="15" t="s">
        <v>513</v>
      </c>
    </row>
    <row r="1093" spans="2:11" x14ac:dyDescent="0.2">
      <c r="B1093" s="15" t="s">
        <v>2704</v>
      </c>
      <c r="C1093" s="15">
        <v>1307299</v>
      </c>
      <c r="D1093" s="15" t="s">
        <v>1936</v>
      </c>
      <c r="E1093" s="15">
        <v>100</v>
      </c>
      <c r="F1093" s="15" t="s">
        <v>2674</v>
      </c>
      <c r="G1093" s="15" t="s">
        <v>3826</v>
      </c>
      <c r="H1093" s="15" t="s">
        <v>1903</v>
      </c>
      <c r="I1093" s="15" t="s">
        <v>3325</v>
      </c>
      <c r="J1093" s="15" t="s">
        <v>2678</v>
      </c>
      <c r="K1093" s="15" t="s">
        <v>513</v>
      </c>
    </row>
    <row r="1094" spans="2:11" x14ac:dyDescent="0.2">
      <c r="B1094" s="15" t="s">
        <v>2704</v>
      </c>
      <c r="C1094" s="15">
        <v>1307299</v>
      </c>
      <c r="D1094" s="15" t="s">
        <v>1936</v>
      </c>
      <c r="E1094" s="15">
        <v>90</v>
      </c>
      <c r="F1094" s="15" t="s">
        <v>2674</v>
      </c>
      <c r="G1094" s="15" t="s">
        <v>3787</v>
      </c>
      <c r="H1094" s="15" t="s">
        <v>631</v>
      </c>
      <c r="I1094" s="15" t="s">
        <v>2685</v>
      </c>
      <c r="J1094" s="15" t="s">
        <v>2678</v>
      </c>
      <c r="K1094" s="15" t="s">
        <v>513</v>
      </c>
    </row>
    <row r="1095" spans="2:11" x14ac:dyDescent="0.2">
      <c r="B1095" s="15" t="s">
        <v>3332</v>
      </c>
      <c r="C1095" s="15">
        <v>1308485</v>
      </c>
      <c r="D1095" s="15" t="s">
        <v>1910</v>
      </c>
      <c r="E1095" s="15">
        <v>70</v>
      </c>
      <c r="F1095" s="15" t="s">
        <v>2674</v>
      </c>
      <c r="G1095" s="15" t="s">
        <v>3787</v>
      </c>
      <c r="H1095" s="15" t="s">
        <v>631</v>
      </c>
      <c r="I1095" s="15" t="s">
        <v>3605</v>
      </c>
      <c r="J1095" s="15" t="s">
        <v>2675</v>
      </c>
      <c r="K1095" s="15" t="s">
        <v>2934</v>
      </c>
    </row>
    <row r="1096" spans="2:11" x14ac:dyDescent="0.2">
      <c r="B1096" s="15" t="s">
        <v>3332</v>
      </c>
      <c r="C1096" s="15">
        <v>1308485</v>
      </c>
      <c r="D1096" s="15" t="s">
        <v>1910</v>
      </c>
      <c r="E1096" s="15">
        <v>90</v>
      </c>
      <c r="F1096" s="15" t="s">
        <v>2674</v>
      </c>
      <c r="G1096" s="15" t="s">
        <v>3787</v>
      </c>
      <c r="H1096" s="15" t="s">
        <v>631</v>
      </c>
      <c r="I1096" s="15" t="s">
        <v>3113</v>
      </c>
      <c r="J1096" s="15" t="s">
        <v>2675</v>
      </c>
      <c r="K1096" s="15" t="s">
        <v>2934</v>
      </c>
    </row>
    <row r="1097" spans="2:11" x14ac:dyDescent="0.2">
      <c r="B1097" s="15" t="s">
        <v>3652</v>
      </c>
      <c r="C1097" s="15">
        <v>1308506</v>
      </c>
      <c r="D1097" s="15" t="s">
        <v>1889</v>
      </c>
      <c r="E1097" s="15">
        <v>90</v>
      </c>
      <c r="F1097" s="15" t="s">
        <v>2674</v>
      </c>
      <c r="G1097" s="15" t="s">
        <v>3826</v>
      </c>
      <c r="H1097" s="15" t="s">
        <v>631</v>
      </c>
      <c r="I1097" s="15" t="s">
        <v>3607</v>
      </c>
      <c r="J1097" s="15" t="s">
        <v>2675</v>
      </c>
      <c r="K1097" s="15" t="s">
        <v>3094</v>
      </c>
    </row>
    <row r="1098" spans="2:11" x14ac:dyDescent="0.2">
      <c r="B1098" s="15" t="s">
        <v>3652</v>
      </c>
      <c r="C1098" s="15">
        <v>1308506</v>
      </c>
      <c r="D1098" s="15" t="s">
        <v>1889</v>
      </c>
      <c r="E1098" s="15">
        <v>90</v>
      </c>
      <c r="F1098" s="15" t="s">
        <v>2674</v>
      </c>
      <c r="G1098" s="15" t="s">
        <v>4052</v>
      </c>
      <c r="H1098" s="15" t="s">
        <v>1903</v>
      </c>
      <c r="I1098" s="15" t="s">
        <v>3319</v>
      </c>
      <c r="J1098" s="15" t="s">
        <v>2675</v>
      </c>
      <c r="K1098" s="15" t="s">
        <v>3094</v>
      </c>
    </row>
    <row r="1099" spans="2:11" x14ac:dyDescent="0.2">
      <c r="B1099" s="15" t="s">
        <v>3652</v>
      </c>
      <c r="C1099" s="15">
        <v>1308506</v>
      </c>
      <c r="D1099" s="15" t="s">
        <v>1889</v>
      </c>
      <c r="E1099" s="15">
        <v>50</v>
      </c>
      <c r="F1099" s="15" t="s">
        <v>2674</v>
      </c>
      <c r="G1099" s="15" t="s">
        <v>3787</v>
      </c>
      <c r="H1099" s="15" t="s">
        <v>631</v>
      </c>
      <c r="I1099" s="15" t="s">
        <v>3607</v>
      </c>
      <c r="J1099" s="15" t="s">
        <v>2675</v>
      </c>
      <c r="K1099" s="15" t="s">
        <v>3094</v>
      </c>
    </row>
    <row r="1100" spans="2:11" x14ac:dyDescent="0.2">
      <c r="B1100" s="15" t="s">
        <v>4215</v>
      </c>
      <c r="C1100" s="15">
        <v>259959</v>
      </c>
      <c r="D1100" s="15" t="s">
        <v>993</v>
      </c>
      <c r="E1100" s="15">
        <v>90</v>
      </c>
      <c r="F1100" s="15" t="s">
        <v>2674</v>
      </c>
      <c r="G1100" s="15" t="s">
        <v>4045</v>
      </c>
      <c r="H1100" s="15" t="s">
        <v>631</v>
      </c>
      <c r="I1100" s="15" t="s">
        <v>3105</v>
      </c>
      <c r="J1100" s="15" t="s">
        <v>2675</v>
      </c>
      <c r="K1100" s="15" t="s">
        <v>522</v>
      </c>
    </row>
    <row r="1101" spans="2:11" x14ac:dyDescent="0.2">
      <c r="B1101" s="15" t="s">
        <v>4215</v>
      </c>
      <c r="C1101" s="15">
        <v>259959</v>
      </c>
      <c r="D1101" s="15" t="s">
        <v>993</v>
      </c>
      <c r="E1101" s="15">
        <v>100</v>
      </c>
      <c r="F1101" s="15" t="s">
        <v>2674</v>
      </c>
      <c r="G1101" s="15" t="s">
        <v>4045</v>
      </c>
      <c r="H1101" s="15" t="s">
        <v>1032</v>
      </c>
      <c r="I1101" s="15" t="s">
        <v>3672</v>
      </c>
      <c r="J1101" s="15" t="s">
        <v>2675</v>
      </c>
      <c r="K1101" s="15" t="s">
        <v>522</v>
      </c>
    </row>
    <row r="1102" spans="2:11" x14ac:dyDescent="0.2">
      <c r="B1102" s="15" t="s">
        <v>3653</v>
      </c>
      <c r="C1102" s="15">
        <v>1307757</v>
      </c>
      <c r="D1102" s="15" t="s">
        <v>1874</v>
      </c>
      <c r="E1102" s="15">
        <v>100</v>
      </c>
      <c r="F1102" s="15" t="s">
        <v>2674</v>
      </c>
      <c r="G1102" s="15" t="s">
        <v>3826</v>
      </c>
      <c r="H1102" s="15" t="s">
        <v>631</v>
      </c>
      <c r="I1102" s="15" t="s">
        <v>3605</v>
      </c>
      <c r="J1102" s="15" t="s">
        <v>2675</v>
      </c>
      <c r="K1102" s="15" t="s">
        <v>1924</v>
      </c>
    </row>
    <row r="1103" spans="2:11" x14ac:dyDescent="0.2">
      <c r="B1103" s="15" t="s">
        <v>3653</v>
      </c>
      <c r="C1103" s="15">
        <v>1307757</v>
      </c>
      <c r="D1103" s="15" t="s">
        <v>1874</v>
      </c>
      <c r="E1103" s="15">
        <v>100</v>
      </c>
      <c r="F1103" s="15" t="s">
        <v>2674</v>
      </c>
      <c r="G1103" s="15" t="s">
        <v>4044</v>
      </c>
      <c r="H1103" s="15" t="s">
        <v>1903</v>
      </c>
      <c r="I1103" s="15" t="s">
        <v>4115</v>
      </c>
      <c r="J1103" s="15" t="s">
        <v>2675</v>
      </c>
      <c r="K1103" s="15" t="s">
        <v>1924</v>
      </c>
    </row>
    <row r="1104" spans="2:11" x14ac:dyDescent="0.2">
      <c r="B1104" s="15" t="s">
        <v>3653</v>
      </c>
      <c r="C1104" s="15">
        <v>1307757</v>
      </c>
      <c r="D1104" s="15" t="s">
        <v>1874</v>
      </c>
      <c r="E1104" s="15">
        <v>100</v>
      </c>
      <c r="F1104" s="15" t="s">
        <v>2674</v>
      </c>
      <c r="G1104" s="15" t="s">
        <v>3787</v>
      </c>
      <c r="H1104" s="15" t="s">
        <v>631</v>
      </c>
      <c r="I1104" s="15" t="s">
        <v>3113</v>
      </c>
      <c r="J1104" s="15" t="s">
        <v>2675</v>
      </c>
      <c r="K1104" s="15" t="s">
        <v>1924</v>
      </c>
    </row>
    <row r="1105" spans="2:11" x14ac:dyDescent="0.2">
      <c r="B1105" s="15" t="s">
        <v>3654</v>
      </c>
      <c r="C1105" s="15">
        <v>1307512</v>
      </c>
      <c r="D1105" s="15" t="s">
        <v>1932</v>
      </c>
      <c r="E1105" s="15">
        <v>100</v>
      </c>
      <c r="F1105" s="15" t="s">
        <v>2674</v>
      </c>
      <c r="G1105" s="15" t="s">
        <v>3826</v>
      </c>
      <c r="H1105" s="15" t="s">
        <v>631</v>
      </c>
      <c r="I1105" s="15" t="s">
        <v>2685</v>
      </c>
      <c r="J1105" s="15" t="s">
        <v>2678</v>
      </c>
      <c r="K1105" s="15" t="s">
        <v>2684</v>
      </c>
    </row>
    <row r="1106" spans="2:11" x14ac:dyDescent="0.2">
      <c r="B1106" s="15" t="s">
        <v>3654</v>
      </c>
      <c r="C1106" s="15">
        <v>1307512</v>
      </c>
      <c r="D1106" s="15" t="s">
        <v>1932</v>
      </c>
      <c r="E1106" s="15">
        <v>100</v>
      </c>
      <c r="F1106" s="15" t="s">
        <v>2674</v>
      </c>
      <c r="G1106" s="15" t="s">
        <v>3828</v>
      </c>
      <c r="H1106" s="15" t="s">
        <v>1903</v>
      </c>
      <c r="I1106" s="15" t="s">
        <v>2689</v>
      </c>
      <c r="J1106" s="15" t="s">
        <v>2678</v>
      </c>
      <c r="K1106" s="15" t="s">
        <v>2684</v>
      </c>
    </row>
    <row r="1107" spans="2:11" x14ac:dyDescent="0.2">
      <c r="B1107" s="15" t="s">
        <v>3654</v>
      </c>
      <c r="C1107" s="15">
        <v>1307512</v>
      </c>
      <c r="D1107" s="15" t="s">
        <v>1932</v>
      </c>
      <c r="E1107" s="15">
        <v>100</v>
      </c>
      <c r="F1107" s="15" t="s">
        <v>2674</v>
      </c>
      <c r="G1107" s="15" t="s">
        <v>4045</v>
      </c>
      <c r="H1107" s="15" t="s">
        <v>631</v>
      </c>
      <c r="I1107" s="15" t="s">
        <v>2685</v>
      </c>
      <c r="J1107" s="15" t="s">
        <v>2678</v>
      </c>
      <c r="K1107" s="15" t="s">
        <v>2684</v>
      </c>
    </row>
    <row r="1108" spans="2:11" x14ac:dyDescent="0.2">
      <c r="B1108" s="15" t="s">
        <v>3883</v>
      </c>
      <c r="C1108" s="15">
        <v>1308582</v>
      </c>
      <c r="D1108" s="15" t="s">
        <v>3348</v>
      </c>
      <c r="E1108" s="15">
        <v>90</v>
      </c>
      <c r="F1108" s="15" t="s">
        <v>2674</v>
      </c>
      <c r="G1108" s="15" t="s">
        <v>4045</v>
      </c>
      <c r="H1108" s="15" t="s">
        <v>631</v>
      </c>
      <c r="I1108" s="15" t="s">
        <v>3604</v>
      </c>
      <c r="J1108" s="15" t="s">
        <v>2675</v>
      </c>
      <c r="K1108" s="15" t="s">
        <v>3228</v>
      </c>
    </row>
    <row r="1109" spans="2:11" x14ac:dyDescent="0.2">
      <c r="B1109" s="15" t="s">
        <v>3883</v>
      </c>
      <c r="C1109" s="15">
        <v>1308582</v>
      </c>
      <c r="D1109" s="15" t="s">
        <v>3348</v>
      </c>
      <c r="E1109" s="15">
        <v>90</v>
      </c>
      <c r="F1109" s="15" t="s">
        <v>2674</v>
      </c>
      <c r="G1109" s="15" t="s">
        <v>3787</v>
      </c>
      <c r="H1109" s="15" t="s">
        <v>631</v>
      </c>
      <c r="I1109" s="15" t="s">
        <v>3604</v>
      </c>
      <c r="J1109" s="15" t="s">
        <v>2675</v>
      </c>
      <c r="K1109" s="15" t="s">
        <v>3228</v>
      </c>
    </row>
    <row r="1110" spans="2:11" x14ac:dyDescent="0.2">
      <c r="B1110" s="15" t="s">
        <v>2778</v>
      </c>
      <c r="C1110" s="15">
        <v>1306988</v>
      </c>
      <c r="D1110" s="15" t="s">
        <v>2803</v>
      </c>
      <c r="E1110" s="15">
        <v>100</v>
      </c>
      <c r="F1110" s="15" t="s">
        <v>2677</v>
      </c>
      <c r="G1110" s="15" t="s">
        <v>4045</v>
      </c>
      <c r="H1110" s="15" t="s">
        <v>631</v>
      </c>
      <c r="I1110" s="15" t="s">
        <v>3612</v>
      </c>
      <c r="J1110" s="15" t="s">
        <v>2678</v>
      </c>
      <c r="K1110" s="15" t="s">
        <v>2163</v>
      </c>
    </row>
    <row r="1111" spans="2:11" x14ac:dyDescent="0.2">
      <c r="B1111" s="15" t="s">
        <v>2778</v>
      </c>
      <c r="C1111" s="15">
        <v>1306988</v>
      </c>
      <c r="D1111" s="15" t="s">
        <v>2803</v>
      </c>
      <c r="E1111" s="15">
        <v>100</v>
      </c>
      <c r="F1111" s="15" t="s">
        <v>2677</v>
      </c>
      <c r="G1111" s="15" t="s">
        <v>3826</v>
      </c>
      <c r="H1111" s="15" t="s">
        <v>1903</v>
      </c>
      <c r="I1111" s="15" t="s">
        <v>3179</v>
      </c>
      <c r="J1111" s="15" t="s">
        <v>2678</v>
      </c>
      <c r="K1111" s="15" t="s">
        <v>2163</v>
      </c>
    </row>
    <row r="1112" spans="2:11" x14ac:dyDescent="0.2">
      <c r="B1112" s="15" t="s">
        <v>2778</v>
      </c>
      <c r="C1112" s="15">
        <v>1306988</v>
      </c>
      <c r="D1112" s="15" t="s">
        <v>2803</v>
      </c>
      <c r="E1112" s="15">
        <v>100</v>
      </c>
      <c r="F1112" s="15" t="s">
        <v>2677</v>
      </c>
      <c r="G1112" s="15" t="s">
        <v>3828</v>
      </c>
      <c r="H1112" s="15" t="s">
        <v>1903</v>
      </c>
      <c r="I1112" s="15" t="s">
        <v>3179</v>
      </c>
      <c r="J1112" s="15" t="s">
        <v>2678</v>
      </c>
      <c r="K1112" s="15" t="s">
        <v>2163</v>
      </c>
    </row>
    <row r="1113" spans="2:11" x14ac:dyDescent="0.2">
      <c r="B1113" s="15" t="s">
        <v>3588</v>
      </c>
      <c r="C1113" s="15">
        <v>1308560</v>
      </c>
      <c r="D1113" s="15" t="s">
        <v>3348</v>
      </c>
      <c r="E1113" s="15">
        <v>100</v>
      </c>
      <c r="F1113" s="15" t="s">
        <v>2674</v>
      </c>
      <c r="G1113" s="15" t="s">
        <v>4044</v>
      </c>
      <c r="H1113" s="15" t="s">
        <v>1903</v>
      </c>
      <c r="I1113" s="15" t="s">
        <v>4088</v>
      </c>
      <c r="J1113" s="15" t="s">
        <v>2675</v>
      </c>
      <c r="K1113" s="15" t="s">
        <v>3228</v>
      </c>
    </row>
    <row r="1114" spans="2:11" x14ac:dyDescent="0.2">
      <c r="B1114" s="15" t="s">
        <v>3588</v>
      </c>
      <c r="C1114" s="15">
        <v>1308560</v>
      </c>
      <c r="D1114" s="15" t="s">
        <v>3348</v>
      </c>
      <c r="E1114" s="15">
        <v>30</v>
      </c>
      <c r="F1114" s="15" t="s">
        <v>2674</v>
      </c>
      <c r="G1114" s="15" t="s">
        <v>3828</v>
      </c>
      <c r="H1114" s="15" t="s">
        <v>631</v>
      </c>
      <c r="I1114" s="15" t="s">
        <v>3605</v>
      </c>
      <c r="J1114" s="15" t="s">
        <v>2675</v>
      </c>
      <c r="K1114" s="15" t="s">
        <v>3228</v>
      </c>
    </row>
    <row r="1115" spans="2:11" x14ac:dyDescent="0.2">
      <c r="B1115" s="15" t="s">
        <v>3131</v>
      </c>
      <c r="C1115" s="15">
        <v>262714</v>
      </c>
      <c r="D1115" s="15" t="s">
        <v>1022</v>
      </c>
      <c r="E1115" s="15">
        <v>100</v>
      </c>
      <c r="F1115" s="15" t="s">
        <v>2674</v>
      </c>
      <c r="G1115" s="15" t="s">
        <v>4052</v>
      </c>
      <c r="H1115" s="15" t="s">
        <v>1032</v>
      </c>
      <c r="I1115" s="15" t="s">
        <v>4066</v>
      </c>
      <c r="J1115" s="15" t="s">
        <v>2675</v>
      </c>
      <c r="K1115" s="15" t="s">
        <v>2796</v>
      </c>
    </row>
    <row r="1116" spans="2:11" x14ac:dyDescent="0.2">
      <c r="B1116" s="15" t="s">
        <v>3131</v>
      </c>
      <c r="C1116" s="15">
        <v>262714</v>
      </c>
      <c r="D1116" s="15" t="s">
        <v>1022</v>
      </c>
      <c r="E1116" s="15">
        <v>90</v>
      </c>
      <c r="F1116" s="15" t="s">
        <v>2674</v>
      </c>
      <c r="G1116" s="15" t="s">
        <v>4044</v>
      </c>
      <c r="H1116" s="15" t="s">
        <v>631</v>
      </c>
      <c r="I1116" s="15" t="s">
        <v>3105</v>
      </c>
      <c r="J1116" s="15" t="s">
        <v>2675</v>
      </c>
      <c r="K1116" s="15" t="s">
        <v>2796</v>
      </c>
    </row>
    <row r="1117" spans="2:11" x14ac:dyDescent="0.2">
      <c r="B1117" s="15" t="s">
        <v>3131</v>
      </c>
      <c r="C1117" s="15">
        <v>262714</v>
      </c>
      <c r="D1117" s="15" t="s">
        <v>1022</v>
      </c>
      <c r="E1117" s="15">
        <v>80</v>
      </c>
      <c r="F1117" s="15" t="s">
        <v>2674</v>
      </c>
      <c r="G1117" s="15" t="s">
        <v>3828</v>
      </c>
      <c r="H1117" s="15" t="s">
        <v>631</v>
      </c>
      <c r="I1117" s="15" t="s">
        <v>3105</v>
      </c>
      <c r="J1117" s="15" t="s">
        <v>2675</v>
      </c>
      <c r="K1117" s="15" t="s">
        <v>2796</v>
      </c>
    </row>
    <row r="1118" spans="2:11" x14ac:dyDescent="0.2">
      <c r="B1118" s="15" t="s">
        <v>4216</v>
      </c>
      <c r="C1118" s="15">
        <v>261593</v>
      </c>
      <c r="D1118" s="15" t="s">
        <v>562</v>
      </c>
      <c r="E1118" s="15">
        <v>90</v>
      </c>
      <c r="F1118" s="15" t="s">
        <v>2674</v>
      </c>
      <c r="G1118" s="15" t="s">
        <v>4045</v>
      </c>
      <c r="H1118" s="15" t="s">
        <v>631</v>
      </c>
      <c r="I1118" s="15" t="s">
        <v>839</v>
      </c>
      <c r="J1118" s="15" t="s">
        <v>2675</v>
      </c>
      <c r="K1118" s="15" t="s">
        <v>507</v>
      </c>
    </row>
    <row r="1119" spans="2:11" x14ac:dyDescent="0.2">
      <c r="B1119" s="15" t="s">
        <v>3720</v>
      </c>
      <c r="C1119" s="15">
        <v>1308405</v>
      </c>
      <c r="D1119" s="15" t="s">
        <v>2936</v>
      </c>
      <c r="E1119" s="15">
        <v>90</v>
      </c>
      <c r="F1119" s="15" t="s">
        <v>2674</v>
      </c>
      <c r="G1119" s="15" t="s">
        <v>4045</v>
      </c>
      <c r="H1119" s="15" t="s">
        <v>631</v>
      </c>
      <c r="I1119" s="15" t="s">
        <v>3113</v>
      </c>
      <c r="J1119" s="15" t="s">
        <v>2675</v>
      </c>
      <c r="K1119" s="15" t="s">
        <v>996</v>
      </c>
    </row>
    <row r="1120" spans="2:11" x14ac:dyDescent="0.2">
      <c r="B1120" s="15" t="s">
        <v>3720</v>
      </c>
      <c r="C1120" s="15">
        <v>1308405</v>
      </c>
      <c r="D1120" s="15" t="s">
        <v>2936</v>
      </c>
      <c r="E1120" s="15">
        <v>60</v>
      </c>
      <c r="F1120" s="15" t="s">
        <v>2674</v>
      </c>
      <c r="G1120" s="15" t="s">
        <v>4045</v>
      </c>
      <c r="H1120" s="15" t="s">
        <v>1903</v>
      </c>
      <c r="I1120" s="15" t="s">
        <v>4131</v>
      </c>
      <c r="J1120" s="15" t="s">
        <v>2675</v>
      </c>
      <c r="K1120" s="15" t="s">
        <v>996</v>
      </c>
    </row>
    <row r="1121" spans="2:11" x14ac:dyDescent="0.2">
      <c r="B1121" s="15" t="s">
        <v>3720</v>
      </c>
      <c r="C1121" s="15">
        <v>1308405</v>
      </c>
      <c r="D1121" s="15" t="s">
        <v>2936</v>
      </c>
      <c r="E1121" s="15">
        <v>70</v>
      </c>
      <c r="F1121" s="15" t="s">
        <v>2674</v>
      </c>
      <c r="G1121" s="15" t="s">
        <v>3787</v>
      </c>
      <c r="H1121" s="15" t="s">
        <v>631</v>
      </c>
      <c r="I1121" s="15" t="s">
        <v>3113</v>
      </c>
      <c r="J1121" s="15" t="s">
        <v>2675</v>
      </c>
      <c r="K1121" s="15" t="s">
        <v>996</v>
      </c>
    </row>
    <row r="1122" spans="2:11" x14ac:dyDescent="0.2">
      <c r="B1122" s="15" t="s">
        <v>3313</v>
      </c>
      <c r="C1122" s="15">
        <v>1308510</v>
      </c>
      <c r="D1122" s="15" t="s">
        <v>1889</v>
      </c>
      <c r="E1122" s="15">
        <v>100</v>
      </c>
      <c r="F1122" s="15" t="s">
        <v>2674</v>
      </c>
      <c r="G1122" s="15" t="s">
        <v>3787</v>
      </c>
      <c r="H1122" s="15" t="s">
        <v>631</v>
      </c>
      <c r="I1122" s="15" t="s">
        <v>3607</v>
      </c>
      <c r="J1122" s="15" t="s">
        <v>2675</v>
      </c>
      <c r="K1122" s="15" t="s">
        <v>3094</v>
      </c>
    </row>
    <row r="1123" spans="2:11" x14ac:dyDescent="0.2">
      <c r="B1123" s="15" t="s">
        <v>3313</v>
      </c>
      <c r="C1123" s="15">
        <v>1308510</v>
      </c>
      <c r="D1123" s="15" t="s">
        <v>1889</v>
      </c>
      <c r="E1123" s="15">
        <v>90</v>
      </c>
      <c r="F1123" s="15" t="s">
        <v>2674</v>
      </c>
      <c r="G1123" s="15" t="s">
        <v>3826</v>
      </c>
      <c r="H1123" s="15" t="s">
        <v>631</v>
      </c>
      <c r="I1123" s="15" t="s">
        <v>3607</v>
      </c>
      <c r="J1123" s="15" t="s">
        <v>2675</v>
      </c>
      <c r="K1123" s="15" t="s">
        <v>3094</v>
      </c>
    </row>
    <row r="1124" spans="2:11" x14ac:dyDescent="0.2">
      <c r="B1124" s="15" t="s">
        <v>3313</v>
      </c>
      <c r="C1124" s="15">
        <v>1308510</v>
      </c>
      <c r="D1124" s="15" t="s">
        <v>1889</v>
      </c>
      <c r="E1124" s="15">
        <v>100</v>
      </c>
      <c r="F1124" s="15" t="s">
        <v>2674</v>
      </c>
      <c r="G1124" s="15" t="s">
        <v>4057</v>
      </c>
      <c r="H1124" s="15" t="s">
        <v>1903</v>
      </c>
      <c r="I1124" s="15" t="s">
        <v>3319</v>
      </c>
      <c r="J1124" s="15" t="s">
        <v>2675</v>
      </c>
      <c r="K1124" s="15" t="s">
        <v>3094</v>
      </c>
    </row>
    <row r="1125" spans="2:11" x14ac:dyDescent="0.2">
      <c r="B1125" s="15" t="s">
        <v>3589</v>
      </c>
      <c r="C1125" s="15">
        <v>1307086</v>
      </c>
      <c r="D1125" s="15" t="s">
        <v>1995</v>
      </c>
      <c r="E1125" s="15">
        <v>100</v>
      </c>
      <c r="F1125" s="15" t="s">
        <v>2683</v>
      </c>
      <c r="G1125" s="15" t="s">
        <v>3828</v>
      </c>
      <c r="H1125" s="15" t="s">
        <v>1903</v>
      </c>
      <c r="I1125" s="15" t="s">
        <v>3026</v>
      </c>
      <c r="J1125" s="15" t="s">
        <v>2675</v>
      </c>
      <c r="K1125" s="15" t="s">
        <v>744</v>
      </c>
    </row>
    <row r="1126" spans="2:11" x14ac:dyDescent="0.2">
      <c r="B1126" s="15" t="s">
        <v>3589</v>
      </c>
      <c r="C1126" s="15">
        <v>1307086</v>
      </c>
      <c r="D1126" s="15" t="s">
        <v>1995</v>
      </c>
      <c r="E1126" s="15">
        <v>100</v>
      </c>
      <c r="F1126" s="15" t="s">
        <v>2677</v>
      </c>
      <c r="G1126" s="15" t="s">
        <v>4057</v>
      </c>
      <c r="H1126" s="15" t="s">
        <v>1903</v>
      </c>
      <c r="I1126" s="15" t="s">
        <v>3026</v>
      </c>
      <c r="J1126" s="15" t="s">
        <v>2678</v>
      </c>
      <c r="K1126" s="15" t="s">
        <v>744</v>
      </c>
    </row>
    <row r="1127" spans="2:11" x14ac:dyDescent="0.2">
      <c r="B1127" s="15" t="s">
        <v>3966</v>
      </c>
      <c r="C1127" s="15">
        <v>240090</v>
      </c>
      <c r="D1127" s="15" t="s">
        <v>556</v>
      </c>
      <c r="E1127" s="15">
        <v>90</v>
      </c>
      <c r="F1127" s="15" t="s">
        <v>2674</v>
      </c>
      <c r="G1127" s="15" t="s">
        <v>4057</v>
      </c>
      <c r="H1127" s="15" t="s">
        <v>512</v>
      </c>
      <c r="I1127" s="15" t="s">
        <v>821</v>
      </c>
      <c r="J1127" s="15" t="s">
        <v>2675</v>
      </c>
      <c r="K1127" s="15" t="s">
        <v>602</v>
      </c>
    </row>
    <row r="1128" spans="2:11" x14ac:dyDescent="0.2">
      <c r="B1128" s="15" t="s">
        <v>3966</v>
      </c>
      <c r="C1128" s="15">
        <v>240090</v>
      </c>
      <c r="D1128" s="15" t="s">
        <v>556</v>
      </c>
      <c r="E1128" s="15">
        <v>100</v>
      </c>
      <c r="F1128" s="15" t="s">
        <v>2674</v>
      </c>
      <c r="G1128" s="15" t="s">
        <v>4045</v>
      </c>
      <c r="H1128" s="15" t="s">
        <v>631</v>
      </c>
      <c r="I1128" s="15" t="s">
        <v>839</v>
      </c>
      <c r="J1128" s="15" t="s">
        <v>2675</v>
      </c>
      <c r="K1128" s="15" t="s">
        <v>602</v>
      </c>
    </row>
    <row r="1129" spans="2:11" x14ac:dyDescent="0.2">
      <c r="B1129" s="15" t="s">
        <v>4217</v>
      </c>
      <c r="C1129" s="15">
        <v>1308478</v>
      </c>
      <c r="D1129" s="15" t="s">
        <v>1910</v>
      </c>
      <c r="E1129" s="15">
        <v>40</v>
      </c>
      <c r="F1129" s="15" t="s">
        <v>2674</v>
      </c>
      <c r="G1129" s="15" t="s">
        <v>4044</v>
      </c>
      <c r="H1129" s="15" t="s">
        <v>631</v>
      </c>
      <c r="I1129" s="15" t="s">
        <v>3617</v>
      </c>
      <c r="J1129" s="15" t="s">
        <v>2675</v>
      </c>
      <c r="K1129" s="15" t="s">
        <v>2934</v>
      </c>
    </row>
    <row r="1130" spans="2:11" x14ac:dyDescent="0.2">
      <c r="B1130" s="15" t="s">
        <v>4217</v>
      </c>
      <c r="C1130" s="15">
        <v>1308478</v>
      </c>
      <c r="D1130" s="15" t="s">
        <v>1910</v>
      </c>
      <c r="E1130" s="15">
        <v>50</v>
      </c>
      <c r="F1130" s="15" t="s">
        <v>2674</v>
      </c>
      <c r="G1130" s="15" t="s">
        <v>4044</v>
      </c>
      <c r="H1130" s="15" t="s">
        <v>631</v>
      </c>
      <c r="I1130" s="15" t="s">
        <v>3617</v>
      </c>
      <c r="J1130" s="15" t="s">
        <v>2675</v>
      </c>
      <c r="K1130" s="15" t="s">
        <v>2934</v>
      </c>
    </row>
    <row r="1131" spans="2:11" x14ac:dyDescent="0.2">
      <c r="B1131" s="15" t="s">
        <v>4217</v>
      </c>
      <c r="C1131" s="15">
        <v>1308478</v>
      </c>
      <c r="D1131" s="15" t="s">
        <v>1910</v>
      </c>
      <c r="E1131" s="15">
        <v>50</v>
      </c>
      <c r="F1131" s="15" t="s">
        <v>2674</v>
      </c>
      <c r="G1131" s="15" t="s">
        <v>4052</v>
      </c>
      <c r="H1131" s="15" t="s">
        <v>1903</v>
      </c>
      <c r="I1131" s="15" t="s">
        <v>4067</v>
      </c>
      <c r="J1131" s="15" t="s">
        <v>3327</v>
      </c>
      <c r="K1131" s="15" t="s">
        <v>2934</v>
      </c>
    </row>
    <row r="1132" spans="2:11" x14ac:dyDescent="0.2">
      <c r="B1132" s="15" t="s">
        <v>4218</v>
      </c>
      <c r="C1132" s="15">
        <v>1308040</v>
      </c>
      <c r="D1132" s="15" t="s">
        <v>1872</v>
      </c>
      <c r="E1132" s="15">
        <v>100</v>
      </c>
      <c r="F1132" s="15" t="s">
        <v>2674</v>
      </c>
      <c r="G1132" s="15" t="s">
        <v>4044</v>
      </c>
      <c r="H1132" s="15" t="s">
        <v>1903</v>
      </c>
      <c r="I1132" s="15" t="s">
        <v>3510</v>
      </c>
      <c r="J1132" s="15" t="s">
        <v>2675</v>
      </c>
      <c r="K1132" s="15" t="s">
        <v>516</v>
      </c>
    </row>
    <row r="1133" spans="2:11" x14ac:dyDescent="0.2">
      <c r="B1133" s="15" t="s">
        <v>4218</v>
      </c>
      <c r="C1133" s="15">
        <v>1308040</v>
      </c>
      <c r="D1133" s="15" t="s">
        <v>1872</v>
      </c>
      <c r="E1133" s="15">
        <v>60</v>
      </c>
      <c r="F1133" s="15" t="s">
        <v>2674</v>
      </c>
      <c r="G1133" s="15" t="s">
        <v>4044</v>
      </c>
      <c r="H1133" s="15" t="s">
        <v>631</v>
      </c>
      <c r="I1133" s="15" t="s">
        <v>3603</v>
      </c>
      <c r="J1133" s="15" t="s">
        <v>2675</v>
      </c>
      <c r="K1133" s="15" t="s">
        <v>516</v>
      </c>
    </row>
    <row r="1134" spans="2:11" x14ac:dyDescent="0.2">
      <c r="B1134" s="15" t="s">
        <v>4219</v>
      </c>
      <c r="C1134" s="15">
        <v>246669</v>
      </c>
      <c r="D1134" s="15" t="s">
        <v>993</v>
      </c>
      <c r="E1134" s="15">
        <v>90</v>
      </c>
      <c r="F1134" s="15" t="s">
        <v>2674</v>
      </c>
      <c r="G1134" s="15" t="s">
        <v>4045</v>
      </c>
      <c r="H1134" s="15" t="s">
        <v>1032</v>
      </c>
      <c r="I1134" s="15" t="s">
        <v>3672</v>
      </c>
      <c r="J1134" s="15" t="s">
        <v>2675</v>
      </c>
      <c r="K1134" s="15" t="s">
        <v>568</v>
      </c>
    </row>
    <row r="1135" spans="2:11" x14ac:dyDescent="0.2">
      <c r="B1135" s="15" t="s">
        <v>4219</v>
      </c>
      <c r="C1135" s="15">
        <v>246669</v>
      </c>
      <c r="D1135" s="15" t="s">
        <v>993</v>
      </c>
      <c r="E1135" s="15">
        <v>90</v>
      </c>
      <c r="F1135" s="15" t="s">
        <v>2674</v>
      </c>
      <c r="G1135" s="15" t="s">
        <v>3826</v>
      </c>
      <c r="H1135" s="15" t="s">
        <v>631</v>
      </c>
      <c r="I1135" s="15" t="s">
        <v>3105</v>
      </c>
      <c r="J1135" s="15" t="s">
        <v>2675</v>
      </c>
      <c r="K1135" s="15" t="s">
        <v>568</v>
      </c>
    </row>
    <row r="1136" spans="2:11" x14ac:dyDescent="0.2">
      <c r="B1136" s="15" t="s">
        <v>3884</v>
      </c>
      <c r="C1136" s="15">
        <v>1308531</v>
      </c>
      <c r="D1136" s="15" t="s">
        <v>3298</v>
      </c>
      <c r="E1136" s="15">
        <v>100</v>
      </c>
      <c r="F1136" s="15" t="s">
        <v>2674</v>
      </c>
      <c r="G1136" s="15" t="s">
        <v>3787</v>
      </c>
      <c r="H1136" s="15" t="s">
        <v>631</v>
      </c>
      <c r="I1136" s="15" t="s">
        <v>3605</v>
      </c>
      <c r="J1136" s="15" t="s">
        <v>2675</v>
      </c>
      <c r="K1136" s="15" t="s">
        <v>3094</v>
      </c>
    </row>
    <row r="1137" spans="2:11" x14ac:dyDescent="0.2">
      <c r="B1137" s="15" t="s">
        <v>3884</v>
      </c>
      <c r="C1137" s="15">
        <v>1308531</v>
      </c>
      <c r="D1137" s="15" t="s">
        <v>3298</v>
      </c>
      <c r="E1137" s="15">
        <v>100</v>
      </c>
      <c r="F1137" s="15" t="s">
        <v>2674</v>
      </c>
      <c r="G1137" s="15" t="s">
        <v>3826</v>
      </c>
      <c r="H1137" s="15" t="s">
        <v>1903</v>
      </c>
      <c r="I1137" s="15" t="s">
        <v>3829</v>
      </c>
      <c r="J1137" s="15" t="s">
        <v>2675</v>
      </c>
      <c r="K1137" s="15" t="s">
        <v>3094</v>
      </c>
    </row>
    <row r="1138" spans="2:11" x14ac:dyDescent="0.2">
      <c r="B1138" s="15" t="s">
        <v>3884</v>
      </c>
      <c r="C1138" s="15">
        <v>1308531</v>
      </c>
      <c r="D1138" s="15" t="s">
        <v>3298</v>
      </c>
      <c r="E1138" s="15">
        <v>90</v>
      </c>
      <c r="F1138" s="15" t="s">
        <v>2674</v>
      </c>
      <c r="G1138" s="15" t="s">
        <v>3826</v>
      </c>
      <c r="H1138" s="15" t="s">
        <v>631</v>
      </c>
      <c r="I1138" s="15" t="s">
        <v>3605</v>
      </c>
      <c r="J1138" s="15" t="s">
        <v>2675</v>
      </c>
      <c r="K1138" s="15" t="s">
        <v>3094</v>
      </c>
    </row>
    <row r="1139" spans="2:11" x14ac:dyDescent="0.2">
      <c r="B1139" s="15" t="s">
        <v>4220</v>
      </c>
      <c r="C1139" s="15">
        <v>1308447</v>
      </c>
      <c r="D1139" s="15" t="s">
        <v>1926</v>
      </c>
      <c r="E1139" s="15">
        <v>100</v>
      </c>
      <c r="F1139" s="15" t="s">
        <v>2674</v>
      </c>
      <c r="G1139" s="15" t="s">
        <v>4044</v>
      </c>
      <c r="H1139" s="15" t="s">
        <v>1903</v>
      </c>
      <c r="I1139" s="15" t="s">
        <v>4088</v>
      </c>
      <c r="J1139" s="15" t="s">
        <v>2675</v>
      </c>
      <c r="K1139" s="15" t="s">
        <v>2796</v>
      </c>
    </row>
    <row r="1140" spans="2:11" x14ac:dyDescent="0.2">
      <c r="B1140" s="15" t="s">
        <v>4220</v>
      </c>
      <c r="C1140" s="15">
        <v>1308447</v>
      </c>
      <c r="D1140" s="15" t="s">
        <v>1926</v>
      </c>
      <c r="E1140" s="15">
        <v>50</v>
      </c>
      <c r="F1140" s="15" t="s">
        <v>2674</v>
      </c>
      <c r="G1140" s="15" t="s">
        <v>3826</v>
      </c>
      <c r="H1140" s="15" t="s">
        <v>631</v>
      </c>
      <c r="I1140" s="15" t="s">
        <v>3606</v>
      </c>
      <c r="J1140" s="15" t="s">
        <v>2675</v>
      </c>
      <c r="K1140" s="15" t="s">
        <v>2796</v>
      </c>
    </row>
    <row r="1141" spans="2:11" x14ac:dyDescent="0.2">
      <c r="B1141" s="15" t="s">
        <v>876</v>
      </c>
      <c r="C1141" s="15">
        <v>252375</v>
      </c>
      <c r="D1141" s="15" t="s">
        <v>562</v>
      </c>
      <c r="E1141" s="15">
        <v>70</v>
      </c>
      <c r="F1141" s="15" t="s">
        <v>2674</v>
      </c>
      <c r="G1141" s="15" t="s">
        <v>3787</v>
      </c>
      <c r="H1141" s="15" t="s">
        <v>512</v>
      </c>
      <c r="I1141" s="15" t="s">
        <v>824</v>
      </c>
      <c r="J1141" s="15" t="s">
        <v>2675</v>
      </c>
      <c r="K1141" s="15" t="s">
        <v>662</v>
      </c>
    </row>
    <row r="1142" spans="2:11" x14ac:dyDescent="0.2">
      <c r="B1142" s="15" t="s">
        <v>876</v>
      </c>
      <c r="C1142" s="15">
        <v>252375</v>
      </c>
      <c r="D1142" s="15" t="s">
        <v>562</v>
      </c>
      <c r="E1142" s="15">
        <v>70</v>
      </c>
      <c r="F1142" s="15" t="s">
        <v>2674</v>
      </c>
      <c r="G1142" s="15" t="s">
        <v>3828</v>
      </c>
      <c r="H1142" s="15" t="s">
        <v>631</v>
      </c>
      <c r="I1142" s="15" t="s">
        <v>839</v>
      </c>
      <c r="J1142" s="15" t="s">
        <v>2675</v>
      </c>
      <c r="K1142" s="15" t="s">
        <v>662</v>
      </c>
    </row>
    <row r="1143" spans="2:11" x14ac:dyDescent="0.2">
      <c r="B1143" s="15" t="s">
        <v>3017</v>
      </c>
      <c r="C1143" s="15">
        <v>252000</v>
      </c>
      <c r="D1143" s="15" t="s">
        <v>1024</v>
      </c>
      <c r="E1143" s="15">
        <v>100</v>
      </c>
      <c r="F1143" s="15" t="s">
        <v>2676</v>
      </c>
      <c r="G1143" s="15" t="s">
        <v>3826</v>
      </c>
      <c r="H1143" s="15" t="s">
        <v>1032</v>
      </c>
      <c r="I1143" s="15" t="s">
        <v>3005</v>
      </c>
      <c r="J1143" s="15" t="s">
        <v>2675</v>
      </c>
      <c r="K1143" s="15" t="s">
        <v>1138</v>
      </c>
    </row>
    <row r="1144" spans="2:11" x14ac:dyDescent="0.2">
      <c r="B1144" s="15" t="s">
        <v>3017</v>
      </c>
      <c r="C1144" s="15">
        <v>252000</v>
      </c>
      <c r="D1144" s="15" t="s">
        <v>1024</v>
      </c>
      <c r="E1144" s="15">
        <v>90</v>
      </c>
      <c r="F1144" s="15" t="s">
        <v>2676</v>
      </c>
      <c r="G1144" s="15" t="s">
        <v>3826</v>
      </c>
      <c r="H1144" s="15" t="s">
        <v>631</v>
      </c>
      <c r="I1144" s="15" t="s">
        <v>3581</v>
      </c>
      <c r="J1144" s="15" t="s">
        <v>2675</v>
      </c>
      <c r="K1144" s="15" t="s">
        <v>1138</v>
      </c>
    </row>
    <row r="1145" spans="2:11" x14ac:dyDescent="0.2">
      <c r="B1145" s="15" t="s">
        <v>3017</v>
      </c>
      <c r="C1145" s="15">
        <v>252000</v>
      </c>
      <c r="D1145" s="15" t="s">
        <v>1024</v>
      </c>
      <c r="E1145" s="15">
        <v>100</v>
      </c>
      <c r="F1145" s="15" t="s">
        <v>2676</v>
      </c>
      <c r="G1145" s="15" t="s">
        <v>3826</v>
      </c>
      <c r="H1145" s="15" t="s">
        <v>1032</v>
      </c>
      <c r="I1145" s="15" t="s">
        <v>3005</v>
      </c>
      <c r="J1145" s="15" t="s">
        <v>2675</v>
      </c>
      <c r="K1145" s="15" t="s">
        <v>1138</v>
      </c>
    </row>
    <row r="1146" spans="2:11" x14ac:dyDescent="0.2">
      <c r="B1146" s="15" t="s">
        <v>4221</v>
      </c>
      <c r="C1146" s="15">
        <v>251789</v>
      </c>
      <c r="D1146" s="15" t="s">
        <v>1057</v>
      </c>
      <c r="E1146" s="15">
        <v>100</v>
      </c>
      <c r="F1146" s="15" t="s">
        <v>2676</v>
      </c>
      <c r="G1146" s="15" t="s">
        <v>4045</v>
      </c>
      <c r="H1146" s="15" t="s">
        <v>1032</v>
      </c>
      <c r="I1146" s="15" t="s">
        <v>2923</v>
      </c>
      <c r="J1146" s="15" t="s">
        <v>2675</v>
      </c>
      <c r="K1146" s="15" t="s">
        <v>2612</v>
      </c>
    </row>
    <row r="1147" spans="2:11" x14ac:dyDescent="0.2">
      <c r="B1147" s="15" t="s">
        <v>4221</v>
      </c>
      <c r="C1147" s="15">
        <v>251789</v>
      </c>
      <c r="D1147" s="15" t="s">
        <v>1057</v>
      </c>
      <c r="E1147" s="15">
        <v>80</v>
      </c>
      <c r="F1147" s="15" t="s">
        <v>2676</v>
      </c>
      <c r="G1147" s="15" t="s">
        <v>4045</v>
      </c>
      <c r="H1147" s="15" t="s">
        <v>631</v>
      </c>
      <c r="I1147" s="15" t="s">
        <v>3581</v>
      </c>
      <c r="J1147" s="15" t="s">
        <v>2675</v>
      </c>
      <c r="K1147" s="15" t="s">
        <v>2612</v>
      </c>
    </row>
    <row r="1148" spans="2:11" x14ac:dyDescent="0.2">
      <c r="B1148" s="15" t="s">
        <v>4221</v>
      </c>
      <c r="C1148" s="15">
        <v>251789</v>
      </c>
      <c r="D1148" s="15" t="s">
        <v>1057</v>
      </c>
      <c r="E1148" s="15">
        <v>90</v>
      </c>
      <c r="F1148" s="15" t="s">
        <v>2676</v>
      </c>
      <c r="G1148" s="15" t="s">
        <v>4044</v>
      </c>
      <c r="H1148" s="15" t="s">
        <v>631</v>
      </c>
      <c r="I1148" s="15" t="s">
        <v>3581</v>
      </c>
      <c r="J1148" s="15" t="s">
        <v>2675</v>
      </c>
      <c r="K1148" s="15" t="s">
        <v>2612</v>
      </c>
    </row>
    <row r="1149" spans="2:11" x14ac:dyDescent="0.2">
      <c r="B1149" s="15" t="s">
        <v>3885</v>
      </c>
      <c r="C1149" s="15">
        <v>1307569</v>
      </c>
      <c r="D1149" s="15" t="s">
        <v>1884</v>
      </c>
      <c r="E1149" s="15">
        <v>90</v>
      </c>
      <c r="F1149" s="15" t="s">
        <v>2674</v>
      </c>
      <c r="G1149" s="15" t="s">
        <v>3828</v>
      </c>
      <c r="H1149" s="15" t="s">
        <v>631</v>
      </c>
      <c r="I1149" s="15" t="s">
        <v>3617</v>
      </c>
      <c r="J1149" s="15" t="s">
        <v>2675</v>
      </c>
      <c r="K1149" s="15" t="s">
        <v>643</v>
      </c>
    </row>
    <row r="1150" spans="2:11" x14ac:dyDescent="0.2">
      <c r="B1150" s="15" t="s">
        <v>3885</v>
      </c>
      <c r="C1150" s="15">
        <v>1307569</v>
      </c>
      <c r="D1150" s="15" t="s">
        <v>1884</v>
      </c>
      <c r="E1150" s="15">
        <v>100</v>
      </c>
      <c r="F1150" s="15" t="s">
        <v>2674</v>
      </c>
      <c r="G1150" s="15" t="s">
        <v>3787</v>
      </c>
      <c r="H1150" s="15" t="s">
        <v>1903</v>
      </c>
      <c r="I1150" s="15" t="s">
        <v>3403</v>
      </c>
      <c r="J1150" s="15" t="s">
        <v>2675</v>
      </c>
      <c r="K1150" s="15" t="s">
        <v>643</v>
      </c>
    </row>
    <row r="1151" spans="2:11" x14ac:dyDescent="0.2">
      <c r="B1151" s="15" t="s">
        <v>3885</v>
      </c>
      <c r="C1151" s="15">
        <v>1307569</v>
      </c>
      <c r="D1151" s="15" t="s">
        <v>1884</v>
      </c>
      <c r="E1151" s="15">
        <v>100</v>
      </c>
      <c r="F1151" s="15" t="s">
        <v>2674</v>
      </c>
      <c r="G1151" s="15" t="s">
        <v>4052</v>
      </c>
      <c r="H1151" s="15" t="s">
        <v>1903</v>
      </c>
      <c r="I1151" s="15" t="s">
        <v>3403</v>
      </c>
      <c r="J1151" s="15" t="s">
        <v>2675</v>
      </c>
      <c r="K1151" s="15" t="s">
        <v>643</v>
      </c>
    </row>
    <row r="1152" spans="2:11" x14ac:dyDescent="0.2">
      <c r="B1152" s="15" t="s">
        <v>3885</v>
      </c>
      <c r="C1152" s="15">
        <v>1307569</v>
      </c>
      <c r="D1152" s="15" t="s">
        <v>1884</v>
      </c>
      <c r="E1152" s="15">
        <v>90</v>
      </c>
      <c r="F1152" s="15" t="s">
        <v>2674</v>
      </c>
      <c r="G1152" s="15" t="s">
        <v>4045</v>
      </c>
      <c r="H1152" s="15" t="s">
        <v>631</v>
      </c>
      <c r="I1152" s="15" t="s">
        <v>3617</v>
      </c>
      <c r="J1152" s="15" t="s">
        <v>2675</v>
      </c>
      <c r="K1152" s="15" t="s">
        <v>643</v>
      </c>
    </row>
    <row r="1153" spans="2:11" x14ac:dyDescent="0.2">
      <c r="B1153" s="15" t="s">
        <v>3655</v>
      </c>
      <c r="C1153" s="15">
        <v>124969</v>
      </c>
      <c r="D1153" s="15" t="s">
        <v>1029</v>
      </c>
      <c r="E1153" s="15">
        <v>90</v>
      </c>
      <c r="F1153" s="15" t="s">
        <v>2674</v>
      </c>
      <c r="G1153" s="15" t="s">
        <v>3828</v>
      </c>
      <c r="H1153" s="15" t="s">
        <v>1032</v>
      </c>
      <c r="I1153" s="15" t="s">
        <v>3007</v>
      </c>
      <c r="J1153" s="15" t="s">
        <v>2675</v>
      </c>
      <c r="K1153" s="15" t="s">
        <v>2609</v>
      </c>
    </row>
    <row r="1154" spans="2:11" x14ac:dyDescent="0.2">
      <c r="B1154" s="15" t="s">
        <v>3655</v>
      </c>
      <c r="C1154" s="15">
        <v>124969</v>
      </c>
      <c r="D1154" s="15" t="s">
        <v>1029</v>
      </c>
      <c r="E1154" s="15">
        <v>90</v>
      </c>
      <c r="F1154" s="15" t="s">
        <v>2674</v>
      </c>
      <c r="G1154" s="15" t="s">
        <v>4045</v>
      </c>
      <c r="H1154" s="15" t="s">
        <v>631</v>
      </c>
      <c r="I1154" s="15" t="s">
        <v>3105</v>
      </c>
      <c r="J1154" s="15" t="s">
        <v>2675</v>
      </c>
      <c r="K1154" s="15" t="s">
        <v>2609</v>
      </c>
    </row>
    <row r="1155" spans="2:11" x14ac:dyDescent="0.2">
      <c r="B1155" s="15" t="s">
        <v>4222</v>
      </c>
      <c r="C1155" s="15">
        <v>1308122</v>
      </c>
      <c r="D1155" s="15" t="s">
        <v>1936</v>
      </c>
      <c r="E1155" s="15">
        <v>90</v>
      </c>
      <c r="F1155" s="15" t="s">
        <v>2674</v>
      </c>
      <c r="G1155" s="15" t="s">
        <v>4045</v>
      </c>
      <c r="H1155" s="15" t="s">
        <v>1903</v>
      </c>
      <c r="I1155" s="15" t="s">
        <v>3325</v>
      </c>
      <c r="J1155" s="15" t="s">
        <v>2678</v>
      </c>
      <c r="K1155" s="15" t="s">
        <v>710</v>
      </c>
    </row>
    <row r="1156" spans="2:11" x14ac:dyDescent="0.2">
      <c r="B1156" s="15" t="s">
        <v>4222</v>
      </c>
      <c r="C1156" s="15">
        <v>1308122</v>
      </c>
      <c r="D1156" s="15" t="s">
        <v>1936</v>
      </c>
      <c r="E1156" s="15">
        <v>100</v>
      </c>
      <c r="F1156" s="15" t="s">
        <v>2674</v>
      </c>
      <c r="G1156" s="15" t="s">
        <v>4045</v>
      </c>
      <c r="H1156" s="15" t="s">
        <v>1903</v>
      </c>
      <c r="I1156" s="15" t="s">
        <v>3325</v>
      </c>
      <c r="J1156" s="15" t="s">
        <v>2678</v>
      </c>
      <c r="K1156" s="15" t="s">
        <v>710</v>
      </c>
    </row>
    <row r="1157" spans="2:11" x14ac:dyDescent="0.2">
      <c r="B1157" s="15" t="s">
        <v>4223</v>
      </c>
      <c r="C1157" s="15">
        <v>1307526</v>
      </c>
      <c r="D1157" s="15" t="s">
        <v>1928</v>
      </c>
      <c r="E1157" s="15">
        <v>90</v>
      </c>
      <c r="F1157" s="15" t="s">
        <v>2676</v>
      </c>
      <c r="G1157" s="15" t="s">
        <v>4045</v>
      </c>
      <c r="H1157" s="15" t="s">
        <v>631</v>
      </c>
      <c r="I1157" s="15" t="s">
        <v>3607</v>
      </c>
      <c r="J1157" s="15" t="s">
        <v>2675</v>
      </c>
      <c r="K1157" s="15" t="s">
        <v>2684</v>
      </c>
    </row>
    <row r="1158" spans="2:11" x14ac:dyDescent="0.2">
      <c r="B1158" s="15" t="s">
        <v>4223</v>
      </c>
      <c r="C1158" s="15">
        <v>1307526</v>
      </c>
      <c r="D1158" s="15" t="s">
        <v>1928</v>
      </c>
      <c r="E1158" s="15">
        <v>100</v>
      </c>
      <c r="F1158" s="15" t="s">
        <v>2676</v>
      </c>
      <c r="G1158" s="15" t="s">
        <v>4052</v>
      </c>
      <c r="H1158" s="15" t="s">
        <v>1903</v>
      </c>
      <c r="I1158" s="15" t="s">
        <v>4053</v>
      </c>
      <c r="J1158" s="15" t="s">
        <v>2675</v>
      </c>
      <c r="K1158" s="15" t="s">
        <v>2684</v>
      </c>
    </row>
    <row r="1159" spans="2:11" x14ac:dyDescent="0.2">
      <c r="B1159" s="15" t="s">
        <v>3273</v>
      </c>
      <c r="C1159" s="15">
        <v>258526</v>
      </c>
      <c r="D1159" s="15" t="s">
        <v>1013</v>
      </c>
      <c r="E1159" s="15">
        <v>100</v>
      </c>
      <c r="F1159" s="15" t="s">
        <v>2686</v>
      </c>
      <c r="G1159" s="15" t="s">
        <v>3787</v>
      </c>
      <c r="H1159" s="15" t="s">
        <v>1032</v>
      </c>
      <c r="I1159" s="15" t="s">
        <v>2963</v>
      </c>
      <c r="J1159" s="15" t="s">
        <v>2678</v>
      </c>
      <c r="K1159" s="15" t="s">
        <v>1081</v>
      </c>
    </row>
    <row r="1160" spans="2:11" x14ac:dyDescent="0.2">
      <c r="B1160" s="15" t="s">
        <v>3273</v>
      </c>
      <c r="C1160" s="15">
        <v>258526</v>
      </c>
      <c r="D1160" s="15" t="s">
        <v>1013</v>
      </c>
      <c r="E1160" s="15">
        <v>90</v>
      </c>
      <c r="F1160" s="15" t="s">
        <v>2674</v>
      </c>
      <c r="G1160" s="15" t="s">
        <v>4045</v>
      </c>
      <c r="H1160" s="15" t="s">
        <v>631</v>
      </c>
      <c r="I1160" s="15" t="s">
        <v>3581</v>
      </c>
      <c r="J1160" s="15" t="s">
        <v>2675</v>
      </c>
      <c r="K1160" s="15" t="s">
        <v>1081</v>
      </c>
    </row>
    <row r="1161" spans="2:11" x14ac:dyDescent="0.2">
      <c r="B1161" s="15" t="s">
        <v>3273</v>
      </c>
      <c r="C1161" s="15">
        <v>258526</v>
      </c>
      <c r="D1161" s="15" t="s">
        <v>1013</v>
      </c>
      <c r="E1161" s="15">
        <v>90</v>
      </c>
      <c r="F1161" s="15" t="s">
        <v>2674</v>
      </c>
      <c r="G1161" s="15" t="s">
        <v>3787</v>
      </c>
      <c r="H1161" s="15" t="s">
        <v>1032</v>
      </c>
      <c r="I1161" s="15" t="s">
        <v>2963</v>
      </c>
      <c r="J1161" s="15" t="s">
        <v>2675</v>
      </c>
      <c r="K1161" s="15" t="s">
        <v>1081</v>
      </c>
    </row>
    <row r="1162" spans="2:11" x14ac:dyDescent="0.2">
      <c r="B1162" s="15" t="s">
        <v>3537</v>
      </c>
      <c r="C1162" s="15">
        <v>306059</v>
      </c>
      <c r="D1162" s="15" t="s">
        <v>1908</v>
      </c>
      <c r="E1162" s="15">
        <v>80</v>
      </c>
      <c r="F1162" s="15" t="s">
        <v>2674</v>
      </c>
      <c r="G1162" s="15" t="s">
        <v>4057</v>
      </c>
      <c r="H1162" s="15" t="s">
        <v>1903</v>
      </c>
      <c r="I1162" s="15" t="s">
        <v>3436</v>
      </c>
      <c r="J1162" s="15" t="s">
        <v>2675</v>
      </c>
      <c r="K1162" s="15" t="s">
        <v>1905</v>
      </c>
    </row>
    <row r="1163" spans="2:11" x14ac:dyDescent="0.2">
      <c r="B1163" s="15" t="s">
        <v>3537</v>
      </c>
      <c r="C1163" s="15">
        <v>306059</v>
      </c>
      <c r="D1163" s="15" t="s">
        <v>1908</v>
      </c>
      <c r="E1163" s="15">
        <v>90</v>
      </c>
      <c r="F1163" s="15" t="s">
        <v>2674</v>
      </c>
      <c r="G1163" s="15" t="s">
        <v>3787</v>
      </c>
      <c r="H1163" s="15" t="s">
        <v>1903</v>
      </c>
      <c r="I1163" s="15" t="s">
        <v>3436</v>
      </c>
      <c r="J1163" s="15" t="s">
        <v>2675</v>
      </c>
      <c r="K1163" s="15" t="s">
        <v>1905</v>
      </c>
    </row>
    <row r="1164" spans="2:11" x14ac:dyDescent="0.2">
      <c r="B1164" s="15" t="s">
        <v>3537</v>
      </c>
      <c r="C1164" s="15">
        <v>306059</v>
      </c>
      <c r="D1164" s="15" t="s">
        <v>1908</v>
      </c>
      <c r="E1164" s="15">
        <v>100</v>
      </c>
      <c r="F1164" s="15" t="s">
        <v>2674</v>
      </c>
      <c r="G1164" s="15" t="s">
        <v>3828</v>
      </c>
      <c r="H1164" s="15" t="s">
        <v>631</v>
      </c>
      <c r="I1164" s="15" t="s">
        <v>3604</v>
      </c>
      <c r="J1164" s="15" t="s">
        <v>2675</v>
      </c>
      <c r="K1164" s="15" t="s">
        <v>1905</v>
      </c>
    </row>
    <row r="1165" spans="2:11" x14ac:dyDescent="0.2">
      <c r="B1165" s="15" t="s">
        <v>4224</v>
      </c>
      <c r="C1165" s="15">
        <v>1307530</v>
      </c>
      <c r="D1165" s="15" t="s">
        <v>1936</v>
      </c>
      <c r="E1165" s="15">
        <v>100</v>
      </c>
      <c r="F1165" s="15" t="s">
        <v>2674</v>
      </c>
      <c r="G1165" s="15" t="s">
        <v>4045</v>
      </c>
      <c r="H1165" s="15" t="s">
        <v>1903</v>
      </c>
      <c r="I1165" s="15" t="s">
        <v>3325</v>
      </c>
      <c r="J1165" s="15" t="s">
        <v>2678</v>
      </c>
      <c r="K1165" s="15" t="s">
        <v>2684</v>
      </c>
    </row>
    <row r="1166" spans="2:11" x14ac:dyDescent="0.2">
      <c r="B1166" s="15" t="s">
        <v>4224</v>
      </c>
      <c r="C1166" s="15">
        <v>1307530</v>
      </c>
      <c r="D1166" s="15" t="s">
        <v>1936</v>
      </c>
      <c r="E1166" s="15">
        <v>90</v>
      </c>
      <c r="F1166" s="15" t="s">
        <v>2674</v>
      </c>
      <c r="G1166" s="15" t="s">
        <v>4045</v>
      </c>
      <c r="H1166" s="15" t="s">
        <v>1903</v>
      </c>
      <c r="I1166" s="15" t="s">
        <v>3325</v>
      </c>
      <c r="J1166" s="15" t="s">
        <v>2678</v>
      </c>
      <c r="K1166" s="15" t="s">
        <v>2684</v>
      </c>
    </row>
    <row r="1167" spans="2:11" x14ac:dyDescent="0.2">
      <c r="B1167" s="15" t="s">
        <v>3886</v>
      </c>
      <c r="C1167" s="15">
        <v>260660</v>
      </c>
      <c r="D1167" s="15" t="s">
        <v>1026</v>
      </c>
      <c r="E1167" s="15">
        <v>70</v>
      </c>
      <c r="F1167" s="15" t="s">
        <v>2674</v>
      </c>
      <c r="G1167" s="15" t="s">
        <v>3828</v>
      </c>
      <c r="H1167" s="15" t="s">
        <v>1032</v>
      </c>
      <c r="I1167" s="15" t="s">
        <v>3582</v>
      </c>
      <c r="J1167" s="15" t="s">
        <v>2675</v>
      </c>
      <c r="K1167" s="15" t="s">
        <v>611</v>
      </c>
    </row>
    <row r="1168" spans="2:11" x14ac:dyDescent="0.2">
      <c r="B1168" s="15" t="s">
        <v>3886</v>
      </c>
      <c r="C1168" s="15">
        <v>260660</v>
      </c>
      <c r="D1168" s="15" t="s">
        <v>1026</v>
      </c>
      <c r="E1168" s="15">
        <v>70</v>
      </c>
      <c r="F1168" s="15" t="s">
        <v>2674</v>
      </c>
      <c r="G1168" s="15" t="s">
        <v>3828</v>
      </c>
      <c r="H1168" s="15" t="s">
        <v>1032</v>
      </c>
      <c r="I1168" s="15" t="s">
        <v>3582</v>
      </c>
      <c r="J1168" s="15" t="s">
        <v>2675</v>
      </c>
      <c r="K1168" s="15" t="s">
        <v>611</v>
      </c>
    </row>
    <row r="1169" spans="2:11" x14ac:dyDescent="0.2">
      <c r="B1169" s="15" t="s">
        <v>3448</v>
      </c>
      <c r="C1169" s="15">
        <v>263364</v>
      </c>
      <c r="D1169" s="15" t="s">
        <v>3225</v>
      </c>
      <c r="E1169" s="15">
        <v>80</v>
      </c>
      <c r="F1169" s="15" t="s">
        <v>2674</v>
      </c>
      <c r="G1169" s="15" t="s">
        <v>4044</v>
      </c>
      <c r="H1169" s="15" t="s">
        <v>512</v>
      </c>
      <c r="I1169" s="15" t="s">
        <v>3154</v>
      </c>
      <c r="J1169" s="15" t="s">
        <v>3327</v>
      </c>
      <c r="K1169" s="15" t="s">
        <v>3410</v>
      </c>
    </row>
    <row r="1170" spans="2:11" x14ac:dyDescent="0.2">
      <c r="B1170" s="15" t="s">
        <v>3448</v>
      </c>
      <c r="C1170" s="15">
        <v>263364</v>
      </c>
      <c r="D1170" s="15" t="s">
        <v>3225</v>
      </c>
      <c r="E1170" s="15">
        <v>70</v>
      </c>
      <c r="F1170" s="15" t="s">
        <v>2674</v>
      </c>
      <c r="G1170" s="15" t="s">
        <v>4044</v>
      </c>
      <c r="H1170" s="15" t="s">
        <v>631</v>
      </c>
      <c r="I1170" s="15" t="s">
        <v>839</v>
      </c>
      <c r="J1170" s="15" t="s">
        <v>3327</v>
      </c>
      <c r="K1170" s="15" t="s">
        <v>3410</v>
      </c>
    </row>
    <row r="1171" spans="2:11" x14ac:dyDescent="0.2">
      <c r="B1171" s="15" t="s">
        <v>3018</v>
      </c>
      <c r="C1171" s="15">
        <v>1306414</v>
      </c>
      <c r="D1171" s="15" t="s">
        <v>1880</v>
      </c>
      <c r="E1171" s="15">
        <v>100</v>
      </c>
      <c r="F1171" s="15" t="s">
        <v>2674</v>
      </c>
      <c r="G1171" s="15" t="s">
        <v>3828</v>
      </c>
      <c r="H1171" s="15" t="s">
        <v>1903</v>
      </c>
      <c r="I1171" s="15" t="s">
        <v>3240</v>
      </c>
      <c r="J1171" s="15" t="s">
        <v>2675</v>
      </c>
      <c r="K1171" s="15" t="s">
        <v>1161</v>
      </c>
    </row>
    <row r="1172" spans="2:11" x14ac:dyDescent="0.2">
      <c r="B1172" s="15" t="s">
        <v>3018</v>
      </c>
      <c r="C1172" s="15">
        <v>1306414</v>
      </c>
      <c r="D1172" s="15" t="s">
        <v>1880</v>
      </c>
      <c r="E1172" s="15">
        <v>100</v>
      </c>
      <c r="F1172" s="15" t="s">
        <v>2674</v>
      </c>
      <c r="G1172" s="15" t="s">
        <v>3828</v>
      </c>
      <c r="H1172" s="15" t="s">
        <v>631</v>
      </c>
      <c r="I1172" s="15" t="s">
        <v>3617</v>
      </c>
      <c r="J1172" s="15" t="s">
        <v>2675</v>
      </c>
      <c r="K1172" s="15" t="s">
        <v>1161</v>
      </c>
    </row>
    <row r="1173" spans="2:11" x14ac:dyDescent="0.2">
      <c r="B1173" s="15" t="s">
        <v>4225</v>
      </c>
      <c r="C1173" s="15">
        <v>260072</v>
      </c>
      <c r="D1173" s="15" t="s">
        <v>988</v>
      </c>
      <c r="E1173" s="15">
        <v>90</v>
      </c>
      <c r="F1173" s="15" t="s">
        <v>2674</v>
      </c>
      <c r="G1173" s="15" t="s">
        <v>3826</v>
      </c>
      <c r="H1173" s="15" t="s">
        <v>631</v>
      </c>
      <c r="I1173" s="15" t="s">
        <v>3105</v>
      </c>
      <c r="J1173" s="15" t="s">
        <v>2675</v>
      </c>
      <c r="K1173" s="15" t="s">
        <v>710</v>
      </c>
    </row>
    <row r="1174" spans="2:11" x14ac:dyDescent="0.2">
      <c r="B1174" s="15" t="s">
        <v>4225</v>
      </c>
      <c r="C1174" s="15">
        <v>260072</v>
      </c>
      <c r="D1174" s="15" t="s">
        <v>988</v>
      </c>
      <c r="E1174" s="15">
        <v>100</v>
      </c>
      <c r="F1174" s="15" t="s">
        <v>2674</v>
      </c>
      <c r="G1174" s="15" t="s">
        <v>3826</v>
      </c>
      <c r="H1174" s="15" t="s">
        <v>1032</v>
      </c>
      <c r="I1174" s="15" t="s">
        <v>3848</v>
      </c>
      <c r="J1174" s="15" t="s">
        <v>2675</v>
      </c>
      <c r="K1174" s="15" t="s">
        <v>710</v>
      </c>
    </row>
    <row r="1175" spans="2:11" x14ac:dyDescent="0.2">
      <c r="B1175" s="15" t="s">
        <v>4225</v>
      </c>
      <c r="C1175" s="15">
        <v>260072</v>
      </c>
      <c r="D1175" s="15" t="s">
        <v>988</v>
      </c>
      <c r="E1175" s="15">
        <v>90</v>
      </c>
      <c r="F1175" s="15" t="s">
        <v>2674</v>
      </c>
      <c r="G1175" s="15" t="s">
        <v>3826</v>
      </c>
      <c r="H1175" s="15" t="s">
        <v>1032</v>
      </c>
      <c r="I1175" s="15" t="s">
        <v>3848</v>
      </c>
      <c r="J1175" s="15" t="s">
        <v>2675</v>
      </c>
      <c r="K1175" s="15" t="s">
        <v>710</v>
      </c>
    </row>
    <row r="1176" spans="2:11" x14ac:dyDescent="0.2">
      <c r="B1176" s="15" t="s">
        <v>4226</v>
      </c>
      <c r="C1176" s="15">
        <v>253578</v>
      </c>
      <c r="D1176" s="15" t="s">
        <v>1046</v>
      </c>
      <c r="E1176" s="15">
        <v>100</v>
      </c>
      <c r="F1176" s="15" t="s">
        <v>2677</v>
      </c>
      <c r="G1176" s="15" t="s">
        <v>4044</v>
      </c>
      <c r="H1176" s="15" t="s">
        <v>1032</v>
      </c>
      <c r="I1176" s="15" t="s">
        <v>3098</v>
      </c>
      <c r="J1176" s="15" t="s">
        <v>2678</v>
      </c>
      <c r="K1176" s="15" t="s">
        <v>1960</v>
      </c>
    </row>
    <row r="1177" spans="2:11" x14ac:dyDescent="0.2">
      <c r="B1177" s="15" t="s">
        <v>3887</v>
      </c>
      <c r="C1177" s="15">
        <v>1308596</v>
      </c>
      <c r="D1177" s="15" t="s">
        <v>3348</v>
      </c>
      <c r="E1177" s="15">
        <v>50</v>
      </c>
      <c r="F1177" s="15" t="s">
        <v>2674</v>
      </c>
      <c r="G1177" s="15" t="s">
        <v>4044</v>
      </c>
      <c r="H1177" s="15" t="s">
        <v>631</v>
      </c>
      <c r="I1177" s="15" t="s">
        <v>3605</v>
      </c>
      <c r="J1177" s="15" t="s">
        <v>2675</v>
      </c>
      <c r="K1177" s="15" t="s">
        <v>3228</v>
      </c>
    </row>
    <row r="1178" spans="2:11" x14ac:dyDescent="0.2">
      <c r="B1178" s="15" t="s">
        <v>3887</v>
      </c>
      <c r="C1178" s="15">
        <v>1308596</v>
      </c>
      <c r="D1178" s="15" t="s">
        <v>3348</v>
      </c>
      <c r="E1178" s="15">
        <v>80</v>
      </c>
      <c r="F1178" s="15" t="s">
        <v>2674</v>
      </c>
      <c r="G1178" s="15" t="s">
        <v>3828</v>
      </c>
      <c r="H1178" s="15" t="s">
        <v>631</v>
      </c>
      <c r="I1178" s="15" t="s">
        <v>3605</v>
      </c>
      <c r="J1178" s="15" t="s">
        <v>2675</v>
      </c>
      <c r="K1178" s="15" t="s">
        <v>3228</v>
      </c>
    </row>
    <row r="1179" spans="2:11" x14ac:dyDescent="0.2">
      <c r="B1179" s="15" t="s">
        <v>3887</v>
      </c>
      <c r="C1179" s="15">
        <v>1308596</v>
      </c>
      <c r="D1179" s="15" t="s">
        <v>3348</v>
      </c>
      <c r="E1179" s="15">
        <v>80</v>
      </c>
      <c r="F1179" s="15" t="s">
        <v>2674</v>
      </c>
      <c r="G1179" s="15" t="s">
        <v>3826</v>
      </c>
      <c r="H1179" s="15" t="s">
        <v>650</v>
      </c>
      <c r="I1179" s="15" t="s">
        <v>3838</v>
      </c>
      <c r="J1179" s="15" t="s">
        <v>2675</v>
      </c>
      <c r="K1179" s="15" t="s">
        <v>3228</v>
      </c>
    </row>
    <row r="1180" spans="2:11" x14ac:dyDescent="0.2">
      <c r="B1180" s="15" t="s">
        <v>3019</v>
      </c>
      <c r="C1180" s="15">
        <v>1308215</v>
      </c>
      <c r="D1180" s="15" t="s">
        <v>1968</v>
      </c>
      <c r="E1180" s="15">
        <v>40</v>
      </c>
      <c r="F1180" s="15" t="s">
        <v>2674</v>
      </c>
      <c r="G1180" s="15" t="s">
        <v>4045</v>
      </c>
      <c r="H1180" s="15" t="s">
        <v>631</v>
      </c>
      <c r="I1180" s="15" t="s">
        <v>3614</v>
      </c>
      <c r="J1180" s="15" t="s">
        <v>2675</v>
      </c>
      <c r="K1180" s="15" t="s">
        <v>1063</v>
      </c>
    </row>
    <row r="1181" spans="2:11" x14ac:dyDescent="0.2">
      <c r="B1181" s="15" t="s">
        <v>3019</v>
      </c>
      <c r="C1181" s="15">
        <v>1308215</v>
      </c>
      <c r="D1181" s="15" t="s">
        <v>1968</v>
      </c>
      <c r="E1181" s="15">
        <v>90</v>
      </c>
      <c r="F1181" s="15" t="s">
        <v>2674</v>
      </c>
      <c r="G1181" s="15" t="s">
        <v>3828</v>
      </c>
      <c r="H1181" s="15" t="s">
        <v>1903</v>
      </c>
      <c r="I1181" s="15" t="s">
        <v>3003</v>
      </c>
      <c r="J1181" s="15" t="s">
        <v>2675</v>
      </c>
      <c r="K1181" s="15" t="s">
        <v>1063</v>
      </c>
    </row>
    <row r="1182" spans="2:11" x14ac:dyDescent="0.2">
      <c r="B1182" s="15" t="s">
        <v>4227</v>
      </c>
      <c r="C1182" s="15">
        <v>1308440</v>
      </c>
      <c r="D1182" s="15" t="s">
        <v>2050</v>
      </c>
      <c r="E1182" s="15">
        <v>90</v>
      </c>
      <c r="F1182" s="15" t="s">
        <v>2674</v>
      </c>
      <c r="G1182" s="15" t="s">
        <v>3826</v>
      </c>
      <c r="H1182" s="15" t="s">
        <v>631</v>
      </c>
      <c r="I1182" s="15" t="s">
        <v>3113</v>
      </c>
      <c r="J1182" s="15" t="s">
        <v>2675</v>
      </c>
      <c r="K1182" s="15" t="s">
        <v>2796</v>
      </c>
    </row>
    <row r="1183" spans="2:11" x14ac:dyDescent="0.2">
      <c r="B1183" s="15" t="s">
        <v>4227</v>
      </c>
      <c r="C1183" s="15">
        <v>1308440</v>
      </c>
      <c r="D1183" s="15" t="s">
        <v>2050</v>
      </c>
      <c r="E1183" s="15">
        <v>60</v>
      </c>
      <c r="F1183" s="15" t="s">
        <v>2674</v>
      </c>
      <c r="G1183" s="15" t="s">
        <v>4045</v>
      </c>
      <c r="H1183" s="15" t="s">
        <v>631</v>
      </c>
      <c r="I1183" s="15" t="s">
        <v>3113</v>
      </c>
      <c r="J1183" s="15" t="s">
        <v>2675</v>
      </c>
      <c r="K1183" s="15" t="s">
        <v>2796</v>
      </c>
    </row>
    <row r="1184" spans="2:11" x14ac:dyDescent="0.2">
      <c r="B1184" s="15" t="s">
        <v>4227</v>
      </c>
      <c r="C1184" s="15">
        <v>1308440</v>
      </c>
      <c r="D1184" s="15" t="s">
        <v>2050</v>
      </c>
      <c r="E1184" s="15">
        <v>70</v>
      </c>
      <c r="F1184" s="15" t="s">
        <v>2674</v>
      </c>
      <c r="G1184" s="15" t="s">
        <v>4052</v>
      </c>
      <c r="H1184" s="15" t="s">
        <v>1903</v>
      </c>
      <c r="I1184" s="15" t="s">
        <v>4067</v>
      </c>
      <c r="J1184" s="15" t="s">
        <v>3327</v>
      </c>
      <c r="K1184" s="15" t="s">
        <v>2796</v>
      </c>
    </row>
    <row r="1185" spans="2:11" x14ac:dyDescent="0.2">
      <c r="B1185" s="15" t="s">
        <v>4228</v>
      </c>
      <c r="C1185" s="15">
        <v>1308089</v>
      </c>
      <c r="D1185" s="15" t="s">
        <v>1920</v>
      </c>
      <c r="E1185" s="15">
        <v>80</v>
      </c>
      <c r="F1185" s="15" t="s">
        <v>2674</v>
      </c>
      <c r="G1185" s="15" t="s">
        <v>4044</v>
      </c>
      <c r="H1185" s="15" t="s">
        <v>631</v>
      </c>
      <c r="I1185" s="15" t="s">
        <v>3614</v>
      </c>
      <c r="J1185" s="15" t="s">
        <v>2675</v>
      </c>
      <c r="K1185" s="15" t="s">
        <v>522</v>
      </c>
    </row>
    <row r="1186" spans="2:11" x14ac:dyDescent="0.2">
      <c r="B1186" s="15" t="s">
        <v>4228</v>
      </c>
      <c r="C1186" s="15">
        <v>1308089</v>
      </c>
      <c r="D1186" s="15" t="s">
        <v>1920</v>
      </c>
      <c r="E1186" s="15">
        <v>80</v>
      </c>
      <c r="F1186" s="15" t="s">
        <v>2674</v>
      </c>
      <c r="G1186" s="15" t="s">
        <v>4044</v>
      </c>
      <c r="H1186" s="15" t="s">
        <v>631</v>
      </c>
      <c r="I1186" s="15" t="s">
        <v>3614</v>
      </c>
      <c r="J1186" s="15" t="s">
        <v>2675</v>
      </c>
      <c r="K1186" s="15" t="s">
        <v>522</v>
      </c>
    </row>
    <row r="1187" spans="2:11" x14ac:dyDescent="0.2">
      <c r="B1187" s="15" t="s">
        <v>4228</v>
      </c>
      <c r="C1187" s="15">
        <v>1308089</v>
      </c>
      <c r="D1187" s="15" t="s">
        <v>1920</v>
      </c>
      <c r="E1187" s="15">
        <v>90</v>
      </c>
      <c r="F1187" s="15" t="s">
        <v>2674</v>
      </c>
      <c r="G1187" s="15" t="s">
        <v>4045</v>
      </c>
      <c r="H1187" s="15" t="s">
        <v>1903</v>
      </c>
      <c r="I1187" s="15" t="s">
        <v>4056</v>
      </c>
      <c r="J1187" s="15" t="s">
        <v>2675</v>
      </c>
      <c r="K1187" s="15" t="s">
        <v>522</v>
      </c>
    </row>
    <row r="1188" spans="2:11" x14ac:dyDescent="0.2">
      <c r="B1188" s="15" t="s">
        <v>3132</v>
      </c>
      <c r="C1188" s="15">
        <v>248983</v>
      </c>
      <c r="D1188" s="15" t="s">
        <v>1029</v>
      </c>
      <c r="E1188" s="15">
        <v>100</v>
      </c>
      <c r="F1188" s="15" t="s">
        <v>2674</v>
      </c>
      <c r="G1188" s="15" t="s">
        <v>3828</v>
      </c>
      <c r="H1188" s="15" t="s">
        <v>1032</v>
      </c>
      <c r="I1188" s="15" t="s">
        <v>3007</v>
      </c>
      <c r="J1188" s="15" t="s">
        <v>2675</v>
      </c>
      <c r="K1188" s="15" t="s">
        <v>1235</v>
      </c>
    </row>
    <row r="1189" spans="2:11" x14ac:dyDescent="0.2">
      <c r="B1189" s="15" t="s">
        <v>3132</v>
      </c>
      <c r="C1189" s="15">
        <v>248983</v>
      </c>
      <c r="D1189" s="15" t="s">
        <v>1029</v>
      </c>
      <c r="E1189" s="15">
        <v>100</v>
      </c>
      <c r="F1189" s="15" t="s">
        <v>2674</v>
      </c>
      <c r="G1189" s="15" t="s">
        <v>4045</v>
      </c>
      <c r="H1189" s="15" t="s">
        <v>631</v>
      </c>
      <c r="I1189" s="15" t="s">
        <v>3105</v>
      </c>
      <c r="J1189" s="15" t="s">
        <v>2675</v>
      </c>
      <c r="K1189" s="15" t="s">
        <v>1235</v>
      </c>
    </row>
    <row r="1190" spans="2:11" x14ac:dyDescent="0.2">
      <c r="B1190" s="15" t="s">
        <v>4229</v>
      </c>
      <c r="C1190" s="15">
        <v>216893</v>
      </c>
      <c r="D1190" s="15" t="s">
        <v>988</v>
      </c>
      <c r="E1190" s="15">
        <v>100</v>
      </c>
      <c r="F1190" s="15" t="s">
        <v>2674</v>
      </c>
      <c r="G1190" s="15" t="s">
        <v>4045</v>
      </c>
      <c r="H1190" s="15" t="s">
        <v>1032</v>
      </c>
      <c r="I1190" s="15" t="s">
        <v>3848</v>
      </c>
      <c r="J1190" s="15" t="s">
        <v>2675</v>
      </c>
      <c r="K1190" s="15" t="s">
        <v>781</v>
      </c>
    </row>
    <row r="1191" spans="2:11" x14ac:dyDescent="0.2">
      <c r="B1191" s="15" t="s">
        <v>4229</v>
      </c>
      <c r="C1191" s="15">
        <v>216893</v>
      </c>
      <c r="D1191" s="15" t="s">
        <v>988</v>
      </c>
      <c r="E1191" s="15">
        <v>100</v>
      </c>
      <c r="F1191" s="15" t="s">
        <v>2674</v>
      </c>
      <c r="G1191" s="15" t="s">
        <v>4045</v>
      </c>
      <c r="H1191" s="15" t="s">
        <v>1032</v>
      </c>
      <c r="I1191" s="15" t="s">
        <v>3848</v>
      </c>
      <c r="J1191" s="15" t="s">
        <v>2675</v>
      </c>
      <c r="K1191" s="15" t="s">
        <v>781</v>
      </c>
    </row>
    <row r="1192" spans="2:11" x14ac:dyDescent="0.2">
      <c r="B1192" s="15" t="s">
        <v>4229</v>
      </c>
      <c r="C1192" s="15">
        <v>216893</v>
      </c>
      <c r="D1192" s="15" t="s">
        <v>988</v>
      </c>
      <c r="E1192" s="15">
        <v>90</v>
      </c>
      <c r="F1192" s="15" t="s">
        <v>2674</v>
      </c>
      <c r="G1192" s="15" t="s">
        <v>4045</v>
      </c>
      <c r="H1192" s="15" t="s">
        <v>631</v>
      </c>
      <c r="I1192" s="15" t="s">
        <v>3105</v>
      </c>
      <c r="J1192" s="15" t="s">
        <v>2675</v>
      </c>
      <c r="K1192" s="15" t="s">
        <v>781</v>
      </c>
    </row>
    <row r="1193" spans="2:11" x14ac:dyDescent="0.2">
      <c r="B1193" s="15" t="s">
        <v>4230</v>
      </c>
      <c r="C1193" s="15">
        <v>259948</v>
      </c>
      <c r="D1193" s="15" t="s">
        <v>1046</v>
      </c>
      <c r="E1193" s="15">
        <v>100</v>
      </c>
      <c r="F1193" s="15" t="s">
        <v>2677</v>
      </c>
      <c r="G1193" s="15" t="s">
        <v>4045</v>
      </c>
      <c r="H1193" s="15" t="s">
        <v>1032</v>
      </c>
      <c r="I1193" s="15" t="s">
        <v>3098</v>
      </c>
      <c r="J1193" s="15" t="s">
        <v>2678</v>
      </c>
      <c r="K1193" s="15" t="s">
        <v>522</v>
      </c>
    </row>
    <row r="1194" spans="2:11" x14ac:dyDescent="0.2">
      <c r="B1194" s="15" t="s">
        <v>3274</v>
      </c>
      <c r="C1194" s="15">
        <v>1307822</v>
      </c>
      <c r="D1194" s="15" t="s">
        <v>1962</v>
      </c>
      <c r="E1194" s="15">
        <v>100</v>
      </c>
      <c r="F1194" s="15" t="s">
        <v>2674</v>
      </c>
      <c r="G1194" s="15" t="s">
        <v>3828</v>
      </c>
      <c r="H1194" s="15" t="s">
        <v>631</v>
      </c>
      <c r="I1194" s="15" t="s">
        <v>3603</v>
      </c>
      <c r="J1194" s="15" t="s">
        <v>2675</v>
      </c>
      <c r="K1194" s="15" t="s">
        <v>1289</v>
      </c>
    </row>
    <row r="1195" spans="2:11" x14ac:dyDescent="0.2">
      <c r="B1195" s="15" t="s">
        <v>3274</v>
      </c>
      <c r="C1195" s="15">
        <v>1307822</v>
      </c>
      <c r="D1195" s="15" t="s">
        <v>1962</v>
      </c>
      <c r="E1195" s="15">
        <v>90</v>
      </c>
      <c r="F1195" s="15" t="s">
        <v>2674</v>
      </c>
      <c r="G1195" s="15" t="s">
        <v>4044</v>
      </c>
      <c r="H1195" s="15" t="s">
        <v>1903</v>
      </c>
      <c r="I1195" s="15" t="s">
        <v>3245</v>
      </c>
      <c r="J1195" s="15" t="s">
        <v>2675</v>
      </c>
      <c r="K1195" s="15" t="s">
        <v>1289</v>
      </c>
    </row>
    <row r="1196" spans="2:11" x14ac:dyDescent="0.2">
      <c r="B1196" s="15" t="s">
        <v>3274</v>
      </c>
      <c r="C1196" s="15">
        <v>1307822</v>
      </c>
      <c r="D1196" s="15" t="s">
        <v>1962</v>
      </c>
      <c r="E1196" s="15">
        <v>100</v>
      </c>
      <c r="F1196" s="15" t="s">
        <v>2674</v>
      </c>
      <c r="G1196" s="15" t="s">
        <v>4045</v>
      </c>
      <c r="H1196" s="15" t="s">
        <v>631</v>
      </c>
      <c r="I1196" s="15" t="s">
        <v>3603</v>
      </c>
      <c r="J1196" s="15" t="s">
        <v>2675</v>
      </c>
      <c r="K1196" s="15" t="s">
        <v>1289</v>
      </c>
    </row>
    <row r="1197" spans="2:11" x14ac:dyDescent="0.2">
      <c r="B1197" s="15" t="s">
        <v>3721</v>
      </c>
      <c r="C1197" s="15">
        <v>1308377</v>
      </c>
      <c r="D1197" s="15" t="s">
        <v>1874</v>
      </c>
      <c r="E1197" s="15">
        <v>80</v>
      </c>
      <c r="F1197" s="15" t="s">
        <v>2674</v>
      </c>
      <c r="G1197" s="15" t="s">
        <v>3787</v>
      </c>
      <c r="H1197" s="15" t="s">
        <v>631</v>
      </c>
      <c r="I1197" s="15" t="s">
        <v>3113</v>
      </c>
      <c r="J1197" s="15" t="s">
        <v>2675</v>
      </c>
      <c r="K1197" s="15" t="s">
        <v>996</v>
      </c>
    </row>
    <row r="1198" spans="2:11" x14ac:dyDescent="0.2">
      <c r="B1198" s="15" t="s">
        <v>3721</v>
      </c>
      <c r="C1198" s="15">
        <v>1308377</v>
      </c>
      <c r="D1198" s="15" t="s">
        <v>1874</v>
      </c>
      <c r="E1198" s="15">
        <v>90</v>
      </c>
      <c r="F1198" s="15" t="s">
        <v>2674</v>
      </c>
      <c r="G1198" s="15" t="s">
        <v>4044</v>
      </c>
      <c r="H1198" s="15" t="s">
        <v>1903</v>
      </c>
      <c r="I1198" s="15" t="s">
        <v>4115</v>
      </c>
      <c r="J1198" s="15" t="s">
        <v>2675</v>
      </c>
      <c r="K1198" s="15" t="s">
        <v>996</v>
      </c>
    </row>
    <row r="1199" spans="2:11" x14ac:dyDescent="0.2">
      <c r="B1199" s="15" t="s">
        <v>3721</v>
      </c>
      <c r="C1199" s="15">
        <v>1308377</v>
      </c>
      <c r="D1199" s="15" t="s">
        <v>1874</v>
      </c>
      <c r="E1199" s="15">
        <v>80</v>
      </c>
      <c r="F1199" s="15" t="s">
        <v>2674</v>
      </c>
      <c r="G1199" s="15" t="s">
        <v>4044</v>
      </c>
      <c r="H1199" s="15" t="s">
        <v>631</v>
      </c>
      <c r="I1199" s="15" t="s">
        <v>3113</v>
      </c>
      <c r="J1199" s="15" t="s">
        <v>2675</v>
      </c>
      <c r="K1199" s="15" t="s">
        <v>996</v>
      </c>
    </row>
    <row r="1200" spans="2:11" x14ac:dyDescent="0.2">
      <c r="B1200" s="15" t="s">
        <v>3020</v>
      </c>
      <c r="C1200" s="15">
        <v>1307906</v>
      </c>
      <c r="D1200" s="15" t="s">
        <v>1908</v>
      </c>
      <c r="E1200" s="15">
        <v>100</v>
      </c>
      <c r="F1200" s="15" t="s">
        <v>2674</v>
      </c>
      <c r="G1200" s="15" t="s">
        <v>3826</v>
      </c>
      <c r="H1200" s="15" t="s">
        <v>1903</v>
      </c>
      <c r="I1200" s="15" t="s">
        <v>3436</v>
      </c>
      <c r="J1200" s="15" t="s">
        <v>2675</v>
      </c>
      <c r="K1200" s="15" t="s">
        <v>728</v>
      </c>
    </row>
    <row r="1201" spans="2:11" x14ac:dyDescent="0.2">
      <c r="B1201" s="15" t="s">
        <v>3020</v>
      </c>
      <c r="C1201" s="15">
        <v>1307906</v>
      </c>
      <c r="D1201" s="15" t="s">
        <v>1908</v>
      </c>
      <c r="E1201" s="15">
        <v>100</v>
      </c>
      <c r="F1201" s="15" t="s">
        <v>2674</v>
      </c>
      <c r="G1201" s="15" t="s">
        <v>3828</v>
      </c>
      <c r="H1201" s="15" t="s">
        <v>631</v>
      </c>
      <c r="I1201" s="15" t="s">
        <v>3604</v>
      </c>
      <c r="J1201" s="15" t="s">
        <v>2675</v>
      </c>
      <c r="K1201" s="15" t="s">
        <v>728</v>
      </c>
    </row>
    <row r="1202" spans="2:11" x14ac:dyDescent="0.2">
      <c r="B1202" s="15" t="s">
        <v>3020</v>
      </c>
      <c r="C1202" s="15">
        <v>1307906</v>
      </c>
      <c r="D1202" s="15" t="s">
        <v>1908</v>
      </c>
      <c r="E1202" s="15">
        <v>100</v>
      </c>
      <c r="F1202" s="15" t="s">
        <v>2674</v>
      </c>
      <c r="G1202" s="15" t="s">
        <v>4057</v>
      </c>
      <c r="H1202" s="15" t="s">
        <v>1903</v>
      </c>
      <c r="I1202" s="15" t="s">
        <v>3436</v>
      </c>
      <c r="J1202" s="15" t="s">
        <v>2675</v>
      </c>
      <c r="K1202" s="15" t="s">
        <v>728</v>
      </c>
    </row>
    <row r="1203" spans="2:11" x14ac:dyDescent="0.2">
      <c r="B1203" s="15" t="s">
        <v>4231</v>
      </c>
      <c r="C1203" s="15">
        <v>1307920</v>
      </c>
      <c r="D1203" s="15" t="s">
        <v>1882</v>
      </c>
      <c r="E1203" s="15">
        <v>100</v>
      </c>
      <c r="F1203" s="15" t="s">
        <v>2674</v>
      </c>
      <c r="G1203" s="15" t="s">
        <v>3826</v>
      </c>
      <c r="H1203" s="15" t="s">
        <v>631</v>
      </c>
      <c r="I1203" s="15" t="s">
        <v>3113</v>
      </c>
      <c r="J1203" s="15" t="s">
        <v>2678</v>
      </c>
      <c r="K1203" s="15" t="s">
        <v>728</v>
      </c>
    </row>
    <row r="1204" spans="2:11" x14ac:dyDescent="0.2">
      <c r="B1204" s="15" t="s">
        <v>3181</v>
      </c>
      <c r="C1204" s="15">
        <v>121830</v>
      </c>
      <c r="D1204" s="15" t="s">
        <v>1024</v>
      </c>
      <c r="E1204" s="15">
        <v>100</v>
      </c>
      <c r="F1204" s="15" t="s">
        <v>2676</v>
      </c>
      <c r="G1204" s="15" t="s">
        <v>3826</v>
      </c>
      <c r="H1204" s="15" t="s">
        <v>631</v>
      </c>
      <c r="I1204" s="15" t="s">
        <v>3581</v>
      </c>
      <c r="J1204" s="15" t="s">
        <v>2675</v>
      </c>
      <c r="K1204" s="15" t="s">
        <v>2612</v>
      </c>
    </row>
    <row r="1205" spans="2:11" x14ac:dyDescent="0.2">
      <c r="B1205" s="15" t="s">
        <v>3181</v>
      </c>
      <c r="C1205" s="15">
        <v>121830</v>
      </c>
      <c r="D1205" s="15" t="s">
        <v>1024</v>
      </c>
      <c r="E1205" s="15">
        <v>100</v>
      </c>
      <c r="F1205" s="15" t="s">
        <v>2676</v>
      </c>
      <c r="G1205" s="15" t="s">
        <v>3826</v>
      </c>
      <c r="H1205" s="15" t="s">
        <v>1032</v>
      </c>
      <c r="I1205" s="15" t="s">
        <v>3005</v>
      </c>
      <c r="J1205" s="15" t="s">
        <v>2675</v>
      </c>
      <c r="K1205" s="15" t="s">
        <v>2612</v>
      </c>
    </row>
    <row r="1206" spans="2:11" x14ac:dyDescent="0.2">
      <c r="B1206" s="15" t="s">
        <v>3181</v>
      </c>
      <c r="C1206" s="15">
        <v>121830</v>
      </c>
      <c r="D1206" s="15" t="s">
        <v>1024</v>
      </c>
      <c r="E1206" s="15">
        <v>100</v>
      </c>
      <c r="F1206" s="15" t="s">
        <v>2676</v>
      </c>
      <c r="G1206" s="15" t="s">
        <v>3826</v>
      </c>
      <c r="H1206" s="15" t="s">
        <v>1032</v>
      </c>
      <c r="I1206" s="15" t="s">
        <v>3005</v>
      </c>
      <c r="J1206" s="15" t="s">
        <v>2675</v>
      </c>
      <c r="K1206" s="15" t="s">
        <v>2612</v>
      </c>
    </row>
    <row r="1207" spans="2:11" x14ac:dyDescent="0.2">
      <c r="B1207" s="15" t="s">
        <v>3538</v>
      </c>
      <c r="C1207" s="15">
        <v>262555</v>
      </c>
      <c r="D1207" s="15" t="s">
        <v>1044</v>
      </c>
      <c r="E1207" s="15">
        <v>80</v>
      </c>
      <c r="F1207" s="15" t="s">
        <v>2674</v>
      </c>
      <c r="G1207" s="15" t="s">
        <v>4045</v>
      </c>
      <c r="H1207" s="15" t="s">
        <v>631</v>
      </c>
      <c r="I1207" s="15" t="s">
        <v>3583</v>
      </c>
      <c r="J1207" s="15" t="s">
        <v>2675</v>
      </c>
      <c r="K1207" s="15" t="s">
        <v>996</v>
      </c>
    </row>
    <row r="1208" spans="2:11" x14ac:dyDescent="0.2">
      <c r="B1208" s="15" t="s">
        <v>3538</v>
      </c>
      <c r="C1208" s="15">
        <v>262555</v>
      </c>
      <c r="D1208" s="15" t="s">
        <v>1044</v>
      </c>
      <c r="E1208" s="15">
        <v>90</v>
      </c>
      <c r="F1208" s="15" t="s">
        <v>2674</v>
      </c>
      <c r="G1208" s="15" t="s">
        <v>3828</v>
      </c>
      <c r="H1208" s="15" t="s">
        <v>1032</v>
      </c>
      <c r="I1208" s="15" t="s">
        <v>3516</v>
      </c>
      <c r="J1208" s="15" t="s">
        <v>2675</v>
      </c>
      <c r="K1208" s="15" t="s">
        <v>996</v>
      </c>
    </row>
    <row r="1209" spans="2:11" x14ac:dyDescent="0.2">
      <c r="B1209" s="15" t="s">
        <v>4232</v>
      </c>
      <c r="C1209" s="15">
        <v>250524</v>
      </c>
      <c r="D1209" s="15" t="s">
        <v>1057</v>
      </c>
      <c r="E1209" s="15">
        <v>100</v>
      </c>
      <c r="F1209" s="15" t="s">
        <v>2676</v>
      </c>
      <c r="G1209" s="15" t="s">
        <v>3826</v>
      </c>
      <c r="H1209" s="15" t="s">
        <v>631</v>
      </c>
      <c r="I1209" s="15" t="s">
        <v>3581</v>
      </c>
      <c r="J1209" s="15" t="s">
        <v>2675</v>
      </c>
      <c r="K1209" s="15" t="s">
        <v>566</v>
      </c>
    </row>
    <row r="1210" spans="2:11" x14ac:dyDescent="0.2">
      <c r="B1210" s="15" t="s">
        <v>4232</v>
      </c>
      <c r="C1210" s="15">
        <v>250524</v>
      </c>
      <c r="D1210" s="15" t="s">
        <v>1057</v>
      </c>
      <c r="E1210" s="15">
        <v>80</v>
      </c>
      <c r="F1210" s="15" t="s">
        <v>2676</v>
      </c>
      <c r="G1210" s="15" t="s">
        <v>4044</v>
      </c>
      <c r="H1210" s="15" t="s">
        <v>1032</v>
      </c>
      <c r="I1210" s="15" t="s">
        <v>2923</v>
      </c>
      <c r="J1210" s="15" t="s">
        <v>2675</v>
      </c>
      <c r="K1210" s="15" t="s">
        <v>566</v>
      </c>
    </row>
    <row r="1211" spans="2:11" x14ac:dyDescent="0.2">
      <c r="B1211" s="15" t="s">
        <v>4233</v>
      </c>
      <c r="C1211" s="15">
        <v>246281</v>
      </c>
      <c r="D1211" s="15" t="s">
        <v>1196</v>
      </c>
      <c r="E1211" s="15">
        <v>100</v>
      </c>
      <c r="F1211" s="15" t="s">
        <v>2686</v>
      </c>
      <c r="G1211" s="15" t="s">
        <v>4045</v>
      </c>
      <c r="H1211" s="15" t="s">
        <v>1032</v>
      </c>
      <c r="I1211" s="15" t="s">
        <v>4071</v>
      </c>
      <c r="J1211" s="15" t="s">
        <v>2678</v>
      </c>
      <c r="K1211" s="15" t="s">
        <v>1229</v>
      </c>
    </row>
    <row r="1212" spans="2:11" x14ac:dyDescent="0.2">
      <c r="B1212" s="15" t="s">
        <v>4233</v>
      </c>
      <c r="C1212" s="15">
        <v>246281</v>
      </c>
      <c r="D1212" s="15" t="s">
        <v>1196</v>
      </c>
      <c r="E1212" s="15">
        <v>100</v>
      </c>
      <c r="F1212" s="15" t="s">
        <v>2674</v>
      </c>
      <c r="G1212" s="15" t="s">
        <v>4052</v>
      </c>
      <c r="H1212" s="15" t="s">
        <v>1032</v>
      </c>
      <c r="I1212" s="15" t="s">
        <v>4071</v>
      </c>
      <c r="J1212" s="15" t="s">
        <v>2678</v>
      </c>
      <c r="K1212" s="15" t="s">
        <v>1229</v>
      </c>
    </row>
    <row r="1213" spans="2:11" x14ac:dyDescent="0.2">
      <c r="B1213" s="15" t="s">
        <v>4234</v>
      </c>
      <c r="C1213" s="15">
        <v>261309</v>
      </c>
      <c r="D1213" s="15" t="s">
        <v>988</v>
      </c>
      <c r="E1213" s="15">
        <v>100</v>
      </c>
      <c r="F1213" s="15" t="s">
        <v>2674</v>
      </c>
      <c r="G1213" s="15" t="s">
        <v>4044</v>
      </c>
      <c r="H1213" s="15" t="s">
        <v>1032</v>
      </c>
      <c r="I1213" s="15" t="s">
        <v>3848</v>
      </c>
      <c r="J1213" s="15" t="s">
        <v>2675</v>
      </c>
      <c r="K1213" s="15" t="s">
        <v>700</v>
      </c>
    </row>
    <row r="1214" spans="2:11" x14ac:dyDescent="0.2">
      <c r="B1214" s="15" t="s">
        <v>4234</v>
      </c>
      <c r="C1214" s="15">
        <v>261309</v>
      </c>
      <c r="D1214" s="15" t="s">
        <v>988</v>
      </c>
      <c r="E1214" s="15">
        <v>90</v>
      </c>
      <c r="F1214" s="15" t="s">
        <v>2674</v>
      </c>
      <c r="G1214" s="15" t="s">
        <v>4045</v>
      </c>
      <c r="H1214" s="15" t="s">
        <v>631</v>
      </c>
      <c r="I1214" s="15" t="s">
        <v>3105</v>
      </c>
      <c r="J1214" s="15" t="s">
        <v>2675</v>
      </c>
      <c r="K1214" s="15" t="s">
        <v>700</v>
      </c>
    </row>
    <row r="1215" spans="2:11" x14ac:dyDescent="0.2">
      <c r="B1215" s="15" t="s">
        <v>4234</v>
      </c>
      <c r="C1215" s="15">
        <v>261309</v>
      </c>
      <c r="D1215" s="15" t="s">
        <v>988</v>
      </c>
      <c r="E1215" s="15">
        <v>0</v>
      </c>
      <c r="F1215" s="15" t="s">
        <v>2674</v>
      </c>
      <c r="G1215" s="15" t="s">
        <v>4044</v>
      </c>
      <c r="H1215" s="15" t="s">
        <v>1032</v>
      </c>
      <c r="I1215" s="15" t="s">
        <v>3848</v>
      </c>
      <c r="J1215" s="15" t="s">
        <v>2675</v>
      </c>
      <c r="K1215" s="15" t="s">
        <v>700</v>
      </c>
    </row>
    <row r="1216" spans="2:11" x14ac:dyDescent="0.2">
      <c r="B1216" s="15" t="s">
        <v>3722</v>
      </c>
      <c r="C1216" s="15">
        <v>1308520</v>
      </c>
      <c r="D1216" s="15" t="s">
        <v>1926</v>
      </c>
      <c r="E1216" s="15">
        <v>100</v>
      </c>
      <c r="F1216" s="15" t="s">
        <v>2674</v>
      </c>
      <c r="G1216" s="15" t="s">
        <v>3826</v>
      </c>
      <c r="H1216" s="15" t="s">
        <v>1903</v>
      </c>
      <c r="I1216" s="15" t="s">
        <v>3829</v>
      </c>
      <c r="J1216" s="15" t="s">
        <v>2675</v>
      </c>
      <c r="K1216" s="15" t="s">
        <v>3094</v>
      </c>
    </row>
    <row r="1217" spans="2:11" x14ac:dyDescent="0.2">
      <c r="B1217" s="15" t="s">
        <v>3722</v>
      </c>
      <c r="C1217" s="15">
        <v>1308520</v>
      </c>
      <c r="D1217" s="15" t="s">
        <v>1926</v>
      </c>
      <c r="E1217" s="15">
        <v>90</v>
      </c>
      <c r="F1217" s="15" t="s">
        <v>2674</v>
      </c>
      <c r="G1217" s="15" t="s">
        <v>3828</v>
      </c>
      <c r="H1217" s="15" t="s">
        <v>631</v>
      </c>
      <c r="I1217" s="15" t="s">
        <v>3605</v>
      </c>
      <c r="J1217" s="15" t="s">
        <v>2675</v>
      </c>
      <c r="K1217" s="15" t="s">
        <v>3094</v>
      </c>
    </row>
    <row r="1218" spans="2:11" x14ac:dyDescent="0.2">
      <c r="B1218" s="15" t="s">
        <v>3275</v>
      </c>
      <c r="C1218" s="15">
        <v>261119</v>
      </c>
      <c r="D1218" s="15" t="s">
        <v>988</v>
      </c>
      <c r="E1218" s="15">
        <v>80</v>
      </c>
      <c r="F1218" s="15" t="s">
        <v>2674</v>
      </c>
      <c r="G1218" s="15" t="s">
        <v>3826</v>
      </c>
      <c r="H1218" s="15" t="s">
        <v>631</v>
      </c>
      <c r="I1218" s="15" t="s">
        <v>3105</v>
      </c>
      <c r="J1218" s="15" t="s">
        <v>3327</v>
      </c>
      <c r="K1218" s="15" t="s">
        <v>1063</v>
      </c>
    </row>
    <row r="1219" spans="2:11" x14ac:dyDescent="0.2">
      <c r="B1219" s="15" t="s">
        <v>4235</v>
      </c>
      <c r="C1219" s="15">
        <v>1308025</v>
      </c>
      <c r="D1219" s="15" t="s">
        <v>1878</v>
      </c>
      <c r="E1219" s="15">
        <v>100</v>
      </c>
      <c r="F1219" s="15" t="s">
        <v>2674</v>
      </c>
      <c r="G1219" s="15" t="s">
        <v>4044</v>
      </c>
      <c r="H1219" s="15" t="s">
        <v>631</v>
      </c>
      <c r="I1219" s="15" t="s">
        <v>3604</v>
      </c>
      <c r="J1219" s="15" t="s">
        <v>2675</v>
      </c>
      <c r="K1219" s="15" t="s">
        <v>516</v>
      </c>
    </row>
    <row r="1220" spans="2:11" x14ac:dyDescent="0.2">
      <c r="B1220" s="15" t="s">
        <v>3888</v>
      </c>
      <c r="C1220" s="15">
        <v>261293</v>
      </c>
      <c r="D1220" s="15" t="s">
        <v>1013</v>
      </c>
      <c r="E1220" s="15">
        <v>90</v>
      </c>
      <c r="F1220" s="15" t="s">
        <v>2674</v>
      </c>
      <c r="G1220" s="15" t="s">
        <v>3828</v>
      </c>
      <c r="H1220" s="15" t="s">
        <v>1032</v>
      </c>
      <c r="I1220" s="15" t="s">
        <v>2963</v>
      </c>
      <c r="J1220" s="15" t="s">
        <v>2675</v>
      </c>
      <c r="K1220" s="15" t="s">
        <v>700</v>
      </c>
    </row>
    <row r="1221" spans="2:11" x14ac:dyDescent="0.2">
      <c r="B1221" s="15" t="s">
        <v>3888</v>
      </c>
      <c r="C1221" s="15">
        <v>261293</v>
      </c>
      <c r="D1221" s="15" t="s">
        <v>1013</v>
      </c>
      <c r="E1221" s="15">
        <v>100</v>
      </c>
      <c r="F1221" s="15" t="s">
        <v>2686</v>
      </c>
      <c r="G1221" s="15" t="s">
        <v>3828</v>
      </c>
      <c r="H1221" s="15" t="s">
        <v>1032</v>
      </c>
      <c r="I1221" s="15" t="s">
        <v>2963</v>
      </c>
      <c r="J1221" s="15" t="s">
        <v>2678</v>
      </c>
      <c r="K1221" s="15" t="s">
        <v>700</v>
      </c>
    </row>
    <row r="1222" spans="2:11" x14ac:dyDescent="0.2">
      <c r="B1222" s="15" t="s">
        <v>3888</v>
      </c>
      <c r="C1222" s="15">
        <v>261293</v>
      </c>
      <c r="D1222" s="15" t="s">
        <v>1013</v>
      </c>
      <c r="E1222" s="15">
        <v>90</v>
      </c>
      <c r="F1222" s="15" t="s">
        <v>2674</v>
      </c>
      <c r="G1222" s="15" t="s">
        <v>4044</v>
      </c>
      <c r="H1222" s="15" t="s">
        <v>631</v>
      </c>
      <c r="I1222" s="15" t="s">
        <v>3581</v>
      </c>
      <c r="J1222" s="15" t="s">
        <v>2675</v>
      </c>
      <c r="K1222" s="15" t="s">
        <v>700</v>
      </c>
    </row>
    <row r="1223" spans="2:11" x14ac:dyDescent="0.2">
      <c r="B1223" s="15" t="s">
        <v>3300</v>
      </c>
      <c r="C1223" s="15">
        <v>256818</v>
      </c>
      <c r="D1223" s="15" t="s">
        <v>562</v>
      </c>
      <c r="E1223" s="15">
        <v>80</v>
      </c>
      <c r="F1223" s="15" t="s">
        <v>2674</v>
      </c>
      <c r="G1223" s="15" t="s">
        <v>4044</v>
      </c>
      <c r="H1223" s="15" t="s">
        <v>631</v>
      </c>
      <c r="I1223" s="15" t="s">
        <v>839</v>
      </c>
      <c r="J1223" s="15" t="s">
        <v>2675</v>
      </c>
      <c r="K1223" s="15" t="s">
        <v>589</v>
      </c>
    </row>
    <row r="1224" spans="2:11" x14ac:dyDescent="0.2">
      <c r="B1224" s="15" t="s">
        <v>3300</v>
      </c>
      <c r="C1224" s="15">
        <v>256818</v>
      </c>
      <c r="D1224" s="15" t="s">
        <v>562</v>
      </c>
      <c r="E1224" s="15">
        <v>80</v>
      </c>
      <c r="F1224" s="15" t="s">
        <v>2674</v>
      </c>
      <c r="G1224" s="15" t="s">
        <v>3826</v>
      </c>
      <c r="H1224" s="15" t="s">
        <v>631</v>
      </c>
      <c r="I1224" s="15" t="s">
        <v>839</v>
      </c>
      <c r="J1224" s="15" t="s">
        <v>2675</v>
      </c>
      <c r="K1224" s="15" t="s">
        <v>589</v>
      </c>
    </row>
    <row r="1225" spans="2:11" x14ac:dyDescent="0.2">
      <c r="B1225" s="15" t="s">
        <v>4236</v>
      </c>
      <c r="C1225" s="15">
        <v>262956</v>
      </c>
      <c r="D1225" s="15" t="s">
        <v>1013</v>
      </c>
      <c r="E1225" s="15">
        <v>90</v>
      </c>
      <c r="F1225" s="15" t="s">
        <v>2674</v>
      </c>
      <c r="G1225" s="15" t="s">
        <v>4045</v>
      </c>
      <c r="H1225" s="15" t="s">
        <v>1032</v>
      </c>
      <c r="I1225" s="15" t="s">
        <v>2963</v>
      </c>
      <c r="J1225" s="15" t="s">
        <v>2675</v>
      </c>
      <c r="K1225" s="15" t="s">
        <v>2934</v>
      </c>
    </row>
    <row r="1226" spans="2:11" x14ac:dyDescent="0.2">
      <c r="B1226" s="15" t="s">
        <v>4236</v>
      </c>
      <c r="C1226" s="15">
        <v>262956</v>
      </c>
      <c r="D1226" s="15" t="s">
        <v>1013</v>
      </c>
      <c r="E1226" s="15">
        <v>60</v>
      </c>
      <c r="F1226" s="15" t="s">
        <v>2686</v>
      </c>
      <c r="G1226" s="15" t="s">
        <v>4057</v>
      </c>
      <c r="H1226" s="15" t="s">
        <v>1032</v>
      </c>
      <c r="I1226" s="15" t="s">
        <v>2963</v>
      </c>
      <c r="J1226" s="15" t="s">
        <v>2678</v>
      </c>
      <c r="K1226" s="15" t="s">
        <v>2934</v>
      </c>
    </row>
    <row r="1227" spans="2:11" x14ac:dyDescent="0.2">
      <c r="B1227" s="15" t="s">
        <v>4236</v>
      </c>
      <c r="C1227" s="15">
        <v>262956</v>
      </c>
      <c r="D1227" s="15" t="s">
        <v>1013</v>
      </c>
      <c r="E1227" s="15">
        <v>90</v>
      </c>
      <c r="F1227" s="15" t="s">
        <v>2674</v>
      </c>
      <c r="G1227" s="15" t="s">
        <v>4044</v>
      </c>
      <c r="H1227" s="15" t="s">
        <v>631</v>
      </c>
      <c r="I1227" s="15" t="s">
        <v>3581</v>
      </c>
      <c r="J1227" s="15" t="s">
        <v>2675</v>
      </c>
      <c r="K1227" s="15" t="s">
        <v>2934</v>
      </c>
    </row>
    <row r="1228" spans="2:11" x14ac:dyDescent="0.2">
      <c r="B1228" s="15" t="s">
        <v>4237</v>
      </c>
      <c r="C1228" s="15">
        <v>257396</v>
      </c>
      <c r="D1228" s="15" t="s">
        <v>1074</v>
      </c>
      <c r="E1228" s="15">
        <v>80</v>
      </c>
      <c r="F1228" s="15" t="s">
        <v>2674</v>
      </c>
      <c r="G1228" s="15" t="s">
        <v>3826</v>
      </c>
      <c r="H1228" s="15" t="s">
        <v>1032</v>
      </c>
      <c r="I1228" s="15" t="s">
        <v>3840</v>
      </c>
      <c r="J1228" s="15" t="s">
        <v>3327</v>
      </c>
      <c r="K1228" s="15" t="s">
        <v>1265</v>
      </c>
    </row>
    <row r="1229" spans="2:11" x14ac:dyDescent="0.2">
      <c r="B1229" s="15" t="s">
        <v>2557</v>
      </c>
      <c r="C1229" s="15">
        <v>262443</v>
      </c>
      <c r="D1229" s="15" t="s">
        <v>550</v>
      </c>
      <c r="E1229" s="15">
        <v>60</v>
      </c>
      <c r="F1229" s="15" t="s">
        <v>2674</v>
      </c>
      <c r="G1229" s="15" t="s">
        <v>3826</v>
      </c>
      <c r="H1229" s="15" t="s">
        <v>512</v>
      </c>
      <c r="I1229" s="15" t="s">
        <v>814</v>
      </c>
      <c r="J1229" s="15" t="s">
        <v>2675</v>
      </c>
      <c r="K1229" s="15" t="s">
        <v>996</v>
      </c>
    </row>
    <row r="1230" spans="2:11" x14ac:dyDescent="0.2">
      <c r="B1230" s="15" t="s">
        <v>2557</v>
      </c>
      <c r="C1230" s="15">
        <v>262443</v>
      </c>
      <c r="D1230" s="15" t="s">
        <v>550</v>
      </c>
      <c r="E1230" s="15">
        <v>50</v>
      </c>
      <c r="F1230" s="15" t="s">
        <v>2674</v>
      </c>
      <c r="G1230" s="15" t="s">
        <v>3826</v>
      </c>
      <c r="H1230" s="15" t="s">
        <v>631</v>
      </c>
      <c r="I1230" s="15" t="s">
        <v>839</v>
      </c>
      <c r="J1230" s="15" t="s">
        <v>2675</v>
      </c>
      <c r="K1230" s="15" t="s">
        <v>996</v>
      </c>
    </row>
    <row r="1231" spans="2:11" x14ac:dyDescent="0.2">
      <c r="B1231" s="15" t="s">
        <v>2705</v>
      </c>
      <c r="C1231" s="15">
        <v>1307943</v>
      </c>
      <c r="D1231" s="15" t="s">
        <v>1897</v>
      </c>
      <c r="E1231" s="15">
        <v>70</v>
      </c>
      <c r="F1231" s="15" t="s">
        <v>2674</v>
      </c>
      <c r="G1231" s="15" t="s">
        <v>3826</v>
      </c>
      <c r="H1231" s="15" t="s">
        <v>631</v>
      </c>
      <c r="I1231" s="15" t="s">
        <v>3605</v>
      </c>
      <c r="J1231" s="15" t="s">
        <v>2675</v>
      </c>
      <c r="K1231" s="15" t="s">
        <v>1004</v>
      </c>
    </row>
    <row r="1232" spans="2:11" x14ac:dyDescent="0.2">
      <c r="B1232" s="15" t="s">
        <v>2705</v>
      </c>
      <c r="C1232" s="15">
        <v>1307943</v>
      </c>
      <c r="D1232" s="15" t="s">
        <v>1897</v>
      </c>
      <c r="E1232" s="15">
        <v>80</v>
      </c>
      <c r="F1232" s="15" t="s">
        <v>2674</v>
      </c>
      <c r="G1232" s="15" t="s">
        <v>4045</v>
      </c>
      <c r="H1232" s="15" t="s">
        <v>1903</v>
      </c>
      <c r="I1232" s="15" t="s">
        <v>4054</v>
      </c>
      <c r="J1232" s="15" t="s">
        <v>2675</v>
      </c>
      <c r="K1232" s="15" t="s">
        <v>1004</v>
      </c>
    </row>
    <row r="1233" spans="2:11" x14ac:dyDescent="0.2">
      <c r="B1233" s="15" t="s">
        <v>2705</v>
      </c>
      <c r="C1233" s="15">
        <v>1307943</v>
      </c>
      <c r="D1233" s="15" t="s">
        <v>1897</v>
      </c>
      <c r="E1233" s="15">
        <v>70</v>
      </c>
      <c r="F1233" s="15" t="s">
        <v>2674</v>
      </c>
      <c r="G1233" s="15" t="s">
        <v>3787</v>
      </c>
      <c r="H1233" s="15" t="s">
        <v>631</v>
      </c>
      <c r="I1233" s="15" t="s">
        <v>3605</v>
      </c>
      <c r="J1233" s="15" t="s">
        <v>2675</v>
      </c>
      <c r="K1233" s="15" t="s">
        <v>1004</v>
      </c>
    </row>
    <row r="1234" spans="2:11" x14ac:dyDescent="0.2">
      <c r="B1234" s="15" t="s">
        <v>3723</v>
      </c>
      <c r="C1234" s="15">
        <v>1308519</v>
      </c>
      <c r="D1234" s="15" t="s">
        <v>1926</v>
      </c>
      <c r="E1234" s="15">
        <v>90</v>
      </c>
      <c r="F1234" s="15" t="s">
        <v>2674</v>
      </c>
      <c r="G1234" s="15" t="s">
        <v>3828</v>
      </c>
      <c r="H1234" s="15" t="s">
        <v>631</v>
      </c>
      <c r="I1234" s="15" t="s">
        <v>3605</v>
      </c>
      <c r="J1234" s="15" t="s">
        <v>2675</v>
      </c>
      <c r="K1234" s="15" t="s">
        <v>3094</v>
      </c>
    </row>
    <row r="1235" spans="2:11" x14ac:dyDescent="0.2">
      <c r="B1235" s="15" t="s">
        <v>3723</v>
      </c>
      <c r="C1235" s="15">
        <v>1308519</v>
      </c>
      <c r="D1235" s="15" t="s">
        <v>1926</v>
      </c>
      <c r="E1235" s="15">
        <v>90</v>
      </c>
      <c r="F1235" s="15" t="s">
        <v>2674</v>
      </c>
      <c r="G1235" s="15" t="s">
        <v>3787</v>
      </c>
      <c r="H1235" s="15" t="s">
        <v>1903</v>
      </c>
      <c r="I1235" s="15" t="s">
        <v>3829</v>
      </c>
      <c r="J1235" s="15" t="s">
        <v>2675</v>
      </c>
      <c r="K1235" s="15" t="s">
        <v>3094</v>
      </c>
    </row>
    <row r="1236" spans="2:11" x14ac:dyDescent="0.2">
      <c r="B1236" s="15" t="s">
        <v>3539</v>
      </c>
      <c r="C1236" s="15">
        <v>262951</v>
      </c>
      <c r="D1236" s="15" t="s">
        <v>988</v>
      </c>
      <c r="E1236" s="15">
        <v>90</v>
      </c>
      <c r="F1236" s="15" t="s">
        <v>2674</v>
      </c>
      <c r="G1236" s="15" t="s">
        <v>3826</v>
      </c>
      <c r="H1236" s="15" t="s">
        <v>631</v>
      </c>
      <c r="I1236" s="15" t="s">
        <v>3105</v>
      </c>
      <c r="J1236" s="15" t="s">
        <v>3327</v>
      </c>
      <c r="K1236" s="15" t="s">
        <v>2934</v>
      </c>
    </row>
    <row r="1237" spans="2:11" x14ac:dyDescent="0.2">
      <c r="B1237" s="15" t="s">
        <v>3889</v>
      </c>
      <c r="C1237" s="15">
        <v>1307621</v>
      </c>
      <c r="D1237" s="15" t="s">
        <v>1995</v>
      </c>
      <c r="E1237" s="15">
        <v>100</v>
      </c>
      <c r="F1237" s="15" t="s">
        <v>2677</v>
      </c>
      <c r="G1237" s="15" t="s">
        <v>4057</v>
      </c>
      <c r="H1237" s="15" t="s">
        <v>1903</v>
      </c>
      <c r="I1237" s="15" t="s">
        <v>3026</v>
      </c>
      <c r="J1237" s="15" t="s">
        <v>2678</v>
      </c>
      <c r="K1237" s="15" t="s">
        <v>1265</v>
      </c>
    </row>
    <row r="1238" spans="2:11" x14ac:dyDescent="0.2">
      <c r="B1238" s="15" t="s">
        <v>3889</v>
      </c>
      <c r="C1238" s="15">
        <v>1307621</v>
      </c>
      <c r="D1238" s="15" t="s">
        <v>1995</v>
      </c>
      <c r="E1238" s="15">
        <v>95</v>
      </c>
      <c r="F1238" s="15" t="s">
        <v>2683</v>
      </c>
      <c r="G1238" s="15" t="s">
        <v>3828</v>
      </c>
      <c r="H1238" s="15" t="s">
        <v>1903</v>
      </c>
      <c r="I1238" s="15" t="s">
        <v>3026</v>
      </c>
      <c r="J1238" s="15" t="s">
        <v>2675</v>
      </c>
      <c r="K1238" s="15" t="s">
        <v>1265</v>
      </c>
    </row>
    <row r="1239" spans="2:11" x14ac:dyDescent="0.2">
      <c r="B1239" s="15" t="s">
        <v>3133</v>
      </c>
      <c r="C1239" s="15">
        <v>256608</v>
      </c>
      <c r="D1239" s="15" t="s">
        <v>993</v>
      </c>
      <c r="E1239" s="15">
        <v>100</v>
      </c>
      <c r="F1239" s="15" t="s">
        <v>2674</v>
      </c>
      <c r="G1239" s="15" t="s">
        <v>3787</v>
      </c>
      <c r="H1239" s="15" t="s">
        <v>1032</v>
      </c>
      <c r="I1239" s="15" t="s">
        <v>3672</v>
      </c>
      <c r="J1239" s="15" t="s">
        <v>2675</v>
      </c>
      <c r="K1239" s="15" t="s">
        <v>1078</v>
      </c>
    </row>
    <row r="1240" spans="2:11" x14ac:dyDescent="0.2">
      <c r="B1240" s="15" t="s">
        <v>3133</v>
      </c>
      <c r="C1240" s="15">
        <v>256608</v>
      </c>
      <c r="D1240" s="15" t="s">
        <v>993</v>
      </c>
      <c r="E1240" s="15">
        <v>70</v>
      </c>
      <c r="F1240" s="15" t="s">
        <v>2674</v>
      </c>
      <c r="G1240" s="15" t="s">
        <v>3826</v>
      </c>
      <c r="H1240" s="15" t="s">
        <v>631</v>
      </c>
      <c r="I1240" s="15" t="s">
        <v>3105</v>
      </c>
      <c r="J1240" s="15" t="s">
        <v>2675</v>
      </c>
      <c r="K1240" s="15" t="s">
        <v>1078</v>
      </c>
    </row>
    <row r="1241" spans="2:11" x14ac:dyDescent="0.2">
      <c r="B1241" s="15" t="s">
        <v>3724</v>
      </c>
      <c r="C1241" s="15">
        <v>208454</v>
      </c>
      <c r="D1241" s="15" t="s">
        <v>1005</v>
      </c>
      <c r="E1241" s="15">
        <v>100</v>
      </c>
      <c r="F1241" s="15" t="s">
        <v>2683</v>
      </c>
      <c r="G1241" s="15" t="s">
        <v>3787</v>
      </c>
      <c r="H1241" s="15" t="s">
        <v>1032</v>
      </c>
      <c r="I1241" s="15" t="s">
        <v>3608</v>
      </c>
      <c r="J1241" s="15" t="s">
        <v>2675</v>
      </c>
      <c r="K1241" s="15" t="s">
        <v>2645</v>
      </c>
    </row>
    <row r="1242" spans="2:11" x14ac:dyDescent="0.2">
      <c r="B1242" s="15" t="s">
        <v>3724</v>
      </c>
      <c r="C1242" s="15">
        <v>208454</v>
      </c>
      <c r="D1242" s="15" t="s">
        <v>1005</v>
      </c>
      <c r="E1242" s="15">
        <v>100</v>
      </c>
      <c r="F1242" s="15" t="s">
        <v>2683</v>
      </c>
      <c r="G1242" s="15" t="s">
        <v>3787</v>
      </c>
      <c r="H1242" s="15" t="s">
        <v>1032</v>
      </c>
      <c r="I1242" s="15" t="s">
        <v>3608</v>
      </c>
      <c r="J1242" s="15" t="s">
        <v>2675</v>
      </c>
      <c r="K1242" s="15" t="s">
        <v>2645</v>
      </c>
    </row>
    <row r="1243" spans="2:11" x14ac:dyDescent="0.2">
      <c r="B1243" s="15" t="s">
        <v>3724</v>
      </c>
      <c r="C1243" s="15">
        <v>208454</v>
      </c>
      <c r="D1243" s="15" t="s">
        <v>1005</v>
      </c>
      <c r="E1243" s="15">
        <v>85</v>
      </c>
      <c r="F1243" s="15" t="s">
        <v>2683</v>
      </c>
      <c r="G1243" s="15" t="s">
        <v>3787</v>
      </c>
      <c r="H1243" s="15" t="s">
        <v>1032</v>
      </c>
      <c r="I1243" s="15" t="s">
        <v>3608</v>
      </c>
      <c r="J1243" s="15" t="s">
        <v>2675</v>
      </c>
      <c r="K1243" s="15" t="s">
        <v>2645</v>
      </c>
    </row>
    <row r="1244" spans="2:11" x14ac:dyDescent="0.2">
      <c r="B1244" s="15" t="s">
        <v>3724</v>
      </c>
      <c r="C1244" s="15">
        <v>208454</v>
      </c>
      <c r="D1244" s="15" t="s">
        <v>1005</v>
      </c>
      <c r="E1244" s="15">
        <v>85</v>
      </c>
      <c r="F1244" s="15" t="s">
        <v>2683</v>
      </c>
      <c r="G1244" s="15" t="s">
        <v>4044</v>
      </c>
      <c r="H1244" s="15" t="s">
        <v>631</v>
      </c>
      <c r="I1244" s="15" t="s">
        <v>3581</v>
      </c>
      <c r="J1244" s="15" t="s">
        <v>2675</v>
      </c>
      <c r="K1244" s="15" t="s">
        <v>2645</v>
      </c>
    </row>
    <row r="1245" spans="2:11" x14ac:dyDescent="0.2">
      <c r="B1245" s="15" t="s">
        <v>3725</v>
      </c>
      <c r="C1245" s="15">
        <v>1308110</v>
      </c>
      <c r="D1245" s="15" t="s">
        <v>1880</v>
      </c>
      <c r="E1245" s="15">
        <v>100</v>
      </c>
      <c r="F1245" s="15" t="s">
        <v>2674</v>
      </c>
      <c r="G1245" s="15" t="s">
        <v>3826</v>
      </c>
      <c r="H1245" s="15" t="s">
        <v>631</v>
      </c>
      <c r="I1245" s="15" t="s">
        <v>3617</v>
      </c>
      <c r="J1245" s="15" t="s">
        <v>2675</v>
      </c>
      <c r="K1245" s="15" t="s">
        <v>710</v>
      </c>
    </row>
    <row r="1246" spans="2:11" x14ac:dyDescent="0.2">
      <c r="B1246" s="15" t="s">
        <v>3725</v>
      </c>
      <c r="C1246" s="15">
        <v>1308110</v>
      </c>
      <c r="D1246" s="15" t="s">
        <v>1880</v>
      </c>
      <c r="E1246" s="15">
        <v>90</v>
      </c>
      <c r="F1246" s="15" t="s">
        <v>2674</v>
      </c>
      <c r="G1246" s="15" t="s">
        <v>3828</v>
      </c>
      <c r="H1246" s="15" t="s">
        <v>1903</v>
      </c>
      <c r="I1246" s="15" t="s">
        <v>3240</v>
      </c>
      <c r="J1246" s="15" t="s">
        <v>2675</v>
      </c>
      <c r="K1246" s="15" t="s">
        <v>710</v>
      </c>
    </row>
    <row r="1247" spans="2:11" x14ac:dyDescent="0.2">
      <c r="B1247" s="15" t="s">
        <v>4238</v>
      </c>
      <c r="C1247" s="15">
        <v>262935</v>
      </c>
      <c r="D1247" s="15" t="s">
        <v>993</v>
      </c>
      <c r="E1247" s="15">
        <v>90</v>
      </c>
      <c r="F1247" s="15" t="s">
        <v>2674</v>
      </c>
      <c r="G1247" s="15" t="s">
        <v>4045</v>
      </c>
      <c r="H1247" s="15" t="s">
        <v>1032</v>
      </c>
      <c r="I1247" s="15" t="s">
        <v>3672</v>
      </c>
      <c r="J1247" s="15" t="s">
        <v>3327</v>
      </c>
      <c r="K1247" s="15" t="s">
        <v>2934</v>
      </c>
    </row>
    <row r="1248" spans="2:11" x14ac:dyDescent="0.2">
      <c r="B1248" s="15" t="s">
        <v>4238</v>
      </c>
      <c r="C1248" s="15">
        <v>262935</v>
      </c>
      <c r="D1248" s="15" t="s">
        <v>993</v>
      </c>
      <c r="E1248" s="15">
        <v>100</v>
      </c>
      <c r="F1248" s="15" t="s">
        <v>2674</v>
      </c>
      <c r="G1248" s="15" t="s">
        <v>4045</v>
      </c>
      <c r="H1248" s="15" t="s">
        <v>631</v>
      </c>
      <c r="I1248" s="15" t="s">
        <v>3105</v>
      </c>
      <c r="J1248" s="15" t="s">
        <v>3327</v>
      </c>
      <c r="K1248" s="15" t="s">
        <v>2934</v>
      </c>
    </row>
    <row r="1249" spans="2:11" x14ac:dyDescent="0.2">
      <c r="B1249" s="15" t="s">
        <v>4239</v>
      </c>
      <c r="C1249" s="15">
        <v>1307894</v>
      </c>
      <c r="D1249" s="15" t="s">
        <v>1936</v>
      </c>
      <c r="E1249" s="15">
        <v>90</v>
      </c>
      <c r="F1249" s="15" t="s">
        <v>2674</v>
      </c>
      <c r="G1249" s="15" t="s">
        <v>3826</v>
      </c>
      <c r="H1249" s="15" t="s">
        <v>1903</v>
      </c>
      <c r="I1249" s="15" t="s">
        <v>3325</v>
      </c>
      <c r="J1249" s="15" t="s">
        <v>2678</v>
      </c>
      <c r="K1249" s="15" t="s">
        <v>1049</v>
      </c>
    </row>
    <row r="1250" spans="2:11" x14ac:dyDescent="0.2">
      <c r="B1250" s="15" t="s">
        <v>4239</v>
      </c>
      <c r="C1250" s="15">
        <v>1307894</v>
      </c>
      <c r="D1250" s="15" t="s">
        <v>1936</v>
      </c>
      <c r="E1250" s="15">
        <v>100</v>
      </c>
      <c r="F1250" s="15" t="s">
        <v>2674</v>
      </c>
      <c r="G1250" s="15" t="s">
        <v>3826</v>
      </c>
      <c r="H1250" s="15" t="s">
        <v>1903</v>
      </c>
      <c r="I1250" s="15" t="s">
        <v>3325</v>
      </c>
      <c r="J1250" s="15" t="s">
        <v>2678</v>
      </c>
      <c r="K1250" s="15" t="s">
        <v>1049</v>
      </c>
    </row>
    <row r="1251" spans="2:11" x14ac:dyDescent="0.2">
      <c r="B1251" s="15" t="s">
        <v>2876</v>
      </c>
      <c r="C1251" s="15">
        <v>232823</v>
      </c>
      <c r="D1251" s="15" t="s">
        <v>1005</v>
      </c>
      <c r="E1251" s="15">
        <v>100</v>
      </c>
      <c r="F1251" s="15" t="s">
        <v>2674</v>
      </c>
      <c r="G1251" s="15" t="s">
        <v>4044</v>
      </c>
      <c r="H1251" s="15" t="s">
        <v>631</v>
      </c>
      <c r="I1251" s="15" t="s">
        <v>3581</v>
      </c>
      <c r="J1251" s="15" t="s">
        <v>2675</v>
      </c>
      <c r="K1251" s="15" t="s">
        <v>2634</v>
      </c>
    </row>
    <row r="1252" spans="2:11" x14ac:dyDescent="0.2">
      <c r="B1252" s="15" t="s">
        <v>2876</v>
      </c>
      <c r="C1252" s="15">
        <v>232823</v>
      </c>
      <c r="D1252" s="15" t="s">
        <v>1005</v>
      </c>
      <c r="E1252" s="15">
        <v>100</v>
      </c>
      <c r="F1252" s="15" t="s">
        <v>2686</v>
      </c>
      <c r="G1252" s="15" t="s">
        <v>3828</v>
      </c>
      <c r="H1252" s="15" t="s">
        <v>1032</v>
      </c>
      <c r="I1252" s="15" t="s">
        <v>3608</v>
      </c>
      <c r="J1252" s="15" t="s">
        <v>2675</v>
      </c>
      <c r="K1252" s="15" t="s">
        <v>2634</v>
      </c>
    </row>
    <row r="1253" spans="2:11" x14ac:dyDescent="0.2">
      <c r="B1253" s="15" t="s">
        <v>2876</v>
      </c>
      <c r="C1253" s="15">
        <v>262716</v>
      </c>
      <c r="D1253" s="15" t="s">
        <v>1022</v>
      </c>
      <c r="E1253" s="15">
        <v>40</v>
      </c>
      <c r="F1253" s="15" t="s">
        <v>2674</v>
      </c>
      <c r="G1253" s="15" t="s">
        <v>4044</v>
      </c>
      <c r="H1253" s="15" t="s">
        <v>631</v>
      </c>
      <c r="I1253" s="15" t="s">
        <v>3105</v>
      </c>
      <c r="J1253" s="15" t="s">
        <v>2675</v>
      </c>
      <c r="K1253" s="15" t="s">
        <v>2796</v>
      </c>
    </row>
    <row r="1254" spans="2:11" x14ac:dyDescent="0.2">
      <c r="B1254" s="15" t="s">
        <v>2876</v>
      </c>
      <c r="C1254" s="15">
        <v>232823</v>
      </c>
      <c r="D1254" s="15" t="s">
        <v>1005</v>
      </c>
      <c r="E1254" s="15">
        <v>100</v>
      </c>
      <c r="F1254" s="15" t="s">
        <v>2674</v>
      </c>
      <c r="G1254" s="15" t="s">
        <v>3828</v>
      </c>
      <c r="H1254" s="15" t="s">
        <v>1032</v>
      </c>
      <c r="I1254" s="15" t="s">
        <v>3608</v>
      </c>
      <c r="J1254" s="15" t="s">
        <v>2675</v>
      </c>
      <c r="K1254" s="15" t="s">
        <v>2634</v>
      </c>
    </row>
    <row r="1255" spans="2:11" x14ac:dyDescent="0.2">
      <c r="B1255" s="15" t="s">
        <v>2876</v>
      </c>
      <c r="C1255" s="15">
        <v>232823</v>
      </c>
      <c r="D1255" s="15" t="s">
        <v>1005</v>
      </c>
      <c r="E1255" s="15">
        <v>100</v>
      </c>
      <c r="F1255" s="15" t="s">
        <v>2686</v>
      </c>
      <c r="G1255" s="15" t="s">
        <v>3828</v>
      </c>
      <c r="H1255" s="15" t="s">
        <v>1032</v>
      </c>
      <c r="I1255" s="15" t="s">
        <v>3608</v>
      </c>
      <c r="J1255" s="15" t="s">
        <v>2675</v>
      </c>
      <c r="K1255" s="15" t="s">
        <v>2634</v>
      </c>
    </row>
    <row r="1256" spans="2:11" x14ac:dyDescent="0.2">
      <c r="B1256" s="15" t="s">
        <v>2876</v>
      </c>
      <c r="C1256" s="15">
        <v>262716</v>
      </c>
      <c r="D1256" s="15" t="s">
        <v>1022</v>
      </c>
      <c r="E1256" s="15">
        <v>80</v>
      </c>
      <c r="F1256" s="15" t="s">
        <v>2674</v>
      </c>
      <c r="G1256" s="15" t="s">
        <v>3828</v>
      </c>
      <c r="H1256" s="15" t="s">
        <v>631</v>
      </c>
      <c r="I1256" s="15" t="s">
        <v>3105</v>
      </c>
      <c r="J1256" s="15" t="s">
        <v>2675</v>
      </c>
      <c r="K1256" s="15" t="s">
        <v>2796</v>
      </c>
    </row>
    <row r="1257" spans="2:11" x14ac:dyDescent="0.2">
      <c r="B1257" s="15" t="s">
        <v>2876</v>
      </c>
      <c r="C1257" s="15">
        <v>262716</v>
      </c>
      <c r="D1257" s="15" t="s">
        <v>1022</v>
      </c>
      <c r="E1257" s="15">
        <v>80</v>
      </c>
      <c r="F1257" s="15" t="s">
        <v>2674</v>
      </c>
      <c r="G1257" s="15" t="s">
        <v>4052</v>
      </c>
      <c r="H1257" s="15" t="s">
        <v>1032</v>
      </c>
      <c r="I1257" s="15" t="s">
        <v>4066</v>
      </c>
      <c r="J1257" s="15" t="s">
        <v>2675</v>
      </c>
      <c r="K1257" s="15" t="s">
        <v>2796</v>
      </c>
    </row>
    <row r="1258" spans="2:11" x14ac:dyDescent="0.2">
      <c r="B1258" s="15" t="s">
        <v>3890</v>
      </c>
      <c r="C1258" s="15">
        <v>1307063</v>
      </c>
      <c r="D1258" s="15" t="s">
        <v>1884</v>
      </c>
      <c r="E1258" s="15">
        <v>100</v>
      </c>
      <c r="F1258" s="15" t="s">
        <v>2674</v>
      </c>
      <c r="G1258" s="15" t="s">
        <v>3787</v>
      </c>
      <c r="H1258" s="15" t="s">
        <v>1903</v>
      </c>
      <c r="I1258" s="15" t="s">
        <v>3403</v>
      </c>
      <c r="J1258" s="15" t="s">
        <v>2675</v>
      </c>
      <c r="K1258" s="15" t="s">
        <v>2151</v>
      </c>
    </row>
    <row r="1259" spans="2:11" x14ac:dyDescent="0.2">
      <c r="B1259" s="15" t="s">
        <v>3890</v>
      </c>
      <c r="C1259" s="15">
        <v>1307063</v>
      </c>
      <c r="D1259" s="15" t="s">
        <v>1884</v>
      </c>
      <c r="E1259" s="15">
        <v>90</v>
      </c>
      <c r="F1259" s="15" t="s">
        <v>2674</v>
      </c>
      <c r="G1259" s="15" t="s">
        <v>4045</v>
      </c>
      <c r="H1259" s="15" t="s">
        <v>631</v>
      </c>
      <c r="I1259" s="15" t="s">
        <v>3617</v>
      </c>
      <c r="J1259" s="15" t="s">
        <v>2675</v>
      </c>
      <c r="K1259" s="15" t="s">
        <v>2151</v>
      </c>
    </row>
    <row r="1260" spans="2:11" x14ac:dyDescent="0.2">
      <c r="B1260" s="15" t="s">
        <v>3890</v>
      </c>
      <c r="C1260" s="15">
        <v>1307063</v>
      </c>
      <c r="D1260" s="15" t="s">
        <v>1884</v>
      </c>
      <c r="E1260" s="15">
        <v>60</v>
      </c>
      <c r="F1260" s="15" t="s">
        <v>2674</v>
      </c>
      <c r="G1260" s="15" t="s">
        <v>3828</v>
      </c>
      <c r="H1260" s="15" t="s">
        <v>631</v>
      </c>
      <c r="I1260" s="15" t="s">
        <v>3617</v>
      </c>
      <c r="J1260" s="15" t="s">
        <v>2675</v>
      </c>
      <c r="K1260" s="15" t="s">
        <v>2151</v>
      </c>
    </row>
    <row r="1261" spans="2:11" x14ac:dyDescent="0.2">
      <c r="B1261" s="15" t="s">
        <v>3404</v>
      </c>
      <c r="C1261" s="15">
        <v>1308095</v>
      </c>
      <c r="D1261" s="15" t="s">
        <v>1908</v>
      </c>
      <c r="E1261" s="15">
        <v>80</v>
      </c>
      <c r="F1261" s="15" t="s">
        <v>2674</v>
      </c>
      <c r="G1261" s="15" t="s">
        <v>4057</v>
      </c>
      <c r="H1261" s="15" t="s">
        <v>1903</v>
      </c>
      <c r="I1261" s="15" t="s">
        <v>3436</v>
      </c>
      <c r="J1261" s="15" t="s">
        <v>2675</v>
      </c>
      <c r="K1261" s="15" t="s">
        <v>522</v>
      </c>
    </row>
    <row r="1262" spans="2:11" x14ac:dyDescent="0.2">
      <c r="B1262" s="15" t="s">
        <v>3404</v>
      </c>
      <c r="C1262" s="15">
        <v>1308095</v>
      </c>
      <c r="D1262" s="15" t="s">
        <v>1908</v>
      </c>
      <c r="E1262" s="15">
        <v>100</v>
      </c>
      <c r="F1262" s="15" t="s">
        <v>2674</v>
      </c>
      <c r="G1262" s="15" t="s">
        <v>3826</v>
      </c>
      <c r="H1262" s="15" t="s">
        <v>631</v>
      </c>
      <c r="I1262" s="15" t="s">
        <v>3604</v>
      </c>
      <c r="J1262" s="15" t="s">
        <v>2675</v>
      </c>
      <c r="K1262" s="15" t="s">
        <v>522</v>
      </c>
    </row>
    <row r="1263" spans="2:11" x14ac:dyDescent="0.2">
      <c r="B1263" s="15" t="s">
        <v>3404</v>
      </c>
      <c r="C1263" s="15">
        <v>1308095</v>
      </c>
      <c r="D1263" s="15" t="s">
        <v>1908</v>
      </c>
      <c r="E1263" s="15">
        <v>90</v>
      </c>
      <c r="F1263" s="15" t="s">
        <v>2674</v>
      </c>
      <c r="G1263" s="15" t="s">
        <v>3826</v>
      </c>
      <c r="H1263" s="15" t="s">
        <v>1903</v>
      </c>
      <c r="I1263" s="15" t="s">
        <v>3436</v>
      </c>
      <c r="J1263" s="15" t="s">
        <v>2675</v>
      </c>
      <c r="K1263" s="15" t="s">
        <v>522</v>
      </c>
    </row>
    <row r="1264" spans="2:11" x14ac:dyDescent="0.2">
      <c r="B1264" s="15" t="s">
        <v>3891</v>
      </c>
      <c r="C1264" s="15">
        <v>209556</v>
      </c>
      <c r="D1264" s="15" t="s">
        <v>1046</v>
      </c>
      <c r="E1264" s="15">
        <v>100</v>
      </c>
      <c r="F1264" s="15" t="s">
        <v>2677</v>
      </c>
      <c r="G1264" s="15" t="s">
        <v>3828</v>
      </c>
      <c r="H1264" s="15" t="s">
        <v>1032</v>
      </c>
      <c r="I1264" s="15" t="s">
        <v>3098</v>
      </c>
      <c r="J1264" s="15" t="s">
        <v>2678</v>
      </c>
      <c r="K1264" s="15" t="s">
        <v>3499</v>
      </c>
    </row>
    <row r="1265" spans="2:11" x14ac:dyDescent="0.2">
      <c r="B1265" s="15" t="s">
        <v>4240</v>
      </c>
      <c r="C1265" s="15">
        <v>1308079</v>
      </c>
      <c r="D1265" s="15" t="s">
        <v>1874</v>
      </c>
      <c r="E1265" s="15">
        <v>100</v>
      </c>
      <c r="F1265" s="15" t="s">
        <v>2674</v>
      </c>
      <c r="G1265" s="15" t="s">
        <v>4044</v>
      </c>
      <c r="H1265" s="15" t="s">
        <v>631</v>
      </c>
      <c r="I1265" s="15" t="s">
        <v>3113</v>
      </c>
      <c r="J1265" s="15" t="s">
        <v>2675</v>
      </c>
      <c r="K1265" s="15" t="s">
        <v>522</v>
      </c>
    </row>
    <row r="1266" spans="2:11" x14ac:dyDescent="0.2">
      <c r="B1266" s="15" t="s">
        <v>4240</v>
      </c>
      <c r="C1266" s="15">
        <v>1308079</v>
      </c>
      <c r="D1266" s="15" t="s">
        <v>1874</v>
      </c>
      <c r="E1266" s="15">
        <v>90</v>
      </c>
      <c r="F1266" s="15" t="s">
        <v>2674</v>
      </c>
      <c r="G1266" s="15" t="s">
        <v>3826</v>
      </c>
      <c r="H1266" s="15" t="s">
        <v>1903</v>
      </c>
      <c r="I1266" s="15" t="s">
        <v>4115</v>
      </c>
      <c r="J1266" s="15" t="s">
        <v>2675</v>
      </c>
      <c r="K1266" s="15" t="s">
        <v>522</v>
      </c>
    </row>
    <row r="1267" spans="2:11" x14ac:dyDescent="0.2">
      <c r="B1267" s="15" t="s">
        <v>3656</v>
      </c>
      <c r="C1267" s="15">
        <v>234885</v>
      </c>
      <c r="D1267" s="15" t="s">
        <v>1029</v>
      </c>
      <c r="E1267" s="15">
        <v>100</v>
      </c>
      <c r="F1267" s="15" t="s">
        <v>2674</v>
      </c>
      <c r="G1267" s="15" t="s">
        <v>4045</v>
      </c>
      <c r="H1267" s="15" t="s">
        <v>631</v>
      </c>
      <c r="I1267" s="15" t="s">
        <v>3105</v>
      </c>
      <c r="J1267" s="15" t="s">
        <v>2675</v>
      </c>
      <c r="K1267" s="15" t="s">
        <v>721</v>
      </c>
    </row>
    <row r="1268" spans="2:11" x14ac:dyDescent="0.2">
      <c r="B1268" s="15" t="s">
        <v>3656</v>
      </c>
      <c r="C1268" s="15">
        <v>234885</v>
      </c>
      <c r="D1268" s="15" t="s">
        <v>1029</v>
      </c>
      <c r="E1268" s="15">
        <v>90</v>
      </c>
      <c r="F1268" s="15" t="s">
        <v>2674</v>
      </c>
      <c r="G1268" s="15" t="s">
        <v>3828</v>
      </c>
      <c r="H1268" s="15" t="s">
        <v>1032</v>
      </c>
      <c r="I1268" s="15" t="s">
        <v>3007</v>
      </c>
      <c r="J1268" s="15" t="s">
        <v>2675</v>
      </c>
      <c r="K1268" s="15" t="s">
        <v>721</v>
      </c>
    </row>
    <row r="1269" spans="2:11" x14ac:dyDescent="0.2">
      <c r="B1269" s="15" t="s">
        <v>4241</v>
      </c>
      <c r="C1269" s="15">
        <v>1308537</v>
      </c>
      <c r="D1269" s="15" t="s">
        <v>3298</v>
      </c>
      <c r="E1269" s="15">
        <v>80</v>
      </c>
      <c r="F1269" s="15" t="s">
        <v>2674</v>
      </c>
      <c r="G1269" s="15" t="s">
        <v>4057</v>
      </c>
      <c r="H1269" s="15" t="s">
        <v>1903</v>
      </c>
      <c r="I1269" s="15" t="s">
        <v>4067</v>
      </c>
      <c r="J1269" s="15" t="s">
        <v>3327</v>
      </c>
      <c r="K1269" s="15" t="s">
        <v>3094</v>
      </c>
    </row>
    <row r="1270" spans="2:11" x14ac:dyDescent="0.2">
      <c r="B1270" s="15" t="s">
        <v>4241</v>
      </c>
      <c r="C1270" s="15">
        <v>1308537</v>
      </c>
      <c r="D1270" s="15" t="s">
        <v>3298</v>
      </c>
      <c r="E1270" s="15">
        <v>70</v>
      </c>
      <c r="F1270" s="15" t="s">
        <v>2674</v>
      </c>
      <c r="G1270" s="15" t="s">
        <v>4044</v>
      </c>
      <c r="H1270" s="15" t="s">
        <v>631</v>
      </c>
      <c r="I1270" s="15" t="s">
        <v>3605</v>
      </c>
      <c r="J1270" s="15" t="s">
        <v>2675</v>
      </c>
      <c r="K1270" s="15" t="s">
        <v>3094</v>
      </c>
    </row>
    <row r="1271" spans="2:11" x14ac:dyDescent="0.2">
      <c r="B1271" s="15" t="s">
        <v>4241</v>
      </c>
      <c r="C1271" s="15">
        <v>1308537</v>
      </c>
      <c r="D1271" s="15" t="s">
        <v>3298</v>
      </c>
      <c r="E1271" s="15">
        <v>90</v>
      </c>
      <c r="F1271" s="15" t="s">
        <v>2674</v>
      </c>
      <c r="G1271" s="15" t="s">
        <v>3826</v>
      </c>
      <c r="H1271" s="15" t="s">
        <v>631</v>
      </c>
      <c r="I1271" s="15" t="s">
        <v>3605</v>
      </c>
      <c r="J1271" s="15" t="s">
        <v>2675</v>
      </c>
      <c r="K1271" s="15" t="s">
        <v>3094</v>
      </c>
    </row>
    <row r="1272" spans="2:11" x14ac:dyDescent="0.2">
      <c r="B1272" s="15" t="s">
        <v>3540</v>
      </c>
      <c r="C1272" s="15">
        <v>1307321</v>
      </c>
      <c r="D1272" s="15" t="s">
        <v>2803</v>
      </c>
      <c r="E1272" s="15">
        <v>100</v>
      </c>
      <c r="F1272" s="15" t="s">
        <v>2677</v>
      </c>
      <c r="G1272" s="15" t="s">
        <v>3828</v>
      </c>
      <c r="H1272" s="15" t="s">
        <v>631</v>
      </c>
      <c r="I1272" s="15" t="s">
        <v>3612</v>
      </c>
      <c r="J1272" s="15" t="s">
        <v>2678</v>
      </c>
      <c r="K1272" s="15" t="s">
        <v>513</v>
      </c>
    </row>
    <row r="1273" spans="2:11" x14ac:dyDescent="0.2">
      <c r="B1273" s="15" t="s">
        <v>3540</v>
      </c>
      <c r="C1273" s="15">
        <v>1307321</v>
      </c>
      <c r="D1273" s="15" t="s">
        <v>2803</v>
      </c>
      <c r="E1273" s="15">
        <v>100</v>
      </c>
      <c r="F1273" s="15" t="s">
        <v>2677</v>
      </c>
      <c r="G1273" s="15" t="s">
        <v>3826</v>
      </c>
      <c r="H1273" s="15" t="s">
        <v>1903</v>
      </c>
      <c r="I1273" s="15" t="s">
        <v>3179</v>
      </c>
      <c r="J1273" s="15" t="s">
        <v>2678</v>
      </c>
      <c r="K1273" s="15" t="s">
        <v>513</v>
      </c>
    </row>
    <row r="1274" spans="2:11" x14ac:dyDescent="0.2">
      <c r="B1274" s="15" t="s">
        <v>3540</v>
      </c>
      <c r="C1274" s="15">
        <v>1307321</v>
      </c>
      <c r="D1274" s="15" t="s">
        <v>2803</v>
      </c>
      <c r="E1274" s="15">
        <v>100</v>
      </c>
      <c r="F1274" s="15" t="s">
        <v>2677</v>
      </c>
      <c r="G1274" s="15" t="s">
        <v>3826</v>
      </c>
      <c r="H1274" s="15" t="s">
        <v>1903</v>
      </c>
      <c r="I1274" s="15" t="s">
        <v>3179</v>
      </c>
      <c r="J1274" s="15" t="s">
        <v>2678</v>
      </c>
      <c r="K1274" s="15" t="s">
        <v>513</v>
      </c>
    </row>
    <row r="1275" spans="2:11" x14ac:dyDescent="0.2">
      <c r="B1275" s="15" t="s">
        <v>3182</v>
      </c>
      <c r="C1275" s="15">
        <v>1308459</v>
      </c>
      <c r="D1275" s="15" t="s">
        <v>3152</v>
      </c>
      <c r="E1275" s="15">
        <v>80</v>
      </c>
      <c r="F1275" s="15" t="s">
        <v>2674</v>
      </c>
      <c r="G1275" s="15" t="s">
        <v>3828</v>
      </c>
      <c r="H1275" s="15" t="s">
        <v>1903</v>
      </c>
      <c r="I1275" s="15" t="s">
        <v>3405</v>
      </c>
      <c r="J1275" s="15" t="s">
        <v>2675</v>
      </c>
      <c r="K1275" s="15" t="s">
        <v>2900</v>
      </c>
    </row>
    <row r="1276" spans="2:11" x14ac:dyDescent="0.2">
      <c r="B1276" s="15" t="s">
        <v>3182</v>
      </c>
      <c r="C1276" s="15">
        <v>1308459</v>
      </c>
      <c r="D1276" s="15" t="s">
        <v>3152</v>
      </c>
      <c r="E1276" s="15">
        <v>70</v>
      </c>
      <c r="F1276" s="15" t="s">
        <v>2674</v>
      </c>
      <c r="G1276" s="15" t="s">
        <v>3828</v>
      </c>
      <c r="H1276" s="15" t="s">
        <v>631</v>
      </c>
      <c r="I1276" s="15" t="s">
        <v>3614</v>
      </c>
      <c r="J1276" s="15" t="s">
        <v>2675</v>
      </c>
      <c r="K1276" s="15" t="s">
        <v>2900</v>
      </c>
    </row>
    <row r="1277" spans="2:11" x14ac:dyDescent="0.2">
      <c r="B1277" s="15" t="s">
        <v>2706</v>
      </c>
      <c r="C1277" s="15">
        <v>1308335</v>
      </c>
      <c r="D1277" s="15" t="s">
        <v>1964</v>
      </c>
      <c r="E1277" s="15">
        <v>90</v>
      </c>
      <c r="F1277" s="15" t="s">
        <v>2674</v>
      </c>
      <c r="G1277" s="15" t="s">
        <v>4057</v>
      </c>
      <c r="H1277" s="15" t="s">
        <v>1903</v>
      </c>
      <c r="I1277" s="15" t="s">
        <v>4084</v>
      </c>
      <c r="J1277" s="15" t="s">
        <v>2675</v>
      </c>
      <c r="K1277" s="15" t="s">
        <v>1520</v>
      </c>
    </row>
    <row r="1278" spans="2:11" x14ac:dyDescent="0.2">
      <c r="B1278" s="15" t="s">
        <v>2706</v>
      </c>
      <c r="C1278" s="15">
        <v>1308335</v>
      </c>
      <c r="D1278" s="15" t="s">
        <v>1964</v>
      </c>
      <c r="E1278" s="15">
        <v>80</v>
      </c>
      <c r="F1278" s="15" t="s">
        <v>2674</v>
      </c>
      <c r="G1278" s="15" t="s">
        <v>3828</v>
      </c>
      <c r="H1278" s="15" t="s">
        <v>631</v>
      </c>
      <c r="I1278" s="15" t="s">
        <v>3614</v>
      </c>
      <c r="J1278" s="15" t="s">
        <v>2675</v>
      </c>
      <c r="K1278" s="15" t="s">
        <v>1520</v>
      </c>
    </row>
    <row r="1279" spans="2:11" x14ac:dyDescent="0.2">
      <c r="B1279" s="15" t="s">
        <v>2706</v>
      </c>
      <c r="C1279" s="15">
        <v>1308335</v>
      </c>
      <c r="D1279" s="15" t="s">
        <v>1964</v>
      </c>
      <c r="E1279" s="15">
        <v>90</v>
      </c>
      <c r="F1279" s="15" t="s">
        <v>2674</v>
      </c>
      <c r="G1279" s="15" t="s">
        <v>3826</v>
      </c>
      <c r="H1279" s="15" t="s">
        <v>631</v>
      </c>
      <c r="I1279" s="15" t="s">
        <v>3614</v>
      </c>
      <c r="J1279" s="15" t="s">
        <v>2675</v>
      </c>
      <c r="K1279" s="15" t="s">
        <v>1520</v>
      </c>
    </row>
    <row r="1280" spans="2:11" x14ac:dyDescent="0.2">
      <c r="B1280" s="15" t="s">
        <v>4242</v>
      </c>
      <c r="C1280" s="15">
        <v>1308186</v>
      </c>
      <c r="D1280" s="15" t="s">
        <v>1964</v>
      </c>
      <c r="E1280" s="15">
        <v>100</v>
      </c>
      <c r="F1280" s="15" t="s">
        <v>2674</v>
      </c>
      <c r="G1280" s="15" t="s">
        <v>4044</v>
      </c>
      <c r="H1280" s="15" t="s">
        <v>1903</v>
      </c>
      <c r="I1280" s="15" t="s">
        <v>4084</v>
      </c>
      <c r="J1280" s="15" t="s">
        <v>2675</v>
      </c>
      <c r="K1280" s="15" t="s">
        <v>725</v>
      </c>
    </row>
    <row r="1281" spans="2:11" x14ac:dyDescent="0.2">
      <c r="B1281" s="15" t="s">
        <v>4242</v>
      </c>
      <c r="C1281" s="15">
        <v>1308186</v>
      </c>
      <c r="D1281" s="15" t="s">
        <v>1964</v>
      </c>
      <c r="E1281" s="15">
        <v>80</v>
      </c>
      <c r="F1281" s="15" t="s">
        <v>2674</v>
      </c>
      <c r="G1281" s="15" t="s">
        <v>3826</v>
      </c>
      <c r="H1281" s="15" t="s">
        <v>631</v>
      </c>
      <c r="I1281" s="15" t="s">
        <v>3614</v>
      </c>
      <c r="J1281" s="15" t="s">
        <v>2675</v>
      </c>
      <c r="K1281" s="15" t="s">
        <v>725</v>
      </c>
    </row>
    <row r="1282" spans="2:11" x14ac:dyDescent="0.2">
      <c r="B1282" s="15" t="s">
        <v>3276</v>
      </c>
      <c r="C1282" s="15">
        <v>1308230</v>
      </c>
      <c r="D1282" s="15" t="s">
        <v>1968</v>
      </c>
      <c r="E1282" s="15">
        <v>80</v>
      </c>
      <c r="F1282" s="15" t="s">
        <v>2674</v>
      </c>
      <c r="G1282" s="15" t="s">
        <v>4052</v>
      </c>
      <c r="H1282" s="15" t="s">
        <v>631</v>
      </c>
      <c r="I1282" s="15" t="s">
        <v>3606</v>
      </c>
      <c r="J1282" s="15" t="s">
        <v>2675</v>
      </c>
      <c r="K1282" s="15" t="s">
        <v>1497</v>
      </c>
    </row>
    <row r="1283" spans="2:11" x14ac:dyDescent="0.2">
      <c r="B1283" s="15" t="s">
        <v>3276</v>
      </c>
      <c r="C1283" s="15">
        <v>1308230</v>
      </c>
      <c r="D1283" s="15" t="s">
        <v>1968</v>
      </c>
      <c r="E1283" s="15">
        <v>100</v>
      </c>
      <c r="F1283" s="15" t="s">
        <v>2674</v>
      </c>
      <c r="G1283" s="15" t="s">
        <v>3828</v>
      </c>
      <c r="H1283" s="15" t="s">
        <v>1903</v>
      </c>
      <c r="I1283" s="15" t="s">
        <v>3003</v>
      </c>
      <c r="J1283" s="15" t="s">
        <v>2675</v>
      </c>
      <c r="K1283" s="15" t="s">
        <v>1497</v>
      </c>
    </row>
    <row r="1284" spans="2:11" x14ac:dyDescent="0.2">
      <c r="B1284" s="15" t="s">
        <v>3276</v>
      </c>
      <c r="C1284" s="15">
        <v>1308230</v>
      </c>
      <c r="D1284" s="15" t="s">
        <v>1968</v>
      </c>
      <c r="E1284" s="15">
        <v>70</v>
      </c>
      <c r="F1284" s="15" t="s">
        <v>2674</v>
      </c>
      <c r="G1284" s="15" t="s">
        <v>4044</v>
      </c>
      <c r="H1284" s="15" t="s">
        <v>631</v>
      </c>
      <c r="I1284" s="15" t="s">
        <v>3614</v>
      </c>
      <c r="J1284" s="15" t="s">
        <v>2675</v>
      </c>
      <c r="K1284" s="15" t="s">
        <v>1497</v>
      </c>
    </row>
    <row r="1285" spans="2:11" x14ac:dyDescent="0.2">
      <c r="B1285" s="15" t="s">
        <v>3541</v>
      </c>
      <c r="C1285" s="15">
        <v>1308331</v>
      </c>
      <c r="D1285" s="15" t="s">
        <v>2937</v>
      </c>
      <c r="E1285" s="15">
        <v>100</v>
      </c>
      <c r="F1285" s="15" t="s">
        <v>2674</v>
      </c>
      <c r="G1285" s="15" t="s">
        <v>4045</v>
      </c>
      <c r="H1285" s="15" t="s">
        <v>631</v>
      </c>
      <c r="I1285" s="15" t="s">
        <v>3605</v>
      </c>
      <c r="J1285" s="15" t="s">
        <v>2675</v>
      </c>
      <c r="K1285" s="15" t="s">
        <v>1520</v>
      </c>
    </row>
    <row r="1286" spans="2:11" x14ac:dyDescent="0.2">
      <c r="B1286" s="15" t="s">
        <v>3541</v>
      </c>
      <c r="C1286" s="15">
        <v>1308331</v>
      </c>
      <c r="D1286" s="15" t="s">
        <v>2937</v>
      </c>
      <c r="E1286" s="15">
        <v>100</v>
      </c>
      <c r="F1286" s="15" t="s">
        <v>2674</v>
      </c>
      <c r="G1286" s="15" t="s">
        <v>3826</v>
      </c>
      <c r="H1286" s="15" t="s">
        <v>1903</v>
      </c>
      <c r="I1286" s="15" t="s">
        <v>3249</v>
      </c>
      <c r="J1286" s="15" t="s">
        <v>2675</v>
      </c>
      <c r="K1286" s="15" t="s">
        <v>1520</v>
      </c>
    </row>
    <row r="1287" spans="2:11" x14ac:dyDescent="0.2">
      <c r="B1287" s="15" t="s">
        <v>3542</v>
      </c>
      <c r="C1287" s="15">
        <v>262449</v>
      </c>
      <c r="D1287" s="15" t="s">
        <v>1044</v>
      </c>
      <c r="E1287" s="15">
        <v>80</v>
      </c>
      <c r="F1287" s="15" t="s">
        <v>2676</v>
      </c>
      <c r="G1287" s="15" t="s">
        <v>3828</v>
      </c>
      <c r="H1287" s="15" t="s">
        <v>1032</v>
      </c>
      <c r="I1287" s="15" t="s">
        <v>3516</v>
      </c>
      <c r="J1287" s="15" t="s">
        <v>2675</v>
      </c>
      <c r="K1287" s="15" t="s">
        <v>996</v>
      </c>
    </row>
    <row r="1288" spans="2:11" x14ac:dyDescent="0.2">
      <c r="B1288" s="15" t="s">
        <v>3542</v>
      </c>
      <c r="C1288" s="15">
        <v>262449</v>
      </c>
      <c r="D1288" s="15" t="s">
        <v>1044</v>
      </c>
      <c r="E1288" s="15">
        <v>50</v>
      </c>
      <c r="F1288" s="15" t="s">
        <v>2676</v>
      </c>
      <c r="G1288" s="15" t="s">
        <v>4045</v>
      </c>
      <c r="H1288" s="15" t="s">
        <v>1032</v>
      </c>
      <c r="I1288" s="15" t="s">
        <v>3516</v>
      </c>
      <c r="J1288" s="15" t="s">
        <v>3327</v>
      </c>
      <c r="K1288" s="15" t="s">
        <v>996</v>
      </c>
    </row>
    <row r="1289" spans="2:11" x14ac:dyDescent="0.2">
      <c r="B1289" s="15" t="s">
        <v>3542</v>
      </c>
      <c r="C1289" s="15">
        <v>262449</v>
      </c>
      <c r="D1289" s="15" t="s">
        <v>1044</v>
      </c>
      <c r="E1289" s="15">
        <v>60</v>
      </c>
      <c r="F1289" s="15" t="s">
        <v>2674</v>
      </c>
      <c r="G1289" s="15" t="s">
        <v>3826</v>
      </c>
      <c r="H1289" s="15" t="s">
        <v>631</v>
      </c>
      <c r="I1289" s="15" t="s">
        <v>3583</v>
      </c>
      <c r="J1289" s="15" t="s">
        <v>2675</v>
      </c>
      <c r="K1289" s="15" t="s">
        <v>996</v>
      </c>
    </row>
    <row r="1290" spans="2:11" x14ac:dyDescent="0.2">
      <c r="B1290" s="15" t="s">
        <v>3892</v>
      </c>
      <c r="C1290" s="15">
        <v>262947</v>
      </c>
      <c r="D1290" s="15" t="s">
        <v>1044</v>
      </c>
      <c r="E1290" s="15">
        <v>50</v>
      </c>
      <c r="F1290" s="15" t="s">
        <v>2676</v>
      </c>
      <c r="G1290" s="15" t="s">
        <v>4045</v>
      </c>
      <c r="H1290" s="15" t="s">
        <v>1032</v>
      </c>
      <c r="I1290" s="15" t="s">
        <v>3516</v>
      </c>
      <c r="J1290" s="15" t="s">
        <v>3327</v>
      </c>
      <c r="K1290" s="15" t="s">
        <v>2934</v>
      </c>
    </row>
    <row r="1291" spans="2:11" x14ac:dyDescent="0.2">
      <c r="B1291" s="15" t="s">
        <v>3892</v>
      </c>
      <c r="C1291" s="15">
        <v>262947</v>
      </c>
      <c r="D1291" s="15" t="s">
        <v>1044</v>
      </c>
      <c r="E1291" s="15">
        <v>60</v>
      </c>
      <c r="F1291" s="15" t="s">
        <v>2676</v>
      </c>
      <c r="G1291" s="15" t="s">
        <v>3828</v>
      </c>
      <c r="H1291" s="15" t="s">
        <v>1032</v>
      </c>
      <c r="I1291" s="15" t="s">
        <v>3516</v>
      </c>
      <c r="J1291" s="15" t="s">
        <v>3327</v>
      </c>
      <c r="K1291" s="15" t="s">
        <v>2934</v>
      </c>
    </row>
    <row r="1292" spans="2:11" x14ac:dyDescent="0.2">
      <c r="B1292" s="15" t="s">
        <v>3892</v>
      </c>
      <c r="C1292" s="15">
        <v>262947</v>
      </c>
      <c r="D1292" s="15" t="s">
        <v>1044</v>
      </c>
      <c r="E1292" s="15">
        <v>66.67</v>
      </c>
      <c r="F1292" s="15" t="s">
        <v>2676</v>
      </c>
      <c r="G1292" s="15" t="s">
        <v>4044</v>
      </c>
      <c r="H1292" s="15" t="s">
        <v>1032</v>
      </c>
      <c r="I1292" s="15" t="s">
        <v>3516</v>
      </c>
      <c r="J1292" s="15" t="s">
        <v>3327</v>
      </c>
      <c r="K1292" s="15" t="s">
        <v>2934</v>
      </c>
    </row>
    <row r="1293" spans="2:11" x14ac:dyDescent="0.2">
      <c r="B1293" s="15" t="s">
        <v>3892</v>
      </c>
      <c r="C1293" s="15">
        <v>262947</v>
      </c>
      <c r="D1293" s="15" t="s">
        <v>1044</v>
      </c>
      <c r="E1293" s="15">
        <v>70</v>
      </c>
      <c r="F1293" s="15" t="s">
        <v>2674</v>
      </c>
      <c r="G1293" s="15" t="s">
        <v>4044</v>
      </c>
      <c r="H1293" s="15" t="s">
        <v>631</v>
      </c>
      <c r="I1293" s="15" t="s">
        <v>3583</v>
      </c>
      <c r="J1293" s="15" t="s">
        <v>3327</v>
      </c>
      <c r="K1293" s="15" t="s">
        <v>2934</v>
      </c>
    </row>
    <row r="1294" spans="2:11" x14ac:dyDescent="0.2">
      <c r="B1294" s="15" t="s">
        <v>4243</v>
      </c>
      <c r="C1294" s="15">
        <v>238460</v>
      </c>
      <c r="D1294" s="15" t="s">
        <v>1046</v>
      </c>
      <c r="E1294" s="15">
        <v>100</v>
      </c>
      <c r="F1294" s="15" t="s">
        <v>2677</v>
      </c>
      <c r="G1294" s="15" t="s">
        <v>4044</v>
      </c>
      <c r="H1294" s="15" t="s">
        <v>1032</v>
      </c>
      <c r="I1294" s="15" t="s">
        <v>3098</v>
      </c>
      <c r="J1294" s="15" t="s">
        <v>2678</v>
      </c>
      <c r="K1294" s="15" t="s">
        <v>2654</v>
      </c>
    </row>
    <row r="1295" spans="2:11" x14ac:dyDescent="0.2">
      <c r="B1295" s="15" t="s">
        <v>829</v>
      </c>
      <c r="C1295" s="15">
        <v>229882</v>
      </c>
      <c r="D1295" s="15" t="s">
        <v>550</v>
      </c>
      <c r="E1295" s="15">
        <v>80</v>
      </c>
      <c r="F1295" s="15" t="s">
        <v>2674</v>
      </c>
      <c r="G1295" s="15" t="s">
        <v>3826</v>
      </c>
      <c r="H1295" s="15" t="s">
        <v>512</v>
      </c>
      <c r="I1295" s="15" t="s">
        <v>814</v>
      </c>
      <c r="J1295" s="15" t="s">
        <v>2675</v>
      </c>
      <c r="K1295" s="15" t="s">
        <v>675</v>
      </c>
    </row>
    <row r="1296" spans="2:11" x14ac:dyDescent="0.2">
      <c r="B1296" s="15" t="s">
        <v>4244</v>
      </c>
      <c r="C1296" s="15">
        <v>1308556</v>
      </c>
      <c r="D1296" s="15" t="s">
        <v>3348</v>
      </c>
      <c r="E1296" s="15">
        <v>30</v>
      </c>
      <c r="F1296" s="15" t="s">
        <v>2674</v>
      </c>
      <c r="G1296" s="15" t="s">
        <v>4045</v>
      </c>
      <c r="H1296" s="15" t="s">
        <v>631</v>
      </c>
      <c r="I1296" s="15" t="s">
        <v>3113</v>
      </c>
      <c r="J1296" s="15" t="s">
        <v>2675</v>
      </c>
      <c r="K1296" s="15" t="s">
        <v>3228</v>
      </c>
    </row>
    <row r="1297" spans="2:11" x14ac:dyDescent="0.2">
      <c r="B1297" s="15" t="s">
        <v>4244</v>
      </c>
      <c r="C1297" s="15">
        <v>1308556</v>
      </c>
      <c r="D1297" s="15" t="s">
        <v>3348</v>
      </c>
      <c r="E1297" s="15">
        <v>90</v>
      </c>
      <c r="F1297" s="15" t="s">
        <v>2674</v>
      </c>
      <c r="G1297" s="15" t="s">
        <v>4045</v>
      </c>
      <c r="H1297" s="15" t="s">
        <v>1903</v>
      </c>
      <c r="I1297" s="15" t="s">
        <v>4133</v>
      </c>
      <c r="J1297" s="15" t="s">
        <v>2675</v>
      </c>
      <c r="K1297" s="15" t="s">
        <v>3228</v>
      </c>
    </row>
    <row r="1298" spans="2:11" x14ac:dyDescent="0.2">
      <c r="B1298" s="15" t="s">
        <v>3333</v>
      </c>
      <c r="C1298" s="15">
        <v>1307434</v>
      </c>
      <c r="D1298" s="15" t="s">
        <v>1876</v>
      </c>
      <c r="E1298" s="15">
        <v>80</v>
      </c>
      <c r="F1298" s="15" t="s">
        <v>2674</v>
      </c>
      <c r="G1298" s="15" t="s">
        <v>3828</v>
      </c>
      <c r="H1298" s="15" t="s">
        <v>1903</v>
      </c>
      <c r="I1298" s="15" t="s">
        <v>3511</v>
      </c>
      <c r="J1298" s="15" t="s">
        <v>2675</v>
      </c>
      <c r="K1298" s="15" t="s">
        <v>781</v>
      </c>
    </row>
    <row r="1299" spans="2:11" x14ac:dyDescent="0.2">
      <c r="B1299" s="15" t="s">
        <v>3333</v>
      </c>
      <c r="C1299" s="15">
        <v>1307434</v>
      </c>
      <c r="D1299" s="15" t="s">
        <v>1876</v>
      </c>
      <c r="E1299" s="15">
        <v>80</v>
      </c>
      <c r="F1299" s="15" t="s">
        <v>2674</v>
      </c>
      <c r="G1299" s="15" t="s">
        <v>3826</v>
      </c>
      <c r="H1299" s="15" t="s">
        <v>631</v>
      </c>
      <c r="I1299" s="15" t="s">
        <v>3606</v>
      </c>
      <c r="J1299" s="15" t="s">
        <v>2675</v>
      </c>
      <c r="K1299" s="15" t="s">
        <v>781</v>
      </c>
    </row>
    <row r="1300" spans="2:11" x14ac:dyDescent="0.2">
      <c r="B1300" s="15" t="s">
        <v>3333</v>
      </c>
      <c r="C1300" s="15">
        <v>1307434</v>
      </c>
      <c r="D1300" s="15" t="s">
        <v>1876</v>
      </c>
      <c r="E1300" s="15">
        <v>90</v>
      </c>
      <c r="F1300" s="15" t="s">
        <v>2674</v>
      </c>
      <c r="G1300" s="15" t="s">
        <v>3828</v>
      </c>
      <c r="H1300" s="15" t="s">
        <v>1903</v>
      </c>
      <c r="I1300" s="15" t="s">
        <v>3511</v>
      </c>
      <c r="J1300" s="15" t="s">
        <v>2675</v>
      </c>
      <c r="K1300" s="15" t="s">
        <v>781</v>
      </c>
    </row>
    <row r="1301" spans="2:11" x14ac:dyDescent="0.2">
      <c r="B1301" s="15" t="s">
        <v>3893</v>
      </c>
      <c r="C1301" s="15">
        <v>261531</v>
      </c>
      <c r="D1301" s="15" t="s">
        <v>993</v>
      </c>
      <c r="E1301" s="15">
        <v>70</v>
      </c>
      <c r="F1301" s="15" t="s">
        <v>2674</v>
      </c>
      <c r="G1301" s="15" t="s">
        <v>4045</v>
      </c>
      <c r="H1301" s="15" t="s">
        <v>1032</v>
      </c>
      <c r="I1301" s="15" t="s">
        <v>3672</v>
      </c>
      <c r="J1301" s="15" t="s">
        <v>3327</v>
      </c>
      <c r="K1301" s="15" t="s">
        <v>507</v>
      </c>
    </row>
    <row r="1302" spans="2:11" x14ac:dyDescent="0.2">
      <c r="B1302" s="15" t="s">
        <v>3893</v>
      </c>
      <c r="C1302" s="15">
        <v>261531</v>
      </c>
      <c r="D1302" s="15" t="s">
        <v>993</v>
      </c>
      <c r="E1302" s="15">
        <v>80</v>
      </c>
      <c r="F1302" s="15" t="s">
        <v>2674</v>
      </c>
      <c r="G1302" s="15" t="s">
        <v>3826</v>
      </c>
      <c r="H1302" s="15" t="s">
        <v>631</v>
      </c>
      <c r="I1302" s="15" t="s">
        <v>3105</v>
      </c>
      <c r="J1302" s="15" t="s">
        <v>3327</v>
      </c>
      <c r="K1302" s="15" t="s">
        <v>507</v>
      </c>
    </row>
    <row r="1303" spans="2:11" x14ac:dyDescent="0.2">
      <c r="B1303" s="15" t="s">
        <v>3590</v>
      </c>
      <c r="C1303" s="15">
        <v>259717</v>
      </c>
      <c r="D1303" s="15" t="s">
        <v>1029</v>
      </c>
      <c r="E1303" s="15">
        <v>100</v>
      </c>
      <c r="F1303" s="15" t="s">
        <v>2674</v>
      </c>
      <c r="G1303" s="15" t="s">
        <v>4045</v>
      </c>
      <c r="H1303" s="15" t="s">
        <v>631</v>
      </c>
      <c r="I1303" s="15" t="s">
        <v>3105</v>
      </c>
      <c r="J1303" s="15" t="s">
        <v>2675</v>
      </c>
      <c r="K1303" s="15" t="s">
        <v>1151</v>
      </c>
    </row>
    <row r="1304" spans="2:11" x14ac:dyDescent="0.2">
      <c r="B1304" s="15" t="s">
        <v>3590</v>
      </c>
      <c r="C1304" s="15">
        <v>259717</v>
      </c>
      <c r="D1304" s="15" t="s">
        <v>1029</v>
      </c>
      <c r="E1304" s="15">
        <v>100</v>
      </c>
      <c r="F1304" s="15" t="s">
        <v>2674</v>
      </c>
      <c r="G1304" s="15" t="s">
        <v>3828</v>
      </c>
      <c r="H1304" s="15" t="s">
        <v>1032</v>
      </c>
      <c r="I1304" s="15" t="s">
        <v>3007</v>
      </c>
      <c r="J1304" s="15" t="s">
        <v>2675</v>
      </c>
      <c r="K1304" s="15" t="s">
        <v>1151</v>
      </c>
    </row>
    <row r="1305" spans="2:11" x14ac:dyDescent="0.2">
      <c r="B1305" s="15" t="s">
        <v>3591</v>
      </c>
      <c r="C1305" s="15">
        <v>262937</v>
      </c>
      <c r="D1305" s="15" t="s">
        <v>1022</v>
      </c>
      <c r="E1305" s="15">
        <v>100</v>
      </c>
      <c r="F1305" s="15" t="s">
        <v>2674</v>
      </c>
      <c r="G1305" s="15" t="s">
        <v>4057</v>
      </c>
      <c r="H1305" s="15" t="s">
        <v>1032</v>
      </c>
      <c r="I1305" s="15" t="s">
        <v>4066</v>
      </c>
      <c r="J1305" s="15" t="s">
        <v>2675</v>
      </c>
      <c r="K1305" s="15" t="s">
        <v>2934</v>
      </c>
    </row>
    <row r="1306" spans="2:11" x14ac:dyDescent="0.2">
      <c r="B1306" s="15" t="s">
        <v>3591</v>
      </c>
      <c r="C1306" s="15">
        <v>262937</v>
      </c>
      <c r="D1306" s="15" t="s">
        <v>1022</v>
      </c>
      <c r="E1306" s="15">
        <v>60</v>
      </c>
      <c r="F1306" s="15" t="s">
        <v>2674</v>
      </c>
      <c r="G1306" s="15" t="s">
        <v>3826</v>
      </c>
      <c r="H1306" s="15" t="s">
        <v>631</v>
      </c>
      <c r="I1306" s="15" t="s">
        <v>3105</v>
      </c>
      <c r="J1306" s="15" t="s">
        <v>2675</v>
      </c>
      <c r="K1306" s="15" t="s">
        <v>2934</v>
      </c>
    </row>
    <row r="1307" spans="2:11" x14ac:dyDescent="0.2">
      <c r="B1307" s="15" t="s">
        <v>4245</v>
      </c>
      <c r="C1307" s="15">
        <v>1308375</v>
      </c>
      <c r="D1307" s="15" t="s">
        <v>1977</v>
      </c>
      <c r="E1307" s="15">
        <v>100</v>
      </c>
      <c r="F1307" s="15" t="s">
        <v>2674</v>
      </c>
      <c r="G1307" s="15" t="s">
        <v>4044</v>
      </c>
      <c r="H1307" s="15" t="s">
        <v>1903</v>
      </c>
      <c r="I1307" s="15" t="s">
        <v>4061</v>
      </c>
      <c r="J1307" s="15" t="s">
        <v>2675</v>
      </c>
      <c r="K1307" s="15" t="s">
        <v>996</v>
      </c>
    </row>
    <row r="1308" spans="2:11" x14ac:dyDescent="0.2">
      <c r="B1308" s="15" t="s">
        <v>4245</v>
      </c>
      <c r="C1308" s="15">
        <v>1308375</v>
      </c>
      <c r="D1308" s="15" t="s">
        <v>1977</v>
      </c>
      <c r="E1308" s="15">
        <v>70</v>
      </c>
      <c r="F1308" s="15" t="s">
        <v>2674</v>
      </c>
      <c r="G1308" s="15" t="s">
        <v>4044</v>
      </c>
      <c r="H1308" s="15" t="s">
        <v>631</v>
      </c>
      <c r="I1308" s="15" t="s">
        <v>3617</v>
      </c>
      <c r="J1308" s="15" t="s">
        <v>2675</v>
      </c>
      <c r="K1308" s="15" t="s">
        <v>996</v>
      </c>
    </row>
    <row r="1309" spans="2:11" x14ac:dyDescent="0.2">
      <c r="B1309" s="15" t="s">
        <v>4246</v>
      </c>
      <c r="C1309" s="15">
        <v>102741</v>
      </c>
      <c r="D1309" s="15" t="s">
        <v>1196</v>
      </c>
      <c r="E1309" s="15">
        <v>100</v>
      </c>
      <c r="F1309" s="15" t="s">
        <v>2674</v>
      </c>
      <c r="G1309" s="15" t="s">
        <v>4044</v>
      </c>
      <c r="H1309" s="15" t="s">
        <v>1032</v>
      </c>
      <c r="I1309" s="15" t="s">
        <v>4071</v>
      </c>
      <c r="J1309" s="15" t="s">
        <v>2678</v>
      </c>
      <c r="K1309" s="15" t="s">
        <v>2667</v>
      </c>
    </row>
    <row r="1310" spans="2:11" x14ac:dyDescent="0.2">
      <c r="B1310" s="15" t="s">
        <v>4246</v>
      </c>
      <c r="C1310" s="15">
        <v>102741</v>
      </c>
      <c r="D1310" s="15" t="s">
        <v>1196</v>
      </c>
      <c r="E1310" s="15">
        <v>100</v>
      </c>
      <c r="F1310" s="15" t="s">
        <v>2686</v>
      </c>
      <c r="G1310" s="15" t="s">
        <v>4045</v>
      </c>
      <c r="H1310" s="15" t="s">
        <v>1032</v>
      </c>
      <c r="I1310" s="15" t="s">
        <v>4071</v>
      </c>
      <c r="J1310" s="15" t="s">
        <v>2678</v>
      </c>
      <c r="K1310" s="15" t="s">
        <v>2667</v>
      </c>
    </row>
    <row r="1311" spans="2:11" x14ac:dyDescent="0.2">
      <c r="B1311" s="15" t="s">
        <v>3406</v>
      </c>
      <c r="C1311" s="15">
        <v>1308481</v>
      </c>
      <c r="D1311" s="15" t="s">
        <v>1910</v>
      </c>
      <c r="E1311" s="15">
        <v>70</v>
      </c>
      <c r="F1311" s="15" t="s">
        <v>2674</v>
      </c>
      <c r="G1311" s="15" t="s">
        <v>4044</v>
      </c>
      <c r="H1311" s="15" t="s">
        <v>631</v>
      </c>
      <c r="I1311" s="15" t="s">
        <v>3606</v>
      </c>
      <c r="J1311" s="15" t="s">
        <v>2675</v>
      </c>
      <c r="K1311" s="15" t="s">
        <v>2934</v>
      </c>
    </row>
    <row r="1312" spans="2:11" x14ac:dyDescent="0.2">
      <c r="B1312" s="15" t="s">
        <v>3406</v>
      </c>
      <c r="C1312" s="15">
        <v>1308481</v>
      </c>
      <c r="D1312" s="15" t="s">
        <v>1910</v>
      </c>
      <c r="E1312" s="15">
        <v>60</v>
      </c>
      <c r="F1312" s="15" t="s">
        <v>2674</v>
      </c>
      <c r="G1312" s="15" t="s">
        <v>3828</v>
      </c>
      <c r="H1312" s="15" t="s">
        <v>631</v>
      </c>
      <c r="I1312" s="15" t="s">
        <v>3606</v>
      </c>
      <c r="J1312" s="15" t="s">
        <v>2675</v>
      </c>
      <c r="K1312" s="15" t="s">
        <v>2934</v>
      </c>
    </row>
    <row r="1313" spans="2:11" x14ac:dyDescent="0.2">
      <c r="B1313" s="15" t="s">
        <v>3406</v>
      </c>
      <c r="C1313" s="15">
        <v>1308481</v>
      </c>
      <c r="D1313" s="15" t="s">
        <v>1910</v>
      </c>
      <c r="E1313" s="15">
        <v>90</v>
      </c>
      <c r="F1313" s="15" t="s">
        <v>2674</v>
      </c>
      <c r="G1313" s="15" t="s">
        <v>4052</v>
      </c>
      <c r="H1313" s="15" t="s">
        <v>631</v>
      </c>
      <c r="I1313" s="15" t="s">
        <v>3617</v>
      </c>
      <c r="J1313" s="15" t="s">
        <v>2675</v>
      </c>
      <c r="K1313" s="15" t="s">
        <v>2934</v>
      </c>
    </row>
    <row r="1314" spans="2:11" x14ac:dyDescent="0.2">
      <c r="B1314" s="15" t="s">
        <v>4247</v>
      </c>
      <c r="C1314" s="15">
        <v>1307070</v>
      </c>
      <c r="D1314" s="15" t="s">
        <v>1918</v>
      </c>
      <c r="E1314" s="15">
        <v>90</v>
      </c>
      <c r="F1314" s="15" t="s">
        <v>2674</v>
      </c>
      <c r="G1314" s="15" t="s">
        <v>4045</v>
      </c>
      <c r="H1314" s="15" t="s">
        <v>631</v>
      </c>
      <c r="I1314" s="15" t="s">
        <v>3605</v>
      </c>
      <c r="J1314" s="15" t="s">
        <v>2675</v>
      </c>
      <c r="K1314" s="15" t="s">
        <v>2151</v>
      </c>
    </row>
    <row r="1315" spans="2:11" x14ac:dyDescent="0.2">
      <c r="B1315" s="15" t="s">
        <v>4247</v>
      </c>
      <c r="C1315" s="15">
        <v>1307070</v>
      </c>
      <c r="D1315" s="15" t="s">
        <v>1918</v>
      </c>
      <c r="E1315" s="15">
        <v>100</v>
      </c>
      <c r="F1315" s="15" t="s">
        <v>2674</v>
      </c>
      <c r="G1315" s="15" t="s">
        <v>4045</v>
      </c>
      <c r="H1315" s="15" t="s">
        <v>1903</v>
      </c>
      <c r="I1315" s="15" t="s">
        <v>3249</v>
      </c>
      <c r="J1315" s="15" t="s">
        <v>2675</v>
      </c>
      <c r="K1315" s="15" t="s">
        <v>2151</v>
      </c>
    </row>
    <row r="1316" spans="2:11" x14ac:dyDescent="0.2">
      <c r="B1316" s="15" t="s">
        <v>3894</v>
      </c>
      <c r="C1316" s="15">
        <v>1308399</v>
      </c>
      <c r="D1316" s="15" t="s">
        <v>1884</v>
      </c>
      <c r="E1316" s="15">
        <v>90</v>
      </c>
      <c r="F1316" s="15" t="s">
        <v>2674</v>
      </c>
      <c r="G1316" s="15" t="s">
        <v>3828</v>
      </c>
      <c r="H1316" s="15" t="s">
        <v>631</v>
      </c>
      <c r="I1316" s="15" t="s">
        <v>3617</v>
      </c>
      <c r="J1316" s="15" t="s">
        <v>2675</v>
      </c>
      <c r="K1316" s="15" t="s">
        <v>996</v>
      </c>
    </row>
    <row r="1317" spans="2:11" x14ac:dyDescent="0.2">
      <c r="B1317" s="15" t="s">
        <v>3894</v>
      </c>
      <c r="C1317" s="15">
        <v>1308399</v>
      </c>
      <c r="D1317" s="15" t="s">
        <v>1884</v>
      </c>
      <c r="E1317" s="15">
        <v>90</v>
      </c>
      <c r="F1317" s="15" t="s">
        <v>2674</v>
      </c>
      <c r="G1317" s="15" t="s">
        <v>4044</v>
      </c>
      <c r="H1317" s="15" t="s">
        <v>631</v>
      </c>
      <c r="I1317" s="15" t="s">
        <v>3617</v>
      </c>
      <c r="J1317" s="15" t="s">
        <v>2675</v>
      </c>
      <c r="K1317" s="15" t="s">
        <v>996</v>
      </c>
    </row>
    <row r="1318" spans="2:11" x14ac:dyDescent="0.2">
      <c r="B1318" s="15" t="s">
        <v>3894</v>
      </c>
      <c r="C1318" s="15">
        <v>1308399</v>
      </c>
      <c r="D1318" s="15" t="s">
        <v>1884</v>
      </c>
      <c r="E1318" s="15">
        <v>90</v>
      </c>
      <c r="F1318" s="15" t="s">
        <v>2674</v>
      </c>
      <c r="G1318" s="15" t="s">
        <v>4052</v>
      </c>
      <c r="H1318" s="15" t="s">
        <v>631</v>
      </c>
      <c r="I1318" s="15" t="s">
        <v>3617</v>
      </c>
      <c r="J1318" s="15" t="s">
        <v>2675</v>
      </c>
      <c r="K1318" s="15" t="s">
        <v>996</v>
      </c>
    </row>
    <row r="1319" spans="2:11" x14ac:dyDescent="0.2">
      <c r="B1319" s="15" t="s">
        <v>3894</v>
      </c>
      <c r="C1319" s="15">
        <v>1308399</v>
      </c>
      <c r="D1319" s="15" t="s">
        <v>1884</v>
      </c>
      <c r="E1319" s="15">
        <v>100</v>
      </c>
      <c r="F1319" s="15" t="s">
        <v>2674</v>
      </c>
      <c r="G1319" s="15" t="s">
        <v>3787</v>
      </c>
      <c r="H1319" s="15" t="s">
        <v>1903</v>
      </c>
      <c r="I1319" s="15" t="s">
        <v>3403</v>
      </c>
      <c r="J1319" s="15" t="s">
        <v>2675</v>
      </c>
      <c r="K1319" s="15" t="s">
        <v>996</v>
      </c>
    </row>
    <row r="1320" spans="2:11" x14ac:dyDescent="0.2">
      <c r="B1320" s="15" t="s">
        <v>3726</v>
      </c>
      <c r="C1320" s="15">
        <v>1307972</v>
      </c>
      <c r="D1320" s="15" t="s">
        <v>1872</v>
      </c>
      <c r="E1320" s="15">
        <v>100</v>
      </c>
      <c r="F1320" s="15" t="s">
        <v>2674</v>
      </c>
      <c r="G1320" s="15" t="s">
        <v>4052</v>
      </c>
      <c r="H1320" s="15" t="s">
        <v>1903</v>
      </c>
      <c r="I1320" s="15" t="s">
        <v>3510</v>
      </c>
      <c r="J1320" s="15" t="s">
        <v>2675</v>
      </c>
      <c r="K1320" s="15" t="s">
        <v>530</v>
      </c>
    </row>
    <row r="1321" spans="2:11" x14ac:dyDescent="0.2">
      <c r="B1321" s="15" t="s">
        <v>3726</v>
      </c>
      <c r="C1321" s="15">
        <v>1307972</v>
      </c>
      <c r="D1321" s="15" t="s">
        <v>1872</v>
      </c>
      <c r="E1321" s="15">
        <v>60</v>
      </c>
      <c r="F1321" s="15" t="s">
        <v>2674</v>
      </c>
      <c r="G1321" s="15" t="s">
        <v>4052</v>
      </c>
      <c r="H1321" s="15" t="s">
        <v>631</v>
      </c>
      <c r="I1321" s="15" t="s">
        <v>3603</v>
      </c>
      <c r="J1321" s="15" t="s">
        <v>2675</v>
      </c>
      <c r="K1321" s="15" t="s">
        <v>530</v>
      </c>
    </row>
    <row r="1322" spans="2:11" x14ac:dyDescent="0.2">
      <c r="B1322" s="15" t="s">
        <v>3726</v>
      </c>
      <c r="C1322" s="15">
        <v>1307972</v>
      </c>
      <c r="D1322" s="15" t="s">
        <v>1872</v>
      </c>
      <c r="E1322" s="15">
        <v>100</v>
      </c>
      <c r="F1322" s="15" t="s">
        <v>2674</v>
      </c>
      <c r="G1322" s="15" t="s">
        <v>3826</v>
      </c>
      <c r="H1322" s="15" t="s">
        <v>631</v>
      </c>
      <c r="I1322" s="15" t="s">
        <v>3603</v>
      </c>
      <c r="J1322" s="15" t="s">
        <v>2675</v>
      </c>
      <c r="K1322" s="15" t="s">
        <v>530</v>
      </c>
    </row>
    <row r="1323" spans="2:11" x14ac:dyDescent="0.2">
      <c r="B1323" s="15" t="s">
        <v>4248</v>
      </c>
      <c r="C1323" s="15">
        <v>1308259</v>
      </c>
      <c r="D1323" s="15" t="s">
        <v>1977</v>
      </c>
      <c r="E1323" s="15">
        <v>100</v>
      </c>
      <c r="F1323" s="15" t="s">
        <v>2674</v>
      </c>
      <c r="G1323" s="15" t="s">
        <v>4044</v>
      </c>
      <c r="H1323" s="15" t="s">
        <v>1903</v>
      </c>
      <c r="I1323" s="15" t="s">
        <v>4061</v>
      </c>
      <c r="J1323" s="15" t="s">
        <v>3327</v>
      </c>
      <c r="K1323" s="15" t="s">
        <v>1450</v>
      </c>
    </row>
    <row r="1324" spans="2:11" x14ac:dyDescent="0.2">
      <c r="B1324" s="15" t="s">
        <v>4248</v>
      </c>
      <c r="C1324" s="15">
        <v>1308259</v>
      </c>
      <c r="D1324" s="15" t="s">
        <v>1977</v>
      </c>
      <c r="E1324" s="15">
        <v>70</v>
      </c>
      <c r="F1324" s="15" t="s">
        <v>2674</v>
      </c>
      <c r="G1324" s="15" t="s">
        <v>4045</v>
      </c>
      <c r="H1324" s="15" t="s">
        <v>631</v>
      </c>
      <c r="I1324" s="15" t="s">
        <v>3612</v>
      </c>
      <c r="J1324" s="15" t="s">
        <v>2675</v>
      </c>
      <c r="K1324" s="15" t="s">
        <v>1450</v>
      </c>
    </row>
    <row r="1325" spans="2:11" x14ac:dyDescent="0.2">
      <c r="B1325" s="15" t="s">
        <v>3657</v>
      </c>
      <c r="C1325" s="15">
        <v>1307796</v>
      </c>
      <c r="D1325" s="15" t="s">
        <v>1874</v>
      </c>
      <c r="E1325" s="15">
        <v>100</v>
      </c>
      <c r="F1325" s="15" t="s">
        <v>2674</v>
      </c>
      <c r="G1325" s="15" t="s">
        <v>3787</v>
      </c>
      <c r="H1325" s="15" t="s">
        <v>631</v>
      </c>
      <c r="I1325" s="15" t="s">
        <v>3113</v>
      </c>
      <c r="J1325" s="15" t="s">
        <v>2675</v>
      </c>
      <c r="K1325" s="15" t="s">
        <v>1289</v>
      </c>
    </row>
    <row r="1326" spans="2:11" x14ac:dyDescent="0.2">
      <c r="B1326" s="15" t="s">
        <v>3657</v>
      </c>
      <c r="C1326" s="15">
        <v>1307796</v>
      </c>
      <c r="D1326" s="15" t="s">
        <v>1874</v>
      </c>
      <c r="E1326" s="15">
        <v>100</v>
      </c>
      <c r="F1326" s="15" t="s">
        <v>2674</v>
      </c>
      <c r="G1326" s="15" t="s">
        <v>4044</v>
      </c>
      <c r="H1326" s="15" t="s">
        <v>631</v>
      </c>
      <c r="I1326" s="15" t="s">
        <v>3113</v>
      </c>
      <c r="J1326" s="15" t="s">
        <v>2675</v>
      </c>
      <c r="K1326" s="15" t="s">
        <v>1289</v>
      </c>
    </row>
    <row r="1327" spans="2:11" x14ac:dyDescent="0.2">
      <c r="B1327" s="15" t="s">
        <v>3657</v>
      </c>
      <c r="C1327" s="15">
        <v>1307796</v>
      </c>
      <c r="D1327" s="15" t="s">
        <v>1874</v>
      </c>
      <c r="E1327" s="15">
        <v>90</v>
      </c>
      <c r="F1327" s="15" t="s">
        <v>2674</v>
      </c>
      <c r="G1327" s="15" t="s">
        <v>4044</v>
      </c>
      <c r="H1327" s="15" t="s">
        <v>1903</v>
      </c>
      <c r="I1327" s="15" t="s">
        <v>4115</v>
      </c>
      <c r="J1327" s="15" t="s">
        <v>2675</v>
      </c>
      <c r="K1327" s="15" t="s">
        <v>1289</v>
      </c>
    </row>
    <row r="1328" spans="2:11" x14ac:dyDescent="0.2">
      <c r="B1328" s="15" t="s">
        <v>3021</v>
      </c>
      <c r="C1328" s="15">
        <v>1307983</v>
      </c>
      <c r="D1328" s="15" t="s">
        <v>1897</v>
      </c>
      <c r="E1328" s="15">
        <v>100</v>
      </c>
      <c r="F1328" s="15" t="s">
        <v>2674</v>
      </c>
      <c r="G1328" s="15" t="s">
        <v>3787</v>
      </c>
      <c r="H1328" s="15" t="s">
        <v>631</v>
      </c>
      <c r="I1328" s="15" t="s">
        <v>3605</v>
      </c>
      <c r="J1328" s="15" t="s">
        <v>2675</v>
      </c>
      <c r="K1328" s="15" t="s">
        <v>530</v>
      </c>
    </row>
    <row r="1329" spans="2:11" x14ac:dyDescent="0.2">
      <c r="B1329" s="15" t="s">
        <v>3021</v>
      </c>
      <c r="C1329" s="15">
        <v>1307983</v>
      </c>
      <c r="D1329" s="15" t="s">
        <v>1897</v>
      </c>
      <c r="E1329" s="15">
        <v>80</v>
      </c>
      <c r="F1329" s="15" t="s">
        <v>2674</v>
      </c>
      <c r="G1329" s="15" t="s">
        <v>3826</v>
      </c>
      <c r="H1329" s="15" t="s">
        <v>631</v>
      </c>
      <c r="I1329" s="15" t="s">
        <v>3605</v>
      </c>
      <c r="J1329" s="15" t="s">
        <v>2675</v>
      </c>
      <c r="K1329" s="15" t="s">
        <v>530</v>
      </c>
    </row>
    <row r="1330" spans="2:11" x14ac:dyDescent="0.2">
      <c r="B1330" s="15" t="s">
        <v>3021</v>
      </c>
      <c r="C1330" s="15">
        <v>1307983</v>
      </c>
      <c r="D1330" s="15" t="s">
        <v>1897</v>
      </c>
      <c r="E1330" s="15">
        <v>90</v>
      </c>
      <c r="F1330" s="15" t="s">
        <v>2674</v>
      </c>
      <c r="G1330" s="15" t="s">
        <v>4044</v>
      </c>
      <c r="H1330" s="15" t="s">
        <v>1903</v>
      </c>
      <c r="I1330" s="15" t="s">
        <v>4054</v>
      </c>
      <c r="J1330" s="15" t="s">
        <v>2675</v>
      </c>
      <c r="K1330" s="15" t="s">
        <v>530</v>
      </c>
    </row>
    <row r="1331" spans="2:11" x14ac:dyDescent="0.2">
      <c r="B1331" s="15" t="s">
        <v>4249</v>
      </c>
      <c r="C1331" s="15">
        <v>1307854</v>
      </c>
      <c r="D1331" s="15" t="s">
        <v>2804</v>
      </c>
      <c r="E1331" s="15">
        <v>100</v>
      </c>
      <c r="F1331" s="15" t="s">
        <v>2674</v>
      </c>
      <c r="G1331" s="15" t="s">
        <v>4045</v>
      </c>
      <c r="H1331" s="15" t="s">
        <v>631</v>
      </c>
      <c r="I1331" s="15" t="s">
        <v>3606</v>
      </c>
      <c r="J1331" s="15" t="s">
        <v>2675</v>
      </c>
      <c r="K1331" s="15" t="s">
        <v>1081</v>
      </c>
    </row>
    <row r="1332" spans="2:11" x14ac:dyDescent="0.2">
      <c r="B1332" s="15" t="s">
        <v>4249</v>
      </c>
      <c r="C1332" s="15">
        <v>1307854</v>
      </c>
      <c r="D1332" s="15" t="s">
        <v>2804</v>
      </c>
      <c r="E1332" s="15">
        <v>100</v>
      </c>
      <c r="F1332" s="15" t="s">
        <v>2674</v>
      </c>
      <c r="G1332" s="15" t="s">
        <v>4045</v>
      </c>
      <c r="H1332" s="15" t="s">
        <v>631</v>
      </c>
      <c r="I1332" s="15" t="s">
        <v>3606</v>
      </c>
      <c r="J1332" s="15" t="s">
        <v>2675</v>
      </c>
      <c r="K1332" s="15" t="s">
        <v>1081</v>
      </c>
    </row>
    <row r="1333" spans="2:11" x14ac:dyDescent="0.2">
      <c r="B1333" s="15" t="s">
        <v>4249</v>
      </c>
      <c r="C1333" s="15">
        <v>1307854</v>
      </c>
      <c r="D1333" s="15" t="s">
        <v>2804</v>
      </c>
      <c r="E1333" s="15">
        <v>100</v>
      </c>
      <c r="F1333" s="15" t="s">
        <v>2676</v>
      </c>
      <c r="G1333" s="15" t="s">
        <v>4044</v>
      </c>
      <c r="H1333" s="15" t="s">
        <v>1903</v>
      </c>
      <c r="I1333" s="15" t="s">
        <v>4076</v>
      </c>
      <c r="J1333" s="15" t="s">
        <v>2675</v>
      </c>
      <c r="K1333" s="15" t="s">
        <v>1081</v>
      </c>
    </row>
    <row r="1334" spans="2:11" x14ac:dyDescent="0.2">
      <c r="B1334" s="15" t="s">
        <v>2877</v>
      </c>
      <c r="C1334" s="15">
        <v>1308284</v>
      </c>
      <c r="D1334" s="15" t="s">
        <v>1880</v>
      </c>
      <c r="E1334" s="15">
        <v>90</v>
      </c>
      <c r="F1334" s="15" t="s">
        <v>2674</v>
      </c>
      <c r="G1334" s="15" t="s">
        <v>3826</v>
      </c>
      <c r="H1334" s="15" t="s">
        <v>631</v>
      </c>
      <c r="I1334" s="15" t="s">
        <v>3614</v>
      </c>
      <c r="J1334" s="15" t="s">
        <v>2675</v>
      </c>
      <c r="K1334" s="15" t="s">
        <v>580</v>
      </c>
    </row>
    <row r="1335" spans="2:11" x14ac:dyDescent="0.2">
      <c r="B1335" s="15" t="s">
        <v>2877</v>
      </c>
      <c r="C1335" s="15">
        <v>1308284</v>
      </c>
      <c r="D1335" s="15" t="s">
        <v>1880</v>
      </c>
      <c r="E1335" s="15">
        <v>100</v>
      </c>
      <c r="F1335" s="15" t="s">
        <v>2674</v>
      </c>
      <c r="G1335" s="15" t="s">
        <v>3828</v>
      </c>
      <c r="H1335" s="15" t="s">
        <v>1903</v>
      </c>
      <c r="I1335" s="15" t="s">
        <v>3240</v>
      </c>
      <c r="J1335" s="15" t="s">
        <v>2675</v>
      </c>
      <c r="K1335" s="15" t="s">
        <v>580</v>
      </c>
    </row>
    <row r="1336" spans="2:11" x14ac:dyDescent="0.2">
      <c r="B1336" s="15" t="s">
        <v>3895</v>
      </c>
      <c r="C1336" s="15">
        <v>244827</v>
      </c>
      <c r="D1336" s="15" t="s">
        <v>1046</v>
      </c>
      <c r="E1336" s="15">
        <v>100</v>
      </c>
      <c r="F1336" s="15" t="s">
        <v>2677</v>
      </c>
      <c r="G1336" s="15" t="s">
        <v>3828</v>
      </c>
      <c r="H1336" s="15" t="s">
        <v>1032</v>
      </c>
      <c r="I1336" s="15" t="s">
        <v>3098</v>
      </c>
      <c r="J1336" s="15" t="s">
        <v>2678</v>
      </c>
      <c r="K1336" s="15" t="s">
        <v>1352</v>
      </c>
    </row>
    <row r="1337" spans="2:11" x14ac:dyDescent="0.2">
      <c r="B1337" s="15" t="s">
        <v>3543</v>
      </c>
      <c r="C1337" s="15">
        <v>261305</v>
      </c>
      <c r="D1337" s="15" t="s">
        <v>988</v>
      </c>
      <c r="E1337" s="15">
        <v>70</v>
      </c>
      <c r="F1337" s="15" t="s">
        <v>2674</v>
      </c>
      <c r="G1337" s="15" t="s">
        <v>3826</v>
      </c>
      <c r="H1337" s="15" t="s">
        <v>631</v>
      </c>
      <c r="I1337" s="15" t="s">
        <v>3105</v>
      </c>
      <c r="J1337" s="15" t="s">
        <v>3327</v>
      </c>
      <c r="K1337" s="15" t="s">
        <v>700</v>
      </c>
    </row>
    <row r="1338" spans="2:11" x14ac:dyDescent="0.2">
      <c r="B1338" s="15" t="s">
        <v>3727</v>
      </c>
      <c r="C1338" s="15">
        <v>207750</v>
      </c>
      <c r="D1338" s="15" t="s">
        <v>1057</v>
      </c>
      <c r="E1338" s="15">
        <v>90</v>
      </c>
      <c r="F1338" s="15" t="s">
        <v>2676</v>
      </c>
      <c r="G1338" s="15" t="s">
        <v>4044</v>
      </c>
      <c r="H1338" s="15" t="s">
        <v>1032</v>
      </c>
      <c r="I1338" s="15" t="s">
        <v>2923</v>
      </c>
      <c r="J1338" s="15" t="s">
        <v>2675</v>
      </c>
      <c r="K1338" s="15" t="s">
        <v>2614</v>
      </c>
    </row>
    <row r="1339" spans="2:11" x14ac:dyDescent="0.2">
      <c r="B1339" s="15" t="s">
        <v>3727</v>
      </c>
      <c r="C1339" s="15">
        <v>207750</v>
      </c>
      <c r="D1339" s="15" t="s">
        <v>1057</v>
      </c>
      <c r="E1339" s="15">
        <v>90</v>
      </c>
      <c r="F1339" s="15" t="s">
        <v>2676</v>
      </c>
      <c r="G1339" s="15" t="s">
        <v>3828</v>
      </c>
      <c r="H1339" s="15" t="s">
        <v>631</v>
      </c>
      <c r="I1339" s="15" t="s">
        <v>3581</v>
      </c>
      <c r="J1339" s="15" t="s">
        <v>2675</v>
      </c>
      <c r="K1339" s="15" t="s">
        <v>2614</v>
      </c>
    </row>
    <row r="1340" spans="2:11" x14ac:dyDescent="0.2">
      <c r="B1340" s="15" t="s">
        <v>4250</v>
      </c>
      <c r="C1340" s="15">
        <v>130469</v>
      </c>
      <c r="D1340" s="15" t="s">
        <v>1196</v>
      </c>
      <c r="E1340" s="15">
        <v>100</v>
      </c>
      <c r="F1340" s="15" t="s">
        <v>2674</v>
      </c>
      <c r="G1340" s="15" t="s">
        <v>4044</v>
      </c>
      <c r="H1340" s="15" t="s">
        <v>1032</v>
      </c>
      <c r="I1340" s="15" t="s">
        <v>4071</v>
      </c>
      <c r="J1340" s="15" t="s">
        <v>2678</v>
      </c>
      <c r="K1340" s="15" t="s">
        <v>4041</v>
      </c>
    </row>
    <row r="1341" spans="2:11" x14ac:dyDescent="0.2">
      <c r="B1341" s="15" t="s">
        <v>4250</v>
      </c>
      <c r="C1341" s="15">
        <v>130469</v>
      </c>
      <c r="D1341" s="15" t="s">
        <v>1196</v>
      </c>
      <c r="E1341" s="15">
        <v>100</v>
      </c>
      <c r="F1341" s="15" t="s">
        <v>2686</v>
      </c>
      <c r="G1341" s="15" t="s">
        <v>4045</v>
      </c>
      <c r="H1341" s="15" t="s">
        <v>1032</v>
      </c>
      <c r="I1341" s="15" t="s">
        <v>4071</v>
      </c>
      <c r="J1341" s="15" t="s">
        <v>2678</v>
      </c>
      <c r="K1341" s="15" t="s">
        <v>4041</v>
      </c>
    </row>
    <row r="1342" spans="2:11" x14ac:dyDescent="0.2">
      <c r="B1342" s="15" t="s">
        <v>4250</v>
      </c>
      <c r="C1342" s="15">
        <v>130469</v>
      </c>
      <c r="D1342" s="15" t="s">
        <v>1196</v>
      </c>
      <c r="E1342" s="15">
        <v>100</v>
      </c>
      <c r="F1342" s="15" t="s">
        <v>2674</v>
      </c>
      <c r="G1342" s="15" t="s">
        <v>4052</v>
      </c>
      <c r="H1342" s="15" t="s">
        <v>1032</v>
      </c>
      <c r="I1342" s="15" t="s">
        <v>4071</v>
      </c>
      <c r="J1342" s="15" t="s">
        <v>2678</v>
      </c>
      <c r="K1342" s="15" t="s">
        <v>4041</v>
      </c>
    </row>
    <row r="1343" spans="2:11" x14ac:dyDescent="0.2">
      <c r="B1343" s="15" t="s">
        <v>4251</v>
      </c>
      <c r="C1343" s="15">
        <v>139355</v>
      </c>
      <c r="D1343" s="15" t="s">
        <v>1046</v>
      </c>
      <c r="E1343" s="15">
        <v>100</v>
      </c>
      <c r="F1343" s="15" t="s">
        <v>2677</v>
      </c>
      <c r="G1343" s="15" t="s">
        <v>4044</v>
      </c>
      <c r="H1343" s="15" t="s">
        <v>1032</v>
      </c>
      <c r="I1343" s="15" t="s">
        <v>3098</v>
      </c>
      <c r="J1343" s="15" t="s">
        <v>2678</v>
      </c>
      <c r="K1343" s="15" t="s">
        <v>771</v>
      </c>
    </row>
    <row r="1344" spans="2:11" x14ac:dyDescent="0.2">
      <c r="B1344" s="15" t="s">
        <v>4252</v>
      </c>
      <c r="C1344" s="15">
        <v>1308469</v>
      </c>
      <c r="D1344" s="15" t="s">
        <v>1876</v>
      </c>
      <c r="E1344" s="15">
        <v>90</v>
      </c>
      <c r="F1344" s="15" t="s">
        <v>2674</v>
      </c>
      <c r="G1344" s="15" t="s">
        <v>4044</v>
      </c>
      <c r="H1344" s="15" t="s">
        <v>1903</v>
      </c>
      <c r="I1344" s="15" t="s">
        <v>3405</v>
      </c>
      <c r="J1344" s="15" t="s">
        <v>2675</v>
      </c>
      <c r="K1344" s="15" t="s">
        <v>2900</v>
      </c>
    </row>
    <row r="1345" spans="2:11" x14ac:dyDescent="0.2">
      <c r="B1345" s="15" t="s">
        <v>4252</v>
      </c>
      <c r="C1345" s="15">
        <v>1308469</v>
      </c>
      <c r="D1345" s="15" t="s">
        <v>1876</v>
      </c>
      <c r="E1345" s="15">
        <v>70</v>
      </c>
      <c r="F1345" s="15" t="s">
        <v>2674</v>
      </c>
      <c r="G1345" s="15" t="s">
        <v>4044</v>
      </c>
      <c r="H1345" s="15" t="s">
        <v>631</v>
      </c>
      <c r="I1345" s="15" t="s">
        <v>3614</v>
      </c>
      <c r="J1345" s="15" t="s">
        <v>2675</v>
      </c>
      <c r="K1345" s="15" t="s">
        <v>2900</v>
      </c>
    </row>
    <row r="1346" spans="2:11" x14ac:dyDescent="0.2">
      <c r="B1346" s="15" t="s">
        <v>3896</v>
      </c>
      <c r="C1346" s="15">
        <v>1307819</v>
      </c>
      <c r="D1346" s="15" t="s">
        <v>1913</v>
      </c>
      <c r="E1346" s="15">
        <v>100</v>
      </c>
      <c r="F1346" s="15" t="s">
        <v>2674</v>
      </c>
      <c r="G1346" s="15" t="s">
        <v>4045</v>
      </c>
      <c r="H1346" s="15" t="s">
        <v>1903</v>
      </c>
      <c r="I1346" s="15" t="s">
        <v>4051</v>
      </c>
      <c r="J1346" s="15" t="s">
        <v>2675</v>
      </c>
      <c r="K1346" s="15" t="s">
        <v>1289</v>
      </c>
    </row>
    <row r="1347" spans="2:11" x14ac:dyDescent="0.2">
      <c r="B1347" s="15" t="s">
        <v>3896</v>
      </c>
      <c r="C1347" s="15">
        <v>1307819</v>
      </c>
      <c r="D1347" s="15" t="s">
        <v>1913</v>
      </c>
      <c r="E1347" s="15">
        <v>100</v>
      </c>
      <c r="F1347" s="15" t="s">
        <v>2674</v>
      </c>
      <c r="G1347" s="15" t="s">
        <v>3828</v>
      </c>
      <c r="H1347" s="15" t="s">
        <v>631</v>
      </c>
      <c r="I1347" s="15" t="s">
        <v>3603</v>
      </c>
      <c r="J1347" s="15" t="s">
        <v>2675</v>
      </c>
      <c r="K1347" s="15" t="s">
        <v>1289</v>
      </c>
    </row>
    <row r="1348" spans="2:11" x14ac:dyDescent="0.2">
      <c r="B1348" s="15" t="s">
        <v>3896</v>
      </c>
      <c r="C1348" s="15">
        <v>1307819</v>
      </c>
      <c r="D1348" s="15" t="s">
        <v>1913</v>
      </c>
      <c r="E1348" s="15">
        <v>100</v>
      </c>
      <c r="F1348" s="15" t="s">
        <v>2674</v>
      </c>
      <c r="G1348" s="15" t="s">
        <v>4044</v>
      </c>
      <c r="H1348" s="15" t="s">
        <v>631</v>
      </c>
      <c r="I1348" s="15" t="s">
        <v>3603</v>
      </c>
      <c r="J1348" s="15" t="s">
        <v>2675</v>
      </c>
      <c r="K1348" s="15" t="s">
        <v>1289</v>
      </c>
    </row>
    <row r="1349" spans="2:11" x14ac:dyDescent="0.2">
      <c r="B1349" s="15" t="s">
        <v>4253</v>
      </c>
      <c r="C1349" s="15">
        <v>1308017</v>
      </c>
      <c r="D1349" s="15" t="s">
        <v>1874</v>
      </c>
      <c r="E1349" s="15">
        <v>100</v>
      </c>
      <c r="F1349" s="15" t="s">
        <v>2674</v>
      </c>
      <c r="G1349" s="15" t="s">
        <v>3826</v>
      </c>
      <c r="H1349" s="15" t="s">
        <v>631</v>
      </c>
      <c r="I1349" s="15" t="s">
        <v>3113</v>
      </c>
      <c r="J1349" s="15" t="s">
        <v>2675</v>
      </c>
      <c r="K1349" s="15" t="s">
        <v>516</v>
      </c>
    </row>
    <row r="1350" spans="2:11" x14ac:dyDescent="0.2">
      <c r="B1350" s="15" t="s">
        <v>4253</v>
      </c>
      <c r="C1350" s="15">
        <v>1308017</v>
      </c>
      <c r="D1350" s="15" t="s">
        <v>1874</v>
      </c>
      <c r="E1350" s="15">
        <v>100</v>
      </c>
      <c r="F1350" s="15" t="s">
        <v>2674</v>
      </c>
      <c r="G1350" s="15" t="s">
        <v>3826</v>
      </c>
      <c r="H1350" s="15" t="s">
        <v>1903</v>
      </c>
      <c r="I1350" s="15" t="s">
        <v>4115</v>
      </c>
      <c r="J1350" s="15" t="s">
        <v>2675</v>
      </c>
      <c r="K1350" s="15" t="s">
        <v>516</v>
      </c>
    </row>
    <row r="1351" spans="2:11" x14ac:dyDescent="0.2">
      <c r="B1351" s="15" t="s">
        <v>3658</v>
      </c>
      <c r="C1351" s="15">
        <v>1307864</v>
      </c>
      <c r="D1351" s="15" t="s">
        <v>2804</v>
      </c>
      <c r="E1351" s="15">
        <v>100</v>
      </c>
      <c r="F1351" s="15" t="s">
        <v>2674</v>
      </c>
      <c r="G1351" s="15" t="s">
        <v>4052</v>
      </c>
      <c r="H1351" s="15" t="s">
        <v>631</v>
      </c>
      <c r="I1351" s="15" t="s">
        <v>3606</v>
      </c>
      <c r="J1351" s="15" t="s">
        <v>2675</v>
      </c>
      <c r="K1351" s="15" t="s">
        <v>1081</v>
      </c>
    </row>
    <row r="1352" spans="2:11" x14ac:dyDescent="0.2">
      <c r="B1352" s="15" t="s">
        <v>3658</v>
      </c>
      <c r="C1352" s="15">
        <v>1307864</v>
      </c>
      <c r="D1352" s="15" t="s">
        <v>2804</v>
      </c>
      <c r="E1352" s="15">
        <v>100</v>
      </c>
      <c r="F1352" s="15" t="s">
        <v>2674</v>
      </c>
      <c r="G1352" s="15" t="s">
        <v>3828</v>
      </c>
      <c r="H1352" s="15" t="s">
        <v>631</v>
      </c>
      <c r="I1352" s="15" t="s">
        <v>3606</v>
      </c>
      <c r="J1352" s="15" t="s">
        <v>2675</v>
      </c>
      <c r="K1352" s="15" t="s">
        <v>1081</v>
      </c>
    </row>
    <row r="1353" spans="2:11" x14ac:dyDescent="0.2">
      <c r="B1353" s="15" t="s">
        <v>3658</v>
      </c>
      <c r="C1353" s="15">
        <v>1307864</v>
      </c>
      <c r="D1353" s="15" t="s">
        <v>2804</v>
      </c>
      <c r="E1353" s="15">
        <v>100</v>
      </c>
      <c r="F1353" s="15" t="s">
        <v>2676</v>
      </c>
      <c r="G1353" s="15" t="s">
        <v>4044</v>
      </c>
      <c r="H1353" s="15" t="s">
        <v>1903</v>
      </c>
      <c r="I1353" s="15" t="s">
        <v>4076</v>
      </c>
      <c r="J1353" s="15" t="s">
        <v>2675</v>
      </c>
      <c r="K1353" s="15" t="s">
        <v>1081</v>
      </c>
    </row>
    <row r="1354" spans="2:11" x14ac:dyDescent="0.2">
      <c r="B1354" s="15" t="s">
        <v>3592</v>
      </c>
      <c r="C1354" s="15">
        <v>1307885</v>
      </c>
      <c r="D1354" s="15" t="s">
        <v>1899</v>
      </c>
      <c r="E1354" s="15">
        <v>90</v>
      </c>
      <c r="F1354" s="15" t="s">
        <v>2674</v>
      </c>
      <c r="G1354" s="15" t="s">
        <v>4052</v>
      </c>
      <c r="H1354" s="15" t="s">
        <v>1903</v>
      </c>
      <c r="I1354" s="15" t="s">
        <v>4067</v>
      </c>
      <c r="J1354" s="15" t="s">
        <v>2675</v>
      </c>
      <c r="K1354" s="15" t="s">
        <v>1049</v>
      </c>
    </row>
    <row r="1355" spans="2:11" x14ac:dyDescent="0.2">
      <c r="B1355" s="15" t="s">
        <v>3592</v>
      </c>
      <c r="C1355" s="15">
        <v>1307885</v>
      </c>
      <c r="D1355" s="15" t="s">
        <v>1899</v>
      </c>
      <c r="E1355" s="15">
        <v>100</v>
      </c>
      <c r="F1355" s="15" t="s">
        <v>2674</v>
      </c>
      <c r="G1355" s="15" t="s">
        <v>4052</v>
      </c>
      <c r="H1355" s="15" t="s">
        <v>1903</v>
      </c>
      <c r="I1355" s="15" t="s">
        <v>3510</v>
      </c>
      <c r="J1355" s="15" t="s">
        <v>2675</v>
      </c>
      <c r="K1355" s="15" t="s">
        <v>1049</v>
      </c>
    </row>
    <row r="1356" spans="2:11" x14ac:dyDescent="0.2">
      <c r="B1356" s="15" t="s">
        <v>3592</v>
      </c>
      <c r="C1356" s="15">
        <v>1307885</v>
      </c>
      <c r="D1356" s="15" t="s">
        <v>1899</v>
      </c>
      <c r="E1356" s="15">
        <v>90</v>
      </c>
      <c r="F1356" s="15" t="s">
        <v>2674</v>
      </c>
      <c r="G1356" s="15" t="s">
        <v>4044</v>
      </c>
      <c r="H1356" s="15" t="s">
        <v>631</v>
      </c>
      <c r="I1356" s="15" t="s">
        <v>3604</v>
      </c>
      <c r="J1356" s="15" t="s">
        <v>2675</v>
      </c>
      <c r="K1356" s="15" t="s">
        <v>1049</v>
      </c>
    </row>
    <row r="1357" spans="2:11" x14ac:dyDescent="0.2">
      <c r="B1357" s="15" t="s">
        <v>3592</v>
      </c>
      <c r="C1357" s="15">
        <v>1307885</v>
      </c>
      <c r="D1357" s="15" t="s">
        <v>1899</v>
      </c>
      <c r="E1357" s="15">
        <v>80</v>
      </c>
      <c r="F1357" s="15" t="s">
        <v>2674</v>
      </c>
      <c r="G1357" s="15" t="s">
        <v>3826</v>
      </c>
      <c r="H1357" s="15" t="s">
        <v>631</v>
      </c>
      <c r="I1357" s="15" t="s">
        <v>3604</v>
      </c>
      <c r="J1357" s="15" t="s">
        <v>2675</v>
      </c>
      <c r="K1357" s="15" t="s">
        <v>1049</v>
      </c>
    </row>
    <row r="1358" spans="2:11" x14ac:dyDescent="0.2">
      <c r="B1358" s="15" t="s">
        <v>2761</v>
      </c>
      <c r="C1358" s="15">
        <v>1307394</v>
      </c>
      <c r="D1358" s="15" t="s">
        <v>1908</v>
      </c>
      <c r="E1358" s="15">
        <v>80</v>
      </c>
      <c r="F1358" s="15" t="s">
        <v>2674</v>
      </c>
      <c r="G1358" s="15" t="s">
        <v>3826</v>
      </c>
      <c r="H1358" s="15" t="s">
        <v>631</v>
      </c>
      <c r="I1358" s="15" t="s">
        <v>3604</v>
      </c>
      <c r="J1358" s="15" t="s">
        <v>2675</v>
      </c>
      <c r="K1358" s="15" t="s">
        <v>686</v>
      </c>
    </row>
    <row r="1359" spans="2:11" x14ac:dyDescent="0.2">
      <c r="B1359" s="15" t="s">
        <v>2761</v>
      </c>
      <c r="C1359" s="15">
        <v>1307394</v>
      </c>
      <c r="D1359" s="15" t="s">
        <v>1908</v>
      </c>
      <c r="E1359" s="15">
        <v>100</v>
      </c>
      <c r="F1359" s="15" t="s">
        <v>2674</v>
      </c>
      <c r="G1359" s="15" t="s">
        <v>4045</v>
      </c>
      <c r="H1359" s="15" t="s">
        <v>1903</v>
      </c>
      <c r="I1359" s="15" t="s">
        <v>3436</v>
      </c>
      <c r="J1359" s="15" t="s">
        <v>2675</v>
      </c>
      <c r="K1359" s="15" t="s">
        <v>686</v>
      </c>
    </row>
    <row r="1360" spans="2:11" x14ac:dyDescent="0.2">
      <c r="B1360" s="15" t="s">
        <v>2761</v>
      </c>
      <c r="C1360" s="15">
        <v>1307394</v>
      </c>
      <c r="D1360" s="15" t="s">
        <v>1908</v>
      </c>
      <c r="E1360" s="15">
        <v>100</v>
      </c>
      <c r="F1360" s="15" t="s">
        <v>2674</v>
      </c>
      <c r="G1360" s="15" t="s">
        <v>3787</v>
      </c>
      <c r="H1360" s="15" t="s">
        <v>1903</v>
      </c>
      <c r="I1360" s="15" t="s">
        <v>3436</v>
      </c>
      <c r="J1360" s="15" t="s">
        <v>2675</v>
      </c>
      <c r="K1360" s="15" t="s">
        <v>686</v>
      </c>
    </row>
    <row r="1361" spans="2:11" x14ac:dyDescent="0.2">
      <c r="B1361" s="15" t="s">
        <v>3728</v>
      </c>
      <c r="C1361" s="15">
        <v>305694</v>
      </c>
      <c r="D1361" s="15" t="s">
        <v>1882</v>
      </c>
      <c r="E1361" s="15">
        <v>100</v>
      </c>
      <c r="F1361" s="15" t="s">
        <v>2674</v>
      </c>
      <c r="G1361" s="15" t="s">
        <v>3828</v>
      </c>
      <c r="H1361" s="15" t="s">
        <v>631</v>
      </c>
      <c r="I1361" s="15" t="s">
        <v>3113</v>
      </c>
      <c r="J1361" s="15" t="s">
        <v>2675</v>
      </c>
      <c r="K1361" s="15" t="s">
        <v>1905</v>
      </c>
    </row>
    <row r="1362" spans="2:11" x14ac:dyDescent="0.2">
      <c r="B1362" s="15" t="s">
        <v>3728</v>
      </c>
      <c r="C1362" s="15">
        <v>305694</v>
      </c>
      <c r="D1362" s="15" t="s">
        <v>1882</v>
      </c>
      <c r="E1362" s="15">
        <v>100</v>
      </c>
      <c r="F1362" s="15" t="s">
        <v>2674</v>
      </c>
      <c r="G1362" s="15" t="s">
        <v>4044</v>
      </c>
      <c r="H1362" s="15" t="s">
        <v>631</v>
      </c>
      <c r="I1362" s="15" t="s">
        <v>3113</v>
      </c>
      <c r="J1362" s="15" t="s">
        <v>2675</v>
      </c>
      <c r="K1362" s="15" t="s">
        <v>1905</v>
      </c>
    </row>
    <row r="1363" spans="2:11" x14ac:dyDescent="0.2">
      <c r="B1363" s="15" t="s">
        <v>3728</v>
      </c>
      <c r="C1363" s="15">
        <v>305694</v>
      </c>
      <c r="D1363" s="15" t="s">
        <v>1882</v>
      </c>
      <c r="E1363" s="15">
        <v>100</v>
      </c>
      <c r="F1363" s="15" t="s">
        <v>2674</v>
      </c>
      <c r="G1363" s="15" t="s">
        <v>3828</v>
      </c>
      <c r="H1363" s="15" t="s">
        <v>1903</v>
      </c>
      <c r="I1363" s="15" t="s">
        <v>3142</v>
      </c>
      <c r="J1363" s="15" t="s">
        <v>2675</v>
      </c>
      <c r="K1363" s="15" t="s">
        <v>1905</v>
      </c>
    </row>
    <row r="1364" spans="2:11" x14ac:dyDescent="0.2">
      <c r="B1364" s="15" t="s">
        <v>3022</v>
      </c>
      <c r="C1364" s="15">
        <v>1307974</v>
      </c>
      <c r="D1364" s="15" t="s">
        <v>1897</v>
      </c>
      <c r="E1364" s="15">
        <v>90</v>
      </c>
      <c r="F1364" s="15" t="s">
        <v>2674</v>
      </c>
      <c r="G1364" s="15" t="s">
        <v>3826</v>
      </c>
      <c r="H1364" s="15" t="s">
        <v>631</v>
      </c>
      <c r="I1364" s="15" t="s">
        <v>3605</v>
      </c>
      <c r="J1364" s="15" t="s">
        <v>2675</v>
      </c>
      <c r="K1364" s="15" t="s">
        <v>530</v>
      </c>
    </row>
    <row r="1365" spans="2:11" x14ac:dyDescent="0.2">
      <c r="B1365" s="15" t="s">
        <v>3022</v>
      </c>
      <c r="C1365" s="15">
        <v>1307974</v>
      </c>
      <c r="D1365" s="15" t="s">
        <v>1897</v>
      </c>
      <c r="E1365" s="15">
        <v>100</v>
      </c>
      <c r="F1365" s="15" t="s">
        <v>2674</v>
      </c>
      <c r="G1365" s="15" t="s">
        <v>4044</v>
      </c>
      <c r="H1365" s="15" t="s">
        <v>1903</v>
      </c>
      <c r="I1365" s="15" t="s">
        <v>4054</v>
      </c>
      <c r="J1365" s="15" t="s">
        <v>2675</v>
      </c>
      <c r="K1365" s="15" t="s">
        <v>530</v>
      </c>
    </row>
    <row r="1366" spans="2:11" x14ac:dyDescent="0.2">
      <c r="B1366" s="15" t="s">
        <v>3334</v>
      </c>
      <c r="C1366" s="15">
        <v>1308048</v>
      </c>
      <c r="D1366" s="15" t="s">
        <v>1894</v>
      </c>
      <c r="E1366" s="15">
        <v>100</v>
      </c>
      <c r="F1366" s="15" t="s">
        <v>2674</v>
      </c>
      <c r="G1366" s="15" t="s">
        <v>3828</v>
      </c>
      <c r="H1366" s="15" t="s">
        <v>1903</v>
      </c>
      <c r="I1366" s="15" t="s">
        <v>2681</v>
      </c>
      <c r="J1366" s="15" t="s">
        <v>2675</v>
      </c>
      <c r="K1366" s="15" t="s">
        <v>516</v>
      </c>
    </row>
    <row r="1367" spans="2:11" x14ac:dyDescent="0.2">
      <c r="B1367" s="15" t="s">
        <v>3334</v>
      </c>
      <c r="C1367" s="15">
        <v>1308048</v>
      </c>
      <c r="D1367" s="15" t="s">
        <v>1894</v>
      </c>
      <c r="E1367" s="15">
        <v>100</v>
      </c>
      <c r="F1367" s="15" t="s">
        <v>2674</v>
      </c>
      <c r="G1367" s="15" t="s">
        <v>3787</v>
      </c>
      <c r="H1367" s="15" t="s">
        <v>631</v>
      </c>
      <c r="I1367" s="15" t="s">
        <v>3607</v>
      </c>
      <c r="J1367" s="15" t="s">
        <v>2675</v>
      </c>
      <c r="K1367" s="15" t="s">
        <v>516</v>
      </c>
    </row>
    <row r="1368" spans="2:11" x14ac:dyDescent="0.2">
      <c r="B1368" s="15" t="s">
        <v>3334</v>
      </c>
      <c r="C1368" s="15">
        <v>1308048</v>
      </c>
      <c r="D1368" s="15" t="s">
        <v>1894</v>
      </c>
      <c r="E1368" s="15">
        <v>90</v>
      </c>
      <c r="F1368" s="15" t="s">
        <v>2674</v>
      </c>
      <c r="G1368" s="15" t="s">
        <v>4045</v>
      </c>
      <c r="H1368" s="15" t="s">
        <v>631</v>
      </c>
      <c r="I1368" s="15" t="s">
        <v>3607</v>
      </c>
      <c r="J1368" s="15" t="s">
        <v>2675</v>
      </c>
      <c r="K1368" s="15" t="s">
        <v>516</v>
      </c>
    </row>
    <row r="1369" spans="2:11" x14ac:dyDescent="0.2">
      <c r="B1369" s="15" t="s">
        <v>4254</v>
      </c>
      <c r="C1369" s="15">
        <v>1307890</v>
      </c>
      <c r="D1369" s="15" t="s">
        <v>1899</v>
      </c>
      <c r="E1369" s="15">
        <v>100</v>
      </c>
      <c r="F1369" s="15" t="s">
        <v>2674</v>
      </c>
      <c r="G1369" s="15" t="s">
        <v>4052</v>
      </c>
      <c r="H1369" s="15" t="s">
        <v>1903</v>
      </c>
      <c r="I1369" s="15" t="s">
        <v>4067</v>
      </c>
      <c r="J1369" s="15" t="s">
        <v>2675</v>
      </c>
      <c r="K1369" s="15" t="s">
        <v>1049</v>
      </c>
    </row>
    <row r="1370" spans="2:11" x14ac:dyDescent="0.2">
      <c r="B1370" s="15" t="s">
        <v>2707</v>
      </c>
      <c r="C1370" s="15">
        <v>1308266</v>
      </c>
      <c r="D1370" s="15" t="s">
        <v>1916</v>
      </c>
      <c r="E1370" s="15">
        <v>100</v>
      </c>
      <c r="F1370" s="15" t="s">
        <v>2677</v>
      </c>
      <c r="G1370" s="15" t="s">
        <v>4044</v>
      </c>
      <c r="H1370" s="15" t="s">
        <v>1903</v>
      </c>
      <c r="I1370" s="15" t="s">
        <v>4073</v>
      </c>
      <c r="J1370" s="15" t="s">
        <v>2678</v>
      </c>
      <c r="K1370" s="15" t="s">
        <v>1450</v>
      </c>
    </row>
    <row r="1371" spans="2:11" x14ac:dyDescent="0.2">
      <c r="B1371" s="15" t="s">
        <v>2707</v>
      </c>
      <c r="C1371" s="15">
        <v>1308266</v>
      </c>
      <c r="D1371" s="15" t="s">
        <v>1916</v>
      </c>
      <c r="E1371" s="15">
        <v>85</v>
      </c>
      <c r="F1371" s="15" t="s">
        <v>2677</v>
      </c>
      <c r="G1371" s="15" t="s">
        <v>3826</v>
      </c>
      <c r="H1371" s="15" t="s">
        <v>631</v>
      </c>
      <c r="I1371" s="15" t="s">
        <v>3612</v>
      </c>
      <c r="J1371" s="15" t="s">
        <v>2678</v>
      </c>
      <c r="K1371" s="15" t="s">
        <v>1450</v>
      </c>
    </row>
    <row r="1372" spans="2:11" x14ac:dyDescent="0.2">
      <c r="B1372" s="15" t="s">
        <v>4255</v>
      </c>
      <c r="C1372" s="15">
        <v>1307389</v>
      </c>
      <c r="D1372" s="15" t="s">
        <v>1932</v>
      </c>
      <c r="E1372" s="15">
        <v>90</v>
      </c>
      <c r="F1372" s="15" t="s">
        <v>2674</v>
      </c>
      <c r="G1372" s="15" t="s">
        <v>4045</v>
      </c>
      <c r="H1372" s="15" t="s">
        <v>1903</v>
      </c>
      <c r="I1372" s="15" t="s">
        <v>2689</v>
      </c>
      <c r="J1372" s="15" t="s">
        <v>2678</v>
      </c>
      <c r="K1372" s="15" t="s">
        <v>686</v>
      </c>
    </row>
    <row r="1373" spans="2:11" x14ac:dyDescent="0.2">
      <c r="B1373" s="15" t="s">
        <v>4256</v>
      </c>
      <c r="C1373" s="15">
        <v>1308340</v>
      </c>
      <c r="D1373" s="15" t="s">
        <v>1964</v>
      </c>
      <c r="E1373" s="15">
        <v>90</v>
      </c>
      <c r="F1373" s="15" t="s">
        <v>2674</v>
      </c>
      <c r="G1373" s="15" t="s">
        <v>4044</v>
      </c>
      <c r="H1373" s="15" t="s">
        <v>1903</v>
      </c>
      <c r="I1373" s="15" t="s">
        <v>4084</v>
      </c>
      <c r="J1373" s="15" t="s">
        <v>2675</v>
      </c>
      <c r="K1373" s="15" t="s">
        <v>1520</v>
      </c>
    </row>
    <row r="1374" spans="2:11" x14ac:dyDescent="0.2">
      <c r="B1374" s="15" t="s">
        <v>4256</v>
      </c>
      <c r="C1374" s="15">
        <v>1308340</v>
      </c>
      <c r="D1374" s="15" t="s">
        <v>1964</v>
      </c>
      <c r="E1374" s="15">
        <v>90</v>
      </c>
      <c r="F1374" s="15" t="s">
        <v>2674</v>
      </c>
      <c r="G1374" s="15" t="s">
        <v>3826</v>
      </c>
      <c r="H1374" s="15" t="s">
        <v>631</v>
      </c>
      <c r="I1374" s="15" t="s">
        <v>3614</v>
      </c>
      <c r="J1374" s="15" t="s">
        <v>2675</v>
      </c>
      <c r="K1374" s="15" t="s">
        <v>1520</v>
      </c>
    </row>
    <row r="1375" spans="2:11" x14ac:dyDescent="0.2">
      <c r="B1375" s="15" t="s">
        <v>3277</v>
      </c>
      <c r="C1375" s="15">
        <v>1308078</v>
      </c>
      <c r="D1375" s="15" t="s">
        <v>1913</v>
      </c>
      <c r="E1375" s="15">
        <v>50</v>
      </c>
      <c r="F1375" s="15" t="s">
        <v>2674</v>
      </c>
      <c r="G1375" s="15" t="s">
        <v>3826</v>
      </c>
      <c r="H1375" s="15" t="s">
        <v>631</v>
      </c>
      <c r="I1375" s="15" t="s">
        <v>3603</v>
      </c>
      <c r="J1375" s="15" t="s">
        <v>2675</v>
      </c>
      <c r="K1375" s="15" t="s">
        <v>1290</v>
      </c>
    </row>
    <row r="1376" spans="2:11" x14ac:dyDescent="0.2">
      <c r="B1376" s="15" t="s">
        <v>3277</v>
      </c>
      <c r="C1376" s="15">
        <v>1308078</v>
      </c>
      <c r="D1376" s="15" t="s">
        <v>1913</v>
      </c>
      <c r="E1376" s="15">
        <v>90</v>
      </c>
      <c r="F1376" s="15" t="s">
        <v>2674</v>
      </c>
      <c r="G1376" s="15" t="s">
        <v>4044</v>
      </c>
      <c r="H1376" s="15" t="s">
        <v>1903</v>
      </c>
      <c r="I1376" s="15" t="s">
        <v>4051</v>
      </c>
      <c r="J1376" s="15" t="s">
        <v>2675</v>
      </c>
      <c r="K1376" s="15" t="s">
        <v>1290</v>
      </c>
    </row>
    <row r="1377" spans="2:11" x14ac:dyDescent="0.2">
      <c r="B1377" s="15" t="s">
        <v>3277</v>
      </c>
      <c r="C1377" s="15">
        <v>1308078</v>
      </c>
      <c r="D1377" s="15" t="s">
        <v>1913</v>
      </c>
      <c r="E1377" s="15">
        <v>80</v>
      </c>
      <c r="F1377" s="15" t="s">
        <v>2674</v>
      </c>
      <c r="G1377" s="15" t="s">
        <v>4044</v>
      </c>
      <c r="H1377" s="15" t="s">
        <v>631</v>
      </c>
      <c r="I1377" s="15" t="s">
        <v>3603</v>
      </c>
      <c r="J1377" s="15" t="s">
        <v>2675</v>
      </c>
      <c r="K1377" s="15" t="s">
        <v>1290</v>
      </c>
    </row>
    <row r="1378" spans="2:11" x14ac:dyDescent="0.2">
      <c r="B1378" s="15" t="s">
        <v>4257</v>
      </c>
      <c r="C1378" s="15">
        <v>1307797</v>
      </c>
      <c r="D1378" s="15" t="s">
        <v>1913</v>
      </c>
      <c r="E1378" s="15">
        <v>100</v>
      </c>
      <c r="F1378" s="15" t="s">
        <v>2674</v>
      </c>
      <c r="G1378" s="15" t="s">
        <v>4052</v>
      </c>
      <c r="H1378" s="15" t="s">
        <v>1903</v>
      </c>
      <c r="I1378" s="15" t="s">
        <v>4051</v>
      </c>
      <c r="J1378" s="15" t="s">
        <v>2675</v>
      </c>
      <c r="K1378" s="15" t="s">
        <v>1289</v>
      </c>
    </row>
    <row r="1379" spans="2:11" x14ac:dyDescent="0.2">
      <c r="B1379" s="15" t="s">
        <v>4257</v>
      </c>
      <c r="C1379" s="15">
        <v>1307797</v>
      </c>
      <c r="D1379" s="15" t="s">
        <v>1913</v>
      </c>
      <c r="E1379" s="15">
        <v>80</v>
      </c>
      <c r="F1379" s="15" t="s">
        <v>2674</v>
      </c>
      <c r="G1379" s="15" t="s">
        <v>4052</v>
      </c>
      <c r="H1379" s="15" t="s">
        <v>631</v>
      </c>
      <c r="I1379" s="15" t="s">
        <v>3603</v>
      </c>
      <c r="J1379" s="15" t="s">
        <v>2675</v>
      </c>
      <c r="K1379" s="15" t="s">
        <v>1289</v>
      </c>
    </row>
    <row r="1380" spans="2:11" x14ac:dyDescent="0.2">
      <c r="B1380" s="15" t="s">
        <v>4257</v>
      </c>
      <c r="C1380" s="15">
        <v>1307797</v>
      </c>
      <c r="D1380" s="15" t="s">
        <v>1913</v>
      </c>
      <c r="E1380" s="15">
        <v>60</v>
      </c>
      <c r="F1380" s="15" t="s">
        <v>2674</v>
      </c>
      <c r="G1380" s="15" t="s">
        <v>3826</v>
      </c>
      <c r="H1380" s="15" t="s">
        <v>631</v>
      </c>
      <c r="I1380" s="15" t="s">
        <v>3603</v>
      </c>
      <c r="J1380" s="15" t="s">
        <v>2675</v>
      </c>
      <c r="K1380" s="15" t="s">
        <v>1289</v>
      </c>
    </row>
    <row r="1381" spans="2:11" x14ac:dyDescent="0.2">
      <c r="B1381" s="15" t="s">
        <v>3544</v>
      </c>
      <c r="C1381" s="15">
        <v>1307222</v>
      </c>
      <c r="D1381" s="15" t="s">
        <v>1878</v>
      </c>
      <c r="E1381" s="15">
        <v>100</v>
      </c>
      <c r="F1381" s="15" t="s">
        <v>2674</v>
      </c>
      <c r="G1381" s="15" t="s">
        <v>4044</v>
      </c>
      <c r="H1381" s="15" t="s">
        <v>631</v>
      </c>
      <c r="I1381" s="15" t="s">
        <v>3604</v>
      </c>
      <c r="J1381" s="15" t="s">
        <v>2675</v>
      </c>
      <c r="K1381" s="15" t="s">
        <v>771</v>
      </c>
    </row>
    <row r="1382" spans="2:11" x14ac:dyDescent="0.2">
      <c r="B1382" s="15" t="s">
        <v>3544</v>
      </c>
      <c r="C1382" s="15">
        <v>1307222</v>
      </c>
      <c r="D1382" s="15" t="s">
        <v>1878</v>
      </c>
      <c r="E1382" s="15">
        <v>80</v>
      </c>
      <c r="F1382" s="15" t="s">
        <v>2674</v>
      </c>
      <c r="G1382" s="15" t="s">
        <v>3787</v>
      </c>
      <c r="H1382" s="15" t="s">
        <v>631</v>
      </c>
      <c r="I1382" s="15" t="s">
        <v>3604</v>
      </c>
      <c r="J1382" s="15" t="s">
        <v>2675</v>
      </c>
      <c r="K1382" s="15" t="s">
        <v>771</v>
      </c>
    </row>
    <row r="1383" spans="2:11" x14ac:dyDescent="0.2">
      <c r="B1383" s="15" t="s">
        <v>3897</v>
      </c>
      <c r="C1383" s="15">
        <v>1307624</v>
      </c>
      <c r="D1383" s="15" t="s">
        <v>1995</v>
      </c>
      <c r="E1383" s="15">
        <v>90</v>
      </c>
      <c r="F1383" s="15" t="s">
        <v>2683</v>
      </c>
      <c r="G1383" s="15" t="s">
        <v>3828</v>
      </c>
      <c r="H1383" s="15" t="s">
        <v>1903</v>
      </c>
      <c r="I1383" s="15" t="s">
        <v>3026</v>
      </c>
      <c r="J1383" s="15" t="s">
        <v>2675</v>
      </c>
      <c r="K1383" s="15" t="s">
        <v>1265</v>
      </c>
    </row>
    <row r="1384" spans="2:11" x14ac:dyDescent="0.2">
      <c r="B1384" s="15" t="s">
        <v>3897</v>
      </c>
      <c r="C1384" s="15">
        <v>1307624</v>
      </c>
      <c r="D1384" s="15" t="s">
        <v>1995</v>
      </c>
      <c r="E1384" s="15">
        <v>100</v>
      </c>
      <c r="F1384" s="15" t="s">
        <v>2677</v>
      </c>
      <c r="G1384" s="15" t="s">
        <v>4057</v>
      </c>
      <c r="H1384" s="15" t="s">
        <v>1903</v>
      </c>
      <c r="I1384" s="15" t="s">
        <v>3026</v>
      </c>
      <c r="J1384" s="15" t="s">
        <v>2678</v>
      </c>
      <c r="K1384" s="15" t="s">
        <v>1265</v>
      </c>
    </row>
    <row r="1385" spans="2:11" x14ac:dyDescent="0.2">
      <c r="B1385" s="15" t="s">
        <v>3898</v>
      </c>
      <c r="C1385" s="15">
        <v>1308337</v>
      </c>
      <c r="D1385" s="15" t="s">
        <v>2937</v>
      </c>
      <c r="E1385" s="15">
        <v>90</v>
      </c>
      <c r="F1385" s="15" t="s">
        <v>2674</v>
      </c>
      <c r="G1385" s="15" t="s">
        <v>4044</v>
      </c>
      <c r="H1385" s="15" t="s">
        <v>1903</v>
      </c>
      <c r="I1385" s="15" t="s">
        <v>3511</v>
      </c>
      <c r="J1385" s="15" t="s">
        <v>2675</v>
      </c>
      <c r="K1385" s="15" t="s">
        <v>1520</v>
      </c>
    </row>
    <row r="1386" spans="2:11" x14ac:dyDescent="0.2">
      <c r="B1386" s="15" t="s">
        <v>3898</v>
      </c>
      <c r="C1386" s="15">
        <v>1308337</v>
      </c>
      <c r="D1386" s="15" t="s">
        <v>2937</v>
      </c>
      <c r="E1386" s="15">
        <v>70</v>
      </c>
      <c r="F1386" s="15" t="s">
        <v>2674</v>
      </c>
      <c r="G1386" s="15" t="s">
        <v>3826</v>
      </c>
      <c r="H1386" s="15" t="s">
        <v>631</v>
      </c>
      <c r="I1386" s="15" t="s">
        <v>3606</v>
      </c>
      <c r="J1386" s="15" t="s">
        <v>2675</v>
      </c>
      <c r="K1386" s="15" t="s">
        <v>1520</v>
      </c>
    </row>
    <row r="1387" spans="2:11" x14ac:dyDescent="0.2">
      <c r="B1387" s="15" t="s">
        <v>3898</v>
      </c>
      <c r="C1387" s="15">
        <v>1308337</v>
      </c>
      <c r="D1387" s="15" t="s">
        <v>2937</v>
      </c>
      <c r="E1387" s="15">
        <v>80</v>
      </c>
      <c r="F1387" s="15" t="s">
        <v>2674</v>
      </c>
      <c r="G1387" s="15" t="s">
        <v>3828</v>
      </c>
      <c r="H1387" s="15" t="s">
        <v>631</v>
      </c>
      <c r="I1387" s="15" t="s">
        <v>3606</v>
      </c>
      <c r="J1387" s="15" t="s">
        <v>2675</v>
      </c>
      <c r="K1387" s="15" t="s">
        <v>1520</v>
      </c>
    </row>
    <row r="1388" spans="2:11" x14ac:dyDescent="0.2">
      <c r="B1388" s="15" t="s">
        <v>3898</v>
      </c>
      <c r="C1388" s="15">
        <v>1308337</v>
      </c>
      <c r="D1388" s="15" t="s">
        <v>2937</v>
      </c>
      <c r="E1388" s="15">
        <v>80</v>
      </c>
      <c r="F1388" s="15" t="s">
        <v>2674</v>
      </c>
      <c r="G1388" s="15" t="s">
        <v>4044</v>
      </c>
      <c r="H1388" s="15" t="s">
        <v>1903</v>
      </c>
      <c r="I1388" s="15" t="s">
        <v>3511</v>
      </c>
      <c r="J1388" s="15" t="s">
        <v>2675</v>
      </c>
      <c r="K1388" s="15" t="s">
        <v>1520</v>
      </c>
    </row>
    <row r="1389" spans="2:11" x14ac:dyDescent="0.2">
      <c r="B1389" s="15" t="s">
        <v>3545</v>
      </c>
      <c r="C1389" s="15">
        <v>259119</v>
      </c>
      <c r="D1389" s="15" t="s">
        <v>1044</v>
      </c>
      <c r="E1389" s="15">
        <v>90</v>
      </c>
      <c r="F1389" s="15" t="s">
        <v>2674</v>
      </c>
      <c r="G1389" s="15" t="s">
        <v>3787</v>
      </c>
      <c r="H1389" s="15" t="s">
        <v>631</v>
      </c>
      <c r="I1389" s="15" t="s">
        <v>3583</v>
      </c>
      <c r="J1389" s="15" t="s">
        <v>2675</v>
      </c>
      <c r="K1389" s="15" t="s">
        <v>1004</v>
      </c>
    </row>
    <row r="1390" spans="2:11" x14ac:dyDescent="0.2">
      <c r="B1390" s="15" t="s">
        <v>3545</v>
      </c>
      <c r="C1390" s="15">
        <v>259119</v>
      </c>
      <c r="D1390" s="15" t="s">
        <v>1044</v>
      </c>
      <c r="E1390" s="15">
        <v>100</v>
      </c>
      <c r="F1390" s="15" t="s">
        <v>2674</v>
      </c>
      <c r="G1390" s="15" t="s">
        <v>4052</v>
      </c>
      <c r="H1390" s="15" t="s">
        <v>1032</v>
      </c>
      <c r="I1390" s="15" t="s">
        <v>3516</v>
      </c>
      <c r="J1390" s="15" t="s">
        <v>2675</v>
      </c>
      <c r="K1390" s="15" t="s">
        <v>1004</v>
      </c>
    </row>
    <row r="1391" spans="2:11" x14ac:dyDescent="0.2">
      <c r="B1391" s="15" t="s">
        <v>3545</v>
      </c>
      <c r="C1391" s="15">
        <v>259119</v>
      </c>
      <c r="D1391" s="15" t="s">
        <v>1044</v>
      </c>
      <c r="E1391" s="15">
        <v>100</v>
      </c>
      <c r="F1391" s="15" t="s">
        <v>2676</v>
      </c>
      <c r="G1391" s="15" t="s">
        <v>3826</v>
      </c>
      <c r="H1391" s="15" t="s">
        <v>1032</v>
      </c>
      <c r="I1391" s="15" t="s">
        <v>3516</v>
      </c>
      <c r="J1391" s="15" t="s">
        <v>2675</v>
      </c>
      <c r="K1391" s="15" t="s">
        <v>1004</v>
      </c>
    </row>
    <row r="1392" spans="2:11" x14ac:dyDescent="0.2">
      <c r="B1392" s="15" t="s">
        <v>3335</v>
      </c>
      <c r="C1392" s="15">
        <v>261312</v>
      </c>
      <c r="D1392" s="15" t="s">
        <v>1013</v>
      </c>
      <c r="E1392" s="15">
        <v>80</v>
      </c>
      <c r="F1392" s="15" t="s">
        <v>2686</v>
      </c>
      <c r="G1392" s="15" t="s">
        <v>3787</v>
      </c>
      <c r="H1392" s="15" t="s">
        <v>1032</v>
      </c>
      <c r="I1392" s="15" t="s">
        <v>2963</v>
      </c>
      <c r="J1392" s="15" t="s">
        <v>2678</v>
      </c>
      <c r="K1392" s="15" t="s">
        <v>700</v>
      </c>
    </row>
    <row r="1393" spans="2:11" x14ac:dyDescent="0.2">
      <c r="B1393" s="15" t="s">
        <v>3335</v>
      </c>
      <c r="C1393" s="15">
        <v>261312</v>
      </c>
      <c r="D1393" s="15" t="s">
        <v>1013</v>
      </c>
      <c r="E1393" s="15">
        <v>90</v>
      </c>
      <c r="F1393" s="15" t="s">
        <v>2674</v>
      </c>
      <c r="G1393" s="15" t="s">
        <v>3787</v>
      </c>
      <c r="H1393" s="15" t="s">
        <v>1032</v>
      </c>
      <c r="I1393" s="15" t="s">
        <v>2963</v>
      </c>
      <c r="J1393" s="15" t="s">
        <v>2675</v>
      </c>
      <c r="K1393" s="15" t="s">
        <v>700</v>
      </c>
    </row>
    <row r="1394" spans="2:11" x14ac:dyDescent="0.2">
      <c r="B1394" s="15" t="s">
        <v>3335</v>
      </c>
      <c r="C1394" s="15">
        <v>261312</v>
      </c>
      <c r="D1394" s="15" t="s">
        <v>1026</v>
      </c>
      <c r="E1394" s="15">
        <v>90</v>
      </c>
      <c r="F1394" s="15" t="s">
        <v>2674</v>
      </c>
      <c r="G1394" s="15" t="s">
        <v>4044</v>
      </c>
      <c r="H1394" s="15" t="s">
        <v>631</v>
      </c>
      <c r="I1394" s="15" t="s">
        <v>3581</v>
      </c>
      <c r="J1394" s="15" t="s">
        <v>2675</v>
      </c>
      <c r="K1394" s="15" t="s">
        <v>700</v>
      </c>
    </row>
    <row r="1395" spans="2:11" x14ac:dyDescent="0.2">
      <c r="B1395" s="15" t="s">
        <v>3659</v>
      </c>
      <c r="C1395" s="15">
        <v>256393</v>
      </c>
      <c r="D1395" s="15" t="s">
        <v>993</v>
      </c>
      <c r="E1395" s="15">
        <v>100</v>
      </c>
      <c r="F1395" s="15" t="s">
        <v>2674</v>
      </c>
      <c r="G1395" s="15" t="s">
        <v>3787</v>
      </c>
      <c r="H1395" s="15" t="s">
        <v>1032</v>
      </c>
      <c r="I1395" s="15" t="s">
        <v>3672</v>
      </c>
      <c r="J1395" s="15" t="s">
        <v>2675</v>
      </c>
      <c r="K1395" s="15" t="s">
        <v>2598</v>
      </c>
    </row>
    <row r="1396" spans="2:11" x14ac:dyDescent="0.2">
      <c r="B1396" s="15" t="s">
        <v>3659</v>
      </c>
      <c r="C1396" s="15">
        <v>256393</v>
      </c>
      <c r="D1396" s="15" t="s">
        <v>993</v>
      </c>
      <c r="E1396" s="15">
        <v>100</v>
      </c>
      <c r="F1396" s="15" t="s">
        <v>2674</v>
      </c>
      <c r="G1396" s="15" t="s">
        <v>3826</v>
      </c>
      <c r="H1396" s="15" t="s">
        <v>631</v>
      </c>
      <c r="I1396" s="15" t="s">
        <v>3105</v>
      </c>
      <c r="J1396" s="15" t="s">
        <v>2675</v>
      </c>
      <c r="K1396" s="15" t="s">
        <v>2598</v>
      </c>
    </row>
    <row r="1397" spans="2:11" x14ac:dyDescent="0.2">
      <c r="B1397" s="15" t="s">
        <v>4258</v>
      </c>
      <c r="C1397" s="15">
        <v>1308223</v>
      </c>
      <c r="D1397" s="15" t="s">
        <v>1964</v>
      </c>
      <c r="E1397" s="15">
        <v>100</v>
      </c>
      <c r="F1397" s="15" t="s">
        <v>2674</v>
      </c>
      <c r="G1397" s="15" t="s">
        <v>3826</v>
      </c>
      <c r="H1397" s="15" t="s">
        <v>631</v>
      </c>
      <c r="I1397" s="15" t="s">
        <v>3614</v>
      </c>
      <c r="J1397" s="15" t="s">
        <v>2675</v>
      </c>
      <c r="K1397" s="15" t="s">
        <v>1497</v>
      </c>
    </row>
    <row r="1398" spans="2:11" x14ac:dyDescent="0.2">
      <c r="B1398" s="15" t="s">
        <v>4258</v>
      </c>
      <c r="C1398" s="15">
        <v>1308223</v>
      </c>
      <c r="D1398" s="15" t="s">
        <v>1964</v>
      </c>
      <c r="E1398" s="15">
        <v>100</v>
      </c>
      <c r="F1398" s="15" t="s">
        <v>2674</v>
      </c>
      <c r="G1398" s="15" t="s">
        <v>4045</v>
      </c>
      <c r="H1398" s="15" t="s">
        <v>1903</v>
      </c>
      <c r="I1398" s="15" t="s">
        <v>4084</v>
      </c>
      <c r="J1398" s="15" t="s">
        <v>2675</v>
      </c>
      <c r="K1398" s="15" t="s">
        <v>1497</v>
      </c>
    </row>
    <row r="1399" spans="2:11" x14ac:dyDescent="0.2">
      <c r="B1399" s="15" t="s">
        <v>3660</v>
      </c>
      <c r="C1399" s="15">
        <v>1307922</v>
      </c>
      <c r="D1399" s="15" t="s">
        <v>1882</v>
      </c>
      <c r="E1399" s="15">
        <v>0</v>
      </c>
      <c r="F1399" s="15" t="s">
        <v>2674</v>
      </c>
      <c r="G1399" s="15" t="s">
        <v>3787</v>
      </c>
      <c r="H1399" s="15" t="s">
        <v>631</v>
      </c>
      <c r="I1399" s="15" t="s">
        <v>3113</v>
      </c>
      <c r="J1399" s="15" t="s">
        <v>2678</v>
      </c>
      <c r="K1399" s="15" t="s">
        <v>728</v>
      </c>
    </row>
    <row r="1400" spans="2:11" x14ac:dyDescent="0.2">
      <c r="B1400" s="15" t="s">
        <v>4259</v>
      </c>
      <c r="C1400" s="15">
        <v>1307587</v>
      </c>
      <c r="D1400" s="15" t="s">
        <v>1887</v>
      </c>
      <c r="E1400" s="15">
        <v>100</v>
      </c>
      <c r="F1400" s="15" t="s">
        <v>2674</v>
      </c>
      <c r="G1400" s="15" t="s">
        <v>4044</v>
      </c>
      <c r="H1400" s="15" t="s">
        <v>1903</v>
      </c>
      <c r="I1400" s="15" t="s">
        <v>3249</v>
      </c>
      <c r="J1400" s="15" t="s">
        <v>2675</v>
      </c>
      <c r="K1400" s="15" t="s">
        <v>739</v>
      </c>
    </row>
    <row r="1401" spans="2:11" x14ac:dyDescent="0.2">
      <c r="B1401" s="15" t="s">
        <v>4259</v>
      </c>
      <c r="C1401" s="15">
        <v>1307587</v>
      </c>
      <c r="D1401" s="15" t="s">
        <v>1887</v>
      </c>
      <c r="E1401" s="15">
        <v>100</v>
      </c>
      <c r="F1401" s="15" t="s">
        <v>2674</v>
      </c>
      <c r="G1401" s="15" t="s">
        <v>4045</v>
      </c>
      <c r="H1401" s="15" t="s">
        <v>631</v>
      </c>
      <c r="I1401" s="15" t="s">
        <v>3113</v>
      </c>
      <c r="J1401" s="15" t="s">
        <v>2675</v>
      </c>
      <c r="K1401" s="15" t="s">
        <v>739</v>
      </c>
    </row>
    <row r="1402" spans="2:11" x14ac:dyDescent="0.2">
      <c r="B1402" s="15" t="s">
        <v>3023</v>
      </c>
      <c r="C1402" s="15">
        <v>1308177</v>
      </c>
      <c r="D1402" s="15" t="s">
        <v>1908</v>
      </c>
      <c r="E1402" s="15">
        <v>100</v>
      </c>
      <c r="F1402" s="15" t="s">
        <v>2674</v>
      </c>
      <c r="G1402" s="15" t="s">
        <v>4044</v>
      </c>
      <c r="H1402" s="15" t="s">
        <v>631</v>
      </c>
      <c r="I1402" s="15" t="s">
        <v>3604</v>
      </c>
      <c r="J1402" s="15" t="s">
        <v>2675</v>
      </c>
      <c r="K1402" s="15" t="s">
        <v>725</v>
      </c>
    </row>
    <row r="1403" spans="2:11" x14ac:dyDescent="0.2">
      <c r="B1403" s="15" t="s">
        <v>3023</v>
      </c>
      <c r="C1403" s="15">
        <v>1308177</v>
      </c>
      <c r="D1403" s="15" t="s">
        <v>1908</v>
      </c>
      <c r="E1403" s="15">
        <v>100</v>
      </c>
      <c r="F1403" s="15" t="s">
        <v>2674</v>
      </c>
      <c r="G1403" s="15" t="s">
        <v>3826</v>
      </c>
      <c r="H1403" s="15" t="s">
        <v>1903</v>
      </c>
      <c r="I1403" s="15" t="s">
        <v>3436</v>
      </c>
      <c r="J1403" s="15" t="s">
        <v>2675</v>
      </c>
      <c r="K1403" s="15" t="s">
        <v>725</v>
      </c>
    </row>
    <row r="1404" spans="2:11" x14ac:dyDescent="0.2">
      <c r="B1404" s="15" t="s">
        <v>3023</v>
      </c>
      <c r="C1404" s="15">
        <v>1308177</v>
      </c>
      <c r="D1404" s="15" t="s">
        <v>1908</v>
      </c>
      <c r="E1404" s="15">
        <v>100</v>
      </c>
      <c r="F1404" s="15" t="s">
        <v>2674</v>
      </c>
      <c r="G1404" s="15" t="s">
        <v>3787</v>
      </c>
      <c r="H1404" s="15" t="s">
        <v>631</v>
      </c>
      <c r="I1404" s="15" t="s">
        <v>3604</v>
      </c>
      <c r="J1404" s="15" t="s">
        <v>2675</v>
      </c>
      <c r="K1404" s="15" t="s">
        <v>725</v>
      </c>
    </row>
    <row r="1405" spans="2:11" x14ac:dyDescent="0.2">
      <c r="B1405" s="15" t="s">
        <v>3023</v>
      </c>
      <c r="C1405" s="15">
        <v>1308177</v>
      </c>
      <c r="D1405" s="15" t="s">
        <v>1908</v>
      </c>
      <c r="E1405" s="15">
        <v>80</v>
      </c>
      <c r="F1405" s="15" t="s">
        <v>2674</v>
      </c>
      <c r="G1405" s="15" t="s">
        <v>4057</v>
      </c>
      <c r="H1405" s="15" t="s">
        <v>1903</v>
      </c>
      <c r="I1405" s="15" t="s">
        <v>3436</v>
      </c>
      <c r="J1405" s="15" t="s">
        <v>2675</v>
      </c>
      <c r="K1405" s="15" t="s">
        <v>725</v>
      </c>
    </row>
    <row r="1406" spans="2:11" x14ac:dyDescent="0.2">
      <c r="B1406" s="15" t="s">
        <v>4260</v>
      </c>
      <c r="C1406" s="15">
        <v>263101</v>
      </c>
      <c r="D1406" s="15" t="s">
        <v>1022</v>
      </c>
      <c r="E1406" s="15">
        <v>80</v>
      </c>
      <c r="F1406" s="15" t="s">
        <v>2674</v>
      </c>
      <c r="G1406" s="15" t="s">
        <v>4057</v>
      </c>
      <c r="H1406" s="15" t="s">
        <v>1032</v>
      </c>
      <c r="I1406" s="15" t="s">
        <v>4066</v>
      </c>
      <c r="J1406" s="15" t="s">
        <v>2675</v>
      </c>
      <c r="K1406" s="15" t="s">
        <v>3159</v>
      </c>
    </row>
    <row r="1407" spans="2:11" x14ac:dyDescent="0.2">
      <c r="B1407" s="15" t="s">
        <v>4260</v>
      </c>
      <c r="C1407" s="15">
        <v>263101</v>
      </c>
      <c r="D1407" s="15" t="s">
        <v>1022</v>
      </c>
      <c r="E1407" s="15">
        <v>90</v>
      </c>
      <c r="F1407" s="15" t="s">
        <v>2674</v>
      </c>
      <c r="G1407" s="15" t="s">
        <v>4045</v>
      </c>
      <c r="H1407" s="15" t="s">
        <v>631</v>
      </c>
      <c r="I1407" s="15" t="s">
        <v>3105</v>
      </c>
      <c r="J1407" s="15" t="s">
        <v>2675</v>
      </c>
      <c r="K1407" s="15" t="s">
        <v>3159</v>
      </c>
    </row>
    <row r="1408" spans="2:11" x14ac:dyDescent="0.2">
      <c r="B1408" s="15" t="s">
        <v>3729</v>
      </c>
      <c r="C1408" s="15">
        <v>1307298</v>
      </c>
      <c r="D1408" s="15" t="s">
        <v>1920</v>
      </c>
      <c r="E1408" s="15">
        <v>80</v>
      </c>
      <c r="F1408" s="15" t="s">
        <v>2674</v>
      </c>
      <c r="G1408" s="15" t="s">
        <v>3826</v>
      </c>
      <c r="H1408" s="15" t="s">
        <v>1903</v>
      </c>
      <c r="I1408" s="15" t="s">
        <v>3741</v>
      </c>
      <c r="J1408" s="15" t="s">
        <v>2675</v>
      </c>
      <c r="K1408" s="15" t="s">
        <v>513</v>
      </c>
    </row>
    <row r="1409" spans="2:11" x14ac:dyDescent="0.2">
      <c r="B1409" s="15" t="s">
        <v>3729</v>
      </c>
      <c r="C1409" s="15">
        <v>1307298</v>
      </c>
      <c r="D1409" s="15" t="s">
        <v>1920</v>
      </c>
      <c r="E1409" s="15">
        <v>50</v>
      </c>
      <c r="F1409" s="15" t="s">
        <v>2674</v>
      </c>
      <c r="G1409" s="15" t="s">
        <v>3826</v>
      </c>
      <c r="H1409" s="15" t="s">
        <v>631</v>
      </c>
      <c r="I1409" s="15" t="s">
        <v>3607</v>
      </c>
      <c r="J1409" s="15" t="s">
        <v>2675</v>
      </c>
      <c r="K1409" s="15" t="s">
        <v>513</v>
      </c>
    </row>
    <row r="1410" spans="2:11" x14ac:dyDescent="0.2">
      <c r="B1410" s="15" t="s">
        <v>4261</v>
      </c>
      <c r="C1410" s="15">
        <v>1307805</v>
      </c>
      <c r="D1410" s="15" t="s">
        <v>1962</v>
      </c>
      <c r="E1410" s="15">
        <v>100</v>
      </c>
      <c r="F1410" s="15" t="s">
        <v>2674</v>
      </c>
      <c r="G1410" s="15" t="s">
        <v>4044</v>
      </c>
      <c r="H1410" s="15" t="s">
        <v>1903</v>
      </c>
      <c r="I1410" s="15" t="s">
        <v>3245</v>
      </c>
      <c r="J1410" s="15" t="s">
        <v>2675</v>
      </c>
      <c r="K1410" s="15" t="s">
        <v>1289</v>
      </c>
    </row>
    <row r="1411" spans="2:11" x14ac:dyDescent="0.2">
      <c r="B1411" s="15" t="s">
        <v>4261</v>
      </c>
      <c r="C1411" s="15">
        <v>1307805</v>
      </c>
      <c r="D1411" s="15" t="s">
        <v>1962</v>
      </c>
      <c r="E1411" s="15">
        <v>90</v>
      </c>
      <c r="F1411" s="15" t="s">
        <v>2674</v>
      </c>
      <c r="G1411" s="15" t="s">
        <v>4045</v>
      </c>
      <c r="H1411" s="15" t="s">
        <v>631</v>
      </c>
      <c r="I1411" s="15" t="s">
        <v>3603</v>
      </c>
      <c r="J1411" s="15" t="s">
        <v>2675</v>
      </c>
      <c r="K1411" s="15" t="s">
        <v>1289</v>
      </c>
    </row>
    <row r="1412" spans="2:11" x14ac:dyDescent="0.2">
      <c r="B1412" s="15" t="s">
        <v>3899</v>
      </c>
      <c r="C1412" s="15">
        <v>1307604</v>
      </c>
      <c r="D1412" s="15" t="s">
        <v>1995</v>
      </c>
      <c r="E1412" s="15">
        <v>100</v>
      </c>
      <c r="F1412" s="15" t="s">
        <v>2677</v>
      </c>
      <c r="G1412" s="15" t="s">
        <v>4057</v>
      </c>
      <c r="H1412" s="15" t="s">
        <v>1903</v>
      </c>
      <c r="I1412" s="15" t="s">
        <v>3026</v>
      </c>
      <c r="J1412" s="15" t="s">
        <v>2678</v>
      </c>
      <c r="K1412" s="15" t="s">
        <v>678</v>
      </c>
    </row>
    <row r="1413" spans="2:11" x14ac:dyDescent="0.2">
      <c r="B1413" s="15" t="s">
        <v>3899</v>
      </c>
      <c r="C1413" s="15">
        <v>1307604</v>
      </c>
      <c r="D1413" s="15" t="s">
        <v>1995</v>
      </c>
      <c r="E1413" s="15">
        <v>90</v>
      </c>
      <c r="F1413" s="15" t="s">
        <v>2683</v>
      </c>
      <c r="G1413" s="15" t="s">
        <v>3828</v>
      </c>
      <c r="H1413" s="15" t="s">
        <v>1903</v>
      </c>
      <c r="I1413" s="15" t="s">
        <v>3026</v>
      </c>
      <c r="J1413" s="15" t="s">
        <v>2675</v>
      </c>
      <c r="K1413" s="15" t="s">
        <v>678</v>
      </c>
    </row>
    <row r="1414" spans="2:11" x14ac:dyDescent="0.2">
      <c r="B1414" s="15" t="s">
        <v>3900</v>
      </c>
      <c r="C1414" s="15">
        <v>1307812</v>
      </c>
      <c r="D1414" s="15" t="s">
        <v>1901</v>
      </c>
      <c r="E1414" s="15">
        <v>90</v>
      </c>
      <c r="F1414" s="15" t="s">
        <v>2674</v>
      </c>
      <c r="G1414" s="15" t="s">
        <v>3828</v>
      </c>
      <c r="H1414" s="15" t="s">
        <v>1020</v>
      </c>
      <c r="I1414" s="15" t="s">
        <v>3681</v>
      </c>
      <c r="J1414" s="15" t="s">
        <v>2675</v>
      </c>
      <c r="K1414" s="15" t="s">
        <v>1289</v>
      </c>
    </row>
    <row r="1415" spans="2:11" x14ac:dyDescent="0.2">
      <c r="B1415" s="15" t="s">
        <v>3900</v>
      </c>
      <c r="C1415" s="15">
        <v>1307812</v>
      </c>
      <c r="D1415" s="15" t="s">
        <v>1901</v>
      </c>
      <c r="E1415" s="15">
        <v>100</v>
      </c>
      <c r="F1415" s="15" t="s">
        <v>2674</v>
      </c>
      <c r="G1415" s="15" t="s">
        <v>4044</v>
      </c>
      <c r="H1415" s="15" t="s">
        <v>631</v>
      </c>
      <c r="I1415" s="15" t="s">
        <v>3612</v>
      </c>
      <c r="J1415" s="15" t="s">
        <v>2675</v>
      </c>
      <c r="K1415" s="15" t="s">
        <v>1289</v>
      </c>
    </row>
    <row r="1416" spans="2:11" x14ac:dyDescent="0.2">
      <c r="B1416" s="15" t="s">
        <v>3900</v>
      </c>
      <c r="C1416" s="15">
        <v>1307812</v>
      </c>
      <c r="D1416" s="15" t="s">
        <v>1901</v>
      </c>
      <c r="E1416" s="15">
        <v>100</v>
      </c>
      <c r="F1416" s="15" t="s">
        <v>2674</v>
      </c>
      <c r="G1416" s="15" t="s">
        <v>3828</v>
      </c>
      <c r="H1416" s="15" t="s">
        <v>631</v>
      </c>
      <c r="I1416" s="15" t="s">
        <v>3612</v>
      </c>
      <c r="J1416" s="15" t="s">
        <v>2675</v>
      </c>
      <c r="K1416" s="15" t="s">
        <v>1289</v>
      </c>
    </row>
    <row r="1417" spans="2:11" x14ac:dyDescent="0.2">
      <c r="B1417" s="15" t="s">
        <v>3134</v>
      </c>
      <c r="C1417" s="15">
        <v>306140</v>
      </c>
      <c r="D1417" s="15" t="s">
        <v>1897</v>
      </c>
      <c r="E1417" s="15">
        <v>100</v>
      </c>
      <c r="F1417" s="15" t="s">
        <v>2674</v>
      </c>
      <c r="G1417" s="15" t="s">
        <v>3826</v>
      </c>
      <c r="H1417" s="15" t="s">
        <v>631</v>
      </c>
      <c r="I1417" s="15" t="s">
        <v>3605</v>
      </c>
      <c r="J1417" s="15" t="s">
        <v>2675</v>
      </c>
      <c r="K1417" s="15" t="s">
        <v>739</v>
      </c>
    </row>
    <row r="1418" spans="2:11" x14ac:dyDescent="0.2">
      <c r="B1418" s="15" t="s">
        <v>3134</v>
      </c>
      <c r="C1418" s="15">
        <v>306140</v>
      </c>
      <c r="D1418" s="15" t="s">
        <v>1897</v>
      </c>
      <c r="E1418" s="15">
        <v>100</v>
      </c>
      <c r="F1418" s="15" t="s">
        <v>2674</v>
      </c>
      <c r="G1418" s="15" t="s">
        <v>4044</v>
      </c>
      <c r="H1418" s="15" t="s">
        <v>1903</v>
      </c>
      <c r="I1418" s="15" t="s">
        <v>4054</v>
      </c>
      <c r="J1418" s="15" t="s">
        <v>2675</v>
      </c>
      <c r="K1418" s="15" t="s">
        <v>739</v>
      </c>
    </row>
    <row r="1419" spans="2:11" x14ac:dyDescent="0.2">
      <c r="B1419" s="15" t="s">
        <v>4262</v>
      </c>
      <c r="C1419" s="15">
        <v>1307296</v>
      </c>
      <c r="D1419" s="15" t="s">
        <v>1968</v>
      </c>
      <c r="E1419" s="15">
        <v>90</v>
      </c>
      <c r="F1419" s="15" t="s">
        <v>2674</v>
      </c>
      <c r="G1419" s="15" t="s">
        <v>4045</v>
      </c>
      <c r="H1419" s="15" t="s">
        <v>1903</v>
      </c>
      <c r="I1419" s="15" t="s">
        <v>3003</v>
      </c>
      <c r="J1419" s="15" t="s">
        <v>2675</v>
      </c>
      <c r="K1419" s="15" t="s">
        <v>513</v>
      </c>
    </row>
    <row r="1420" spans="2:11" x14ac:dyDescent="0.2">
      <c r="B1420" s="15" t="s">
        <v>4262</v>
      </c>
      <c r="C1420" s="15">
        <v>1307296</v>
      </c>
      <c r="D1420" s="15" t="s">
        <v>1968</v>
      </c>
      <c r="E1420" s="15">
        <v>70</v>
      </c>
      <c r="F1420" s="15" t="s">
        <v>2674</v>
      </c>
      <c r="G1420" s="15" t="s">
        <v>4045</v>
      </c>
      <c r="H1420" s="15" t="s">
        <v>631</v>
      </c>
      <c r="I1420" s="15" t="s">
        <v>3614</v>
      </c>
      <c r="J1420" s="15" t="s">
        <v>2675</v>
      </c>
      <c r="K1420" s="15" t="s">
        <v>513</v>
      </c>
    </row>
    <row r="1421" spans="2:11" x14ac:dyDescent="0.2">
      <c r="B1421" s="15" t="s">
        <v>3135</v>
      </c>
      <c r="C1421" s="15">
        <v>1308218</v>
      </c>
      <c r="D1421" s="15" t="s">
        <v>1880</v>
      </c>
      <c r="E1421" s="15">
        <v>100</v>
      </c>
      <c r="F1421" s="15" t="s">
        <v>2674</v>
      </c>
      <c r="G1421" s="15" t="s">
        <v>3828</v>
      </c>
      <c r="H1421" s="15" t="s">
        <v>1903</v>
      </c>
      <c r="I1421" s="15" t="s">
        <v>3240</v>
      </c>
      <c r="J1421" s="15" t="s">
        <v>2675</v>
      </c>
      <c r="K1421" s="15" t="s">
        <v>1497</v>
      </c>
    </row>
    <row r="1422" spans="2:11" x14ac:dyDescent="0.2">
      <c r="B1422" s="15" t="s">
        <v>2708</v>
      </c>
      <c r="C1422" s="15">
        <v>305704</v>
      </c>
      <c r="D1422" s="15" t="s">
        <v>1894</v>
      </c>
      <c r="E1422" s="15">
        <v>100</v>
      </c>
      <c r="F1422" s="15" t="s">
        <v>2674</v>
      </c>
      <c r="G1422" s="15" t="s">
        <v>3826</v>
      </c>
      <c r="H1422" s="15" t="s">
        <v>631</v>
      </c>
      <c r="I1422" s="15" t="s">
        <v>3607</v>
      </c>
      <c r="J1422" s="15" t="s">
        <v>2675</v>
      </c>
      <c r="K1422" s="15" t="s">
        <v>2693</v>
      </c>
    </row>
    <row r="1423" spans="2:11" x14ac:dyDescent="0.2">
      <c r="B1423" s="15" t="s">
        <v>2708</v>
      </c>
      <c r="C1423" s="15">
        <v>305704</v>
      </c>
      <c r="D1423" s="15" t="s">
        <v>1894</v>
      </c>
      <c r="E1423" s="15">
        <v>90</v>
      </c>
      <c r="F1423" s="15" t="s">
        <v>2674</v>
      </c>
      <c r="G1423" s="15" t="s">
        <v>3828</v>
      </c>
      <c r="H1423" s="15" t="s">
        <v>1903</v>
      </c>
      <c r="I1423" s="15" t="s">
        <v>2681</v>
      </c>
      <c r="J1423" s="15" t="s">
        <v>2675</v>
      </c>
      <c r="K1423" s="15" t="s">
        <v>2693</v>
      </c>
    </row>
    <row r="1424" spans="2:11" x14ac:dyDescent="0.2">
      <c r="B1424" s="15" t="s">
        <v>3024</v>
      </c>
      <c r="C1424" s="15">
        <v>1308176</v>
      </c>
      <c r="D1424" s="15" t="s">
        <v>1908</v>
      </c>
      <c r="E1424" s="15">
        <v>100</v>
      </c>
      <c r="F1424" s="15" t="s">
        <v>2674</v>
      </c>
      <c r="G1424" s="15" t="s">
        <v>3828</v>
      </c>
      <c r="H1424" s="15" t="s">
        <v>631</v>
      </c>
      <c r="I1424" s="15" t="s">
        <v>3604</v>
      </c>
      <c r="J1424" s="15" t="s">
        <v>2675</v>
      </c>
      <c r="K1424" s="15" t="s">
        <v>725</v>
      </c>
    </row>
    <row r="1425" spans="2:11" x14ac:dyDescent="0.2">
      <c r="B1425" s="15" t="s">
        <v>3024</v>
      </c>
      <c r="C1425" s="15">
        <v>1308176</v>
      </c>
      <c r="D1425" s="15" t="s">
        <v>1908</v>
      </c>
      <c r="E1425" s="15">
        <v>100</v>
      </c>
      <c r="F1425" s="15" t="s">
        <v>2674</v>
      </c>
      <c r="G1425" s="15" t="s">
        <v>3826</v>
      </c>
      <c r="H1425" s="15" t="s">
        <v>1903</v>
      </c>
      <c r="I1425" s="15" t="s">
        <v>3436</v>
      </c>
      <c r="J1425" s="15" t="s">
        <v>2675</v>
      </c>
      <c r="K1425" s="15" t="s">
        <v>725</v>
      </c>
    </row>
    <row r="1426" spans="2:11" x14ac:dyDescent="0.2">
      <c r="B1426" s="15" t="s">
        <v>3024</v>
      </c>
      <c r="C1426" s="15">
        <v>1308176</v>
      </c>
      <c r="D1426" s="15" t="s">
        <v>1908</v>
      </c>
      <c r="E1426" s="15">
        <v>100</v>
      </c>
      <c r="F1426" s="15" t="s">
        <v>2674</v>
      </c>
      <c r="G1426" s="15" t="s">
        <v>4057</v>
      </c>
      <c r="H1426" s="15" t="s">
        <v>1903</v>
      </c>
      <c r="I1426" s="15" t="s">
        <v>3436</v>
      </c>
      <c r="J1426" s="15" t="s">
        <v>2675</v>
      </c>
      <c r="K1426" s="15" t="s">
        <v>725</v>
      </c>
    </row>
    <row r="1427" spans="2:11" x14ac:dyDescent="0.2">
      <c r="B1427" s="15" t="s">
        <v>3730</v>
      </c>
      <c r="C1427" s="15">
        <v>1307979</v>
      </c>
      <c r="D1427" s="15" t="s">
        <v>2936</v>
      </c>
      <c r="E1427" s="15">
        <v>60</v>
      </c>
      <c r="F1427" s="15" t="s">
        <v>2674</v>
      </c>
      <c r="G1427" s="15" t="s">
        <v>4045</v>
      </c>
      <c r="H1427" s="15" t="s">
        <v>1903</v>
      </c>
      <c r="I1427" s="15" t="s">
        <v>4131</v>
      </c>
      <c r="J1427" s="15" t="s">
        <v>2675</v>
      </c>
      <c r="K1427" s="15" t="s">
        <v>530</v>
      </c>
    </row>
    <row r="1428" spans="2:11" x14ac:dyDescent="0.2">
      <c r="B1428" s="15" t="s">
        <v>3730</v>
      </c>
      <c r="C1428" s="15">
        <v>1307979</v>
      </c>
      <c r="D1428" s="15" t="s">
        <v>2936</v>
      </c>
      <c r="E1428" s="15">
        <v>0</v>
      </c>
      <c r="F1428" s="15" t="s">
        <v>2674</v>
      </c>
      <c r="G1428" s="15" t="s">
        <v>3826</v>
      </c>
      <c r="H1428" s="15" t="s">
        <v>631</v>
      </c>
      <c r="I1428" s="15" t="s">
        <v>3113</v>
      </c>
      <c r="J1428" s="15" t="s">
        <v>2675</v>
      </c>
      <c r="K1428" s="15" t="s">
        <v>530</v>
      </c>
    </row>
    <row r="1429" spans="2:11" x14ac:dyDescent="0.2">
      <c r="B1429" s="15" t="s">
        <v>3730</v>
      </c>
      <c r="C1429" s="15">
        <v>1307979</v>
      </c>
      <c r="D1429" s="15" t="s">
        <v>2936</v>
      </c>
      <c r="E1429" s="15">
        <v>60</v>
      </c>
      <c r="F1429" s="15" t="s">
        <v>2674</v>
      </c>
      <c r="G1429" s="15" t="s">
        <v>4045</v>
      </c>
      <c r="H1429" s="15" t="s">
        <v>631</v>
      </c>
      <c r="I1429" s="15" t="s">
        <v>3113</v>
      </c>
      <c r="J1429" s="15" t="s">
        <v>2675</v>
      </c>
      <c r="K1429" s="15" t="s">
        <v>530</v>
      </c>
    </row>
    <row r="1430" spans="2:11" x14ac:dyDescent="0.2">
      <c r="B1430" s="15" t="s">
        <v>3901</v>
      </c>
      <c r="C1430" s="15">
        <v>1307818</v>
      </c>
      <c r="D1430" s="15" t="s">
        <v>1913</v>
      </c>
      <c r="E1430" s="15">
        <v>80</v>
      </c>
      <c r="F1430" s="15" t="s">
        <v>2674</v>
      </c>
      <c r="G1430" s="15" t="s">
        <v>3828</v>
      </c>
      <c r="H1430" s="15" t="s">
        <v>631</v>
      </c>
      <c r="I1430" s="15" t="s">
        <v>3603</v>
      </c>
      <c r="J1430" s="15" t="s">
        <v>2675</v>
      </c>
      <c r="K1430" s="15" t="s">
        <v>1289</v>
      </c>
    </row>
    <row r="1431" spans="2:11" x14ac:dyDescent="0.2">
      <c r="B1431" s="15" t="s">
        <v>3901</v>
      </c>
      <c r="C1431" s="15">
        <v>1307818</v>
      </c>
      <c r="D1431" s="15" t="s">
        <v>1913</v>
      </c>
      <c r="E1431" s="15">
        <v>90</v>
      </c>
      <c r="F1431" s="15" t="s">
        <v>2674</v>
      </c>
      <c r="G1431" s="15" t="s">
        <v>4052</v>
      </c>
      <c r="H1431" s="15" t="s">
        <v>631</v>
      </c>
      <c r="I1431" s="15" t="s">
        <v>3603</v>
      </c>
      <c r="J1431" s="15" t="s">
        <v>2675</v>
      </c>
      <c r="K1431" s="15" t="s">
        <v>1289</v>
      </c>
    </row>
    <row r="1432" spans="2:11" x14ac:dyDescent="0.2">
      <c r="B1432" s="15" t="s">
        <v>3901</v>
      </c>
      <c r="C1432" s="15">
        <v>1307818</v>
      </c>
      <c r="D1432" s="15" t="s">
        <v>1913</v>
      </c>
      <c r="E1432" s="15">
        <v>100</v>
      </c>
      <c r="F1432" s="15" t="s">
        <v>2674</v>
      </c>
      <c r="G1432" s="15" t="s">
        <v>4052</v>
      </c>
      <c r="H1432" s="15" t="s">
        <v>1903</v>
      </c>
      <c r="I1432" s="15" t="s">
        <v>4051</v>
      </c>
      <c r="J1432" s="15" t="s">
        <v>2675</v>
      </c>
      <c r="K1432" s="15" t="s">
        <v>1289</v>
      </c>
    </row>
    <row r="1433" spans="2:11" x14ac:dyDescent="0.2">
      <c r="B1433" s="15" t="s">
        <v>3901</v>
      </c>
      <c r="C1433" s="15">
        <v>1307818</v>
      </c>
      <c r="D1433" s="15" t="s">
        <v>1913</v>
      </c>
      <c r="E1433" s="15">
        <v>90</v>
      </c>
      <c r="F1433" s="15" t="s">
        <v>2674</v>
      </c>
      <c r="G1433" s="15" t="s">
        <v>4044</v>
      </c>
      <c r="H1433" s="15" t="s">
        <v>631</v>
      </c>
      <c r="I1433" s="15" t="s">
        <v>3603</v>
      </c>
      <c r="J1433" s="15" t="s">
        <v>2675</v>
      </c>
      <c r="K1433" s="15" t="s">
        <v>1289</v>
      </c>
    </row>
    <row r="1434" spans="2:11" x14ac:dyDescent="0.2">
      <c r="B1434" s="15" t="s">
        <v>3731</v>
      </c>
      <c r="C1434" s="15">
        <v>1308467</v>
      </c>
      <c r="D1434" s="15" t="s">
        <v>3152</v>
      </c>
      <c r="E1434" s="15">
        <v>80</v>
      </c>
      <c r="F1434" s="15" t="s">
        <v>2674</v>
      </c>
      <c r="G1434" s="15" t="s">
        <v>3828</v>
      </c>
      <c r="H1434" s="15" t="s">
        <v>631</v>
      </c>
      <c r="I1434" s="15" t="s">
        <v>3614</v>
      </c>
      <c r="J1434" s="15" t="s">
        <v>2675</v>
      </c>
      <c r="K1434" s="15" t="s">
        <v>2900</v>
      </c>
    </row>
    <row r="1435" spans="2:11" x14ac:dyDescent="0.2">
      <c r="B1435" s="15" t="s">
        <v>3731</v>
      </c>
      <c r="C1435" s="15">
        <v>1308467</v>
      </c>
      <c r="D1435" s="15" t="s">
        <v>3152</v>
      </c>
      <c r="E1435" s="15">
        <v>70</v>
      </c>
      <c r="F1435" s="15" t="s">
        <v>2674</v>
      </c>
      <c r="G1435" s="15" t="s">
        <v>4045</v>
      </c>
      <c r="H1435" s="15" t="s">
        <v>1903</v>
      </c>
      <c r="I1435" s="15" t="s">
        <v>3405</v>
      </c>
      <c r="J1435" s="15" t="s">
        <v>2675</v>
      </c>
      <c r="K1435" s="15" t="s">
        <v>2900</v>
      </c>
    </row>
    <row r="1436" spans="2:11" x14ac:dyDescent="0.2">
      <c r="B1436" s="15" t="s">
        <v>4263</v>
      </c>
      <c r="C1436" s="15">
        <v>1308487</v>
      </c>
      <c r="D1436" s="15" t="s">
        <v>1910</v>
      </c>
      <c r="E1436" s="15">
        <v>90</v>
      </c>
      <c r="F1436" s="15" t="s">
        <v>2674</v>
      </c>
      <c r="G1436" s="15" t="s">
        <v>3826</v>
      </c>
      <c r="H1436" s="15" t="s">
        <v>1903</v>
      </c>
      <c r="I1436" s="15" t="s">
        <v>4114</v>
      </c>
      <c r="J1436" s="15" t="s">
        <v>2675</v>
      </c>
      <c r="K1436" s="15" t="s">
        <v>2934</v>
      </c>
    </row>
    <row r="1437" spans="2:11" x14ac:dyDescent="0.2">
      <c r="B1437" s="15" t="s">
        <v>4263</v>
      </c>
      <c r="C1437" s="15">
        <v>1308487</v>
      </c>
      <c r="D1437" s="15" t="s">
        <v>1910</v>
      </c>
      <c r="E1437" s="15">
        <v>60</v>
      </c>
      <c r="F1437" s="15" t="s">
        <v>2674</v>
      </c>
      <c r="G1437" s="15" t="s">
        <v>4045</v>
      </c>
      <c r="H1437" s="15" t="s">
        <v>631</v>
      </c>
      <c r="I1437" s="15" t="s">
        <v>3617</v>
      </c>
      <c r="J1437" s="15" t="s">
        <v>2675</v>
      </c>
      <c r="K1437" s="15" t="s">
        <v>2934</v>
      </c>
    </row>
    <row r="1438" spans="2:11" x14ac:dyDescent="0.2">
      <c r="B1438" s="15" t="s">
        <v>3407</v>
      </c>
      <c r="C1438" s="15">
        <v>1308482</v>
      </c>
      <c r="D1438" s="15" t="s">
        <v>1910</v>
      </c>
      <c r="E1438" s="15">
        <v>100</v>
      </c>
      <c r="F1438" s="15" t="s">
        <v>2674</v>
      </c>
      <c r="G1438" s="15" t="s">
        <v>3787</v>
      </c>
      <c r="H1438" s="15" t="s">
        <v>631</v>
      </c>
      <c r="I1438" s="15" t="s">
        <v>3113</v>
      </c>
      <c r="J1438" s="15" t="s">
        <v>2675</v>
      </c>
      <c r="K1438" s="15" t="s">
        <v>2934</v>
      </c>
    </row>
    <row r="1439" spans="2:11" x14ac:dyDescent="0.2">
      <c r="B1439" s="15" t="s">
        <v>3407</v>
      </c>
      <c r="C1439" s="15">
        <v>1308482</v>
      </c>
      <c r="D1439" s="15" t="s">
        <v>1910</v>
      </c>
      <c r="E1439" s="15">
        <v>80</v>
      </c>
      <c r="F1439" s="15" t="s">
        <v>2674</v>
      </c>
      <c r="G1439" s="15" t="s">
        <v>3787</v>
      </c>
      <c r="H1439" s="15" t="s">
        <v>631</v>
      </c>
      <c r="I1439" s="15" t="s">
        <v>3605</v>
      </c>
      <c r="J1439" s="15" t="s">
        <v>2675</v>
      </c>
      <c r="K1439" s="15" t="s">
        <v>2934</v>
      </c>
    </row>
    <row r="1440" spans="2:11" x14ac:dyDescent="0.2">
      <c r="B1440" s="15" t="s">
        <v>2762</v>
      </c>
      <c r="C1440" s="15">
        <v>1307489</v>
      </c>
      <c r="D1440" s="15" t="s">
        <v>2803</v>
      </c>
      <c r="E1440" s="15">
        <v>100</v>
      </c>
      <c r="F1440" s="15" t="s">
        <v>2677</v>
      </c>
      <c r="G1440" s="15" t="s">
        <v>3828</v>
      </c>
      <c r="H1440" s="15" t="s">
        <v>631</v>
      </c>
      <c r="I1440" s="15" t="s">
        <v>3612</v>
      </c>
      <c r="J1440" s="15" t="s">
        <v>2678</v>
      </c>
      <c r="K1440" s="15" t="s">
        <v>1789</v>
      </c>
    </row>
    <row r="1441" spans="2:11" x14ac:dyDescent="0.2">
      <c r="B1441" s="15" t="s">
        <v>2762</v>
      </c>
      <c r="C1441" s="15">
        <v>1307489</v>
      </c>
      <c r="D1441" s="15" t="s">
        <v>2803</v>
      </c>
      <c r="E1441" s="15">
        <v>100</v>
      </c>
      <c r="F1441" s="15" t="s">
        <v>2677</v>
      </c>
      <c r="G1441" s="15" t="s">
        <v>3787</v>
      </c>
      <c r="H1441" s="15" t="s">
        <v>1903</v>
      </c>
      <c r="I1441" s="15" t="s">
        <v>3179</v>
      </c>
      <c r="J1441" s="15" t="s">
        <v>2678</v>
      </c>
      <c r="K1441" s="15" t="s">
        <v>1789</v>
      </c>
    </row>
    <row r="1442" spans="2:11" x14ac:dyDescent="0.2">
      <c r="B1442" s="15" t="s">
        <v>2762</v>
      </c>
      <c r="C1442" s="15">
        <v>1307489</v>
      </c>
      <c r="D1442" s="15" t="s">
        <v>2803</v>
      </c>
      <c r="E1442" s="15">
        <v>100</v>
      </c>
      <c r="F1442" s="15" t="s">
        <v>2677</v>
      </c>
      <c r="G1442" s="15" t="s">
        <v>3787</v>
      </c>
      <c r="H1442" s="15" t="s">
        <v>631</v>
      </c>
      <c r="I1442" s="15" t="s">
        <v>3612</v>
      </c>
      <c r="J1442" s="15" t="s">
        <v>2678</v>
      </c>
      <c r="K1442" s="15" t="s">
        <v>1789</v>
      </c>
    </row>
    <row r="1443" spans="2:11" x14ac:dyDescent="0.2">
      <c r="B1443" s="15" t="s">
        <v>2762</v>
      </c>
      <c r="C1443" s="15">
        <v>1307489</v>
      </c>
      <c r="D1443" s="15" t="s">
        <v>2803</v>
      </c>
      <c r="E1443" s="15">
        <v>100</v>
      </c>
      <c r="F1443" s="15" t="s">
        <v>2677</v>
      </c>
      <c r="G1443" s="15" t="s">
        <v>3828</v>
      </c>
      <c r="H1443" s="15" t="s">
        <v>1903</v>
      </c>
      <c r="I1443" s="15" t="s">
        <v>3179</v>
      </c>
      <c r="J1443" s="15" t="s">
        <v>2678</v>
      </c>
      <c r="K1443" s="15" t="s">
        <v>1789</v>
      </c>
    </row>
    <row r="1444" spans="2:11" x14ac:dyDescent="0.2">
      <c r="B1444" s="15" t="s">
        <v>3336</v>
      </c>
      <c r="C1444" s="15">
        <v>1307360</v>
      </c>
      <c r="D1444" s="15" t="s">
        <v>1880</v>
      </c>
      <c r="E1444" s="15">
        <v>100</v>
      </c>
      <c r="F1444" s="15" t="s">
        <v>2674</v>
      </c>
      <c r="G1444" s="15" t="s">
        <v>3828</v>
      </c>
      <c r="H1444" s="15" t="s">
        <v>1903</v>
      </c>
      <c r="I1444" s="15" t="s">
        <v>3240</v>
      </c>
      <c r="J1444" s="15" t="s">
        <v>2675</v>
      </c>
      <c r="K1444" s="15" t="s">
        <v>1543</v>
      </c>
    </row>
    <row r="1445" spans="2:11" x14ac:dyDescent="0.2">
      <c r="B1445" s="15" t="s">
        <v>3336</v>
      </c>
      <c r="C1445" s="15">
        <v>1307360</v>
      </c>
      <c r="D1445" s="15" t="s">
        <v>1880</v>
      </c>
      <c r="E1445" s="15">
        <v>90</v>
      </c>
      <c r="F1445" s="15" t="s">
        <v>2674</v>
      </c>
      <c r="G1445" s="15" t="s">
        <v>3826</v>
      </c>
      <c r="H1445" s="15" t="s">
        <v>631</v>
      </c>
      <c r="I1445" s="15" t="s">
        <v>3617</v>
      </c>
      <c r="J1445" s="15" t="s">
        <v>2675</v>
      </c>
      <c r="K1445" s="15" t="s">
        <v>1543</v>
      </c>
    </row>
    <row r="1446" spans="2:11" x14ac:dyDescent="0.2">
      <c r="B1446" s="15" t="s">
        <v>3902</v>
      </c>
      <c r="C1446" s="15">
        <v>1308584</v>
      </c>
      <c r="D1446" s="15" t="s">
        <v>3348</v>
      </c>
      <c r="E1446" s="15">
        <v>90</v>
      </c>
      <c r="F1446" s="15" t="s">
        <v>2674</v>
      </c>
      <c r="G1446" s="15" t="s">
        <v>3826</v>
      </c>
      <c r="H1446" s="15" t="s">
        <v>650</v>
      </c>
      <c r="I1446" s="15" t="s">
        <v>3838</v>
      </c>
      <c r="J1446" s="15" t="s">
        <v>2675</v>
      </c>
      <c r="K1446" s="15" t="s">
        <v>3228</v>
      </c>
    </row>
    <row r="1447" spans="2:11" x14ac:dyDescent="0.2">
      <c r="B1447" s="15" t="s">
        <v>3902</v>
      </c>
      <c r="C1447" s="15">
        <v>1308584</v>
      </c>
      <c r="D1447" s="15" t="s">
        <v>3348</v>
      </c>
      <c r="E1447" s="15">
        <v>70</v>
      </c>
      <c r="F1447" s="15" t="s">
        <v>2674</v>
      </c>
      <c r="G1447" s="15" t="s">
        <v>3787</v>
      </c>
      <c r="H1447" s="15" t="s">
        <v>631</v>
      </c>
      <c r="I1447" s="15" t="s">
        <v>3604</v>
      </c>
      <c r="J1447" s="15" t="s">
        <v>2675</v>
      </c>
      <c r="K1447" s="15" t="s">
        <v>3228</v>
      </c>
    </row>
    <row r="1448" spans="2:11" x14ac:dyDescent="0.2">
      <c r="B1448" s="15" t="s">
        <v>3902</v>
      </c>
      <c r="C1448" s="15">
        <v>1308584</v>
      </c>
      <c r="D1448" s="15" t="s">
        <v>3348</v>
      </c>
      <c r="E1448" s="15">
        <v>100</v>
      </c>
      <c r="F1448" s="15" t="s">
        <v>2674</v>
      </c>
      <c r="G1448" s="15" t="s">
        <v>4045</v>
      </c>
      <c r="H1448" s="15" t="s">
        <v>631</v>
      </c>
      <c r="I1448" s="15" t="s">
        <v>3604</v>
      </c>
      <c r="J1448" s="15" t="s">
        <v>2675</v>
      </c>
      <c r="K1448" s="15" t="s">
        <v>3228</v>
      </c>
    </row>
    <row r="1449" spans="2:11" x14ac:dyDescent="0.2">
      <c r="B1449" s="15" t="s">
        <v>3732</v>
      </c>
      <c r="C1449" s="15">
        <v>1308468</v>
      </c>
      <c r="D1449" s="15" t="s">
        <v>1876</v>
      </c>
      <c r="E1449" s="15">
        <v>80</v>
      </c>
      <c r="F1449" s="15" t="s">
        <v>2674</v>
      </c>
      <c r="G1449" s="15" t="s">
        <v>3828</v>
      </c>
      <c r="H1449" s="15" t="s">
        <v>631</v>
      </c>
      <c r="I1449" s="15" t="s">
        <v>3612</v>
      </c>
      <c r="J1449" s="15" t="s">
        <v>2675</v>
      </c>
      <c r="K1449" s="15" t="s">
        <v>2900</v>
      </c>
    </row>
    <row r="1450" spans="2:11" x14ac:dyDescent="0.2">
      <c r="B1450" s="15" t="s">
        <v>3732</v>
      </c>
      <c r="C1450" s="15">
        <v>1308468</v>
      </c>
      <c r="D1450" s="15" t="s">
        <v>1876</v>
      </c>
      <c r="E1450" s="15">
        <v>100</v>
      </c>
      <c r="F1450" s="15" t="s">
        <v>2674</v>
      </c>
      <c r="G1450" s="15" t="s">
        <v>4044</v>
      </c>
      <c r="H1450" s="15" t="s">
        <v>631</v>
      </c>
      <c r="I1450" s="15" t="s">
        <v>3612</v>
      </c>
      <c r="J1450" s="15" t="s">
        <v>2675</v>
      </c>
      <c r="K1450" s="15" t="s">
        <v>2900</v>
      </c>
    </row>
    <row r="1451" spans="2:11" x14ac:dyDescent="0.2">
      <c r="B1451" s="15" t="s">
        <v>3278</v>
      </c>
      <c r="C1451" s="15">
        <v>1308217</v>
      </c>
      <c r="D1451" s="15" t="s">
        <v>1928</v>
      </c>
      <c r="E1451" s="15">
        <v>100</v>
      </c>
      <c r="F1451" s="15" t="s">
        <v>2676</v>
      </c>
      <c r="G1451" s="15" t="s">
        <v>3787</v>
      </c>
      <c r="H1451" s="15" t="s">
        <v>631</v>
      </c>
      <c r="I1451" s="15" t="s">
        <v>3607</v>
      </c>
      <c r="J1451" s="15" t="s">
        <v>2675</v>
      </c>
      <c r="K1451" s="15" t="s">
        <v>1063</v>
      </c>
    </row>
    <row r="1452" spans="2:11" x14ac:dyDescent="0.2">
      <c r="B1452" s="15" t="s">
        <v>3278</v>
      </c>
      <c r="C1452" s="15">
        <v>1308217</v>
      </c>
      <c r="D1452" s="15" t="s">
        <v>1928</v>
      </c>
      <c r="E1452" s="15">
        <v>90</v>
      </c>
      <c r="F1452" s="15" t="s">
        <v>2676</v>
      </c>
      <c r="G1452" s="15" t="s">
        <v>4052</v>
      </c>
      <c r="H1452" s="15" t="s">
        <v>1903</v>
      </c>
      <c r="I1452" s="15" t="s">
        <v>4053</v>
      </c>
      <c r="J1452" s="15" t="s">
        <v>2675</v>
      </c>
      <c r="K1452" s="15" t="s">
        <v>1063</v>
      </c>
    </row>
    <row r="1453" spans="2:11" x14ac:dyDescent="0.2">
      <c r="B1453" s="15" t="s">
        <v>3278</v>
      </c>
      <c r="C1453" s="15">
        <v>1308217</v>
      </c>
      <c r="D1453" s="15" t="s">
        <v>1928</v>
      </c>
      <c r="E1453" s="15">
        <v>90</v>
      </c>
      <c r="F1453" s="15" t="s">
        <v>2676</v>
      </c>
      <c r="G1453" s="15" t="s">
        <v>4045</v>
      </c>
      <c r="H1453" s="15" t="s">
        <v>631</v>
      </c>
      <c r="I1453" s="15" t="s">
        <v>3607</v>
      </c>
      <c r="J1453" s="15" t="s">
        <v>2675</v>
      </c>
      <c r="K1453" s="15" t="s">
        <v>1063</v>
      </c>
    </row>
    <row r="1454" spans="2:11" x14ac:dyDescent="0.2">
      <c r="B1454" s="15" t="s">
        <v>4264</v>
      </c>
      <c r="C1454" s="15">
        <v>1308571</v>
      </c>
      <c r="D1454" s="15" t="s">
        <v>3348</v>
      </c>
      <c r="E1454" s="15">
        <v>60</v>
      </c>
      <c r="F1454" s="15" t="s">
        <v>2674</v>
      </c>
      <c r="G1454" s="15" t="s">
        <v>3826</v>
      </c>
      <c r="H1454" s="15" t="s">
        <v>631</v>
      </c>
      <c r="I1454" s="15" t="s">
        <v>3604</v>
      </c>
      <c r="J1454" s="15" t="s">
        <v>2675</v>
      </c>
      <c r="K1454" s="15" t="s">
        <v>3228</v>
      </c>
    </row>
    <row r="1455" spans="2:11" x14ac:dyDescent="0.2">
      <c r="B1455" s="15" t="s">
        <v>4264</v>
      </c>
      <c r="C1455" s="15">
        <v>1308571</v>
      </c>
      <c r="D1455" s="15" t="s">
        <v>3348</v>
      </c>
      <c r="E1455" s="15">
        <v>80</v>
      </c>
      <c r="F1455" s="15" t="s">
        <v>2674</v>
      </c>
      <c r="G1455" s="15" t="s">
        <v>4057</v>
      </c>
      <c r="H1455" s="15" t="s">
        <v>1903</v>
      </c>
      <c r="I1455" s="15" t="s">
        <v>4096</v>
      </c>
      <c r="J1455" s="15" t="s">
        <v>2675</v>
      </c>
      <c r="K1455" s="15" t="s">
        <v>3228</v>
      </c>
    </row>
    <row r="1456" spans="2:11" x14ac:dyDescent="0.2">
      <c r="B1456" s="15" t="s">
        <v>3733</v>
      </c>
      <c r="C1456" s="15">
        <v>1308119</v>
      </c>
      <c r="D1456" s="15" t="s">
        <v>1932</v>
      </c>
      <c r="E1456" s="15">
        <v>100</v>
      </c>
      <c r="F1456" s="15" t="s">
        <v>2674</v>
      </c>
      <c r="G1456" s="15" t="s">
        <v>3828</v>
      </c>
      <c r="H1456" s="15" t="s">
        <v>1903</v>
      </c>
      <c r="I1456" s="15" t="s">
        <v>2689</v>
      </c>
      <c r="J1456" s="15" t="s">
        <v>2678</v>
      </c>
      <c r="K1456" s="15" t="s">
        <v>710</v>
      </c>
    </row>
    <row r="1457" spans="2:11" x14ac:dyDescent="0.2">
      <c r="B1457" s="15" t="s">
        <v>3968</v>
      </c>
      <c r="C1457" s="15">
        <v>246756</v>
      </c>
      <c r="D1457" s="15" t="s">
        <v>562</v>
      </c>
      <c r="E1457" s="15">
        <v>70</v>
      </c>
      <c r="F1457" s="15" t="s">
        <v>2674</v>
      </c>
      <c r="G1457" s="15" t="s">
        <v>4045</v>
      </c>
      <c r="H1457" s="15" t="s">
        <v>631</v>
      </c>
      <c r="I1457" s="15" t="s">
        <v>839</v>
      </c>
      <c r="J1457" s="15" t="s">
        <v>2675</v>
      </c>
      <c r="K1457" s="15" t="s">
        <v>640</v>
      </c>
    </row>
    <row r="1458" spans="2:11" x14ac:dyDescent="0.2">
      <c r="B1458" s="15" t="s">
        <v>3661</v>
      </c>
      <c r="C1458" s="15">
        <v>1307933</v>
      </c>
      <c r="D1458" s="15" t="s">
        <v>1928</v>
      </c>
      <c r="E1458" s="15">
        <v>100</v>
      </c>
      <c r="F1458" s="15" t="s">
        <v>2676</v>
      </c>
      <c r="G1458" s="15" t="s">
        <v>3828</v>
      </c>
      <c r="H1458" s="15" t="s">
        <v>631</v>
      </c>
      <c r="I1458" s="15" t="s">
        <v>3606</v>
      </c>
      <c r="J1458" s="15" t="s">
        <v>2675</v>
      </c>
      <c r="K1458" s="15" t="s">
        <v>1004</v>
      </c>
    </row>
    <row r="1459" spans="2:11" x14ac:dyDescent="0.2">
      <c r="B1459" s="15" t="s">
        <v>3661</v>
      </c>
      <c r="C1459" s="15">
        <v>1307933</v>
      </c>
      <c r="D1459" s="15" t="s">
        <v>1928</v>
      </c>
      <c r="E1459" s="15">
        <v>100</v>
      </c>
      <c r="F1459" s="15" t="s">
        <v>2676</v>
      </c>
      <c r="G1459" s="15" t="s">
        <v>4045</v>
      </c>
      <c r="H1459" s="15" t="s">
        <v>1903</v>
      </c>
      <c r="I1459" s="15" t="s">
        <v>4053</v>
      </c>
      <c r="J1459" s="15" t="s">
        <v>2675</v>
      </c>
      <c r="K1459" s="15" t="s">
        <v>1004</v>
      </c>
    </row>
    <row r="1460" spans="2:11" x14ac:dyDescent="0.2">
      <c r="B1460" s="15" t="s">
        <v>3734</v>
      </c>
      <c r="C1460" s="15">
        <v>1308187</v>
      </c>
      <c r="D1460" s="15" t="s">
        <v>1872</v>
      </c>
      <c r="E1460" s="15">
        <v>90</v>
      </c>
      <c r="F1460" s="15" t="s">
        <v>2674</v>
      </c>
      <c r="G1460" s="15" t="s">
        <v>4044</v>
      </c>
      <c r="H1460" s="15" t="s">
        <v>631</v>
      </c>
      <c r="I1460" s="15" t="s">
        <v>3603</v>
      </c>
      <c r="J1460" s="15" t="s">
        <v>2675</v>
      </c>
      <c r="K1460" s="15" t="s">
        <v>725</v>
      </c>
    </row>
    <row r="1461" spans="2:11" x14ac:dyDescent="0.2">
      <c r="B1461" s="15" t="s">
        <v>3734</v>
      </c>
      <c r="C1461" s="15">
        <v>1308187</v>
      </c>
      <c r="D1461" s="15" t="s">
        <v>1872</v>
      </c>
      <c r="E1461" s="15">
        <v>100</v>
      </c>
      <c r="F1461" s="15" t="s">
        <v>2674</v>
      </c>
      <c r="G1461" s="15" t="s">
        <v>3787</v>
      </c>
      <c r="H1461" s="15" t="s">
        <v>1903</v>
      </c>
      <c r="I1461" s="15" t="s">
        <v>3510</v>
      </c>
      <c r="J1461" s="15" t="s">
        <v>2675</v>
      </c>
      <c r="K1461" s="15" t="s">
        <v>725</v>
      </c>
    </row>
    <row r="1462" spans="2:11" x14ac:dyDescent="0.2">
      <c r="B1462" s="15" t="s">
        <v>3136</v>
      </c>
      <c r="C1462" s="15">
        <v>1307650</v>
      </c>
      <c r="D1462" s="15" t="s">
        <v>1899</v>
      </c>
      <c r="E1462" s="15">
        <v>70</v>
      </c>
      <c r="F1462" s="15" t="s">
        <v>2674</v>
      </c>
      <c r="G1462" s="15" t="s">
        <v>4045</v>
      </c>
      <c r="H1462" s="15" t="s">
        <v>631</v>
      </c>
      <c r="I1462" s="15" t="s">
        <v>3605</v>
      </c>
      <c r="J1462" s="15" t="s">
        <v>2675</v>
      </c>
      <c r="K1462" s="15" t="s">
        <v>670</v>
      </c>
    </row>
    <row r="1463" spans="2:11" x14ac:dyDescent="0.2">
      <c r="B1463" s="15" t="s">
        <v>3136</v>
      </c>
      <c r="C1463" s="15">
        <v>1307650</v>
      </c>
      <c r="D1463" s="15" t="s">
        <v>1899</v>
      </c>
      <c r="E1463" s="15">
        <v>90</v>
      </c>
      <c r="F1463" s="15" t="s">
        <v>2674</v>
      </c>
      <c r="G1463" s="15" t="s">
        <v>3787</v>
      </c>
      <c r="H1463" s="15" t="s">
        <v>631</v>
      </c>
      <c r="I1463" s="15" t="s">
        <v>3605</v>
      </c>
      <c r="J1463" s="15" t="s">
        <v>2675</v>
      </c>
      <c r="K1463" s="15" t="s">
        <v>670</v>
      </c>
    </row>
    <row r="1464" spans="2:11" x14ac:dyDescent="0.2">
      <c r="B1464" s="15" t="s">
        <v>3136</v>
      </c>
      <c r="C1464" s="15">
        <v>1307650</v>
      </c>
      <c r="D1464" s="15" t="s">
        <v>1899</v>
      </c>
      <c r="E1464" s="15">
        <v>100</v>
      </c>
      <c r="F1464" s="15" t="s">
        <v>2674</v>
      </c>
      <c r="G1464" s="15" t="s">
        <v>4052</v>
      </c>
      <c r="H1464" s="15" t="s">
        <v>1903</v>
      </c>
      <c r="I1464" s="15" t="s">
        <v>3510</v>
      </c>
      <c r="J1464" s="15" t="s">
        <v>2675</v>
      </c>
      <c r="K1464" s="15" t="s">
        <v>670</v>
      </c>
    </row>
    <row r="1465" spans="2:11" x14ac:dyDescent="0.2">
      <c r="B1465" s="15" t="s">
        <v>3136</v>
      </c>
      <c r="C1465" s="15">
        <v>1307650</v>
      </c>
      <c r="D1465" s="15" t="s">
        <v>1899</v>
      </c>
      <c r="E1465" s="15">
        <v>100</v>
      </c>
      <c r="F1465" s="15" t="s">
        <v>2674</v>
      </c>
      <c r="G1465" s="15" t="s">
        <v>4044</v>
      </c>
      <c r="H1465" s="15" t="s">
        <v>1903</v>
      </c>
      <c r="I1465" s="15" t="s">
        <v>4067</v>
      </c>
      <c r="J1465" s="15" t="s">
        <v>2675</v>
      </c>
      <c r="K1465" s="15" t="s">
        <v>670</v>
      </c>
    </row>
    <row r="1466" spans="2:11" x14ac:dyDescent="0.2">
      <c r="B1466" s="15" t="s">
        <v>3903</v>
      </c>
      <c r="C1466" s="15">
        <v>1308530</v>
      </c>
      <c r="D1466" s="15" t="s">
        <v>3298</v>
      </c>
      <c r="E1466" s="15">
        <v>80</v>
      </c>
      <c r="F1466" s="15" t="s">
        <v>2674</v>
      </c>
      <c r="G1466" s="15" t="s">
        <v>3826</v>
      </c>
      <c r="H1466" s="15" t="s">
        <v>631</v>
      </c>
      <c r="I1466" s="15" t="s">
        <v>3605</v>
      </c>
      <c r="J1466" s="15" t="s">
        <v>2675</v>
      </c>
      <c r="K1466" s="15" t="s">
        <v>3094</v>
      </c>
    </row>
    <row r="1467" spans="2:11" x14ac:dyDescent="0.2">
      <c r="B1467" s="15" t="s">
        <v>3903</v>
      </c>
      <c r="C1467" s="15">
        <v>1308530</v>
      </c>
      <c r="D1467" s="15" t="s">
        <v>3298</v>
      </c>
      <c r="E1467" s="15">
        <v>100</v>
      </c>
      <c r="F1467" s="15" t="s">
        <v>2674</v>
      </c>
      <c r="G1467" s="15" t="s">
        <v>3787</v>
      </c>
      <c r="H1467" s="15" t="s">
        <v>1903</v>
      </c>
      <c r="I1467" s="15" t="s">
        <v>3829</v>
      </c>
      <c r="J1467" s="15" t="s">
        <v>2675</v>
      </c>
      <c r="K1467" s="15" t="s">
        <v>3094</v>
      </c>
    </row>
    <row r="1468" spans="2:11" x14ac:dyDescent="0.2">
      <c r="B1468" s="15" t="s">
        <v>3903</v>
      </c>
      <c r="C1468" s="15">
        <v>1308530</v>
      </c>
      <c r="D1468" s="15" t="s">
        <v>3298</v>
      </c>
      <c r="E1468" s="15">
        <v>100</v>
      </c>
      <c r="F1468" s="15" t="s">
        <v>2674</v>
      </c>
      <c r="G1468" s="15" t="s">
        <v>3787</v>
      </c>
      <c r="H1468" s="15" t="s">
        <v>631</v>
      </c>
      <c r="I1468" s="15" t="s">
        <v>3605</v>
      </c>
      <c r="J1468" s="15" t="s">
        <v>2675</v>
      </c>
      <c r="K1468" s="15" t="s">
        <v>3094</v>
      </c>
    </row>
    <row r="1469" spans="2:11" x14ac:dyDescent="0.2">
      <c r="B1469" s="15" t="s">
        <v>3662</v>
      </c>
      <c r="C1469" s="15">
        <v>1308430</v>
      </c>
      <c r="D1469" s="15" t="s">
        <v>1926</v>
      </c>
      <c r="E1469" s="15">
        <v>100</v>
      </c>
      <c r="F1469" s="15" t="s">
        <v>2674</v>
      </c>
      <c r="G1469" s="15" t="s">
        <v>4044</v>
      </c>
      <c r="H1469" s="15" t="s">
        <v>1903</v>
      </c>
      <c r="I1469" s="15" t="s">
        <v>4115</v>
      </c>
      <c r="J1469" s="15" t="s">
        <v>2675</v>
      </c>
      <c r="K1469" s="15" t="s">
        <v>2796</v>
      </c>
    </row>
    <row r="1470" spans="2:11" x14ac:dyDescent="0.2">
      <c r="B1470" s="15" t="s">
        <v>3662</v>
      </c>
      <c r="C1470" s="15">
        <v>1308430</v>
      </c>
      <c r="D1470" s="15" t="s">
        <v>1926</v>
      </c>
      <c r="E1470" s="15">
        <v>70</v>
      </c>
      <c r="F1470" s="15" t="s">
        <v>2674</v>
      </c>
      <c r="G1470" s="15" t="s">
        <v>3828</v>
      </c>
      <c r="H1470" s="15" t="s">
        <v>631</v>
      </c>
      <c r="I1470" s="15" t="s">
        <v>3604</v>
      </c>
      <c r="J1470" s="15" t="s">
        <v>2675</v>
      </c>
      <c r="K1470" s="15" t="s">
        <v>2796</v>
      </c>
    </row>
    <row r="1471" spans="2:11" x14ac:dyDescent="0.2">
      <c r="B1471" s="15" t="s">
        <v>4265</v>
      </c>
      <c r="C1471" s="15">
        <v>306150</v>
      </c>
      <c r="D1471" s="15" t="s">
        <v>1913</v>
      </c>
      <c r="E1471" s="15">
        <v>100</v>
      </c>
      <c r="F1471" s="15" t="s">
        <v>2674</v>
      </c>
      <c r="G1471" s="15" t="s">
        <v>4052</v>
      </c>
      <c r="H1471" s="15" t="s">
        <v>1903</v>
      </c>
      <c r="I1471" s="15" t="s">
        <v>4051</v>
      </c>
      <c r="J1471" s="15" t="s">
        <v>2675</v>
      </c>
      <c r="K1471" s="15" t="s">
        <v>670</v>
      </c>
    </row>
    <row r="1472" spans="2:11" x14ac:dyDescent="0.2">
      <c r="B1472" s="15" t="s">
        <v>4265</v>
      </c>
      <c r="C1472" s="15">
        <v>306150</v>
      </c>
      <c r="D1472" s="15" t="s">
        <v>1913</v>
      </c>
      <c r="E1472" s="15">
        <v>80</v>
      </c>
      <c r="F1472" s="15" t="s">
        <v>2674</v>
      </c>
      <c r="G1472" s="15" t="s">
        <v>4052</v>
      </c>
      <c r="H1472" s="15" t="s">
        <v>631</v>
      </c>
      <c r="I1472" s="15" t="s">
        <v>3603</v>
      </c>
      <c r="J1472" s="15" t="s">
        <v>2675</v>
      </c>
      <c r="K1472" s="15" t="s">
        <v>670</v>
      </c>
    </row>
    <row r="1473" spans="2:11" x14ac:dyDescent="0.2">
      <c r="B1473" s="15" t="s">
        <v>4265</v>
      </c>
      <c r="C1473" s="15">
        <v>306150</v>
      </c>
      <c r="D1473" s="15" t="s">
        <v>1913</v>
      </c>
      <c r="E1473" s="15">
        <v>90</v>
      </c>
      <c r="F1473" s="15" t="s">
        <v>2674</v>
      </c>
      <c r="G1473" s="15" t="s">
        <v>3826</v>
      </c>
      <c r="H1473" s="15" t="s">
        <v>631</v>
      </c>
      <c r="I1473" s="15" t="s">
        <v>3603</v>
      </c>
      <c r="J1473" s="15" t="s">
        <v>2675</v>
      </c>
      <c r="K1473" s="15" t="s">
        <v>670</v>
      </c>
    </row>
    <row r="1474" spans="2:11" x14ac:dyDescent="0.2">
      <c r="B1474" s="15" t="s">
        <v>4266</v>
      </c>
      <c r="C1474" s="15">
        <v>1307718</v>
      </c>
      <c r="D1474" s="15" t="s">
        <v>1962</v>
      </c>
      <c r="E1474" s="15">
        <v>70</v>
      </c>
      <c r="F1474" s="15" t="s">
        <v>2674</v>
      </c>
      <c r="G1474" s="15" t="s">
        <v>4045</v>
      </c>
      <c r="H1474" s="15" t="s">
        <v>631</v>
      </c>
      <c r="I1474" s="15" t="s">
        <v>3603</v>
      </c>
      <c r="J1474" s="15" t="s">
        <v>2675</v>
      </c>
      <c r="K1474" s="15" t="s">
        <v>1945</v>
      </c>
    </row>
    <row r="1475" spans="2:11" x14ac:dyDescent="0.2">
      <c r="B1475" s="15" t="s">
        <v>4266</v>
      </c>
      <c r="C1475" s="15">
        <v>1307718</v>
      </c>
      <c r="D1475" s="15" t="s">
        <v>1962</v>
      </c>
      <c r="E1475" s="15">
        <v>90</v>
      </c>
      <c r="F1475" s="15" t="s">
        <v>2674</v>
      </c>
      <c r="G1475" s="15" t="s">
        <v>4044</v>
      </c>
      <c r="H1475" s="15" t="s">
        <v>1903</v>
      </c>
      <c r="I1475" s="15" t="s">
        <v>3245</v>
      </c>
      <c r="J1475" s="15" t="s">
        <v>2675</v>
      </c>
      <c r="K1475" s="15" t="s">
        <v>1945</v>
      </c>
    </row>
    <row r="1476" spans="2:11" x14ac:dyDescent="0.2">
      <c r="B1476" s="15" t="s">
        <v>2942</v>
      </c>
      <c r="C1476" s="15">
        <v>262993</v>
      </c>
      <c r="D1476" s="15" t="s">
        <v>550</v>
      </c>
      <c r="E1476" s="15">
        <v>90</v>
      </c>
      <c r="F1476" s="15" t="s">
        <v>2674</v>
      </c>
      <c r="G1476" s="15" t="s">
        <v>3826</v>
      </c>
      <c r="H1476" s="15" t="s">
        <v>631</v>
      </c>
      <c r="I1476" s="15" t="s">
        <v>839</v>
      </c>
      <c r="J1476" s="15" t="s">
        <v>2675</v>
      </c>
      <c r="K1476" s="15" t="s">
        <v>2934</v>
      </c>
    </row>
    <row r="1477" spans="2:11" x14ac:dyDescent="0.2">
      <c r="B1477" s="15" t="s">
        <v>2942</v>
      </c>
      <c r="C1477" s="15">
        <v>262993</v>
      </c>
      <c r="D1477" s="15" t="s">
        <v>550</v>
      </c>
      <c r="E1477" s="15">
        <v>60</v>
      </c>
      <c r="F1477" s="15" t="s">
        <v>2674</v>
      </c>
      <c r="G1477" s="15" t="s">
        <v>3826</v>
      </c>
      <c r="H1477" s="15" t="s">
        <v>512</v>
      </c>
      <c r="I1477" s="15" t="s">
        <v>814</v>
      </c>
      <c r="J1477" s="15" t="s">
        <v>2675</v>
      </c>
      <c r="K1477" s="15" t="s">
        <v>2934</v>
      </c>
    </row>
    <row r="1478" spans="2:11" x14ac:dyDescent="0.2">
      <c r="B1478" s="15" t="s">
        <v>917</v>
      </c>
      <c r="C1478" s="15">
        <v>259300</v>
      </c>
      <c r="D1478" s="15" t="s">
        <v>550</v>
      </c>
      <c r="E1478" s="15">
        <v>90</v>
      </c>
      <c r="F1478" s="15" t="s">
        <v>2674</v>
      </c>
      <c r="G1478" s="15" t="s">
        <v>3826</v>
      </c>
      <c r="H1478" s="15" t="s">
        <v>512</v>
      </c>
      <c r="I1478" s="15" t="s">
        <v>814</v>
      </c>
      <c r="J1478" s="15" t="s">
        <v>2675</v>
      </c>
      <c r="K1478" s="15" t="s">
        <v>665</v>
      </c>
    </row>
    <row r="1479" spans="2:11" x14ac:dyDescent="0.2">
      <c r="B1479" s="15" t="s">
        <v>917</v>
      </c>
      <c r="C1479" s="15">
        <v>259300</v>
      </c>
      <c r="D1479" s="15" t="s">
        <v>550</v>
      </c>
      <c r="E1479" s="15">
        <v>70</v>
      </c>
      <c r="F1479" s="15" t="s">
        <v>2674</v>
      </c>
      <c r="G1479" s="15" t="s">
        <v>3826</v>
      </c>
      <c r="H1479" s="15" t="s">
        <v>631</v>
      </c>
      <c r="I1479" s="15" t="s">
        <v>839</v>
      </c>
      <c r="J1479" s="15" t="s">
        <v>2675</v>
      </c>
      <c r="K1479" s="15" t="s">
        <v>665</v>
      </c>
    </row>
    <row r="1480" spans="2:11" x14ac:dyDescent="0.2">
      <c r="B1480" s="15" t="s">
        <v>2763</v>
      </c>
      <c r="C1480" s="15">
        <v>1307995</v>
      </c>
      <c r="D1480" s="15" t="s">
        <v>1894</v>
      </c>
      <c r="E1480" s="15">
        <v>100</v>
      </c>
      <c r="F1480" s="15" t="s">
        <v>2674</v>
      </c>
      <c r="G1480" s="15" t="s">
        <v>3828</v>
      </c>
      <c r="H1480" s="15" t="s">
        <v>1903</v>
      </c>
      <c r="I1480" s="15" t="s">
        <v>2681</v>
      </c>
      <c r="J1480" s="15" t="s">
        <v>2675</v>
      </c>
      <c r="K1480" s="15" t="s">
        <v>530</v>
      </c>
    </row>
    <row r="1481" spans="2:11" x14ac:dyDescent="0.2">
      <c r="B1481" s="15" t="s">
        <v>2763</v>
      </c>
      <c r="C1481" s="15">
        <v>1307995</v>
      </c>
      <c r="D1481" s="15" t="s">
        <v>1894</v>
      </c>
      <c r="E1481" s="15">
        <v>100</v>
      </c>
      <c r="F1481" s="15" t="s">
        <v>2674</v>
      </c>
      <c r="G1481" s="15" t="s">
        <v>4045</v>
      </c>
      <c r="H1481" s="15" t="s">
        <v>631</v>
      </c>
      <c r="I1481" s="15" t="s">
        <v>3607</v>
      </c>
      <c r="J1481" s="15" t="s">
        <v>2675</v>
      </c>
      <c r="K1481" s="15" t="s">
        <v>530</v>
      </c>
    </row>
    <row r="1482" spans="2:11" x14ac:dyDescent="0.2">
      <c r="B1482" s="15" t="s">
        <v>2763</v>
      </c>
      <c r="C1482" s="15">
        <v>1307995</v>
      </c>
      <c r="D1482" s="15" t="s">
        <v>1894</v>
      </c>
      <c r="E1482" s="15">
        <v>100</v>
      </c>
      <c r="F1482" s="15" t="s">
        <v>2674</v>
      </c>
      <c r="G1482" s="15" t="s">
        <v>3787</v>
      </c>
      <c r="H1482" s="15" t="s">
        <v>631</v>
      </c>
      <c r="I1482" s="15" t="s">
        <v>3607</v>
      </c>
      <c r="J1482" s="15" t="s">
        <v>2675</v>
      </c>
      <c r="K1482" s="15" t="s">
        <v>530</v>
      </c>
    </row>
    <row r="1483" spans="2:11" x14ac:dyDescent="0.2">
      <c r="B1483" s="15" t="s">
        <v>834</v>
      </c>
      <c r="C1483" s="15">
        <v>232005</v>
      </c>
      <c r="D1483" s="15" t="s">
        <v>556</v>
      </c>
      <c r="E1483" s="15">
        <v>100</v>
      </c>
      <c r="F1483" s="15" t="s">
        <v>2674</v>
      </c>
      <c r="G1483" s="15" t="s">
        <v>4045</v>
      </c>
      <c r="H1483" s="15" t="s">
        <v>631</v>
      </c>
      <c r="I1483" s="15" t="s">
        <v>839</v>
      </c>
      <c r="J1483" s="15" t="s">
        <v>2675</v>
      </c>
      <c r="K1483" s="15" t="s">
        <v>568</v>
      </c>
    </row>
    <row r="1484" spans="2:11" x14ac:dyDescent="0.2">
      <c r="B1484" s="15" t="s">
        <v>834</v>
      </c>
      <c r="C1484" s="15">
        <v>232005</v>
      </c>
      <c r="D1484" s="15" t="s">
        <v>556</v>
      </c>
      <c r="E1484" s="15">
        <v>90</v>
      </c>
      <c r="F1484" s="15" t="s">
        <v>2674</v>
      </c>
      <c r="G1484" s="15" t="s">
        <v>4057</v>
      </c>
      <c r="H1484" s="15" t="s">
        <v>512</v>
      </c>
      <c r="I1484" s="15" t="s">
        <v>821</v>
      </c>
      <c r="J1484" s="15" t="s">
        <v>2675</v>
      </c>
      <c r="K1484" s="15" t="s">
        <v>568</v>
      </c>
    </row>
    <row r="1485" spans="2:11" x14ac:dyDescent="0.2">
      <c r="B1485" s="15" t="s">
        <v>4267</v>
      </c>
      <c r="C1485" s="15">
        <v>1308561</v>
      </c>
      <c r="D1485" s="15" t="s">
        <v>3348</v>
      </c>
      <c r="E1485" s="15">
        <v>90</v>
      </c>
      <c r="F1485" s="15" t="s">
        <v>2674</v>
      </c>
      <c r="G1485" s="15" t="s">
        <v>4044</v>
      </c>
      <c r="H1485" s="15" t="s">
        <v>631</v>
      </c>
      <c r="I1485" s="15" t="s">
        <v>3603</v>
      </c>
      <c r="J1485" s="15" t="s">
        <v>2675</v>
      </c>
      <c r="K1485" s="15" t="s">
        <v>3228</v>
      </c>
    </row>
    <row r="1486" spans="2:11" x14ac:dyDescent="0.2">
      <c r="B1486" s="15" t="s">
        <v>4267</v>
      </c>
      <c r="C1486" s="15">
        <v>1308561</v>
      </c>
      <c r="D1486" s="15" t="s">
        <v>3348</v>
      </c>
      <c r="E1486" s="15">
        <v>90</v>
      </c>
      <c r="F1486" s="15" t="s">
        <v>2674</v>
      </c>
      <c r="G1486" s="15" t="s">
        <v>4045</v>
      </c>
      <c r="H1486" s="15" t="s">
        <v>1903</v>
      </c>
      <c r="I1486" s="15" t="s">
        <v>4114</v>
      </c>
      <c r="J1486" s="15" t="s">
        <v>2675</v>
      </c>
      <c r="K1486" s="15" t="s">
        <v>3228</v>
      </c>
    </row>
    <row r="1487" spans="2:11" x14ac:dyDescent="0.2">
      <c r="B1487" s="15" t="s">
        <v>4268</v>
      </c>
      <c r="C1487" s="15">
        <v>1308564</v>
      </c>
      <c r="D1487" s="15" t="s">
        <v>3348</v>
      </c>
      <c r="E1487" s="15">
        <v>90</v>
      </c>
      <c r="F1487" s="15" t="s">
        <v>2674</v>
      </c>
      <c r="G1487" s="15" t="s">
        <v>3826</v>
      </c>
      <c r="H1487" s="15" t="s">
        <v>631</v>
      </c>
      <c r="I1487" s="15" t="s">
        <v>3604</v>
      </c>
      <c r="J1487" s="15" t="s">
        <v>2675</v>
      </c>
      <c r="K1487" s="15" t="s">
        <v>3228</v>
      </c>
    </row>
    <row r="1488" spans="2:11" x14ac:dyDescent="0.2">
      <c r="B1488" s="15" t="s">
        <v>4268</v>
      </c>
      <c r="C1488" s="15">
        <v>1308564</v>
      </c>
      <c r="D1488" s="15" t="s">
        <v>3348</v>
      </c>
      <c r="E1488" s="15">
        <v>90</v>
      </c>
      <c r="F1488" s="15" t="s">
        <v>2674</v>
      </c>
      <c r="G1488" s="15" t="s">
        <v>4057</v>
      </c>
      <c r="H1488" s="15" t="s">
        <v>1903</v>
      </c>
      <c r="I1488" s="15" t="s">
        <v>4096</v>
      </c>
      <c r="J1488" s="15" t="s">
        <v>2675</v>
      </c>
      <c r="K1488" s="15" t="s">
        <v>3228</v>
      </c>
    </row>
    <row r="1489" spans="2:11" x14ac:dyDescent="0.2">
      <c r="B1489" s="15" t="s">
        <v>4269</v>
      </c>
      <c r="C1489" s="15">
        <v>1307129</v>
      </c>
      <c r="D1489" s="15" t="s">
        <v>1887</v>
      </c>
      <c r="E1489" s="15">
        <v>90</v>
      </c>
      <c r="F1489" s="15" t="s">
        <v>2674</v>
      </c>
      <c r="G1489" s="15" t="s">
        <v>4045</v>
      </c>
      <c r="H1489" s="15" t="s">
        <v>631</v>
      </c>
      <c r="I1489" s="15" t="s">
        <v>3113</v>
      </c>
      <c r="J1489" s="15" t="s">
        <v>2675</v>
      </c>
      <c r="K1489" s="15" t="s">
        <v>2475</v>
      </c>
    </row>
    <row r="1490" spans="2:11" x14ac:dyDescent="0.2">
      <c r="B1490" s="15" t="s">
        <v>4269</v>
      </c>
      <c r="C1490" s="15">
        <v>1307129</v>
      </c>
      <c r="D1490" s="15" t="s">
        <v>1887</v>
      </c>
      <c r="E1490" s="15">
        <v>100</v>
      </c>
      <c r="F1490" s="15" t="s">
        <v>2674</v>
      </c>
      <c r="G1490" s="15" t="s">
        <v>4045</v>
      </c>
      <c r="H1490" s="15" t="s">
        <v>1903</v>
      </c>
      <c r="I1490" s="15" t="s">
        <v>3249</v>
      </c>
      <c r="J1490" s="15" t="s">
        <v>2675</v>
      </c>
      <c r="K1490" s="15" t="s">
        <v>2475</v>
      </c>
    </row>
    <row r="1491" spans="2:11" x14ac:dyDescent="0.2">
      <c r="B1491" s="15" t="s">
        <v>3546</v>
      </c>
      <c r="C1491" s="15">
        <v>254007</v>
      </c>
      <c r="D1491" s="15" t="s">
        <v>1057</v>
      </c>
      <c r="E1491" s="15">
        <v>100</v>
      </c>
      <c r="F1491" s="15" t="s">
        <v>2676</v>
      </c>
      <c r="G1491" s="15" t="s">
        <v>3828</v>
      </c>
      <c r="H1491" s="15" t="s">
        <v>631</v>
      </c>
      <c r="I1491" s="15" t="s">
        <v>3581</v>
      </c>
      <c r="J1491" s="15" t="s">
        <v>2675</v>
      </c>
      <c r="K1491" s="15" t="s">
        <v>774</v>
      </c>
    </row>
    <row r="1492" spans="2:11" x14ac:dyDescent="0.2">
      <c r="B1492" s="15" t="s">
        <v>3546</v>
      </c>
      <c r="C1492" s="15">
        <v>254007</v>
      </c>
      <c r="D1492" s="15" t="s">
        <v>1057</v>
      </c>
      <c r="E1492" s="15">
        <v>100</v>
      </c>
      <c r="F1492" s="15" t="s">
        <v>2676</v>
      </c>
      <c r="G1492" s="15" t="s">
        <v>4044</v>
      </c>
      <c r="H1492" s="15" t="s">
        <v>1032</v>
      </c>
      <c r="I1492" s="15" t="s">
        <v>2923</v>
      </c>
      <c r="J1492" s="15" t="s">
        <v>2675</v>
      </c>
      <c r="K1492" s="15" t="s">
        <v>774</v>
      </c>
    </row>
    <row r="1493" spans="2:11" x14ac:dyDescent="0.2">
      <c r="B1493" s="15" t="s">
        <v>4270</v>
      </c>
      <c r="C1493" s="15">
        <v>1308247</v>
      </c>
      <c r="D1493" s="15" t="s">
        <v>1916</v>
      </c>
      <c r="E1493" s="15">
        <v>100</v>
      </c>
      <c r="F1493" s="15" t="s">
        <v>2677</v>
      </c>
      <c r="G1493" s="15" t="s">
        <v>4045</v>
      </c>
      <c r="H1493" s="15" t="s">
        <v>631</v>
      </c>
      <c r="I1493" s="15" t="s">
        <v>3612</v>
      </c>
      <c r="J1493" s="15" t="s">
        <v>2678</v>
      </c>
      <c r="K1493" s="15" t="s">
        <v>1583</v>
      </c>
    </row>
    <row r="1494" spans="2:11" x14ac:dyDescent="0.2">
      <c r="B1494" s="15" t="s">
        <v>3735</v>
      </c>
      <c r="C1494" s="15">
        <v>1307865</v>
      </c>
      <c r="D1494" s="15" t="s">
        <v>2804</v>
      </c>
      <c r="E1494" s="15">
        <v>100</v>
      </c>
      <c r="F1494" s="15" t="s">
        <v>2676</v>
      </c>
      <c r="G1494" s="15" t="s">
        <v>4044</v>
      </c>
      <c r="H1494" s="15" t="s">
        <v>1903</v>
      </c>
      <c r="I1494" s="15" t="s">
        <v>4076</v>
      </c>
      <c r="J1494" s="15" t="s">
        <v>2675</v>
      </c>
      <c r="K1494" s="15" t="s">
        <v>1081</v>
      </c>
    </row>
    <row r="1495" spans="2:11" x14ac:dyDescent="0.2">
      <c r="B1495" s="15" t="s">
        <v>3735</v>
      </c>
      <c r="C1495" s="15">
        <v>1307865</v>
      </c>
      <c r="D1495" s="15" t="s">
        <v>2804</v>
      </c>
      <c r="E1495" s="15">
        <v>100</v>
      </c>
      <c r="F1495" s="15" t="s">
        <v>2674</v>
      </c>
      <c r="G1495" s="15" t="s">
        <v>3828</v>
      </c>
      <c r="H1495" s="15" t="s">
        <v>631</v>
      </c>
      <c r="I1495" s="15" t="s">
        <v>3606</v>
      </c>
      <c r="J1495" s="15" t="s">
        <v>2675</v>
      </c>
      <c r="K1495" s="15" t="s">
        <v>1081</v>
      </c>
    </row>
    <row r="1496" spans="2:11" x14ac:dyDescent="0.2">
      <c r="B1496" s="15" t="s">
        <v>3735</v>
      </c>
      <c r="C1496" s="15">
        <v>1307865</v>
      </c>
      <c r="D1496" s="15" t="s">
        <v>2804</v>
      </c>
      <c r="E1496" s="15">
        <v>100</v>
      </c>
      <c r="F1496" s="15" t="s">
        <v>2674</v>
      </c>
      <c r="G1496" s="15" t="s">
        <v>3828</v>
      </c>
      <c r="H1496" s="15" t="s">
        <v>631</v>
      </c>
      <c r="I1496" s="15" t="s">
        <v>3606</v>
      </c>
      <c r="J1496" s="15" t="s">
        <v>2675</v>
      </c>
      <c r="K1496" s="15" t="s">
        <v>1081</v>
      </c>
    </row>
    <row r="1497" spans="2:11" x14ac:dyDescent="0.2">
      <c r="B1497" s="15" t="s">
        <v>3547</v>
      </c>
      <c r="C1497" s="15">
        <v>251782</v>
      </c>
      <c r="D1497" s="15" t="s">
        <v>1057</v>
      </c>
      <c r="E1497" s="15">
        <v>90</v>
      </c>
      <c r="F1497" s="15" t="s">
        <v>2676</v>
      </c>
      <c r="G1497" s="15" t="s">
        <v>3828</v>
      </c>
      <c r="H1497" s="15" t="s">
        <v>631</v>
      </c>
      <c r="I1497" s="15" t="s">
        <v>3581</v>
      </c>
      <c r="J1497" s="15" t="s">
        <v>2675</v>
      </c>
      <c r="K1497" s="15" t="s">
        <v>2612</v>
      </c>
    </row>
    <row r="1498" spans="2:11" x14ac:dyDescent="0.2">
      <c r="B1498" s="15" t="s">
        <v>3547</v>
      </c>
      <c r="C1498" s="15">
        <v>251782</v>
      </c>
      <c r="D1498" s="15" t="s">
        <v>1057</v>
      </c>
      <c r="E1498" s="15">
        <v>90</v>
      </c>
      <c r="F1498" s="15" t="s">
        <v>2676</v>
      </c>
      <c r="G1498" s="15" t="s">
        <v>4044</v>
      </c>
      <c r="H1498" s="15" t="s">
        <v>1032</v>
      </c>
      <c r="I1498" s="15" t="s">
        <v>2923</v>
      </c>
      <c r="J1498" s="15" t="s">
        <v>2675</v>
      </c>
      <c r="K1498" s="15" t="s">
        <v>2612</v>
      </c>
    </row>
    <row r="1499" spans="2:11" x14ac:dyDescent="0.2">
      <c r="B1499" s="15" t="s">
        <v>3663</v>
      </c>
      <c r="C1499" s="15">
        <v>188836</v>
      </c>
      <c r="D1499" s="15" t="s">
        <v>1029</v>
      </c>
      <c r="E1499" s="15">
        <v>80</v>
      </c>
      <c r="F1499" s="15" t="s">
        <v>2674</v>
      </c>
      <c r="G1499" s="15" t="s">
        <v>3828</v>
      </c>
      <c r="H1499" s="15" t="s">
        <v>1032</v>
      </c>
      <c r="I1499" s="15" t="s">
        <v>3007</v>
      </c>
      <c r="J1499" s="15" t="s">
        <v>2675</v>
      </c>
      <c r="K1499" s="15" t="s">
        <v>736</v>
      </c>
    </row>
    <row r="1500" spans="2:11" x14ac:dyDescent="0.2">
      <c r="B1500" s="15" t="s">
        <v>3663</v>
      </c>
      <c r="C1500" s="15">
        <v>188836</v>
      </c>
      <c r="D1500" s="15" t="s">
        <v>1029</v>
      </c>
      <c r="E1500" s="15">
        <v>100</v>
      </c>
      <c r="F1500" s="15" t="s">
        <v>2674</v>
      </c>
      <c r="G1500" s="15" t="s">
        <v>4044</v>
      </c>
      <c r="H1500" s="15" t="s">
        <v>631</v>
      </c>
      <c r="I1500" s="15" t="s">
        <v>3105</v>
      </c>
      <c r="J1500" s="15" t="s">
        <v>2675</v>
      </c>
      <c r="K1500" s="15" t="s">
        <v>736</v>
      </c>
    </row>
    <row r="1501" spans="2:11" x14ac:dyDescent="0.2">
      <c r="B1501" s="15" t="s">
        <v>3663</v>
      </c>
      <c r="C1501" s="15">
        <v>188836</v>
      </c>
      <c r="D1501" s="15" t="s">
        <v>1029</v>
      </c>
      <c r="E1501" s="15">
        <v>90</v>
      </c>
      <c r="F1501" s="15" t="s">
        <v>2674</v>
      </c>
      <c r="G1501" s="15" t="s">
        <v>4045</v>
      </c>
      <c r="H1501" s="15" t="s">
        <v>1032</v>
      </c>
      <c r="I1501" s="15" t="s">
        <v>3007</v>
      </c>
      <c r="J1501" s="15" t="s">
        <v>2675</v>
      </c>
      <c r="K1501" s="15" t="s">
        <v>736</v>
      </c>
    </row>
    <row r="1502" spans="2:11" x14ac:dyDescent="0.2">
      <c r="B1502" s="15" t="s">
        <v>4271</v>
      </c>
      <c r="C1502" s="15">
        <v>1307767</v>
      </c>
      <c r="D1502" s="15" t="s">
        <v>1977</v>
      </c>
      <c r="E1502" s="15">
        <v>70</v>
      </c>
      <c r="F1502" s="15" t="s">
        <v>2674</v>
      </c>
      <c r="G1502" s="15" t="s">
        <v>4045</v>
      </c>
      <c r="H1502" s="15" t="s">
        <v>631</v>
      </c>
      <c r="I1502" s="15" t="s">
        <v>3612</v>
      </c>
      <c r="J1502" s="15" t="s">
        <v>2675</v>
      </c>
      <c r="K1502" s="15" t="s">
        <v>1924</v>
      </c>
    </row>
    <row r="1503" spans="2:11" x14ac:dyDescent="0.2">
      <c r="B1503" s="15" t="s">
        <v>3736</v>
      </c>
      <c r="C1503" s="15">
        <v>1308094</v>
      </c>
      <c r="D1503" s="15" t="s">
        <v>1932</v>
      </c>
      <c r="E1503" s="15">
        <v>100</v>
      </c>
      <c r="F1503" s="15" t="s">
        <v>2674</v>
      </c>
      <c r="G1503" s="15" t="s">
        <v>3828</v>
      </c>
      <c r="H1503" s="15" t="s">
        <v>1903</v>
      </c>
      <c r="I1503" s="15" t="s">
        <v>2689</v>
      </c>
      <c r="J1503" s="15" t="s">
        <v>2678</v>
      </c>
      <c r="K1503" s="15" t="s">
        <v>522</v>
      </c>
    </row>
    <row r="1504" spans="2:11" x14ac:dyDescent="0.2">
      <c r="B1504" s="15" t="s">
        <v>3737</v>
      </c>
      <c r="C1504" s="15">
        <v>1307350</v>
      </c>
      <c r="D1504" s="15" t="s">
        <v>1882</v>
      </c>
      <c r="E1504" s="15">
        <v>90</v>
      </c>
      <c r="F1504" s="15" t="s">
        <v>2674</v>
      </c>
      <c r="G1504" s="15" t="s">
        <v>3828</v>
      </c>
      <c r="H1504" s="15" t="s">
        <v>1903</v>
      </c>
      <c r="I1504" s="15" t="s">
        <v>3142</v>
      </c>
      <c r="J1504" s="15" t="s">
        <v>2675</v>
      </c>
      <c r="K1504" s="15" t="s">
        <v>1543</v>
      </c>
    </row>
    <row r="1505" spans="2:11" x14ac:dyDescent="0.2">
      <c r="B1505" s="15" t="s">
        <v>3737</v>
      </c>
      <c r="C1505" s="15">
        <v>1307350</v>
      </c>
      <c r="D1505" s="15" t="s">
        <v>1882</v>
      </c>
      <c r="E1505" s="15">
        <v>100</v>
      </c>
      <c r="F1505" s="15" t="s">
        <v>2674</v>
      </c>
      <c r="G1505" s="15" t="s">
        <v>4044</v>
      </c>
      <c r="H1505" s="15" t="s">
        <v>631</v>
      </c>
      <c r="I1505" s="15" t="s">
        <v>3113</v>
      </c>
      <c r="J1505" s="15" t="s">
        <v>2675</v>
      </c>
      <c r="K1505" s="15" t="s">
        <v>1543</v>
      </c>
    </row>
    <row r="1506" spans="2:11" x14ac:dyDescent="0.2">
      <c r="B1506" s="15" t="s">
        <v>3737</v>
      </c>
      <c r="C1506" s="15">
        <v>1307350</v>
      </c>
      <c r="D1506" s="15" t="s">
        <v>1882</v>
      </c>
      <c r="E1506" s="15">
        <v>90</v>
      </c>
      <c r="F1506" s="15" t="s">
        <v>2674</v>
      </c>
      <c r="G1506" s="15" t="s">
        <v>3828</v>
      </c>
      <c r="H1506" s="15" t="s">
        <v>631</v>
      </c>
      <c r="I1506" s="15" t="s">
        <v>3113</v>
      </c>
      <c r="J1506" s="15" t="s">
        <v>2675</v>
      </c>
      <c r="K1506" s="15" t="s">
        <v>1543</v>
      </c>
    </row>
    <row r="1507" spans="2:11" x14ac:dyDescent="0.2">
      <c r="B1507" s="15" t="s">
        <v>3904</v>
      </c>
      <c r="C1507" s="15">
        <v>1307356</v>
      </c>
      <c r="D1507" s="15" t="s">
        <v>1882</v>
      </c>
      <c r="E1507" s="15">
        <v>100</v>
      </c>
      <c r="F1507" s="15" t="s">
        <v>2674</v>
      </c>
      <c r="G1507" s="15" t="s">
        <v>3828</v>
      </c>
      <c r="H1507" s="15" t="s">
        <v>631</v>
      </c>
      <c r="I1507" s="15" t="s">
        <v>3113</v>
      </c>
      <c r="J1507" s="15" t="s">
        <v>2675</v>
      </c>
      <c r="K1507" s="15" t="s">
        <v>1543</v>
      </c>
    </row>
    <row r="1508" spans="2:11" x14ac:dyDescent="0.2">
      <c r="B1508" s="15" t="s">
        <v>3904</v>
      </c>
      <c r="C1508" s="15">
        <v>1307356</v>
      </c>
      <c r="D1508" s="15" t="s">
        <v>1882</v>
      </c>
      <c r="E1508" s="15">
        <v>100</v>
      </c>
      <c r="F1508" s="15" t="s">
        <v>2674</v>
      </c>
      <c r="G1508" s="15" t="s">
        <v>4044</v>
      </c>
      <c r="H1508" s="15" t="s">
        <v>631</v>
      </c>
      <c r="I1508" s="15" t="s">
        <v>3113</v>
      </c>
      <c r="J1508" s="15" t="s">
        <v>2675</v>
      </c>
      <c r="K1508" s="15" t="s">
        <v>1543</v>
      </c>
    </row>
    <row r="1509" spans="2:11" x14ac:dyDescent="0.2">
      <c r="B1509" s="15" t="s">
        <v>3904</v>
      </c>
      <c r="C1509" s="15">
        <v>1307356</v>
      </c>
      <c r="D1509" s="15" t="s">
        <v>1882</v>
      </c>
      <c r="E1509" s="15">
        <v>100</v>
      </c>
      <c r="F1509" s="15" t="s">
        <v>2674</v>
      </c>
      <c r="G1509" s="15" t="s">
        <v>3828</v>
      </c>
      <c r="H1509" s="15" t="s">
        <v>1903</v>
      </c>
      <c r="I1509" s="15" t="s">
        <v>3142</v>
      </c>
      <c r="J1509" s="15" t="s">
        <v>2675</v>
      </c>
      <c r="K1509" s="15" t="s">
        <v>1543</v>
      </c>
    </row>
    <row r="1510" spans="2:11" x14ac:dyDescent="0.2">
      <c r="B1510" s="15" t="s">
        <v>2709</v>
      </c>
      <c r="C1510" s="15">
        <v>1307801</v>
      </c>
      <c r="D1510" s="15" t="s">
        <v>1887</v>
      </c>
      <c r="E1510" s="15">
        <v>100</v>
      </c>
      <c r="F1510" s="15" t="s">
        <v>2674</v>
      </c>
      <c r="G1510" s="15" t="s">
        <v>3826</v>
      </c>
      <c r="H1510" s="15" t="s">
        <v>1903</v>
      </c>
      <c r="I1510" s="15" t="s">
        <v>3249</v>
      </c>
      <c r="J1510" s="15" t="s">
        <v>2675</v>
      </c>
      <c r="K1510" s="15" t="s">
        <v>1289</v>
      </c>
    </row>
    <row r="1511" spans="2:11" x14ac:dyDescent="0.2">
      <c r="B1511" s="15" t="s">
        <v>2709</v>
      </c>
      <c r="C1511" s="15">
        <v>1307801</v>
      </c>
      <c r="D1511" s="15" t="s">
        <v>1887</v>
      </c>
      <c r="E1511" s="15">
        <v>100</v>
      </c>
      <c r="F1511" s="15" t="s">
        <v>2674</v>
      </c>
      <c r="G1511" s="15" t="s">
        <v>4045</v>
      </c>
      <c r="H1511" s="15" t="s">
        <v>631</v>
      </c>
      <c r="I1511" s="15" t="s">
        <v>3604</v>
      </c>
      <c r="J1511" s="15" t="s">
        <v>2675</v>
      </c>
      <c r="K1511" s="15" t="s">
        <v>1289</v>
      </c>
    </row>
    <row r="1512" spans="2:11" x14ac:dyDescent="0.2">
      <c r="B1512" s="15" t="s">
        <v>2709</v>
      </c>
      <c r="C1512" s="15">
        <v>1307801</v>
      </c>
      <c r="D1512" s="15" t="s">
        <v>1887</v>
      </c>
      <c r="E1512" s="15">
        <v>70</v>
      </c>
      <c r="F1512" s="15" t="s">
        <v>2674</v>
      </c>
      <c r="G1512" s="15" t="s">
        <v>3828</v>
      </c>
      <c r="H1512" s="15" t="s">
        <v>631</v>
      </c>
      <c r="I1512" s="15" t="s">
        <v>3604</v>
      </c>
      <c r="J1512" s="15" t="s">
        <v>2675</v>
      </c>
      <c r="K1512" s="15" t="s">
        <v>1289</v>
      </c>
    </row>
    <row r="1513" spans="2:11" x14ac:dyDescent="0.2">
      <c r="B1513" s="15" t="s">
        <v>2710</v>
      </c>
      <c r="C1513" s="15">
        <v>1307863</v>
      </c>
      <c r="D1513" s="15" t="s">
        <v>1894</v>
      </c>
      <c r="E1513" s="15">
        <v>100</v>
      </c>
      <c r="F1513" s="15" t="s">
        <v>2674</v>
      </c>
      <c r="G1513" s="15" t="s">
        <v>4044</v>
      </c>
      <c r="H1513" s="15" t="s">
        <v>1903</v>
      </c>
      <c r="I1513" s="15" t="s">
        <v>2681</v>
      </c>
      <c r="J1513" s="15" t="s">
        <v>2675</v>
      </c>
      <c r="K1513" s="15" t="s">
        <v>1049</v>
      </c>
    </row>
    <row r="1514" spans="2:11" x14ac:dyDescent="0.2">
      <c r="B1514" s="15" t="s">
        <v>2710</v>
      </c>
      <c r="C1514" s="15">
        <v>1307863</v>
      </c>
      <c r="D1514" s="15" t="s">
        <v>1894</v>
      </c>
      <c r="E1514" s="15">
        <v>80</v>
      </c>
      <c r="F1514" s="15" t="s">
        <v>2674</v>
      </c>
      <c r="G1514" s="15" t="s">
        <v>3787</v>
      </c>
      <c r="H1514" s="15" t="s">
        <v>631</v>
      </c>
      <c r="I1514" s="15" t="s">
        <v>3607</v>
      </c>
      <c r="J1514" s="15" t="s">
        <v>2675</v>
      </c>
      <c r="K1514" s="15" t="s">
        <v>1049</v>
      </c>
    </row>
    <row r="1515" spans="2:11" x14ac:dyDescent="0.2">
      <c r="B1515" s="15" t="s">
        <v>2710</v>
      </c>
      <c r="C1515" s="15">
        <v>1307863</v>
      </c>
      <c r="D1515" s="15" t="s">
        <v>1894</v>
      </c>
      <c r="E1515" s="15">
        <v>90</v>
      </c>
      <c r="F1515" s="15" t="s">
        <v>2674</v>
      </c>
      <c r="G1515" s="15" t="s">
        <v>4045</v>
      </c>
      <c r="H1515" s="15" t="s">
        <v>631</v>
      </c>
      <c r="I1515" s="15" t="s">
        <v>3607</v>
      </c>
      <c r="J1515" s="15" t="s">
        <v>2675</v>
      </c>
      <c r="K1515" s="15" t="s">
        <v>1049</v>
      </c>
    </row>
    <row r="1516" spans="2:11" x14ac:dyDescent="0.2">
      <c r="B1516" s="15" t="s">
        <v>2710</v>
      </c>
      <c r="C1516" s="15">
        <v>1307863</v>
      </c>
      <c r="D1516" s="15" t="s">
        <v>1894</v>
      </c>
      <c r="E1516" s="15">
        <v>90</v>
      </c>
      <c r="F1516" s="15" t="s">
        <v>2674</v>
      </c>
      <c r="G1516" s="15" t="s">
        <v>3828</v>
      </c>
      <c r="H1516" s="15" t="s">
        <v>1903</v>
      </c>
      <c r="I1516" s="15" t="s">
        <v>2681</v>
      </c>
      <c r="J1516" s="15" t="s">
        <v>2675</v>
      </c>
      <c r="K1516" s="15" t="s">
        <v>1049</v>
      </c>
    </row>
    <row r="1517" spans="2:11" x14ac:dyDescent="0.2">
      <c r="B1517" s="15" t="s">
        <v>3905</v>
      </c>
      <c r="C1517" s="15">
        <v>261112</v>
      </c>
      <c r="D1517" s="15" t="s">
        <v>1026</v>
      </c>
      <c r="E1517" s="15">
        <v>100</v>
      </c>
      <c r="F1517" s="15" t="s">
        <v>2674</v>
      </c>
      <c r="G1517" s="15" t="s">
        <v>3787</v>
      </c>
      <c r="H1517" s="15" t="s">
        <v>1032</v>
      </c>
      <c r="I1517" s="15" t="s">
        <v>3582</v>
      </c>
      <c r="J1517" s="15" t="s">
        <v>2678</v>
      </c>
      <c r="K1517" s="15" t="s">
        <v>1063</v>
      </c>
    </row>
    <row r="1518" spans="2:11" x14ac:dyDescent="0.2">
      <c r="B1518" s="15" t="s">
        <v>3137</v>
      </c>
      <c r="C1518" s="15">
        <v>262729</v>
      </c>
      <c r="D1518" s="15" t="s">
        <v>1022</v>
      </c>
      <c r="E1518" s="15">
        <v>90</v>
      </c>
      <c r="F1518" s="15" t="s">
        <v>2674</v>
      </c>
      <c r="G1518" s="15" t="s">
        <v>4052</v>
      </c>
      <c r="H1518" s="15" t="s">
        <v>1032</v>
      </c>
      <c r="I1518" s="15" t="s">
        <v>4066</v>
      </c>
      <c r="J1518" s="15" t="s">
        <v>2675</v>
      </c>
      <c r="K1518" s="15" t="s">
        <v>2796</v>
      </c>
    </row>
    <row r="1519" spans="2:11" x14ac:dyDescent="0.2">
      <c r="B1519" s="15" t="s">
        <v>3137</v>
      </c>
      <c r="C1519" s="15">
        <v>262729</v>
      </c>
      <c r="D1519" s="15" t="s">
        <v>1022</v>
      </c>
      <c r="E1519" s="15">
        <v>90</v>
      </c>
      <c r="F1519" s="15" t="s">
        <v>2674</v>
      </c>
      <c r="G1519" s="15" t="s">
        <v>3828</v>
      </c>
      <c r="H1519" s="15" t="s">
        <v>631</v>
      </c>
      <c r="I1519" s="15" t="s">
        <v>3105</v>
      </c>
      <c r="J1519" s="15" t="s">
        <v>2675</v>
      </c>
      <c r="K1519" s="15" t="s">
        <v>2796</v>
      </c>
    </row>
    <row r="1520" spans="2:11" x14ac:dyDescent="0.2">
      <c r="B1520" s="15" t="s">
        <v>4272</v>
      </c>
      <c r="C1520" s="15">
        <v>1307846</v>
      </c>
      <c r="D1520" s="15" t="s">
        <v>2804</v>
      </c>
      <c r="E1520" s="15">
        <v>100</v>
      </c>
      <c r="F1520" s="15" t="s">
        <v>2674</v>
      </c>
      <c r="G1520" s="15" t="s">
        <v>4045</v>
      </c>
      <c r="H1520" s="15" t="s">
        <v>631</v>
      </c>
      <c r="I1520" s="15" t="s">
        <v>3606</v>
      </c>
      <c r="J1520" s="15" t="s">
        <v>2675</v>
      </c>
      <c r="K1520" s="15" t="s">
        <v>1081</v>
      </c>
    </row>
    <row r="1521" spans="2:11" x14ac:dyDescent="0.2">
      <c r="B1521" s="15" t="s">
        <v>4272</v>
      </c>
      <c r="C1521" s="15">
        <v>1307846</v>
      </c>
      <c r="D1521" s="15" t="s">
        <v>2804</v>
      </c>
      <c r="E1521" s="15">
        <v>100</v>
      </c>
      <c r="F1521" s="15" t="s">
        <v>2676</v>
      </c>
      <c r="G1521" s="15" t="s">
        <v>4044</v>
      </c>
      <c r="H1521" s="15" t="s">
        <v>1903</v>
      </c>
      <c r="I1521" s="15" t="s">
        <v>4076</v>
      </c>
      <c r="J1521" s="15" t="s">
        <v>2675</v>
      </c>
      <c r="K1521" s="15" t="s">
        <v>1081</v>
      </c>
    </row>
    <row r="1522" spans="2:11" x14ac:dyDescent="0.2">
      <c r="B1522" s="15" t="s">
        <v>4272</v>
      </c>
      <c r="C1522" s="15">
        <v>1307846</v>
      </c>
      <c r="D1522" s="15" t="s">
        <v>2804</v>
      </c>
      <c r="E1522" s="15">
        <v>100</v>
      </c>
      <c r="F1522" s="15" t="s">
        <v>2674</v>
      </c>
      <c r="G1522" s="15" t="s">
        <v>4045</v>
      </c>
      <c r="H1522" s="15" t="s">
        <v>631</v>
      </c>
      <c r="I1522" s="15" t="s">
        <v>3606</v>
      </c>
      <c r="J1522" s="15" t="s">
        <v>2675</v>
      </c>
      <c r="K1522" s="15" t="s">
        <v>1081</v>
      </c>
    </row>
    <row r="1523" spans="2:11" x14ac:dyDescent="0.2">
      <c r="B1523" s="15" t="s">
        <v>4273</v>
      </c>
      <c r="C1523" s="15">
        <v>189388</v>
      </c>
      <c r="D1523" s="15" t="s">
        <v>1196</v>
      </c>
      <c r="E1523" s="15">
        <v>90</v>
      </c>
      <c r="F1523" s="15" t="s">
        <v>2674</v>
      </c>
      <c r="G1523" s="15" t="s">
        <v>4052</v>
      </c>
      <c r="H1523" s="15" t="s">
        <v>1032</v>
      </c>
      <c r="I1523" s="15" t="s">
        <v>4071</v>
      </c>
      <c r="J1523" s="15" t="s">
        <v>2678</v>
      </c>
      <c r="K1523" s="15" t="s">
        <v>4274</v>
      </c>
    </row>
    <row r="1524" spans="2:11" x14ac:dyDescent="0.2">
      <c r="B1524" s="15" t="s">
        <v>4273</v>
      </c>
      <c r="C1524" s="15">
        <v>189388</v>
      </c>
      <c r="D1524" s="15" t="s">
        <v>1196</v>
      </c>
      <c r="E1524" s="15">
        <v>80</v>
      </c>
      <c r="F1524" s="15" t="s">
        <v>2686</v>
      </c>
      <c r="G1524" s="15" t="s">
        <v>4044</v>
      </c>
      <c r="H1524" s="15" t="s">
        <v>1032</v>
      </c>
      <c r="I1524" s="15" t="s">
        <v>4071</v>
      </c>
      <c r="J1524" s="15" t="s">
        <v>2678</v>
      </c>
      <c r="K1524" s="15" t="s">
        <v>4274</v>
      </c>
    </row>
    <row r="1525" spans="2:11" x14ac:dyDescent="0.2">
      <c r="B1525" s="15" t="s">
        <v>4273</v>
      </c>
      <c r="C1525" s="15">
        <v>189388</v>
      </c>
      <c r="D1525" s="15" t="s">
        <v>1196</v>
      </c>
      <c r="E1525" s="15">
        <v>100</v>
      </c>
      <c r="F1525" s="15" t="s">
        <v>2674</v>
      </c>
      <c r="G1525" s="15" t="s">
        <v>4044</v>
      </c>
      <c r="H1525" s="15" t="s">
        <v>1032</v>
      </c>
      <c r="I1525" s="15" t="s">
        <v>4071</v>
      </c>
      <c r="J1525" s="15" t="s">
        <v>2678</v>
      </c>
      <c r="K1525" s="15" t="s">
        <v>4274</v>
      </c>
    </row>
    <row r="1526" spans="2:11" x14ac:dyDescent="0.2">
      <c r="B1526" s="15" t="s">
        <v>4275</v>
      </c>
      <c r="C1526" s="15">
        <v>1307558</v>
      </c>
      <c r="D1526" s="15" t="s">
        <v>2803</v>
      </c>
      <c r="E1526" s="15">
        <v>100</v>
      </c>
      <c r="F1526" s="15" t="s">
        <v>2677</v>
      </c>
      <c r="G1526" s="15" t="s">
        <v>4045</v>
      </c>
      <c r="H1526" s="15" t="s">
        <v>631</v>
      </c>
      <c r="I1526" s="15" t="s">
        <v>3612</v>
      </c>
      <c r="J1526" s="15" t="s">
        <v>2678</v>
      </c>
      <c r="K1526" s="15" t="s">
        <v>1161</v>
      </c>
    </row>
    <row r="1527" spans="2:11" x14ac:dyDescent="0.2">
      <c r="B1527" s="15" t="s">
        <v>4275</v>
      </c>
      <c r="C1527" s="15">
        <v>1307558</v>
      </c>
      <c r="D1527" s="15" t="s">
        <v>2803</v>
      </c>
      <c r="E1527" s="15">
        <v>100</v>
      </c>
      <c r="F1527" s="15" t="s">
        <v>2677</v>
      </c>
      <c r="G1527" s="15" t="s">
        <v>3826</v>
      </c>
      <c r="H1527" s="15" t="s">
        <v>1903</v>
      </c>
      <c r="I1527" s="15" t="s">
        <v>3179</v>
      </c>
      <c r="J1527" s="15" t="s">
        <v>2678</v>
      </c>
      <c r="K1527" s="15" t="s">
        <v>1161</v>
      </c>
    </row>
    <row r="1528" spans="2:11" x14ac:dyDescent="0.2">
      <c r="B1528" s="15" t="s">
        <v>4275</v>
      </c>
      <c r="C1528" s="15">
        <v>1307558</v>
      </c>
      <c r="D1528" s="15" t="s">
        <v>2803</v>
      </c>
      <c r="E1528" s="15">
        <v>100</v>
      </c>
      <c r="F1528" s="15" t="s">
        <v>2677</v>
      </c>
      <c r="G1528" s="15" t="s">
        <v>3826</v>
      </c>
      <c r="H1528" s="15" t="s">
        <v>1903</v>
      </c>
      <c r="I1528" s="15" t="s">
        <v>3179</v>
      </c>
      <c r="J1528" s="15" t="s">
        <v>2678</v>
      </c>
      <c r="K1528" s="15" t="s">
        <v>1161</v>
      </c>
    </row>
    <row r="1529" spans="2:11" x14ac:dyDescent="0.2">
      <c r="B1529" s="15" t="s">
        <v>3279</v>
      </c>
      <c r="C1529" s="15">
        <v>1307802</v>
      </c>
      <c r="D1529" s="15" t="s">
        <v>1894</v>
      </c>
      <c r="E1529" s="15">
        <v>90</v>
      </c>
      <c r="F1529" s="15" t="s">
        <v>2674</v>
      </c>
      <c r="G1529" s="15" t="s">
        <v>3826</v>
      </c>
      <c r="H1529" s="15" t="s">
        <v>631</v>
      </c>
      <c r="I1529" s="15" t="s">
        <v>3607</v>
      </c>
      <c r="J1529" s="15" t="s">
        <v>2675</v>
      </c>
      <c r="K1529" s="15" t="s">
        <v>1289</v>
      </c>
    </row>
    <row r="1530" spans="2:11" x14ac:dyDescent="0.2">
      <c r="B1530" s="15" t="s">
        <v>3279</v>
      </c>
      <c r="C1530" s="15">
        <v>1307802</v>
      </c>
      <c r="D1530" s="15" t="s">
        <v>1894</v>
      </c>
      <c r="E1530" s="15">
        <v>100</v>
      </c>
      <c r="F1530" s="15" t="s">
        <v>2674</v>
      </c>
      <c r="G1530" s="15" t="s">
        <v>3828</v>
      </c>
      <c r="H1530" s="15" t="s">
        <v>1903</v>
      </c>
      <c r="I1530" s="15" t="s">
        <v>2681</v>
      </c>
      <c r="J1530" s="15" t="s">
        <v>2675</v>
      </c>
      <c r="K1530" s="15" t="s">
        <v>1289</v>
      </c>
    </row>
    <row r="1531" spans="2:11" x14ac:dyDescent="0.2">
      <c r="B1531" s="15" t="s">
        <v>4276</v>
      </c>
      <c r="C1531" s="15">
        <v>1308570</v>
      </c>
      <c r="D1531" s="15" t="s">
        <v>3348</v>
      </c>
      <c r="E1531" s="15">
        <v>80</v>
      </c>
      <c r="F1531" s="15" t="s">
        <v>2674</v>
      </c>
      <c r="G1531" s="15" t="s">
        <v>4044</v>
      </c>
      <c r="H1531" s="15" t="s">
        <v>631</v>
      </c>
      <c r="I1531" s="15" t="s">
        <v>3603</v>
      </c>
      <c r="J1531" s="15" t="s">
        <v>2675</v>
      </c>
      <c r="K1531" s="15" t="s">
        <v>3228</v>
      </c>
    </row>
    <row r="1532" spans="2:11" x14ac:dyDescent="0.2">
      <c r="B1532" s="15" t="s">
        <v>4276</v>
      </c>
      <c r="C1532" s="15">
        <v>1308570</v>
      </c>
      <c r="D1532" s="15" t="s">
        <v>3348</v>
      </c>
      <c r="E1532" s="15">
        <v>90</v>
      </c>
      <c r="F1532" s="15" t="s">
        <v>2674</v>
      </c>
      <c r="G1532" s="15" t="s">
        <v>4045</v>
      </c>
      <c r="H1532" s="15" t="s">
        <v>1903</v>
      </c>
      <c r="I1532" s="15" t="s">
        <v>4114</v>
      </c>
      <c r="J1532" s="15" t="s">
        <v>2675</v>
      </c>
      <c r="K1532" s="15" t="s">
        <v>3228</v>
      </c>
    </row>
    <row r="1533" spans="2:11" x14ac:dyDescent="0.2">
      <c r="B1533" s="15" t="s">
        <v>3593</v>
      </c>
      <c r="C1533" s="15">
        <v>261810</v>
      </c>
      <c r="D1533" s="15" t="s">
        <v>1022</v>
      </c>
      <c r="E1533" s="15">
        <v>100</v>
      </c>
      <c r="F1533" s="15" t="s">
        <v>2674</v>
      </c>
      <c r="G1533" s="15" t="s">
        <v>3828</v>
      </c>
      <c r="H1533" s="15" t="s">
        <v>631</v>
      </c>
      <c r="I1533" s="15" t="s">
        <v>3105</v>
      </c>
      <c r="J1533" s="15" t="s">
        <v>2675</v>
      </c>
      <c r="K1533" s="15" t="s">
        <v>1255</v>
      </c>
    </row>
    <row r="1534" spans="2:11" x14ac:dyDescent="0.2">
      <c r="B1534" s="15" t="s">
        <v>3593</v>
      </c>
      <c r="C1534" s="15">
        <v>261810</v>
      </c>
      <c r="D1534" s="15" t="s">
        <v>1022</v>
      </c>
      <c r="E1534" s="15">
        <v>100</v>
      </c>
      <c r="F1534" s="15" t="s">
        <v>2674</v>
      </c>
      <c r="G1534" s="15" t="s">
        <v>4057</v>
      </c>
      <c r="H1534" s="15" t="s">
        <v>1032</v>
      </c>
      <c r="I1534" s="15" t="s">
        <v>4066</v>
      </c>
      <c r="J1534" s="15" t="s">
        <v>2675</v>
      </c>
      <c r="K1534" s="15" t="s">
        <v>1255</v>
      </c>
    </row>
    <row r="1535" spans="2:11" x14ac:dyDescent="0.2">
      <c r="B1535" s="15" t="s">
        <v>4277</v>
      </c>
      <c r="C1535" s="15">
        <v>237114</v>
      </c>
      <c r="D1535" s="15" t="s">
        <v>1005</v>
      </c>
      <c r="E1535" s="15">
        <v>100</v>
      </c>
      <c r="F1535" s="15" t="s">
        <v>2674</v>
      </c>
      <c r="G1535" s="15" t="s">
        <v>4044</v>
      </c>
      <c r="H1535" s="15" t="s">
        <v>631</v>
      </c>
      <c r="I1535" s="15" t="s">
        <v>3581</v>
      </c>
      <c r="J1535" s="15" t="s">
        <v>2675</v>
      </c>
      <c r="K1535" s="15" t="s">
        <v>2613</v>
      </c>
    </row>
    <row r="1536" spans="2:11" x14ac:dyDescent="0.2">
      <c r="B1536" s="15" t="s">
        <v>4277</v>
      </c>
      <c r="C1536" s="15">
        <v>237114</v>
      </c>
      <c r="D1536" s="15" t="s">
        <v>1005</v>
      </c>
      <c r="E1536" s="15">
        <v>90</v>
      </c>
      <c r="F1536" s="15" t="s">
        <v>2674</v>
      </c>
      <c r="G1536" s="15" t="s">
        <v>4057</v>
      </c>
      <c r="H1536" s="15" t="s">
        <v>1032</v>
      </c>
      <c r="I1536" s="15" t="s">
        <v>3608</v>
      </c>
      <c r="J1536" s="15" t="s">
        <v>2675</v>
      </c>
      <c r="K1536" s="15" t="s">
        <v>2613</v>
      </c>
    </row>
    <row r="1537" spans="2:11" x14ac:dyDescent="0.2">
      <c r="B1537" s="15" t="s">
        <v>3138</v>
      </c>
      <c r="C1537" s="15">
        <v>260186</v>
      </c>
      <c r="D1537" s="15" t="s">
        <v>988</v>
      </c>
      <c r="E1537" s="15">
        <v>90</v>
      </c>
      <c r="F1537" s="15" t="s">
        <v>2674</v>
      </c>
      <c r="G1537" s="15" t="s">
        <v>4044</v>
      </c>
      <c r="H1537" s="15" t="s">
        <v>631</v>
      </c>
      <c r="I1537" s="15" t="s">
        <v>3105</v>
      </c>
      <c r="J1537" s="15" t="s">
        <v>2675</v>
      </c>
      <c r="K1537" s="15" t="s">
        <v>1114</v>
      </c>
    </row>
    <row r="1538" spans="2:11" x14ac:dyDescent="0.2">
      <c r="B1538" s="15" t="s">
        <v>3138</v>
      </c>
      <c r="C1538" s="15">
        <v>260186</v>
      </c>
      <c r="D1538" s="15" t="s">
        <v>988</v>
      </c>
      <c r="E1538" s="15">
        <v>100</v>
      </c>
      <c r="F1538" s="15" t="s">
        <v>2674</v>
      </c>
      <c r="G1538" s="15" t="s">
        <v>4045</v>
      </c>
      <c r="H1538" s="15" t="s">
        <v>1032</v>
      </c>
      <c r="I1538" s="15" t="s">
        <v>3848</v>
      </c>
      <c r="J1538" s="15" t="s">
        <v>2675</v>
      </c>
      <c r="K1538" s="15" t="s">
        <v>1114</v>
      </c>
    </row>
    <row r="1539" spans="2:11" x14ac:dyDescent="0.2">
      <c r="B1539" s="15" t="s">
        <v>3138</v>
      </c>
      <c r="C1539" s="15">
        <v>260186</v>
      </c>
      <c r="D1539" s="15" t="s">
        <v>988</v>
      </c>
      <c r="E1539" s="15">
        <v>80</v>
      </c>
      <c r="F1539" s="15" t="s">
        <v>2674</v>
      </c>
      <c r="G1539" s="15" t="s">
        <v>3828</v>
      </c>
      <c r="H1539" s="15" t="s">
        <v>631</v>
      </c>
      <c r="I1539" s="15" t="s">
        <v>3105</v>
      </c>
      <c r="J1539" s="15" t="s">
        <v>2675</v>
      </c>
      <c r="K1539" s="15" t="s">
        <v>1114</v>
      </c>
    </row>
    <row r="1540" spans="2:11" x14ac:dyDescent="0.2">
      <c r="B1540" s="15" t="s">
        <v>3138</v>
      </c>
      <c r="C1540" s="15">
        <v>260186</v>
      </c>
      <c r="D1540" s="15" t="s">
        <v>988</v>
      </c>
      <c r="E1540" s="15">
        <v>90</v>
      </c>
      <c r="F1540" s="15" t="s">
        <v>2674</v>
      </c>
      <c r="G1540" s="15" t="s">
        <v>4045</v>
      </c>
      <c r="H1540" s="15" t="s">
        <v>1032</v>
      </c>
      <c r="I1540" s="15" t="s">
        <v>3848</v>
      </c>
      <c r="J1540" s="15" t="s">
        <v>2675</v>
      </c>
      <c r="K1540" s="15" t="s">
        <v>1114</v>
      </c>
    </row>
    <row r="1541" spans="2:11" x14ac:dyDescent="0.2">
      <c r="B1541" s="15" t="s">
        <v>3738</v>
      </c>
      <c r="C1541" s="15">
        <v>1308268</v>
      </c>
      <c r="D1541" s="15" t="s">
        <v>3151</v>
      </c>
      <c r="E1541" s="15">
        <v>100</v>
      </c>
      <c r="F1541" s="15" t="s">
        <v>2674</v>
      </c>
      <c r="G1541" s="15" t="s">
        <v>4045</v>
      </c>
      <c r="H1541" s="15" t="s">
        <v>1903</v>
      </c>
      <c r="I1541" s="15" t="s">
        <v>3319</v>
      </c>
      <c r="J1541" s="15" t="s">
        <v>2675</v>
      </c>
      <c r="K1541" s="15" t="s">
        <v>1450</v>
      </c>
    </row>
    <row r="1542" spans="2:11" x14ac:dyDescent="0.2">
      <c r="B1542" s="15" t="s">
        <v>3738</v>
      </c>
      <c r="C1542" s="15">
        <v>1308268</v>
      </c>
      <c r="D1542" s="15" t="s">
        <v>3151</v>
      </c>
      <c r="E1542" s="15">
        <v>70</v>
      </c>
      <c r="F1542" s="15" t="s">
        <v>2674</v>
      </c>
      <c r="G1542" s="15" t="s">
        <v>3828</v>
      </c>
      <c r="H1542" s="15" t="s">
        <v>631</v>
      </c>
      <c r="I1542" s="15" t="s">
        <v>3607</v>
      </c>
      <c r="J1542" s="15" t="s">
        <v>2675</v>
      </c>
      <c r="K1542" s="15" t="s">
        <v>1450</v>
      </c>
    </row>
    <row r="1543" spans="2:11" x14ac:dyDescent="0.2">
      <c r="B1543" s="15" t="s">
        <v>4278</v>
      </c>
      <c r="C1543" s="15">
        <v>1308453</v>
      </c>
      <c r="D1543" s="15" t="s">
        <v>2936</v>
      </c>
      <c r="E1543" s="15">
        <v>50</v>
      </c>
      <c r="F1543" s="15" t="s">
        <v>2674</v>
      </c>
      <c r="G1543" s="15" t="s">
        <v>4045</v>
      </c>
      <c r="H1543" s="15" t="s">
        <v>631</v>
      </c>
      <c r="I1543" s="15" t="s">
        <v>3603</v>
      </c>
      <c r="J1543" s="15" t="s">
        <v>2675</v>
      </c>
      <c r="K1543" s="15" t="s">
        <v>2900</v>
      </c>
    </row>
    <row r="1544" spans="2:11" x14ac:dyDescent="0.2">
      <c r="B1544" s="15" t="s">
        <v>4278</v>
      </c>
      <c r="C1544" s="15">
        <v>1308453</v>
      </c>
      <c r="D1544" s="15" t="s">
        <v>2936</v>
      </c>
      <c r="E1544" s="15">
        <v>70</v>
      </c>
      <c r="F1544" s="15" t="s">
        <v>2674</v>
      </c>
      <c r="G1544" s="15" t="s">
        <v>3826</v>
      </c>
      <c r="H1544" s="15" t="s">
        <v>1903</v>
      </c>
      <c r="I1544" s="15" t="s">
        <v>4131</v>
      </c>
      <c r="J1544" s="15" t="s">
        <v>2675</v>
      </c>
      <c r="K1544" s="15" t="s">
        <v>2900</v>
      </c>
    </row>
    <row r="1545" spans="2:11" x14ac:dyDescent="0.2">
      <c r="B1545" s="15" t="s">
        <v>4279</v>
      </c>
      <c r="C1545" s="15">
        <v>1308444</v>
      </c>
      <c r="D1545" s="15" t="s">
        <v>2050</v>
      </c>
      <c r="E1545" s="15">
        <v>90</v>
      </c>
      <c r="F1545" s="15" t="s">
        <v>2674</v>
      </c>
      <c r="G1545" s="15" t="s">
        <v>3826</v>
      </c>
      <c r="H1545" s="15" t="s">
        <v>1903</v>
      </c>
      <c r="I1545" s="15" t="s">
        <v>4064</v>
      </c>
      <c r="J1545" s="15" t="s">
        <v>2675</v>
      </c>
      <c r="K1545" s="15" t="s">
        <v>2796</v>
      </c>
    </row>
    <row r="1546" spans="2:11" x14ac:dyDescent="0.2">
      <c r="B1546" s="15" t="s">
        <v>4279</v>
      </c>
      <c r="C1546" s="15">
        <v>1308444</v>
      </c>
      <c r="D1546" s="15" t="s">
        <v>2050</v>
      </c>
      <c r="E1546" s="15">
        <v>90</v>
      </c>
      <c r="F1546" s="15" t="s">
        <v>2674</v>
      </c>
      <c r="G1546" s="15" t="s">
        <v>3826</v>
      </c>
      <c r="H1546" s="15" t="s">
        <v>631</v>
      </c>
      <c r="I1546" s="15" t="s">
        <v>3113</v>
      </c>
      <c r="J1546" s="15" t="s">
        <v>2675</v>
      </c>
      <c r="K1546" s="15" t="s">
        <v>2796</v>
      </c>
    </row>
    <row r="1547" spans="2:11" x14ac:dyDescent="0.2">
      <c r="B1547" s="15" t="s">
        <v>4279</v>
      </c>
      <c r="C1547" s="15">
        <v>1308444</v>
      </c>
      <c r="D1547" s="15" t="s">
        <v>2050</v>
      </c>
      <c r="E1547" s="15">
        <v>90</v>
      </c>
      <c r="F1547" s="15" t="s">
        <v>2674</v>
      </c>
      <c r="G1547" s="15" t="s">
        <v>3826</v>
      </c>
      <c r="H1547" s="15" t="s">
        <v>1903</v>
      </c>
      <c r="I1547" s="15" t="s">
        <v>4064</v>
      </c>
      <c r="J1547" s="15" t="s">
        <v>2675</v>
      </c>
      <c r="K1547" s="15" t="s">
        <v>2796</v>
      </c>
    </row>
    <row r="1548" spans="2:11" x14ac:dyDescent="0.2">
      <c r="B1548" s="15" t="s">
        <v>4279</v>
      </c>
      <c r="C1548" s="15">
        <v>1308444</v>
      </c>
      <c r="D1548" s="15" t="s">
        <v>2050</v>
      </c>
      <c r="E1548" s="15">
        <v>70</v>
      </c>
      <c r="F1548" s="15" t="s">
        <v>2674</v>
      </c>
      <c r="G1548" s="15" t="s">
        <v>3826</v>
      </c>
      <c r="H1548" s="15" t="s">
        <v>1903</v>
      </c>
      <c r="I1548" s="15" t="s">
        <v>4064</v>
      </c>
      <c r="J1548" s="15" t="s">
        <v>2675</v>
      </c>
      <c r="K1548" s="15" t="s">
        <v>2796</v>
      </c>
    </row>
    <row r="1549" spans="2:11" x14ac:dyDescent="0.2">
      <c r="B1549" s="15" t="s">
        <v>3739</v>
      </c>
      <c r="C1549" s="15">
        <v>1307079</v>
      </c>
      <c r="D1549" s="15" t="s">
        <v>1962</v>
      </c>
      <c r="E1549" s="15">
        <v>80</v>
      </c>
      <c r="F1549" s="15" t="s">
        <v>2674</v>
      </c>
      <c r="G1549" s="15" t="s">
        <v>4052</v>
      </c>
      <c r="H1549" s="15" t="s">
        <v>631</v>
      </c>
      <c r="I1549" s="15" t="s">
        <v>3603</v>
      </c>
      <c r="J1549" s="15" t="s">
        <v>2675</v>
      </c>
      <c r="K1549" s="15" t="s">
        <v>744</v>
      </c>
    </row>
    <row r="1550" spans="2:11" x14ac:dyDescent="0.2">
      <c r="B1550" s="15" t="s">
        <v>3739</v>
      </c>
      <c r="C1550" s="15">
        <v>1307079</v>
      </c>
      <c r="D1550" s="15" t="s">
        <v>1962</v>
      </c>
      <c r="E1550" s="15">
        <v>80</v>
      </c>
      <c r="F1550" s="15" t="s">
        <v>2674</v>
      </c>
      <c r="G1550" s="15" t="s">
        <v>3828</v>
      </c>
      <c r="H1550" s="15" t="s">
        <v>631</v>
      </c>
      <c r="I1550" s="15" t="s">
        <v>3603</v>
      </c>
      <c r="J1550" s="15" t="s">
        <v>2675</v>
      </c>
      <c r="K1550" s="15" t="s">
        <v>744</v>
      </c>
    </row>
    <row r="1551" spans="2:11" x14ac:dyDescent="0.2">
      <c r="B1551" s="15" t="s">
        <v>3739</v>
      </c>
      <c r="C1551" s="15">
        <v>1307079</v>
      </c>
      <c r="D1551" s="15" t="s">
        <v>1962</v>
      </c>
      <c r="E1551" s="15">
        <v>90</v>
      </c>
      <c r="F1551" s="15" t="s">
        <v>2674</v>
      </c>
      <c r="G1551" s="15" t="s">
        <v>3826</v>
      </c>
      <c r="H1551" s="15" t="s">
        <v>1903</v>
      </c>
      <c r="I1551" s="15" t="s">
        <v>3245</v>
      </c>
      <c r="J1551" s="15" t="s">
        <v>2675</v>
      </c>
      <c r="K1551" s="15" t="s">
        <v>744</v>
      </c>
    </row>
    <row r="1552" spans="2:11" x14ac:dyDescent="0.2">
      <c r="B1552" s="15" t="s">
        <v>3906</v>
      </c>
      <c r="C1552" s="15">
        <v>1308269</v>
      </c>
      <c r="D1552" s="15" t="s">
        <v>1928</v>
      </c>
      <c r="E1552" s="15">
        <v>90</v>
      </c>
      <c r="F1552" s="15" t="s">
        <v>2676</v>
      </c>
      <c r="G1552" s="15" t="s">
        <v>3787</v>
      </c>
      <c r="H1552" s="15" t="s">
        <v>631</v>
      </c>
      <c r="I1552" s="15" t="s">
        <v>3607</v>
      </c>
      <c r="J1552" s="15" t="s">
        <v>2675</v>
      </c>
      <c r="K1552" s="15" t="s">
        <v>1450</v>
      </c>
    </row>
    <row r="1553" spans="2:11" x14ac:dyDescent="0.2">
      <c r="B1553" s="15" t="s">
        <v>3906</v>
      </c>
      <c r="C1553" s="15">
        <v>1308269</v>
      </c>
      <c r="D1553" s="15" t="s">
        <v>1928</v>
      </c>
      <c r="E1553" s="15">
        <v>80</v>
      </c>
      <c r="F1553" s="15" t="s">
        <v>2676</v>
      </c>
      <c r="G1553" s="15" t="s">
        <v>4045</v>
      </c>
      <c r="H1553" s="15" t="s">
        <v>631</v>
      </c>
      <c r="I1553" s="15" t="s">
        <v>3607</v>
      </c>
      <c r="J1553" s="15" t="s">
        <v>2675</v>
      </c>
      <c r="K1553" s="15" t="s">
        <v>1450</v>
      </c>
    </row>
    <row r="1554" spans="2:11" x14ac:dyDescent="0.2">
      <c r="B1554" s="15" t="s">
        <v>3906</v>
      </c>
      <c r="C1554" s="15">
        <v>1308269</v>
      </c>
      <c r="D1554" s="15" t="s">
        <v>1928</v>
      </c>
      <c r="E1554" s="15">
        <v>90</v>
      </c>
      <c r="F1554" s="15" t="s">
        <v>2676</v>
      </c>
      <c r="G1554" s="15" t="s">
        <v>4045</v>
      </c>
      <c r="H1554" s="15" t="s">
        <v>1903</v>
      </c>
      <c r="I1554" s="15" t="s">
        <v>4053</v>
      </c>
      <c r="J1554" s="15" t="s">
        <v>2675</v>
      </c>
      <c r="K1554" s="15" t="s">
        <v>1450</v>
      </c>
    </row>
    <row r="1555" spans="2:11" x14ac:dyDescent="0.2">
      <c r="B1555" s="15" t="s">
        <v>4280</v>
      </c>
      <c r="C1555" s="15">
        <v>1308542</v>
      </c>
      <c r="D1555" s="15" t="s">
        <v>3298</v>
      </c>
      <c r="E1555" s="15">
        <v>70</v>
      </c>
      <c r="F1555" s="15" t="s">
        <v>2674</v>
      </c>
      <c r="G1555" s="15" t="s">
        <v>4052</v>
      </c>
      <c r="H1555" s="15" t="s">
        <v>631</v>
      </c>
      <c r="I1555" s="15" t="s">
        <v>3614</v>
      </c>
      <c r="J1555" s="15" t="s">
        <v>2675</v>
      </c>
      <c r="K1555" s="15" t="s">
        <v>3094</v>
      </c>
    </row>
    <row r="1556" spans="2:11" x14ac:dyDescent="0.2">
      <c r="B1556" s="15" t="s">
        <v>4280</v>
      </c>
      <c r="C1556" s="15">
        <v>1308542</v>
      </c>
      <c r="D1556" s="15" t="s">
        <v>3298</v>
      </c>
      <c r="E1556" s="15">
        <v>60</v>
      </c>
      <c r="F1556" s="15" t="s">
        <v>2674</v>
      </c>
      <c r="G1556" s="15" t="s">
        <v>4052</v>
      </c>
      <c r="H1556" s="15" t="s">
        <v>631</v>
      </c>
      <c r="I1556" s="15" t="s">
        <v>3614</v>
      </c>
      <c r="J1556" s="15" t="s">
        <v>2675</v>
      </c>
      <c r="K1556" s="15" t="s">
        <v>3094</v>
      </c>
    </row>
    <row r="1557" spans="2:11" x14ac:dyDescent="0.2">
      <c r="B1557" s="15" t="s">
        <v>3280</v>
      </c>
      <c r="C1557" s="15">
        <v>1308463</v>
      </c>
      <c r="D1557" s="15" t="s">
        <v>3152</v>
      </c>
      <c r="E1557" s="15">
        <v>90</v>
      </c>
      <c r="F1557" s="15" t="s">
        <v>2674</v>
      </c>
      <c r="G1557" s="15" t="s">
        <v>3826</v>
      </c>
      <c r="H1557" s="15" t="s">
        <v>1903</v>
      </c>
      <c r="I1557" s="15" t="s">
        <v>3405</v>
      </c>
      <c r="J1557" s="15" t="s">
        <v>2675</v>
      </c>
      <c r="K1557" s="15" t="s">
        <v>2900</v>
      </c>
    </row>
    <row r="1558" spans="2:11" x14ac:dyDescent="0.2">
      <c r="B1558" s="15" t="s">
        <v>3280</v>
      </c>
      <c r="C1558" s="15">
        <v>1308463</v>
      </c>
      <c r="D1558" s="15" t="s">
        <v>3152</v>
      </c>
      <c r="E1558" s="15">
        <v>90</v>
      </c>
      <c r="F1558" s="15" t="s">
        <v>2674</v>
      </c>
      <c r="G1558" s="15" t="s">
        <v>3828</v>
      </c>
      <c r="H1558" s="15" t="s">
        <v>631</v>
      </c>
      <c r="I1558" s="15" t="s">
        <v>3614</v>
      </c>
      <c r="J1558" s="15" t="s">
        <v>2675</v>
      </c>
      <c r="K1558" s="15" t="s">
        <v>2900</v>
      </c>
    </row>
    <row r="1559" spans="2:11" x14ac:dyDescent="0.2">
      <c r="B1559" s="15" t="s">
        <v>4281</v>
      </c>
      <c r="C1559" s="15">
        <v>1308336</v>
      </c>
      <c r="D1559" s="15" t="s">
        <v>1964</v>
      </c>
      <c r="E1559" s="15">
        <v>80</v>
      </c>
      <c r="F1559" s="15" t="s">
        <v>2674</v>
      </c>
      <c r="G1559" s="15" t="s">
        <v>3826</v>
      </c>
      <c r="H1559" s="15" t="s">
        <v>631</v>
      </c>
      <c r="I1559" s="15" t="s">
        <v>3614</v>
      </c>
      <c r="J1559" s="15" t="s">
        <v>2675</v>
      </c>
      <c r="K1559" s="15" t="s">
        <v>1520</v>
      </c>
    </row>
    <row r="1560" spans="2:11" x14ac:dyDescent="0.2">
      <c r="B1560" s="15" t="s">
        <v>4281</v>
      </c>
      <c r="C1560" s="15">
        <v>1308336</v>
      </c>
      <c r="D1560" s="15" t="s">
        <v>1964</v>
      </c>
      <c r="E1560" s="15">
        <v>100</v>
      </c>
      <c r="F1560" s="15" t="s">
        <v>2674</v>
      </c>
      <c r="G1560" s="15" t="s">
        <v>4044</v>
      </c>
      <c r="H1560" s="15" t="s">
        <v>1903</v>
      </c>
      <c r="I1560" s="15" t="s">
        <v>4084</v>
      </c>
      <c r="J1560" s="15" t="s">
        <v>2675</v>
      </c>
      <c r="K1560" s="15" t="s">
        <v>1520</v>
      </c>
    </row>
    <row r="1561" spans="2:11" x14ac:dyDescent="0.2">
      <c r="B1561" s="15" t="s">
        <v>3907</v>
      </c>
      <c r="C1561" s="15">
        <v>259120</v>
      </c>
      <c r="D1561" s="15" t="s">
        <v>1009</v>
      </c>
      <c r="E1561" s="15">
        <v>100</v>
      </c>
      <c r="F1561" s="15" t="s">
        <v>2674</v>
      </c>
      <c r="G1561" s="15" t="s">
        <v>4044</v>
      </c>
      <c r="H1561" s="15" t="s">
        <v>1032</v>
      </c>
      <c r="I1561" s="15" t="s">
        <v>3842</v>
      </c>
      <c r="J1561" s="15" t="s">
        <v>2675</v>
      </c>
      <c r="K1561" s="15" t="s">
        <v>1004</v>
      </c>
    </row>
    <row r="1562" spans="2:11" x14ac:dyDescent="0.2">
      <c r="B1562" s="15" t="s">
        <v>3907</v>
      </c>
      <c r="C1562" s="15">
        <v>259120</v>
      </c>
      <c r="D1562" s="15" t="s">
        <v>1009</v>
      </c>
      <c r="E1562" s="15">
        <v>100</v>
      </c>
      <c r="F1562" s="15" t="s">
        <v>2686</v>
      </c>
      <c r="G1562" s="15" t="s">
        <v>3828</v>
      </c>
      <c r="H1562" s="15" t="s">
        <v>1032</v>
      </c>
      <c r="I1562" s="15" t="s">
        <v>3842</v>
      </c>
      <c r="J1562" s="15" t="s">
        <v>2675</v>
      </c>
      <c r="K1562" s="15" t="s">
        <v>1004</v>
      </c>
    </row>
    <row r="1563" spans="2:11" x14ac:dyDescent="0.2">
      <c r="B1563" s="15" t="s">
        <v>3907</v>
      </c>
      <c r="C1563" s="15">
        <v>259120</v>
      </c>
      <c r="D1563" s="15" t="s">
        <v>1009</v>
      </c>
      <c r="E1563" s="15">
        <v>100</v>
      </c>
      <c r="F1563" s="15" t="s">
        <v>2686</v>
      </c>
      <c r="G1563" s="15" t="s">
        <v>3828</v>
      </c>
      <c r="H1563" s="15" t="s">
        <v>1032</v>
      </c>
      <c r="I1563" s="15" t="s">
        <v>3842</v>
      </c>
      <c r="J1563" s="15" t="s">
        <v>2675</v>
      </c>
      <c r="K1563" s="15" t="s">
        <v>1004</v>
      </c>
    </row>
    <row r="1564" spans="2:11" x14ac:dyDescent="0.2">
      <c r="B1564" s="15" t="s">
        <v>3907</v>
      </c>
      <c r="C1564" s="15">
        <v>259120</v>
      </c>
      <c r="D1564" s="15" t="s">
        <v>1009</v>
      </c>
      <c r="E1564" s="15">
        <v>100</v>
      </c>
      <c r="F1564" s="15" t="s">
        <v>2686</v>
      </c>
      <c r="G1564" s="15" t="s">
        <v>3828</v>
      </c>
      <c r="H1564" s="15" t="s">
        <v>1032</v>
      </c>
      <c r="I1564" s="15" t="s">
        <v>3842</v>
      </c>
      <c r="J1564" s="15" t="s">
        <v>2675</v>
      </c>
      <c r="K1564" s="15" t="s">
        <v>1004</v>
      </c>
    </row>
    <row r="1565" spans="2:11" x14ac:dyDescent="0.2">
      <c r="B1565" s="15" t="s">
        <v>4282</v>
      </c>
      <c r="C1565" s="15">
        <v>218927</v>
      </c>
      <c r="D1565" s="15" t="s">
        <v>1026</v>
      </c>
      <c r="E1565" s="15">
        <v>100</v>
      </c>
      <c r="F1565" s="15" t="s">
        <v>2674</v>
      </c>
      <c r="G1565" s="15" t="s">
        <v>4045</v>
      </c>
      <c r="H1565" s="15" t="s">
        <v>1032</v>
      </c>
      <c r="I1565" s="15" t="s">
        <v>3582</v>
      </c>
      <c r="J1565" s="15" t="s">
        <v>2675</v>
      </c>
      <c r="K1565" s="15" t="s">
        <v>2599</v>
      </c>
    </row>
    <row r="1566" spans="2:11" x14ac:dyDescent="0.2">
      <c r="B1566" s="15" t="s">
        <v>4282</v>
      </c>
      <c r="C1566" s="15">
        <v>218927</v>
      </c>
      <c r="D1566" s="15" t="s">
        <v>1026</v>
      </c>
      <c r="E1566" s="15">
        <v>100</v>
      </c>
      <c r="F1566" s="15" t="s">
        <v>2674</v>
      </c>
      <c r="G1566" s="15" t="s">
        <v>4044</v>
      </c>
      <c r="H1566" s="15" t="s">
        <v>631</v>
      </c>
      <c r="I1566" s="15" t="s">
        <v>3583</v>
      </c>
      <c r="J1566" s="15" t="s">
        <v>2675</v>
      </c>
      <c r="K1566" s="15" t="s">
        <v>2599</v>
      </c>
    </row>
    <row r="1567" spans="2:11" x14ac:dyDescent="0.2">
      <c r="B1567" s="15" t="s">
        <v>3740</v>
      </c>
      <c r="C1567" s="15">
        <v>262409</v>
      </c>
      <c r="D1567" s="15" t="s">
        <v>1044</v>
      </c>
      <c r="E1567" s="15">
        <v>80</v>
      </c>
      <c r="F1567" s="15" t="s">
        <v>2676</v>
      </c>
      <c r="G1567" s="15" t="s">
        <v>4044</v>
      </c>
      <c r="H1567" s="15" t="s">
        <v>1032</v>
      </c>
      <c r="I1567" s="15" t="s">
        <v>3516</v>
      </c>
      <c r="J1567" s="15" t="s">
        <v>2675</v>
      </c>
      <c r="K1567" s="15" t="s">
        <v>996</v>
      </c>
    </row>
    <row r="1568" spans="2:11" x14ac:dyDescent="0.2">
      <c r="B1568" s="15" t="s">
        <v>3740</v>
      </c>
      <c r="C1568" s="15">
        <v>262409</v>
      </c>
      <c r="D1568" s="15" t="s">
        <v>1044</v>
      </c>
      <c r="E1568" s="15">
        <v>90</v>
      </c>
      <c r="F1568" s="15" t="s">
        <v>2674</v>
      </c>
      <c r="G1568" s="15" t="s">
        <v>3828</v>
      </c>
      <c r="H1568" s="15" t="s">
        <v>1032</v>
      </c>
      <c r="I1568" s="15" t="s">
        <v>3516</v>
      </c>
      <c r="J1568" s="15" t="s">
        <v>2675</v>
      </c>
      <c r="K1568" s="15" t="s">
        <v>996</v>
      </c>
    </row>
    <row r="1569" spans="2:11" x14ac:dyDescent="0.2">
      <c r="B1569" s="15" t="s">
        <v>3740</v>
      </c>
      <c r="C1569" s="15">
        <v>262409</v>
      </c>
      <c r="D1569" s="15" t="s">
        <v>1044</v>
      </c>
      <c r="E1569" s="15">
        <v>80</v>
      </c>
      <c r="F1569" s="15" t="s">
        <v>2674</v>
      </c>
      <c r="G1569" s="15" t="s">
        <v>4045</v>
      </c>
      <c r="H1569" s="15" t="s">
        <v>631</v>
      </c>
      <c r="I1569" s="15" t="s">
        <v>3583</v>
      </c>
      <c r="J1569" s="15" t="s">
        <v>2675</v>
      </c>
      <c r="K1569" s="15" t="s">
        <v>996</v>
      </c>
    </row>
    <row r="1570" spans="2:11" x14ac:dyDescent="0.2">
      <c r="B1570" s="15" t="s">
        <v>850</v>
      </c>
      <c r="C1570" s="15">
        <v>244898</v>
      </c>
      <c r="D1570" s="15" t="s">
        <v>556</v>
      </c>
      <c r="E1570" s="15">
        <v>100</v>
      </c>
      <c r="F1570" s="15" t="s">
        <v>2674</v>
      </c>
      <c r="G1570" s="15" t="s">
        <v>3828</v>
      </c>
      <c r="H1570" s="15" t="s">
        <v>631</v>
      </c>
      <c r="I1570" s="15" t="s">
        <v>839</v>
      </c>
      <c r="J1570" s="15" t="s">
        <v>2675</v>
      </c>
      <c r="K1570" s="15" t="s">
        <v>576</v>
      </c>
    </row>
    <row r="1571" spans="2:11" x14ac:dyDescent="0.2">
      <c r="B1571" s="15" t="s">
        <v>850</v>
      </c>
      <c r="C1571" s="15">
        <v>244898</v>
      </c>
      <c r="D1571" s="15" t="s">
        <v>556</v>
      </c>
      <c r="E1571" s="15">
        <v>100</v>
      </c>
      <c r="F1571" s="15" t="s">
        <v>2674</v>
      </c>
      <c r="G1571" s="15" t="s">
        <v>4057</v>
      </c>
      <c r="H1571" s="15" t="s">
        <v>512</v>
      </c>
      <c r="I1571" s="15" t="s">
        <v>821</v>
      </c>
      <c r="J1571" s="15" t="s">
        <v>2675</v>
      </c>
      <c r="K1571" s="15" t="s">
        <v>576</v>
      </c>
    </row>
    <row r="1572" spans="2:11" x14ac:dyDescent="0.2">
      <c r="B1572" s="15" t="s">
        <v>3139</v>
      </c>
      <c r="C1572" s="15">
        <v>254128</v>
      </c>
      <c r="D1572" s="15" t="s">
        <v>988</v>
      </c>
      <c r="E1572" s="15">
        <v>100</v>
      </c>
      <c r="F1572" s="15" t="s">
        <v>2674</v>
      </c>
      <c r="G1572" s="15" t="s">
        <v>3826</v>
      </c>
      <c r="H1572" s="15" t="s">
        <v>631</v>
      </c>
      <c r="I1572" s="15" t="s">
        <v>3105</v>
      </c>
      <c r="J1572" s="15" t="s">
        <v>2675</v>
      </c>
      <c r="K1572" s="15" t="s">
        <v>686</v>
      </c>
    </row>
    <row r="1573" spans="2:11" x14ac:dyDescent="0.2">
      <c r="B1573" s="15" t="s">
        <v>3139</v>
      </c>
      <c r="C1573" s="15">
        <v>254128</v>
      </c>
      <c r="D1573" s="15" t="s">
        <v>988</v>
      </c>
      <c r="E1573" s="15">
        <v>100</v>
      </c>
      <c r="F1573" s="15" t="s">
        <v>2674</v>
      </c>
      <c r="G1573" s="15" t="s">
        <v>3828</v>
      </c>
      <c r="H1573" s="15" t="s">
        <v>1032</v>
      </c>
      <c r="I1573" s="15" t="s">
        <v>3848</v>
      </c>
      <c r="J1573" s="15" t="s">
        <v>2675</v>
      </c>
      <c r="K1573" s="15" t="s">
        <v>686</v>
      </c>
    </row>
    <row r="1574" spans="2:11" x14ac:dyDescent="0.2">
      <c r="B1574" s="15" t="s">
        <v>3139</v>
      </c>
      <c r="C1574" s="15">
        <v>254128</v>
      </c>
      <c r="D1574" s="15" t="s">
        <v>988</v>
      </c>
      <c r="E1574" s="15">
        <v>90</v>
      </c>
      <c r="F1574" s="15" t="s">
        <v>2674</v>
      </c>
      <c r="G1574" s="15" t="s">
        <v>3828</v>
      </c>
      <c r="H1574" s="15" t="s">
        <v>1032</v>
      </c>
      <c r="I1574" s="15" t="s">
        <v>3848</v>
      </c>
      <c r="J1574" s="15" t="s">
        <v>2675</v>
      </c>
      <c r="K1574" s="15" t="s">
        <v>686</v>
      </c>
    </row>
    <row r="1575" spans="2:11" x14ac:dyDescent="0.2">
      <c r="B1575" s="15" t="s">
        <v>4283</v>
      </c>
      <c r="C1575" s="15">
        <v>1308208</v>
      </c>
      <c r="D1575" s="15" t="s">
        <v>1928</v>
      </c>
      <c r="E1575" s="15">
        <v>100</v>
      </c>
      <c r="F1575" s="15" t="s">
        <v>2676</v>
      </c>
      <c r="G1575" s="15" t="s">
        <v>4045</v>
      </c>
      <c r="H1575" s="15" t="s">
        <v>631</v>
      </c>
      <c r="I1575" s="15" t="s">
        <v>3607</v>
      </c>
      <c r="J1575" s="15" t="s">
        <v>2675</v>
      </c>
      <c r="K1575" s="15" t="s">
        <v>1063</v>
      </c>
    </row>
    <row r="1576" spans="2:11" x14ac:dyDescent="0.2">
      <c r="B1576" s="15" t="s">
        <v>4283</v>
      </c>
      <c r="C1576" s="15">
        <v>1308208</v>
      </c>
      <c r="D1576" s="15" t="s">
        <v>1928</v>
      </c>
      <c r="E1576" s="15">
        <v>90</v>
      </c>
      <c r="F1576" s="15" t="s">
        <v>2676</v>
      </c>
      <c r="G1576" s="15" t="s">
        <v>4045</v>
      </c>
      <c r="H1576" s="15" t="s">
        <v>1903</v>
      </c>
      <c r="I1576" s="15" t="s">
        <v>4053</v>
      </c>
      <c r="J1576" s="15" t="s">
        <v>2675</v>
      </c>
      <c r="K1576" s="15" t="s">
        <v>1063</v>
      </c>
    </row>
    <row r="1577" spans="2:11" x14ac:dyDescent="0.2">
      <c r="B1577" s="15" t="s">
        <v>4284</v>
      </c>
      <c r="C1577" s="15">
        <v>1307076</v>
      </c>
      <c r="D1577" s="15" t="s">
        <v>1936</v>
      </c>
      <c r="E1577" s="15">
        <v>100</v>
      </c>
      <c r="F1577" s="15" t="s">
        <v>2674</v>
      </c>
      <c r="G1577" s="15" t="s">
        <v>3826</v>
      </c>
      <c r="H1577" s="15" t="s">
        <v>1903</v>
      </c>
      <c r="I1577" s="15" t="s">
        <v>3325</v>
      </c>
      <c r="J1577" s="15" t="s">
        <v>2678</v>
      </c>
      <c r="K1577" s="15" t="s">
        <v>744</v>
      </c>
    </row>
    <row r="1578" spans="2:11" x14ac:dyDescent="0.2">
      <c r="B1578" s="15" t="s">
        <v>4284</v>
      </c>
      <c r="C1578" s="15">
        <v>1307076</v>
      </c>
      <c r="D1578" s="15" t="s">
        <v>1936</v>
      </c>
      <c r="E1578" s="15">
        <v>100</v>
      </c>
      <c r="F1578" s="15" t="s">
        <v>2674</v>
      </c>
      <c r="G1578" s="15" t="s">
        <v>3826</v>
      </c>
      <c r="H1578" s="15" t="s">
        <v>1903</v>
      </c>
      <c r="I1578" s="15" t="s">
        <v>3325</v>
      </c>
      <c r="J1578" s="15" t="s">
        <v>2678</v>
      </c>
      <c r="K1578" s="15" t="s">
        <v>744</v>
      </c>
    </row>
    <row r="1579" spans="2:11" x14ac:dyDescent="0.2">
      <c r="B1579" s="15" t="s">
        <v>4285</v>
      </c>
      <c r="C1579" s="15">
        <v>1308455</v>
      </c>
      <c r="D1579" s="15" t="s">
        <v>2936</v>
      </c>
      <c r="E1579" s="15">
        <v>40</v>
      </c>
      <c r="F1579" s="15" t="s">
        <v>2674</v>
      </c>
      <c r="G1579" s="15" t="s">
        <v>4044</v>
      </c>
      <c r="H1579" s="15" t="s">
        <v>631</v>
      </c>
      <c r="I1579" s="15" t="s">
        <v>3614</v>
      </c>
      <c r="J1579" s="15" t="s">
        <v>2675</v>
      </c>
      <c r="K1579" s="15" t="s">
        <v>2900</v>
      </c>
    </row>
    <row r="1580" spans="2:11" x14ac:dyDescent="0.2">
      <c r="B1580" s="15" t="s">
        <v>4285</v>
      </c>
      <c r="C1580" s="15">
        <v>1308455</v>
      </c>
      <c r="D1580" s="15" t="s">
        <v>2936</v>
      </c>
      <c r="E1580" s="15">
        <v>80</v>
      </c>
      <c r="F1580" s="15" t="s">
        <v>2674</v>
      </c>
      <c r="G1580" s="15" t="s">
        <v>4044</v>
      </c>
      <c r="H1580" s="15" t="s">
        <v>631</v>
      </c>
      <c r="I1580" s="15" t="s">
        <v>3614</v>
      </c>
      <c r="J1580" s="15" t="s">
        <v>2675</v>
      </c>
      <c r="K1580" s="15" t="s">
        <v>2900</v>
      </c>
    </row>
    <row r="1581" spans="2:11" x14ac:dyDescent="0.2">
      <c r="B1581" s="15" t="s">
        <v>4286</v>
      </c>
      <c r="C1581" s="15">
        <v>1308170</v>
      </c>
      <c r="D1581" s="15" t="s">
        <v>1908</v>
      </c>
      <c r="E1581" s="15">
        <v>100</v>
      </c>
      <c r="F1581" s="15" t="s">
        <v>2674</v>
      </c>
      <c r="G1581" s="15" t="s">
        <v>4057</v>
      </c>
      <c r="H1581" s="15" t="s">
        <v>1903</v>
      </c>
      <c r="I1581" s="15" t="s">
        <v>3436</v>
      </c>
      <c r="J1581" s="15" t="s">
        <v>2675</v>
      </c>
      <c r="K1581" s="15" t="s">
        <v>725</v>
      </c>
    </row>
    <row r="1582" spans="2:11" x14ac:dyDescent="0.2">
      <c r="B1582" s="15" t="s">
        <v>4286</v>
      </c>
      <c r="C1582" s="15">
        <v>1308170</v>
      </c>
      <c r="D1582" s="15" t="s">
        <v>1908</v>
      </c>
      <c r="E1582" s="15">
        <v>60</v>
      </c>
      <c r="F1582" s="15" t="s">
        <v>2674</v>
      </c>
      <c r="G1582" s="15" t="s">
        <v>3826</v>
      </c>
      <c r="H1582" s="15" t="s">
        <v>631</v>
      </c>
      <c r="I1582" s="15" t="s">
        <v>3604</v>
      </c>
      <c r="J1582" s="15" t="s">
        <v>2675</v>
      </c>
      <c r="K1582" s="15" t="s">
        <v>725</v>
      </c>
    </row>
    <row r="1583" spans="2:11" x14ac:dyDescent="0.2">
      <c r="B1583" s="15" t="s">
        <v>4286</v>
      </c>
      <c r="C1583" s="15">
        <v>1308170</v>
      </c>
      <c r="D1583" s="15" t="s">
        <v>1908</v>
      </c>
      <c r="E1583" s="15">
        <v>100</v>
      </c>
      <c r="F1583" s="15" t="s">
        <v>2674</v>
      </c>
      <c r="G1583" s="15" t="s">
        <v>3826</v>
      </c>
      <c r="H1583" s="15" t="s">
        <v>1903</v>
      </c>
      <c r="I1583" s="15" t="s">
        <v>3436</v>
      </c>
      <c r="J1583" s="15" t="s">
        <v>2675</v>
      </c>
      <c r="K1583" s="15" t="s">
        <v>725</v>
      </c>
    </row>
    <row r="1584" spans="2:11" x14ac:dyDescent="0.2">
      <c r="B1584" s="15" t="s">
        <v>4286</v>
      </c>
      <c r="C1584" s="15">
        <v>1308170</v>
      </c>
      <c r="D1584" s="15" t="s">
        <v>1908</v>
      </c>
      <c r="E1584" s="15">
        <v>90</v>
      </c>
      <c r="F1584" s="15" t="s">
        <v>2674</v>
      </c>
      <c r="G1584" s="15" t="s">
        <v>4044</v>
      </c>
      <c r="H1584" s="15" t="s">
        <v>631</v>
      </c>
      <c r="I1584" s="15" t="s">
        <v>3604</v>
      </c>
      <c r="J1584" s="15" t="s">
        <v>2675</v>
      </c>
      <c r="K1584" s="15" t="s">
        <v>725</v>
      </c>
    </row>
    <row r="1585" spans="2:11" x14ac:dyDescent="0.2">
      <c r="B1585" s="15" t="s">
        <v>4287</v>
      </c>
      <c r="C1585" s="15">
        <v>1308513</v>
      </c>
      <c r="D1585" s="15" t="s">
        <v>1889</v>
      </c>
      <c r="E1585" s="15">
        <v>80</v>
      </c>
      <c r="F1585" s="15" t="s">
        <v>2674</v>
      </c>
      <c r="G1585" s="15" t="s">
        <v>4044</v>
      </c>
      <c r="H1585" s="15" t="s">
        <v>631</v>
      </c>
      <c r="I1585" s="15" t="s">
        <v>3607</v>
      </c>
      <c r="J1585" s="15" t="s">
        <v>2675</v>
      </c>
      <c r="K1585" s="15" t="s">
        <v>3094</v>
      </c>
    </row>
    <row r="1586" spans="2:11" x14ac:dyDescent="0.2">
      <c r="B1586" s="15" t="s">
        <v>4287</v>
      </c>
      <c r="C1586" s="15">
        <v>1308513</v>
      </c>
      <c r="D1586" s="15" t="s">
        <v>1889</v>
      </c>
      <c r="E1586" s="15">
        <v>100</v>
      </c>
      <c r="F1586" s="15" t="s">
        <v>2674</v>
      </c>
      <c r="G1586" s="15" t="s">
        <v>4044</v>
      </c>
      <c r="H1586" s="15" t="s">
        <v>1889</v>
      </c>
      <c r="I1586" s="15" t="s">
        <v>4287</v>
      </c>
      <c r="J1586" s="15" t="s">
        <v>2675</v>
      </c>
      <c r="K1586" s="15" t="s">
        <v>3094</v>
      </c>
    </row>
    <row r="1587" spans="2:11" x14ac:dyDescent="0.2">
      <c r="B1587" s="15" t="s">
        <v>3337</v>
      </c>
      <c r="C1587" s="15">
        <v>259929</v>
      </c>
      <c r="D1587" s="15" t="s">
        <v>1013</v>
      </c>
      <c r="E1587" s="15">
        <v>40</v>
      </c>
      <c r="F1587" s="15" t="s">
        <v>2686</v>
      </c>
      <c r="G1587" s="15" t="s">
        <v>3787</v>
      </c>
      <c r="H1587" s="15" t="s">
        <v>1032</v>
      </c>
      <c r="I1587" s="15" t="s">
        <v>2963</v>
      </c>
      <c r="J1587" s="15" t="s">
        <v>2678</v>
      </c>
      <c r="K1587" s="15" t="s">
        <v>522</v>
      </c>
    </row>
    <row r="1588" spans="2:11" x14ac:dyDescent="0.2">
      <c r="B1588" s="15" t="s">
        <v>3337</v>
      </c>
      <c r="C1588" s="15">
        <v>259929</v>
      </c>
      <c r="D1588" s="15" t="s">
        <v>1013</v>
      </c>
      <c r="E1588" s="15">
        <v>60</v>
      </c>
      <c r="F1588" s="15" t="s">
        <v>2686</v>
      </c>
      <c r="G1588" s="15" t="s">
        <v>3787</v>
      </c>
      <c r="H1588" s="15" t="s">
        <v>1032</v>
      </c>
      <c r="I1588" s="15" t="s">
        <v>3908</v>
      </c>
      <c r="J1588" s="15" t="s">
        <v>3327</v>
      </c>
      <c r="K1588" s="15" t="s">
        <v>522</v>
      </c>
    </row>
    <row r="1589" spans="2:11" x14ac:dyDescent="0.2">
      <c r="B1589" s="15" t="s">
        <v>3337</v>
      </c>
      <c r="C1589" s="15">
        <v>259929</v>
      </c>
      <c r="D1589" s="15" t="s">
        <v>1013</v>
      </c>
      <c r="E1589" s="15">
        <v>90</v>
      </c>
      <c r="F1589" s="15" t="s">
        <v>2674</v>
      </c>
      <c r="G1589" s="15" t="s">
        <v>3787</v>
      </c>
      <c r="H1589" s="15" t="s">
        <v>1032</v>
      </c>
      <c r="I1589" s="15" t="s">
        <v>2963</v>
      </c>
      <c r="J1589" s="15" t="s">
        <v>2675</v>
      </c>
      <c r="K1589" s="15" t="s">
        <v>522</v>
      </c>
    </row>
    <row r="1590" spans="2:11" x14ac:dyDescent="0.2">
      <c r="B1590" s="15" t="s">
        <v>3337</v>
      </c>
      <c r="C1590" s="15">
        <v>259929</v>
      </c>
      <c r="D1590" s="15" t="s">
        <v>1013</v>
      </c>
      <c r="E1590" s="15">
        <v>70</v>
      </c>
      <c r="F1590" s="15" t="s">
        <v>2674</v>
      </c>
      <c r="G1590" s="15" t="s">
        <v>4045</v>
      </c>
      <c r="H1590" s="15" t="s">
        <v>631</v>
      </c>
      <c r="I1590" s="15" t="s">
        <v>3581</v>
      </c>
      <c r="J1590" s="15" t="s">
        <v>2675</v>
      </c>
      <c r="K1590" s="15" t="s">
        <v>522</v>
      </c>
    </row>
    <row r="1591" spans="2:11" x14ac:dyDescent="0.2">
      <c r="B1591" s="15" t="s">
        <v>4288</v>
      </c>
      <c r="C1591" s="15">
        <v>1307989</v>
      </c>
      <c r="D1591" s="15" t="s">
        <v>1920</v>
      </c>
      <c r="E1591" s="15">
        <v>90</v>
      </c>
      <c r="F1591" s="15" t="s">
        <v>2674</v>
      </c>
      <c r="G1591" s="15" t="s">
        <v>4045</v>
      </c>
      <c r="H1591" s="15" t="s">
        <v>1903</v>
      </c>
      <c r="I1591" s="15" t="s">
        <v>4064</v>
      </c>
      <c r="J1591" s="15" t="s">
        <v>2675</v>
      </c>
      <c r="K1591" s="15" t="s">
        <v>530</v>
      </c>
    </row>
    <row r="1592" spans="2:11" x14ac:dyDescent="0.2">
      <c r="B1592" s="15" t="s">
        <v>4288</v>
      </c>
      <c r="C1592" s="15">
        <v>1307989</v>
      </c>
      <c r="D1592" s="15" t="s">
        <v>1920</v>
      </c>
      <c r="E1592" s="15">
        <v>100</v>
      </c>
      <c r="F1592" s="15" t="s">
        <v>2674</v>
      </c>
      <c r="G1592" s="15" t="s">
        <v>4044</v>
      </c>
      <c r="H1592" s="15" t="s">
        <v>631</v>
      </c>
      <c r="I1592" s="15" t="s">
        <v>3614</v>
      </c>
      <c r="J1592" s="15" t="s">
        <v>2675</v>
      </c>
      <c r="K1592" s="15" t="s">
        <v>530</v>
      </c>
    </row>
    <row r="1593" spans="2:11" x14ac:dyDescent="0.2">
      <c r="B1593" s="15" t="s">
        <v>4288</v>
      </c>
      <c r="C1593" s="15">
        <v>1307989</v>
      </c>
      <c r="D1593" s="15" t="s">
        <v>1920</v>
      </c>
      <c r="E1593" s="15">
        <v>100</v>
      </c>
      <c r="F1593" s="15" t="s">
        <v>2674</v>
      </c>
      <c r="G1593" s="15" t="s">
        <v>4045</v>
      </c>
      <c r="H1593" s="15" t="s">
        <v>1903</v>
      </c>
      <c r="I1593" s="15" t="s">
        <v>4064</v>
      </c>
      <c r="J1593" s="15" t="s">
        <v>2675</v>
      </c>
      <c r="K1593" s="15" t="s">
        <v>530</v>
      </c>
    </row>
    <row r="1594" spans="2:11" x14ac:dyDescent="0.2">
      <c r="B1594" s="15" t="s">
        <v>4288</v>
      </c>
      <c r="C1594" s="15">
        <v>1307989</v>
      </c>
      <c r="D1594" s="15" t="s">
        <v>1920</v>
      </c>
      <c r="E1594" s="15">
        <v>70</v>
      </c>
      <c r="F1594" s="15" t="s">
        <v>2674</v>
      </c>
      <c r="G1594" s="15" t="s">
        <v>4044</v>
      </c>
      <c r="H1594" s="15" t="s">
        <v>631</v>
      </c>
      <c r="I1594" s="15" t="s">
        <v>3614</v>
      </c>
      <c r="J1594" s="15" t="s">
        <v>2675</v>
      </c>
      <c r="K1594" s="15" t="s">
        <v>530</v>
      </c>
    </row>
    <row r="1595" spans="2:11" x14ac:dyDescent="0.2">
      <c r="B1595" s="15" t="s">
        <v>4289</v>
      </c>
      <c r="C1595" s="15">
        <v>1307591</v>
      </c>
      <c r="D1595" s="15" t="s">
        <v>1872</v>
      </c>
      <c r="E1595" s="15">
        <v>100</v>
      </c>
      <c r="F1595" s="15" t="s">
        <v>2674</v>
      </c>
      <c r="G1595" s="15" t="s">
        <v>4044</v>
      </c>
      <c r="H1595" s="15" t="s">
        <v>1903</v>
      </c>
      <c r="I1595" s="15" t="s">
        <v>3510</v>
      </c>
      <c r="J1595" s="15" t="s">
        <v>2675</v>
      </c>
      <c r="K1595" s="15" t="s">
        <v>678</v>
      </c>
    </row>
    <row r="1596" spans="2:11" x14ac:dyDescent="0.2">
      <c r="B1596" s="15" t="s">
        <v>4289</v>
      </c>
      <c r="C1596" s="15">
        <v>1307591</v>
      </c>
      <c r="D1596" s="15" t="s">
        <v>1872</v>
      </c>
      <c r="E1596" s="15">
        <v>90</v>
      </c>
      <c r="F1596" s="15" t="s">
        <v>2674</v>
      </c>
      <c r="G1596" s="15" t="s">
        <v>3826</v>
      </c>
      <c r="H1596" s="15" t="s">
        <v>631</v>
      </c>
      <c r="I1596" s="15" t="s">
        <v>3603</v>
      </c>
      <c r="J1596" s="15" t="s">
        <v>2675</v>
      </c>
      <c r="K1596" s="15" t="s">
        <v>678</v>
      </c>
    </row>
    <row r="1597" spans="2:11" x14ac:dyDescent="0.2">
      <c r="B1597" s="15" t="s">
        <v>4289</v>
      </c>
      <c r="C1597" s="15">
        <v>1307591</v>
      </c>
      <c r="D1597" s="15" t="s">
        <v>1872</v>
      </c>
      <c r="E1597" s="15">
        <v>100</v>
      </c>
      <c r="F1597" s="15" t="s">
        <v>2674</v>
      </c>
      <c r="G1597" s="15" t="s">
        <v>4052</v>
      </c>
      <c r="H1597" s="15" t="s">
        <v>631</v>
      </c>
      <c r="I1597" s="15" t="s">
        <v>3603</v>
      </c>
      <c r="J1597" s="15" t="s">
        <v>2675</v>
      </c>
      <c r="K1597" s="15" t="s">
        <v>678</v>
      </c>
    </row>
    <row r="1598" spans="2:11" x14ac:dyDescent="0.2">
      <c r="B1598" s="15" t="s">
        <v>3909</v>
      </c>
      <c r="C1598" s="15">
        <v>240413</v>
      </c>
      <c r="D1598" s="15" t="s">
        <v>1009</v>
      </c>
      <c r="E1598" s="15">
        <v>100</v>
      </c>
      <c r="F1598" s="15" t="s">
        <v>2674</v>
      </c>
      <c r="G1598" s="15" t="s">
        <v>3826</v>
      </c>
      <c r="H1598" s="15" t="s">
        <v>1032</v>
      </c>
      <c r="I1598" s="15" t="s">
        <v>3842</v>
      </c>
      <c r="J1598" s="15" t="s">
        <v>2675</v>
      </c>
      <c r="K1598" s="15" t="s">
        <v>2597</v>
      </c>
    </row>
    <row r="1599" spans="2:11" x14ac:dyDescent="0.2">
      <c r="B1599" s="15" t="s">
        <v>3909</v>
      </c>
      <c r="C1599" s="15">
        <v>240413</v>
      </c>
      <c r="D1599" s="15" t="s">
        <v>1009</v>
      </c>
      <c r="E1599" s="15">
        <v>80</v>
      </c>
      <c r="F1599" s="15" t="s">
        <v>2686</v>
      </c>
      <c r="G1599" s="15" t="s">
        <v>3828</v>
      </c>
      <c r="H1599" s="15" t="s">
        <v>1032</v>
      </c>
      <c r="I1599" s="15" t="s">
        <v>3842</v>
      </c>
      <c r="J1599" s="15" t="s">
        <v>2675</v>
      </c>
      <c r="K1599" s="15" t="s">
        <v>2597</v>
      </c>
    </row>
    <row r="1600" spans="2:11" x14ac:dyDescent="0.2">
      <c r="B1600" s="15" t="s">
        <v>3909</v>
      </c>
      <c r="C1600" s="15">
        <v>240413</v>
      </c>
      <c r="D1600" s="15" t="s">
        <v>1009</v>
      </c>
      <c r="E1600" s="15">
        <v>80</v>
      </c>
      <c r="F1600" s="15" t="s">
        <v>2686</v>
      </c>
      <c r="G1600" s="15" t="s">
        <v>3828</v>
      </c>
      <c r="H1600" s="15" t="s">
        <v>1032</v>
      </c>
      <c r="I1600" s="15" t="s">
        <v>3842</v>
      </c>
      <c r="J1600" s="15" t="s">
        <v>2675</v>
      </c>
      <c r="K1600" s="15" t="s">
        <v>2597</v>
      </c>
    </row>
    <row r="1601" spans="2:11" x14ac:dyDescent="0.2">
      <c r="B1601" s="15" t="s">
        <v>3909</v>
      </c>
      <c r="C1601" s="15">
        <v>240413</v>
      </c>
      <c r="D1601" s="15" t="s">
        <v>1009</v>
      </c>
      <c r="E1601" s="15">
        <v>80</v>
      </c>
      <c r="F1601" s="15" t="s">
        <v>2686</v>
      </c>
      <c r="G1601" s="15" t="s">
        <v>3828</v>
      </c>
      <c r="H1601" s="15" t="s">
        <v>1032</v>
      </c>
      <c r="I1601" s="15" t="s">
        <v>3842</v>
      </c>
      <c r="J1601" s="15" t="s">
        <v>2675</v>
      </c>
      <c r="K1601" s="15" t="s">
        <v>2597</v>
      </c>
    </row>
    <row r="1602" spans="2:11" x14ac:dyDescent="0.2">
      <c r="B1602" s="15" t="s">
        <v>3909</v>
      </c>
      <c r="C1602" s="15">
        <v>240413</v>
      </c>
      <c r="D1602" s="15" t="s">
        <v>1009</v>
      </c>
      <c r="E1602" s="15">
        <v>90</v>
      </c>
      <c r="F1602" s="15" t="s">
        <v>2674</v>
      </c>
      <c r="G1602" s="15" t="s">
        <v>3826</v>
      </c>
      <c r="H1602" s="15" t="s">
        <v>1032</v>
      </c>
      <c r="I1602" s="15" t="s">
        <v>3842</v>
      </c>
      <c r="J1602" s="15" t="s">
        <v>2675</v>
      </c>
      <c r="K1602" s="15" t="s">
        <v>2597</v>
      </c>
    </row>
    <row r="1603" spans="2:11" x14ac:dyDescent="0.2">
      <c r="B1603" s="15" t="s">
        <v>4290</v>
      </c>
      <c r="C1603" s="15">
        <v>132542</v>
      </c>
      <c r="D1603" s="15" t="s">
        <v>1044</v>
      </c>
      <c r="E1603" s="15">
        <v>80</v>
      </c>
      <c r="F1603" s="15" t="s">
        <v>2674</v>
      </c>
      <c r="G1603" s="15" t="s">
        <v>3826</v>
      </c>
      <c r="H1603" s="15" t="s">
        <v>631</v>
      </c>
      <c r="I1603" s="15" t="s">
        <v>3583</v>
      </c>
      <c r="J1603" s="15" t="s">
        <v>2675</v>
      </c>
      <c r="K1603" s="15" t="s">
        <v>571</v>
      </c>
    </row>
    <row r="1604" spans="2:11" x14ac:dyDescent="0.2">
      <c r="B1604" s="15" t="s">
        <v>4291</v>
      </c>
      <c r="C1604" s="15">
        <v>1306284</v>
      </c>
      <c r="D1604" s="15" t="s">
        <v>1962</v>
      </c>
      <c r="E1604" s="15">
        <v>100</v>
      </c>
      <c r="F1604" s="15" t="s">
        <v>2674</v>
      </c>
      <c r="G1604" s="15" t="s">
        <v>4045</v>
      </c>
      <c r="H1604" s="15" t="s">
        <v>631</v>
      </c>
      <c r="I1604" s="15" t="s">
        <v>3603</v>
      </c>
      <c r="J1604" s="15" t="s">
        <v>2675</v>
      </c>
      <c r="K1604" s="15" t="s">
        <v>571</v>
      </c>
    </row>
    <row r="1605" spans="2:11" x14ac:dyDescent="0.2">
      <c r="B1605" s="15" t="s">
        <v>4291</v>
      </c>
      <c r="C1605" s="15">
        <v>1306284</v>
      </c>
      <c r="D1605" s="15" t="s">
        <v>1962</v>
      </c>
      <c r="E1605" s="15">
        <v>90</v>
      </c>
      <c r="F1605" s="15" t="s">
        <v>2674</v>
      </c>
      <c r="G1605" s="15" t="s">
        <v>4044</v>
      </c>
      <c r="H1605" s="15" t="s">
        <v>1903</v>
      </c>
      <c r="I1605" s="15" t="s">
        <v>3245</v>
      </c>
      <c r="J1605" s="15" t="s">
        <v>2675</v>
      </c>
      <c r="K1605" s="15" t="s">
        <v>571</v>
      </c>
    </row>
    <row r="1606" spans="2:11" x14ac:dyDescent="0.2">
      <c r="B1606" s="15" t="s">
        <v>4292</v>
      </c>
      <c r="C1606" s="15">
        <v>1307080</v>
      </c>
      <c r="D1606" s="15" t="s">
        <v>1878</v>
      </c>
      <c r="E1606" s="15">
        <v>100</v>
      </c>
      <c r="F1606" s="15" t="s">
        <v>2674</v>
      </c>
      <c r="G1606" s="15" t="s">
        <v>4057</v>
      </c>
      <c r="H1606" s="15" t="s">
        <v>1903</v>
      </c>
      <c r="I1606" s="15" t="s">
        <v>4084</v>
      </c>
      <c r="J1606" s="15" t="s">
        <v>2675</v>
      </c>
      <c r="K1606" s="15" t="s">
        <v>744</v>
      </c>
    </row>
    <row r="1607" spans="2:11" x14ac:dyDescent="0.2">
      <c r="B1607" s="15" t="s">
        <v>4292</v>
      </c>
      <c r="C1607" s="15">
        <v>1307080</v>
      </c>
      <c r="D1607" s="15" t="s">
        <v>1878</v>
      </c>
      <c r="E1607" s="15">
        <v>90</v>
      </c>
      <c r="F1607" s="15" t="s">
        <v>2674</v>
      </c>
      <c r="G1607" s="15" t="s">
        <v>4045</v>
      </c>
      <c r="H1607" s="15" t="s">
        <v>631</v>
      </c>
      <c r="I1607" s="15" t="s">
        <v>3617</v>
      </c>
      <c r="J1607" s="15" t="s">
        <v>2675</v>
      </c>
      <c r="K1607" s="15" t="s">
        <v>744</v>
      </c>
    </row>
    <row r="1608" spans="2:11" x14ac:dyDescent="0.2">
      <c r="B1608" s="15" t="s">
        <v>3742</v>
      </c>
      <c r="C1608" s="15">
        <v>1307897</v>
      </c>
      <c r="D1608" s="15" t="s">
        <v>1920</v>
      </c>
      <c r="E1608" s="15">
        <v>100</v>
      </c>
      <c r="F1608" s="15" t="s">
        <v>2674</v>
      </c>
      <c r="G1608" s="15" t="s">
        <v>3787</v>
      </c>
      <c r="H1608" s="15" t="s">
        <v>1903</v>
      </c>
      <c r="I1608" s="15" t="s">
        <v>3741</v>
      </c>
      <c r="J1608" s="15" t="s">
        <v>2675</v>
      </c>
      <c r="K1608" s="15" t="s">
        <v>1049</v>
      </c>
    </row>
    <row r="1609" spans="2:11" x14ac:dyDescent="0.2">
      <c r="B1609" s="15" t="s">
        <v>3742</v>
      </c>
      <c r="C1609" s="15">
        <v>1307897</v>
      </c>
      <c r="D1609" s="15" t="s">
        <v>1920</v>
      </c>
      <c r="E1609" s="15">
        <v>100</v>
      </c>
      <c r="F1609" s="15" t="s">
        <v>2674</v>
      </c>
      <c r="G1609" s="15" t="s">
        <v>3826</v>
      </c>
      <c r="H1609" s="15" t="s">
        <v>1903</v>
      </c>
      <c r="I1609" s="15" t="s">
        <v>3741</v>
      </c>
      <c r="J1609" s="15" t="s">
        <v>2675</v>
      </c>
      <c r="K1609" s="15" t="s">
        <v>1049</v>
      </c>
    </row>
    <row r="1610" spans="2:11" x14ac:dyDescent="0.2">
      <c r="B1610" s="15" t="s">
        <v>3742</v>
      </c>
      <c r="C1610" s="15">
        <v>1307897</v>
      </c>
      <c r="D1610" s="15" t="s">
        <v>1920</v>
      </c>
      <c r="E1610" s="15">
        <v>70</v>
      </c>
      <c r="F1610" s="15" t="s">
        <v>2674</v>
      </c>
      <c r="G1610" s="15" t="s">
        <v>4044</v>
      </c>
      <c r="H1610" s="15" t="s">
        <v>631</v>
      </c>
      <c r="I1610" s="15" t="s">
        <v>3607</v>
      </c>
      <c r="J1610" s="15" t="s">
        <v>2675</v>
      </c>
      <c r="K1610" s="15" t="s">
        <v>1049</v>
      </c>
    </row>
    <row r="1611" spans="2:11" x14ac:dyDescent="0.2">
      <c r="B1611" s="15" t="s">
        <v>3028</v>
      </c>
      <c r="C1611" s="15">
        <v>1308424</v>
      </c>
      <c r="D1611" s="15" t="s">
        <v>1926</v>
      </c>
      <c r="E1611" s="15">
        <v>60</v>
      </c>
      <c r="F1611" s="15" t="s">
        <v>2674</v>
      </c>
      <c r="G1611" s="15" t="s">
        <v>3828</v>
      </c>
      <c r="H1611" s="15" t="s">
        <v>631</v>
      </c>
      <c r="I1611" s="15" t="s">
        <v>3607</v>
      </c>
      <c r="J1611" s="15" t="s">
        <v>2675</v>
      </c>
      <c r="K1611" s="15" t="s">
        <v>2796</v>
      </c>
    </row>
    <row r="1612" spans="2:11" x14ac:dyDescent="0.2">
      <c r="B1612" s="15" t="s">
        <v>3028</v>
      </c>
      <c r="C1612" s="15">
        <v>1308424</v>
      </c>
      <c r="D1612" s="15" t="s">
        <v>1926</v>
      </c>
      <c r="E1612" s="15">
        <v>100</v>
      </c>
      <c r="F1612" s="15" t="s">
        <v>2674</v>
      </c>
      <c r="G1612" s="15" t="s">
        <v>4052</v>
      </c>
      <c r="H1612" s="15" t="s">
        <v>631</v>
      </c>
      <c r="I1612" s="15" t="s">
        <v>3617</v>
      </c>
      <c r="J1612" s="15" t="s">
        <v>2675</v>
      </c>
      <c r="K1612" s="15" t="s">
        <v>2796</v>
      </c>
    </row>
    <row r="1613" spans="2:11" x14ac:dyDescent="0.2">
      <c r="B1613" s="15" t="s">
        <v>3028</v>
      </c>
      <c r="C1613" s="15">
        <v>1308424</v>
      </c>
      <c r="D1613" s="15" t="s">
        <v>1926</v>
      </c>
      <c r="E1613" s="15">
        <v>80</v>
      </c>
      <c r="F1613" s="15" t="s">
        <v>2674</v>
      </c>
      <c r="G1613" s="15" t="s">
        <v>4044</v>
      </c>
      <c r="H1613" s="15" t="s">
        <v>631</v>
      </c>
      <c r="I1613" s="15" t="s">
        <v>3607</v>
      </c>
      <c r="J1613" s="15" t="s">
        <v>2675</v>
      </c>
      <c r="K1613" s="15" t="s">
        <v>2796</v>
      </c>
    </row>
    <row r="1614" spans="2:11" x14ac:dyDescent="0.2">
      <c r="B1614" s="15" t="s">
        <v>3140</v>
      </c>
      <c r="C1614" s="15">
        <v>257100</v>
      </c>
      <c r="D1614" s="15" t="s">
        <v>988</v>
      </c>
      <c r="E1614" s="15">
        <v>100</v>
      </c>
      <c r="F1614" s="15" t="s">
        <v>2674</v>
      </c>
      <c r="G1614" s="15" t="s">
        <v>3828</v>
      </c>
      <c r="H1614" s="15" t="s">
        <v>1032</v>
      </c>
      <c r="I1614" s="15" t="s">
        <v>3848</v>
      </c>
      <c r="J1614" s="15" t="s">
        <v>2675</v>
      </c>
      <c r="K1614" s="15" t="s">
        <v>1076</v>
      </c>
    </row>
    <row r="1615" spans="2:11" x14ac:dyDescent="0.2">
      <c r="B1615" s="15" t="s">
        <v>3140</v>
      </c>
      <c r="C1615" s="15">
        <v>257100</v>
      </c>
      <c r="D1615" s="15" t="s">
        <v>988</v>
      </c>
      <c r="E1615" s="15">
        <v>100</v>
      </c>
      <c r="F1615" s="15" t="s">
        <v>2674</v>
      </c>
      <c r="G1615" s="15" t="s">
        <v>3828</v>
      </c>
      <c r="H1615" s="15" t="s">
        <v>1032</v>
      </c>
      <c r="I1615" s="15" t="s">
        <v>3848</v>
      </c>
      <c r="J1615" s="15" t="s">
        <v>2675</v>
      </c>
      <c r="K1615" s="15" t="s">
        <v>1076</v>
      </c>
    </row>
    <row r="1616" spans="2:11" x14ac:dyDescent="0.2">
      <c r="B1616" s="15" t="s">
        <v>3140</v>
      </c>
      <c r="C1616" s="15">
        <v>257100</v>
      </c>
      <c r="D1616" s="15" t="s">
        <v>988</v>
      </c>
      <c r="E1616" s="15">
        <v>100</v>
      </c>
      <c r="F1616" s="15" t="s">
        <v>2674</v>
      </c>
      <c r="G1616" s="15" t="s">
        <v>3828</v>
      </c>
      <c r="H1616" s="15" t="s">
        <v>631</v>
      </c>
      <c r="I1616" s="15" t="s">
        <v>3105</v>
      </c>
      <c r="J1616" s="15" t="s">
        <v>2675</v>
      </c>
      <c r="K1616" s="15" t="s">
        <v>1076</v>
      </c>
    </row>
    <row r="1617" spans="2:11" x14ac:dyDescent="0.2">
      <c r="B1617" s="15" t="s">
        <v>3664</v>
      </c>
      <c r="C1617" s="15">
        <v>261806</v>
      </c>
      <c r="D1617" s="15" t="s">
        <v>1029</v>
      </c>
      <c r="E1617" s="15">
        <v>100</v>
      </c>
      <c r="F1617" s="15" t="s">
        <v>2674</v>
      </c>
      <c r="G1617" s="15" t="s">
        <v>3828</v>
      </c>
      <c r="H1617" s="15" t="s">
        <v>1032</v>
      </c>
      <c r="I1617" s="15" t="s">
        <v>3007</v>
      </c>
      <c r="J1617" s="15" t="s">
        <v>2675</v>
      </c>
      <c r="K1617" s="15" t="s">
        <v>1255</v>
      </c>
    </row>
    <row r="1618" spans="2:11" x14ac:dyDescent="0.2">
      <c r="B1618" s="15" t="s">
        <v>3664</v>
      </c>
      <c r="C1618" s="15">
        <v>261806</v>
      </c>
      <c r="D1618" s="15" t="s">
        <v>1029</v>
      </c>
      <c r="E1618" s="15">
        <v>90</v>
      </c>
      <c r="F1618" s="15" t="s">
        <v>2674</v>
      </c>
      <c r="G1618" s="15" t="s">
        <v>4044</v>
      </c>
      <c r="H1618" s="15" t="s">
        <v>631</v>
      </c>
      <c r="I1618" s="15" t="s">
        <v>3105</v>
      </c>
      <c r="J1618" s="15" t="s">
        <v>2675</v>
      </c>
      <c r="K1618" s="15" t="s">
        <v>1255</v>
      </c>
    </row>
    <row r="1619" spans="2:11" x14ac:dyDescent="0.2">
      <c r="B1619" s="15" t="s">
        <v>3141</v>
      </c>
      <c r="C1619" s="15">
        <v>259358</v>
      </c>
      <c r="D1619" s="15" t="s">
        <v>1029</v>
      </c>
      <c r="E1619" s="15">
        <v>100</v>
      </c>
      <c r="F1619" s="15" t="s">
        <v>2674</v>
      </c>
      <c r="G1619" s="15" t="s">
        <v>4044</v>
      </c>
      <c r="H1619" s="15" t="s">
        <v>631</v>
      </c>
      <c r="I1619" s="15" t="s">
        <v>3105</v>
      </c>
      <c r="J1619" s="15" t="s">
        <v>2675</v>
      </c>
      <c r="K1619" s="15" t="s">
        <v>710</v>
      </c>
    </row>
    <row r="1620" spans="2:11" x14ac:dyDescent="0.2">
      <c r="B1620" s="15" t="s">
        <v>3141</v>
      </c>
      <c r="C1620" s="15">
        <v>259358</v>
      </c>
      <c r="D1620" s="15" t="s">
        <v>1029</v>
      </c>
      <c r="E1620" s="15">
        <v>100</v>
      </c>
      <c r="F1620" s="15" t="s">
        <v>2674</v>
      </c>
      <c r="G1620" s="15" t="s">
        <v>3828</v>
      </c>
      <c r="H1620" s="15" t="s">
        <v>1032</v>
      </c>
      <c r="I1620" s="15" t="s">
        <v>3007</v>
      </c>
      <c r="J1620" s="15" t="s">
        <v>2675</v>
      </c>
      <c r="K1620" s="15" t="s">
        <v>710</v>
      </c>
    </row>
    <row r="1621" spans="2:11" x14ac:dyDescent="0.2">
      <c r="B1621" s="15" t="s">
        <v>3910</v>
      </c>
      <c r="C1621" s="15">
        <v>1307505</v>
      </c>
      <c r="D1621" s="15" t="s">
        <v>1884</v>
      </c>
      <c r="E1621" s="15">
        <v>100</v>
      </c>
      <c r="F1621" s="15" t="s">
        <v>2674</v>
      </c>
      <c r="G1621" s="15" t="s">
        <v>3787</v>
      </c>
      <c r="H1621" s="15" t="s">
        <v>1903</v>
      </c>
      <c r="I1621" s="15" t="s">
        <v>3403</v>
      </c>
      <c r="J1621" s="15" t="s">
        <v>2675</v>
      </c>
      <c r="K1621" s="15" t="s">
        <v>2684</v>
      </c>
    </row>
    <row r="1622" spans="2:11" x14ac:dyDescent="0.2">
      <c r="B1622" s="15" t="s">
        <v>3910</v>
      </c>
      <c r="C1622" s="15">
        <v>1307505</v>
      </c>
      <c r="D1622" s="15" t="s">
        <v>1884</v>
      </c>
      <c r="E1622" s="15">
        <v>70</v>
      </c>
      <c r="F1622" s="15" t="s">
        <v>2674</v>
      </c>
      <c r="G1622" s="15" t="s">
        <v>3828</v>
      </c>
      <c r="H1622" s="15" t="s">
        <v>631</v>
      </c>
      <c r="I1622" s="15" t="s">
        <v>3617</v>
      </c>
      <c r="J1622" s="15" t="s">
        <v>2675</v>
      </c>
      <c r="K1622" s="15" t="s">
        <v>2684</v>
      </c>
    </row>
    <row r="1623" spans="2:11" x14ac:dyDescent="0.2">
      <c r="B1623" s="15" t="s">
        <v>3910</v>
      </c>
      <c r="C1623" s="15">
        <v>1307505</v>
      </c>
      <c r="D1623" s="15" t="s">
        <v>1884</v>
      </c>
      <c r="E1623" s="15">
        <v>100</v>
      </c>
      <c r="F1623" s="15" t="s">
        <v>2674</v>
      </c>
      <c r="G1623" s="15" t="s">
        <v>4052</v>
      </c>
      <c r="H1623" s="15" t="s">
        <v>1903</v>
      </c>
      <c r="I1623" s="15" t="s">
        <v>3403</v>
      </c>
      <c r="J1623" s="15" t="s">
        <v>2675</v>
      </c>
      <c r="K1623" s="15" t="s">
        <v>2684</v>
      </c>
    </row>
    <row r="1624" spans="2:11" x14ac:dyDescent="0.2">
      <c r="B1624" s="15" t="s">
        <v>3910</v>
      </c>
      <c r="C1624" s="15">
        <v>1307505</v>
      </c>
      <c r="D1624" s="15" t="s">
        <v>1884</v>
      </c>
      <c r="E1624" s="15">
        <v>100</v>
      </c>
      <c r="F1624" s="15" t="s">
        <v>2674</v>
      </c>
      <c r="G1624" s="15" t="s">
        <v>4045</v>
      </c>
      <c r="H1624" s="15" t="s">
        <v>631</v>
      </c>
      <c r="I1624" s="15" t="s">
        <v>3617</v>
      </c>
      <c r="J1624" s="15" t="s">
        <v>2675</v>
      </c>
      <c r="K1624" s="15" t="s">
        <v>2684</v>
      </c>
    </row>
    <row r="1625" spans="2:11" x14ac:dyDescent="0.2">
      <c r="B1625" s="15" t="s">
        <v>3743</v>
      </c>
      <c r="C1625" s="15">
        <v>1308145</v>
      </c>
      <c r="D1625" s="15" t="s">
        <v>1901</v>
      </c>
      <c r="E1625" s="15">
        <v>90</v>
      </c>
      <c r="F1625" s="15" t="s">
        <v>2674</v>
      </c>
      <c r="G1625" s="15" t="s">
        <v>3787</v>
      </c>
      <c r="H1625" s="15" t="s">
        <v>1020</v>
      </c>
      <c r="I1625" s="15" t="s">
        <v>3681</v>
      </c>
      <c r="J1625" s="15" t="s">
        <v>2675</v>
      </c>
      <c r="K1625" s="15" t="s">
        <v>1114</v>
      </c>
    </row>
    <row r="1626" spans="2:11" x14ac:dyDescent="0.2">
      <c r="B1626" s="15" t="s">
        <v>4293</v>
      </c>
      <c r="C1626" s="15">
        <v>261809</v>
      </c>
      <c r="D1626" s="15" t="s">
        <v>1044</v>
      </c>
      <c r="E1626" s="15">
        <v>90</v>
      </c>
      <c r="F1626" s="15" t="s">
        <v>2674</v>
      </c>
      <c r="G1626" s="15" t="s">
        <v>3826</v>
      </c>
      <c r="H1626" s="15" t="s">
        <v>631</v>
      </c>
      <c r="I1626" s="15" t="s">
        <v>3583</v>
      </c>
      <c r="J1626" s="15" t="s">
        <v>2675</v>
      </c>
      <c r="K1626" s="15" t="s">
        <v>1255</v>
      </c>
    </row>
    <row r="1627" spans="2:11" x14ac:dyDescent="0.2">
      <c r="B1627" s="15" t="s">
        <v>2926</v>
      </c>
      <c r="C1627" s="15">
        <v>1307492</v>
      </c>
      <c r="D1627" s="15" t="s">
        <v>2803</v>
      </c>
      <c r="E1627" s="15">
        <v>100</v>
      </c>
      <c r="F1627" s="15" t="s">
        <v>2677</v>
      </c>
      <c r="G1627" s="15" t="s">
        <v>3828</v>
      </c>
      <c r="H1627" s="15" t="s">
        <v>1903</v>
      </c>
      <c r="I1627" s="15" t="s">
        <v>3179</v>
      </c>
      <c r="J1627" s="15" t="s">
        <v>2678</v>
      </c>
      <c r="K1627" s="15" t="s">
        <v>1789</v>
      </c>
    </row>
    <row r="1628" spans="2:11" x14ac:dyDescent="0.2">
      <c r="B1628" s="15" t="s">
        <v>2926</v>
      </c>
      <c r="C1628" s="15">
        <v>1307492</v>
      </c>
      <c r="D1628" s="15" t="s">
        <v>2803</v>
      </c>
      <c r="E1628" s="15">
        <v>100</v>
      </c>
      <c r="F1628" s="15" t="s">
        <v>2677</v>
      </c>
      <c r="G1628" s="15" t="s">
        <v>3787</v>
      </c>
      <c r="H1628" s="15" t="s">
        <v>631</v>
      </c>
      <c r="I1628" s="15" t="s">
        <v>3612</v>
      </c>
      <c r="J1628" s="15" t="s">
        <v>2678</v>
      </c>
      <c r="K1628" s="15" t="s">
        <v>1789</v>
      </c>
    </row>
    <row r="1629" spans="2:11" x14ac:dyDescent="0.2">
      <c r="B1629" s="15" t="s">
        <v>2926</v>
      </c>
      <c r="C1629" s="15">
        <v>1307492</v>
      </c>
      <c r="D1629" s="15" t="s">
        <v>2803</v>
      </c>
      <c r="E1629" s="15">
        <v>90</v>
      </c>
      <c r="F1629" s="15" t="s">
        <v>2677</v>
      </c>
      <c r="G1629" s="15" t="s">
        <v>3828</v>
      </c>
      <c r="H1629" s="15" t="s">
        <v>631</v>
      </c>
      <c r="I1629" s="15" t="s">
        <v>3612</v>
      </c>
      <c r="J1629" s="15" t="s">
        <v>2678</v>
      </c>
      <c r="K1629" s="15" t="s">
        <v>1789</v>
      </c>
    </row>
    <row r="1630" spans="2:11" x14ac:dyDescent="0.2">
      <c r="B1630" s="15" t="s">
        <v>2926</v>
      </c>
      <c r="C1630" s="15">
        <v>1307492</v>
      </c>
      <c r="D1630" s="15" t="s">
        <v>2803</v>
      </c>
      <c r="E1630" s="15">
        <v>85</v>
      </c>
      <c r="F1630" s="15" t="s">
        <v>2677</v>
      </c>
      <c r="G1630" s="15" t="s">
        <v>3787</v>
      </c>
      <c r="H1630" s="15" t="s">
        <v>1903</v>
      </c>
      <c r="I1630" s="15" t="s">
        <v>3179</v>
      </c>
      <c r="J1630" s="15" t="s">
        <v>2678</v>
      </c>
      <c r="K1630" s="15" t="s">
        <v>1789</v>
      </c>
    </row>
    <row r="1631" spans="2:11" x14ac:dyDescent="0.2">
      <c r="B1631" s="15" t="s">
        <v>4294</v>
      </c>
      <c r="C1631" s="15">
        <v>1308452</v>
      </c>
      <c r="D1631" s="15" t="s">
        <v>2936</v>
      </c>
      <c r="E1631" s="15">
        <v>90</v>
      </c>
      <c r="F1631" s="15" t="s">
        <v>2674</v>
      </c>
      <c r="G1631" s="15" t="s">
        <v>3826</v>
      </c>
      <c r="H1631" s="15" t="s">
        <v>631</v>
      </c>
      <c r="I1631" s="15" t="s">
        <v>3113</v>
      </c>
      <c r="J1631" s="15" t="s">
        <v>2675</v>
      </c>
      <c r="K1631" s="15" t="s">
        <v>2900</v>
      </c>
    </row>
    <row r="1632" spans="2:11" x14ac:dyDescent="0.2">
      <c r="B1632" s="15" t="s">
        <v>4294</v>
      </c>
      <c r="C1632" s="15">
        <v>1308452</v>
      </c>
      <c r="D1632" s="15" t="s">
        <v>2936</v>
      </c>
      <c r="E1632" s="15">
        <v>90</v>
      </c>
      <c r="F1632" s="15" t="s">
        <v>2674</v>
      </c>
      <c r="G1632" s="15" t="s">
        <v>4045</v>
      </c>
      <c r="H1632" s="15" t="s">
        <v>631</v>
      </c>
      <c r="I1632" s="15" t="s">
        <v>3113</v>
      </c>
      <c r="J1632" s="15" t="s">
        <v>2675</v>
      </c>
      <c r="K1632" s="15" t="s">
        <v>2900</v>
      </c>
    </row>
    <row r="1633" spans="2:11" x14ac:dyDescent="0.2">
      <c r="B1633" s="15" t="s">
        <v>4294</v>
      </c>
      <c r="C1633" s="15">
        <v>1308452</v>
      </c>
      <c r="D1633" s="15" t="s">
        <v>2936</v>
      </c>
      <c r="E1633" s="15">
        <v>90</v>
      </c>
      <c r="F1633" s="15" t="s">
        <v>2674</v>
      </c>
      <c r="G1633" s="15" t="s">
        <v>4045</v>
      </c>
      <c r="H1633" s="15" t="s">
        <v>1903</v>
      </c>
      <c r="I1633" s="15" t="s">
        <v>4131</v>
      </c>
      <c r="J1633" s="15" t="s">
        <v>2675</v>
      </c>
      <c r="K1633" s="15" t="s">
        <v>2900</v>
      </c>
    </row>
    <row r="1634" spans="2:11" x14ac:dyDescent="0.2">
      <c r="B1634" s="15" t="s">
        <v>4295</v>
      </c>
      <c r="C1634" s="15">
        <v>1306989</v>
      </c>
      <c r="D1634" s="15" t="s">
        <v>1920</v>
      </c>
      <c r="E1634" s="15">
        <v>90</v>
      </c>
      <c r="F1634" s="15" t="s">
        <v>2674</v>
      </c>
      <c r="G1634" s="15" t="s">
        <v>3826</v>
      </c>
      <c r="H1634" s="15" t="s">
        <v>631</v>
      </c>
      <c r="I1634" s="15" t="s">
        <v>3617</v>
      </c>
      <c r="J1634" s="15" t="s">
        <v>2675</v>
      </c>
      <c r="K1634" s="15" t="s">
        <v>2163</v>
      </c>
    </row>
    <row r="1635" spans="2:11" x14ac:dyDescent="0.2">
      <c r="B1635" s="15" t="s">
        <v>4295</v>
      </c>
      <c r="C1635" s="15">
        <v>1306989</v>
      </c>
      <c r="D1635" s="15" t="s">
        <v>1920</v>
      </c>
      <c r="E1635" s="15">
        <v>90</v>
      </c>
      <c r="F1635" s="15" t="s">
        <v>2674</v>
      </c>
      <c r="G1635" s="15" t="s">
        <v>4044</v>
      </c>
      <c r="H1635" s="15" t="s">
        <v>1903</v>
      </c>
      <c r="I1635" s="15" t="s">
        <v>4114</v>
      </c>
      <c r="J1635" s="15" t="s">
        <v>2675</v>
      </c>
      <c r="K1635" s="15" t="s">
        <v>2163</v>
      </c>
    </row>
    <row r="1636" spans="2:11" x14ac:dyDescent="0.2">
      <c r="B1636" s="15" t="s">
        <v>4296</v>
      </c>
      <c r="C1636" s="15">
        <v>1307764</v>
      </c>
      <c r="D1636" s="15" t="s">
        <v>1887</v>
      </c>
      <c r="E1636" s="15">
        <v>100</v>
      </c>
      <c r="F1636" s="15" t="s">
        <v>2674</v>
      </c>
      <c r="G1636" s="15" t="s">
        <v>4045</v>
      </c>
      <c r="H1636" s="15" t="s">
        <v>631</v>
      </c>
      <c r="I1636" s="15" t="s">
        <v>3113</v>
      </c>
      <c r="J1636" s="15" t="s">
        <v>2675</v>
      </c>
      <c r="K1636" s="15" t="s">
        <v>1924</v>
      </c>
    </row>
    <row r="1637" spans="2:11" x14ac:dyDescent="0.2">
      <c r="B1637" s="15" t="s">
        <v>4296</v>
      </c>
      <c r="C1637" s="15">
        <v>1307764</v>
      </c>
      <c r="D1637" s="15" t="s">
        <v>1887</v>
      </c>
      <c r="E1637" s="15">
        <v>80</v>
      </c>
      <c r="F1637" s="15" t="s">
        <v>2674</v>
      </c>
      <c r="G1637" s="15" t="s">
        <v>4045</v>
      </c>
      <c r="H1637" s="15" t="s">
        <v>1903</v>
      </c>
      <c r="I1637" s="15" t="s">
        <v>3249</v>
      </c>
      <c r="J1637" s="15" t="s">
        <v>2675</v>
      </c>
      <c r="K1637" s="15" t="s">
        <v>1924</v>
      </c>
    </row>
    <row r="1638" spans="2:11" x14ac:dyDescent="0.2">
      <c r="B1638" s="15" t="s">
        <v>3911</v>
      </c>
      <c r="C1638" s="15">
        <v>1308585</v>
      </c>
      <c r="D1638" s="15" t="s">
        <v>3348</v>
      </c>
      <c r="E1638" s="15">
        <v>60</v>
      </c>
      <c r="F1638" s="15" t="s">
        <v>2674</v>
      </c>
      <c r="G1638" s="15" t="s">
        <v>4045</v>
      </c>
      <c r="H1638" s="15" t="s">
        <v>631</v>
      </c>
      <c r="I1638" s="15" t="s">
        <v>3603</v>
      </c>
      <c r="J1638" s="15" t="s">
        <v>2675</v>
      </c>
      <c r="K1638" s="15" t="s">
        <v>3228</v>
      </c>
    </row>
    <row r="1639" spans="2:11" x14ac:dyDescent="0.2">
      <c r="B1639" s="15" t="s">
        <v>3911</v>
      </c>
      <c r="C1639" s="15">
        <v>1308585</v>
      </c>
      <c r="D1639" s="15" t="s">
        <v>3348</v>
      </c>
      <c r="E1639" s="15">
        <v>80</v>
      </c>
      <c r="F1639" s="15" t="s">
        <v>2674</v>
      </c>
      <c r="G1639" s="15" t="s">
        <v>3828</v>
      </c>
      <c r="H1639" s="15" t="s">
        <v>631</v>
      </c>
      <c r="I1639" s="15" t="s">
        <v>3603</v>
      </c>
      <c r="J1639" s="15" t="s">
        <v>2675</v>
      </c>
      <c r="K1639" s="15" t="s">
        <v>3228</v>
      </c>
    </row>
    <row r="1640" spans="2:11" x14ac:dyDescent="0.2">
      <c r="B1640" s="15" t="s">
        <v>3911</v>
      </c>
      <c r="C1640" s="15">
        <v>1308585</v>
      </c>
      <c r="D1640" s="15" t="s">
        <v>3348</v>
      </c>
      <c r="E1640" s="15">
        <v>80</v>
      </c>
      <c r="F1640" s="15" t="s">
        <v>2674</v>
      </c>
      <c r="G1640" s="15" t="s">
        <v>3787</v>
      </c>
      <c r="H1640" s="15" t="s">
        <v>650</v>
      </c>
      <c r="I1640" s="15" t="s">
        <v>3838</v>
      </c>
      <c r="J1640" s="15" t="s">
        <v>2675</v>
      </c>
      <c r="K1640" s="15" t="s">
        <v>3228</v>
      </c>
    </row>
    <row r="1641" spans="2:11" x14ac:dyDescent="0.2">
      <c r="B1641" s="15" t="s">
        <v>3281</v>
      </c>
      <c r="C1641" s="15">
        <v>262702</v>
      </c>
      <c r="D1641" s="15" t="s">
        <v>1022</v>
      </c>
      <c r="E1641" s="15">
        <v>70</v>
      </c>
      <c r="F1641" s="15" t="s">
        <v>2674</v>
      </c>
      <c r="G1641" s="15" t="s">
        <v>4052</v>
      </c>
      <c r="H1641" s="15" t="s">
        <v>1032</v>
      </c>
      <c r="I1641" s="15" t="s">
        <v>4066</v>
      </c>
      <c r="J1641" s="15" t="s">
        <v>2675</v>
      </c>
      <c r="K1641" s="15" t="s">
        <v>2796</v>
      </c>
    </row>
    <row r="1642" spans="2:11" x14ac:dyDescent="0.2">
      <c r="B1642" s="15" t="s">
        <v>3281</v>
      </c>
      <c r="C1642" s="15">
        <v>262702</v>
      </c>
      <c r="D1642" s="15" t="s">
        <v>1022</v>
      </c>
      <c r="E1642" s="15">
        <v>60</v>
      </c>
      <c r="F1642" s="15" t="s">
        <v>2674</v>
      </c>
      <c r="G1642" s="15" t="s">
        <v>3828</v>
      </c>
      <c r="H1642" s="15" t="s">
        <v>631</v>
      </c>
      <c r="I1642" s="15" t="s">
        <v>3105</v>
      </c>
      <c r="J1642" s="15" t="s">
        <v>2675</v>
      </c>
      <c r="K1642" s="15" t="s">
        <v>2796</v>
      </c>
    </row>
    <row r="1643" spans="2:11" x14ac:dyDescent="0.2">
      <c r="B1643" s="15" t="s">
        <v>4297</v>
      </c>
      <c r="C1643" s="15">
        <v>1308100</v>
      </c>
      <c r="D1643" s="15" t="s">
        <v>2803</v>
      </c>
      <c r="E1643" s="15">
        <v>100</v>
      </c>
      <c r="F1643" s="15" t="s">
        <v>2677</v>
      </c>
      <c r="G1643" s="15" t="s">
        <v>4057</v>
      </c>
      <c r="H1643" s="15" t="s">
        <v>1903</v>
      </c>
      <c r="I1643" s="15" t="s">
        <v>3179</v>
      </c>
      <c r="J1643" s="15" t="s">
        <v>2678</v>
      </c>
      <c r="K1643" s="15" t="s">
        <v>3269</v>
      </c>
    </row>
    <row r="1644" spans="2:11" x14ac:dyDescent="0.2">
      <c r="B1644" s="15" t="s">
        <v>4297</v>
      </c>
      <c r="C1644" s="15">
        <v>1308100</v>
      </c>
      <c r="D1644" s="15" t="s">
        <v>2803</v>
      </c>
      <c r="E1644" s="15">
        <v>100</v>
      </c>
      <c r="F1644" s="15" t="s">
        <v>2677</v>
      </c>
      <c r="G1644" s="15" t="s">
        <v>4044</v>
      </c>
      <c r="H1644" s="15" t="s">
        <v>631</v>
      </c>
      <c r="I1644" s="15" t="s">
        <v>3612</v>
      </c>
      <c r="J1644" s="15" t="s">
        <v>2678</v>
      </c>
      <c r="K1644" s="15" t="s">
        <v>3269</v>
      </c>
    </row>
    <row r="1645" spans="2:11" x14ac:dyDescent="0.2">
      <c r="B1645" s="15" t="s">
        <v>4297</v>
      </c>
      <c r="C1645" s="15">
        <v>1308100</v>
      </c>
      <c r="D1645" s="15" t="s">
        <v>2803</v>
      </c>
      <c r="E1645" s="15">
        <v>100</v>
      </c>
      <c r="F1645" s="15" t="s">
        <v>2677</v>
      </c>
      <c r="G1645" s="15" t="s">
        <v>4045</v>
      </c>
      <c r="H1645" s="15" t="s">
        <v>631</v>
      </c>
      <c r="I1645" s="15" t="s">
        <v>3612</v>
      </c>
      <c r="J1645" s="15" t="s">
        <v>2678</v>
      </c>
      <c r="K1645" s="15" t="s">
        <v>3269</v>
      </c>
    </row>
    <row r="1646" spans="2:11" x14ac:dyDescent="0.2">
      <c r="B1646" s="15" t="s">
        <v>4297</v>
      </c>
      <c r="C1646" s="15">
        <v>1308100</v>
      </c>
      <c r="D1646" s="15" t="s">
        <v>2803</v>
      </c>
      <c r="E1646" s="15">
        <v>100</v>
      </c>
      <c r="F1646" s="15" t="s">
        <v>2677</v>
      </c>
      <c r="G1646" s="15" t="s">
        <v>4052</v>
      </c>
      <c r="H1646" s="15" t="s">
        <v>1903</v>
      </c>
      <c r="I1646" s="15" t="s">
        <v>3179</v>
      </c>
      <c r="J1646" s="15" t="s">
        <v>2678</v>
      </c>
      <c r="K1646" s="15" t="s">
        <v>3269</v>
      </c>
    </row>
    <row r="1647" spans="2:11" x14ac:dyDescent="0.2">
      <c r="B1647" s="15" t="s">
        <v>4298</v>
      </c>
      <c r="C1647" s="15">
        <v>1308536</v>
      </c>
      <c r="D1647" s="15" t="s">
        <v>3298</v>
      </c>
      <c r="E1647" s="15">
        <v>90</v>
      </c>
      <c r="F1647" s="15" t="s">
        <v>2674</v>
      </c>
      <c r="G1647" s="15" t="s">
        <v>4057</v>
      </c>
      <c r="H1647" s="15" t="s">
        <v>1903</v>
      </c>
      <c r="I1647" s="15" t="s">
        <v>4067</v>
      </c>
      <c r="J1647" s="15" t="s">
        <v>3327</v>
      </c>
      <c r="K1647" s="15" t="s">
        <v>3094</v>
      </c>
    </row>
    <row r="1648" spans="2:11" x14ac:dyDescent="0.2">
      <c r="B1648" s="15" t="s">
        <v>4298</v>
      </c>
      <c r="C1648" s="15">
        <v>1308536</v>
      </c>
      <c r="D1648" s="15" t="s">
        <v>3298</v>
      </c>
      <c r="E1648" s="15">
        <v>100</v>
      </c>
      <c r="F1648" s="15" t="s">
        <v>2674</v>
      </c>
      <c r="G1648" s="15" t="s">
        <v>3826</v>
      </c>
      <c r="H1648" s="15" t="s">
        <v>631</v>
      </c>
      <c r="I1648" s="15" t="s">
        <v>3605</v>
      </c>
      <c r="J1648" s="15" t="s">
        <v>2675</v>
      </c>
      <c r="K1648" s="15" t="s">
        <v>3094</v>
      </c>
    </row>
    <row r="1649" spans="2:11" x14ac:dyDescent="0.2">
      <c r="B1649" s="15" t="s">
        <v>4298</v>
      </c>
      <c r="C1649" s="15">
        <v>1308536</v>
      </c>
      <c r="D1649" s="15" t="s">
        <v>3298</v>
      </c>
      <c r="E1649" s="15">
        <v>90</v>
      </c>
      <c r="F1649" s="15" t="s">
        <v>2674</v>
      </c>
      <c r="G1649" s="15" t="s">
        <v>4044</v>
      </c>
      <c r="H1649" s="15" t="s">
        <v>631</v>
      </c>
      <c r="I1649" s="15" t="s">
        <v>3605</v>
      </c>
      <c r="J1649" s="15" t="s">
        <v>2675</v>
      </c>
      <c r="K1649" s="15" t="s">
        <v>3094</v>
      </c>
    </row>
    <row r="1650" spans="2:11" x14ac:dyDescent="0.2">
      <c r="B1650" s="15" t="s">
        <v>4298</v>
      </c>
      <c r="C1650" s="15">
        <v>1308536</v>
      </c>
      <c r="D1650" s="15" t="s">
        <v>3298</v>
      </c>
      <c r="E1650" s="15">
        <v>50</v>
      </c>
      <c r="F1650" s="15" t="s">
        <v>2674</v>
      </c>
      <c r="G1650" s="15" t="s">
        <v>4052</v>
      </c>
      <c r="H1650" s="15" t="s">
        <v>4369</v>
      </c>
      <c r="I1650" s="15" t="s">
        <v>4298</v>
      </c>
      <c r="J1650" s="15" t="s">
        <v>3327</v>
      </c>
      <c r="K1650" s="15" t="s">
        <v>3094</v>
      </c>
    </row>
    <row r="1651" spans="2:11" x14ac:dyDescent="0.2">
      <c r="B1651" s="15" t="s">
        <v>868</v>
      </c>
      <c r="C1651" s="15">
        <v>249857</v>
      </c>
      <c r="D1651" s="15" t="s">
        <v>556</v>
      </c>
      <c r="E1651" s="15">
        <v>100</v>
      </c>
      <c r="F1651" s="15" t="s">
        <v>2674</v>
      </c>
      <c r="G1651" s="15" t="s">
        <v>4057</v>
      </c>
      <c r="H1651" s="15" t="s">
        <v>512</v>
      </c>
      <c r="I1651" s="15" t="s">
        <v>821</v>
      </c>
      <c r="J1651" s="15" t="s">
        <v>2675</v>
      </c>
      <c r="K1651" s="15" t="s">
        <v>653</v>
      </c>
    </row>
    <row r="1652" spans="2:11" x14ac:dyDescent="0.2">
      <c r="B1652" s="15" t="s">
        <v>868</v>
      </c>
      <c r="C1652" s="15">
        <v>249857</v>
      </c>
      <c r="D1652" s="15" t="s">
        <v>556</v>
      </c>
      <c r="E1652" s="15">
        <v>100</v>
      </c>
      <c r="F1652" s="15" t="s">
        <v>2674</v>
      </c>
      <c r="G1652" s="15" t="s">
        <v>3828</v>
      </c>
      <c r="H1652" s="15" t="s">
        <v>631</v>
      </c>
      <c r="I1652" s="15" t="s">
        <v>839</v>
      </c>
      <c r="J1652" s="15" t="s">
        <v>2675</v>
      </c>
      <c r="K1652" s="15" t="s">
        <v>653</v>
      </c>
    </row>
    <row r="1653" spans="2:11" x14ac:dyDescent="0.2">
      <c r="B1653" s="15" t="s">
        <v>3744</v>
      </c>
      <c r="C1653" s="15">
        <v>1308505</v>
      </c>
      <c r="D1653" s="15" t="s">
        <v>1889</v>
      </c>
      <c r="E1653" s="15">
        <v>80</v>
      </c>
      <c r="F1653" s="15" t="s">
        <v>2674</v>
      </c>
      <c r="G1653" s="15" t="s">
        <v>3826</v>
      </c>
      <c r="H1653" s="15" t="s">
        <v>631</v>
      </c>
      <c r="I1653" s="15" t="s">
        <v>3605</v>
      </c>
      <c r="J1653" s="15" t="s">
        <v>2675</v>
      </c>
      <c r="K1653" s="15" t="s">
        <v>3094</v>
      </c>
    </row>
    <row r="1654" spans="2:11" x14ac:dyDescent="0.2">
      <c r="B1654" s="15" t="s">
        <v>3744</v>
      </c>
      <c r="C1654" s="15">
        <v>1308505</v>
      </c>
      <c r="D1654" s="15" t="s">
        <v>1889</v>
      </c>
      <c r="E1654" s="15">
        <v>100</v>
      </c>
      <c r="F1654" s="15" t="s">
        <v>2674</v>
      </c>
      <c r="G1654" s="15" t="s">
        <v>4044</v>
      </c>
      <c r="H1654" s="15" t="s">
        <v>1903</v>
      </c>
      <c r="I1654" s="15" t="s">
        <v>3829</v>
      </c>
      <c r="J1654" s="15" t="s">
        <v>2675</v>
      </c>
      <c r="K1654" s="15" t="s">
        <v>3094</v>
      </c>
    </row>
    <row r="1655" spans="2:11" x14ac:dyDescent="0.2">
      <c r="B1655" s="15" t="s">
        <v>3744</v>
      </c>
      <c r="C1655" s="15">
        <v>1308505</v>
      </c>
      <c r="D1655" s="15" t="s">
        <v>1889</v>
      </c>
      <c r="E1655" s="15">
        <v>80</v>
      </c>
      <c r="F1655" s="15" t="s">
        <v>2674</v>
      </c>
      <c r="G1655" s="15" t="s">
        <v>3787</v>
      </c>
      <c r="H1655" s="15" t="s">
        <v>1903</v>
      </c>
      <c r="I1655" s="15" t="s">
        <v>3829</v>
      </c>
      <c r="J1655" s="15" t="s">
        <v>2675</v>
      </c>
      <c r="K1655" s="15" t="s">
        <v>3094</v>
      </c>
    </row>
    <row r="1656" spans="2:11" x14ac:dyDescent="0.2">
      <c r="B1656" s="15" t="s">
        <v>4299</v>
      </c>
      <c r="C1656" s="15">
        <v>1308451</v>
      </c>
      <c r="D1656" s="15" t="s">
        <v>2936</v>
      </c>
      <c r="E1656" s="15">
        <v>90</v>
      </c>
      <c r="F1656" s="15" t="s">
        <v>2674</v>
      </c>
      <c r="G1656" s="15" t="s">
        <v>3826</v>
      </c>
      <c r="H1656" s="15" t="s">
        <v>1903</v>
      </c>
      <c r="I1656" s="15" t="s">
        <v>4131</v>
      </c>
      <c r="J1656" s="15" t="s">
        <v>2675</v>
      </c>
      <c r="K1656" s="15" t="s">
        <v>2900</v>
      </c>
    </row>
    <row r="1657" spans="2:11" x14ac:dyDescent="0.2">
      <c r="B1657" s="15" t="s">
        <v>4299</v>
      </c>
      <c r="C1657" s="15">
        <v>1308451</v>
      </c>
      <c r="D1657" s="15" t="s">
        <v>2936</v>
      </c>
      <c r="E1657" s="15">
        <v>100</v>
      </c>
      <c r="F1657" s="15" t="s">
        <v>2674</v>
      </c>
      <c r="G1657" s="15" t="s">
        <v>4045</v>
      </c>
      <c r="H1657" s="15" t="s">
        <v>631</v>
      </c>
      <c r="I1657" s="15" t="s">
        <v>3113</v>
      </c>
      <c r="J1657" s="15" t="s">
        <v>2675</v>
      </c>
      <c r="K1657" s="15" t="s">
        <v>2900</v>
      </c>
    </row>
    <row r="1658" spans="2:11" x14ac:dyDescent="0.2">
      <c r="B1658" s="15" t="s">
        <v>4299</v>
      </c>
      <c r="C1658" s="15">
        <v>1308451</v>
      </c>
      <c r="D1658" s="15" t="s">
        <v>2936</v>
      </c>
      <c r="E1658" s="15">
        <v>90</v>
      </c>
      <c r="F1658" s="15" t="s">
        <v>2674</v>
      </c>
      <c r="G1658" s="15" t="s">
        <v>3826</v>
      </c>
      <c r="H1658" s="15" t="s">
        <v>631</v>
      </c>
      <c r="I1658" s="15" t="s">
        <v>3113</v>
      </c>
      <c r="J1658" s="15" t="s">
        <v>2675</v>
      </c>
      <c r="K1658" s="15" t="s">
        <v>2900</v>
      </c>
    </row>
    <row r="1659" spans="2:11" x14ac:dyDescent="0.2">
      <c r="B1659" s="15" t="s">
        <v>4300</v>
      </c>
      <c r="C1659" s="15">
        <v>263186</v>
      </c>
      <c r="D1659" s="15" t="s">
        <v>3225</v>
      </c>
      <c r="E1659" s="15">
        <v>70</v>
      </c>
      <c r="F1659" s="15" t="s">
        <v>2674</v>
      </c>
      <c r="G1659" s="15" t="s">
        <v>3826</v>
      </c>
      <c r="H1659" s="15" t="s">
        <v>631</v>
      </c>
      <c r="I1659" s="15" t="s">
        <v>839</v>
      </c>
      <c r="J1659" s="15" t="s">
        <v>3327</v>
      </c>
      <c r="K1659" s="15" t="s">
        <v>3159</v>
      </c>
    </row>
    <row r="1660" spans="2:11" x14ac:dyDescent="0.2">
      <c r="B1660" s="15" t="s">
        <v>3338</v>
      </c>
      <c r="C1660" s="15">
        <v>1307720</v>
      </c>
      <c r="D1660" s="15" t="s">
        <v>1968</v>
      </c>
      <c r="E1660" s="15">
        <v>100</v>
      </c>
      <c r="F1660" s="15" t="s">
        <v>2674</v>
      </c>
      <c r="G1660" s="15" t="s">
        <v>3828</v>
      </c>
      <c r="H1660" s="15" t="s">
        <v>1903</v>
      </c>
      <c r="I1660" s="15" t="s">
        <v>3003</v>
      </c>
      <c r="J1660" s="15" t="s">
        <v>2675</v>
      </c>
      <c r="K1660" s="15" t="s">
        <v>1945</v>
      </c>
    </row>
    <row r="1661" spans="2:11" x14ac:dyDescent="0.2">
      <c r="B1661" s="15" t="s">
        <v>3338</v>
      </c>
      <c r="C1661" s="15">
        <v>1307720</v>
      </c>
      <c r="D1661" s="15" t="s">
        <v>1968</v>
      </c>
      <c r="E1661" s="15">
        <v>70</v>
      </c>
      <c r="F1661" s="15" t="s">
        <v>2674</v>
      </c>
      <c r="G1661" s="15" t="s">
        <v>3828</v>
      </c>
      <c r="H1661" s="15" t="s">
        <v>631</v>
      </c>
      <c r="I1661" s="15" t="s">
        <v>3606</v>
      </c>
      <c r="J1661" s="15" t="s">
        <v>2675</v>
      </c>
      <c r="K1661" s="15" t="s">
        <v>1945</v>
      </c>
    </row>
    <row r="1662" spans="2:11" x14ac:dyDescent="0.2">
      <c r="B1662" s="15" t="s">
        <v>3338</v>
      </c>
      <c r="C1662" s="15">
        <v>1307720</v>
      </c>
      <c r="D1662" s="15" t="s">
        <v>1968</v>
      </c>
      <c r="E1662" s="15">
        <v>70</v>
      </c>
      <c r="F1662" s="15" t="s">
        <v>2674</v>
      </c>
      <c r="G1662" s="15" t="s">
        <v>4044</v>
      </c>
      <c r="H1662" s="15" t="s">
        <v>631</v>
      </c>
      <c r="I1662" s="15" t="s">
        <v>3614</v>
      </c>
      <c r="J1662" s="15" t="s">
        <v>2675</v>
      </c>
      <c r="K1662" s="15" t="s">
        <v>1945</v>
      </c>
    </row>
    <row r="1663" spans="2:11" x14ac:dyDescent="0.2">
      <c r="B1663" s="15" t="s">
        <v>3665</v>
      </c>
      <c r="C1663" s="15">
        <v>1308173</v>
      </c>
      <c r="D1663" s="15" t="s">
        <v>1872</v>
      </c>
      <c r="E1663" s="15">
        <v>100</v>
      </c>
      <c r="F1663" s="15" t="s">
        <v>2674</v>
      </c>
      <c r="G1663" s="15" t="s">
        <v>3787</v>
      </c>
      <c r="H1663" s="15" t="s">
        <v>1903</v>
      </c>
      <c r="I1663" s="15" t="s">
        <v>3510</v>
      </c>
      <c r="J1663" s="15" t="s">
        <v>2675</v>
      </c>
      <c r="K1663" s="15" t="s">
        <v>725</v>
      </c>
    </row>
    <row r="1664" spans="2:11" x14ac:dyDescent="0.2">
      <c r="B1664" s="15" t="s">
        <v>3665</v>
      </c>
      <c r="C1664" s="15">
        <v>1308173</v>
      </c>
      <c r="D1664" s="15" t="s">
        <v>1872</v>
      </c>
      <c r="E1664" s="15">
        <v>90</v>
      </c>
      <c r="F1664" s="15" t="s">
        <v>2674</v>
      </c>
      <c r="G1664" s="15" t="s">
        <v>3826</v>
      </c>
      <c r="H1664" s="15" t="s">
        <v>631</v>
      </c>
      <c r="I1664" s="15" t="s">
        <v>3603</v>
      </c>
      <c r="J1664" s="15" t="s">
        <v>2675</v>
      </c>
      <c r="K1664" s="15" t="s">
        <v>725</v>
      </c>
    </row>
    <row r="1665" spans="2:11" x14ac:dyDescent="0.2">
      <c r="B1665" s="15" t="s">
        <v>3665</v>
      </c>
      <c r="C1665" s="15">
        <v>1308173</v>
      </c>
      <c r="D1665" s="15" t="s">
        <v>1872</v>
      </c>
      <c r="E1665" s="15">
        <v>80</v>
      </c>
      <c r="F1665" s="15" t="s">
        <v>2674</v>
      </c>
      <c r="G1665" s="15" t="s">
        <v>4052</v>
      </c>
      <c r="H1665" s="15" t="s">
        <v>1903</v>
      </c>
      <c r="I1665" s="15" t="s">
        <v>3510</v>
      </c>
      <c r="J1665" s="15" t="s">
        <v>2675</v>
      </c>
      <c r="K1665" s="15" t="s">
        <v>725</v>
      </c>
    </row>
    <row r="1666" spans="2:11" x14ac:dyDescent="0.2">
      <c r="B1666" s="15" t="s">
        <v>2779</v>
      </c>
      <c r="C1666" s="15">
        <v>1308093</v>
      </c>
      <c r="D1666" s="15" t="s">
        <v>1916</v>
      </c>
      <c r="E1666" s="15">
        <v>100</v>
      </c>
      <c r="F1666" s="15" t="s">
        <v>2677</v>
      </c>
      <c r="G1666" s="15" t="s">
        <v>3787</v>
      </c>
      <c r="H1666" s="15" t="s">
        <v>631</v>
      </c>
      <c r="I1666" s="15" t="s">
        <v>3612</v>
      </c>
      <c r="J1666" s="15" t="s">
        <v>2678</v>
      </c>
      <c r="K1666" s="15" t="s">
        <v>522</v>
      </c>
    </row>
    <row r="1667" spans="2:11" x14ac:dyDescent="0.2">
      <c r="B1667" s="15" t="s">
        <v>2779</v>
      </c>
      <c r="C1667" s="15">
        <v>1308093</v>
      </c>
      <c r="D1667" s="15" t="s">
        <v>1916</v>
      </c>
      <c r="E1667" s="15">
        <v>100</v>
      </c>
      <c r="F1667" s="15" t="s">
        <v>2677</v>
      </c>
      <c r="G1667" s="15" t="s">
        <v>3826</v>
      </c>
      <c r="H1667" s="15" t="s">
        <v>1903</v>
      </c>
      <c r="I1667" s="15" t="s">
        <v>4073</v>
      </c>
      <c r="J1667" s="15" t="s">
        <v>2678</v>
      </c>
      <c r="K1667" s="15" t="s">
        <v>522</v>
      </c>
    </row>
    <row r="1668" spans="2:11" x14ac:dyDescent="0.2">
      <c r="B1668" s="15" t="s">
        <v>2779</v>
      </c>
      <c r="C1668" s="15">
        <v>1308093</v>
      </c>
      <c r="D1668" s="15" t="s">
        <v>1916</v>
      </c>
      <c r="E1668" s="15">
        <v>100</v>
      </c>
      <c r="F1668" s="15" t="s">
        <v>2677</v>
      </c>
      <c r="G1668" s="15" t="s">
        <v>3828</v>
      </c>
      <c r="H1668" s="15" t="s">
        <v>631</v>
      </c>
      <c r="I1668" s="15" t="s">
        <v>3612</v>
      </c>
      <c r="J1668" s="15" t="s">
        <v>2678</v>
      </c>
      <c r="K1668" s="15" t="s">
        <v>522</v>
      </c>
    </row>
    <row r="1669" spans="2:11" x14ac:dyDescent="0.2">
      <c r="B1669" s="15" t="s">
        <v>4301</v>
      </c>
      <c r="C1669" s="15">
        <v>1308438</v>
      </c>
      <c r="D1669" s="15" t="s">
        <v>2050</v>
      </c>
      <c r="E1669" s="15">
        <v>70</v>
      </c>
      <c r="F1669" s="15" t="s">
        <v>2674</v>
      </c>
      <c r="G1669" s="15" t="s">
        <v>3826</v>
      </c>
      <c r="H1669" s="15" t="s">
        <v>631</v>
      </c>
      <c r="I1669" s="15" t="s">
        <v>3113</v>
      </c>
      <c r="J1669" s="15" t="s">
        <v>2675</v>
      </c>
      <c r="K1669" s="15" t="s">
        <v>2796</v>
      </c>
    </row>
    <row r="1670" spans="2:11" x14ac:dyDescent="0.2">
      <c r="B1670" s="15" t="s">
        <v>4301</v>
      </c>
      <c r="C1670" s="15">
        <v>1308438</v>
      </c>
      <c r="D1670" s="15" t="s">
        <v>2050</v>
      </c>
      <c r="E1670" s="15">
        <v>100</v>
      </c>
      <c r="F1670" s="15" t="s">
        <v>2674</v>
      </c>
      <c r="G1670" s="15" t="s">
        <v>3826</v>
      </c>
      <c r="H1670" s="15" t="s">
        <v>1903</v>
      </c>
      <c r="I1670" s="15" t="s">
        <v>4064</v>
      </c>
      <c r="J1670" s="15" t="s">
        <v>2675</v>
      </c>
      <c r="K1670" s="15" t="s">
        <v>2796</v>
      </c>
    </row>
    <row r="1671" spans="2:11" x14ac:dyDescent="0.2">
      <c r="B1671" s="15" t="s">
        <v>4301</v>
      </c>
      <c r="C1671" s="15">
        <v>1308438</v>
      </c>
      <c r="D1671" s="15" t="s">
        <v>2050</v>
      </c>
      <c r="E1671" s="15">
        <v>100</v>
      </c>
      <c r="F1671" s="15" t="s">
        <v>2674</v>
      </c>
      <c r="G1671" s="15" t="s">
        <v>3826</v>
      </c>
      <c r="H1671" s="15" t="s">
        <v>1903</v>
      </c>
      <c r="I1671" s="15" t="s">
        <v>4064</v>
      </c>
      <c r="J1671" s="15" t="s">
        <v>2675</v>
      </c>
      <c r="K1671" s="15" t="s">
        <v>2796</v>
      </c>
    </row>
    <row r="1672" spans="2:11" x14ac:dyDescent="0.2">
      <c r="B1672" s="15" t="s">
        <v>3548</v>
      </c>
      <c r="C1672" s="15">
        <v>305716</v>
      </c>
      <c r="D1672" s="15" t="s">
        <v>3151</v>
      </c>
      <c r="E1672" s="15">
        <v>90</v>
      </c>
      <c r="F1672" s="15" t="s">
        <v>2674</v>
      </c>
      <c r="G1672" s="15" t="s">
        <v>3828</v>
      </c>
      <c r="H1672" s="15" t="s">
        <v>631</v>
      </c>
      <c r="I1672" s="15" t="s">
        <v>3607</v>
      </c>
      <c r="J1672" s="15" t="s">
        <v>2675</v>
      </c>
      <c r="K1672" s="15" t="s">
        <v>670</v>
      </c>
    </row>
    <row r="1673" spans="2:11" x14ac:dyDescent="0.2">
      <c r="B1673" s="15" t="s">
        <v>3548</v>
      </c>
      <c r="C1673" s="15">
        <v>305716</v>
      </c>
      <c r="D1673" s="15" t="s">
        <v>3151</v>
      </c>
      <c r="E1673" s="15">
        <v>90</v>
      </c>
      <c r="F1673" s="15" t="s">
        <v>2674</v>
      </c>
      <c r="G1673" s="15" t="s">
        <v>4057</v>
      </c>
      <c r="H1673" s="15" t="s">
        <v>1903</v>
      </c>
      <c r="I1673" s="15" t="s">
        <v>3319</v>
      </c>
      <c r="J1673" s="15" t="s">
        <v>2675</v>
      </c>
      <c r="K1673" s="15" t="s">
        <v>670</v>
      </c>
    </row>
    <row r="1674" spans="2:11" x14ac:dyDescent="0.2">
      <c r="B1674" s="15" t="s">
        <v>2711</v>
      </c>
      <c r="C1674" s="15">
        <v>1307942</v>
      </c>
      <c r="D1674" s="15" t="s">
        <v>1897</v>
      </c>
      <c r="E1674" s="15">
        <v>90</v>
      </c>
      <c r="F1674" s="15" t="s">
        <v>2674</v>
      </c>
      <c r="G1674" s="15" t="s">
        <v>4044</v>
      </c>
      <c r="H1674" s="15" t="s">
        <v>1903</v>
      </c>
      <c r="I1674" s="15" t="s">
        <v>4054</v>
      </c>
      <c r="J1674" s="15" t="s">
        <v>2675</v>
      </c>
      <c r="K1674" s="15" t="s">
        <v>1004</v>
      </c>
    </row>
    <row r="1675" spans="2:11" x14ac:dyDescent="0.2">
      <c r="B1675" s="15" t="s">
        <v>2711</v>
      </c>
      <c r="C1675" s="15">
        <v>1307942</v>
      </c>
      <c r="D1675" s="15" t="s">
        <v>1897</v>
      </c>
      <c r="E1675" s="15">
        <v>90</v>
      </c>
      <c r="F1675" s="15" t="s">
        <v>2674</v>
      </c>
      <c r="G1675" s="15" t="s">
        <v>3787</v>
      </c>
      <c r="H1675" s="15" t="s">
        <v>631</v>
      </c>
      <c r="I1675" s="15" t="s">
        <v>3605</v>
      </c>
      <c r="J1675" s="15" t="s">
        <v>2675</v>
      </c>
      <c r="K1675" s="15" t="s">
        <v>1004</v>
      </c>
    </row>
    <row r="1676" spans="2:11" x14ac:dyDescent="0.2">
      <c r="B1676" s="15" t="s">
        <v>2711</v>
      </c>
      <c r="C1676" s="15">
        <v>1307942</v>
      </c>
      <c r="D1676" s="15" t="s">
        <v>1897</v>
      </c>
      <c r="E1676" s="15">
        <v>100</v>
      </c>
      <c r="F1676" s="15" t="s">
        <v>2674</v>
      </c>
      <c r="G1676" s="15" t="s">
        <v>3826</v>
      </c>
      <c r="H1676" s="15" t="s">
        <v>631</v>
      </c>
      <c r="I1676" s="15" t="s">
        <v>3605</v>
      </c>
      <c r="J1676" s="15" t="s">
        <v>2675</v>
      </c>
      <c r="K1676" s="15" t="s">
        <v>1004</v>
      </c>
    </row>
    <row r="1677" spans="2:11" x14ac:dyDescent="0.2">
      <c r="B1677" s="15" t="s">
        <v>3666</v>
      </c>
      <c r="C1677" s="15">
        <v>1307320</v>
      </c>
      <c r="D1677" s="15" t="s">
        <v>1995</v>
      </c>
      <c r="E1677" s="15">
        <v>100</v>
      </c>
      <c r="F1677" s="15" t="s">
        <v>2677</v>
      </c>
      <c r="G1677" s="15" t="s">
        <v>3828</v>
      </c>
      <c r="H1677" s="15" t="s">
        <v>1903</v>
      </c>
      <c r="I1677" s="15" t="s">
        <v>3026</v>
      </c>
      <c r="J1677" s="15" t="s">
        <v>2678</v>
      </c>
      <c r="K1677" s="15" t="s">
        <v>513</v>
      </c>
    </row>
    <row r="1678" spans="2:11" x14ac:dyDescent="0.2">
      <c r="B1678" s="15" t="s">
        <v>3666</v>
      </c>
      <c r="C1678" s="15">
        <v>1307320</v>
      </c>
      <c r="D1678" s="15" t="s">
        <v>1995</v>
      </c>
      <c r="E1678" s="15">
        <v>100</v>
      </c>
      <c r="F1678" s="15" t="s">
        <v>2677</v>
      </c>
      <c r="G1678" s="15" t="s">
        <v>3828</v>
      </c>
      <c r="H1678" s="15" t="s">
        <v>1903</v>
      </c>
      <c r="I1678" s="15" t="s">
        <v>3026</v>
      </c>
      <c r="J1678" s="15" t="s">
        <v>2678</v>
      </c>
      <c r="K1678" s="15" t="s">
        <v>513</v>
      </c>
    </row>
    <row r="1679" spans="2:11" x14ac:dyDescent="0.2">
      <c r="B1679" s="15" t="s">
        <v>3666</v>
      </c>
      <c r="C1679" s="15">
        <v>1307320</v>
      </c>
      <c r="D1679" s="15" t="s">
        <v>1995</v>
      </c>
      <c r="E1679" s="15">
        <v>85</v>
      </c>
      <c r="F1679" s="15" t="s">
        <v>2677</v>
      </c>
      <c r="G1679" s="15" t="s">
        <v>3826</v>
      </c>
      <c r="H1679" s="15" t="s">
        <v>631</v>
      </c>
      <c r="I1679" s="15" t="s">
        <v>3612</v>
      </c>
      <c r="J1679" s="15" t="s">
        <v>2678</v>
      </c>
      <c r="K1679" s="15" t="s">
        <v>513</v>
      </c>
    </row>
    <row r="1680" spans="2:11" x14ac:dyDescent="0.2">
      <c r="B1680" s="15" t="s">
        <v>3912</v>
      </c>
      <c r="C1680" s="15">
        <v>192857</v>
      </c>
      <c r="D1680" s="15" t="s">
        <v>1009</v>
      </c>
      <c r="E1680" s="15">
        <v>100</v>
      </c>
      <c r="F1680" s="15" t="s">
        <v>2686</v>
      </c>
      <c r="G1680" s="15" t="s">
        <v>3828</v>
      </c>
      <c r="H1680" s="15" t="s">
        <v>1032</v>
      </c>
      <c r="I1680" s="15" t="s">
        <v>3842</v>
      </c>
      <c r="J1680" s="15" t="s">
        <v>2675</v>
      </c>
      <c r="K1680" s="15" t="s">
        <v>2648</v>
      </c>
    </row>
    <row r="1681" spans="2:11" x14ac:dyDescent="0.2">
      <c r="B1681" s="15" t="s">
        <v>3912</v>
      </c>
      <c r="C1681" s="15">
        <v>192857</v>
      </c>
      <c r="D1681" s="15" t="s">
        <v>1009</v>
      </c>
      <c r="E1681" s="15">
        <v>100</v>
      </c>
      <c r="F1681" s="15" t="s">
        <v>2686</v>
      </c>
      <c r="G1681" s="15" t="s">
        <v>3828</v>
      </c>
      <c r="H1681" s="15" t="s">
        <v>1032</v>
      </c>
      <c r="I1681" s="15" t="s">
        <v>3842</v>
      </c>
      <c r="J1681" s="15" t="s">
        <v>2675</v>
      </c>
      <c r="K1681" s="15" t="s">
        <v>2648</v>
      </c>
    </row>
    <row r="1682" spans="2:11" x14ac:dyDescent="0.2">
      <c r="B1682" s="15" t="s">
        <v>3912</v>
      </c>
      <c r="C1682" s="15">
        <v>192857</v>
      </c>
      <c r="D1682" s="15" t="s">
        <v>1009</v>
      </c>
      <c r="E1682" s="15">
        <v>100</v>
      </c>
      <c r="F1682" s="15" t="s">
        <v>2686</v>
      </c>
      <c r="G1682" s="15" t="s">
        <v>3828</v>
      </c>
      <c r="H1682" s="15" t="s">
        <v>1032</v>
      </c>
      <c r="I1682" s="15" t="s">
        <v>3842</v>
      </c>
      <c r="J1682" s="15" t="s">
        <v>2675</v>
      </c>
      <c r="K1682" s="15" t="s">
        <v>2648</v>
      </c>
    </row>
    <row r="1683" spans="2:11" x14ac:dyDescent="0.2">
      <c r="B1683" s="15" t="s">
        <v>3912</v>
      </c>
      <c r="C1683" s="15">
        <v>192857</v>
      </c>
      <c r="D1683" s="15" t="s">
        <v>1009</v>
      </c>
      <c r="E1683" s="15">
        <v>100</v>
      </c>
      <c r="F1683" s="15" t="s">
        <v>2674</v>
      </c>
      <c r="G1683" s="15" t="s">
        <v>4044</v>
      </c>
      <c r="H1683" s="15" t="s">
        <v>1032</v>
      </c>
      <c r="I1683" s="15" t="s">
        <v>3842</v>
      </c>
      <c r="J1683" s="15" t="s">
        <v>2675</v>
      </c>
      <c r="K1683" s="15" t="s">
        <v>2648</v>
      </c>
    </row>
    <row r="1684" spans="2:11" x14ac:dyDescent="0.2">
      <c r="B1684" s="15" t="s">
        <v>3282</v>
      </c>
      <c r="C1684" s="15">
        <v>1307210</v>
      </c>
      <c r="D1684" s="15" t="s">
        <v>1880</v>
      </c>
      <c r="E1684" s="15">
        <v>90</v>
      </c>
      <c r="F1684" s="15" t="s">
        <v>2674</v>
      </c>
      <c r="G1684" s="15" t="s">
        <v>3828</v>
      </c>
      <c r="H1684" s="15" t="s">
        <v>1903</v>
      </c>
      <c r="I1684" s="15" t="s">
        <v>3240</v>
      </c>
      <c r="J1684" s="15" t="s">
        <v>2675</v>
      </c>
      <c r="K1684" s="15" t="s">
        <v>771</v>
      </c>
    </row>
    <row r="1685" spans="2:11" x14ac:dyDescent="0.2">
      <c r="B1685" s="15" t="s">
        <v>3745</v>
      </c>
      <c r="C1685" s="15">
        <v>1308202</v>
      </c>
      <c r="D1685" s="15" t="s">
        <v>3151</v>
      </c>
      <c r="E1685" s="15">
        <v>90</v>
      </c>
      <c r="F1685" s="15" t="s">
        <v>2674</v>
      </c>
      <c r="G1685" s="15" t="s">
        <v>4044</v>
      </c>
      <c r="H1685" s="15" t="s">
        <v>1903</v>
      </c>
      <c r="I1685" s="15" t="s">
        <v>3829</v>
      </c>
      <c r="J1685" s="15" t="s">
        <v>2675</v>
      </c>
      <c r="K1685" s="15" t="s">
        <v>1063</v>
      </c>
    </row>
    <row r="1686" spans="2:11" x14ac:dyDescent="0.2">
      <c r="B1686" s="15" t="s">
        <v>3745</v>
      </c>
      <c r="C1686" s="15">
        <v>1308202</v>
      </c>
      <c r="D1686" s="15" t="s">
        <v>3151</v>
      </c>
      <c r="E1686" s="15">
        <v>80</v>
      </c>
      <c r="F1686" s="15" t="s">
        <v>2674</v>
      </c>
      <c r="G1686" s="15" t="s">
        <v>3787</v>
      </c>
      <c r="H1686" s="15" t="s">
        <v>1903</v>
      </c>
      <c r="I1686" s="15" t="s">
        <v>3829</v>
      </c>
      <c r="J1686" s="15" t="s">
        <v>2675</v>
      </c>
      <c r="K1686" s="15" t="s">
        <v>1063</v>
      </c>
    </row>
    <row r="1687" spans="2:11" x14ac:dyDescent="0.2">
      <c r="B1687" s="15" t="s">
        <v>3745</v>
      </c>
      <c r="C1687" s="15">
        <v>1308202</v>
      </c>
      <c r="D1687" s="15" t="s">
        <v>3151</v>
      </c>
      <c r="E1687" s="15">
        <v>90</v>
      </c>
      <c r="F1687" s="15" t="s">
        <v>2674</v>
      </c>
      <c r="G1687" s="15" t="s">
        <v>3826</v>
      </c>
      <c r="H1687" s="15" t="s">
        <v>1903</v>
      </c>
      <c r="I1687" s="15" t="s">
        <v>3829</v>
      </c>
      <c r="J1687" s="15" t="s">
        <v>2675</v>
      </c>
      <c r="K1687" s="15" t="s">
        <v>1063</v>
      </c>
    </row>
    <row r="1688" spans="2:11" x14ac:dyDescent="0.2">
      <c r="B1688" s="15" t="s">
        <v>3745</v>
      </c>
      <c r="C1688" s="15">
        <v>1308202</v>
      </c>
      <c r="D1688" s="15" t="s">
        <v>3151</v>
      </c>
      <c r="E1688" s="15">
        <v>90</v>
      </c>
      <c r="F1688" s="15" t="s">
        <v>2674</v>
      </c>
      <c r="G1688" s="15" t="s">
        <v>4044</v>
      </c>
      <c r="H1688" s="15" t="s">
        <v>631</v>
      </c>
      <c r="I1688" s="15" t="s">
        <v>3605</v>
      </c>
      <c r="J1688" s="15" t="s">
        <v>2675</v>
      </c>
      <c r="K1688" s="15" t="s">
        <v>1063</v>
      </c>
    </row>
    <row r="1689" spans="2:11" x14ac:dyDescent="0.2">
      <c r="B1689" s="15" t="s">
        <v>3283</v>
      </c>
      <c r="C1689" s="15">
        <v>1307950</v>
      </c>
      <c r="D1689" s="15" t="s">
        <v>1913</v>
      </c>
      <c r="E1689" s="15">
        <v>60</v>
      </c>
      <c r="F1689" s="15" t="s">
        <v>2674</v>
      </c>
      <c r="G1689" s="15" t="s">
        <v>4044</v>
      </c>
      <c r="H1689" s="15" t="s">
        <v>631</v>
      </c>
      <c r="I1689" s="15" t="s">
        <v>3603</v>
      </c>
      <c r="J1689" s="15" t="s">
        <v>2675</v>
      </c>
      <c r="K1689" s="15" t="s">
        <v>1004</v>
      </c>
    </row>
    <row r="1690" spans="2:11" x14ac:dyDescent="0.2">
      <c r="B1690" s="15" t="s">
        <v>3283</v>
      </c>
      <c r="C1690" s="15">
        <v>1307950</v>
      </c>
      <c r="D1690" s="15" t="s">
        <v>1913</v>
      </c>
      <c r="E1690" s="15">
        <v>100</v>
      </c>
      <c r="F1690" s="15" t="s">
        <v>2674</v>
      </c>
      <c r="G1690" s="15" t="s">
        <v>4052</v>
      </c>
      <c r="H1690" s="15" t="s">
        <v>1903</v>
      </c>
      <c r="I1690" s="15" t="s">
        <v>4051</v>
      </c>
      <c r="J1690" s="15" t="s">
        <v>2675</v>
      </c>
      <c r="K1690" s="15" t="s">
        <v>1004</v>
      </c>
    </row>
    <row r="1691" spans="2:11" x14ac:dyDescent="0.2">
      <c r="B1691" s="15" t="s">
        <v>3283</v>
      </c>
      <c r="C1691" s="15">
        <v>1307950</v>
      </c>
      <c r="D1691" s="15" t="s">
        <v>1913</v>
      </c>
      <c r="E1691" s="15">
        <v>70</v>
      </c>
      <c r="F1691" s="15" t="s">
        <v>2674</v>
      </c>
      <c r="G1691" s="15" t="s">
        <v>3828</v>
      </c>
      <c r="H1691" s="15" t="s">
        <v>631</v>
      </c>
      <c r="I1691" s="15" t="s">
        <v>3603</v>
      </c>
      <c r="J1691" s="15" t="s">
        <v>2675</v>
      </c>
      <c r="K1691" s="15" t="s">
        <v>1004</v>
      </c>
    </row>
    <row r="1692" spans="2:11" x14ac:dyDescent="0.2">
      <c r="B1692" s="15" t="s">
        <v>4302</v>
      </c>
      <c r="C1692" s="15">
        <v>305687</v>
      </c>
      <c r="D1692" s="15" t="s">
        <v>1876</v>
      </c>
      <c r="E1692" s="15">
        <v>80</v>
      </c>
      <c r="F1692" s="15" t="s">
        <v>2674</v>
      </c>
      <c r="G1692" s="15" t="s">
        <v>4044</v>
      </c>
      <c r="H1692" s="15" t="s">
        <v>631</v>
      </c>
      <c r="I1692" s="15" t="s">
        <v>3614</v>
      </c>
      <c r="J1692" s="15" t="s">
        <v>2675</v>
      </c>
      <c r="K1692" s="15" t="s">
        <v>2693</v>
      </c>
    </row>
    <row r="1693" spans="2:11" x14ac:dyDescent="0.2">
      <c r="B1693" s="15" t="s">
        <v>4302</v>
      </c>
      <c r="C1693" s="15">
        <v>305687</v>
      </c>
      <c r="D1693" s="15" t="s">
        <v>1876</v>
      </c>
      <c r="E1693" s="15">
        <v>100</v>
      </c>
      <c r="F1693" s="15" t="s">
        <v>2674</v>
      </c>
      <c r="G1693" s="15" t="s">
        <v>4044</v>
      </c>
      <c r="H1693" s="15" t="s">
        <v>1903</v>
      </c>
      <c r="I1693" s="15" t="s">
        <v>3405</v>
      </c>
      <c r="J1693" s="15" t="s">
        <v>2675</v>
      </c>
      <c r="K1693" s="15" t="s">
        <v>2693</v>
      </c>
    </row>
    <row r="1694" spans="2:11" x14ac:dyDescent="0.2">
      <c r="B1694" s="15" t="s">
        <v>866</v>
      </c>
      <c r="C1694" s="15">
        <v>247937</v>
      </c>
      <c r="D1694" s="15" t="s">
        <v>556</v>
      </c>
      <c r="E1694" s="15">
        <v>100</v>
      </c>
      <c r="F1694" s="15" t="s">
        <v>2674</v>
      </c>
      <c r="G1694" s="15" t="s">
        <v>3826</v>
      </c>
      <c r="H1694" s="15" t="s">
        <v>631</v>
      </c>
      <c r="I1694" s="15" t="s">
        <v>839</v>
      </c>
      <c r="J1694" s="15" t="s">
        <v>2675</v>
      </c>
      <c r="K1694" s="15" t="s">
        <v>606</v>
      </c>
    </row>
    <row r="1695" spans="2:11" x14ac:dyDescent="0.2">
      <c r="B1695" s="15" t="s">
        <v>2793</v>
      </c>
      <c r="C1695" s="15">
        <v>262797</v>
      </c>
      <c r="D1695" s="15" t="s">
        <v>562</v>
      </c>
      <c r="E1695" s="15">
        <v>70</v>
      </c>
      <c r="F1695" s="15" t="s">
        <v>2674</v>
      </c>
      <c r="G1695" s="15" t="s">
        <v>3828</v>
      </c>
      <c r="H1695" s="15" t="s">
        <v>631</v>
      </c>
      <c r="I1695" s="15" t="s">
        <v>839</v>
      </c>
      <c r="J1695" s="15" t="s">
        <v>2675</v>
      </c>
      <c r="K1695" s="15" t="s">
        <v>2796</v>
      </c>
    </row>
    <row r="1696" spans="2:11" x14ac:dyDescent="0.2">
      <c r="B1696" s="15" t="s">
        <v>3339</v>
      </c>
      <c r="C1696" s="15">
        <v>1307976</v>
      </c>
      <c r="D1696" s="15" t="s">
        <v>1887</v>
      </c>
      <c r="E1696" s="15">
        <v>100</v>
      </c>
      <c r="F1696" s="15" t="s">
        <v>2674</v>
      </c>
      <c r="G1696" s="15" t="s">
        <v>3826</v>
      </c>
      <c r="H1696" s="15" t="s">
        <v>1903</v>
      </c>
      <c r="I1696" s="15" t="s">
        <v>3249</v>
      </c>
      <c r="J1696" s="15" t="s">
        <v>2675</v>
      </c>
      <c r="K1696" s="15" t="s">
        <v>530</v>
      </c>
    </row>
    <row r="1697" spans="2:11" x14ac:dyDescent="0.2">
      <c r="B1697" s="15" t="s">
        <v>3339</v>
      </c>
      <c r="C1697" s="15">
        <v>1307976</v>
      </c>
      <c r="D1697" s="15" t="s">
        <v>1887</v>
      </c>
      <c r="E1697" s="15">
        <v>100</v>
      </c>
      <c r="F1697" s="15" t="s">
        <v>2674</v>
      </c>
      <c r="G1697" s="15" t="s">
        <v>3787</v>
      </c>
      <c r="H1697" s="15" t="s">
        <v>631</v>
      </c>
      <c r="I1697" s="15" t="s">
        <v>3604</v>
      </c>
      <c r="J1697" s="15" t="s">
        <v>2675</v>
      </c>
      <c r="K1697" s="15" t="s">
        <v>530</v>
      </c>
    </row>
    <row r="1698" spans="2:11" x14ac:dyDescent="0.2">
      <c r="B1698" s="15" t="s">
        <v>3339</v>
      </c>
      <c r="C1698" s="15">
        <v>1307976</v>
      </c>
      <c r="D1698" s="15" t="s">
        <v>1887</v>
      </c>
      <c r="E1698" s="15">
        <v>100</v>
      </c>
      <c r="F1698" s="15" t="s">
        <v>2674</v>
      </c>
      <c r="G1698" s="15" t="s">
        <v>4045</v>
      </c>
      <c r="H1698" s="15" t="s">
        <v>631</v>
      </c>
      <c r="I1698" s="15" t="s">
        <v>3604</v>
      </c>
      <c r="J1698" s="15" t="s">
        <v>2675</v>
      </c>
      <c r="K1698" s="15" t="s">
        <v>530</v>
      </c>
    </row>
    <row r="1699" spans="2:11" x14ac:dyDescent="0.2">
      <c r="B1699" s="15" t="s">
        <v>4303</v>
      </c>
      <c r="C1699" s="15">
        <v>1308583</v>
      </c>
      <c r="D1699" s="15" t="s">
        <v>3348</v>
      </c>
      <c r="E1699" s="15">
        <v>90</v>
      </c>
      <c r="F1699" s="15" t="s">
        <v>2674</v>
      </c>
      <c r="G1699" s="15" t="s">
        <v>4045</v>
      </c>
      <c r="H1699" s="15" t="s">
        <v>631</v>
      </c>
      <c r="I1699" s="15" t="s">
        <v>3604</v>
      </c>
      <c r="J1699" s="15" t="s">
        <v>2675</v>
      </c>
      <c r="K1699" s="15" t="s">
        <v>3228</v>
      </c>
    </row>
    <row r="1700" spans="2:11" x14ac:dyDescent="0.2">
      <c r="B1700" s="15" t="s">
        <v>4304</v>
      </c>
      <c r="C1700" s="15">
        <v>1308435</v>
      </c>
      <c r="D1700" s="15" t="s">
        <v>2050</v>
      </c>
      <c r="E1700" s="15">
        <v>20</v>
      </c>
      <c r="F1700" s="15" t="s">
        <v>2674</v>
      </c>
      <c r="G1700" s="15" t="s">
        <v>4052</v>
      </c>
      <c r="H1700" s="15" t="s">
        <v>4369</v>
      </c>
      <c r="I1700" s="15" t="s">
        <v>4149</v>
      </c>
      <c r="J1700" s="15" t="s">
        <v>3327</v>
      </c>
      <c r="K1700" s="15" t="s">
        <v>2796</v>
      </c>
    </row>
    <row r="1701" spans="2:11" x14ac:dyDescent="0.2">
      <c r="B1701" s="15" t="s">
        <v>4304</v>
      </c>
      <c r="C1701" s="15">
        <v>1308435</v>
      </c>
      <c r="D1701" s="15" t="s">
        <v>2050</v>
      </c>
      <c r="E1701" s="15">
        <v>80</v>
      </c>
      <c r="F1701" s="15" t="s">
        <v>2674</v>
      </c>
      <c r="G1701" s="15" t="s">
        <v>4044</v>
      </c>
      <c r="H1701" s="15" t="s">
        <v>631</v>
      </c>
      <c r="I1701" s="15" t="s">
        <v>3617</v>
      </c>
      <c r="J1701" s="15" t="s">
        <v>2675</v>
      </c>
      <c r="K1701" s="15" t="s">
        <v>2796</v>
      </c>
    </row>
    <row r="1702" spans="2:11" x14ac:dyDescent="0.2">
      <c r="B1702" s="15" t="s">
        <v>4304</v>
      </c>
      <c r="C1702" s="15">
        <v>1308435</v>
      </c>
      <c r="D1702" s="15" t="s">
        <v>2050</v>
      </c>
      <c r="E1702" s="15">
        <v>90</v>
      </c>
      <c r="F1702" s="15" t="s">
        <v>2674</v>
      </c>
      <c r="G1702" s="15" t="s">
        <v>4052</v>
      </c>
      <c r="H1702" s="15" t="s">
        <v>631</v>
      </c>
      <c r="I1702" s="15" t="s">
        <v>3617</v>
      </c>
      <c r="J1702" s="15" t="s">
        <v>2675</v>
      </c>
      <c r="K1702" s="15" t="s">
        <v>2796</v>
      </c>
    </row>
    <row r="1703" spans="2:11" x14ac:dyDescent="0.2">
      <c r="B1703" s="15" t="s">
        <v>4304</v>
      </c>
      <c r="C1703" s="15">
        <v>1308435</v>
      </c>
      <c r="D1703" s="15" t="s">
        <v>2050</v>
      </c>
      <c r="E1703" s="15">
        <v>60</v>
      </c>
      <c r="F1703" s="15" t="s">
        <v>2676</v>
      </c>
      <c r="G1703" s="15" t="s">
        <v>4057</v>
      </c>
      <c r="H1703" s="15" t="s">
        <v>1903</v>
      </c>
      <c r="I1703" s="15" t="s">
        <v>4067</v>
      </c>
      <c r="J1703" s="15" t="s">
        <v>3327</v>
      </c>
      <c r="K1703" s="15" t="s">
        <v>2796</v>
      </c>
    </row>
    <row r="1704" spans="2:11" x14ac:dyDescent="0.2">
      <c r="B1704" s="15" t="s">
        <v>4304</v>
      </c>
      <c r="C1704" s="15">
        <v>1308435</v>
      </c>
      <c r="D1704" s="15" t="s">
        <v>2050</v>
      </c>
      <c r="E1704" s="15">
        <v>60</v>
      </c>
      <c r="F1704" s="15" t="s">
        <v>2674</v>
      </c>
      <c r="G1704" s="15" t="s">
        <v>4044</v>
      </c>
      <c r="H1704" s="15" t="s">
        <v>631</v>
      </c>
      <c r="I1704" s="15" t="s">
        <v>3617</v>
      </c>
      <c r="J1704" s="15" t="s">
        <v>2675</v>
      </c>
      <c r="K1704" s="15" t="s">
        <v>2796</v>
      </c>
    </row>
    <row r="1705" spans="2:11" x14ac:dyDescent="0.2">
      <c r="B1705" s="15" t="s">
        <v>2878</v>
      </c>
      <c r="C1705" s="15">
        <v>257653</v>
      </c>
      <c r="D1705" s="15" t="s">
        <v>1013</v>
      </c>
      <c r="E1705" s="15">
        <v>100</v>
      </c>
      <c r="F1705" s="15" t="s">
        <v>2686</v>
      </c>
      <c r="G1705" s="15" t="s">
        <v>3787</v>
      </c>
      <c r="H1705" s="15" t="s">
        <v>1032</v>
      </c>
      <c r="I1705" s="15" t="s">
        <v>2963</v>
      </c>
      <c r="J1705" s="15" t="s">
        <v>2678</v>
      </c>
      <c r="K1705" s="15" t="s">
        <v>1051</v>
      </c>
    </row>
    <row r="1706" spans="2:11" x14ac:dyDescent="0.2">
      <c r="B1706" s="15" t="s">
        <v>2878</v>
      </c>
      <c r="C1706" s="15">
        <v>257653</v>
      </c>
      <c r="D1706" s="15" t="s">
        <v>1013</v>
      </c>
      <c r="E1706" s="15">
        <v>80</v>
      </c>
      <c r="F1706" s="15" t="s">
        <v>2674</v>
      </c>
      <c r="G1706" s="15" t="s">
        <v>4045</v>
      </c>
      <c r="H1706" s="15" t="s">
        <v>631</v>
      </c>
      <c r="I1706" s="15" t="s">
        <v>3581</v>
      </c>
      <c r="J1706" s="15" t="s">
        <v>2675</v>
      </c>
      <c r="K1706" s="15" t="s">
        <v>1051</v>
      </c>
    </row>
    <row r="1707" spans="2:11" x14ac:dyDescent="0.2">
      <c r="B1707" s="15" t="s">
        <v>2878</v>
      </c>
      <c r="C1707" s="15">
        <v>257653</v>
      </c>
      <c r="D1707" s="15" t="s">
        <v>1013</v>
      </c>
      <c r="E1707" s="15">
        <v>90</v>
      </c>
      <c r="F1707" s="15" t="s">
        <v>2674</v>
      </c>
      <c r="G1707" s="15" t="s">
        <v>3787</v>
      </c>
      <c r="H1707" s="15" t="s">
        <v>1032</v>
      </c>
      <c r="I1707" s="15" t="s">
        <v>2963</v>
      </c>
      <c r="J1707" s="15" t="s">
        <v>2675</v>
      </c>
      <c r="K1707" s="15" t="s">
        <v>1051</v>
      </c>
    </row>
    <row r="1708" spans="2:11" x14ac:dyDescent="0.2">
      <c r="B1708" s="15" t="s">
        <v>2878</v>
      </c>
      <c r="C1708" s="15">
        <v>257653</v>
      </c>
      <c r="D1708" s="15" t="s">
        <v>1013</v>
      </c>
      <c r="E1708" s="15">
        <v>80</v>
      </c>
      <c r="F1708" s="15" t="s">
        <v>2674</v>
      </c>
      <c r="G1708" s="15" t="s">
        <v>4044</v>
      </c>
      <c r="H1708" s="15" t="s">
        <v>631</v>
      </c>
      <c r="I1708" s="15" t="s">
        <v>3581</v>
      </c>
      <c r="J1708" s="15" t="s">
        <v>2675</v>
      </c>
      <c r="K1708" s="15" t="s">
        <v>1051</v>
      </c>
    </row>
    <row r="1709" spans="2:11" x14ac:dyDescent="0.2">
      <c r="B1709" s="15" t="s">
        <v>3913</v>
      </c>
      <c r="C1709" s="15">
        <v>1307606</v>
      </c>
      <c r="D1709" s="15" t="s">
        <v>1995</v>
      </c>
      <c r="E1709" s="15">
        <v>100</v>
      </c>
      <c r="F1709" s="15" t="s">
        <v>2677</v>
      </c>
      <c r="G1709" s="15" t="s">
        <v>4057</v>
      </c>
      <c r="H1709" s="15" t="s">
        <v>1903</v>
      </c>
      <c r="I1709" s="15" t="s">
        <v>3026</v>
      </c>
      <c r="J1709" s="15" t="s">
        <v>2678</v>
      </c>
      <c r="K1709" s="15" t="s">
        <v>678</v>
      </c>
    </row>
    <row r="1710" spans="2:11" x14ac:dyDescent="0.2">
      <c r="B1710" s="15" t="s">
        <v>3913</v>
      </c>
      <c r="C1710" s="15">
        <v>1307606</v>
      </c>
      <c r="D1710" s="15" t="s">
        <v>1995</v>
      </c>
      <c r="E1710" s="15">
        <v>100</v>
      </c>
      <c r="F1710" s="15" t="s">
        <v>2683</v>
      </c>
      <c r="G1710" s="15" t="s">
        <v>3828</v>
      </c>
      <c r="H1710" s="15" t="s">
        <v>1903</v>
      </c>
      <c r="I1710" s="15" t="s">
        <v>3026</v>
      </c>
      <c r="J1710" s="15" t="s">
        <v>2675</v>
      </c>
      <c r="K1710" s="15" t="s">
        <v>678</v>
      </c>
    </row>
    <row r="1711" spans="2:11" x14ac:dyDescent="0.2">
      <c r="B1711" s="15" t="s">
        <v>3284</v>
      </c>
      <c r="C1711" s="15">
        <v>1307399</v>
      </c>
      <c r="D1711" s="15" t="s">
        <v>1884</v>
      </c>
      <c r="E1711" s="15">
        <v>70</v>
      </c>
      <c r="F1711" s="15" t="s">
        <v>2674</v>
      </c>
      <c r="G1711" s="15" t="s">
        <v>3828</v>
      </c>
      <c r="H1711" s="15" t="s">
        <v>631</v>
      </c>
      <c r="I1711" s="15" t="s">
        <v>3617</v>
      </c>
      <c r="J1711" s="15" t="s">
        <v>2675</v>
      </c>
      <c r="K1711" s="15" t="s">
        <v>686</v>
      </c>
    </row>
    <row r="1712" spans="2:11" x14ac:dyDescent="0.2">
      <c r="B1712" s="15" t="s">
        <v>3549</v>
      </c>
      <c r="C1712" s="15">
        <v>1307905</v>
      </c>
      <c r="D1712" s="15" t="s">
        <v>1899</v>
      </c>
      <c r="E1712" s="15">
        <v>70</v>
      </c>
      <c r="F1712" s="15" t="s">
        <v>2674</v>
      </c>
      <c r="G1712" s="15" t="s">
        <v>3828</v>
      </c>
      <c r="H1712" s="15" t="s">
        <v>631</v>
      </c>
      <c r="I1712" s="15" t="s">
        <v>3614</v>
      </c>
      <c r="J1712" s="15" t="s">
        <v>2675</v>
      </c>
      <c r="K1712" s="15" t="s">
        <v>728</v>
      </c>
    </row>
    <row r="1713" spans="2:11" x14ac:dyDescent="0.2">
      <c r="B1713" s="15" t="s">
        <v>3549</v>
      </c>
      <c r="C1713" s="15">
        <v>1307905</v>
      </c>
      <c r="D1713" s="15" t="s">
        <v>1899</v>
      </c>
      <c r="E1713" s="15">
        <v>100</v>
      </c>
      <c r="F1713" s="15" t="s">
        <v>2674</v>
      </c>
      <c r="G1713" s="15" t="s">
        <v>4052</v>
      </c>
      <c r="H1713" s="15" t="s">
        <v>1903</v>
      </c>
      <c r="I1713" s="15" t="s">
        <v>3510</v>
      </c>
      <c r="J1713" s="15" t="s">
        <v>2675</v>
      </c>
      <c r="K1713" s="15" t="s">
        <v>728</v>
      </c>
    </row>
    <row r="1714" spans="2:11" x14ac:dyDescent="0.2">
      <c r="B1714" s="15" t="s">
        <v>3549</v>
      </c>
      <c r="C1714" s="15">
        <v>1307905</v>
      </c>
      <c r="D1714" s="15" t="s">
        <v>1899</v>
      </c>
      <c r="E1714" s="15">
        <v>90</v>
      </c>
      <c r="F1714" s="15" t="s">
        <v>2674</v>
      </c>
      <c r="G1714" s="15" t="s">
        <v>4045</v>
      </c>
      <c r="H1714" s="15" t="s">
        <v>631</v>
      </c>
      <c r="I1714" s="15" t="s">
        <v>3614</v>
      </c>
      <c r="J1714" s="15" t="s">
        <v>2675</v>
      </c>
      <c r="K1714" s="15" t="s">
        <v>728</v>
      </c>
    </row>
    <row r="1715" spans="2:11" x14ac:dyDescent="0.2">
      <c r="B1715" s="15" t="s">
        <v>3549</v>
      </c>
      <c r="C1715" s="15">
        <v>1307905</v>
      </c>
      <c r="D1715" s="15" t="s">
        <v>1899</v>
      </c>
      <c r="E1715" s="15">
        <v>100</v>
      </c>
      <c r="F1715" s="15" t="s">
        <v>2674</v>
      </c>
      <c r="G1715" s="15" t="s">
        <v>4044</v>
      </c>
      <c r="H1715" s="15" t="s">
        <v>1903</v>
      </c>
      <c r="I1715" s="15" t="s">
        <v>4067</v>
      </c>
      <c r="J1715" s="15" t="s">
        <v>2675</v>
      </c>
      <c r="K1715" s="15" t="s">
        <v>728</v>
      </c>
    </row>
    <row r="1716" spans="2:11" x14ac:dyDescent="0.2">
      <c r="B1716" s="15" t="s">
        <v>3667</v>
      </c>
      <c r="C1716" s="15">
        <v>1308070</v>
      </c>
      <c r="D1716" s="15" t="s">
        <v>1928</v>
      </c>
      <c r="E1716" s="15">
        <v>90</v>
      </c>
      <c r="F1716" s="15" t="s">
        <v>2676</v>
      </c>
      <c r="G1716" s="15" t="s">
        <v>3828</v>
      </c>
      <c r="H1716" s="15" t="s">
        <v>631</v>
      </c>
      <c r="I1716" s="15" t="s">
        <v>3606</v>
      </c>
      <c r="J1716" s="15" t="s">
        <v>2675</v>
      </c>
      <c r="K1716" s="15" t="s">
        <v>1290</v>
      </c>
    </row>
    <row r="1717" spans="2:11" x14ac:dyDescent="0.2">
      <c r="B1717" s="15" t="s">
        <v>3667</v>
      </c>
      <c r="C1717" s="15">
        <v>1308070</v>
      </c>
      <c r="D1717" s="15" t="s">
        <v>1928</v>
      </c>
      <c r="E1717" s="15">
        <v>70</v>
      </c>
      <c r="F1717" s="15" t="s">
        <v>2676</v>
      </c>
      <c r="G1717" s="15" t="s">
        <v>4052</v>
      </c>
      <c r="H1717" s="15" t="s">
        <v>631</v>
      </c>
      <c r="I1717" s="15" t="s">
        <v>3606</v>
      </c>
      <c r="J1717" s="15" t="s">
        <v>2675</v>
      </c>
      <c r="K1717" s="15" t="s">
        <v>1290</v>
      </c>
    </row>
    <row r="1718" spans="2:11" x14ac:dyDescent="0.2">
      <c r="B1718" s="15" t="s">
        <v>3667</v>
      </c>
      <c r="C1718" s="15">
        <v>1308070</v>
      </c>
      <c r="D1718" s="15" t="s">
        <v>1928</v>
      </c>
      <c r="E1718" s="15">
        <v>90</v>
      </c>
      <c r="F1718" s="15" t="s">
        <v>2676</v>
      </c>
      <c r="G1718" s="15" t="s">
        <v>4045</v>
      </c>
      <c r="H1718" s="15" t="s">
        <v>1903</v>
      </c>
      <c r="I1718" s="15" t="s">
        <v>4053</v>
      </c>
      <c r="J1718" s="15" t="s">
        <v>2675</v>
      </c>
      <c r="K1718" s="15" t="s">
        <v>1290</v>
      </c>
    </row>
    <row r="1719" spans="2:11" x14ac:dyDescent="0.2">
      <c r="B1719" s="15" t="s">
        <v>3550</v>
      </c>
      <c r="C1719" s="15">
        <v>261114</v>
      </c>
      <c r="D1719" s="15" t="s">
        <v>1044</v>
      </c>
      <c r="E1719" s="15">
        <v>100</v>
      </c>
      <c r="F1719" s="15" t="s">
        <v>2674</v>
      </c>
      <c r="G1719" s="15" t="s">
        <v>3828</v>
      </c>
      <c r="H1719" s="15" t="s">
        <v>631</v>
      </c>
      <c r="I1719" s="15" t="s">
        <v>3583</v>
      </c>
      <c r="J1719" s="15" t="s">
        <v>2675</v>
      </c>
      <c r="K1719" s="15" t="s">
        <v>1063</v>
      </c>
    </row>
    <row r="1720" spans="2:11" x14ac:dyDescent="0.2">
      <c r="B1720" s="15" t="s">
        <v>3550</v>
      </c>
      <c r="C1720" s="15">
        <v>261114</v>
      </c>
      <c r="D1720" s="15" t="s">
        <v>1044</v>
      </c>
      <c r="E1720" s="15">
        <v>100</v>
      </c>
      <c r="F1720" s="15" t="s">
        <v>2674</v>
      </c>
      <c r="G1720" s="15" t="s">
        <v>3826</v>
      </c>
      <c r="H1720" s="15" t="s">
        <v>1032</v>
      </c>
      <c r="I1720" s="15" t="s">
        <v>3516</v>
      </c>
      <c r="J1720" s="15" t="s">
        <v>2675</v>
      </c>
      <c r="K1720" s="15" t="s">
        <v>1063</v>
      </c>
    </row>
    <row r="1721" spans="2:11" x14ac:dyDescent="0.2">
      <c r="B1721" s="15" t="s">
        <v>879</v>
      </c>
      <c r="C1721" s="15">
        <v>252806</v>
      </c>
      <c r="D1721" s="15" t="s">
        <v>562</v>
      </c>
      <c r="E1721" s="15">
        <v>80</v>
      </c>
      <c r="F1721" s="15" t="s">
        <v>2674</v>
      </c>
      <c r="G1721" s="15" t="s">
        <v>4044</v>
      </c>
      <c r="H1721" s="15" t="s">
        <v>631</v>
      </c>
      <c r="I1721" s="15" t="s">
        <v>839</v>
      </c>
      <c r="J1721" s="15" t="s">
        <v>2675</v>
      </c>
      <c r="K1721" s="15" t="s">
        <v>571</v>
      </c>
    </row>
    <row r="1722" spans="2:11" x14ac:dyDescent="0.2">
      <c r="B1722" s="15" t="s">
        <v>3914</v>
      </c>
      <c r="C1722" s="15">
        <v>1306912</v>
      </c>
      <c r="D1722" s="15" t="s">
        <v>2803</v>
      </c>
      <c r="E1722" s="15">
        <v>100</v>
      </c>
      <c r="F1722" s="15" t="s">
        <v>2677</v>
      </c>
      <c r="G1722" s="15" t="s">
        <v>4052</v>
      </c>
      <c r="H1722" s="15" t="s">
        <v>1903</v>
      </c>
      <c r="I1722" s="15" t="s">
        <v>3179</v>
      </c>
      <c r="J1722" s="15" t="s">
        <v>2678</v>
      </c>
      <c r="K1722" s="15" t="s">
        <v>1161</v>
      </c>
    </row>
    <row r="1723" spans="2:11" x14ac:dyDescent="0.2">
      <c r="B1723" s="15" t="s">
        <v>3914</v>
      </c>
      <c r="C1723" s="15">
        <v>1306912</v>
      </c>
      <c r="D1723" s="15" t="s">
        <v>2803</v>
      </c>
      <c r="E1723" s="15">
        <v>100</v>
      </c>
      <c r="F1723" s="15" t="s">
        <v>2677</v>
      </c>
      <c r="G1723" s="15" t="s">
        <v>3828</v>
      </c>
      <c r="H1723" s="15" t="s">
        <v>631</v>
      </c>
      <c r="I1723" s="15" t="s">
        <v>3612</v>
      </c>
      <c r="J1723" s="15" t="s">
        <v>2678</v>
      </c>
      <c r="K1723" s="15" t="s">
        <v>1161</v>
      </c>
    </row>
    <row r="1724" spans="2:11" x14ac:dyDescent="0.2">
      <c r="B1724" s="15" t="s">
        <v>3914</v>
      </c>
      <c r="C1724" s="15">
        <v>1306912</v>
      </c>
      <c r="D1724" s="15" t="s">
        <v>2803</v>
      </c>
      <c r="E1724" s="15">
        <v>100</v>
      </c>
      <c r="F1724" s="15" t="s">
        <v>2677</v>
      </c>
      <c r="G1724" s="15" t="s">
        <v>3826</v>
      </c>
      <c r="H1724" s="15" t="s">
        <v>631</v>
      </c>
      <c r="I1724" s="15" t="s">
        <v>3612</v>
      </c>
      <c r="J1724" s="15" t="s">
        <v>2678</v>
      </c>
      <c r="K1724" s="15" t="s">
        <v>1161</v>
      </c>
    </row>
    <row r="1725" spans="2:11" x14ac:dyDescent="0.2">
      <c r="B1725" s="15" t="s">
        <v>3914</v>
      </c>
      <c r="C1725" s="15">
        <v>1306912</v>
      </c>
      <c r="D1725" s="15" t="s">
        <v>2803</v>
      </c>
      <c r="E1725" s="15">
        <v>100</v>
      </c>
      <c r="F1725" s="15" t="s">
        <v>2677</v>
      </c>
      <c r="G1725" s="15" t="s">
        <v>4052</v>
      </c>
      <c r="H1725" s="15" t="s">
        <v>1903</v>
      </c>
      <c r="I1725" s="15" t="s">
        <v>3179</v>
      </c>
      <c r="J1725" s="15" t="s">
        <v>2678</v>
      </c>
      <c r="K1725" s="15" t="s">
        <v>1161</v>
      </c>
    </row>
    <row r="1726" spans="2:11" x14ac:dyDescent="0.2">
      <c r="B1726" s="15" t="s">
        <v>2864</v>
      </c>
      <c r="C1726" s="15">
        <v>1307278</v>
      </c>
      <c r="D1726" s="15" t="s">
        <v>2803</v>
      </c>
      <c r="E1726" s="15">
        <v>85</v>
      </c>
      <c r="F1726" s="15" t="s">
        <v>2677</v>
      </c>
      <c r="G1726" s="15" t="s">
        <v>3787</v>
      </c>
      <c r="H1726" s="15" t="s">
        <v>631</v>
      </c>
      <c r="I1726" s="15" t="s">
        <v>3612</v>
      </c>
      <c r="J1726" s="15" t="s">
        <v>2678</v>
      </c>
      <c r="K1726" s="15" t="s">
        <v>691</v>
      </c>
    </row>
    <row r="1727" spans="2:11" x14ac:dyDescent="0.2">
      <c r="B1727" s="15" t="s">
        <v>2864</v>
      </c>
      <c r="C1727" s="15">
        <v>1307278</v>
      </c>
      <c r="D1727" s="15" t="s">
        <v>2803</v>
      </c>
      <c r="E1727" s="15">
        <v>100</v>
      </c>
      <c r="F1727" s="15" t="s">
        <v>2677</v>
      </c>
      <c r="G1727" s="15" t="s">
        <v>3787</v>
      </c>
      <c r="H1727" s="15" t="s">
        <v>1903</v>
      </c>
      <c r="I1727" s="15" t="s">
        <v>3179</v>
      </c>
      <c r="J1727" s="15" t="s">
        <v>2678</v>
      </c>
      <c r="K1727" s="15" t="s">
        <v>691</v>
      </c>
    </row>
    <row r="1728" spans="2:11" x14ac:dyDescent="0.2">
      <c r="B1728" s="15" t="s">
        <v>2864</v>
      </c>
      <c r="C1728" s="15">
        <v>1307278</v>
      </c>
      <c r="D1728" s="15" t="s">
        <v>2803</v>
      </c>
      <c r="E1728" s="15">
        <v>85</v>
      </c>
      <c r="F1728" s="15" t="s">
        <v>2677</v>
      </c>
      <c r="G1728" s="15" t="s">
        <v>3787</v>
      </c>
      <c r="H1728" s="15" t="s">
        <v>1903</v>
      </c>
      <c r="I1728" s="15" t="s">
        <v>3179</v>
      </c>
      <c r="J1728" s="15" t="s">
        <v>2678</v>
      </c>
      <c r="K1728" s="15" t="s">
        <v>691</v>
      </c>
    </row>
    <row r="1729" spans="2:11" x14ac:dyDescent="0.2">
      <c r="B1729" s="15" t="s">
        <v>2864</v>
      </c>
      <c r="C1729" s="15">
        <v>1307278</v>
      </c>
      <c r="D1729" s="15" t="s">
        <v>2803</v>
      </c>
      <c r="E1729" s="15">
        <v>100</v>
      </c>
      <c r="F1729" s="15" t="s">
        <v>2677</v>
      </c>
      <c r="G1729" s="15" t="s">
        <v>3826</v>
      </c>
      <c r="H1729" s="15" t="s">
        <v>631</v>
      </c>
      <c r="I1729" s="15" t="s">
        <v>3612</v>
      </c>
      <c r="J1729" s="15" t="s">
        <v>2678</v>
      </c>
      <c r="K1729" s="15" t="s">
        <v>691</v>
      </c>
    </row>
    <row r="1730" spans="2:11" x14ac:dyDescent="0.2">
      <c r="B1730" s="15" t="s">
        <v>4305</v>
      </c>
      <c r="C1730" s="15">
        <v>1308225</v>
      </c>
      <c r="D1730" s="15" t="s">
        <v>1932</v>
      </c>
      <c r="E1730" s="15">
        <v>80</v>
      </c>
      <c r="F1730" s="15" t="s">
        <v>2674</v>
      </c>
      <c r="G1730" s="15" t="s">
        <v>3826</v>
      </c>
      <c r="H1730" s="15" t="s">
        <v>1903</v>
      </c>
      <c r="I1730" s="15" t="s">
        <v>2689</v>
      </c>
      <c r="J1730" s="15" t="s">
        <v>2678</v>
      </c>
      <c r="K1730" s="15" t="s">
        <v>1497</v>
      </c>
    </row>
    <row r="1731" spans="2:11" x14ac:dyDescent="0.2">
      <c r="B1731" s="15" t="s">
        <v>3915</v>
      </c>
      <c r="C1731" s="15">
        <v>1307809</v>
      </c>
      <c r="D1731" s="15" t="s">
        <v>1882</v>
      </c>
      <c r="E1731" s="15">
        <v>100</v>
      </c>
      <c r="F1731" s="15" t="s">
        <v>2674</v>
      </c>
      <c r="G1731" s="15" t="s">
        <v>3828</v>
      </c>
      <c r="H1731" s="15" t="s">
        <v>631</v>
      </c>
      <c r="I1731" s="15" t="s">
        <v>3113</v>
      </c>
      <c r="J1731" s="15" t="s">
        <v>2678</v>
      </c>
      <c r="K1731" s="15" t="s">
        <v>1289</v>
      </c>
    </row>
    <row r="1732" spans="2:11" x14ac:dyDescent="0.2">
      <c r="B1732" s="15" t="s">
        <v>3915</v>
      </c>
      <c r="C1732" s="15">
        <v>1307809</v>
      </c>
      <c r="D1732" s="15" t="s">
        <v>1882</v>
      </c>
      <c r="E1732" s="15">
        <v>100</v>
      </c>
      <c r="F1732" s="15" t="s">
        <v>2674</v>
      </c>
      <c r="G1732" s="15" t="s">
        <v>3828</v>
      </c>
      <c r="H1732" s="15" t="s">
        <v>631</v>
      </c>
      <c r="I1732" s="15" t="s">
        <v>3113</v>
      </c>
      <c r="J1732" s="15" t="s">
        <v>2678</v>
      </c>
      <c r="K1732" s="15" t="s">
        <v>1289</v>
      </c>
    </row>
    <row r="1733" spans="2:11" x14ac:dyDescent="0.2">
      <c r="B1733" s="15" t="s">
        <v>3916</v>
      </c>
      <c r="C1733" s="15">
        <v>1308595</v>
      </c>
      <c r="D1733" s="15" t="s">
        <v>3348</v>
      </c>
      <c r="E1733" s="15">
        <v>60</v>
      </c>
      <c r="F1733" s="15" t="s">
        <v>2674</v>
      </c>
      <c r="G1733" s="15" t="s">
        <v>3828</v>
      </c>
      <c r="H1733" s="15" t="s">
        <v>631</v>
      </c>
      <c r="I1733" s="15" t="s">
        <v>3605</v>
      </c>
      <c r="J1733" s="15" t="s">
        <v>2675</v>
      </c>
      <c r="K1733" s="15" t="s">
        <v>3228</v>
      </c>
    </row>
    <row r="1734" spans="2:11" x14ac:dyDescent="0.2">
      <c r="B1734" s="15" t="s">
        <v>3916</v>
      </c>
      <c r="C1734" s="15">
        <v>1308595</v>
      </c>
      <c r="D1734" s="15" t="s">
        <v>3348</v>
      </c>
      <c r="E1734" s="15">
        <v>40</v>
      </c>
      <c r="F1734" s="15" t="s">
        <v>2674</v>
      </c>
      <c r="G1734" s="15" t="s">
        <v>4044</v>
      </c>
      <c r="H1734" s="15" t="s">
        <v>631</v>
      </c>
      <c r="I1734" s="15" t="s">
        <v>3605</v>
      </c>
      <c r="J1734" s="15" t="s">
        <v>2675</v>
      </c>
      <c r="K1734" s="15" t="s">
        <v>3228</v>
      </c>
    </row>
    <row r="1735" spans="2:11" x14ac:dyDescent="0.2">
      <c r="B1735" s="15" t="s">
        <v>3746</v>
      </c>
      <c r="C1735" s="15">
        <v>1307523</v>
      </c>
      <c r="D1735" s="15" t="s">
        <v>1920</v>
      </c>
      <c r="E1735" s="15">
        <v>90</v>
      </c>
      <c r="F1735" s="15" t="s">
        <v>2674</v>
      </c>
      <c r="G1735" s="15" t="s">
        <v>4044</v>
      </c>
      <c r="H1735" s="15" t="s">
        <v>631</v>
      </c>
      <c r="I1735" s="15" t="s">
        <v>3607</v>
      </c>
      <c r="J1735" s="15" t="s">
        <v>2675</v>
      </c>
      <c r="K1735" s="15" t="s">
        <v>2684</v>
      </c>
    </row>
    <row r="1736" spans="2:11" x14ac:dyDescent="0.2">
      <c r="B1736" s="15" t="s">
        <v>3746</v>
      </c>
      <c r="C1736" s="15">
        <v>1307523</v>
      </c>
      <c r="D1736" s="15" t="s">
        <v>1920</v>
      </c>
      <c r="E1736" s="15">
        <v>90</v>
      </c>
      <c r="F1736" s="15" t="s">
        <v>2674</v>
      </c>
      <c r="G1736" s="15" t="s">
        <v>4044</v>
      </c>
      <c r="H1736" s="15" t="s">
        <v>1903</v>
      </c>
      <c r="I1736" s="15" t="s">
        <v>3741</v>
      </c>
      <c r="J1736" s="15" t="s">
        <v>2675</v>
      </c>
      <c r="K1736" s="15" t="s">
        <v>2684</v>
      </c>
    </row>
    <row r="1737" spans="2:11" x14ac:dyDescent="0.2">
      <c r="B1737" s="15" t="s">
        <v>3746</v>
      </c>
      <c r="C1737" s="15">
        <v>1307523</v>
      </c>
      <c r="D1737" s="15" t="s">
        <v>1920</v>
      </c>
      <c r="E1737" s="15">
        <v>100</v>
      </c>
      <c r="F1737" s="15" t="s">
        <v>2674</v>
      </c>
      <c r="G1737" s="15" t="s">
        <v>3787</v>
      </c>
      <c r="H1737" s="15" t="s">
        <v>1903</v>
      </c>
      <c r="I1737" s="15" t="s">
        <v>3741</v>
      </c>
      <c r="J1737" s="15" t="s">
        <v>2675</v>
      </c>
      <c r="K1737" s="15" t="s">
        <v>2684</v>
      </c>
    </row>
    <row r="1738" spans="2:11" x14ac:dyDescent="0.2">
      <c r="B1738" s="15" t="s">
        <v>3551</v>
      </c>
      <c r="C1738" s="15">
        <v>1308484</v>
      </c>
      <c r="D1738" s="15" t="s">
        <v>1910</v>
      </c>
      <c r="E1738" s="15">
        <v>80</v>
      </c>
      <c r="F1738" s="15" t="s">
        <v>2674</v>
      </c>
      <c r="G1738" s="15" t="s">
        <v>4044</v>
      </c>
      <c r="H1738" s="15" t="s">
        <v>631</v>
      </c>
      <c r="I1738" s="15" t="s">
        <v>3606</v>
      </c>
      <c r="J1738" s="15" t="s">
        <v>2675</v>
      </c>
      <c r="K1738" s="15" t="s">
        <v>2934</v>
      </c>
    </row>
    <row r="1739" spans="2:11" x14ac:dyDescent="0.2">
      <c r="B1739" s="15" t="s">
        <v>3551</v>
      </c>
      <c r="C1739" s="15">
        <v>1308484</v>
      </c>
      <c r="D1739" s="15" t="s">
        <v>1910</v>
      </c>
      <c r="E1739" s="15">
        <v>100</v>
      </c>
      <c r="F1739" s="15" t="s">
        <v>2674</v>
      </c>
      <c r="G1739" s="15" t="s">
        <v>4052</v>
      </c>
      <c r="H1739" s="15" t="s">
        <v>1903</v>
      </c>
      <c r="I1739" s="15" t="s">
        <v>4067</v>
      </c>
      <c r="J1739" s="15" t="s">
        <v>2675</v>
      </c>
      <c r="K1739" s="15" t="s">
        <v>2934</v>
      </c>
    </row>
    <row r="1740" spans="2:11" x14ac:dyDescent="0.2">
      <c r="B1740" s="15" t="s">
        <v>3551</v>
      </c>
      <c r="C1740" s="15">
        <v>1308484</v>
      </c>
      <c r="D1740" s="15" t="s">
        <v>1910</v>
      </c>
      <c r="E1740" s="15">
        <v>70</v>
      </c>
      <c r="F1740" s="15" t="s">
        <v>2674</v>
      </c>
      <c r="G1740" s="15" t="s">
        <v>3828</v>
      </c>
      <c r="H1740" s="15" t="s">
        <v>631</v>
      </c>
      <c r="I1740" s="15" t="s">
        <v>3606</v>
      </c>
      <c r="J1740" s="15" t="s">
        <v>2675</v>
      </c>
      <c r="K1740" s="15" t="s">
        <v>2934</v>
      </c>
    </row>
    <row r="1741" spans="2:11" x14ac:dyDescent="0.2">
      <c r="B1741" s="15" t="s">
        <v>4306</v>
      </c>
      <c r="C1741" s="15">
        <v>241873</v>
      </c>
      <c r="D1741" s="15" t="s">
        <v>1196</v>
      </c>
      <c r="E1741" s="15">
        <v>100</v>
      </c>
      <c r="F1741" s="15" t="s">
        <v>2674</v>
      </c>
      <c r="G1741" s="15" t="s">
        <v>4052</v>
      </c>
      <c r="H1741" s="15" t="s">
        <v>1032</v>
      </c>
      <c r="I1741" s="15" t="s">
        <v>4071</v>
      </c>
      <c r="J1741" s="15" t="s">
        <v>2678</v>
      </c>
      <c r="K1741" s="15" t="s">
        <v>1225</v>
      </c>
    </row>
    <row r="1742" spans="2:11" x14ac:dyDescent="0.2">
      <c r="B1742" s="15" t="s">
        <v>4306</v>
      </c>
      <c r="C1742" s="15">
        <v>241873</v>
      </c>
      <c r="D1742" s="15" t="s">
        <v>1196</v>
      </c>
      <c r="E1742" s="15">
        <v>100</v>
      </c>
      <c r="F1742" s="15" t="s">
        <v>2686</v>
      </c>
      <c r="G1742" s="15" t="s">
        <v>4045</v>
      </c>
      <c r="H1742" s="15" t="s">
        <v>1032</v>
      </c>
      <c r="I1742" s="15" t="s">
        <v>4071</v>
      </c>
      <c r="J1742" s="15" t="s">
        <v>2678</v>
      </c>
      <c r="K1742" s="15" t="s">
        <v>1225</v>
      </c>
    </row>
    <row r="1743" spans="2:11" x14ac:dyDescent="0.2">
      <c r="B1743" s="15" t="s">
        <v>4306</v>
      </c>
      <c r="C1743" s="15">
        <v>241873</v>
      </c>
      <c r="D1743" s="15" t="s">
        <v>1196</v>
      </c>
      <c r="E1743" s="15">
        <v>100</v>
      </c>
      <c r="F1743" s="15" t="s">
        <v>2674</v>
      </c>
      <c r="G1743" s="15" t="s">
        <v>4052</v>
      </c>
      <c r="H1743" s="15" t="s">
        <v>1032</v>
      </c>
      <c r="I1743" s="15" t="s">
        <v>4071</v>
      </c>
      <c r="J1743" s="15" t="s">
        <v>2678</v>
      </c>
      <c r="K1743" s="15" t="s">
        <v>1225</v>
      </c>
    </row>
    <row r="1744" spans="2:11" x14ac:dyDescent="0.2">
      <c r="B1744" s="15" t="s">
        <v>3917</v>
      </c>
      <c r="C1744" s="15">
        <v>1307038</v>
      </c>
      <c r="D1744" s="15" t="s">
        <v>1962</v>
      </c>
      <c r="E1744" s="15">
        <v>80</v>
      </c>
      <c r="F1744" s="15" t="s">
        <v>2674</v>
      </c>
      <c r="G1744" s="15" t="s">
        <v>3828</v>
      </c>
      <c r="H1744" s="15" t="s">
        <v>631</v>
      </c>
      <c r="I1744" s="15" t="s">
        <v>3603</v>
      </c>
      <c r="J1744" s="15" t="s">
        <v>2675</v>
      </c>
      <c r="K1744" s="15" t="s">
        <v>2687</v>
      </c>
    </row>
    <row r="1745" spans="2:11" x14ac:dyDescent="0.2">
      <c r="B1745" s="15" t="s">
        <v>3917</v>
      </c>
      <c r="C1745" s="15">
        <v>1307038</v>
      </c>
      <c r="D1745" s="15" t="s">
        <v>1962</v>
      </c>
      <c r="E1745" s="15">
        <v>100</v>
      </c>
      <c r="F1745" s="15" t="s">
        <v>2674</v>
      </c>
      <c r="G1745" s="15" t="s">
        <v>3826</v>
      </c>
      <c r="H1745" s="15" t="s">
        <v>1903</v>
      </c>
      <c r="I1745" s="15" t="s">
        <v>3245</v>
      </c>
      <c r="J1745" s="15" t="s">
        <v>2675</v>
      </c>
      <c r="K1745" s="15" t="s">
        <v>2687</v>
      </c>
    </row>
    <row r="1746" spans="2:11" x14ac:dyDescent="0.2">
      <c r="B1746" s="15" t="s">
        <v>3917</v>
      </c>
      <c r="C1746" s="15">
        <v>1307038</v>
      </c>
      <c r="D1746" s="15" t="s">
        <v>1962</v>
      </c>
      <c r="E1746" s="15">
        <v>70</v>
      </c>
      <c r="F1746" s="15" t="s">
        <v>2674</v>
      </c>
      <c r="G1746" s="15" t="s">
        <v>4045</v>
      </c>
      <c r="H1746" s="15" t="s">
        <v>631</v>
      </c>
      <c r="I1746" s="15" t="s">
        <v>3603</v>
      </c>
      <c r="J1746" s="15" t="s">
        <v>2675</v>
      </c>
      <c r="K1746" s="15" t="s">
        <v>2687</v>
      </c>
    </row>
    <row r="1747" spans="2:11" x14ac:dyDescent="0.2">
      <c r="B1747" s="15" t="s">
        <v>4307</v>
      </c>
      <c r="C1747" s="15">
        <v>1308379</v>
      </c>
      <c r="D1747" s="15" t="s">
        <v>1968</v>
      </c>
      <c r="E1747" s="15">
        <v>100</v>
      </c>
      <c r="F1747" s="15" t="s">
        <v>2674</v>
      </c>
      <c r="G1747" s="15" t="s">
        <v>4045</v>
      </c>
      <c r="H1747" s="15" t="s">
        <v>1903</v>
      </c>
      <c r="I1747" s="15" t="s">
        <v>3003</v>
      </c>
      <c r="J1747" s="15" t="s">
        <v>2675</v>
      </c>
      <c r="K1747" s="15" t="s">
        <v>996</v>
      </c>
    </row>
    <row r="1748" spans="2:11" x14ac:dyDescent="0.2">
      <c r="B1748" s="15" t="s">
        <v>4307</v>
      </c>
      <c r="C1748" s="15">
        <v>1308379</v>
      </c>
      <c r="D1748" s="15" t="s">
        <v>1968</v>
      </c>
      <c r="E1748" s="15">
        <v>80</v>
      </c>
      <c r="F1748" s="15" t="s">
        <v>2674</v>
      </c>
      <c r="G1748" s="15" t="s">
        <v>4044</v>
      </c>
      <c r="H1748" s="15" t="s">
        <v>631</v>
      </c>
      <c r="I1748" s="15" t="s">
        <v>3606</v>
      </c>
      <c r="J1748" s="15" t="s">
        <v>2675</v>
      </c>
      <c r="K1748" s="15" t="s">
        <v>996</v>
      </c>
    </row>
    <row r="1749" spans="2:11" x14ac:dyDescent="0.2">
      <c r="B1749" s="15" t="s">
        <v>4308</v>
      </c>
      <c r="C1749" s="15">
        <v>1308183</v>
      </c>
      <c r="D1749" s="15" t="s">
        <v>2803</v>
      </c>
      <c r="E1749" s="15">
        <v>100</v>
      </c>
      <c r="F1749" s="15" t="s">
        <v>2677</v>
      </c>
      <c r="G1749" s="15" t="s">
        <v>3826</v>
      </c>
      <c r="H1749" s="15" t="s">
        <v>1903</v>
      </c>
      <c r="I1749" s="15" t="s">
        <v>3179</v>
      </c>
      <c r="J1749" s="15" t="s">
        <v>2678</v>
      </c>
      <c r="K1749" s="15" t="s">
        <v>725</v>
      </c>
    </row>
    <row r="1750" spans="2:11" x14ac:dyDescent="0.2">
      <c r="B1750" s="15" t="s">
        <v>4308</v>
      </c>
      <c r="C1750" s="15">
        <v>1308183</v>
      </c>
      <c r="D1750" s="15" t="s">
        <v>2803</v>
      </c>
      <c r="E1750" s="15">
        <v>100</v>
      </c>
      <c r="F1750" s="15" t="s">
        <v>2677</v>
      </c>
      <c r="G1750" s="15" t="s">
        <v>4044</v>
      </c>
      <c r="H1750" s="15" t="s">
        <v>631</v>
      </c>
      <c r="I1750" s="15" t="s">
        <v>3612</v>
      </c>
      <c r="J1750" s="15" t="s">
        <v>2678</v>
      </c>
      <c r="K1750" s="15" t="s">
        <v>725</v>
      </c>
    </row>
    <row r="1751" spans="2:11" x14ac:dyDescent="0.2">
      <c r="B1751" s="15" t="s">
        <v>4308</v>
      </c>
      <c r="C1751" s="15">
        <v>1308183</v>
      </c>
      <c r="D1751" s="15" t="s">
        <v>2803</v>
      </c>
      <c r="E1751" s="15">
        <v>100</v>
      </c>
      <c r="F1751" s="15" t="s">
        <v>2677</v>
      </c>
      <c r="G1751" s="15" t="s">
        <v>4057</v>
      </c>
      <c r="H1751" s="15" t="s">
        <v>1903</v>
      </c>
      <c r="I1751" s="15" t="s">
        <v>3179</v>
      </c>
      <c r="J1751" s="15" t="s">
        <v>2678</v>
      </c>
      <c r="K1751" s="15" t="s">
        <v>725</v>
      </c>
    </row>
    <row r="1752" spans="2:11" x14ac:dyDescent="0.2">
      <c r="B1752" s="15" t="s">
        <v>4308</v>
      </c>
      <c r="C1752" s="15">
        <v>1308183</v>
      </c>
      <c r="D1752" s="15" t="s">
        <v>2803</v>
      </c>
      <c r="E1752" s="15">
        <v>100</v>
      </c>
      <c r="F1752" s="15" t="s">
        <v>2677</v>
      </c>
      <c r="G1752" s="15" t="s">
        <v>4044</v>
      </c>
      <c r="H1752" s="15" t="s">
        <v>631</v>
      </c>
      <c r="I1752" s="15" t="s">
        <v>3612</v>
      </c>
      <c r="J1752" s="15" t="s">
        <v>2678</v>
      </c>
      <c r="K1752" s="15" t="s">
        <v>725</v>
      </c>
    </row>
    <row r="1753" spans="2:11" x14ac:dyDescent="0.2">
      <c r="B1753" s="15" t="s">
        <v>3285</v>
      </c>
      <c r="C1753" s="15">
        <v>1307708</v>
      </c>
      <c r="D1753" s="15" t="s">
        <v>1962</v>
      </c>
      <c r="E1753" s="15">
        <v>100</v>
      </c>
      <c r="F1753" s="15" t="s">
        <v>2674</v>
      </c>
      <c r="G1753" s="15" t="s">
        <v>3828</v>
      </c>
      <c r="H1753" s="15" t="s">
        <v>631</v>
      </c>
      <c r="I1753" s="15" t="s">
        <v>3603</v>
      </c>
      <c r="J1753" s="15" t="s">
        <v>2675</v>
      </c>
      <c r="K1753" s="15" t="s">
        <v>1945</v>
      </c>
    </row>
    <row r="1754" spans="2:11" x14ac:dyDescent="0.2">
      <c r="B1754" s="15" t="s">
        <v>3285</v>
      </c>
      <c r="C1754" s="15">
        <v>1307708</v>
      </c>
      <c r="D1754" s="15" t="s">
        <v>1962</v>
      </c>
      <c r="E1754" s="15">
        <v>100</v>
      </c>
      <c r="F1754" s="15" t="s">
        <v>2674</v>
      </c>
      <c r="G1754" s="15" t="s">
        <v>4044</v>
      </c>
      <c r="H1754" s="15" t="s">
        <v>1903</v>
      </c>
      <c r="I1754" s="15" t="s">
        <v>3245</v>
      </c>
      <c r="J1754" s="15" t="s">
        <v>2675</v>
      </c>
      <c r="K1754" s="15" t="s">
        <v>1945</v>
      </c>
    </row>
    <row r="1755" spans="2:11" x14ac:dyDescent="0.2">
      <c r="B1755" s="15" t="s">
        <v>4309</v>
      </c>
      <c r="C1755" s="15">
        <v>1307847</v>
      </c>
      <c r="D1755" s="15" t="s">
        <v>2804</v>
      </c>
      <c r="E1755" s="15">
        <v>80</v>
      </c>
      <c r="F1755" s="15" t="s">
        <v>2674</v>
      </c>
      <c r="G1755" s="15" t="s">
        <v>4045</v>
      </c>
      <c r="H1755" s="15" t="s">
        <v>631</v>
      </c>
      <c r="I1755" s="15" t="s">
        <v>3606</v>
      </c>
      <c r="J1755" s="15" t="s">
        <v>2675</v>
      </c>
      <c r="K1755" s="15" t="s">
        <v>1081</v>
      </c>
    </row>
    <row r="1756" spans="2:11" x14ac:dyDescent="0.2">
      <c r="B1756" s="15" t="s">
        <v>4309</v>
      </c>
      <c r="C1756" s="15">
        <v>1307847</v>
      </c>
      <c r="D1756" s="15" t="s">
        <v>2804</v>
      </c>
      <c r="E1756" s="15">
        <v>100</v>
      </c>
      <c r="F1756" s="15" t="s">
        <v>2676</v>
      </c>
      <c r="G1756" s="15" t="s">
        <v>4044</v>
      </c>
      <c r="H1756" s="15" t="s">
        <v>1903</v>
      </c>
      <c r="I1756" s="15" t="s">
        <v>4076</v>
      </c>
      <c r="J1756" s="15" t="s">
        <v>2675</v>
      </c>
      <c r="K1756" s="15" t="s">
        <v>1081</v>
      </c>
    </row>
    <row r="1757" spans="2:11" x14ac:dyDescent="0.2">
      <c r="B1757" s="15" t="s">
        <v>4309</v>
      </c>
      <c r="C1757" s="15">
        <v>1307847</v>
      </c>
      <c r="D1757" s="15" t="s">
        <v>2804</v>
      </c>
      <c r="E1757" s="15">
        <v>90</v>
      </c>
      <c r="F1757" s="15" t="s">
        <v>2674</v>
      </c>
      <c r="G1757" s="15" t="s">
        <v>4045</v>
      </c>
      <c r="H1757" s="15" t="s">
        <v>631</v>
      </c>
      <c r="I1757" s="15" t="s">
        <v>3606</v>
      </c>
      <c r="J1757" s="15" t="s">
        <v>2675</v>
      </c>
      <c r="K1757" s="15" t="s">
        <v>1081</v>
      </c>
    </row>
    <row r="1758" spans="2:11" x14ac:dyDescent="0.2">
      <c r="B1758" s="15" t="s">
        <v>3918</v>
      </c>
      <c r="C1758" s="15">
        <v>1308587</v>
      </c>
      <c r="D1758" s="15" t="s">
        <v>3348</v>
      </c>
      <c r="E1758" s="15">
        <v>90</v>
      </c>
      <c r="F1758" s="15" t="s">
        <v>2674</v>
      </c>
      <c r="G1758" s="15" t="s">
        <v>3828</v>
      </c>
      <c r="H1758" s="15" t="s">
        <v>631</v>
      </c>
      <c r="I1758" s="15" t="s">
        <v>3617</v>
      </c>
      <c r="J1758" s="15" t="s">
        <v>2675</v>
      </c>
      <c r="K1758" s="15" t="s">
        <v>3228</v>
      </c>
    </row>
    <row r="1759" spans="2:11" x14ac:dyDescent="0.2">
      <c r="B1759" s="15" t="s">
        <v>3919</v>
      </c>
      <c r="C1759" s="15">
        <v>263292</v>
      </c>
      <c r="D1759" s="15" t="s">
        <v>997</v>
      </c>
      <c r="E1759" s="15">
        <v>90</v>
      </c>
      <c r="F1759" s="15" t="s">
        <v>2674</v>
      </c>
      <c r="G1759" s="15" t="s">
        <v>3828</v>
      </c>
      <c r="H1759" s="15" t="s">
        <v>1032</v>
      </c>
      <c r="I1759" s="15" t="s">
        <v>3840</v>
      </c>
      <c r="J1759" s="15" t="s">
        <v>3327</v>
      </c>
      <c r="K1759" s="15" t="s">
        <v>3410</v>
      </c>
    </row>
    <row r="1760" spans="2:11" x14ac:dyDescent="0.2">
      <c r="B1760" s="15" t="s">
        <v>3919</v>
      </c>
      <c r="C1760" s="15">
        <v>263292</v>
      </c>
      <c r="D1760" s="15" t="s">
        <v>997</v>
      </c>
      <c r="E1760" s="15">
        <v>100</v>
      </c>
      <c r="F1760" s="15" t="s">
        <v>2674</v>
      </c>
      <c r="G1760" s="15" t="s">
        <v>3826</v>
      </c>
      <c r="H1760" s="15" t="s">
        <v>631</v>
      </c>
      <c r="I1760" s="15" t="s">
        <v>3105</v>
      </c>
      <c r="J1760" s="15" t="s">
        <v>3327</v>
      </c>
      <c r="K1760" s="15" t="s">
        <v>3410</v>
      </c>
    </row>
    <row r="1761" spans="2:11" x14ac:dyDescent="0.2">
      <c r="B1761" s="15" t="s">
        <v>3919</v>
      </c>
      <c r="C1761" s="15">
        <v>263292</v>
      </c>
      <c r="D1761" s="15" t="s">
        <v>997</v>
      </c>
      <c r="E1761" s="15">
        <v>50</v>
      </c>
      <c r="F1761" s="15" t="s">
        <v>2674</v>
      </c>
      <c r="G1761" s="15" t="s">
        <v>4044</v>
      </c>
      <c r="H1761" s="15" t="s">
        <v>631</v>
      </c>
      <c r="I1761" s="15" t="s">
        <v>3105</v>
      </c>
      <c r="J1761" s="15" t="s">
        <v>3327</v>
      </c>
      <c r="K1761" s="15" t="s">
        <v>3410</v>
      </c>
    </row>
    <row r="1762" spans="2:11" x14ac:dyDescent="0.2">
      <c r="B1762" s="15" t="s">
        <v>3919</v>
      </c>
      <c r="C1762" s="15">
        <v>263292</v>
      </c>
      <c r="D1762" s="15" t="s">
        <v>997</v>
      </c>
      <c r="E1762" s="15">
        <v>70</v>
      </c>
      <c r="F1762" s="15" t="s">
        <v>2674</v>
      </c>
      <c r="G1762" s="15" t="s">
        <v>4045</v>
      </c>
      <c r="H1762" s="15" t="s">
        <v>1032</v>
      </c>
      <c r="I1762" s="15" t="s">
        <v>3840</v>
      </c>
      <c r="J1762" s="15" t="s">
        <v>3327</v>
      </c>
      <c r="K1762" s="15" t="s">
        <v>3410</v>
      </c>
    </row>
    <row r="1763" spans="2:11" x14ac:dyDescent="0.2">
      <c r="B1763" s="15" t="s">
        <v>3608</v>
      </c>
      <c r="C1763" s="15">
        <v>173978</v>
      </c>
      <c r="D1763" s="15" t="s">
        <v>1032</v>
      </c>
      <c r="E1763" s="15">
        <v>100</v>
      </c>
      <c r="F1763" s="15" t="s">
        <v>2674</v>
      </c>
      <c r="G1763" s="15" t="s">
        <v>4045</v>
      </c>
      <c r="H1763" s="15" t="s">
        <v>1032</v>
      </c>
      <c r="I1763" s="15" t="s">
        <v>3848</v>
      </c>
      <c r="J1763" s="15" t="s">
        <v>2675</v>
      </c>
      <c r="K1763" s="15" t="s">
        <v>3408</v>
      </c>
    </row>
    <row r="1764" spans="2:11" x14ac:dyDescent="0.2">
      <c r="B1764" s="15" t="s">
        <v>3608</v>
      </c>
      <c r="C1764" s="15">
        <v>173978</v>
      </c>
      <c r="D1764" s="15" t="s">
        <v>1032</v>
      </c>
      <c r="E1764" s="15">
        <v>80</v>
      </c>
      <c r="F1764" s="15" t="s">
        <v>2674</v>
      </c>
      <c r="G1764" s="15" t="s">
        <v>4045</v>
      </c>
      <c r="H1764" s="15" t="s">
        <v>1032</v>
      </c>
      <c r="I1764" s="15" t="s">
        <v>3848</v>
      </c>
      <c r="J1764" s="15" t="s">
        <v>2675</v>
      </c>
      <c r="K1764" s="15" t="s">
        <v>3408</v>
      </c>
    </row>
    <row r="1765" spans="2:11" x14ac:dyDescent="0.2">
      <c r="B1765" s="15" t="s">
        <v>4310</v>
      </c>
      <c r="C1765" s="15">
        <v>259956</v>
      </c>
      <c r="D1765" s="15" t="s">
        <v>988</v>
      </c>
      <c r="E1765" s="15">
        <v>80</v>
      </c>
      <c r="F1765" s="15" t="s">
        <v>2674</v>
      </c>
      <c r="G1765" s="15" t="s">
        <v>4045</v>
      </c>
      <c r="H1765" s="15" t="s">
        <v>631</v>
      </c>
      <c r="I1765" s="15" t="s">
        <v>3105</v>
      </c>
      <c r="J1765" s="15" t="s">
        <v>2675</v>
      </c>
      <c r="K1765" s="15" t="s">
        <v>522</v>
      </c>
    </row>
    <row r="1766" spans="2:11" x14ac:dyDescent="0.2">
      <c r="B1766" s="15" t="s">
        <v>4310</v>
      </c>
      <c r="C1766" s="15">
        <v>259956</v>
      </c>
      <c r="D1766" s="15" t="s">
        <v>988</v>
      </c>
      <c r="E1766" s="15">
        <v>100</v>
      </c>
      <c r="F1766" s="15" t="s">
        <v>2674</v>
      </c>
      <c r="G1766" s="15" t="s">
        <v>4044</v>
      </c>
      <c r="H1766" s="15" t="s">
        <v>631</v>
      </c>
      <c r="I1766" s="15" t="s">
        <v>3105</v>
      </c>
      <c r="J1766" s="15" t="s">
        <v>2675</v>
      </c>
      <c r="K1766" s="15" t="s">
        <v>522</v>
      </c>
    </row>
    <row r="1767" spans="2:11" x14ac:dyDescent="0.2">
      <c r="B1767" s="15" t="s">
        <v>4310</v>
      </c>
      <c r="C1767" s="15">
        <v>259956</v>
      </c>
      <c r="D1767" s="15" t="s">
        <v>988</v>
      </c>
      <c r="E1767" s="15">
        <v>100</v>
      </c>
      <c r="F1767" s="15" t="s">
        <v>2674</v>
      </c>
      <c r="G1767" s="15" t="s">
        <v>4045</v>
      </c>
      <c r="H1767" s="15" t="s">
        <v>1032</v>
      </c>
      <c r="I1767" s="15" t="s">
        <v>3848</v>
      </c>
      <c r="J1767" s="15" t="s">
        <v>2675</v>
      </c>
      <c r="K1767" s="15" t="s">
        <v>522</v>
      </c>
    </row>
    <row r="1768" spans="2:11" x14ac:dyDescent="0.2">
      <c r="B1768" s="15" t="s">
        <v>4310</v>
      </c>
      <c r="C1768" s="15">
        <v>259956</v>
      </c>
      <c r="D1768" s="15" t="s">
        <v>988</v>
      </c>
      <c r="E1768" s="15">
        <v>100</v>
      </c>
      <c r="F1768" s="15" t="s">
        <v>2674</v>
      </c>
      <c r="G1768" s="15" t="s">
        <v>4045</v>
      </c>
      <c r="H1768" s="15" t="s">
        <v>1032</v>
      </c>
      <c r="I1768" s="15" t="s">
        <v>3848</v>
      </c>
      <c r="J1768" s="15" t="s">
        <v>2675</v>
      </c>
      <c r="K1768" s="15" t="s">
        <v>522</v>
      </c>
    </row>
    <row r="1769" spans="2:11" x14ac:dyDescent="0.2">
      <c r="B1769" s="15" t="s">
        <v>962</v>
      </c>
      <c r="C1769" s="15">
        <v>262012</v>
      </c>
      <c r="D1769" s="15" t="s">
        <v>562</v>
      </c>
      <c r="E1769" s="15">
        <v>70</v>
      </c>
      <c r="F1769" s="15" t="s">
        <v>2674</v>
      </c>
      <c r="G1769" s="15" t="s">
        <v>3828</v>
      </c>
      <c r="H1769" s="15" t="s">
        <v>631</v>
      </c>
      <c r="I1769" s="15" t="s">
        <v>839</v>
      </c>
      <c r="J1769" s="15" t="s">
        <v>2675</v>
      </c>
      <c r="K1769" s="15" t="s">
        <v>580</v>
      </c>
    </row>
    <row r="1770" spans="2:11" x14ac:dyDescent="0.2">
      <c r="B1770" s="15" t="s">
        <v>4311</v>
      </c>
      <c r="C1770" s="15">
        <v>1308421</v>
      </c>
      <c r="D1770" s="15" t="s">
        <v>1926</v>
      </c>
      <c r="E1770" s="15">
        <v>80</v>
      </c>
      <c r="F1770" s="15" t="s">
        <v>2674</v>
      </c>
      <c r="G1770" s="15" t="s">
        <v>4044</v>
      </c>
      <c r="H1770" s="15" t="s">
        <v>631</v>
      </c>
      <c r="I1770" s="15" t="s">
        <v>3606</v>
      </c>
      <c r="J1770" s="15" t="s">
        <v>2675</v>
      </c>
      <c r="K1770" s="15" t="s">
        <v>2796</v>
      </c>
    </row>
    <row r="1771" spans="2:11" x14ac:dyDescent="0.2">
      <c r="B1771" s="15" t="s">
        <v>4311</v>
      </c>
      <c r="C1771" s="15">
        <v>1308421</v>
      </c>
      <c r="D1771" s="15" t="s">
        <v>1926</v>
      </c>
      <c r="E1771" s="15">
        <v>80</v>
      </c>
      <c r="F1771" s="15" t="s">
        <v>2674</v>
      </c>
      <c r="G1771" s="15" t="s">
        <v>4052</v>
      </c>
      <c r="H1771" s="15" t="s">
        <v>1903</v>
      </c>
      <c r="I1771" s="15" t="s">
        <v>4067</v>
      </c>
      <c r="J1771" s="15" t="s">
        <v>3327</v>
      </c>
      <c r="K1771" s="15" t="s">
        <v>2796</v>
      </c>
    </row>
    <row r="1772" spans="2:11" x14ac:dyDescent="0.2">
      <c r="B1772" s="15" t="s">
        <v>4311</v>
      </c>
      <c r="C1772" s="15">
        <v>1308421</v>
      </c>
      <c r="D1772" s="15" t="s">
        <v>1926</v>
      </c>
      <c r="E1772" s="15">
        <v>70</v>
      </c>
      <c r="F1772" s="15" t="s">
        <v>2674</v>
      </c>
      <c r="G1772" s="15" t="s">
        <v>4052</v>
      </c>
      <c r="H1772" s="15" t="s">
        <v>631</v>
      </c>
      <c r="I1772" s="15" t="s">
        <v>3617</v>
      </c>
      <c r="J1772" s="15" t="s">
        <v>2675</v>
      </c>
      <c r="K1772" s="15" t="s">
        <v>2796</v>
      </c>
    </row>
    <row r="1773" spans="2:11" x14ac:dyDescent="0.2">
      <c r="B1773" s="15" t="s">
        <v>4311</v>
      </c>
      <c r="C1773" s="15">
        <v>1308421</v>
      </c>
      <c r="D1773" s="15" t="s">
        <v>1926</v>
      </c>
      <c r="E1773" s="15">
        <v>100</v>
      </c>
      <c r="F1773" s="15" t="s">
        <v>2674</v>
      </c>
      <c r="G1773" s="15" t="s">
        <v>4052</v>
      </c>
      <c r="H1773" s="15" t="s">
        <v>1903</v>
      </c>
      <c r="I1773" s="15" t="s">
        <v>4067</v>
      </c>
      <c r="J1773" s="15" t="s">
        <v>3327</v>
      </c>
      <c r="K1773" s="15" t="s">
        <v>2796</v>
      </c>
    </row>
    <row r="1774" spans="2:11" x14ac:dyDescent="0.2">
      <c r="B1774" s="15" t="s">
        <v>3594</v>
      </c>
      <c r="C1774" s="15">
        <v>1308550</v>
      </c>
      <c r="D1774" s="15" t="s">
        <v>3348</v>
      </c>
      <c r="E1774" s="15">
        <v>90</v>
      </c>
      <c r="F1774" s="15" t="s">
        <v>2674</v>
      </c>
      <c r="G1774" s="15" t="s">
        <v>4045</v>
      </c>
      <c r="H1774" s="15" t="s">
        <v>1903</v>
      </c>
      <c r="I1774" s="15" t="s">
        <v>3319</v>
      </c>
      <c r="J1774" s="15" t="s">
        <v>2675</v>
      </c>
      <c r="K1774" s="15" t="s">
        <v>3228</v>
      </c>
    </row>
    <row r="1775" spans="2:11" x14ac:dyDescent="0.2">
      <c r="B1775" s="15" t="s">
        <v>3594</v>
      </c>
      <c r="C1775" s="15">
        <v>1308550</v>
      </c>
      <c r="D1775" s="15" t="s">
        <v>3348</v>
      </c>
      <c r="E1775" s="15">
        <v>90</v>
      </c>
      <c r="F1775" s="15" t="s">
        <v>2674</v>
      </c>
      <c r="G1775" s="15" t="s">
        <v>3828</v>
      </c>
      <c r="H1775" s="15" t="s">
        <v>631</v>
      </c>
      <c r="I1775" s="15" t="s">
        <v>3607</v>
      </c>
      <c r="J1775" s="15" t="s">
        <v>2675</v>
      </c>
      <c r="K1775" s="15" t="s">
        <v>3228</v>
      </c>
    </row>
    <row r="1776" spans="2:11" x14ac:dyDescent="0.2">
      <c r="B1776" s="15" t="s">
        <v>3286</v>
      </c>
      <c r="C1776" s="15">
        <v>1307586</v>
      </c>
      <c r="D1776" s="15" t="s">
        <v>1897</v>
      </c>
      <c r="E1776" s="15">
        <v>100</v>
      </c>
      <c r="F1776" s="15" t="s">
        <v>2674</v>
      </c>
      <c r="G1776" s="15" t="s">
        <v>3828</v>
      </c>
      <c r="H1776" s="15" t="s">
        <v>631</v>
      </c>
      <c r="I1776" s="15" t="s">
        <v>3605</v>
      </c>
      <c r="J1776" s="15" t="s">
        <v>2675</v>
      </c>
      <c r="K1776" s="15" t="s">
        <v>739</v>
      </c>
    </row>
    <row r="1777" spans="2:11" x14ac:dyDescent="0.2">
      <c r="B1777" s="15" t="s">
        <v>3286</v>
      </c>
      <c r="C1777" s="15">
        <v>1307586</v>
      </c>
      <c r="D1777" s="15" t="s">
        <v>1897</v>
      </c>
      <c r="E1777" s="15">
        <v>100</v>
      </c>
      <c r="F1777" s="15" t="s">
        <v>2674</v>
      </c>
      <c r="G1777" s="15" t="s">
        <v>4044</v>
      </c>
      <c r="H1777" s="15" t="s">
        <v>1903</v>
      </c>
      <c r="I1777" s="15" t="s">
        <v>4054</v>
      </c>
      <c r="J1777" s="15" t="s">
        <v>2675</v>
      </c>
      <c r="K1777" s="15" t="s">
        <v>739</v>
      </c>
    </row>
    <row r="1778" spans="2:11" x14ac:dyDescent="0.2">
      <c r="B1778" s="15" t="s">
        <v>3286</v>
      </c>
      <c r="C1778" s="15">
        <v>1307586</v>
      </c>
      <c r="D1778" s="15" t="s">
        <v>1897</v>
      </c>
      <c r="E1778" s="15">
        <v>90</v>
      </c>
      <c r="F1778" s="15" t="s">
        <v>2674</v>
      </c>
      <c r="G1778" s="15" t="s">
        <v>4045</v>
      </c>
      <c r="H1778" s="15" t="s">
        <v>631</v>
      </c>
      <c r="I1778" s="15" t="s">
        <v>3605</v>
      </c>
      <c r="J1778" s="15" t="s">
        <v>2675</v>
      </c>
      <c r="K1778" s="15" t="s">
        <v>739</v>
      </c>
    </row>
    <row r="1779" spans="2:11" x14ac:dyDescent="0.2">
      <c r="B1779" s="15" t="s">
        <v>2879</v>
      </c>
      <c r="C1779" s="15">
        <v>1307671</v>
      </c>
      <c r="D1779" s="15" t="s">
        <v>1880</v>
      </c>
      <c r="E1779" s="15">
        <v>100</v>
      </c>
      <c r="F1779" s="15" t="s">
        <v>2674</v>
      </c>
      <c r="G1779" s="15" t="s">
        <v>4044</v>
      </c>
      <c r="H1779" s="15" t="s">
        <v>1903</v>
      </c>
      <c r="I1779" s="15" t="s">
        <v>3240</v>
      </c>
      <c r="J1779" s="15" t="s">
        <v>2675</v>
      </c>
      <c r="K1779" s="15" t="s">
        <v>657</v>
      </c>
    </row>
    <row r="1780" spans="2:11" x14ac:dyDescent="0.2">
      <c r="B1780" s="15" t="s">
        <v>2879</v>
      </c>
      <c r="C1780" s="15">
        <v>1307671</v>
      </c>
      <c r="D1780" s="15" t="s">
        <v>1880</v>
      </c>
      <c r="E1780" s="15">
        <v>90</v>
      </c>
      <c r="F1780" s="15" t="s">
        <v>2674</v>
      </c>
      <c r="G1780" s="15" t="s">
        <v>3828</v>
      </c>
      <c r="H1780" s="15" t="s">
        <v>1903</v>
      </c>
      <c r="I1780" s="15" t="s">
        <v>3240</v>
      </c>
      <c r="J1780" s="15" t="s">
        <v>2675</v>
      </c>
      <c r="K1780" s="15" t="s">
        <v>657</v>
      </c>
    </row>
    <row r="1781" spans="2:11" x14ac:dyDescent="0.2">
      <c r="B1781" s="15" t="s">
        <v>4312</v>
      </c>
      <c r="C1781" s="15">
        <v>1307626</v>
      </c>
      <c r="D1781" s="15" t="s">
        <v>2937</v>
      </c>
      <c r="E1781" s="15">
        <v>70</v>
      </c>
      <c r="F1781" s="15" t="s">
        <v>2674</v>
      </c>
      <c r="G1781" s="15" t="s">
        <v>3826</v>
      </c>
      <c r="H1781" s="15" t="s">
        <v>631</v>
      </c>
      <c r="I1781" s="15" t="s">
        <v>3606</v>
      </c>
      <c r="J1781" s="15" t="s">
        <v>2675</v>
      </c>
      <c r="K1781" s="15" t="s">
        <v>1265</v>
      </c>
    </row>
    <row r="1782" spans="2:11" x14ac:dyDescent="0.2">
      <c r="B1782" s="15" t="s">
        <v>4312</v>
      </c>
      <c r="C1782" s="15">
        <v>1307626</v>
      </c>
      <c r="D1782" s="15" t="s">
        <v>2937</v>
      </c>
      <c r="E1782" s="15">
        <v>90</v>
      </c>
      <c r="F1782" s="15" t="s">
        <v>2674</v>
      </c>
      <c r="G1782" s="15" t="s">
        <v>4044</v>
      </c>
      <c r="H1782" s="15" t="s">
        <v>1903</v>
      </c>
      <c r="I1782" s="15" t="s">
        <v>3511</v>
      </c>
      <c r="J1782" s="15" t="s">
        <v>2675</v>
      </c>
      <c r="K1782" s="15" t="s">
        <v>1265</v>
      </c>
    </row>
    <row r="1783" spans="2:11" x14ac:dyDescent="0.2">
      <c r="B1783" s="15" t="s">
        <v>4312</v>
      </c>
      <c r="C1783" s="15">
        <v>1307626</v>
      </c>
      <c r="D1783" s="15" t="s">
        <v>2937</v>
      </c>
      <c r="E1783" s="15">
        <v>80</v>
      </c>
      <c r="F1783" s="15" t="s">
        <v>2674</v>
      </c>
      <c r="G1783" s="15" t="s">
        <v>4044</v>
      </c>
      <c r="H1783" s="15" t="s">
        <v>1903</v>
      </c>
      <c r="I1783" s="15" t="s">
        <v>3511</v>
      </c>
      <c r="J1783" s="15" t="s">
        <v>2675</v>
      </c>
      <c r="K1783" s="15" t="s">
        <v>1265</v>
      </c>
    </row>
    <row r="1784" spans="2:11" x14ac:dyDescent="0.2">
      <c r="B1784" s="15" t="s">
        <v>4312</v>
      </c>
      <c r="C1784" s="15">
        <v>1307626</v>
      </c>
      <c r="D1784" s="15" t="s">
        <v>2937</v>
      </c>
      <c r="E1784" s="15">
        <v>50</v>
      </c>
      <c r="F1784" s="15" t="s">
        <v>2674</v>
      </c>
      <c r="G1784" s="15" t="s">
        <v>4052</v>
      </c>
      <c r="H1784" s="15" t="s">
        <v>631</v>
      </c>
      <c r="I1784" s="15" t="s">
        <v>3606</v>
      </c>
      <c r="J1784" s="15" t="s">
        <v>2675</v>
      </c>
      <c r="K1784" s="15" t="s">
        <v>1265</v>
      </c>
    </row>
    <row r="1785" spans="2:11" x14ac:dyDescent="0.2">
      <c r="B1785" s="15" t="s">
        <v>3287</v>
      </c>
      <c r="C1785" s="15">
        <v>1307331</v>
      </c>
      <c r="D1785" s="15" t="s">
        <v>2937</v>
      </c>
      <c r="E1785" s="15">
        <v>80</v>
      </c>
      <c r="F1785" s="15" t="s">
        <v>2674</v>
      </c>
      <c r="G1785" s="15" t="s">
        <v>4044</v>
      </c>
      <c r="H1785" s="15" t="s">
        <v>1903</v>
      </c>
      <c r="I1785" s="15" t="s">
        <v>3511</v>
      </c>
      <c r="J1785" s="15" t="s">
        <v>2675</v>
      </c>
      <c r="K1785" s="15" t="s">
        <v>513</v>
      </c>
    </row>
    <row r="1786" spans="2:11" x14ac:dyDescent="0.2">
      <c r="B1786" s="15" t="s">
        <v>3287</v>
      </c>
      <c r="C1786" s="15">
        <v>1307331</v>
      </c>
      <c r="D1786" s="15" t="s">
        <v>2937</v>
      </c>
      <c r="E1786" s="15">
        <v>90</v>
      </c>
      <c r="F1786" s="15" t="s">
        <v>2674</v>
      </c>
      <c r="G1786" s="15" t="s">
        <v>4052</v>
      </c>
      <c r="H1786" s="15" t="s">
        <v>631</v>
      </c>
      <c r="I1786" s="15" t="s">
        <v>3606</v>
      </c>
      <c r="J1786" s="15" t="s">
        <v>2675</v>
      </c>
      <c r="K1786" s="15" t="s">
        <v>513</v>
      </c>
    </row>
    <row r="1787" spans="2:11" x14ac:dyDescent="0.2">
      <c r="B1787" s="15" t="s">
        <v>3287</v>
      </c>
      <c r="C1787" s="15">
        <v>1307331</v>
      </c>
      <c r="D1787" s="15" t="s">
        <v>2937</v>
      </c>
      <c r="E1787" s="15">
        <v>70</v>
      </c>
      <c r="F1787" s="15" t="s">
        <v>2674</v>
      </c>
      <c r="G1787" s="15" t="s">
        <v>4044</v>
      </c>
      <c r="H1787" s="15" t="s">
        <v>1903</v>
      </c>
      <c r="I1787" s="15" t="s">
        <v>3511</v>
      </c>
      <c r="J1787" s="15" t="s">
        <v>2675</v>
      </c>
      <c r="K1787" s="15" t="s">
        <v>513</v>
      </c>
    </row>
    <row r="1788" spans="2:11" x14ac:dyDescent="0.2">
      <c r="B1788" s="15" t="s">
        <v>3287</v>
      </c>
      <c r="C1788" s="15">
        <v>1307331</v>
      </c>
      <c r="D1788" s="15" t="s">
        <v>2937</v>
      </c>
      <c r="E1788" s="15">
        <v>60</v>
      </c>
      <c r="F1788" s="15" t="s">
        <v>2674</v>
      </c>
      <c r="G1788" s="15" t="s">
        <v>3828</v>
      </c>
      <c r="H1788" s="15" t="s">
        <v>631</v>
      </c>
      <c r="I1788" s="15" t="s">
        <v>3606</v>
      </c>
      <c r="J1788" s="15" t="s">
        <v>2675</v>
      </c>
      <c r="K1788" s="15" t="s">
        <v>513</v>
      </c>
    </row>
    <row r="1789" spans="2:11" x14ac:dyDescent="0.2">
      <c r="B1789" s="15" t="s">
        <v>3287</v>
      </c>
      <c r="C1789" s="15">
        <v>1307331</v>
      </c>
      <c r="D1789" s="15" t="s">
        <v>2937</v>
      </c>
      <c r="E1789" s="15">
        <v>80</v>
      </c>
      <c r="F1789" s="15" t="s">
        <v>2674</v>
      </c>
      <c r="G1789" s="15" t="s">
        <v>3826</v>
      </c>
      <c r="H1789" s="15" t="s">
        <v>631</v>
      </c>
      <c r="I1789" s="15" t="s">
        <v>3606</v>
      </c>
      <c r="J1789" s="15" t="s">
        <v>2675</v>
      </c>
      <c r="K1789" s="15" t="s">
        <v>513</v>
      </c>
    </row>
    <row r="1790" spans="2:11" x14ac:dyDescent="0.2">
      <c r="B1790" s="15" t="s">
        <v>4313</v>
      </c>
      <c r="C1790" s="15">
        <v>1307804</v>
      </c>
      <c r="D1790" s="15" t="s">
        <v>1913</v>
      </c>
      <c r="E1790" s="15">
        <v>100</v>
      </c>
      <c r="F1790" s="15" t="s">
        <v>2674</v>
      </c>
      <c r="G1790" s="15" t="s">
        <v>4052</v>
      </c>
      <c r="H1790" s="15" t="s">
        <v>1903</v>
      </c>
      <c r="I1790" s="15" t="s">
        <v>4051</v>
      </c>
      <c r="J1790" s="15" t="s">
        <v>2675</v>
      </c>
      <c r="K1790" s="15" t="s">
        <v>1289</v>
      </c>
    </row>
    <row r="1791" spans="2:11" x14ac:dyDescent="0.2">
      <c r="B1791" s="15" t="s">
        <v>4313</v>
      </c>
      <c r="C1791" s="15">
        <v>1307804</v>
      </c>
      <c r="D1791" s="15" t="s">
        <v>1913</v>
      </c>
      <c r="E1791" s="15">
        <v>80</v>
      </c>
      <c r="F1791" s="15" t="s">
        <v>2674</v>
      </c>
      <c r="G1791" s="15" t="s">
        <v>3826</v>
      </c>
      <c r="H1791" s="15" t="s">
        <v>631</v>
      </c>
      <c r="I1791" s="15" t="s">
        <v>3603</v>
      </c>
      <c r="J1791" s="15" t="s">
        <v>2675</v>
      </c>
      <c r="K1791" s="15" t="s">
        <v>1289</v>
      </c>
    </row>
    <row r="1792" spans="2:11" x14ac:dyDescent="0.2">
      <c r="B1792" s="15" t="s">
        <v>3668</v>
      </c>
      <c r="C1792" s="15">
        <v>1307824</v>
      </c>
      <c r="D1792" s="15" t="s">
        <v>1882</v>
      </c>
      <c r="E1792" s="15">
        <v>70</v>
      </c>
      <c r="F1792" s="15" t="s">
        <v>2674</v>
      </c>
      <c r="G1792" s="15" t="s">
        <v>3787</v>
      </c>
      <c r="H1792" s="15" t="s">
        <v>631</v>
      </c>
      <c r="I1792" s="15" t="s">
        <v>3113</v>
      </c>
      <c r="J1792" s="15" t="s">
        <v>2678</v>
      </c>
      <c r="K1792" s="15" t="s">
        <v>1289</v>
      </c>
    </row>
    <row r="1793" spans="2:11" x14ac:dyDescent="0.2">
      <c r="B1793" s="15" t="s">
        <v>2712</v>
      </c>
      <c r="C1793" s="15">
        <v>1308071</v>
      </c>
      <c r="D1793" s="15" t="s">
        <v>1894</v>
      </c>
      <c r="E1793" s="15">
        <v>100</v>
      </c>
      <c r="F1793" s="15" t="s">
        <v>2674</v>
      </c>
      <c r="G1793" s="15" t="s">
        <v>4044</v>
      </c>
      <c r="H1793" s="15" t="s">
        <v>1903</v>
      </c>
      <c r="I1793" s="15" t="s">
        <v>2681</v>
      </c>
      <c r="J1793" s="15" t="s">
        <v>2675</v>
      </c>
      <c r="K1793" s="15" t="s">
        <v>1290</v>
      </c>
    </row>
    <row r="1794" spans="2:11" x14ac:dyDescent="0.2">
      <c r="B1794" s="15" t="s">
        <v>2712</v>
      </c>
      <c r="C1794" s="15">
        <v>1308071</v>
      </c>
      <c r="D1794" s="15" t="s">
        <v>1894</v>
      </c>
      <c r="E1794" s="15">
        <v>70</v>
      </c>
      <c r="F1794" s="15" t="s">
        <v>2674</v>
      </c>
      <c r="G1794" s="15" t="s">
        <v>3787</v>
      </c>
      <c r="H1794" s="15" t="s">
        <v>631</v>
      </c>
      <c r="I1794" s="15" t="s">
        <v>3607</v>
      </c>
      <c r="J1794" s="15" t="s">
        <v>2675</v>
      </c>
      <c r="K1794" s="15" t="s">
        <v>1290</v>
      </c>
    </row>
    <row r="1795" spans="2:11" x14ac:dyDescent="0.2">
      <c r="B1795" s="15" t="s">
        <v>2712</v>
      </c>
      <c r="C1795" s="15">
        <v>1308071</v>
      </c>
      <c r="D1795" s="15" t="s">
        <v>1894</v>
      </c>
      <c r="E1795" s="15">
        <v>100</v>
      </c>
      <c r="F1795" s="15" t="s">
        <v>2674</v>
      </c>
      <c r="G1795" s="15" t="s">
        <v>3828</v>
      </c>
      <c r="H1795" s="15" t="s">
        <v>631</v>
      </c>
      <c r="I1795" s="15" t="s">
        <v>3607</v>
      </c>
      <c r="J1795" s="15" t="s">
        <v>2675</v>
      </c>
      <c r="K1795" s="15" t="s">
        <v>1290</v>
      </c>
    </row>
    <row r="1796" spans="2:11" x14ac:dyDescent="0.2">
      <c r="B1796" s="15" t="s">
        <v>2712</v>
      </c>
      <c r="C1796" s="15">
        <v>1308071</v>
      </c>
      <c r="D1796" s="15" t="s">
        <v>1894</v>
      </c>
      <c r="E1796" s="15">
        <v>90</v>
      </c>
      <c r="F1796" s="15" t="s">
        <v>2674</v>
      </c>
      <c r="G1796" s="15" t="s">
        <v>3828</v>
      </c>
      <c r="H1796" s="15" t="s">
        <v>1903</v>
      </c>
      <c r="I1796" s="15" t="s">
        <v>2681</v>
      </c>
      <c r="J1796" s="15" t="s">
        <v>2675</v>
      </c>
      <c r="K1796" s="15" t="s">
        <v>1290</v>
      </c>
    </row>
    <row r="1797" spans="2:11" x14ac:dyDescent="0.2">
      <c r="B1797" s="15" t="s">
        <v>3747</v>
      </c>
      <c r="C1797" s="15">
        <v>263102</v>
      </c>
      <c r="D1797" s="15" t="s">
        <v>1013</v>
      </c>
      <c r="E1797" s="15">
        <v>70</v>
      </c>
      <c r="F1797" s="15" t="s">
        <v>2674</v>
      </c>
      <c r="G1797" s="15" t="s">
        <v>4045</v>
      </c>
      <c r="H1797" s="15" t="s">
        <v>631</v>
      </c>
      <c r="I1797" s="15" t="s">
        <v>3581</v>
      </c>
      <c r="J1797" s="15" t="s">
        <v>2675</v>
      </c>
      <c r="K1797" s="15" t="s">
        <v>3159</v>
      </c>
    </row>
    <row r="1798" spans="2:11" x14ac:dyDescent="0.2">
      <c r="B1798" s="15" t="s">
        <v>3747</v>
      </c>
      <c r="C1798" s="15">
        <v>263102</v>
      </c>
      <c r="D1798" s="15" t="s">
        <v>1013</v>
      </c>
      <c r="E1798" s="15">
        <v>80</v>
      </c>
      <c r="F1798" s="15" t="s">
        <v>2686</v>
      </c>
      <c r="G1798" s="15" t="s">
        <v>3787</v>
      </c>
      <c r="H1798" s="15" t="s">
        <v>1032</v>
      </c>
      <c r="I1798" s="15" t="s">
        <v>2963</v>
      </c>
      <c r="J1798" s="15" t="s">
        <v>2675</v>
      </c>
      <c r="K1798" s="15" t="s">
        <v>3159</v>
      </c>
    </row>
    <row r="1799" spans="2:11" x14ac:dyDescent="0.2">
      <c r="B1799" s="15" t="s">
        <v>3747</v>
      </c>
      <c r="C1799" s="15">
        <v>263102</v>
      </c>
      <c r="D1799" s="15" t="s">
        <v>1013</v>
      </c>
      <c r="E1799" s="15">
        <v>90</v>
      </c>
      <c r="F1799" s="15" t="s">
        <v>2674</v>
      </c>
      <c r="G1799" s="15" t="s">
        <v>3828</v>
      </c>
      <c r="H1799" s="15" t="s">
        <v>1032</v>
      </c>
      <c r="I1799" s="15" t="s">
        <v>2963</v>
      </c>
      <c r="J1799" s="15" t="s">
        <v>2675</v>
      </c>
      <c r="K1799" s="15" t="s">
        <v>3159</v>
      </c>
    </row>
    <row r="1800" spans="2:11" x14ac:dyDescent="0.2">
      <c r="B1800" s="15" t="s">
        <v>3920</v>
      </c>
      <c r="C1800" s="15">
        <v>245681</v>
      </c>
      <c r="D1800" s="15" t="s">
        <v>1009</v>
      </c>
      <c r="E1800" s="15">
        <v>80</v>
      </c>
      <c r="F1800" s="15" t="s">
        <v>2686</v>
      </c>
      <c r="G1800" s="15" t="s">
        <v>3828</v>
      </c>
      <c r="H1800" s="15" t="s">
        <v>1032</v>
      </c>
      <c r="I1800" s="15" t="s">
        <v>3842</v>
      </c>
      <c r="J1800" s="15" t="s">
        <v>2675</v>
      </c>
      <c r="K1800" s="15" t="s">
        <v>3783</v>
      </c>
    </row>
    <row r="1801" spans="2:11" x14ac:dyDescent="0.2">
      <c r="B1801" s="15" t="s">
        <v>3920</v>
      </c>
      <c r="C1801" s="15">
        <v>245681</v>
      </c>
      <c r="D1801" s="15" t="s">
        <v>1009</v>
      </c>
      <c r="E1801" s="15">
        <v>100</v>
      </c>
      <c r="F1801" s="15" t="s">
        <v>2674</v>
      </c>
      <c r="G1801" s="15" t="s">
        <v>4044</v>
      </c>
      <c r="H1801" s="15" t="s">
        <v>1032</v>
      </c>
      <c r="I1801" s="15" t="s">
        <v>3842</v>
      </c>
      <c r="J1801" s="15" t="s">
        <v>2675</v>
      </c>
      <c r="K1801" s="15" t="s">
        <v>3783</v>
      </c>
    </row>
    <row r="1802" spans="2:11" x14ac:dyDescent="0.2">
      <c r="B1802" s="15" t="s">
        <v>3920</v>
      </c>
      <c r="C1802" s="15">
        <v>245681</v>
      </c>
      <c r="D1802" s="15" t="s">
        <v>1009</v>
      </c>
      <c r="E1802" s="15">
        <v>100</v>
      </c>
      <c r="F1802" s="15" t="s">
        <v>2686</v>
      </c>
      <c r="G1802" s="15" t="s">
        <v>3828</v>
      </c>
      <c r="H1802" s="15" t="s">
        <v>1032</v>
      </c>
      <c r="I1802" s="15" t="s">
        <v>3842</v>
      </c>
      <c r="J1802" s="15" t="s">
        <v>2675</v>
      </c>
      <c r="K1802" s="15" t="s">
        <v>3783</v>
      </c>
    </row>
    <row r="1803" spans="2:11" x14ac:dyDescent="0.2">
      <c r="B1803" s="15" t="s">
        <v>3920</v>
      </c>
      <c r="C1803" s="15">
        <v>245681</v>
      </c>
      <c r="D1803" s="15" t="s">
        <v>1009</v>
      </c>
      <c r="E1803" s="15">
        <v>100</v>
      </c>
      <c r="F1803" s="15" t="s">
        <v>2686</v>
      </c>
      <c r="G1803" s="15" t="s">
        <v>3828</v>
      </c>
      <c r="H1803" s="15" t="s">
        <v>1032</v>
      </c>
      <c r="I1803" s="15" t="s">
        <v>3842</v>
      </c>
      <c r="J1803" s="15" t="s">
        <v>2675</v>
      </c>
      <c r="K1803" s="15" t="s">
        <v>3783</v>
      </c>
    </row>
    <row r="1804" spans="2:11" x14ac:dyDescent="0.2">
      <c r="B1804" s="15" t="s">
        <v>3143</v>
      </c>
      <c r="C1804" s="15">
        <v>1307059</v>
      </c>
      <c r="D1804" s="15" t="s">
        <v>1908</v>
      </c>
      <c r="E1804" s="15">
        <v>90</v>
      </c>
      <c r="F1804" s="15" t="s">
        <v>2674</v>
      </c>
      <c r="G1804" s="15" t="s">
        <v>3826</v>
      </c>
      <c r="H1804" s="15" t="s">
        <v>631</v>
      </c>
      <c r="I1804" s="15" t="s">
        <v>3604</v>
      </c>
      <c r="J1804" s="15" t="s">
        <v>2675</v>
      </c>
      <c r="K1804" s="15" t="s">
        <v>2151</v>
      </c>
    </row>
    <row r="1805" spans="2:11" x14ac:dyDescent="0.2">
      <c r="B1805" s="15" t="s">
        <v>3143</v>
      </c>
      <c r="C1805" s="15">
        <v>1307059</v>
      </c>
      <c r="D1805" s="15" t="s">
        <v>1908</v>
      </c>
      <c r="E1805" s="15">
        <v>100</v>
      </c>
      <c r="F1805" s="15" t="s">
        <v>2674</v>
      </c>
      <c r="G1805" s="15" t="s">
        <v>4045</v>
      </c>
      <c r="H1805" s="15" t="s">
        <v>1903</v>
      </c>
      <c r="I1805" s="15" t="s">
        <v>3436</v>
      </c>
      <c r="J1805" s="15" t="s">
        <v>2675</v>
      </c>
      <c r="K1805" s="15" t="s">
        <v>2151</v>
      </c>
    </row>
    <row r="1806" spans="2:11" x14ac:dyDescent="0.2">
      <c r="B1806" s="15" t="s">
        <v>3143</v>
      </c>
      <c r="C1806" s="15">
        <v>1307059</v>
      </c>
      <c r="D1806" s="15" t="s">
        <v>1908</v>
      </c>
      <c r="E1806" s="15">
        <v>90</v>
      </c>
      <c r="F1806" s="15" t="s">
        <v>2674</v>
      </c>
      <c r="G1806" s="15" t="s">
        <v>3826</v>
      </c>
      <c r="H1806" s="15" t="s">
        <v>1903</v>
      </c>
      <c r="I1806" s="15" t="s">
        <v>3436</v>
      </c>
      <c r="J1806" s="15" t="s">
        <v>2675</v>
      </c>
      <c r="K1806" s="15" t="s">
        <v>2151</v>
      </c>
    </row>
    <row r="1807" spans="2:11" x14ac:dyDescent="0.2">
      <c r="B1807" s="15" t="s">
        <v>2927</v>
      </c>
      <c r="C1807" s="15">
        <v>1307361</v>
      </c>
      <c r="D1807" s="15" t="s">
        <v>1936</v>
      </c>
      <c r="E1807" s="15">
        <v>90</v>
      </c>
      <c r="F1807" s="15" t="s">
        <v>2674</v>
      </c>
      <c r="G1807" s="15" t="s">
        <v>3787</v>
      </c>
      <c r="H1807" s="15" t="s">
        <v>1903</v>
      </c>
      <c r="I1807" s="15" t="s">
        <v>3325</v>
      </c>
      <c r="J1807" s="15" t="s">
        <v>2678</v>
      </c>
      <c r="K1807" s="15" t="s">
        <v>1543</v>
      </c>
    </row>
    <row r="1808" spans="2:11" x14ac:dyDescent="0.2">
      <c r="B1808" s="15" t="s">
        <v>2927</v>
      </c>
      <c r="C1808" s="15">
        <v>1307361</v>
      </c>
      <c r="D1808" s="15" t="s">
        <v>1936</v>
      </c>
      <c r="E1808" s="15">
        <v>100</v>
      </c>
      <c r="F1808" s="15" t="s">
        <v>2674</v>
      </c>
      <c r="G1808" s="15" t="s">
        <v>3826</v>
      </c>
      <c r="H1808" s="15" t="s">
        <v>1903</v>
      </c>
      <c r="I1808" s="15" t="s">
        <v>3325</v>
      </c>
      <c r="J1808" s="15" t="s">
        <v>2678</v>
      </c>
      <c r="K1808" s="15" t="s">
        <v>1543</v>
      </c>
    </row>
    <row r="1809" spans="2:11" x14ac:dyDescent="0.2">
      <c r="B1809" s="15" t="s">
        <v>2927</v>
      </c>
      <c r="C1809" s="15">
        <v>1307361</v>
      </c>
      <c r="D1809" s="15" t="s">
        <v>1936</v>
      </c>
      <c r="E1809" s="15">
        <v>90</v>
      </c>
      <c r="F1809" s="15" t="s">
        <v>2674</v>
      </c>
      <c r="G1809" s="15" t="s">
        <v>3826</v>
      </c>
      <c r="H1809" s="15" t="s">
        <v>631</v>
      </c>
      <c r="I1809" s="15" t="s">
        <v>2685</v>
      </c>
      <c r="J1809" s="15" t="s">
        <v>2678</v>
      </c>
      <c r="K1809" s="15" t="s">
        <v>1543</v>
      </c>
    </row>
    <row r="1810" spans="2:11" x14ac:dyDescent="0.2">
      <c r="B1810" s="15" t="s">
        <v>2927</v>
      </c>
      <c r="C1810" s="15">
        <v>1307361</v>
      </c>
      <c r="D1810" s="15" t="s">
        <v>1936</v>
      </c>
      <c r="E1810" s="15">
        <v>100</v>
      </c>
      <c r="F1810" s="15" t="s">
        <v>2674</v>
      </c>
      <c r="G1810" s="15" t="s">
        <v>3787</v>
      </c>
      <c r="H1810" s="15" t="s">
        <v>631</v>
      </c>
      <c r="I1810" s="15" t="s">
        <v>2685</v>
      </c>
      <c r="J1810" s="15" t="s">
        <v>2678</v>
      </c>
      <c r="K1810" s="15" t="s">
        <v>1543</v>
      </c>
    </row>
    <row r="1811" spans="2:11" x14ac:dyDescent="0.2">
      <c r="B1811" s="15" t="s">
        <v>4314</v>
      </c>
      <c r="C1811" s="15">
        <v>1308200</v>
      </c>
      <c r="D1811" s="15" t="s">
        <v>1916</v>
      </c>
      <c r="E1811" s="15">
        <v>100</v>
      </c>
      <c r="F1811" s="15" t="s">
        <v>2677</v>
      </c>
      <c r="G1811" s="15" t="s">
        <v>4045</v>
      </c>
      <c r="H1811" s="15" t="s">
        <v>631</v>
      </c>
      <c r="I1811" s="15" t="s">
        <v>3612</v>
      </c>
      <c r="J1811" s="15" t="s">
        <v>2678</v>
      </c>
      <c r="K1811" s="15" t="s">
        <v>1063</v>
      </c>
    </row>
    <row r="1812" spans="2:11" x14ac:dyDescent="0.2">
      <c r="B1812" s="15" t="s">
        <v>3748</v>
      </c>
      <c r="C1812" s="15">
        <v>1307988</v>
      </c>
      <c r="D1812" s="15" t="s">
        <v>1874</v>
      </c>
      <c r="E1812" s="15">
        <v>80</v>
      </c>
      <c r="F1812" s="15" t="s">
        <v>2674</v>
      </c>
      <c r="G1812" s="15" t="s">
        <v>3826</v>
      </c>
      <c r="H1812" s="15" t="s">
        <v>631</v>
      </c>
      <c r="I1812" s="15" t="s">
        <v>3605</v>
      </c>
      <c r="J1812" s="15" t="s">
        <v>2675</v>
      </c>
      <c r="K1812" s="15" t="s">
        <v>530</v>
      </c>
    </row>
    <row r="1813" spans="2:11" x14ac:dyDescent="0.2">
      <c r="B1813" s="15" t="s">
        <v>3748</v>
      </c>
      <c r="C1813" s="15">
        <v>1307988</v>
      </c>
      <c r="D1813" s="15" t="s">
        <v>1874</v>
      </c>
      <c r="E1813" s="15">
        <v>100</v>
      </c>
      <c r="F1813" s="15" t="s">
        <v>2674</v>
      </c>
      <c r="G1813" s="15" t="s">
        <v>4044</v>
      </c>
      <c r="H1813" s="15" t="s">
        <v>1903</v>
      </c>
      <c r="I1813" s="15" t="s">
        <v>4115</v>
      </c>
      <c r="J1813" s="15" t="s">
        <v>2675</v>
      </c>
      <c r="K1813" s="15" t="s">
        <v>530</v>
      </c>
    </row>
    <row r="1814" spans="2:11" x14ac:dyDescent="0.2">
      <c r="B1814" s="15" t="s">
        <v>3748</v>
      </c>
      <c r="C1814" s="15">
        <v>1307988</v>
      </c>
      <c r="D1814" s="15" t="s">
        <v>1874</v>
      </c>
      <c r="E1814" s="15">
        <v>100</v>
      </c>
      <c r="F1814" s="15" t="s">
        <v>2674</v>
      </c>
      <c r="G1814" s="15" t="s">
        <v>3787</v>
      </c>
      <c r="H1814" s="15" t="s">
        <v>631</v>
      </c>
      <c r="I1814" s="15" t="s">
        <v>3113</v>
      </c>
      <c r="J1814" s="15" t="s">
        <v>2675</v>
      </c>
      <c r="K1814" s="15" t="s">
        <v>530</v>
      </c>
    </row>
    <row r="1815" spans="2:11" x14ac:dyDescent="0.2">
      <c r="B1815" s="15" t="s">
        <v>4315</v>
      </c>
      <c r="C1815" s="15">
        <v>1308565</v>
      </c>
      <c r="D1815" s="15" t="s">
        <v>3348</v>
      </c>
      <c r="E1815" s="15">
        <v>90</v>
      </c>
      <c r="F1815" s="15" t="s">
        <v>2674</v>
      </c>
      <c r="G1815" s="15" t="s">
        <v>3826</v>
      </c>
      <c r="H1815" s="15" t="s">
        <v>631</v>
      </c>
      <c r="I1815" s="15" t="s">
        <v>3604</v>
      </c>
      <c r="J1815" s="15" t="s">
        <v>2675</v>
      </c>
      <c r="K1815" s="15" t="s">
        <v>3228</v>
      </c>
    </row>
    <row r="1816" spans="2:11" x14ac:dyDescent="0.2">
      <c r="B1816" s="15" t="s">
        <v>4315</v>
      </c>
      <c r="C1816" s="15">
        <v>1308565</v>
      </c>
      <c r="D1816" s="15" t="s">
        <v>3348</v>
      </c>
      <c r="E1816" s="15">
        <v>80</v>
      </c>
      <c r="F1816" s="15" t="s">
        <v>2674</v>
      </c>
      <c r="G1816" s="15" t="s">
        <v>4057</v>
      </c>
      <c r="H1816" s="15" t="s">
        <v>1903</v>
      </c>
      <c r="I1816" s="15" t="s">
        <v>4096</v>
      </c>
      <c r="J1816" s="15" t="s">
        <v>2675</v>
      </c>
      <c r="K1816" s="15" t="s">
        <v>3228</v>
      </c>
    </row>
    <row r="1817" spans="2:11" x14ac:dyDescent="0.2">
      <c r="B1817" s="15" t="s">
        <v>3921</v>
      </c>
      <c r="C1817" s="15">
        <v>1306149</v>
      </c>
      <c r="D1817" s="15" t="s">
        <v>3151</v>
      </c>
      <c r="E1817" s="15">
        <v>100</v>
      </c>
      <c r="F1817" s="15" t="s">
        <v>2674</v>
      </c>
      <c r="G1817" s="15" t="s">
        <v>3828</v>
      </c>
      <c r="H1817" s="15" t="s">
        <v>1903</v>
      </c>
      <c r="I1817" s="15" t="s">
        <v>3319</v>
      </c>
      <c r="J1817" s="15" t="s">
        <v>2675</v>
      </c>
      <c r="K1817" s="15" t="s">
        <v>1161</v>
      </c>
    </row>
    <row r="1818" spans="2:11" x14ac:dyDescent="0.2">
      <c r="B1818" s="15" t="s">
        <v>3921</v>
      </c>
      <c r="C1818" s="15">
        <v>1306149</v>
      </c>
      <c r="D1818" s="15" t="s">
        <v>3151</v>
      </c>
      <c r="E1818" s="15">
        <v>60</v>
      </c>
      <c r="F1818" s="15" t="s">
        <v>2674</v>
      </c>
      <c r="G1818" s="15" t="s">
        <v>4052</v>
      </c>
      <c r="H1818" s="15" t="s">
        <v>631</v>
      </c>
      <c r="I1818" s="15" t="s">
        <v>3614</v>
      </c>
      <c r="J1818" s="15" t="s">
        <v>2675</v>
      </c>
      <c r="K1818" s="15" t="s">
        <v>1161</v>
      </c>
    </row>
    <row r="1819" spans="2:11" x14ac:dyDescent="0.2">
      <c r="B1819" s="15" t="s">
        <v>3921</v>
      </c>
      <c r="C1819" s="15">
        <v>1306149</v>
      </c>
      <c r="D1819" s="15" t="s">
        <v>3151</v>
      </c>
      <c r="E1819" s="15">
        <v>90</v>
      </c>
      <c r="F1819" s="15" t="s">
        <v>2674</v>
      </c>
      <c r="G1819" s="15" t="s">
        <v>3826</v>
      </c>
      <c r="H1819" s="15" t="s">
        <v>1903</v>
      </c>
      <c r="I1819" s="15" t="s">
        <v>3319</v>
      </c>
      <c r="J1819" s="15" t="s">
        <v>2675</v>
      </c>
      <c r="K1819" s="15" t="s">
        <v>1161</v>
      </c>
    </row>
    <row r="1820" spans="2:11" x14ac:dyDescent="0.2">
      <c r="B1820" s="15" t="s">
        <v>3921</v>
      </c>
      <c r="C1820" s="15">
        <v>1306149</v>
      </c>
      <c r="D1820" s="15" t="s">
        <v>3151</v>
      </c>
      <c r="E1820" s="15">
        <v>30</v>
      </c>
      <c r="F1820" s="15" t="s">
        <v>2674</v>
      </c>
      <c r="G1820" s="15" t="s">
        <v>4052</v>
      </c>
      <c r="H1820" s="15" t="s">
        <v>631</v>
      </c>
      <c r="I1820" s="15" t="s">
        <v>3614</v>
      </c>
      <c r="J1820" s="15" t="s">
        <v>2675</v>
      </c>
      <c r="K1820" s="15" t="s">
        <v>1161</v>
      </c>
    </row>
    <row r="1821" spans="2:11" x14ac:dyDescent="0.2">
      <c r="B1821" s="15" t="s">
        <v>4316</v>
      </c>
      <c r="C1821" s="15">
        <v>1307600</v>
      </c>
      <c r="D1821" s="15" t="s">
        <v>1872</v>
      </c>
      <c r="E1821" s="15">
        <v>100</v>
      </c>
      <c r="F1821" s="15" t="s">
        <v>2674</v>
      </c>
      <c r="G1821" s="15" t="s">
        <v>4052</v>
      </c>
      <c r="H1821" s="15" t="s">
        <v>1903</v>
      </c>
      <c r="I1821" s="15" t="s">
        <v>3510</v>
      </c>
      <c r="J1821" s="15" t="s">
        <v>2675</v>
      </c>
      <c r="K1821" s="15" t="s">
        <v>678</v>
      </c>
    </row>
    <row r="1822" spans="2:11" x14ac:dyDescent="0.2">
      <c r="B1822" s="15" t="s">
        <v>4316</v>
      </c>
      <c r="C1822" s="15">
        <v>1307600</v>
      </c>
      <c r="D1822" s="15" t="s">
        <v>1872</v>
      </c>
      <c r="E1822" s="15">
        <v>90</v>
      </c>
      <c r="F1822" s="15" t="s">
        <v>2674</v>
      </c>
      <c r="G1822" s="15" t="s">
        <v>4044</v>
      </c>
      <c r="H1822" s="15" t="s">
        <v>631</v>
      </c>
      <c r="I1822" s="15" t="s">
        <v>3603</v>
      </c>
      <c r="J1822" s="15" t="s">
        <v>2675</v>
      </c>
      <c r="K1822" s="15" t="s">
        <v>678</v>
      </c>
    </row>
    <row r="1823" spans="2:11" x14ac:dyDescent="0.2">
      <c r="B1823" s="15" t="s">
        <v>4317</v>
      </c>
      <c r="C1823" s="15">
        <v>1308559</v>
      </c>
      <c r="D1823" s="15" t="s">
        <v>3348</v>
      </c>
      <c r="E1823" s="15">
        <v>90</v>
      </c>
      <c r="F1823" s="15" t="s">
        <v>2674</v>
      </c>
      <c r="G1823" s="15" t="s">
        <v>4045</v>
      </c>
      <c r="H1823" s="15" t="s">
        <v>631</v>
      </c>
      <c r="I1823" s="15" t="s">
        <v>3617</v>
      </c>
      <c r="J1823" s="15" t="s">
        <v>2675</v>
      </c>
      <c r="K1823" s="15" t="s">
        <v>3228</v>
      </c>
    </row>
    <row r="1824" spans="2:11" x14ac:dyDescent="0.2">
      <c r="B1824" s="15" t="s">
        <v>4317</v>
      </c>
      <c r="C1824" s="15">
        <v>1308559</v>
      </c>
      <c r="D1824" s="15" t="s">
        <v>3348</v>
      </c>
      <c r="E1824" s="15">
        <v>90</v>
      </c>
      <c r="F1824" s="15" t="s">
        <v>2674</v>
      </c>
      <c r="G1824" s="15" t="s">
        <v>4045</v>
      </c>
      <c r="H1824" s="15" t="s">
        <v>1903</v>
      </c>
      <c r="I1824" s="15" t="s">
        <v>4133</v>
      </c>
      <c r="J1824" s="15" t="s">
        <v>2675</v>
      </c>
      <c r="K1824" s="15" t="s">
        <v>3228</v>
      </c>
    </row>
    <row r="1825" spans="2:11" x14ac:dyDescent="0.2">
      <c r="B1825" s="15" t="s">
        <v>4318</v>
      </c>
      <c r="C1825" s="15">
        <v>1307502</v>
      </c>
      <c r="D1825" s="15" t="s">
        <v>1913</v>
      </c>
      <c r="E1825" s="15">
        <v>100</v>
      </c>
      <c r="F1825" s="15" t="s">
        <v>2674</v>
      </c>
      <c r="G1825" s="15" t="s">
        <v>4044</v>
      </c>
      <c r="H1825" s="15" t="s">
        <v>631</v>
      </c>
      <c r="I1825" s="15" t="s">
        <v>3606</v>
      </c>
      <c r="J1825" s="15" t="s">
        <v>2675</v>
      </c>
      <c r="K1825" s="15" t="s">
        <v>1789</v>
      </c>
    </row>
    <row r="1826" spans="2:11" x14ac:dyDescent="0.2">
      <c r="B1826" s="15" t="s">
        <v>4318</v>
      </c>
      <c r="C1826" s="15">
        <v>1307502</v>
      </c>
      <c r="D1826" s="15" t="s">
        <v>1913</v>
      </c>
      <c r="E1826" s="15">
        <v>100</v>
      </c>
      <c r="F1826" s="15" t="s">
        <v>2674</v>
      </c>
      <c r="G1826" s="15" t="s">
        <v>4052</v>
      </c>
      <c r="H1826" s="15" t="s">
        <v>1903</v>
      </c>
      <c r="I1826" s="15" t="s">
        <v>4051</v>
      </c>
      <c r="J1826" s="15" t="s">
        <v>2675</v>
      </c>
      <c r="K1826" s="15" t="s">
        <v>1789</v>
      </c>
    </row>
    <row r="1827" spans="2:11" x14ac:dyDescent="0.2">
      <c r="B1827" s="15" t="s">
        <v>4319</v>
      </c>
      <c r="C1827" s="15">
        <v>263298</v>
      </c>
      <c r="D1827" s="15" t="s">
        <v>997</v>
      </c>
      <c r="E1827" s="15">
        <v>30</v>
      </c>
      <c r="F1827" s="15" t="s">
        <v>2674</v>
      </c>
      <c r="G1827" s="15" t="s">
        <v>4045</v>
      </c>
      <c r="H1827" s="15" t="s">
        <v>1032</v>
      </c>
      <c r="I1827" s="15" t="s">
        <v>3840</v>
      </c>
      <c r="J1827" s="15" t="s">
        <v>3327</v>
      </c>
      <c r="K1827" s="15" t="s">
        <v>3410</v>
      </c>
    </row>
    <row r="1828" spans="2:11" x14ac:dyDescent="0.2">
      <c r="B1828" s="15" t="s">
        <v>4319</v>
      </c>
      <c r="C1828" s="15">
        <v>263298</v>
      </c>
      <c r="D1828" s="15" t="s">
        <v>997</v>
      </c>
      <c r="E1828" s="15">
        <v>60</v>
      </c>
      <c r="F1828" s="15" t="s">
        <v>2674</v>
      </c>
      <c r="G1828" s="15" t="s">
        <v>3826</v>
      </c>
      <c r="H1828" s="15" t="s">
        <v>1032</v>
      </c>
      <c r="I1828" s="15" t="s">
        <v>3840</v>
      </c>
      <c r="J1828" s="15" t="s">
        <v>3327</v>
      </c>
      <c r="K1828" s="15" t="s">
        <v>3410</v>
      </c>
    </row>
    <row r="1829" spans="2:11" x14ac:dyDescent="0.2">
      <c r="B1829" s="15" t="s">
        <v>3340</v>
      </c>
      <c r="C1829" s="15">
        <v>211846</v>
      </c>
      <c r="D1829" s="15" t="s">
        <v>1057</v>
      </c>
      <c r="E1829" s="15">
        <v>100</v>
      </c>
      <c r="F1829" s="15" t="s">
        <v>2676</v>
      </c>
      <c r="G1829" s="15" t="s">
        <v>3828</v>
      </c>
      <c r="H1829" s="15" t="s">
        <v>631</v>
      </c>
      <c r="I1829" s="15" t="s">
        <v>3581</v>
      </c>
      <c r="J1829" s="15" t="s">
        <v>2675</v>
      </c>
      <c r="K1829" s="15" t="s">
        <v>2598</v>
      </c>
    </row>
    <row r="1830" spans="2:11" x14ac:dyDescent="0.2">
      <c r="B1830" s="15" t="s">
        <v>3340</v>
      </c>
      <c r="C1830" s="15">
        <v>211846</v>
      </c>
      <c r="D1830" s="15" t="s">
        <v>1057</v>
      </c>
      <c r="E1830" s="15">
        <v>100</v>
      </c>
      <c r="F1830" s="15" t="s">
        <v>2676</v>
      </c>
      <c r="G1830" s="15" t="s">
        <v>4044</v>
      </c>
      <c r="H1830" s="15" t="s">
        <v>1032</v>
      </c>
      <c r="I1830" s="15" t="s">
        <v>2923</v>
      </c>
      <c r="J1830" s="15" t="s">
        <v>2675</v>
      </c>
      <c r="K1830" s="15" t="s">
        <v>2598</v>
      </c>
    </row>
    <row r="1831" spans="2:11" x14ac:dyDescent="0.2">
      <c r="B1831" s="15" t="s">
        <v>3749</v>
      </c>
      <c r="C1831" s="15">
        <v>260663</v>
      </c>
      <c r="D1831" s="15" t="s">
        <v>1046</v>
      </c>
      <c r="E1831" s="15">
        <v>100</v>
      </c>
      <c r="F1831" s="15" t="s">
        <v>2677</v>
      </c>
      <c r="G1831" s="15" t="s">
        <v>3828</v>
      </c>
      <c r="H1831" s="15" t="s">
        <v>1032</v>
      </c>
      <c r="I1831" s="15" t="s">
        <v>3098</v>
      </c>
      <c r="J1831" s="15" t="s">
        <v>2678</v>
      </c>
      <c r="K1831" s="15" t="s">
        <v>611</v>
      </c>
    </row>
    <row r="1832" spans="2:11" x14ac:dyDescent="0.2">
      <c r="B1832" s="15" t="s">
        <v>4320</v>
      </c>
      <c r="C1832" s="15">
        <v>1308382</v>
      </c>
      <c r="D1832" s="15" t="s">
        <v>1968</v>
      </c>
      <c r="E1832" s="15">
        <v>100</v>
      </c>
      <c r="F1832" s="15" t="s">
        <v>2674</v>
      </c>
      <c r="G1832" s="15" t="s">
        <v>4044</v>
      </c>
      <c r="H1832" s="15" t="s">
        <v>631</v>
      </c>
      <c r="I1832" s="15" t="s">
        <v>3606</v>
      </c>
      <c r="J1832" s="15" t="s">
        <v>2675</v>
      </c>
      <c r="K1832" s="15" t="s">
        <v>996</v>
      </c>
    </row>
    <row r="1833" spans="2:11" x14ac:dyDescent="0.2">
      <c r="B1833" s="15" t="s">
        <v>4320</v>
      </c>
      <c r="C1833" s="15">
        <v>1308382</v>
      </c>
      <c r="D1833" s="15" t="s">
        <v>1968</v>
      </c>
      <c r="E1833" s="15">
        <v>100</v>
      </c>
      <c r="F1833" s="15" t="s">
        <v>2674</v>
      </c>
      <c r="G1833" s="15" t="s">
        <v>3826</v>
      </c>
      <c r="H1833" s="15" t="s">
        <v>1903</v>
      </c>
      <c r="I1833" s="15" t="s">
        <v>3003</v>
      </c>
      <c r="J1833" s="15" t="s">
        <v>2675</v>
      </c>
      <c r="K1833" s="15" t="s">
        <v>996</v>
      </c>
    </row>
    <row r="1834" spans="2:11" x14ac:dyDescent="0.2">
      <c r="B1834" s="15" t="s">
        <v>4321</v>
      </c>
      <c r="C1834" s="15">
        <v>254723</v>
      </c>
      <c r="D1834" s="15" t="s">
        <v>1196</v>
      </c>
      <c r="E1834" s="15">
        <v>90</v>
      </c>
      <c r="F1834" s="15" t="s">
        <v>2674</v>
      </c>
      <c r="G1834" s="15" t="s">
        <v>4045</v>
      </c>
      <c r="H1834" s="15" t="s">
        <v>1032</v>
      </c>
      <c r="I1834" s="15" t="s">
        <v>4071</v>
      </c>
      <c r="J1834" s="15" t="s">
        <v>2678</v>
      </c>
      <c r="K1834" s="15" t="s">
        <v>1789</v>
      </c>
    </row>
    <row r="1835" spans="2:11" x14ac:dyDescent="0.2">
      <c r="B1835" s="15" t="s">
        <v>4321</v>
      </c>
      <c r="C1835" s="15">
        <v>254723</v>
      </c>
      <c r="D1835" s="15" t="s">
        <v>1196</v>
      </c>
      <c r="E1835" s="15">
        <v>100</v>
      </c>
      <c r="F1835" s="15" t="s">
        <v>2686</v>
      </c>
      <c r="G1835" s="15" t="s">
        <v>4045</v>
      </c>
      <c r="H1835" s="15" t="s">
        <v>1032</v>
      </c>
      <c r="I1835" s="15" t="s">
        <v>4071</v>
      </c>
      <c r="J1835" s="15" t="s">
        <v>2678</v>
      </c>
      <c r="K1835" s="15" t="s">
        <v>1789</v>
      </c>
    </row>
    <row r="1836" spans="2:11" x14ac:dyDescent="0.2">
      <c r="B1836" s="15" t="s">
        <v>3341</v>
      </c>
      <c r="C1836" s="15">
        <v>262997</v>
      </c>
      <c r="D1836" s="15" t="s">
        <v>550</v>
      </c>
      <c r="E1836" s="15">
        <v>100</v>
      </c>
      <c r="F1836" s="15" t="s">
        <v>2674</v>
      </c>
      <c r="G1836" s="15" t="s">
        <v>3826</v>
      </c>
      <c r="H1836" s="15" t="s">
        <v>512</v>
      </c>
      <c r="I1836" s="15" t="s">
        <v>814</v>
      </c>
      <c r="J1836" s="15" t="s">
        <v>2675</v>
      </c>
      <c r="K1836" s="15" t="s">
        <v>2934</v>
      </c>
    </row>
    <row r="1837" spans="2:11" x14ac:dyDescent="0.2">
      <c r="B1837" s="15" t="s">
        <v>3341</v>
      </c>
      <c r="C1837" s="15">
        <v>262997</v>
      </c>
      <c r="D1837" s="15" t="s">
        <v>550</v>
      </c>
      <c r="E1837" s="15">
        <v>100</v>
      </c>
      <c r="F1837" s="15" t="s">
        <v>2674</v>
      </c>
      <c r="G1837" s="15" t="s">
        <v>3828</v>
      </c>
      <c r="H1837" s="15" t="s">
        <v>631</v>
      </c>
      <c r="I1837" s="15" t="s">
        <v>839</v>
      </c>
      <c r="J1837" s="15" t="s">
        <v>2675</v>
      </c>
      <c r="K1837" s="15" t="s">
        <v>2934</v>
      </c>
    </row>
    <row r="1838" spans="2:11" x14ac:dyDescent="0.2">
      <c r="B1838" s="15" t="s">
        <v>4322</v>
      </c>
      <c r="C1838" s="15">
        <v>1307851</v>
      </c>
      <c r="D1838" s="15" t="s">
        <v>2804</v>
      </c>
      <c r="E1838" s="15">
        <v>100</v>
      </c>
      <c r="F1838" s="15" t="s">
        <v>2676</v>
      </c>
      <c r="G1838" s="15" t="s">
        <v>4044</v>
      </c>
      <c r="H1838" s="15" t="s">
        <v>1903</v>
      </c>
      <c r="I1838" s="15" t="s">
        <v>4076</v>
      </c>
      <c r="J1838" s="15" t="s">
        <v>2675</v>
      </c>
      <c r="K1838" s="15" t="s">
        <v>1081</v>
      </c>
    </row>
    <row r="1839" spans="2:11" x14ac:dyDescent="0.2">
      <c r="B1839" s="15" t="s">
        <v>4322</v>
      </c>
      <c r="C1839" s="15">
        <v>1307851</v>
      </c>
      <c r="D1839" s="15" t="s">
        <v>2804</v>
      </c>
      <c r="E1839" s="15">
        <v>90</v>
      </c>
      <c r="F1839" s="15" t="s">
        <v>2674</v>
      </c>
      <c r="G1839" s="15" t="s">
        <v>4045</v>
      </c>
      <c r="H1839" s="15" t="s">
        <v>631</v>
      </c>
      <c r="I1839" s="15" t="s">
        <v>3606</v>
      </c>
      <c r="J1839" s="15" t="s">
        <v>2675</v>
      </c>
      <c r="K1839" s="15" t="s">
        <v>1081</v>
      </c>
    </row>
    <row r="1840" spans="2:11" x14ac:dyDescent="0.2">
      <c r="B1840" s="15" t="s">
        <v>4322</v>
      </c>
      <c r="C1840" s="15">
        <v>1307851</v>
      </c>
      <c r="D1840" s="15" t="s">
        <v>2804</v>
      </c>
      <c r="E1840" s="15">
        <v>100</v>
      </c>
      <c r="F1840" s="15" t="s">
        <v>2674</v>
      </c>
      <c r="G1840" s="15" t="s">
        <v>4045</v>
      </c>
      <c r="H1840" s="15" t="s">
        <v>631</v>
      </c>
      <c r="I1840" s="15" t="s">
        <v>3606</v>
      </c>
      <c r="J1840" s="15" t="s">
        <v>2675</v>
      </c>
      <c r="K1840" s="15" t="s">
        <v>1081</v>
      </c>
    </row>
    <row r="1841" spans="2:11" x14ac:dyDescent="0.2">
      <c r="B1841" s="15" t="s">
        <v>3552</v>
      </c>
      <c r="C1841" s="15">
        <v>252767</v>
      </c>
      <c r="D1841" s="15" t="s">
        <v>1046</v>
      </c>
      <c r="E1841" s="15">
        <v>100</v>
      </c>
      <c r="F1841" s="15" t="s">
        <v>2677</v>
      </c>
      <c r="G1841" s="15" t="s">
        <v>3828</v>
      </c>
      <c r="H1841" s="15" t="s">
        <v>1032</v>
      </c>
      <c r="I1841" s="15" t="s">
        <v>3098</v>
      </c>
      <c r="J1841" s="15" t="s">
        <v>2678</v>
      </c>
      <c r="K1841" s="15" t="s">
        <v>571</v>
      </c>
    </row>
    <row r="1842" spans="2:11" x14ac:dyDescent="0.2">
      <c r="B1842" s="15" t="s">
        <v>4323</v>
      </c>
      <c r="C1842" s="15">
        <v>257149</v>
      </c>
      <c r="D1842" s="15" t="s">
        <v>993</v>
      </c>
      <c r="E1842" s="15">
        <v>90</v>
      </c>
      <c r="F1842" s="15" t="s">
        <v>2674</v>
      </c>
      <c r="G1842" s="15" t="s">
        <v>3826</v>
      </c>
      <c r="H1842" s="15" t="s">
        <v>631</v>
      </c>
      <c r="I1842" s="15" t="s">
        <v>3105</v>
      </c>
      <c r="J1842" s="15" t="s">
        <v>2675</v>
      </c>
      <c r="K1842" s="15" t="s">
        <v>1076</v>
      </c>
    </row>
    <row r="1843" spans="2:11" x14ac:dyDescent="0.2">
      <c r="B1843" s="15" t="s">
        <v>4323</v>
      </c>
      <c r="C1843" s="15">
        <v>257149</v>
      </c>
      <c r="D1843" s="15" t="s">
        <v>993</v>
      </c>
      <c r="E1843" s="15">
        <v>60</v>
      </c>
      <c r="F1843" s="15" t="s">
        <v>2674</v>
      </c>
      <c r="G1843" s="15" t="s">
        <v>4045</v>
      </c>
      <c r="H1843" s="15" t="s">
        <v>1032</v>
      </c>
      <c r="I1843" s="15" t="s">
        <v>3672</v>
      </c>
      <c r="J1843" s="15" t="s">
        <v>2675</v>
      </c>
      <c r="K1843" s="15" t="s">
        <v>1076</v>
      </c>
    </row>
    <row r="1844" spans="2:11" x14ac:dyDescent="0.2">
      <c r="B1844" s="15" t="s">
        <v>4324</v>
      </c>
      <c r="C1844" s="15">
        <v>1308151</v>
      </c>
      <c r="D1844" s="15" t="s">
        <v>1936</v>
      </c>
      <c r="E1844" s="15">
        <v>100</v>
      </c>
      <c r="F1844" s="15" t="s">
        <v>2674</v>
      </c>
      <c r="G1844" s="15" t="s">
        <v>4045</v>
      </c>
      <c r="H1844" s="15" t="s">
        <v>1903</v>
      </c>
      <c r="I1844" s="15" t="s">
        <v>3325</v>
      </c>
      <c r="J1844" s="15" t="s">
        <v>2678</v>
      </c>
      <c r="K1844" s="15" t="s">
        <v>543</v>
      </c>
    </row>
    <row r="1845" spans="2:11" x14ac:dyDescent="0.2">
      <c r="B1845" s="15" t="s">
        <v>4324</v>
      </c>
      <c r="C1845" s="15">
        <v>1308151</v>
      </c>
      <c r="D1845" s="15" t="s">
        <v>1936</v>
      </c>
      <c r="E1845" s="15">
        <v>100</v>
      </c>
      <c r="F1845" s="15" t="s">
        <v>2674</v>
      </c>
      <c r="G1845" s="15" t="s">
        <v>4045</v>
      </c>
      <c r="H1845" s="15" t="s">
        <v>1903</v>
      </c>
      <c r="I1845" s="15" t="s">
        <v>3325</v>
      </c>
      <c r="J1845" s="15" t="s">
        <v>2678</v>
      </c>
      <c r="K1845" s="15" t="s">
        <v>543</v>
      </c>
    </row>
    <row r="1846" spans="2:11" x14ac:dyDescent="0.2">
      <c r="B1846" s="15" t="s">
        <v>4325</v>
      </c>
      <c r="C1846" s="15">
        <v>1308592</v>
      </c>
      <c r="D1846" s="15" t="s">
        <v>3348</v>
      </c>
      <c r="E1846" s="15">
        <v>100</v>
      </c>
      <c r="F1846" s="15" t="s">
        <v>2674</v>
      </c>
      <c r="G1846" s="15" t="s">
        <v>4057</v>
      </c>
      <c r="H1846" s="15" t="s">
        <v>650</v>
      </c>
      <c r="I1846" s="15" t="s">
        <v>3838</v>
      </c>
      <c r="J1846" s="15" t="s">
        <v>2675</v>
      </c>
      <c r="K1846" s="15" t="s">
        <v>3228</v>
      </c>
    </row>
    <row r="1847" spans="2:11" x14ac:dyDescent="0.2">
      <c r="B1847" s="15" t="s">
        <v>4325</v>
      </c>
      <c r="C1847" s="15">
        <v>1308592</v>
      </c>
      <c r="D1847" s="15" t="s">
        <v>3348</v>
      </c>
      <c r="E1847" s="15">
        <v>60</v>
      </c>
      <c r="F1847" s="15" t="s">
        <v>2674</v>
      </c>
      <c r="G1847" s="15" t="s">
        <v>4044</v>
      </c>
      <c r="H1847" s="15" t="s">
        <v>631</v>
      </c>
      <c r="I1847" s="15" t="s">
        <v>3614</v>
      </c>
      <c r="J1847" s="15" t="s">
        <v>2675</v>
      </c>
      <c r="K1847" s="15" t="s">
        <v>3228</v>
      </c>
    </row>
    <row r="1848" spans="2:11" x14ac:dyDescent="0.2">
      <c r="B1848" s="15" t="s">
        <v>4325</v>
      </c>
      <c r="C1848" s="15">
        <v>1308592</v>
      </c>
      <c r="D1848" s="15" t="s">
        <v>3348</v>
      </c>
      <c r="E1848" s="15">
        <v>100</v>
      </c>
      <c r="F1848" s="15" t="s">
        <v>2674</v>
      </c>
      <c r="G1848" s="15" t="s">
        <v>4057</v>
      </c>
      <c r="H1848" s="15" t="s">
        <v>650</v>
      </c>
      <c r="I1848" s="15" t="s">
        <v>3838</v>
      </c>
      <c r="J1848" s="15" t="s">
        <v>2675</v>
      </c>
      <c r="K1848" s="15" t="s">
        <v>3228</v>
      </c>
    </row>
    <row r="1849" spans="2:11" x14ac:dyDescent="0.2">
      <c r="B1849" s="15" t="s">
        <v>4325</v>
      </c>
      <c r="C1849" s="15">
        <v>1308592</v>
      </c>
      <c r="D1849" s="15" t="s">
        <v>3348</v>
      </c>
      <c r="E1849" s="15">
        <v>100</v>
      </c>
      <c r="F1849" s="15" t="s">
        <v>2674</v>
      </c>
      <c r="G1849" s="15" t="s">
        <v>4057</v>
      </c>
      <c r="H1849" s="15" t="s">
        <v>650</v>
      </c>
      <c r="I1849" s="15" t="s">
        <v>3838</v>
      </c>
      <c r="J1849" s="15" t="s">
        <v>2675</v>
      </c>
      <c r="K1849" s="15" t="s">
        <v>3228</v>
      </c>
    </row>
    <row r="1850" spans="2:11" x14ac:dyDescent="0.2">
      <c r="B1850" s="15" t="s">
        <v>4325</v>
      </c>
      <c r="C1850" s="15">
        <v>1308592</v>
      </c>
      <c r="D1850" s="15" t="s">
        <v>3348</v>
      </c>
      <c r="E1850" s="15">
        <v>100</v>
      </c>
      <c r="F1850" s="15" t="s">
        <v>2674</v>
      </c>
      <c r="G1850" s="15" t="s">
        <v>4057</v>
      </c>
      <c r="H1850" s="15" t="s">
        <v>650</v>
      </c>
      <c r="I1850" s="15" t="s">
        <v>3838</v>
      </c>
      <c r="J1850" s="15" t="s">
        <v>2675</v>
      </c>
      <c r="K1850" s="15" t="s">
        <v>3228</v>
      </c>
    </row>
    <row r="1851" spans="2:11" x14ac:dyDescent="0.2">
      <c r="B1851" s="15" t="s">
        <v>4325</v>
      </c>
      <c r="C1851" s="15">
        <v>1308592</v>
      </c>
      <c r="D1851" s="15" t="s">
        <v>3348</v>
      </c>
      <c r="E1851" s="15">
        <v>50</v>
      </c>
      <c r="F1851" s="15" t="s">
        <v>2674</v>
      </c>
      <c r="G1851" s="15" t="s">
        <v>4044</v>
      </c>
      <c r="H1851" s="15" t="s">
        <v>631</v>
      </c>
      <c r="I1851" s="15" t="s">
        <v>3614</v>
      </c>
      <c r="J1851" s="15" t="s">
        <v>2675</v>
      </c>
      <c r="K1851" s="15" t="s">
        <v>3228</v>
      </c>
    </row>
    <row r="1852" spans="2:11" x14ac:dyDescent="0.2">
      <c r="B1852" s="15" t="s">
        <v>3669</v>
      </c>
      <c r="C1852" s="15">
        <v>1307751</v>
      </c>
      <c r="D1852" s="15" t="s">
        <v>1962</v>
      </c>
      <c r="E1852" s="15">
        <v>100</v>
      </c>
      <c r="F1852" s="15" t="s">
        <v>2674</v>
      </c>
      <c r="G1852" s="15" t="s">
        <v>4045</v>
      </c>
      <c r="H1852" s="15" t="s">
        <v>1903</v>
      </c>
      <c r="I1852" s="15" t="s">
        <v>3245</v>
      </c>
      <c r="J1852" s="15" t="s">
        <v>2675</v>
      </c>
      <c r="K1852" s="15" t="s">
        <v>1924</v>
      </c>
    </row>
    <row r="1853" spans="2:11" x14ac:dyDescent="0.2">
      <c r="B1853" s="15" t="s">
        <v>3669</v>
      </c>
      <c r="C1853" s="15">
        <v>1307751</v>
      </c>
      <c r="D1853" s="15" t="s">
        <v>1962</v>
      </c>
      <c r="E1853" s="15">
        <v>100</v>
      </c>
      <c r="F1853" s="15" t="s">
        <v>2674</v>
      </c>
      <c r="G1853" s="15" t="s">
        <v>4052</v>
      </c>
      <c r="H1853" s="15" t="s">
        <v>631</v>
      </c>
      <c r="I1853" s="15" t="s">
        <v>3603</v>
      </c>
      <c r="J1853" s="15" t="s">
        <v>2675</v>
      </c>
      <c r="K1853" s="15" t="s">
        <v>1924</v>
      </c>
    </row>
    <row r="1854" spans="2:11" x14ac:dyDescent="0.2">
      <c r="B1854" s="15" t="s">
        <v>3669</v>
      </c>
      <c r="C1854" s="15">
        <v>1307751</v>
      </c>
      <c r="D1854" s="15" t="s">
        <v>1962</v>
      </c>
      <c r="E1854" s="15">
        <v>100</v>
      </c>
      <c r="F1854" s="15" t="s">
        <v>2674</v>
      </c>
      <c r="G1854" s="15" t="s">
        <v>3828</v>
      </c>
      <c r="H1854" s="15" t="s">
        <v>631</v>
      </c>
      <c r="I1854" s="15" t="s">
        <v>3603</v>
      </c>
      <c r="J1854" s="15" t="s">
        <v>2675</v>
      </c>
      <c r="K1854" s="15" t="s">
        <v>1924</v>
      </c>
    </row>
    <row r="1855" spans="2:11" x14ac:dyDescent="0.2">
      <c r="B1855" s="15" t="s">
        <v>3595</v>
      </c>
      <c r="C1855" s="15">
        <v>1308547</v>
      </c>
      <c r="D1855" s="15" t="s">
        <v>3348</v>
      </c>
      <c r="E1855" s="15">
        <v>70</v>
      </c>
      <c r="F1855" s="15" t="s">
        <v>2674</v>
      </c>
      <c r="G1855" s="15" t="s">
        <v>3828</v>
      </c>
      <c r="H1855" s="15" t="s">
        <v>631</v>
      </c>
      <c r="I1855" s="15" t="s">
        <v>3607</v>
      </c>
      <c r="J1855" s="15" t="s">
        <v>3327</v>
      </c>
      <c r="K1855" s="15" t="s">
        <v>3228</v>
      </c>
    </row>
    <row r="1856" spans="2:11" x14ac:dyDescent="0.2">
      <c r="B1856" s="15" t="s">
        <v>3595</v>
      </c>
      <c r="C1856" s="15">
        <v>1308547</v>
      </c>
      <c r="D1856" s="15" t="s">
        <v>3348</v>
      </c>
      <c r="E1856" s="15">
        <v>70</v>
      </c>
      <c r="F1856" s="15" t="s">
        <v>2674</v>
      </c>
      <c r="G1856" s="15" t="s">
        <v>4044</v>
      </c>
      <c r="H1856" s="15" t="s">
        <v>631</v>
      </c>
      <c r="I1856" s="15" t="s">
        <v>3607</v>
      </c>
      <c r="J1856" s="15" t="s">
        <v>2675</v>
      </c>
      <c r="K1856" s="15" t="s">
        <v>3228</v>
      </c>
    </row>
    <row r="1857" spans="2:11" x14ac:dyDescent="0.2">
      <c r="B1857" s="15" t="s">
        <v>3595</v>
      </c>
      <c r="C1857" s="15">
        <v>1308547</v>
      </c>
      <c r="D1857" s="15" t="s">
        <v>3348</v>
      </c>
      <c r="E1857" s="15">
        <v>90</v>
      </c>
      <c r="F1857" s="15" t="s">
        <v>2674</v>
      </c>
      <c r="G1857" s="15" t="s">
        <v>3826</v>
      </c>
      <c r="H1857" s="15" t="s">
        <v>1903</v>
      </c>
      <c r="I1857" s="15" t="s">
        <v>4133</v>
      </c>
      <c r="J1857" s="15" t="s">
        <v>2675</v>
      </c>
      <c r="K1857" s="15" t="s">
        <v>3228</v>
      </c>
    </row>
    <row r="1858" spans="2:11" x14ac:dyDescent="0.2">
      <c r="B1858" s="15" t="s">
        <v>4326</v>
      </c>
      <c r="C1858" s="15">
        <v>258908</v>
      </c>
      <c r="D1858" s="15" t="s">
        <v>988</v>
      </c>
      <c r="E1858" s="15">
        <v>90</v>
      </c>
      <c r="F1858" s="15" t="s">
        <v>2674</v>
      </c>
      <c r="G1858" s="15" t="s">
        <v>4044</v>
      </c>
      <c r="H1858" s="15" t="s">
        <v>1032</v>
      </c>
      <c r="I1858" s="15" t="s">
        <v>3848</v>
      </c>
      <c r="J1858" s="15" t="s">
        <v>2675</v>
      </c>
      <c r="K1858" s="15" t="s">
        <v>1049</v>
      </c>
    </row>
    <row r="1859" spans="2:11" x14ac:dyDescent="0.2">
      <c r="B1859" s="15" t="s">
        <v>4326</v>
      </c>
      <c r="C1859" s="15">
        <v>258908</v>
      </c>
      <c r="D1859" s="15" t="s">
        <v>988</v>
      </c>
      <c r="E1859" s="15">
        <v>90</v>
      </c>
      <c r="F1859" s="15" t="s">
        <v>2674</v>
      </c>
      <c r="G1859" s="15" t="s">
        <v>4045</v>
      </c>
      <c r="H1859" s="15" t="s">
        <v>631</v>
      </c>
      <c r="I1859" s="15" t="s">
        <v>3105</v>
      </c>
      <c r="J1859" s="15" t="s">
        <v>2675</v>
      </c>
      <c r="K1859" s="15" t="s">
        <v>1049</v>
      </c>
    </row>
    <row r="1860" spans="2:11" x14ac:dyDescent="0.2">
      <c r="B1860" s="15" t="s">
        <v>4326</v>
      </c>
      <c r="C1860" s="15">
        <v>258908</v>
      </c>
      <c r="D1860" s="15" t="s">
        <v>988</v>
      </c>
      <c r="E1860" s="15">
        <v>90</v>
      </c>
      <c r="F1860" s="15" t="s">
        <v>2674</v>
      </c>
      <c r="G1860" s="15" t="s">
        <v>4044</v>
      </c>
      <c r="H1860" s="15" t="s">
        <v>1032</v>
      </c>
      <c r="I1860" s="15" t="s">
        <v>3848</v>
      </c>
      <c r="J1860" s="15" t="s">
        <v>2675</v>
      </c>
      <c r="K1860" s="15" t="s">
        <v>1049</v>
      </c>
    </row>
    <row r="1861" spans="2:11" x14ac:dyDescent="0.2">
      <c r="B1861" s="15" t="s">
        <v>4327</v>
      </c>
      <c r="C1861" s="15">
        <v>1307848</v>
      </c>
      <c r="D1861" s="15" t="s">
        <v>1882</v>
      </c>
      <c r="E1861" s="15">
        <v>100</v>
      </c>
      <c r="F1861" s="15" t="s">
        <v>2674</v>
      </c>
      <c r="G1861" s="15" t="s">
        <v>3826</v>
      </c>
      <c r="H1861" s="15" t="s">
        <v>631</v>
      </c>
      <c r="I1861" s="15" t="s">
        <v>3113</v>
      </c>
      <c r="J1861" s="15" t="s">
        <v>2678</v>
      </c>
      <c r="K1861" s="15" t="s">
        <v>1081</v>
      </c>
    </row>
    <row r="1862" spans="2:11" x14ac:dyDescent="0.2">
      <c r="B1862" s="15" t="s">
        <v>977</v>
      </c>
      <c r="C1862" s="15">
        <v>245489</v>
      </c>
      <c r="D1862" s="15" t="s">
        <v>556</v>
      </c>
      <c r="E1862" s="15">
        <v>90</v>
      </c>
      <c r="F1862" s="15" t="s">
        <v>2674</v>
      </c>
      <c r="G1862" s="15" t="s">
        <v>4057</v>
      </c>
      <c r="H1862" s="15" t="s">
        <v>512</v>
      </c>
      <c r="I1862" s="15" t="s">
        <v>821</v>
      </c>
      <c r="J1862" s="15" t="s">
        <v>2675</v>
      </c>
      <c r="K1862" s="15" t="s">
        <v>667</v>
      </c>
    </row>
    <row r="1863" spans="2:11" x14ac:dyDescent="0.2">
      <c r="B1863" s="15" t="s">
        <v>977</v>
      </c>
      <c r="C1863" s="15">
        <v>245489</v>
      </c>
      <c r="D1863" s="15" t="s">
        <v>556</v>
      </c>
      <c r="E1863" s="15">
        <v>80</v>
      </c>
      <c r="F1863" s="15" t="s">
        <v>2674</v>
      </c>
      <c r="G1863" s="15" t="s">
        <v>4044</v>
      </c>
      <c r="H1863" s="15" t="s">
        <v>631</v>
      </c>
      <c r="I1863" s="15" t="s">
        <v>839</v>
      </c>
      <c r="J1863" s="15" t="s">
        <v>2675</v>
      </c>
      <c r="K1863" s="15" t="s">
        <v>667</v>
      </c>
    </row>
    <row r="1864" spans="2:11" x14ac:dyDescent="0.2">
      <c r="B1864" s="15" t="s">
        <v>3922</v>
      </c>
      <c r="C1864" s="15">
        <v>247396</v>
      </c>
      <c r="D1864" s="15" t="s">
        <v>1009</v>
      </c>
      <c r="E1864" s="15">
        <v>70</v>
      </c>
      <c r="F1864" s="15" t="s">
        <v>2674</v>
      </c>
      <c r="G1864" s="15" t="s">
        <v>3826</v>
      </c>
      <c r="H1864" s="15" t="s">
        <v>1032</v>
      </c>
      <c r="I1864" s="15" t="s">
        <v>3842</v>
      </c>
      <c r="J1864" s="15" t="s">
        <v>2675</v>
      </c>
      <c r="K1864" s="15" t="s">
        <v>1099</v>
      </c>
    </row>
    <row r="1865" spans="2:11" x14ac:dyDescent="0.2">
      <c r="B1865" s="15" t="s">
        <v>3922</v>
      </c>
      <c r="C1865" s="15">
        <v>247396</v>
      </c>
      <c r="D1865" s="15" t="s">
        <v>1009</v>
      </c>
      <c r="E1865" s="15">
        <v>100</v>
      </c>
      <c r="F1865" s="15" t="s">
        <v>2686</v>
      </c>
      <c r="G1865" s="15" t="s">
        <v>3828</v>
      </c>
      <c r="H1865" s="15" t="s">
        <v>1032</v>
      </c>
      <c r="I1865" s="15" t="s">
        <v>3842</v>
      </c>
      <c r="J1865" s="15" t="s">
        <v>2675</v>
      </c>
      <c r="K1865" s="15" t="s">
        <v>1099</v>
      </c>
    </row>
    <row r="1866" spans="2:11" x14ac:dyDescent="0.2">
      <c r="B1866" s="15" t="s">
        <v>3922</v>
      </c>
      <c r="C1866" s="15">
        <v>247396</v>
      </c>
      <c r="D1866" s="15" t="s">
        <v>1009</v>
      </c>
      <c r="E1866" s="15">
        <v>100</v>
      </c>
      <c r="F1866" s="15" t="s">
        <v>2686</v>
      </c>
      <c r="G1866" s="15" t="s">
        <v>3828</v>
      </c>
      <c r="H1866" s="15" t="s">
        <v>1032</v>
      </c>
      <c r="I1866" s="15" t="s">
        <v>3842</v>
      </c>
      <c r="J1866" s="15" t="s">
        <v>2675</v>
      </c>
      <c r="K1866" s="15" t="s">
        <v>1099</v>
      </c>
    </row>
    <row r="1867" spans="2:11" x14ac:dyDescent="0.2">
      <c r="B1867" s="15" t="s">
        <v>3922</v>
      </c>
      <c r="C1867" s="15">
        <v>247396</v>
      </c>
      <c r="D1867" s="15" t="s">
        <v>1009</v>
      </c>
      <c r="E1867" s="15">
        <v>100</v>
      </c>
      <c r="F1867" s="15" t="s">
        <v>2686</v>
      </c>
      <c r="G1867" s="15" t="s">
        <v>3828</v>
      </c>
      <c r="H1867" s="15" t="s">
        <v>1032</v>
      </c>
      <c r="I1867" s="15" t="s">
        <v>3842</v>
      </c>
      <c r="J1867" s="15" t="s">
        <v>2675</v>
      </c>
      <c r="K1867" s="15" t="s">
        <v>1099</v>
      </c>
    </row>
    <row r="1868" spans="2:11" x14ac:dyDescent="0.2">
      <c r="B1868" s="15" t="s">
        <v>3922</v>
      </c>
      <c r="C1868" s="15">
        <v>247396</v>
      </c>
      <c r="D1868" s="15" t="s">
        <v>1009</v>
      </c>
      <c r="E1868" s="15">
        <v>80</v>
      </c>
      <c r="F1868" s="15" t="s">
        <v>2674</v>
      </c>
      <c r="G1868" s="15" t="s">
        <v>3826</v>
      </c>
      <c r="H1868" s="15" t="s">
        <v>1032</v>
      </c>
      <c r="I1868" s="15" t="s">
        <v>3842</v>
      </c>
      <c r="J1868" s="15" t="s">
        <v>2675</v>
      </c>
      <c r="K1868" s="15" t="s">
        <v>1099</v>
      </c>
    </row>
    <row r="1869" spans="2:11" x14ac:dyDescent="0.2">
      <c r="B1869" s="15" t="s">
        <v>4328</v>
      </c>
      <c r="C1869" s="15">
        <v>1307908</v>
      </c>
      <c r="D1869" s="15" t="s">
        <v>1882</v>
      </c>
      <c r="E1869" s="15">
        <v>100</v>
      </c>
      <c r="F1869" s="15" t="s">
        <v>2674</v>
      </c>
      <c r="G1869" s="15" t="s">
        <v>3826</v>
      </c>
      <c r="H1869" s="15" t="s">
        <v>631</v>
      </c>
      <c r="I1869" s="15" t="s">
        <v>3113</v>
      </c>
      <c r="J1869" s="15" t="s">
        <v>2678</v>
      </c>
      <c r="K1869" s="15" t="s">
        <v>728</v>
      </c>
    </row>
    <row r="1870" spans="2:11" x14ac:dyDescent="0.2">
      <c r="B1870" s="15" t="s">
        <v>4329</v>
      </c>
      <c r="C1870" s="15">
        <v>145432</v>
      </c>
      <c r="D1870" s="15" t="s">
        <v>993</v>
      </c>
      <c r="E1870" s="15">
        <v>100</v>
      </c>
      <c r="F1870" s="15" t="s">
        <v>2683</v>
      </c>
      <c r="G1870" s="15" t="s">
        <v>4045</v>
      </c>
      <c r="H1870" s="15" t="s">
        <v>1032</v>
      </c>
      <c r="I1870" s="15" t="s">
        <v>3672</v>
      </c>
      <c r="J1870" s="15" t="s">
        <v>2675</v>
      </c>
      <c r="K1870" s="15" t="s">
        <v>2606</v>
      </c>
    </row>
    <row r="1871" spans="2:11" x14ac:dyDescent="0.2">
      <c r="B1871" s="15" t="s">
        <v>3144</v>
      </c>
      <c r="C1871" s="15">
        <v>260384</v>
      </c>
      <c r="D1871" s="15" t="s">
        <v>988</v>
      </c>
      <c r="E1871" s="15">
        <v>90</v>
      </c>
      <c r="F1871" s="15" t="s">
        <v>2674</v>
      </c>
      <c r="G1871" s="15" t="s">
        <v>3826</v>
      </c>
      <c r="H1871" s="15" t="s">
        <v>631</v>
      </c>
      <c r="I1871" s="15" t="s">
        <v>3105</v>
      </c>
      <c r="J1871" s="15" t="s">
        <v>2675</v>
      </c>
      <c r="K1871" s="15" t="s">
        <v>543</v>
      </c>
    </row>
    <row r="1872" spans="2:11" x14ac:dyDescent="0.2">
      <c r="B1872" s="15" t="s">
        <v>3144</v>
      </c>
      <c r="C1872" s="15">
        <v>260384</v>
      </c>
      <c r="D1872" s="15" t="s">
        <v>988</v>
      </c>
      <c r="E1872" s="15">
        <v>100</v>
      </c>
      <c r="F1872" s="15" t="s">
        <v>2674</v>
      </c>
      <c r="G1872" s="15" t="s">
        <v>3828</v>
      </c>
      <c r="H1872" s="15" t="s">
        <v>1032</v>
      </c>
      <c r="I1872" s="15" t="s">
        <v>3848</v>
      </c>
      <c r="J1872" s="15" t="s">
        <v>2675</v>
      </c>
      <c r="K1872" s="15" t="s">
        <v>543</v>
      </c>
    </row>
    <row r="1873" spans="2:11" x14ac:dyDescent="0.2">
      <c r="B1873" s="15" t="s">
        <v>3144</v>
      </c>
      <c r="C1873" s="15">
        <v>260384</v>
      </c>
      <c r="D1873" s="15" t="s">
        <v>988</v>
      </c>
      <c r="E1873" s="15">
        <v>90</v>
      </c>
      <c r="F1873" s="15" t="s">
        <v>2674</v>
      </c>
      <c r="G1873" s="15" t="s">
        <v>4044</v>
      </c>
      <c r="H1873" s="15" t="s">
        <v>631</v>
      </c>
      <c r="I1873" s="15" t="s">
        <v>3105</v>
      </c>
      <c r="J1873" s="15" t="s">
        <v>2675</v>
      </c>
      <c r="K1873" s="15" t="s">
        <v>543</v>
      </c>
    </row>
    <row r="1874" spans="2:11" x14ac:dyDescent="0.2">
      <c r="B1874" s="15" t="s">
        <v>3144</v>
      </c>
      <c r="C1874" s="15">
        <v>260384</v>
      </c>
      <c r="D1874" s="15" t="s">
        <v>988</v>
      </c>
      <c r="E1874" s="15">
        <v>90</v>
      </c>
      <c r="F1874" s="15" t="s">
        <v>2674</v>
      </c>
      <c r="G1874" s="15" t="s">
        <v>3828</v>
      </c>
      <c r="H1874" s="15" t="s">
        <v>1032</v>
      </c>
      <c r="I1874" s="15" t="s">
        <v>3848</v>
      </c>
      <c r="J1874" s="15" t="s">
        <v>2675</v>
      </c>
      <c r="K1874" s="15" t="s">
        <v>543</v>
      </c>
    </row>
    <row r="1875" spans="2:11" x14ac:dyDescent="0.2">
      <c r="B1875" s="15" t="s">
        <v>4330</v>
      </c>
      <c r="C1875" s="15">
        <v>250246</v>
      </c>
      <c r="D1875" s="15" t="s">
        <v>1024</v>
      </c>
      <c r="E1875" s="15">
        <v>100</v>
      </c>
      <c r="F1875" s="15" t="s">
        <v>2676</v>
      </c>
      <c r="G1875" s="15" t="s">
        <v>3826</v>
      </c>
      <c r="H1875" s="15" t="s">
        <v>1032</v>
      </c>
      <c r="I1875" s="15" t="s">
        <v>3005</v>
      </c>
      <c r="J1875" s="15" t="s">
        <v>2675</v>
      </c>
      <c r="K1875" s="15" t="s">
        <v>2656</v>
      </c>
    </row>
    <row r="1876" spans="2:11" x14ac:dyDescent="0.2">
      <c r="B1876" s="15" t="s">
        <v>4330</v>
      </c>
      <c r="C1876" s="15">
        <v>250246</v>
      </c>
      <c r="D1876" s="15" t="s">
        <v>1024</v>
      </c>
      <c r="E1876" s="15">
        <v>100</v>
      </c>
      <c r="F1876" s="15" t="s">
        <v>2676</v>
      </c>
      <c r="G1876" s="15" t="s">
        <v>3826</v>
      </c>
      <c r="H1876" s="15" t="s">
        <v>631</v>
      </c>
      <c r="I1876" s="15" t="s">
        <v>3581</v>
      </c>
      <c r="J1876" s="15" t="s">
        <v>2675</v>
      </c>
      <c r="K1876" s="15" t="s">
        <v>2656</v>
      </c>
    </row>
    <row r="1877" spans="2:11" x14ac:dyDescent="0.2">
      <c r="B1877" s="15" t="s">
        <v>4330</v>
      </c>
      <c r="C1877" s="15">
        <v>250246</v>
      </c>
      <c r="D1877" s="15" t="s">
        <v>1024</v>
      </c>
      <c r="E1877" s="15">
        <v>100</v>
      </c>
      <c r="F1877" s="15" t="s">
        <v>2676</v>
      </c>
      <c r="G1877" s="15" t="s">
        <v>4045</v>
      </c>
      <c r="H1877" s="15" t="s">
        <v>1032</v>
      </c>
      <c r="I1877" s="15" t="s">
        <v>3005</v>
      </c>
      <c r="J1877" s="15" t="s">
        <v>2675</v>
      </c>
      <c r="K1877" s="15" t="s">
        <v>2656</v>
      </c>
    </row>
    <row r="1878" spans="2:11" x14ac:dyDescent="0.2">
      <c r="B1878" s="15" t="s">
        <v>4330</v>
      </c>
      <c r="C1878" s="15">
        <v>250246</v>
      </c>
      <c r="D1878" s="15" t="s">
        <v>1024</v>
      </c>
      <c r="E1878" s="15">
        <v>90</v>
      </c>
      <c r="F1878" s="15" t="s">
        <v>2676</v>
      </c>
      <c r="G1878" s="15" t="s">
        <v>3826</v>
      </c>
      <c r="H1878" s="15" t="s">
        <v>1032</v>
      </c>
      <c r="I1878" s="15" t="s">
        <v>3005</v>
      </c>
      <c r="J1878" s="15" t="s">
        <v>2675</v>
      </c>
      <c r="K1878" s="15" t="s">
        <v>2656</v>
      </c>
    </row>
    <row r="1879" spans="2:11" x14ac:dyDescent="0.2">
      <c r="B1879" s="15" t="s">
        <v>4330</v>
      </c>
      <c r="C1879" s="15">
        <v>250246</v>
      </c>
      <c r="D1879" s="15" t="s">
        <v>1024</v>
      </c>
      <c r="E1879" s="15">
        <v>100</v>
      </c>
      <c r="F1879" s="15" t="s">
        <v>2676</v>
      </c>
      <c r="G1879" s="15" t="s">
        <v>4045</v>
      </c>
      <c r="H1879" s="15" t="s">
        <v>1032</v>
      </c>
      <c r="I1879" s="15" t="s">
        <v>3005</v>
      </c>
      <c r="J1879" s="15" t="s">
        <v>2675</v>
      </c>
      <c r="K1879" s="15" t="s">
        <v>2656</v>
      </c>
    </row>
    <row r="1880" spans="2:11" x14ac:dyDescent="0.2">
      <c r="B1880" s="15" t="s">
        <v>4331</v>
      </c>
      <c r="C1880" s="15">
        <v>259480</v>
      </c>
      <c r="D1880" s="15" t="s">
        <v>993</v>
      </c>
      <c r="E1880" s="15">
        <v>90</v>
      </c>
      <c r="F1880" s="15" t="s">
        <v>2674</v>
      </c>
      <c r="G1880" s="15" t="s">
        <v>4045</v>
      </c>
      <c r="H1880" s="15" t="s">
        <v>631</v>
      </c>
      <c r="I1880" s="15" t="s">
        <v>3105</v>
      </c>
      <c r="J1880" s="15" t="s">
        <v>2675</v>
      </c>
      <c r="K1880" s="15" t="s">
        <v>736</v>
      </c>
    </row>
    <row r="1881" spans="2:11" x14ac:dyDescent="0.2">
      <c r="B1881" s="15" t="s">
        <v>4331</v>
      </c>
      <c r="C1881" s="15">
        <v>259480</v>
      </c>
      <c r="D1881" s="15" t="s">
        <v>993</v>
      </c>
      <c r="E1881" s="15">
        <v>80</v>
      </c>
      <c r="F1881" s="15" t="s">
        <v>2674</v>
      </c>
      <c r="G1881" s="15" t="s">
        <v>4045</v>
      </c>
      <c r="H1881" s="15" t="s">
        <v>1032</v>
      </c>
      <c r="I1881" s="15" t="s">
        <v>3672</v>
      </c>
      <c r="J1881" s="15" t="s">
        <v>2675</v>
      </c>
      <c r="K1881" s="15" t="s">
        <v>736</v>
      </c>
    </row>
    <row r="1882" spans="2:11" x14ac:dyDescent="0.2">
      <c r="B1882" s="15" t="s">
        <v>3923</v>
      </c>
      <c r="C1882" s="15">
        <v>305431</v>
      </c>
      <c r="D1882" s="15" t="s">
        <v>1882</v>
      </c>
      <c r="E1882" s="15">
        <v>100</v>
      </c>
      <c r="F1882" s="15" t="s">
        <v>2674</v>
      </c>
      <c r="G1882" s="15" t="s">
        <v>3828</v>
      </c>
      <c r="H1882" s="15" t="s">
        <v>631</v>
      </c>
      <c r="I1882" s="15" t="s">
        <v>3113</v>
      </c>
      <c r="J1882" s="15" t="s">
        <v>2675</v>
      </c>
      <c r="K1882" s="15" t="s">
        <v>1905</v>
      </c>
    </row>
    <row r="1883" spans="2:11" x14ac:dyDescent="0.2">
      <c r="B1883" s="15" t="s">
        <v>3923</v>
      </c>
      <c r="C1883" s="15">
        <v>305431</v>
      </c>
      <c r="D1883" s="15" t="s">
        <v>1882</v>
      </c>
      <c r="E1883" s="15">
        <v>90</v>
      </c>
      <c r="F1883" s="15" t="s">
        <v>2674</v>
      </c>
      <c r="G1883" s="15" t="s">
        <v>3828</v>
      </c>
      <c r="H1883" s="15" t="s">
        <v>1903</v>
      </c>
      <c r="I1883" s="15" t="s">
        <v>3142</v>
      </c>
      <c r="J1883" s="15" t="s">
        <v>2675</v>
      </c>
      <c r="K1883" s="15" t="s">
        <v>1905</v>
      </c>
    </row>
    <row r="1884" spans="2:11" x14ac:dyDescent="0.2">
      <c r="B1884" s="15" t="s">
        <v>4332</v>
      </c>
      <c r="C1884" s="15">
        <v>263300</v>
      </c>
      <c r="D1884" s="15" t="s">
        <v>997</v>
      </c>
      <c r="E1884" s="15">
        <v>60</v>
      </c>
      <c r="F1884" s="15" t="s">
        <v>2674</v>
      </c>
      <c r="G1884" s="15" t="s">
        <v>3826</v>
      </c>
      <c r="H1884" s="15" t="s">
        <v>1032</v>
      </c>
      <c r="I1884" s="15" t="s">
        <v>3840</v>
      </c>
      <c r="J1884" s="15" t="s">
        <v>3327</v>
      </c>
      <c r="K1884" s="15" t="s">
        <v>3410</v>
      </c>
    </row>
    <row r="1885" spans="2:11" x14ac:dyDescent="0.2">
      <c r="B1885" s="15" t="s">
        <v>4332</v>
      </c>
      <c r="C1885" s="15">
        <v>263300</v>
      </c>
      <c r="D1885" s="15" t="s">
        <v>997</v>
      </c>
      <c r="E1885" s="15">
        <v>60</v>
      </c>
      <c r="F1885" s="15" t="s">
        <v>2674</v>
      </c>
      <c r="G1885" s="15" t="s">
        <v>4045</v>
      </c>
      <c r="H1885" s="15" t="s">
        <v>1032</v>
      </c>
      <c r="I1885" s="15" t="s">
        <v>3840</v>
      </c>
      <c r="J1885" s="15" t="s">
        <v>3327</v>
      </c>
      <c r="K1885" s="15" t="s">
        <v>3410</v>
      </c>
    </row>
    <row r="1886" spans="2:11" x14ac:dyDescent="0.2">
      <c r="B1886" s="15" t="s">
        <v>3288</v>
      </c>
      <c r="C1886" s="15">
        <v>1308274</v>
      </c>
      <c r="D1886" s="15" t="s">
        <v>1876</v>
      </c>
      <c r="E1886" s="15">
        <v>80</v>
      </c>
      <c r="F1886" s="15" t="s">
        <v>2674</v>
      </c>
      <c r="G1886" s="15" t="s">
        <v>3826</v>
      </c>
      <c r="H1886" s="15" t="s">
        <v>631</v>
      </c>
      <c r="I1886" s="15" t="s">
        <v>3606</v>
      </c>
      <c r="J1886" s="15" t="s">
        <v>2675</v>
      </c>
      <c r="K1886" s="15" t="s">
        <v>580</v>
      </c>
    </row>
    <row r="1887" spans="2:11" x14ac:dyDescent="0.2">
      <c r="B1887" s="15" t="s">
        <v>3288</v>
      </c>
      <c r="C1887" s="15">
        <v>1308274</v>
      </c>
      <c r="D1887" s="15" t="s">
        <v>1876</v>
      </c>
      <c r="E1887" s="15">
        <v>100</v>
      </c>
      <c r="F1887" s="15" t="s">
        <v>2674</v>
      </c>
      <c r="G1887" s="15" t="s">
        <v>3828</v>
      </c>
      <c r="H1887" s="15" t="s">
        <v>1903</v>
      </c>
      <c r="I1887" s="15" t="s">
        <v>3511</v>
      </c>
      <c r="J1887" s="15" t="s">
        <v>2675</v>
      </c>
      <c r="K1887" s="15" t="s">
        <v>580</v>
      </c>
    </row>
    <row r="1888" spans="2:11" x14ac:dyDescent="0.2">
      <c r="B1888" s="15" t="s">
        <v>3288</v>
      </c>
      <c r="C1888" s="15">
        <v>1308274</v>
      </c>
      <c r="D1888" s="15" t="s">
        <v>1876</v>
      </c>
      <c r="E1888" s="15">
        <v>100</v>
      </c>
      <c r="F1888" s="15" t="s">
        <v>2674</v>
      </c>
      <c r="G1888" s="15" t="s">
        <v>3828</v>
      </c>
      <c r="H1888" s="15" t="s">
        <v>1903</v>
      </c>
      <c r="I1888" s="15" t="s">
        <v>3511</v>
      </c>
      <c r="J1888" s="15" t="s">
        <v>2675</v>
      </c>
      <c r="K1888" s="15" t="s">
        <v>580</v>
      </c>
    </row>
    <row r="1889" spans="2:11" x14ac:dyDescent="0.2">
      <c r="B1889" s="15" t="s">
        <v>939</v>
      </c>
      <c r="C1889" s="15">
        <v>260690</v>
      </c>
      <c r="D1889" s="15" t="s">
        <v>562</v>
      </c>
      <c r="E1889" s="15">
        <v>90</v>
      </c>
      <c r="F1889" s="15" t="s">
        <v>2674</v>
      </c>
      <c r="G1889" s="15" t="s">
        <v>3828</v>
      </c>
      <c r="H1889" s="15" t="s">
        <v>512</v>
      </c>
      <c r="I1889" s="15" t="s">
        <v>824</v>
      </c>
      <c r="J1889" s="15" t="s">
        <v>2675</v>
      </c>
      <c r="K1889" s="15" t="s">
        <v>611</v>
      </c>
    </row>
    <row r="1890" spans="2:11" x14ac:dyDescent="0.2">
      <c r="B1890" s="15" t="s">
        <v>939</v>
      </c>
      <c r="C1890" s="15">
        <v>260690</v>
      </c>
      <c r="D1890" s="15" t="s">
        <v>562</v>
      </c>
      <c r="E1890" s="15">
        <v>90</v>
      </c>
      <c r="F1890" s="15" t="s">
        <v>2674</v>
      </c>
      <c r="G1890" s="15" t="s">
        <v>3826</v>
      </c>
      <c r="H1890" s="15" t="s">
        <v>631</v>
      </c>
      <c r="I1890" s="15" t="s">
        <v>839</v>
      </c>
      <c r="J1890" s="15" t="s">
        <v>2675</v>
      </c>
      <c r="K1890" s="15" t="s">
        <v>611</v>
      </c>
    </row>
    <row r="1891" spans="2:11" x14ac:dyDescent="0.2">
      <c r="B1891" s="15" t="s">
        <v>4333</v>
      </c>
      <c r="C1891" s="15">
        <v>253092</v>
      </c>
      <c r="D1891" s="15" t="s">
        <v>988</v>
      </c>
      <c r="E1891" s="15">
        <v>90</v>
      </c>
      <c r="F1891" s="15" t="s">
        <v>2674</v>
      </c>
      <c r="G1891" s="15" t="s">
        <v>4045</v>
      </c>
      <c r="H1891" s="15" t="s">
        <v>1032</v>
      </c>
      <c r="I1891" s="15" t="s">
        <v>3848</v>
      </c>
      <c r="J1891" s="15" t="s">
        <v>2675</v>
      </c>
      <c r="K1891" s="15" t="s">
        <v>771</v>
      </c>
    </row>
    <row r="1892" spans="2:11" x14ac:dyDescent="0.2">
      <c r="B1892" s="15" t="s">
        <v>4333</v>
      </c>
      <c r="C1892" s="15">
        <v>253092</v>
      </c>
      <c r="D1892" s="15" t="s">
        <v>988</v>
      </c>
      <c r="E1892" s="15">
        <v>100</v>
      </c>
      <c r="F1892" s="15" t="s">
        <v>2674</v>
      </c>
      <c r="G1892" s="15" t="s">
        <v>4045</v>
      </c>
      <c r="H1892" s="15" t="s">
        <v>631</v>
      </c>
      <c r="I1892" s="15" t="s">
        <v>3105</v>
      </c>
      <c r="J1892" s="15" t="s">
        <v>2675</v>
      </c>
      <c r="K1892" s="15" t="s">
        <v>771</v>
      </c>
    </row>
    <row r="1893" spans="2:11" x14ac:dyDescent="0.2">
      <c r="B1893" s="15" t="s">
        <v>4333</v>
      </c>
      <c r="C1893" s="15">
        <v>253092</v>
      </c>
      <c r="D1893" s="15" t="s">
        <v>988</v>
      </c>
      <c r="E1893" s="15">
        <v>90</v>
      </c>
      <c r="F1893" s="15" t="s">
        <v>2674</v>
      </c>
      <c r="G1893" s="15" t="s">
        <v>4045</v>
      </c>
      <c r="H1893" s="15" t="s">
        <v>1032</v>
      </c>
      <c r="I1893" s="15" t="s">
        <v>3848</v>
      </c>
      <c r="J1893" s="15" t="s">
        <v>2675</v>
      </c>
      <c r="K1893" s="15" t="s">
        <v>771</v>
      </c>
    </row>
    <row r="1894" spans="2:11" x14ac:dyDescent="0.2">
      <c r="B1894" s="15" t="s">
        <v>4334</v>
      </c>
      <c r="C1894" s="15">
        <v>1308038</v>
      </c>
      <c r="D1894" s="15" t="s">
        <v>1872</v>
      </c>
      <c r="E1894" s="15">
        <v>100</v>
      </c>
      <c r="F1894" s="15" t="s">
        <v>2674</v>
      </c>
      <c r="G1894" s="15" t="s">
        <v>4052</v>
      </c>
      <c r="H1894" s="15" t="s">
        <v>1903</v>
      </c>
      <c r="I1894" s="15" t="s">
        <v>3510</v>
      </c>
      <c r="J1894" s="15" t="s">
        <v>2675</v>
      </c>
      <c r="K1894" s="15" t="s">
        <v>516</v>
      </c>
    </row>
    <row r="1895" spans="2:11" x14ac:dyDescent="0.2">
      <c r="B1895" s="15" t="s">
        <v>4334</v>
      </c>
      <c r="C1895" s="15">
        <v>1308038</v>
      </c>
      <c r="D1895" s="15" t="s">
        <v>1872</v>
      </c>
      <c r="E1895" s="15">
        <v>100</v>
      </c>
      <c r="F1895" s="15" t="s">
        <v>2674</v>
      </c>
      <c r="G1895" s="15" t="s">
        <v>4044</v>
      </c>
      <c r="H1895" s="15" t="s">
        <v>631</v>
      </c>
      <c r="I1895" s="15" t="s">
        <v>3603</v>
      </c>
      <c r="J1895" s="15" t="s">
        <v>2675</v>
      </c>
      <c r="K1895" s="15" t="s">
        <v>516</v>
      </c>
    </row>
    <row r="1896" spans="2:11" x14ac:dyDescent="0.2">
      <c r="B1896" s="15" t="s">
        <v>3553</v>
      </c>
      <c r="C1896" s="15">
        <v>260188</v>
      </c>
      <c r="D1896" s="15" t="s">
        <v>1046</v>
      </c>
      <c r="E1896" s="15">
        <v>100</v>
      </c>
      <c r="F1896" s="15" t="s">
        <v>2677</v>
      </c>
      <c r="G1896" s="15" t="s">
        <v>3828</v>
      </c>
      <c r="H1896" s="15" t="s">
        <v>1032</v>
      </c>
      <c r="I1896" s="15" t="s">
        <v>3098</v>
      </c>
      <c r="J1896" s="15" t="s">
        <v>2678</v>
      </c>
      <c r="K1896" s="15" t="s">
        <v>1114</v>
      </c>
    </row>
    <row r="1897" spans="2:11" x14ac:dyDescent="0.2">
      <c r="B1897" s="15" t="s">
        <v>3145</v>
      </c>
      <c r="C1897" s="15">
        <v>262712</v>
      </c>
      <c r="D1897" s="15" t="s">
        <v>1022</v>
      </c>
      <c r="E1897" s="15">
        <v>80</v>
      </c>
      <c r="F1897" s="15" t="s">
        <v>2674</v>
      </c>
      <c r="G1897" s="15" t="s">
        <v>3828</v>
      </c>
      <c r="H1897" s="15" t="s">
        <v>631</v>
      </c>
      <c r="I1897" s="15" t="s">
        <v>3105</v>
      </c>
      <c r="J1897" s="15" t="s">
        <v>2675</v>
      </c>
      <c r="K1897" s="15" t="s">
        <v>2796</v>
      </c>
    </row>
    <row r="1898" spans="2:11" x14ac:dyDescent="0.2">
      <c r="B1898" s="15" t="s">
        <v>3145</v>
      </c>
      <c r="C1898" s="15">
        <v>262712</v>
      </c>
      <c r="D1898" s="15" t="s">
        <v>1022</v>
      </c>
      <c r="E1898" s="15">
        <v>100</v>
      </c>
      <c r="F1898" s="15" t="s">
        <v>2674</v>
      </c>
      <c r="G1898" s="15" t="s">
        <v>4052</v>
      </c>
      <c r="H1898" s="15" t="s">
        <v>1032</v>
      </c>
      <c r="I1898" s="15" t="s">
        <v>4066</v>
      </c>
      <c r="J1898" s="15" t="s">
        <v>2675</v>
      </c>
      <c r="K1898" s="15" t="s">
        <v>2796</v>
      </c>
    </row>
    <row r="1899" spans="2:11" x14ac:dyDescent="0.2">
      <c r="B1899" s="15" t="s">
        <v>3145</v>
      </c>
      <c r="C1899" s="15">
        <v>262712</v>
      </c>
      <c r="D1899" s="15" t="s">
        <v>1022</v>
      </c>
      <c r="E1899" s="15">
        <v>60</v>
      </c>
      <c r="F1899" s="15" t="s">
        <v>2674</v>
      </c>
      <c r="G1899" s="15" t="s">
        <v>4044</v>
      </c>
      <c r="H1899" s="15" t="s">
        <v>631</v>
      </c>
      <c r="I1899" s="15" t="s">
        <v>3105</v>
      </c>
      <c r="J1899" s="15" t="s">
        <v>2675</v>
      </c>
      <c r="K1899" s="15" t="s">
        <v>2796</v>
      </c>
    </row>
    <row r="1900" spans="2:11" x14ac:dyDescent="0.2">
      <c r="B1900" s="15" t="s">
        <v>3924</v>
      </c>
      <c r="C1900" s="15">
        <v>1307090</v>
      </c>
      <c r="D1900" s="15" t="s">
        <v>1995</v>
      </c>
      <c r="E1900" s="15">
        <v>90</v>
      </c>
      <c r="F1900" s="15" t="s">
        <v>2683</v>
      </c>
      <c r="G1900" s="15" t="s">
        <v>3828</v>
      </c>
      <c r="H1900" s="15" t="s">
        <v>1903</v>
      </c>
      <c r="I1900" s="15" t="s">
        <v>3026</v>
      </c>
      <c r="J1900" s="15" t="s">
        <v>2675</v>
      </c>
      <c r="K1900" s="15" t="s">
        <v>744</v>
      </c>
    </row>
    <row r="1901" spans="2:11" x14ac:dyDescent="0.2">
      <c r="B1901" s="15" t="s">
        <v>3924</v>
      </c>
      <c r="C1901" s="15">
        <v>1307090</v>
      </c>
      <c r="D1901" s="15" t="s">
        <v>1995</v>
      </c>
      <c r="E1901" s="15">
        <v>100</v>
      </c>
      <c r="F1901" s="15" t="s">
        <v>2677</v>
      </c>
      <c r="G1901" s="15" t="s">
        <v>4057</v>
      </c>
      <c r="H1901" s="15" t="s">
        <v>1903</v>
      </c>
      <c r="I1901" s="15" t="s">
        <v>3026</v>
      </c>
      <c r="J1901" s="15" t="s">
        <v>2678</v>
      </c>
      <c r="K1901" s="15" t="s">
        <v>744</v>
      </c>
    </row>
    <row r="1902" spans="2:11" x14ac:dyDescent="0.2">
      <c r="B1902" s="15" t="s">
        <v>3342</v>
      </c>
      <c r="C1902" s="15">
        <v>1307826</v>
      </c>
      <c r="D1902" s="15" t="s">
        <v>1897</v>
      </c>
      <c r="E1902" s="15">
        <v>100</v>
      </c>
      <c r="F1902" s="15" t="s">
        <v>2674</v>
      </c>
      <c r="G1902" s="15" t="s">
        <v>4045</v>
      </c>
      <c r="H1902" s="15" t="s">
        <v>631</v>
      </c>
      <c r="I1902" s="15" t="s">
        <v>3605</v>
      </c>
      <c r="J1902" s="15" t="s">
        <v>2675</v>
      </c>
      <c r="K1902" s="15" t="s">
        <v>1289</v>
      </c>
    </row>
    <row r="1903" spans="2:11" x14ac:dyDescent="0.2">
      <c r="B1903" s="15" t="s">
        <v>3342</v>
      </c>
      <c r="C1903" s="15">
        <v>1307826</v>
      </c>
      <c r="D1903" s="15" t="s">
        <v>1897</v>
      </c>
      <c r="E1903" s="15">
        <v>100</v>
      </c>
      <c r="F1903" s="15" t="s">
        <v>2674</v>
      </c>
      <c r="G1903" s="15" t="s">
        <v>4045</v>
      </c>
      <c r="H1903" s="15" t="s">
        <v>1903</v>
      </c>
      <c r="I1903" s="15" t="s">
        <v>4054</v>
      </c>
      <c r="J1903" s="15" t="s">
        <v>2675</v>
      </c>
      <c r="K1903" s="15" t="s">
        <v>1289</v>
      </c>
    </row>
    <row r="1904" spans="2:11" x14ac:dyDescent="0.2">
      <c r="B1904" s="15" t="s">
        <v>3342</v>
      </c>
      <c r="C1904" s="15">
        <v>1307826</v>
      </c>
      <c r="D1904" s="15" t="s">
        <v>1897</v>
      </c>
      <c r="E1904" s="15">
        <v>90</v>
      </c>
      <c r="F1904" s="15" t="s">
        <v>2674</v>
      </c>
      <c r="G1904" s="15" t="s">
        <v>3787</v>
      </c>
      <c r="H1904" s="15" t="s">
        <v>631</v>
      </c>
      <c r="I1904" s="15" t="s">
        <v>3605</v>
      </c>
      <c r="J1904" s="15" t="s">
        <v>2675</v>
      </c>
      <c r="K1904" s="15" t="s">
        <v>1289</v>
      </c>
    </row>
    <row r="1905" spans="2:11" x14ac:dyDescent="0.2">
      <c r="B1905" s="15" t="s">
        <v>4335</v>
      </c>
      <c r="C1905" s="15">
        <v>260190</v>
      </c>
      <c r="D1905" s="15" t="s">
        <v>993</v>
      </c>
      <c r="E1905" s="15">
        <v>90</v>
      </c>
      <c r="F1905" s="15" t="s">
        <v>2674</v>
      </c>
      <c r="G1905" s="15" t="s">
        <v>4045</v>
      </c>
      <c r="H1905" s="15" t="s">
        <v>631</v>
      </c>
      <c r="I1905" s="15" t="s">
        <v>3105</v>
      </c>
      <c r="J1905" s="15" t="s">
        <v>2675</v>
      </c>
      <c r="K1905" s="15" t="s">
        <v>1114</v>
      </c>
    </row>
    <row r="1906" spans="2:11" x14ac:dyDescent="0.2">
      <c r="B1906" s="15" t="s">
        <v>4335</v>
      </c>
      <c r="C1906" s="15">
        <v>260190</v>
      </c>
      <c r="D1906" s="15" t="s">
        <v>993</v>
      </c>
      <c r="E1906" s="15">
        <v>100</v>
      </c>
      <c r="F1906" s="15" t="s">
        <v>2674</v>
      </c>
      <c r="G1906" s="15" t="s">
        <v>4045</v>
      </c>
      <c r="H1906" s="15" t="s">
        <v>1032</v>
      </c>
      <c r="I1906" s="15" t="s">
        <v>3672</v>
      </c>
      <c r="J1906" s="15" t="s">
        <v>2675</v>
      </c>
      <c r="K1906" s="15" t="s">
        <v>1114</v>
      </c>
    </row>
    <row r="1907" spans="2:11" x14ac:dyDescent="0.2">
      <c r="B1907" s="15" t="s">
        <v>3750</v>
      </c>
      <c r="C1907" s="15">
        <v>1306935</v>
      </c>
      <c r="D1907" s="15" t="s">
        <v>2803</v>
      </c>
      <c r="E1907" s="15">
        <v>100</v>
      </c>
      <c r="F1907" s="15" t="s">
        <v>2677</v>
      </c>
      <c r="G1907" s="15" t="s">
        <v>3828</v>
      </c>
      <c r="H1907" s="15" t="s">
        <v>631</v>
      </c>
      <c r="I1907" s="15" t="s">
        <v>3612</v>
      </c>
      <c r="J1907" s="15" t="s">
        <v>2678</v>
      </c>
      <c r="K1907" s="15" t="s">
        <v>2163</v>
      </c>
    </row>
    <row r="1908" spans="2:11" x14ac:dyDescent="0.2">
      <c r="B1908" s="15" t="s">
        <v>3750</v>
      </c>
      <c r="C1908" s="15">
        <v>1306935</v>
      </c>
      <c r="D1908" s="15" t="s">
        <v>2803</v>
      </c>
      <c r="E1908" s="15">
        <v>100</v>
      </c>
      <c r="F1908" s="15" t="s">
        <v>2677</v>
      </c>
      <c r="G1908" s="15" t="s">
        <v>3828</v>
      </c>
      <c r="H1908" s="15" t="s">
        <v>1903</v>
      </c>
      <c r="I1908" s="15" t="s">
        <v>3179</v>
      </c>
      <c r="J1908" s="15" t="s">
        <v>2678</v>
      </c>
      <c r="K1908" s="15" t="s">
        <v>2163</v>
      </c>
    </row>
    <row r="1909" spans="2:11" x14ac:dyDescent="0.2">
      <c r="B1909" s="15" t="s">
        <v>3750</v>
      </c>
      <c r="C1909" s="15">
        <v>1306935</v>
      </c>
      <c r="D1909" s="15" t="s">
        <v>2803</v>
      </c>
      <c r="E1909" s="15">
        <v>100</v>
      </c>
      <c r="F1909" s="15" t="s">
        <v>2677</v>
      </c>
      <c r="G1909" s="15" t="s">
        <v>3828</v>
      </c>
      <c r="H1909" s="15" t="s">
        <v>1903</v>
      </c>
      <c r="I1909" s="15" t="s">
        <v>3179</v>
      </c>
      <c r="J1909" s="15" t="s">
        <v>2678</v>
      </c>
      <c r="K1909" s="15" t="s">
        <v>2163</v>
      </c>
    </row>
    <row r="1910" spans="2:11" x14ac:dyDescent="0.2">
      <c r="B1910" s="15" t="s">
        <v>2764</v>
      </c>
      <c r="C1910" s="15">
        <v>1307567</v>
      </c>
      <c r="D1910" s="15" t="s">
        <v>2803</v>
      </c>
      <c r="E1910" s="15">
        <v>85</v>
      </c>
      <c r="F1910" s="15" t="s">
        <v>2677</v>
      </c>
      <c r="G1910" s="15" t="s">
        <v>3787</v>
      </c>
      <c r="H1910" s="15" t="s">
        <v>1903</v>
      </c>
      <c r="I1910" s="15" t="s">
        <v>3179</v>
      </c>
      <c r="J1910" s="15" t="s">
        <v>2678</v>
      </c>
      <c r="K1910" s="15" t="s">
        <v>643</v>
      </c>
    </row>
    <row r="1911" spans="2:11" x14ac:dyDescent="0.2">
      <c r="B1911" s="15" t="s">
        <v>2764</v>
      </c>
      <c r="C1911" s="15">
        <v>1307567</v>
      </c>
      <c r="D1911" s="15" t="s">
        <v>2803</v>
      </c>
      <c r="E1911" s="15">
        <v>85</v>
      </c>
      <c r="F1911" s="15" t="s">
        <v>2677</v>
      </c>
      <c r="G1911" s="15" t="s">
        <v>3787</v>
      </c>
      <c r="H1911" s="15" t="s">
        <v>631</v>
      </c>
      <c r="I1911" s="15" t="s">
        <v>3612</v>
      </c>
      <c r="J1911" s="15" t="s">
        <v>2678</v>
      </c>
      <c r="K1911" s="15" t="s">
        <v>643</v>
      </c>
    </row>
    <row r="1912" spans="2:11" x14ac:dyDescent="0.2">
      <c r="B1912" s="15" t="s">
        <v>2764</v>
      </c>
      <c r="C1912" s="15">
        <v>1307567</v>
      </c>
      <c r="D1912" s="15" t="s">
        <v>2803</v>
      </c>
      <c r="E1912" s="15">
        <v>85</v>
      </c>
      <c r="F1912" s="15" t="s">
        <v>2677</v>
      </c>
      <c r="G1912" s="15" t="s">
        <v>3828</v>
      </c>
      <c r="H1912" s="15" t="s">
        <v>631</v>
      </c>
      <c r="I1912" s="15" t="s">
        <v>3612</v>
      </c>
      <c r="J1912" s="15" t="s">
        <v>2678</v>
      </c>
      <c r="K1912" s="15" t="s">
        <v>643</v>
      </c>
    </row>
    <row r="1913" spans="2:11" x14ac:dyDescent="0.2">
      <c r="B1913" s="15" t="s">
        <v>2764</v>
      </c>
      <c r="C1913" s="15">
        <v>1307567</v>
      </c>
      <c r="D1913" s="15" t="s">
        <v>2803</v>
      </c>
      <c r="E1913" s="15">
        <v>85</v>
      </c>
      <c r="F1913" s="15" t="s">
        <v>2677</v>
      </c>
      <c r="G1913" s="15" t="s">
        <v>3787</v>
      </c>
      <c r="H1913" s="15" t="s">
        <v>1903</v>
      </c>
      <c r="I1913" s="15" t="s">
        <v>3179</v>
      </c>
      <c r="J1913" s="15" t="s">
        <v>2678</v>
      </c>
      <c r="K1913" s="15" t="s">
        <v>643</v>
      </c>
    </row>
    <row r="1914" spans="2:11" x14ac:dyDescent="0.2">
      <c r="B1914" s="15" t="s">
        <v>4336</v>
      </c>
      <c r="C1914" s="15">
        <v>1308383</v>
      </c>
      <c r="D1914" s="15" t="s">
        <v>2936</v>
      </c>
      <c r="E1914" s="15">
        <v>100</v>
      </c>
      <c r="F1914" s="15" t="s">
        <v>2674</v>
      </c>
      <c r="G1914" s="15" t="s">
        <v>4045</v>
      </c>
      <c r="H1914" s="15" t="s">
        <v>1903</v>
      </c>
      <c r="I1914" s="15" t="s">
        <v>3249</v>
      </c>
      <c r="J1914" s="15" t="s">
        <v>2675</v>
      </c>
      <c r="K1914" s="15" t="s">
        <v>996</v>
      </c>
    </row>
    <row r="1915" spans="2:11" x14ac:dyDescent="0.2">
      <c r="B1915" s="15" t="s">
        <v>4336</v>
      </c>
      <c r="C1915" s="15">
        <v>1308383</v>
      </c>
      <c r="D1915" s="15" t="s">
        <v>2936</v>
      </c>
      <c r="E1915" s="15">
        <v>100</v>
      </c>
      <c r="F1915" s="15" t="s">
        <v>2674</v>
      </c>
      <c r="G1915" s="15" t="s">
        <v>4044</v>
      </c>
      <c r="H1915" s="15" t="s">
        <v>631</v>
      </c>
      <c r="I1915" s="15" t="s">
        <v>3612</v>
      </c>
      <c r="J1915" s="15" t="s">
        <v>2675</v>
      </c>
      <c r="K1915" s="15" t="s">
        <v>996</v>
      </c>
    </row>
    <row r="1916" spans="2:11" x14ac:dyDescent="0.2">
      <c r="B1916" s="15" t="s">
        <v>4336</v>
      </c>
      <c r="C1916" s="15">
        <v>1308383</v>
      </c>
      <c r="D1916" s="15" t="s">
        <v>2936</v>
      </c>
      <c r="E1916" s="15">
        <v>80</v>
      </c>
      <c r="F1916" s="15" t="s">
        <v>2674</v>
      </c>
      <c r="G1916" s="15" t="s">
        <v>3826</v>
      </c>
      <c r="H1916" s="15" t="s">
        <v>631</v>
      </c>
      <c r="I1916" s="15" t="s">
        <v>3612</v>
      </c>
      <c r="J1916" s="15" t="s">
        <v>2675</v>
      </c>
      <c r="K1916" s="15" t="s">
        <v>996</v>
      </c>
    </row>
    <row r="1917" spans="2:11" x14ac:dyDescent="0.2">
      <c r="B1917" s="15" t="s">
        <v>3751</v>
      </c>
      <c r="C1917" s="15">
        <v>1308569</v>
      </c>
      <c r="D1917" s="15" t="s">
        <v>3348</v>
      </c>
      <c r="E1917" s="15">
        <v>90</v>
      </c>
      <c r="F1917" s="15" t="s">
        <v>2674</v>
      </c>
      <c r="G1917" s="15" t="s">
        <v>4045</v>
      </c>
      <c r="H1917" s="15" t="s">
        <v>631</v>
      </c>
      <c r="I1917" s="15" t="s">
        <v>3604</v>
      </c>
      <c r="J1917" s="15" t="s">
        <v>2675</v>
      </c>
      <c r="K1917" s="15" t="s">
        <v>3228</v>
      </c>
    </row>
    <row r="1918" spans="2:11" x14ac:dyDescent="0.2">
      <c r="B1918" s="15" t="s">
        <v>3751</v>
      </c>
      <c r="C1918" s="15">
        <v>1308569</v>
      </c>
      <c r="D1918" s="15" t="s">
        <v>3348</v>
      </c>
      <c r="E1918" s="15">
        <v>90</v>
      </c>
      <c r="F1918" s="15" t="s">
        <v>2674</v>
      </c>
      <c r="G1918" s="15" t="s">
        <v>3828</v>
      </c>
      <c r="H1918" s="15" t="s">
        <v>631</v>
      </c>
      <c r="I1918" s="15" t="s">
        <v>3604</v>
      </c>
      <c r="J1918" s="15" t="s">
        <v>2675</v>
      </c>
      <c r="K1918" s="15" t="s">
        <v>3228</v>
      </c>
    </row>
    <row r="1919" spans="2:11" x14ac:dyDescent="0.2">
      <c r="B1919" s="15" t="s">
        <v>3751</v>
      </c>
      <c r="C1919" s="15">
        <v>1308569</v>
      </c>
      <c r="D1919" s="15" t="s">
        <v>3348</v>
      </c>
      <c r="E1919" s="15">
        <v>90</v>
      </c>
      <c r="F1919" s="15" t="s">
        <v>2674</v>
      </c>
      <c r="G1919" s="15" t="s">
        <v>4045</v>
      </c>
      <c r="H1919" s="15" t="s">
        <v>1903</v>
      </c>
      <c r="I1919" s="15" t="s">
        <v>4133</v>
      </c>
      <c r="J1919" s="15" t="s">
        <v>2675</v>
      </c>
      <c r="K1919" s="15" t="s">
        <v>3228</v>
      </c>
    </row>
    <row r="1920" spans="2:11" x14ac:dyDescent="0.2">
      <c r="B1920" s="15" t="s">
        <v>4337</v>
      </c>
      <c r="C1920" s="15">
        <v>306165</v>
      </c>
      <c r="D1920" s="15" t="s">
        <v>2937</v>
      </c>
      <c r="E1920" s="15">
        <v>50</v>
      </c>
      <c r="F1920" s="15" t="s">
        <v>2674</v>
      </c>
      <c r="G1920" s="15" t="s">
        <v>3826</v>
      </c>
      <c r="H1920" s="15" t="s">
        <v>631</v>
      </c>
      <c r="I1920" s="15" t="s">
        <v>3606</v>
      </c>
      <c r="J1920" s="15" t="s">
        <v>2675</v>
      </c>
      <c r="K1920" s="15" t="s">
        <v>2693</v>
      </c>
    </row>
    <row r="1921" spans="2:11" x14ac:dyDescent="0.2">
      <c r="B1921" s="15" t="s">
        <v>3670</v>
      </c>
      <c r="C1921" s="15">
        <v>232608</v>
      </c>
      <c r="D1921" s="15" t="s">
        <v>1005</v>
      </c>
      <c r="E1921" s="15">
        <v>85</v>
      </c>
      <c r="F1921" s="15" t="s">
        <v>2683</v>
      </c>
      <c r="G1921" s="15" t="s">
        <v>3787</v>
      </c>
      <c r="H1921" s="15" t="s">
        <v>1032</v>
      </c>
      <c r="I1921" s="15" t="s">
        <v>3608</v>
      </c>
      <c r="J1921" s="15" t="s">
        <v>2675</v>
      </c>
      <c r="K1921" s="15" t="s">
        <v>2591</v>
      </c>
    </row>
    <row r="1922" spans="2:11" x14ac:dyDescent="0.2">
      <c r="B1922" s="15" t="s">
        <v>3670</v>
      </c>
      <c r="C1922" s="15">
        <v>232608</v>
      </c>
      <c r="D1922" s="15" t="s">
        <v>1005</v>
      </c>
      <c r="E1922" s="15">
        <v>100</v>
      </c>
      <c r="F1922" s="15" t="s">
        <v>2683</v>
      </c>
      <c r="G1922" s="15" t="s">
        <v>4044</v>
      </c>
      <c r="H1922" s="15" t="s">
        <v>631</v>
      </c>
      <c r="I1922" s="15" t="s">
        <v>3581</v>
      </c>
      <c r="J1922" s="15" t="s">
        <v>2675</v>
      </c>
      <c r="K1922" s="15" t="s">
        <v>2591</v>
      </c>
    </row>
    <row r="1923" spans="2:11" x14ac:dyDescent="0.2">
      <c r="B1923" s="15" t="s">
        <v>3670</v>
      </c>
      <c r="C1923" s="15">
        <v>232608</v>
      </c>
      <c r="D1923" s="15" t="s">
        <v>1005</v>
      </c>
      <c r="E1923" s="15">
        <v>100</v>
      </c>
      <c r="F1923" s="15" t="s">
        <v>2683</v>
      </c>
      <c r="G1923" s="15" t="s">
        <v>3787</v>
      </c>
      <c r="H1923" s="15" t="s">
        <v>1032</v>
      </c>
      <c r="I1923" s="15" t="s">
        <v>3608</v>
      </c>
      <c r="J1923" s="15" t="s">
        <v>2675</v>
      </c>
      <c r="K1923" s="15" t="s">
        <v>2591</v>
      </c>
    </row>
    <row r="1924" spans="2:11" x14ac:dyDescent="0.2">
      <c r="B1924" s="15" t="s">
        <v>3670</v>
      </c>
      <c r="C1924" s="15">
        <v>232608</v>
      </c>
      <c r="D1924" s="15" t="s">
        <v>1005</v>
      </c>
      <c r="E1924" s="15">
        <v>100</v>
      </c>
      <c r="F1924" s="15" t="s">
        <v>2683</v>
      </c>
      <c r="G1924" s="15" t="s">
        <v>3787</v>
      </c>
      <c r="H1924" s="15" t="s">
        <v>1032</v>
      </c>
      <c r="I1924" s="15" t="s">
        <v>3608</v>
      </c>
      <c r="J1924" s="15" t="s">
        <v>2675</v>
      </c>
      <c r="K1924" s="15" t="s">
        <v>2591</v>
      </c>
    </row>
    <row r="1925" spans="2:11" x14ac:dyDescent="0.2">
      <c r="B1925" s="15" t="s">
        <v>4338</v>
      </c>
      <c r="C1925" s="15">
        <v>236439</v>
      </c>
      <c r="D1925" s="15" t="s">
        <v>1074</v>
      </c>
      <c r="E1925" s="15">
        <v>70</v>
      </c>
      <c r="F1925" s="15" t="s">
        <v>2674</v>
      </c>
      <c r="G1925" s="15" t="s">
        <v>3826</v>
      </c>
      <c r="H1925" s="15" t="s">
        <v>1032</v>
      </c>
      <c r="I1925" s="15" t="s">
        <v>3840</v>
      </c>
      <c r="J1925" s="15" t="s">
        <v>3327</v>
      </c>
      <c r="K1925" s="15" t="s">
        <v>2713</v>
      </c>
    </row>
    <row r="1926" spans="2:11" x14ac:dyDescent="0.2">
      <c r="B1926" s="15" t="s">
        <v>4338</v>
      </c>
      <c r="C1926" s="15">
        <v>236439</v>
      </c>
      <c r="D1926" s="15" t="s">
        <v>1074</v>
      </c>
      <c r="E1926" s="15">
        <v>60</v>
      </c>
      <c r="F1926" s="15" t="s">
        <v>2674</v>
      </c>
      <c r="G1926" s="15" t="s">
        <v>4045</v>
      </c>
      <c r="H1926" s="15" t="s">
        <v>1032</v>
      </c>
      <c r="I1926" s="15" t="s">
        <v>3840</v>
      </c>
      <c r="J1926" s="15" t="s">
        <v>3327</v>
      </c>
      <c r="K1926" s="15" t="s">
        <v>2713</v>
      </c>
    </row>
    <row r="1927" spans="2:11" x14ac:dyDescent="0.2">
      <c r="B1927" s="15" t="s">
        <v>3289</v>
      </c>
      <c r="C1927" s="15">
        <v>259730</v>
      </c>
      <c r="D1927" s="15" t="s">
        <v>1013</v>
      </c>
      <c r="E1927" s="15">
        <v>80</v>
      </c>
      <c r="F1927" s="15" t="s">
        <v>2674</v>
      </c>
      <c r="G1927" s="15" t="s">
        <v>4057</v>
      </c>
      <c r="H1927" s="15" t="s">
        <v>1032</v>
      </c>
      <c r="I1927" s="15" t="s">
        <v>2963</v>
      </c>
      <c r="J1927" s="15" t="s">
        <v>2675</v>
      </c>
      <c r="K1927" s="15" t="s">
        <v>1151</v>
      </c>
    </row>
    <row r="1928" spans="2:11" x14ac:dyDescent="0.2">
      <c r="B1928" s="15" t="s">
        <v>3289</v>
      </c>
      <c r="C1928" s="15">
        <v>259730</v>
      </c>
      <c r="D1928" s="15" t="s">
        <v>1013</v>
      </c>
      <c r="E1928" s="15">
        <v>60</v>
      </c>
      <c r="F1928" s="15" t="s">
        <v>2674</v>
      </c>
      <c r="G1928" s="15" t="s">
        <v>4045</v>
      </c>
      <c r="H1928" s="15" t="s">
        <v>631</v>
      </c>
      <c r="I1928" s="15" t="s">
        <v>3581</v>
      </c>
      <c r="J1928" s="15" t="s">
        <v>2675</v>
      </c>
      <c r="K1928" s="15" t="s">
        <v>1151</v>
      </c>
    </row>
    <row r="1929" spans="2:11" x14ac:dyDescent="0.2">
      <c r="B1929" s="15" t="s">
        <v>3289</v>
      </c>
      <c r="C1929" s="15">
        <v>259730</v>
      </c>
      <c r="D1929" s="15" t="s">
        <v>1013</v>
      </c>
      <c r="E1929" s="15">
        <v>100</v>
      </c>
      <c r="F1929" s="15" t="s">
        <v>2686</v>
      </c>
      <c r="G1929" s="15" t="s">
        <v>3828</v>
      </c>
      <c r="H1929" s="15" t="s">
        <v>1032</v>
      </c>
      <c r="I1929" s="15" t="s">
        <v>2963</v>
      </c>
      <c r="J1929" s="15" t="s">
        <v>2678</v>
      </c>
      <c r="K1929" s="15" t="s">
        <v>1151</v>
      </c>
    </row>
    <row r="1930" spans="2:11" x14ac:dyDescent="0.2">
      <c r="B1930" s="15" t="s">
        <v>3289</v>
      </c>
      <c r="C1930" s="15">
        <v>259730</v>
      </c>
      <c r="D1930" s="15" t="s">
        <v>1013</v>
      </c>
      <c r="E1930" s="15">
        <v>60</v>
      </c>
      <c r="F1930" s="15" t="s">
        <v>2674</v>
      </c>
      <c r="G1930" s="15" t="s">
        <v>3787</v>
      </c>
      <c r="H1930" s="15" t="s">
        <v>1032</v>
      </c>
      <c r="I1930" s="15" t="s">
        <v>2963</v>
      </c>
      <c r="J1930" s="15" t="s">
        <v>2675</v>
      </c>
      <c r="K1930" s="15" t="s">
        <v>1151</v>
      </c>
    </row>
    <row r="1931" spans="2:11" x14ac:dyDescent="0.2">
      <c r="B1931" s="15" t="s">
        <v>2791</v>
      </c>
      <c r="C1931" s="15">
        <v>262780</v>
      </c>
      <c r="D1931" s="15" t="s">
        <v>556</v>
      </c>
      <c r="E1931" s="15">
        <v>90</v>
      </c>
      <c r="F1931" s="15" t="s">
        <v>2674</v>
      </c>
      <c r="G1931" s="15" t="s">
        <v>4057</v>
      </c>
      <c r="H1931" s="15" t="s">
        <v>512</v>
      </c>
      <c r="I1931" s="15" t="s">
        <v>821</v>
      </c>
      <c r="J1931" s="15" t="s">
        <v>2675</v>
      </c>
      <c r="K1931" s="15" t="s">
        <v>2796</v>
      </c>
    </row>
    <row r="1932" spans="2:11" x14ac:dyDescent="0.2">
      <c r="B1932" s="15" t="s">
        <v>2791</v>
      </c>
      <c r="C1932" s="15">
        <v>262780</v>
      </c>
      <c r="D1932" s="15" t="s">
        <v>556</v>
      </c>
      <c r="E1932" s="15">
        <v>90</v>
      </c>
      <c r="F1932" s="15" t="s">
        <v>2674</v>
      </c>
      <c r="G1932" s="15" t="s">
        <v>3828</v>
      </c>
      <c r="H1932" s="15" t="s">
        <v>631</v>
      </c>
      <c r="I1932" s="15" t="s">
        <v>839</v>
      </c>
      <c r="J1932" s="15" t="s">
        <v>2675</v>
      </c>
      <c r="K1932" s="15" t="s">
        <v>2796</v>
      </c>
    </row>
    <row r="1933" spans="2:11" x14ac:dyDescent="0.2">
      <c r="B1933" s="15" t="s">
        <v>2984</v>
      </c>
      <c r="C1933" s="15">
        <v>262984</v>
      </c>
      <c r="D1933" s="15" t="s">
        <v>550</v>
      </c>
      <c r="E1933" s="15">
        <v>100</v>
      </c>
      <c r="F1933" s="15" t="s">
        <v>2674</v>
      </c>
      <c r="G1933" s="15" t="s">
        <v>3826</v>
      </c>
      <c r="H1933" s="15" t="s">
        <v>512</v>
      </c>
      <c r="I1933" s="15" t="s">
        <v>814</v>
      </c>
      <c r="J1933" s="15" t="s">
        <v>2675</v>
      </c>
      <c r="K1933" s="15" t="s">
        <v>2934</v>
      </c>
    </row>
    <row r="1934" spans="2:11" x14ac:dyDescent="0.2">
      <c r="B1934" s="15" t="s">
        <v>2984</v>
      </c>
      <c r="C1934" s="15">
        <v>262984</v>
      </c>
      <c r="D1934" s="15" t="s">
        <v>550</v>
      </c>
      <c r="E1934" s="15">
        <v>100</v>
      </c>
      <c r="F1934" s="15" t="s">
        <v>2674</v>
      </c>
      <c r="G1934" s="15" t="s">
        <v>3828</v>
      </c>
      <c r="H1934" s="15" t="s">
        <v>631</v>
      </c>
      <c r="I1934" s="15" t="s">
        <v>839</v>
      </c>
      <c r="J1934" s="15" t="s">
        <v>2675</v>
      </c>
      <c r="K1934" s="15" t="s">
        <v>2934</v>
      </c>
    </row>
    <row r="1935" spans="2:11" x14ac:dyDescent="0.2">
      <c r="B1935" s="15" t="s">
        <v>3146</v>
      </c>
      <c r="C1935" s="15">
        <v>261811</v>
      </c>
      <c r="D1935" s="15" t="s">
        <v>1022</v>
      </c>
      <c r="E1935" s="15">
        <v>40</v>
      </c>
      <c r="F1935" s="15" t="s">
        <v>2674</v>
      </c>
      <c r="G1935" s="15" t="s">
        <v>3828</v>
      </c>
      <c r="H1935" s="15" t="s">
        <v>631</v>
      </c>
      <c r="I1935" s="15" t="s">
        <v>3105</v>
      </c>
      <c r="J1935" s="15" t="s">
        <v>2675</v>
      </c>
      <c r="K1935" s="15" t="s">
        <v>1255</v>
      </c>
    </row>
    <row r="1936" spans="2:11" x14ac:dyDescent="0.2">
      <c r="B1936" s="15" t="s">
        <v>3146</v>
      </c>
      <c r="C1936" s="15">
        <v>261811</v>
      </c>
      <c r="D1936" s="15" t="s">
        <v>1022</v>
      </c>
      <c r="E1936" s="15">
        <v>0</v>
      </c>
      <c r="F1936" s="15" t="s">
        <v>2674</v>
      </c>
      <c r="G1936" s="15" t="s">
        <v>4057</v>
      </c>
      <c r="H1936" s="15" t="s">
        <v>1032</v>
      </c>
      <c r="I1936" s="15" t="s">
        <v>4066</v>
      </c>
      <c r="J1936" s="15" t="s">
        <v>2675</v>
      </c>
      <c r="K1936" s="15" t="s">
        <v>1255</v>
      </c>
    </row>
    <row r="1937" spans="2:11" x14ac:dyDescent="0.2">
      <c r="B1937" s="15" t="s">
        <v>3925</v>
      </c>
      <c r="C1937" s="15">
        <v>1308586</v>
      </c>
      <c r="D1937" s="15" t="s">
        <v>3348</v>
      </c>
      <c r="E1937" s="15">
        <v>70</v>
      </c>
      <c r="F1937" s="15" t="s">
        <v>2674</v>
      </c>
      <c r="G1937" s="15" t="s">
        <v>3826</v>
      </c>
      <c r="H1937" s="15" t="s">
        <v>631</v>
      </c>
      <c r="I1937" s="15" t="s">
        <v>3113</v>
      </c>
      <c r="J1937" s="15" t="s">
        <v>2675</v>
      </c>
      <c r="K1937" s="15" t="s">
        <v>3228</v>
      </c>
    </row>
    <row r="1938" spans="2:11" x14ac:dyDescent="0.2">
      <c r="B1938" s="15" t="s">
        <v>3925</v>
      </c>
      <c r="C1938" s="15">
        <v>1308586</v>
      </c>
      <c r="D1938" s="15" t="s">
        <v>3348</v>
      </c>
      <c r="E1938" s="15">
        <v>90</v>
      </c>
      <c r="F1938" s="15" t="s">
        <v>2674</v>
      </c>
      <c r="G1938" s="15" t="s">
        <v>4057</v>
      </c>
      <c r="H1938" s="15" t="s">
        <v>650</v>
      </c>
      <c r="I1938" s="15" t="s">
        <v>3838</v>
      </c>
      <c r="J1938" s="15" t="s">
        <v>2675</v>
      </c>
      <c r="K1938" s="15" t="s">
        <v>3228</v>
      </c>
    </row>
    <row r="1939" spans="2:11" x14ac:dyDescent="0.2">
      <c r="B1939" s="15" t="s">
        <v>3925</v>
      </c>
      <c r="C1939" s="15">
        <v>1308586</v>
      </c>
      <c r="D1939" s="15" t="s">
        <v>3348</v>
      </c>
      <c r="E1939" s="15">
        <v>70</v>
      </c>
      <c r="F1939" s="15" t="s">
        <v>2674</v>
      </c>
      <c r="G1939" s="15" t="s">
        <v>4045</v>
      </c>
      <c r="H1939" s="15" t="s">
        <v>631</v>
      </c>
      <c r="I1939" s="15" t="s">
        <v>3113</v>
      </c>
      <c r="J1939" s="15" t="s">
        <v>2675</v>
      </c>
      <c r="K1939" s="15" t="s">
        <v>3228</v>
      </c>
    </row>
    <row r="1940" spans="2:11" x14ac:dyDescent="0.2">
      <c r="B1940" s="15" t="s">
        <v>4339</v>
      </c>
      <c r="C1940" s="15">
        <v>252142</v>
      </c>
      <c r="D1940" s="15" t="s">
        <v>1046</v>
      </c>
      <c r="E1940" s="15">
        <v>100</v>
      </c>
      <c r="F1940" s="15" t="s">
        <v>2677</v>
      </c>
      <c r="G1940" s="15" t="s">
        <v>4044</v>
      </c>
      <c r="H1940" s="15" t="s">
        <v>1032</v>
      </c>
      <c r="I1940" s="15" t="s">
        <v>3098</v>
      </c>
      <c r="J1940" s="15" t="s">
        <v>2678</v>
      </c>
      <c r="K1940" s="15" t="s">
        <v>744</v>
      </c>
    </row>
    <row r="1941" spans="2:11" x14ac:dyDescent="0.2">
      <c r="B1941" s="15" t="s">
        <v>4339</v>
      </c>
      <c r="C1941" s="15">
        <v>252142</v>
      </c>
      <c r="D1941" s="15" t="s">
        <v>1046</v>
      </c>
      <c r="E1941" s="15">
        <v>100</v>
      </c>
      <c r="F1941" s="15" t="s">
        <v>2677</v>
      </c>
      <c r="G1941" s="15" t="s">
        <v>4044</v>
      </c>
      <c r="H1941" s="15" t="s">
        <v>1032</v>
      </c>
      <c r="I1941" s="15" t="s">
        <v>3098</v>
      </c>
      <c r="J1941" s="15" t="s">
        <v>2678</v>
      </c>
      <c r="K1941" s="15" t="s">
        <v>744</v>
      </c>
    </row>
    <row r="1942" spans="2:11" x14ac:dyDescent="0.2">
      <c r="B1942" s="15" t="s">
        <v>3671</v>
      </c>
      <c r="C1942" s="15">
        <v>1307921</v>
      </c>
      <c r="D1942" s="15" t="s">
        <v>1882</v>
      </c>
      <c r="E1942" s="15">
        <v>100</v>
      </c>
      <c r="F1942" s="15" t="s">
        <v>2674</v>
      </c>
      <c r="G1942" s="15" t="s">
        <v>3828</v>
      </c>
      <c r="H1942" s="15" t="s">
        <v>631</v>
      </c>
      <c r="I1942" s="15" t="s">
        <v>3113</v>
      </c>
      <c r="J1942" s="15" t="s">
        <v>2678</v>
      </c>
      <c r="K1942" s="15" t="s">
        <v>728</v>
      </c>
    </row>
    <row r="1943" spans="2:11" x14ac:dyDescent="0.2">
      <c r="B1943" s="15" t="s">
        <v>2880</v>
      </c>
      <c r="C1943" s="15">
        <v>1307387</v>
      </c>
      <c r="D1943" s="15" t="s">
        <v>1880</v>
      </c>
      <c r="E1943" s="15">
        <v>100</v>
      </c>
      <c r="F1943" s="15" t="s">
        <v>2674</v>
      </c>
      <c r="G1943" s="15" t="s">
        <v>3828</v>
      </c>
      <c r="H1943" s="15" t="s">
        <v>1903</v>
      </c>
      <c r="I1943" s="15" t="s">
        <v>3240</v>
      </c>
      <c r="J1943" s="15" t="s">
        <v>2675</v>
      </c>
      <c r="K1943" s="15" t="s">
        <v>686</v>
      </c>
    </row>
    <row r="1944" spans="2:11" x14ac:dyDescent="0.2">
      <c r="B1944" s="15" t="s">
        <v>2880</v>
      </c>
      <c r="C1944" s="15">
        <v>1307387</v>
      </c>
      <c r="D1944" s="15" t="s">
        <v>1880</v>
      </c>
      <c r="E1944" s="15">
        <v>100</v>
      </c>
      <c r="F1944" s="15" t="s">
        <v>2674</v>
      </c>
      <c r="G1944" s="15" t="s">
        <v>3828</v>
      </c>
      <c r="H1944" s="15" t="s">
        <v>631</v>
      </c>
      <c r="I1944" s="15" t="s">
        <v>3617</v>
      </c>
      <c r="J1944" s="15" t="s">
        <v>2675</v>
      </c>
      <c r="K1944" s="15" t="s">
        <v>686</v>
      </c>
    </row>
    <row r="1945" spans="2:11" x14ac:dyDescent="0.2">
      <c r="B1945" s="15" t="s">
        <v>2880</v>
      </c>
      <c r="C1945" s="15">
        <v>1307387</v>
      </c>
      <c r="D1945" s="15" t="s">
        <v>1880</v>
      </c>
      <c r="E1945" s="15">
        <v>80</v>
      </c>
      <c r="F1945" s="15" t="s">
        <v>2674</v>
      </c>
      <c r="G1945" s="15" t="s">
        <v>4052</v>
      </c>
      <c r="H1945" s="15" t="s">
        <v>631</v>
      </c>
      <c r="I1945" s="15" t="s">
        <v>3617</v>
      </c>
      <c r="J1945" s="15" t="s">
        <v>2675</v>
      </c>
      <c r="K1945" s="15" t="s">
        <v>686</v>
      </c>
    </row>
    <row r="1946" spans="2:11" x14ac:dyDescent="0.2">
      <c r="B1946" s="15" t="s">
        <v>3752</v>
      </c>
      <c r="C1946" s="15">
        <v>1307668</v>
      </c>
      <c r="D1946" s="15" t="s">
        <v>1874</v>
      </c>
      <c r="E1946" s="15">
        <v>100</v>
      </c>
      <c r="F1946" s="15" t="s">
        <v>2674</v>
      </c>
      <c r="G1946" s="15" t="s">
        <v>3826</v>
      </c>
      <c r="H1946" s="15" t="s">
        <v>631</v>
      </c>
      <c r="I1946" s="15" t="s">
        <v>3604</v>
      </c>
      <c r="J1946" s="15" t="s">
        <v>2675</v>
      </c>
      <c r="K1946" s="15" t="s">
        <v>670</v>
      </c>
    </row>
    <row r="1947" spans="2:11" x14ac:dyDescent="0.2">
      <c r="B1947" s="15" t="s">
        <v>3752</v>
      </c>
      <c r="C1947" s="15">
        <v>1307668</v>
      </c>
      <c r="D1947" s="15" t="s">
        <v>1874</v>
      </c>
      <c r="E1947" s="15">
        <v>90</v>
      </c>
      <c r="F1947" s="15" t="s">
        <v>2674</v>
      </c>
      <c r="G1947" s="15" t="s">
        <v>4052</v>
      </c>
      <c r="H1947" s="15" t="s">
        <v>1903</v>
      </c>
      <c r="I1947" s="15" t="s">
        <v>4115</v>
      </c>
      <c r="J1947" s="15" t="s">
        <v>2675</v>
      </c>
      <c r="K1947" s="15" t="s">
        <v>670</v>
      </c>
    </row>
    <row r="1948" spans="2:11" x14ac:dyDescent="0.2">
      <c r="B1948" s="15" t="s">
        <v>4340</v>
      </c>
      <c r="C1948" s="15">
        <v>257382</v>
      </c>
      <c r="D1948" s="15" t="s">
        <v>1074</v>
      </c>
      <c r="E1948" s="15">
        <v>50</v>
      </c>
      <c r="F1948" s="15" t="s">
        <v>2674</v>
      </c>
      <c r="G1948" s="15" t="s">
        <v>4045</v>
      </c>
      <c r="H1948" s="15" t="s">
        <v>1032</v>
      </c>
      <c r="I1948" s="15" t="s">
        <v>3840</v>
      </c>
      <c r="J1948" s="15" t="s">
        <v>3327</v>
      </c>
      <c r="K1948" s="15" t="s">
        <v>1265</v>
      </c>
    </row>
    <row r="1949" spans="2:11" x14ac:dyDescent="0.2">
      <c r="B1949" s="15" t="s">
        <v>4340</v>
      </c>
      <c r="C1949" s="15">
        <v>257382</v>
      </c>
      <c r="D1949" s="15" t="s">
        <v>1074</v>
      </c>
      <c r="E1949" s="15">
        <v>100</v>
      </c>
      <c r="F1949" s="15" t="s">
        <v>2674</v>
      </c>
      <c r="G1949" s="15" t="s">
        <v>4045</v>
      </c>
      <c r="H1949" s="15" t="s">
        <v>1032</v>
      </c>
      <c r="I1949" s="15" t="s">
        <v>3840</v>
      </c>
      <c r="J1949" s="15" t="s">
        <v>3327</v>
      </c>
      <c r="K1949" s="15" t="s">
        <v>1265</v>
      </c>
    </row>
    <row r="1950" spans="2:11" x14ac:dyDescent="0.2">
      <c r="B1950" s="15" t="s">
        <v>3554</v>
      </c>
      <c r="C1950" s="15">
        <v>1307845</v>
      </c>
      <c r="D1950" s="15" t="s">
        <v>2804</v>
      </c>
      <c r="E1950" s="15">
        <v>100</v>
      </c>
      <c r="F1950" s="15" t="s">
        <v>2674</v>
      </c>
      <c r="G1950" s="15" t="s">
        <v>3828</v>
      </c>
      <c r="H1950" s="15" t="s">
        <v>631</v>
      </c>
      <c r="I1950" s="15" t="s">
        <v>3605</v>
      </c>
      <c r="J1950" s="15" t="s">
        <v>2675</v>
      </c>
      <c r="K1950" s="15" t="s">
        <v>1081</v>
      </c>
    </row>
    <row r="1951" spans="2:11" x14ac:dyDescent="0.2">
      <c r="B1951" s="15" t="s">
        <v>3554</v>
      </c>
      <c r="C1951" s="15">
        <v>1307845</v>
      </c>
      <c r="D1951" s="15" t="s">
        <v>2804</v>
      </c>
      <c r="E1951" s="15">
        <v>100</v>
      </c>
      <c r="F1951" s="15" t="s">
        <v>2676</v>
      </c>
      <c r="G1951" s="15" t="s">
        <v>4044</v>
      </c>
      <c r="H1951" s="15" t="s">
        <v>1903</v>
      </c>
      <c r="I1951" s="15" t="s">
        <v>4076</v>
      </c>
      <c r="J1951" s="15" t="s">
        <v>2675</v>
      </c>
      <c r="K1951" s="15" t="s">
        <v>1081</v>
      </c>
    </row>
    <row r="1952" spans="2:11" x14ac:dyDescent="0.2">
      <c r="B1952" s="15" t="s">
        <v>3554</v>
      </c>
      <c r="C1952" s="15">
        <v>1307845</v>
      </c>
      <c r="D1952" s="15" t="s">
        <v>2804</v>
      </c>
      <c r="E1952" s="15">
        <v>100</v>
      </c>
      <c r="F1952" s="15" t="s">
        <v>2674</v>
      </c>
      <c r="G1952" s="15" t="s">
        <v>4045</v>
      </c>
      <c r="H1952" s="15" t="s">
        <v>631</v>
      </c>
      <c r="I1952" s="15" t="s">
        <v>3605</v>
      </c>
      <c r="J1952" s="15" t="s">
        <v>2675</v>
      </c>
      <c r="K1952" s="15" t="s">
        <v>1081</v>
      </c>
    </row>
    <row r="1953" spans="2:11" x14ac:dyDescent="0.2">
      <c r="B1953" s="15" t="s">
        <v>3147</v>
      </c>
      <c r="C1953" s="15">
        <v>1308150</v>
      </c>
      <c r="D1953" s="15" t="s">
        <v>1880</v>
      </c>
      <c r="E1953" s="15">
        <v>90</v>
      </c>
      <c r="F1953" s="15" t="s">
        <v>2674</v>
      </c>
      <c r="G1953" s="15" t="s">
        <v>3828</v>
      </c>
      <c r="H1953" s="15" t="s">
        <v>1903</v>
      </c>
      <c r="I1953" s="15" t="s">
        <v>3240</v>
      </c>
      <c r="J1953" s="15" t="s">
        <v>2675</v>
      </c>
      <c r="K1953" s="15" t="s">
        <v>543</v>
      </c>
    </row>
    <row r="1954" spans="2:11" x14ac:dyDescent="0.2">
      <c r="B1954" s="15" t="s">
        <v>4341</v>
      </c>
      <c r="C1954" s="15">
        <v>252123</v>
      </c>
      <c r="D1954" s="15" t="s">
        <v>988</v>
      </c>
      <c r="E1954" s="15">
        <v>90</v>
      </c>
      <c r="F1954" s="15" t="s">
        <v>2674</v>
      </c>
      <c r="G1954" s="15" t="s">
        <v>4045</v>
      </c>
      <c r="H1954" s="15" t="s">
        <v>631</v>
      </c>
      <c r="I1954" s="15" t="s">
        <v>3105</v>
      </c>
      <c r="J1954" s="15" t="s">
        <v>2675</v>
      </c>
      <c r="K1954" s="15" t="s">
        <v>744</v>
      </c>
    </row>
    <row r="1955" spans="2:11" x14ac:dyDescent="0.2">
      <c r="B1955" s="15" t="s">
        <v>4341</v>
      </c>
      <c r="C1955" s="15">
        <v>252123</v>
      </c>
      <c r="D1955" s="15" t="s">
        <v>988</v>
      </c>
      <c r="E1955" s="15">
        <v>90</v>
      </c>
      <c r="F1955" s="15" t="s">
        <v>2674</v>
      </c>
      <c r="G1955" s="15" t="s">
        <v>4045</v>
      </c>
      <c r="H1955" s="15" t="s">
        <v>1032</v>
      </c>
      <c r="I1955" s="15" t="s">
        <v>3848</v>
      </c>
      <c r="J1955" s="15" t="s">
        <v>2675</v>
      </c>
      <c r="K1955" s="15" t="s">
        <v>744</v>
      </c>
    </row>
    <row r="1956" spans="2:11" x14ac:dyDescent="0.2">
      <c r="B1956" s="15" t="s">
        <v>4341</v>
      </c>
      <c r="C1956" s="15">
        <v>252123</v>
      </c>
      <c r="D1956" s="15" t="s">
        <v>988</v>
      </c>
      <c r="E1956" s="15">
        <v>100</v>
      </c>
      <c r="F1956" s="15" t="s">
        <v>2674</v>
      </c>
      <c r="G1956" s="15" t="s">
        <v>4045</v>
      </c>
      <c r="H1956" s="15" t="s">
        <v>1032</v>
      </c>
      <c r="I1956" s="15" t="s">
        <v>3848</v>
      </c>
      <c r="J1956" s="15" t="s">
        <v>2675</v>
      </c>
      <c r="K1956" s="15" t="s">
        <v>744</v>
      </c>
    </row>
    <row r="1957" spans="2:11" x14ac:dyDescent="0.2">
      <c r="B1957" s="15" t="s">
        <v>4342</v>
      </c>
      <c r="C1957" s="15">
        <v>262952</v>
      </c>
      <c r="D1957" s="15" t="s">
        <v>1044</v>
      </c>
      <c r="E1957" s="15">
        <v>90</v>
      </c>
      <c r="F1957" s="15" t="s">
        <v>2674</v>
      </c>
      <c r="G1957" s="15" t="s">
        <v>3826</v>
      </c>
      <c r="H1957" s="15" t="s">
        <v>631</v>
      </c>
      <c r="I1957" s="15" t="s">
        <v>3583</v>
      </c>
      <c r="J1957" s="15" t="s">
        <v>2675</v>
      </c>
      <c r="K1957" s="15" t="s">
        <v>2934</v>
      </c>
    </row>
    <row r="1958" spans="2:11" x14ac:dyDescent="0.2">
      <c r="B1958" s="15" t="s">
        <v>4342</v>
      </c>
      <c r="C1958" s="15">
        <v>262952</v>
      </c>
      <c r="D1958" s="15" t="s">
        <v>1044</v>
      </c>
      <c r="E1958" s="15">
        <v>60</v>
      </c>
      <c r="F1958" s="15" t="s">
        <v>2676</v>
      </c>
      <c r="G1958" s="15" t="s">
        <v>3826</v>
      </c>
      <c r="H1958" s="15" t="s">
        <v>1032</v>
      </c>
      <c r="I1958" s="15" t="s">
        <v>3516</v>
      </c>
      <c r="J1958" s="15" t="s">
        <v>2675</v>
      </c>
      <c r="K1958" s="15" t="s">
        <v>2934</v>
      </c>
    </row>
    <row r="1959" spans="2:11" x14ac:dyDescent="0.2">
      <c r="B1959" s="15" t="s">
        <v>3290</v>
      </c>
      <c r="C1959" s="15">
        <v>258900</v>
      </c>
      <c r="D1959" s="15" t="s">
        <v>1013</v>
      </c>
      <c r="E1959" s="15">
        <v>100</v>
      </c>
      <c r="F1959" s="15" t="s">
        <v>2686</v>
      </c>
      <c r="G1959" s="15" t="s">
        <v>3787</v>
      </c>
      <c r="H1959" s="15" t="s">
        <v>1032</v>
      </c>
      <c r="I1959" s="15" t="s">
        <v>2963</v>
      </c>
      <c r="J1959" s="15" t="s">
        <v>2678</v>
      </c>
      <c r="K1959" s="15" t="s">
        <v>1049</v>
      </c>
    </row>
    <row r="1960" spans="2:11" x14ac:dyDescent="0.2">
      <c r="B1960" s="15" t="s">
        <v>3290</v>
      </c>
      <c r="C1960" s="15">
        <v>258900</v>
      </c>
      <c r="D1960" s="15" t="s">
        <v>1013</v>
      </c>
      <c r="E1960" s="15">
        <v>90</v>
      </c>
      <c r="F1960" s="15" t="s">
        <v>2674</v>
      </c>
      <c r="G1960" s="15" t="s">
        <v>4045</v>
      </c>
      <c r="H1960" s="15" t="s">
        <v>631</v>
      </c>
      <c r="I1960" s="15" t="s">
        <v>3581</v>
      </c>
      <c r="J1960" s="15" t="s">
        <v>2675</v>
      </c>
      <c r="K1960" s="15" t="s">
        <v>1049</v>
      </c>
    </row>
    <row r="1961" spans="2:11" x14ac:dyDescent="0.2">
      <c r="B1961" s="15" t="s">
        <v>3290</v>
      </c>
      <c r="C1961" s="15">
        <v>258900</v>
      </c>
      <c r="D1961" s="15" t="s">
        <v>1013</v>
      </c>
      <c r="E1961" s="15">
        <v>90</v>
      </c>
      <c r="F1961" s="15" t="s">
        <v>2674</v>
      </c>
      <c r="G1961" s="15" t="s">
        <v>3787</v>
      </c>
      <c r="H1961" s="15" t="s">
        <v>1032</v>
      </c>
      <c r="I1961" s="15" t="s">
        <v>2963</v>
      </c>
      <c r="J1961" s="15" t="s">
        <v>2675</v>
      </c>
      <c r="K1961" s="15" t="s">
        <v>1049</v>
      </c>
    </row>
    <row r="1962" spans="2:11" x14ac:dyDescent="0.2">
      <c r="B1962" s="15" t="s">
        <v>3148</v>
      </c>
      <c r="C1962" s="15">
        <v>241593</v>
      </c>
      <c r="D1962" s="15" t="s">
        <v>993</v>
      </c>
      <c r="E1962" s="15">
        <v>90</v>
      </c>
      <c r="F1962" s="15" t="s">
        <v>2674</v>
      </c>
      <c r="G1962" s="15" t="s">
        <v>3826</v>
      </c>
      <c r="H1962" s="15" t="s">
        <v>631</v>
      </c>
      <c r="I1962" s="15" t="s">
        <v>3105</v>
      </c>
      <c r="J1962" s="15" t="s">
        <v>2675</v>
      </c>
      <c r="K1962" s="15" t="s">
        <v>2590</v>
      </c>
    </row>
    <row r="1963" spans="2:11" x14ac:dyDescent="0.2">
      <c r="B1963" s="15" t="s">
        <v>3148</v>
      </c>
      <c r="C1963" s="15">
        <v>241593</v>
      </c>
      <c r="D1963" s="15" t="s">
        <v>993</v>
      </c>
      <c r="E1963" s="15">
        <v>80</v>
      </c>
      <c r="F1963" s="15" t="s">
        <v>2674</v>
      </c>
      <c r="G1963" s="15" t="s">
        <v>3787</v>
      </c>
      <c r="H1963" s="15" t="s">
        <v>1032</v>
      </c>
      <c r="I1963" s="15" t="s">
        <v>3672</v>
      </c>
      <c r="J1963" s="15" t="s">
        <v>2675</v>
      </c>
      <c r="K1963" s="15" t="s">
        <v>2590</v>
      </c>
    </row>
    <row r="1964" spans="2:11" x14ac:dyDescent="0.2">
      <c r="B1964" s="15" t="s">
        <v>3555</v>
      </c>
      <c r="C1964" s="15">
        <v>251800</v>
      </c>
      <c r="D1964" s="15" t="s">
        <v>1046</v>
      </c>
      <c r="E1964" s="15">
        <v>100</v>
      </c>
      <c r="F1964" s="15" t="s">
        <v>2677</v>
      </c>
      <c r="G1964" s="15" t="s">
        <v>3828</v>
      </c>
      <c r="H1964" s="15" t="s">
        <v>1032</v>
      </c>
      <c r="I1964" s="15" t="s">
        <v>3098</v>
      </c>
      <c r="J1964" s="15" t="s">
        <v>2678</v>
      </c>
      <c r="K1964" s="15" t="s">
        <v>2612</v>
      </c>
    </row>
    <row r="1965" spans="2:11" x14ac:dyDescent="0.2">
      <c r="B1965" s="15" t="s">
        <v>4343</v>
      </c>
      <c r="C1965" s="15">
        <v>233273</v>
      </c>
      <c r="D1965" s="15" t="s">
        <v>1046</v>
      </c>
      <c r="E1965" s="15">
        <v>100</v>
      </c>
      <c r="F1965" s="15" t="s">
        <v>2677</v>
      </c>
      <c r="G1965" s="15" t="s">
        <v>4044</v>
      </c>
      <c r="H1965" s="15" t="s">
        <v>1032</v>
      </c>
      <c r="I1965" s="15" t="s">
        <v>3098</v>
      </c>
      <c r="J1965" s="15" t="s">
        <v>2678</v>
      </c>
      <c r="K1965" s="15" t="s">
        <v>2617</v>
      </c>
    </row>
    <row r="1966" spans="2:11" x14ac:dyDescent="0.2">
      <c r="B1966" s="15" t="s">
        <v>3315</v>
      </c>
      <c r="C1966" s="15">
        <v>259950</v>
      </c>
      <c r="D1966" s="15" t="s">
        <v>550</v>
      </c>
      <c r="E1966" s="15">
        <v>80</v>
      </c>
      <c r="F1966" s="15" t="s">
        <v>2674</v>
      </c>
      <c r="G1966" s="15" t="s">
        <v>3828</v>
      </c>
      <c r="H1966" s="15" t="s">
        <v>631</v>
      </c>
      <c r="I1966" s="15" t="s">
        <v>839</v>
      </c>
      <c r="J1966" s="15" t="s">
        <v>2675</v>
      </c>
      <c r="K1966" s="15" t="s">
        <v>522</v>
      </c>
    </row>
    <row r="1967" spans="2:11" x14ac:dyDescent="0.2">
      <c r="B1967" s="15" t="s">
        <v>3315</v>
      </c>
      <c r="C1967" s="15">
        <v>259950</v>
      </c>
      <c r="D1967" s="15" t="s">
        <v>550</v>
      </c>
      <c r="E1967" s="15">
        <v>70</v>
      </c>
      <c r="F1967" s="15" t="s">
        <v>2674</v>
      </c>
      <c r="G1967" s="15" t="s">
        <v>3826</v>
      </c>
      <c r="H1967" s="15" t="s">
        <v>512</v>
      </c>
      <c r="I1967" s="15" t="s">
        <v>814</v>
      </c>
      <c r="J1967" s="15" t="s">
        <v>2675</v>
      </c>
      <c r="K1967" s="15" t="s">
        <v>522</v>
      </c>
    </row>
    <row r="1968" spans="2:11" x14ac:dyDescent="0.2">
      <c r="B1968" s="15" t="s">
        <v>897</v>
      </c>
      <c r="C1968" s="15">
        <v>256277</v>
      </c>
      <c r="D1968" s="15" t="s">
        <v>562</v>
      </c>
      <c r="E1968" s="15">
        <v>100</v>
      </c>
      <c r="F1968" s="15" t="s">
        <v>2674</v>
      </c>
      <c r="G1968" s="15" t="s">
        <v>4045</v>
      </c>
      <c r="H1968" s="15" t="s">
        <v>631</v>
      </c>
      <c r="I1968" s="15" t="s">
        <v>839</v>
      </c>
      <c r="J1968" s="15" t="s">
        <v>2675</v>
      </c>
      <c r="K1968" s="15" t="s">
        <v>643</v>
      </c>
    </row>
    <row r="1969" spans="2:11" x14ac:dyDescent="0.2">
      <c r="B1969" s="15" t="s">
        <v>4344</v>
      </c>
      <c r="C1969" s="15">
        <v>189706</v>
      </c>
      <c r="D1969" s="15" t="s">
        <v>1196</v>
      </c>
      <c r="E1969" s="15">
        <v>100</v>
      </c>
      <c r="F1969" s="15" t="s">
        <v>2674</v>
      </c>
      <c r="G1969" s="15" t="s">
        <v>4052</v>
      </c>
      <c r="H1969" s="15" t="s">
        <v>1032</v>
      </c>
      <c r="I1969" s="15" t="s">
        <v>4071</v>
      </c>
      <c r="J1969" s="15" t="s">
        <v>2678</v>
      </c>
      <c r="K1969" s="15" t="s">
        <v>747</v>
      </c>
    </row>
    <row r="1970" spans="2:11" x14ac:dyDescent="0.2">
      <c r="B1970" s="15" t="s">
        <v>4344</v>
      </c>
      <c r="C1970" s="15">
        <v>189706</v>
      </c>
      <c r="D1970" s="15" t="s">
        <v>1196</v>
      </c>
      <c r="E1970" s="15">
        <v>80</v>
      </c>
      <c r="F1970" s="15" t="s">
        <v>2674</v>
      </c>
      <c r="G1970" s="15" t="s">
        <v>4045</v>
      </c>
      <c r="H1970" s="15" t="s">
        <v>1032</v>
      </c>
      <c r="I1970" s="15" t="s">
        <v>4071</v>
      </c>
      <c r="J1970" s="15" t="s">
        <v>2678</v>
      </c>
      <c r="K1970" s="15" t="s">
        <v>747</v>
      </c>
    </row>
    <row r="1971" spans="2:11" x14ac:dyDescent="0.2">
      <c r="B1971" s="15" t="s">
        <v>4344</v>
      </c>
      <c r="C1971" s="15">
        <v>189706</v>
      </c>
      <c r="D1971" s="15" t="s">
        <v>1196</v>
      </c>
      <c r="E1971" s="15">
        <v>100</v>
      </c>
      <c r="F1971" s="15" t="s">
        <v>2686</v>
      </c>
      <c r="G1971" s="15" t="s">
        <v>4045</v>
      </c>
      <c r="H1971" s="15" t="s">
        <v>1032</v>
      </c>
      <c r="I1971" s="15" t="s">
        <v>4071</v>
      </c>
      <c r="J1971" s="15" t="s">
        <v>2678</v>
      </c>
      <c r="K1971" s="15" t="s">
        <v>747</v>
      </c>
    </row>
    <row r="1972" spans="2:11" x14ac:dyDescent="0.2">
      <c r="B1972" s="15" t="s">
        <v>2783</v>
      </c>
      <c r="C1972" s="15">
        <v>262445</v>
      </c>
      <c r="D1972" s="15" t="s">
        <v>556</v>
      </c>
      <c r="E1972" s="15">
        <v>90</v>
      </c>
      <c r="F1972" s="15" t="s">
        <v>2674</v>
      </c>
      <c r="G1972" s="15" t="s">
        <v>4045</v>
      </c>
      <c r="H1972" s="15" t="s">
        <v>631</v>
      </c>
      <c r="I1972" s="15" t="s">
        <v>839</v>
      </c>
      <c r="J1972" s="15" t="s">
        <v>2675</v>
      </c>
      <c r="K1972" s="15" t="s">
        <v>996</v>
      </c>
    </row>
    <row r="1973" spans="2:11" x14ac:dyDescent="0.2">
      <c r="B1973" s="15" t="s">
        <v>2783</v>
      </c>
      <c r="C1973" s="15">
        <v>262445</v>
      </c>
      <c r="D1973" s="15" t="s">
        <v>556</v>
      </c>
      <c r="E1973" s="15">
        <v>90</v>
      </c>
      <c r="F1973" s="15" t="s">
        <v>2674</v>
      </c>
      <c r="G1973" s="15" t="s">
        <v>4057</v>
      </c>
      <c r="H1973" s="15" t="s">
        <v>512</v>
      </c>
      <c r="I1973" s="15" t="s">
        <v>821</v>
      </c>
      <c r="J1973" s="15" t="s">
        <v>2675</v>
      </c>
      <c r="K1973" s="15" t="s">
        <v>996</v>
      </c>
    </row>
    <row r="1974" spans="2:11" x14ac:dyDescent="0.2">
      <c r="B1974" s="15" t="s">
        <v>4345</v>
      </c>
      <c r="C1974" s="15">
        <v>209165</v>
      </c>
      <c r="D1974" s="15" t="s">
        <v>1024</v>
      </c>
      <c r="E1974" s="15">
        <v>100</v>
      </c>
      <c r="F1974" s="15" t="s">
        <v>2676</v>
      </c>
      <c r="G1974" s="15" t="s">
        <v>3826</v>
      </c>
      <c r="H1974" s="15" t="s">
        <v>631</v>
      </c>
      <c r="I1974" s="15" t="s">
        <v>3581</v>
      </c>
      <c r="J1974" s="15" t="s">
        <v>2675</v>
      </c>
      <c r="K1974" s="15" t="s">
        <v>2624</v>
      </c>
    </row>
    <row r="1975" spans="2:11" x14ac:dyDescent="0.2">
      <c r="B1975" s="15" t="s">
        <v>883</v>
      </c>
      <c r="C1975" s="15">
        <v>253312</v>
      </c>
      <c r="D1975" s="15" t="s">
        <v>550</v>
      </c>
      <c r="E1975" s="15">
        <v>90</v>
      </c>
      <c r="F1975" s="15" t="s">
        <v>2674</v>
      </c>
      <c r="G1975" s="15" t="s">
        <v>4044</v>
      </c>
      <c r="H1975" s="15" t="s">
        <v>631</v>
      </c>
      <c r="I1975" s="15" t="s">
        <v>839</v>
      </c>
      <c r="J1975" s="15" t="s">
        <v>2675</v>
      </c>
      <c r="K1975" s="15" t="s">
        <v>693</v>
      </c>
    </row>
    <row r="1976" spans="2:11" x14ac:dyDescent="0.2">
      <c r="B1976" s="15" t="s">
        <v>883</v>
      </c>
      <c r="C1976" s="15">
        <v>253312</v>
      </c>
      <c r="D1976" s="15" t="s">
        <v>550</v>
      </c>
      <c r="E1976" s="15">
        <v>80</v>
      </c>
      <c r="F1976" s="15" t="s">
        <v>2674</v>
      </c>
      <c r="G1976" s="15" t="s">
        <v>3826</v>
      </c>
      <c r="H1976" s="15" t="s">
        <v>512</v>
      </c>
      <c r="I1976" s="15" t="s">
        <v>814</v>
      </c>
      <c r="J1976" s="15" t="s">
        <v>2675</v>
      </c>
      <c r="K1976" s="15" t="s">
        <v>693</v>
      </c>
    </row>
    <row r="1977" spans="2:11" x14ac:dyDescent="0.2">
      <c r="B1977" s="15" t="s">
        <v>4346</v>
      </c>
      <c r="C1977" s="15">
        <v>254995</v>
      </c>
      <c r="D1977" s="15" t="s">
        <v>1196</v>
      </c>
      <c r="E1977" s="15">
        <v>80</v>
      </c>
      <c r="F1977" s="15" t="s">
        <v>2674</v>
      </c>
      <c r="G1977" s="15" t="s">
        <v>4052</v>
      </c>
      <c r="H1977" s="15" t="s">
        <v>1032</v>
      </c>
      <c r="I1977" s="15" t="s">
        <v>4071</v>
      </c>
      <c r="J1977" s="15" t="s">
        <v>2678</v>
      </c>
      <c r="K1977" s="15" t="s">
        <v>1401</v>
      </c>
    </row>
    <row r="1978" spans="2:11" x14ac:dyDescent="0.2">
      <c r="B1978" s="15" t="s">
        <v>4346</v>
      </c>
      <c r="C1978" s="15">
        <v>254995</v>
      </c>
      <c r="D1978" s="15" t="s">
        <v>1196</v>
      </c>
      <c r="E1978" s="15">
        <v>80</v>
      </c>
      <c r="F1978" s="15" t="s">
        <v>2686</v>
      </c>
      <c r="G1978" s="15" t="s">
        <v>4045</v>
      </c>
      <c r="H1978" s="15" t="s">
        <v>1032</v>
      </c>
      <c r="I1978" s="15" t="s">
        <v>4071</v>
      </c>
      <c r="J1978" s="15" t="s">
        <v>2678</v>
      </c>
      <c r="K1978" s="15" t="s">
        <v>1401</v>
      </c>
    </row>
    <row r="1979" spans="2:11" x14ac:dyDescent="0.2">
      <c r="B1979" s="15" t="s">
        <v>4346</v>
      </c>
      <c r="C1979" s="15">
        <v>254995</v>
      </c>
      <c r="D1979" s="15" t="s">
        <v>1196</v>
      </c>
      <c r="E1979" s="15">
        <v>100</v>
      </c>
      <c r="F1979" s="15" t="s">
        <v>2674</v>
      </c>
      <c r="G1979" s="15" t="s">
        <v>4045</v>
      </c>
      <c r="H1979" s="15" t="s">
        <v>1032</v>
      </c>
      <c r="I1979" s="15" t="s">
        <v>4071</v>
      </c>
      <c r="J1979" s="15" t="s">
        <v>2678</v>
      </c>
      <c r="K1979" s="15" t="s">
        <v>1401</v>
      </c>
    </row>
    <row r="1980" spans="2:11" x14ac:dyDescent="0.2">
      <c r="B1980" s="15" t="s">
        <v>3673</v>
      </c>
      <c r="C1980" s="15">
        <v>219017</v>
      </c>
      <c r="D1980" s="15" t="s">
        <v>1029</v>
      </c>
      <c r="E1980" s="15">
        <v>90</v>
      </c>
      <c r="F1980" s="15" t="s">
        <v>2674</v>
      </c>
      <c r="G1980" s="15" t="s">
        <v>4045</v>
      </c>
      <c r="H1980" s="15" t="s">
        <v>631</v>
      </c>
      <c r="I1980" s="15" t="s">
        <v>3105</v>
      </c>
      <c r="J1980" s="15" t="s">
        <v>2675</v>
      </c>
      <c r="K1980" s="15" t="s">
        <v>3029</v>
      </c>
    </row>
    <row r="1981" spans="2:11" x14ac:dyDescent="0.2">
      <c r="B1981" s="15" t="s">
        <v>3673</v>
      </c>
      <c r="C1981" s="15">
        <v>219017</v>
      </c>
      <c r="D1981" s="15" t="s">
        <v>1029</v>
      </c>
      <c r="E1981" s="15">
        <v>100</v>
      </c>
      <c r="F1981" s="15" t="s">
        <v>2674</v>
      </c>
      <c r="G1981" s="15" t="s">
        <v>3828</v>
      </c>
      <c r="H1981" s="15" t="s">
        <v>1032</v>
      </c>
      <c r="I1981" s="15" t="s">
        <v>3007</v>
      </c>
      <c r="J1981" s="15" t="s">
        <v>2675</v>
      </c>
      <c r="K1981" s="15" t="s">
        <v>3029</v>
      </c>
    </row>
    <row r="1982" spans="2:11" x14ac:dyDescent="0.2">
      <c r="B1982" s="15" t="s">
        <v>3674</v>
      </c>
      <c r="C1982" s="15">
        <v>258903</v>
      </c>
      <c r="D1982" s="15" t="s">
        <v>1029</v>
      </c>
      <c r="E1982" s="15">
        <v>100</v>
      </c>
      <c r="F1982" s="15" t="s">
        <v>2674</v>
      </c>
      <c r="G1982" s="15" t="s">
        <v>3828</v>
      </c>
      <c r="H1982" s="15" t="s">
        <v>1032</v>
      </c>
      <c r="I1982" s="15" t="s">
        <v>3007</v>
      </c>
      <c r="J1982" s="15" t="s">
        <v>2675</v>
      </c>
      <c r="K1982" s="15" t="s">
        <v>1049</v>
      </c>
    </row>
    <row r="1983" spans="2:11" x14ac:dyDescent="0.2">
      <c r="B1983" s="15" t="s">
        <v>3674</v>
      </c>
      <c r="C1983" s="15">
        <v>258903</v>
      </c>
      <c r="D1983" s="15" t="s">
        <v>1029</v>
      </c>
      <c r="E1983" s="15">
        <v>90</v>
      </c>
      <c r="F1983" s="15" t="s">
        <v>2674</v>
      </c>
      <c r="G1983" s="15" t="s">
        <v>4045</v>
      </c>
      <c r="H1983" s="15" t="s">
        <v>631</v>
      </c>
      <c r="I1983" s="15" t="s">
        <v>3105</v>
      </c>
      <c r="J1983" s="15" t="s">
        <v>2675</v>
      </c>
      <c r="K1983" s="15" t="s">
        <v>1049</v>
      </c>
    </row>
    <row r="1984" spans="2:11" x14ac:dyDescent="0.2">
      <c r="B1984" s="15" t="s">
        <v>3450</v>
      </c>
      <c r="C1984" s="15">
        <v>263365</v>
      </c>
      <c r="D1984" s="15" t="s">
        <v>3225</v>
      </c>
      <c r="E1984" s="15">
        <v>60</v>
      </c>
      <c r="F1984" s="15" t="s">
        <v>2674</v>
      </c>
      <c r="G1984" s="15" t="s">
        <v>4044</v>
      </c>
      <c r="H1984" s="15" t="s">
        <v>512</v>
      </c>
      <c r="I1984" s="15" t="s">
        <v>3154</v>
      </c>
      <c r="J1984" s="15" t="s">
        <v>3327</v>
      </c>
      <c r="K1984" s="15" t="s">
        <v>3410</v>
      </c>
    </row>
    <row r="1985" spans="2:11" x14ac:dyDescent="0.2">
      <c r="B1985" s="15" t="s">
        <v>3450</v>
      </c>
      <c r="C1985" s="15">
        <v>263365</v>
      </c>
      <c r="D1985" s="15" t="s">
        <v>3225</v>
      </c>
      <c r="E1985" s="15">
        <v>70</v>
      </c>
      <c r="F1985" s="15" t="s">
        <v>2674</v>
      </c>
      <c r="G1985" s="15" t="s">
        <v>4044</v>
      </c>
      <c r="H1985" s="15" t="s">
        <v>631</v>
      </c>
      <c r="I1985" s="15" t="s">
        <v>839</v>
      </c>
      <c r="J1985" s="15" t="s">
        <v>3327</v>
      </c>
      <c r="K1985" s="15" t="s">
        <v>3410</v>
      </c>
    </row>
    <row r="1986" spans="2:11" x14ac:dyDescent="0.2">
      <c r="B1986" s="15" t="s">
        <v>4347</v>
      </c>
      <c r="C1986" s="15">
        <v>1308019</v>
      </c>
      <c r="D1986" s="15" t="s">
        <v>1897</v>
      </c>
      <c r="E1986" s="15">
        <v>100</v>
      </c>
      <c r="F1986" s="15" t="s">
        <v>2674</v>
      </c>
      <c r="G1986" s="15" t="s">
        <v>4045</v>
      </c>
      <c r="H1986" s="15" t="s">
        <v>1903</v>
      </c>
      <c r="I1986" s="15" t="s">
        <v>4054</v>
      </c>
      <c r="J1986" s="15" t="s">
        <v>2675</v>
      </c>
      <c r="K1986" s="15" t="s">
        <v>516</v>
      </c>
    </row>
    <row r="1987" spans="2:11" x14ac:dyDescent="0.2">
      <c r="B1987" s="15" t="s">
        <v>4347</v>
      </c>
      <c r="C1987" s="15">
        <v>1308019</v>
      </c>
      <c r="D1987" s="15" t="s">
        <v>1897</v>
      </c>
      <c r="E1987" s="15">
        <v>100</v>
      </c>
      <c r="F1987" s="15" t="s">
        <v>2674</v>
      </c>
      <c r="G1987" s="15" t="s">
        <v>3826</v>
      </c>
      <c r="H1987" s="15" t="s">
        <v>631</v>
      </c>
      <c r="I1987" s="15" t="s">
        <v>3605</v>
      </c>
      <c r="J1987" s="15" t="s">
        <v>2675</v>
      </c>
      <c r="K1987" s="15" t="s">
        <v>516</v>
      </c>
    </row>
    <row r="1988" spans="2:11" x14ac:dyDescent="0.2">
      <c r="B1988" s="15" t="s">
        <v>3203</v>
      </c>
      <c r="C1988" s="15">
        <v>263197</v>
      </c>
      <c r="D1988" s="15" t="s">
        <v>3225</v>
      </c>
      <c r="E1988" s="15">
        <v>100</v>
      </c>
      <c r="F1988" s="15" t="s">
        <v>2674</v>
      </c>
      <c r="G1988" s="15" t="s">
        <v>4045</v>
      </c>
      <c r="H1988" s="15" t="s">
        <v>631</v>
      </c>
      <c r="I1988" s="15" t="s">
        <v>839</v>
      </c>
      <c r="J1988" s="15" t="s">
        <v>2675</v>
      </c>
      <c r="K1988" s="15" t="s">
        <v>3159</v>
      </c>
    </row>
    <row r="1989" spans="2:11" x14ac:dyDescent="0.2">
      <c r="B1989" s="15" t="s">
        <v>4348</v>
      </c>
      <c r="C1989" s="15">
        <v>1307308</v>
      </c>
      <c r="D1989" s="15" t="s">
        <v>1916</v>
      </c>
      <c r="E1989" s="15">
        <v>100</v>
      </c>
      <c r="F1989" s="15" t="s">
        <v>2677</v>
      </c>
      <c r="G1989" s="15" t="s">
        <v>4044</v>
      </c>
      <c r="H1989" s="15" t="s">
        <v>1903</v>
      </c>
      <c r="I1989" s="15" t="s">
        <v>4073</v>
      </c>
      <c r="J1989" s="15" t="s">
        <v>2678</v>
      </c>
      <c r="K1989" s="15" t="s">
        <v>513</v>
      </c>
    </row>
    <row r="1990" spans="2:11" x14ac:dyDescent="0.2">
      <c r="B1990" s="15" t="s">
        <v>4348</v>
      </c>
      <c r="C1990" s="15">
        <v>1307308</v>
      </c>
      <c r="D1990" s="15" t="s">
        <v>1916</v>
      </c>
      <c r="E1990" s="15">
        <v>100</v>
      </c>
      <c r="F1990" s="15" t="s">
        <v>2677</v>
      </c>
      <c r="G1990" s="15" t="s">
        <v>4045</v>
      </c>
      <c r="H1990" s="15" t="s">
        <v>631</v>
      </c>
      <c r="I1990" s="15" t="s">
        <v>3612</v>
      </c>
      <c r="J1990" s="15" t="s">
        <v>2678</v>
      </c>
      <c r="K1990" s="15" t="s">
        <v>513</v>
      </c>
    </row>
    <row r="1991" spans="2:11" x14ac:dyDescent="0.2">
      <c r="B1991" s="15" t="s">
        <v>4349</v>
      </c>
      <c r="C1991" s="15">
        <v>1307951</v>
      </c>
      <c r="D1991" s="15" t="s">
        <v>1872</v>
      </c>
      <c r="E1991" s="15">
        <v>80</v>
      </c>
      <c r="F1991" s="15" t="s">
        <v>2674</v>
      </c>
      <c r="G1991" s="15" t="s">
        <v>4044</v>
      </c>
      <c r="H1991" s="15" t="s">
        <v>631</v>
      </c>
      <c r="I1991" s="15" t="s">
        <v>3603</v>
      </c>
      <c r="J1991" s="15" t="s">
        <v>2675</v>
      </c>
      <c r="K1991" s="15" t="s">
        <v>1004</v>
      </c>
    </row>
    <row r="1992" spans="2:11" x14ac:dyDescent="0.2">
      <c r="B1992" s="15" t="s">
        <v>4349</v>
      </c>
      <c r="C1992" s="15">
        <v>1307951</v>
      </c>
      <c r="D1992" s="15" t="s">
        <v>1872</v>
      </c>
      <c r="E1992" s="15">
        <v>80</v>
      </c>
      <c r="F1992" s="15" t="s">
        <v>2674</v>
      </c>
      <c r="G1992" s="15" t="s">
        <v>4052</v>
      </c>
      <c r="H1992" s="15" t="s">
        <v>1903</v>
      </c>
      <c r="I1992" s="15" t="s">
        <v>3510</v>
      </c>
      <c r="J1992" s="15" t="s">
        <v>2675</v>
      </c>
      <c r="K1992" s="15" t="s">
        <v>1004</v>
      </c>
    </row>
    <row r="1993" spans="2:11" x14ac:dyDescent="0.2">
      <c r="B1993" s="15" t="s">
        <v>3926</v>
      </c>
      <c r="C1993" s="15">
        <v>247083</v>
      </c>
      <c r="D1993" s="15" t="s">
        <v>1009</v>
      </c>
      <c r="E1993" s="15">
        <v>90</v>
      </c>
      <c r="F1993" s="15" t="s">
        <v>2674</v>
      </c>
      <c r="G1993" s="15" t="s">
        <v>4044</v>
      </c>
      <c r="H1993" s="15" t="s">
        <v>1032</v>
      </c>
      <c r="I1993" s="15" t="s">
        <v>3842</v>
      </c>
      <c r="J1993" s="15" t="s">
        <v>2675</v>
      </c>
      <c r="K1993" s="15" t="s">
        <v>557</v>
      </c>
    </row>
    <row r="1994" spans="2:11" x14ac:dyDescent="0.2">
      <c r="B1994" s="15" t="s">
        <v>3926</v>
      </c>
      <c r="C1994" s="15">
        <v>247083</v>
      </c>
      <c r="D1994" s="15" t="s">
        <v>1009</v>
      </c>
      <c r="E1994" s="15">
        <v>100</v>
      </c>
      <c r="F1994" s="15" t="s">
        <v>2686</v>
      </c>
      <c r="G1994" s="15" t="s">
        <v>3828</v>
      </c>
      <c r="H1994" s="15" t="s">
        <v>1032</v>
      </c>
      <c r="I1994" s="15" t="s">
        <v>3842</v>
      </c>
      <c r="J1994" s="15" t="s">
        <v>2675</v>
      </c>
      <c r="K1994" s="15" t="s">
        <v>557</v>
      </c>
    </row>
    <row r="1995" spans="2:11" x14ac:dyDescent="0.2">
      <c r="B1995" s="15" t="s">
        <v>3926</v>
      </c>
      <c r="C1995" s="15">
        <v>247083</v>
      </c>
      <c r="D1995" s="15" t="s">
        <v>1009</v>
      </c>
      <c r="E1995" s="15">
        <v>100</v>
      </c>
      <c r="F1995" s="15" t="s">
        <v>2686</v>
      </c>
      <c r="G1995" s="15" t="s">
        <v>3828</v>
      </c>
      <c r="H1995" s="15" t="s">
        <v>1032</v>
      </c>
      <c r="I1995" s="15" t="s">
        <v>3842</v>
      </c>
      <c r="J1995" s="15" t="s">
        <v>2675</v>
      </c>
      <c r="K1995" s="15" t="s">
        <v>557</v>
      </c>
    </row>
    <row r="1996" spans="2:11" x14ac:dyDescent="0.2">
      <c r="B1996" s="15" t="s">
        <v>3926</v>
      </c>
      <c r="C1996" s="15">
        <v>247083</v>
      </c>
      <c r="D1996" s="15" t="s">
        <v>1009</v>
      </c>
      <c r="E1996" s="15">
        <v>100</v>
      </c>
      <c r="F1996" s="15" t="s">
        <v>2686</v>
      </c>
      <c r="G1996" s="15" t="s">
        <v>3828</v>
      </c>
      <c r="H1996" s="15" t="s">
        <v>1032</v>
      </c>
      <c r="I1996" s="15" t="s">
        <v>3842</v>
      </c>
      <c r="J1996" s="15" t="s">
        <v>2675</v>
      </c>
      <c r="K1996" s="15" t="s">
        <v>557</v>
      </c>
    </row>
    <row r="1997" spans="2:11" x14ac:dyDescent="0.2">
      <c r="B1997" s="15" t="s">
        <v>941</v>
      </c>
      <c r="C1997" s="15">
        <v>260725</v>
      </c>
      <c r="D1997" s="15" t="s">
        <v>550</v>
      </c>
      <c r="E1997" s="15">
        <v>70</v>
      </c>
      <c r="F1997" s="15" t="s">
        <v>2674</v>
      </c>
      <c r="G1997" s="15" t="s">
        <v>3826</v>
      </c>
      <c r="H1997" s="15" t="s">
        <v>512</v>
      </c>
      <c r="I1997" s="15" t="s">
        <v>814</v>
      </c>
      <c r="J1997" s="15" t="s">
        <v>2675</v>
      </c>
      <c r="K1997" s="15" t="s">
        <v>611</v>
      </c>
    </row>
    <row r="1998" spans="2:11" x14ac:dyDescent="0.2">
      <c r="B1998" s="15" t="s">
        <v>941</v>
      </c>
      <c r="C1998" s="15">
        <v>260725</v>
      </c>
      <c r="D1998" s="15" t="s">
        <v>550</v>
      </c>
      <c r="E1998" s="15">
        <v>80</v>
      </c>
      <c r="F1998" s="15" t="s">
        <v>2674</v>
      </c>
      <c r="G1998" s="15" t="s">
        <v>3826</v>
      </c>
      <c r="H1998" s="15" t="s">
        <v>631</v>
      </c>
      <c r="I1998" s="15" t="s">
        <v>839</v>
      </c>
      <c r="J1998" s="15" t="s">
        <v>2675</v>
      </c>
      <c r="K1998" s="15" t="s">
        <v>611</v>
      </c>
    </row>
    <row r="1999" spans="2:11" x14ac:dyDescent="0.2">
      <c r="B1999" s="15" t="s">
        <v>3927</v>
      </c>
      <c r="C1999" s="15">
        <v>237787</v>
      </c>
      <c r="D1999" s="15" t="s">
        <v>1029</v>
      </c>
      <c r="E1999" s="15">
        <v>100</v>
      </c>
      <c r="F1999" s="15" t="s">
        <v>2674</v>
      </c>
      <c r="G1999" s="15" t="s">
        <v>3828</v>
      </c>
      <c r="H1999" s="15" t="s">
        <v>1032</v>
      </c>
      <c r="I1999" s="15" t="s">
        <v>3007</v>
      </c>
      <c r="J1999" s="15" t="s">
        <v>2675</v>
      </c>
      <c r="K1999" s="15" t="s">
        <v>2655</v>
      </c>
    </row>
    <row r="2000" spans="2:11" x14ac:dyDescent="0.2">
      <c r="B2000" s="15" t="s">
        <v>881</v>
      </c>
      <c r="C2000" s="15">
        <v>252830</v>
      </c>
      <c r="D2000" s="15" t="s">
        <v>556</v>
      </c>
      <c r="E2000" s="15">
        <v>100</v>
      </c>
      <c r="F2000" s="15" t="s">
        <v>2674</v>
      </c>
      <c r="G2000" s="15" t="s">
        <v>3826</v>
      </c>
      <c r="H2000" s="15" t="s">
        <v>631</v>
      </c>
      <c r="I2000" s="15" t="s">
        <v>839</v>
      </c>
      <c r="J2000" s="15" t="s">
        <v>2675</v>
      </c>
      <c r="K2000" s="15" t="s">
        <v>571</v>
      </c>
    </row>
    <row r="2001" spans="2:11" x14ac:dyDescent="0.2">
      <c r="B2001" s="15" t="s">
        <v>881</v>
      </c>
      <c r="C2001" s="15">
        <v>252830</v>
      </c>
      <c r="D2001" s="15" t="s">
        <v>556</v>
      </c>
      <c r="E2001" s="15">
        <v>100</v>
      </c>
      <c r="F2001" s="15" t="s">
        <v>2674</v>
      </c>
      <c r="G2001" s="15" t="s">
        <v>4057</v>
      </c>
      <c r="H2001" s="15" t="s">
        <v>512</v>
      </c>
      <c r="I2001" s="15" t="s">
        <v>821</v>
      </c>
      <c r="J2001" s="15" t="s">
        <v>2675</v>
      </c>
      <c r="K2001" s="15" t="s">
        <v>571</v>
      </c>
    </row>
    <row r="2002" spans="2:11" x14ac:dyDescent="0.2">
      <c r="B2002" s="15" t="s">
        <v>3928</v>
      </c>
      <c r="C2002" s="15">
        <v>1307750</v>
      </c>
      <c r="D2002" s="15" t="s">
        <v>1884</v>
      </c>
      <c r="E2002" s="15">
        <v>90</v>
      </c>
      <c r="F2002" s="15" t="s">
        <v>2674</v>
      </c>
      <c r="G2002" s="15" t="s">
        <v>3787</v>
      </c>
      <c r="H2002" s="15" t="s">
        <v>1903</v>
      </c>
      <c r="I2002" s="15" t="s">
        <v>3403</v>
      </c>
      <c r="J2002" s="15" t="s">
        <v>2675</v>
      </c>
      <c r="K2002" s="15" t="s">
        <v>1924</v>
      </c>
    </row>
    <row r="2003" spans="2:11" x14ac:dyDescent="0.2">
      <c r="B2003" s="15" t="s">
        <v>826</v>
      </c>
      <c r="C2003" s="15">
        <v>229004</v>
      </c>
      <c r="D2003" s="15" t="s">
        <v>556</v>
      </c>
      <c r="E2003" s="15">
        <v>100</v>
      </c>
      <c r="F2003" s="15" t="s">
        <v>2674</v>
      </c>
      <c r="G2003" s="15" t="s">
        <v>4057</v>
      </c>
      <c r="H2003" s="15" t="s">
        <v>512</v>
      </c>
      <c r="I2003" s="15" t="s">
        <v>821</v>
      </c>
      <c r="J2003" s="15" t="s">
        <v>2675</v>
      </c>
      <c r="K2003" s="15" t="s">
        <v>623</v>
      </c>
    </row>
    <row r="2004" spans="2:11" x14ac:dyDescent="0.2">
      <c r="B2004" s="15" t="s">
        <v>826</v>
      </c>
      <c r="C2004" s="15">
        <v>229004</v>
      </c>
      <c r="D2004" s="15" t="s">
        <v>556</v>
      </c>
      <c r="E2004" s="15">
        <v>90</v>
      </c>
      <c r="F2004" s="15" t="s">
        <v>2674</v>
      </c>
      <c r="G2004" s="15" t="s">
        <v>3828</v>
      </c>
      <c r="H2004" s="15" t="s">
        <v>631</v>
      </c>
      <c r="I2004" s="15" t="s">
        <v>839</v>
      </c>
      <c r="J2004" s="15" t="s">
        <v>2675</v>
      </c>
      <c r="K2004" s="15" t="s">
        <v>623</v>
      </c>
    </row>
    <row r="2005" spans="2:11" x14ac:dyDescent="0.2">
      <c r="B2005" s="15" t="s">
        <v>3556</v>
      </c>
      <c r="C2005" s="15">
        <v>1308538</v>
      </c>
      <c r="D2005" s="15" t="s">
        <v>3298</v>
      </c>
      <c r="E2005" s="15">
        <v>50</v>
      </c>
      <c r="F2005" s="15" t="s">
        <v>2674</v>
      </c>
      <c r="G2005" s="15" t="s">
        <v>3828</v>
      </c>
      <c r="H2005" s="15" t="s">
        <v>631</v>
      </c>
      <c r="I2005" s="15" t="s">
        <v>3605</v>
      </c>
      <c r="J2005" s="15" t="s">
        <v>2675</v>
      </c>
      <c r="K2005" s="15" t="s">
        <v>3094</v>
      </c>
    </row>
    <row r="2006" spans="2:11" x14ac:dyDescent="0.2">
      <c r="B2006" s="15" t="s">
        <v>3556</v>
      </c>
      <c r="C2006" s="15">
        <v>1308538</v>
      </c>
      <c r="D2006" s="15" t="s">
        <v>3298</v>
      </c>
      <c r="E2006" s="15">
        <v>100</v>
      </c>
      <c r="F2006" s="15" t="s">
        <v>2674</v>
      </c>
      <c r="G2006" s="15" t="s">
        <v>4044</v>
      </c>
      <c r="H2006" s="15" t="s">
        <v>1903</v>
      </c>
      <c r="I2006" s="15" t="s">
        <v>4056</v>
      </c>
      <c r="J2006" s="15" t="s">
        <v>2675</v>
      </c>
      <c r="K2006" s="15" t="s">
        <v>3094</v>
      </c>
    </row>
    <row r="2007" spans="2:11" x14ac:dyDescent="0.2">
      <c r="B2007" s="15" t="s">
        <v>4350</v>
      </c>
      <c r="C2007" s="15">
        <v>1307214</v>
      </c>
      <c r="D2007" s="15" t="s">
        <v>1916</v>
      </c>
      <c r="E2007" s="15">
        <v>100</v>
      </c>
      <c r="F2007" s="15" t="s">
        <v>2677</v>
      </c>
      <c r="G2007" s="15" t="s">
        <v>4044</v>
      </c>
      <c r="H2007" s="15" t="s">
        <v>1903</v>
      </c>
      <c r="I2007" s="15" t="s">
        <v>4073</v>
      </c>
      <c r="J2007" s="15" t="s">
        <v>2678</v>
      </c>
      <c r="K2007" s="15" t="s">
        <v>771</v>
      </c>
    </row>
    <row r="2008" spans="2:11" x14ac:dyDescent="0.2">
      <c r="B2008" s="15" t="s">
        <v>4350</v>
      </c>
      <c r="C2008" s="15">
        <v>1307214</v>
      </c>
      <c r="D2008" s="15" t="s">
        <v>1916</v>
      </c>
      <c r="E2008" s="15">
        <v>100</v>
      </c>
      <c r="F2008" s="15" t="s">
        <v>2677</v>
      </c>
      <c r="G2008" s="15" t="s">
        <v>3826</v>
      </c>
      <c r="H2008" s="15" t="s">
        <v>631</v>
      </c>
      <c r="I2008" s="15" t="s">
        <v>3612</v>
      </c>
      <c r="J2008" s="15" t="s">
        <v>2678</v>
      </c>
      <c r="K2008" s="15" t="s">
        <v>771</v>
      </c>
    </row>
    <row r="2009" spans="2:11" x14ac:dyDescent="0.2">
      <c r="B2009" s="15" t="s">
        <v>3291</v>
      </c>
      <c r="C2009" s="15">
        <v>257865</v>
      </c>
      <c r="D2009" s="15" t="s">
        <v>1013</v>
      </c>
      <c r="E2009" s="15">
        <v>80</v>
      </c>
      <c r="F2009" s="15" t="s">
        <v>2674</v>
      </c>
      <c r="G2009" s="15" t="s">
        <v>4045</v>
      </c>
      <c r="H2009" s="15" t="s">
        <v>631</v>
      </c>
      <c r="I2009" s="15" t="s">
        <v>3581</v>
      </c>
      <c r="J2009" s="15" t="s">
        <v>2675</v>
      </c>
      <c r="K2009" s="15" t="s">
        <v>2602</v>
      </c>
    </row>
    <row r="2010" spans="2:11" x14ac:dyDescent="0.2">
      <c r="B2010" s="15" t="s">
        <v>3291</v>
      </c>
      <c r="C2010" s="15">
        <v>257865</v>
      </c>
      <c r="D2010" s="15" t="s">
        <v>1013</v>
      </c>
      <c r="E2010" s="15">
        <v>100</v>
      </c>
      <c r="F2010" s="15" t="s">
        <v>2674</v>
      </c>
      <c r="G2010" s="15" t="s">
        <v>4045</v>
      </c>
      <c r="H2010" s="15" t="s">
        <v>1032</v>
      </c>
      <c r="I2010" s="15" t="s">
        <v>2963</v>
      </c>
      <c r="J2010" s="15" t="s">
        <v>2675</v>
      </c>
      <c r="K2010" s="15" t="s">
        <v>2602</v>
      </c>
    </row>
    <row r="2011" spans="2:11" x14ac:dyDescent="0.2">
      <c r="B2011" s="15" t="s">
        <v>3291</v>
      </c>
      <c r="C2011" s="15">
        <v>257865</v>
      </c>
      <c r="D2011" s="15" t="s">
        <v>1013</v>
      </c>
      <c r="E2011" s="15">
        <v>60</v>
      </c>
      <c r="F2011" s="15" t="s">
        <v>2686</v>
      </c>
      <c r="G2011" s="15" t="s">
        <v>3828</v>
      </c>
      <c r="H2011" s="15" t="s">
        <v>1032</v>
      </c>
      <c r="I2011" s="15" t="s">
        <v>2963</v>
      </c>
      <c r="J2011" s="15" t="s">
        <v>2675</v>
      </c>
      <c r="K2011" s="15" t="s">
        <v>2602</v>
      </c>
    </row>
    <row r="2012" spans="2:11" x14ac:dyDescent="0.2">
      <c r="B2012" s="15" t="s">
        <v>3291</v>
      </c>
      <c r="C2012" s="15">
        <v>257865</v>
      </c>
      <c r="D2012" s="15" t="s">
        <v>1013</v>
      </c>
      <c r="E2012" s="15">
        <v>90</v>
      </c>
      <c r="F2012" s="15" t="s">
        <v>2674</v>
      </c>
      <c r="G2012" s="15" t="s">
        <v>4044</v>
      </c>
      <c r="H2012" s="15" t="s">
        <v>631</v>
      </c>
      <c r="I2012" s="15" t="s">
        <v>3581</v>
      </c>
      <c r="J2012" s="15" t="s">
        <v>2675</v>
      </c>
      <c r="K2012" s="15" t="s">
        <v>2602</v>
      </c>
    </row>
    <row r="2013" spans="2:11" x14ac:dyDescent="0.2">
      <c r="B2013" s="15" t="s">
        <v>3291</v>
      </c>
      <c r="C2013" s="15">
        <v>257865</v>
      </c>
      <c r="D2013" s="15" t="s">
        <v>1013</v>
      </c>
      <c r="E2013" s="15">
        <v>60</v>
      </c>
      <c r="F2013" s="15" t="s">
        <v>2674</v>
      </c>
      <c r="G2013" s="15" t="s">
        <v>3828</v>
      </c>
      <c r="H2013" s="15" t="s">
        <v>1032</v>
      </c>
      <c r="I2013" s="15" t="s">
        <v>2963</v>
      </c>
      <c r="J2013" s="15" t="s">
        <v>2675</v>
      </c>
      <c r="K2013" s="15" t="s">
        <v>2602</v>
      </c>
    </row>
    <row r="2014" spans="2:11" x14ac:dyDescent="0.2">
      <c r="B2014" s="15" t="s">
        <v>4351</v>
      </c>
      <c r="C2014" s="15">
        <v>263112</v>
      </c>
      <c r="D2014" s="15" t="s">
        <v>1022</v>
      </c>
      <c r="E2014" s="15">
        <v>100</v>
      </c>
      <c r="F2014" s="15" t="s">
        <v>2674</v>
      </c>
      <c r="G2014" s="15" t="s">
        <v>4045</v>
      </c>
      <c r="H2014" s="15" t="s">
        <v>631</v>
      </c>
      <c r="I2014" s="15" t="s">
        <v>3105</v>
      </c>
      <c r="J2014" s="15" t="s">
        <v>2675</v>
      </c>
      <c r="K2014" s="15" t="s">
        <v>3159</v>
      </c>
    </row>
    <row r="2015" spans="2:11" x14ac:dyDescent="0.2">
      <c r="B2015" s="15" t="s">
        <v>4351</v>
      </c>
      <c r="C2015" s="15">
        <v>263112</v>
      </c>
      <c r="D2015" s="15" t="s">
        <v>1022</v>
      </c>
      <c r="E2015" s="15">
        <v>100</v>
      </c>
      <c r="F2015" s="15" t="s">
        <v>2674</v>
      </c>
      <c r="G2015" s="15" t="s">
        <v>4057</v>
      </c>
      <c r="H2015" s="15" t="s">
        <v>1032</v>
      </c>
      <c r="I2015" s="15" t="s">
        <v>4066</v>
      </c>
      <c r="J2015" s="15" t="s">
        <v>2675</v>
      </c>
      <c r="K2015" s="15" t="s">
        <v>3159</v>
      </c>
    </row>
    <row r="2016" spans="2:11" x14ac:dyDescent="0.2">
      <c r="B2016" s="15" t="s">
        <v>3149</v>
      </c>
      <c r="C2016" s="15">
        <v>1307857</v>
      </c>
      <c r="D2016" s="15" t="s">
        <v>1897</v>
      </c>
      <c r="E2016" s="15">
        <v>90</v>
      </c>
      <c r="F2016" s="15" t="s">
        <v>2674</v>
      </c>
      <c r="G2016" s="15" t="s">
        <v>3828</v>
      </c>
      <c r="H2016" s="15" t="s">
        <v>631</v>
      </c>
      <c r="I2016" s="15" t="s">
        <v>3605</v>
      </c>
      <c r="J2016" s="15" t="s">
        <v>2675</v>
      </c>
      <c r="K2016" s="15" t="s">
        <v>1049</v>
      </c>
    </row>
    <row r="2017" spans="2:11" x14ac:dyDescent="0.2">
      <c r="B2017" s="15" t="s">
        <v>3149</v>
      </c>
      <c r="C2017" s="15">
        <v>1307857</v>
      </c>
      <c r="D2017" s="15" t="s">
        <v>1897</v>
      </c>
      <c r="E2017" s="15">
        <v>100</v>
      </c>
      <c r="F2017" s="15" t="s">
        <v>2674</v>
      </c>
      <c r="G2017" s="15" t="s">
        <v>4044</v>
      </c>
      <c r="H2017" s="15" t="s">
        <v>1903</v>
      </c>
      <c r="I2017" s="15" t="s">
        <v>4054</v>
      </c>
      <c r="J2017" s="15" t="s">
        <v>2675</v>
      </c>
      <c r="K2017" s="15" t="s">
        <v>1049</v>
      </c>
    </row>
    <row r="2018" spans="2:11" x14ac:dyDescent="0.2">
      <c r="B2018" s="15" t="s">
        <v>3149</v>
      </c>
      <c r="C2018" s="15">
        <v>1307857</v>
      </c>
      <c r="D2018" s="15" t="s">
        <v>1897</v>
      </c>
      <c r="E2018" s="15">
        <v>90</v>
      </c>
      <c r="F2018" s="15" t="s">
        <v>2674</v>
      </c>
      <c r="G2018" s="15" t="s">
        <v>4044</v>
      </c>
      <c r="H2018" s="15" t="s">
        <v>631</v>
      </c>
      <c r="I2018" s="15" t="s">
        <v>3605</v>
      </c>
      <c r="J2018" s="15" t="s">
        <v>2675</v>
      </c>
      <c r="K2018" s="15" t="s">
        <v>1049</v>
      </c>
    </row>
    <row r="2019" spans="2:11" x14ac:dyDescent="0.2">
      <c r="B2019" s="15" t="s">
        <v>4352</v>
      </c>
      <c r="C2019" s="15">
        <v>1307572</v>
      </c>
      <c r="D2019" s="15" t="s">
        <v>1936</v>
      </c>
      <c r="E2019" s="15">
        <v>100</v>
      </c>
      <c r="F2019" s="15" t="s">
        <v>2674</v>
      </c>
      <c r="G2019" s="15" t="s">
        <v>3826</v>
      </c>
      <c r="H2019" s="15" t="s">
        <v>1903</v>
      </c>
      <c r="I2019" s="15" t="s">
        <v>3325</v>
      </c>
      <c r="J2019" s="15" t="s">
        <v>2678</v>
      </c>
      <c r="K2019" s="15" t="s">
        <v>643</v>
      </c>
    </row>
    <row r="2020" spans="2:11" x14ac:dyDescent="0.2">
      <c r="B2020" s="15" t="s">
        <v>4352</v>
      </c>
      <c r="C2020" s="15">
        <v>1307572</v>
      </c>
      <c r="D2020" s="15" t="s">
        <v>1936</v>
      </c>
      <c r="E2020" s="15">
        <v>90</v>
      </c>
      <c r="F2020" s="15" t="s">
        <v>2674</v>
      </c>
      <c r="G2020" s="15" t="s">
        <v>3826</v>
      </c>
      <c r="H2020" s="15" t="s">
        <v>631</v>
      </c>
      <c r="I2020" s="15" t="s">
        <v>2685</v>
      </c>
      <c r="J2020" s="15" t="s">
        <v>2678</v>
      </c>
      <c r="K2020" s="15" t="s">
        <v>643</v>
      </c>
    </row>
    <row r="2021" spans="2:11" x14ac:dyDescent="0.2">
      <c r="B2021" s="15" t="s">
        <v>4352</v>
      </c>
      <c r="C2021" s="15">
        <v>1307572</v>
      </c>
      <c r="D2021" s="15" t="s">
        <v>1936</v>
      </c>
      <c r="E2021" s="15">
        <v>100</v>
      </c>
      <c r="F2021" s="15" t="s">
        <v>2674</v>
      </c>
      <c r="G2021" s="15" t="s">
        <v>4045</v>
      </c>
      <c r="H2021" s="15" t="s">
        <v>631</v>
      </c>
      <c r="I2021" s="15" t="s">
        <v>2685</v>
      </c>
      <c r="J2021" s="15" t="s">
        <v>2678</v>
      </c>
      <c r="K2021" s="15" t="s">
        <v>643</v>
      </c>
    </row>
    <row r="2022" spans="2:11" x14ac:dyDescent="0.2">
      <c r="B2022" s="15" t="s">
        <v>4352</v>
      </c>
      <c r="C2022" s="15">
        <v>1307572</v>
      </c>
      <c r="D2022" s="15" t="s">
        <v>1936</v>
      </c>
      <c r="E2022" s="15">
        <v>90</v>
      </c>
      <c r="F2022" s="15" t="s">
        <v>2674</v>
      </c>
      <c r="G2022" s="15" t="s">
        <v>3826</v>
      </c>
      <c r="H2022" s="15" t="s">
        <v>1903</v>
      </c>
      <c r="I2022" s="15" t="s">
        <v>3325</v>
      </c>
      <c r="J2022" s="15" t="s">
        <v>2678</v>
      </c>
      <c r="K2022" s="15" t="s">
        <v>643</v>
      </c>
    </row>
    <row r="2023" spans="2:11" x14ac:dyDescent="0.2">
      <c r="B2023" s="15" t="s">
        <v>4353</v>
      </c>
      <c r="C2023" s="15">
        <v>186126</v>
      </c>
      <c r="D2023" s="15" t="s">
        <v>1046</v>
      </c>
      <c r="E2023" s="15">
        <v>100</v>
      </c>
      <c r="F2023" s="15" t="s">
        <v>2677</v>
      </c>
      <c r="G2023" s="15" t="s">
        <v>4044</v>
      </c>
      <c r="H2023" s="15" t="s">
        <v>1032</v>
      </c>
      <c r="I2023" s="15" t="s">
        <v>3098</v>
      </c>
      <c r="J2023" s="15" t="s">
        <v>2678</v>
      </c>
      <c r="K2023" s="15" t="s">
        <v>2989</v>
      </c>
    </row>
    <row r="2024" spans="2:11" x14ac:dyDescent="0.2">
      <c r="B2024" s="15" t="s">
        <v>3929</v>
      </c>
      <c r="C2024" s="15">
        <v>256889</v>
      </c>
      <c r="D2024" s="15" t="s">
        <v>1009</v>
      </c>
      <c r="E2024" s="15">
        <v>100</v>
      </c>
      <c r="F2024" s="15" t="s">
        <v>2686</v>
      </c>
      <c r="G2024" s="15" t="s">
        <v>3828</v>
      </c>
      <c r="H2024" s="15" t="s">
        <v>1032</v>
      </c>
      <c r="I2024" s="15" t="s">
        <v>3842</v>
      </c>
      <c r="J2024" s="15" t="s">
        <v>2675</v>
      </c>
      <c r="K2024" s="15" t="s">
        <v>1012</v>
      </c>
    </row>
    <row r="2025" spans="2:11" x14ac:dyDescent="0.2">
      <c r="B2025" s="15" t="s">
        <v>3929</v>
      </c>
      <c r="C2025" s="15">
        <v>256889</v>
      </c>
      <c r="D2025" s="15" t="s">
        <v>1009</v>
      </c>
      <c r="E2025" s="15">
        <v>60</v>
      </c>
      <c r="F2025" s="15" t="s">
        <v>2674</v>
      </c>
      <c r="G2025" s="15" t="s">
        <v>4044</v>
      </c>
      <c r="H2025" s="15" t="s">
        <v>1032</v>
      </c>
      <c r="I2025" s="15" t="s">
        <v>3842</v>
      </c>
      <c r="J2025" s="15" t="s">
        <v>2675</v>
      </c>
      <c r="K2025" s="15" t="s">
        <v>1012</v>
      </c>
    </row>
    <row r="2026" spans="2:11" x14ac:dyDescent="0.2">
      <c r="B2026" s="15" t="s">
        <v>3929</v>
      </c>
      <c r="C2026" s="15">
        <v>256889</v>
      </c>
      <c r="D2026" s="15" t="s">
        <v>1009</v>
      </c>
      <c r="E2026" s="15">
        <v>100</v>
      </c>
      <c r="F2026" s="15" t="s">
        <v>2686</v>
      </c>
      <c r="G2026" s="15" t="s">
        <v>3828</v>
      </c>
      <c r="H2026" s="15" t="s">
        <v>1032</v>
      </c>
      <c r="I2026" s="15" t="s">
        <v>3842</v>
      </c>
      <c r="J2026" s="15" t="s">
        <v>2675</v>
      </c>
      <c r="K2026" s="15" t="s">
        <v>1012</v>
      </c>
    </row>
    <row r="2027" spans="2:11" x14ac:dyDescent="0.2">
      <c r="B2027" s="15" t="s">
        <v>3929</v>
      </c>
      <c r="C2027" s="15">
        <v>256889</v>
      </c>
      <c r="D2027" s="15" t="s">
        <v>1009</v>
      </c>
      <c r="E2027" s="15">
        <v>100</v>
      </c>
      <c r="F2027" s="15" t="s">
        <v>2686</v>
      </c>
      <c r="G2027" s="15" t="s">
        <v>3828</v>
      </c>
      <c r="H2027" s="15" t="s">
        <v>1032</v>
      </c>
      <c r="I2027" s="15" t="s">
        <v>3842</v>
      </c>
      <c r="J2027" s="15" t="s">
        <v>2675</v>
      </c>
      <c r="K2027" s="15" t="s">
        <v>1012</v>
      </c>
    </row>
    <row r="2028" spans="2:11" x14ac:dyDescent="0.2">
      <c r="B2028" s="15" t="s">
        <v>4354</v>
      </c>
      <c r="C2028" s="15">
        <v>257862</v>
      </c>
      <c r="D2028" s="15" t="s">
        <v>1046</v>
      </c>
      <c r="E2028" s="15">
        <v>100</v>
      </c>
      <c r="F2028" s="15" t="s">
        <v>2677</v>
      </c>
      <c r="G2028" s="15" t="s">
        <v>4044</v>
      </c>
      <c r="H2028" s="15" t="s">
        <v>1032</v>
      </c>
      <c r="I2028" s="15" t="s">
        <v>3098</v>
      </c>
      <c r="J2028" s="15" t="s">
        <v>2678</v>
      </c>
      <c r="K2028" s="15" t="s">
        <v>2602</v>
      </c>
    </row>
    <row r="2029" spans="2:11" x14ac:dyDescent="0.2">
      <c r="B2029" s="15" t="s">
        <v>4355</v>
      </c>
      <c r="C2029" s="15">
        <v>262994</v>
      </c>
      <c r="D2029" s="15" t="s">
        <v>550</v>
      </c>
      <c r="E2029" s="15">
        <v>80</v>
      </c>
      <c r="F2029" s="15" t="s">
        <v>2674</v>
      </c>
      <c r="G2029" s="15" t="s">
        <v>4044</v>
      </c>
      <c r="H2029" s="15" t="s">
        <v>631</v>
      </c>
      <c r="I2029" s="15" t="s">
        <v>839</v>
      </c>
      <c r="J2029" s="15" t="s">
        <v>2675</v>
      </c>
      <c r="K2029" s="15" t="s">
        <v>2934</v>
      </c>
    </row>
    <row r="2030" spans="2:11" x14ac:dyDescent="0.2">
      <c r="B2030" s="15" t="s">
        <v>4355</v>
      </c>
      <c r="C2030" s="15">
        <v>262994</v>
      </c>
      <c r="D2030" s="15" t="s">
        <v>550</v>
      </c>
      <c r="E2030" s="15">
        <v>70</v>
      </c>
      <c r="F2030" s="15" t="s">
        <v>2674</v>
      </c>
      <c r="G2030" s="15" t="s">
        <v>3826</v>
      </c>
      <c r="H2030" s="15" t="s">
        <v>512</v>
      </c>
      <c r="I2030" s="15" t="s">
        <v>814</v>
      </c>
      <c r="J2030" s="15" t="s">
        <v>2675</v>
      </c>
      <c r="K2030" s="15" t="s">
        <v>2934</v>
      </c>
    </row>
    <row r="2031" spans="2:11" x14ac:dyDescent="0.2">
      <c r="B2031" s="15" t="s">
        <v>4356</v>
      </c>
      <c r="C2031" s="15">
        <v>1307766</v>
      </c>
      <c r="D2031" s="15" t="s">
        <v>1962</v>
      </c>
      <c r="E2031" s="15">
        <v>100</v>
      </c>
      <c r="F2031" s="15" t="s">
        <v>2674</v>
      </c>
      <c r="G2031" s="15" t="s">
        <v>4052</v>
      </c>
      <c r="H2031" s="15" t="s">
        <v>631</v>
      </c>
      <c r="I2031" s="15" t="s">
        <v>3603</v>
      </c>
      <c r="J2031" s="15" t="s">
        <v>2675</v>
      </c>
      <c r="K2031" s="15" t="s">
        <v>1924</v>
      </c>
    </row>
    <row r="2032" spans="2:11" x14ac:dyDescent="0.2">
      <c r="B2032" s="15" t="s">
        <v>4356</v>
      </c>
      <c r="C2032" s="15">
        <v>1307766</v>
      </c>
      <c r="D2032" s="15" t="s">
        <v>1962</v>
      </c>
      <c r="E2032" s="15">
        <v>80</v>
      </c>
      <c r="F2032" s="15" t="s">
        <v>2674</v>
      </c>
      <c r="G2032" s="15" t="s">
        <v>4045</v>
      </c>
      <c r="H2032" s="15" t="s">
        <v>1903</v>
      </c>
      <c r="I2032" s="15" t="s">
        <v>3245</v>
      </c>
      <c r="J2032" s="15" t="s">
        <v>2675</v>
      </c>
      <c r="K2032" s="15" t="s">
        <v>1924</v>
      </c>
    </row>
    <row r="2033" spans="2:11" x14ac:dyDescent="0.2">
      <c r="B2033" s="15" t="s">
        <v>4356</v>
      </c>
      <c r="C2033" s="15">
        <v>1307766</v>
      </c>
      <c r="D2033" s="15" t="s">
        <v>1962</v>
      </c>
      <c r="E2033" s="15">
        <v>90</v>
      </c>
      <c r="F2033" s="15" t="s">
        <v>2674</v>
      </c>
      <c r="G2033" s="15" t="s">
        <v>4045</v>
      </c>
      <c r="H2033" s="15" t="s">
        <v>631</v>
      </c>
      <c r="I2033" s="15" t="s">
        <v>3603</v>
      </c>
      <c r="J2033" s="15" t="s">
        <v>2675</v>
      </c>
      <c r="K2033" s="15" t="s">
        <v>1924</v>
      </c>
    </row>
    <row r="2034" spans="2:11" x14ac:dyDescent="0.2">
      <c r="B2034" s="15" t="s">
        <v>4357</v>
      </c>
      <c r="C2034" s="15">
        <v>1307940</v>
      </c>
      <c r="D2034" s="15" t="s">
        <v>2803</v>
      </c>
      <c r="E2034" s="15">
        <v>100</v>
      </c>
      <c r="F2034" s="15" t="s">
        <v>2677</v>
      </c>
      <c r="G2034" s="15" t="s">
        <v>4052</v>
      </c>
      <c r="H2034" s="15" t="s">
        <v>1903</v>
      </c>
      <c r="I2034" s="15" t="s">
        <v>3179</v>
      </c>
      <c r="J2034" s="15" t="s">
        <v>2678</v>
      </c>
      <c r="K2034" s="15" t="s">
        <v>530</v>
      </c>
    </row>
    <row r="2035" spans="2:11" x14ac:dyDescent="0.2">
      <c r="B2035" s="15" t="s">
        <v>4357</v>
      </c>
      <c r="C2035" s="15">
        <v>1307940</v>
      </c>
      <c r="D2035" s="15" t="s">
        <v>2803</v>
      </c>
      <c r="E2035" s="15">
        <v>100</v>
      </c>
      <c r="F2035" s="15" t="s">
        <v>2677</v>
      </c>
      <c r="G2035" s="15" t="s">
        <v>4052</v>
      </c>
      <c r="H2035" s="15" t="s">
        <v>1903</v>
      </c>
      <c r="I2035" s="15" t="s">
        <v>3179</v>
      </c>
      <c r="J2035" s="15" t="s">
        <v>2678</v>
      </c>
      <c r="K2035" s="15" t="s">
        <v>530</v>
      </c>
    </row>
    <row r="2036" spans="2:11" x14ac:dyDescent="0.2">
      <c r="B2036" s="15" t="s">
        <v>4357</v>
      </c>
      <c r="C2036" s="15">
        <v>1307940</v>
      </c>
      <c r="D2036" s="15" t="s">
        <v>2803</v>
      </c>
      <c r="E2036" s="15">
        <v>85</v>
      </c>
      <c r="F2036" s="15" t="s">
        <v>2677</v>
      </c>
      <c r="G2036" s="15" t="s">
        <v>4045</v>
      </c>
      <c r="H2036" s="15" t="s">
        <v>631</v>
      </c>
      <c r="I2036" s="15" t="s">
        <v>3612</v>
      </c>
      <c r="J2036" s="15" t="s">
        <v>2678</v>
      </c>
      <c r="K2036" s="15" t="s">
        <v>530</v>
      </c>
    </row>
    <row r="2037" spans="2:11" x14ac:dyDescent="0.2">
      <c r="B2037" s="15" t="s">
        <v>4358</v>
      </c>
      <c r="C2037" s="15">
        <v>263106</v>
      </c>
      <c r="D2037" s="15" t="s">
        <v>1029</v>
      </c>
      <c r="E2037" s="15">
        <v>90</v>
      </c>
      <c r="F2037" s="15" t="s">
        <v>2674</v>
      </c>
      <c r="G2037" s="15" t="s">
        <v>4045</v>
      </c>
      <c r="H2037" s="15" t="s">
        <v>1032</v>
      </c>
      <c r="I2037" s="15" t="s">
        <v>3007</v>
      </c>
      <c r="J2037" s="15" t="s">
        <v>2675</v>
      </c>
      <c r="K2037" s="15" t="s">
        <v>3159</v>
      </c>
    </row>
    <row r="2038" spans="2:11" x14ac:dyDescent="0.2">
      <c r="B2038" s="15" t="s">
        <v>4359</v>
      </c>
      <c r="C2038" s="15">
        <v>262251</v>
      </c>
      <c r="D2038" s="15" t="s">
        <v>1044</v>
      </c>
      <c r="E2038" s="15">
        <v>80</v>
      </c>
      <c r="F2038" s="15" t="s">
        <v>2674</v>
      </c>
      <c r="G2038" s="15" t="s">
        <v>4045</v>
      </c>
      <c r="H2038" s="15" t="s">
        <v>1032</v>
      </c>
      <c r="I2038" s="15" t="s">
        <v>3516</v>
      </c>
      <c r="J2038" s="15" t="s">
        <v>2675</v>
      </c>
      <c r="K2038" s="15" t="s">
        <v>1140</v>
      </c>
    </row>
    <row r="2039" spans="2:11" x14ac:dyDescent="0.2">
      <c r="B2039" s="15" t="s">
        <v>4359</v>
      </c>
      <c r="C2039" s="15">
        <v>262251</v>
      </c>
      <c r="D2039" s="15" t="s">
        <v>1044</v>
      </c>
      <c r="E2039" s="15">
        <v>70</v>
      </c>
      <c r="F2039" s="15" t="s">
        <v>2674</v>
      </c>
      <c r="G2039" s="15" t="s">
        <v>3826</v>
      </c>
      <c r="H2039" s="15" t="s">
        <v>631</v>
      </c>
      <c r="I2039" s="15" t="s">
        <v>3583</v>
      </c>
      <c r="J2039" s="15" t="s">
        <v>2675</v>
      </c>
      <c r="K2039" s="15" t="s">
        <v>1140</v>
      </c>
    </row>
    <row r="2040" spans="2:11" x14ac:dyDescent="0.2">
      <c r="B2040" s="15" t="s">
        <v>2765</v>
      </c>
      <c r="C2040" s="15">
        <v>1307351</v>
      </c>
      <c r="D2040" s="15" t="s">
        <v>1908</v>
      </c>
      <c r="E2040" s="15">
        <v>100</v>
      </c>
      <c r="F2040" s="15" t="s">
        <v>2674</v>
      </c>
      <c r="G2040" s="15" t="s">
        <v>3828</v>
      </c>
      <c r="H2040" s="15" t="s">
        <v>631</v>
      </c>
      <c r="I2040" s="15" t="s">
        <v>3604</v>
      </c>
      <c r="J2040" s="15" t="s">
        <v>2675</v>
      </c>
      <c r="K2040" s="15" t="s">
        <v>1543</v>
      </c>
    </row>
    <row r="2041" spans="2:11" x14ac:dyDescent="0.2">
      <c r="B2041" s="15" t="s">
        <v>2765</v>
      </c>
      <c r="C2041" s="15">
        <v>1307351</v>
      </c>
      <c r="D2041" s="15" t="s">
        <v>1908</v>
      </c>
      <c r="E2041" s="15">
        <v>100</v>
      </c>
      <c r="F2041" s="15" t="s">
        <v>2674</v>
      </c>
      <c r="G2041" s="15" t="s">
        <v>4045</v>
      </c>
      <c r="H2041" s="15" t="s">
        <v>1903</v>
      </c>
      <c r="I2041" s="15" t="s">
        <v>3436</v>
      </c>
      <c r="J2041" s="15" t="s">
        <v>2675</v>
      </c>
      <c r="K2041" s="15" t="s">
        <v>1543</v>
      </c>
    </row>
    <row r="2042" spans="2:11" x14ac:dyDescent="0.2">
      <c r="B2042" s="15" t="s">
        <v>4360</v>
      </c>
      <c r="C2042" s="15">
        <v>222620</v>
      </c>
      <c r="D2042" s="15" t="s">
        <v>993</v>
      </c>
      <c r="E2042" s="15">
        <v>90</v>
      </c>
      <c r="F2042" s="15" t="s">
        <v>2674</v>
      </c>
      <c r="G2042" s="15" t="s">
        <v>4044</v>
      </c>
      <c r="H2042" s="15" t="s">
        <v>1032</v>
      </c>
      <c r="I2042" s="15" t="s">
        <v>3848</v>
      </c>
      <c r="J2042" s="15" t="s">
        <v>2675</v>
      </c>
      <c r="K2042" s="15" t="s">
        <v>2597</v>
      </c>
    </row>
    <row r="2043" spans="2:11" x14ac:dyDescent="0.2">
      <c r="B2043" s="15" t="s">
        <v>4360</v>
      </c>
      <c r="C2043" s="15">
        <v>222620</v>
      </c>
      <c r="D2043" s="15" t="s">
        <v>993</v>
      </c>
      <c r="E2043" s="15">
        <v>0</v>
      </c>
      <c r="F2043" s="15" t="s">
        <v>2674</v>
      </c>
      <c r="G2043" s="15" t="s">
        <v>4044</v>
      </c>
      <c r="H2043" s="15" t="s">
        <v>631</v>
      </c>
      <c r="I2043" s="15" t="s">
        <v>3105</v>
      </c>
      <c r="J2043" s="15" t="s">
        <v>2675</v>
      </c>
      <c r="K2043" s="15" t="s">
        <v>2597</v>
      </c>
    </row>
    <row r="2044" spans="2:11" x14ac:dyDescent="0.2">
      <c r="B2044" s="15" t="s">
        <v>4360</v>
      </c>
      <c r="C2044" s="15">
        <v>222620</v>
      </c>
      <c r="D2044" s="15" t="s">
        <v>993</v>
      </c>
      <c r="E2044" s="15">
        <v>90</v>
      </c>
      <c r="F2044" s="15" t="s">
        <v>2674</v>
      </c>
      <c r="G2044" s="15" t="s">
        <v>4044</v>
      </c>
      <c r="H2044" s="15" t="s">
        <v>1032</v>
      </c>
      <c r="I2044" s="15" t="s">
        <v>3848</v>
      </c>
      <c r="J2044" s="15" t="s">
        <v>2675</v>
      </c>
      <c r="K2044" s="15" t="s">
        <v>2597</v>
      </c>
    </row>
    <row r="2045" spans="2:11" x14ac:dyDescent="0.2">
      <c r="B2045" s="15" t="s">
        <v>4360</v>
      </c>
      <c r="C2045" s="15">
        <v>222620</v>
      </c>
      <c r="D2045" s="15" t="s">
        <v>993</v>
      </c>
      <c r="E2045" s="15">
        <v>100</v>
      </c>
      <c r="F2045" s="15" t="s">
        <v>2674</v>
      </c>
      <c r="G2045" s="15" t="s">
        <v>4044</v>
      </c>
      <c r="H2045" s="15" t="s">
        <v>1032</v>
      </c>
      <c r="I2045" s="15" t="s">
        <v>3848</v>
      </c>
      <c r="J2045" s="15" t="s">
        <v>2675</v>
      </c>
      <c r="K2045" s="15" t="s">
        <v>2597</v>
      </c>
    </row>
    <row r="2046" spans="2:11" x14ac:dyDescent="0.2">
      <c r="B2046" s="15" t="s">
        <v>3292</v>
      </c>
      <c r="C2046" s="15">
        <v>305256</v>
      </c>
      <c r="D2046" s="15" t="s">
        <v>1878</v>
      </c>
      <c r="E2046" s="15">
        <v>100</v>
      </c>
      <c r="F2046" s="15" t="s">
        <v>2674</v>
      </c>
      <c r="G2046" s="15" t="s">
        <v>3828</v>
      </c>
      <c r="H2046" s="15" t="s">
        <v>631</v>
      </c>
      <c r="I2046" s="15" t="s">
        <v>3604</v>
      </c>
      <c r="J2046" s="15" t="s">
        <v>2675</v>
      </c>
      <c r="K2046" s="15" t="s">
        <v>2693</v>
      </c>
    </row>
    <row r="2047" spans="2:11" x14ac:dyDescent="0.2">
      <c r="B2047" s="15" t="s">
        <v>4361</v>
      </c>
      <c r="C2047" s="15">
        <v>1308203</v>
      </c>
      <c r="D2047" s="15" t="s">
        <v>1932</v>
      </c>
      <c r="E2047" s="15">
        <v>80</v>
      </c>
      <c r="F2047" s="15" t="s">
        <v>2674</v>
      </c>
      <c r="G2047" s="15" t="s">
        <v>3826</v>
      </c>
      <c r="H2047" s="15" t="s">
        <v>1903</v>
      </c>
      <c r="I2047" s="15" t="s">
        <v>2689</v>
      </c>
      <c r="J2047" s="15" t="s">
        <v>2678</v>
      </c>
      <c r="K2047" s="15" t="s">
        <v>1063</v>
      </c>
    </row>
    <row r="2048" spans="2:11" x14ac:dyDescent="0.2">
      <c r="B2048" s="15" t="s">
        <v>905</v>
      </c>
      <c r="C2048" s="15">
        <v>257047</v>
      </c>
      <c r="D2048" s="15" t="s">
        <v>562</v>
      </c>
      <c r="E2048" s="15">
        <v>60</v>
      </c>
      <c r="F2048" s="15" t="s">
        <v>2674</v>
      </c>
      <c r="G2048" s="15" t="s">
        <v>4045</v>
      </c>
      <c r="H2048" s="15" t="s">
        <v>631</v>
      </c>
      <c r="I2048" s="15" t="s">
        <v>839</v>
      </c>
      <c r="J2048" s="15" t="s">
        <v>2675</v>
      </c>
      <c r="K2048" s="15" t="s">
        <v>678</v>
      </c>
    </row>
    <row r="2049" spans="2:11" x14ac:dyDescent="0.2">
      <c r="B2049" s="15" t="s">
        <v>4362</v>
      </c>
      <c r="C2049" s="15">
        <v>1308235</v>
      </c>
      <c r="D2049" s="15" t="s">
        <v>1928</v>
      </c>
      <c r="E2049" s="15">
        <v>90</v>
      </c>
      <c r="F2049" s="15" t="s">
        <v>2676</v>
      </c>
      <c r="G2049" s="15" t="s">
        <v>4052</v>
      </c>
      <c r="H2049" s="15" t="s">
        <v>1903</v>
      </c>
      <c r="I2049" s="15" t="s">
        <v>4053</v>
      </c>
      <c r="J2049" s="15" t="s">
        <v>2675</v>
      </c>
      <c r="K2049" s="15" t="s">
        <v>1497</v>
      </c>
    </row>
    <row r="2050" spans="2:11" x14ac:dyDescent="0.2">
      <c r="B2050" s="15" t="s">
        <v>4362</v>
      </c>
      <c r="C2050" s="15">
        <v>1308235</v>
      </c>
      <c r="D2050" s="15" t="s">
        <v>1928</v>
      </c>
      <c r="E2050" s="15">
        <v>90</v>
      </c>
      <c r="F2050" s="15" t="s">
        <v>2676</v>
      </c>
      <c r="G2050" s="15" t="s">
        <v>4045</v>
      </c>
      <c r="H2050" s="15" t="s">
        <v>631</v>
      </c>
      <c r="I2050" s="15" t="s">
        <v>3607</v>
      </c>
      <c r="J2050" s="15" t="s">
        <v>2675</v>
      </c>
      <c r="K2050" s="15" t="s">
        <v>1497</v>
      </c>
    </row>
    <row r="2051" spans="2:11" x14ac:dyDescent="0.2">
      <c r="B2051" s="15" t="s">
        <v>4363</v>
      </c>
      <c r="C2051" s="15">
        <v>306180</v>
      </c>
      <c r="D2051" s="15" t="s">
        <v>1920</v>
      </c>
      <c r="E2051" s="15">
        <v>90</v>
      </c>
      <c r="F2051" s="15" t="s">
        <v>2674</v>
      </c>
      <c r="G2051" s="15" t="s">
        <v>4045</v>
      </c>
      <c r="H2051" s="15" t="s">
        <v>1903</v>
      </c>
      <c r="I2051" s="15" t="s">
        <v>4056</v>
      </c>
      <c r="J2051" s="15" t="s">
        <v>2675</v>
      </c>
      <c r="K2051" s="15" t="s">
        <v>3269</v>
      </c>
    </row>
    <row r="2052" spans="2:11" x14ac:dyDescent="0.2">
      <c r="B2052" s="15" t="s">
        <v>4363</v>
      </c>
      <c r="C2052" s="15">
        <v>306180</v>
      </c>
      <c r="D2052" s="15" t="s">
        <v>1920</v>
      </c>
      <c r="E2052" s="15">
        <v>70</v>
      </c>
      <c r="F2052" s="15" t="s">
        <v>2674</v>
      </c>
      <c r="G2052" s="15" t="s">
        <v>4044</v>
      </c>
      <c r="H2052" s="15" t="s">
        <v>631</v>
      </c>
      <c r="I2052" s="15" t="s">
        <v>3614</v>
      </c>
      <c r="J2052" s="15" t="s">
        <v>2675</v>
      </c>
      <c r="K2052" s="15" t="s">
        <v>3269</v>
      </c>
    </row>
    <row r="2053" spans="2:11" x14ac:dyDescent="0.2">
      <c r="B2053" s="15" t="s">
        <v>4363</v>
      </c>
      <c r="C2053" s="15">
        <v>306180</v>
      </c>
      <c r="D2053" s="15" t="s">
        <v>1920</v>
      </c>
      <c r="E2053" s="15">
        <v>70</v>
      </c>
      <c r="F2053" s="15" t="s">
        <v>2674</v>
      </c>
      <c r="G2053" s="15" t="s">
        <v>4044</v>
      </c>
      <c r="H2053" s="15" t="s">
        <v>631</v>
      </c>
      <c r="I2053" s="15" t="s">
        <v>3614</v>
      </c>
      <c r="J2053" s="15" t="s">
        <v>2675</v>
      </c>
      <c r="K2053" s="15" t="s">
        <v>3269</v>
      </c>
    </row>
    <row r="2054" spans="2:11" x14ac:dyDescent="0.2">
      <c r="B2054" s="15" t="s">
        <v>3025</v>
      </c>
      <c r="C2054" s="15">
        <v>305610</v>
      </c>
      <c r="D2054" s="15" t="s">
        <v>1882</v>
      </c>
      <c r="E2054" s="15">
        <v>100</v>
      </c>
      <c r="F2054" s="15" t="s">
        <v>2674</v>
      </c>
      <c r="G2054" s="15" t="s">
        <v>4044</v>
      </c>
      <c r="H2054" s="15" t="s">
        <v>631</v>
      </c>
      <c r="I2054" s="15" t="s">
        <v>3113</v>
      </c>
      <c r="J2054" s="15" t="s">
        <v>2675</v>
      </c>
      <c r="K2054" s="15" t="s">
        <v>1905</v>
      </c>
    </row>
    <row r="2055" spans="2:11" x14ac:dyDescent="0.2">
      <c r="B2055" s="15" t="s">
        <v>3025</v>
      </c>
      <c r="C2055" s="15">
        <v>305610</v>
      </c>
      <c r="D2055" s="15" t="s">
        <v>1882</v>
      </c>
      <c r="E2055" s="15">
        <v>100</v>
      </c>
      <c r="F2055" s="15" t="s">
        <v>2674</v>
      </c>
      <c r="G2055" s="15" t="s">
        <v>3828</v>
      </c>
      <c r="H2055" s="15" t="s">
        <v>631</v>
      </c>
      <c r="I2055" s="15" t="s">
        <v>3113</v>
      </c>
      <c r="J2055" s="15" t="s">
        <v>2675</v>
      </c>
      <c r="K2055" s="15" t="s">
        <v>1905</v>
      </c>
    </row>
    <row r="2056" spans="2:11" x14ac:dyDescent="0.2">
      <c r="B2056" s="15" t="s">
        <v>4364</v>
      </c>
      <c r="C2056" s="15">
        <v>1308597</v>
      </c>
      <c r="D2056" s="15" t="s">
        <v>3348</v>
      </c>
      <c r="E2056" s="15">
        <v>90</v>
      </c>
      <c r="F2056" s="15" t="s">
        <v>2674</v>
      </c>
      <c r="G2056" s="15" t="s">
        <v>4057</v>
      </c>
      <c r="H2056" s="15" t="s">
        <v>1903</v>
      </c>
      <c r="I2056" s="15" t="s">
        <v>4096</v>
      </c>
      <c r="J2056" s="15" t="s">
        <v>2675</v>
      </c>
      <c r="K2056" s="15" t="s">
        <v>3228</v>
      </c>
    </row>
    <row r="2057" spans="2:11" x14ac:dyDescent="0.2">
      <c r="B2057" s="15" t="s">
        <v>4365</v>
      </c>
      <c r="C2057" s="15">
        <v>263359</v>
      </c>
      <c r="D2057" s="15" t="s">
        <v>3225</v>
      </c>
      <c r="E2057" s="15">
        <v>30</v>
      </c>
      <c r="F2057" s="15" t="s">
        <v>2674</v>
      </c>
      <c r="G2057" s="15" t="s">
        <v>4044</v>
      </c>
      <c r="H2057" s="15" t="s">
        <v>631</v>
      </c>
      <c r="I2057" s="15" t="s">
        <v>839</v>
      </c>
      <c r="J2057" s="15" t="s">
        <v>3327</v>
      </c>
      <c r="K2057" s="15" t="s">
        <v>3410</v>
      </c>
    </row>
    <row r="2058" spans="2:11" x14ac:dyDescent="0.2">
      <c r="B2058" s="15"/>
      <c r="C2058" s="15"/>
      <c r="D2058" s="15"/>
      <c r="E2058" s="15"/>
      <c r="F2058" s="15"/>
      <c r="G2058" s="15"/>
      <c r="H2058" s="15"/>
      <c r="I2058" s="15"/>
      <c r="J2058" s="15"/>
      <c r="K2058" s="15"/>
    </row>
    <row r="2059" spans="2:11" x14ac:dyDescent="0.2">
      <c r="B2059" s="15"/>
      <c r="C2059" s="15"/>
      <c r="D2059" s="15"/>
      <c r="E2059" s="15"/>
      <c r="F2059" s="15"/>
      <c r="G2059" s="15"/>
      <c r="H2059" s="15"/>
      <c r="I2059" s="15"/>
      <c r="J2059" s="15"/>
      <c r="K2059" s="15"/>
    </row>
    <row r="2060" spans="2:11" x14ac:dyDescent="0.2">
      <c r="B2060" s="15"/>
      <c r="C2060" s="15"/>
      <c r="D2060" s="15"/>
      <c r="E2060" s="15"/>
      <c r="F2060" s="15"/>
      <c r="G2060" s="15"/>
      <c r="H2060" s="15"/>
      <c r="I2060" s="15"/>
      <c r="J2060" s="15"/>
      <c r="K2060" s="15"/>
    </row>
    <row r="2061" spans="2:11" x14ac:dyDescent="0.2">
      <c r="B2061" s="15"/>
      <c r="C2061" s="15"/>
      <c r="D2061" s="15"/>
      <c r="E2061" s="15"/>
      <c r="F2061" s="15"/>
      <c r="G2061" s="15"/>
      <c r="H2061" s="15"/>
      <c r="I2061" s="15"/>
      <c r="J2061" s="15"/>
      <c r="K2061" s="15"/>
    </row>
    <row r="2062" spans="2:11" x14ac:dyDescent="0.2">
      <c r="B2062" s="15"/>
      <c r="C2062" s="15"/>
      <c r="D2062" s="15"/>
      <c r="E2062" s="15"/>
      <c r="F2062" s="15"/>
      <c r="G2062" s="15"/>
      <c r="H2062" s="15"/>
      <c r="I2062" s="15"/>
      <c r="J2062" s="15"/>
      <c r="K2062" s="15"/>
    </row>
    <row r="2063" spans="2:11" x14ac:dyDescent="0.2">
      <c r="B2063" s="15"/>
      <c r="C2063" s="15"/>
      <c r="D2063" s="15"/>
      <c r="E2063" s="15"/>
      <c r="F2063" s="15"/>
      <c r="G2063" s="15"/>
      <c r="H2063" s="15"/>
      <c r="I2063" s="15"/>
      <c r="J2063" s="15"/>
      <c r="K2063" s="15"/>
    </row>
    <row r="2064" spans="2:11" x14ac:dyDescent="0.2">
      <c r="B2064" s="15"/>
      <c r="C2064" s="15"/>
      <c r="D2064" s="15"/>
      <c r="E2064" s="15"/>
      <c r="F2064" s="15"/>
      <c r="G2064" s="15"/>
      <c r="H2064" s="15"/>
      <c r="I2064" s="15"/>
      <c r="J2064" s="15"/>
      <c r="K2064" s="15"/>
    </row>
    <row r="2065" spans="2:11" x14ac:dyDescent="0.2">
      <c r="B2065" s="15"/>
      <c r="C2065" s="15"/>
      <c r="D2065" s="15"/>
      <c r="E2065" s="15"/>
      <c r="F2065" s="15"/>
      <c r="G2065" s="15"/>
      <c r="H2065" s="15"/>
      <c r="I2065" s="15"/>
      <c r="J2065" s="15"/>
      <c r="K2065" s="15"/>
    </row>
    <row r="2066" spans="2:11" x14ac:dyDescent="0.2">
      <c r="B2066" s="15"/>
      <c r="C2066" s="15"/>
      <c r="D2066" s="15"/>
      <c r="E2066" s="15"/>
      <c r="F2066" s="15"/>
      <c r="G2066" s="15"/>
      <c r="H2066" s="15"/>
      <c r="I2066" s="15"/>
      <c r="J2066" s="15"/>
      <c r="K2066" s="15"/>
    </row>
    <row r="2067" spans="2:11" x14ac:dyDescent="0.2">
      <c r="B2067" s="15"/>
      <c r="C2067" s="15"/>
      <c r="D2067" s="15"/>
      <c r="E2067" s="15"/>
      <c r="F2067" s="15"/>
      <c r="G2067" s="15"/>
      <c r="H2067" s="15"/>
      <c r="I2067" s="15"/>
      <c r="J2067" s="15"/>
      <c r="K2067" s="15"/>
    </row>
    <row r="2068" spans="2:11" x14ac:dyDescent="0.2">
      <c r="B2068" s="15"/>
      <c r="C2068" s="15"/>
      <c r="D2068" s="15"/>
      <c r="E2068" s="15"/>
      <c r="F2068" s="15"/>
      <c r="G2068" s="15"/>
      <c r="H2068" s="15"/>
      <c r="I2068" s="15"/>
      <c r="J2068" s="15"/>
      <c r="K2068" s="15"/>
    </row>
    <row r="2069" spans="2:11" x14ac:dyDescent="0.2">
      <c r="B2069" s="15"/>
      <c r="C2069" s="15"/>
      <c r="D2069" s="15"/>
      <c r="E2069" s="15"/>
      <c r="F2069" s="15"/>
      <c r="G2069" s="15"/>
      <c r="H2069" s="15"/>
      <c r="I2069" s="15"/>
      <c r="J2069" s="15"/>
      <c r="K2069" s="15"/>
    </row>
    <row r="2070" spans="2:11" x14ac:dyDescent="0.2">
      <c r="B2070" s="15"/>
      <c r="C2070" s="15"/>
      <c r="D2070" s="15"/>
      <c r="E2070" s="15"/>
      <c r="F2070" s="15"/>
      <c r="G2070" s="15"/>
      <c r="H2070" s="15"/>
      <c r="I2070" s="15"/>
      <c r="J2070" s="15"/>
      <c r="K2070" s="15"/>
    </row>
    <row r="2071" spans="2:11" x14ac:dyDescent="0.2">
      <c r="B2071" s="15"/>
      <c r="C2071" s="15"/>
      <c r="D2071" s="15"/>
      <c r="E2071" s="15"/>
      <c r="F2071" s="15"/>
      <c r="G2071" s="15"/>
      <c r="H2071" s="15"/>
      <c r="I2071" s="15"/>
      <c r="J2071" s="15"/>
      <c r="K2071" s="15"/>
    </row>
    <row r="2072" spans="2:11" x14ac:dyDescent="0.2">
      <c r="B2072" s="15"/>
      <c r="C2072" s="15"/>
      <c r="D2072" s="15"/>
      <c r="E2072" s="15"/>
      <c r="F2072" s="15"/>
      <c r="G2072" s="15"/>
      <c r="H2072" s="15"/>
      <c r="I2072" s="15"/>
      <c r="J2072" s="15"/>
      <c r="K2072" s="15"/>
    </row>
    <row r="2073" spans="2:11" x14ac:dyDescent="0.2">
      <c r="B2073" s="15"/>
      <c r="C2073" s="15"/>
      <c r="D2073" s="15"/>
      <c r="E2073" s="15"/>
      <c r="F2073" s="15"/>
      <c r="G2073" s="15"/>
      <c r="H2073" s="15"/>
      <c r="I2073" s="15"/>
      <c r="J2073" s="15"/>
      <c r="K2073" s="15"/>
    </row>
    <row r="2074" spans="2:11" x14ac:dyDescent="0.2">
      <c r="B2074" s="15"/>
      <c r="C2074" s="15"/>
      <c r="D2074" s="15"/>
      <c r="E2074" s="15"/>
      <c r="F2074" s="15"/>
      <c r="G2074" s="15"/>
      <c r="H2074" s="15"/>
      <c r="I2074" s="15"/>
      <c r="J2074" s="15"/>
      <c r="K2074" s="15"/>
    </row>
    <row r="2075" spans="2:11" x14ac:dyDescent="0.2">
      <c r="B2075" s="15"/>
      <c r="C2075" s="15"/>
      <c r="D2075" s="15"/>
      <c r="E2075" s="15"/>
      <c r="F2075" s="15"/>
      <c r="G2075" s="15"/>
      <c r="H2075" s="15"/>
      <c r="I2075" s="15"/>
      <c r="J2075" s="15"/>
      <c r="K2075" s="15"/>
    </row>
    <row r="2076" spans="2:11" x14ac:dyDescent="0.2">
      <c r="B2076" s="15"/>
      <c r="C2076" s="15"/>
      <c r="D2076" s="15"/>
      <c r="E2076" s="15"/>
      <c r="F2076" s="15"/>
      <c r="G2076" s="15"/>
      <c r="H2076" s="15"/>
      <c r="I2076" s="15"/>
      <c r="J2076" s="15"/>
      <c r="K2076" s="15"/>
    </row>
    <row r="2077" spans="2:11" x14ac:dyDescent="0.2">
      <c r="B2077" s="15"/>
      <c r="C2077" s="15"/>
      <c r="D2077" s="15"/>
      <c r="E2077" s="15"/>
      <c r="F2077" s="15"/>
      <c r="G2077" s="15"/>
      <c r="H2077" s="15"/>
      <c r="I2077" s="15"/>
      <c r="J2077" s="15"/>
      <c r="K2077" s="15"/>
    </row>
    <row r="2078" spans="2:11" x14ac:dyDescent="0.2">
      <c r="B2078" s="15"/>
      <c r="C2078" s="15"/>
      <c r="D2078" s="15"/>
      <c r="E2078" s="15"/>
      <c r="F2078" s="15"/>
      <c r="G2078" s="15"/>
      <c r="H2078" s="15"/>
      <c r="I2078" s="15"/>
      <c r="J2078" s="15"/>
      <c r="K2078" s="15"/>
    </row>
    <row r="2079" spans="2:11" x14ac:dyDescent="0.2">
      <c r="B2079" s="15"/>
      <c r="C2079" s="15"/>
      <c r="D2079" s="15"/>
      <c r="E2079" s="15"/>
      <c r="F2079" s="15"/>
      <c r="G2079" s="15"/>
      <c r="H2079" s="15"/>
      <c r="I2079" s="15"/>
      <c r="J2079" s="15"/>
      <c r="K2079" s="15"/>
    </row>
    <row r="2080" spans="2:11" x14ac:dyDescent="0.2">
      <c r="B2080" s="15"/>
      <c r="C2080" s="15"/>
      <c r="D2080" s="15"/>
      <c r="E2080" s="15"/>
      <c r="F2080" s="15"/>
      <c r="G2080" s="15"/>
      <c r="H2080" s="15"/>
      <c r="I2080" s="15"/>
      <c r="J2080" s="15"/>
      <c r="K2080" s="15"/>
    </row>
    <row r="2081" spans="2:11" x14ac:dyDescent="0.2">
      <c r="B2081" s="15"/>
      <c r="C2081" s="15"/>
      <c r="D2081" s="15"/>
      <c r="E2081" s="15"/>
      <c r="F2081" s="15"/>
      <c r="G2081" s="15"/>
      <c r="H2081" s="15"/>
      <c r="I2081" s="15"/>
      <c r="J2081" s="15"/>
      <c r="K2081" s="15"/>
    </row>
    <row r="2082" spans="2:11" x14ac:dyDescent="0.2">
      <c r="B2082" s="15"/>
      <c r="C2082" s="15"/>
      <c r="D2082" s="15"/>
      <c r="E2082" s="15"/>
      <c r="F2082" s="15"/>
      <c r="G2082" s="15"/>
      <c r="H2082" s="15"/>
      <c r="I2082" s="15"/>
      <c r="J2082" s="15"/>
      <c r="K2082" s="15"/>
    </row>
    <row r="2083" spans="2:11" x14ac:dyDescent="0.2">
      <c r="B2083" s="15"/>
      <c r="C2083" s="15"/>
      <c r="D2083" s="15"/>
      <c r="E2083" s="15"/>
      <c r="F2083" s="15"/>
      <c r="G2083" s="15"/>
      <c r="H2083" s="15"/>
      <c r="I2083" s="15"/>
      <c r="J2083" s="15"/>
      <c r="K2083" s="15"/>
    </row>
    <row r="2084" spans="2:11" x14ac:dyDescent="0.2">
      <c r="B2084" s="15"/>
      <c r="C2084" s="15"/>
      <c r="D2084" s="15"/>
      <c r="E2084" s="15"/>
      <c r="F2084" s="15"/>
      <c r="G2084" s="15"/>
      <c r="H2084" s="15"/>
      <c r="I2084" s="15"/>
      <c r="J2084" s="15"/>
      <c r="K2084" s="15"/>
    </row>
    <row r="2085" spans="2:11" x14ac:dyDescent="0.2">
      <c r="B2085" s="15"/>
      <c r="C2085" s="15"/>
      <c r="D2085" s="15"/>
      <c r="E2085" s="15"/>
      <c r="F2085" s="15"/>
      <c r="G2085" s="15"/>
      <c r="H2085" s="15"/>
      <c r="I2085" s="15"/>
      <c r="J2085" s="15"/>
      <c r="K2085" s="15"/>
    </row>
    <row r="2086" spans="2:11" x14ac:dyDescent="0.2">
      <c r="B2086" s="15"/>
      <c r="C2086" s="15"/>
      <c r="D2086" s="15"/>
      <c r="E2086" s="15"/>
      <c r="F2086" s="15"/>
      <c r="G2086" s="15"/>
      <c r="H2086" s="15"/>
      <c r="I2086" s="15"/>
      <c r="J2086" s="15"/>
      <c r="K2086" s="15"/>
    </row>
    <row r="2087" spans="2:11" x14ac:dyDescent="0.2">
      <c r="B2087" s="15"/>
      <c r="C2087" s="15"/>
      <c r="D2087" s="15"/>
      <c r="E2087" s="15"/>
      <c r="F2087" s="15"/>
      <c r="G2087" s="15"/>
      <c r="H2087" s="15"/>
      <c r="I2087" s="15"/>
      <c r="J2087" s="15"/>
      <c r="K2087" s="15"/>
    </row>
    <row r="2088" spans="2:11" x14ac:dyDescent="0.2">
      <c r="B2088" s="15"/>
      <c r="C2088" s="15"/>
      <c r="D2088" s="15"/>
      <c r="E2088" s="15"/>
      <c r="F2088" s="15"/>
      <c r="G2088" s="15"/>
      <c r="H2088" s="15"/>
      <c r="I2088" s="15"/>
      <c r="J2088" s="15"/>
      <c r="K2088" s="15"/>
    </row>
    <row r="2089" spans="2:11" x14ac:dyDescent="0.2">
      <c r="B2089" s="15"/>
      <c r="C2089" s="15"/>
      <c r="D2089" s="15"/>
      <c r="E2089" s="15"/>
      <c r="F2089" s="15"/>
      <c r="G2089" s="15"/>
      <c r="H2089" s="15"/>
      <c r="I2089" s="15"/>
      <c r="J2089" s="15"/>
      <c r="K2089" s="15"/>
    </row>
    <row r="2090" spans="2:11" x14ac:dyDescent="0.2">
      <c r="B2090" s="15"/>
      <c r="C2090" s="15"/>
      <c r="D2090" s="15"/>
      <c r="E2090" s="15"/>
      <c r="F2090" s="15"/>
      <c r="G2090" s="15"/>
      <c r="H2090" s="15"/>
      <c r="I2090" s="15"/>
      <c r="J2090" s="15"/>
      <c r="K2090" s="15"/>
    </row>
    <row r="2091" spans="2:11" x14ac:dyDescent="0.2">
      <c r="B2091" s="15"/>
      <c r="C2091" s="15"/>
      <c r="D2091" s="15"/>
      <c r="E2091" s="15"/>
      <c r="F2091" s="15"/>
      <c r="G2091" s="15"/>
      <c r="H2091" s="15"/>
      <c r="I2091" s="15"/>
      <c r="J2091" s="15"/>
      <c r="K2091" s="15"/>
    </row>
    <row r="2092" spans="2:11" x14ac:dyDescent="0.2">
      <c r="B2092" s="15"/>
      <c r="C2092" s="15"/>
      <c r="D2092" s="15"/>
      <c r="E2092" s="15"/>
      <c r="F2092" s="15"/>
      <c r="G2092" s="15"/>
      <c r="H2092" s="15"/>
      <c r="I2092" s="15"/>
      <c r="J2092" s="15"/>
      <c r="K2092" s="15"/>
    </row>
    <row r="2093" spans="2:11" x14ac:dyDescent="0.2">
      <c r="B2093" s="15"/>
      <c r="C2093" s="15"/>
      <c r="D2093" s="15"/>
      <c r="E2093" s="15"/>
      <c r="F2093" s="15"/>
      <c r="G2093" s="15"/>
      <c r="H2093" s="15"/>
      <c r="I2093" s="15"/>
      <c r="J2093" s="15"/>
      <c r="K2093" s="15"/>
    </row>
    <row r="2094" spans="2:11" x14ac:dyDescent="0.2">
      <c r="B2094" s="15"/>
      <c r="C2094" s="15"/>
      <c r="D2094" s="15"/>
      <c r="E2094" s="15"/>
      <c r="F2094" s="15"/>
      <c r="G2094" s="15"/>
      <c r="H2094" s="15"/>
      <c r="I2094" s="15"/>
      <c r="J2094" s="15"/>
      <c r="K2094" s="15"/>
    </row>
    <row r="2095" spans="2:11" x14ac:dyDescent="0.2">
      <c r="B2095" s="15"/>
      <c r="C2095" s="15"/>
      <c r="D2095" s="15"/>
      <c r="E2095" s="15"/>
      <c r="F2095" s="15"/>
      <c r="G2095" s="15"/>
      <c r="H2095" s="15"/>
      <c r="I2095" s="15"/>
      <c r="J2095" s="15"/>
      <c r="K2095" s="15"/>
    </row>
    <row r="2096" spans="2:11" x14ac:dyDescent="0.2">
      <c r="B2096" s="15"/>
      <c r="C2096" s="15"/>
      <c r="D2096" s="15"/>
      <c r="E2096" s="15"/>
      <c r="F2096" s="15"/>
      <c r="G2096" s="15"/>
      <c r="H2096" s="15"/>
      <c r="I2096" s="15"/>
      <c r="J2096" s="15"/>
      <c r="K2096" s="15"/>
    </row>
    <row r="2097" spans="2:11" x14ac:dyDescent="0.2">
      <c r="B2097" s="15"/>
      <c r="C2097" s="15"/>
      <c r="D2097" s="15"/>
      <c r="E2097" s="15"/>
      <c r="F2097" s="15"/>
      <c r="G2097" s="15"/>
      <c r="H2097" s="15"/>
      <c r="I2097" s="15"/>
      <c r="J2097" s="15"/>
      <c r="K2097" s="15"/>
    </row>
    <row r="2098" spans="2:11" x14ac:dyDescent="0.2">
      <c r="B2098" s="15"/>
      <c r="C2098" s="15"/>
      <c r="D2098" s="15"/>
      <c r="E2098" s="15"/>
      <c r="F2098" s="15"/>
      <c r="G2098" s="15"/>
      <c r="H2098" s="15"/>
      <c r="I2098" s="15"/>
      <c r="J2098" s="15"/>
      <c r="K2098" s="15"/>
    </row>
    <row r="2099" spans="2:11" x14ac:dyDescent="0.2">
      <c r="B2099" s="15"/>
      <c r="C2099" s="15"/>
      <c r="D2099" s="15"/>
      <c r="E2099" s="15"/>
      <c r="F2099" s="15"/>
      <c r="G2099" s="15"/>
      <c r="H2099" s="15"/>
      <c r="I2099" s="15"/>
      <c r="J2099" s="15"/>
      <c r="K2099" s="15"/>
    </row>
    <row r="2100" spans="2:11" x14ac:dyDescent="0.2">
      <c r="B2100" s="15"/>
      <c r="C2100" s="15"/>
      <c r="D2100" s="15"/>
      <c r="E2100" s="15"/>
      <c r="F2100" s="15"/>
      <c r="G2100" s="15"/>
      <c r="H2100" s="15"/>
      <c r="I2100" s="15"/>
      <c r="J2100" s="15"/>
      <c r="K2100" s="15"/>
    </row>
    <row r="2101" spans="2:11" x14ac:dyDescent="0.2">
      <c r="B2101" s="15"/>
      <c r="C2101" s="15"/>
      <c r="D2101" s="15"/>
      <c r="E2101" s="15"/>
      <c r="F2101" s="15"/>
      <c r="G2101" s="15"/>
      <c r="H2101" s="15"/>
      <c r="I2101" s="15"/>
      <c r="J2101" s="15"/>
      <c r="K2101" s="15"/>
    </row>
    <row r="2102" spans="2:11" x14ac:dyDescent="0.2">
      <c r="B2102" s="15"/>
      <c r="C2102" s="15"/>
      <c r="D2102" s="15"/>
      <c r="E2102" s="15"/>
      <c r="F2102" s="15"/>
      <c r="G2102" s="15"/>
      <c r="H2102" s="15"/>
      <c r="I2102" s="15"/>
      <c r="J2102" s="15"/>
      <c r="K2102" s="15"/>
    </row>
    <row r="2103" spans="2:11" x14ac:dyDescent="0.2">
      <c r="B2103" s="15"/>
      <c r="C2103" s="15"/>
      <c r="D2103" s="15"/>
      <c r="E2103" s="15"/>
      <c r="F2103" s="15"/>
      <c r="G2103" s="15"/>
      <c r="H2103" s="15"/>
      <c r="I2103" s="15"/>
      <c r="J2103" s="15"/>
      <c r="K2103" s="15"/>
    </row>
    <row r="2104" spans="2:11" x14ac:dyDescent="0.2">
      <c r="B2104" s="15"/>
      <c r="C2104" s="15"/>
      <c r="D2104" s="15"/>
      <c r="E2104" s="15"/>
      <c r="F2104" s="15"/>
      <c r="G2104" s="15"/>
      <c r="H2104" s="15"/>
      <c r="I2104" s="15"/>
      <c r="J2104" s="15"/>
      <c r="K2104" s="15"/>
    </row>
    <row r="2105" spans="2:11" x14ac:dyDescent="0.2">
      <c r="B2105" s="15"/>
      <c r="C2105" s="15"/>
      <c r="D2105" s="15"/>
      <c r="E2105" s="15"/>
      <c r="F2105" s="15"/>
      <c r="G2105" s="15"/>
      <c r="H2105" s="15"/>
      <c r="I2105" s="15"/>
      <c r="J2105" s="15"/>
      <c r="K2105" s="15"/>
    </row>
    <row r="2106" spans="2:11" x14ac:dyDescent="0.2">
      <c r="B2106" s="15"/>
      <c r="C2106" s="15"/>
      <c r="D2106" s="15"/>
      <c r="E2106" s="15"/>
      <c r="F2106" s="15"/>
      <c r="G2106" s="15"/>
      <c r="H2106" s="15"/>
      <c r="I2106" s="15"/>
      <c r="J2106" s="15"/>
      <c r="K2106" s="15"/>
    </row>
    <row r="2107" spans="2:11" x14ac:dyDescent="0.2">
      <c r="B2107" s="15"/>
      <c r="C2107" s="15"/>
      <c r="D2107" s="15"/>
      <c r="E2107" s="15"/>
      <c r="F2107" s="15"/>
      <c r="G2107" s="15"/>
      <c r="H2107" s="15"/>
      <c r="I2107" s="15"/>
      <c r="J2107" s="15"/>
      <c r="K2107" s="15"/>
    </row>
    <row r="2108" spans="2:11" x14ac:dyDescent="0.2">
      <c r="B2108" s="15"/>
      <c r="C2108" s="15"/>
      <c r="D2108" s="15"/>
      <c r="E2108" s="15"/>
      <c r="F2108" s="15"/>
      <c r="G2108" s="15"/>
      <c r="H2108" s="15"/>
      <c r="I2108" s="15"/>
      <c r="J2108" s="15"/>
      <c r="K2108" s="15"/>
    </row>
    <row r="2109" spans="2:11" x14ac:dyDescent="0.2">
      <c r="B2109" s="15"/>
      <c r="C2109" s="15"/>
      <c r="D2109" s="15"/>
      <c r="E2109" s="15"/>
      <c r="F2109" s="15"/>
      <c r="G2109" s="15"/>
      <c r="H2109" s="15"/>
      <c r="I2109" s="15"/>
      <c r="J2109" s="15"/>
      <c r="K2109" s="15"/>
    </row>
    <row r="2110" spans="2:11" x14ac:dyDescent="0.2">
      <c r="B2110" s="15"/>
      <c r="C2110" s="15"/>
      <c r="D2110" s="15"/>
      <c r="E2110" s="15"/>
      <c r="F2110" s="15"/>
      <c r="G2110" s="15"/>
      <c r="H2110" s="15"/>
      <c r="I2110" s="15"/>
      <c r="J2110" s="15"/>
      <c r="K2110" s="15"/>
    </row>
    <row r="2111" spans="2:11" x14ac:dyDescent="0.2">
      <c r="B2111" s="15"/>
      <c r="C2111" s="15"/>
      <c r="D2111" s="15"/>
      <c r="E2111" s="15"/>
      <c r="F2111" s="15"/>
      <c r="G2111" s="15"/>
      <c r="H2111" s="15"/>
      <c r="I2111" s="15"/>
      <c r="J2111" s="15"/>
      <c r="K2111" s="15"/>
    </row>
    <row r="2112" spans="2:11" x14ac:dyDescent="0.2">
      <c r="B2112" s="15"/>
      <c r="C2112" s="15"/>
      <c r="D2112" s="15"/>
      <c r="E2112" s="15"/>
      <c r="F2112" s="15"/>
      <c r="G2112" s="15"/>
      <c r="H2112" s="15"/>
      <c r="I2112" s="15"/>
      <c r="J2112" s="15"/>
      <c r="K2112" s="15"/>
    </row>
    <row r="2113" spans="2:11" x14ac:dyDescent="0.2">
      <c r="B2113" s="15"/>
      <c r="C2113" s="15"/>
      <c r="D2113" s="15"/>
      <c r="E2113" s="15"/>
      <c r="F2113" s="15"/>
      <c r="G2113" s="15"/>
      <c r="H2113" s="15"/>
      <c r="I2113" s="15"/>
      <c r="J2113" s="15"/>
      <c r="K2113" s="15"/>
    </row>
    <row r="2114" spans="2:11" x14ac:dyDescent="0.2">
      <c r="B2114" s="15"/>
      <c r="C2114" s="15"/>
      <c r="D2114" s="15"/>
      <c r="E2114" s="15"/>
      <c r="F2114" s="15"/>
      <c r="G2114" s="15"/>
      <c r="H2114" s="15"/>
      <c r="I2114" s="15"/>
      <c r="J2114" s="15"/>
      <c r="K2114" s="15"/>
    </row>
    <row r="2115" spans="2:11" x14ac:dyDescent="0.2">
      <c r="B2115" s="15"/>
      <c r="C2115" s="15"/>
      <c r="D2115" s="15"/>
      <c r="E2115" s="15"/>
      <c r="F2115" s="15"/>
      <c r="G2115" s="15"/>
      <c r="H2115" s="15"/>
      <c r="I2115" s="15"/>
      <c r="J2115" s="15"/>
      <c r="K2115" s="15"/>
    </row>
    <row r="2116" spans="2:11" x14ac:dyDescent="0.2">
      <c r="B2116" s="15"/>
      <c r="C2116" s="15"/>
      <c r="D2116" s="15"/>
      <c r="E2116" s="15"/>
      <c r="F2116" s="15"/>
      <c r="G2116" s="15"/>
      <c r="H2116" s="15"/>
      <c r="I2116" s="15"/>
      <c r="J2116" s="15"/>
      <c r="K2116" s="15"/>
    </row>
    <row r="2117" spans="2:11" x14ac:dyDescent="0.2">
      <c r="B2117" s="15"/>
      <c r="C2117" s="15"/>
      <c r="D2117" s="15"/>
      <c r="E2117" s="15"/>
      <c r="F2117" s="15"/>
      <c r="G2117" s="15"/>
      <c r="H2117" s="15"/>
      <c r="I2117" s="15"/>
      <c r="J2117" s="15"/>
      <c r="K2117" s="15"/>
    </row>
    <row r="2118" spans="2:11" x14ac:dyDescent="0.2">
      <c r="B2118" s="15"/>
      <c r="C2118" s="15"/>
      <c r="D2118" s="15"/>
      <c r="E2118" s="15"/>
      <c r="F2118" s="15"/>
      <c r="G2118" s="15"/>
      <c r="H2118" s="15"/>
      <c r="I2118" s="15"/>
      <c r="J2118" s="15"/>
      <c r="K2118" s="15"/>
    </row>
    <row r="2119" spans="2:11" x14ac:dyDescent="0.2">
      <c r="B2119" s="15"/>
      <c r="C2119" s="15"/>
      <c r="D2119" s="15"/>
      <c r="E2119" s="15"/>
      <c r="F2119" s="15"/>
      <c r="G2119" s="15"/>
      <c r="H2119" s="15"/>
      <c r="I2119" s="15"/>
      <c r="J2119" s="15"/>
      <c r="K2119" s="15"/>
    </row>
    <row r="2120" spans="2:11" x14ac:dyDescent="0.2">
      <c r="B2120" s="15"/>
      <c r="C2120" s="15"/>
      <c r="D2120" s="15"/>
      <c r="E2120" s="15"/>
      <c r="F2120" s="15"/>
      <c r="G2120" s="15"/>
      <c r="H2120" s="15"/>
      <c r="I2120" s="15"/>
      <c r="J2120" s="15"/>
      <c r="K2120" s="15"/>
    </row>
    <row r="2121" spans="2:11" x14ac:dyDescent="0.2">
      <c r="B2121" s="15"/>
      <c r="C2121" s="15"/>
      <c r="D2121" s="15"/>
      <c r="E2121" s="15"/>
      <c r="F2121" s="15"/>
      <c r="G2121" s="15"/>
      <c r="H2121" s="15"/>
      <c r="I2121" s="15"/>
      <c r="J2121" s="15"/>
      <c r="K2121" s="15"/>
    </row>
    <row r="2122" spans="2:11" x14ac:dyDescent="0.2">
      <c r="B2122" s="15"/>
      <c r="C2122" s="15"/>
      <c r="D2122" s="15"/>
      <c r="E2122" s="15"/>
      <c r="F2122" s="15"/>
      <c r="G2122" s="15"/>
      <c r="H2122" s="15"/>
      <c r="I2122" s="15"/>
      <c r="J2122" s="15"/>
      <c r="K2122" s="15"/>
    </row>
    <row r="2123" spans="2:11" x14ac:dyDescent="0.2">
      <c r="B2123" s="15"/>
      <c r="C2123" s="15"/>
      <c r="D2123" s="15"/>
      <c r="E2123" s="15"/>
      <c r="F2123" s="15"/>
      <c r="G2123" s="15"/>
      <c r="H2123" s="15"/>
      <c r="I2123" s="15"/>
      <c r="J2123" s="15"/>
      <c r="K2123" s="15"/>
    </row>
    <row r="2124" spans="2:11" x14ac:dyDescent="0.2">
      <c r="B2124" s="15"/>
      <c r="C2124" s="15"/>
      <c r="D2124" s="15"/>
      <c r="E2124" s="15"/>
      <c r="F2124" s="15"/>
      <c r="G2124" s="15"/>
      <c r="H2124" s="15"/>
      <c r="I2124" s="15"/>
      <c r="J2124" s="15"/>
      <c r="K2124" s="15"/>
    </row>
    <row r="2125" spans="2:11" x14ac:dyDescent="0.2">
      <c r="B2125" s="15"/>
      <c r="C2125" s="15"/>
      <c r="D2125" s="15"/>
      <c r="E2125" s="15"/>
      <c r="F2125" s="15"/>
      <c r="G2125" s="15"/>
      <c r="H2125" s="15"/>
      <c r="I2125" s="15"/>
      <c r="J2125" s="15"/>
      <c r="K2125" s="15"/>
    </row>
    <row r="2126" spans="2:11" x14ac:dyDescent="0.2">
      <c r="B2126" s="15"/>
      <c r="C2126" s="15"/>
      <c r="D2126" s="15"/>
      <c r="E2126" s="15"/>
      <c r="F2126" s="15"/>
      <c r="G2126" s="15"/>
      <c r="H2126" s="15"/>
      <c r="I2126" s="15"/>
      <c r="J2126" s="15"/>
      <c r="K2126" s="15"/>
    </row>
    <row r="2127" spans="2:11" x14ac:dyDescent="0.2">
      <c r="B2127" s="15"/>
      <c r="C2127" s="15"/>
      <c r="D2127" s="15"/>
      <c r="E2127" s="15"/>
      <c r="F2127" s="15"/>
      <c r="G2127" s="15"/>
      <c r="H2127" s="15"/>
      <c r="I2127" s="15"/>
      <c r="J2127" s="15"/>
      <c r="K2127" s="15"/>
    </row>
    <row r="2128" spans="2:11" x14ac:dyDescent="0.2">
      <c r="B2128" s="15"/>
      <c r="C2128" s="15"/>
      <c r="D2128" s="15"/>
      <c r="E2128" s="15"/>
      <c r="F2128" s="15"/>
      <c r="G2128" s="15"/>
      <c r="H2128" s="15"/>
      <c r="I2128" s="15"/>
      <c r="J2128" s="15"/>
      <c r="K2128" s="15"/>
    </row>
    <row r="2129" spans="2:11" x14ac:dyDescent="0.2">
      <c r="B2129" s="15"/>
      <c r="C2129" s="15"/>
      <c r="D2129" s="15"/>
      <c r="E2129" s="15"/>
      <c r="F2129" s="15"/>
      <c r="G2129" s="15"/>
      <c r="H2129" s="15"/>
      <c r="I2129" s="15"/>
      <c r="J2129" s="15"/>
      <c r="K2129" s="15"/>
    </row>
    <row r="2130" spans="2:11" x14ac:dyDescent="0.2">
      <c r="B2130" s="15"/>
      <c r="C2130" s="15"/>
      <c r="D2130" s="15"/>
      <c r="E2130" s="15"/>
      <c r="F2130" s="15"/>
      <c r="G2130" s="15"/>
      <c r="H2130" s="15"/>
      <c r="I2130" s="15"/>
      <c r="J2130" s="15"/>
      <c r="K2130" s="15"/>
    </row>
    <row r="2131" spans="2:11" x14ac:dyDescent="0.2">
      <c r="B2131" s="15"/>
      <c r="C2131" s="15"/>
      <c r="D2131" s="15"/>
      <c r="E2131" s="15"/>
      <c r="F2131" s="15"/>
      <c r="G2131" s="15"/>
      <c r="H2131" s="15"/>
      <c r="I2131" s="15"/>
      <c r="J2131" s="15"/>
      <c r="K2131" s="15"/>
    </row>
    <row r="2132" spans="2:11" x14ac:dyDescent="0.2">
      <c r="B2132" s="15"/>
      <c r="C2132" s="15"/>
      <c r="D2132" s="15"/>
      <c r="E2132" s="15"/>
      <c r="F2132" s="15"/>
      <c r="G2132" s="15"/>
      <c r="H2132" s="15"/>
      <c r="I2132" s="15"/>
      <c r="J2132" s="15"/>
      <c r="K2132" s="15"/>
    </row>
    <row r="2133" spans="2:11" x14ac:dyDescent="0.2">
      <c r="B2133" s="15"/>
      <c r="C2133" s="15"/>
      <c r="D2133" s="15"/>
      <c r="E2133" s="15"/>
      <c r="F2133" s="15"/>
      <c r="G2133" s="15"/>
      <c r="H2133" s="15"/>
      <c r="I2133" s="15"/>
      <c r="J2133" s="15"/>
      <c r="K2133" s="15"/>
    </row>
    <row r="2134" spans="2:11" x14ac:dyDescent="0.2">
      <c r="B2134" s="15"/>
      <c r="C2134" s="15"/>
      <c r="D2134" s="15"/>
      <c r="E2134" s="15"/>
      <c r="F2134" s="15"/>
      <c r="G2134" s="15"/>
      <c r="H2134" s="15"/>
      <c r="I2134" s="15"/>
      <c r="J2134" s="15"/>
      <c r="K2134" s="15"/>
    </row>
    <row r="2135" spans="2:11" x14ac:dyDescent="0.2">
      <c r="B2135" s="15"/>
      <c r="C2135" s="15"/>
      <c r="D2135" s="15"/>
      <c r="E2135" s="15"/>
      <c r="F2135" s="15"/>
      <c r="G2135" s="15"/>
      <c r="H2135" s="15"/>
      <c r="I2135" s="15"/>
      <c r="J2135" s="15"/>
      <c r="K2135" s="15"/>
    </row>
    <row r="2136" spans="2:11" x14ac:dyDescent="0.2">
      <c r="B2136" s="15"/>
      <c r="C2136" s="15"/>
      <c r="D2136" s="15"/>
      <c r="E2136" s="15"/>
      <c r="F2136" s="15"/>
      <c r="G2136" s="15"/>
      <c r="H2136" s="15"/>
      <c r="I2136" s="15"/>
      <c r="J2136" s="15"/>
      <c r="K2136" s="15"/>
    </row>
    <row r="2137" spans="2:11" x14ac:dyDescent="0.2">
      <c r="B2137" s="15"/>
      <c r="C2137" s="15"/>
      <c r="D2137" s="15"/>
      <c r="E2137" s="15"/>
      <c r="F2137" s="15"/>
      <c r="G2137" s="15"/>
      <c r="H2137" s="15"/>
      <c r="I2137" s="15"/>
      <c r="J2137" s="15"/>
      <c r="K2137" s="15"/>
    </row>
    <row r="2138" spans="2:11" x14ac:dyDescent="0.2">
      <c r="B2138" s="15"/>
      <c r="C2138" s="15"/>
      <c r="D2138" s="15"/>
      <c r="E2138" s="15"/>
      <c r="F2138" s="15"/>
      <c r="G2138" s="15"/>
      <c r="H2138" s="15"/>
      <c r="I2138" s="15"/>
      <c r="J2138" s="15"/>
      <c r="K2138" s="15"/>
    </row>
    <row r="2139" spans="2:11" x14ac:dyDescent="0.2">
      <c r="B2139" s="15"/>
      <c r="C2139" s="15"/>
      <c r="D2139" s="15"/>
      <c r="E2139" s="15"/>
      <c r="F2139" s="15"/>
      <c r="G2139" s="15"/>
      <c r="H2139" s="15"/>
      <c r="I2139" s="15"/>
      <c r="J2139" s="15"/>
      <c r="K2139" s="15"/>
    </row>
    <row r="2140" spans="2:11" x14ac:dyDescent="0.2">
      <c r="B2140" s="15"/>
      <c r="C2140" s="15"/>
      <c r="D2140" s="15"/>
      <c r="E2140" s="15"/>
      <c r="F2140" s="15"/>
      <c r="G2140" s="15"/>
      <c r="H2140" s="15"/>
      <c r="I2140" s="15"/>
      <c r="J2140" s="15"/>
      <c r="K2140" s="15"/>
    </row>
    <row r="2141" spans="2:11" x14ac:dyDescent="0.2">
      <c r="B2141" s="15"/>
      <c r="C2141" s="15"/>
      <c r="D2141" s="15"/>
      <c r="E2141" s="15"/>
      <c r="F2141" s="15"/>
      <c r="G2141" s="15"/>
      <c r="H2141" s="15"/>
      <c r="I2141" s="15"/>
      <c r="J2141" s="15"/>
      <c r="K2141" s="15"/>
    </row>
    <row r="2142" spans="2:11" x14ac:dyDescent="0.2">
      <c r="B2142" s="15"/>
      <c r="C2142" s="15"/>
      <c r="D2142" s="15"/>
      <c r="E2142" s="15"/>
      <c r="F2142" s="15"/>
      <c r="G2142" s="15"/>
      <c r="H2142" s="15"/>
      <c r="I2142" s="15"/>
      <c r="J2142" s="15"/>
      <c r="K2142" s="15"/>
    </row>
    <row r="2143" spans="2:11" x14ac:dyDescent="0.2">
      <c r="B2143" s="15"/>
      <c r="C2143" s="15"/>
      <c r="D2143" s="15"/>
      <c r="E2143" s="15"/>
      <c r="F2143" s="15"/>
      <c r="G2143" s="15"/>
      <c r="H2143" s="15"/>
      <c r="I2143" s="15"/>
      <c r="J2143" s="15"/>
      <c r="K2143" s="15"/>
    </row>
    <row r="2144" spans="2:11" x14ac:dyDescent="0.2">
      <c r="B2144" s="15"/>
      <c r="C2144" s="15"/>
      <c r="D2144" s="15"/>
      <c r="E2144" s="15"/>
      <c r="F2144" s="15"/>
      <c r="G2144" s="15"/>
      <c r="H2144" s="15"/>
      <c r="I2144" s="15"/>
      <c r="J2144" s="15"/>
      <c r="K2144" s="15"/>
    </row>
    <row r="2145" spans="2:11" x14ac:dyDescent="0.2">
      <c r="B2145" s="15"/>
      <c r="C2145" s="15"/>
      <c r="D2145" s="15"/>
      <c r="E2145" s="15"/>
      <c r="F2145" s="15"/>
      <c r="G2145" s="15"/>
      <c r="H2145" s="15"/>
      <c r="I2145" s="15"/>
      <c r="J2145" s="15"/>
      <c r="K2145" s="15"/>
    </row>
    <row r="2146" spans="2:11" x14ac:dyDescent="0.2">
      <c r="B2146" s="15"/>
      <c r="C2146" s="15"/>
      <c r="D2146" s="15"/>
      <c r="E2146" s="15"/>
      <c r="F2146" s="15"/>
      <c r="G2146" s="15"/>
      <c r="H2146" s="15"/>
      <c r="I2146" s="15"/>
      <c r="J2146" s="15"/>
      <c r="K2146" s="15"/>
    </row>
    <row r="2147" spans="2:11" x14ac:dyDescent="0.2">
      <c r="B2147" s="15"/>
      <c r="C2147" s="15"/>
      <c r="D2147" s="15"/>
      <c r="E2147" s="15"/>
      <c r="F2147" s="15"/>
      <c r="G2147" s="15"/>
      <c r="H2147" s="15"/>
      <c r="I2147" s="15"/>
      <c r="J2147" s="15"/>
      <c r="K2147" s="15"/>
    </row>
    <row r="2148" spans="2:11" x14ac:dyDescent="0.2">
      <c r="B2148" s="15"/>
      <c r="C2148" s="15"/>
      <c r="D2148" s="15"/>
      <c r="E2148" s="15"/>
      <c r="F2148" s="15"/>
      <c r="G2148" s="15"/>
      <c r="H2148" s="15"/>
      <c r="I2148" s="15"/>
      <c r="J2148" s="15"/>
      <c r="K2148" s="15"/>
    </row>
    <row r="2149" spans="2:11" x14ac:dyDescent="0.2">
      <c r="B2149" s="15"/>
      <c r="C2149" s="15"/>
      <c r="D2149" s="15"/>
      <c r="E2149" s="15"/>
      <c r="F2149" s="15"/>
      <c r="G2149" s="15"/>
      <c r="H2149" s="15"/>
      <c r="I2149" s="15"/>
      <c r="J2149" s="15"/>
      <c r="K2149" s="15"/>
    </row>
    <row r="2150" spans="2:11" x14ac:dyDescent="0.2">
      <c r="B2150" s="15"/>
      <c r="C2150" s="15"/>
      <c r="D2150" s="15"/>
      <c r="E2150" s="15"/>
      <c r="F2150" s="15"/>
      <c r="G2150" s="15"/>
      <c r="H2150" s="15"/>
      <c r="I2150" s="15"/>
      <c r="J2150" s="15"/>
      <c r="K2150" s="15"/>
    </row>
    <row r="2151" spans="2:11" x14ac:dyDescent="0.2">
      <c r="B2151" s="15"/>
      <c r="C2151" s="15"/>
      <c r="D2151" s="15"/>
      <c r="E2151" s="15"/>
      <c r="F2151" s="15"/>
      <c r="G2151" s="15"/>
      <c r="H2151" s="15"/>
      <c r="I2151" s="15"/>
      <c r="J2151" s="15"/>
      <c r="K2151" s="15"/>
    </row>
    <row r="2152" spans="2:11" x14ac:dyDescent="0.2">
      <c r="B2152" s="15"/>
      <c r="C2152" s="15"/>
      <c r="D2152" s="15"/>
      <c r="E2152" s="15"/>
      <c r="F2152" s="15"/>
      <c r="G2152" s="15"/>
      <c r="H2152" s="15"/>
      <c r="I2152" s="15"/>
      <c r="J2152" s="15"/>
      <c r="K2152" s="15"/>
    </row>
    <row r="2153" spans="2:11" x14ac:dyDescent="0.2">
      <c r="B2153" s="15"/>
      <c r="C2153" s="15"/>
      <c r="D2153" s="15"/>
      <c r="E2153" s="15"/>
      <c r="F2153" s="15"/>
      <c r="G2153" s="15"/>
      <c r="H2153" s="15"/>
      <c r="I2153" s="15"/>
      <c r="J2153" s="15"/>
      <c r="K2153" s="15"/>
    </row>
    <row r="2154" spans="2:11" x14ac:dyDescent="0.2">
      <c r="B2154" s="15"/>
      <c r="C2154" s="15"/>
      <c r="D2154" s="15"/>
      <c r="E2154" s="15"/>
      <c r="F2154" s="15"/>
      <c r="G2154" s="15"/>
      <c r="H2154" s="15"/>
      <c r="I2154" s="15"/>
      <c r="J2154" s="15"/>
      <c r="K2154" s="15"/>
    </row>
    <row r="2155" spans="2:11" x14ac:dyDescent="0.2">
      <c r="B2155" s="15"/>
      <c r="C2155" s="15"/>
      <c r="D2155" s="15"/>
      <c r="E2155" s="15"/>
      <c r="F2155" s="15"/>
      <c r="G2155" s="15"/>
      <c r="H2155" s="15"/>
      <c r="I2155" s="15"/>
      <c r="J2155" s="15"/>
      <c r="K2155" s="15"/>
    </row>
    <row r="2156" spans="2:11" x14ac:dyDescent="0.2">
      <c r="B2156" s="15"/>
      <c r="C2156" s="15"/>
      <c r="D2156" s="15"/>
      <c r="E2156" s="15"/>
      <c r="F2156" s="15"/>
      <c r="G2156" s="15"/>
      <c r="H2156" s="15"/>
      <c r="I2156" s="15"/>
      <c r="J2156" s="15"/>
      <c r="K2156" s="15"/>
    </row>
    <row r="2157" spans="2:11" x14ac:dyDescent="0.2">
      <c r="B2157" s="15"/>
      <c r="C2157" s="15"/>
      <c r="D2157" s="15"/>
      <c r="E2157" s="15"/>
      <c r="F2157" s="15"/>
      <c r="G2157" s="15"/>
      <c r="H2157" s="15"/>
      <c r="I2157" s="15"/>
      <c r="J2157" s="15"/>
      <c r="K2157" s="15"/>
    </row>
    <row r="2158" spans="2:11" x14ac:dyDescent="0.2">
      <c r="B2158" s="15"/>
      <c r="C2158" s="15"/>
      <c r="D2158" s="15"/>
      <c r="E2158" s="15"/>
      <c r="F2158" s="15"/>
      <c r="G2158" s="15"/>
      <c r="H2158" s="15"/>
      <c r="I2158" s="15"/>
      <c r="J2158" s="15"/>
      <c r="K2158" s="15"/>
    </row>
    <row r="2159" spans="2:11" x14ac:dyDescent="0.2">
      <c r="B2159" s="15"/>
      <c r="C2159" s="15"/>
      <c r="D2159" s="15"/>
      <c r="E2159" s="15"/>
      <c r="F2159" s="15"/>
      <c r="G2159" s="15"/>
      <c r="H2159" s="15"/>
      <c r="I2159" s="15"/>
      <c r="J2159" s="15"/>
      <c r="K2159" s="15"/>
    </row>
    <row r="2160" spans="2:11" x14ac:dyDescent="0.2">
      <c r="B2160" s="15"/>
      <c r="C2160" s="15"/>
      <c r="D2160" s="15"/>
      <c r="E2160" s="15"/>
      <c r="F2160" s="15"/>
      <c r="G2160" s="15"/>
      <c r="H2160" s="15"/>
      <c r="I2160" s="15"/>
      <c r="J2160" s="15"/>
      <c r="K2160" s="15"/>
    </row>
    <row r="2161" spans="2:11" x14ac:dyDescent="0.2">
      <c r="B2161" s="15"/>
      <c r="C2161" s="15"/>
      <c r="D2161" s="15"/>
      <c r="E2161" s="15"/>
      <c r="F2161" s="15"/>
      <c r="G2161" s="15"/>
      <c r="H2161" s="15"/>
      <c r="I2161" s="15"/>
      <c r="J2161" s="15"/>
      <c r="K2161" s="15"/>
    </row>
    <row r="2162" spans="2:11" x14ac:dyDescent="0.2">
      <c r="B2162" s="15"/>
      <c r="C2162" s="15"/>
      <c r="D2162" s="15"/>
      <c r="E2162" s="15"/>
      <c r="F2162" s="15"/>
      <c r="G2162" s="15"/>
      <c r="H2162" s="15"/>
      <c r="I2162" s="15"/>
      <c r="J2162" s="15"/>
      <c r="K2162" s="15"/>
    </row>
    <row r="2163" spans="2:11" x14ac:dyDescent="0.2">
      <c r="B2163" s="15"/>
      <c r="C2163" s="15"/>
      <c r="D2163" s="15"/>
      <c r="E2163" s="15"/>
      <c r="F2163" s="15"/>
      <c r="G2163" s="15"/>
      <c r="H2163" s="15"/>
      <c r="I2163" s="15"/>
      <c r="J2163" s="15"/>
      <c r="K2163" s="15"/>
    </row>
    <row r="2164" spans="2:11" x14ac:dyDescent="0.2">
      <c r="B2164" s="15"/>
      <c r="C2164" s="15"/>
      <c r="D2164" s="15"/>
      <c r="E2164" s="15"/>
      <c r="F2164" s="15"/>
      <c r="G2164" s="15"/>
      <c r="H2164" s="15"/>
      <c r="I2164" s="15"/>
      <c r="J2164" s="15"/>
      <c r="K2164" s="15"/>
    </row>
    <row r="2165" spans="2:11" x14ac:dyDescent="0.2">
      <c r="B2165" s="15"/>
      <c r="C2165" s="15"/>
      <c r="D2165" s="15"/>
      <c r="E2165" s="15"/>
      <c r="F2165" s="15"/>
      <c r="G2165" s="15"/>
      <c r="H2165" s="15"/>
      <c r="I2165" s="15"/>
      <c r="J2165" s="15"/>
      <c r="K2165" s="15"/>
    </row>
    <row r="2166" spans="2:11" x14ac:dyDescent="0.2">
      <c r="B2166" s="15"/>
      <c r="C2166" s="15"/>
      <c r="D2166" s="15"/>
      <c r="E2166" s="15"/>
      <c r="F2166" s="15"/>
      <c r="G2166" s="15"/>
      <c r="H2166" s="15"/>
      <c r="I2166" s="15"/>
      <c r="J2166" s="15"/>
      <c r="K2166" s="15"/>
    </row>
    <row r="2167" spans="2:11" x14ac:dyDescent="0.2">
      <c r="B2167" s="15"/>
      <c r="C2167" s="15"/>
      <c r="D2167" s="15"/>
      <c r="E2167" s="15"/>
      <c r="F2167" s="15"/>
      <c r="G2167" s="15"/>
      <c r="H2167" s="15"/>
      <c r="I2167" s="15"/>
      <c r="J2167" s="15"/>
      <c r="K2167" s="15"/>
    </row>
    <row r="2168" spans="2:11" x14ac:dyDescent="0.2">
      <c r="B2168" s="15"/>
      <c r="C2168" s="15"/>
      <c r="D2168" s="15"/>
      <c r="E2168" s="15"/>
      <c r="F2168" s="15"/>
      <c r="G2168" s="15"/>
      <c r="H2168" s="15"/>
      <c r="I2168" s="15"/>
      <c r="J2168" s="15"/>
      <c r="K2168" s="15"/>
    </row>
    <row r="2169" spans="2:11" x14ac:dyDescent="0.2">
      <c r="B2169" s="15"/>
      <c r="C2169" s="15"/>
      <c r="D2169" s="15"/>
      <c r="E2169" s="15"/>
      <c r="F2169" s="15"/>
      <c r="G2169" s="15"/>
      <c r="H2169" s="15"/>
      <c r="I2169" s="15"/>
      <c r="J2169" s="15"/>
      <c r="K2169" s="15"/>
    </row>
    <row r="2170" spans="2:11" x14ac:dyDescent="0.2">
      <c r="B2170" s="15"/>
      <c r="C2170" s="15"/>
      <c r="D2170" s="15"/>
      <c r="E2170" s="15"/>
      <c r="F2170" s="15"/>
      <c r="G2170" s="15"/>
      <c r="H2170" s="15"/>
      <c r="I2170" s="15"/>
      <c r="J2170" s="15"/>
      <c r="K2170" s="15"/>
    </row>
    <row r="2171" spans="2:11" x14ac:dyDescent="0.2">
      <c r="B2171" s="15"/>
      <c r="C2171" s="15"/>
      <c r="D2171" s="15"/>
      <c r="E2171" s="15"/>
      <c r="F2171" s="15"/>
      <c r="G2171" s="15"/>
      <c r="H2171" s="15"/>
      <c r="I2171" s="15"/>
      <c r="J2171" s="15"/>
      <c r="K2171" s="15"/>
    </row>
    <row r="2172" spans="2:11" x14ac:dyDescent="0.2">
      <c r="B2172" s="15"/>
      <c r="C2172" s="15"/>
      <c r="D2172" s="15"/>
      <c r="E2172" s="15"/>
      <c r="F2172" s="15"/>
      <c r="G2172" s="15"/>
      <c r="H2172" s="15"/>
      <c r="I2172" s="15"/>
      <c r="J2172" s="15"/>
      <c r="K2172" s="15"/>
    </row>
    <row r="2173" spans="2:11" x14ac:dyDescent="0.2">
      <c r="B2173" s="15"/>
      <c r="C2173" s="15"/>
      <c r="D2173" s="15"/>
      <c r="E2173" s="15"/>
      <c r="F2173" s="15"/>
      <c r="G2173" s="15"/>
      <c r="H2173" s="15"/>
      <c r="I2173" s="15"/>
      <c r="J2173" s="15"/>
      <c r="K2173" s="15"/>
    </row>
    <row r="2174" spans="2:11" x14ac:dyDescent="0.2">
      <c r="B2174" s="15"/>
      <c r="C2174" s="15"/>
      <c r="D2174" s="15"/>
      <c r="E2174" s="15"/>
      <c r="F2174" s="15"/>
      <c r="G2174" s="15"/>
      <c r="H2174" s="15"/>
      <c r="I2174" s="15"/>
      <c r="J2174" s="15"/>
      <c r="K2174" s="15"/>
    </row>
    <row r="2175" spans="2:11" x14ac:dyDescent="0.2">
      <c r="B2175" s="15"/>
      <c r="C2175" s="15"/>
      <c r="D2175" s="15"/>
      <c r="E2175" s="15"/>
      <c r="F2175" s="15"/>
      <c r="G2175" s="15"/>
      <c r="H2175" s="15"/>
      <c r="I2175" s="15"/>
      <c r="J2175" s="15"/>
      <c r="K2175" s="15"/>
    </row>
    <row r="2176" spans="2:11" x14ac:dyDescent="0.2">
      <c r="B2176" s="15"/>
      <c r="C2176" s="15"/>
      <c r="D2176" s="15"/>
      <c r="E2176" s="15"/>
      <c r="F2176" s="15"/>
      <c r="G2176" s="15"/>
      <c r="H2176" s="15"/>
      <c r="I2176" s="15"/>
      <c r="J2176" s="15"/>
      <c r="K2176" s="15"/>
    </row>
    <row r="2177" spans="2:11" x14ac:dyDescent="0.2">
      <c r="B2177" s="15"/>
      <c r="C2177" s="15"/>
      <c r="D2177" s="15"/>
      <c r="E2177" s="15"/>
      <c r="F2177" s="15"/>
      <c r="G2177" s="15"/>
      <c r="H2177" s="15"/>
      <c r="I2177" s="15"/>
      <c r="J2177" s="15"/>
      <c r="K2177" s="15"/>
    </row>
    <row r="2178" spans="2:11" x14ac:dyDescent="0.2">
      <c r="B2178" s="15"/>
      <c r="C2178" s="15"/>
      <c r="D2178" s="15"/>
      <c r="E2178" s="15"/>
      <c r="F2178" s="15"/>
      <c r="G2178" s="15"/>
      <c r="H2178" s="15"/>
      <c r="I2178" s="15"/>
      <c r="J2178" s="15"/>
      <c r="K2178" s="15"/>
    </row>
    <row r="2179" spans="2:11" x14ac:dyDescent="0.2">
      <c r="B2179" s="15"/>
      <c r="C2179" s="15"/>
      <c r="D2179" s="15"/>
      <c r="E2179" s="15"/>
      <c r="F2179" s="15"/>
      <c r="G2179" s="15"/>
      <c r="H2179" s="15"/>
      <c r="I2179" s="15"/>
      <c r="J2179" s="15"/>
      <c r="K2179" s="15"/>
    </row>
    <row r="2180" spans="2:11" x14ac:dyDescent="0.2">
      <c r="B2180" s="15"/>
      <c r="C2180" s="15"/>
      <c r="D2180" s="15"/>
      <c r="E2180" s="15"/>
      <c r="F2180" s="15"/>
      <c r="G2180" s="15"/>
      <c r="H2180" s="15"/>
      <c r="I2180" s="15"/>
      <c r="J2180" s="15"/>
      <c r="K2180" s="15"/>
    </row>
    <row r="2181" spans="2:11" x14ac:dyDescent="0.2">
      <c r="B2181" s="15"/>
      <c r="C2181" s="15"/>
      <c r="D2181" s="15"/>
      <c r="E2181" s="15"/>
      <c r="F2181" s="15"/>
      <c r="G2181" s="15"/>
      <c r="H2181" s="15"/>
      <c r="I2181" s="15"/>
      <c r="J2181" s="15"/>
      <c r="K2181" s="15"/>
    </row>
    <row r="2182" spans="2:11" x14ac:dyDescent="0.2">
      <c r="B2182" s="15"/>
      <c r="C2182" s="15"/>
      <c r="D2182" s="15"/>
      <c r="E2182" s="15"/>
      <c r="F2182" s="15"/>
      <c r="G2182" s="15"/>
      <c r="H2182" s="15"/>
      <c r="I2182" s="15"/>
      <c r="J2182" s="15"/>
      <c r="K2182" s="15"/>
    </row>
    <row r="2183" spans="2:11" x14ac:dyDescent="0.2">
      <c r="B2183" s="15"/>
      <c r="C2183" s="15"/>
      <c r="D2183" s="15"/>
      <c r="E2183" s="15"/>
      <c r="F2183" s="15"/>
      <c r="G2183" s="15"/>
      <c r="H2183" s="15"/>
      <c r="I2183" s="15"/>
      <c r="J2183" s="15"/>
      <c r="K2183" s="15"/>
    </row>
    <row r="2184" spans="2:11" x14ac:dyDescent="0.2">
      <c r="B2184" s="15"/>
      <c r="C2184" s="15"/>
      <c r="D2184" s="15"/>
      <c r="E2184" s="15"/>
      <c r="F2184" s="15"/>
      <c r="G2184" s="15"/>
      <c r="H2184" s="15"/>
      <c r="I2184" s="15"/>
      <c r="J2184" s="15"/>
      <c r="K2184" s="15"/>
    </row>
    <row r="2185" spans="2:11" x14ac:dyDescent="0.2">
      <c r="B2185" s="15"/>
      <c r="C2185" s="15"/>
      <c r="D2185" s="15"/>
      <c r="E2185" s="15"/>
      <c r="F2185" s="15"/>
      <c r="G2185" s="15"/>
      <c r="H2185" s="15"/>
      <c r="I2185" s="15"/>
      <c r="J2185" s="15"/>
      <c r="K2185" s="15"/>
    </row>
    <row r="2186" spans="2:11" x14ac:dyDescent="0.2">
      <c r="B2186" s="15"/>
      <c r="C2186" s="15"/>
      <c r="D2186" s="15"/>
      <c r="E2186" s="15"/>
      <c r="F2186" s="15"/>
      <c r="G2186" s="15"/>
      <c r="H2186" s="15"/>
      <c r="I2186" s="15"/>
      <c r="J2186" s="15"/>
      <c r="K2186" s="15"/>
    </row>
    <row r="2187" spans="2:11" x14ac:dyDescent="0.2">
      <c r="B2187" s="15"/>
      <c r="C2187" s="15"/>
      <c r="D2187" s="15"/>
      <c r="E2187" s="15"/>
      <c r="F2187" s="15"/>
      <c r="G2187" s="15"/>
      <c r="H2187" s="15"/>
      <c r="I2187" s="15"/>
      <c r="J2187" s="15"/>
      <c r="K2187" s="15"/>
    </row>
    <row r="2188" spans="2:11" x14ac:dyDescent="0.2">
      <c r="B2188" s="15"/>
      <c r="C2188" s="15"/>
      <c r="D2188" s="15"/>
      <c r="E2188" s="15"/>
      <c r="F2188" s="15"/>
      <c r="G2188" s="15"/>
      <c r="H2188" s="15"/>
      <c r="I2188" s="15"/>
      <c r="J2188" s="15"/>
      <c r="K2188" s="15"/>
    </row>
    <row r="2189" spans="2:11" x14ac:dyDescent="0.2">
      <c r="B2189" s="15"/>
      <c r="C2189" s="15"/>
      <c r="D2189" s="15"/>
      <c r="E2189" s="15"/>
      <c r="F2189" s="15"/>
      <c r="G2189" s="15"/>
      <c r="H2189" s="15"/>
      <c r="I2189" s="15"/>
      <c r="J2189" s="15"/>
      <c r="K2189" s="15"/>
    </row>
    <row r="2190" spans="2:11" x14ac:dyDescent="0.2">
      <c r="B2190" s="15"/>
      <c r="C2190" s="15"/>
      <c r="D2190" s="15"/>
      <c r="E2190" s="15"/>
      <c r="F2190" s="15"/>
      <c r="G2190" s="15"/>
      <c r="H2190" s="15"/>
      <c r="I2190" s="15"/>
      <c r="J2190" s="15"/>
      <c r="K2190" s="15"/>
    </row>
    <row r="2191" spans="2:11" x14ac:dyDescent="0.2">
      <c r="B2191" s="15"/>
      <c r="C2191" s="15"/>
      <c r="D2191" s="15"/>
      <c r="E2191" s="15"/>
      <c r="F2191" s="15"/>
      <c r="G2191" s="15"/>
      <c r="H2191" s="15"/>
      <c r="I2191" s="15"/>
      <c r="J2191" s="15"/>
      <c r="K2191" s="15"/>
    </row>
    <row r="2192" spans="2:11" x14ac:dyDescent="0.2">
      <c r="B2192" s="15"/>
      <c r="C2192" s="15"/>
      <c r="D2192" s="15"/>
      <c r="E2192" s="15"/>
      <c r="F2192" s="15"/>
      <c r="G2192" s="15"/>
      <c r="H2192" s="15"/>
      <c r="I2192" s="15"/>
      <c r="J2192" s="15"/>
      <c r="K2192" s="15"/>
    </row>
    <row r="2193" spans="2:11" x14ac:dyDescent="0.2">
      <c r="B2193" s="15"/>
      <c r="C2193" s="15"/>
      <c r="D2193" s="15"/>
      <c r="E2193" s="15"/>
      <c r="F2193" s="15"/>
      <c r="G2193" s="15"/>
      <c r="H2193" s="15"/>
      <c r="I2193" s="15"/>
      <c r="J2193" s="15"/>
      <c r="K2193" s="15"/>
    </row>
    <row r="2194" spans="2:11" x14ac:dyDescent="0.2">
      <c r="B2194" s="15"/>
      <c r="C2194" s="15"/>
      <c r="D2194" s="15"/>
      <c r="E2194" s="15"/>
      <c r="F2194" s="15"/>
      <c r="G2194" s="15"/>
      <c r="H2194" s="15"/>
      <c r="I2194" s="15"/>
      <c r="J2194" s="15"/>
      <c r="K2194" s="15"/>
    </row>
    <row r="2195" spans="2:11" x14ac:dyDescent="0.2">
      <c r="B2195" s="15"/>
      <c r="C2195" s="15"/>
      <c r="D2195" s="15"/>
      <c r="E2195" s="15"/>
      <c r="F2195" s="15"/>
      <c r="G2195" s="15"/>
      <c r="H2195" s="15"/>
      <c r="I2195" s="15"/>
      <c r="J2195" s="15"/>
      <c r="K2195" s="15"/>
    </row>
    <row r="2196" spans="2:11" x14ac:dyDescent="0.2">
      <c r="B2196" s="15"/>
      <c r="C2196" s="15"/>
      <c r="D2196" s="15"/>
      <c r="E2196" s="15"/>
      <c r="F2196" s="15"/>
      <c r="G2196" s="15"/>
      <c r="H2196" s="15"/>
      <c r="I2196" s="15"/>
      <c r="J2196" s="15"/>
      <c r="K2196" s="15"/>
    </row>
    <row r="2197" spans="2:11" x14ac:dyDescent="0.2">
      <c r="B2197" s="15"/>
      <c r="C2197" s="15"/>
      <c r="D2197" s="15"/>
      <c r="E2197" s="15"/>
      <c r="F2197" s="15"/>
      <c r="G2197" s="15"/>
      <c r="H2197" s="15"/>
      <c r="I2197" s="15"/>
      <c r="J2197" s="15"/>
      <c r="K2197" s="15"/>
    </row>
    <row r="2198" spans="2:11" x14ac:dyDescent="0.2">
      <c r="B2198" s="15"/>
      <c r="C2198" s="15"/>
      <c r="D2198" s="15"/>
      <c r="E2198" s="15"/>
      <c r="F2198" s="15"/>
      <c r="G2198" s="15"/>
      <c r="H2198" s="15"/>
      <c r="I2198" s="15"/>
      <c r="J2198" s="15"/>
      <c r="K2198" s="15"/>
    </row>
    <row r="2199" spans="2:11" x14ac:dyDescent="0.2">
      <c r="B2199" s="15"/>
      <c r="C2199" s="15"/>
      <c r="D2199" s="15"/>
      <c r="E2199" s="15"/>
      <c r="F2199" s="15"/>
      <c r="G2199" s="15"/>
      <c r="H2199" s="15"/>
      <c r="I2199" s="15"/>
      <c r="J2199" s="15"/>
      <c r="K2199" s="15"/>
    </row>
    <row r="2200" spans="2:11" x14ac:dyDescent="0.2">
      <c r="B2200" s="15"/>
      <c r="C2200" s="15"/>
      <c r="D2200" s="15"/>
      <c r="E2200" s="15"/>
      <c r="F2200" s="15"/>
      <c r="G2200" s="15"/>
      <c r="H2200" s="15"/>
      <c r="I2200" s="15"/>
      <c r="J2200" s="15"/>
      <c r="K2200" s="15"/>
    </row>
    <row r="2201" spans="2:11" x14ac:dyDescent="0.2">
      <c r="B2201" s="15"/>
      <c r="C2201" s="15"/>
      <c r="D2201" s="15"/>
      <c r="E2201" s="15"/>
      <c r="F2201" s="15"/>
      <c r="G2201" s="15"/>
      <c r="H2201" s="15"/>
      <c r="I2201" s="15"/>
      <c r="J2201" s="15"/>
      <c r="K2201" s="15"/>
    </row>
    <row r="2202" spans="2:11" x14ac:dyDescent="0.2">
      <c r="B2202" s="15"/>
      <c r="C2202" s="15"/>
      <c r="D2202" s="15"/>
      <c r="E2202" s="15"/>
      <c r="F2202" s="15"/>
      <c r="G2202" s="15"/>
      <c r="H2202" s="15"/>
      <c r="I2202" s="15"/>
      <c r="J2202" s="15"/>
      <c r="K2202" s="15"/>
    </row>
    <row r="2203" spans="2:11" x14ac:dyDescent="0.2">
      <c r="B2203" s="15"/>
      <c r="C2203" s="15"/>
      <c r="D2203" s="15"/>
      <c r="E2203" s="15"/>
      <c r="F2203" s="15"/>
      <c r="G2203" s="15"/>
      <c r="H2203" s="15"/>
      <c r="I2203" s="15"/>
      <c r="J2203" s="15"/>
      <c r="K2203" s="15"/>
    </row>
    <row r="2204" spans="2:11" x14ac:dyDescent="0.2">
      <c r="B2204" s="15"/>
      <c r="C2204" s="15"/>
      <c r="D2204" s="15"/>
      <c r="E2204" s="15"/>
      <c r="F2204" s="15"/>
      <c r="G2204" s="15"/>
      <c r="H2204" s="15"/>
      <c r="I2204" s="15"/>
      <c r="J2204" s="15"/>
      <c r="K2204" s="15"/>
    </row>
    <row r="2205" spans="2:11" x14ac:dyDescent="0.2">
      <c r="B2205" s="15"/>
      <c r="C2205" s="15"/>
      <c r="D2205" s="15"/>
      <c r="E2205" s="15"/>
      <c r="F2205" s="15"/>
      <c r="G2205" s="15"/>
      <c r="H2205" s="15"/>
      <c r="I2205" s="15"/>
      <c r="J2205" s="15"/>
      <c r="K2205" s="15"/>
    </row>
    <row r="2206" spans="2:11" x14ac:dyDescent="0.2">
      <c r="B2206" s="15"/>
      <c r="C2206" s="15"/>
      <c r="D2206" s="15"/>
      <c r="E2206" s="15"/>
      <c r="F2206" s="15"/>
      <c r="G2206" s="15"/>
      <c r="H2206" s="15"/>
      <c r="I2206" s="15"/>
      <c r="J2206" s="15"/>
      <c r="K2206" s="15"/>
    </row>
    <row r="2207" spans="2:11" x14ac:dyDescent="0.2">
      <c r="B2207" s="15"/>
      <c r="C2207" s="15"/>
      <c r="D2207" s="15"/>
      <c r="E2207" s="15"/>
      <c r="F2207" s="15"/>
      <c r="G2207" s="15"/>
      <c r="H2207" s="15"/>
      <c r="I2207" s="15"/>
      <c r="J2207" s="15"/>
      <c r="K2207" s="15"/>
    </row>
    <row r="2208" spans="2:11" x14ac:dyDescent="0.2">
      <c r="B2208" s="15"/>
      <c r="C2208" s="15"/>
      <c r="D2208" s="15"/>
      <c r="E2208" s="15"/>
      <c r="F2208" s="15"/>
      <c r="G2208" s="15"/>
      <c r="H2208" s="15"/>
      <c r="I2208" s="15"/>
      <c r="J2208" s="15"/>
      <c r="K2208" s="15"/>
    </row>
    <row r="2209" spans="2:11" x14ac:dyDescent="0.2">
      <c r="B2209" s="15"/>
      <c r="C2209" s="15"/>
      <c r="D2209" s="15"/>
      <c r="E2209" s="15"/>
      <c r="F2209" s="15"/>
      <c r="G2209" s="15"/>
      <c r="H2209" s="15"/>
      <c r="I2209" s="15"/>
      <c r="J2209" s="15"/>
      <c r="K2209" s="15"/>
    </row>
    <row r="2210" spans="2:11" x14ac:dyDescent="0.2">
      <c r="B2210" s="15"/>
      <c r="C2210" s="15"/>
      <c r="D2210" s="15"/>
      <c r="E2210" s="15"/>
      <c r="F2210" s="15"/>
      <c r="G2210" s="15"/>
      <c r="H2210" s="15"/>
      <c r="I2210" s="15"/>
      <c r="J2210" s="15"/>
      <c r="K2210" s="15"/>
    </row>
    <row r="2211" spans="2:11" x14ac:dyDescent="0.2">
      <c r="B2211" s="15"/>
      <c r="C2211" s="15"/>
      <c r="D2211" s="15"/>
      <c r="E2211" s="15"/>
      <c r="F2211" s="15"/>
      <c r="G2211" s="15"/>
      <c r="H2211" s="15"/>
      <c r="I2211" s="15"/>
      <c r="J2211" s="15"/>
      <c r="K2211" s="15"/>
    </row>
    <row r="2212" spans="2:11" x14ac:dyDescent="0.2">
      <c r="B2212" s="15"/>
      <c r="C2212" s="15"/>
      <c r="D2212" s="15"/>
      <c r="E2212" s="15"/>
      <c r="F2212" s="15"/>
      <c r="G2212" s="15"/>
      <c r="H2212" s="15"/>
      <c r="I2212" s="15"/>
      <c r="J2212" s="15"/>
      <c r="K2212" s="15"/>
    </row>
    <row r="2213" spans="2:11" x14ac:dyDescent="0.2">
      <c r="B2213" s="15"/>
      <c r="C2213" s="15"/>
      <c r="D2213" s="15"/>
      <c r="E2213" s="15"/>
      <c r="F2213" s="15"/>
      <c r="G2213" s="15"/>
      <c r="H2213" s="15"/>
      <c r="I2213" s="15"/>
      <c r="J2213" s="15"/>
      <c r="K2213" s="15"/>
    </row>
    <row r="2214" spans="2:11" x14ac:dyDescent="0.2">
      <c r="B2214" s="15"/>
      <c r="C2214" s="15"/>
      <c r="D2214" s="15"/>
      <c r="E2214" s="15"/>
      <c r="F2214" s="15"/>
      <c r="G2214" s="15"/>
      <c r="H2214" s="15"/>
      <c r="I2214" s="15"/>
      <c r="J2214" s="15"/>
      <c r="K2214" s="15"/>
    </row>
    <row r="2215" spans="2:11" x14ac:dyDescent="0.2">
      <c r="B2215" s="15"/>
      <c r="C2215" s="15"/>
      <c r="D2215" s="15"/>
      <c r="E2215" s="15"/>
      <c r="F2215" s="15"/>
      <c r="G2215" s="15"/>
      <c r="H2215" s="15"/>
      <c r="I2215" s="15"/>
      <c r="J2215" s="15"/>
      <c r="K2215" s="15"/>
    </row>
    <row r="2216" spans="2:11" x14ac:dyDescent="0.2">
      <c r="B2216" s="15"/>
      <c r="C2216" s="15"/>
      <c r="D2216" s="15"/>
      <c r="E2216" s="15"/>
      <c r="F2216" s="15"/>
      <c r="G2216" s="15"/>
      <c r="H2216" s="15"/>
      <c r="I2216" s="15"/>
      <c r="J2216" s="15"/>
      <c r="K2216" s="15"/>
    </row>
    <row r="2217" spans="2:11" x14ac:dyDescent="0.2">
      <c r="B2217" s="15"/>
      <c r="C2217" s="15"/>
      <c r="D2217" s="15"/>
      <c r="E2217" s="15"/>
      <c r="F2217" s="15"/>
      <c r="G2217" s="15"/>
      <c r="H2217" s="15"/>
      <c r="I2217" s="15"/>
      <c r="J2217" s="15"/>
      <c r="K2217" s="15"/>
    </row>
    <row r="2218" spans="2:11" x14ac:dyDescent="0.2">
      <c r="B2218" s="15"/>
      <c r="C2218" s="15"/>
      <c r="D2218" s="15"/>
      <c r="E2218" s="15"/>
      <c r="F2218" s="15"/>
      <c r="G2218" s="15"/>
      <c r="H2218" s="15"/>
      <c r="I2218" s="15"/>
      <c r="J2218" s="15"/>
      <c r="K2218" s="15"/>
    </row>
    <row r="2219" spans="2:11" x14ac:dyDescent="0.2">
      <c r="B2219" s="15"/>
      <c r="C2219" s="15"/>
      <c r="D2219" s="15"/>
      <c r="E2219" s="15"/>
      <c r="F2219" s="15"/>
      <c r="G2219" s="15"/>
      <c r="H2219" s="15"/>
      <c r="I2219" s="15"/>
      <c r="J2219" s="15"/>
      <c r="K2219" s="15"/>
    </row>
    <row r="2220" spans="2:11" x14ac:dyDescent="0.2">
      <c r="B2220" s="15"/>
      <c r="C2220" s="15"/>
      <c r="D2220" s="15"/>
      <c r="E2220" s="15"/>
      <c r="F2220" s="15"/>
      <c r="G2220" s="15"/>
      <c r="H2220" s="15"/>
      <c r="I2220" s="15"/>
      <c r="J2220" s="15"/>
      <c r="K2220" s="15"/>
    </row>
    <row r="2221" spans="2:11" x14ac:dyDescent="0.2">
      <c r="B2221" s="15"/>
      <c r="C2221" s="15"/>
      <c r="D2221" s="15"/>
      <c r="E2221" s="15"/>
      <c r="F2221" s="15"/>
      <c r="G2221" s="15"/>
      <c r="H2221" s="15"/>
      <c r="I2221" s="15"/>
      <c r="J2221" s="15"/>
      <c r="K2221" s="15"/>
    </row>
    <row r="2222" spans="2:11" x14ac:dyDescent="0.2">
      <c r="B2222" s="15"/>
      <c r="C2222" s="15"/>
      <c r="D2222" s="15"/>
      <c r="E2222" s="15"/>
      <c r="F2222" s="15"/>
      <c r="G2222" s="15"/>
      <c r="H2222" s="15"/>
      <c r="I2222" s="15"/>
      <c r="J2222" s="15"/>
      <c r="K2222" s="15"/>
    </row>
    <row r="2223" spans="2:11" x14ac:dyDescent="0.2">
      <c r="B2223" s="15"/>
      <c r="C2223" s="15"/>
      <c r="D2223" s="15"/>
      <c r="E2223" s="15"/>
      <c r="F2223" s="15"/>
      <c r="G2223" s="15"/>
      <c r="H2223" s="15"/>
      <c r="I2223" s="15"/>
      <c r="J2223" s="15"/>
      <c r="K2223" s="15"/>
    </row>
    <row r="2224" spans="2:11" x14ac:dyDescent="0.2">
      <c r="B2224" s="15"/>
      <c r="C2224" s="15"/>
      <c r="D2224" s="15"/>
      <c r="E2224" s="15"/>
      <c r="F2224" s="15"/>
      <c r="G2224" s="15"/>
      <c r="H2224" s="15"/>
      <c r="I2224" s="15"/>
      <c r="J2224" s="15"/>
      <c r="K2224" s="15"/>
    </row>
    <row r="2225" spans="2:11" x14ac:dyDescent="0.2">
      <c r="B2225" s="15"/>
      <c r="C2225" s="15"/>
      <c r="D2225" s="15"/>
      <c r="E2225" s="15"/>
      <c r="F2225" s="15"/>
      <c r="G2225" s="15"/>
      <c r="H2225" s="15"/>
      <c r="I2225" s="15"/>
      <c r="J2225" s="15"/>
      <c r="K2225" s="15"/>
    </row>
    <row r="2226" spans="2:11" x14ac:dyDescent="0.2">
      <c r="B2226" s="15"/>
      <c r="C2226" s="15"/>
      <c r="D2226" s="15"/>
      <c r="E2226" s="15"/>
      <c r="F2226" s="15"/>
      <c r="G2226" s="15"/>
      <c r="H2226" s="15"/>
      <c r="I2226" s="15"/>
      <c r="J2226" s="15"/>
      <c r="K2226" s="15"/>
    </row>
    <row r="2227" spans="2:11" x14ac:dyDescent="0.2">
      <c r="B2227" s="15"/>
      <c r="C2227" s="15"/>
      <c r="D2227" s="15"/>
      <c r="E2227" s="15"/>
      <c r="F2227" s="15"/>
      <c r="G2227" s="15"/>
      <c r="H2227" s="15"/>
      <c r="I2227" s="15"/>
      <c r="J2227" s="15"/>
      <c r="K2227" s="15"/>
    </row>
    <row r="2228" spans="2:11" x14ac:dyDescent="0.2">
      <c r="B2228" s="15"/>
      <c r="C2228" s="15"/>
      <c r="D2228" s="15"/>
      <c r="E2228" s="15"/>
      <c r="F2228" s="15"/>
      <c r="G2228" s="15"/>
      <c r="H2228" s="15"/>
      <c r="I2228" s="15"/>
      <c r="J2228" s="15"/>
      <c r="K2228" s="15"/>
    </row>
    <row r="2229" spans="2:11" x14ac:dyDescent="0.2">
      <c r="B2229" s="15"/>
      <c r="C2229" s="15"/>
      <c r="D2229" s="15"/>
      <c r="E2229" s="15"/>
      <c r="F2229" s="15"/>
      <c r="G2229" s="15"/>
      <c r="H2229" s="15"/>
      <c r="I2229" s="15"/>
      <c r="J2229" s="15"/>
      <c r="K2229" s="15"/>
    </row>
    <row r="2230" spans="2:11" x14ac:dyDescent="0.2">
      <c r="B2230" s="15"/>
      <c r="C2230" s="15"/>
      <c r="D2230" s="15"/>
      <c r="E2230" s="15"/>
      <c r="F2230" s="15"/>
      <c r="G2230" s="15"/>
      <c r="H2230" s="15"/>
      <c r="I2230" s="15"/>
      <c r="J2230" s="15"/>
      <c r="K2230" s="15"/>
    </row>
    <row r="2231" spans="2:11" x14ac:dyDescent="0.2">
      <c r="B2231" s="15"/>
      <c r="C2231" s="15"/>
      <c r="D2231" s="15"/>
      <c r="E2231" s="15"/>
      <c r="F2231" s="15"/>
      <c r="G2231" s="15"/>
      <c r="H2231" s="15"/>
      <c r="I2231" s="15"/>
      <c r="J2231" s="15"/>
      <c r="K2231" s="15"/>
    </row>
    <row r="2232" spans="2:11" x14ac:dyDescent="0.2">
      <c r="B2232" s="15"/>
      <c r="C2232" s="15"/>
      <c r="D2232" s="15"/>
      <c r="E2232" s="15"/>
      <c r="F2232" s="15"/>
      <c r="G2232" s="15"/>
      <c r="H2232" s="15"/>
      <c r="I2232" s="15"/>
      <c r="J2232" s="15"/>
      <c r="K2232" s="15"/>
    </row>
    <row r="2233" spans="2:11" x14ac:dyDescent="0.2">
      <c r="B2233" s="15"/>
      <c r="C2233" s="15"/>
      <c r="D2233" s="15"/>
      <c r="E2233" s="15"/>
      <c r="F2233" s="15"/>
      <c r="G2233" s="15"/>
      <c r="H2233" s="15"/>
      <c r="I2233" s="15"/>
      <c r="J2233" s="15"/>
      <c r="K2233" s="15"/>
    </row>
    <row r="2234" spans="2:11" x14ac:dyDescent="0.2">
      <c r="B2234" s="15"/>
      <c r="C2234" s="15"/>
      <c r="D2234" s="15"/>
      <c r="E2234" s="15"/>
      <c r="F2234" s="15"/>
      <c r="G2234" s="15"/>
      <c r="H2234" s="15"/>
      <c r="I2234" s="15"/>
      <c r="J2234" s="15"/>
      <c r="K2234" s="15"/>
    </row>
    <row r="2235" spans="2:11" x14ac:dyDescent="0.2">
      <c r="B2235" s="15"/>
      <c r="C2235" s="15"/>
      <c r="D2235" s="15"/>
      <c r="E2235" s="15"/>
      <c r="F2235" s="15"/>
      <c r="G2235" s="15"/>
      <c r="H2235" s="15"/>
      <c r="I2235" s="15"/>
      <c r="J2235" s="15"/>
      <c r="K2235" s="15"/>
    </row>
    <row r="2236" spans="2:11" x14ac:dyDescent="0.2">
      <c r="B2236" s="15"/>
      <c r="C2236" s="15"/>
      <c r="D2236" s="15"/>
      <c r="E2236" s="15"/>
      <c r="F2236" s="15"/>
      <c r="G2236" s="15"/>
      <c r="H2236" s="15"/>
      <c r="I2236" s="15"/>
      <c r="J2236" s="15"/>
      <c r="K2236" s="15"/>
    </row>
    <row r="2237" spans="2:11" x14ac:dyDescent="0.2">
      <c r="B2237" s="15"/>
      <c r="C2237" s="15"/>
      <c r="D2237" s="15"/>
      <c r="E2237" s="15"/>
      <c r="F2237" s="15"/>
      <c r="G2237" s="15"/>
      <c r="H2237" s="15"/>
      <c r="I2237" s="15"/>
      <c r="J2237" s="15"/>
      <c r="K2237" s="15"/>
    </row>
    <row r="2238" spans="2:11" x14ac:dyDescent="0.2">
      <c r="B2238" s="15"/>
      <c r="C2238" s="15"/>
      <c r="D2238" s="15"/>
      <c r="E2238" s="15"/>
      <c r="F2238" s="15"/>
      <c r="G2238" s="15"/>
      <c r="H2238" s="15"/>
      <c r="I2238" s="15"/>
      <c r="J2238" s="15"/>
      <c r="K2238" s="15"/>
    </row>
    <row r="2239" spans="2:11" x14ac:dyDescent="0.2">
      <c r="B2239" s="15"/>
      <c r="C2239" s="15"/>
      <c r="D2239" s="15"/>
      <c r="E2239" s="15"/>
      <c r="F2239" s="15"/>
      <c r="G2239" s="15"/>
      <c r="H2239" s="15"/>
      <c r="I2239" s="15"/>
      <c r="J2239" s="15"/>
      <c r="K2239" s="15"/>
    </row>
    <row r="2240" spans="2:11" x14ac:dyDescent="0.2">
      <c r="B2240" s="15"/>
      <c r="C2240" s="15"/>
      <c r="D2240" s="15"/>
      <c r="E2240" s="15"/>
      <c r="F2240" s="15"/>
      <c r="G2240" s="15"/>
      <c r="H2240" s="15"/>
      <c r="I2240" s="15"/>
      <c r="J2240" s="15"/>
      <c r="K2240" s="15"/>
    </row>
    <row r="2241" spans="2:11" x14ac:dyDescent="0.2">
      <c r="B2241" s="15"/>
      <c r="C2241" s="15"/>
      <c r="D2241" s="15"/>
      <c r="E2241" s="15"/>
      <c r="F2241" s="15"/>
      <c r="G2241" s="15"/>
      <c r="H2241" s="15"/>
      <c r="I2241" s="15"/>
      <c r="J2241" s="15"/>
      <c r="K2241" s="15"/>
    </row>
    <row r="2242" spans="2:11" x14ac:dyDescent="0.2">
      <c r="B2242" s="15"/>
      <c r="C2242" s="15"/>
      <c r="D2242" s="15"/>
      <c r="E2242" s="15"/>
      <c r="F2242" s="15"/>
      <c r="G2242" s="15"/>
      <c r="H2242" s="15"/>
      <c r="I2242" s="15"/>
      <c r="J2242" s="15"/>
      <c r="K2242" s="15"/>
    </row>
    <row r="2243" spans="2:11" x14ac:dyDescent="0.2">
      <c r="B2243" s="15"/>
      <c r="C2243" s="15"/>
      <c r="D2243" s="15"/>
      <c r="E2243" s="15"/>
      <c r="F2243" s="15"/>
      <c r="G2243" s="15"/>
      <c r="H2243" s="15"/>
      <c r="I2243" s="15"/>
      <c r="J2243" s="15"/>
      <c r="K2243" s="15"/>
    </row>
    <row r="2244" spans="2:11" x14ac:dyDescent="0.2">
      <c r="B2244" s="15"/>
      <c r="C2244" s="15"/>
      <c r="D2244" s="15"/>
      <c r="E2244" s="15"/>
      <c r="F2244" s="15"/>
      <c r="G2244" s="15"/>
      <c r="H2244" s="15"/>
      <c r="I2244" s="15"/>
      <c r="J2244" s="15"/>
      <c r="K2244" s="15"/>
    </row>
    <row r="2245" spans="2:11" x14ac:dyDescent="0.2">
      <c r="B2245" s="15"/>
      <c r="C2245" s="15"/>
      <c r="D2245" s="15"/>
      <c r="E2245" s="15"/>
      <c r="F2245" s="15"/>
      <c r="G2245" s="15"/>
      <c r="H2245" s="15"/>
      <c r="I2245" s="15"/>
      <c r="J2245" s="15"/>
      <c r="K2245" s="15"/>
    </row>
    <row r="2246" spans="2:11" x14ac:dyDescent="0.2">
      <c r="B2246" s="15"/>
      <c r="C2246" s="15"/>
      <c r="D2246" s="15"/>
      <c r="E2246" s="15"/>
      <c r="F2246" s="15"/>
      <c r="G2246" s="15"/>
      <c r="H2246" s="15"/>
      <c r="I2246" s="15"/>
      <c r="J2246" s="15"/>
      <c r="K2246" s="15"/>
    </row>
    <row r="2247" spans="2:11" x14ac:dyDescent="0.2">
      <c r="B2247" s="15"/>
      <c r="C2247" s="15"/>
      <c r="D2247" s="15"/>
      <c r="E2247" s="15"/>
      <c r="F2247" s="15"/>
      <c r="G2247" s="15"/>
      <c r="H2247" s="15"/>
      <c r="I2247" s="15"/>
      <c r="J2247" s="15"/>
      <c r="K2247" s="15"/>
    </row>
    <row r="2248" spans="2:11" x14ac:dyDescent="0.2">
      <c r="B2248" s="15"/>
      <c r="C2248" s="15"/>
      <c r="D2248" s="15"/>
      <c r="E2248" s="15"/>
      <c r="F2248" s="15"/>
      <c r="G2248" s="15"/>
      <c r="H2248" s="15"/>
      <c r="I2248" s="15"/>
      <c r="J2248" s="15"/>
      <c r="K2248" s="15"/>
    </row>
    <row r="2249" spans="2:11" x14ac:dyDescent="0.2">
      <c r="B2249" s="15"/>
      <c r="C2249" s="15"/>
      <c r="D2249" s="15"/>
      <c r="E2249" s="15"/>
      <c r="F2249" s="15"/>
      <c r="G2249" s="15"/>
      <c r="H2249" s="15"/>
      <c r="I2249" s="15"/>
      <c r="J2249" s="15"/>
      <c r="K2249" s="15"/>
    </row>
    <row r="2250" spans="2:11" x14ac:dyDescent="0.2">
      <c r="B2250" s="15"/>
      <c r="C2250" s="15"/>
      <c r="D2250" s="15"/>
      <c r="E2250" s="15"/>
      <c r="F2250" s="15"/>
      <c r="G2250" s="15"/>
      <c r="H2250" s="15"/>
      <c r="I2250" s="15"/>
      <c r="J2250" s="15"/>
      <c r="K2250" s="15"/>
    </row>
    <row r="2251" spans="2:11" x14ac:dyDescent="0.2">
      <c r="B2251" s="15"/>
      <c r="C2251" s="15"/>
      <c r="D2251" s="15"/>
      <c r="E2251" s="15"/>
      <c r="F2251" s="15"/>
      <c r="G2251" s="15"/>
      <c r="H2251" s="15"/>
      <c r="I2251" s="15"/>
      <c r="J2251" s="15"/>
      <c r="K2251" s="15"/>
    </row>
    <row r="2252" spans="2:11" x14ac:dyDescent="0.2">
      <c r="B2252" s="15"/>
      <c r="C2252" s="15"/>
      <c r="D2252" s="15"/>
      <c r="E2252" s="15"/>
      <c r="F2252" s="15"/>
      <c r="G2252" s="15"/>
      <c r="H2252" s="15"/>
      <c r="I2252" s="15"/>
      <c r="J2252" s="15"/>
      <c r="K2252" s="15"/>
    </row>
    <row r="2253" spans="2:11" x14ac:dyDescent="0.2">
      <c r="B2253" s="15"/>
      <c r="C2253" s="15"/>
      <c r="D2253" s="15"/>
      <c r="E2253" s="15"/>
      <c r="F2253" s="15"/>
      <c r="G2253" s="15"/>
      <c r="H2253" s="15"/>
      <c r="I2253" s="15"/>
      <c r="J2253" s="15"/>
      <c r="K2253" s="15"/>
    </row>
    <row r="2254" spans="2:11" x14ac:dyDescent="0.2">
      <c r="B2254" s="15"/>
      <c r="C2254" s="15"/>
      <c r="D2254" s="15"/>
      <c r="E2254" s="15"/>
      <c r="F2254" s="15"/>
      <c r="G2254" s="15"/>
      <c r="H2254" s="15"/>
      <c r="I2254" s="15"/>
      <c r="J2254" s="15"/>
      <c r="K2254" s="15"/>
    </row>
    <row r="2255" spans="2:11" x14ac:dyDescent="0.2">
      <c r="B2255" s="15"/>
      <c r="C2255" s="15"/>
      <c r="D2255" s="15"/>
      <c r="E2255" s="15"/>
      <c r="F2255" s="15"/>
      <c r="G2255" s="15"/>
      <c r="H2255" s="15"/>
      <c r="I2255" s="15"/>
      <c r="J2255" s="15"/>
      <c r="K2255" s="15"/>
    </row>
    <row r="2256" spans="2:11" x14ac:dyDescent="0.2">
      <c r="B2256" s="15"/>
      <c r="C2256" s="15"/>
      <c r="D2256" s="15"/>
      <c r="E2256" s="15"/>
      <c r="F2256" s="15"/>
      <c r="G2256" s="15"/>
      <c r="H2256" s="15"/>
      <c r="I2256" s="15"/>
      <c r="J2256" s="15"/>
      <c r="K2256" s="15"/>
    </row>
    <row r="2257" spans="2:11" x14ac:dyDescent="0.2">
      <c r="B2257" s="15"/>
      <c r="C2257" s="15"/>
      <c r="D2257" s="15"/>
      <c r="E2257" s="15"/>
      <c r="F2257" s="15"/>
      <c r="G2257" s="15"/>
      <c r="H2257" s="15"/>
      <c r="I2257" s="15"/>
      <c r="J2257" s="15"/>
      <c r="K2257" s="15"/>
    </row>
    <row r="2258" spans="2:11" x14ac:dyDescent="0.2">
      <c r="B2258" s="15"/>
      <c r="C2258" s="15"/>
      <c r="D2258" s="15"/>
      <c r="E2258" s="15"/>
      <c r="F2258" s="15"/>
      <c r="G2258" s="15"/>
      <c r="H2258" s="15"/>
      <c r="I2258" s="15"/>
      <c r="J2258" s="15"/>
      <c r="K2258" s="15"/>
    </row>
    <row r="2259" spans="2:11" x14ac:dyDescent="0.2">
      <c r="B2259" s="15"/>
      <c r="C2259" s="15"/>
      <c r="D2259" s="15"/>
      <c r="E2259" s="15"/>
      <c r="F2259" s="15"/>
      <c r="G2259" s="15"/>
      <c r="H2259" s="15"/>
      <c r="I2259" s="15"/>
      <c r="J2259" s="15"/>
      <c r="K2259" s="15"/>
    </row>
    <row r="2260" spans="2:11" x14ac:dyDescent="0.2">
      <c r="B2260" s="15"/>
      <c r="C2260" s="15"/>
      <c r="D2260" s="15"/>
      <c r="E2260" s="15"/>
      <c r="F2260" s="15"/>
      <c r="G2260" s="15"/>
      <c r="H2260" s="15"/>
      <c r="I2260" s="15"/>
      <c r="J2260" s="15"/>
      <c r="K2260" s="15"/>
    </row>
    <row r="2261" spans="2:11" x14ac:dyDescent="0.2">
      <c r="B2261" s="15"/>
      <c r="C2261" s="15"/>
      <c r="D2261" s="15"/>
      <c r="E2261" s="15"/>
      <c r="F2261" s="15"/>
      <c r="G2261" s="15"/>
      <c r="H2261" s="15"/>
      <c r="I2261" s="15"/>
      <c r="J2261" s="15"/>
      <c r="K2261" s="15"/>
    </row>
    <row r="2262" spans="2:11" x14ac:dyDescent="0.2">
      <c r="B2262" s="15"/>
      <c r="C2262" s="15"/>
      <c r="D2262" s="15"/>
      <c r="E2262" s="15"/>
      <c r="F2262" s="15"/>
      <c r="G2262" s="15"/>
      <c r="H2262" s="15"/>
      <c r="I2262" s="15"/>
      <c r="J2262" s="15"/>
      <c r="K2262" s="15"/>
    </row>
    <row r="2263" spans="2:11" x14ac:dyDescent="0.2">
      <c r="B2263" s="15"/>
      <c r="C2263" s="15"/>
      <c r="D2263" s="15"/>
      <c r="E2263" s="15"/>
      <c r="F2263" s="15"/>
      <c r="G2263" s="15"/>
      <c r="H2263" s="15"/>
      <c r="I2263" s="15"/>
      <c r="J2263" s="15"/>
      <c r="K2263" s="15"/>
    </row>
    <row r="2264" spans="2:11" x14ac:dyDescent="0.2">
      <c r="B2264" s="15"/>
      <c r="C2264" s="15"/>
      <c r="D2264" s="15"/>
      <c r="E2264" s="15"/>
      <c r="F2264" s="15"/>
      <c r="G2264" s="15"/>
      <c r="H2264" s="15"/>
      <c r="I2264" s="15"/>
      <c r="J2264" s="15"/>
      <c r="K2264" s="15"/>
    </row>
    <row r="2265" spans="2:11" x14ac:dyDescent="0.2">
      <c r="B2265" s="15"/>
      <c r="C2265" s="15"/>
      <c r="D2265" s="15"/>
      <c r="E2265" s="15"/>
      <c r="F2265" s="15"/>
      <c r="G2265" s="15"/>
      <c r="H2265" s="15"/>
      <c r="I2265" s="15"/>
      <c r="J2265" s="15"/>
      <c r="K2265" s="15"/>
    </row>
    <row r="2266" spans="2:11" x14ac:dyDescent="0.2">
      <c r="B2266" s="15"/>
      <c r="C2266" s="15"/>
      <c r="D2266" s="15"/>
      <c r="E2266" s="15"/>
      <c r="F2266" s="15"/>
      <c r="G2266" s="15"/>
      <c r="H2266" s="15"/>
      <c r="I2266" s="15"/>
      <c r="J2266" s="15"/>
      <c r="K2266" s="15"/>
    </row>
    <row r="2267" spans="2:11" x14ac:dyDescent="0.2">
      <c r="B2267" s="15"/>
      <c r="C2267" s="15"/>
      <c r="D2267" s="15"/>
      <c r="E2267" s="15"/>
      <c r="F2267" s="15"/>
      <c r="G2267" s="15"/>
      <c r="H2267" s="15"/>
      <c r="I2267" s="15"/>
      <c r="J2267" s="15"/>
      <c r="K2267" s="15"/>
    </row>
    <row r="2268" spans="2:11" x14ac:dyDescent="0.2">
      <c r="B2268" s="15"/>
      <c r="C2268" s="15"/>
      <c r="D2268" s="15"/>
      <c r="E2268" s="15"/>
      <c r="F2268" s="15"/>
      <c r="G2268" s="15"/>
      <c r="H2268" s="15"/>
      <c r="I2268" s="15"/>
      <c r="J2268" s="15"/>
      <c r="K2268" s="15"/>
    </row>
    <row r="2269" spans="2:11" x14ac:dyDescent="0.2">
      <c r="B2269" s="15"/>
      <c r="C2269" s="15"/>
      <c r="D2269" s="15"/>
      <c r="E2269" s="15"/>
      <c r="F2269" s="15"/>
      <c r="G2269" s="15"/>
      <c r="H2269" s="15"/>
      <c r="I2269" s="15"/>
      <c r="J2269" s="15"/>
      <c r="K2269" s="15"/>
    </row>
    <row r="2270" spans="2:11" x14ac:dyDescent="0.2">
      <c r="B2270" s="15"/>
      <c r="C2270" s="15"/>
      <c r="D2270" s="15"/>
      <c r="E2270" s="15"/>
      <c r="F2270" s="15"/>
      <c r="G2270" s="15"/>
      <c r="H2270" s="15"/>
      <c r="I2270" s="15"/>
      <c r="J2270" s="15"/>
      <c r="K2270" s="15"/>
    </row>
    <row r="2271" spans="2:11" x14ac:dyDescent="0.2">
      <c r="B2271" s="15"/>
      <c r="C2271" s="15"/>
      <c r="D2271" s="15"/>
      <c r="E2271" s="15"/>
      <c r="F2271" s="15"/>
      <c r="G2271" s="15"/>
      <c r="H2271" s="15"/>
      <c r="I2271" s="15"/>
      <c r="J2271" s="15"/>
      <c r="K2271" s="15"/>
    </row>
    <row r="2272" spans="2:11" x14ac:dyDescent="0.2">
      <c r="B2272" s="15"/>
      <c r="C2272" s="15"/>
      <c r="D2272" s="15"/>
      <c r="E2272" s="15"/>
      <c r="F2272" s="15"/>
      <c r="G2272" s="15"/>
      <c r="H2272" s="15"/>
      <c r="I2272" s="15"/>
      <c r="J2272" s="15"/>
      <c r="K2272" s="15"/>
    </row>
    <row r="2273" spans="2:11" x14ac:dyDescent="0.2">
      <c r="B2273" s="15"/>
      <c r="C2273" s="15"/>
      <c r="D2273" s="15"/>
      <c r="E2273" s="15"/>
      <c r="F2273" s="15"/>
      <c r="G2273" s="15"/>
      <c r="H2273" s="15"/>
      <c r="I2273" s="15"/>
      <c r="J2273" s="15"/>
      <c r="K2273" s="15"/>
    </row>
    <row r="2274" spans="2:11" x14ac:dyDescent="0.2">
      <c r="B2274" s="15"/>
      <c r="C2274" s="15"/>
      <c r="D2274" s="15"/>
      <c r="E2274" s="15"/>
      <c r="F2274" s="15"/>
      <c r="G2274" s="15"/>
      <c r="H2274" s="15"/>
      <c r="I2274" s="15"/>
      <c r="J2274" s="15"/>
      <c r="K2274" s="15"/>
    </row>
    <row r="2275" spans="2:11" x14ac:dyDescent="0.2">
      <c r="B2275" s="15"/>
      <c r="C2275" s="15"/>
      <c r="D2275" s="15"/>
      <c r="E2275" s="15"/>
      <c r="F2275" s="15"/>
      <c r="G2275" s="15"/>
      <c r="H2275" s="15"/>
      <c r="I2275" s="15"/>
      <c r="J2275" s="15"/>
      <c r="K2275" s="15"/>
    </row>
    <row r="2276" spans="2:11" x14ac:dyDescent="0.2">
      <c r="B2276" s="15"/>
      <c r="C2276" s="15"/>
      <c r="D2276" s="15"/>
      <c r="E2276" s="15"/>
      <c r="F2276" s="15"/>
      <c r="G2276" s="15"/>
      <c r="H2276" s="15"/>
      <c r="I2276" s="15"/>
      <c r="J2276" s="15"/>
      <c r="K2276" s="15"/>
    </row>
    <row r="2277" spans="2:11" x14ac:dyDescent="0.2">
      <c r="B2277" s="15"/>
      <c r="C2277" s="15"/>
      <c r="D2277" s="15"/>
      <c r="E2277" s="15"/>
      <c r="F2277" s="15"/>
      <c r="G2277" s="15"/>
      <c r="H2277" s="15"/>
      <c r="I2277" s="15"/>
      <c r="J2277" s="15"/>
      <c r="K2277" s="15"/>
    </row>
    <row r="2278" spans="2:11" x14ac:dyDescent="0.2">
      <c r="B2278" s="15"/>
      <c r="C2278" s="15"/>
      <c r="D2278" s="15"/>
      <c r="E2278" s="15"/>
      <c r="F2278" s="15"/>
      <c r="G2278" s="15"/>
      <c r="H2278" s="15"/>
      <c r="I2278" s="15"/>
      <c r="J2278" s="15"/>
      <c r="K2278" s="15"/>
    </row>
    <row r="2279" spans="2:11" x14ac:dyDescent="0.2">
      <c r="B2279" s="15"/>
      <c r="C2279" s="15"/>
      <c r="D2279" s="15"/>
      <c r="E2279" s="15"/>
      <c r="F2279" s="15"/>
      <c r="G2279" s="15"/>
      <c r="H2279" s="15"/>
      <c r="I2279" s="15"/>
      <c r="J2279" s="15"/>
      <c r="K2279" s="15"/>
    </row>
    <row r="2280" spans="2:11" x14ac:dyDescent="0.2">
      <c r="B2280" s="15"/>
      <c r="C2280" s="15"/>
      <c r="D2280" s="15"/>
      <c r="E2280" s="15"/>
      <c r="F2280" s="15"/>
      <c r="G2280" s="15"/>
      <c r="H2280" s="15"/>
      <c r="I2280" s="15"/>
      <c r="J2280" s="15"/>
      <c r="K2280" s="15"/>
    </row>
    <row r="2281" spans="2:11" x14ac:dyDescent="0.2">
      <c r="B2281" s="15"/>
      <c r="C2281" s="15"/>
      <c r="D2281" s="15"/>
      <c r="E2281" s="15"/>
      <c r="F2281" s="15"/>
      <c r="G2281" s="15"/>
      <c r="H2281" s="15"/>
      <c r="I2281" s="15"/>
      <c r="J2281" s="15"/>
      <c r="K2281" s="15"/>
    </row>
    <row r="2282" spans="2:11" x14ac:dyDescent="0.2">
      <c r="B2282" s="15"/>
      <c r="C2282" s="15"/>
      <c r="D2282" s="15"/>
      <c r="E2282" s="15"/>
      <c r="F2282" s="15"/>
      <c r="G2282" s="15"/>
      <c r="H2282" s="15"/>
      <c r="I2282" s="15"/>
      <c r="J2282" s="15"/>
      <c r="K2282" s="15"/>
    </row>
    <row r="2283" spans="2:11" x14ac:dyDescent="0.2">
      <c r="B2283" s="15"/>
      <c r="C2283" s="15"/>
      <c r="D2283" s="15"/>
      <c r="E2283" s="15"/>
      <c r="F2283" s="15"/>
      <c r="G2283" s="15"/>
      <c r="H2283" s="15"/>
      <c r="I2283" s="15"/>
      <c r="J2283" s="15"/>
      <c r="K2283" s="15"/>
    </row>
    <row r="2284" spans="2:11" x14ac:dyDescent="0.2">
      <c r="B2284" s="15"/>
      <c r="C2284" s="15"/>
      <c r="D2284" s="15"/>
      <c r="E2284" s="15"/>
      <c r="F2284" s="15"/>
      <c r="G2284" s="15"/>
      <c r="H2284" s="15"/>
      <c r="I2284" s="15"/>
      <c r="J2284" s="15"/>
      <c r="K2284" s="15"/>
    </row>
    <row r="2285" spans="2:11" x14ac:dyDescent="0.2">
      <c r="B2285" s="15"/>
      <c r="C2285" s="15"/>
      <c r="D2285" s="15"/>
      <c r="E2285" s="15"/>
      <c r="F2285" s="15"/>
      <c r="G2285" s="15"/>
      <c r="H2285" s="15"/>
      <c r="I2285" s="15"/>
      <c r="J2285" s="15"/>
      <c r="K2285" s="15"/>
    </row>
    <row r="2286" spans="2:11" x14ac:dyDescent="0.2">
      <c r="B2286" s="15"/>
      <c r="C2286" s="15"/>
      <c r="D2286" s="15"/>
      <c r="E2286" s="15"/>
      <c r="F2286" s="15"/>
      <c r="G2286" s="15"/>
      <c r="H2286" s="15"/>
      <c r="I2286" s="15"/>
      <c r="J2286" s="15"/>
      <c r="K2286" s="15"/>
    </row>
    <row r="2287" spans="2:11" x14ac:dyDescent="0.2">
      <c r="B2287" s="15"/>
      <c r="C2287" s="15"/>
      <c r="D2287" s="15"/>
      <c r="E2287" s="15"/>
      <c r="F2287" s="15"/>
      <c r="G2287" s="15"/>
      <c r="H2287" s="15"/>
      <c r="I2287" s="15"/>
      <c r="J2287" s="15"/>
      <c r="K2287" s="15"/>
    </row>
    <row r="2288" spans="2:11" x14ac:dyDescent="0.2">
      <c r="B2288" s="15"/>
      <c r="C2288" s="15"/>
      <c r="D2288" s="15"/>
      <c r="E2288" s="15"/>
      <c r="F2288" s="15"/>
      <c r="G2288" s="15"/>
      <c r="H2288" s="15"/>
      <c r="I2288" s="15"/>
      <c r="J2288" s="15"/>
      <c r="K2288" s="15"/>
    </row>
    <row r="2289" spans="2:11" x14ac:dyDescent="0.2">
      <c r="B2289" s="15"/>
      <c r="C2289" s="15"/>
      <c r="D2289" s="15"/>
      <c r="E2289" s="15"/>
      <c r="F2289" s="15"/>
      <c r="G2289" s="15"/>
      <c r="H2289" s="15"/>
      <c r="I2289" s="15"/>
      <c r="J2289" s="15"/>
      <c r="K2289" s="15"/>
    </row>
    <row r="2290" spans="2:11" x14ac:dyDescent="0.2">
      <c r="B2290" s="15"/>
      <c r="C2290" s="15"/>
      <c r="D2290" s="15"/>
      <c r="E2290" s="15"/>
      <c r="F2290" s="15"/>
      <c r="G2290" s="15"/>
      <c r="H2290" s="15"/>
      <c r="I2290" s="15"/>
      <c r="J2290" s="15"/>
      <c r="K2290" s="15"/>
    </row>
    <row r="2291" spans="2:11" x14ac:dyDescent="0.2">
      <c r="B2291" s="15"/>
      <c r="C2291" s="15"/>
      <c r="D2291" s="15"/>
      <c r="E2291" s="15"/>
      <c r="F2291" s="15"/>
      <c r="G2291" s="15"/>
      <c r="H2291" s="15"/>
      <c r="I2291" s="15"/>
      <c r="J2291" s="15"/>
      <c r="K2291" s="15"/>
    </row>
    <row r="2292" spans="2:11" x14ac:dyDescent="0.2">
      <c r="B2292" s="15"/>
      <c r="C2292" s="15"/>
      <c r="D2292" s="15"/>
      <c r="E2292" s="15"/>
      <c r="F2292" s="15"/>
      <c r="G2292" s="15"/>
      <c r="H2292" s="15"/>
      <c r="I2292" s="15"/>
      <c r="J2292" s="15"/>
      <c r="K2292" s="15"/>
    </row>
    <row r="2293" spans="2:11" x14ac:dyDescent="0.2">
      <c r="B2293" s="15"/>
      <c r="C2293" s="15"/>
      <c r="D2293" s="15"/>
      <c r="E2293" s="15"/>
      <c r="F2293" s="15"/>
      <c r="G2293" s="15"/>
      <c r="H2293" s="15"/>
      <c r="I2293" s="15"/>
      <c r="J2293" s="15"/>
      <c r="K2293" s="15"/>
    </row>
    <row r="2294" spans="2:11" x14ac:dyDescent="0.2">
      <c r="B2294" s="15"/>
      <c r="C2294" s="15"/>
      <c r="D2294" s="15"/>
      <c r="E2294" s="15"/>
      <c r="F2294" s="15"/>
      <c r="G2294" s="15"/>
      <c r="H2294" s="15"/>
      <c r="I2294" s="15"/>
      <c r="J2294" s="15"/>
      <c r="K2294" s="15"/>
    </row>
    <row r="2295" spans="2:11" x14ac:dyDescent="0.2">
      <c r="B2295" s="15"/>
      <c r="C2295" s="15"/>
      <c r="D2295" s="15"/>
      <c r="E2295" s="15"/>
      <c r="F2295" s="15"/>
      <c r="G2295" s="15"/>
      <c r="H2295" s="15"/>
      <c r="I2295" s="15"/>
      <c r="J2295" s="15"/>
      <c r="K2295" s="15"/>
    </row>
    <row r="2296" spans="2:11" x14ac:dyDescent="0.2">
      <c r="B2296" s="15"/>
      <c r="C2296" s="15"/>
      <c r="D2296" s="15"/>
      <c r="E2296" s="15"/>
      <c r="F2296" s="15"/>
      <c r="G2296" s="15"/>
      <c r="H2296" s="15"/>
      <c r="I2296" s="15"/>
      <c r="J2296" s="15"/>
      <c r="K2296" s="15"/>
    </row>
    <row r="2297" spans="2:11" x14ac:dyDescent="0.2">
      <c r="B2297" s="15"/>
      <c r="C2297" s="15"/>
      <c r="D2297" s="15"/>
      <c r="E2297" s="15"/>
      <c r="F2297" s="15"/>
      <c r="G2297" s="15"/>
      <c r="H2297" s="15"/>
      <c r="I2297" s="15"/>
      <c r="J2297" s="15"/>
      <c r="K2297" s="15"/>
    </row>
    <row r="2298" spans="2:11" x14ac:dyDescent="0.2">
      <c r="B2298" s="15"/>
      <c r="C2298" s="15"/>
      <c r="D2298" s="15"/>
      <c r="E2298" s="15"/>
      <c r="F2298" s="15"/>
      <c r="G2298" s="15"/>
      <c r="H2298" s="15"/>
      <c r="I2298" s="15"/>
      <c r="J2298" s="15"/>
      <c r="K2298" s="15"/>
    </row>
    <row r="2299" spans="2:11" x14ac:dyDescent="0.2">
      <c r="B2299" s="15"/>
      <c r="C2299" s="15"/>
      <c r="D2299" s="15"/>
      <c r="E2299" s="15"/>
      <c r="F2299" s="15"/>
      <c r="G2299" s="15"/>
      <c r="H2299" s="15"/>
      <c r="I2299" s="15"/>
      <c r="J2299" s="15"/>
      <c r="K2299" s="15"/>
    </row>
    <row r="2300" spans="2:11" x14ac:dyDescent="0.2">
      <c r="B2300" s="15"/>
      <c r="C2300" s="15"/>
      <c r="D2300" s="15"/>
      <c r="E2300" s="15"/>
      <c r="F2300" s="15"/>
      <c r="G2300" s="15"/>
      <c r="H2300" s="15"/>
      <c r="I2300" s="15"/>
      <c r="J2300" s="15"/>
      <c r="K2300" s="15"/>
    </row>
    <row r="2301" spans="2:11" x14ac:dyDescent="0.2">
      <c r="B2301" s="15"/>
      <c r="C2301" s="15"/>
      <c r="D2301" s="15"/>
      <c r="E2301" s="15"/>
      <c r="F2301" s="15"/>
      <c r="G2301" s="15"/>
      <c r="H2301" s="15"/>
      <c r="I2301" s="15"/>
      <c r="J2301" s="15"/>
      <c r="K2301" s="15"/>
    </row>
    <row r="2302" spans="2:11" x14ac:dyDescent="0.2">
      <c r="B2302" s="15"/>
      <c r="C2302" s="15"/>
      <c r="D2302" s="15"/>
      <c r="E2302" s="15"/>
      <c r="F2302" s="15"/>
      <c r="G2302" s="15"/>
      <c r="H2302" s="15"/>
      <c r="I2302" s="15"/>
      <c r="J2302" s="15"/>
      <c r="K2302" s="15"/>
    </row>
    <row r="2303" spans="2:11" x14ac:dyDescent="0.2">
      <c r="B2303" s="15"/>
      <c r="C2303" s="15"/>
      <c r="D2303" s="15"/>
      <c r="E2303" s="15"/>
      <c r="F2303" s="15"/>
      <c r="G2303" s="15"/>
      <c r="H2303" s="15"/>
      <c r="I2303" s="15"/>
      <c r="J2303" s="15"/>
      <c r="K2303" s="15"/>
    </row>
    <row r="2304" spans="2:11" x14ac:dyDescent="0.2">
      <c r="B2304" s="15"/>
      <c r="C2304" s="15"/>
      <c r="D2304" s="15"/>
      <c r="E2304" s="15"/>
      <c r="F2304" s="15"/>
      <c r="G2304" s="15"/>
      <c r="H2304" s="15"/>
      <c r="I2304" s="15"/>
      <c r="J2304" s="15"/>
      <c r="K2304" s="15"/>
    </row>
    <row r="2305" spans="2:11" x14ac:dyDescent="0.2">
      <c r="B2305" s="15"/>
      <c r="C2305" s="15"/>
      <c r="D2305" s="15"/>
      <c r="E2305" s="15"/>
      <c r="F2305" s="15"/>
      <c r="G2305" s="15"/>
      <c r="H2305" s="15"/>
      <c r="I2305" s="15"/>
      <c r="J2305" s="15"/>
      <c r="K2305" s="15"/>
    </row>
    <row r="2306" spans="2:11" x14ac:dyDescent="0.2">
      <c r="B2306" s="15"/>
      <c r="C2306" s="15"/>
      <c r="D2306" s="15"/>
      <c r="E2306" s="15"/>
      <c r="F2306" s="15"/>
      <c r="G2306" s="15"/>
      <c r="H2306" s="15"/>
      <c r="I2306" s="15"/>
      <c r="J2306" s="15"/>
      <c r="K2306" s="15"/>
    </row>
    <row r="2307" spans="2:11" x14ac:dyDescent="0.2">
      <c r="B2307" s="15"/>
      <c r="C2307" s="15"/>
      <c r="D2307" s="15"/>
      <c r="E2307" s="15"/>
      <c r="F2307" s="15"/>
      <c r="G2307" s="15"/>
      <c r="H2307" s="15"/>
      <c r="I2307" s="15"/>
      <c r="J2307" s="15"/>
      <c r="K2307" s="15"/>
    </row>
    <row r="2308" spans="2:11" x14ac:dyDescent="0.2">
      <c r="B2308" s="15"/>
      <c r="C2308" s="15"/>
      <c r="D2308" s="15"/>
      <c r="E2308" s="15"/>
      <c r="F2308" s="15"/>
      <c r="G2308" s="15"/>
      <c r="H2308" s="15"/>
      <c r="I2308" s="15"/>
      <c r="J2308" s="15"/>
      <c r="K2308" s="15"/>
    </row>
    <row r="2309" spans="2:11" x14ac:dyDescent="0.2">
      <c r="B2309" s="15"/>
      <c r="C2309" s="15"/>
      <c r="D2309" s="15"/>
      <c r="E2309" s="15"/>
      <c r="F2309" s="15"/>
      <c r="G2309" s="15"/>
      <c r="H2309" s="15"/>
      <c r="I2309" s="15"/>
      <c r="J2309" s="15"/>
      <c r="K2309" s="15"/>
    </row>
    <row r="2310" spans="2:11" x14ac:dyDescent="0.2">
      <c r="B2310" s="15"/>
      <c r="C2310" s="15"/>
      <c r="D2310" s="15"/>
      <c r="E2310" s="15"/>
      <c r="F2310" s="15"/>
      <c r="G2310" s="15"/>
      <c r="H2310" s="15"/>
      <c r="I2310" s="15"/>
      <c r="J2310" s="15"/>
      <c r="K2310" s="15"/>
    </row>
    <row r="2311" spans="2:11" x14ac:dyDescent="0.2">
      <c r="B2311" s="15"/>
      <c r="C2311" s="15"/>
      <c r="D2311" s="15"/>
      <c r="E2311" s="15"/>
      <c r="F2311" s="15"/>
      <c r="G2311" s="15"/>
      <c r="H2311" s="15"/>
      <c r="I2311" s="15"/>
      <c r="J2311" s="15"/>
      <c r="K2311" s="15"/>
    </row>
    <row r="2312" spans="2:11" x14ac:dyDescent="0.2">
      <c r="B2312" s="15"/>
      <c r="C2312" s="15"/>
      <c r="D2312" s="15"/>
      <c r="E2312" s="15"/>
      <c r="F2312" s="15"/>
      <c r="G2312" s="15"/>
      <c r="H2312" s="15"/>
      <c r="I2312" s="15"/>
      <c r="J2312" s="15"/>
      <c r="K2312" s="15"/>
    </row>
    <row r="2313" spans="2:11" x14ac:dyDescent="0.2">
      <c r="B2313" s="15"/>
      <c r="C2313" s="15"/>
      <c r="D2313" s="15"/>
      <c r="E2313" s="15"/>
      <c r="F2313" s="15"/>
      <c r="G2313" s="15"/>
      <c r="H2313" s="15"/>
      <c r="I2313" s="15"/>
      <c r="J2313" s="15"/>
      <c r="K2313" s="15"/>
    </row>
    <row r="2314" spans="2:11" x14ac:dyDescent="0.2">
      <c r="B2314" s="15"/>
      <c r="C2314" s="15"/>
      <c r="D2314" s="15"/>
      <c r="E2314" s="15"/>
      <c r="F2314" s="15"/>
      <c r="G2314" s="15"/>
      <c r="H2314" s="15"/>
      <c r="I2314" s="15"/>
      <c r="J2314" s="15"/>
      <c r="K2314" s="15"/>
    </row>
    <row r="2315" spans="2:11" x14ac:dyDescent="0.2">
      <c r="B2315" s="15"/>
      <c r="C2315" s="15"/>
      <c r="D2315" s="15"/>
      <c r="E2315" s="15"/>
      <c r="F2315" s="15"/>
      <c r="G2315" s="15"/>
      <c r="H2315" s="15"/>
      <c r="I2315" s="15"/>
      <c r="J2315" s="15"/>
      <c r="K2315" s="15"/>
    </row>
    <row r="2316" spans="2:11" x14ac:dyDescent="0.2">
      <c r="B2316" s="15"/>
      <c r="C2316" s="15"/>
      <c r="D2316" s="15"/>
      <c r="E2316" s="15"/>
      <c r="F2316" s="15"/>
      <c r="G2316" s="15"/>
      <c r="H2316" s="15"/>
      <c r="I2316" s="15"/>
      <c r="J2316" s="15"/>
      <c r="K2316" s="15"/>
    </row>
    <row r="2317" spans="2:11" x14ac:dyDescent="0.2">
      <c r="B2317" s="15"/>
      <c r="C2317" s="15"/>
      <c r="D2317" s="15"/>
      <c r="E2317" s="15"/>
      <c r="F2317" s="15"/>
      <c r="G2317" s="15"/>
      <c r="H2317" s="15"/>
      <c r="I2317" s="15"/>
      <c r="J2317" s="15"/>
      <c r="K2317" s="15"/>
    </row>
    <row r="2318" spans="2:11" x14ac:dyDescent="0.2">
      <c r="B2318" s="15"/>
      <c r="C2318" s="15"/>
      <c r="D2318" s="15"/>
      <c r="E2318" s="15"/>
      <c r="F2318" s="15"/>
      <c r="G2318" s="15"/>
      <c r="H2318" s="15"/>
      <c r="I2318" s="15"/>
      <c r="J2318" s="15"/>
      <c r="K2318" s="15"/>
    </row>
    <row r="2319" spans="2:11" x14ac:dyDescent="0.2">
      <c r="B2319" s="15"/>
      <c r="C2319" s="15"/>
      <c r="D2319" s="15"/>
      <c r="E2319" s="15"/>
      <c r="F2319" s="15"/>
      <c r="G2319" s="15"/>
      <c r="H2319" s="15"/>
      <c r="I2319" s="15"/>
      <c r="J2319" s="15"/>
      <c r="K2319" s="15"/>
    </row>
    <row r="2320" spans="2:11" x14ac:dyDescent="0.2">
      <c r="B2320" s="15"/>
      <c r="C2320" s="15"/>
      <c r="D2320" s="15"/>
      <c r="E2320" s="15"/>
      <c r="F2320" s="15"/>
      <c r="G2320" s="15"/>
      <c r="H2320" s="15"/>
      <c r="I2320" s="15"/>
      <c r="J2320" s="15"/>
      <c r="K2320" s="15"/>
    </row>
    <row r="2321" spans="2:11" x14ac:dyDescent="0.2">
      <c r="B2321" s="15"/>
      <c r="C2321" s="15"/>
      <c r="D2321" s="15"/>
      <c r="E2321" s="15"/>
      <c r="F2321" s="15"/>
      <c r="G2321" s="15"/>
      <c r="H2321" s="15"/>
      <c r="I2321" s="15"/>
      <c r="J2321" s="15"/>
      <c r="K2321" s="15"/>
    </row>
    <row r="2322" spans="2:11" x14ac:dyDescent="0.2">
      <c r="B2322" s="15"/>
      <c r="C2322" s="15"/>
      <c r="D2322" s="15"/>
      <c r="E2322" s="15"/>
      <c r="F2322" s="15"/>
      <c r="G2322" s="15"/>
      <c r="H2322" s="15"/>
      <c r="I2322" s="15"/>
      <c r="J2322" s="15"/>
      <c r="K2322" s="15"/>
    </row>
    <row r="2323" spans="2:11" x14ac:dyDescent="0.2">
      <c r="B2323" s="15"/>
      <c r="C2323" s="15"/>
      <c r="D2323" s="15"/>
      <c r="E2323" s="15"/>
      <c r="F2323" s="15"/>
      <c r="G2323" s="15"/>
      <c r="H2323" s="15"/>
      <c r="I2323" s="15"/>
      <c r="J2323" s="15"/>
      <c r="K2323" s="15"/>
    </row>
    <row r="2324" spans="2:11" x14ac:dyDescent="0.2">
      <c r="B2324" s="15"/>
      <c r="C2324" s="15"/>
      <c r="D2324" s="15"/>
      <c r="E2324" s="15"/>
      <c r="F2324" s="15"/>
      <c r="G2324" s="15"/>
      <c r="H2324" s="15"/>
      <c r="I2324" s="15"/>
      <c r="J2324" s="15"/>
      <c r="K2324" s="15"/>
    </row>
    <row r="2325" spans="2:11" x14ac:dyDescent="0.2">
      <c r="B2325" s="15"/>
      <c r="C2325" s="15"/>
      <c r="D2325" s="15"/>
      <c r="E2325" s="15"/>
      <c r="F2325" s="15"/>
      <c r="G2325" s="15"/>
      <c r="H2325" s="15"/>
      <c r="I2325" s="15"/>
      <c r="J2325" s="15"/>
      <c r="K2325" s="15"/>
    </row>
    <row r="2326" spans="2:11" x14ac:dyDescent="0.2">
      <c r="B2326" s="15"/>
      <c r="C2326" s="15"/>
      <c r="D2326" s="15"/>
      <c r="E2326" s="15"/>
      <c r="F2326" s="15"/>
      <c r="G2326" s="15"/>
      <c r="H2326" s="15"/>
      <c r="I2326" s="15"/>
      <c r="J2326" s="15"/>
      <c r="K2326" s="15"/>
    </row>
    <row r="2327" spans="2:11" x14ac:dyDescent="0.2">
      <c r="B2327" s="15"/>
      <c r="C2327" s="15"/>
      <c r="D2327" s="15"/>
      <c r="E2327" s="15"/>
      <c r="F2327" s="15"/>
      <c r="G2327" s="15"/>
      <c r="H2327" s="15"/>
      <c r="I2327" s="15"/>
      <c r="J2327" s="15"/>
      <c r="K2327" s="15"/>
    </row>
    <row r="2328" spans="2:11" x14ac:dyDescent="0.2">
      <c r="B2328" s="15"/>
      <c r="C2328" s="15"/>
      <c r="D2328" s="15"/>
      <c r="E2328" s="15"/>
      <c r="F2328" s="15"/>
      <c r="G2328" s="15"/>
      <c r="H2328" s="15"/>
      <c r="I2328" s="15"/>
      <c r="J2328" s="15"/>
      <c r="K2328" s="15"/>
    </row>
    <row r="2329" spans="2:11" x14ac:dyDescent="0.2">
      <c r="B2329" s="15"/>
      <c r="C2329" s="15"/>
      <c r="D2329" s="15"/>
      <c r="E2329" s="15"/>
      <c r="F2329" s="15"/>
      <c r="G2329" s="15"/>
      <c r="H2329" s="15"/>
      <c r="I2329" s="15"/>
      <c r="J2329" s="15"/>
      <c r="K2329" s="15"/>
    </row>
    <row r="2330" spans="2:11" x14ac:dyDescent="0.2">
      <c r="B2330" s="15"/>
      <c r="C2330" s="15"/>
      <c r="D2330" s="15"/>
      <c r="E2330" s="15"/>
      <c r="F2330" s="15"/>
      <c r="G2330" s="15"/>
      <c r="H2330" s="15"/>
      <c r="I2330" s="15"/>
      <c r="J2330" s="15"/>
      <c r="K2330" s="15"/>
    </row>
    <row r="2331" spans="2:11" x14ac:dyDescent="0.2">
      <c r="B2331" s="15"/>
      <c r="C2331" s="15"/>
      <c r="D2331" s="15"/>
      <c r="E2331" s="15"/>
      <c r="F2331" s="15"/>
      <c r="G2331" s="15"/>
      <c r="H2331" s="15"/>
      <c r="I2331" s="15"/>
      <c r="J2331" s="15"/>
      <c r="K2331" s="15"/>
    </row>
    <row r="2332" spans="2:11" x14ac:dyDescent="0.2">
      <c r="B2332" s="15"/>
      <c r="C2332" s="15"/>
      <c r="D2332" s="15"/>
      <c r="E2332" s="15"/>
      <c r="F2332" s="15"/>
      <c r="G2332" s="15"/>
      <c r="H2332" s="15"/>
      <c r="I2332" s="15"/>
      <c r="J2332" s="15"/>
      <c r="K2332" s="15"/>
    </row>
    <row r="2333" spans="2:11" x14ac:dyDescent="0.2">
      <c r="B2333" s="15"/>
      <c r="C2333" s="15"/>
      <c r="D2333" s="15"/>
      <c r="E2333" s="15"/>
      <c r="F2333" s="15"/>
      <c r="G2333" s="15"/>
      <c r="H2333" s="15"/>
      <c r="I2333" s="15"/>
      <c r="J2333" s="15"/>
      <c r="K2333" s="15"/>
    </row>
    <row r="2334" spans="2:11" x14ac:dyDescent="0.2">
      <c r="B2334" s="15"/>
      <c r="C2334" s="15"/>
      <c r="D2334" s="15"/>
      <c r="E2334" s="15"/>
      <c r="F2334" s="15"/>
      <c r="G2334" s="15"/>
      <c r="H2334" s="15"/>
      <c r="I2334" s="15"/>
      <c r="J2334" s="15"/>
      <c r="K2334" s="15"/>
    </row>
    <row r="2335" spans="2:11" x14ac:dyDescent="0.2">
      <c r="B2335" s="15"/>
      <c r="C2335" s="15"/>
      <c r="D2335" s="15"/>
      <c r="E2335" s="15"/>
      <c r="F2335" s="15"/>
      <c r="G2335" s="15"/>
      <c r="H2335" s="15"/>
      <c r="I2335" s="15"/>
      <c r="J2335" s="15"/>
      <c r="K2335" s="15"/>
    </row>
    <row r="2336" spans="2:11" x14ac:dyDescent="0.2">
      <c r="B2336" s="15"/>
      <c r="C2336" s="15"/>
      <c r="D2336" s="15"/>
      <c r="E2336" s="15"/>
      <c r="F2336" s="15"/>
      <c r="G2336" s="15"/>
      <c r="H2336" s="15"/>
      <c r="I2336" s="15"/>
      <c r="J2336" s="15"/>
      <c r="K2336" s="15"/>
    </row>
    <row r="2337" spans="2:11" x14ac:dyDescent="0.2">
      <c r="B2337" s="15"/>
      <c r="C2337" s="15"/>
      <c r="D2337" s="15"/>
      <c r="E2337" s="15"/>
      <c r="F2337" s="15"/>
      <c r="G2337" s="15"/>
      <c r="H2337" s="15"/>
      <c r="I2337" s="15"/>
      <c r="J2337" s="15"/>
      <c r="K2337" s="15"/>
    </row>
    <row r="2338" spans="2:11" x14ac:dyDescent="0.2">
      <c r="B2338" s="15"/>
      <c r="C2338" s="15"/>
      <c r="D2338" s="15"/>
      <c r="E2338" s="15"/>
      <c r="F2338" s="15"/>
      <c r="G2338" s="15"/>
      <c r="H2338" s="15"/>
      <c r="I2338" s="15"/>
      <c r="J2338" s="15"/>
      <c r="K2338" s="15"/>
    </row>
    <row r="2339" spans="2:11" x14ac:dyDescent="0.2">
      <c r="B2339" s="15"/>
      <c r="C2339" s="15"/>
      <c r="D2339" s="15"/>
      <c r="E2339" s="15"/>
      <c r="F2339" s="15"/>
      <c r="G2339" s="15"/>
      <c r="H2339" s="15"/>
      <c r="I2339" s="15"/>
      <c r="J2339" s="15"/>
      <c r="K2339" s="15"/>
    </row>
    <row r="2340" spans="2:11" x14ac:dyDescent="0.2">
      <c r="B2340" s="15"/>
      <c r="C2340" s="15"/>
      <c r="D2340" s="15"/>
      <c r="E2340" s="15"/>
      <c r="F2340" s="15"/>
      <c r="G2340" s="15"/>
      <c r="H2340" s="15"/>
      <c r="I2340" s="15"/>
      <c r="J2340" s="15"/>
      <c r="K2340" s="15"/>
    </row>
    <row r="2341" spans="2:11" x14ac:dyDescent="0.2">
      <c r="B2341" s="15"/>
      <c r="C2341" s="15"/>
      <c r="D2341" s="15"/>
      <c r="E2341" s="15"/>
      <c r="F2341" s="15"/>
      <c r="G2341" s="15"/>
      <c r="H2341" s="15"/>
      <c r="I2341" s="15"/>
      <c r="J2341" s="15"/>
      <c r="K2341" s="15"/>
    </row>
    <row r="2342" spans="2:11" x14ac:dyDescent="0.2">
      <c r="B2342" s="15"/>
      <c r="C2342" s="15"/>
      <c r="D2342" s="15"/>
      <c r="E2342" s="15"/>
      <c r="F2342" s="15"/>
      <c r="G2342" s="15"/>
      <c r="H2342" s="15"/>
      <c r="I2342" s="15"/>
      <c r="J2342" s="15"/>
      <c r="K2342" s="15"/>
    </row>
    <row r="2343" spans="2:11" x14ac:dyDescent="0.2">
      <c r="B2343" s="15"/>
      <c r="C2343" s="15"/>
      <c r="D2343" s="15"/>
      <c r="E2343" s="15"/>
      <c r="F2343" s="15"/>
      <c r="G2343" s="15"/>
      <c r="H2343" s="15"/>
      <c r="I2343" s="15"/>
      <c r="J2343" s="15"/>
      <c r="K2343" s="15"/>
    </row>
    <row r="2344" spans="2:11" x14ac:dyDescent="0.2">
      <c r="B2344" s="15"/>
      <c r="C2344" s="15"/>
      <c r="D2344" s="15"/>
      <c r="E2344" s="15"/>
      <c r="F2344" s="15"/>
      <c r="G2344" s="15"/>
      <c r="H2344" s="15"/>
      <c r="I2344" s="15"/>
      <c r="J2344" s="15"/>
      <c r="K2344" s="15"/>
    </row>
    <row r="2345" spans="2:11" x14ac:dyDescent="0.2">
      <c r="B2345" s="15"/>
      <c r="C2345" s="15"/>
      <c r="D2345" s="15"/>
      <c r="E2345" s="15"/>
      <c r="F2345" s="15"/>
      <c r="G2345" s="15"/>
      <c r="H2345" s="15"/>
      <c r="I2345" s="15"/>
      <c r="J2345" s="15"/>
      <c r="K2345" s="15"/>
    </row>
    <row r="2346" spans="2:11" x14ac:dyDescent="0.2">
      <c r="B2346" s="15"/>
      <c r="C2346" s="15"/>
      <c r="D2346" s="15"/>
      <c r="E2346" s="15"/>
      <c r="F2346" s="15"/>
      <c r="G2346" s="15"/>
      <c r="H2346" s="15"/>
      <c r="I2346" s="15"/>
      <c r="J2346" s="15"/>
      <c r="K2346" s="15"/>
    </row>
    <row r="2347" spans="2:11" x14ac:dyDescent="0.2">
      <c r="B2347" s="15"/>
      <c r="C2347" s="15"/>
      <c r="D2347" s="15"/>
      <c r="E2347" s="15"/>
      <c r="F2347" s="15"/>
      <c r="G2347" s="15"/>
      <c r="H2347" s="15"/>
      <c r="I2347" s="15"/>
      <c r="J2347" s="15"/>
      <c r="K2347" s="15"/>
    </row>
    <row r="2348" spans="2:11" x14ac:dyDescent="0.2">
      <c r="B2348" s="15"/>
      <c r="C2348" s="15"/>
      <c r="D2348" s="15"/>
      <c r="E2348" s="15"/>
      <c r="F2348" s="15"/>
      <c r="G2348" s="15"/>
      <c r="H2348" s="15"/>
      <c r="I2348" s="15"/>
      <c r="J2348" s="15"/>
      <c r="K2348" s="15"/>
    </row>
    <row r="2349" spans="2:11" x14ac:dyDescent="0.2">
      <c r="B2349" s="15"/>
      <c r="C2349" s="15"/>
      <c r="D2349" s="15"/>
      <c r="E2349" s="15"/>
      <c r="F2349" s="15"/>
      <c r="G2349" s="15"/>
      <c r="H2349" s="15"/>
      <c r="I2349" s="15"/>
      <c r="J2349" s="15"/>
      <c r="K2349" s="15"/>
    </row>
    <row r="2350" spans="2:11" x14ac:dyDescent="0.2">
      <c r="B2350" s="15"/>
      <c r="C2350" s="15"/>
      <c r="D2350" s="15"/>
      <c r="E2350" s="15"/>
      <c r="F2350" s="15"/>
      <c r="G2350" s="15"/>
      <c r="H2350" s="15"/>
      <c r="I2350" s="15"/>
      <c r="J2350" s="15"/>
      <c r="K2350" s="15"/>
    </row>
    <row r="2351" spans="2:11" x14ac:dyDescent="0.2">
      <c r="B2351" s="15"/>
      <c r="C2351" s="15"/>
      <c r="D2351" s="15"/>
      <c r="E2351" s="15"/>
      <c r="F2351" s="15"/>
      <c r="G2351" s="15"/>
      <c r="H2351" s="15"/>
      <c r="I2351" s="15"/>
      <c r="J2351" s="15"/>
      <c r="K2351" s="15"/>
    </row>
    <row r="2352" spans="2:11" x14ac:dyDescent="0.2">
      <c r="B2352" s="15"/>
      <c r="C2352" s="15"/>
      <c r="D2352" s="15"/>
      <c r="E2352" s="15"/>
      <c r="F2352" s="15"/>
      <c r="G2352" s="15"/>
      <c r="H2352" s="15"/>
      <c r="I2352" s="15"/>
      <c r="J2352" s="15"/>
      <c r="K2352" s="15"/>
    </row>
    <row r="2353" spans="2:11" x14ac:dyDescent="0.2">
      <c r="B2353" s="15"/>
      <c r="C2353" s="15"/>
      <c r="D2353" s="15"/>
      <c r="E2353" s="15"/>
      <c r="F2353" s="15"/>
      <c r="G2353" s="15"/>
      <c r="H2353" s="15"/>
      <c r="I2353" s="15"/>
      <c r="J2353" s="15"/>
      <c r="K2353" s="15"/>
    </row>
    <row r="2354" spans="2:11" x14ac:dyDescent="0.2">
      <c r="B2354" s="15"/>
      <c r="C2354" s="15"/>
      <c r="D2354" s="15"/>
      <c r="E2354" s="15"/>
      <c r="F2354" s="15"/>
      <c r="G2354" s="15"/>
      <c r="H2354" s="15"/>
      <c r="I2354" s="15"/>
      <c r="J2354" s="15"/>
      <c r="K2354" s="15"/>
    </row>
    <row r="2355" spans="2:11" x14ac:dyDescent="0.2">
      <c r="B2355" s="15"/>
      <c r="C2355" s="15"/>
      <c r="D2355" s="15"/>
      <c r="E2355" s="15"/>
      <c r="F2355" s="15"/>
      <c r="G2355" s="15"/>
      <c r="H2355" s="15"/>
      <c r="I2355" s="15"/>
      <c r="J2355" s="15"/>
      <c r="K2355" s="15"/>
    </row>
    <row r="2356" spans="2:11" x14ac:dyDescent="0.2">
      <c r="B2356" s="15"/>
      <c r="C2356" s="15"/>
      <c r="D2356" s="15"/>
      <c r="E2356" s="15"/>
      <c r="F2356" s="15"/>
      <c r="G2356" s="15"/>
      <c r="H2356" s="15"/>
      <c r="I2356" s="15"/>
      <c r="J2356" s="15"/>
      <c r="K2356" s="15"/>
    </row>
    <row r="2357" spans="2:11" x14ac:dyDescent="0.2">
      <c r="B2357" s="15"/>
      <c r="C2357" s="15"/>
      <c r="D2357" s="15"/>
      <c r="E2357" s="15"/>
      <c r="F2357" s="15"/>
      <c r="G2357" s="15"/>
      <c r="H2357" s="15"/>
      <c r="I2357" s="15"/>
      <c r="J2357" s="15"/>
      <c r="K2357" s="15"/>
    </row>
    <row r="2358" spans="2:11" x14ac:dyDescent="0.2">
      <c r="B2358" s="15"/>
      <c r="C2358" s="15"/>
      <c r="D2358" s="15"/>
      <c r="E2358" s="15"/>
      <c r="F2358" s="15"/>
      <c r="G2358" s="15"/>
      <c r="H2358" s="15"/>
      <c r="I2358" s="15"/>
      <c r="J2358" s="15"/>
      <c r="K2358" s="15"/>
    </row>
    <row r="2359" spans="2:11" x14ac:dyDescent="0.2">
      <c r="B2359" s="15"/>
      <c r="C2359" s="15"/>
      <c r="D2359" s="15"/>
      <c r="E2359" s="15"/>
      <c r="F2359" s="15"/>
      <c r="G2359" s="15"/>
      <c r="H2359" s="15"/>
      <c r="I2359" s="15"/>
      <c r="J2359" s="15"/>
      <c r="K2359" s="15"/>
    </row>
    <row r="2360" spans="2:11" x14ac:dyDescent="0.2">
      <c r="B2360" s="15"/>
      <c r="C2360" s="15"/>
      <c r="D2360" s="15"/>
      <c r="E2360" s="15"/>
      <c r="F2360" s="15"/>
      <c r="G2360" s="15"/>
      <c r="H2360" s="15"/>
      <c r="I2360" s="15"/>
      <c r="J2360" s="15"/>
      <c r="K2360" s="15"/>
    </row>
    <row r="2361" spans="2:11" x14ac:dyDescent="0.2">
      <c r="B2361" s="15"/>
      <c r="C2361" s="15"/>
      <c r="D2361" s="15"/>
      <c r="E2361" s="15"/>
      <c r="F2361" s="15"/>
      <c r="G2361" s="15"/>
      <c r="H2361" s="15"/>
      <c r="I2361" s="15"/>
      <c r="J2361" s="15"/>
      <c r="K2361" s="15"/>
    </row>
    <row r="2362" spans="2:11" x14ac:dyDescent="0.2">
      <c r="B2362" s="15"/>
      <c r="C2362" s="15"/>
      <c r="D2362" s="15"/>
      <c r="E2362" s="15"/>
      <c r="F2362" s="15"/>
      <c r="G2362" s="15"/>
      <c r="H2362" s="15"/>
      <c r="I2362" s="15"/>
      <c r="J2362" s="15"/>
      <c r="K2362" s="15"/>
    </row>
    <row r="2363" spans="2:11" x14ac:dyDescent="0.2">
      <c r="B2363" s="15"/>
      <c r="C2363" s="15"/>
      <c r="D2363" s="15"/>
      <c r="E2363" s="15"/>
      <c r="F2363" s="15"/>
      <c r="G2363" s="15"/>
      <c r="H2363" s="15"/>
      <c r="I2363" s="15"/>
      <c r="J2363" s="15"/>
      <c r="K2363" s="15"/>
    </row>
    <row r="2364" spans="2:11" x14ac:dyDescent="0.2">
      <c r="B2364" s="15"/>
      <c r="C2364" s="15"/>
      <c r="D2364" s="15"/>
      <c r="E2364" s="15"/>
      <c r="F2364" s="15"/>
      <c r="G2364" s="15"/>
      <c r="H2364" s="15"/>
      <c r="I2364" s="15"/>
      <c r="J2364" s="15"/>
      <c r="K2364" s="15"/>
    </row>
    <row r="2365" spans="2:11" x14ac:dyDescent="0.2">
      <c r="B2365" s="15"/>
      <c r="C2365" s="15"/>
      <c r="D2365" s="15"/>
      <c r="E2365" s="15"/>
      <c r="F2365" s="15"/>
      <c r="G2365" s="15"/>
      <c r="H2365" s="15"/>
      <c r="I2365" s="15"/>
      <c r="J2365" s="15"/>
      <c r="K2365" s="15"/>
    </row>
    <row r="2366" spans="2:11" x14ac:dyDescent="0.2">
      <c r="B2366" s="15"/>
      <c r="C2366" s="15"/>
      <c r="D2366" s="15"/>
      <c r="E2366" s="15"/>
      <c r="F2366" s="15"/>
      <c r="G2366" s="15"/>
      <c r="H2366" s="15"/>
      <c r="I2366" s="15"/>
      <c r="J2366" s="15"/>
      <c r="K2366" s="15"/>
    </row>
    <row r="2367" spans="2:11" x14ac:dyDescent="0.2">
      <c r="B2367" s="15"/>
      <c r="C2367" s="15"/>
      <c r="D2367" s="15"/>
      <c r="E2367" s="15"/>
      <c r="F2367" s="15"/>
      <c r="G2367" s="15"/>
      <c r="H2367" s="15"/>
      <c r="I2367" s="15"/>
      <c r="J2367" s="15"/>
      <c r="K2367" s="15"/>
    </row>
    <row r="2368" spans="2:11" x14ac:dyDescent="0.2">
      <c r="B2368" s="15"/>
      <c r="C2368" s="15"/>
      <c r="D2368" s="15"/>
      <c r="E2368" s="15"/>
      <c r="F2368" s="15"/>
      <c r="G2368" s="15"/>
      <c r="H2368" s="15"/>
      <c r="I2368" s="15"/>
      <c r="J2368" s="15"/>
      <c r="K2368" s="15"/>
    </row>
    <row r="2369" spans="2:11" x14ac:dyDescent="0.2">
      <c r="B2369" s="15"/>
      <c r="C2369" s="15"/>
      <c r="D2369" s="15"/>
      <c r="E2369" s="15"/>
      <c r="F2369" s="15"/>
      <c r="G2369" s="15"/>
      <c r="H2369" s="15"/>
      <c r="I2369" s="15"/>
      <c r="J2369" s="15"/>
      <c r="K2369" s="15"/>
    </row>
    <row r="2370" spans="2:11" x14ac:dyDescent="0.2">
      <c r="B2370" s="15"/>
      <c r="C2370" s="15"/>
      <c r="D2370" s="15"/>
      <c r="E2370" s="15"/>
      <c r="F2370" s="15"/>
      <c r="G2370" s="15"/>
      <c r="H2370" s="15"/>
      <c r="I2370" s="15"/>
      <c r="J2370" s="15"/>
      <c r="K2370" s="15"/>
    </row>
    <row r="2371" spans="2:11" x14ac:dyDescent="0.2">
      <c r="B2371" s="15"/>
      <c r="C2371" s="15"/>
      <c r="D2371" s="15"/>
      <c r="E2371" s="15"/>
      <c r="F2371" s="15"/>
      <c r="G2371" s="15"/>
      <c r="H2371" s="15"/>
      <c r="I2371" s="15"/>
      <c r="J2371" s="15"/>
      <c r="K2371" s="15"/>
    </row>
    <row r="2372" spans="2:11" x14ac:dyDescent="0.2">
      <c r="B2372" s="15"/>
      <c r="C2372" s="15"/>
      <c r="D2372" s="15"/>
      <c r="E2372" s="15"/>
      <c r="F2372" s="15"/>
      <c r="G2372" s="15"/>
      <c r="H2372" s="15"/>
      <c r="I2372" s="15"/>
      <c r="J2372" s="15"/>
      <c r="K2372" s="15"/>
    </row>
    <row r="2373" spans="2:11" x14ac:dyDescent="0.2">
      <c r="B2373" s="15"/>
      <c r="C2373" s="15"/>
      <c r="D2373" s="15"/>
      <c r="E2373" s="15"/>
      <c r="F2373" s="15"/>
      <c r="G2373" s="15"/>
      <c r="H2373" s="15"/>
      <c r="I2373" s="15"/>
      <c r="J2373" s="15"/>
      <c r="K2373" s="15"/>
    </row>
    <row r="2374" spans="2:11" x14ac:dyDescent="0.2">
      <c r="B2374" s="15"/>
      <c r="C2374" s="15"/>
      <c r="D2374" s="15"/>
      <c r="E2374" s="15"/>
      <c r="F2374" s="15"/>
      <c r="G2374" s="15"/>
      <c r="H2374" s="15"/>
      <c r="I2374" s="15"/>
      <c r="J2374" s="15"/>
      <c r="K2374" s="15"/>
    </row>
    <row r="2375" spans="2:11" x14ac:dyDescent="0.2">
      <c r="B2375" s="15"/>
      <c r="C2375" s="15"/>
      <c r="D2375" s="15"/>
      <c r="E2375" s="15"/>
      <c r="F2375" s="15"/>
      <c r="G2375" s="15"/>
      <c r="H2375" s="15"/>
      <c r="I2375" s="15"/>
      <c r="J2375" s="15"/>
      <c r="K2375" s="15"/>
    </row>
    <row r="2376" spans="2:11" x14ac:dyDescent="0.2">
      <c r="B2376" s="15"/>
      <c r="C2376" s="15"/>
      <c r="D2376" s="15"/>
      <c r="E2376" s="15"/>
      <c r="F2376" s="15"/>
      <c r="G2376" s="15"/>
      <c r="H2376" s="15"/>
      <c r="I2376" s="15"/>
      <c r="J2376" s="15"/>
      <c r="K2376" s="15"/>
    </row>
    <row r="2377" spans="2:11" x14ac:dyDescent="0.2">
      <c r="B2377" s="15"/>
      <c r="C2377" s="15"/>
      <c r="D2377" s="15"/>
      <c r="E2377" s="15"/>
      <c r="F2377" s="15"/>
      <c r="G2377" s="15"/>
      <c r="H2377" s="15"/>
      <c r="I2377" s="15"/>
      <c r="J2377" s="15"/>
      <c r="K2377" s="15"/>
    </row>
    <row r="2378" spans="2:11" x14ac:dyDescent="0.2">
      <c r="B2378" s="15"/>
      <c r="C2378" s="15"/>
      <c r="D2378" s="15"/>
      <c r="E2378" s="15"/>
      <c r="F2378" s="15"/>
      <c r="G2378" s="15"/>
      <c r="H2378" s="15"/>
      <c r="I2378" s="15"/>
      <c r="J2378" s="15"/>
      <c r="K2378" s="15"/>
    </row>
    <row r="2379" spans="2:11" x14ac:dyDescent="0.2">
      <c r="B2379" s="15"/>
      <c r="C2379" s="15"/>
      <c r="D2379" s="15"/>
      <c r="E2379" s="15"/>
      <c r="F2379" s="15"/>
      <c r="G2379" s="15"/>
      <c r="H2379" s="15"/>
      <c r="I2379" s="15"/>
      <c r="J2379" s="15"/>
      <c r="K2379" s="15"/>
    </row>
    <row r="2380" spans="2:11" x14ac:dyDescent="0.2">
      <c r="B2380" s="15"/>
      <c r="C2380" s="15"/>
      <c r="D2380" s="15"/>
      <c r="E2380" s="15"/>
      <c r="F2380" s="15"/>
      <c r="G2380" s="15"/>
      <c r="H2380" s="15"/>
      <c r="I2380" s="15"/>
      <c r="J2380" s="15"/>
      <c r="K2380" s="15"/>
    </row>
    <row r="2381" spans="2:11" x14ac:dyDescent="0.2">
      <c r="B2381" s="15"/>
      <c r="C2381" s="15"/>
      <c r="D2381" s="15"/>
      <c r="E2381" s="15"/>
      <c r="F2381" s="15"/>
      <c r="G2381" s="15"/>
      <c r="H2381" s="15"/>
      <c r="I2381" s="15"/>
      <c r="J2381" s="15"/>
      <c r="K2381" s="15"/>
    </row>
    <row r="2382" spans="2:11" x14ac:dyDescent="0.2">
      <c r="B2382" s="15"/>
      <c r="C2382" s="15"/>
      <c r="D2382" s="15"/>
      <c r="E2382" s="15"/>
      <c r="F2382" s="15"/>
      <c r="G2382" s="15"/>
      <c r="H2382" s="15"/>
      <c r="I2382" s="15"/>
      <c r="J2382" s="15"/>
      <c r="K2382" s="15"/>
    </row>
    <row r="2383" spans="2:11" x14ac:dyDescent="0.2">
      <c r="B2383" s="15"/>
      <c r="C2383" s="15"/>
      <c r="D2383" s="15"/>
      <c r="E2383" s="15"/>
      <c r="F2383" s="15"/>
      <c r="G2383" s="15"/>
      <c r="H2383" s="15"/>
      <c r="I2383" s="15"/>
      <c r="J2383" s="15"/>
      <c r="K2383" s="15"/>
    </row>
    <row r="2384" spans="2:11" x14ac:dyDescent="0.2">
      <c r="B2384" s="15"/>
      <c r="C2384" s="15"/>
      <c r="D2384" s="15"/>
      <c r="E2384" s="15"/>
      <c r="F2384" s="15"/>
      <c r="G2384" s="15"/>
      <c r="H2384" s="15"/>
      <c r="I2384" s="15"/>
      <c r="J2384" s="15"/>
      <c r="K2384" s="15"/>
    </row>
    <row r="2385" spans="2:11" x14ac:dyDescent="0.2">
      <c r="B2385" s="15"/>
      <c r="C2385" s="15"/>
      <c r="D2385" s="15"/>
      <c r="E2385" s="15"/>
      <c r="F2385" s="15"/>
      <c r="G2385" s="15"/>
      <c r="H2385" s="15"/>
      <c r="I2385" s="15"/>
      <c r="J2385" s="15"/>
      <c r="K2385" s="15"/>
    </row>
    <row r="2386" spans="2:11" x14ac:dyDescent="0.2">
      <c r="B2386" s="15"/>
      <c r="C2386" s="15"/>
      <c r="D2386" s="15"/>
      <c r="E2386" s="15"/>
      <c r="F2386" s="15"/>
      <c r="G2386" s="15"/>
      <c r="H2386" s="15"/>
      <c r="I2386" s="15"/>
      <c r="J2386" s="15"/>
      <c r="K2386" s="15"/>
    </row>
    <row r="2387" spans="2:11" x14ac:dyDescent="0.2">
      <c r="B2387" s="15"/>
      <c r="C2387" s="15"/>
      <c r="D2387" s="15"/>
      <c r="E2387" s="15"/>
      <c r="F2387" s="15"/>
      <c r="G2387" s="15"/>
      <c r="H2387" s="15"/>
      <c r="I2387" s="15"/>
      <c r="J2387" s="15"/>
      <c r="K2387" s="15"/>
    </row>
    <row r="2388" spans="2:11" x14ac:dyDescent="0.2">
      <c r="B2388" s="15"/>
      <c r="C2388" s="15"/>
      <c r="D2388" s="15"/>
      <c r="E2388" s="15"/>
      <c r="F2388" s="15"/>
      <c r="G2388" s="15"/>
      <c r="H2388" s="15"/>
      <c r="I2388" s="15"/>
      <c r="J2388" s="15"/>
      <c r="K2388" s="15"/>
    </row>
    <row r="2389" spans="2:11" x14ac:dyDescent="0.2">
      <c r="B2389" s="15"/>
      <c r="C2389" s="15"/>
      <c r="D2389" s="15"/>
      <c r="E2389" s="15"/>
      <c r="F2389" s="15"/>
      <c r="G2389" s="15"/>
      <c r="H2389" s="15"/>
      <c r="I2389" s="15"/>
      <c r="J2389" s="15"/>
      <c r="K2389" s="15"/>
    </row>
    <row r="2390" spans="2:11" x14ac:dyDescent="0.2">
      <c r="B2390" s="15"/>
      <c r="C2390" s="15"/>
      <c r="D2390" s="15"/>
      <c r="E2390" s="15"/>
      <c r="F2390" s="15"/>
      <c r="G2390" s="15"/>
      <c r="H2390" s="15"/>
      <c r="I2390" s="15"/>
      <c r="J2390" s="15"/>
      <c r="K2390" s="15"/>
    </row>
    <row r="2391" spans="2:11" x14ac:dyDescent="0.2">
      <c r="B2391" s="15"/>
      <c r="C2391" s="15"/>
      <c r="D2391" s="15"/>
      <c r="E2391" s="15"/>
      <c r="F2391" s="15"/>
      <c r="G2391" s="15"/>
      <c r="H2391" s="15"/>
      <c r="I2391" s="15"/>
      <c r="J2391" s="15"/>
      <c r="K2391" s="15"/>
    </row>
    <row r="2392" spans="2:11" x14ac:dyDescent="0.2">
      <c r="B2392" s="15"/>
      <c r="C2392" s="15"/>
      <c r="D2392" s="15"/>
      <c r="E2392" s="15"/>
      <c r="F2392" s="15"/>
      <c r="G2392" s="15"/>
      <c r="H2392" s="15"/>
      <c r="I2392" s="15"/>
      <c r="J2392" s="15"/>
      <c r="K2392" s="15"/>
    </row>
    <row r="2393" spans="2:11" x14ac:dyDescent="0.2">
      <c r="B2393" s="15"/>
      <c r="C2393" s="15"/>
      <c r="D2393" s="15"/>
      <c r="E2393" s="15"/>
      <c r="F2393" s="15"/>
      <c r="G2393" s="15"/>
      <c r="H2393" s="15"/>
      <c r="I2393" s="15"/>
      <c r="J2393" s="15"/>
      <c r="K2393" s="15"/>
    </row>
    <row r="2394" spans="2:11" x14ac:dyDescent="0.2">
      <c r="B2394" s="15"/>
      <c r="C2394" s="15"/>
      <c r="D2394" s="15"/>
      <c r="E2394" s="15"/>
      <c r="F2394" s="15"/>
      <c r="G2394" s="15"/>
      <c r="H2394" s="15"/>
      <c r="I2394" s="15"/>
      <c r="J2394" s="15"/>
      <c r="K2394" s="15"/>
    </row>
    <row r="2395" spans="2:11" x14ac:dyDescent="0.2">
      <c r="B2395" s="15"/>
      <c r="C2395" s="15"/>
      <c r="D2395" s="15"/>
      <c r="E2395" s="15"/>
      <c r="F2395" s="15"/>
      <c r="G2395" s="15"/>
      <c r="H2395" s="15"/>
      <c r="I2395" s="15"/>
      <c r="J2395" s="15"/>
      <c r="K2395" s="15"/>
    </row>
    <row r="2396" spans="2:11" x14ac:dyDescent="0.2">
      <c r="B2396" s="15"/>
      <c r="C2396" s="15"/>
      <c r="D2396" s="15"/>
      <c r="E2396" s="15"/>
      <c r="F2396" s="15"/>
      <c r="G2396" s="15"/>
      <c r="H2396" s="15"/>
      <c r="I2396" s="15"/>
      <c r="J2396" s="15"/>
      <c r="K2396" s="15"/>
    </row>
    <row r="2397" spans="2:11" x14ac:dyDescent="0.2">
      <c r="B2397" s="15"/>
      <c r="C2397" s="15"/>
      <c r="D2397" s="15"/>
      <c r="E2397" s="15"/>
      <c r="F2397" s="15"/>
      <c r="G2397" s="15"/>
      <c r="H2397" s="15"/>
      <c r="I2397" s="15"/>
      <c r="J2397" s="15"/>
      <c r="K2397" s="15"/>
    </row>
    <row r="2398" spans="2:11" x14ac:dyDescent="0.2">
      <c r="B2398" s="15"/>
      <c r="C2398" s="15"/>
      <c r="D2398" s="15"/>
      <c r="E2398" s="15"/>
      <c r="F2398" s="15"/>
      <c r="G2398" s="15"/>
      <c r="H2398" s="15"/>
      <c r="I2398" s="15"/>
      <c r="J2398" s="15"/>
      <c r="K2398" s="15"/>
    </row>
    <row r="2399" spans="2:11" x14ac:dyDescent="0.2">
      <c r="B2399" s="15"/>
      <c r="C2399" s="15"/>
      <c r="D2399" s="15"/>
      <c r="E2399" s="15"/>
      <c r="F2399" s="15"/>
      <c r="G2399" s="15"/>
      <c r="H2399" s="15"/>
      <c r="I2399" s="15"/>
      <c r="J2399" s="15"/>
      <c r="K2399" s="15"/>
    </row>
    <row r="2400" spans="2:11" x14ac:dyDescent="0.2">
      <c r="B2400" s="15"/>
      <c r="C2400" s="15"/>
      <c r="D2400" s="15"/>
      <c r="E2400" s="15"/>
      <c r="F2400" s="15"/>
      <c r="G2400" s="15"/>
      <c r="H2400" s="15"/>
      <c r="I2400" s="15"/>
      <c r="J2400" s="15"/>
      <c r="K2400" s="15"/>
    </row>
    <row r="2401" spans="2:11" x14ac:dyDescent="0.2">
      <c r="B2401" s="15"/>
      <c r="C2401" s="15"/>
      <c r="D2401" s="15"/>
      <c r="E2401" s="15"/>
      <c r="F2401" s="15"/>
      <c r="G2401" s="15"/>
      <c r="H2401" s="15"/>
      <c r="I2401" s="15"/>
      <c r="J2401" s="15"/>
      <c r="K2401" s="15"/>
    </row>
    <row r="2402" spans="2:11" x14ac:dyDescent="0.2">
      <c r="B2402" s="15"/>
      <c r="C2402" s="15"/>
      <c r="D2402" s="15"/>
      <c r="E2402" s="15"/>
      <c r="F2402" s="15"/>
      <c r="G2402" s="15"/>
      <c r="H2402" s="15"/>
      <c r="I2402" s="15"/>
      <c r="J2402" s="15"/>
      <c r="K2402" s="15"/>
    </row>
    <row r="2403" spans="2:11" x14ac:dyDescent="0.2">
      <c r="B2403" s="15"/>
      <c r="C2403" s="15"/>
      <c r="D2403" s="15"/>
      <c r="E2403" s="15"/>
      <c r="F2403" s="15"/>
      <c r="G2403" s="15"/>
      <c r="H2403" s="15"/>
      <c r="I2403" s="15"/>
      <c r="J2403" s="15"/>
      <c r="K2403" s="15"/>
    </row>
    <row r="2404" spans="2:11" x14ac:dyDescent="0.2">
      <c r="B2404" s="15"/>
      <c r="C2404" s="15"/>
      <c r="D2404" s="15"/>
      <c r="E2404" s="15"/>
      <c r="F2404" s="15"/>
      <c r="G2404" s="15"/>
      <c r="H2404" s="15"/>
      <c r="I2404" s="15"/>
      <c r="J2404" s="15"/>
      <c r="K2404" s="15"/>
    </row>
    <row r="2405" spans="2:11" x14ac:dyDescent="0.2">
      <c r="B2405" s="15"/>
      <c r="C2405" s="15"/>
      <c r="D2405" s="15"/>
      <c r="E2405" s="15"/>
      <c r="F2405" s="15"/>
      <c r="G2405" s="15"/>
      <c r="H2405" s="15"/>
      <c r="I2405" s="15"/>
      <c r="J2405" s="15"/>
      <c r="K2405" s="15"/>
    </row>
    <row r="2406" spans="2:11" x14ac:dyDescent="0.2">
      <c r="B2406" s="15"/>
      <c r="C2406" s="15"/>
      <c r="D2406" s="15"/>
      <c r="E2406" s="15"/>
      <c r="F2406" s="15"/>
      <c r="G2406" s="15"/>
      <c r="H2406" s="15"/>
      <c r="I2406" s="15"/>
      <c r="J2406" s="15"/>
      <c r="K2406" s="15"/>
    </row>
    <row r="2407" spans="2:11" x14ac:dyDescent="0.2">
      <c r="B2407" s="15"/>
      <c r="C2407" s="15"/>
      <c r="D2407" s="15"/>
      <c r="E2407" s="15"/>
      <c r="F2407" s="15"/>
      <c r="G2407" s="15"/>
      <c r="H2407" s="15"/>
      <c r="I2407" s="15"/>
      <c r="J2407" s="15"/>
      <c r="K2407" s="15"/>
    </row>
    <row r="2408" spans="2:11" x14ac:dyDescent="0.2">
      <c r="B2408" s="15"/>
      <c r="C2408" s="15"/>
      <c r="D2408" s="15"/>
      <c r="E2408" s="15"/>
      <c r="F2408" s="15"/>
      <c r="G2408" s="15"/>
      <c r="H2408" s="15"/>
      <c r="I2408" s="15"/>
      <c r="J2408" s="15"/>
      <c r="K2408" s="15"/>
    </row>
    <row r="2409" spans="2:11" x14ac:dyDescent="0.2">
      <c r="B2409" s="15"/>
      <c r="C2409" s="15"/>
      <c r="D2409" s="15"/>
      <c r="E2409" s="15"/>
      <c r="F2409" s="15"/>
      <c r="G2409" s="15"/>
      <c r="H2409" s="15"/>
      <c r="I2409" s="15"/>
      <c r="J2409" s="15"/>
      <c r="K2409" s="15"/>
    </row>
    <row r="2410" spans="2:11" x14ac:dyDescent="0.2">
      <c r="B2410" s="15"/>
      <c r="C2410" s="15"/>
      <c r="D2410" s="15"/>
      <c r="E2410" s="15"/>
      <c r="F2410" s="15"/>
      <c r="G2410" s="15"/>
      <c r="H2410" s="15"/>
      <c r="I2410" s="15"/>
      <c r="J2410" s="15"/>
      <c r="K2410" s="15"/>
    </row>
    <row r="2411" spans="2:11" x14ac:dyDescent="0.2">
      <c r="B2411" s="15"/>
      <c r="C2411" s="15"/>
      <c r="D2411" s="15"/>
      <c r="E2411" s="15"/>
      <c r="F2411" s="15"/>
      <c r="G2411" s="15"/>
      <c r="H2411" s="15"/>
      <c r="I2411" s="15"/>
      <c r="J2411" s="15"/>
      <c r="K2411" s="15"/>
    </row>
    <row r="2412" spans="2:11" x14ac:dyDescent="0.2">
      <c r="B2412" s="15"/>
      <c r="C2412" s="15"/>
      <c r="D2412" s="15"/>
      <c r="E2412" s="15"/>
      <c r="F2412" s="15"/>
      <c r="G2412" s="15"/>
      <c r="H2412" s="15"/>
      <c r="I2412" s="15"/>
      <c r="J2412" s="15"/>
      <c r="K2412" s="15"/>
    </row>
    <row r="2413" spans="2:11" x14ac:dyDescent="0.2">
      <c r="B2413" s="15"/>
      <c r="C2413" s="15"/>
      <c r="D2413" s="15"/>
      <c r="E2413" s="15"/>
      <c r="F2413" s="15"/>
      <c r="G2413" s="15"/>
      <c r="H2413" s="15"/>
      <c r="I2413" s="15"/>
      <c r="J2413" s="15"/>
      <c r="K2413" s="15"/>
    </row>
    <row r="2414" spans="2:11" x14ac:dyDescent="0.2">
      <c r="B2414" s="15"/>
      <c r="C2414" s="15"/>
      <c r="D2414" s="15"/>
      <c r="E2414" s="15"/>
      <c r="F2414" s="15"/>
      <c r="G2414" s="15"/>
      <c r="H2414" s="15"/>
      <c r="I2414" s="15"/>
      <c r="J2414" s="15"/>
      <c r="K2414" s="15"/>
    </row>
    <row r="2415" spans="2:11" x14ac:dyDescent="0.2">
      <c r="B2415" s="15"/>
      <c r="C2415" s="15"/>
      <c r="D2415" s="15"/>
      <c r="E2415" s="15"/>
      <c r="F2415" s="15"/>
      <c r="G2415" s="15"/>
      <c r="H2415" s="15"/>
      <c r="I2415" s="15"/>
      <c r="J2415" s="15"/>
      <c r="K2415" s="15"/>
    </row>
    <row r="2416" spans="2:11" x14ac:dyDescent="0.2">
      <c r="B2416" s="15"/>
      <c r="C2416" s="15"/>
      <c r="D2416" s="15"/>
      <c r="E2416" s="15"/>
      <c r="F2416" s="15"/>
      <c r="G2416" s="15"/>
      <c r="H2416" s="15"/>
      <c r="I2416" s="15"/>
      <c r="J2416" s="15"/>
      <c r="K2416" s="15"/>
    </row>
    <row r="2417" spans="2:11" x14ac:dyDescent="0.2">
      <c r="B2417" s="15"/>
      <c r="C2417" s="15"/>
      <c r="D2417" s="15"/>
      <c r="E2417" s="15"/>
      <c r="F2417" s="15"/>
      <c r="G2417" s="15"/>
      <c r="H2417" s="15"/>
      <c r="I2417" s="15"/>
      <c r="J2417" s="15"/>
      <c r="K2417" s="15"/>
    </row>
    <row r="2418" spans="2:11" x14ac:dyDescent="0.2">
      <c r="B2418" s="15"/>
      <c r="C2418" s="15"/>
      <c r="D2418" s="15"/>
      <c r="E2418" s="15"/>
      <c r="F2418" s="15"/>
      <c r="G2418" s="15"/>
      <c r="H2418" s="15"/>
      <c r="I2418" s="15"/>
      <c r="J2418" s="15"/>
      <c r="K2418" s="15"/>
    </row>
    <row r="2419" spans="2:11" x14ac:dyDescent="0.2">
      <c r="B2419" s="15"/>
      <c r="C2419" s="15"/>
      <c r="D2419" s="15"/>
      <c r="E2419" s="15"/>
      <c r="F2419" s="15"/>
      <c r="G2419" s="15"/>
      <c r="H2419" s="15"/>
      <c r="I2419" s="15"/>
      <c r="J2419" s="15"/>
      <c r="K2419" s="15"/>
    </row>
    <row r="2420" spans="2:11" x14ac:dyDescent="0.2">
      <c r="B2420" s="15"/>
      <c r="C2420" s="15"/>
      <c r="D2420" s="15"/>
      <c r="E2420" s="15"/>
      <c r="F2420" s="15"/>
      <c r="G2420" s="15"/>
      <c r="H2420" s="15"/>
      <c r="I2420" s="15"/>
      <c r="J2420" s="15"/>
      <c r="K2420" s="15"/>
    </row>
    <row r="2421" spans="2:11" x14ac:dyDescent="0.2">
      <c r="B2421" s="15"/>
      <c r="C2421" s="15"/>
      <c r="D2421" s="15"/>
      <c r="E2421" s="15"/>
      <c r="F2421" s="15"/>
      <c r="G2421" s="15"/>
      <c r="H2421" s="15"/>
      <c r="I2421" s="15"/>
      <c r="J2421" s="15"/>
      <c r="K2421" s="15"/>
    </row>
    <row r="2422" spans="2:11" x14ac:dyDescent="0.2">
      <c r="B2422" s="15"/>
      <c r="C2422" s="15"/>
      <c r="D2422" s="15"/>
      <c r="E2422" s="15"/>
      <c r="F2422" s="15"/>
      <c r="G2422" s="15"/>
      <c r="H2422" s="15"/>
      <c r="I2422" s="15"/>
      <c r="J2422" s="15"/>
      <c r="K2422" s="15"/>
    </row>
    <row r="2423" spans="2:11" x14ac:dyDescent="0.2">
      <c r="B2423" s="15"/>
      <c r="C2423" s="15"/>
      <c r="D2423" s="15"/>
      <c r="E2423" s="15"/>
      <c r="F2423" s="15"/>
      <c r="G2423" s="15"/>
      <c r="H2423" s="15"/>
      <c r="I2423" s="15"/>
      <c r="J2423" s="15"/>
      <c r="K2423" s="15"/>
    </row>
    <row r="2424" spans="2:11" x14ac:dyDescent="0.2">
      <c r="B2424" s="15"/>
      <c r="C2424" s="15"/>
      <c r="D2424" s="15"/>
      <c r="E2424" s="15"/>
      <c r="F2424" s="15"/>
      <c r="G2424" s="15"/>
      <c r="H2424" s="15"/>
      <c r="I2424" s="15"/>
      <c r="J2424" s="15"/>
      <c r="K2424" s="15"/>
    </row>
    <row r="2425" spans="2:11" x14ac:dyDescent="0.2">
      <c r="B2425" s="15"/>
      <c r="C2425" s="15"/>
      <c r="D2425" s="15"/>
      <c r="E2425" s="15"/>
      <c r="F2425" s="15"/>
      <c r="G2425" s="15"/>
      <c r="H2425" s="15"/>
      <c r="I2425" s="15"/>
      <c r="J2425" s="15"/>
      <c r="K2425" s="15"/>
    </row>
    <row r="2426" spans="2:11" x14ac:dyDescent="0.2">
      <c r="B2426" s="15"/>
      <c r="C2426" s="15"/>
      <c r="D2426" s="15"/>
      <c r="E2426" s="15"/>
      <c r="F2426" s="15"/>
      <c r="G2426" s="15"/>
      <c r="H2426" s="15"/>
      <c r="I2426" s="15"/>
      <c r="J2426" s="15"/>
      <c r="K2426" s="15"/>
    </row>
    <row r="2427" spans="2:11" x14ac:dyDescent="0.2">
      <c r="B2427" s="15"/>
      <c r="C2427" s="15"/>
      <c r="D2427" s="15"/>
      <c r="E2427" s="15"/>
      <c r="F2427" s="15"/>
      <c r="G2427" s="15"/>
      <c r="H2427" s="15"/>
      <c r="I2427" s="15"/>
      <c r="J2427" s="15"/>
      <c r="K2427" s="15"/>
    </row>
    <row r="2428" spans="2:11" x14ac:dyDescent="0.2">
      <c r="B2428" s="15"/>
      <c r="C2428" s="15"/>
      <c r="D2428" s="15"/>
      <c r="E2428" s="15"/>
      <c r="F2428" s="15"/>
      <c r="G2428" s="15"/>
      <c r="H2428" s="15"/>
      <c r="I2428" s="15"/>
      <c r="J2428" s="15"/>
      <c r="K2428" s="15"/>
    </row>
    <row r="2429" spans="2:11" x14ac:dyDescent="0.2">
      <c r="B2429" s="15"/>
      <c r="C2429" s="15"/>
      <c r="D2429" s="15"/>
      <c r="E2429" s="15"/>
      <c r="F2429" s="15"/>
      <c r="G2429" s="15"/>
      <c r="H2429" s="15"/>
      <c r="I2429" s="15"/>
      <c r="J2429" s="15"/>
      <c r="K2429" s="15"/>
    </row>
    <row r="2430" spans="2:11" x14ac:dyDescent="0.2">
      <c r="B2430" s="15"/>
      <c r="C2430" s="15"/>
      <c r="D2430" s="15"/>
      <c r="E2430" s="15"/>
      <c r="F2430" s="15"/>
      <c r="G2430" s="15"/>
      <c r="H2430" s="15"/>
      <c r="I2430" s="15"/>
      <c r="J2430" s="15"/>
      <c r="K2430" s="15"/>
    </row>
    <row r="2431" spans="2:11" x14ac:dyDescent="0.2">
      <c r="B2431" s="15"/>
      <c r="C2431" s="15"/>
      <c r="D2431" s="15"/>
      <c r="E2431" s="15"/>
      <c r="F2431" s="15"/>
      <c r="G2431" s="15"/>
      <c r="H2431" s="15"/>
      <c r="I2431" s="15"/>
      <c r="J2431" s="15"/>
      <c r="K2431" s="15"/>
    </row>
    <row r="2432" spans="2:11" x14ac:dyDescent="0.2">
      <c r="B2432" s="15"/>
      <c r="C2432" s="15"/>
      <c r="D2432" s="15"/>
      <c r="E2432" s="15"/>
      <c r="F2432" s="15"/>
      <c r="G2432" s="15"/>
      <c r="H2432" s="15"/>
      <c r="I2432" s="15"/>
      <c r="J2432" s="15"/>
      <c r="K2432" s="15"/>
    </row>
    <row r="2433" spans="2:11" x14ac:dyDescent="0.2">
      <c r="B2433" s="15"/>
      <c r="C2433" s="15"/>
      <c r="D2433" s="15"/>
      <c r="E2433" s="15"/>
      <c r="F2433" s="15"/>
      <c r="G2433" s="15"/>
      <c r="H2433" s="15"/>
      <c r="I2433" s="15"/>
      <c r="J2433" s="15"/>
      <c r="K2433" s="15"/>
    </row>
    <row r="2434" spans="2:11" x14ac:dyDescent="0.2">
      <c r="B2434" s="15"/>
      <c r="C2434" s="15"/>
      <c r="D2434" s="15"/>
      <c r="E2434" s="15"/>
      <c r="F2434" s="15"/>
      <c r="G2434" s="15"/>
      <c r="H2434" s="15"/>
      <c r="I2434" s="15"/>
      <c r="J2434" s="15"/>
      <c r="K2434" s="15"/>
    </row>
    <row r="2435" spans="2:11" x14ac:dyDescent="0.2">
      <c r="B2435" s="15"/>
      <c r="C2435" s="15"/>
      <c r="D2435" s="15"/>
      <c r="E2435" s="15"/>
      <c r="F2435" s="15"/>
      <c r="G2435" s="15"/>
      <c r="H2435" s="15"/>
      <c r="I2435" s="15"/>
      <c r="J2435" s="15"/>
      <c r="K2435" s="15"/>
    </row>
    <row r="2436" spans="2:11" x14ac:dyDescent="0.2">
      <c r="B2436" s="15"/>
      <c r="C2436" s="15"/>
      <c r="D2436" s="15"/>
      <c r="E2436" s="15"/>
      <c r="F2436" s="15"/>
      <c r="G2436" s="15"/>
      <c r="H2436" s="15"/>
      <c r="I2436" s="15"/>
      <c r="J2436" s="15"/>
      <c r="K2436" s="15"/>
    </row>
    <row r="2437" spans="2:11" x14ac:dyDescent="0.2">
      <c r="B2437" s="15"/>
      <c r="C2437" s="15"/>
      <c r="D2437" s="15"/>
      <c r="E2437" s="15"/>
      <c r="F2437" s="15"/>
      <c r="G2437" s="15"/>
      <c r="H2437" s="15"/>
      <c r="I2437" s="15"/>
      <c r="J2437" s="15"/>
      <c r="K2437" s="15"/>
    </row>
    <row r="2438" spans="2:11" x14ac:dyDescent="0.2">
      <c r="B2438" s="15"/>
      <c r="C2438" s="15"/>
      <c r="D2438" s="15"/>
      <c r="E2438" s="15"/>
      <c r="F2438" s="15"/>
      <c r="G2438" s="15"/>
      <c r="H2438" s="15"/>
      <c r="I2438" s="15"/>
      <c r="J2438" s="15"/>
      <c r="K2438" s="15"/>
    </row>
    <row r="2439" spans="2:11" x14ac:dyDescent="0.2">
      <c r="B2439" s="15"/>
      <c r="C2439" s="15"/>
      <c r="D2439" s="15"/>
      <c r="E2439" s="15"/>
      <c r="F2439" s="15"/>
      <c r="G2439" s="15"/>
      <c r="H2439" s="15"/>
      <c r="I2439" s="15"/>
      <c r="J2439" s="15"/>
      <c r="K2439" s="15"/>
    </row>
    <row r="2440" spans="2:11" x14ac:dyDescent="0.2">
      <c r="B2440" s="15"/>
      <c r="C2440" s="15"/>
      <c r="D2440" s="15"/>
      <c r="E2440" s="15"/>
      <c r="F2440" s="15"/>
      <c r="G2440" s="15"/>
      <c r="H2440" s="15"/>
      <c r="I2440" s="15"/>
      <c r="J2440" s="15"/>
      <c r="K2440" s="15"/>
    </row>
    <row r="2441" spans="2:11" x14ac:dyDescent="0.2">
      <c r="B2441" s="15"/>
      <c r="C2441" s="15"/>
      <c r="D2441" s="15"/>
      <c r="E2441" s="15"/>
      <c r="F2441" s="15"/>
      <c r="G2441" s="15"/>
      <c r="H2441" s="15"/>
      <c r="I2441" s="15"/>
      <c r="J2441" s="15"/>
      <c r="K2441" s="15"/>
    </row>
    <row r="2442" spans="2:11" x14ac:dyDescent="0.2">
      <c r="B2442" s="15"/>
      <c r="C2442" s="15"/>
      <c r="D2442" s="15"/>
      <c r="E2442" s="15"/>
      <c r="F2442" s="15"/>
      <c r="G2442" s="15"/>
      <c r="H2442" s="15"/>
      <c r="I2442" s="15"/>
      <c r="J2442" s="15"/>
      <c r="K2442" s="15"/>
    </row>
    <row r="2443" spans="2:11" x14ac:dyDescent="0.2">
      <c r="B2443" s="15"/>
      <c r="C2443" s="15"/>
      <c r="D2443" s="15"/>
      <c r="E2443" s="15"/>
      <c r="F2443" s="15"/>
      <c r="G2443" s="15"/>
      <c r="H2443" s="15"/>
      <c r="I2443" s="15"/>
      <c r="J2443" s="15"/>
      <c r="K2443" s="15"/>
    </row>
    <row r="2444" spans="2:11" x14ac:dyDescent="0.2">
      <c r="B2444" s="15"/>
      <c r="C2444" s="15"/>
      <c r="D2444" s="15"/>
      <c r="E2444" s="15"/>
      <c r="F2444" s="15"/>
      <c r="G2444" s="15"/>
      <c r="H2444" s="15"/>
      <c r="I2444" s="15"/>
      <c r="J2444" s="15"/>
      <c r="K2444" s="15"/>
    </row>
    <row r="2445" spans="2:11" x14ac:dyDescent="0.2">
      <c r="B2445" s="15"/>
      <c r="C2445" s="15"/>
      <c r="D2445" s="15"/>
      <c r="E2445" s="15"/>
      <c r="F2445" s="15"/>
      <c r="G2445" s="15"/>
      <c r="H2445" s="15"/>
      <c r="I2445" s="15"/>
      <c r="J2445" s="15"/>
      <c r="K2445" s="15"/>
    </row>
    <row r="2446" spans="2:11" x14ac:dyDescent="0.2">
      <c r="B2446" s="15"/>
      <c r="C2446" s="15"/>
      <c r="D2446" s="15"/>
      <c r="E2446" s="15"/>
      <c r="F2446" s="15"/>
      <c r="G2446" s="15"/>
      <c r="H2446" s="15"/>
      <c r="I2446" s="15"/>
      <c r="J2446" s="15"/>
      <c r="K2446" s="15"/>
    </row>
    <row r="2447" spans="2:11" x14ac:dyDescent="0.2">
      <c r="B2447" s="15"/>
      <c r="C2447" s="15"/>
      <c r="D2447" s="15"/>
      <c r="E2447" s="15"/>
      <c r="F2447" s="15"/>
      <c r="G2447" s="15"/>
      <c r="H2447" s="15"/>
      <c r="I2447" s="15"/>
      <c r="J2447" s="15"/>
      <c r="K2447" s="15"/>
    </row>
    <row r="2448" spans="2:11" x14ac:dyDescent="0.2">
      <c r="B2448" s="15"/>
      <c r="C2448" s="15"/>
      <c r="D2448" s="15"/>
      <c r="E2448" s="15"/>
      <c r="F2448" s="15"/>
      <c r="G2448" s="15"/>
      <c r="H2448" s="15"/>
      <c r="I2448" s="15"/>
      <c r="J2448" s="15"/>
      <c r="K2448" s="15"/>
    </row>
    <row r="2449" spans="2:11" x14ac:dyDescent="0.2">
      <c r="B2449" s="15"/>
      <c r="C2449" s="15"/>
      <c r="D2449" s="15"/>
      <c r="E2449" s="15"/>
      <c r="F2449" s="15"/>
      <c r="G2449" s="15"/>
      <c r="H2449" s="15"/>
      <c r="I2449" s="15"/>
      <c r="J2449" s="15"/>
      <c r="K2449" s="15"/>
    </row>
    <row r="2450" spans="2:11" x14ac:dyDescent="0.2">
      <c r="B2450" s="15"/>
      <c r="C2450" s="15"/>
      <c r="D2450" s="15"/>
      <c r="E2450" s="15"/>
      <c r="F2450" s="15"/>
      <c r="G2450" s="15"/>
      <c r="H2450" s="15"/>
      <c r="I2450" s="15"/>
      <c r="J2450" s="15"/>
      <c r="K2450" s="15"/>
    </row>
    <row r="2451" spans="2:11" x14ac:dyDescent="0.2">
      <c r="B2451" s="15"/>
      <c r="C2451" s="15"/>
      <c r="D2451" s="15"/>
      <c r="E2451" s="15"/>
      <c r="F2451" s="15"/>
      <c r="G2451" s="15"/>
      <c r="H2451" s="15"/>
      <c r="I2451" s="15"/>
      <c r="J2451" s="15"/>
      <c r="K2451" s="15"/>
    </row>
    <row r="2452" spans="2:11" x14ac:dyDescent="0.2">
      <c r="B2452" s="15"/>
      <c r="C2452" s="15"/>
      <c r="D2452" s="15"/>
      <c r="E2452" s="15"/>
      <c r="F2452" s="15"/>
      <c r="G2452" s="15"/>
      <c r="H2452" s="15"/>
      <c r="I2452" s="15"/>
      <c r="J2452" s="15"/>
      <c r="K2452" s="15"/>
    </row>
    <row r="2453" spans="2:11" x14ac:dyDescent="0.2">
      <c r="B2453" s="15"/>
      <c r="C2453" s="15"/>
      <c r="D2453" s="15"/>
      <c r="E2453" s="15"/>
      <c r="F2453" s="15"/>
      <c r="G2453" s="15"/>
      <c r="H2453" s="15"/>
      <c r="I2453" s="15"/>
      <c r="J2453" s="15"/>
      <c r="K2453" s="15"/>
    </row>
    <row r="2454" spans="2:11" x14ac:dyDescent="0.2">
      <c r="B2454" s="15"/>
      <c r="C2454" s="15"/>
      <c r="D2454" s="15"/>
      <c r="E2454" s="15"/>
      <c r="F2454" s="15"/>
      <c r="G2454" s="15"/>
      <c r="H2454" s="15"/>
      <c r="I2454" s="15"/>
      <c r="J2454" s="15"/>
      <c r="K2454" s="15"/>
    </row>
    <row r="2455" spans="2:11" x14ac:dyDescent="0.2">
      <c r="B2455" s="15"/>
      <c r="C2455" s="15"/>
      <c r="D2455" s="15"/>
      <c r="E2455" s="15"/>
      <c r="F2455" s="15"/>
      <c r="G2455" s="15"/>
      <c r="H2455" s="15"/>
      <c r="I2455" s="15"/>
      <c r="J2455" s="15"/>
      <c r="K2455" s="15"/>
    </row>
    <row r="2456" spans="2:11" x14ac:dyDescent="0.2">
      <c r="B2456" s="15"/>
      <c r="C2456" s="15"/>
      <c r="D2456" s="15"/>
      <c r="E2456" s="15"/>
      <c r="F2456" s="15"/>
      <c r="G2456" s="15"/>
      <c r="H2456" s="15"/>
      <c r="I2456" s="15"/>
      <c r="J2456" s="15"/>
      <c r="K2456" s="15"/>
    </row>
    <row r="2457" spans="2:11" x14ac:dyDescent="0.2">
      <c r="B2457" s="15"/>
      <c r="C2457" s="15"/>
      <c r="D2457" s="15"/>
      <c r="E2457" s="15"/>
      <c r="F2457" s="15"/>
      <c r="G2457" s="15"/>
      <c r="H2457" s="15"/>
      <c r="I2457" s="15"/>
      <c r="J2457" s="15"/>
      <c r="K2457" s="15"/>
    </row>
    <row r="2458" spans="2:11" x14ac:dyDescent="0.2">
      <c r="B2458" s="15"/>
      <c r="C2458" s="15"/>
      <c r="D2458" s="15"/>
      <c r="E2458" s="15"/>
      <c r="F2458" s="15"/>
      <c r="G2458" s="15"/>
      <c r="H2458" s="15"/>
      <c r="I2458" s="15"/>
      <c r="J2458" s="15"/>
      <c r="K2458" s="15"/>
    </row>
    <row r="2459" spans="2:11" x14ac:dyDescent="0.2">
      <c r="B2459" s="15"/>
      <c r="C2459" s="15"/>
      <c r="D2459" s="15"/>
      <c r="E2459" s="15"/>
      <c r="F2459" s="15"/>
      <c r="G2459" s="15"/>
      <c r="H2459" s="15"/>
      <c r="I2459" s="15"/>
      <c r="J2459" s="15"/>
      <c r="K2459" s="15"/>
    </row>
    <row r="2460" spans="2:11" x14ac:dyDescent="0.2">
      <c r="B2460" s="15"/>
      <c r="C2460" s="15"/>
      <c r="D2460" s="15"/>
      <c r="E2460" s="15"/>
      <c r="F2460" s="15"/>
      <c r="G2460" s="15"/>
      <c r="H2460" s="15"/>
      <c r="I2460" s="15"/>
      <c r="J2460" s="15"/>
      <c r="K2460" s="15"/>
    </row>
    <row r="2461" spans="2:11" x14ac:dyDescent="0.2">
      <c r="B2461" s="15"/>
      <c r="C2461" s="15"/>
      <c r="D2461" s="15"/>
      <c r="E2461" s="15"/>
      <c r="F2461" s="15"/>
      <c r="G2461" s="15"/>
      <c r="H2461" s="15"/>
      <c r="I2461" s="15"/>
      <c r="J2461" s="15"/>
      <c r="K2461" s="15"/>
    </row>
    <row r="2462" spans="2:11" x14ac:dyDescent="0.2">
      <c r="B2462" s="15"/>
      <c r="C2462" s="15"/>
      <c r="D2462" s="15"/>
      <c r="E2462" s="15"/>
      <c r="F2462" s="15"/>
      <c r="G2462" s="15"/>
      <c r="H2462" s="15"/>
      <c r="I2462" s="15"/>
      <c r="J2462" s="15"/>
      <c r="K2462" s="15"/>
    </row>
    <row r="2463" spans="2:11" x14ac:dyDescent="0.2">
      <c r="B2463" s="15"/>
      <c r="C2463" s="15"/>
      <c r="D2463" s="15"/>
      <c r="E2463" s="15"/>
      <c r="F2463" s="15"/>
      <c r="G2463" s="15"/>
      <c r="H2463" s="15"/>
      <c r="I2463" s="15"/>
      <c r="J2463" s="15"/>
      <c r="K2463" s="15"/>
    </row>
    <row r="2464" spans="2:11" x14ac:dyDescent="0.2">
      <c r="B2464" s="15"/>
      <c r="C2464" s="15"/>
      <c r="D2464" s="15"/>
      <c r="E2464" s="15"/>
      <c r="F2464" s="15"/>
      <c r="G2464" s="15"/>
      <c r="H2464" s="15"/>
      <c r="I2464" s="15"/>
      <c r="J2464" s="15"/>
      <c r="K2464" s="15"/>
    </row>
    <row r="2465" spans="2:11" x14ac:dyDescent="0.2">
      <c r="B2465" s="15"/>
      <c r="C2465" s="15"/>
      <c r="D2465" s="15"/>
      <c r="E2465" s="15"/>
      <c r="F2465" s="15"/>
      <c r="G2465" s="15"/>
      <c r="H2465" s="15"/>
      <c r="I2465" s="15"/>
      <c r="J2465" s="15"/>
      <c r="K2465" s="15"/>
    </row>
    <row r="2466" spans="2:11" x14ac:dyDescent="0.2">
      <c r="B2466" s="15"/>
      <c r="C2466" s="15"/>
      <c r="D2466" s="15"/>
      <c r="E2466" s="15"/>
      <c r="F2466" s="15"/>
      <c r="G2466" s="15"/>
      <c r="H2466" s="15"/>
      <c r="I2466" s="15"/>
      <c r="J2466" s="15"/>
      <c r="K2466" s="15"/>
    </row>
    <row r="2467" spans="2:11" x14ac:dyDescent="0.2">
      <c r="B2467" s="15"/>
      <c r="C2467" s="15"/>
      <c r="D2467" s="15"/>
      <c r="E2467" s="15"/>
      <c r="F2467" s="15"/>
      <c r="G2467" s="15"/>
      <c r="H2467" s="15"/>
      <c r="I2467" s="15"/>
      <c r="J2467" s="15"/>
      <c r="K2467" s="15"/>
    </row>
    <row r="2468" spans="2:11" x14ac:dyDescent="0.2">
      <c r="B2468" s="15"/>
      <c r="C2468" s="15"/>
      <c r="D2468" s="15"/>
      <c r="E2468" s="15"/>
      <c r="F2468" s="15"/>
      <c r="G2468" s="15"/>
      <c r="H2468" s="15"/>
      <c r="I2468" s="15"/>
      <c r="J2468" s="15"/>
      <c r="K2468" s="15"/>
    </row>
    <row r="2469" spans="2:11" x14ac:dyDescent="0.2">
      <c r="B2469" s="15"/>
      <c r="C2469" s="15"/>
      <c r="D2469" s="15"/>
      <c r="E2469" s="15"/>
      <c r="F2469" s="15"/>
      <c r="G2469" s="15"/>
      <c r="H2469" s="15"/>
      <c r="I2469" s="15"/>
      <c r="J2469" s="15"/>
      <c r="K2469" s="15"/>
    </row>
    <row r="2470" spans="2:11" x14ac:dyDescent="0.2">
      <c r="B2470" s="15"/>
      <c r="C2470" s="15"/>
      <c r="D2470" s="15"/>
      <c r="E2470" s="15"/>
      <c r="F2470" s="15"/>
      <c r="G2470" s="15"/>
      <c r="H2470" s="15"/>
      <c r="I2470" s="15"/>
      <c r="J2470" s="15"/>
      <c r="K2470" s="15"/>
    </row>
    <row r="2471" spans="2:11" x14ac:dyDescent="0.2">
      <c r="B2471" s="15"/>
      <c r="C2471" s="15"/>
      <c r="D2471" s="15"/>
      <c r="E2471" s="15"/>
      <c r="F2471" s="15"/>
      <c r="G2471" s="15"/>
      <c r="H2471" s="15"/>
      <c r="I2471" s="15"/>
      <c r="J2471" s="15"/>
      <c r="K2471" s="15"/>
    </row>
    <row r="2472" spans="2:11" x14ac:dyDescent="0.2">
      <c r="B2472" s="15"/>
      <c r="C2472" s="15"/>
      <c r="D2472" s="15"/>
      <c r="E2472" s="15"/>
      <c r="F2472" s="15"/>
      <c r="G2472" s="15"/>
      <c r="H2472" s="15"/>
      <c r="I2472" s="15"/>
      <c r="J2472" s="15"/>
      <c r="K2472" s="15"/>
    </row>
    <row r="2473" spans="2:11" x14ac:dyDescent="0.2">
      <c r="B2473" s="15"/>
      <c r="C2473" s="15"/>
      <c r="D2473" s="15"/>
      <c r="E2473" s="15"/>
      <c r="F2473" s="15"/>
      <c r="G2473" s="15"/>
      <c r="H2473" s="15"/>
      <c r="I2473" s="15"/>
      <c r="J2473" s="15"/>
      <c r="K2473" s="15"/>
    </row>
    <row r="2474" spans="2:11" x14ac:dyDescent="0.2">
      <c r="B2474" s="15"/>
      <c r="C2474" s="15"/>
      <c r="D2474" s="15"/>
      <c r="E2474" s="15"/>
      <c r="F2474" s="15"/>
      <c r="G2474" s="15"/>
      <c r="H2474" s="15"/>
      <c r="I2474" s="15"/>
      <c r="J2474" s="15"/>
      <c r="K2474" s="15"/>
    </row>
    <row r="2475" spans="2:11" x14ac:dyDescent="0.2">
      <c r="B2475" s="15"/>
      <c r="C2475" s="15"/>
      <c r="D2475" s="15"/>
      <c r="E2475" s="15"/>
      <c r="F2475" s="15"/>
      <c r="G2475" s="15"/>
      <c r="H2475" s="15"/>
      <c r="I2475" s="15"/>
      <c r="J2475" s="15"/>
      <c r="K2475" s="15"/>
    </row>
    <row r="2476" spans="2:11" x14ac:dyDescent="0.2">
      <c r="B2476" s="15"/>
      <c r="C2476" s="15"/>
      <c r="D2476" s="15"/>
      <c r="E2476" s="15"/>
      <c r="F2476" s="15"/>
      <c r="G2476" s="15"/>
      <c r="H2476" s="15"/>
      <c r="I2476" s="15"/>
      <c r="J2476" s="15"/>
      <c r="K2476" s="15"/>
    </row>
    <row r="2477" spans="2:11" x14ac:dyDescent="0.2">
      <c r="B2477" s="15"/>
      <c r="C2477" s="15"/>
      <c r="D2477" s="15"/>
      <c r="E2477" s="15"/>
      <c r="F2477" s="15"/>
      <c r="G2477" s="15"/>
      <c r="H2477" s="15"/>
      <c r="I2477" s="15"/>
      <c r="J2477" s="15"/>
      <c r="K2477" s="15"/>
    </row>
    <row r="2478" spans="2:11" x14ac:dyDescent="0.2">
      <c r="B2478" s="15"/>
      <c r="C2478" s="15"/>
      <c r="D2478" s="15"/>
      <c r="E2478" s="15"/>
      <c r="F2478" s="15"/>
      <c r="G2478" s="15"/>
      <c r="H2478" s="15"/>
      <c r="I2478" s="15"/>
      <c r="J2478" s="15"/>
      <c r="K2478" s="15"/>
    </row>
    <row r="2479" spans="2:11" x14ac:dyDescent="0.2">
      <c r="B2479" s="15"/>
      <c r="C2479" s="15"/>
      <c r="D2479" s="15"/>
      <c r="E2479" s="15"/>
      <c r="F2479" s="15"/>
      <c r="G2479" s="15"/>
      <c r="H2479" s="15"/>
      <c r="I2479" s="15"/>
      <c r="J2479" s="15"/>
      <c r="K2479" s="15"/>
    </row>
    <row r="2480" spans="2:11" x14ac:dyDescent="0.2">
      <c r="B2480" s="15"/>
      <c r="C2480" s="15"/>
      <c r="D2480" s="15"/>
      <c r="E2480" s="15"/>
      <c r="F2480" s="15"/>
      <c r="G2480" s="15"/>
      <c r="H2480" s="15"/>
      <c r="I2480" s="15"/>
      <c r="J2480" s="15"/>
      <c r="K2480" s="15"/>
    </row>
    <row r="2481" spans="2:11" x14ac:dyDescent="0.2">
      <c r="B2481" s="15"/>
      <c r="C2481" s="15"/>
      <c r="D2481" s="15"/>
      <c r="E2481" s="15"/>
      <c r="F2481" s="15"/>
      <c r="G2481" s="15"/>
      <c r="H2481" s="15"/>
      <c r="I2481" s="15"/>
      <c r="J2481" s="15"/>
      <c r="K2481" s="15"/>
    </row>
    <row r="2482" spans="2:11" x14ac:dyDescent="0.2">
      <c r="B2482" s="15"/>
      <c r="C2482" s="15"/>
      <c r="D2482" s="15"/>
      <c r="E2482" s="15"/>
      <c r="F2482" s="15"/>
      <c r="G2482" s="15"/>
      <c r="H2482" s="15"/>
      <c r="I2482" s="15"/>
      <c r="J2482" s="15"/>
      <c r="K2482" s="15"/>
    </row>
    <row r="2483" spans="2:11" x14ac:dyDescent="0.2">
      <c r="B2483" s="15"/>
      <c r="C2483" s="15"/>
      <c r="D2483" s="15"/>
      <c r="E2483" s="15"/>
      <c r="F2483" s="15"/>
      <c r="G2483" s="15"/>
      <c r="H2483" s="15"/>
      <c r="I2483" s="15"/>
      <c r="J2483" s="15"/>
      <c r="K2483" s="15"/>
    </row>
    <row r="2484" spans="2:11" x14ac:dyDescent="0.2">
      <c r="B2484" s="15"/>
      <c r="C2484" s="15"/>
      <c r="D2484" s="15"/>
      <c r="E2484" s="15"/>
      <c r="F2484" s="15"/>
      <c r="G2484" s="15"/>
      <c r="H2484" s="15"/>
      <c r="I2484" s="15"/>
      <c r="J2484" s="15"/>
      <c r="K2484" s="15"/>
    </row>
    <row r="2485" spans="2:11" x14ac:dyDescent="0.2">
      <c r="B2485" s="15"/>
      <c r="C2485" s="15"/>
      <c r="D2485" s="15"/>
      <c r="E2485" s="15"/>
      <c r="F2485" s="15"/>
      <c r="G2485" s="15"/>
      <c r="H2485" s="15"/>
      <c r="I2485" s="15"/>
      <c r="J2485" s="15"/>
      <c r="K2485" s="15"/>
    </row>
    <row r="2486" spans="2:11" x14ac:dyDescent="0.2">
      <c r="B2486" s="15"/>
      <c r="C2486" s="15"/>
      <c r="D2486" s="15"/>
      <c r="E2486" s="15"/>
      <c r="F2486" s="15"/>
      <c r="G2486" s="15"/>
      <c r="H2486" s="15"/>
      <c r="I2486" s="15"/>
      <c r="J2486" s="15"/>
      <c r="K2486" s="15"/>
    </row>
    <row r="2487" spans="2:11" x14ac:dyDescent="0.2">
      <c r="B2487" s="15"/>
      <c r="C2487" s="15"/>
      <c r="D2487" s="15"/>
      <c r="E2487" s="15"/>
      <c r="F2487" s="15"/>
      <c r="G2487" s="15"/>
      <c r="H2487" s="15"/>
      <c r="I2487" s="15"/>
      <c r="J2487" s="15"/>
      <c r="K2487" s="15"/>
    </row>
    <row r="2488" spans="2:11" x14ac:dyDescent="0.2">
      <c r="B2488" s="15"/>
      <c r="C2488" s="15"/>
      <c r="D2488" s="15"/>
      <c r="E2488" s="15"/>
      <c r="F2488" s="15"/>
      <c r="G2488" s="15"/>
      <c r="H2488" s="15"/>
      <c r="I2488" s="15"/>
      <c r="J2488" s="15"/>
      <c r="K2488" s="15"/>
    </row>
    <row r="2489" spans="2:11" x14ac:dyDescent="0.2">
      <c r="B2489" s="15"/>
      <c r="C2489" s="15"/>
      <c r="D2489" s="15"/>
      <c r="E2489" s="15"/>
      <c r="F2489" s="15"/>
      <c r="G2489" s="15"/>
      <c r="H2489" s="15"/>
      <c r="I2489" s="15"/>
      <c r="J2489" s="15"/>
      <c r="K2489" s="15"/>
    </row>
    <row r="2490" spans="2:11" x14ac:dyDescent="0.2">
      <c r="B2490" s="15"/>
      <c r="C2490" s="15"/>
      <c r="D2490" s="15"/>
      <c r="E2490" s="15"/>
      <c r="F2490" s="15"/>
      <c r="G2490" s="15"/>
      <c r="H2490" s="15"/>
      <c r="I2490" s="15"/>
      <c r="J2490" s="15"/>
      <c r="K2490" s="15"/>
    </row>
    <row r="2491" spans="2:11" x14ac:dyDescent="0.2">
      <c r="B2491" s="15"/>
      <c r="C2491" s="15"/>
      <c r="D2491" s="15"/>
      <c r="E2491" s="15"/>
      <c r="F2491" s="15"/>
      <c r="G2491" s="15"/>
      <c r="H2491" s="15"/>
      <c r="I2491" s="15"/>
      <c r="J2491" s="15"/>
      <c r="K2491" s="15"/>
    </row>
    <row r="2492" spans="2:11" x14ac:dyDescent="0.2">
      <c r="B2492" s="15"/>
      <c r="C2492" s="15"/>
      <c r="D2492" s="15"/>
      <c r="E2492" s="15"/>
      <c r="F2492" s="15"/>
      <c r="G2492" s="15"/>
      <c r="H2492" s="15"/>
      <c r="I2492" s="15"/>
      <c r="J2492" s="15"/>
      <c r="K2492" s="15"/>
    </row>
    <row r="2493" spans="2:11" x14ac:dyDescent="0.2">
      <c r="B2493" s="15"/>
      <c r="C2493" s="15"/>
      <c r="D2493" s="15"/>
      <c r="E2493" s="15"/>
      <c r="F2493" s="15"/>
      <c r="G2493" s="15"/>
      <c r="H2493" s="15"/>
      <c r="I2493" s="15"/>
      <c r="J2493" s="15"/>
      <c r="K2493" s="15"/>
    </row>
    <row r="2494" spans="2:11" x14ac:dyDescent="0.2">
      <c r="B2494" s="15"/>
      <c r="C2494" s="15"/>
      <c r="D2494" s="15"/>
      <c r="E2494" s="15"/>
      <c r="F2494" s="15"/>
      <c r="G2494" s="15"/>
      <c r="H2494" s="15"/>
      <c r="I2494" s="15"/>
      <c r="J2494" s="15"/>
      <c r="K2494" s="15"/>
    </row>
    <row r="2495" spans="2:11" x14ac:dyDescent="0.2">
      <c r="B2495" s="15"/>
      <c r="C2495" s="15"/>
      <c r="D2495" s="15"/>
      <c r="E2495" s="15"/>
      <c r="F2495" s="15"/>
      <c r="G2495" s="15"/>
      <c r="H2495" s="15"/>
      <c r="I2495" s="15"/>
      <c r="J2495" s="15"/>
      <c r="K2495" s="15"/>
    </row>
    <row r="2496" spans="2:11" x14ac:dyDescent="0.2">
      <c r="B2496" s="15"/>
      <c r="C2496" s="15"/>
      <c r="D2496" s="15"/>
      <c r="E2496" s="15"/>
      <c r="F2496" s="15"/>
      <c r="G2496" s="15"/>
      <c r="H2496" s="15"/>
      <c r="I2496" s="15"/>
      <c r="J2496" s="15"/>
      <c r="K2496" s="15"/>
    </row>
    <row r="2497" spans="2:11" x14ac:dyDescent="0.2">
      <c r="B2497" s="15"/>
      <c r="C2497" s="15"/>
      <c r="D2497" s="15"/>
      <c r="E2497" s="15"/>
      <c r="F2497" s="15"/>
      <c r="G2497" s="15"/>
      <c r="H2497" s="15"/>
      <c r="I2497" s="15"/>
      <c r="J2497" s="15"/>
      <c r="K2497" s="15"/>
    </row>
    <row r="2498" spans="2:11" x14ac:dyDescent="0.2">
      <c r="B2498" s="15"/>
      <c r="C2498" s="15"/>
      <c r="D2498" s="15"/>
      <c r="E2498" s="15"/>
      <c r="F2498" s="15"/>
      <c r="G2498" s="15"/>
      <c r="H2498" s="15"/>
      <c r="I2498" s="15"/>
      <c r="J2498" s="15"/>
      <c r="K2498" s="15"/>
    </row>
    <row r="2499" spans="2:11" x14ac:dyDescent="0.2">
      <c r="B2499" s="15"/>
      <c r="C2499" s="15"/>
      <c r="D2499" s="15"/>
      <c r="E2499" s="15"/>
      <c r="F2499" s="15"/>
      <c r="G2499" s="15"/>
      <c r="H2499" s="15"/>
      <c r="I2499" s="15"/>
      <c r="J2499" s="15"/>
      <c r="K2499" s="15"/>
    </row>
    <row r="2500" spans="2:11" x14ac:dyDescent="0.2">
      <c r="B2500" s="15"/>
      <c r="C2500" s="15"/>
      <c r="D2500" s="15"/>
      <c r="E2500" s="15"/>
      <c r="F2500" s="15"/>
      <c r="G2500" s="15"/>
      <c r="H2500" s="15"/>
      <c r="I2500" s="15"/>
      <c r="J2500" s="15"/>
      <c r="K2500" s="15"/>
    </row>
    <row r="2501" spans="2:11" x14ac:dyDescent="0.2">
      <c r="B2501" s="15"/>
      <c r="C2501" s="15"/>
      <c r="D2501" s="15"/>
      <c r="E2501" s="15"/>
      <c r="F2501" s="15"/>
      <c r="G2501" s="15"/>
      <c r="H2501" s="15"/>
      <c r="I2501" s="15"/>
      <c r="J2501" s="15"/>
      <c r="K2501" s="15"/>
    </row>
    <row r="2502" spans="2:11" x14ac:dyDescent="0.2">
      <c r="B2502" s="15"/>
      <c r="C2502" s="15"/>
      <c r="D2502" s="15"/>
      <c r="E2502" s="15"/>
      <c r="F2502" s="15"/>
      <c r="G2502" s="15"/>
      <c r="H2502" s="15"/>
      <c r="I2502" s="15"/>
      <c r="J2502" s="15"/>
      <c r="K2502" s="15"/>
    </row>
    <row r="2503" spans="2:11" x14ac:dyDescent="0.2">
      <c r="B2503" s="15"/>
      <c r="C2503" s="15"/>
      <c r="D2503" s="15"/>
      <c r="E2503" s="15"/>
      <c r="F2503" s="15"/>
      <c r="G2503" s="15"/>
      <c r="H2503" s="15"/>
      <c r="I2503" s="15"/>
      <c r="J2503" s="15"/>
      <c r="K2503" s="15"/>
    </row>
    <row r="2504" spans="2:11" x14ac:dyDescent="0.2">
      <c r="B2504" s="15"/>
      <c r="C2504" s="15"/>
      <c r="D2504" s="15"/>
      <c r="E2504" s="15"/>
      <c r="F2504" s="15"/>
      <c r="G2504" s="15"/>
      <c r="H2504" s="15"/>
      <c r="I2504" s="15"/>
      <c r="J2504" s="15"/>
      <c r="K2504" s="15"/>
    </row>
    <row r="2505" spans="2:11" x14ac:dyDescent="0.2">
      <c r="B2505" s="15"/>
      <c r="C2505" s="15"/>
      <c r="D2505" s="15"/>
      <c r="E2505" s="15"/>
      <c r="F2505" s="15"/>
      <c r="G2505" s="15"/>
      <c r="H2505" s="15"/>
      <c r="I2505" s="15"/>
      <c r="J2505" s="15"/>
      <c r="K2505" s="15"/>
    </row>
    <row r="2506" spans="2:11" x14ac:dyDescent="0.2">
      <c r="B2506" s="15"/>
      <c r="C2506" s="15"/>
      <c r="D2506" s="15"/>
      <c r="E2506" s="15"/>
      <c r="F2506" s="15"/>
      <c r="G2506" s="15"/>
      <c r="H2506" s="15"/>
      <c r="I2506" s="15"/>
      <c r="J2506" s="15"/>
      <c r="K2506" s="15"/>
    </row>
    <row r="2507" spans="2:11" x14ac:dyDescent="0.2">
      <c r="B2507" s="15"/>
      <c r="C2507" s="15"/>
      <c r="D2507" s="15"/>
      <c r="E2507" s="15"/>
      <c r="F2507" s="15"/>
      <c r="G2507" s="15"/>
      <c r="H2507" s="15"/>
      <c r="I2507" s="15"/>
      <c r="J2507" s="15"/>
      <c r="K2507" s="15"/>
    </row>
    <row r="2508" spans="2:11" x14ac:dyDescent="0.2">
      <c r="B2508" s="15"/>
      <c r="C2508" s="15"/>
      <c r="D2508" s="15"/>
      <c r="E2508" s="15"/>
      <c r="F2508" s="15"/>
      <c r="G2508" s="15"/>
      <c r="H2508" s="15"/>
      <c r="I2508" s="15"/>
      <c r="J2508" s="15"/>
      <c r="K2508" s="15"/>
    </row>
    <row r="2509" spans="2:11" x14ac:dyDescent="0.2">
      <c r="B2509" s="15"/>
      <c r="C2509" s="15"/>
      <c r="D2509" s="15"/>
      <c r="E2509" s="15"/>
      <c r="F2509" s="15"/>
      <c r="G2509" s="15"/>
      <c r="H2509" s="15"/>
      <c r="I2509" s="15"/>
      <c r="J2509" s="15"/>
      <c r="K2509" s="15"/>
    </row>
    <row r="2510" spans="2:11" x14ac:dyDescent="0.2">
      <c r="B2510" s="15"/>
      <c r="C2510" s="15"/>
      <c r="D2510" s="15"/>
      <c r="E2510" s="15"/>
      <c r="F2510" s="15"/>
      <c r="G2510" s="15"/>
      <c r="H2510" s="15"/>
      <c r="I2510" s="15"/>
      <c r="J2510" s="15"/>
      <c r="K2510" s="15"/>
    </row>
    <row r="2511" spans="2:11" x14ac:dyDescent="0.2">
      <c r="B2511" s="15"/>
      <c r="C2511" s="15"/>
      <c r="D2511" s="15"/>
      <c r="E2511" s="15"/>
      <c r="F2511" s="15"/>
      <c r="G2511" s="15"/>
      <c r="H2511" s="15"/>
      <c r="I2511" s="15"/>
      <c r="J2511" s="15"/>
      <c r="K2511" s="15"/>
    </row>
    <row r="2512" spans="2:11" x14ac:dyDescent="0.2">
      <c r="B2512" s="15"/>
      <c r="C2512" s="15"/>
      <c r="D2512" s="15"/>
      <c r="E2512" s="15"/>
      <c r="F2512" s="15"/>
      <c r="G2512" s="15"/>
      <c r="H2512" s="15"/>
      <c r="I2512" s="15"/>
      <c r="J2512" s="15"/>
      <c r="K2512" s="15"/>
    </row>
    <row r="2513" spans="2:11" x14ac:dyDescent="0.2">
      <c r="B2513" s="15"/>
      <c r="C2513" s="15"/>
      <c r="D2513" s="15"/>
      <c r="E2513" s="15"/>
      <c r="F2513" s="15"/>
      <c r="G2513" s="15"/>
      <c r="H2513" s="15"/>
      <c r="I2513" s="15"/>
      <c r="J2513" s="15"/>
      <c r="K2513" s="15"/>
    </row>
    <row r="2514" spans="2:11" x14ac:dyDescent="0.2">
      <c r="B2514" s="15"/>
      <c r="C2514" s="15"/>
      <c r="D2514" s="15"/>
      <c r="E2514" s="15"/>
      <c r="F2514" s="15"/>
      <c r="G2514" s="15"/>
      <c r="H2514" s="15"/>
      <c r="I2514" s="15"/>
      <c r="J2514" s="15"/>
      <c r="K2514" s="15"/>
    </row>
    <row r="2515" spans="2:11" x14ac:dyDescent="0.2">
      <c r="B2515" s="15"/>
      <c r="C2515" s="15"/>
      <c r="D2515" s="15"/>
      <c r="E2515" s="15"/>
      <c r="F2515" s="15"/>
      <c r="G2515" s="15"/>
      <c r="H2515" s="15"/>
      <c r="I2515" s="15"/>
      <c r="J2515" s="15"/>
      <c r="K2515" s="15"/>
    </row>
    <row r="2516" spans="2:11" x14ac:dyDescent="0.2">
      <c r="B2516" s="15"/>
      <c r="C2516" s="15"/>
      <c r="D2516" s="15"/>
      <c r="E2516" s="15"/>
      <c r="F2516" s="15"/>
      <c r="G2516" s="15"/>
      <c r="H2516" s="15"/>
      <c r="I2516" s="15"/>
      <c r="J2516" s="15"/>
      <c r="K2516" s="15"/>
    </row>
    <row r="2517" spans="2:11" x14ac:dyDescent="0.2">
      <c r="B2517" s="15"/>
      <c r="C2517" s="15"/>
      <c r="D2517" s="15"/>
      <c r="E2517" s="15"/>
      <c r="F2517" s="15"/>
      <c r="G2517" s="15"/>
      <c r="H2517" s="15"/>
      <c r="I2517" s="15"/>
      <c r="J2517" s="15"/>
      <c r="K2517" s="15"/>
    </row>
    <row r="2518" spans="2:11" x14ac:dyDescent="0.2">
      <c r="B2518" s="15"/>
      <c r="C2518" s="15"/>
      <c r="D2518" s="15"/>
      <c r="E2518" s="15"/>
      <c r="F2518" s="15"/>
      <c r="G2518" s="15"/>
      <c r="H2518" s="15"/>
      <c r="I2518" s="15"/>
      <c r="J2518" s="15"/>
      <c r="K2518" s="15"/>
    </row>
    <row r="2519" spans="2:11" x14ac:dyDescent="0.2">
      <c r="B2519" s="15"/>
      <c r="C2519" s="15"/>
      <c r="D2519" s="15"/>
      <c r="E2519" s="15"/>
      <c r="F2519" s="15"/>
      <c r="G2519" s="15"/>
      <c r="H2519" s="15"/>
      <c r="I2519" s="15"/>
      <c r="J2519" s="15"/>
      <c r="K2519" s="15"/>
    </row>
    <row r="2520" spans="2:11" x14ac:dyDescent="0.2">
      <c r="B2520" s="15"/>
      <c r="C2520" s="15"/>
      <c r="D2520" s="15"/>
      <c r="E2520" s="15"/>
      <c r="F2520" s="15"/>
      <c r="G2520" s="15"/>
      <c r="H2520" s="15"/>
      <c r="I2520" s="15"/>
      <c r="J2520" s="15"/>
      <c r="K2520" s="15"/>
    </row>
    <row r="2521" spans="2:11" x14ac:dyDescent="0.2">
      <c r="B2521" s="15"/>
      <c r="C2521" s="15"/>
      <c r="D2521" s="15"/>
      <c r="E2521" s="15"/>
      <c r="F2521" s="15"/>
      <c r="G2521" s="15"/>
      <c r="H2521" s="15"/>
      <c r="I2521" s="15"/>
      <c r="J2521" s="15"/>
      <c r="K2521" s="15"/>
    </row>
    <row r="2522" spans="2:11" x14ac:dyDescent="0.2">
      <c r="B2522" s="15"/>
      <c r="C2522" s="15"/>
      <c r="D2522" s="15"/>
      <c r="E2522" s="15"/>
      <c r="F2522" s="15"/>
      <c r="G2522" s="15"/>
      <c r="H2522" s="15"/>
      <c r="I2522" s="15"/>
      <c r="J2522" s="15"/>
      <c r="K2522" s="15"/>
    </row>
    <row r="2523" spans="2:11" x14ac:dyDescent="0.2">
      <c r="B2523" s="15"/>
      <c r="C2523" s="15"/>
      <c r="D2523" s="15"/>
      <c r="E2523" s="15"/>
      <c r="F2523" s="15"/>
      <c r="G2523" s="15"/>
      <c r="H2523" s="15"/>
      <c r="I2523" s="15"/>
      <c r="J2523" s="15"/>
      <c r="K2523" s="15"/>
    </row>
    <row r="2524" spans="2:11" x14ac:dyDescent="0.2">
      <c r="B2524" s="15"/>
      <c r="C2524" s="15"/>
      <c r="D2524" s="15"/>
      <c r="E2524" s="15"/>
      <c r="F2524" s="15"/>
      <c r="G2524" s="15"/>
      <c r="H2524" s="15"/>
      <c r="I2524" s="15"/>
      <c r="J2524" s="15"/>
      <c r="K2524" s="15"/>
    </row>
    <row r="2525" spans="2:11" x14ac:dyDescent="0.2">
      <c r="B2525" s="15"/>
      <c r="C2525" s="15"/>
      <c r="D2525" s="15"/>
      <c r="E2525" s="15"/>
      <c r="F2525" s="15"/>
      <c r="G2525" s="15"/>
      <c r="H2525" s="15"/>
      <c r="I2525" s="15"/>
      <c r="J2525" s="15"/>
      <c r="K2525" s="15"/>
    </row>
    <row r="2526" spans="2:11" x14ac:dyDescent="0.2">
      <c r="B2526" s="15"/>
      <c r="C2526" s="15"/>
      <c r="D2526" s="15"/>
      <c r="E2526" s="15"/>
      <c r="F2526" s="15"/>
      <c r="G2526" s="15"/>
      <c r="H2526" s="15"/>
      <c r="I2526" s="15"/>
      <c r="J2526" s="15"/>
      <c r="K2526" s="15"/>
    </row>
    <row r="2527" spans="2:11" x14ac:dyDescent="0.2">
      <c r="B2527" s="15"/>
      <c r="C2527" s="15"/>
      <c r="D2527" s="15"/>
      <c r="E2527" s="15"/>
      <c r="F2527" s="15"/>
      <c r="G2527" s="15"/>
      <c r="H2527" s="15"/>
      <c r="I2527" s="15"/>
      <c r="J2527" s="15"/>
      <c r="K2527" s="15"/>
    </row>
    <row r="2528" spans="2:11" x14ac:dyDescent="0.2">
      <c r="B2528" s="15"/>
      <c r="C2528" s="15"/>
      <c r="D2528" s="15"/>
      <c r="E2528" s="15"/>
      <c r="F2528" s="15"/>
      <c r="G2528" s="15"/>
      <c r="H2528" s="15"/>
      <c r="I2528" s="15"/>
      <c r="J2528" s="15"/>
      <c r="K2528" s="15"/>
    </row>
    <row r="2529" spans="2:11" x14ac:dyDescent="0.2">
      <c r="B2529" s="15"/>
      <c r="C2529" s="15"/>
      <c r="D2529" s="15"/>
      <c r="E2529" s="15"/>
      <c r="F2529" s="15"/>
      <c r="G2529" s="15"/>
      <c r="H2529" s="15"/>
      <c r="I2529" s="15"/>
      <c r="J2529" s="15"/>
      <c r="K2529" s="15"/>
    </row>
    <row r="2530" spans="2:11" x14ac:dyDescent="0.2">
      <c r="B2530" s="15"/>
      <c r="C2530" s="15"/>
      <c r="D2530" s="15"/>
      <c r="E2530" s="15"/>
      <c r="F2530" s="15"/>
      <c r="G2530" s="15"/>
      <c r="H2530" s="15"/>
      <c r="I2530" s="15"/>
      <c r="J2530" s="15"/>
      <c r="K2530" s="15"/>
    </row>
    <row r="2531" spans="2:11" x14ac:dyDescent="0.2">
      <c r="B2531" s="15"/>
      <c r="C2531" s="15"/>
      <c r="D2531" s="15"/>
      <c r="E2531" s="15"/>
      <c r="F2531" s="15"/>
      <c r="G2531" s="15"/>
      <c r="H2531" s="15"/>
      <c r="I2531" s="15"/>
      <c r="J2531" s="15"/>
      <c r="K2531" s="15"/>
    </row>
    <row r="2532" spans="2:11" x14ac:dyDescent="0.2">
      <c r="B2532" s="15"/>
      <c r="C2532" s="15"/>
      <c r="D2532" s="15"/>
      <c r="E2532" s="15"/>
      <c r="F2532" s="15"/>
      <c r="G2532" s="15"/>
      <c r="H2532" s="15"/>
      <c r="I2532" s="15"/>
      <c r="J2532" s="15"/>
      <c r="K2532" s="15"/>
    </row>
    <row r="2533" spans="2:11" x14ac:dyDescent="0.2">
      <c r="B2533" s="15"/>
      <c r="C2533" s="15"/>
      <c r="D2533" s="15"/>
      <c r="E2533" s="15"/>
      <c r="F2533" s="15"/>
      <c r="G2533" s="15"/>
      <c r="H2533" s="15"/>
      <c r="I2533" s="15"/>
      <c r="J2533" s="15"/>
      <c r="K2533" s="15"/>
    </row>
    <row r="2534" spans="2:11" x14ac:dyDescent="0.2">
      <c r="B2534" s="15"/>
      <c r="C2534" s="15"/>
      <c r="D2534" s="15"/>
      <c r="E2534" s="15"/>
      <c r="F2534" s="15"/>
      <c r="G2534" s="15"/>
      <c r="H2534" s="15"/>
      <c r="I2534" s="15"/>
      <c r="J2534" s="15"/>
      <c r="K2534" s="15"/>
    </row>
    <row r="2535" spans="2:11" x14ac:dyDescent="0.2">
      <c r="B2535" s="15"/>
      <c r="C2535" s="15"/>
      <c r="D2535" s="15"/>
      <c r="E2535" s="15"/>
      <c r="F2535" s="15"/>
      <c r="G2535" s="15"/>
      <c r="H2535" s="15"/>
      <c r="I2535" s="15"/>
      <c r="J2535" s="15"/>
      <c r="K2535" s="15"/>
    </row>
    <row r="2536" spans="2:11" x14ac:dyDescent="0.2">
      <c r="B2536" s="15"/>
      <c r="C2536" s="15"/>
      <c r="D2536" s="15"/>
      <c r="E2536" s="15"/>
      <c r="F2536" s="15"/>
      <c r="G2536" s="15"/>
      <c r="H2536" s="15"/>
      <c r="I2536" s="15"/>
      <c r="J2536" s="15"/>
      <c r="K2536" s="15"/>
    </row>
    <row r="2537" spans="2:11" x14ac:dyDescent="0.2">
      <c r="B2537" s="15"/>
      <c r="C2537" s="15"/>
      <c r="D2537" s="15"/>
      <c r="E2537" s="15"/>
      <c r="F2537" s="15"/>
      <c r="G2537" s="15"/>
      <c r="H2537" s="15"/>
      <c r="I2537" s="15"/>
      <c r="J2537" s="15"/>
      <c r="K2537" s="15"/>
    </row>
    <row r="2538" spans="2:11" x14ac:dyDescent="0.2">
      <c r="B2538" s="15"/>
      <c r="C2538" s="15"/>
      <c r="D2538" s="15"/>
      <c r="E2538" s="15"/>
      <c r="F2538" s="15"/>
      <c r="G2538" s="15"/>
      <c r="H2538" s="15"/>
      <c r="I2538" s="15"/>
      <c r="J2538" s="15"/>
      <c r="K2538" s="15"/>
    </row>
    <row r="2539" spans="2:11" x14ac:dyDescent="0.2">
      <c r="B2539" s="15"/>
      <c r="C2539" s="15"/>
      <c r="D2539" s="15"/>
      <c r="E2539" s="15"/>
      <c r="F2539" s="15"/>
      <c r="G2539" s="15"/>
      <c r="H2539" s="15"/>
      <c r="I2539" s="15"/>
      <c r="J2539" s="15"/>
      <c r="K2539" s="15"/>
    </row>
    <row r="2540" spans="2:11" x14ac:dyDescent="0.2">
      <c r="B2540" s="15"/>
      <c r="C2540" s="15"/>
      <c r="D2540" s="15"/>
      <c r="E2540" s="15"/>
      <c r="F2540" s="15"/>
      <c r="G2540" s="15"/>
      <c r="H2540" s="15"/>
      <c r="I2540" s="15"/>
      <c r="J2540" s="15"/>
      <c r="K2540" s="15"/>
    </row>
    <row r="2541" spans="2:11" x14ac:dyDescent="0.2">
      <c r="B2541" s="15"/>
      <c r="C2541" s="15"/>
      <c r="D2541" s="15"/>
      <c r="E2541" s="15"/>
      <c r="F2541" s="15"/>
      <c r="G2541" s="15"/>
      <c r="H2541" s="15"/>
      <c r="I2541" s="15"/>
      <c r="J2541" s="15"/>
      <c r="K2541" s="15"/>
    </row>
    <row r="2542" spans="2:11" x14ac:dyDescent="0.2">
      <c r="B2542" s="15"/>
      <c r="C2542" s="15"/>
      <c r="D2542" s="15"/>
      <c r="E2542" s="15"/>
      <c r="F2542" s="15"/>
      <c r="G2542" s="15"/>
      <c r="H2542" s="15"/>
      <c r="I2542" s="15"/>
      <c r="J2542" s="15"/>
      <c r="K2542" s="15"/>
    </row>
    <row r="2543" spans="2:11" x14ac:dyDescent="0.2">
      <c r="B2543" s="15"/>
      <c r="C2543" s="15"/>
      <c r="D2543" s="15"/>
      <c r="E2543" s="15"/>
      <c r="F2543" s="15"/>
      <c r="G2543" s="15"/>
      <c r="H2543" s="15"/>
      <c r="I2543" s="15"/>
      <c r="J2543" s="15"/>
      <c r="K2543" s="15"/>
    </row>
    <row r="2544" spans="2:11" x14ac:dyDescent="0.2">
      <c r="B2544" s="15"/>
      <c r="C2544" s="15"/>
      <c r="D2544" s="15"/>
      <c r="E2544" s="15"/>
      <c r="F2544" s="15"/>
      <c r="G2544" s="15"/>
      <c r="H2544" s="15"/>
      <c r="I2544" s="15"/>
      <c r="J2544" s="15"/>
      <c r="K2544" s="15"/>
    </row>
    <row r="2545" spans="2:11" x14ac:dyDescent="0.2">
      <c r="B2545" s="15"/>
      <c r="C2545" s="15"/>
      <c r="D2545" s="15"/>
      <c r="E2545" s="15"/>
      <c r="F2545" s="15"/>
      <c r="G2545" s="15"/>
      <c r="H2545" s="15"/>
      <c r="I2545" s="15"/>
      <c r="J2545" s="15"/>
      <c r="K2545" s="15"/>
    </row>
    <row r="2546" spans="2:11" x14ac:dyDescent="0.2">
      <c r="B2546" s="15"/>
      <c r="C2546" s="15"/>
      <c r="D2546" s="15"/>
      <c r="E2546" s="15"/>
      <c r="F2546" s="15"/>
      <c r="G2546" s="15"/>
      <c r="H2546" s="15"/>
      <c r="I2546" s="15"/>
      <c r="J2546" s="15"/>
      <c r="K2546" s="15"/>
    </row>
    <row r="2547" spans="2:11" x14ac:dyDescent="0.2">
      <c r="B2547" s="15"/>
      <c r="C2547" s="15"/>
      <c r="D2547" s="15"/>
      <c r="E2547" s="15"/>
      <c r="F2547" s="15"/>
      <c r="G2547" s="15"/>
      <c r="H2547" s="15"/>
      <c r="I2547" s="15"/>
      <c r="J2547" s="15"/>
      <c r="K2547" s="15"/>
    </row>
    <row r="2548" spans="2:11" x14ac:dyDescent="0.2">
      <c r="B2548" s="15"/>
      <c r="C2548" s="15"/>
      <c r="D2548" s="15"/>
      <c r="E2548" s="15"/>
      <c r="F2548" s="15"/>
      <c r="G2548" s="15"/>
      <c r="H2548" s="15"/>
      <c r="I2548" s="15"/>
      <c r="J2548" s="15"/>
      <c r="K2548" s="15"/>
    </row>
    <row r="2549" spans="2:11" x14ac:dyDescent="0.2">
      <c r="B2549" s="15"/>
      <c r="C2549" s="15"/>
      <c r="D2549" s="15"/>
      <c r="E2549" s="15"/>
      <c r="F2549" s="15"/>
      <c r="G2549" s="15"/>
      <c r="H2549" s="15"/>
      <c r="I2549" s="15"/>
      <c r="J2549" s="15"/>
      <c r="K2549" s="15"/>
    </row>
    <row r="2550" spans="2:11" x14ac:dyDescent="0.2">
      <c r="B2550" s="15"/>
      <c r="C2550" s="15"/>
      <c r="D2550" s="15"/>
      <c r="E2550" s="15"/>
      <c r="F2550" s="15"/>
      <c r="G2550" s="15"/>
      <c r="H2550" s="15"/>
      <c r="I2550" s="15"/>
      <c r="J2550" s="15"/>
      <c r="K2550" s="15"/>
    </row>
    <row r="2551" spans="2:11" x14ac:dyDescent="0.2">
      <c r="B2551" s="15"/>
      <c r="C2551" s="15"/>
      <c r="D2551" s="15"/>
      <c r="E2551" s="15"/>
      <c r="F2551" s="15"/>
      <c r="G2551" s="15"/>
      <c r="H2551" s="15"/>
      <c r="I2551" s="15"/>
      <c r="J2551" s="15"/>
      <c r="K2551" s="15"/>
    </row>
    <row r="2552" spans="2:11" x14ac:dyDescent="0.2">
      <c r="B2552" s="15"/>
      <c r="C2552" s="15"/>
      <c r="D2552" s="15"/>
      <c r="E2552" s="15"/>
      <c r="F2552" s="15"/>
      <c r="G2552" s="15"/>
      <c r="H2552" s="15"/>
      <c r="I2552" s="15"/>
      <c r="J2552" s="15"/>
      <c r="K2552" s="15"/>
    </row>
    <row r="2553" spans="2:11" x14ac:dyDescent="0.2">
      <c r="B2553" s="15"/>
      <c r="C2553" s="15"/>
      <c r="D2553" s="15"/>
      <c r="E2553" s="15"/>
      <c r="F2553" s="15"/>
      <c r="G2553" s="15"/>
      <c r="H2553" s="15"/>
      <c r="I2553" s="15"/>
      <c r="J2553" s="15"/>
      <c r="K2553" s="15"/>
    </row>
    <row r="2554" spans="2:11" x14ac:dyDescent="0.2">
      <c r="B2554" s="15"/>
      <c r="C2554" s="15"/>
      <c r="D2554" s="15"/>
      <c r="E2554" s="15"/>
      <c r="F2554" s="15"/>
      <c r="G2554" s="15"/>
      <c r="H2554" s="15"/>
      <c r="I2554" s="15"/>
      <c r="J2554" s="15"/>
      <c r="K2554" s="15"/>
    </row>
    <row r="2555" spans="2:11" x14ac:dyDescent="0.2">
      <c r="B2555" s="15"/>
      <c r="C2555" s="15"/>
      <c r="D2555" s="15"/>
      <c r="E2555" s="15"/>
      <c r="F2555" s="15"/>
      <c r="G2555" s="15"/>
      <c r="H2555" s="15"/>
      <c r="I2555" s="15"/>
      <c r="J2555" s="15"/>
      <c r="K2555" s="15"/>
    </row>
    <row r="2556" spans="2:11" x14ac:dyDescent="0.2">
      <c r="B2556" s="15"/>
      <c r="C2556" s="15"/>
      <c r="D2556" s="15"/>
      <c r="E2556" s="15"/>
      <c r="F2556" s="15"/>
      <c r="G2556" s="15"/>
      <c r="H2556" s="15"/>
      <c r="I2556" s="15"/>
      <c r="J2556" s="15"/>
      <c r="K2556" s="15"/>
    </row>
    <row r="2557" spans="2:11" x14ac:dyDescent="0.2">
      <c r="B2557" s="15"/>
      <c r="C2557" s="15"/>
      <c r="D2557" s="15"/>
      <c r="E2557" s="15"/>
      <c r="F2557" s="15"/>
      <c r="G2557" s="15"/>
      <c r="H2557" s="15"/>
      <c r="I2557" s="15"/>
      <c r="J2557" s="15"/>
      <c r="K2557" s="15"/>
    </row>
    <row r="2558" spans="2:11" x14ac:dyDescent="0.2">
      <c r="B2558" s="15"/>
      <c r="C2558" s="15"/>
      <c r="D2558" s="15"/>
      <c r="E2558" s="15"/>
      <c r="F2558" s="15"/>
      <c r="G2558" s="15"/>
      <c r="H2558" s="15"/>
      <c r="I2558" s="15"/>
      <c r="J2558" s="15"/>
      <c r="K2558" s="15"/>
    </row>
    <row r="2559" spans="2:11" x14ac:dyDescent="0.2">
      <c r="B2559" s="15"/>
      <c r="C2559" s="15"/>
      <c r="D2559" s="15"/>
      <c r="E2559" s="15"/>
      <c r="F2559" s="15"/>
      <c r="G2559" s="15"/>
      <c r="H2559" s="15"/>
      <c r="I2559" s="15"/>
      <c r="J2559" s="15"/>
      <c r="K2559" s="15"/>
    </row>
    <row r="2560" spans="2:11" x14ac:dyDescent="0.2">
      <c r="B2560" s="15"/>
      <c r="C2560" s="15"/>
      <c r="D2560" s="15"/>
      <c r="E2560" s="15"/>
      <c r="F2560" s="15"/>
      <c r="G2560" s="15"/>
      <c r="H2560" s="15"/>
      <c r="I2560" s="15"/>
      <c r="J2560" s="15"/>
      <c r="K2560" s="15"/>
    </row>
    <row r="2561" spans="2:11" x14ac:dyDescent="0.2">
      <c r="B2561" s="15"/>
      <c r="C2561" s="15"/>
      <c r="D2561" s="15"/>
      <c r="E2561" s="15"/>
      <c r="F2561" s="15"/>
      <c r="G2561" s="15"/>
      <c r="H2561" s="15"/>
      <c r="I2561" s="15"/>
      <c r="J2561" s="15"/>
      <c r="K2561" s="15"/>
    </row>
    <row r="2562" spans="2:11" x14ac:dyDescent="0.2">
      <c r="B2562" s="15"/>
      <c r="C2562" s="15"/>
      <c r="D2562" s="15"/>
      <c r="E2562" s="15"/>
      <c r="F2562" s="15"/>
      <c r="G2562" s="15"/>
      <c r="H2562" s="15"/>
      <c r="I2562" s="15"/>
      <c r="J2562" s="15"/>
      <c r="K2562" s="15"/>
    </row>
    <row r="2563" spans="2:11" x14ac:dyDescent="0.2">
      <c r="B2563" s="15"/>
      <c r="C2563" s="15"/>
      <c r="D2563" s="15"/>
      <c r="E2563" s="15"/>
      <c r="F2563" s="15"/>
      <c r="G2563" s="15"/>
      <c r="H2563" s="15"/>
      <c r="I2563" s="15"/>
      <c r="J2563" s="15"/>
      <c r="K2563" s="15"/>
    </row>
    <row r="2564" spans="2:11" x14ac:dyDescent="0.2">
      <c r="B2564" s="15"/>
      <c r="C2564" s="15"/>
      <c r="D2564" s="15"/>
      <c r="E2564" s="15"/>
      <c r="F2564" s="15"/>
      <c r="G2564" s="15"/>
      <c r="H2564" s="15"/>
      <c r="I2564" s="15"/>
      <c r="J2564" s="15"/>
      <c r="K2564" s="15"/>
    </row>
    <row r="2565" spans="2:11" x14ac:dyDescent="0.2">
      <c r="B2565" s="15"/>
      <c r="C2565" s="15"/>
      <c r="D2565" s="15"/>
      <c r="E2565" s="15"/>
      <c r="F2565" s="15"/>
      <c r="G2565" s="15"/>
      <c r="H2565" s="15"/>
      <c r="I2565" s="15"/>
      <c r="J2565" s="15"/>
      <c r="K2565" s="15"/>
    </row>
    <row r="2566" spans="2:11" x14ac:dyDescent="0.2">
      <c r="B2566" s="15"/>
      <c r="C2566" s="15"/>
      <c r="D2566" s="15"/>
      <c r="E2566" s="15"/>
      <c r="F2566" s="15"/>
      <c r="G2566" s="15"/>
      <c r="H2566" s="15"/>
      <c r="I2566" s="15"/>
      <c r="J2566" s="15"/>
      <c r="K2566" s="15"/>
    </row>
    <row r="2567" spans="2:11" x14ac:dyDescent="0.2">
      <c r="B2567" s="15"/>
      <c r="C2567" s="15"/>
      <c r="D2567" s="15"/>
      <c r="E2567" s="15"/>
      <c r="F2567" s="15"/>
      <c r="G2567" s="15"/>
      <c r="H2567" s="15"/>
      <c r="I2567" s="15"/>
      <c r="J2567" s="15"/>
      <c r="K2567" s="15"/>
    </row>
    <row r="2568" spans="2:11" x14ac:dyDescent="0.2">
      <c r="B2568" s="15"/>
      <c r="C2568" s="15"/>
      <c r="D2568" s="15"/>
      <c r="E2568" s="15"/>
      <c r="F2568" s="15"/>
      <c r="G2568" s="15"/>
      <c r="H2568" s="15"/>
      <c r="I2568" s="15"/>
      <c r="J2568" s="15"/>
      <c r="K2568" s="15"/>
    </row>
    <row r="2569" spans="2:11" x14ac:dyDescent="0.2">
      <c r="B2569" s="15"/>
      <c r="C2569" s="15"/>
      <c r="D2569" s="15"/>
      <c r="E2569" s="15"/>
      <c r="F2569" s="15"/>
      <c r="G2569" s="15"/>
      <c r="H2569" s="15"/>
      <c r="I2569" s="15"/>
      <c r="J2569" s="15"/>
      <c r="K2569" s="15"/>
    </row>
    <row r="2570" spans="2:11" x14ac:dyDescent="0.2">
      <c r="B2570" s="15"/>
      <c r="C2570" s="15"/>
      <c r="D2570" s="15"/>
      <c r="E2570" s="15"/>
      <c r="F2570" s="15"/>
      <c r="G2570" s="15"/>
      <c r="H2570" s="15"/>
      <c r="I2570" s="15"/>
      <c r="J2570" s="15"/>
      <c r="K2570" s="15"/>
    </row>
    <row r="2571" spans="2:11" x14ac:dyDescent="0.2">
      <c r="B2571" s="15"/>
      <c r="C2571" s="15"/>
      <c r="D2571" s="15"/>
      <c r="E2571" s="15"/>
      <c r="F2571" s="15"/>
      <c r="G2571" s="15"/>
      <c r="H2571" s="15"/>
      <c r="I2571" s="15"/>
      <c r="J2571" s="15"/>
      <c r="K2571" s="15"/>
    </row>
    <row r="2572" spans="2:11" x14ac:dyDescent="0.2">
      <c r="B2572" s="15"/>
      <c r="C2572" s="15"/>
      <c r="D2572" s="15"/>
      <c r="E2572" s="15"/>
      <c r="F2572" s="15"/>
      <c r="G2572" s="15"/>
      <c r="H2572" s="15"/>
      <c r="I2572" s="15"/>
      <c r="J2572" s="15"/>
      <c r="K2572" s="15"/>
    </row>
    <row r="2573" spans="2:11" x14ac:dyDescent="0.2">
      <c r="B2573" s="15"/>
      <c r="C2573" s="15"/>
      <c r="D2573" s="15"/>
      <c r="E2573" s="15"/>
      <c r="F2573" s="15"/>
      <c r="G2573" s="15"/>
      <c r="H2573" s="15"/>
      <c r="I2573" s="15"/>
      <c r="J2573" s="15"/>
      <c r="K2573" s="15"/>
    </row>
    <row r="2574" spans="2:11" x14ac:dyDescent="0.2">
      <c r="B2574" s="15"/>
      <c r="C2574" s="15"/>
      <c r="D2574" s="15"/>
      <c r="E2574" s="15"/>
      <c r="F2574" s="15"/>
      <c r="G2574" s="15"/>
      <c r="H2574" s="15"/>
      <c r="I2574" s="15"/>
      <c r="J2574" s="15"/>
      <c r="K2574" s="15"/>
    </row>
    <row r="2575" spans="2:11" x14ac:dyDescent="0.2">
      <c r="B2575" s="15"/>
      <c r="C2575" s="15"/>
      <c r="D2575" s="15"/>
      <c r="E2575" s="15"/>
      <c r="F2575" s="15"/>
      <c r="G2575" s="15"/>
      <c r="H2575" s="15"/>
      <c r="I2575" s="15"/>
      <c r="J2575" s="15"/>
      <c r="K2575" s="15"/>
    </row>
    <row r="2576" spans="2:11" x14ac:dyDescent="0.2">
      <c r="B2576" s="15"/>
      <c r="C2576" s="15"/>
      <c r="D2576" s="15"/>
      <c r="E2576" s="15"/>
      <c r="F2576" s="15"/>
      <c r="G2576" s="15"/>
      <c r="H2576" s="15"/>
      <c r="I2576" s="15"/>
      <c r="J2576" s="15"/>
      <c r="K2576" s="15"/>
    </row>
    <row r="2577" spans="2:11" x14ac:dyDescent="0.2">
      <c r="B2577" s="15"/>
      <c r="C2577" s="15"/>
      <c r="D2577" s="15"/>
      <c r="E2577" s="15"/>
      <c r="F2577" s="15"/>
      <c r="G2577" s="15"/>
      <c r="H2577" s="15"/>
      <c r="I2577" s="15"/>
      <c r="J2577" s="15"/>
      <c r="K2577" s="15"/>
    </row>
    <row r="2578" spans="2:11" x14ac:dyDescent="0.2">
      <c r="B2578" s="15"/>
      <c r="C2578" s="15"/>
      <c r="D2578" s="15"/>
      <c r="E2578" s="15"/>
      <c r="F2578" s="15"/>
      <c r="G2578" s="15"/>
      <c r="H2578" s="15"/>
      <c r="I2578" s="15"/>
      <c r="J2578" s="15"/>
      <c r="K2578" s="15"/>
    </row>
    <row r="2579" spans="2:11" x14ac:dyDescent="0.2">
      <c r="B2579" s="15"/>
      <c r="C2579" s="15"/>
      <c r="D2579" s="15"/>
      <c r="E2579" s="15"/>
      <c r="F2579" s="15"/>
      <c r="G2579" s="15"/>
      <c r="H2579" s="15"/>
      <c r="I2579" s="15"/>
      <c r="J2579" s="15"/>
      <c r="K2579" s="15"/>
    </row>
    <row r="2580" spans="2:11" x14ac:dyDescent="0.2">
      <c r="B2580" s="15"/>
      <c r="C2580" s="15"/>
      <c r="D2580" s="15"/>
      <c r="E2580" s="15"/>
      <c r="F2580" s="15"/>
      <c r="G2580" s="15"/>
      <c r="H2580" s="15"/>
      <c r="I2580" s="15"/>
      <c r="J2580" s="15"/>
      <c r="K2580" s="15"/>
    </row>
    <row r="2581" spans="2:11" x14ac:dyDescent="0.2">
      <c r="B2581" s="15"/>
      <c r="C2581" s="15"/>
      <c r="D2581" s="15"/>
      <c r="E2581" s="15"/>
      <c r="F2581" s="15"/>
      <c r="G2581" s="15"/>
      <c r="H2581" s="15"/>
      <c r="I2581" s="15"/>
      <c r="J2581" s="15"/>
      <c r="K2581" s="15"/>
    </row>
    <row r="2582" spans="2:11" x14ac:dyDescent="0.2">
      <c r="B2582" s="15"/>
      <c r="C2582" s="15"/>
      <c r="D2582" s="15"/>
      <c r="E2582" s="15"/>
      <c r="F2582" s="15"/>
      <c r="G2582" s="15"/>
      <c r="H2582" s="15"/>
      <c r="I2582" s="15"/>
      <c r="J2582" s="15"/>
      <c r="K2582" s="15"/>
    </row>
    <row r="2583" spans="2:11" x14ac:dyDescent="0.2">
      <c r="B2583" s="15"/>
      <c r="C2583" s="15"/>
      <c r="D2583" s="15"/>
      <c r="E2583" s="15"/>
      <c r="F2583" s="15"/>
      <c r="G2583" s="15"/>
      <c r="H2583" s="15"/>
      <c r="I2583" s="15"/>
      <c r="J2583" s="15"/>
      <c r="K2583" s="15"/>
    </row>
    <row r="2584" spans="2:11" x14ac:dyDescent="0.2">
      <c r="B2584" s="15"/>
      <c r="C2584" s="15"/>
      <c r="D2584" s="15"/>
      <c r="E2584" s="15"/>
      <c r="F2584" s="15"/>
      <c r="G2584" s="15"/>
      <c r="H2584" s="15"/>
      <c r="I2584" s="15"/>
      <c r="J2584" s="15"/>
      <c r="K2584" s="15"/>
    </row>
    <row r="2585" spans="2:11" x14ac:dyDescent="0.2">
      <c r="B2585" s="15"/>
      <c r="C2585" s="15"/>
      <c r="D2585" s="15"/>
      <c r="E2585" s="15"/>
      <c r="F2585" s="15"/>
      <c r="G2585" s="15"/>
      <c r="H2585" s="15"/>
      <c r="I2585" s="15"/>
      <c r="J2585" s="15"/>
      <c r="K2585" s="15"/>
    </row>
    <row r="2586" spans="2:11" x14ac:dyDescent="0.2">
      <c r="B2586" s="15"/>
      <c r="C2586" s="15"/>
      <c r="D2586" s="15"/>
      <c r="E2586" s="15"/>
      <c r="F2586" s="15"/>
      <c r="G2586" s="15"/>
      <c r="H2586" s="15"/>
      <c r="I2586" s="15"/>
      <c r="J2586" s="15"/>
      <c r="K2586" s="15"/>
    </row>
    <row r="2587" spans="2:11" x14ac:dyDescent="0.2">
      <c r="B2587" s="15"/>
      <c r="C2587" s="15"/>
      <c r="D2587" s="15"/>
      <c r="E2587" s="15"/>
      <c r="F2587" s="15"/>
      <c r="G2587" s="15"/>
      <c r="H2587" s="15"/>
      <c r="I2587" s="15"/>
      <c r="J2587" s="15"/>
      <c r="K2587" s="15"/>
    </row>
    <row r="2588" spans="2:11" x14ac:dyDescent="0.2">
      <c r="B2588" s="15"/>
      <c r="C2588" s="15"/>
      <c r="D2588" s="15"/>
      <c r="E2588" s="15"/>
      <c r="F2588" s="15"/>
      <c r="G2588" s="15"/>
      <c r="H2588" s="15"/>
      <c r="I2588" s="15"/>
      <c r="J2588" s="15"/>
      <c r="K2588" s="15"/>
    </row>
    <row r="2589" spans="2:11" x14ac:dyDescent="0.2">
      <c r="B2589" s="15"/>
      <c r="C2589" s="15"/>
      <c r="D2589" s="15"/>
      <c r="E2589" s="15"/>
      <c r="F2589" s="15"/>
      <c r="G2589" s="15"/>
      <c r="H2589" s="15"/>
      <c r="I2589" s="15"/>
      <c r="J2589" s="15"/>
      <c r="K2589" s="15"/>
    </row>
    <row r="2590" spans="2:11" x14ac:dyDescent="0.2">
      <c r="B2590" s="15"/>
      <c r="C2590" s="15"/>
      <c r="D2590" s="15"/>
      <c r="E2590" s="15"/>
      <c r="F2590" s="15"/>
      <c r="G2590" s="15"/>
      <c r="H2590" s="15"/>
      <c r="I2590" s="15"/>
      <c r="J2590" s="15"/>
      <c r="K2590" s="15"/>
    </row>
    <row r="2591" spans="2:11" x14ac:dyDescent="0.2">
      <c r="B2591" s="15"/>
      <c r="C2591" s="15"/>
      <c r="D2591" s="15"/>
      <c r="E2591" s="15"/>
      <c r="F2591" s="15"/>
      <c r="G2591" s="15"/>
      <c r="H2591" s="15"/>
      <c r="I2591" s="15"/>
      <c r="J2591" s="15"/>
      <c r="K2591" s="15"/>
    </row>
    <row r="2592" spans="2:11" x14ac:dyDescent="0.2">
      <c r="B2592" s="15"/>
      <c r="C2592" s="15"/>
      <c r="D2592" s="15"/>
      <c r="E2592" s="15"/>
      <c r="F2592" s="15"/>
      <c r="G2592" s="15"/>
      <c r="H2592" s="15"/>
      <c r="I2592" s="15"/>
      <c r="J2592" s="15"/>
      <c r="K2592" s="15"/>
    </row>
    <row r="2593" spans="2:11" x14ac:dyDescent="0.2">
      <c r="B2593" s="15"/>
      <c r="C2593" s="15"/>
      <c r="D2593" s="15"/>
      <c r="E2593" s="15"/>
      <c r="F2593" s="15"/>
      <c r="G2593" s="15"/>
      <c r="H2593" s="15"/>
      <c r="I2593" s="15"/>
      <c r="J2593" s="15"/>
      <c r="K2593" s="15"/>
    </row>
    <row r="2594" spans="2:11" x14ac:dyDescent="0.2">
      <c r="B2594" s="15"/>
      <c r="C2594" s="15"/>
      <c r="D2594" s="15"/>
      <c r="E2594" s="15"/>
      <c r="F2594" s="15"/>
      <c r="G2594" s="15"/>
      <c r="H2594" s="15"/>
      <c r="I2594" s="15"/>
      <c r="J2594" s="15"/>
      <c r="K2594" s="15"/>
    </row>
    <row r="2595" spans="2:11" x14ac:dyDescent="0.2">
      <c r="B2595" s="15"/>
      <c r="C2595" s="15"/>
      <c r="D2595" s="15"/>
      <c r="E2595" s="15"/>
      <c r="F2595" s="15"/>
      <c r="G2595" s="15"/>
      <c r="H2595" s="15"/>
      <c r="I2595" s="15"/>
      <c r="J2595" s="15"/>
      <c r="K2595" s="15"/>
    </row>
    <row r="2596" spans="2:11" x14ac:dyDescent="0.2">
      <c r="B2596" s="15"/>
      <c r="C2596" s="15"/>
      <c r="D2596" s="15"/>
      <c r="E2596" s="15"/>
      <c r="F2596" s="15"/>
      <c r="G2596" s="15"/>
      <c r="H2596" s="15"/>
      <c r="I2596" s="15"/>
      <c r="J2596" s="15"/>
      <c r="K2596" s="15"/>
    </row>
    <row r="2597" spans="2:11" x14ac:dyDescent="0.2">
      <c r="B2597" s="15"/>
      <c r="C2597" s="15"/>
      <c r="D2597" s="15"/>
      <c r="E2597" s="15"/>
      <c r="F2597" s="15"/>
      <c r="G2597" s="15"/>
      <c r="H2597" s="15"/>
      <c r="I2597" s="15"/>
      <c r="J2597" s="15"/>
      <c r="K2597" s="15"/>
    </row>
    <row r="2598" spans="2:11" x14ac:dyDescent="0.2">
      <c r="B2598" s="15"/>
      <c r="C2598" s="15"/>
      <c r="D2598" s="15"/>
      <c r="E2598" s="15"/>
      <c r="F2598" s="15"/>
      <c r="G2598" s="15"/>
      <c r="H2598" s="15"/>
      <c r="I2598" s="15"/>
      <c r="J2598" s="15"/>
      <c r="K2598" s="15"/>
    </row>
    <row r="2599" spans="2:11" x14ac:dyDescent="0.2">
      <c r="B2599" s="15"/>
      <c r="C2599" s="15"/>
      <c r="D2599" s="15"/>
      <c r="E2599" s="15"/>
      <c r="F2599" s="15"/>
      <c r="G2599" s="15"/>
      <c r="H2599" s="15"/>
      <c r="I2599" s="15"/>
      <c r="J2599" s="15"/>
      <c r="K2599" s="15"/>
    </row>
    <row r="2600" spans="2:11" x14ac:dyDescent="0.2">
      <c r="B2600" s="15"/>
      <c r="C2600" s="15"/>
      <c r="D2600" s="15"/>
      <c r="E2600" s="15"/>
      <c r="F2600" s="15"/>
      <c r="G2600" s="15"/>
      <c r="H2600" s="15"/>
      <c r="I2600" s="15"/>
      <c r="J2600" s="15"/>
      <c r="K2600" s="15"/>
    </row>
    <row r="2601" spans="2:11" x14ac:dyDescent="0.2">
      <c r="B2601" s="15"/>
      <c r="C2601" s="15"/>
      <c r="D2601" s="15"/>
      <c r="E2601" s="15"/>
      <c r="F2601" s="15"/>
      <c r="G2601" s="15"/>
      <c r="H2601" s="15"/>
      <c r="I2601" s="15"/>
      <c r="J2601" s="15"/>
      <c r="K2601" s="15"/>
    </row>
    <row r="2602" spans="2:11" x14ac:dyDescent="0.2">
      <c r="B2602" s="15"/>
      <c r="C2602" s="15"/>
      <c r="D2602" s="15"/>
      <c r="E2602" s="15"/>
      <c r="F2602" s="15"/>
      <c r="G2602" s="15"/>
      <c r="H2602" s="15"/>
      <c r="I2602" s="15"/>
      <c r="J2602" s="15"/>
      <c r="K2602" s="15"/>
    </row>
    <row r="2603" spans="2:11" x14ac:dyDescent="0.2">
      <c r="B2603" s="15"/>
      <c r="C2603" s="15"/>
      <c r="D2603" s="15"/>
      <c r="E2603" s="15"/>
      <c r="F2603" s="15"/>
      <c r="G2603" s="15"/>
      <c r="H2603" s="15"/>
      <c r="I2603" s="15"/>
      <c r="J2603" s="15"/>
      <c r="K2603" s="15"/>
    </row>
    <row r="2604" spans="2:11" x14ac:dyDescent="0.2">
      <c r="B2604" s="15"/>
      <c r="C2604" s="15"/>
      <c r="D2604" s="15"/>
      <c r="E2604" s="15"/>
      <c r="F2604" s="15"/>
      <c r="G2604" s="15"/>
      <c r="H2604" s="15"/>
      <c r="I2604" s="15"/>
      <c r="J2604" s="15"/>
      <c r="K2604" s="15"/>
    </row>
    <row r="2605" spans="2:11" x14ac:dyDescent="0.2">
      <c r="B2605" s="15"/>
      <c r="C2605" s="15"/>
      <c r="D2605" s="15"/>
      <c r="E2605" s="15"/>
      <c r="F2605" s="15"/>
      <c r="G2605" s="15"/>
      <c r="H2605" s="15"/>
      <c r="I2605" s="15"/>
      <c r="J2605" s="15"/>
      <c r="K2605" s="15"/>
    </row>
    <row r="2606" spans="2:11" x14ac:dyDescent="0.2">
      <c r="B2606" s="15"/>
      <c r="C2606" s="15"/>
      <c r="D2606" s="15"/>
      <c r="E2606" s="15"/>
      <c r="F2606" s="15"/>
      <c r="G2606" s="15"/>
      <c r="H2606" s="15"/>
      <c r="I2606" s="15"/>
      <c r="J2606" s="15"/>
      <c r="K2606" s="15"/>
    </row>
    <row r="2607" spans="2:11" x14ac:dyDescent="0.2">
      <c r="B2607" s="15"/>
      <c r="C2607" s="15"/>
      <c r="D2607" s="15"/>
      <c r="E2607" s="15"/>
      <c r="F2607" s="15"/>
      <c r="G2607" s="15"/>
      <c r="H2607" s="15"/>
      <c r="I2607" s="15"/>
      <c r="J2607" s="15"/>
      <c r="K2607" s="15"/>
    </row>
    <row r="2608" spans="2:11" x14ac:dyDescent="0.2">
      <c r="B2608" s="15"/>
      <c r="C2608" s="15"/>
      <c r="D2608" s="15"/>
      <c r="E2608" s="15"/>
      <c r="F2608" s="15"/>
      <c r="G2608" s="15"/>
      <c r="H2608" s="15"/>
      <c r="I2608" s="15"/>
      <c r="J2608" s="15"/>
      <c r="K2608" s="15"/>
    </row>
    <row r="2609" spans="2:11" x14ac:dyDescent="0.2">
      <c r="B2609" s="15"/>
      <c r="C2609" s="15"/>
      <c r="D2609" s="15"/>
      <c r="E2609" s="15"/>
      <c r="F2609" s="15"/>
      <c r="G2609" s="15"/>
      <c r="H2609" s="15"/>
      <c r="I2609" s="15"/>
      <c r="J2609" s="15"/>
      <c r="K2609" s="15"/>
    </row>
    <row r="2610" spans="2:11" x14ac:dyDescent="0.2">
      <c r="B2610" s="15"/>
      <c r="C2610" s="15"/>
      <c r="D2610" s="15"/>
      <c r="E2610" s="15"/>
      <c r="F2610" s="15"/>
      <c r="G2610" s="15"/>
      <c r="H2610" s="15"/>
      <c r="I2610" s="15"/>
      <c r="J2610" s="15"/>
      <c r="K2610" s="15"/>
    </row>
    <row r="2611" spans="2:11" x14ac:dyDescent="0.2">
      <c r="B2611" s="15"/>
      <c r="C2611" s="15"/>
      <c r="D2611" s="15"/>
      <c r="E2611" s="15"/>
      <c r="F2611" s="15"/>
      <c r="G2611" s="15"/>
      <c r="H2611" s="15"/>
      <c r="I2611" s="15"/>
      <c r="J2611" s="15"/>
      <c r="K2611" s="15"/>
    </row>
    <row r="2612" spans="2:11" x14ac:dyDescent="0.2">
      <c r="B2612" s="15"/>
      <c r="C2612" s="15"/>
      <c r="D2612" s="15"/>
      <c r="E2612" s="15"/>
      <c r="F2612" s="15"/>
      <c r="G2612" s="15"/>
      <c r="H2612" s="15"/>
      <c r="I2612" s="15"/>
      <c r="J2612" s="15"/>
      <c r="K2612" s="15"/>
    </row>
    <row r="2613" spans="2:11" x14ac:dyDescent="0.2">
      <c r="B2613" s="15"/>
      <c r="C2613" s="15"/>
      <c r="D2613" s="15"/>
      <c r="E2613" s="15"/>
      <c r="F2613" s="15"/>
      <c r="G2613" s="15"/>
      <c r="H2613" s="15"/>
      <c r="I2613" s="15"/>
      <c r="J2613" s="15"/>
      <c r="K2613" s="15"/>
    </row>
    <row r="2614" spans="2:11" x14ac:dyDescent="0.2">
      <c r="B2614" s="15"/>
      <c r="C2614" s="15"/>
      <c r="D2614" s="15"/>
      <c r="E2614" s="15"/>
      <c r="F2614" s="15"/>
      <c r="G2614" s="15"/>
      <c r="H2614" s="15"/>
      <c r="I2614" s="15"/>
      <c r="J2614" s="15"/>
      <c r="K2614" s="15"/>
    </row>
    <row r="2615" spans="2:11" x14ac:dyDescent="0.2">
      <c r="B2615" s="15"/>
      <c r="C2615" s="15"/>
      <c r="D2615" s="15"/>
      <c r="E2615" s="15"/>
      <c r="F2615" s="15"/>
      <c r="G2615" s="15"/>
      <c r="H2615" s="15"/>
      <c r="I2615" s="15"/>
      <c r="J2615" s="15"/>
      <c r="K2615" s="15"/>
    </row>
    <row r="2616" spans="2:11" x14ac:dyDescent="0.2">
      <c r="B2616" s="15"/>
      <c r="C2616" s="15"/>
      <c r="D2616" s="15"/>
      <c r="E2616" s="15"/>
      <c r="F2616" s="15"/>
      <c r="G2616" s="15"/>
      <c r="H2616" s="15"/>
      <c r="I2616" s="15"/>
      <c r="J2616" s="15"/>
      <c r="K2616" s="15"/>
    </row>
    <row r="2617" spans="2:11" x14ac:dyDescent="0.2">
      <c r="B2617" s="15"/>
      <c r="C2617" s="15"/>
      <c r="D2617" s="15"/>
      <c r="E2617" s="15"/>
      <c r="F2617" s="15"/>
      <c r="G2617" s="15"/>
      <c r="H2617" s="15"/>
      <c r="I2617" s="15"/>
      <c r="J2617" s="15"/>
      <c r="K2617" s="15"/>
    </row>
    <row r="2618" spans="2:11" x14ac:dyDescent="0.2">
      <c r="B2618" s="15"/>
      <c r="C2618" s="15"/>
      <c r="D2618" s="15"/>
      <c r="E2618" s="15"/>
      <c r="F2618" s="15"/>
      <c r="G2618" s="15"/>
      <c r="H2618" s="15"/>
      <c r="I2618" s="15"/>
      <c r="J2618" s="15"/>
      <c r="K2618" s="15"/>
    </row>
    <row r="2619" spans="2:11" x14ac:dyDescent="0.2">
      <c r="B2619" s="15"/>
      <c r="C2619" s="15"/>
      <c r="D2619" s="15"/>
      <c r="E2619" s="15"/>
      <c r="F2619" s="15"/>
      <c r="G2619" s="15"/>
      <c r="H2619" s="15"/>
      <c r="I2619" s="15"/>
      <c r="J2619" s="15"/>
      <c r="K2619" s="15"/>
    </row>
    <row r="2620" spans="2:11" x14ac:dyDescent="0.2">
      <c r="B2620" s="15"/>
      <c r="C2620" s="15"/>
      <c r="D2620" s="15"/>
      <c r="E2620" s="15"/>
      <c r="F2620" s="15"/>
      <c r="G2620" s="15"/>
      <c r="H2620" s="15"/>
      <c r="I2620" s="15"/>
      <c r="J2620" s="15"/>
      <c r="K2620" s="15"/>
    </row>
    <row r="2621" spans="2:11" x14ac:dyDescent="0.2">
      <c r="B2621" s="15"/>
      <c r="C2621" s="15"/>
      <c r="D2621" s="15"/>
      <c r="E2621" s="15"/>
      <c r="F2621" s="15"/>
      <c r="G2621" s="15"/>
      <c r="H2621" s="15"/>
      <c r="I2621" s="15"/>
      <c r="J2621" s="15"/>
      <c r="K2621" s="15"/>
    </row>
    <row r="2622" spans="2:11" x14ac:dyDescent="0.2">
      <c r="B2622" s="15"/>
      <c r="C2622" s="15"/>
      <c r="D2622" s="15"/>
      <c r="E2622" s="15"/>
      <c r="F2622" s="15"/>
      <c r="G2622" s="15"/>
      <c r="H2622" s="15"/>
      <c r="I2622" s="15"/>
      <c r="J2622" s="15"/>
      <c r="K2622" s="15"/>
    </row>
    <row r="2623" spans="2:11" x14ac:dyDescent="0.2">
      <c r="B2623" s="15"/>
      <c r="C2623" s="15"/>
      <c r="D2623" s="15"/>
      <c r="E2623" s="15"/>
      <c r="F2623" s="15"/>
      <c r="G2623" s="15"/>
      <c r="H2623" s="15"/>
      <c r="I2623" s="15"/>
      <c r="J2623" s="15"/>
      <c r="K2623" s="15"/>
    </row>
    <row r="2624" spans="2:11" x14ac:dyDescent="0.2">
      <c r="B2624" s="15"/>
      <c r="C2624" s="15"/>
      <c r="D2624" s="15"/>
      <c r="E2624" s="15"/>
      <c r="F2624" s="15"/>
      <c r="G2624" s="15"/>
      <c r="H2624" s="15"/>
      <c r="I2624" s="15"/>
      <c r="J2624" s="15"/>
      <c r="K2624" s="15"/>
    </row>
    <row r="2625" spans="2:11" x14ac:dyDescent="0.2">
      <c r="B2625" s="15"/>
      <c r="C2625" s="15"/>
      <c r="D2625" s="15"/>
      <c r="E2625" s="15"/>
      <c r="F2625" s="15"/>
      <c r="G2625" s="15"/>
      <c r="H2625" s="15"/>
      <c r="I2625" s="15"/>
      <c r="J2625" s="15"/>
      <c r="K2625" s="15"/>
    </row>
    <row r="2626" spans="2:11" x14ac:dyDescent="0.2">
      <c r="B2626" s="15"/>
      <c r="C2626" s="15"/>
      <c r="D2626" s="15"/>
      <c r="E2626" s="15"/>
      <c r="F2626" s="15"/>
      <c r="G2626" s="15"/>
      <c r="H2626" s="15"/>
      <c r="I2626" s="15"/>
      <c r="J2626" s="15"/>
      <c r="K2626" s="15"/>
    </row>
    <row r="2627" spans="2:11" x14ac:dyDescent="0.2">
      <c r="B2627" s="15"/>
      <c r="C2627" s="15"/>
      <c r="D2627" s="15"/>
      <c r="E2627" s="15"/>
      <c r="F2627" s="15"/>
      <c r="G2627" s="15"/>
      <c r="H2627" s="15"/>
      <c r="I2627" s="15"/>
      <c r="J2627" s="15"/>
      <c r="K2627" s="15"/>
    </row>
    <row r="2628" spans="2:11" x14ac:dyDescent="0.2">
      <c r="B2628" s="15"/>
      <c r="C2628" s="15"/>
      <c r="D2628" s="15"/>
      <c r="E2628" s="15"/>
      <c r="F2628" s="15"/>
      <c r="G2628" s="15"/>
      <c r="H2628" s="15"/>
      <c r="I2628" s="15"/>
      <c r="J2628" s="15"/>
      <c r="K2628" s="15"/>
    </row>
    <row r="2629" spans="2:11" x14ac:dyDescent="0.2">
      <c r="B2629" s="15"/>
      <c r="C2629" s="15"/>
      <c r="D2629" s="15"/>
      <c r="E2629" s="15"/>
      <c r="F2629" s="15"/>
      <c r="G2629" s="15"/>
      <c r="H2629" s="15"/>
      <c r="I2629" s="15"/>
      <c r="J2629" s="15"/>
      <c r="K2629" s="15"/>
    </row>
    <row r="2630" spans="2:11" x14ac:dyDescent="0.2">
      <c r="B2630" s="15"/>
      <c r="C2630" s="15"/>
      <c r="D2630" s="15"/>
      <c r="E2630" s="15"/>
      <c r="F2630" s="15"/>
      <c r="G2630" s="15"/>
      <c r="H2630" s="15"/>
      <c r="I2630" s="15"/>
      <c r="J2630" s="15"/>
      <c r="K2630" s="15"/>
    </row>
    <row r="2631" spans="2:11" x14ac:dyDescent="0.2">
      <c r="B2631" s="15"/>
      <c r="C2631" s="15"/>
      <c r="D2631" s="15"/>
      <c r="E2631" s="15"/>
      <c r="F2631" s="15"/>
      <c r="G2631" s="15"/>
      <c r="H2631" s="15"/>
      <c r="I2631" s="15"/>
      <c r="J2631" s="15"/>
      <c r="K2631" s="15"/>
    </row>
    <row r="2632" spans="2:11" x14ac:dyDescent="0.2">
      <c r="B2632" s="15"/>
      <c r="C2632" s="15"/>
      <c r="D2632" s="15"/>
      <c r="E2632" s="15"/>
      <c r="F2632" s="15"/>
      <c r="G2632" s="15"/>
      <c r="H2632" s="15"/>
      <c r="I2632" s="15"/>
      <c r="J2632" s="15"/>
      <c r="K2632" s="15"/>
    </row>
    <row r="2633" spans="2:11" x14ac:dyDescent="0.2">
      <c r="B2633" s="15"/>
      <c r="C2633" s="15"/>
      <c r="D2633" s="15"/>
      <c r="E2633" s="15"/>
      <c r="F2633" s="15"/>
      <c r="G2633" s="15"/>
      <c r="H2633" s="15"/>
      <c r="I2633" s="15"/>
      <c r="J2633" s="15"/>
      <c r="K2633" s="15"/>
    </row>
    <row r="2634" spans="2:11" x14ac:dyDescent="0.2">
      <c r="B2634" s="15"/>
      <c r="C2634" s="15"/>
      <c r="D2634" s="15"/>
      <c r="E2634" s="15"/>
      <c r="F2634" s="15"/>
      <c r="G2634" s="15"/>
      <c r="H2634" s="15"/>
      <c r="I2634" s="15"/>
      <c r="J2634" s="15"/>
      <c r="K2634" s="15"/>
    </row>
    <row r="2635" spans="2:11" x14ac:dyDescent="0.2">
      <c r="B2635" s="15"/>
      <c r="C2635" s="15"/>
      <c r="D2635" s="15"/>
      <c r="E2635" s="15"/>
      <c r="F2635" s="15"/>
      <c r="G2635" s="15"/>
      <c r="H2635" s="15"/>
      <c r="I2635" s="15"/>
      <c r="J2635" s="15"/>
      <c r="K2635" s="15"/>
    </row>
    <row r="2636" spans="2:11" x14ac:dyDescent="0.2">
      <c r="B2636" s="15"/>
      <c r="C2636" s="15"/>
      <c r="D2636" s="15"/>
      <c r="E2636" s="15"/>
      <c r="F2636" s="15"/>
      <c r="G2636" s="15"/>
      <c r="H2636" s="15"/>
      <c r="I2636" s="15"/>
      <c r="J2636" s="15"/>
      <c r="K2636" s="15"/>
    </row>
    <row r="2637" spans="2:11" x14ac:dyDescent="0.2">
      <c r="B2637" s="15"/>
      <c r="C2637" s="15"/>
      <c r="D2637" s="15"/>
      <c r="E2637" s="15"/>
      <c r="F2637" s="15"/>
      <c r="G2637" s="15"/>
      <c r="H2637" s="15"/>
      <c r="I2637" s="15"/>
      <c r="J2637" s="15"/>
      <c r="K2637" s="15"/>
    </row>
    <row r="2638" spans="2:11" x14ac:dyDescent="0.2">
      <c r="B2638" s="15"/>
      <c r="C2638" s="15"/>
      <c r="D2638" s="15"/>
      <c r="E2638" s="15"/>
      <c r="F2638" s="15"/>
      <c r="G2638" s="15"/>
      <c r="H2638" s="15"/>
      <c r="I2638" s="15"/>
      <c r="J2638" s="15"/>
      <c r="K2638" s="15"/>
    </row>
    <row r="2639" spans="2:11" x14ac:dyDescent="0.2">
      <c r="B2639" s="15"/>
      <c r="C2639" s="15"/>
      <c r="D2639" s="15"/>
      <c r="E2639" s="15"/>
      <c r="F2639" s="15"/>
      <c r="G2639" s="15"/>
      <c r="H2639" s="15"/>
      <c r="I2639" s="15"/>
      <c r="J2639" s="15"/>
      <c r="K2639" s="15"/>
    </row>
    <row r="2640" spans="2:11" x14ac:dyDescent="0.2">
      <c r="B2640" s="15"/>
      <c r="C2640" s="15"/>
      <c r="D2640" s="15"/>
      <c r="E2640" s="15"/>
      <c r="F2640" s="15"/>
      <c r="G2640" s="15"/>
      <c r="H2640" s="15"/>
      <c r="I2640" s="15"/>
      <c r="J2640" s="15"/>
      <c r="K2640" s="15"/>
    </row>
    <row r="2641" spans="2:11" x14ac:dyDescent="0.2">
      <c r="B2641" s="15"/>
      <c r="C2641" s="15"/>
      <c r="D2641" s="15"/>
      <c r="E2641" s="15"/>
      <c r="F2641" s="15"/>
      <c r="G2641" s="15"/>
      <c r="H2641" s="15"/>
      <c r="I2641" s="15"/>
      <c r="J2641" s="15"/>
      <c r="K2641" s="15"/>
    </row>
    <row r="2642" spans="2:11" x14ac:dyDescent="0.2">
      <c r="B2642" s="15"/>
      <c r="C2642" s="15"/>
      <c r="D2642" s="15"/>
      <c r="E2642" s="15"/>
      <c r="F2642" s="15"/>
      <c r="G2642" s="15"/>
      <c r="H2642" s="15"/>
      <c r="I2642" s="15"/>
      <c r="J2642" s="15"/>
      <c r="K2642" s="15"/>
    </row>
    <row r="2643" spans="2:11" x14ac:dyDescent="0.2">
      <c r="B2643" s="15"/>
      <c r="C2643" s="15"/>
      <c r="D2643" s="15"/>
      <c r="E2643" s="15"/>
      <c r="F2643" s="15"/>
      <c r="G2643" s="15"/>
      <c r="H2643" s="15"/>
      <c r="I2643" s="15"/>
      <c r="J2643" s="15"/>
      <c r="K2643" s="15"/>
    </row>
    <row r="2644" spans="2:11" x14ac:dyDescent="0.2">
      <c r="B2644" s="15"/>
      <c r="C2644" s="15"/>
      <c r="D2644" s="15"/>
      <c r="E2644" s="15"/>
      <c r="F2644" s="15"/>
      <c r="G2644" s="15"/>
      <c r="H2644" s="15"/>
      <c r="I2644" s="15"/>
      <c r="J2644" s="15"/>
      <c r="K2644" s="15"/>
    </row>
    <row r="2645" spans="2:11" x14ac:dyDescent="0.2">
      <c r="B2645" s="15"/>
      <c r="C2645" s="15"/>
      <c r="D2645" s="15"/>
      <c r="E2645" s="15"/>
      <c r="F2645" s="15"/>
      <c r="G2645" s="15"/>
      <c r="H2645" s="15"/>
      <c r="I2645" s="15"/>
      <c r="J2645" s="15"/>
      <c r="K2645" s="15"/>
    </row>
    <row r="2646" spans="2:11" x14ac:dyDescent="0.2">
      <c r="B2646" s="15"/>
      <c r="C2646" s="15"/>
      <c r="D2646" s="15"/>
      <c r="E2646" s="15"/>
      <c r="F2646" s="15"/>
      <c r="G2646" s="15"/>
      <c r="H2646" s="15"/>
      <c r="I2646" s="15"/>
      <c r="J2646" s="15"/>
      <c r="K2646" s="15"/>
    </row>
    <row r="2647" spans="2:11" x14ac:dyDescent="0.2">
      <c r="B2647" s="15"/>
      <c r="C2647" s="15"/>
      <c r="D2647" s="15"/>
      <c r="E2647" s="15"/>
      <c r="F2647" s="15"/>
      <c r="G2647" s="15"/>
      <c r="H2647" s="15"/>
      <c r="I2647" s="15"/>
      <c r="J2647" s="15"/>
      <c r="K2647" s="15"/>
    </row>
    <row r="2648" spans="2:11" x14ac:dyDescent="0.2">
      <c r="B2648" s="15"/>
      <c r="C2648" s="15"/>
      <c r="D2648" s="15"/>
      <c r="E2648" s="15"/>
      <c r="F2648" s="15"/>
      <c r="G2648" s="15"/>
      <c r="H2648" s="15"/>
      <c r="I2648" s="15"/>
      <c r="J2648" s="15"/>
      <c r="K2648" s="15"/>
    </row>
    <row r="2649" spans="2:11" x14ac:dyDescent="0.2">
      <c r="B2649" s="15"/>
      <c r="C2649" s="15"/>
      <c r="D2649" s="15"/>
      <c r="E2649" s="15"/>
      <c r="F2649" s="15"/>
      <c r="G2649" s="15"/>
      <c r="H2649" s="15"/>
      <c r="I2649" s="15"/>
      <c r="J2649" s="15"/>
      <c r="K2649" s="15"/>
    </row>
    <row r="2650" spans="2:11" x14ac:dyDescent="0.2">
      <c r="B2650" s="15"/>
      <c r="C2650" s="15"/>
      <c r="D2650" s="15"/>
      <c r="E2650" s="15"/>
      <c r="F2650" s="15"/>
      <c r="G2650" s="15"/>
      <c r="H2650" s="15"/>
      <c r="I2650" s="15"/>
      <c r="J2650" s="15"/>
      <c r="K2650" s="15"/>
    </row>
    <row r="2651" spans="2:11" x14ac:dyDescent="0.2">
      <c r="B2651" s="15"/>
      <c r="C2651" s="15"/>
      <c r="D2651" s="15"/>
      <c r="E2651" s="15"/>
      <c r="F2651" s="15"/>
      <c r="G2651" s="15"/>
      <c r="H2651" s="15"/>
      <c r="I2651" s="15"/>
      <c r="J2651" s="15"/>
      <c r="K2651" s="15"/>
    </row>
    <row r="2652" spans="2:11" x14ac:dyDescent="0.2">
      <c r="B2652" s="15"/>
      <c r="C2652" s="15"/>
      <c r="D2652" s="15"/>
      <c r="E2652" s="15"/>
      <c r="F2652" s="15"/>
      <c r="G2652" s="15"/>
      <c r="H2652" s="15"/>
      <c r="I2652" s="15"/>
      <c r="J2652" s="15"/>
      <c r="K2652" s="15"/>
    </row>
    <row r="2653" spans="2:11" x14ac:dyDescent="0.2">
      <c r="B2653" s="15"/>
      <c r="C2653" s="15"/>
      <c r="D2653" s="15"/>
      <c r="E2653" s="15"/>
      <c r="F2653" s="15"/>
      <c r="G2653" s="15"/>
      <c r="H2653" s="15"/>
      <c r="I2653" s="15"/>
      <c r="J2653" s="15"/>
      <c r="K2653" s="15"/>
    </row>
    <row r="2654" spans="2:11" x14ac:dyDescent="0.2">
      <c r="B2654" s="15"/>
      <c r="C2654" s="15"/>
      <c r="D2654" s="15"/>
      <c r="E2654" s="15"/>
      <c r="F2654" s="15"/>
      <c r="G2654" s="15"/>
      <c r="H2654" s="15"/>
      <c r="I2654" s="15"/>
      <c r="J2654" s="15"/>
      <c r="K2654" s="15"/>
    </row>
    <row r="2655" spans="2:11" x14ac:dyDescent="0.2">
      <c r="B2655" s="15"/>
      <c r="C2655" s="15"/>
      <c r="D2655" s="15"/>
      <c r="E2655" s="15"/>
      <c r="F2655" s="15"/>
      <c r="G2655" s="15"/>
      <c r="H2655" s="15"/>
      <c r="I2655" s="15"/>
      <c r="J2655" s="15"/>
      <c r="K2655" s="15"/>
    </row>
    <row r="2656" spans="2:11" x14ac:dyDescent="0.2">
      <c r="B2656" s="15"/>
      <c r="C2656" s="15"/>
      <c r="D2656" s="15"/>
      <c r="E2656" s="15"/>
      <c r="F2656" s="15"/>
      <c r="G2656" s="15"/>
      <c r="H2656" s="15"/>
      <c r="I2656" s="15"/>
      <c r="J2656" s="15"/>
      <c r="K2656" s="15"/>
    </row>
    <row r="2657" spans="2:11" x14ac:dyDescent="0.2">
      <c r="B2657" s="15"/>
      <c r="C2657" s="15"/>
      <c r="D2657" s="15"/>
      <c r="E2657" s="15"/>
      <c r="F2657" s="15"/>
      <c r="G2657" s="15"/>
      <c r="H2657" s="15"/>
      <c r="I2657" s="15"/>
      <c r="J2657" s="15"/>
      <c r="K2657" s="15"/>
    </row>
    <row r="2658" spans="2:11" x14ac:dyDescent="0.2">
      <c r="B2658" s="15"/>
      <c r="C2658" s="15"/>
      <c r="D2658" s="15"/>
      <c r="E2658" s="15"/>
      <c r="F2658" s="15"/>
      <c r="G2658" s="15"/>
      <c r="H2658" s="15"/>
      <c r="I2658" s="15"/>
      <c r="J2658" s="15"/>
      <c r="K2658" s="15"/>
    </row>
    <row r="2659" spans="2:11" x14ac:dyDescent="0.2">
      <c r="B2659" s="15"/>
      <c r="C2659" s="15"/>
      <c r="D2659" s="15"/>
      <c r="E2659" s="15"/>
      <c r="F2659" s="15"/>
      <c r="G2659" s="15"/>
      <c r="H2659" s="15"/>
      <c r="I2659" s="15"/>
      <c r="J2659" s="15"/>
      <c r="K2659" s="15"/>
    </row>
    <row r="2660" spans="2:11" x14ac:dyDescent="0.2">
      <c r="B2660" s="15"/>
      <c r="C2660" s="15"/>
      <c r="D2660" s="15"/>
      <c r="E2660" s="15"/>
      <c r="F2660" s="15"/>
      <c r="G2660" s="15"/>
      <c r="H2660" s="15"/>
      <c r="I2660" s="15"/>
      <c r="J2660" s="15"/>
      <c r="K2660" s="15"/>
    </row>
    <row r="2661" spans="2:11" x14ac:dyDescent="0.2">
      <c r="B2661" s="15"/>
      <c r="C2661" s="15"/>
      <c r="D2661" s="15"/>
      <c r="E2661" s="15"/>
      <c r="F2661" s="15"/>
      <c r="G2661" s="15"/>
      <c r="H2661" s="15"/>
      <c r="I2661" s="15"/>
      <c r="J2661" s="15"/>
      <c r="K2661" s="15"/>
    </row>
    <row r="2662" spans="2:11" x14ac:dyDescent="0.2">
      <c r="B2662" s="15"/>
      <c r="C2662" s="15"/>
      <c r="D2662" s="15"/>
      <c r="E2662" s="15"/>
      <c r="F2662" s="15"/>
      <c r="G2662" s="15"/>
      <c r="H2662" s="15"/>
      <c r="I2662" s="15"/>
      <c r="J2662" s="15"/>
      <c r="K2662" s="15"/>
    </row>
    <row r="2663" spans="2:11" x14ac:dyDescent="0.2">
      <c r="B2663" s="15"/>
      <c r="C2663" s="15"/>
      <c r="D2663" s="15"/>
      <c r="E2663" s="15"/>
      <c r="F2663" s="15"/>
      <c r="G2663" s="15"/>
      <c r="H2663" s="15"/>
      <c r="I2663" s="15"/>
      <c r="J2663" s="15"/>
      <c r="K2663" s="15"/>
    </row>
    <row r="2664" spans="2:11" x14ac:dyDescent="0.2">
      <c r="B2664" s="15"/>
      <c r="C2664" s="15"/>
      <c r="D2664" s="15"/>
      <c r="E2664" s="15"/>
      <c r="F2664" s="15"/>
      <c r="G2664" s="15"/>
      <c r="H2664" s="15"/>
      <c r="I2664" s="15"/>
      <c r="J2664" s="15"/>
      <c r="K2664" s="15"/>
    </row>
    <row r="2665" spans="2:11" x14ac:dyDescent="0.2">
      <c r="B2665" s="15"/>
      <c r="C2665" s="15"/>
      <c r="D2665" s="15"/>
      <c r="E2665" s="15"/>
      <c r="F2665" s="15"/>
      <c r="G2665" s="15"/>
      <c r="H2665" s="15"/>
      <c r="I2665" s="15"/>
      <c r="J2665" s="15"/>
      <c r="K2665" s="15"/>
    </row>
    <row r="2666" spans="2:11" x14ac:dyDescent="0.2">
      <c r="B2666" s="15"/>
      <c r="C2666" s="15"/>
      <c r="D2666" s="15"/>
      <c r="E2666" s="15"/>
      <c r="F2666" s="15"/>
      <c r="G2666" s="15"/>
      <c r="H2666" s="15"/>
      <c r="I2666" s="15"/>
      <c r="J2666" s="15"/>
      <c r="K2666" s="15"/>
    </row>
    <row r="2667" spans="2:11" x14ac:dyDescent="0.2">
      <c r="B2667" s="15"/>
      <c r="C2667" s="15"/>
      <c r="D2667" s="15"/>
      <c r="E2667" s="15"/>
      <c r="F2667" s="15"/>
      <c r="G2667" s="15"/>
      <c r="H2667" s="15"/>
      <c r="I2667" s="15"/>
      <c r="J2667" s="15"/>
      <c r="K2667" s="15"/>
    </row>
    <row r="2668" spans="2:11" x14ac:dyDescent="0.2">
      <c r="B2668" s="15"/>
      <c r="C2668" s="15"/>
      <c r="D2668" s="15"/>
      <c r="E2668" s="15"/>
      <c r="F2668" s="15"/>
      <c r="G2668" s="15"/>
      <c r="H2668" s="15"/>
      <c r="I2668" s="15"/>
      <c r="J2668" s="15"/>
      <c r="K2668" s="15"/>
    </row>
    <row r="2669" spans="2:11" x14ac:dyDescent="0.2">
      <c r="B2669" s="15"/>
      <c r="C2669" s="15"/>
      <c r="D2669" s="15"/>
      <c r="E2669" s="15"/>
      <c r="F2669" s="15"/>
      <c r="G2669" s="15"/>
      <c r="H2669" s="15"/>
      <c r="I2669" s="15"/>
      <c r="J2669" s="15"/>
      <c r="K2669" s="15"/>
    </row>
    <row r="2670" spans="2:11" x14ac:dyDescent="0.2">
      <c r="B2670" s="15"/>
      <c r="C2670" s="15"/>
      <c r="D2670" s="15"/>
      <c r="E2670" s="15"/>
      <c r="F2670" s="15"/>
      <c r="G2670" s="15"/>
      <c r="H2670" s="15"/>
      <c r="I2670" s="15"/>
      <c r="J2670" s="15"/>
      <c r="K2670" s="15"/>
    </row>
    <row r="2671" spans="2:11" x14ac:dyDescent="0.2">
      <c r="B2671" s="15"/>
      <c r="C2671" s="15"/>
      <c r="D2671" s="15"/>
      <c r="E2671" s="15"/>
      <c r="F2671" s="15"/>
      <c r="G2671" s="15"/>
      <c r="H2671" s="15"/>
      <c r="I2671" s="15"/>
      <c r="J2671" s="15"/>
      <c r="K2671" s="15"/>
    </row>
    <row r="2672" spans="2:11" x14ac:dyDescent="0.2">
      <c r="B2672" s="15"/>
      <c r="C2672" s="15"/>
      <c r="D2672" s="15"/>
      <c r="E2672" s="15"/>
      <c r="F2672" s="15"/>
      <c r="G2672" s="15"/>
      <c r="H2672" s="15"/>
      <c r="I2672" s="15"/>
      <c r="J2672" s="15"/>
      <c r="K2672" s="15"/>
    </row>
    <row r="2673" spans="2:11" x14ac:dyDescent="0.2">
      <c r="B2673" s="15"/>
      <c r="C2673" s="15"/>
      <c r="D2673" s="15"/>
      <c r="E2673" s="15"/>
      <c r="F2673" s="15"/>
      <c r="G2673" s="15"/>
      <c r="H2673" s="15"/>
      <c r="I2673" s="15"/>
      <c r="J2673" s="15"/>
      <c r="K2673" s="15"/>
    </row>
    <row r="2674" spans="2:11" x14ac:dyDescent="0.2">
      <c r="B2674" s="15"/>
      <c r="C2674" s="15"/>
      <c r="D2674" s="15"/>
      <c r="E2674" s="15"/>
      <c r="F2674" s="15"/>
      <c r="G2674" s="15"/>
      <c r="H2674" s="15"/>
      <c r="I2674" s="15"/>
      <c r="J2674" s="15"/>
      <c r="K2674" s="15"/>
    </row>
    <row r="2675" spans="2:11" x14ac:dyDescent="0.2">
      <c r="B2675" s="15"/>
      <c r="C2675" s="15"/>
      <c r="D2675" s="15"/>
      <c r="E2675" s="15"/>
      <c r="F2675" s="15"/>
      <c r="G2675" s="15"/>
      <c r="H2675" s="15"/>
      <c r="I2675" s="15"/>
      <c r="J2675" s="15"/>
      <c r="K2675" s="15"/>
    </row>
    <row r="2676" spans="2:11" x14ac:dyDescent="0.2">
      <c r="B2676" s="15"/>
      <c r="C2676" s="15"/>
      <c r="D2676" s="15"/>
      <c r="E2676" s="15"/>
      <c r="F2676" s="15"/>
      <c r="G2676" s="15"/>
      <c r="H2676" s="15"/>
      <c r="I2676" s="15"/>
      <c r="J2676" s="15"/>
      <c r="K2676" s="15"/>
    </row>
    <row r="2677" spans="2:11" x14ac:dyDescent="0.2">
      <c r="B2677" s="15"/>
      <c r="C2677" s="15"/>
      <c r="D2677" s="15"/>
      <c r="E2677" s="15"/>
      <c r="F2677" s="15"/>
      <c r="G2677" s="15"/>
      <c r="H2677" s="15"/>
      <c r="I2677" s="15"/>
      <c r="J2677" s="15"/>
      <c r="K2677" s="15"/>
    </row>
    <row r="2678" spans="2:11" x14ac:dyDescent="0.2">
      <c r="B2678" s="15"/>
      <c r="C2678" s="15"/>
      <c r="D2678" s="15"/>
      <c r="E2678" s="15"/>
      <c r="F2678" s="15"/>
      <c r="G2678" s="15"/>
      <c r="H2678" s="15"/>
      <c r="I2678" s="15"/>
      <c r="J2678" s="15"/>
      <c r="K2678" s="15"/>
    </row>
    <row r="2679" spans="2:11" x14ac:dyDescent="0.2">
      <c r="B2679" s="15"/>
      <c r="C2679" s="15"/>
      <c r="D2679" s="15"/>
      <c r="E2679" s="15"/>
      <c r="F2679" s="15"/>
      <c r="G2679" s="15"/>
      <c r="H2679" s="15"/>
      <c r="I2679" s="15"/>
      <c r="J2679" s="15"/>
      <c r="K2679" s="15"/>
    </row>
    <row r="2680" spans="2:11" x14ac:dyDescent="0.2">
      <c r="B2680" s="15"/>
      <c r="C2680" s="15"/>
      <c r="D2680" s="15"/>
      <c r="E2680" s="15"/>
      <c r="F2680" s="15"/>
      <c r="G2680" s="15"/>
      <c r="H2680" s="15"/>
      <c r="I2680" s="15"/>
      <c r="J2680" s="15"/>
      <c r="K2680" s="15"/>
    </row>
    <row r="2681" spans="2:11" x14ac:dyDescent="0.2">
      <c r="B2681" s="15"/>
      <c r="C2681" s="15"/>
      <c r="D2681" s="15"/>
      <c r="E2681" s="15"/>
      <c r="F2681" s="15"/>
      <c r="G2681" s="15"/>
      <c r="H2681" s="15"/>
      <c r="I2681" s="15"/>
      <c r="J2681" s="15"/>
      <c r="K2681" s="15"/>
    </row>
    <row r="2682" spans="2:11" x14ac:dyDescent="0.2">
      <c r="B2682" s="15"/>
      <c r="C2682" s="15"/>
      <c r="D2682" s="15"/>
      <c r="E2682" s="15"/>
      <c r="F2682" s="15"/>
      <c r="G2682" s="15"/>
      <c r="H2682" s="15"/>
      <c r="I2682" s="15"/>
      <c r="J2682" s="15"/>
      <c r="K2682" s="15"/>
    </row>
    <row r="2683" spans="2:11" x14ac:dyDescent="0.2">
      <c r="B2683" s="15"/>
      <c r="C2683" s="15"/>
      <c r="D2683" s="15"/>
      <c r="E2683" s="15"/>
      <c r="F2683" s="15"/>
      <c r="G2683" s="15"/>
      <c r="H2683" s="15"/>
      <c r="I2683" s="15"/>
      <c r="J2683" s="15"/>
      <c r="K2683" s="15"/>
    </row>
    <row r="2684" spans="2:11" x14ac:dyDescent="0.2">
      <c r="B2684" s="15"/>
      <c r="C2684" s="15"/>
      <c r="D2684" s="15"/>
      <c r="E2684" s="15"/>
      <c r="F2684" s="15"/>
      <c r="G2684" s="15"/>
      <c r="H2684" s="15"/>
      <c r="I2684" s="15"/>
      <c r="J2684" s="15"/>
      <c r="K2684" s="15"/>
    </row>
    <row r="2685" spans="2:11" x14ac:dyDescent="0.2">
      <c r="B2685" s="15"/>
      <c r="C2685" s="15"/>
      <c r="D2685" s="15"/>
      <c r="E2685" s="15"/>
      <c r="F2685" s="15"/>
      <c r="G2685" s="15"/>
      <c r="H2685" s="15"/>
      <c r="I2685" s="15"/>
      <c r="J2685" s="15"/>
      <c r="K2685" s="15"/>
    </row>
    <row r="2686" spans="2:11" x14ac:dyDescent="0.2">
      <c r="B2686" s="15"/>
      <c r="C2686" s="15"/>
      <c r="D2686" s="15"/>
      <c r="E2686" s="15"/>
      <c r="F2686" s="15"/>
      <c r="G2686" s="15"/>
      <c r="H2686" s="15"/>
      <c r="I2686" s="15"/>
      <c r="J2686" s="15"/>
      <c r="K2686" s="15"/>
    </row>
    <row r="2687" spans="2:11" x14ac:dyDescent="0.2">
      <c r="B2687" s="15"/>
      <c r="C2687" s="15"/>
      <c r="D2687" s="15"/>
      <c r="E2687" s="15"/>
      <c r="F2687" s="15"/>
      <c r="G2687" s="15"/>
      <c r="H2687" s="15"/>
      <c r="I2687" s="15"/>
      <c r="J2687" s="15"/>
      <c r="K2687" s="15"/>
    </row>
    <row r="2688" spans="2:11" x14ac:dyDescent="0.2">
      <c r="B2688" s="15"/>
      <c r="C2688" s="15"/>
      <c r="D2688" s="15"/>
      <c r="E2688" s="15"/>
      <c r="F2688" s="15"/>
      <c r="G2688" s="15"/>
      <c r="H2688" s="15"/>
      <c r="I2688" s="15"/>
      <c r="J2688" s="15"/>
      <c r="K2688" s="15"/>
    </row>
    <row r="2689" spans="2:11" x14ac:dyDescent="0.2">
      <c r="B2689" s="15"/>
      <c r="C2689" s="15"/>
      <c r="D2689" s="15"/>
      <c r="E2689" s="15"/>
      <c r="F2689" s="15"/>
      <c r="G2689" s="15"/>
      <c r="H2689" s="15"/>
      <c r="I2689" s="15"/>
      <c r="J2689" s="15"/>
      <c r="K2689" s="15"/>
    </row>
    <row r="2690" spans="2:11" x14ac:dyDescent="0.2">
      <c r="B2690" s="15"/>
      <c r="C2690" s="15"/>
      <c r="D2690" s="15"/>
      <c r="E2690" s="15"/>
      <c r="F2690" s="15"/>
      <c r="G2690" s="15"/>
      <c r="H2690" s="15"/>
      <c r="I2690" s="15"/>
      <c r="J2690" s="15"/>
      <c r="K2690" s="15"/>
    </row>
    <row r="2691" spans="2:11" x14ac:dyDescent="0.2">
      <c r="B2691" s="15"/>
      <c r="C2691" s="15"/>
      <c r="D2691" s="15"/>
      <c r="E2691" s="15"/>
      <c r="F2691" s="15"/>
      <c r="G2691" s="15"/>
      <c r="H2691" s="15"/>
      <c r="I2691" s="15"/>
      <c r="J2691" s="15"/>
      <c r="K2691" s="15"/>
    </row>
    <row r="2692" spans="2:11" x14ac:dyDescent="0.2">
      <c r="B2692" s="15"/>
      <c r="C2692" s="15"/>
      <c r="D2692" s="15"/>
      <c r="E2692" s="15"/>
      <c r="F2692" s="15"/>
      <c r="G2692" s="15"/>
      <c r="H2692" s="15"/>
      <c r="I2692" s="15"/>
      <c r="J2692" s="15"/>
      <c r="K2692" s="15"/>
    </row>
    <row r="2693" spans="2:11" x14ac:dyDescent="0.2">
      <c r="B2693" s="15"/>
      <c r="C2693" s="15"/>
      <c r="D2693" s="15"/>
      <c r="E2693" s="15"/>
      <c r="F2693" s="15"/>
      <c r="G2693" s="15"/>
      <c r="H2693" s="15"/>
      <c r="I2693" s="15"/>
      <c r="J2693" s="15"/>
      <c r="K2693" s="15"/>
    </row>
    <row r="2694" spans="2:11" x14ac:dyDescent="0.2">
      <c r="B2694" s="15"/>
      <c r="C2694" s="15"/>
      <c r="D2694" s="15"/>
      <c r="E2694" s="15"/>
      <c r="F2694" s="15"/>
      <c r="G2694" s="15"/>
      <c r="H2694" s="15"/>
      <c r="I2694" s="15"/>
      <c r="J2694" s="15"/>
      <c r="K2694" s="15"/>
    </row>
    <row r="2695" spans="2:11" x14ac:dyDescent="0.2">
      <c r="B2695" s="15"/>
      <c r="C2695" s="15"/>
      <c r="D2695" s="15"/>
      <c r="E2695" s="15"/>
      <c r="F2695" s="15"/>
      <c r="G2695" s="15"/>
      <c r="H2695" s="15"/>
      <c r="I2695" s="15"/>
      <c r="J2695" s="15"/>
      <c r="K2695" s="15"/>
    </row>
    <row r="2696" spans="2:11" x14ac:dyDescent="0.2">
      <c r="B2696" s="15"/>
      <c r="C2696" s="15"/>
      <c r="D2696" s="15"/>
      <c r="E2696" s="15"/>
      <c r="F2696" s="15"/>
      <c r="G2696" s="15"/>
      <c r="H2696" s="15"/>
      <c r="I2696" s="15"/>
      <c r="J2696" s="15"/>
      <c r="K2696" s="15"/>
    </row>
    <row r="2697" spans="2:11" x14ac:dyDescent="0.2">
      <c r="B2697" s="15"/>
      <c r="C2697" s="15"/>
      <c r="D2697" s="15"/>
      <c r="E2697" s="15"/>
      <c r="F2697" s="15"/>
      <c r="G2697" s="15"/>
      <c r="H2697" s="15"/>
      <c r="I2697" s="15"/>
      <c r="J2697" s="15"/>
      <c r="K2697" s="15"/>
    </row>
    <row r="2698" spans="2:11" x14ac:dyDescent="0.2">
      <c r="B2698" s="15"/>
      <c r="C2698" s="15"/>
      <c r="D2698" s="15"/>
      <c r="E2698" s="15"/>
      <c r="F2698" s="15"/>
      <c r="G2698" s="15"/>
      <c r="H2698" s="15"/>
      <c r="I2698" s="15"/>
      <c r="J2698" s="15"/>
      <c r="K2698" s="15"/>
    </row>
    <row r="2699" spans="2:11" x14ac:dyDescent="0.2">
      <c r="B2699" s="15"/>
      <c r="C2699" s="15"/>
      <c r="D2699" s="15"/>
      <c r="E2699" s="15"/>
      <c r="F2699" s="15"/>
      <c r="G2699" s="15"/>
      <c r="H2699" s="15"/>
      <c r="I2699" s="15"/>
      <c r="J2699" s="15"/>
      <c r="K2699" s="15"/>
    </row>
    <row r="2700" spans="2:11" x14ac:dyDescent="0.2">
      <c r="B2700" s="15"/>
      <c r="C2700" s="15"/>
      <c r="D2700" s="15"/>
      <c r="E2700" s="15"/>
      <c r="F2700" s="15"/>
      <c r="G2700" s="15"/>
      <c r="H2700" s="15"/>
      <c r="I2700" s="15"/>
      <c r="J2700" s="15"/>
      <c r="K2700" s="15"/>
    </row>
    <row r="2701" spans="2:11" x14ac:dyDescent="0.2">
      <c r="B2701" s="15"/>
      <c r="C2701" s="15"/>
      <c r="D2701" s="15"/>
      <c r="E2701" s="15"/>
      <c r="F2701" s="15"/>
      <c r="G2701" s="15"/>
      <c r="H2701" s="15"/>
      <c r="I2701" s="15"/>
      <c r="J2701" s="15"/>
      <c r="K2701" s="15"/>
    </row>
    <row r="2702" spans="2:11" x14ac:dyDescent="0.2">
      <c r="B2702" s="15"/>
      <c r="C2702" s="15"/>
      <c r="D2702" s="15"/>
      <c r="E2702" s="15"/>
      <c r="F2702" s="15"/>
      <c r="G2702" s="15"/>
      <c r="H2702" s="15"/>
      <c r="I2702" s="15"/>
      <c r="J2702" s="15"/>
      <c r="K2702" s="15"/>
    </row>
    <row r="2703" spans="2:11" x14ac:dyDescent="0.2">
      <c r="B2703" s="15"/>
      <c r="C2703" s="15"/>
      <c r="D2703" s="15"/>
      <c r="E2703" s="15"/>
      <c r="F2703" s="15"/>
      <c r="G2703" s="15"/>
      <c r="H2703" s="15"/>
      <c r="I2703" s="15"/>
      <c r="J2703" s="15"/>
      <c r="K2703" s="15"/>
    </row>
    <row r="2704" spans="2:11" x14ac:dyDescent="0.2">
      <c r="B2704" s="15"/>
      <c r="C2704" s="15"/>
      <c r="D2704" s="15"/>
      <c r="E2704" s="15"/>
      <c r="F2704" s="15"/>
      <c r="G2704" s="15"/>
      <c r="H2704" s="15"/>
      <c r="I2704" s="15"/>
      <c r="J2704" s="15"/>
      <c r="K2704" s="15"/>
    </row>
    <row r="2705" spans="2:11" x14ac:dyDescent="0.2">
      <c r="B2705" s="15"/>
      <c r="C2705" s="15"/>
      <c r="D2705" s="15"/>
      <c r="E2705" s="15"/>
      <c r="F2705" s="15"/>
      <c r="G2705" s="15"/>
      <c r="H2705" s="15"/>
      <c r="I2705" s="15"/>
      <c r="J2705" s="15"/>
      <c r="K2705" s="15"/>
    </row>
    <row r="2706" spans="2:11" x14ac:dyDescent="0.2">
      <c r="B2706" s="15"/>
      <c r="C2706" s="15"/>
      <c r="D2706" s="15"/>
      <c r="E2706" s="15"/>
      <c r="F2706" s="15"/>
      <c r="G2706" s="15"/>
      <c r="H2706" s="15"/>
      <c r="I2706" s="15"/>
      <c r="J2706" s="15"/>
      <c r="K2706" s="15"/>
    </row>
    <row r="2707" spans="2:11" x14ac:dyDescent="0.2">
      <c r="B2707" s="15"/>
      <c r="C2707" s="15"/>
      <c r="D2707" s="15"/>
      <c r="E2707" s="15"/>
      <c r="F2707" s="15"/>
      <c r="G2707" s="15"/>
      <c r="H2707" s="15"/>
      <c r="I2707" s="15"/>
      <c r="J2707" s="15"/>
      <c r="K2707" s="15"/>
    </row>
    <row r="2708" spans="2:11" x14ac:dyDescent="0.2">
      <c r="B2708" s="15"/>
      <c r="C2708" s="15"/>
      <c r="D2708" s="15"/>
      <c r="E2708" s="15"/>
      <c r="F2708" s="15"/>
      <c r="G2708" s="15"/>
      <c r="H2708" s="15"/>
      <c r="I2708" s="15"/>
      <c r="J2708" s="15"/>
      <c r="K2708" s="15"/>
    </row>
    <row r="2709" spans="2:11" x14ac:dyDescent="0.2">
      <c r="B2709" s="15"/>
      <c r="C2709" s="15"/>
      <c r="D2709" s="15"/>
      <c r="E2709" s="15"/>
      <c r="F2709" s="15"/>
      <c r="G2709" s="15"/>
      <c r="H2709" s="15"/>
      <c r="I2709" s="15"/>
      <c r="J2709" s="15"/>
      <c r="K2709" s="15"/>
    </row>
    <row r="2710" spans="2:11" x14ac:dyDescent="0.2">
      <c r="B2710" s="15"/>
      <c r="C2710" s="15"/>
      <c r="D2710" s="15"/>
      <c r="E2710" s="15"/>
      <c r="F2710" s="15"/>
      <c r="G2710" s="15"/>
      <c r="H2710" s="15"/>
      <c r="I2710" s="15"/>
      <c r="J2710" s="15"/>
      <c r="K2710" s="15"/>
    </row>
    <row r="2711" spans="2:11" x14ac:dyDescent="0.2">
      <c r="B2711" s="15"/>
      <c r="C2711" s="15"/>
      <c r="D2711" s="15"/>
      <c r="E2711" s="15"/>
      <c r="F2711" s="15"/>
      <c r="G2711" s="15"/>
      <c r="H2711" s="15"/>
      <c r="I2711" s="15"/>
      <c r="J2711" s="15"/>
      <c r="K2711" s="15"/>
    </row>
    <row r="2712" spans="2:11" x14ac:dyDescent="0.2">
      <c r="B2712" s="15"/>
      <c r="C2712" s="15"/>
      <c r="D2712" s="15"/>
      <c r="E2712" s="15"/>
      <c r="F2712" s="15"/>
      <c r="G2712" s="15"/>
      <c r="H2712" s="15"/>
      <c r="I2712" s="15"/>
      <c r="J2712" s="15"/>
      <c r="K2712" s="15"/>
    </row>
    <row r="2713" spans="2:11" x14ac:dyDescent="0.2">
      <c r="B2713" s="15"/>
      <c r="C2713" s="15"/>
      <c r="D2713" s="15"/>
      <c r="E2713" s="15"/>
      <c r="F2713" s="15"/>
      <c r="G2713" s="15"/>
      <c r="H2713" s="15"/>
      <c r="I2713" s="15"/>
      <c r="J2713" s="15"/>
      <c r="K2713" s="15"/>
    </row>
    <row r="2714" spans="2:11" x14ac:dyDescent="0.2">
      <c r="B2714" s="15"/>
      <c r="C2714" s="15"/>
      <c r="D2714" s="15"/>
      <c r="E2714" s="15"/>
      <c r="F2714" s="15"/>
      <c r="G2714" s="15"/>
      <c r="H2714" s="15"/>
      <c r="I2714" s="15"/>
      <c r="J2714" s="15"/>
      <c r="K2714" s="15"/>
    </row>
    <row r="2715" spans="2:11" x14ac:dyDescent="0.2">
      <c r="B2715" s="15"/>
      <c r="C2715" s="15"/>
      <c r="D2715" s="15"/>
      <c r="E2715" s="15"/>
      <c r="F2715" s="15"/>
      <c r="G2715" s="15"/>
      <c r="H2715" s="15"/>
      <c r="I2715" s="15"/>
      <c r="J2715" s="15"/>
      <c r="K2715" s="15"/>
    </row>
    <row r="2716" spans="2:11" x14ac:dyDescent="0.2">
      <c r="B2716" s="15"/>
      <c r="C2716" s="15"/>
      <c r="D2716" s="15"/>
      <c r="E2716" s="15"/>
      <c r="F2716" s="15"/>
      <c r="G2716" s="15"/>
      <c r="H2716" s="15"/>
      <c r="I2716" s="15"/>
      <c r="J2716" s="15"/>
      <c r="K2716" s="15"/>
    </row>
    <row r="2717" spans="2:11" x14ac:dyDescent="0.2">
      <c r="B2717" s="15"/>
      <c r="C2717" s="15"/>
      <c r="D2717" s="15"/>
      <c r="E2717" s="15"/>
      <c r="F2717" s="15"/>
      <c r="G2717" s="15"/>
      <c r="H2717" s="15"/>
      <c r="I2717" s="15"/>
      <c r="J2717" s="15"/>
      <c r="K2717" s="15"/>
    </row>
    <row r="2718" spans="2:11" x14ac:dyDescent="0.2">
      <c r="B2718" s="15"/>
      <c r="C2718" s="15"/>
      <c r="D2718" s="15"/>
      <c r="E2718" s="15"/>
      <c r="F2718" s="15"/>
      <c r="G2718" s="15"/>
      <c r="H2718" s="15"/>
      <c r="I2718" s="15"/>
      <c r="J2718" s="15"/>
      <c r="K2718" s="15"/>
    </row>
    <row r="2719" spans="2:11" x14ac:dyDescent="0.2">
      <c r="B2719" s="15"/>
      <c r="C2719" s="15"/>
      <c r="D2719" s="15"/>
      <c r="E2719" s="15"/>
      <c r="F2719" s="15"/>
      <c r="G2719" s="15"/>
      <c r="H2719" s="15"/>
      <c r="I2719" s="15"/>
      <c r="J2719" s="15"/>
      <c r="K2719" s="15"/>
    </row>
    <row r="2720" spans="2:11" x14ac:dyDescent="0.2">
      <c r="B2720" s="15"/>
      <c r="C2720" s="15"/>
      <c r="D2720" s="15"/>
      <c r="E2720" s="15"/>
      <c r="F2720" s="15"/>
      <c r="G2720" s="15"/>
      <c r="H2720" s="15"/>
      <c r="I2720" s="15"/>
      <c r="J2720" s="15"/>
      <c r="K2720" s="15"/>
    </row>
    <row r="2721" spans="2:11" x14ac:dyDescent="0.2">
      <c r="B2721" s="15"/>
      <c r="C2721" s="15"/>
      <c r="D2721" s="15"/>
      <c r="E2721" s="15"/>
      <c r="F2721" s="15"/>
      <c r="G2721" s="15"/>
      <c r="H2721" s="15"/>
      <c r="I2721" s="15"/>
      <c r="J2721" s="15"/>
      <c r="K2721" s="15"/>
    </row>
    <row r="2722" spans="2:11" x14ac:dyDescent="0.2">
      <c r="B2722" s="15"/>
      <c r="C2722" s="15"/>
      <c r="D2722" s="15"/>
      <c r="E2722" s="15"/>
      <c r="F2722" s="15"/>
      <c r="G2722" s="15"/>
      <c r="H2722" s="15"/>
      <c r="I2722" s="15"/>
      <c r="J2722" s="15"/>
      <c r="K2722" s="15"/>
    </row>
    <row r="2723" spans="2:11" x14ac:dyDescent="0.2">
      <c r="B2723" s="15"/>
      <c r="C2723" s="15"/>
      <c r="D2723" s="15"/>
      <c r="E2723" s="15"/>
      <c r="F2723" s="15"/>
      <c r="G2723" s="15"/>
      <c r="H2723" s="15"/>
      <c r="I2723" s="15"/>
      <c r="J2723" s="15"/>
      <c r="K2723" s="15"/>
    </row>
    <row r="2724" spans="2:11" x14ac:dyDescent="0.2">
      <c r="B2724" s="15"/>
      <c r="C2724" s="15"/>
      <c r="D2724" s="15"/>
      <c r="E2724" s="15"/>
      <c r="F2724" s="15"/>
      <c r="G2724" s="15"/>
      <c r="H2724" s="15"/>
      <c r="I2724" s="15"/>
      <c r="J2724" s="15"/>
      <c r="K2724" s="15"/>
    </row>
    <row r="2725" spans="2:11" x14ac:dyDescent="0.2">
      <c r="B2725" s="15"/>
      <c r="C2725" s="15"/>
      <c r="D2725" s="15"/>
      <c r="E2725" s="15"/>
      <c r="F2725" s="15"/>
      <c r="G2725" s="15"/>
      <c r="H2725" s="15"/>
      <c r="I2725" s="15"/>
      <c r="J2725" s="15"/>
      <c r="K2725" s="15"/>
    </row>
    <row r="2726" spans="2:11" x14ac:dyDescent="0.2">
      <c r="B2726" s="15"/>
      <c r="C2726" s="15"/>
      <c r="D2726" s="15"/>
      <c r="E2726" s="15"/>
      <c r="F2726" s="15"/>
      <c r="G2726" s="15"/>
      <c r="H2726" s="15"/>
      <c r="I2726" s="15"/>
      <c r="J2726" s="15"/>
      <c r="K2726" s="15"/>
    </row>
    <row r="2727" spans="2:11" x14ac:dyDescent="0.2">
      <c r="B2727" s="15"/>
      <c r="C2727" s="15"/>
      <c r="D2727" s="15"/>
      <c r="E2727" s="15"/>
      <c r="F2727" s="15"/>
      <c r="G2727" s="15"/>
      <c r="H2727" s="15"/>
      <c r="I2727" s="15"/>
      <c r="J2727" s="15"/>
      <c r="K2727" s="15"/>
    </row>
    <row r="2728" spans="2:11" x14ac:dyDescent="0.2">
      <c r="B2728" s="15"/>
      <c r="C2728" s="15"/>
      <c r="D2728" s="15"/>
      <c r="E2728" s="15"/>
      <c r="F2728" s="15"/>
      <c r="G2728" s="15"/>
      <c r="H2728" s="15"/>
      <c r="I2728" s="15"/>
      <c r="J2728" s="15"/>
      <c r="K2728" s="15"/>
    </row>
    <row r="2729" spans="2:11" x14ac:dyDescent="0.2">
      <c r="B2729" s="15"/>
      <c r="C2729" s="15"/>
      <c r="D2729" s="15"/>
      <c r="E2729" s="15"/>
      <c r="F2729" s="15"/>
      <c r="G2729" s="15"/>
      <c r="H2729" s="15"/>
      <c r="I2729" s="15"/>
      <c r="J2729" s="15"/>
      <c r="K2729" s="15"/>
    </row>
    <row r="2730" spans="2:11" x14ac:dyDescent="0.2">
      <c r="B2730" s="15"/>
      <c r="C2730" s="15"/>
      <c r="D2730" s="15"/>
      <c r="E2730" s="15"/>
      <c r="F2730" s="15"/>
      <c r="G2730" s="15"/>
      <c r="H2730" s="15"/>
      <c r="I2730" s="15"/>
      <c r="J2730" s="15"/>
      <c r="K2730" s="15"/>
    </row>
    <row r="2731" spans="2:11" x14ac:dyDescent="0.2">
      <c r="B2731" s="15"/>
      <c r="C2731" s="15"/>
      <c r="D2731" s="15"/>
      <c r="E2731" s="15"/>
      <c r="F2731" s="15"/>
      <c r="G2731" s="15"/>
      <c r="H2731" s="15"/>
      <c r="I2731" s="15"/>
      <c r="J2731" s="15"/>
      <c r="K2731" s="15"/>
    </row>
    <row r="2732" spans="2:11" x14ac:dyDescent="0.2">
      <c r="B2732" s="15"/>
      <c r="C2732" s="15"/>
      <c r="D2732" s="15"/>
      <c r="E2732" s="15"/>
      <c r="F2732" s="15"/>
      <c r="G2732" s="15"/>
      <c r="H2732" s="15"/>
      <c r="I2732" s="15"/>
      <c r="J2732" s="15"/>
      <c r="K2732" s="15"/>
    </row>
    <row r="2733" spans="2:11" x14ac:dyDescent="0.2">
      <c r="B2733" s="15"/>
      <c r="C2733" s="15"/>
      <c r="D2733" s="15"/>
      <c r="E2733" s="15"/>
      <c r="F2733" s="15"/>
      <c r="G2733" s="15"/>
      <c r="H2733" s="15"/>
      <c r="I2733" s="15"/>
      <c r="J2733" s="15"/>
      <c r="K2733" s="15"/>
    </row>
    <row r="2734" spans="2:11" x14ac:dyDescent="0.2">
      <c r="B2734" s="15"/>
      <c r="C2734" s="15"/>
      <c r="D2734" s="15"/>
      <c r="E2734" s="15"/>
      <c r="F2734" s="15"/>
      <c r="G2734" s="15"/>
      <c r="H2734" s="15"/>
      <c r="I2734" s="15"/>
      <c r="J2734" s="15"/>
      <c r="K2734" s="15"/>
    </row>
    <row r="2735" spans="2:11" x14ac:dyDescent="0.2">
      <c r="B2735" s="15"/>
      <c r="C2735" s="15"/>
      <c r="D2735" s="15"/>
      <c r="E2735" s="15"/>
      <c r="F2735" s="15"/>
      <c r="G2735" s="15"/>
      <c r="H2735" s="15"/>
      <c r="I2735" s="15"/>
      <c r="J2735" s="15"/>
      <c r="K2735" s="15"/>
    </row>
    <row r="2736" spans="2:11" x14ac:dyDescent="0.2">
      <c r="B2736" s="15"/>
      <c r="C2736" s="15"/>
      <c r="D2736" s="15"/>
      <c r="E2736" s="15"/>
      <c r="F2736" s="15"/>
      <c r="G2736" s="15"/>
      <c r="H2736" s="15"/>
      <c r="I2736" s="15"/>
      <c r="J2736" s="15"/>
      <c r="K2736" s="15"/>
    </row>
    <row r="2737" spans="2:11" x14ac:dyDescent="0.2">
      <c r="B2737" s="15"/>
      <c r="C2737" s="15"/>
      <c r="D2737" s="15"/>
      <c r="E2737" s="15"/>
      <c r="F2737" s="15"/>
      <c r="G2737" s="15"/>
      <c r="H2737" s="15"/>
      <c r="I2737" s="15"/>
      <c r="J2737" s="15"/>
      <c r="K2737" s="15"/>
    </row>
    <row r="2738" spans="2:11" x14ac:dyDescent="0.2">
      <c r="B2738" s="15"/>
      <c r="C2738" s="15"/>
      <c r="D2738" s="15"/>
      <c r="E2738" s="15"/>
      <c r="F2738" s="15"/>
      <c r="G2738" s="15"/>
      <c r="H2738" s="15"/>
      <c r="I2738" s="15"/>
      <c r="J2738" s="15"/>
      <c r="K2738" s="15"/>
    </row>
    <row r="2739" spans="2:11" x14ac:dyDescent="0.2">
      <c r="B2739" s="15"/>
      <c r="C2739" s="15"/>
      <c r="D2739" s="15"/>
      <c r="E2739" s="15"/>
      <c r="F2739" s="15"/>
      <c r="G2739" s="15"/>
      <c r="H2739" s="15"/>
      <c r="I2739" s="15"/>
      <c r="J2739" s="15"/>
      <c r="K2739" s="15"/>
    </row>
    <row r="2740" spans="2:11" x14ac:dyDescent="0.2">
      <c r="B2740" s="15"/>
      <c r="C2740" s="15"/>
      <c r="D2740" s="15"/>
      <c r="E2740" s="15"/>
      <c r="F2740" s="15"/>
      <c r="G2740" s="15"/>
      <c r="H2740" s="15"/>
      <c r="I2740" s="15"/>
      <c r="J2740" s="15"/>
      <c r="K2740" s="15"/>
    </row>
    <row r="2741" spans="2:11" x14ac:dyDescent="0.2">
      <c r="B2741" s="15"/>
      <c r="C2741" s="15"/>
      <c r="D2741" s="15"/>
      <c r="E2741" s="15"/>
      <c r="F2741" s="15"/>
      <c r="G2741" s="15"/>
      <c r="H2741" s="15"/>
      <c r="I2741" s="15"/>
      <c r="J2741" s="15"/>
      <c r="K2741" s="15"/>
    </row>
    <row r="2742" spans="2:11" x14ac:dyDescent="0.2">
      <c r="B2742" s="15"/>
      <c r="C2742" s="15"/>
      <c r="D2742" s="15"/>
      <c r="E2742" s="15"/>
      <c r="F2742" s="15"/>
      <c r="G2742" s="15"/>
      <c r="H2742" s="15"/>
      <c r="I2742" s="15"/>
      <c r="J2742" s="15"/>
      <c r="K2742" s="15"/>
    </row>
    <row r="2743" spans="2:11" x14ac:dyDescent="0.2">
      <c r="B2743" s="15"/>
      <c r="C2743" s="15"/>
      <c r="D2743" s="15"/>
      <c r="E2743" s="15"/>
      <c r="F2743" s="15"/>
      <c r="G2743" s="15"/>
      <c r="H2743" s="15"/>
      <c r="I2743" s="15"/>
      <c r="J2743" s="15"/>
      <c r="K2743" s="15"/>
    </row>
    <row r="2744" spans="2:11" x14ac:dyDescent="0.2">
      <c r="B2744" s="15"/>
      <c r="C2744" s="15"/>
      <c r="D2744" s="15"/>
      <c r="E2744" s="15"/>
      <c r="F2744" s="15"/>
      <c r="G2744" s="15"/>
      <c r="H2744" s="15"/>
      <c r="I2744" s="15"/>
      <c r="J2744" s="15"/>
      <c r="K2744" s="15"/>
    </row>
    <row r="2745" spans="2:11" x14ac:dyDescent="0.2">
      <c r="B2745" s="15"/>
      <c r="C2745" s="15"/>
      <c r="D2745" s="15"/>
      <c r="E2745" s="15"/>
      <c r="F2745" s="15"/>
      <c r="G2745" s="15"/>
      <c r="H2745" s="15"/>
      <c r="I2745" s="15"/>
      <c r="J2745" s="15"/>
      <c r="K2745" s="15"/>
    </row>
    <row r="2746" spans="2:11" x14ac:dyDescent="0.2">
      <c r="B2746" s="15"/>
      <c r="C2746" s="15"/>
      <c r="D2746" s="15"/>
      <c r="E2746" s="15"/>
      <c r="F2746" s="15"/>
      <c r="G2746" s="15"/>
      <c r="H2746" s="15"/>
      <c r="I2746" s="15"/>
      <c r="J2746" s="15"/>
      <c r="K2746" s="15"/>
    </row>
    <row r="2747" spans="2:11" x14ac:dyDescent="0.2">
      <c r="B2747" s="15"/>
      <c r="C2747" s="15"/>
      <c r="D2747" s="15"/>
      <c r="E2747" s="15"/>
      <c r="F2747" s="15"/>
      <c r="G2747" s="15"/>
      <c r="H2747" s="15"/>
      <c r="I2747" s="15"/>
      <c r="J2747" s="15"/>
      <c r="K2747" s="15"/>
    </row>
    <row r="2748" spans="2:11" x14ac:dyDescent="0.2">
      <c r="B2748" s="15"/>
      <c r="C2748" s="15"/>
      <c r="D2748" s="15"/>
      <c r="E2748" s="15"/>
      <c r="F2748" s="15"/>
      <c r="G2748" s="15"/>
      <c r="H2748" s="15"/>
      <c r="I2748" s="15"/>
      <c r="J2748" s="15"/>
      <c r="K2748" s="15"/>
    </row>
    <row r="2749" spans="2:11" x14ac:dyDescent="0.2">
      <c r="B2749" s="15"/>
      <c r="C2749" s="15"/>
      <c r="D2749" s="15"/>
      <c r="E2749" s="15"/>
      <c r="F2749" s="15"/>
      <c r="G2749" s="15"/>
      <c r="H2749" s="15"/>
      <c r="I2749" s="15"/>
      <c r="J2749" s="15"/>
      <c r="K2749" s="15"/>
    </row>
    <row r="2750" spans="2:11" x14ac:dyDescent="0.2">
      <c r="B2750" s="15"/>
      <c r="C2750" s="15"/>
      <c r="D2750" s="15"/>
      <c r="E2750" s="15"/>
      <c r="F2750" s="15"/>
      <c r="G2750" s="15"/>
      <c r="H2750" s="15"/>
      <c r="I2750" s="15"/>
      <c r="J2750" s="15"/>
      <c r="K2750" s="15"/>
    </row>
    <row r="2751" spans="2:11" x14ac:dyDescent="0.2">
      <c r="B2751" s="15"/>
      <c r="C2751" s="15"/>
      <c r="D2751" s="15"/>
      <c r="E2751" s="15"/>
      <c r="F2751" s="15"/>
      <c r="G2751" s="15"/>
      <c r="H2751" s="15"/>
      <c r="I2751" s="15"/>
      <c r="J2751" s="15"/>
      <c r="K2751" s="15"/>
    </row>
    <row r="2752" spans="2:11" x14ac:dyDescent="0.2">
      <c r="B2752" s="15"/>
      <c r="C2752" s="15"/>
      <c r="D2752" s="15"/>
      <c r="E2752" s="15"/>
      <c r="F2752" s="15"/>
      <c r="G2752" s="15"/>
      <c r="H2752" s="15"/>
      <c r="I2752" s="15"/>
      <c r="J2752" s="15"/>
      <c r="K2752" s="15"/>
    </row>
    <row r="2753" spans="2:11" x14ac:dyDescent="0.2">
      <c r="B2753" s="15"/>
      <c r="C2753" s="15"/>
      <c r="D2753" s="15"/>
      <c r="E2753" s="15"/>
      <c r="F2753" s="15"/>
      <c r="G2753" s="15"/>
      <c r="H2753" s="15"/>
      <c r="I2753" s="15"/>
      <c r="J2753" s="15"/>
      <c r="K2753" s="15"/>
    </row>
    <row r="2754" spans="2:11" x14ac:dyDescent="0.2">
      <c r="B2754" s="15"/>
      <c r="C2754" s="15"/>
      <c r="D2754" s="15"/>
      <c r="E2754" s="15"/>
      <c r="F2754" s="15"/>
      <c r="G2754" s="15"/>
      <c r="H2754" s="15"/>
      <c r="I2754" s="15"/>
      <c r="J2754" s="15"/>
      <c r="K2754" s="15"/>
    </row>
    <row r="2755" spans="2:11" x14ac:dyDescent="0.2">
      <c r="B2755" s="15"/>
      <c r="C2755" s="15"/>
      <c r="D2755" s="15"/>
      <c r="E2755" s="15"/>
      <c r="F2755" s="15"/>
      <c r="G2755" s="15"/>
      <c r="H2755" s="15"/>
      <c r="I2755" s="15"/>
      <c r="J2755" s="15"/>
      <c r="K2755" s="15"/>
    </row>
    <row r="2756" spans="2:11" x14ac:dyDescent="0.2">
      <c r="B2756" s="15"/>
      <c r="C2756" s="15"/>
      <c r="D2756" s="15"/>
      <c r="E2756" s="15"/>
      <c r="F2756" s="15"/>
      <c r="G2756" s="15"/>
      <c r="H2756" s="15"/>
      <c r="I2756" s="15"/>
      <c r="J2756" s="15"/>
      <c r="K2756" s="15"/>
    </row>
    <row r="2757" spans="2:11" x14ac:dyDescent="0.2">
      <c r="B2757" s="15"/>
      <c r="C2757" s="15"/>
      <c r="D2757" s="15"/>
      <c r="E2757" s="15"/>
      <c r="F2757" s="15"/>
      <c r="G2757" s="15"/>
      <c r="H2757" s="15"/>
      <c r="I2757" s="15"/>
      <c r="J2757" s="15"/>
      <c r="K2757" s="15"/>
    </row>
    <row r="2758" spans="2:11" x14ac:dyDescent="0.2">
      <c r="B2758" s="15"/>
      <c r="C2758" s="15"/>
      <c r="D2758" s="15"/>
      <c r="E2758" s="15"/>
      <c r="F2758" s="15"/>
      <c r="G2758" s="15"/>
      <c r="H2758" s="15"/>
      <c r="I2758" s="15"/>
      <c r="J2758" s="15"/>
      <c r="K2758" s="15"/>
    </row>
    <row r="2759" spans="2:11" x14ac:dyDescent="0.2">
      <c r="B2759" s="15"/>
      <c r="C2759" s="15"/>
      <c r="D2759" s="15"/>
      <c r="E2759" s="15"/>
      <c r="F2759" s="15"/>
      <c r="G2759" s="15"/>
      <c r="H2759" s="15"/>
      <c r="I2759" s="15"/>
      <c r="J2759" s="15"/>
      <c r="K2759" s="15"/>
    </row>
    <row r="2760" spans="2:11" x14ac:dyDescent="0.2">
      <c r="B2760" s="15"/>
      <c r="C2760" s="15"/>
      <c r="D2760" s="15"/>
      <c r="E2760" s="15"/>
      <c r="F2760" s="15"/>
      <c r="G2760" s="15"/>
      <c r="H2760" s="15"/>
      <c r="I2760" s="15"/>
      <c r="J2760" s="15"/>
      <c r="K2760" s="15"/>
    </row>
    <row r="2761" spans="2:11" x14ac:dyDescent="0.2">
      <c r="B2761" s="15"/>
      <c r="C2761" s="15"/>
      <c r="D2761" s="15"/>
      <c r="E2761" s="15"/>
      <c r="F2761" s="15"/>
      <c r="G2761" s="15"/>
      <c r="H2761" s="15"/>
      <c r="I2761" s="15"/>
      <c r="J2761" s="15"/>
      <c r="K2761" s="15"/>
    </row>
    <row r="2762" spans="2:11" x14ac:dyDescent="0.2">
      <c r="B2762" s="15"/>
      <c r="C2762" s="15"/>
      <c r="D2762" s="15"/>
      <c r="E2762" s="15"/>
      <c r="F2762" s="15"/>
      <c r="G2762" s="15"/>
      <c r="H2762" s="15"/>
      <c r="I2762" s="15"/>
      <c r="J2762" s="15"/>
      <c r="K2762" s="15"/>
    </row>
    <row r="2763" spans="2:11" x14ac:dyDescent="0.2">
      <c r="B2763" s="15"/>
      <c r="C2763" s="15"/>
      <c r="D2763" s="15"/>
      <c r="E2763" s="15"/>
      <c r="F2763" s="15"/>
      <c r="G2763" s="15"/>
      <c r="H2763" s="15"/>
      <c r="I2763" s="15"/>
      <c r="J2763" s="15"/>
      <c r="K2763" s="15"/>
    </row>
    <row r="2764" spans="2:11" x14ac:dyDescent="0.2">
      <c r="B2764" s="15"/>
      <c r="C2764" s="15"/>
      <c r="D2764" s="15"/>
      <c r="E2764" s="15"/>
      <c r="F2764" s="15"/>
      <c r="G2764" s="15"/>
      <c r="H2764" s="15"/>
      <c r="I2764" s="15"/>
      <c r="J2764" s="15"/>
      <c r="K2764" s="15"/>
    </row>
    <row r="2765" spans="2:11" x14ac:dyDescent="0.2">
      <c r="B2765" s="15"/>
      <c r="C2765" s="15"/>
      <c r="D2765" s="15"/>
      <c r="E2765" s="15"/>
      <c r="F2765" s="15"/>
      <c r="G2765" s="15"/>
      <c r="H2765" s="15"/>
      <c r="I2765" s="15"/>
      <c r="J2765" s="15"/>
      <c r="K2765" s="15"/>
    </row>
    <row r="2766" spans="2:11" x14ac:dyDescent="0.2">
      <c r="B2766" s="15"/>
      <c r="C2766" s="15"/>
      <c r="D2766" s="15"/>
      <c r="E2766" s="15"/>
      <c r="F2766" s="15"/>
      <c r="G2766" s="15"/>
      <c r="H2766" s="15"/>
      <c r="I2766" s="15"/>
      <c r="J2766" s="15"/>
      <c r="K2766" s="15"/>
    </row>
    <row r="2767" spans="2:11" x14ac:dyDescent="0.2">
      <c r="B2767" s="15"/>
      <c r="C2767" s="15"/>
      <c r="D2767" s="15"/>
      <c r="E2767" s="15"/>
      <c r="F2767" s="15"/>
      <c r="G2767" s="15"/>
      <c r="H2767" s="15"/>
      <c r="I2767" s="15"/>
      <c r="J2767" s="15"/>
      <c r="K2767" s="15"/>
    </row>
    <row r="2768" spans="2:11" x14ac:dyDescent="0.2">
      <c r="B2768" s="15"/>
      <c r="C2768" s="15"/>
      <c r="D2768" s="15"/>
      <c r="E2768" s="15"/>
      <c r="F2768" s="15"/>
      <c r="G2768" s="15"/>
      <c r="H2768" s="15"/>
      <c r="I2768" s="15"/>
      <c r="J2768" s="15"/>
      <c r="K2768" s="15"/>
    </row>
    <row r="2769" spans="2:11" x14ac:dyDescent="0.2">
      <c r="B2769" s="15"/>
      <c r="C2769" s="15"/>
      <c r="D2769" s="15"/>
      <c r="E2769" s="15"/>
      <c r="F2769" s="15"/>
      <c r="G2769" s="15"/>
      <c r="H2769" s="15"/>
      <c r="I2769" s="15"/>
      <c r="J2769" s="15"/>
      <c r="K2769" s="15"/>
    </row>
    <row r="2770" spans="2:11" x14ac:dyDescent="0.2">
      <c r="B2770" s="15"/>
      <c r="C2770" s="15"/>
      <c r="D2770" s="15"/>
      <c r="E2770" s="15"/>
      <c r="F2770" s="15"/>
      <c r="G2770" s="15"/>
      <c r="H2770" s="15"/>
      <c r="I2770" s="15"/>
      <c r="J2770" s="15"/>
      <c r="K2770" s="15"/>
    </row>
    <row r="2771" spans="2:11" x14ac:dyDescent="0.2">
      <c r="B2771" s="15"/>
      <c r="C2771" s="15"/>
      <c r="D2771" s="15"/>
      <c r="E2771" s="15"/>
      <c r="F2771" s="15"/>
      <c r="G2771" s="15"/>
      <c r="H2771" s="15"/>
      <c r="I2771" s="15"/>
      <c r="J2771" s="15"/>
      <c r="K2771" s="15"/>
    </row>
    <row r="2772" spans="2:11" x14ac:dyDescent="0.2">
      <c r="B2772" s="15"/>
      <c r="C2772" s="15"/>
      <c r="D2772" s="15"/>
      <c r="E2772" s="15"/>
      <c r="F2772" s="15"/>
      <c r="G2772" s="15"/>
      <c r="H2772" s="15"/>
      <c r="I2772" s="15"/>
      <c r="J2772" s="15"/>
      <c r="K2772" s="15"/>
    </row>
    <row r="2773" spans="2:11" x14ac:dyDescent="0.2">
      <c r="B2773" s="15"/>
      <c r="C2773" s="15"/>
      <c r="D2773" s="15"/>
      <c r="E2773" s="15"/>
      <c r="F2773" s="15"/>
      <c r="G2773" s="15"/>
      <c r="H2773" s="15"/>
      <c r="I2773" s="15"/>
      <c r="J2773" s="15"/>
      <c r="K2773" s="15"/>
    </row>
    <row r="2774" spans="2:11" x14ac:dyDescent="0.2">
      <c r="B2774" s="15"/>
      <c r="C2774" s="15"/>
      <c r="D2774" s="15"/>
      <c r="E2774" s="15"/>
      <c r="F2774" s="15"/>
      <c r="G2774" s="15"/>
      <c r="H2774" s="15"/>
      <c r="I2774" s="15"/>
      <c r="J2774" s="15"/>
      <c r="K2774" s="15"/>
    </row>
    <row r="2775" spans="2:11" x14ac:dyDescent="0.2">
      <c r="B2775" s="15"/>
      <c r="C2775" s="15"/>
      <c r="D2775" s="15"/>
      <c r="E2775" s="15"/>
      <c r="F2775" s="15"/>
      <c r="G2775" s="15"/>
      <c r="H2775" s="15"/>
      <c r="I2775" s="15"/>
      <c r="J2775" s="15"/>
      <c r="K2775" s="15"/>
    </row>
    <row r="2776" spans="2:11" x14ac:dyDescent="0.2">
      <c r="B2776" s="15"/>
      <c r="C2776" s="15"/>
      <c r="D2776" s="15"/>
      <c r="E2776" s="15"/>
      <c r="F2776" s="15"/>
      <c r="G2776" s="15"/>
      <c r="H2776" s="15"/>
      <c r="I2776" s="15"/>
      <c r="J2776" s="15"/>
      <c r="K2776" s="15"/>
    </row>
    <row r="2777" spans="2:11" x14ac:dyDescent="0.2">
      <c r="B2777" s="15"/>
      <c r="C2777" s="15"/>
      <c r="D2777" s="15"/>
      <c r="E2777" s="15"/>
      <c r="F2777" s="15"/>
      <c r="G2777" s="15"/>
      <c r="H2777" s="15"/>
      <c r="I2777" s="15"/>
      <c r="J2777" s="15"/>
      <c r="K2777" s="15"/>
    </row>
    <row r="2778" spans="2:11" x14ac:dyDescent="0.2">
      <c r="B2778" s="15"/>
      <c r="C2778" s="15"/>
      <c r="D2778" s="15"/>
      <c r="E2778" s="15"/>
      <c r="F2778" s="15"/>
      <c r="G2778" s="15"/>
      <c r="H2778" s="15"/>
      <c r="I2778" s="15"/>
      <c r="J2778" s="15"/>
      <c r="K2778" s="15"/>
    </row>
    <row r="2779" spans="2:11" x14ac:dyDescent="0.2">
      <c r="B2779" s="15"/>
      <c r="C2779" s="15"/>
      <c r="D2779" s="15"/>
      <c r="E2779" s="15"/>
      <c r="F2779" s="15"/>
      <c r="G2779" s="15"/>
      <c r="H2779" s="15"/>
      <c r="I2779" s="15"/>
      <c r="J2779" s="15"/>
      <c r="K2779" s="15"/>
    </row>
    <row r="2780" spans="2:11" x14ac:dyDescent="0.2">
      <c r="B2780" s="15"/>
      <c r="C2780" s="15"/>
      <c r="D2780" s="15"/>
      <c r="E2780" s="15"/>
      <c r="F2780" s="15"/>
      <c r="G2780" s="15"/>
      <c r="H2780" s="15"/>
      <c r="I2780" s="15"/>
      <c r="J2780" s="15"/>
      <c r="K2780" s="15"/>
    </row>
    <row r="2781" spans="2:11" x14ac:dyDescent="0.2">
      <c r="B2781" s="15"/>
      <c r="C2781" s="15"/>
      <c r="D2781" s="15"/>
      <c r="E2781" s="15"/>
      <c r="F2781" s="15"/>
      <c r="G2781" s="15"/>
      <c r="H2781" s="15"/>
      <c r="I2781" s="15"/>
      <c r="J2781" s="15"/>
      <c r="K2781" s="15"/>
    </row>
    <row r="2782" spans="2:11" x14ac:dyDescent="0.2">
      <c r="B2782" s="15"/>
      <c r="C2782" s="15"/>
      <c r="D2782" s="15"/>
      <c r="E2782" s="15"/>
      <c r="F2782" s="15"/>
      <c r="G2782" s="15"/>
      <c r="H2782" s="15"/>
      <c r="I2782" s="15"/>
      <c r="J2782" s="15"/>
      <c r="K2782" s="15"/>
    </row>
    <row r="2783" spans="2:11" x14ac:dyDescent="0.2">
      <c r="B2783" s="15"/>
      <c r="C2783" s="15"/>
      <c r="D2783" s="15"/>
      <c r="E2783" s="15"/>
      <c r="F2783" s="15"/>
      <c r="G2783" s="15"/>
      <c r="H2783" s="15"/>
      <c r="I2783" s="15"/>
      <c r="J2783" s="15"/>
      <c r="K2783" s="15"/>
    </row>
    <row r="2784" spans="2:11" x14ac:dyDescent="0.2">
      <c r="B2784" s="15"/>
      <c r="C2784" s="15"/>
      <c r="D2784" s="15"/>
      <c r="E2784" s="15"/>
      <c r="F2784" s="15"/>
      <c r="G2784" s="15"/>
      <c r="H2784" s="15"/>
      <c r="I2784" s="15"/>
      <c r="J2784" s="15"/>
      <c r="K2784" s="15"/>
    </row>
    <row r="2785" spans="2:11" x14ac:dyDescent="0.2">
      <c r="B2785" s="15"/>
      <c r="C2785" s="15"/>
      <c r="D2785" s="15"/>
      <c r="E2785" s="15"/>
      <c r="F2785" s="15"/>
      <c r="G2785" s="15"/>
      <c r="H2785" s="15"/>
      <c r="I2785" s="15"/>
      <c r="J2785" s="15"/>
      <c r="K2785" s="15"/>
    </row>
    <row r="2786" spans="2:11" x14ac:dyDescent="0.2">
      <c r="B2786" s="15"/>
      <c r="C2786" s="15"/>
      <c r="D2786" s="15"/>
      <c r="E2786" s="15"/>
      <c r="F2786" s="15"/>
      <c r="G2786" s="15"/>
      <c r="H2786" s="15"/>
      <c r="I2786" s="15"/>
      <c r="J2786" s="15"/>
      <c r="K2786" s="15"/>
    </row>
    <row r="2787" spans="2:11" x14ac:dyDescent="0.2">
      <c r="B2787" s="15"/>
      <c r="C2787" s="15"/>
      <c r="D2787" s="15"/>
      <c r="E2787" s="15"/>
      <c r="F2787" s="15"/>
      <c r="G2787" s="15"/>
      <c r="H2787" s="15"/>
      <c r="I2787" s="15"/>
      <c r="J2787" s="15"/>
      <c r="K2787" s="15"/>
    </row>
    <row r="2788" spans="2:11" x14ac:dyDescent="0.2">
      <c r="B2788" s="15"/>
      <c r="C2788" s="15"/>
      <c r="D2788" s="15"/>
      <c r="E2788" s="15"/>
      <c r="F2788" s="15"/>
      <c r="G2788" s="15"/>
      <c r="H2788" s="15"/>
      <c r="I2788" s="15"/>
      <c r="J2788" s="15"/>
      <c r="K2788" s="15"/>
    </row>
    <row r="2789" spans="2:11" x14ac:dyDescent="0.2">
      <c r="B2789" s="15"/>
      <c r="C2789" s="15"/>
      <c r="D2789" s="15"/>
      <c r="E2789" s="15"/>
      <c r="F2789" s="15"/>
      <c r="G2789" s="15"/>
      <c r="H2789" s="15"/>
      <c r="I2789" s="15"/>
      <c r="J2789" s="15"/>
      <c r="K2789" s="15"/>
    </row>
    <row r="2790" spans="2:11" x14ac:dyDescent="0.2">
      <c r="B2790" s="15"/>
      <c r="C2790" s="15"/>
      <c r="D2790" s="15"/>
      <c r="E2790" s="15"/>
      <c r="F2790" s="15"/>
      <c r="G2790" s="15"/>
      <c r="H2790" s="15"/>
      <c r="I2790" s="15"/>
      <c r="J2790" s="15"/>
      <c r="K2790" s="15"/>
    </row>
    <row r="2791" spans="2:11" x14ac:dyDescent="0.2">
      <c r="B2791" s="15"/>
      <c r="C2791" s="15"/>
      <c r="D2791" s="15"/>
      <c r="E2791" s="15"/>
      <c r="F2791" s="15"/>
      <c r="G2791" s="15"/>
      <c r="H2791" s="15"/>
      <c r="I2791" s="15"/>
      <c r="J2791" s="15"/>
      <c r="K2791" s="15"/>
    </row>
    <row r="2792" spans="2:11" x14ac:dyDescent="0.2">
      <c r="B2792" s="15"/>
      <c r="C2792" s="15"/>
      <c r="D2792" s="15"/>
      <c r="E2792" s="15"/>
      <c r="F2792" s="15"/>
      <c r="G2792" s="15"/>
      <c r="H2792" s="15"/>
      <c r="I2792" s="15"/>
      <c r="J2792" s="15"/>
      <c r="K2792" s="15"/>
    </row>
    <row r="2793" spans="2:11" x14ac:dyDescent="0.2">
      <c r="B2793" s="15"/>
      <c r="C2793" s="15"/>
      <c r="D2793" s="15"/>
      <c r="E2793" s="15"/>
      <c r="F2793" s="15"/>
      <c r="G2793" s="15"/>
      <c r="H2793" s="15"/>
      <c r="I2793" s="15"/>
      <c r="J2793" s="15"/>
      <c r="K2793" s="15"/>
    </row>
    <row r="2794" spans="2:11" x14ac:dyDescent="0.2">
      <c r="B2794" s="15"/>
      <c r="C2794" s="15"/>
      <c r="D2794" s="15"/>
      <c r="E2794" s="15"/>
      <c r="F2794" s="15"/>
      <c r="G2794" s="15"/>
      <c r="H2794" s="15"/>
      <c r="I2794" s="15"/>
      <c r="J2794" s="15"/>
      <c r="K2794" s="15"/>
    </row>
    <row r="2795" spans="2:11" x14ac:dyDescent="0.2">
      <c r="B2795" s="15"/>
      <c r="C2795" s="15"/>
      <c r="D2795" s="15"/>
      <c r="E2795" s="15"/>
      <c r="F2795" s="15"/>
      <c r="G2795" s="15"/>
      <c r="H2795" s="15"/>
      <c r="I2795" s="15"/>
      <c r="J2795" s="15"/>
      <c r="K2795" s="15"/>
    </row>
    <row r="2796" spans="2:11" x14ac:dyDescent="0.2">
      <c r="B2796" s="15"/>
      <c r="C2796" s="15"/>
      <c r="D2796" s="15"/>
      <c r="E2796" s="15"/>
      <c r="F2796" s="15"/>
      <c r="G2796" s="15"/>
      <c r="H2796" s="15"/>
      <c r="I2796" s="15"/>
      <c r="J2796" s="15"/>
      <c r="K2796" s="15"/>
    </row>
    <row r="2797" spans="2:11" x14ac:dyDescent="0.2">
      <c r="B2797" s="15"/>
      <c r="C2797" s="15"/>
      <c r="D2797" s="15"/>
      <c r="E2797" s="15"/>
      <c r="F2797" s="15"/>
      <c r="G2797" s="15"/>
      <c r="H2797" s="15"/>
      <c r="I2797" s="15"/>
      <c r="J2797" s="15"/>
      <c r="K2797" s="15"/>
    </row>
    <row r="2798" spans="2:11" x14ac:dyDescent="0.2">
      <c r="B2798" s="15"/>
      <c r="C2798" s="15"/>
      <c r="D2798" s="15"/>
      <c r="E2798" s="15"/>
      <c r="F2798" s="15"/>
      <c r="G2798" s="15"/>
      <c r="H2798" s="15"/>
      <c r="I2798" s="15"/>
      <c r="J2798" s="15"/>
      <c r="K2798" s="15"/>
    </row>
    <row r="2799" spans="2:11" x14ac:dyDescent="0.2">
      <c r="B2799" s="15"/>
      <c r="C2799" s="15"/>
      <c r="D2799" s="15"/>
      <c r="E2799" s="15"/>
      <c r="F2799" s="15"/>
      <c r="G2799" s="15"/>
      <c r="H2799" s="15"/>
      <c r="I2799" s="15"/>
      <c r="J2799" s="15"/>
      <c r="K2799" s="15"/>
    </row>
    <row r="2800" spans="2:11" x14ac:dyDescent="0.2">
      <c r="B2800" s="15"/>
      <c r="C2800" s="15"/>
      <c r="D2800" s="15"/>
      <c r="E2800" s="15"/>
      <c r="F2800" s="15"/>
      <c r="G2800" s="15"/>
      <c r="H2800" s="15"/>
      <c r="I2800" s="15"/>
      <c r="J2800" s="15"/>
      <c r="K2800" s="15"/>
    </row>
    <row r="2801" spans="2:11" x14ac:dyDescent="0.2">
      <c r="B2801" s="15"/>
      <c r="C2801" s="15"/>
      <c r="D2801" s="15"/>
      <c r="E2801" s="15"/>
      <c r="F2801" s="15"/>
      <c r="G2801" s="15"/>
      <c r="H2801" s="15"/>
      <c r="I2801" s="15"/>
      <c r="J2801" s="15"/>
      <c r="K2801" s="15"/>
    </row>
    <row r="2802" spans="2:11" x14ac:dyDescent="0.2">
      <c r="B2802" s="15"/>
      <c r="C2802" s="15"/>
      <c r="D2802" s="15"/>
      <c r="E2802" s="15"/>
      <c r="F2802" s="15"/>
      <c r="G2802" s="15"/>
      <c r="H2802" s="15"/>
      <c r="I2802" s="15"/>
      <c r="J2802" s="15"/>
      <c r="K2802" s="15"/>
    </row>
    <row r="2803" spans="2:11" x14ac:dyDescent="0.2">
      <c r="B2803" s="15"/>
      <c r="C2803" s="15"/>
      <c r="D2803" s="15"/>
      <c r="E2803" s="15"/>
      <c r="F2803" s="15"/>
      <c r="G2803" s="15"/>
      <c r="H2803" s="15"/>
      <c r="I2803" s="15"/>
      <c r="J2803" s="15"/>
      <c r="K2803" s="15"/>
    </row>
    <row r="2804" spans="2:11" x14ac:dyDescent="0.2">
      <c r="B2804" s="15"/>
      <c r="C2804" s="15"/>
      <c r="D2804" s="15"/>
      <c r="E2804" s="15"/>
      <c r="F2804" s="15"/>
      <c r="G2804" s="15"/>
      <c r="H2804" s="15"/>
      <c r="I2804" s="15"/>
      <c r="J2804" s="15"/>
      <c r="K2804" s="15"/>
    </row>
    <row r="2805" spans="2:11" x14ac:dyDescent="0.2">
      <c r="B2805" s="15"/>
      <c r="C2805" s="15"/>
      <c r="D2805" s="15"/>
      <c r="E2805" s="15"/>
      <c r="F2805" s="15"/>
      <c r="G2805" s="15"/>
      <c r="H2805" s="15"/>
      <c r="I2805" s="15"/>
      <c r="J2805" s="15"/>
      <c r="K2805" s="15"/>
    </row>
    <row r="2806" spans="2:11" x14ac:dyDescent="0.2">
      <c r="B2806" s="15"/>
      <c r="C2806" s="15"/>
      <c r="D2806" s="15"/>
      <c r="E2806" s="15"/>
      <c r="F2806" s="15"/>
      <c r="G2806" s="15"/>
      <c r="H2806" s="15"/>
      <c r="I2806" s="15"/>
      <c r="J2806" s="15"/>
      <c r="K2806" s="15"/>
    </row>
    <row r="2807" spans="2:11" x14ac:dyDescent="0.2">
      <c r="B2807" s="15"/>
      <c r="C2807" s="15"/>
      <c r="D2807" s="15"/>
      <c r="E2807" s="15"/>
      <c r="F2807" s="15"/>
      <c r="G2807" s="15"/>
      <c r="H2807" s="15"/>
      <c r="I2807" s="15"/>
      <c r="J2807" s="15"/>
      <c r="K2807" s="15"/>
    </row>
    <row r="2808" spans="2:11" x14ac:dyDescent="0.2">
      <c r="B2808" s="15"/>
      <c r="C2808" s="15"/>
      <c r="D2808" s="15"/>
      <c r="E2808" s="15"/>
      <c r="F2808" s="15"/>
      <c r="G2808" s="15"/>
      <c r="H2808" s="15"/>
      <c r="I2808" s="15"/>
      <c r="J2808" s="15"/>
      <c r="K2808" s="15"/>
    </row>
    <row r="2809" spans="2:11" x14ac:dyDescent="0.2">
      <c r="B2809" s="15"/>
      <c r="C2809" s="15"/>
      <c r="D2809" s="15"/>
      <c r="E2809" s="15"/>
      <c r="F2809" s="15"/>
      <c r="G2809" s="15"/>
      <c r="H2809" s="15"/>
      <c r="I2809" s="15"/>
      <c r="J2809" s="15"/>
      <c r="K2809" s="15"/>
    </row>
    <row r="2810" spans="2:11" x14ac:dyDescent="0.2">
      <c r="B2810" s="15"/>
      <c r="C2810" s="15"/>
      <c r="D2810" s="15"/>
      <c r="E2810" s="15"/>
      <c r="F2810" s="15"/>
      <c r="G2810" s="15"/>
      <c r="H2810" s="15"/>
      <c r="I2810" s="15"/>
      <c r="J2810" s="15"/>
      <c r="K2810" s="15"/>
    </row>
    <row r="2811" spans="2:11" x14ac:dyDescent="0.2">
      <c r="B2811" s="15"/>
      <c r="C2811" s="15"/>
      <c r="D2811" s="15"/>
      <c r="E2811" s="15"/>
      <c r="F2811" s="15"/>
      <c r="G2811" s="15"/>
      <c r="H2811" s="15"/>
      <c r="I2811" s="15"/>
      <c r="J2811" s="15"/>
      <c r="K2811" s="15"/>
    </row>
    <row r="2812" spans="2:11" x14ac:dyDescent="0.2">
      <c r="B2812" s="15"/>
      <c r="C2812" s="15"/>
      <c r="D2812" s="15"/>
      <c r="E2812" s="15"/>
      <c r="F2812" s="15"/>
      <c r="G2812" s="15"/>
      <c r="H2812" s="15"/>
      <c r="I2812" s="15"/>
      <c r="J2812" s="15"/>
      <c r="K2812" s="15"/>
    </row>
    <row r="2813" spans="2:11" x14ac:dyDescent="0.2">
      <c r="B2813" s="15"/>
      <c r="C2813" s="15"/>
      <c r="D2813" s="15"/>
      <c r="E2813" s="15"/>
      <c r="F2813" s="15"/>
      <c r="G2813" s="15"/>
      <c r="H2813" s="15"/>
      <c r="I2813" s="15"/>
      <c r="J2813" s="15"/>
      <c r="K2813" s="15"/>
    </row>
    <row r="2814" spans="2:11" x14ac:dyDescent="0.2">
      <c r="B2814" s="15"/>
      <c r="C2814" s="15"/>
      <c r="D2814" s="15"/>
      <c r="E2814" s="15"/>
      <c r="F2814" s="15"/>
      <c r="G2814" s="15"/>
      <c r="H2814" s="15"/>
      <c r="I2814" s="15"/>
      <c r="J2814" s="15"/>
      <c r="K2814" s="15"/>
    </row>
    <row r="2815" spans="2:11" x14ac:dyDescent="0.2">
      <c r="B2815" s="15"/>
      <c r="C2815" s="15"/>
      <c r="D2815" s="15"/>
      <c r="E2815" s="15"/>
      <c r="F2815" s="15"/>
      <c r="G2815" s="15"/>
      <c r="H2815" s="15"/>
      <c r="I2815" s="15"/>
      <c r="J2815" s="15"/>
      <c r="K2815" s="15"/>
    </row>
    <row r="2816" spans="2:11" x14ac:dyDescent="0.2">
      <c r="B2816" s="15"/>
      <c r="C2816" s="15"/>
      <c r="D2816" s="15"/>
      <c r="E2816" s="15"/>
      <c r="F2816" s="15"/>
      <c r="G2816" s="15"/>
      <c r="H2816" s="15"/>
      <c r="I2816" s="15"/>
      <c r="J2816" s="15"/>
      <c r="K2816" s="15"/>
    </row>
    <row r="2817" spans="2:11" x14ac:dyDescent="0.2">
      <c r="B2817" s="15"/>
      <c r="C2817" s="15"/>
      <c r="D2817" s="15"/>
      <c r="E2817" s="15"/>
      <c r="F2817" s="15"/>
      <c r="G2817" s="15"/>
      <c r="H2817" s="15"/>
      <c r="I2817" s="15"/>
      <c r="J2817" s="15"/>
      <c r="K2817" s="15"/>
    </row>
    <row r="2818" spans="2:11" x14ac:dyDescent="0.2">
      <c r="B2818" s="15"/>
      <c r="C2818" s="15"/>
      <c r="D2818" s="15"/>
      <c r="E2818" s="15"/>
      <c r="F2818" s="15"/>
      <c r="G2818" s="15"/>
      <c r="H2818" s="15"/>
      <c r="I2818" s="15"/>
      <c r="J2818" s="15"/>
      <c r="K2818" s="15"/>
    </row>
    <row r="2819" spans="2:11" x14ac:dyDescent="0.2">
      <c r="B2819" s="15"/>
      <c r="C2819" s="15"/>
      <c r="D2819" s="15"/>
      <c r="E2819" s="15"/>
      <c r="F2819" s="15"/>
      <c r="G2819" s="15"/>
      <c r="H2819" s="15"/>
      <c r="I2819" s="15"/>
      <c r="J2819" s="15"/>
      <c r="K2819" s="15"/>
    </row>
    <row r="2820" spans="2:11" x14ac:dyDescent="0.2">
      <c r="B2820" s="15"/>
      <c r="C2820" s="15"/>
      <c r="D2820" s="15"/>
      <c r="E2820" s="15"/>
      <c r="F2820" s="15"/>
      <c r="G2820" s="15"/>
      <c r="H2820" s="15"/>
      <c r="I2820" s="15"/>
      <c r="J2820" s="15"/>
      <c r="K2820" s="15"/>
    </row>
    <row r="2821" spans="2:11" x14ac:dyDescent="0.2">
      <c r="B2821" s="15"/>
      <c r="C2821" s="15"/>
      <c r="D2821" s="15"/>
      <c r="E2821" s="15"/>
      <c r="F2821" s="15"/>
      <c r="G2821" s="15"/>
      <c r="H2821" s="15"/>
      <c r="I2821" s="15"/>
      <c r="J2821" s="15"/>
      <c r="K2821" s="15"/>
    </row>
    <row r="2822" spans="2:11" x14ac:dyDescent="0.2">
      <c r="B2822" s="15"/>
      <c r="C2822" s="15"/>
      <c r="D2822" s="15"/>
      <c r="E2822" s="15"/>
      <c r="F2822" s="15"/>
      <c r="G2822" s="15"/>
      <c r="H2822" s="15"/>
      <c r="I2822" s="15"/>
      <c r="J2822" s="15"/>
      <c r="K2822" s="15"/>
    </row>
    <row r="2823" spans="2:11" x14ac:dyDescent="0.2">
      <c r="B2823" s="15"/>
      <c r="C2823" s="15"/>
      <c r="D2823" s="15"/>
      <c r="E2823" s="15"/>
      <c r="F2823" s="15"/>
      <c r="G2823" s="15"/>
      <c r="H2823" s="15"/>
      <c r="I2823" s="15"/>
      <c r="J2823" s="15"/>
      <c r="K2823" s="15"/>
    </row>
    <row r="2824" spans="2:11" x14ac:dyDescent="0.2">
      <c r="B2824" s="15"/>
      <c r="C2824" s="15"/>
      <c r="D2824" s="15"/>
      <c r="E2824" s="15"/>
      <c r="F2824" s="15"/>
      <c r="G2824" s="15"/>
      <c r="H2824" s="15"/>
      <c r="I2824" s="15"/>
      <c r="J2824" s="15"/>
      <c r="K2824" s="15"/>
    </row>
    <row r="2825" spans="2:11" x14ac:dyDescent="0.2">
      <c r="B2825" s="15"/>
      <c r="C2825" s="15"/>
      <c r="D2825" s="15"/>
      <c r="E2825" s="15"/>
      <c r="F2825" s="15"/>
      <c r="G2825" s="15"/>
      <c r="H2825" s="15"/>
      <c r="I2825" s="15"/>
      <c r="J2825" s="15"/>
      <c r="K2825" s="15"/>
    </row>
    <row r="2826" spans="2:11" x14ac:dyDescent="0.2">
      <c r="B2826" s="15"/>
      <c r="C2826" s="15"/>
      <c r="D2826" s="15"/>
      <c r="E2826" s="15"/>
      <c r="F2826" s="15"/>
      <c r="G2826" s="15"/>
      <c r="H2826" s="15"/>
      <c r="I2826" s="15"/>
      <c r="J2826" s="15"/>
      <c r="K2826" s="15"/>
    </row>
    <row r="2827" spans="2:11" x14ac:dyDescent="0.2">
      <c r="B2827" s="15"/>
      <c r="C2827" s="15"/>
      <c r="D2827" s="15"/>
      <c r="E2827" s="15"/>
      <c r="F2827" s="15"/>
      <c r="G2827" s="15"/>
      <c r="H2827" s="15"/>
      <c r="I2827" s="15"/>
      <c r="J2827" s="15"/>
      <c r="K2827" s="15"/>
    </row>
    <row r="2828" spans="2:11" x14ac:dyDescent="0.2">
      <c r="B2828" s="15"/>
      <c r="C2828" s="15"/>
      <c r="D2828" s="15"/>
      <c r="E2828" s="15"/>
      <c r="F2828" s="15"/>
      <c r="G2828" s="15"/>
      <c r="H2828" s="15"/>
      <c r="I2828" s="15"/>
      <c r="J2828" s="15"/>
      <c r="K2828" s="15"/>
    </row>
    <row r="2829" spans="2:11" x14ac:dyDescent="0.2">
      <c r="B2829" s="15"/>
      <c r="C2829" s="15"/>
      <c r="D2829" s="15"/>
      <c r="E2829" s="15"/>
      <c r="F2829" s="15"/>
      <c r="G2829" s="15"/>
      <c r="H2829" s="15"/>
      <c r="I2829" s="15"/>
      <c r="J2829" s="15"/>
      <c r="K2829" s="15"/>
    </row>
    <row r="2830" spans="2:11" x14ac:dyDescent="0.2">
      <c r="B2830" s="15"/>
      <c r="C2830" s="15"/>
      <c r="D2830" s="15"/>
      <c r="E2830" s="15"/>
      <c r="F2830" s="15"/>
      <c r="G2830" s="15"/>
      <c r="H2830" s="15"/>
      <c r="I2830" s="15"/>
      <c r="J2830" s="15"/>
      <c r="K2830" s="15"/>
    </row>
    <row r="2831" spans="2:11" x14ac:dyDescent="0.2">
      <c r="B2831" s="15"/>
      <c r="C2831" s="15"/>
      <c r="D2831" s="15"/>
      <c r="E2831" s="15"/>
      <c r="F2831" s="15"/>
      <c r="G2831" s="15"/>
      <c r="H2831" s="15"/>
      <c r="I2831" s="15"/>
      <c r="J2831" s="15"/>
      <c r="K2831" s="15"/>
    </row>
    <row r="2832" spans="2:11" x14ac:dyDescent="0.2">
      <c r="B2832" s="15"/>
      <c r="C2832" s="15"/>
      <c r="D2832" s="15"/>
      <c r="E2832" s="15"/>
      <c r="F2832" s="15"/>
      <c r="G2832" s="15"/>
      <c r="H2832" s="15"/>
      <c r="I2832" s="15"/>
      <c r="J2832" s="15"/>
      <c r="K2832" s="15"/>
    </row>
    <row r="2833" spans="2:11" x14ac:dyDescent="0.2">
      <c r="B2833" s="15"/>
      <c r="C2833" s="15"/>
      <c r="D2833" s="15"/>
      <c r="E2833" s="15"/>
      <c r="F2833" s="15"/>
      <c r="G2833" s="15"/>
      <c r="H2833" s="15"/>
      <c r="I2833" s="15"/>
      <c r="J2833" s="15"/>
      <c r="K2833" s="15"/>
    </row>
    <row r="2834" spans="2:11" x14ac:dyDescent="0.2">
      <c r="B2834" s="15"/>
      <c r="C2834" s="15"/>
      <c r="D2834" s="15"/>
      <c r="E2834" s="15"/>
      <c r="F2834" s="15"/>
      <c r="G2834" s="15"/>
      <c r="H2834" s="15"/>
      <c r="I2834" s="15"/>
      <c r="J2834" s="15"/>
      <c r="K2834" s="15"/>
    </row>
    <row r="2835" spans="2:11" x14ac:dyDescent="0.2">
      <c r="B2835" s="15"/>
      <c r="C2835" s="15"/>
      <c r="D2835" s="15"/>
      <c r="E2835" s="15"/>
      <c r="F2835" s="15"/>
      <c r="G2835" s="15"/>
      <c r="H2835" s="15"/>
      <c r="I2835" s="15"/>
      <c r="J2835" s="15"/>
      <c r="K2835" s="15"/>
    </row>
    <row r="2836" spans="2:11" x14ac:dyDescent="0.2">
      <c r="B2836" s="15"/>
      <c r="C2836" s="15"/>
      <c r="D2836" s="15"/>
      <c r="E2836" s="15"/>
      <c r="F2836" s="15"/>
      <c r="G2836" s="15"/>
      <c r="H2836" s="15"/>
      <c r="I2836" s="15"/>
      <c r="J2836" s="15"/>
      <c r="K2836" s="15"/>
    </row>
    <row r="2837" spans="2:11" x14ac:dyDescent="0.2">
      <c r="B2837" s="15"/>
      <c r="C2837" s="15"/>
      <c r="D2837" s="15"/>
      <c r="E2837" s="15"/>
      <c r="F2837" s="15"/>
      <c r="G2837" s="15"/>
      <c r="H2837" s="15"/>
      <c r="I2837" s="15"/>
      <c r="J2837" s="15"/>
      <c r="K2837" s="15"/>
    </row>
    <row r="2838" spans="2:11" x14ac:dyDescent="0.2">
      <c r="B2838" s="15"/>
      <c r="C2838" s="15"/>
      <c r="D2838" s="15"/>
      <c r="E2838" s="15"/>
      <c r="F2838" s="15"/>
      <c r="G2838" s="15"/>
      <c r="H2838" s="15"/>
      <c r="I2838" s="15"/>
      <c r="J2838" s="15"/>
      <c r="K2838" s="15"/>
    </row>
    <row r="2839" spans="2:11" x14ac:dyDescent="0.2">
      <c r="B2839" s="15"/>
      <c r="C2839" s="15"/>
      <c r="D2839" s="15"/>
      <c r="E2839" s="15"/>
      <c r="F2839" s="15"/>
      <c r="G2839" s="15"/>
      <c r="H2839" s="15"/>
      <c r="I2839" s="15"/>
      <c r="J2839" s="15"/>
      <c r="K2839" s="15"/>
    </row>
    <row r="2840" spans="2:11" x14ac:dyDescent="0.2">
      <c r="B2840" s="15"/>
      <c r="C2840" s="15"/>
      <c r="D2840" s="15"/>
      <c r="E2840" s="15"/>
      <c r="F2840" s="15"/>
      <c r="G2840" s="15"/>
      <c r="H2840" s="15"/>
      <c r="I2840" s="15"/>
      <c r="J2840" s="15"/>
      <c r="K2840" s="15"/>
    </row>
    <row r="2841" spans="2:11" x14ac:dyDescent="0.2">
      <c r="B2841" s="15"/>
      <c r="C2841" s="15"/>
      <c r="D2841" s="15"/>
      <c r="E2841" s="15"/>
      <c r="F2841" s="15"/>
      <c r="G2841" s="15"/>
      <c r="H2841" s="15"/>
      <c r="I2841" s="15"/>
      <c r="J2841" s="15"/>
      <c r="K2841" s="15"/>
    </row>
    <row r="2842" spans="2:11" x14ac:dyDescent="0.2">
      <c r="B2842" s="15"/>
      <c r="C2842" s="15"/>
      <c r="D2842" s="15"/>
      <c r="E2842" s="15"/>
      <c r="F2842" s="15"/>
      <c r="G2842" s="15"/>
      <c r="H2842" s="15"/>
      <c r="I2842" s="15"/>
      <c r="J2842" s="15"/>
      <c r="K2842" s="15"/>
    </row>
    <row r="2843" spans="2:11" x14ac:dyDescent="0.2">
      <c r="B2843" s="15"/>
      <c r="C2843" s="15"/>
      <c r="D2843" s="15"/>
      <c r="E2843" s="15"/>
      <c r="F2843" s="15"/>
      <c r="G2843" s="15"/>
      <c r="H2843" s="15"/>
      <c r="I2843" s="15"/>
      <c r="J2843" s="15"/>
      <c r="K2843" s="15"/>
    </row>
    <row r="2844" spans="2:11" x14ac:dyDescent="0.2">
      <c r="B2844" s="15"/>
      <c r="C2844" s="15"/>
      <c r="D2844" s="15"/>
      <c r="E2844" s="15"/>
      <c r="F2844" s="15"/>
      <c r="G2844" s="15"/>
      <c r="H2844" s="15"/>
      <c r="I2844" s="15"/>
      <c r="J2844" s="15"/>
      <c r="K2844" s="15"/>
    </row>
    <row r="2845" spans="2:11" x14ac:dyDescent="0.2">
      <c r="B2845" s="15"/>
      <c r="C2845" s="15"/>
      <c r="D2845" s="15"/>
      <c r="E2845" s="15"/>
      <c r="F2845" s="15"/>
      <c r="G2845" s="15"/>
      <c r="H2845" s="15"/>
      <c r="I2845" s="15"/>
      <c r="J2845" s="15"/>
      <c r="K2845" s="15"/>
    </row>
    <row r="2846" spans="2:11" x14ac:dyDescent="0.2">
      <c r="B2846" s="15"/>
      <c r="C2846" s="15"/>
      <c r="D2846" s="15"/>
      <c r="E2846" s="15"/>
      <c r="F2846" s="15"/>
      <c r="G2846" s="15"/>
      <c r="H2846" s="15"/>
      <c r="I2846" s="15"/>
      <c r="J2846" s="15"/>
      <c r="K2846" s="15"/>
    </row>
    <row r="2847" spans="2:11" x14ac:dyDescent="0.2">
      <c r="B2847" s="15"/>
      <c r="C2847" s="15"/>
      <c r="D2847" s="15"/>
      <c r="E2847" s="15"/>
      <c r="F2847" s="15"/>
      <c r="G2847" s="15"/>
      <c r="H2847" s="15"/>
      <c r="I2847" s="15"/>
      <c r="J2847" s="15"/>
      <c r="K2847" s="15"/>
    </row>
    <row r="2848" spans="2:11" x14ac:dyDescent="0.2">
      <c r="B2848" s="15"/>
      <c r="C2848" s="15"/>
      <c r="D2848" s="15"/>
      <c r="E2848" s="15"/>
      <c r="F2848" s="15"/>
      <c r="G2848" s="15"/>
      <c r="H2848" s="15"/>
      <c r="I2848" s="15"/>
      <c r="J2848" s="15"/>
      <c r="K2848" s="15"/>
    </row>
    <row r="2849" spans="2:11" x14ac:dyDescent="0.2">
      <c r="B2849" s="15"/>
      <c r="C2849" s="15"/>
      <c r="D2849" s="15"/>
      <c r="E2849" s="15"/>
      <c r="F2849" s="15"/>
      <c r="G2849" s="15"/>
      <c r="H2849" s="15"/>
      <c r="I2849" s="15"/>
      <c r="J2849" s="15"/>
      <c r="K2849" s="15"/>
    </row>
    <row r="2850" spans="2:11" x14ac:dyDescent="0.2">
      <c r="B2850" s="15"/>
      <c r="C2850" s="15"/>
      <c r="D2850" s="15"/>
      <c r="E2850" s="15"/>
      <c r="F2850" s="15"/>
      <c r="G2850" s="15"/>
      <c r="H2850" s="15"/>
      <c r="I2850" s="15"/>
      <c r="J2850" s="15"/>
      <c r="K2850" s="15"/>
    </row>
    <row r="2851" spans="2:11" x14ac:dyDescent="0.2">
      <c r="B2851" s="15"/>
      <c r="C2851" s="15"/>
      <c r="D2851" s="15"/>
      <c r="E2851" s="15"/>
      <c r="F2851" s="15"/>
      <c r="G2851" s="15"/>
      <c r="H2851" s="15"/>
      <c r="I2851" s="15"/>
      <c r="J2851" s="15"/>
      <c r="K2851" s="15"/>
    </row>
    <row r="2852" spans="2:11" x14ac:dyDescent="0.2">
      <c r="B2852" s="15"/>
      <c r="C2852" s="15"/>
      <c r="D2852" s="15"/>
      <c r="E2852" s="15"/>
      <c r="F2852" s="15"/>
      <c r="G2852" s="15"/>
      <c r="H2852" s="15"/>
      <c r="I2852" s="15"/>
      <c r="J2852" s="15"/>
      <c r="K2852" s="15"/>
    </row>
    <row r="2853" spans="2:11" x14ac:dyDescent="0.2">
      <c r="B2853" s="15"/>
      <c r="C2853" s="15"/>
      <c r="D2853" s="15"/>
      <c r="E2853" s="15"/>
      <c r="F2853" s="15"/>
      <c r="G2853" s="15"/>
      <c r="H2853" s="15"/>
      <c r="I2853" s="15"/>
      <c r="J2853" s="15"/>
      <c r="K2853" s="15"/>
    </row>
    <row r="2854" spans="2:11" x14ac:dyDescent="0.2">
      <c r="B2854" s="15"/>
      <c r="C2854" s="15"/>
      <c r="D2854" s="15"/>
      <c r="E2854" s="15"/>
      <c r="F2854" s="15"/>
      <c r="G2854" s="15"/>
      <c r="H2854" s="15"/>
      <c r="I2854" s="15"/>
      <c r="J2854" s="15"/>
      <c r="K2854" s="15"/>
    </row>
    <row r="2855" spans="2:11" x14ac:dyDescent="0.2">
      <c r="B2855" s="15"/>
      <c r="C2855" s="15"/>
      <c r="D2855" s="15"/>
      <c r="E2855" s="15"/>
      <c r="F2855" s="15"/>
      <c r="G2855" s="15"/>
      <c r="H2855" s="15"/>
      <c r="I2855" s="15"/>
      <c r="J2855" s="15"/>
      <c r="K2855" s="15"/>
    </row>
    <row r="2856" spans="2:11" x14ac:dyDescent="0.2">
      <c r="B2856" s="15"/>
      <c r="C2856" s="15"/>
      <c r="D2856" s="15"/>
      <c r="E2856" s="15"/>
      <c r="F2856" s="15"/>
      <c r="G2856" s="15"/>
      <c r="H2856" s="15"/>
      <c r="I2856" s="15"/>
      <c r="J2856" s="15"/>
      <c r="K2856" s="15"/>
    </row>
    <row r="2857" spans="2:11" x14ac:dyDescent="0.2">
      <c r="B2857" s="15"/>
      <c r="C2857" s="15"/>
      <c r="D2857" s="15"/>
      <c r="E2857" s="15"/>
      <c r="F2857" s="15"/>
      <c r="G2857" s="15"/>
      <c r="H2857" s="15"/>
      <c r="I2857" s="15"/>
      <c r="J2857" s="15"/>
      <c r="K2857" s="15"/>
    </row>
    <row r="2858" spans="2:11" x14ac:dyDescent="0.2">
      <c r="B2858" s="15"/>
      <c r="C2858" s="15"/>
      <c r="D2858" s="15"/>
      <c r="E2858" s="15"/>
      <c r="F2858" s="15"/>
      <c r="G2858" s="15"/>
      <c r="H2858" s="15"/>
      <c r="I2858" s="15"/>
      <c r="J2858" s="15"/>
      <c r="K2858" s="15"/>
    </row>
    <row r="2859" spans="2:11" x14ac:dyDescent="0.2">
      <c r="B2859" s="15"/>
      <c r="C2859" s="15"/>
      <c r="D2859" s="15"/>
      <c r="E2859" s="15"/>
      <c r="F2859" s="15"/>
      <c r="G2859" s="15"/>
      <c r="H2859" s="15"/>
      <c r="I2859" s="15"/>
      <c r="J2859" s="15"/>
      <c r="K2859" s="15"/>
    </row>
    <row r="2860" spans="2:11" x14ac:dyDescent="0.2">
      <c r="B2860" s="15"/>
      <c r="C2860" s="15"/>
      <c r="D2860" s="15"/>
      <c r="E2860" s="15"/>
      <c r="F2860" s="15"/>
      <c r="G2860" s="15"/>
      <c r="H2860" s="15"/>
      <c r="I2860" s="15"/>
      <c r="J2860" s="15"/>
      <c r="K2860" s="15"/>
    </row>
    <row r="2861" spans="2:11" x14ac:dyDescent="0.2">
      <c r="B2861" s="15"/>
      <c r="C2861" s="15"/>
      <c r="D2861" s="15"/>
      <c r="E2861" s="15"/>
      <c r="F2861" s="15"/>
      <c r="G2861" s="15"/>
      <c r="H2861" s="15"/>
      <c r="I2861" s="15"/>
      <c r="J2861" s="15"/>
      <c r="K2861" s="15"/>
    </row>
    <row r="2862" spans="2:11" x14ac:dyDescent="0.2">
      <c r="B2862" s="15"/>
      <c r="C2862" s="15"/>
      <c r="D2862" s="15"/>
      <c r="E2862" s="15"/>
      <c r="F2862" s="15"/>
      <c r="G2862" s="15"/>
      <c r="H2862" s="15"/>
      <c r="I2862" s="15"/>
      <c r="J2862" s="15"/>
      <c r="K2862" s="15"/>
    </row>
    <row r="2863" spans="2:11" x14ac:dyDescent="0.2">
      <c r="B2863" s="15"/>
      <c r="C2863" s="15"/>
      <c r="D2863" s="15"/>
      <c r="E2863" s="15"/>
      <c r="F2863" s="15"/>
      <c r="G2863" s="15"/>
      <c r="H2863" s="15"/>
      <c r="I2863" s="15"/>
      <c r="J2863" s="15"/>
      <c r="K2863" s="15"/>
    </row>
    <row r="2864" spans="2:11" x14ac:dyDescent="0.2">
      <c r="B2864" s="15"/>
      <c r="C2864" s="15"/>
      <c r="D2864" s="15"/>
      <c r="E2864" s="15"/>
      <c r="F2864" s="15"/>
      <c r="G2864" s="15"/>
      <c r="H2864" s="15"/>
      <c r="I2864" s="15"/>
      <c r="J2864" s="15"/>
      <c r="K2864" s="15"/>
    </row>
    <row r="2865" spans="2:11" x14ac:dyDescent="0.2">
      <c r="B2865" s="15"/>
      <c r="C2865" s="15"/>
      <c r="D2865" s="15"/>
      <c r="E2865" s="15"/>
      <c r="F2865" s="15"/>
      <c r="G2865" s="15"/>
      <c r="H2865" s="15"/>
      <c r="I2865" s="15"/>
      <c r="J2865" s="15"/>
      <c r="K2865" s="15"/>
    </row>
    <row r="2866" spans="2:11" x14ac:dyDescent="0.2">
      <c r="B2866" s="15"/>
      <c r="C2866" s="15"/>
      <c r="D2866" s="15"/>
      <c r="E2866" s="15"/>
      <c r="F2866" s="15"/>
      <c r="G2866" s="15"/>
      <c r="H2866" s="15"/>
      <c r="I2866" s="15"/>
      <c r="J2866" s="15"/>
      <c r="K2866" s="15"/>
    </row>
    <row r="2867" spans="2:11" x14ac:dyDescent="0.2">
      <c r="B2867" s="15"/>
      <c r="C2867" s="15"/>
      <c r="D2867" s="15"/>
      <c r="E2867" s="15"/>
      <c r="F2867" s="15"/>
      <c r="G2867" s="15"/>
      <c r="H2867" s="15"/>
      <c r="I2867" s="15"/>
      <c r="J2867" s="15"/>
      <c r="K2867" s="15"/>
    </row>
    <row r="2868" spans="2:11" x14ac:dyDescent="0.2">
      <c r="B2868" s="15"/>
      <c r="C2868" s="15"/>
      <c r="D2868" s="15"/>
      <c r="E2868" s="15"/>
      <c r="F2868" s="15"/>
      <c r="G2868" s="15"/>
      <c r="H2868" s="15"/>
      <c r="I2868" s="15"/>
      <c r="J2868" s="15"/>
      <c r="K2868" s="15"/>
    </row>
    <row r="2869" spans="2:11" x14ac:dyDescent="0.2">
      <c r="B2869" s="15"/>
      <c r="C2869" s="15"/>
      <c r="D2869" s="15"/>
      <c r="E2869" s="15"/>
      <c r="F2869" s="15"/>
      <c r="G2869" s="15"/>
      <c r="H2869" s="15"/>
      <c r="I2869" s="15"/>
      <c r="J2869" s="15"/>
      <c r="K2869" s="15"/>
    </row>
    <row r="2870" spans="2:11" x14ac:dyDescent="0.2">
      <c r="B2870" s="15"/>
      <c r="C2870" s="15"/>
      <c r="D2870" s="15"/>
      <c r="E2870" s="15"/>
      <c r="F2870" s="15"/>
      <c r="G2870" s="15"/>
      <c r="H2870" s="15"/>
      <c r="I2870" s="15"/>
      <c r="J2870" s="15"/>
      <c r="K2870" s="15"/>
    </row>
    <row r="2871" spans="2:11" x14ac:dyDescent="0.2">
      <c r="B2871" s="15"/>
      <c r="C2871" s="15"/>
      <c r="D2871" s="15"/>
      <c r="E2871" s="15"/>
      <c r="F2871" s="15"/>
      <c r="G2871" s="15"/>
      <c r="H2871" s="15"/>
      <c r="I2871" s="15"/>
      <c r="J2871" s="15"/>
      <c r="K2871" s="15"/>
    </row>
    <row r="2872" spans="2:11" x14ac:dyDescent="0.2">
      <c r="B2872" s="15"/>
      <c r="C2872" s="15"/>
      <c r="D2872" s="15"/>
      <c r="E2872" s="15"/>
      <c r="F2872" s="15"/>
      <c r="G2872" s="15"/>
      <c r="H2872" s="15"/>
      <c r="I2872" s="15"/>
      <c r="J2872" s="15"/>
      <c r="K2872" s="15"/>
    </row>
    <row r="2873" spans="2:11" x14ac:dyDescent="0.2">
      <c r="B2873" s="15"/>
      <c r="C2873" s="15"/>
      <c r="D2873" s="15"/>
      <c r="E2873" s="15"/>
      <c r="F2873" s="15"/>
      <c r="G2873" s="15"/>
      <c r="H2873" s="15"/>
      <c r="I2873" s="15"/>
      <c r="J2873" s="15"/>
      <c r="K2873" s="15"/>
    </row>
    <row r="2874" spans="2:11" x14ac:dyDescent="0.2">
      <c r="B2874" s="15"/>
      <c r="C2874" s="15"/>
      <c r="D2874" s="15"/>
      <c r="E2874" s="15"/>
      <c r="F2874" s="15"/>
      <c r="G2874" s="15"/>
      <c r="H2874" s="15"/>
      <c r="I2874" s="15"/>
      <c r="J2874" s="15"/>
      <c r="K2874" s="15"/>
    </row>
    <row r="2875" spans="2:11" x14ac:dyDescent="0.2">
      <c r="B2875" s="15"/>
      <c r="C2875" s="15"/>
      <c r="D2875" s="15"/>
      <c r="E2875" s="15"/>
      <c r="F2875" s="15"/>
      <c r="G2875" s="15"/>
      <c r="H2875" s="15"/>
      <c r="I2875" s="15"/>
      <c r="J2875" s="15"/>
      <c r="K2875" s="15"/>
    </row>
    <row r="2876" spans="2:11" x14ac:dyDescent="0.2">
      <c r="B2876" s="15"/>
      <c r="C2876" s="15"/>
      <c r="D2876" s="15"/>
      <c r="E2876" s="15"/>
      <c r="F2876" s="15"/>
      <c r="G2876" s="15"/>
      <c r="H2876" s="15"/>
      <c r="I2876" s="15"/>
      <c r="J2876" s="15"/>
      <c r="K2876" s="15"/>
    </row>
    <row r="2877" spans="2:11" x14ac:dyDescent="0.2">
      <c r="B2877" s="15"/>
      <c r="C2877" s="15"/>
      <c r="D2877" s="15"/>
      <c r="E2877" s="15"/>
      <c r="F2877" s="15"/>
      <c r="G2877" s="15"/>
      <c r="H2877" s="15"/>
      <c r="I2877" s="15"/>
      <c r="J2877" s="15"/>
      <c r="K2877" s="15"/>
    </row>
    <row r="2878" spans="2:11" x14ac:dyDescent="0.2">
      <c r="B2878" s="15"/>
      <c r="C2878" s="15"/>
      <c r="D2878" s="15"/>
      <c r="E2878" s="15"/>
      <c r="F2878" s="15"/>
      <c r="G2878" s="15"/>
      <c r="H2878" s="15"/>
      <c r="I2878" s="15"/>
      <c r="J2878" s="15"/>
      <c r="K2878" s="15"/>
    </row>
    <row r="2879" spans="2:11" x14ac:dyDescent="0.2">
      <c r="B2879" s="15"/>
      <c r="C2879" s="15"/>
      <c r="D2879" s="15"/>
      <c r="E2879" s="15"/>
      <c r="F2879" s="15"/>
      <c r="G2879" s="15"/>
      <c r="H2879" s="15"/>
      <c r="I2879" s="15"/>
      <c r="J2879" s="15"/>
      <c r="K2879" s="15"/>
    </row>
    <row r="2880" spans="2:11" x14ac:dyDescent="0.2">
      <c r="B2880" s="15"/>
      <c r="C2880" s="15"/>
      <c r="D2880" s="15"/>
      <c r="E2880" s="15"/>
      <c r="F2880" s="15"/>
      <c r="G2880" s="15"/>
      <c r="H2880" s="15"/>
      <c r="I2880" s="15"/>
      <c r="J2880" s="15"/>
      <c r="K2880" s="15"/>
    </row>
    <row r="2881" spans="2:11" x14ac:dyDescent="0.2">
      <c r="B2881" s="15"/>
      <c r="C2881" s="15"/>
      <c r="D2881" s="15"/>
      <c r="E2881" s="15"/>
      <c r="F2881" s="15"/>
      <c r="G2881" s="15"/>
      <c r="H2881" s="15"/>
      <c r="I2881" s="15"/>
      <c r="J2881" s="15"/>
      <c r="K2881" s="15"/>
    </row>
    <row r="2882" spans="2:11" x14ac:dyDescent="0.2">
      <c r="B2882" s="15"/>
      <c r="C2882" s="15"/>
      <c r="D2882" s="15"/>
      <c r="E2882" s="15"/>
      <c r="F2882" s="15"/>
      <c r="G2882" s="15"/>
      <c r="H2882" s="15"/>
      <c r="I2882" s="15"/>
      <c r="J2882" s="15"/>
      <c r="K2882" s="15"/>
    </row>
    <row r="2883" spans="2:11" x14ac:dyDescent="0.2">
      <c r="B2883" s="15"/>
      <c r="C2883" s="15"/>
      <c r="D2883" s="15"/>
      <c r="E2883" s="15"/>
      <c r="F2883" s="15"/>
      <c r="G2883" s="15"/>
      <c r="H2883" s="15"/>
      <c r="I2883" s="15"/>
      <c r="J2883" s="15"/>
      <c r="K2883" s="15"/>
    </row>
    <row r="2884" spans="2:11" x14ac:dyDescent="0.2">
      <c r="B2884" s="15"/>
      <c r="C2884" s="15"/>
      <c r="D2884" s="15"/>
      <c r="E2884" s="15"/>
      <c r="F2884" s="15"/>
      <c r="G2884" s="15"/>
      <c r="H2884" s="15"/>
      <c r="I2884" s="15"/>
      <c r="J2884" s="15"/>
      <c r="K2884" s="15"/>
    </row>
    <row r="2885" spans="2:11" x14ac:dyDescent="0.2">
      <c r="B2885" s="15"/>
      <c r="C2885" s="15"/>
      <c r="D2885" s="15"/>
      <c r="E2885" s="15"/>
      <c r="F2885" s="15"/>
      <c r="G2885" s="15"/>
      <c r="H2885" s="15"/>
      <c r="I2885" s="15"/>
      <c r="J2885" s="15"/>
      <c r="K2885" s="15"/>
    </row>
    <row r="2886" spans="2:11" x14ac:dyDescent="0.2">
      <c r="B2886" s="15"/>
      <c r="C2886" s="15"/>
      <c r="D2886" s="15"/>
      <c r="E2886" s="15"/>
      <c r="F2886" s="15"/>
      <c r="G2886" s="15"/>
      <c r="H2886" s="15"/>
      <c r="I2886" s="15"/>
      <c r="J2886" s="15"/>
      <c r="K2886" s="15"/>
    </row>
    <row r="2887" spans="2:11" x14ac:dyDescent="0.2">
      <c r="B2887" s="15"/>
      <c r="C2887" s="15"/>
      <c r="D2887" s="15"/>
      <c r="E2887" s="15"/>
      <c r="F2887" s="15"/>
      <c r="G2887" s="15"/>
      <c r="H2887" s="15"/>
      <c r="I2887" s="15"/>
      <c r="J2887" s="15"/>
      <c r="K2887" s="15"/>
    </row>
    <row r="2888" spans="2:11" x14ac:dyDescent="0.2">
      <c r="B2888" s="15"/>
      <c r="C2888" s="15"/>
      <c r="D2888" s="15"/>
      <c r="E2888" s="15"/>
      <c r="F2888" s="15"/>
      <c r="G2888" s="15"/>
      <c r="H2888" s="15"/>
      <c r="I2888" s="15"/>
      <c r="J2888" s="15"/>
      <c r="K2888" s="15"/>
    </row>
    <row r="2889" spans="2:11" x14ac:dyDescent="0.2">
      <c r="B2889" s="15"/>
      <c r="C2889" s="15"/>
      <c r="D2889" s="15"/>
      <c r="E2889" s="15"/>
      <c r="F2889" s="15"/>
      <c r="G2889" s="15"/>
      <c r="H2889" s="15"/>
      <c r="I2889" s="15"/>
      <c r="J2889" s="15"/>
      <c r="K2889" s="15"/>
    </row>
    <row r="2890" spans="2:11" x14ac:dyDescent="0.2">
      <c r="B2890" s="15"/>
      <c r="C2890" s="15"/>
      <c r="D2890" s="15"/>
      <c r="E2890" s="15"/>
      <c r="F2890" s="15"/>
      <c r="G2890" s="15"/>
      <c r="H2890" s="15"/>
      <c r="I2890" s="15"/>
      <c r="J2890" s="15"/>
      <c r="K2890" s="15"/>
    </row>
    <row r="2891" spans="2:11" x14ac:dyDescent="0.2">
      <c r="B2891" s="15"/>
      <c r="C2891" s="15"/>
      <c r="D2891" s="15"/>
      <c r="E2891" s="15"/>
      <c r="F2891" s="15"/>
      <c r="G2891" s="15"/>
      <c r="H2891" s="15"/>
      <c r="I2891" s="15"/>
      <c r="J2891" s="15"/>
      <c r="K2891" s="15"/>
    </row>
    <row r="2892" spans="2:11" x14ac:dyDescent="0.2">
      <c r="B2892" s="15"/>
      <c r="C2892" s="15"/>
      <c r="D2892" s="15"/>
      <c r="E2892" s="15"/>
      <c r="F2892" s="15"/>
      <c r="G2892" s="15"/>
      <c r="H2892" s="15"/>
      <c r="I2892" s="15"/>
      <c r="J2892" s="15"/>
      <c r="K2892" s="15"/>
    </row>
    <row r="2893" spans="2:11" x14ac:dyDescent="0.2">
      <c r="B2893" s="15"/>
      <c r="C2893" s="15"/>
      <c r="D2893" s="15"/>
      <c r="E2893" s="15"/>
      <c r="F2893" s="15"/>
      <c r="G2893" s="15"/>
      <c r="H2893" s="15"/>
      <c r="I2893" s="15"/>
      <c r="J2893" s="15"/>
      <c r="K2893" s="15"/>
    </row>
    <row r="2894" spans="2:11" x14ac:dyDescent="0.2">
      <c r="B2894" s="15"/>
      <c r="C2894" s="15"/>
      <c r="D2894" s="15"/>
      <c r="E2894" s="15"/>
      <c r="F2894" s="15"/>
      <c r="G2894" s="15"/>
      <c r="H2894" s="15"/>
      <c r="I2894" s="15"/>
      <c r="J2894" s="15"/>
      <c r="K2894" s="15"/>
    </row>
    <row r="2895" spans="2:11" x14ac:dyDescent="0.2">
      <c r="B2895" s="15"/>
      <c r="C2895" s="15"/>
      <c r="D2895" s="15"/>
      <c r="E2895" s="15"/>
      <c r="F2895" s="15"/>
      <c r="G2895" s="15"/>
      <c r="H2895" s="15"/>
      <c r="I2895" s="15"/>
      <c r="J2895" s="15"/>
      <c r="K2895" s="15"/>
    </row>
    <row r="2896" spans="2:11" x14ac:dyDescent="0.2">
      <c r="B2896" s="15"/>
      <c r="C2896" s="15"/>
      <c r="D2896" s="15"/>
      <c r="E2896" s="15"/>
      <c r="F2896" s="15"/>
      <c r="G2896" s="15"/>
      <c r="H2896" s="15"/>
      <c r="I2896" s="15"/>
      <c r="J2896" s="15"/>
      <c r="K2896" s="15"/>
    </row>
    <row r="2897" spans="2:11" x14ac:dyDescent="0.2">
      <c r="B2897" s="15"/>
      <c r="C2897" s="15"/>
      <c r="D2897" s="15"/>
      <c r="E2897" s="15"/>
      <c r="F2897" s="15"/>
      <c r="G2897" s="15"/>
      <c r="H2897" s="15"/>
      <c r="I2897" s="15"/>
      <c r="J2897" s="15"/>
      <c r="K2897" s="15"/>
    </row>
    <row r="2898" spans="2:11" x14ac:dyDescent="0.2">
      <c r="B2898" s="15"/>
      <c r="C2898" s="15"/>
      <c r="D2898" s="15"/>
      <c r="E2898" s="15"/>
      <c r="F2898" s="15"/>
      <c r="G2898" s="15"/>
      <c r="H2898" s="15"/>
      <c r="I2898" s="15"/>
      <c r="J2898" s="15"/>
      <c r="K2898" s="15"/>
    </row>
    <row r="2899" spans="2:11" x14ac:dyDescent="0.2">
      <c r="B2899" s="15"/>
      <c r="C2899" s="15"/>
      <c r="D2899" s="15"/>
      <c r="E2899" s="15"/>
      <c r="F2899" s="15"/>
      <c r="G2899" s="15"/>
      <c r="H2899" s="15"/>
      <c r="I2899" s="15"/>
      <c r="J2899" s="15"/>
      <c r="K2899" s="15"/>
    </row>
    <row r="2900" spans="2:11" x14ac:dyDescent="0.2">
      <c r="B2900" s="15"/>
      <c r="C2900" s="15"/>
      <c r="D2900" s="15"/>
      <c r="E2900" s="15"/>
      <c r="F2900" s="15"/>
      <c r="G2900" s="15"/>
      <c r="H2900" s="15"/>
      <c r="I2900" s="15"/>
      <c r="J2900" s="15"/>
      <c r="K2900" s="15"/>
    </row>
    <row r="2901" spans="2:11" x14ac:dyDescent="0.2">
      <c r="B2901" s="15"/>
      <c r="C2901" s="15"/>
      <c r="D2901" s="15"/>
      <c r="E2901" s="15"/>
      <c r="F2901" s="15"/>
      <c r="G2901" s="15"/>
      <c r="H2901" s="15"/>
      <c r="I2901" s="15"/>
      <c r="J2901" s="15"/>
      <c r="K2901" s="15"/>
    </row>
    <row r="2902" spans="2:11" x14ac:dyDescent="0.2">
      <c r="B2902" s="15"/>
      <c r="C2902" s="15"/>
      <c r="D2902" s="15"/>
      <c r="E2902" s="15"/>
      <c r="F2902" s="15"/>
      <c r="G2902" s="15"/>
      <c r="H2902" s="15"/>
      <c r="I2902" s="15"/>
      <c r="J2902" s="15"/>
      <c r="K2902" s="15"/>
    </row>
    <row r="2903" spans="2:11" x14ac:dyDescent="0.2">
      <c r="B2903" s="15"/>
      <c r="C2903" s="15"/>
      <c r="D2903" s="15"/>
      <c r="E2903" s="15"/>
      <c r="F2903" s="15"/>
      <c r="G2903" s="15"/>
      <c r="H2903" s="15"/>
      <c r="I2903" s="15"/>
      <c r="J2903" s="15"/>
      <c r="K2903" s="15"/>
    </row>
    <row r="2904" spans="2:11" x14ac:dyDescent="0.2">
      <c r="B2904" s="15"/>
      <c r="C2904" s="15"/>
      <c r="D2904" s="15"/>
      <c r="E2904" s="15"/>
      <c r="F2904" s="15"/>
      <c r="G2904" s="15"/>
      <c r="H2904" s="15"/>
      <c r="I2904" s="15"/>
      <c r="J2904" s="15"/>
      <c r="K2904" s="15"/>
    </row>
    <row r="2905" spans="2:11" x14ac:dyDescent="0.2">
      <c r="B2905" s="15"/>
      <c r="C2905" s="15"/>
      <c r="D2905" s="15"/>
      <c r="E2905" s="15"/>
      <c r="F2905" s="15"/>
      <c r="G2905" s="15"/>
      <c r="H2905" s="15"/>
      <c r="I2905" s="15"/>
      <c r="J2905" s="15"/>
      <c r="K2905" s="15"/>
    </row>
    <row r="2906" spans="2:11" x14ac:dyDescent="0.2">
      <c r="B2906" s="15"/>
      <c r="C2906" s="15"/>
      <c r="D2906" s="15"/>
      <c r="E2906" s="15"/>
      <c r="F2906" s="15"/>
      <c r="G2906" s="15"/>
      <c r="H2906" s="15"/>
      <c r="I2906" s="15"/>
      <c r="J2906" s="15"/>
      <c r="K2906" s="15"/>
    </row>
    <row r="2907" spans="2:11" x14ac:dyDescent="0.2">
      <c r="B2907" s="15"/>
      <c r="C2907" s="15"/>
      <c r="D2907" s="15"/>
      <c r="E2907" s="15"/>
      <c r="F2907" s="15"/>
      <c r="G2907" s="15"/>
      <c r="H2907" s="15"/>
      <c r="I2907" s="15"/>
      <c r="J2907" s="15"/>
      <c r="K2907" s="15"/>
    </row>
    <row r="2908" spans="2:11" x14ac:dyDescent="0.2">
      <c r="B2908" s="15"/>
      <c r="C2908" s="15"/>
      <c r="D2908" s="15"/>
      <c r="E2908" s="15"/>
      <c r="F2908" s="15"/>
      <c r="G2908" s="15"/>
      <c r="H2908" s="15"/>
      <c r="I2908" s="15"/>
      <c r="J2908" s="15"/>
      <c r="K2908" s="15"/>
    </row>
    <row r="2909" spans="2:11" x14ac:dyDescent="0.2">
      <c r="B2909" s="15"/>
      <c r="C2909" s="15"/>
      <c r="D2909" s="15"/>
      <c r="E2909" s="15"/>
      <c r="F2909" s="15"/>
      <c r="G2909" s="15"/>
      <c r="H2909" s="15"/>
      <c r="I2909" s="15"/>
      <c r="J2909" s="15"/>
      <c r="K2909" s="15"/>
    </row>
    <row r="2910" spans="2:11" x14ac:dyDescent="0.2">
      <c r="B2910" s="15"/>
      <c r="C2910" s="15"/>
      <c r="D2910" s="15"/>
      <c r="E2910" s="15"/>
      <c r="F2910" s="15"/>
      <c r="G2910" s="15"/>
      <c r="H2910" s="15"/>
      <c r="I2910" s="15"/>
      <c r="J2910" s="15"/>
      <c r="K2910" s="15"/>
    </row>
    <row r="2911" spans="2:11" x14ac:dyDescent="0.2">
      <c r="B2911" s="15"/>
      <c r="C2911" s="15"/>
      <c r="D2911" s="15"/>
      <c r="E2911" s="15"/>
      <c r="F2911" s="15"/>
      <c r="G2911" s="15"/>
      <c r="H2911" s="15"/>
      <c r="I2911" s="15"/>
      <c r="J2911" s="15"/>
      <c r="K2911" s="15"/>
    </row>
    <row r="2912" spans="2:11" x14ac:dyDescent="0.2">
      <c r="B2912" s="15"/>
      <c r="C2912" s="15"/>
      <c r="D2912" s="15"/>
      <c r="E2912" s="15"/>
      <c r="F2912" s="15"/>
      <c r="G2912" s="15"/>
      <c r="H2912" s="15"/>
      <c r="I2912" s="15"/>
      <c r="J2912" s="15"/>
      <c r="K2912" s="15"/>
    </row>
    <row r="2913" spans="2:11" x14ac:dyDescent="0.2">
      <c r="B2913" s="15"/>
      <c r="C2913" s="15"/>
      <c r="D2913" s="15"/>
      <c r="E2913" s="15"/>
      <c r="F2913" s="15"/>
      <c r="G2913" s="15"/>
      <c r="H2913" s="15"/>
      <c r="I2913" s="15"/>
      <c r="J2913" s="15"/>
      <c r="K2913" s="15"/>
    </row>
    <row r="2914" spans="2:11" x14ac:dyDescent="0.2">
      <c r="B2914" s="15"/>
      <c r="C2914" s="15"/>
      <c r="D2914" s="15"/>
      <c r="E2914" s="15"/>
      <c r="F2914" s="15"/>
      <c r="G2914" s="15"/>
      <c r="H2914" s="15"/>
      <c r="I2914" s="15"/>
      <c r="J2914" s="15"/>
      <c r="K2914" s="15"/>
    </row>
    <row r="2915" spans="2:11" x14ac:dyDescent="0.2">
      <c r="B2915" s="15"/>
      <c r="C2915" s="15"/>
      <c r="D2915" s="15"/>
      <c r="E2915" s="15"/>
      <c r="F2915" s="15"/>
      <c r="G2915" s="15"/>
      <c r="H2915" s="15"/>
      <c r="I2915" s="15"/>
      <c r="J2915" s="15"/>
      <c r="K2915" s="15"/>
    </row>
    <row r="2916" spans="2:11" x14ac:dyDescent="0.2">
      <c r="B2916" s="15"/>
      <c r="C2916" s="15"/>
      <c r="D2916" s="15"/>
      <c r="E2916" s="15"/>
      <c r="F2916" s="15"/>
      <c r="G2916" s="15"/>
      <c r="H2916" s="15"/>
      <c r="I2916" s="15"/>
      <c r="J2916" s="15"/>
      <c r="K2916" s="15"/>
    </row>
    <row r="2917" spans="2:11" x14ac:dyDescent="0.2">
      <c r="B2917" s="15"/>
      <c r="C2917" s="15"/>
      <c r="D2917" s="15"/>
      <c r="E2917" s="15"/>
      <c r="F2917" s="15"/>
      <c r="G2917" s="15"/>
      <c r="H2917" s="15"/>
      <c r="I2917" s="15"/>
      <c r="J2917" s="15"/>
      <c r="K2917" s="15"/>
    </row>
    <row r="2918" spans="2:11" x14ac:dyDescent="0.2">
      <c r="B2918" s="15"/>
      <c r="C2918" s="15"/>
      <c r="D2918" s="15"/>
      <c r="E2918" s="15"/>
      <c r="F2918" s="15"/>
      <c r="G2918" s="15"/>
      <c r="H2918" s="15"/>
      <c r="I2918" s="15"/>
      <c r="J2918" s="15"/>
      <c r="K2918" s="15"/>
    </row>
    <row r="2919" spans="2:11" x14ac:dyDescent="0.2">
      <c r="B2919" s="15"/>
      <c r="C2919" s="15"/>
      <c r="D2919" s="15"/>
      <c r="E2919" s="15"/>
      <c r="F2919" s="15"/>
      <c r="G2919" s="15"/>
      <c r="H2919" s="15"/>
      <c r="I2919" s="15"/>
      <c r="J2919" s="15"/>
      <c r="K2919" s="15"/>
    </row>
    <row r="2920" spans="2:11" x14ac:dyDescent="0.2">
      <c r="B2920" s="15"/>
      <c r="C2920" s="15"/>
      <c r="D2920" s="15"/>
      <c r="E2920" s="15"/>
      <c r="F2920" s="15"/>
      <c r="G2920" s="15"/>
      <c r="H2920" s="15"/>
      <c r="I2920" s="15"/>
      <c r="J2920" s="15"/>
      <c r="K2920" s="15"/>
    </row>
    <row r="2921" spans="2:11" x14ac:dyDescent="0.2">
      <c r="B2921" s="15"/>
      <c r="C2921" s="15"/>
      <c r="D2921" s="15"/>
      <c r="E2921" s="15"/>
      <c r="F2921" s="15"/>
      <c r="G2921" s="15"/>
      <c r="H2921" s="15"/>
      <c r="I2921" s="15"/>
      <c r="J2921" s="15"/>
      <c r="K2921" s="15"/>
    </row>
    <row r="2922" spans="2:11" x14ac:dyDescent="0.2">
      <c r="B2922" s="15"/>
      <c r="C2922" s="15"/>
      <c r="D2922" s="15"/>
      <c r="E2922" s="15"/>
      <c r="F2922" s="15"/>
      <c r="G2922" s="15"/>
      <c r="H2922" s="15"/>
      <c r="I2922" s="15"/>
      <c r="J2922" s="15"/>
      <c r="K2922" s="15"/>
    </row>
    <row r="2923" spans="2:11" x14ac:dyDescent="0.2">
      <c r="B2923" s="15"/>
      <c r="C2923" s="15"/>
      <c r="D2923" s="15"/>
      <c r="E2923" s="15"/>
      <c r="F2923" s="15"/>
      <c r="G2923" s="15"/>
      <c r="H2923" s="15"/>
      <c r="I2923" s="15"/>
      <c r="J2923" s="15"/>
      <c r="K2923" s="15"/>
    </row>
    <row r="2924" spans="2:11" x14ac:dyDescent="0.2">
      <c r="B2924" s="15"/>
      <c r="C2924" s="15"/>
      <c r="D2924" s="15"/>
      <c r="E2924" s="15"/>
      <c r="F2924" s="15"/>
      <c r="G2924" s="15"/>
      <c r="H2924" s="15"/>
      <c r="I2924" s="15"/>
      <c r="J2924" s="15"/>
      <c r="K2924" s="15"/>
    </row>
    <row r="2925" spans="2:11" x14ac:dyDescent="0.2">
      <c r="B2925" s="15"/>
      <c r="C2925" s="15"/>
      <c r="D2925" s="15"/>
      <c r="E2925" s="15"/>
      <c r="F2925" s="15"/>
      <c r="G2925" s="15"/>
      <c r="H2925" s="15"/>
      <c r="I2925" s="15"/>
      <c r="J2925" s="15"/>
      <c r="K2925" s="15"/>
    </row>
    <row r="2926" spans="2:11" x14ac:dyDescent="0.2">
      <c r="B2926" s="15"/>
      <c r="C2926" s="15"/>
      <c r="D2926" s="15"/>
      <c r="E2926" s="15"/>
      <c r="F2926" s="15"/>
      <c r="G2926" s="15"/>
      <c r="H2926" s="15"/>
      <c r="I2926" s="15"/>
      <c r="J2926" s="15"/>
      <c r="K2926" s="15"/>
    </row>
    <row r="2927" spans="2:11" x14ac:dyDescent="0.2">
      <c r="B2927" s="15"/>
      <c r="C2927" s="15"/>
      <c r="D2927" s="15"/>
      <c r="E2927" s="15"/>
      <c r="F2927" s="15"/>
      <c r="G2927" s="15"/>
      <c r="H2927" s="15"/>
      <c r="I2927" s="15"/>
      <c r="J2927" s="15"/>
      <c r="K2927" s="15"/>
    </row>
    <row r="2928" spans="2:11" x14ac:dyDescent="0.2">
      <c r="B2928" s="15"/>
      <c r="C2928" s="15"/>
      <c r="D2928" s="15"/>
      <c r="E2928" s="15"/>
      <c r="F2928" s="15"/>
      <c r="G2928" s="15"/>
      <c r="H2928" s="15"/>
      <c r="I2928" s="15"/>
      <c r="J2928" s="15"/>
      <c r="K2928" s="15"/>
    </row>
    <row r="2929" spans="2:11" x14ac:dyDescent="0.2">
      <c r="B2929" s="15"/>
      <c r="C2929" s="15"/>
      <c r="D2929" s="15"/>
      <c r="E2929" s="15"/>
      <c r="F2929" s="15"/>
      <c r="G2929" s="15"/>
      <c r="H2929" s="15"/>
      <c r="I2929" s="15"/>
      <c r="J2929" s="15"/>
      <c r="K2929" s="15"/>
    </row>
    <row r="2930" spans="2:11" x14ac:dyDescent="0.2">
      <c r="B2930" s="15"/>
      <c r="C2930" s="15"/>
      <c r="D2930" s="15"/>
      <c r="E2930" s="15"/>
      <c r="F2930" s="15"/>
      <c r="G2930" s="15"/>
      <c r="H2930" s="15"/>
      <c r="I2930" s="15"/>
      <c r="J2930" s="15"/>
      <c r="K2930" s="15"/>
    </row>
    <row r="2931" spans="2:11" x14ac:dyDescent="0.2">
      <c r="B2931" s="15"/>
      <c r="C2931" s="15"/>
      <c r="D2931" s="15"/>
      <c r="E2931" s="15"/>
      <c r="F2931" s="15"/>
      <c r="G2931" s="15"/>
      <c r="H2931" s="15"/>
      <c r="I2931" s="15"/>
      <c r="J2931" s="15"/>
      <c r="K2931" s="15"/>
    </row>
    <row r="2932" spans="2:11" x14ac:dyDescent="0.2">
      <c r="B2932" s="15"/>
      <c r="C2932" s="15"/>
      <c r="D2932" s="15"/>
      <c r="E2932" s="15"/>
      <c r="F2932" s="15"/>
      <c r="G2932" s="15"/>
      <c r="H2932" s="15"/>
      <c r="I2932" s="15"/>
      <c r="J2932" s="15"/>
      <c r="K2932" s="15"/>
    </row>
    <row r="2933" spans="2:11" x14ac:dyDescent="0.2">
      <c r="B2933" s="15"/>
      <c r="C2933" s="15"/>
      <c r="D2933" s="15"/>
      <c r="E2933" s="15"/>
      <c r="F2933" s="15"/>
      <c r="G2933" s="15"/>
      <c r="H2933" s="15"/>
      <c r="I2933" s="15"/>
      <c r="J2933" s="15"/>
      <c r="K2933" s="15"/>
    </row>
    <row r="2934" spans="2:11" x14ac:dyDescent="0.2">
      <c r="B2934" s="15"/>
      <c r="C2934" s="15"/>
      <c r="D2934" s="15"/>
      <c r="E2934" s="15"/>
      <c r="F2934" s="15"/>
      <c r="G2934" s="15"/>
      <c r="H2934" s="15"/>
      <c r="I2934" s="15"/>
      <c r="J2934" s="15"/>
      <c r="K2934" s="15"/>
    </row>
    <row r="2935" spans="2:11" x14ac:dyDescent="0.2">
      <c r="B2935" s="15"/>
      <c r="C2935" s="15"/>
      <c r="D2935" s="15"/>
      <c r="E2935" s="15"/>
      <c r="F2935" s="15"/>
      <c r="G2935" s="15"/>
      <c r="H2935" s="15"/>
      <c r="I2935" s="15"/>
      <c r="J2935" s="15"/>
      <c r="K2935" s="15"/>
    </row>
    <row r="2936" spans="2:11" x14ac:dyDescent="0.2">
      <c r="B2936" s="15"/>
      <c r="C2936" s="15"/>
      <c r="D2936" s="15"/>
      <c r="E2936" s="15"/>
      <c r="F2936" s="15"/>
      <c r="G2936" s="15"/>
      <c r="H2936" s="15"/>
      <c r="I2936" s="15"/>
      <c r="J2936" s="15"/>
      <c r="K2936" s="15"/>
    </row>
    <row r="2937" spans="2:11" x14ac:dyDescent="0.2">
      <c r="B2937" s="15"/>
      <c r="C2937" s="15"/>
      <c r="D2937" s="15"/>
      <c r="E2937" s="15"/>
      <c r="F2937" s="15"/>
      <c r="G2937" s="15"/>
      <c r="H2937" s="15"/>
      <c r="I2937" s="15"/>
      <c r="J2937" s="15"/>
      <c r="K2937" s="15"/>
    </row>
    <row r="2938" spans="2:11" x14ac:dyDescent="0.2">
      <c r="B2938" s="15"/>
      <c r="C2938" s="15"/>
      <c r="D2938" s="15"/>
      <c r="E2938" s="15"/>
      <c r="F2938" s="15"/>
      <c r="G2938" s="15"/>
      <c r="H2938" s="15"/>
      <c r="I2938" s="15"/>
      <c r="J2938" s="15"/>
      <c r="K2938" s="15"/>
    </row>
    <row r="2939" spans="2:11" x14ac:dyDescent="0.2">
      <c r="B2939" s="15"/>
      <c r="C2939" s="15"/>
      <c r="D2939" s="15"/>
      <c r="E2939" s="15"/>
      <c r="F2939" s="15"/>
      <c r="G2939" s="15"/>
      <c r="H2939" s="15"/>
      <c r="I2939" s="15"/>
      <c r="J2939" s="15"/>
      <c r="K2939" s="15"/>
    </row>
    <row r="2940" spans="2:11" x14ac:dyDescent="0.2">
      <c r="B2940" s="15"/>
      <c r="C2940" s="15"/>
      <c r="D2940" s="15"/>
      <c r="E2940" s="15"/>
      <c r="F2940" s="15"/>
      <c r="G2940" s="15"/>
      <c r="H2940" s="15"/>
      <c r="I2940" s="15"/>
      <c r="J2940" s="15"/>
      <c r="K2940" s="15"/>
    </row>
    <row r="2941" spans="2:11" x14ac:dyDescent="0.2">
      <c r="B2941" s="15"/>
      <c r="C2941" s="15"/>
      <c r="D2941" s="15"/>
      <c r="E2941" s="15"/>
      <c r="F2941" s="15"/>
      <c r="G2941" s="15"/>
      <c r="H2941" s="15"/>
      <c r="I2941" s="15"/>
      <c r="J2941" s="15"/>
      <c r="K2941" s="15"/>
    </row>
    <row r="2942" spans="2:11" x14ac:dyDescent="0.2">
      <c r="B2942" s="15"/>
      <c r="C2942" s="15"/>
      <c r="D2942" s="15"/>
      <c r="E2942" s="15"/>
      <c r="F2942" s="15"/>
      <c r="G2942" s="15"/>
      <c r="H2942" s="15"/>
      <c r="I2942" s="15"/>
      <c r="J2942" s="15"/>
      <c r="K2942" s="15"/>
    </row>
    <row r="2943" spans="2:11" x14ac:dyDescent="0.2">
      <c r="B2943" s="15"/>
      <c r="C2943" s="15"/>
      <c r="D2943" s="15"/>
      <c r="E2943" s="15"/>
      <c r="F2943" s="15"/>
      <c r="G2943" s="15"/>
      <c r="H2943" s="15"/>
      <c r="I2943" s="15"/>
      <c r="J2943" s="15"/>
      <c r="K2943" s="15"/>
    </row>
    <row r="2944" spans="2:11" x14ac:dyDescent="0.2">
      <c r="B2944" s="15"/>
      <c r="C2944" s="15"/>
      <c r="D2944" s="15"/>
      <c r="E2944" s="15"/>
      <c r="F2944" s="15"/>
      <c r="G2944" s="15"/>
      <c r="H2944" s="15"/>
      <c r="I2944" s="15"/>
      <c r="J2944" s="15"/>
      <c r="K2944" s="15"/>
    </row>
    <row r="2945" spans="2:11" x14ac:dyDescent="0.2">
      <c r="B2945" s="15"/>
      <c r="C2945" s="15"/>
      <c r="D2945" s="15"/>
      <c r="E2945" s="15"/>
      <c r="F2945" s="15"/>
      <c r="G2945" s="15"/>
      <c r="H2945" s="15"/>
      <c r="I2945" s="15"/>
      <c r="J2945" s="15"/>
      <c r="K2945" s="15"/>
    </row>
    <row r="2946" spans="2:11" x14ac:dyDescent="0.2">
      <c r="B2946" s="15"/>
      <c r="C2946" s="15"/>
      <c r="D2946" s="15"/>
      <c r="E2946" s="15"/>
      <c r="F2946" s="15"/>
      <c r="G2946" s="15"/>
      <c r="H2946" s="15"/>
      <c r="I2946" s="15"/>
      <c r="J2946" s="15"/>
      <c r="K2946" s="15"/>
    </row>
    <row r="2947" spans="2:11" x14ac:dyDescent="0.2">
      <c r="B2947" s="15"/>
      <c r="C2947" s="15"/>
      <c r="D2947" s="15"/>
      <c r="E2947" s="15"/>
      <c r="F2947" s="15"/>
      <c r="G2947" s="15"/>
      <c r="H2947" s="15"/>
      <c r="I2947" s="15"/>
      <c r="J2947" s="15"/>
      <c r="K2947" s="15"/>
    </row>
    <row r="2948" spans="2:11" x14ac:dyDescent="0.2">
      <c r="B2948" s="15"/>
      <c r="C2948" s="15"/>
      <c r="D2948" s="15"/>
      <c r="E2948" s="15"/>
      <c r="F2948" s="15"/>
      <c r="G2948" s="15"/>
      <c r="H2948" s="15"/>
      <c r="I2948" s="15"/>
      <c r="J2948" s="15"/>
      <c r="K2948" s="15"/>
    </row>
    <row r="2949" spans="2:11" x14ac:dyDescent="0.2">
      <c r="B2949" s="15"/>
      <c r="C2949" s="15"/>
      <c r="D2949" s="15"/>
      <c r="E2949" s="15"/>
      <c r="F2949" s="15"/>
      <c r="G2949" s="15"/>
      <c r="H2949" s="15"/>
      <c r="I2949" s="15"/>
      <c r="J2949" s="15"/>
      <c r="K2949" s="15"/>
    </row>
    <row r="2950" spans="2:11" x14ac:dyDescent="0.2">
      <c r="B2950" s="15"/>
      <c r="C2950" s="15"/>
      <c r="D2950" s="15"/>
      <c r="E2950" s="15"/>
      <c r="F2950" s="15"/>
      <c r="G2950" s="15"/>
      <c r="H2950" s="15"/>
      <c r="I2950" s="15"/>
      <c r="J2950" s="15"/>
      <c r="K2950" s="15"/>
    </row>
    <row r="2951" spans="2:11" x14ac:dyDescent="0.2">
      <c r="B2951" s="15"/>
      <c r="C2951" s="15"/>
      <c r="D2951" s="15"/>
      <c r="E2951" s="15"/>
      <c r="F2951" s="15"/>
      <c r="G2951" s="15"/>
      <c r="H2951" s="15"/>
      <c r="I2951" s="15"/>
      <c r="J2951" s="15"/>
      <c r="K2951" s="15"/>
    </row>
    <row r="2952" spans="2:11" x14ac:dyDescent="0.2">
      <c r="B2952" s="15"/>
      <c r="C2952" s="15"/>
      <c r="D2952" s="15"/>
      <c r="E2952" s="15"/>
      <c r="F2952" s="15"/>
      <c r="G2952" s="15"/>
      <c r="H2952" s="15"/>
      <c r="I2952" s="15"/>
      <c r="J2952" s="15"/>
      <c r="K2952" s="15"/>
    </row>
    <row r="2953" spans="2:11" x14ac:dyDescent="0.2">
      <c r="B2953" s="15"/>
      <c r="C2953" s="15"/>
      <c r="D2953" s="15"/>
      <c r="E2953" s="15"/>
      <c r="F2953" s="15"/>
      <c r="G2953" s="15"/>
      <c r="H2953" s="15"/>
      <c r="I2953" s="15"/>
      <c r="J2953" s="15"/>
      <c r="K2953" s="15"/>
    </row>
    <row r="2954" spans="2:11" x14ac:dyDescent="0.2">
      <c r="B2954" s="15"/>
      <c r="C2954" s="15"/>
      <c r="D2954" s="15"/>
      <c r="E2954" s="15"/>
      <c r="F2954" s="15"/>
      <c r="G2954" s="15"/>
      <c r="H2954" s="15"/>
      <c r="I2954" s="15"/>
      <c r="J2954" s="15"/>
      <c r="K2954" s="15"/>
    </row>
    <row r="2955" spans="2:11" x14ac:dyDescent="0.2">
      <c r="B2955" s="15"/>
      <c r="C2955" s="15"/>
      <c r="D2955" s="15"/>
      <c r="E2955" s="15"/>
      <c r="F2955" s="15"/>
      <c r="G2955" s="15"/>
      <c r="H2955" s="15"/>
      <c r="I2955" s="15"/>
      <c r="J2955" s="15"/>
      <c r="K2955" s="15"/>
    </row>
    <row r="2956" spans="2:11" x14ac:dyDescent="0.2">
      <c r="B2956" s="15"/>
      <c r="C2956" s="15"/>
      <c r="D2956" s="15"/>
      <c r="E2956" s="15"/>
      <c r="F2956" s="15"/>
      <c r="G2956" s="15"/>
      <c r="H2956" s="15"/>
      <c r="I2956" s="15"/>
      <c r="J2956" s="15"/>
      <c r="K2956" s="15"/>
    </row>
    <row r="2957" spans="2:11" x14ac:dyDescent="0.2">
      <c r="B2957" s="15"/>
      <c r="C2957" s="15"/>
      <c r="D2957" s="15"/>
      <c r="E2957" s="15"/>
      <c r="F2957" s="15"/>
      <c r="G2957" s="15"/>
      <c r="H2957" s="15"/>
      <c r="I2957" s="15"/>
      <c r="J2957" s="15"/>
      <c r="K2957" s="15"/>
    </row>
    <row r="2958" spans="2:11" x14ac:dyDescent="0.2">
      <c r="B2958" s="15"/>
      <c r="C2958" s="15"/>
      <c r="D2958" s="15"/>
      <c r="E2958" s="15"/>
      <c r="F2958" s="15"/>
      <c r="G2958" s="15"/>
      <c r="H2958" s="15"/>
      <c r="I2958" s="15"/>
      <c r="J2958" s="15"/>
      <c r="K2958" s="15"/>
    </row>
    <row r="2959" spans="2:11" x14ac:dyDescent="0.2">
      <c r="B2959" s="15"/>
      <c r="C2959" s="15"/>
      <c r="D2959" s="15"/>
      <c r="E2959" s="15"/>
      <c r="F2959" s="15"/>
      <c r="G2959" s="15"/>
      <c r="H2959" s="15"/>
      <c r="I2959" s="15"/>
      <c r="J2959" s="15"/>
      <c r="K2959" s="15"/>
    </row>
    <row r="2960" spans="2:11" x14ac:dyDescent="0.2">
      <c r="B2960" s="15"/>
      <c r="C2960" s="15"/>
      <c r="D2960" s="15"/>
      <c r="E2960" s="15"/>
      <c r="F2960" s="15"/>
      <c r="G2960" s="15"/>
      <c r="H2960" s="15"/>
      <c r="I2960" s="15"/>
      <c r="J2960" s="15"/>
      <c r="K2960" s="15"/>
    </row>
    <row r="2961" spans="2:11" x14ac:dyDescent="0.2">
      <c r="B2961" s="15"/>
      <c r="C2961" s="15"/>
      <c r="D2961" s="15"/>
      <c r="E2961" s="15"/>
      <c r="F2961" s="15"/>
      <c r="G2961" s="15"/>
      <c r="H2961" s="15"/>
      <c r="I2961" s="15"/>
      <c r="J2961" s="15"/>
      <c r="K2961" s="15"/>
    </row>
    <row r="2962" spans="2:11" x14ac:dyDescent="0.2">
      <c r="B2962" s="15"/>
      <c r="C2962" s="15"/>
      <c r="D2962" s="15"/>
      <c r="E2962" s="15"/>
      <c r="F2962" s="15"/>
      <c r="G2962" s="15"/>
      <c r="H2962" s="15"/>
      <c r="I2962" s="15"/>
      <c r="J2962" s="15"/>
      <c r="K2962" s="15"/>
    </row>
    <row r="2963" spans="2:11" x14ac:dyDescent="0.2">
      <c r="B2963" s="15"/>
      <c r="C2963" s="15"/>
      <c r="D2963" s="15"/>
      <c r="E2963" s="15"/>
      <c r="F2963" s="15"/>
      <c r="G2963" s="15"/>
      <c r="H2963" s="15"/>
      <c r="I2963" s="15"/>
      <c r="J2963" s="15"/>
      <c r="K2963" s="15"/>
    </row>
    <row r="2964" spans="2:11" x14ac:dyDescent="0.2">
      <c r="B2964" s="15"/>
      <c r="C2964" s="15"/>
      <c r="D2964" s="15"/>
      <c r="E2964" s="15"/>
      <c r="F2964" s="15"/>
      <c r="G2964" s="15"/>
      <c r="H2964" s="15"/>
      <c r="I2964" s="15"/>
      <c r="J2964" s="15"/>
      <c r="K2964" s="15"/>
    </row>
    <row r="2965" spans="2:11" x14ac:dyDescent="0.2">
      <c r="B2965" s="15"/>
      <c r="C2965" s="15"/>
      <c r="D2965" s="15"/>
      <c r="E2965" s="15"/>
      <c r="F2965" s="15"/>
      <c r="G2965" s="15"/>
      <c r="H2965" s="15"/>
      <c r="I2965" s="15"/>
      <c r="J2965" s="15"/>
      <c r="K2965" s="15"/>
    </row>
    <row r="2966" spans="2:11" x14ac:dyDescent="0.2">
      <c r="B2966" s="15"/>
      <c r="C2966" s="15"/>
      <c r="D2966" s="15"/>
      <c r="E2966" s="15"/>
      <c r="F2966" s="15"/>
      <c r="G2966" s="15"/>
      <c r="H2966" s="15"/>
      <c r="I2966" s="15"/>
      <c r="J2966" s="15"/>
      <c r="K2966" s="15"/>
    </row>
    <row r="2967" spans="2:11" x14ac:dyDescent="0.2">
      <c r="B2967" s="15"/>
      <c r="C2967" s="15"/>
      <c r="D2967" s="15"/>
      <c r="E2967" s="15"/>
      <c r="F2967" s="15"/>
      <c r="G2967" s="15"/>
      <c r="H2967" s="15"/>
      <c r="I2967" s="15"/>
      <c r="J2967" s="15"/>
      <c r="K2967" s="15"/>
    </row>
    <row r="2968" spans="2:11" x14ac:dyDescent="0.2">
      <c r="B2968" s="15"/>
      <c r="C2968" s="15"/>
      <c r="D2968" s="15"/>
      <c r="E2968" s="15"/>
      <c r="F2968" s="15"/>
      <c r="G2968" s="15"/>
      <c r="H2968" s="15"/>
      <c r="I2968" s="15"/>
      <c r="J2968" s="15"/>
      <c r="K2968" s="15"/>
    </row>
    <row r="2969" spans="2:11" x14ac:dyDescent="0.2">
      <c r="B2969" s="15"/>
      <c r="C2969" s="15"/>
      <c r="D2969" s="15"/>
      <c r="E2969" s="15"/>
      <c r="F2969" s="15"/>
      <c r="G2969" s="15"/>
      <c r="H2969" s="15"/>
      <c r="I2969" s="15"/>
      <c r="J2969" s="15"/>
      <c r="K2969" s="15"/>
    </row>
    <row r="2970" spans="2:11" x14ac:dyDescent="0.2">
      <c r="B2970" s="15"/>
      <c r="C2970" s="15"/>
      <c r="D2970" s="15"/>
      <c r="E2970" s="15"/>
      <c r="F2970" s="15"/>
      <c r="G2970" s="15"/>
      <c r="H2970" s="15"/>
      <c r="I2970" s="15"/>
      <c r="J2970" s="15"/>
      <c r="K2970" s="15"/>
    </row>
    <row r="2971" spans="2:11" x14ac:dyDescent="0.2">
      <c r="B2971" s="15"/>
      <c r="C2971" s="15"/>
      <c r="D2971" s="15"/>
      <c r="E2971" s="15"/>
      <c r="F2971" s="15"/>
      <c r="G2971" s="15"/>
      <c r="H2971" s="15"/>
      <c r="I2971" s="15"/>
      <c r="J2971" s="15"/>
      <c r="K2971" s="15"/>
    </row>
    <row r="2972" spans="2:11" x14ac:dyDescent="0.2">
      <c r="B2972" s="15"/>
      <c r="C2972" s="15"/>
      <c r="D2972" s="15"/>
      <c r="E2972" s="15"/>
      <c r="F2972" s="15"/>
      <c r="G2972" s="15"/>
      <c r="H2972" s="15"/>
      <c r="I2972" s="15"/>
      <c r="J2972" s="15"/>
      <c r="K2972" s="15"/>
    </row>
    <row r="2973" spans="2:11" x14ac:dyDescent="0.2">
      <c r="B2973" s="15"/>
      <c r="C2973" s="15"/>
      <c r="D2973" s="15"/>
      <c r="E2973" s="15"/>
      <c r="F2973" s="15"/>
      <c r="G2973" s="15"/>
      <c r="H2973" s="15"/>
      <c r="I2973" s="15"/>
      <c r="J2973" s="15"/>
      <c r="K2973" s="15"/>
    </row>
    <row r="2974" spans="2:11" x14ac:dyDescent="0.2">
      <c r="B2974" s="15"/>
      <c r="C2974" s="15"/>
      <c r="D2974" s="15"/>
      <c r="E2974" s="15"/>
      <c r="F2974" s="15"/>
      <c r="G2974" s="15"/>
      <c r="H2974" s="15"/>
      <c r="I2974" s="15"/>
      <c r="J2974" s="15"/>
      <c r="K2974" s="15"/>
    </row>
    <row r="2975" spans="2:11" x14ac:dyDescent="0.2">
      <c r="B2975" s="15"/>
      <c r="C2975" s="15"/>
      <c r="D2975" s="15"/>
      <c r="E2975" s="15"/>
      <c r="F2975" s="15"/>
      <c r="G2975" s="15"/>
      <c r="H2975" s="15"/>
      <c r="I2975" s="15"/>
      <c r="J2975" s="15"/>
      <c r="K2975" s="15"/>
    </row>
    <row r="2976" spans="2:11" x14ac:dyDescent="0.2">
      <c r="B2976" s="15"/>
      <c r="C2976" s="15"/>
      <c r="D2976" s="15"/>
      <c r="E2976" s="15"/>
      <c r="F2976" s="15"/>
      <c r="G2976" s="15"/>
      <c r="H2976" s="15"/>
      <c r="I2976" s="15"/>
      <c r="J2976" s="15"/>
      <c r="K2976" s="15"/>
    </row>
    <row r="2977" spans="2:11" x14ac:dyDescent="0.2">
      <c r="B2977" s="15"/>
      <c r="C2977" s="15"/>
      <c r="D2977" s="15"/>
      <c r="E2977" s="15"/>
      <c r="F2977" s="15"/>
      <c r="G2977" s="15"/>
      <c r="H2977" s="15"/>
      <c r="I2977" s="15"/>
      <c r="J2977" s="15"/>
      <c r="K2977" s="15"/>
    </row>
    <row r="2978" spans="2:11" x14ac:dyDescent="0.2">
      <c r="B2978" s="15"/>
      <c r="C2978" s="15"/>
      <c r="D2978" s="15"/>
      <c r="E2978" s="15"/>
      <c r="F2978" s="15"/>
      <c r="G2978" s="15"/>
      <c r="H2978" s="15"/>
      <c r="I2978" s="15"/>
      <c r="J2978" s="15"/>
      <c r="K2978" s="15"/>
    </row>
    <row r="2979" spans="2:11" x14ac:dyDescent="0.2">
      <c r="B2979" s="15"/>
      <c r="C2979" s="15"/>
      <c r="D2979" s="15"/>
      <c r="E2979" s="15"/>
      <c r="F2979" s="15"/>
      <c r="G2979" s="15"/>
      <c r="H2979" s="15"/>
      <c r="I2979" s="15"/>
      <c r="J2979" s="15"/>
      <c r="K2979" s="15"/>
    </row>
    <row r="2980" spans="2:11" x14ac:dyDescent="0.2">
      <c r="B2980" s="15"/>
      <c r="C2980" s="15"/>
      <c r="D2980" s="15"/>
      <c r="E2980" s="15"/>
      <c r="F2980" s="15"/>
      <c r="G2980" s="15"/>
      <c r="H2980" s="15"/>
      <c r="I2980" s="15"/>
      <c r="J2980" s="15"/>
      <c r="K2980" s="15"/>
    </row>
    <row r="2981" spans="2:11" x14ac:dyDescent="0.2">
      <c r="B2981" s="15"/>
      <c r="C2981" s="15"/>
      <c r="D2981" s="15"/>
      <c r="E2981" s="15"/>
      <c r="F2981" s="15"/>
      <c r="G2981" s="15"/>
      <c r="H2981" s="15"/>
      <c r="I2981" s="15"/>
      <c r="J2981" s="15"/>
      <c r="K2981" s="15"/>
    </row>
    <row r="2982" spans="2:11" x14ac:dyDescent="0.2">
      <c r="B2982" s="15"/>
      <c r="C2982" s="15"/>
      <c r="D2982" s="15"/>
      <c r="E2982" s="15"/>
      <c r="F2982" s="15"/>
      <c r="G2982" s="15"/>
      <c r="H2982" s="15"/>
      <c r="I2982" s="15"/>
      <c r="J2982" s="15"/>
      <c r="K2982" s="15"/>
    </row>
    <row r="2983" spans="2:11" x14ac:dyDescent="0.2">
      <c r="B2983" s="15"/>
      <c r="C2983" s="15"/>
      <c r="D2983" s="15"/>
      <c r="E2983" s="15"/>
      <c r="F2983" s="15"/>
      <c r="G2983" s="15"/>
      <c r="H2983" s="15"/>
      <c r="I2983" s="15"/>
      <c r="J2983" s="15"/>
      <c r="K2983" s="15"/>
    </row>
    <row r="2984" spans="2:11" x14ac:dyDescent="0.2">
      <c r="B2984" s="15"/>
      <c r="C2984" s="15"/>
      <c r="D2984" s="15"/>
      <c r="E2984" s="15"/>
      <c r="F2984" s="15"/>
      <c r="G2984" s="15"/>
      <c r="H2984" s="15"/>
      <c r="I2984" s="15"/>
      <c r="J2984" s="15"/>
      <c r="K2984" s="15"/>
    </row>
    <row r="2985" spans="2:11" x14ac:dyDescent="0.2">
      <c r="B2985" s="15"/>
      <c r="C2985" s="15"/>
      <c r="D2985" s="15"/>
      <c r="E2985" s="15"/>
      <c r="F2985" s="15"/>
      <c r="G2985" s="15"/>
      <c r="H2985" s="15"/>
      <c r="I2985" s="15"/>
      <c r="J2985" s="15"/>
      <c r="K2985" s="15"/>
    </row>
    <row r="2986" spans="2:11" x14ac:dyDescent="0.2">
      <c r="B2986" s="15"/>
      <c r="C2986" s="15"/>
      <c r="D2986" s="15"/>
      <c r="E2986" s="15"/>
      <c r="F2986" s="15"/>
      <c r="G2986" s="15"/>
      <c r="H2986" s="15"/>
      <c r="I2986" s="15"/>
      <c r="J2986" s="15"/>
      <c r="K2986" s="15"/>
    </row>
    <row r="2987" spans="2:11" x14ac:dyDescent="0.2">
      <c r="B2987" s="15"/>
      <c r="C2987" s="15"/>
      <c r="D2987" s="15"/>
      <c r="E2987" s="15"/>
      <c r="F2987" s="15"/>
      <c r="G2987" s="15"/>
      <c r="H2987" s="15"/>
      <c r="I2987" s="15"/>
      <c r="J2987" s="15"/>
      <c r="K2987" s="15"/>
    </row>
    <row r="2988" spans="2:11" x14ac:dyDescent="0.2">
      <c r="B2988" s="15"/>
      <c r="C2988" s="15"/>
      <c r="D2988" s="15"/>
      <c r="E2988" s="15"/>
      <c r="F2988" s="15"/>
      <c r="G2988" s="15"/>
      <c r="H2988" s="15"/>
      <c r="I2988" s="15"/>
      <c r="J2988" s="15"/>
      <c r="K2988" s="15"/>
    </row>
    <row r="2989" spans="2:11" x14ac:dyDescent="0.2">
      <c r="B2989" s="15"/>
      <c r="C2989" s="15"/>
      <c r="D2989" s="15"/>
      <c r="E2989" s="15"/>
      <c r="F2989" s="15"/>
      <c r="G2989" s="15"/>
      <c r="H2989" s="15"/>
      <c r="I2989" s="15"/>
      <c r="J2989" s="15"/>
      <c r="K2989" s="15"/>
    </row>
    <row r="2990" spans="2:11" x14ac:dyDescent="0.2">
      <c r="B2990" s="15"/>
      <c r="C2990" s="15"/>
      <c r="D2990" s="15"/>
      <c r="E2990" s="15"/>
      <c r="F2990" s="15"/>
      <c r="G2990" s="15"/>
      <c r="H2990" s="15"/>
      <c r="I2990" s="15"/>
      <c r="J2990" s="15"/>
      <c r="K2990" s="15"/>
    </row>
    <row r="2991" spans="2:11" x14ac:dyDescent="0.2">
      <c r="B2991" s="15"/>
      <c r="C2991" s="15"/>
      <c r="D2991" s="15"/>
      <c r="E2991" s="15"/>
      <c r="F2991" s="15"/>
      <c r="G2991" s="15"/>
      <c r="H2991" s="15"/>
      <c r="I2991" s="15"/>
      <c r="J2991" s="15"/>
      <c r="K2991" s="15"/>
    </row>
    <row r="2992" spans="2:11" x14ac:dyDescent="0.2">
      <c r="B2992" s="15"/>
      <c r="C2992" s="15"/>
      <c r="D2992" s="15"/>
      <c r="E2992" s="15"/>
      <c r="F2992" s="15"/>
      <c r="G2992" s="15"/>
      <c r="H2992" s="15"/>
      <c r="I2992" s="15"/>
      <c r="J2992" s="15"/>
      <c r="K2992" s="15"/>
    </row>
    <row r="2993" spans="2:11" x14ac:dyDescent="0.2">
      <c r="B2993" s="15"/>
      <c r="C2993" s="15"/>
      <c r="D2993" s="15"/>
      <c r="E2993" s="15"/>
      <c r="F2993" s="15"/>
      <c r="G2993" s="15"/>
      <c r="H2993" s="15"/>
      <c r="I2993" s="15"/>
      <c r="J2993" s="15"/>
      <c r="K2993" s="15"/>
    </row>
    <row r="2994" spans="2:11" x14ac:dyDescent="0.2">
      <c r="B2994" s="15"/>
      <c r="C2994" s="15"/>
      <c r="D2994" s="15"/>
      <c r="E2994" s="15"/>
      <c r="F2994" s="15"/>
      <c r="G2994" s="15"/>
      <c r="H2994" s="15"/>
      <c r="I2994" s="15"/>
      <c r="J2994" s="15"/>
      <c r="K2994" s="15"/>
    </row>
    <row r="2995" spans="2:11" x14ac:dyDescent="0.2">
      <c r="B2995" s="15"/>
      <c r="C2995" s="15"/>
      <c r="D2995" s="15"/>
      <c r="E2995" s="15"/>
      <c r="F2995" s="15"/>
      <c r="G2995" s="15"/>
      <c r="H2995" s="15"/>
      <c r="I2995" s="15"/>
      <c r="J2995" s="15"/>
      <c r="K2995" s="15"/>
    </row>
    <row r="2996" spans="2:11" x14ac:dyDescent="0.2">
      <c r="B2996" s="15"/>
      <c r="C2996" s="15"/>
      <c r="D2996" s="15"/>
      <c r="E2996" s="15"/>
      <c r="F2996" s="15"/>
      <c r="G2996" s="15"/>
      <c r="H2996" s="15"/>
      <c r="I2996" s="15"/>
      <c r="J2996" s="15"/>
      <c r="K2996" s="15"/>
    </row>
    <row r="2997" spans="2:11" x14ac:dyDescent="0.2">
      <c r="B2997" s="15"/>
      <c r="C2997" s="15"/>
      <c r="D2997" s="15"/>
      <c r="E2997" s="15"/>
      <c r="F2997" s="15"/>
      <c r="G2997" s="15"/>
      <c r="H2997" s="15"/>
      <c r="I2997" s="15"/>
      <c r="J2997" s="15"/>
      <c r="K2997" s="15"/>
    </row>
    <row r="2998" spans="2:11" x14ac:dyDescent="0.2">
      <c r="B2998" s="15"/>
      <c r="C2998" s="15"/>
      <c r="D2998" s="15"/>
      <c r="E2998" s="15"/>
      <c r="F2998" s="15"/>
      <c r="G2998" s="15"/>
      <c r="H2998" s="15"/>
      <c r="I2998" s="15"/>
      <c r="J2998" s="15"/>
      <c r="K2998" s="15"/>
    </row>
    <row r="2999" spans="2:11" x14ac:dyDescent="0.2">
      <c r="B2999" s="15"/>
      <c r="C2999" s="15"/>
      <c r="D2999" s="15"/>
      <c r="E2999" s="15"/>
      <c r="F2999" s="15"/>
      <c r="G2999" s="15"/>
      <c r="H2999" s="15"/>
      <c r="I2999" s="15"/>
      <c r="J2999" s="15"/>
      <c r="K2999" s="15"/>
    </row>
    <row r="3000" spans="2:11" x14ac:dyDescent="0.2">
      <c r="B3000" s="15"/>
      <c r="C3000" s="15"/>
      <c r="D3000" s="15"/>
      <c r="E3000" s="15"/>
      <c r="F3000" s="15"/>
      <c r="G3000" s="15"/>
      <c r="H3000" s="15"/>
      <c r="I3000" s="15"/>
      <c r="J3000" s="15"/>
      <c r="K3000" s="15"/>
    </row>
    <row r="3001" spans="2:11" x14ac:dyDescent="0.2">
      <c r="B3001" s="15"/>
      <c r="C3001" s="15"/>
      <c r="D3001" s="15"/>
      <c r="E3001" s="15"/>
      <c r="F3001" s="15"/>
      <c r="G3001" s="15"/>
      <c r="H3001" s="15"/>
      <c r="I3001" s="15"/>
      <c r="J3001" s="15"/>
      <c r="K3001" s="15"/>
    </row>
    <row r="3002" spans="2:11" x14ac:dyDescent="0.2">
      <c r="B3002" s="15"/>
      <c r="C3002" s="15"/>
      <c r="D3002" s="15"/>
      <c r="E3002" s="15"/>
      <c r="F3002" s="15"/>
      <c r="G3002" s="15"/>
      <c r="H3002" s="15"/>
      <c r="I3002" s="15"/>
      <c r="J3002" s="15"/>
      <c r="K3002" s="15"/>
    </row>
    <row r="3003" spans="2:11" x14ac:dyDescent="0.2">
      <c r="B3003" s="15"/>
      <c r="C3003" s="15"/>
      <c r="D3003" s="15"/>
      <c r="E3003" s="15"/>
      <c r="F3003" s="15"/>
      <c r="G3003" s="15"/>
      <c r="H3003" s="15"/>
      <c r="I3003" s="15"/>
      <c r="J3003" s="15"/>
      <c r="K3003" s="15"/>
    </row>
    <row r="3004" spans="2:11" x14ac:dyDescent="0.2">
      <c r="B3004" s="15"/>
      <c r="C3004" s="15"/>
      <c r="D3004" s="15"/>
      <c r="E3004" s="15"/>
      <c r="F3004" s="15"/>
      <c r="G3004" s="15"/>
      <c r="H3004" s="15"/>
      <c r="I3004" s="15"/>
      <c r="J3004" s="15"/>
      <c r="K3004" s="15"/>
    </row>
    <row r="3005" spans="2:11" x14ac:dyDescent="0.2">
      <c r="B3005" s="15"/>
      <c r="C3005" s="15"/>
      <c r="D3005" s="15"/>
      <c r="E3005" s="15"/>
      <c r="F3005" s="15"/>
      <c r="G3005" s="15"/>
      <c r="H3005" s="15"/>
      <c r="I3005" s="15"/>
      <c r="J3005" s="15"/>
      <c r="K3005" s="15"/>
    </row>
    <row r="3006" spans="2:11" x14ac:dyDescent="0.2">
      <c r="B3006" s="15"/>
      <c r="C3006" s="15"/>
      <c r="D3006" s="15"/>
      <c r="E3006" s="15"/>
      <c r="F3006" s="15"/>
      <c r="G3006" s="15"/>
      <c r="H3006" s="15"/>
      <c r="I3006" s="15"/>
      <c r="J3006" s="15"/>
      <c r="K3006" s="15"/>
    </row>
    <row r="3007" spans="2:11" x14ac:dyDescent="0.2">
      <c r="B3007" s="15"/>
      <c r="C3007" s="15"/>
      <c r="D3007" s="15"/>
      <c r="E3007" s="15"/>
      <c r="F3007" s="15"/>
      <c r="G3007" s="15"/>
      <c r="H3007" s="15"/>
      <c r="I3007" s="15"/>
      <c r="J3007" s="15"/>
      <c r="K3007" s="15"/>
    </row>
    <row r="3008" spans="2:11" x14ac:dyDescent="0.2">
      <c r="B3008" s="15"/>
      <c r="C3008" s="15"/>
      <c r="D3008" s="15"/>
      <c r="E3008" s="15"/>
      <c r="F3008" s="15"/>
      <c r="G3008" s="15"/>
      <c r="H3008" s="15"/>
      <c r="I3008" s="15"/>
      <c r="J3008" s="15"/>
      <c r="K3008" s="15"/>
    </row>
    <row r="3009" spans="2:11" x14ac:dyDescent="0.2">
      <c r="B3009" s="15"/>
      <c r="C3009" s="15"/>
      <c r="D3009" s="15"/>
      <c r="E3009" s="15"/>
      <c r="F3009" s="15"/>
      <c r="G3009" s="15"/>
      <c r="H3009" s="15"/>
      <c r="I3009" s="15"/>
      <c r="J3009" s="15"/>
      <c r="K3009" s="15"/>
    </row>
    <row r="3010" spans="2:11" x14ac:dyDescent="0.2">
      <c r="B3010" s="15"/>
      <c r="C3010" s="15"/>
      <c r="D3010" s="15"/>
      <c r="E3010" s="15"/>
      <c r="F3010" s="15"/>
      <c r="G3010" s="15"/>
      <c r="H3010" s="15"/>
      <c r="I3010" s="15"/>
      <c r="J3010" s="15"/>
      <c r="K3010" s="15"/>
    </row>
    <row r="3011" spans="2:11" x14ac:dyDescent="0.2">
      <c r="B3011" s="15"/>
      <c r="C3011" s="15"/>
      <c r="D3011" s="15"/>
      <c r="E3011" s="15"/>
      <c r="F3011" s="15"/>
      <c r="G3011" s="15"/>
      <c r="H3011" s="15"/>
      <c r="I3011" s="15"/>
      <c r="J3011" s="15"/>
      <c r="K3011" s="15"/>
    </row>
    <row r="3012" spans="2:11" x14ac:dyDescent="0.2">
      <c r="B3012" s="15"/>
      <c r="C3012" s="15"/>
      <c r="D3012" s="15"/>
      <c r="E3012" s="15"/>
      <c r="F3012" s="15"/>
      <c r="G3012" s="15"/>
      <c r="H3012" s="15"/>
      <c r="I3012" s="15"/>
      <c r="J3012" s="15"/>
      <c r="K3012" s="15"/>
    </row>
    <row r="3013" spans="2:11" x14ac:dyDescent="0.2">
      <c r="B3013" s="15"/>
      <c r="C3013" s="15"/>
      <c r="D3013" s="15"/>
      <c r="E3013" s="15"/>
      <c r="F3013" s="15"/>
      <c r="G3013" s="15"/>
      <c r="H3013" s="15"/>
      <c r="I3013" s="15"/>
      <c r="J3013" s="15"/>
      <c r="K3013" s="15"/>
    </row>
    <row r="3014" spans="2:11" x14ac:dyDescent="0.2">
      <c r="B3014" s="15"/>
      <c r="C3014" s="15"/>
      <c r="D3014" s="15"/>
      <c r="E3014" s="15"/>
      <c r="F3014" s="15"/>
      <c r="G3014" s="15"/>
      <c r="H3014" s="15"/>
      <c r="I3014" s="15"/>
      <c r="J3014" s="15"/>
      <c r="K3014" s="15"/>
    </row>
    <row r="3015" spans="2:11" x14ac:dyDescent="0.2">
      <c r="B3015" s="15"/>
      <c r="C3015" s="15"/>
      <c r="D3015" s="15"/>
      <c r="E3015" s="15"/>
      <c r="F3015" s="15"/>
      <c r="G3015" s="15"/>
      <c r="H3015" s="15"/>
      <c r="I3015" s="15"/>
      <c r="J3015" s="15"/>
      <c r="K3015" s="15"/>
    </row>
    <row r="3016" spans="2:11" x14ac:dyDescent="0.2">
      <c r="B3016" s="15"/>
      <c r="C3016" s="15"/>
      <c r="D3016" s="15"/>
      <c r="E3016" s="15"/>
      <c r="F3016" s="15"/>
      <c r="G3016" s="15"/>
      <c r="H3016" s="15"/>
      <c r="I3016" s="15"/>
      <c r="J3016" s="15"/>
      <c r="K3016" s="15"/>
    </row>
    <row r="3017" spans="2:11" x14ac:dyDescent="0.2">
      <c r="B3017" s="15"/>
      <c r="C3017" s="15"/>
      <c r="D3017" s="15"/>
      <c r="E3017" s="15"/>
      <c r="F3017" s="15"/>
      <c r="G3017" s="15"/>
      <c r="H3017" s="15"/>
      <c r="I3017" s="15"/>
      <c r="J3017" s="15"/>
      <c r="K3017" s="15"/>
    </row>
    <row r="3018" spans="2:11" x14ac:dyDescent="0.2">
      <c r="B3018" s="15"/>
      <c r="C3018" s="15"/>
      <c r="D3018" s="15"/>
      <c r="E3018" s="15"/>
      <c r="F3018" s="15"/>
      <c r="G3018" s="15"/>
      <c r="H3018" s="15"/>
      <c r="I3018" s="15"/>
      <c r="J3018" s="15"/>
      <c r="K3018" s="15"/>
    </row>
    <row r="3019" spans="2:11" x14ac:dyDescent="0.2">
      <c r="B3019" s="15"/>
      <c r="C3019" s="15"/>
      <c r="D3019" s="15"/>
      <c r="E3019" s="15"/>
      <c r="F3019" s="15"/>
      <c r="G3019" s="15"/>
      <c r="H3019" s="15"/>
      <c r="I3019" s="15"/>
      <c r="J3019" s="15"/>
      <c r="K3019" s="15"/>
    </row>
    <row r="3020" spans="2:11" x14ac:dyDescent="0.2">
      <c r="B3020" s="15"/>
      <c r="C3020" s="15"/>
      <c r="D3020" s="15"/>
      <c r="E3020" s="15"/>
      <c r="F3020" s="15"/>
      <c r="G3020" s="15"/>
      <c r="H3020" s="15"/>
      <c r="I3020" s="15"/>
      <c r="J3020" s="15"/>
      <c r="K3020" s="15"/>
    </row>
    <row r="3021" spans="2:11" x14ac:dyDescent="0.2">
      <c r="B3021" s="15"/>
      <c r="C3021" s="15"/>
      <c r="D3021" s="15"/>
      <c r="E3021" s="15"/>
      <c r="F3021" s="15"/>
      <c r="G3021" s="15"/>
      <c r="H3021" s="15"/>
      <c r="I3021" s="15"/>
      <c r="J3021" s="15"/>
      <c r="K3021" s="15"/>
    </row>
    <row r="3022" spans="2:11" x14ac:dyDescent="0.2">
      <c r="B3022" s="15"/>
      <c r="C3022" s="15"/>
      <c r="D3022" s="15"/>
      <c r="E3022" s="15"/>
      <c r="F3022" s="15"/>
      <c r="G3022" s="15"/>
      <c r="H3022" s="15"/>
      <c r="I3022" s="15"/>
      <c r="J3022" s="15"/>
      <c r="K3022" s="15"/>
    </row>
    <row r="3023" spans="2:11" x14ac:dyDescent="0.2">
      <c r="B3023" s="15"/>
      <c r="C3023" s="15"/>
      <c r="D3023" s="15"/>
      <c r="E3023" s="15"/>
      <c r="F3023" s="15"/>
      <c r="G3023" s="15"/>
      <c r="H3023" s="15"/>
      <c r="I3023" s="15"/>
      <c r="J3023" s="15"/>
      <c r="K3023" s="15"/>
    </row>
    <row r="3024" spans="2:11" x14ac:dyDescent="0.2">
      <c r="B3024" s="15"/>
      <c r="C3024" s="15"/>
      <c r="D3024" s="15"/>
      <c r="E3024" s="15"/>
      <c r="F3024" s="15"/>
      <c r="G3024" s="15"/>
      <c r="H3024" s="15"/>
      <c r="I3024" s="15"/>
      <c r="J3024" s="15"/>
      <c r="K3024" s="15"/>
    </row>
    <row r="3025" spans="2:11" x14ac:dyDescent="0.2">
      <c r="B3025" s="15"/>
      <c r="C3025" s="15"/>
      <c r="D3025" s="15"/>
      <c r="E3025" s="15"/>
      <c r="F3025" s="15"/>
      <c r="G3025" s="15"/>
      <c r="H3025" s="15"/>
      <c r="I3025" s="15"/>
      <c r="J3025" s="15"/>
      <c r="K3025" s="15"/>
    </row>
    <row r="3026" spans="2:11" x14ac:dyDescent="0.2">
      <c r="B3026" s="15"/>
      <c r="C3026" s="15"/>
      <c r="D3026" s="15"/>
      <c r="E3026" s="15"/>
      <c r="F3026" s="15"/>
      <c r="G3026" s="15"/>
      <c r="H3026" s="15"/>
      <c r="I3026" s="15"/>
      <c r="J3026" s="15"/>
      <c r="K3026" s="15"/>
    </row>
    <row r="3027" spans="2:11" x14ac:dyDescent="0.2">
      <c r="B3027" s="15"/>
      <c r="C3027" s="15"/>
      <c r="D3027" s="15"/>
      <c r="E3027" s="15"/>
      <c r="F3027" s="15"/>
      <c r="G3027" s="15"/>
      <c r="H3027" s="15"/>
      <c r="I3027" s="15"/>
      <c r="J3027" s="15"/>
      <c r="K3027" s="15"/>
    </row>
    <row r="3028" spans="2:11" x14ac:dyDescent="0.2">
      <c r="B3028" s="15"/>
      <c r="C3028" s="15"/>
      <c r="D3028" s="15"/>
      <c r="E3028" s="15"/>
      <c r="F3028" s="15"/>
      <c r="G3028" s="15"/>
      <c r="H3028" s="15"/>
      <c r="I3028" s="15"/>
      <c r="J3028" s="15"/>
      <c r="K3028" s="15"/>
    </row>
    <row r="3029" spans="2:11" x14ac:dyDescent="0.2">
      <c r="B3029" s="15"/>
      <c r="C3029" s="15"/>
      <c r="D3029" s="15"/>
      <c r="E3029" s="15"/>
      <c r="F3029" s="15"/>
      <c r="G3029" s="15"/>
      <c r="H3029" s="15"/>
      <c r="I3029" s="15"/>
      <c r="J3029" s="15"/>
      <c r="K3029" s="15"/>
    </row>
    <row r="3030" spans="2:11" x14ac:dyDescent="0.2">
      <c r="B3030" s="15"/>
      <c r="C3030" s="15"/>
      <c r="D3030" s="15"/>
      <c r="E3030" s="15"/>
      <c r="F3030" s="15"/>
      <c r="G3030" s="15"/>
      <c r="H3030" s="15"/>
      <c r="I3030" s="15"/>
      <c r="J3030" s="15"/>
      <c r="K3030" s="15"/>
    </row>
    <row r="3031" spans="2:11" x14ac:dyDescent="0.2">
      <c r="B3031" s="15"/>
      <c r="C3031" s="15"/>
      <c r="D3031" s="15"/>
      <c r="E3031" s="15"/>
      <c r="F3031" s="15"/>
      <c r="G3031" s="15"/>
      <c r="H3031" s="15"/>
      <c r="I3031" s="15"/>
      <c r="J3031" s="15"/>
      <c r="K3031" s="15"/>
    </row>
    <row r="3032" spans="2:11" x14ac:dyDescent="0.2">
      <c r="B3032" s="15"/>
      <c r="C3032" s="15"/>
      <c r="D3032" s="15"/>
      <c r="E3032" s="15"/>
      <c r="F3032" s="15"/>
      <c r="G3032" s="15"/>
      <c r="H3032" s="15"/>
      <c r="I3032" s="15"/>
      <c r="J3032" s="15"/>
      <c r="K3032" s="15"/>
    </row>
    <row r="3033" spans="2:11" x14ac:dyDescent="0.2">
      <c r="B3033" s="15"/>
      <c r="C3033" s="15"/>
      <c r="D3033" s="15"/>
      <c r="E3033" s="15"/>
      <c r="F3033" s="15"/>
      <c r="G3033" s="15"/>
      <c r="H3033" s="15"/>
      <c r="I3033" s="15"/>
      <c r="J3033" s="15"/>
      <c r="K3033" s="15"/>
    </row>
    <row r="3034" spans="2:11" x14ac:dyDescent="0.2">
      <c r="B3034" s="15"/>
      <c r="C3034" s="15"/>
      <c r="D3034" s="15"/>
      <c r="E3034" s="15"/>
      <c r="F3034" s="15"/>
      <c r="G3034" s="15"/>
      <c r="H3034" s="15"/>
      <c r="I3034" s="15"/>
      <c r="J3034" s="15"/>
      <c r="K3034" s="15"/>
    </row>
    <row r="3035" spans="2:11" x14ac:dyDescent="0.2">
      <c r="B3035" s="15"/>
      <c r="C3035" s="15"/>
      <c r="D3035" s="15"/>
      <c r="E3035" s="15"/>
      <c r="F3035" s="15"/>
      <c r="G3035" s="15"/>
      <c r="H3035" s="15"/>
      <c r="I3035" s="15"/>
      <c r="J3035" s="15"/>
      <c r="K3035" s="15"/>
    </row>
    <row r="3036" spans="2:11" x14ac:dyDescent="0.2">
      <c r="B3036" s="15"/>
      <c r="C3036" s="15"/>
      <c r="D3036" s="15"/>
      <c r="E3036" s="15"/>
      <c r="F3036" s="15"/>
      <c r="G3036" s="15"/>
      <c r="H3036" s="15"/>
      <c r="I3036" s="15"/>
      <c r="J3036" s="15"/>
      <c r="K3036" s="15"/>
    </row>
    <row r="3037" spans="2:11" x14ac:dyDescent="0.2">
      <c r="B3037" s="15"/>
      <c r="C3037" s="15"/>
      <c r="D3037" s="15"/>
      <c r="E3037" s="15"/>
      <c r="F3037" s="15"/>
      <c r="G3037" s="15"/>
      <c r="H3037" s="15"/>
      <c r="I3037" s="15"/>
      <c r="J3037" s="15"/>
      <c r="K3037" s="15"/>
    </row>
    <row r="3038" spans="2:11" x14ac:dyDescent="0.2">
      <c r="B3038" s="15"/>
      <c r="C3038" s="15"/>
      <c r="D3038" s="15"/>
      <c r="E3038" s="15"/>
      <c r="F3038" s="15"/>
      <c r="G3038" s="15"/>
      <c r="H3038" s="15"/>
      <c r="I3038" s="15"/>
      <c r="J3038" s="15"/>
      <c r="K3038" s="15"/>
    </row>
    <row r="3039" spans="2:11" x14ac:dyDescent="0.2">
      <c r="B3039" s="15"/>
      <c r="C3039" s="15"/>
      <c r="D3039" s="15"/>
      <c r="E3039" s="15"/>
      <c r="F3039" s="15"/>
      <c r="G3039" s="15"/>
      <c r="H3039" s="15"/>
      <c r="I3039" s="15"/>
      <c r="J3039" s="15"/>
      <c r="K3039" s="15"/>
    </row>
    <row r="3040" spans="2:11" x14ac:dyDescent="0.2">
      <c r="B3040" s="15"/>
      <c r="C3040" s="15"/>
      <c r="D3040" s="15"/>
      <c r="E3040" s="15"/>
      <c r="F3040" s="15"/>
      <c r="G3040" s="15"/>
      <c r="H3040" s="15"/>
      <c r="I3040" s="15"/>
      <c r="J3040" s="15"/>
      <c r="K3040" s="15"/>
    </row>
    <row r="3041" spans="2:11" x14ac:dyDescent="0.2">
      <c r="B3041" s="15"/>
      <c r="C3041" s="15"/>
      <c r="D3041" s="15"/>
      <c r="E3041" s="15"/>
      <c r="F3041" s="15"/>
      <c r="G3041" s="15"/>
      <c r="H3041" s="15"/>
      <c r="I3041" s="15"/>
      <c r="J3041" s="15"/>
      <c r="K3041" s="15"/>
    </row>
    <row r="3042" spans="2:11" x14ac:dyDescent="0.2">
      <c r="B3042" s="15"/>
      <c r="C3042" s="15"/>
      <c r="D3042" s="15"/>
      <c r="E3042" s="15"/>
      <c r="F3042" s="15"/>
      <c r="G3042" s="15"/>
      <c r="H3042" s="15"/>
      <c r="I3042" s="15"/>
      <c r="J3042" s="15"/>
      <c r="K3042" s="15"/>
    </row>
    <row r="3043" spans="2:11" x14ac:dyDescent="0.2">
      <c r="B3043" s="15"/>
      <c r="C3043" s="15"/>
      <c r="D3043" s="15"/>
      <c r="E3043" s="15"/>
      <c r="F3043" s="15"/>
      <c r="G3043" s="15"/>
      <c r="H3043" s="15"/>
      <c r="I3043" s="15"/>
      <c r="J3043" s="15"/>
      <c r="K3043" s="15"/>
    </row>
    <row r="3044" spans="2:11" x14ac:dyDescent="0.2">
      <c r="B3044" s="15"/>
      <c r="C3044" s="15"/>
      <c r="D3044" s="15"/>
      <c r="E3044" s="15"/>
      <c r="F3044" s="15"/>
      <c r="G3044" s="15"/>
      <c r="H3044" s="15"/>
      <c r="I3044" s="15"/>
      <c r="J3044" s="15"/>
      <c r="K3044" s="15"/>
    </row>
    <row r="3045" spans="2:11" x14ac:dyDescent="0.2">
      <c r="B3045" s="15"/>
      <c r="C3045" s="15"/>
      <c r="D3045" s="15"/>
      <c r="E3045" s="15"/>
      <c r="F3045" s="15"/>
      <c r="G3045" s="15"/>
      <c r="H3045" s="15"/>
      <c r="I3045" s="15"/>
      <c r="J3045" s="15"/>
      <c r="K3045" s="15"/>
    </row>
    <row r="3046" spans="2:11" x14ac:dyDescent="0.2">
      <c r="B3046" s="15"/>
      <c r="C3046" s="15"/>
      <c r="D3046" s="15"/>
      <c r="E3046" s="15"/>
      <c r="F3046" s="15"/>
      <c r="G3046" s="15"/>
      <c r="H3046" s="15"/>
      <c r="I3046" s="15"/>
      <c r="J3046" s="15"/>
      <c r="K3046" s="15"/>
    </row>
    <row r="3047" spans="2:11" x14ac:dyDescent="0.2">
      <c r="B3047" s="15"/>
      <c r="C3047" s="15"/>
      <c r="D3047" s="15"/>
      <c r="E3047" s="15"/>
      <c r="F3047" s="15"/>
      <c r="G3047" s="15"/>
      <c r="H3047" s="15"/>
      <c r="I3047" s="15"/>
      <c r="J3047" s="15"/>
      <c r="K3047" s="15"/>
    </row>
    <row r="3048" spans="2:11" x14ac:dyDescent="0.2">
      <c r="B3048" s="15"/>
      <c r="C3048" s="15"/>
      <c r="D3048" s="15"/>
      <c r="E3048" s="15"/>
      <c r="F3048" s="15"/>
      <c r="G3048" s="15"/>
      <c r="H3048" s="15"/>
      <c r="I3048" s="15"/>
      <c r="J3048" s="15"/>
      <c r="K3048" s="15"/>
    </row>
    <row r="3049" spans="2:11" x14ac:dyDescent="0.2">
      <c r="B3049" s="15"/>
      <c r="C3049" s="15"/>
      <c r="D3049" s="15"/>
      <c r="E3049" s="15"/>
      <c r="F3049" s="15"/>
      <c r="G3049" s="15"/>
      <c r="H3049" s="15"/>
      <c r="I3049" s="15"/>
      <c r="J3049" s="15"/>
      <c r="K3049" s="15"/>
    </row>
    <row r="3050" spans="2:11" x14ac:dyDescent="0.2">
      <c r="B3050" s="15"/>
      <c r="C3050" s="15"/>
      <c r="D3050" s="15"/>
      <c r="E3050" s="15"/>
      <c r="F3050" s="15"/>
      <c r="G3050" s="15"/>
      <c r="H3050" s="15"/>
      <c r="I3050" s="15"/>
      <c r="J3050" s="15"/>
      <c r="K3050" s="15"/>
    </row>
    <row r="3051" spans="2:11" x14ac:dyDescent="0.2">
      <c r="B3051" s="15"/>
      <c r="C3051" s="15"/>
      <c r="D3051" s="15"/>
      <c r="E3051" s="15"/>
      <c r="F3051" s="15"/>
      <c r="G3051" s="15"/>
      <c r="H3051" s="15"/>
      <c r="I3051" s="15"/>
      <c r="J3051" s="15"/>
      <c r="K3051" s="15"/>
    </row>
    <row r="3052" spans="2:11" x14ac:dyDescent="0.2">
      <c r="B3052" s="15"/>
      <c r="C3052" s="15"/>
      <c r="D3052" s="15"/>
      <c r="E3052" s="15"/>
      <c r="F3052" s="15"/>
      <c r="G3052" s="15"/>
      <c r="H3052" s="15"/>
      <c r="I3052" s="15"/>
      <c r="J3052" s="15"/>
      <c r="K3052" s="15"/>
    </row>
    <row r="3053" spans="2:11" x14ac:dyDescent="0.2">
      <c r="B3053" s="15"/>
      <c r="C3053" s="15"/>
      <c r="D3053" s="15"/>
      <c r="E3053" s="15"/>
      <c r="F3053" s="15"/>
      <c r="G3053" s="15"/>
      <c r="H3053" s="15"/>
      <c r="I3053" s="15"/>
      <c r="J3053" s="15"/>
      <c r="K3053" s="15"/>
    </row>
    <row r="3054" spans="2:11" x14ac:dyDescent="0.2">
      <c r="B3054" s="15"/>
      <c r="C3054" s="15"/>
      <c r="D3054" s="15"/>
      <c r="E3054" s="15"/>
      <c r="F3054" s="15"/>
      <c r="G3054" s="15"/>
      <c r="H3054" s="15"/>
      <c r="I3054" s="15"/>
      <c r="J3054" s="15"/>
      <c r="K3054" s="15"/>
    </row>
    <row r="3055" spans="2:11" x14ac:dyDescent="0.2">
      <c r="B3055" s="15"/>
      <c r="C3055" s="15"/>
      <c r="D3055" s="15"/>
      <c r="E3055" s="15"/>
      <c r="F3055" s="15"/>
      <c r="G3055" s="15"/>
      <c r="H3055" s="15"/>
      <c r="I3055" s="15"/>
      <c r="J3055" s="15"/>
      <c r="K3055" s="15"/>
    </row>
    <row r="3056" spans="2:11" x14ac:dyDescent="0.2">
      <c r="B3056" s="15"/>
      <c r="C3056" s="15"/>
      <c r="D3056" s="15"/>
      <c r="E3056" s="15"/>
      <c r="F3056" s="15"/>
      <c r="G3056" s="15"/>
      <c r="H3056" s="15"/>
      <c r="I3056" s="15"/>
      <c r="J3056" s="15"/>
      <c r="K3056" s="15"/>
    </row>
    <row r="3057" spans="2:11" x14ac:dyDescent="0.2">
      <c r="B3057" s="15"/>
      <c r="C3057" s="15"/>
      <c r="D3057" s="15"/>
      <c r="E3057" s="15"/>
      <c r="F3057" s="15"/>
      <c r="G3057" s="15"/>
      <c r="H3057" s="15"/>
      <c r="I3057" s="15"/>
      <c r="J3057" s="15"/>
      <c r="K3057" s="15"/>
    </row>
    <row r="3058" spans="2:11" x14ac:dyDescent="0.2">
      <c r="B3058" s="15"/>
      <c r="C3058" s="15"/>
      <c r="D3058" s="15"/>
      <c r="E3058" s="15"/>
      <c r="F3058" s="15"/>
      <c r="G3058" s="15"/>
      <c r="H3058" s="15"/>
      <c r="I3058" s="15"/>
      <c r="J3058" s="15"/>
      <c r="K3058" s="15"/>
    </row>
    <row r="3059" spans="2:11" x14ac:dyDescent="0.2">
      <c r="B3059" s="15"/>
      <c r="C3059" s="15"/>
      <c r="D3059" s="15"/>
      <c r="E3059" s="15"/>
      <c r="F3059" s="15"/>
      <c r="G3059" s="15"/>
      <c r="H3059" s="15"/>
      <c r="I3059" s="15"/>
      <c r="J3059" s="15"/>
      <c r="K3059" s="15"/>
    </row>
    <row r="3060" spans="2:11" x14ac:dyDescent="0.2">
      <c r="B3060" s="15"/>
      <c r="C3060" s="15"/>
      <c r="D3060" s="15"/>
      <c r="E3060" s="15"/>
      <c r="F3060" s="15"/>
      <c r="G3060" s="15"/>
      <c r="H3060" s="15"/>
      <c r="I3060" s="15"/>
      <c r="J3060" s="15"/>
      <c r="K3060" s="15"/>
    </row>
    <row r="3061" spans="2:11" x14ac:dyDescent="0.2">
      <c r="B3061" s="15"/>
      <c r="C3061" s="15"/>
      <c r="D3061" s="15"/>
      <c r="E3061" s="15"/>
      <c r="F3061" s="15"/>
      <c r="G3061" s="15"/>
      <c r="H3061" s="15"/>
      <c r="I3061" s="15"/>
      <c r="J3061" s="15"/>
      <c r="K3061" s="15"/>
    </row>
    <row r="3062" spans="2:11" x14ac:dyDescent="0.2">
      <c r="B3062" s="15"/>
      <c r="C3062" s="15"/>
      <c r="D3062" s="15"/>
      <c r="E3062" s="15"/>
      <c r="F3062" s="15"/>
      <c r="G3062" s="15"/>
      <c r="H3062" s="15"/>
      <c r="I3062" s="15"/>
      <c r="J3062" s="15"/>
      <c r="K3062" s="15"/>
    </row>
    <row r="3063" spans="2:11" x14ac:dyDescent="0.2">
      <c r="B3063" s="15"/>
      <c r="C3063" s="15"/>
      <c r="D3063" s="15"/>
      <c r="E3063" s="15"/>
      <c r="F3063" s="15"/>
      <c r="G3063" s="15"/>
      <c r="H3063" s="15"/>
      <c r="I3063" s="15"/>
      <c r="J3063" s="15"/>
      <c r="K3063" s="15"/>
    </row>
    <row r="3064" spans="2:11" x14ac:dyDescent="0.2">
      <c r="B3064" s="15"/>
      <c r="C3064" s="15"/>
      <c r="D3064" s="15"/>
      <c r="E3064" s="15"/>
      <c r="F3064" s="15"/>
      <c r="G3064" s="15"/>
      <c r="H3064" s="15"/>
      <c r="I3064" s="15"/>
      <c r="J3064" s="15"/>
      <c r="K3064" s="15"/>
    </row>
    <row r="3065" spans="2:11" x14ac:dyDescent="0.2">
      <c r="B3065" s="15"/>
      <c r="C3065" s="15"/>
      <c r="D3065" s="15"/>
      <c r="E3065" s="15"/>
      <c r="F3065" s="15"/>
      <c r="G3065" s="15"/>
      <c r="H3065" s="15"/>
      <c r="I3065" s="15"/>
      <c r="J3065" s="15"/>
      <c r="K3065" s="15"/>
    </row>
    <row r="3066" spans="2:11" x14ac:dyDescent="0.2">
      <c r="B3066" s="15"/>
      <c r="C3066" s="15"/>
      <c r="D3066" s="15"/>
      <c r="E3066" s="15"/>
      <c r="F3066" s="15"/>
      <c r="G3066" s="15"/>
      <c r="H3066" s="15"/>
      <c r="I3066" s="15"/>
      <c r="J3066" s="15"/>
      <c r="K3066" s="15"/>
    </row>
    <row r="3067" spans="2:11" x14ac:dyDescent="0.2">
      <c r="B3067" s="15"/>
      <c r="C3067" s="15"/>
      <c r="D3067" s="15"/>
      <c r="E3067" s="15"/>
      <c r="F3067" s="15"/>
      <c r="G3067" s="15"/>
      <c r="H3067" s="15"/>
      <c r="I3067" s="15"/>
      <c r="J3067" s="15"/>
      <c r="K3067" s="15"/>
    </row>
    <row r="3068" spans="2:11" x14ac:dyDescent="0.2">
      <c r="B3068" s="15"/>
      <c r="C3068" s="15"/>
      <c r="D3068" s="15"/>
      <c r="E3068" s="15"/>
      <c r="F3068" s="15"/>
      <c r="G3068" s="15"/>
      <c r="H3068" s="15"/>
      <c r="I3068" s="15"/>
      <c r="J3068" s="15"/>
      <c r="K3068" s="15"/>
    </row>
    <row r="3069" spans="2:11" x14ac:dyDescent="0.2">
      <c r="B3069" s="15"/>
      <c r="C3069" s="15"/>
      <c r="D3069" s="15"/>
      <c r="E3069" s="15"/>
      <c r="F3069" s="15"/>
      <c r="G3069" s="15"/>
      <c r="H3069" s="15"/>
      <c r="I3069" s="15"/>
      <c r="J3069" s="15"/>
      <c r="K3069" s="15"/>
    </row>
    <row r="3070" spans="2:11" x14ac:dyDescent="0.2">
      <c r="B3070" s="15"/>
      <c r="C3070" s="15"/>
      <c r="D3070" s="15"/>
      <c r="E3070" s="15"/>
      <c r="F3070" s="15"/>
      <c r="G3070" s="15"/>
      <c r="H3070" s="15"/>
      <c r="I3070" s="15"/>
      <c r="J3070" s="15"/>
      <c r="K3070" s="15"/>
    </row>
    <row r="3071" spans="2:11" x14ac:dyDescent="0.2">
      <c r="B3071" s="15"/>
      <c r="C3071" s="15"/>
      <c r="D3071" s="15"/>
      <c r="E3071" s="15"/>
      <c r="F3071" s="15"/>
      <c r="G3071" s="15"/>
      <c r="H3071" s="15"/>
      <c r="I3071" s="15"/>
      <c r="J3071" s="15"/>
      <c r="K3071" s="15"/>
    </row>
    <row r="3072" spans="2:11" x14ac:dyDescent="0.2">
      <c r="B3072" s="15"/>
      <c r="C3072" s="15"/>
      <c r="D3072" s="15"/>
      <c r="E3072" s="15"/>
      <c r="F3072" s="15"/>
      <c r="G3072" s="15"/>
      <c r="H3072" s="15"/>
      <c r="I3072" s="15"/>
      <c r="J3072" s="15"/>
      <c r="K3072" s="15"/>
    </row>
    <row r="3073" spans="2:11" x14ac:dyDescent="0.2">
      <c r="B3073" s="15"/>
      <c r="C3073" s="15"/>
      <c r="D3073" s="15"/>
      <c r="E3073" s="15"/>
      <c r="F3073" s="15"/>
      <c r="G3073" s="15"/>
      <c r="H3073" s="15"/>
      <c r="I3073" s="15"/>
      <c r="J3073" s="15"/>
      <c r="K3073" s="15"/>
    </row>
    <row r="3074" spans="2:11" x14ac:dyDescent="0.2">
      <c r="B3074" s="15"/>
      <c r="C3074" s="15"/>
      <c r="D3074" s="15"/>
      <c r="E3074" s="15"/>
      <c r="F3074" s="15"/>
      <c r="G3074" s="15"/>
      <c r="H3074" s="15"/>
      <c r="I3074" s="15"/>
      <c r="J3074" s="15"/>
      <c r="K3074" s="15"/>
    </row>
    <row r="3075" spans="2:11" x14ac:dyDescent="0.2">
      <c r="B3075" s="15"/>
      <c r="C3075" s="15"/>
      <c r="D3075" s="15"/>
      <c r="E3075" s="15"/>
      <c r="F3075" s="15"/>
      <c r="G3075" s="15"/>
      <c r="H3075" s="15"/>
      <c r="I3075" s="15"/>
      <c r="J3075" s="15"/>
      <c r="K3075" s="15"/>
    </row>
    <row r="3076" spans="2:11" x14ac:dyDescent="0.2">
      <c r="B3076" s="15"/>
      <c r="C3076" s="15"/>
      <c r="D3076" s="15"/>
      <c r="E3076" s="15"/>
      <c r="F3076" s="15"/>
      <c r="G3076" s="15"/>
      <c r="H3076" s="15"/>
      <c r="I3076" s="15"/>
      <c r="J3076" s="15"/>
      <c r="K3076" s="15"/>
    </row>
    <row r="3077" spans="2:11" x14ac:dyDescent="0.2">
      <c r="B3077" s="15"/>
      <c r="C3077" s="15"/>
      <c r="D3077" s="15"/>
      <c r="E3077" s="15"/>
      <c r="F3077" s="15"/>
      <c r="G3077" s="15"/>
      <c r="H3077" s="15"/>
      <c r="I3077" s="15"/>
      <c r="J3077" s="15"/>
      <c r="K3077" s="15"/>
    </row>
    <row r="3078" spans="2:11" x14ac:dyDescent="0.2">
      <c r="B3078" s="15"/>
      <c r="C3078" s="15"/>
      <c r="D3078" s="15"/>
      <c r="E3078" s="15"/>
      <c r="F3078" s="15"/>
      <c r="G3078" s="15"/>
      <c r="H3078" s="15"/>
      <c r="I3078" s="15"/>
      <c r="J3078" s="15"/>
      <c r="K3078" s="15"/>
    </row>
    <row r="3079" spans="2:11" x14ac:dyDescent="0.2">
      <c r="B3079" s="15"/>
      <c r="C3079" s="15"/>
      <c r="D3079" s="15"/>
      <c r="E3079" s="15"/>
      <c r="F3079" s="15"/>
      <c r="G3079" s="15"/>
      <c r="H3079" s="15"/>
      <c r="I3079" s="15"/>
      <c r="J3079" s="15"/>
      <c r="K3079" s="15"/>
    </row>
    <row r="3080" spans="2:11" x14ac:dyDescent="0.2">
      <c r="B3080" s="15"/>
      <c r="C3080" s="15"/>
      <c r="D3080" s="15"/>
      <c r="E3080" s="15"/>
      <c r="F3080" s="15"/>
      <c r="G3080" s="15"/>
      <c r="H3080" s="15"/>
      <c r="I3080" s="15"/>
      <c r="J3080" s="15"/>
      <c r="K3080" s="15"/>
    </row>
    <row r="3081" spans="2:11" x14ac:dyDescent="0.2">
      <c r="B3081" s="15"/>
      <c r="C3081" s="15"/>
      <c r="D3081" s="15"/>
      <c r="E3081" s="15"/>
      <c r="F3081" s="15"/>
      <c r="G3081" s="15"/>
      <c r="H3081" s="15"/>
      <c r="I3081" s="15"/>
      <c r="J3081" s="15"/>
      <c r="K3081" s="15"/>
    </row>
    <row r="3082" spans="2:11" x14ac:dyDescent="0.2">
      <c r="B3082" s="15"/>
      <c r="C3082" s="15"/>
      <c r="D3082" s="15"/>
      <c r="E3082" s="15"/>
      <c r="F3082" s="15"/>
      <c r="G3082" s="15"/>
      <c r="H3082" s="15"/>
      <c r="I3082" s="15"/>
      <c r="J3082" s="15"/>
      <c r="K3082" s="15"/>
    </row>
    <row r="3083" spans="2:11" x14ac:dyDescent="0.2">
      <c r="B3083" s="15"/>
      <c r="C3083" s="15"/>
      <c r="D3083" s="15"/>
      <c r="E3083" s="15"/>
      <c r="F3083" s="15"/>
      <c r="G3083" s="15"/>
      <c r="H3083" s="15"/>
      <c r="I3083" s="15"/>
      <c r="J3083" s="15"/>
      <c r="K3083" s="15"/>
    </row>
    <row r="3084" spans="2:11" x14ac:dyDescent="0.2">
      <c r="B3084" s="15"/>
      <c r="C3084" s="15"/>
      <c r="D3084" s="15"/>
      <c r="E3084" s="15"/>
      <c r="F3084" s="15"/>
      <c r="G3084" s="15"/>
      <c r="H3084" s="15"/>
      <c r="I3084" s="15"/>
      <c r="J3084" s="15"/>
      <c r="K3084" s="15"/>
    </row>
    <row r="3085" spans="2:11" x14ac:dyDescent="0.2">
      <c r="B3085" s="15"/>
      <c r="C3085" s="15"/>
      <c r="D3085" s="15"/>
      <c r="E3085" s="15"/>
      <c r="F3085" s="15"/>
      <c r="G3085" s="15"/>
      <c r="H3085" s="15"/>
      <c r="I3085" s="15"/>
      <c r="J3085" s="15"/>
      <c r="K3085" s="15"/>
    </row>
    <row r="3086" spans="2:11" x14ac:dyDescent="0.2">
      <c r="B3086" s="15"/>
      <c r="C3086" s="15"/>
      <c r="D3086" s="15"/>
      <c r="E3086" s="15"/>
      <c r="F3086" s="15"/>
      <c r="G3086" s="15"/>
      <c r="H3086" s="15"/>
      <c r="I3086" s="15"/>
      <c r="J3086" s="15"/>
      <c r="K3086" s="15"/>
    </row>
    <row r="3087" spans="2:11" x14ac:dyDescent="0.2">
      <c r="B3087" s="15"/>
      <c r="C3087" s="15"/>
      <c r="D3087" s="15"/>
      <c r="E3087" s="15"/>
      <c r="F3087" s="15"/>
      <c r="G3087" s="15"/>
      <c r="H3087" s="15"/>
      <c r="I3087" s="15"/>
      <c r="J3087" s="15"/>
      <c r="K3087" s="15"/>
    </row>
    <row r="3088" spans="2:11" x14ac:dyDescent="0.2">
      <c r="B3088" s="15"/>
      <c r="C3088" s="15"/>
      <c r="D3088" s="15"/>
      <c r="E3088" s="15"/>
      <c r="F3088" s="15"/>
      <c r="G3088" s="15"/>
      <c r="H3088" s="15"/>
      <c r="I3088" s="15"/>
      <c r="J3088" s="15"/>
      <c r="K3088" s="15"/>
    </row>
    <row r="3089" spans="2:11" x14ac:dyDescent="0.2">
      <c r="B3089" s="15"/>
      <c r="C3089" s="15"/>
      <c r="D3089" s="15"/>
      <c r="E3089" s="15"/>
      <c r="F3089" s="15"/>
      <c r="G3089" s="15"/>
      <c r="H3089" s="15"/>
      <c r="I3089" s="15"/>
      <c r="J3089" s="15"/>
      <c r="K3089" s="15"/>
    </row>
    <row r="3090" spans="2:11" x14ac:dyDescent="0.2">
      <c r="B3090" s="15"/>
      <c r="C3090" s="15"/>
      <c r="D3090" s="15"/>
      <c r="E3090" s="15"/>
      <c r="F3090" s="15"/>
      <c r="G3090" s="15"/>
      <c r="H3090" s="15"/>
      <c r="I3090" s="15"/>
      <c r="J3090" s="15"/>
      <c r="K3090" s="15"/>
    </row>
    <row r="3091" spans="2:11" x14ac:dyDescent="0.2">
      <c r="B3091" s="15"/>
      <c r="C3091" s="15"/>
      <c r="D3091" s="15"/>
      <c r="E3091" s="15"/>
      <c r="F3091" s="15"/>
      <c r="G3091" s="15"/>
      <c r="H3091" s="15"/>
      <c r="I3091" s="15"/>
      <c r="J3091" s="15"/>
      <c r="K3091" s="15"/>
    </row>
    <row r="3092" spans="2:11" x14ac:dyDescent="0.2">
      <c r="B3092" s="15"/>
      <c r="C3092" s="15"/>
      <c r="D3092" s="15"/>
      <c r="E3092" s="15"/>
      <c r="F3092" s="15"/>
      <c r="G3092" s="15"/>
      <c r="H3092" s="15"/>
      <c r="I3092" s="15"/>
      <c r="J3092" s="15"/>
      <c r="K3092" s="15"/>
    </row>
    <row r="3093" spans="2:11" x14ac:dyDescent="0.2">
      <c r="B3093" s="15"/>
      <c r="C3093" s="15"/>
      <c r="D3093" s="15"/>
      <c r="E3093" s="15"/>
      <c r="F3093" s="15"/>
      <c r="G3093" s="15"/>
      <c r="H3093" s="15"/>
      <c r="I3093" s="15"/>
      <c r="J3093" s="15"/>
      <c r="K3093" s="15"/>
    </row>
    <row r="3094" spans="2:11" x14ac:dyDescent="0.2">
      <c r="B3094" s="15"/>
      <c r="C3094" s="15"/>
      <c r="D3094" s="15"/>
      <c r="E3094" s="15"/>
      <c r="F3094" s="15"/>
      <c r="G3094" s="15"/>
      <c r="H3094" s="15"/>
      <c r="I3094" s="15"/>
      <c r="J3094" s="15"/>
      <c r="K3094" s="15"/>
    </row>
    <row r="3095" spans="2:11" x14ac:dyDescent="0.2">
      <c r="B3095" s="15"/>
      <c r="C3095" s="15"/>
      <c r="D3095" s="15"/>
      <c r="E3095" s="15"/>
      <c r="F3095" s="15"/>
      <c r="G3095" s="15"/>
      <c r="H3095" s="15"/>
      <c r="I3095" s="15"/>
      <c r="J3095" s="15"/>
      <c r="K3095" s="15"/>
    </row>
    <row r="3096" spans="2:11" x14ac:dyDescent="0.2">
      <c r="B3096" s="15"/>
      <c r="C3096" s="15"/>
      <c r="D3096" s="15"/>
      <c r="E3096" s="15"/>
      <c r="F3096" s="15"/>
      <c r="G3096" s="15"/>
      <c r="H3096" s="15"/>
      <c r="I3096" s="15"/>
      <c r="J3096" s="15"/>
      <c r="K3096" s="15"/>
    </row>
    <row r="3097" spans="2:11" x14ac:dyDescent="0.2">
      <c r="B3097" s="15"/>
      <c r="C3097" s="15"/>
      <c r="D3097" s="15"/>
      <c r="E3097" s="15"/>
      <c r="F3097" s="15"/>
      <c r="G3097" s="15"/>
      <c r="H3097" s="15"/>
      <c r="I3097" s="15"/>
      <c r="J3097" s="15"/>
      <c r="K3097" s="15"/>
    </row>
    <row r="3098" spans="2:11" x14ac:dyDescent="0.2">
      <c r="B3098" s="15"/>
      <c r="C3098" s="15"/>
      <c r="D3098" s="15"/>
      <c r="E3098" s="15"/>
      <c r="F3098" s="15"/>
      <c r="G3098" s="15"/>
      <c r="H3098" s="15"/>
      <c r="I3098" s="15"/>
      <c r="J3098" s="15"/>
      <c r="K3098" s="15"/>
    </row>
    <row r="3099" spans="2:11" x14ac:dyDescent="0.2">
      <c r="B3099" s="15"/>
      <c r="C3099" s="15"/>
      <c r="D3099" s="15"/>
      <c r="E3099" s="15"/>
      <c r="F3099" s="15"/>
      <c r="G3099" s="15"/>
      <c r="H3099" s="15"/>
      <c r="I3099" s="15"/>
      <c r="J3099" s="15"/>
      <c r="K3099" s="15"/>
    </row>
    <row r="3100" spans="2:11" x14ac:dyDescent="0.2">
      <c r="B3100" s="15"/>
      <c r="C3100" s="15"/>
      <c r="D3100" s="15"/>
      <c r="E3100" s="15"/>
      <c r="F3100" s="15"/>
      <c r="G3100" s="15"/>
      <c r="H3100" s="15"/>
      <c r="I3100" s="15"/>
      <c r="J3100" s="15"/>
      <c r="K3100" s="15"/>
    </row>
    <row r="3101" spans="2:11" x14ac:dyDescent="0.2">
      <c r="B3101" s="15"/>
      <c r="C3101" s="15"/>
      <c r="D3101" s="15"/>
      <c r="E3101" s="15"/>
      <c r="F3101" s="15"/>
      <c r="G3101" s="15"/>
      <c r="H3101" s="15"/>
      <c r="I3101" s="15"/>
      <c r="J3101" s="15"/>
      <c r="K3101" s="15"/>
    </row>
    <row r="3102" spans="2:11" x14ac:dyDescent="0.2">
      <c r="B3102" s="15"/>
      <c r="C3102" s="15"/>
      <c r="D3102" s="15"/>
      <c r="E3102" s="15"/>
      <c r="F3102" s="15"/>
      <c r="G3102" s="15"/>
      <c r="H3102" s="15"/>
      <c r="I3102" s="15"/>
      <c r="J3102" s="15"/>
      <c r="K3102" s="15"/>
    </row>
    <row r="3103" spans="2:11" x14ac:dyDescent="0.2">
      <c r="B3103" s="15"/>
      <c r="C3103" s="15"/>
      <c r="D3103" s="15"/>
      <c r="E3103" s="15"/>
      <c r="F3103" s="15"/>
      <c r="G3103" s="15"/>
      <c r="H3103" s="15"/>
      <c r="I3103" s="15"/>
      <c r="J3103" s="15"/>
      <c r="K3103" s="15"/>
    </row>
    <row r="3104" spans="2:11" x14ac:dyDescent="0.2">
      <c r="B3104" s="15"/>
      <c r="C3104" s="15"/>
      <c r="D3104" s="15"/>
      <c r="E3104" s="15"/>
      <c r="F3104" s="15"/>
      <c r="G3104" s="15"/>
      <c r="H3104" s="15"/>
      <c r="I3104" s="15"/>
      <c r="J3104" s="15"/>
      <c r="K3104" s="15"/>
    </row>
    <row r="3105" spans="2:11" x14ac:dyDescent="0.2">
      <c r="B3105" s="15"/>
      <c r="C3105" s="15"/>
      <c r="D3105" s="15"/>
      <c r="E3105" s="15"/>
      <c r="F3105" s="15"/>
      <c r="G3105" s="15"/>
      <c r="H3105" s="15"/>
      <c r="I3105" s="15"/>
      <c r="J3105" s="15"/>
      <c r="K3105" s="15"/>
    </row>
    <row r="3106" spans="2:11" x14ac:dyDescent="0.2">
      <c r="B3106" s="15"/>
      <c r="C3106" s="15"/>
      <c r="D3106" s="15"/>
      <c r="E3106" s="15"/>
      <c r="F3106" s="15"/>
      <c r="G3106" s="15"/>
      <c r="H3106" s="15"/>
      <c r="I3106" s="15"/>
      <c r="J3106" s="15"/>
      <c r="K3106" s="15"/>
    </row>
    <row r="3107" spans="2:11" x14ac:dyDescent="0.2">
      <c r="B3107" s="15"/>
      <c r="C3107" s="15"/>
      <c r="D3107" s="15"/>
      <c r="E3107" s="15"/>
      <c r="F3107" s="15"/>
      <c r="G3107" s="15"/>
      <c r="H3107" s="15"/>
      <c r="I3107" s="15"/>
      <c r="J3107" s="15"/>
      <c r="K3107" s="15"/>
    </row>
    <row r="3108" spans="2:11" x14ac:dyDescent="0.2">
      <c r="B3108" s="15"/>
      <c r="C3108" s="15"/>
      <c r="D3108" s="15"/>
      <c r="E3108" s="15"/>
      <c r="F3108" s="15"/>
      <c r="G3108" s="15"/>
      <c r="H3108" s="15"/>
      <c r="I3108" s="15"/>
      <c r="J3108" s="15"/>
      <c r="K3108" s="15"/>
    </row>
    <row r="3109" spans="2:11" x14ac:dyDescent="0.2">
      <c r="B3109" s="15"/>
      <c r="C3109" s="15"/>
      <c r="D3109" s="15"/>
      <c r="E3109" s="15"/>
      <c r="F3109" s="15"/>
      <c r="G3109" s="15"/>
      <c r="H3109" s="15"/>
      <c r="I3109" s="15"/>
      <c r="J3109" s="15"/>
      <c r="K3109" s="15"/>
    </row>
    <row r="3110" spans="2:11" x14ac:dyDescent="0.2">
      <c r="B3110" s="15"/>
      <c r="C3110" s="15"/>
      <c r="D3110" s="15"/>
      <c r="E3110" s="15"/>
      <c r="F3110" s="15"/>
      <c r="G3110" s="15"/>
      <c r="H3110" s="15"/>
      <c r="I3110" s="15"/>
      <c r="J3110" s="15"/>
      <c r="K3110" s="15"/>
    </row>
    <row r="3111" spans="2:11" x14ac:dyDescent="0.2">
      <c r="B3111" s="15"/>
      <c r="C3111" s="15"/>
      <c r="D3111" s="15"/>
      <c r="E3111" s="15"/>
      <c r="F3111" s="15"/>
      <c r="G3111" s="15"/>
      <c r="H3111" s="15"/>
      <c r="I3111" s="15"/>
      <c r="J3111" s="15"/>
      <c r="K3111" s="15"/>
    </row>
    <row r="3112" spans="2:11" x14ac:dyDescent="0.2">
      <c r="B3112" s="15"/>
      <c r="C3112" s="15"/>
      <c r="D3112" s="15"/>
      <c r="E3112" s="15"/>
      <c r="F3112" s="15"/>
      <c r="G3112" s="15"/>
      <c r="H3112" s="15"/>
      <c r="I3112" s="15"/>
      <c r="J3112" s="15"/>
      <c r="K3112" s="15"/>
    </row>
    <row r="3113" spans="2:11" x14ac:dyDescent="0.2">
      <c r="B3113" s="15"/>
      <c r="C3113" s="15"/>
      <c r="D3113" s="15"/>
      <c r="E3113" s="15"/>
      <c r="F3113" s="15"/>
      <c r="G3113" s="15"/>
      <c r="H3113" s="15"/>
      <c r="I3113" s="15"/>
      <c r="J3113" s="15"/>
      <c r="K3113" s="15"/>
    </row>
    <row r="3114" spans="2:11" x14ac:dyDescent="0.2">
      <c r="B3114" s="15"/>
      <c r="C3114" s="15"/>
      <c r="D3114" s="15"/>
      <c r="E3114" s="15"/>
      <c r="F3114" s="15"/>
      <c r="G3114" s="15"/>
      <c r="H3114" s="15"/>
      <c r="I3114" s="15"/>
      <c r="J3114" s="15"/>
      <c r="K3114" s="15"/>
    </row>
    <row r="3115" spans="2:11" x14ac:dyDescent="0.2">
      <c r="B3115" s="15"/>
      <c r="C3115" s="15"/>
      <c r="D3115" s="15"/>
      <c r="E3115" s="15"/>
      <c r="F3115" s="15"/>
      <c r="G3115" s="15"/>
      <c r="H3115" s="15"/>
      <c r="I3115" s="15"/>
      <c r="J3115" s="15"/>
      <c r="K3115" s="15"/>
    </row>
    <row r="3116" spans="2:11" x14ac:dyDescent="0.2">
      <c r="B3116" s="15"/>
      <c r="C3116" s="15"/>
      <c r="D3116" s="15"/>
      <c r="E3116" s="15"/>
      <c r="F3116" s="15"/>
      <c r="G3116" s="15"/>
      <c r="H3116" s="15"/>
      <c r="I3116" s="15"/>
      <c r="J3116" s="15"/>
      <c r="K3116" s="15"/>
    </row>
    <row r="3117" spans="2:11" x14ac:dyDescent="0.2">
      <c r="B3117" s="15"/>
      <c r="C3117" s="15"/>
      <c r="D3117" s="15"/>
      <c r="E3117" s="15"/>
      <c r="F3117" s="15"/>
      <c r="G3117" s="15"/>
      <c r="H3117" s="15"/>
      <c r="I3117" s="15"/>
      <c r="J3117" s="15"/>
      <c r="K3117" s="15"/>
    </row>
    <row r="3118" spans="2:11" x14ac:dyDescent="0.2">
      <c r="B3118" s="15"/>
      <c r="C3118" s="15"/>
      <c r="D3118" s="15"/>
      <c r="E3118" s="15"/>
      <c r="F3118" s="15"/>
      <c r="G3118" s="15"/>
      <c r="H3118" s="15"/>
      <c r="I3118" s="15"/>
      <c r="J3118" s="15"/>
      <c r="K3118" s="15"/>
    </row>
    <row r="3119" spans="2:11" x14ac:dyDescent="0.2">
      <c r="B3119" s="15"/>
      <c r="C3119" s="15"/>
      <c r="D3119" s="15"/>
      <c r="E3119" s="15"/>
      <c r="F3119" s="15"/>
      <c r="G3119" s="15"/>
      <c r="H3119" s="15"/>
      <c r="I3119" s="15"/>
      <c r="J3119" s="15"/>
      <c r="K3119" s="15"/>
    </row>
    <row r="3120" spans="2:11" x14ac:dyDescent="0.2">
      <c r="B3120" s="15"/>
      <c r="C3120" s="15"/>
      <c r="D3120" s="15"/>
      <c r="E3120" s="15"/>
      <c r="F3120" s="15"/>
      <c r="G3120" s="15"/>
      <c r="H3120" s="15"/>
      <c r="I3120" s="15"/>
      <c r="J3120" s="15"/>
      <c r="K3120" s="15"/>
    </row>
    <row r="3121" spans="2:11" x14ac:dyDescent="0.2">
      <c r="B3121" s="15"/>
      <c r="C3121" s="15"/>
      <c r="D3121" s="15"/>
      <c r="E3121" s="15"/>
      <c r="F3121" s="15"/>
      <c r="G3121" s="15"/>
      <c r="H3121" s="15"/>
      <c r="I3121" s="15"/>
      <c r="J3121" s="15"/>
      <c r="K3121" s="15"/>
    </row>
    <row r="3122" spans="2:11" x14ac:dyDescent="0.2">
      <c r="B3122" s="15"/>
      <c r="C3122" s="15"/>
      <c r="D3122" s="15"/>
      <c r="E3122" s="15"/>
      <c r="F3122" s="15"/>
      <c r="G3122" s="15"/>
      <c r="H3122" s="15"/>
      <c r="I3122" s="15"/>
      <c r="J3122" s="15"/>
      <c r="K3122" s="15"/>
    </row>
    <row r="3123" spans="2:11" x14ac:dyDescent="0.2">
      <c r="B3123" s="15"/>
      <c r="C3123" s="15"/>
      <c r="D3123" s="15"/>
      <c r="E3123" s="15"/>
      <c r="F3123" s="15"/>
      <c r="G3123" s="15"/>
      <c r="H3123" s="15"/>
      <c r="I3123" s="15"/>
      <c r="J3123" s="15"/>
      <c r="K3123" s="15"/>
    </row>
    <row r="3124" spans="2:11" x14ac:dyDescent="0.2">
      <c r="B3124" s="15"/>
      <c r="C3124" s="15"/>
      <c r="D3124" s="15"/>
      <c r="E3124" s="15"/>
      <c r="F3124" s="15"/>
      <c r="G3124" s="15"/>
      <c r="H3124" s="15"/>
      <c r="I3124" s="15"/>
      <c r="J3124" s="15"/>
      <c r="K3124" s="15"/>
    </row>
    <row r="3125" spans="2:11" x14ac:dyDescent="0.2">
      <c r="B3125" s="15"/>
      <c r="C3125" s="15"/>
      <c r="D3125" s="15"/>
      <c r="E3125" s="15"/>
      <c r="F3125" s="15"/>
      <c r="G3125" s="15"/>
      <c r="H3125" s="15"/>
      <c r="I3125" s="15"/>
      <c r="J3125" s="15"/>
      <c r="K3125" s="15"/>
    </row>
    <row r="3126" spans="2:11" x14ac:dyDescent="0.2">
      <c r="B3126" s="15"/>
      <c r="C3126" s="15"/>
      <c r="D3126" s="15"/>
      <c r="E3126" s="15"/>
      <c r="F3126" s="15"/>
      <c r="G3126" s="15"/>
      <c r="H3126" s="15"/>
      <c r="I3126" s="15"/>
      <c r="J3126" s="15"/>
      <c r="K3126" s="15"/>
    </row>
    <row r="3127" spans="2:11" x14ac:dyDescent="0.2">
      <c r="B3127" s="15"/>
      <c r="C3127" s="15"/>
      <c r="D3127" s="15"/>
      <c r="E3127" s="15"/>
      <c r="F3127" s="15"/>
      <c r="G3127" s="15"/>
      <c r="H3127" s="15"/>
      <c r="I3127" s="15"/>
      <c r="J3127" s="15"/>
      <c r="K3127" s="15"/>
    </row>
    <row r="3128" spans="2:11" x14ac:dyDescent="0.2">
      <c r="B3128" s="15"/>
      <c r="C3128" s="15"/>
      <c r="D3128" s="15"/>
      <c r="E3128" s="15"/>
      <c r="F3128" s="15"/>
      <c r="G3128" s="15"/>
      <c r="H3128" s="15"/>
      <c r="I3128" s="15"/>
      <c r="J3128" s="15"/>
      <c r="K3128" s="15"/>
    </row>
    <row r="3129" spans="2:11" x14ac:dyDescent="0.2">
      <c r="B3129" s="15"/>
      <c r="C3129" s="15"/>
      <c r="D3129" s="15"/>
      <c r="E3129" s="15"/>
      <c r="F3129" s="15"/>
      <c r="G3129" s="15"/>
      <c r="H3129" s="15"/>
      <c r="I3129" s="15"/>
      <c r="J3129" s="15"/>
      <c r="K3129" s="15"/>
    </row>
    <row r="3130" spans="2:11" x14ac:dyDescent="0.2">
      <c r="B3130" s="15"/>
      <c r="C3130" s="15"/>
      <c r="D3130" s="15"/>
      <c r="E3130" s="15"/>
      <c r="F3130" s="15"/>
      <c r="G3130" s="15"/>
      <c r="H3130" s="15"/>
      <c r="I3130" s="15"/>
      <c r="J3130" s="15"/>
      <c r="K3130" s="15"/>
    </row>
    <row r="3131" spans="2:11" x14ac:dyDescent="0.2">
      <c r="B3131" s="15"/>
      <c r="C3131" s="15"/>
      <c r="D3131" s="15"/>
      <c r="E3131" s="15"/>
      <c r="F3131" s="15"/>
      <c r="G3131" s="15"/>
      <c r="H3131" s="15"/>
      <c r="I3131" s="15"/>
      <c r="J3131" s="15"/>
      <c r="K3131" s="15"/>
    </row>
    <row r="3132" spans="2:11" x14ac:dyDescent="0.2">
      <c r="B3132" s="15"/>
      <c r="C3132" s="15"/>
      <c r="D3132" s="15"/>
      <c r="E3132" s="15"/>
      <c r="F3132" s="15"/>
      <c r="G3132" s="15"/>
      <c r="H3132" s="15"/>
      <c r="I3132" s="15"/>
      <c r="J3132" s="15"/>
      <c r="K3132" s="15"/>
    </row>
    <row r="3133" spans="2:11" x14ac:dyDescent="0.2">
      <c r="B3133" s="15"/>
      <c r="C3133" s="15"/>
      <c r="D3133" s="15"/>
      <c r="E3133" s="15"/>
      <c r="F3133" s="15"/>
      <c r="G3133" s="15"/>
      <c r="H3133" s="15"/>
      <c r="I3133" s="15"/>
      <c r="J3133" s="15"/>
      <c r="K3133" s="15"/>
    </row>
    <row r="3134" spans="2:11" x14ac:dyDescent="0.2">
      <c r="B3134" s="15"/>
      <c r="C3134" s="15"/>
      <c r="D3134" s="15"/>
      <c r="E3134" s="15"/>
      <c r="F3134" s="15"/>
      <c r="G3134" s="15"/>
      <c r="H3134" s="15"/>
      <c r="I3134" s="15"/>
      <c r="J3134" s="15"/>
      <c r="K3134" s="15"/>
    </row>
    <row r="3135" spans="2:11" x14ac:dyDescent="0.2">
      <c r="B3135" s="15"/>
      <c r="C3135" s="15"/>
      <c r="D3135" s="15"/>
      <c r="E3135" s="15"/>
      <c r="F3135" s="15"/>
      <c r="G3135" s="15"/>
      <c r="H3135" s="15"/>
      <c r="I3135" s="15"/>
      <c r="J3135" s="15"/>
      <c r="K3135" s="15"/>
    </row>
    <row r="3136" spans="2:11" x14ac:dyDescent="0.2">
      <c r="B3136" s="15"/>
      <c r="C3136" s="15"/>
      <c r="D3136" s="15"/>
      <c r="E3136" s="15"/>
      <c r="F3136" s="15"/>
      <c r="G3136" s="15"/>
      <c r="H3136" s="15"/>
      <c r="I3136" s="15"/>
      <c r="J3136" s="15"/>
      <c r="K3136" s="15"/>
    </row>
    <row r="3137" spans="2:11" x14ac:dyDescent="0.2">
      <c r="B3137" s="15"/>
      <c r="C3137" s="15"/>
      <c r="D3137" s="15"/>
      <c r="E3137" s="15"/>
      <c r="F3137" s="15"/>
      <c r="G3137" s="15"/>
      <c r="H3137" s="15"/>
      <c r="I3137" s="15"/>
      <c r="J3137" s="15"/>
      <c r="K3137" s="15"/>
    </row>
    <row r="3138" spans="2:11" x14ac:dyDescent="0.2">
      <c r="B3138" s="15"/>
      <c r="C3138" s="15"/>
      <c r="D3138" s="15"/>
      <c r="E3138" s="15"/>
      <c r="F3138" s="15"/>
      <c r="G3138" s="15"/>
      <c r="H3138" s="15"/>
      <c r="I3138" s="15"/>
      <c r="J3138" s="15"/>
      <c r="K3138" s="15"/>
    </row>
    <row r="3139" spans="2:11" x14ac:dyDescent="0.2">
      <c r="B3139" s="15"/>
      <c r="C3139" s="15"/>
      <c r="D3139" s="15"/>
      <c r="E3139" s="15"/>
      <c r="F3139" s="15"/>
      <c r="G3139" s="15"/>
      <c r="H3139" s="15"/>
      <c r="I3139" s="15"/>
      <c r="J3139" s="15"/>
      <c r="K3139" s="15"/>
    </row>
    <row r="3140" spans="2:11" x14ac:dyDescent="0.2">
      <c r="B3140" s="15"/>
      <c r="C3140" s="15"/>
      <c r="D3140" s="15"/>
      <c r="E3140" s="15"/>
      <c r="F3140" s="15"/>
      <c r="G3140" s="15"/>
      <c r="H3140" s="15"/>
      <c r="I3140" s="15"/>
      <c r="J3140" s="15"/>
      <c r="K3140" s="15"/>
    </row>
    <row r="3141" spans="2:11" x14ac:dyDescent="0.2">
      <c r="B3141" s="15"/>
      <c r="C3141" s="15"/>
      <c r="D3141" s="15"/>
      <c r="E3141" s="15"/>
      <c r="F3141" s="15"/>
      <c r="G3141" s="15"/>
      <c r="H3141" s="15"/>
      <c r="I3141" s="15"/>
      <c r="J3141" s="15"/>
      <c r="K3141" s="15"/>
    </row>
    <row r="3142" spans="2:11" x14ac:dyDescent="0.2">
      <c r="B3142" s="15"/>
      <c r="C3142" s="15"/>
      <c r="D3142" s="15"/>
      <c r="E3142" s="15"/>
      <c r="F3142" s="15"/>
      <c r="G3142" s="15"/>
      <c r="H3142" s="15"/>
      <c r="I3142" s="15"/>
      <c r="J3142" s="15"/>
      <c r="K3142" s="15"/>
    </row>
    <row r="3143" spans="2:11" x14ac:dyDescent="0.2">
      <c r="B3143" s="15"/>
      <c r="C3143" s="15"/>
      <c r="D3143" s="15"/>
      <c r="E3143" s="15"/>
      <c r="F3143" s="15"/>
      <c r="G3143" s="15"/>
      <c r="H3143" s="15"/>
      <c r="I3143" s="15"/>
      <c r="J3143" s="15"/>
      <c r="K3143" s="15"/>
    </row>
    <row r="3144" spans="2:11" x14ac:dyDescent="0.2">
      <c r="B3144" s="15"/>
      <c r="C3144" s="15"/>
      <c r="D3144" s="15"/>
      <c r="E3144" s="15"/>
      <c r="F3144" s="15"/>
      <c r="G3144" s="15"/>
      <c r="H3144" s="15"/>
      <c r="I3144" s="15"/>
      <c r="J3144" s="15"/>
      <c r="K3144" s="15"/>
    </row>
    <row r="3145" spans="2:11" x14ac:dyDescent="0.2">
      <c r="B3145" s="15"/>
      <c r="C3145" s="15"/>
      <c r="D3145" s="15"/>
      <c r="E3145" s="15"/>
      <c r="F3145" s="15"/>
      <c r="G3145" s="15"/>
      <c r="H3145" s="15"/>
      <c r="I3145" s="15"/>
      <c r="J3145" s="15"/>
      <c r="K3145" s="15"/>
    </row>
    <row r="3146" spans="2:11" x14ac:dyDescent="0.2">
      <c r="B3146" s="15"/>
      <c r="C3146" s="15"/>
      <c r="D3146" s="15"/>
      <c r="E3146" s="15"/>
      <c r="F3146" s="15"/>
      <c r="G3146" s="15"/>
      <c r="H3146" s="15"/>
      <c r="I3146" s="15"/>
      <c r="J3146" s="15"/>
      <c r="K3146" s="15"/>
    </row>
    <row r="3147" spans="2:11" x14ac:dyDescent="0.2">
      <c r="B3147" s="15"/>
      <c r="C3147" s="15"/>
      <c r="D3147" s="15"/>
      <c r="E3147" s="15"/>
      <c r="F3147" s="15"/>
      <c r="G3147" s="15"/>
      <c r="H3147" s="15"/>
      <c r="I3147" s="15"/>
      <c r="J3147" s="15"/>
      <c r="K3147" s="15"/>
    </row>
    <row r="3148" spans="2:11" x14ac:dyDescent="0.2">
      <c r="B3148" s="15"/>
      <c r="C3148" s="15"/>
      <c r="D3148" s="15"/>
      <c r="E3148" s="15"/>
      <c r="F3148" s="15"/>
      <c r="G3148" s="15"/>
      <c r="H3148" s="15"/>
      <c r="I3148" s="15"/>
      <c r="J3148" s="15"/>
      <c r="K3148" s="15"/>
    </row>
    <row r="3149" spans="2:11" x14ac:dyDescent="0.2">
      <c r="B3149" s="15"/>
      <c r="C3149" s="15"/>
      <c r="D3149" s="15"/>
      <c r="E3149" s="15"/>
      <c r="F3149" s="15"/>
      <c r="G3149" s="15"/>
      <c r="H3149" s="15"/>
      <c r="I3149" s="15"/>
      <c r="J3149" s="15"/>
      <c r="K3149" s="15"/>
    </row>
    <row r="3150" spans="2:11" x14ac:dyDescent="0.2">
      <c r="B3150" s="15"/>
      <c r="C3150" s="15"/>
      <c r="D3150" s="15"/>
      <c r="E3150" s="15"/>
      <c r="F3150" s="15"/>
      <c r="G3150" s="15"/>
      <c r="H3150" s="15"/>
      <c r="I3150" s="15"/>
      <c r="J3150" s="15"/>
      <c r="K3150" s="15"/>
    </row>
    <row r="3151" spans="2:11" x14ac:dyDescent="0.2">
      <c r="B3151" s="15"/>
      <c r="C3151" s="15"/>
      <c r="D3151" s="15"/>
      <c r="E3151" s="15"/>
      <c r="F3151" s="15"/>
      <c r="G3151" s="15"/>
      <c r="H3151" s="15"/>
      <c r="I3151" s="15"/>
      <c r="J3151" s="15"/>
      <c r="K3151" s="15"/>
    </row>
    <row r="3152" spans="2:11" x14ac:dyDescent="0.2">
      <c r="B3152" s="15"/>
      <c r="C3152" s="15"/>
      <c r="D3152" s="15"/>
      <c r="E3152" s="15"/>
      <c r="F3152" s="15"/>
      <c r="G3152" s="15"/>
      <c r="H3152" s="15"/>
      <c r="I3152" s="15"/>
      <c r="J3152" s="15"/>
      <c r="K3152" s="15"/>
    </row>
    <row r="3153" spans="2:11" x14ac:dyDescent="0.2">
      <c r="B3153" s="15"/>
      <c r="C3153" s="15"/>
      <c r="D3153" s="15"/>
      <c r="E3153" s="15"/>
      <c r="F3153" s="15"/>
      <c r="G3153" s="15"/>
      <c r="H3153" s="15"/>
      <c r="I3153" s="15"/>
      <c r="J3153" s="15"/>
      <c r="K3153" s="15"/>
    </row>
    <row r="3154" spans="2:11" x14ac:dyDescent="0.2">
      <c r="B3154" s="15"/>
      <c r="C3154" s="15"/>
      <c r="D3154" s="15"/>
      <c r="E3154" s="15"/>
      <c r="F3154" s="15"/>
      <c r="G3154" s="15"/>
      <c r="H3154" s="15"/>
      <c r="I3154" s="15"/>
      <c r="J3154" s="15"/>
      <c r="K3154" s="15"/>
    </row>
    <row r="3155" spans="2:11" x14ac:dyDescent="0.2">
      <c r="B3155" s="15"/>
      <c r="C3155" s="15"/>
      <c r="D3155" s="15"/>
      <c r="E3155" s="15"/>
      <c r="F3155" s="15"/>
      <c r="G3155" s="15"/>
      <c r="H3155" s="15"/>
      <c r="I3155" s="15"/>
      <c r="J3155" s="15"/>
      <c r="K3155" s="15"/>
    </row>
    <row r="3156" spans="2:11" x14ac:dyDescent="0.2">
      <c r="B3156" s="15"/>
      <c r="C3156" s="15"/>
      <c r="D3156" s="15"/>
      <c r="E3156" s="15"/>
      <c r="F3156" s="15"/>
      <c r="G3156" s="15"/>
      <c r="H3156" s="15"/>
      <c r="I3156" s="15"/>
      <c r="J3156" s="15"/>
      <c r="K3156" s="15"/>
    </row>
    <row r="3157" spans="2:11" x14ac:dyDescent="0.2">
      <c r="B3157" s="15"/>
      <c r="C3157" s="15"/>
      <c r="D3157" s="15"/>
      <c r="E3157" s="15"/>
      <c r="F3157" s="15"/>
      <c r="G3157" s="15"/>
      <c r="H3157" s="15"/>
      <c r="I3157" s="15"/>
      <c r="J3157" s="15"/>
      <c r="K3157" s="15"/>
    </row>
    <row r="3158" spans="2:11" x14ac:dyDescent="0.2">
      <c r="B3158" s="15"/>
      <c r="C3158" s="15"/>
      <c r="D3158" s="15"/>
      <c r="E3158" s="15"/>
      <c r="F3158" s="15"/>
      <c r="G3158" s="15"/>
      <c r="H3158" s="15"/>
      <c r="I3158" s="15"/>
      <c r="J3158" s="15"/>
      <c r="K3158" s="15"/>
    </row>
    <row r="3159" spans="2:11" x14ac:dyDescent="0.2">
      <c r="B3159" s="15"/>
      <c r="C3159" s="15"/>
      <c r="D3159" s="15"/>
      <c r="E3159" s="15"/>
      <c r="F3159" s="15"/>
      <c r="G3159" s="15"/>
      <c r="H3159" s="15"/>
      <c r="I3159" s="15"/>
      <c r="J3159" s="15"/>
      <c r="K3159" s="15"/>
    </row>
    <row r="3160" spans="2:11" x14ac:dyDescent="0.2">
      <c r="B3160" s="15"/>
      <c r="C3160" s="15"/>
      <c r="D3160" s="15"/>
      <c r="E3160" s="15"/>
      <c r="F3160" s="15"/>
      <c r="G3160" s="15"/>
      <c r="H3160" s="15"/>
      <c r="I3160" s="15"/>
      <c r="J3160" s="15"/>
      <c r="K3160" s="15"/>
    </row>
    <row r="3161" spans="2:11" x14ac:dyDescent="0.2">
      <c r="B3161" s="15"/>
      <c r="C3161" s="15"/>
      <c r="D3161" s="15"/>
      <c r="E3161" s="15"/>
      <c r="F3161" s="15"/>
      <c r="G3161" s="15"/>
      <c r="H3161" s="15"/>
      <c r="I3161" s="15"/>
      <c r="J3161" s="15"/>
      <c r="K3161" s="15"/>
    </row>
    <row r="3162" spans="2:11" x14ac:dyDescent="0.2">
      <c r="B3162" s="15"/>
      <c r="C3162" s="15"/>
      <c r="D3162" s="15"/>
      <c r="E3162" s="15"/>
      <c r="F3162" s="15"/>
      <c r="G3162" s="15"/>
      <c r="H3162" s="15"/>
      <c r="I3162" s="15"/>
      <c r="J3162" s="15"/>
      <c r="K3162" s="15"/>
    </row>
    <row r="3163" spans="2:11" x14ac:dyDescent="0.2">
      <c r="B3163" s="15"/>
      <c r="C3163" s="15"/>
      <c r="D3163" s="15"/>
      <c r="E3163" s="15"/>
      <c r="F3163" s="15"/>
      <c r="G3163" s="15"/>
      <c r="H3163" s="15"/>
      <c r="I3163" s="15"/>
      <c r="J3163" s="15"/>
      <c r="K3163" s="15"/>
    </row>
    <row r="3164" spans="2:11" x14ac:dyDescent="0.2">
      <c r="B3164" s="15"/>
      <c r="C3164" s="15"/>
      <c r="D3164" s="15"/>
      <c r="E3164" s="15"/>
      <c r="F3164" s="15"/>
      <c r="G3164" s="15"/>
      <c r="H3164" s="15"/>
      <c r="I3164" s="15"/>
      <c r="J3164" s="15"/>
      <c r="K3164" s="15"/>
    </row>
    <row r="3165" spans="2:11" x14ac:dyDescent="0.2">
      <c r="B3165" s="15"/>
      <c r="C3165" s="15"/>
      <c r="D3165" s="15"/>
      <c r="E3165" s="15"/>
      <c r="F3165" s="15"/>
      <c r="G3165" s="15"/>
      <c r="H3165" s="15"/>
      <c r="I3165" s="15"/>
      <c r="J3165" s="15"/>
      <c r="K3165" s="15"/>
    </row>
    <row r="3166" spans="2:11" x14ac:dyDescent="0.2">
      <c r="B3166" s="15"/>
      <c r="C3166" s="15"/>
      <c r="D3166" s="15"/>
      <c r="E3166" s="15"/>
      <c r="F3166" s="15"/>
      <c r="G3166" s="15"/>
      <c r="H3166" s="15"/>
      <c r="I3166" s="15"/>
      <c r="J3166" s="15"/>
      <c r="K3166" s="15"/>
    </row>
    <row r="3167" spans="2:11" x14ac:dyDescent="0.2">
      <c r="B3167" s="15"/>
      <c r="C3167" s="15"/>
      <c r="D3167" s="15"/>
      <c r="E3167" s="15"/>
      <c r="F3167" s="15"/>
      <c r="G3167" s="15"/>
      <c r="H3167" s="15"/>
      <c r="I3167" s="15"/>
      <c r="J3167" s="15"/>
      <c r="K3167" s="15"/>
    </row>
    <row r="3168" spans="2:11" x14ac:dyDescent="0.2">
      <c r="B3168" s="15"/>
      <c r="C3168" s="15"/>
      <c r="D3168" s="15"/>
      <c r="E3168" s="15"/>
      <c r="F3168" s="15"/>
      <c r="G3168" s="15"/>
      <c r="H3168" s="15"/>
      <c r="I3168" s="15"/>
      <c r="J3168" s="15"/>
      <c r="K3168" s="15"/>
    </row>
    <row r="3169" spans="2:11" x14ac:dyDescent="0.2">
      <c r="B3169" s="15"/>
      <c r="C3169" s="15"/>
      <c r="D3169" s="15"/>
      <c r="E3169" s="15"/>
      <c r="F3169" s="15"/>
      <c r="G3169" s="15"/>
      <c r="H3169" s="15"/>
      <c r="I3169" s="15"/>
      <c r="J3169" s="15"/>
      <c r="K3169" s="15"/>
    </row>
    <row r="3170" spans="2:11" x14ac:dyDescent="0.2">
      <c r="B3170" s="15"/>
      <c r="C3170" s="15"/>
      <c r="D3170" s="15"/>
      <c r="E3170" s="15"/>
      <c r="F3170" s="15"/>
      <c r="G3170" s="15"/>
      <c r="H3170" s="15"/>
      <c r="I3170" s="15"/>
      <c r="J3170" s="15"/>
      <c r="K3170" s="15"/>
    </row>
    <row r="3171" spans="2:11" x14ac:dyDescent="0.2">
      <c r="B3171" s="15"/>
      <c r="C3171" s="15"/>
      <c r="D3171" s="15"/>
      <c r="E3171" s="15"/>
      <c r="F3171" s="15"/>
      <c r="G3171" s="15"/>
      <c r="H3171" s="15"/>
      <c r="I3171" s="15"/>
      <c r="J3171" s="15"/>
      <c r="K3171" s="15"/>
    </row>
    <row r="3172" spans="2:11" x14ac:dyDescent="0.2">
      <c r="B3172" s="15"/>
      <c r="C3172" s="15"/>
      <c r="D3172" s="15"/>
      <c r="E3172" s="15"/>
      <c r="F3172" s="15"/>
      <c r="G3172" s="15"/>
      <c r="H3172" s="15"/>
      <c r="I3172" s="15"/>
      <c r="J3172" s="15"/>
      <c r="K3172" s="15"/>
    </row>
    <row r="3173" spans="2:11" x14ac:dyDescent="0.2">
      <c r="B3173" s="15"/>
      <c r="C3173" s="15"/>
      <c r="D3173" s="15"/>
      <c r="E3173" s="15"/>
      <c r="F3173" s="15"/>
      <c r="G3173" s="15"/>
      <c r="H3173" s="15"/>
      <c r="I3173" s="15"/>
      <c r="J3173" s="15"/>
      <c r="K3173" s="15"/>
    </row>
    <row r="3174" spans="2:11" x14ac:dyDescent="0.2">
      <c r="B3174" s="15"/>
      <c r="C3174" s="15"/>
      <c r="D3174" s="15"/>
      <c r="E3174" s="15"/>
      <c r="F3174" s="15"/>
      <c r="G3174" s="15"/>
      <c r="H3174" s="15"/>
      <c r="I3174" s="15"/>
      <c r="J3174" s="15"/>
      <c r="K3174" s="15"/>
    </row>
    <row r="3175" spans="2:11" x14ac:dyDescent="0.2">
      <c r="B3175" s="15"/>
      <c r="C3175" s="15"/>
      <c r="D3175" s="15"/>
      <c r="E3175" s="15"/>
      <c r="F3175" s="15"/>
      <c r="G3175" s="15"/>
      <c r="H3175" s="15"/>
      <c r="I3175" s="15"/>
      <c r="J3175" s="15"/>
      <c r="K3175" s="15"/>
    </row>
    <row r="3176" spans="2:11" x14ac:dyDescent="0.2">
      <c r="B3176" s="15"/>
      <c r="C3176" s="15"/>
      <c r="D3176" s="15"/>
      <c r="E3176" s="15"/>
      <c r="F3176" s="15"/>
      <c r="G3176" s="15"/>
      <c r="H3176" s="15"/>
      <c r="I3176" s="15"/>
      <c r="J3176" s="15"/>
      <c r="K3176" s="15"/>
    </row>
    <row r="3177" spans="2:11" x14ac:dyDescent="0.2">
      <c r="B3177" s="15"/>
      <c r="C3177" s="15"/>
      <c r="D3177" s="15"/>
      <c r="E3177" s="15"/>
      <c r="F3177" s="15"/>
      <c r="G3177" s="15"/>
      <c r="H3177" s="15"/>
      <c r="I3177" s="15"/>
      <c r="J3177" s="15"/>
      <c r="K3177" s="15"/>
    </row>
    <row r="3178" spans="2:11" x14ac:dyDescent="0.2">
      <c r="B3178" s="15"/>
      <c r="C3178" s="15"/>
      <c r="D3178" s="15"/>
      <c r="E3178" s="15"/>
      <c r="F3178" s="15"/>
      <c r="G3178" s="15"/>
      <c r="H3178" s="15"/>
      <c r="I3178" s="15"/>
      <c r="J3178" s="15"/>
      <c r="K3178" s="15"/>
    </row>
    <row r="3179" spans="2:11" x14ac:dyDescent="0.2">
      <c r="B3179" s="15"/>
      <c r="C3179" s="15"/>
      <c r="D3179" s="15"/>
      <c r="E3179" s="15"/>
      <c r="F3179" s="15"/>
      <c r="G3179" s="15"/>
      <c r="H3179" s="15"/>
      <c r="I3179" s="15"/>
      <c r="J3179" s="15"/>
      <c r="K3179" s="15"/>
    </row>
    <row r="3180" spans="2:11" x14ac:dyDescent="0.2">
      <c r="B3180" s="15"/>
      <c r="C3180" s="15"/>
      <c r="D3180" s="15"/>
      <c r="E3180" s="15"/>
      <c r="F3180" s="15"/>
      <c r="G3180" s="15"/>
      <c r="H3180" s="15"/>
      <c r="I3180" s="15"/>
      <c r="J3180" s="15"/>
      <c r="K3180" s="15"/>
    </row>
    <row r="3181" spans="2:11" x14ac:dyDescent="0.2">
      <c r="B3181" s="15"/>
      <c r="C3181" s="15"/>
      <c r="D3181" s="15"/>
      <c r="E3181" s="15"/>
      <c r="F3181" s="15"/>
      <c r="G3181" s="15"/>
      <c r="H3181" s="15"/>
      <c r="I3181" s="15"/>
      <c r="J3181" s="15"/>
      <c r="K3181" s="15"/>
    </row>
    <row r="3182" spans="2:11" x14ac:dyDescent="0.2">
      <c r="B3182" s="15"/>
      <c r="C3182" s="15"/>
      <c r="D3182" s="15"/>
      <c r="E3182" s="15"/>
      <c r="F3182" s="15"/>
      <c r="G3182" s="15"/>
      <c r="H3182" s="15"/>
      <c r="I3182" s="15"/>
      <c r="J3182" s="15"/>
      <c r="K3182" s="15"/>
    </row>
    <row r="3183" spans="2:11" x14ac:dyDescent="0.2">
      <c r="B3183" s="15"/>
      <c r="C3183" s="15"/>
      <c r="D3183" s="15"/>
      <c r="E3183" s="15"/>
      <c r="F3183" s="15"/>
      <c r="G3183" s="15"/>
      <c r="H3183" s="15"/>
      <c r="I3183" s="15"/>
      <c r="J3183" s="15"/>
      <c r="K3183" s="15"/>
    </row>
    <row r="3184" spans="2:11" x14ac:dyDescent="0.2">
      <c r="B3184" s="15"/>
      <c r="C3184" s="15"/>
      <c r="D3184" s="15"/>
      <c r="E3184" s="15"/>
      <c r="F3184" s="15"/>
      <c r="G3184" s="15"/>
      <c r="H3184" s="15"/>
      <c r="I3184" s="15"/>
      <c r="J3184" s="15"/>
      <c r="K3184" s="15"/>
    </row>
    <row r="3185" spans="2:11" x14ac:dyDescent="0.2">
      <c r="B3185" s="15"/>
      <c r="C3185" s="15"/>
      <c r="D3185" s="15"/>
      <c r="E3185" s="15"/>
      <c r="F3185" s="15"/>
      <c r="G3185" s="15"/>
      <c r="H3185" s="15"/>
      <c r="I3185" s="15"/>
      <c r="J3185" s="15"/>
      <c r="K3185" s="15"/>
    </row>
    <row r="3186" spans="2:11" x14ac:dyDescent="0.2">
      <c r="B3186" s="15"/>
      <c r="C3186" s="15"/>
      <c r="D3186" s="15"/>
      <c r="E3186" s="15"/>
      <c r="F3186" s="15"/>
      <c r="G3186" s="15"/>
      <c r="H3186" s="15"/>
      <c r="I3186" s="15"/>
      <c r="J3186" s="15"/>
      <c r="K3186" s="15"/>
    </row>
    <row r="3187" spans="2:11" x14ac:dyDescent="0.2">
      <c r="B3187" s="15"/>
      <c r="C3187" s="15"/>
      <c r="D3187" s="15"/>
      <c r="E3187" s="15"/>
      <c r="F3187" s="15"/>
      <c r="G3187" s="15"/>
      <c r="H3187" s="15"/>
      <c r="I3187" s="15"/>
      <c r="J3187" s="15"/>
      <c r="K3187" s="15"/>
    </row>
    <row r="3188" spans="2:11" x14ac:dyDescent="0.2">
      <c r="B3188" s="15"/>
      <c r="C3188" s="15"/>
      <c r="D3188" s="15"/>
      <c r="E3188" s="15"/>
      <c r="F3188" s="15"/>
      <c r="G3188" s="15"/>
      <c r="H3188" s="15"/>
      <c r="I3188" s="15"/>
      <c r="J3188" s="15"/>
      <c r="K3188" s="15"/>
    </row>
    <row r="3189" spans="2:11" x14ac:dyDescent="0.2">
      <c r="B3189" s="15"/>
      <c r="C3189" s="15"/>
      <c r="D3189" s="15"/>
      <c r="E3189" s="15"/>
      <c r="F3189" s="15"/>
      <c r="G3189" s="15"/>
      <c r="H3189" s="15"/>
      <c r="I3189" s="15"/>
      <c r="J3189" s="15"/>
      <c r="K3189" s="15"/>
    </row>
    <row r="3190" spans="2:11" x14ac:dyDescent="0.2">
      <c r="B3190" s="15"/>
      <c r="C3190" s="15"/>
      <c r="D3190" s="15"/>
      <c r="E3190" s="15"/>
      <c r="F3190" s="15"/>
      <c r="G3190" s="15"/>
      <c r="H3190" s="15"/>
      <c r="I3190" s="15"/>
      <c r="J3190" s="15"/>
      <c r="K3190" s="15"/>
    </row>
    <row r="3191" spans="2:11" x14ac:dyDescent="0.2">
      <c r="B3191" s="15"/>
      <c r="C3191" s="15"/>
      <c r="D3191" s="15"/>
      <c r="E3191" s="15"/>
      <c r="F3191" s="15"/>
      <c r="G3191" s="15"/>
      <c r="H3191" s="15"/>
      <c r="I3191" s="15"/>
      <c r="J3191" s="15"/>
      <c r="K3191" s="15"/>
    </row>
    <row r="3192" spans="2:11" x14ac:dyDescent="0.2">
      <c r="B3192" s="15"/>
      <c r="C3192" s="15"/>
      <c r="D3192" s="15"/>
      <c r="E3192" s="15"/>
      <c r="F3192" s="15"/>
      <c r="G3192" s="15"/>
      <c r="H3192" s="15"/>
      <c r="I3192" s="15"/>
      <c r="J3192" s="15"/>
      <c r="K3192" s="15"/>
    </row>
    <row r="3193" spans="2:11" x14ac:dyDescent="0.2">
      <c r="B3193" s="15"/>
      <c r="C3193" s="15"/>
      <c r="D3193" s="15"/>
      <c r="E3193" s="15"/>
      <c r="F3193" s="15"/>
      <c r="G3193" s="15"/>
      <c r="H3193" s="15"/>
      <c r="I3193" s="15"/>
      <c r="J3193" s="15"/>
      <c r="K3193" s="15"/>
    </row>
    <row r="3194" spans="2:11" x14ac:dyDescent="0.2">
      <c r="B3194" s="15"/>
      <c r="C3194" s="15"/>
      <c r="D3194" s="15"/>
      <c r="E3194" s="15"/>
      <c r="F3194" s="15"/>
      <c r="G3194" s="15"/>
      <c r="H3194" s="15"/>
      <c r="I3194" s="15"/>
      <c r="J3194" s="15"/>
      <c r="K3194" s="15"/>
    </row>
    <row r="3195" spans="2:11" x14ac:dyDescent="0.2">
      <c r="B3195" s="15"/>
      <c r="C3195" s="15"/>
      <c r="D3195" s="15"/>
      <c r="E3195" s="15"/>
      <c r="F3195" s="15"/>
      <c r="G3195" s="15"/>
      <c r="H3195" s="15"/>
      <c r="I3195" s="15"/>
      <c r="J3195" s="15"/>
      <c r="K3195" s="15"/>
    </row>
    <row r="3196" spans="2:11" x14ac:dyDescent="0.2">
      <c r="B3196" s="15"/>
      <c r="C3196" s="15"/>
      <c r="D3196" s="15"/>
      <c r="E3196" s="15"/>
      <c r="F3196" s="15"/>
      <c r="G3196" s="15"/>
      <c r="H3196" s="15"/>
      <c r="I3196" s="15"/>
      <c r="J3196" s="15"/>
      <c r="K3196" s="15"/>
    </row>
    <row r="3197" spans="2:11" x14ac:dyDescent="0.2">
      <c r="B3197" s="15"/>
      <c r="C3197" s="15"/>
      <c r="D3197" s="15"/>
      <c r="E3197" s="15"/>
      <c r="F3197" s="15"/>
      <c r="G3197" s="15"/>
      <c r="H3197" s="15"/>
      <c r="I3197" s="15"/>
      <c r="J3197" s="15"/>
      <c r="K3197" s="15"/>
    </row>
    <row r="3198" spans="2:11" x14ac:dyDescent="0.2">
      <c r="B3198" s="15"/>
      <c r="C3198" s="15"/>
      <c r="D3198" s="15"/>
      <c r="E3198" s="15"/>
      <c r="F3198" s="15"/>
      <c r="G3198" s="15"/>
      <c r="H3198" s="15"/>
      <c r="I3198" s="15"/>
      <c r="J3198" s="15"/>
      <c r="K3198" s="15"/>
    </row>
    <row r="3199" spans="2:11" x14ac:dyDescent="0.2">
      <c r="B3199" s="15"/>
      <c r="C3199" s="15"/>
      <c r="D3199" s="15"/>
      <c r="E3199" s="15"/>
      <c r="F3199" s="15"/>
      <c r="G3199" s="15"/>
      <c r="H3199" s="15"/>
      <c r="I3199" s="15"/>
      <c r="J3199" s="15"/>
      <c r="K3199" s="15"/>
    </row>
    <row r="3200" spans="2:11" x14ac:dyDescent="0.2">
      <c r="B3200" s="15"/>
      <c r="C3200" s="15"/>
      <c r="D3200" s="15"/>
      <c r="E3200" s="15"/>
      <c r="F3200" s="15"/>
      <c r="G3200" s="15"/>
      <c r="H3200" s="15"/>
      <c r="I3200" s="15"/>
      <c r="J3200" s="15"/>
      <c r="K3200" s="15"/>
    </row>
    <row r="3201" spans="2:11" x14ac:dyDescent="0.2">
      <c r="B3201" s="15"/>
      <c r="C3201" s="15"/>
      <c r="D3201" s="15"/>
      <c r="E3201" s="15"/>
      <c r="F3201" s="15"/>
      <c r="G3201" s="15"/>
      <c r="H3201" s="15"/>
      <c r="I3201" s="15"/>
      <c r="J3201" s="15"/>
      <c r="K3201" s="15"/>
    </row>
    <row r="3202" spans="2:11" x14ac:dyDescent="0.2">
      <c r="B3202" s="15"/>
      <c r="C3202" s="15"/>
      <c r="D3202" s="15"/>
      <c r="E3202" s="15"/>
      <c r="F3202" s="15"/>
      <c r="G3202" s="15"/>
      <c r="H3202" s="15"/>
      <c r="I3202" s="15"/>
      <c r="J3202" s="15"/>
      <c r="K3202" s="15"/>
    </row>
    <row r="3203" spans="2:11" x14ac:dyDescent="0.2">
      <c r="B3203" s="15"/>
      <c r="C3203" s="15"/>
      <c r="D3203" s="15"/>
      <c r="E3203" s="15"/>
      <c r="F3203" s="15"/>
      <c r="G3203" s="15"/>
      <c r="H3203" s="15"/>
      <c r="I3203" s="15"/>
      <c r="J3203" s="15"/>
      <c r="K3203" s="15"/>
    </row>
    <row r="3204" spans="2:11" x14ac:dyDescent="0.2">
      <c r="B3204" s="15"/>
      <c r="C3204" s="15"/>
      <c r="D3204" s="15"/>
      <c r="E3204" s="15"/>
      <c r="F3204" s="15"/>
      <c r="G3204" s="15"/>
      <c r="H3204" s="15"/>
      <c r="I3204" s="15"/>
      <c r="J3204" s="15"/>
      <c r="K3204" s="15"/>
    </row>
    <row r="3205" spans="2:11" x14ac:dyDescent="0.2">
      <c r="B3205" s="15"/>
      <c r="C3205" s="15"/>
      <c r="D3205" s="15"/>
      <c r="E3205" s="15"/>
      <c r="F3205" s="15"/>
      <c r="G3205" s="15"/>
      <c r="H3205" s="15"/>
      <c r="I3205" s="15"/>
      <c r="J3205" s="15"/>
      <c r="K3205" s="15"/>
    </row>
    <row r="3206" spans="2:11" x14ac:dyDescent="0.2">
      <c r="B3206" s="15"/>
      <c r="C3206" s="15"/>
      <c r="D3206" s="15"/>
      <c r="E3206" s="15"/>
      <c r="F3206" s="15"/>
      <c r="G3206" s="15"/>
      <c r="H3206" s="15"/>
      <c r="I3206" s="15"/>
      <c r="J3206" s="15"/>
      <c r="K3206" s="15"/>
    </row>
    <row r="3207" spans="2:11" x14ac:dyDescent="0.2">
      <c r="B3207" s="15"/>
      <c r="C3207" s="15"/>
      <c r="D3207" s="15"/>
      <c r="E3207" s="15"/>
      <c r="F3207" s="15"/>
      <c r="G3207" s="15"/>
      <c r="H3207" s="15"/>
      <c r="I3207" s="15"/>
      <c r="J3207" s="15"/>
      <c r="K3207" s="15"/>
    </row>
    <row r="3208" spans="2:11" x14ac:dyDescent="0.2">
      <c r="B3208" s="15"/>
      <c r="C3208" s="15"/>
      <c r="D3208" s="15"/>
      <c r="E3208" s="15"/>
      <c r="F3208" s="15"/>
      <c r="G3208" s="15"/>
      <c r="H3208" s="15"/>
      <c r="I3208" s="15"/>
      <c r="J3208" s="15"/>
      <c r="K3208" s="15"/>
    </row>
    <row r="3209" spans="2:11" x14ac:dyDescent="0.2">
      <c r="B3209" s="15"/>
      <c r="C3209" s="15"/>
      <c r="D3209" s="15"/>
      <c r="E3209" s="15"/>
      <c r="F3209" s="15"/>
      <c r="G3209" s="15"/>
      <c r="H3209" s="15"/>
      <c r="I3209" s="15"/>
      <c r="J3209" s="15"/>
      <c r="K3209" s="15"/>
    </row>
    <row r="3210" spans="2:11" x14ac:dyDescent="0.2">
      <c r="B3210" s="15"/>
      <c r="C3210" s="15"/>
      <c r="D3210" s="15"/>
      <c r="E3210" s="15"/>
      <c r="F3210" s="15"/>
      <c r="G3210" s="15"/>
      <c r="H3210" s="15"/>
      <c r="I3210" s="15"/>
      <c r="J3210" s="15"/>
      <c r="K3210" s="15"/>
    </row>
    <row r="3211" spans="2:11" x14ac:dyDescent="0.2">
      <c r="B3211" s="15"/>
      <c r="C3211" s="15"/>
      <c r="D3211" s="15"/>
      <c r="E3211" s="15"/>
      <c r="F3211" s="15"/>
      <c r="G3211" s="15"/>
      <c r="H3211" s="15"/>
      <c r="I3211" s="15"/>
      <c r="J3211" s="15"/>
      <c r="K3211" s="15"/>
    </row>
    <row r="3212" spans="2:11" x14ac:dyDescent="0.2">
      <c r="B3212" s="15"/>
      <c r="C3212" s="15"/>
      <c r="D3212" s="15"/>
      <c r="E3212" s="15"/>
      <c r="F3212" s="15"/>
      <c r="G3212" s="15"/>
      <c r="H3212" s="15"/>
      <c r="I3212" s="15"/>
      <c r="J3212" s="15"/>
      <c r="K3212" s="15"/>
    </row>
    <row r="3213" spans="2:11" x14ac:dyDescent="0.2">
      <c r="B3213" s="15"/>
      <c r="C3213" s="15"/>
      <c r="D3213" s="15"/>
      <c r="E3213" s="15"/>
      <c r="F3213" s="15"/>
      <c r="G3213" s="15"/>
      <c r="H3213" s="15"/>
      <c r="I3213" s="15"/>
      <c r="J3213" s="15"/>
      <c r="K3213" s="15"/>
    </row>
    <row r="3214" spans="2:11" x14ac:dyDescent="0.2">
      <c r="B3214" s="15"/>
      <c r="C3214" s="15"/>
      <c r="D3214" s="15"/>
      <c r="E3214" s="15"/>
      <c r="F3214" s="15"/>
      <c r="G3214" s="15"/>
      <c r="H3214" s="15"/>
      <c r="I3214" s="15"/>
      <c r="J3214" s="15"/>
      <c r="K3214" s="15"/>
    </row>
    <row r="3215" spans="2:11" x14ac:dyDescent="0.2">
      <c r="B3215" s="15"/>
      <c r="C3215" s="15"/>
      <c r="D3215" s="15"/>
      <c r="E3215" s="15"/>
      <c r="F3215" s="15"/>
      <c r="G3215" s="15"/>
      <c r="H3215" s="15"/>
      <c r="I3215" s="15"/>
      <c r="J3215" s="15"/>
      <c r="K3215" s="15"/>
    </row>
    <row r="3216" spans="2:11" x14ac:dyDescent="0.2">
      <c r="B3216" s="15"/>
      <c r="C3216" s="15"/>
      <c r="D3216" s="15"/>
      <c r="E3216" s="15"/>
      <c r="F3216" s="15"/>
      <c r="G3216" s="15"/>
      <c r="H3216" s="15"/>
      <c r="I3216" s="15"/>
      <c r="J3216" s="15"/>
      <c r="K3216" s="15"/>
    </row>
    <row r="3217" spans="2:11" x14ac:dyDescent="0.2">
      <c r="B3217" s="15"/>
      <c r="C3217" s="15"/>
      <c r="D3217" s="15"/>
      <c r="E3217" s="15"/>
      <c r="F3217" s="15"/>
      <c r="G3217" s="15"/>
      <c r="H3217" s="15"/>
      <c r="I3217" s="15"/>
      <c r="J3217" s="15"/>
      <c r="K3217" s="15"/>
    </row>
    <row r="3218" spans="2:11" x14ac:dyDescent="0.2">
      <c r="B3218" s="15"/>
      <c r="C3218" s="15"/>
      <c r="D3218" s="15"/>
      <c r="E3218" s="15"/>
      <c r="F3218" s="15"/>
      <c r="G3218" s="15"/>
      <c r="H3218" s="15"/>
      <c r="I3218" s="15"/>
      <c r="J3218" s="15"/>
      <c r="K3218" s="15"/>
    </row>
    <row r="3219" spans="2:11" x14ac:dyDescent="0.2">
      <c r="B3219" s="15"/>
      <c r="C3219" s="15"/>
      <c r="D3219" s="15"/>
      <c r="E3219" s="15"/>
      <c r="F3219" s="15"/>
      <c r="G3219" s="15"/>
      <c r="H3219" s="15"/>
      <c r="I3219" s="15"/>
      <c r="J3219" s="15"/>
      <c r="K3219" s="15"/>
    </row>
    <row r="3220" spans="2:11" x14ac:dyDescent="0.2">
      <c r="B3220" s="15"/>
      <c r="C3220" s="15"/>
      <c r="D3220" s="15"/>
      <c r="E3220" s="15"/>
      <c r="F3220" s="15"/>
      <c r="G3220" s="15"/>
      <c r="H3220" s="15"/>
      <c r="I3220" s="15"/>
      <c r="J3220" s="15"/>
      <c r="K3220" s="15"/>
    </row>
    <row r="3221" spans="2:11" x14ac:dyDescent="0.2">
      <c r="B3221" s="15"/>
      <c r="C3221" s="15"/>
      <c r="D3221" s="15"/>
      <c r="E3221" s="15"/>
      <c r="F3221" s="15"/>
      <c r="G3221" s="15"/>
      <c r="H3221" s="15"/>
      <c r="I3221" s="15"/>
      <c r="J3221" s="15"/>
      <c r="K3221" s="15"/>
    </row>
    <row r="3222" spans="2:11" x14ac:dyDescent="0.2">
      <c r="B3222" s="15"/>
      <c r="C3222" s="15"/>
      <c r="D3222" s="15"/>
      <c r="E3222" s="15"/>
      <c r="F3222" s="15"/>
      <c r="G3222" s="15"/>
      <c r="H3222" s="15"/>
      <c r="I3222" s="15"/>
      <c r="J3222" s="15"/>
      <c r="K3222" s="15"/>
    </row>
    <row r="3223" spans="2:11" x14ac:dyDescent="0.2">
      <c r="B3223" s="15"/>
      <c r="C3223" s="15"/>
      <c r="D3223" s="15"/>
      <c r="E3223" s="15"/>
      <c r="F3223" s="15"/>
      <c r="G3223" s="15"/>
      <c r="H3223" s="15"/>
      <c r="I3223" s="15"/>
      <c r="J3223" s="15"/>
      <c r="K3223" s="15"/>
    </row>
    <row r="3224" spans="2:11" x14ac:dyDescent="0.2">
      <c r="B3224" s="15"/>
      <c r="C3224" s="15"/>
      <c r="D3224" s="15"/>
      <c r="E3224" s="15"/>
      <c r="F3224" s="15"/>
      <c r="G3224" s="15"/>
      <c r="H3224" s="15"/>
      <c r="I3224" s="15"/>
      <c r="J3224" s="15"/>
      <c r="K3224" s="15"/>
    </row>
    <row r="3225" spans="2:11" x14ac:dyDescent="0.2">
      <c r="B3225" s="15"/>
      <c r="C3225" s="15"/>
      <c r="D3225" s="15"/>
      <c r="E3225" s="15"/>
      <c r="F3225" s="15"/>
      <c r="G3225" s="15"/>
      <c r="H3225" s="15"/>
      <c r="I3225" s="15"/>
      <c r="J3225" s="15"/>
      <c r="K3225" s="15"/>
    </row>
    <row r="3226" spans="2:11" x14ac:dyDescent="0.2">
      <c r="B3226" s="15"/>
      <c r="C3226" s="15"/>
      <c r="D3226" s="15"/>
      <c r="E3226" s="15"/>
      <c r="F3226" s="15"/>
      <c r="G3226" s="15"/>
      <c r="H3226" s="15"/>
      <c r="I3226" s="15"/>
      <c r="J3226" s="15"/>
      <c r="K3226" s="15"/>
    </row>
    <row r="3227" spans="2:11" x14ac:dyDescent="0.2">
      <c r="B3227" s="15"/>
      <c r="C3227" s="15"/>
      <c r="D3227" s="15"/>
      <c r="E3227" s="15"/>
      <c r="F3227" s="15"/>
      <c r="G3227" s="15"/>
      <c r="H3227" s="15"/>
      <c r="I3227" s="15"/>
      <c r="J3227" s="15"/>
      <c r="K3227" s="15"/>
    </row>
    <row r="3228" spans="2:11" x14ac:dyDescent="0.2">
      <c r="B3228" s="15"/>
      <c r="C3228" s="15"/>
      <c r="D3228" s="15"/>
      <c r="E3228" s="15"/>
      <c r="F3228" s="15"/>
      <c r="G3228" s="15"/>
      <c r="H3228" s="15"/>
      <c r="I3228" s="15"/>
      <c r="J3228" s="15"/>
      <c r="K3228" s="15"/>
    </row>
    <row r="3229" spans="2:11" x14ac:dyDescent="0.2">
      <c r="B3229" s="15"/>
      <c r="C3229" s="15"/>
      <c r="D3229" s="15"/>
      <c r="E3229" s="15"/>
      <c r="F3229" s="15"/>
      <c r="G3229" s="15"/>
      <c r="H3229" s="15"/>
      <c r="I3229" s="15"/>
      <c r="J3229" s="15"/>
      <c r="K3229" s="15"/>
    </row>
    <row r="3230" spans="2:11" x14ac:dyDescent="0.2">
      <c r="B3230" s="15"/>
      <c r="C3230" s="15"/>
      <c r="D3230" s="15"/>
      <c r="E3230" s="15"/>
      <c r="F3230" s="15"/>
      <c r="G3230" s="15"/>
      <c r="H3230" s="15"/>
      <c r="I3230" s="15"/>
      <c r="J3230" s="15"/>
      <c r="K3230" s="15"/>
    </row>
    <row r="3231" spans="2:11" x14ac:dyDescent="0.2">
      <c r="B3231" s="15"/>
      <c r="C3231" s="15"/>
      <c r="D3231" s="15"/>
      <c r="E3231" s="15"/>
      <c r="F3231" s="15"/>
      <c r="G3231" s="15"/>
      <c r="H3231" s="15"/>
      <c r="I3231" s="15"/>
      <c r="J3231" s="15"/>
      <c r="K3231" s="15"/>
    </row>
    <row r="3232" spans="2:11" x14ac:dyDescent="0.2">
      <c r="B3232" s="15"/>
      <c r="C3232" s="15"/>
      <c r="D3232" s="15"/>
      <c r="E3232" s="15"/>
      <c r="F3232" s="15"/>
      <c r="G3232" s="15"/>
      <c r="H3232" s="15"/>
      <c r="I3232" s="15"/>
      <c r="J3232" s="15"/>
      <c r="K3232" s="15"/>
    </row>
    <row r="3233" spans="2:11" x14ac:dyDescent="0.2">
      <c r="B3233" s="15"/>
      <c r="C3233" s="15"/>
      <c r="D3233" s="15"/>
      <c r="E3233" s="15"/>
      <c r="F3233" s="15"/>
      <c r="G3233" s="15"/>
      <c r="H3233" s="15"/>
      <c r="I3233" s="15"/>
      <c r="J3233" s="15"/>
      <c r="K3233" s="15"/>
    </row>
    <row r="3234" spans="2:11" x14ac:dyDescent="0.2">
      <c r="B3234" s="15"/>
      <c r="C3234" s="15"/>
      <c r="D3234" s="15"/>
      <c r="E3234" s="15"/>
      <c r="F3234" s="15"/>
      <c r="G3234" s="15"/>
      <c r="H3234" s="15"/>
      <c r="I3234" s="15"/>
      <c r="J3234" s="15"/>
      <c r="K3234" s="15"/>
    </row>
    <row r="3235" spans="2:11" x14ac:dyDescent="0.2">
      <c r="B3235" s="15"/>
      <c r="C3235" s="15"/>
      <c r="D3235" s="15"/>
      <c r="E3235" s="15"/>
      <c r="F3235" s="15"/>
      <c r="G3235" s="15"/>
      <c r="H3235" s="15"/>
      <c r="I3235" s="15"/>
      <c r="J3235" s="15"/>
      <c r="K3235" s="15"/>
    </row>
    <row r="3236" spans="2:11" x14ac:dyDescent="0.2">
      <c r="B3236" s="15"/>
      <c r="C3236" s="15"/>
      <c r="D3236" s="15"/>
      <c r="E3236" s="15"/>
      <c r="F3236" s="15"/>
      <c r="G3236" s="15"/>
      <c r="H3236" s="15"/>
      <c r="I3236" s="15"/>
      <c r="J3236" s="15"/>
      <c r="K3236" s="15"/>
    </row>
    <row r="3237" spans="2:11" x14ac:dyDescent="0.2">
      <c r="B3237" s="15"/>
      <c r="C3237" s="15"/>
      <c r="D3237" s="15"/>
      <c r="E3237" s="15"/>
      <c r="F3237" s="15"/>
      <c r="G3237" s="15"/>
      <c r="H3237" s="15"/>
      <c r="I3237" s="15"/>
      <c r="J3237" s="15"/>
      <c r="K3237" s="15"/>
    </row>
    <row r="3238" spans="2:11" x14ac:dyDescent="0.2">
      <c r="B3238" s="15"/>
      <c r="C3238" s="15"/>
      <c r="D3238" s="15"/>
      <c r="E3238" s="15"/>
      <c r="F3238" s="15"/>
      <c r="G3238" s="15"/>
      <c r="H3238" s="15"/>
      <c r="I3238" s="15"/>
      <c r="J3238" s="15"/>
      <c r="K3238" s="15"/>
    </row>
    <row r="3239" spans="2:11" x14ac:dyDescent="0.2">
      <c r="B3239" s="15"/>
      <c r="C3239" s="15"/>
      <c r="D3239" s="15"/>
      <c r="E3239" s="15"/>
      <c r="F3239" s="15"/>
      <c r="G3239" s="15"/>
      <c r="H3239" s="15"/>
      <c r="I3239" s="15"/>
      <c r="J3239" s="15"/>
      <c r="K3239" s="15"/>
    </row>
    <row r="3240" spans="2:11" x14ac:dyDescent="0.2">
      <c r="B3240" s="15"/>
      <c r="C3240" s="15"/>
      <c r="D3240" s="15"/>
      <c r="E3240" s="15"/>
      <c r="F3240" s="15"/>
      <c r="G3240" s="15"/>
      <c r="H3240" s="15"/>
      <c r="I3240" s="15"/>
      <c r="J3240" s="15"/>
      <c r="K3240" s="15"/>
    </row>
    <row r="3241" spans="2:11" x14ac:dyDescent="0.2">
      <c r="B3241" s="15"/>
      <c r="C3241" s="15"/>
      <c r="D3241" s="15"/>
      <c r="E3241" s="15"/>
      <c r="F3241" s="15"/>
      <c r="G3241" s="15"/>
      <c r="H3241" s="15"/>
      <c r="I3241" s="15"/>
      <c r="J3241" s="15"/>
      <c r="K3241" s="15"/>
    </row>
    <row r="3242" spans="2:11" x14ac:dyDescent="0.2">
      <c r="B3242" s="15"/>
      <c r="C3242" s="15"/>
      <c r="D3242" s="15"/>
      <c r="E3242" s="15"/>
      <c r="F3242" s="15"/>
      <c r="G3242" s="15"/>
      <c r="H3242" s="15"/>
      <c r="I3242" s="15"/>
      <c r="J3242" s="15"/>
      <c r="K3242" s="15"/>
    </row>
    <row r="3243" spans="2:11" x14ac:dyDescent="0.2">
      <c r="B3243" s="15"/>
      <c r="C3243" s="15"/>
      <c r="D3243" s="15"/>
      <c r="E3243" s="15"/>
      <c r="F3243" s="15"/>
      <c r="G3243" s="15"/>
      <c r="H3243" s="15"/>
      <c r="I3243" s="15"/>
      <c r="J3243" s="15"/>
      <c r="K3243" s="15"/>
    </row>
    <row r="3244" spans="2:11" x14ac:dyDescent="0.2">
      <c r="B3244" s="15"/>
      <c r="C3244" s="15"/>
      <c r="D3244" s="15"/>
      <c r="E3244" s="15"/>
      <c r="F3244" s="15"/>
      <c r="G3244" s="15"/>
      <c r="H3244" s="15"/>
      <c r="I3244" s="15"/>
      <c r="J3244" s="15"/>
      <c r="K3244" s="15"/>
    </row>
    <row r="3245" spans="2:11" x14ac:dyDescent="0.2">
      <c r="B3245" s="15"/>
      <c r="C3245" s="15"/>
      <c r="D3245" s="15"/>
      <c r="E3245" s="15"/>
      <c r="F3245" s="15"/>
      <c r="G3245" s="15"/>
      <c r="H3245" s="15"/>
      <c r="I3245" s="15"/>
      <c r="J3245" s="15"/>
      <c r="K3245" s="15"/>
    </row>
    <row r="3246" spans="2:11" x14ac:dyDescent="0.2">
      <c r="B3246" s="15"/>
      <c r="C3246" s="15"/>
      <c r="D3246" s="15"/>
      <c r="E3246" s="15"/>
      <c r="F3246" s="15"/>
      <c r="G3246" s="15"/>
      <c r="H3246" s="15"/>
      <c r="I3246" s="15"/>
      <c r="J3246" s="15"/>
      <c r="K3246" s="15"/>
    </row>
    <row r="3247" spans="2:11" x14ac:dyDescent="0.2">
      <c r="B3247" s="15"/>
      <c r="C3247" s="15"/>
      <c r="D3247" s="15"/>
      <c r="E3247" s="15"/>
      <c r="F3247" s="15"/>
      <c r="G3247" s="15"/>
      <c r="H3247" s="15"/>
      <c r="I3247" s="15"/>
      <c r="J3247" s="15"/>
      <c r="K3247" s="15"/>
    </row>
    <row r="3248" spans="2:11" x14ac:dyDescent="0.2">
      <c r="B3248" s="15"/>
      <c r="C3248" s="15"/>
      <c r="D3248" s="15"/>
      <c r="E3248" s="15"/>
      <c r="F3248" s="15"/>
      <c r="G3248" s="15"/>
      <c r="H3248" s="15"/>
      <c r="I3248" s="15"/>
      <c r="J3248" s="15"/>
      <c r="K3248" s="15"/>
    </row>
    <row r="3249" spans="2:11" x14ac:dyDescent="0.2">
      <c r="B3249" s="15"/>
      <c r="C3249" s="15"/>
      <c r="D3249" s="15"/>
      <c r="E3249" s="15"/>
      <c r="F3249" s="15"/>
      <c r="G3249" s="15"/>
      <c r="H3249" s="15"/>
      <c r="I3249" s="15"/>
      <c r="J3249" s="15"/>
      <c r="K3249" s="15"/>
    </row>
    <row r="3250" spans="2:11" x14ac:dyDescent="0.2">
      <c r="B3250" s="15"/>
      <c r="C3250" s="15"/>
      <c r="D3250" s="15"/>
      <c r="E3250" s="15"/>
      <c r="F3250" s="15"/>
      <c r="G3250" s="15"/>
      <c r="H3250" s="15"/>
      <c r="I3250" s="15"/>
      <c r="J3250" s="15"/>
      <c r="K3250" s="15"/>
    </row>
    <row r="3251" spans="2:11" x14ac:dyDescent="0.2">
      <c r="B3251" s="15"/>
      <c r="C3251" s="15"/>
      <c r="D3251" s="15"/>
      <c r="E3251" s="15"/>
      <c r="F3251" s="15"/>
      <c r="G3251" s="15"/>
      <c r="H3251" s="15"/>
      <c r="I3251" s="15"/>
      <c r="J3251" s="15"/>
      <c r="K3251" s="15"/>
    </row>
    <row r="3252" spans="2:11" x14ac:dyDescent="0.2">
      <c r="B3252" s="15"/>
      <c r="C3252" s="15"/>
      <c r="D3252" s="15"/>
      <c r="E3252" s="15"/>
      <c r="F3252" s="15"/>
      <c r="G3252" s="15"/>
      <c r="H3252" s="15"/>
      <c r="I3252" s="15"/>
      <c r="J3252" s="15"/>
      <c r="K3252" s="15"/>
    </row>
    <row r="3253" spans="2:11" x14ac:dyDescent="0.2">
      <c r="B3253" s="15"/>
      <c r="C3253" s="15"/>
      <c r="D3253" s="15"/>
      <c r="E3253" s="15"/>
      <c r="F3253" s="15"/>
      <c r="G3253" s="15"/>
      <c r="H3253" s="15"/>
      <c r="I3253" s="15"/>
      <c r="J3253" s="15"/>
      <c r="K3253" s="15"/>
    </row>
    <row r="3254" spans="2:11" x14ac:dyDescent="0.2">
      <c r="B3254" s="15"/>
      <c r="C3254" s="15"/>
      <c r="D3254" s="15"/>
      <c r="E3254" s="15"/>
      <c r="F3254" s="15"/>
      <c r="G3254" s="15"/>
      <c r="H3254" s="15"/>
      <c r="I3254" s="15"/>
      <c r="J3254" s="15"/>
      <c r="K3254" s="15"/>
    </row>
    <row r="3255" spans="2:11" x14ac:dyDescent="0.2">
      <c r="B3255" s="15"/>
      <c r="C3255" s="15"/>
      <c r="D3255" s="15"/>
      <c r="E3255" s="15"/>
      <c r="F3255" s="15"/>
      <c r="G3255" s="15"/>
      <c r="H3255" s="15"/>
      <c r="I3255" s="15"/>
      <c r="J3255" s="15"/>
      <c r="K3255" s="15"/>
    </row>
    <row r="3256" spans="2:11" x14ac:dyDescent="0.2">
      <c r="B3256" s="15"/>
      <c r="C3256" s="15"/>
      <c r="D3256" s="15"/>
      <c r="E3256" s="15"/>
      <c r="F3256" s="15"/>
      <c r="G3256" s="15"/>
      <c r="H3256" s="15"/>
      <c r="I3256" s="15"/>
      <c r="J3256" s="15"/>
      <c r="K3256" s="15"/>
    </row>
    <row r="3257" spans="2:11" x14ac:dyDescent="0.2">
      <c r="B3257" s="15"/>
      <c r="C3257" s="15"/>
      <c r="D3257" s="15"/>
      <c r="E3257" s="15"/>
      <c r="F3257" s="15"/>
      <c r="G3257" s="15"/>
      <c r="H3257" s="15"/>
      <c r="I3257" s="15"/>
      <c r="J3257" s="15"/>
      <c r="K3257" s="15"/>
    </row>
    <row r="3258" spans="2:11" x14ac:dyDescent="0.2">
      <c r="B3258" s="15"/>
      <c r="C3258" s="15"/>
      <c r="D3258" s="15"/>
      <c r="E3258" s="15"/>
      <c r="F3258" s="15"/>
      <c r="G3258" s="15"/>
      <c r="H3258" s="15"/>
      <c r="I3258" s="15"/>
      <c r="J3258" s="15"/>
      <c r="K3258" s="15"/>
    </row>
    <row r="3259" spans="2:11" x14ac:dyDescent="0.2">
      <c r="B3259" s="15"/>
      <c r="C3259" s="15"/>
      <c r="D3259" s="15"/>
      <c r="E3259" s="15"/>
      <c r="F3259" s="15"/>
      <c r="G3259" s="15"/>
      <c r="H3259" s="15"/>
      <c r="I3259" s="15"/>
      <c r="J3259" s="15"/>
      <c r="K3259" s="15"/>
    </row>
    <row r="3260" spans="2:11" x14ac:dyDescent="0.2">
      <c r="B3260" s="15"/>
      <c r="C3260" s="15"/>
      <c r="D3260" s="15"/>
      <c r="E3260" s="15"/>
      <c r="F3260" s="15"/>
      <c r="G3260" s="15"/>
      <c r="H3260" s="15"/>
      <c r="I3260" s="15"/>
      <c r="J3260" s="15"/>
      <c r="K3260" s="15"/>
    </row>
    <row r="3261" spans="2:11" x14ac:dyDescent="0.2">
      <c r="B3261" s="15"/>
      <c r="C3261" s="15"/>
      <c r="D3261" s="15"/>
      <c r="E3261" s="15"/>
      <c r="F3261" s="15"/>
      <c r="G3261" s="15"/>
      <c r="H3261" s="15"/>
      <c r="I3261" s="15"/>
      <c r="J3261" s="15"/>
      <c r="K3261" s="15"/>
    </row>
    <row r="3262" spans="2:11" x14ac:dyDescent="0.2">
      <c r="B3262" s="15"/>
      <c r="C3262" s="15"/>
      <c r="D3262" s="15"/>
      <c r="E3262" s="15"/>
      <c r="F3262" s="15"/>
      <c r="G3262" s="15"/>
      <c r="H3262" s="15"/>
      <c r="I3262" s="15"/>
      <c r="J3262" s="15"/>
      <c r="K3262" s="15"/>
    </row>
    <row r="3263" spans="2:11" x14ac:dyDescent="0.2">
      <c r="B3263" s="15"/>
      <c r="C3263" s="15"/>
      <c r="D3263" s="15"/>
      <c r="E3263" s="15"/>
      <c r="F3263" s="15"/>
      <c r="G3263" s="15"/>
      <c r="H3263" s="15"/>
      <c r="I3263" s="15"/>
      <c r="J3263" s="15"/>
      <c r="K3263" s="15"/>
    </row>
    <row r="3264" spans="2:11" x14ac:dyDescent="0.2">
      <c r="B3264" s="15"/>
      <c r="C3264" s="15"/>
      <c r="D3264" s="15"/>
      <c r="E3264" s="15"/>
      <c r="F3264" s="15"/>
      <c r="G3264" s="15"/>
      <c r="H3264" s="15"/>
      <c r="I3264" s="15"/>
      <c r="J3264" s="15"/>
      <c r="K3264" s="15"/>
    </row>
    <row r="3265" spans="2:11" x14ac:dyDescent="0.2">
      <c r="B3265" s="15"/>
      <c r="C3265" s="15"/>
      <c r="D3265" s="15"/>
      <c r="E3265" s="15"/>
      <c r="F3265" s="15"/>
      <c r="G3265" s="15"/>
      <c r="H3265" s="15"/>
      <c r="I3265" s="15"/>
      <c r="J3265" s="15"/>
      <c r="K3265" s="15"/>
    </row>
    <row r="3266" spans="2:11" x14ac:dyDescent="0.2">
      <c r="B3266" s="15"/>
      <c r="C3266" s="15"/>
      <c r="D3266" s="15"/>
      <c r="E3266" s="15"/>
      <c r="F3266" s="15"/>
      <c r="G3266" s="15"/>
      <c r="H3266" s="15"/>
      <c r="I3266" s="15"/>
      <c r="J3266" s="15"/>
      <c r="K3266" s="15"/>
    </row>
    <row r="3267" spans="2:11" x14ac:dyDescent="0.2">
      <c r="B3267" s="15"/>
      <c r="C3267" s="15"/>
      <c r="D3267" s="15"/>
      <c r="E3267" s="15"/>
      <c r="F3267" s="15"/>
      <c r="G3267" s="15"/>
      <c r="H3267" s="15"/>
      <c r="I3267" s="15"/>
      <c r="J3267" s="15"/>
      <c r="K3267" s="15"/>
    </row>
    <row r="3268" spans="2:11" x14ac:dyDescent="0.2">
      <c r="B3268" s="15"/>
      <c r="C3268" s="15"/>
      <c r="D3268" s="15"/>
      <c r="E3268" s="15"/>
      <c r="F3268" s="15"/>
      <c r="G3268" s="15"/>
      <c r="H3268" s="15"/>
      <c r="I3268" s="15"/>
      <c r="J3268" s="15"/>
      <c r="K3268" s="15"/>
    </row>
    <row r="3269" spans="2:11" x14ac:dyDescent="0.2">
      <c r="B3269" s="15"/>
      <c r="C3269" s="15"/>
      <c r="D3269" s="15"/>
      <c r="E3269" s="15"/>
      <c r="F3269" s="15"/>
      <c r="G3269" s="15"/>
      <c r="H3269" s="15"/>
      <c r="I3269" s="15"/>
      <c r="J3269" s="15"/>
      <c r="K3269" s="15"/>
    </row>
    <row r="3270" spans="2:11" x14ac:dyDescent="0.2">
      <c r="B3270" s="15"/>
      <c r="C3270" s="15"/>
      <c r="D3270" s="15"/>
      <c r="E3270" s="15"/>
      <c r="F3270" s="15"/>
      <c r="G3270" s="15"/>
      <c r="H3270" s="15"/>
      <c r="I3270" s="15"/>
      <c r="J3270" s="15"/>
      <c r="K3270" s="15"/>
    </row>
    <row r="3271" spans="2:11" x14ac:dyDescent="0.2">
      <c r="B3271" s="15"/>
      <c r="C3271" s="15"/>
      <c r="D3271" s="15"/>
      <c r="E3271" s="15"/>
      <c r="F3271" s="15"/>
      <c r="G3271" s="15"/>
      <c r="H3271" s="15"/>
      <c r="I3271" s="15"/>
      <c r="J3271" s="15"/>
      <c r="K3271" s="15"/>
    </row>
    <row r="3272" spans="2:11" x14ac:dyDescent="0.2">
      <c r="B3272" s="15"/>
      <c r="C3272" s="15"/>
      <c r="D3272" s="15"/>
      <c r="E3272" s="15"/>
      <c r="F3272" s="15"/>
      <c r="G3272" s="15"/>
      <c r="H3272" s="15"/>
      <c r="I3272" s="15"/>
      <c r="J3272" s="15"/>
      <c r="K3272" s="15"/>
    </row>
    <row r="3273" spans="2:11" x14ac:dyDescent="0.2">
      <c r="B3273" s="15"/>
      <c r="C3273" s="15"/>
      <c r="D3273" s="15"/>
      <c r="E3273" s="15"/>
      <c r="F3273" s="15"/>
      <c r="G3273" s="15"/>
      <c r="H3273" s="15"/>
      <c r="I3273" s="15"/>
      <c r="J3273" s="15"/>
      <c r="K3273" s="15"/>
    </row>
    <row r="3274" spans="2:11" x14ac:dyDescent="0.2">
      <c r="B3274" s="15"/>
      <c r="C3274" s="15"/>
      <c r="D3274" s="15"/>
      <c r="E3274" s="15"/>
      <c r="F3274" s="15"/>
      <c r="G3274" s="15"/>
      <c r="H3274" s="15"/>
      <c r="I3274" s="15"/>
      <c r="J3274" s="15"/>
      <c r="K3274" s="15"/>
    </row>
    <row r="3275" spans="2:11" x14ac:dyDescent="0.2">
      <c r="B3275" s="15"/>
      <c r="C3275" s="15"/>
      <c r="D3275" s="15"/>
      <c r="E3275" s="15"/>
      <c r="F3275" s="15"/>
      <c r="G3275" s="15"/>
      <c r="H3275" s="15"/>
      <c r="I3275" s="15"/>
      <c r="J3275" s="15"/>
      <c r="K3275" s="15"/>
    </row>
    <row r="3276" spans="2:11" x14ac:dyDescent="0.2">
      <c r="B3276" s="15"/>
      <c r="C3276" s="15"/>
      <c r="D3276" s="15"/>
      <c r="E3276" s="15"/>
      <c r="F3276" s="15"/>
      <c r="G3276" s="15"/>
      <c r="H3276" s="15"/>
      <c r="I3276" s="15"/>
      <c r="J3276" s="15"/>
      <c r="K3276" s="15"/>
    </row>
    <row r="3277" spans="2:11" x14ac:dyDescent="0.2">
      <c r="B3277" s="15"/>
      <c r="C3277" s="15"/>
      <c r="D3277" s="15"/>
      <c r="E3277" s="15"/>
      <c r="F3277" s="15"/>
      <c r="G3277" s="15"/>
      <c r="H3277" s="15"/>
      <c r="I3277" s="15"/>
      <c r="J3277" s="15"/>
      <c r="K3277" s="15"/>
    </row>
    <row r="3278" spans="2:11" x14ac:dyDescent="0.2">
      <c r="B3278" s="15"/>
      <c r="C3278" s="15"/>
      <c r="D3278" s="15"/>
      <c r="E3278" s="15"/>
      <c r="F3278" s="15"/>
      <c r="G3278" s="15"/>
      <c r="H3278" s="15"/>
      <c r="I3278" s="15"/>
      <c r="J3278" s="15"/>
      <c r="K3278" s="15"/>
    </row>
    <row r="3279" spans="2:11" x14ac:dyDescent="0.2">
      <c r="B3279" s="15"/>
      <c r="C3279" s="15"/>
      <c r="D3279" s="15"/>
      <c r="E3279" s="15"/>
      <c r="F3279" s="15"/>
      <c r="G3279" s="15"/>
      <c r="H3279" s="15"/>
      <c r="I3279" s="15"/>
      <c r="J3279" s="15"/>
      <c r="K3279" s="15"/>
    </row>
    <row r="3280" spans="2:11" x14ac:dyDescent="0.2">
      <c r="B3280" s="15"/>
      <c r="C3280" s="15"/>
      <c r="D3280" s="15"/>
      <c r="E3280" s="15"/>
      <c r="F3280" s="15"/>
      <c r="G3280" s="15"/>
      <c r="H3280" s="15"/>
      <c r="I3280" s="15"/>
      <c r="J3280" s="15"/>
      <c r="K3280" s="15"/>
    </row>
    <row r="3281" spans="2:11" x14ac:dyDescent="0.2">
      <c r="B3281" s="15"/>
      <c r="C3281" s="15"/>
      <c r="D3281" s="15"/>
      <c r="E3281" s="15"/>
      <c r="F3281" s="15"/>
      <c r="G3281" s="15"/>
      <c r="H3281" s="15"/>
      <c r="I3281" s="15"/>
      <c r="J3281" s="15"/>
      <c r="K3281" s="15"/>
    </row>
    <row r="3282" spans="2:11" x14ac:dyDescent="0.2">
      <c r="B3282" s="15"/>
      <c r="C3282" s="15"/>
      <c r="D3282" s="15"/>
      <c r="E3282" s="15"/>
      <c r="F3282" s="15"/>
      <c r="G3282" s="15"/>
      <c r="H3282" s="15"/>
      <c r="I3282" s="15"/>
      <c r="J3282" s="15"/>
      <c r="K3282" s="15"/>
    </row>
    <row r="3283" spans="2:11" x14ac:dyDescent="0.2">
      <c r="B3283" s="15"/>
      <c r="C3283" s="15"/>
      <c r="D3283" s="15"/>
      <c r="E3283" s="15"/>
      <c r="F3283" s="15"/>
      <c r="G3283" s="15"/>
      <c r="H3283" s="15"/>
      <c r="I3283" s="15"/>
      <c r="J3283" s="15"/>
      <c r="K3283" s="15"/>
    </row>
    <row r="3284" spans="2:11" x14ac:dyDescent="0.2">
      <c r="B3284" s="15"/>
      <c r="C3284" s="15"/>
      <c r="D3284" s="15"/>
      <c r="E3284" s="15"/>
      <c r="F3284" s="15"/>
      <c r="G3284" s="15"/>
      <c r="H3284" s="15"/>
      <c r="I3284" s="15"/>
      <c r="J3284" s="15"/>
      <c r="K3284" s="15"/>
    </row>
    <row r="3285" spans="2:11" x14ac:dyDescent="0.2">
      <c r="B3285" s="15"/>
      <c r="C3285" s="15"/>
      <c r="D3285" s="15"/>
      <c r="E3285" s="15"/>
      <c r="F3285" s="15"/>
      <c r="G3285" s="15"/>
      <c r="H3285" s="15"/>
      <c r="I3285" s="15"/>
      <c r="J3285" s="15"/>
      <c r="K3285" s="15"/>
    </row>
    <row r="3286" spans="2:11" x14ac:dyDescent="0.2">
      <c r="B3286" s="15"/>
      <c r="C3286" s="15"/>
      <c r="D3286" s="15"/>
      <c r="E3286" s="15"/>
      <c r="F3286" s="15"/>
      <c r="G3286" s="15"/>
      <c r="H3286" s="15"/>
      <c r="I3286" s="15"/>
      <c r="J3286" s="15"/>
      <c r="K3286" s="15"/>
    </row>
    <row r="3287" spans="2:11" x14ac:dyDescent="0.2">
      <c r="B3287" s="15"/>
      <c r="C3287" s="15"/>
      <c r="D3287" s="15"/>
      <c r="E3287" s="15"/>
      <c r="F3287" s="15"/>
      <c r="G3287" s="15"/>
      <c r="H3287" s="15"/>
      <c r="I3287" s="15"/>
      <c r="J3287" s="15"/>
      <c r="K3287" s="15"/>
    </row>
    <row r="3288" spans="2:11" x14ac:dyDescent="0.2">
      <c r="B3288" s="15"/>
      <c r="C3288" s="15"/>
      <c r="D3288" s="15"/>
      <c r="E3288" s="15"/>
      <c r="F3288" s="15"/>
      <c r="G3288" s="15"/>
      <c r="H3288" s="15"/>
      <c r="I3288" s="15"/>
      <c r="J3288" s="15"/>
      <c r="K3288" s="15"/>
    </row>
    <row r="3289" spans="2:11" x14ac:dyDescent="0.2">
      <c r="B3289" s="15"/>
      <c r="C3289" s="15"/>
      <c r="D3289" s="15"/>
      <c r="E3289" s="15"/>
      <c r="F3289" s="15"/>
      <c r="G3289" s="15"/>
      <c r="H3289" s="15"/>
      <c r="I3289" s="15"/>
      <c r="J3289" s="15"/>
      <c r="K3289" s="15"/>
    </row>
    <row r="3290" spans="2:11" x14ac:dyDescent="0.2">
      <c r="B3290" s="15"/>
      <c r="C3290" s="15"/>
      <c r="D3290" s="15"/>
      <c r="E3290" s="15"/>
      <c r="F3290" s="15"/>
      <c r="G3290" s="15"/>
      <c r="H3290" s="15"/>
      <c r="I3290" s="15"/>
      <c r="J3290" s="15"/>
      <c r="K3290" s="15"/>
    </row>
    <row r="3291" spans="2:11" x14ac:dyDescent="0.2">
      <c r="B3291" s="15"/>
      <c r="C3291" s="15"/>
      <c r="D3291" s="15"/>
      <c r="E3291" s="15"/>
      <c r="F3291" s="15"/>
      <c r="G3291" s="15"/>
      <c r="H3291" s="15"/>
      <c r="I3291" s="15"/>
      <c r="J3291" s="15"/>
      <c r="K3291" s="15"/>
    </row>
    <row r="3292" spans="2:11" x14ac:dyDescent="0.2">
      <c r="B3292" s="15"/>
      <c r="C3292" s="15"/>
      <c r="D3292" s="15"/>
      <c r="E3292" s="15"/>
      <c r="F3292" s="15"/>
      <c r="G3292" s="15"/>
      <c r="H3292" s="15"/>
      <c r="I3292" s="15"/>
      <c r="J3292" s="15"/>
      <c r="K3292" s="15"/>
    </row>
    <row r="3293" spans="2:11" x14ac:dyDescent="0.2">
      <c r="B3293" s="15"/>
      <c r="C3293" s="15"/>
      <c r="D3293" s="15"/>
      <c r="E3293" s="15"/>
      <c r="F3293" s="15"/>
      <c r="G3293" s="15"/>
      <c r="H3293" s="15"/>
      <c r="I3293" s="15"/>
      <c r="J3293" s="15"/>
      <c r="K3293" s="15"/>
    </row>
    <row r="3294" spans="2:11" x14ac:dyDescent="0.2">
      <c r="B3294" s="15"/>
      <c r="C3294" s="15"/>
      <c r="D3294" s="15"/>
      <c r="E3294" s="15"/>
      <c r="F3294" s="15"/>
      <c r="G3294" s="15"/>
      <c r="H3294" s="15"/>
      <c r="I3294" s="15"/>
      <c r="J3294" s="15"/>
      <c r="K3294" s="15"/>
    </row>
    <row r="3295" spans="2:11" x14ac:dyDescent="0.2">
      <c r="B3295" s="15"/>
      <c r="C3295" s="15"/>
      <c r="D3295" s="15"/>
      <c r="E3295" s="15"/>
      <c r="F3295" s="15"/>
      <c r="G3295" s="15"/>
      <c r="H3295" s="15"/>
      <c r="I3295" s="15"/>
      <c r="J3295" s="15"/>
      <c r="K3295" s="15"/>
    </row>
    <row r="3296" spans="2:11" x14ac:dyDescent="0.2">
      <c r="B3296" s="15"/>
      <c r="C3296" s="15"/>
      <c r="D3296" s="15"/>
      <c r="E3296" s="15"/>
      <c r="F3296" s="15"/>
      <c r="G3296" s="15"/>
      <c r="H3296" s="15"/>
      <c r="I3296" s="15"/>
      <c r="J3296" s="15"/>
      <c r="K3296" s="15"/>
    </row>
    <row r="3297" spans="2:11" x14ac:dyDescent="0.2">
      <c r="B3297" s="15"/>
      <c r="C3297" s="15"/>
      <c r="D3297" s="15"/>
      <c r="E3297" s="15"/>
      <c r="F3297" s="15"/>
      <c r="G3297" s="15"/>
      <c r="H3297" s="15"/>
      <c r="I3297" s="15"/>
      <c r="J3297" s="15"/>
      <c r="K3297" s="15"/>
    </row>
    <row r="3298" spans="2:11" x14ac:dyDescent="0.2">
      <c r="B3298" s="15"/>
      <c r="C3298" s="15"/>
      <c r="D3298" s="15"/>
      <c r="E3298" s="15"/>
      <c r="F3298" s="15"/>
      <c r="G3298" s="15"/>
      <c r="H3298" s="15"/>
      <c r="I3298" s="15"/>
      <c r="J3298" s="15"/>
      <c r="K3298" s="15"/>
    </row>
    <row r="3299" spans="2:11" x14ac:dyDescent="0.2">
      <c r="B3299" s="15"/>
      <c r="C3299" s="15"/>
      <c r="D3299" s="15"/>
      <c r="E3299" s="15"/>
      <c r="F3299" s="15"/>
      <c r="G3299" s="15"/>
      <c r="H3299" s="15"/>
      <c r="I3299" s="15"/>
      <c r="J3299" s="15"/>
      <c r="K3299" s="15"/>
    </row>
    <row r="3300" spans="2:11" x14ac:dyDescent="0.2">
      <c r="B3300" s="15"/>
      <c r="C3300" s="15"/>
      <c r="D3300" s="15"/>
      <c r="E3300" s="15"/>
      <c r="F3300" s="15"/>
      <c r="G3300" s="15"/>
      <c r="H3300" s="15"/>
      <c r="I3300" s="15"/>
      <c r="J3300" s="15"/>
      <c r="K3300" s="15"/>
    </row>
    <row r="3301" spans="2:11" x14ac:dyDescent="0.2">
      <c r="B3301" s="15"/>
      <c r="C3301" s="15"/>
      <c r="D3301" s="15"/>
      <c r="E3301" s="15"/>
      <c r="F3301" s="15"/>
      <c r="G3301" s="15"/>
      <c r="H3301" s="15"/>
      <c r="I3301" s="15"/>
      <c r="J3301" s="15"/>
      <c r="K3301" s="15"/>
    </row>
    <row r="3302" spans="2:11" x14ac:dyDescent="0.2">
      <c r="B3302" s="15"/>
      <c r="C3302" s="15"/>
      <c r="D3302" s="15"/>
      <c r="E3302" s="15"/>
      <c r="F3302" s="15"/>
      <c r="G3302" s="15"/>
      <c r="H3302" s="15"/>
      <c r="I3302" s="15"/>
      <c r="J3302" s="15"/>
      <c r="K3302" s="15"/>
    </row>
    <row r="3303" spans="2:11" x14ac:dyDescent="0.2">
      <c r="B3303" s="15"/>
      <c r="C3303" s="15"/>
      <c r="D3303" s="15"/>
      <c r="E3303" s="15"/>
      <c r="F3303" s="15"/>
      <c r="G3303" s="15"/>
      <c r="H3303" s="15"/>
      <c r="I3303" s="15"/>
      <c r="J3303" s="15"/>
      <c r="K3303" s="15"/>
    </row>
    <row r="3304" spans="2:11" x14ac:dyDescent="0.2">
      <c r="B3304" s="15"/>
      <c r="C3304" s="15"/>
      <c r="D3304" s="15"/>
      <c r="E3304" s="15"/>
      <c r="F3304" s="15"/>
      <c r="G3304" s="15"/>
      <c r="H3304" s="15"/>
      <c r="I3304" s="15"/>
      <c r="J3304" s="15"/>
      <c r="K3304" s="15"/>
    </row>
    <row r="3305" spans="2:11" x14ac:dyDescent="0.2">
      <c r="B3305" s="15"/>
      <c r="C3305" s="15"/>
      <c r="D3305" s="15"/>
      <c r="E3305" s="15"/>
      <c r="F3305" s="15"/>
      <c r="G3305" s="15"/>
      <c r="H3305" s="15"/>
      <c r="I3305" s="15"/>
      <c r="J3305" s="15"/>
      <c r="K3305" s="15"/>
    </row>
    <row r="3306" spans="2:11" x14ac:dyDescent="0.2">
      <c r="B3306" s="15"/>
      <c r="C3306" s="15"/>
      <c r="D3306" s="15"/>
      <c r="E3306" s="15"/>
      <c r="F3306" s="15"/>
      <c r="G3306" s="15"/>
      <c r="H3306" s="15"/>
      <c r="I3306" s="15"/>
      <c r="J3306" s="15"/>
      <c r="K3306" s="15"/>
    </row>
    <row r="3307" spans="2:11" x14ac:dyDescent="0.2">
      <c r="B3307" s="15"/>
      <c r="C3307" s="15"/>
      <c r="D3307" s="15"/>
      <c r="E3307" s="15"/>
      <c r="F3307" s="15"/>
      <c r="G3307" s="15"/>
      <c r="H3307" s="15"/>
      <c r="I3307" s="15"/>
      <c r="J3307" s="15"/>
      <c r="K3307" s="15"/>
    </row>
    <row r="3308" spans="2:11" x14ac:dyDescent="0.2">
      <c r="B3308" s="15"/>
      <c r="C3308" s="15"/>
      <c r="D3308" s="15"/>
      <c r="E3308" s="15"/>
      <c r="F3308" s="15"/>
      <c r="G3308" s="15"/>
      <c r="H3308" s="15"/>
      <c r="I3308" s="15"/>
      <c r="J3308" s="15"/>
      <c r="K3308" s="15"/>
    </row>
    <row r="3309" spans="2:11" x14ac:dyDescent="0.2">
      <c r="B3309" s="15"/>
      <c r="C3309" s="15"/>
      <c r="D3309" s="15"/>
      <c r="E3309" s="15"/>
      <c r="F3309" s="15"/>
      <c r="G3309" s="15"/>
      <c r="H3309" s="15"/>
      <c r="I3309" s="15"/>
      <c r="J3309" s="15"/>
      <c r="K3309" s="15"/>
    </row>
    <row r="3310" spans="2:11" x14ac:dyDescent="0.2">
      <c r="B3310" s="15"/>
      <c r="C3310" s="15"/>
      <c r="D3310" s="15"/>
      <c r="E3310" s="15"/>
      <c r="F3310" s="15"/>
      <c r="G3310" s="15"/>
      <c r="H3310" s="15"/>
      <c r="I3310" s="15"/>
      <c r="J3310" s="15"/>
      <c r="K3310" s="15"/>
    </row>
    <row r="3311" spans="2:11" x14ac:dyDescent="0.2">
      <c r="B3311" s="15"/>
      <c r="C3311" s="15"/>
      <c r="D3311" s="15"/>
      <c r="E3311" s="15"/>
      <c r="F3311" s="15"/>
      <c r="G3311" s="15"/>
      <c r="H3311" s="15"/>
      <c r="I3311" s="15"/>
      <c r="J3311" s="15"/>
      <c r="K3311" s="15"/>
    </row>
    <row r="3312" spans="2:11" x14ac:dyDescent="0.2">
      <c r="B3312" s="15"/>
      <c r="C3312" s="15"/>
      <c r="D3312" s="15"/>
      <c r="E3312" s="15"/>
      <c r="F3312" s="15"/>
      <c r="G3312" s="15"/>
      <c r="H3312" s="15"/>
      <c r="I3312" s="15"/>
      <c r="J3312" s="15"/>
      <c r="K3312" s="15"/>
    </row>
    <row r="3313" spans="2:11" x14ac:dyDescent="0.2">
      <c r="B3313" s="15"/>
      <c r="C3313" s="15"/>
      <c r="D3313" s="15"/>
      <c r="E3313" s="15"/>
      <c r="F3313" s="15"/>
      <c r="G3313" s="15"/>
      <c r="H3313" s="15"/>
      <c r="I3313" s="15"/>
      <c r="J3313" s="15"/>
      <c r="K3313" s="15"/>
    </row>
    <row r="3314" spans="2:11" x14ac:dyDescent="0.2">
      <c r="B3314" s="15"/>
      <c r="C3314" s="15"/>
      <c r="D3314" s="15"/>
      <c r="E3314" s="15"/>
      <c r="F3314" s="15"/>
      <c r="G3314" s="15"/>
      <c r="H3314" s="15"/>
      <c r="I3314" s="15"/>
      <c r="J3314" s="15"/>
      <c r="K3314" s="15"/>
    </row>
    <row r="3315" spans="2:11" x14ac:dyDescent="0.2">
      <c r="B3315" s="15"/>
      <c r="C3315" s="15"/>
      <c r="D3315" s="15"/>
      <c r="E3315" s="15"/>
      <c r="F3315" s="15"/>
      <c r="G3315" s="15"/>
      <c r="H3315" s="15"/>
      <c r="I3315" s="15"/>
      <c r="J3315" s="15"/>
      <c r="K3315" s="15"/>
    </row>
    <row r="3316" spans="2:11" x14ac:dyDescent="0.2">
      <c r="B3316" s="15"/>
      <c r="C3316" s="15"/>
      <c r="D3316" s="15"/>
      <c r="E3316" s="15"/>
      <c r="F3316" s="15"/>
      <c r="G3316" s="15"/>
      <c r="H3316" s="15"/>
      <c r="I3316" s="15"/>
      <c r="J3316" s="15"/>
      <c r="K3316" s="15"/>
    </row>
    <row r="3317" spans="2:11" x14ac:dyDescent="0.2">
      <c r="B3317" s="15"/>
      <c r="C3317" s="15"/>
      <c r="D3317" s="15"/>
      <c r="E3317" s="15"/>
      <c r="F3317" s="15"/>
      <c r="G3317" s="15"/>
      <c r="H3317" s="15"/>
      <c r="I3317" s="15"/>
      <c r="J3317" s="15"/>
      <c r="K3317" s="15"/>
    </row>
    <row r="3318" spans="2:11" x14ac:dyDescent="0.2">
      <c r="B3318" s="15"/>
      <c r="C3318" s="15"/>
      <c r="D3318" s="15"/>
      <c r="E3318" s="15"/>
      <c r="F3318" s="15"/>
      <c r="G3318" s="15"/>
      <c r="H3318" s="15"/>
      <c r="I3318" s="15"/>
      <c r="J3318" s="15"/>
      <c r="K3318" s="15"/>
    </row>
    <row r="3319" spans="2:11" x14ac:dyDescent="0.2">
      <c r="B3319" s="15"/>
      <c r="C3319" s="15"/>
      <c r="D3319" s="15"/>
      <c r="E3319" s="15"/>
      <c r="F3319" s="15"/>
      <c r="G3319" s="15"/>
      <c r="H3319" s="15"/>
      <c r="I3319" s="15"/>
      <c r="J3319" s="15"/>
      <c r="K3319" s="15"/>
    </row>
    <row r="3320" spans="2:11" x14ac:dyDescent="0.2">
      <c r="B3320" s="15"/>
      <c r="C3320" s="15"/>
      <c r="D3320" s="15"/>
      <c r="E3320" s="15"/>
      <c r="F3320" s="15"/>
      <c r="G3320" s="15"/>
      <c r="H3320" s="15"/>
      <c r="I3320" s="15"/>
      <c r="J3320" s="15"/>
      <c r="K3320" s="15"/>
    </row>
    <row r="3321" spans="2:11" x14ac:dyDescent="0.2">
      <c r="B3321" s="15"/>
      <c r="C3321" s="15"/>
      <c r="D3321" s="15"/>
      <c r="E3321" s="15"/>
      <c r="F3321" s="15"/>
      <c r="G3321" s="15"/>
      <c r="H3321" s="15"/>
      <c r="I3321" s="15"/>
      <c r="J3321" s="15"/>
      <c r="K3321" s="15"/>
    </row>
    <row r="3322" spans="2:11" x14ac:dyDescent="0.2">
      <c r="B3322" s="15"/>
      <c r="C3322" s="15"/>
      <c r="D3322" s="15"/>
      <c r="E3322" s="15"/>
      <c r="F3322" s="15"/>
      <c r="G3322" s="15"/>
      <c r="H3322" s="15"/>
      <c r="I3322" s="15"/>
      <c r="J3322" s="15"/>
      <c r="K3322" s="15"/>
    </row>
    <row r="3323" spans="2:11" x14ac:dyDescent="0.2">
      <c r="B3323" s="15"/>
      <c r="C3323" s="15"/>
      <c r="D3323" s="15"/>
      <c r="E3323" s="15"/>
      <c r="F3323" s="15"/>
      <c r="G3323" s="15"/>
      <c r="H3323" s="15"/>
      <c r="I3323" s="15"/>
      <c r="J3323" s="15"/>
      <c r="K3323" s="15"/>
    </row>
    <row r="3324" spans="2:11" x14ac:dyDescent="0.2">
      <c r="B3324" s="15"/>
      <c r="C3324" s="15"/>
      <c r="D3324" s="15"/>
      <c r="E3324" s="15"/>
      <c r="F3324" s="15"/>
      <c r="G3324" s="15"/>
      <c r="H3324" s="15"/>
      <c r="I3324" s="15"/>
      <c r="J3324" s="15"/>
      <c r="K3324" s="15"/>
    </row>
    <row r="3325" spans="2:11" x14ac:dyDescent="0.2">
      <c r="B3325" s="15"/>
      <c r="C3325" s="15"/>
      <c r="D3325" s="15"/>
      <c r="E3325" s="15"/>
      <c r="F3325" s="15"/>
      <c r="G3325" s="15"/>
      <c r="H3325" s="15"/>
      <c r="I3325" s="15"/>
      <c r="J3325" s="15"/>
      <c r="K3325" s="15"/>
    </row>
    <row r="3326" spans="2:11" x14ac:dyDescent="0.2">
      <c r="B3326" s="15"/>
      <c r="C3326" s="15"/>
      <c r="D3326" s="15"/>
      <c r="E3326" s="15"/>
      <c r="F3326" s="15"/>
      <c r="G3326" s="15"/>
      <c r="H3326" s="15"/>
      <c r="I3326" s="15"/>
      <c r="J3326" s="15"/>
      <c r="K3326" s="15"/>
    </row>
    <row r="3327" spans="2:11" x14ac:dyDescent="0.2">
      <c r="B3327" s="15"/>
      <c r="C3327" s="15"/>
      <c r="D3327" s="15"/>
      <c r="E3327" s="15"/>
      <c r="F3327" s="15"/>
      <c r="G3327" s="15"/>
      <c r="H3327" s="15"/>
      <c r="I3327" s="15"/>
      <c r="J3327" s="15"/>
      <c r="K3327" s="15"/>
    </row>
    <row r="3328" spans="2:11" x14ac:dyDescent="0.2">
      <c r="B3328" s="15"/>
      <c r="C3328" s="15"/>
      <c r="D3328" s="15"/>
      <c r="E3328" s="15"/>
      <c r="F3328" s="15"/>
      <c r="G3328" s="15"/>
      <c r="H3328" s="15"/>
      <c r="I3328" s="15"/>
      <c r="J3328" s="15"/>
      <c r="K3328" s="15"/>
    </row>
    <row r="3329" spans="2:11" x14ac:dyDescent="0.2">
      <c r="B3329" s="15"/>
      <c r="C3329" s="15"/>
      <c r="D3329" s="15"/>
      <c r="E3329" s="15"/>
      <c r="F3329" s="15"/>
      <c r="G3329" s="15"/>
      <c r="H3329" s="15"/>
      <c r="I3329" s="15"/>
      <c r="J3329" s="15"/>
      <c r="K3329" s="15"/>
    </row>
    <row r="3330" spans="2:11" x14ac:dyDescent="0.2">
      <c r="B3330" s="15"/>
      <c r="C3330" s="15"/>
      <c r="D3330" s="15"/>
      <c r="E3330" s="15"/>
      <c r="F3330" s="15"/>
      <c r="G3330" s="15"/>
      <c r="H3330" s="15"/>
      <c r="I3330" s="15"/>
      <c r="J3330" s="15"/>
      <c r="K3330" s="15"/>
    </row>
    <row r="3331" spans="2:11" x14ac:dyDescent="0.2">
      <c r="B3331" s="15"/>
      <c r="C3331" s="15"/>
      <c r="D3331" s="15"/>
      <c r="E3331" s="15"/>
      <c r="F3331" s="15"/>
      <c r="G3331" s="15"/>
      <c r="H3331" s="15"/>
      <c r="I3331" s="15"/>
      <c r="J3331" s="15"/>
      <c r="K3331" s="15"/>
    </row>
    <row r="3332" spans="2:11" x14ac:dyDescent="0.2">
      <c r="B3332" s="15"/>
      <c r="C3332" s="15"/>
      <c r="D3332" s="15"/>
      <c r="E3332" s="15"/>
      <c r="F3332" s="15"/>
      <c r="G3332" s="15"/>
      <c r="H3332" s="15"/>
      <c r="I3332" s="15"/>
      <c r="J3332" s="15"/>
      <c r="K3332" s="15"/>
    </row>
    <row r="3333" spans="2:11" x14ac:dyDescent="0.2">
      <c r="B3333" s="15"/>
      <c r="C3333" s="15"/>
      <c r="D3333" s="15"/>
      <c r="E3333" s="15"/>
      <c r="F3333" s="15"/>
      <c r="G3333" s="15"/>
      <c r="H3333" s="15"/>
      <c r="I3333" s="15"/>
      <c r="J3333" s="15"/>
      <c r="K3333" s="15"/>
    </row>
    <row r="3334" spans="2:11" x14ac:dyDescent="0.2">
      <c r="B3334" s="15"/>
      <c r="C3334" s="15"/>
      <c r="D3334" s="15"/>
      <c r="E3334" s="15"/>
      <c r="F3334" s="15"/>
      <c r="G3334" s="15"/>
      <c r="H3334" s="15"/>
      <c r="I3334" s="15"/>
      <c r="J3334" s="15"/>
      <c r="K3334" s="15"/>
    </row>
    <row r="3335" spans="2:11" x14ac:dyDescent="0.2">
      <c r="B3335" s="15"/>
      <c r="C3335" s="15"/>
      <c r="D3335" s="15"/>
      <c r="E3335" s="15"/>
      <c r="F3335" s="15"/>
      <c r="G3335" s="15"/>
      <c r="H3335" s="15"/>
      <c r="I3335" s="15"/>
      <c r="J3335" s="15"/>
      <c r="K3335" s="15"/>
    </row>
    <row r="3336" spans="2:11" x14ac:dyDescent="0.2">
      <c r="B3336" s="15"/>
      <c r="C3336" s="15"/>
      <c r="D3336" s="15"/>
      <c r="E3336" s="15"/>
      <c r="F3336" s="15"/>
      <c r="G3336" s="15"/>
      <c r="H3336" s="15"/>
      <c r="I3336" s="15"/>
      <c r="J3336" s="15"/>
      <c r="K3336" s="15"/>
    </row>
    <row r="3337" spans="2:11" x14ac:dyDescent="0.2">
      <c r="B3337" s="15"/>
      <c r="C3337" s="15"/>
      <c r="D3337" s="15"/>
      <c r="E3337" s="15"/>
      <c r="F3337" s="15"/>
      <c r="G3337" s="15"/>
      <c r="H3337" s="15"/>
      <c r="I3337" s="15"/>
      <c r="J3337" s="15"/>
      <c r="K3337" s="15"/>
    </row>
    <row r="3338" spans="2:11" x14ac:dyDescent="0.2">
      <c r="B3338" s="15"/>
      <c r="C3338" s="15"/>
      <c r="D3338" s="15"/>
      <c r="E3338" s="15"/>
      <c r="F3338" s="15"/>
      <c r="G3338" s="15"/>
      <c r="H3338" s="15"/>
      <c r="I3338" s="15"/>
      <c r="J3338" s="15"/>
      <c r="K3338" s="15"/>
    </row>
    <row r="3339" spans="2:11" x14ac:dyDescent="0.2">
      <c r="B3339" s="15"/>
      <c r="C3339" s="15"/>
      <c r="D3339" s="15"/>
      <c r="E3339" s="15"/>
      <c r="F3339" s="15"/>
      <c r="G3339" s="15"/>
      <c r="H3339" s="15"/>
      <c r="I3339" s="15"/>
      <c r="J3339" s="15"/>
      <c r="K3339" s="15"/>
    </row>
    <row r="3340" spans="2:11" x14ac:dyDescent="0.2">
      <c r="B3340" s="15"/>
      <c r="C3340" s="15"/>
      <c r="D3340" s="15"/>
      <c r="E3340" s="15"/>
      <c r="F3340" s="15"/>
      <c r="G3340" s="15"/>
      <c r="H3340" s="15"/>
      <c r="I3340" s="15"/>
      <c r="J3340" s="15"/>
      <c r="K3340" s="15"/>
    </row>
    <row r="3341" spans="2:11" x14ac:dyDescent="0.2">
      <c r="B3341" s="15"/>
      <c r="C3341" s="15"/>
      <c r="D3341" s="15"/>
      <c r="E3341" s="15"/>
      <c r="F3341" s="15"/>
      <c r="G3341" s="15"/>
      <c r="H3341" s="15"/>
      <c r="I3341" s="15"/>
      <c r="J3341" s="15"/>
      <c r="K3341" s="15"/>
    </row>
    <row r="3342" spans="2:11" x14ac:dyDescent="0.2">
      <c r="B3342" s="15"/>
      <c r="C3342" s="15"/>
      <c r="D3342" s="15"/>
      <c r="E3342" s="15"/>
      <c r="F3342" s="15"/>
      <c r="G3342" s="15"/>
      <c r="H3342" s="15"/>
      <c r="I3342" s="15"/>
      <c r="J3342" s="15"/>
      <c r="K3342" s="15"/>
    </row>
    <row r="3343" spans="2:11" x14ac:dyDescent="0.2">
      <c r="B3343" s="15"/>
      <c r="C3343" s="15"/>
      <c r="D3343" s="15"/>
      <c r="E3343" s="15"/>
      <c r="F3343" s="15"/>
      <c r="G3343" s="15"/>
      <c r="H3343" s="15"/>
      <c r="I3343" s="15"/>
      <c r="J3343" s="15"/>
      <c r="K3343" s="15"/>
    </row>
    <row r="3344" spans="2:11" x14ac:dyDescent="0.2">
      <c r="B3344" s="15"/>
      <c r="C3344" s="15"/>
      <c r="D3344" s="15"/>
      <c r="E3344" s="15"/>
      <c r="F3344" s="15"/>
      <c r="G3344" s="15"/>
      <c r="H3344" s="15"/>
      <c r="I3344" s="15"/>
      <c r="J3344" s="15"/>
      <c r="K3344" s="15"/>
    </row>
    <row r="3345" spans="2:11" x14ac:dyDescent="0.2">
      <c r="B3345" s="15"/>
      <c r="C3345" s="15"/>
      <c r="D3345" s="15"/>
      <c r="E3345" s="15"/>
      <c r="F3345" s="15"/>
      <c r="G3345" s="15"/>
      <c r="H3345" s="15"/>
      <c r="I3345" s="15"/>
      <c r="J3345" s="15"/>
      <c r="K3345" s="15"/>
    </row>
    <row r="3346" spans="2:11" x14ac:dyDescent="0.2">
      <c r="B3346" s="15"/>
      <c r="C3346" s="15"/>
      <c r="D3346" s="15"/>
      <c r="E3346" s="15"/>
      <c r="F3346" s="15"/>
      <c r="G3346" s="15"/>
      <c r="H3346" s="15"/>
      <c r="I3346" s="15"/>
      <c r="J3346" s="15"/>
      <c r="K3346" s="15"/>
    </row>
    <row r="3347" spans="2:11" x14ac:dyDescent="0.2">
      <c r="B3347" s="15"/>
      <c r="C3347" s="15"/>
      <c r="D3347" s="15"/>
      <c r="E3347" s="15"/>
      <c r="F3347" s="15"/>
      <c r="G3347" s="15"/>
      <c r="H3347" s="15"/>
      <c r="I3347" s="15"/>
      <c r="J3347" s="15"/>
      <c r="K3347" s="15"/>
    </row>
    <row r="3348" spans="2:11" x14ac:dyDescent="0.2">
      <c r="B3348" s="15"/>
      <c r="C3348" s="15"/>
      <c r="D3348" s="15"/>
      <c r="E3348" s="15"/>
      <c r="F3348" s="15"/>
      <c r="G3348" s="15"/>
      <c r="H3348" s="15"/>
      <c r="I3348" s="15"/>
      <c r="J3348" s="15"/>
      <c r="K3348" s="15"/>
    </row>
    <row r="3349" spans="2:11" x14ac:dyDescent="0.2">
      <c r="B3349" s="15"/>
      <c r="C3349" s="15"/>
      <c r="D3349" s="15"/>
      <c r="E3349" s="15"/>
      <c r="F3349" s="15"/>
      <c r="G3349" s="15"/>
      <c r="H3349" s="15"/>
      <c r="I3349" s="15"/>
      <c r="J3349" s="15"/>
      <c r="K3349" s="15"/>
    </row>
    <row r="3350" spans="2:11" x14ac:dyDescent="0.2">
      <c r="B3350" s="15"/>
      <c r="C3350" s="15"/>
      <c r="D3350" s="15"/>
      <c r="E3350" s="15"/>
      <c r="F3350" s="15"/>
      <c r="G3350" s="15"/>
      <c r="H3350" s="15"/>
      <c r="I3350" s="15"/>
      <c r="J3350" s="15"/>
      <c r="K3350" s="15"/>
    </row>
    <row r="3351" spans="2:11" x14ac:dyDescent="0.2">
      <c r="B3351" s="15"/>
      <c r="C3351" s="15"/>
      <c r="D3351" s="15"/>
      <c r="E3351" s="15"/>
      <c r="F3351" s="15"/>
      <c r="G3351" s="15"/>
      <c r="H3351" s="15"/>
      <c r="I3351" s="15"/>
      <c r="J3351" s="15"/>
      <c r="K3351" s="15"/>
    </row>
    <row r="3352" spans="2:11" x14ac:dyDescent="0.2">
      <c r="B3352" s="15"/>
      <c r="C3352" s="15"/>
      <c r="D3352" s="15"/>
      <c r="E3352" s="15"/>
      <c r="F3352" s="15"/>
      <c r="G3352" s="15"/>
      <c r="H3352" s="15"/>
      <c r="I3352" s="15"/>
      <c r="J3352" s="15"/>
      <c r="K3352" s="15"/>
    </row>
    <row r="3353" spans="2:11" x14ac:dyDescent="0.2">
      <c r="B3353" s="15"/>
      <c r="C3353" s="15"/>
      <c r="D3353" s="15"/>
      <c r="E3353" s="15"/>
      <c r="F3353" s="15"/>
      <c r="G3353" s="15"/>
      <c r="H3353" s="15"/>
      <c r="I3353" s="15"/>
      <c r="J3353" s="15"/>
      <c r="K3353" s="15"/>
    </row>
    <row r="3354" spans="2:11" x14ac:dyDescent="0.2">
      <c r="B3354" s="15"/>
      <c r="C3354" s="15"/>
      <c r="D3354" s="15"/>
      <c r="E3354" s="15"/>
      <c r="F3354" s="15"/>
      <c r="G3354" s="15"/>
      <c r="H3354" s="15"/>
      <c r="I3354" s="15"/>
      <c r="J3354" s="15"/>
      <c r="K3354" s="15"/>
    </row>
    <row r="3355" spans="2:11" x14ac:dyDescent="0.2">
      <c r="B3355" s="15"/>
      <c r="C3355" s="15"/>
      <c r="D3355" s="15"/>
      <c r="E3355" s="15"/>
      <c r="F3355" s="15"/>
      <c r="G3355" s="15"/>
      <c r="H3355" s="15"/>
      <c r="I3355" s="15"/>
      <c r="J3355" s="15"/>
      <c r="K3355" s="15"/>
    </row>
    <row r="3356" spans="2:11" x14ac:dyDescent="0.2">
      <c r="B3356" s="15"/>
      <c r="C3356" s="15"/>
      <c r="D3356" s="15"/>
      <c r="E3356" s="15"/>
      <c r="F3356" s="15"/>
      <c r="G3356" s="15"/>
      <c r="H3356" s="15"/>
      <c r="I3356" s="15"/>
      <c r="J3356" s="15"/>
      <c r="K3356" s="15"/>
    </row>
    <row r="3357" spans="2:11" x14ac:dyDescent="0.2">
      <c r="B3357" s="15"/>
      <c r="C3357" s="15"/>
      <c r="D3357" s="15"/>
      <c r="E3357" s="15"/>
      <c r="F3357" s="15"/>
      <c r="G3357" s="15"/>
      <c r="H3357" s="15"/>
      <c r="I3357" s="15"/>
      <c r="J3357" s="15"/>
      <c r="K3357" s="15"/>
    </row>
    <row r="3358" spans="2:11" x14ac:dyDescent="0.2">
      <c r="B3358" s="15"/>
      <c r="C3358" s="15"/>
      <c r="D3358" s="15"/>
      <c r="E3358" s="15"/>
      <c r="F3358" s="15"/>
      <c r="G3358" s="15"/>
      <c r="H3358" s="15"/>
      <c r="I3358" s="15"/>
      <c r="J3358" s="15"/>
      <c r="K3358" s="15"/>
    </row>
    <row r="3359" spans="2:11" x14ac:dyDescent="0.2">
      <c r="B3359" s="15"/>
      <c r="C3359" s="15"/>
      <c r="D3359" s="15"/>
      <c r="E3359" s="15"/>
      <c r="F3359" s="15"/>
      <c r="G3359" s="15"/>
      <c r="H3359" s="15"/>
      <c r="I3359" s="15"/>
      <c r="J3359" s="15"/>
      <c r="K3359" s="15"/>
    </row>
    <row r="3360" spans="2:11" x14ac:dyDescent="0.2">
      <c r="B3360" s="15"/>
      <c r="C3360" s="15"/>
      <c r="D3360" s="15"/>
      <c r="E3360" s="15"/>
      <c r="F3360" s="15"/>
      <c r="G3360" s="15"/>
      <c r="H3360" s="15"/>
      <c r="I3360" s="15"/>
      <c r="J3360" s="15"/>
      <c r="K3360" s="15"/>
    </row>
    <row r="3361" spans="2:11" x14ac:dyDescent="0.2">
      <c r="B3361" s="15"/>
      <c r="C3361" s="15"/>
      <c r="D3361" s="15"/>
      <c r="E3361" s="15"/>
      <c r="F3361" s="15"/>
      <c r="G3361" s="15"/>
      <c r="H3361" s="15"/>
      <c r="I3361" s="15"/>
      <c r="J3361" s="15"/>
      <c r="K3361" s="15"/>
    </row>
    <row r="3362" spans="2:11" x14ac:dyDescent="0.2">
      <c r="B3362" s="15"/>
      <c r="C3362" s="15"/>
      <c r="D3362" s="15"/>
      <c r="E3362" s="15"/>
      <c r="F3362" s="15"/>
      <c r="G3362" s="15"/>
      <c r="H3362" s="15"/>
      <c r="I3362" s="15"/>
      <c r="J3362" s="15"/>
      <c r="K3362" s="15"/>
    </row>
    <row r="3363" spans="2:11" x14ac:dyDescent="0.2">
      <c r="B3363" s="15"/>
      <c r="C3363" s="15"/>
      <c r="D3363" s="15"/>
      <c r="E3363" s="15"/>
      <c r="F3363" s="15"/>
      <c r="G3363" s="15"/>
      <c r="H3363" s="15"/>
      <c r="I3363" s="15"/>
      <c r="J3363" s="15"/>
      <c r="K3363" s="15"/>
    </row>
    <row r="3364" spans="2:11" x14ac:dyDescent="0.2">
      <c r="B3364" s="15"/>
      <c r="C3364" s="15"/>
      <c r="D3364" s="15"/>
      <c r="E3364" s="15"/>
      <c r="F3364" s="15"/>
      <c r="G3364" s="15"/>
      <c r="H3364" s="15"/>
      <c r="I3364" s="15"/>
      <c r="J3364" s="15"/>
      <c r="K3364" s="15"/>
    </row>
    <row r="3365" spans="2:11" x14ac:dyDescent="0.2">
      <c r="B3365" s="15"/>
      <c r="C3365" s="15"/>
      <c r="D3365" s="15"/>
      <c r="E3365" s="15"/>
      <c r="F3365" s="15"/>
      <c r="G3365" s="15"/>
      <c r="H3365" s="15"/>
      <c r="I3365" s="15"/>
      <c r="J3365" s="15"/>
      <c r="K3365" s="15"/>
    </row>
    <row r="3366" spans="2:11" x14ac:dyDescent="0.2">
      <c r="B3366" s="15"/>
      <c r="C3366" s="15"/>
      <c r="D3366" s="15"/>
      <c r="E3366" s="15"/>
      <c r="F3366" s="15"/>
      <c r="G3366" s="15"/>
      <c r="H3366" s="15"/>
      <c r="I3366" s="15"/>
      <c r="J3366" s="15"/>
      <c r="K3366" s="15"/>
    </row>
    <row r="3367" spans="2:11" x14ac:dyDescent="0.2">
      <c r="B3367" s="15"/>
      <c r="C3367" s="15"/>
      <c r="D3367" s="15"/>
      <c r="E3367" s="15"/>
      <c r="F3367" s="15"/>
      <c r="G3367" s="15"/>
      <c r="H3367" s="15"/>
      <c r="I3367" s="15"/>
      <c r="J3367" s="15"/>
      <c r="K3367" s="15"/>
    </row>
    <row r="3368" spans="2:11" x14ac:dyDescent="0.2">
      <c r="B3368" s="15"/>
      <c r="C3368" s="15"/>
      <c r="D3368" s="15"/>
      <c r="E3368" s="15"/>
      <c r="F3368" s="15"/>
      <c r="G3368" s="15"/>
      <c r="H3368" s="15"/>
      <c r="I3368" s="15"/>
      <c r="J3368" s="15"/>
      <c r="K3368" s="15"/>
    </row>
    <row r="3369" spans="2:11" x14ac:dyDescent="0.2">
      <c r="B3369" s="15"/>
      <c r="C3369" s="15"/>
      <c r="D3369" s="15"/>
      <c r="E3369" s="15"/>
      <c r="F3369" s="15"/>
      <c r="G3369" s="15"/>
      <c r="H3369" s="15"/>
      <c r="I3369" s="15"/>
      <c r="J3369" s="15"/>
      <c r="K3369" s="15"/>
    </row>
    <row r="3370" spans="2:11" x14ac:dyDescent="0.2">
      <c r="B3370" s="15"/>
      <c r="C3370" s="15"/>
      <c r="D3370" s="15"/>
      <c r="E3370" s="15"/>
      <c r="F3370" s="15"/>
      <c r="G3370" s="15"/>
      <c r="H3370" s="15"/>
      <c r="I3370" s="15"/>
      <c r="J3370" s="15"/>
      <c r="K3370" s="15"/>
    </row>
    <row r="3371" spans="2:11" x14ac:dyDescent="0.2">
      <c r="B3371" s="15"/>
      <c r="C3371" s="15"/>
      <c r="D3371" s="15"/>
      <c r="E3371" s="15"/>
      <c r="F3371" s="15"/>
      <c r="G3371" s="15"/>
      <c r="H3371" s="15"/>
      <c r="I3371" s="15"/>
      <c r="J3371" s="15"/>
      <c r="K3371" s="15"/>
    </row>
    <row r="3372" spans="2:11" x14ac:dyDescent="0.2">
      <c r="B3372" s="15"/>
      <c r="C3372" s="15"/>
      <c r="D3372" s="15"/>
      <c r="E3372" s="15"/>
      <c r="F3372" s="15"/>
      <c r="G3372" s="15"/>
      <c r="H3372" s="15"/>
      <c r="I3372" s="15"/>
      <c r="J3372" s="15"/>
      <c r="K3372" s="15"/>
    </row>
    <row r="3373" spans="2:11" x14ac:dyDescent="0.2">
      <c r="B3373" s="15"/>
      <c r="C3373" s="15"/>
      <c r="D3373" s="15"/>
      <c r="E3373" s="15"/>
      <c r="F3373" s="15"/>
      <c r="G3373" s="15"/>
      <c r="H3373" s="15"/>
      <c r="I3373" s="15"/>
      <c r="J3373" s="15"/>
      <c r="K3373" s="15"/>
    </row>
    <row r="3374" spans="2:11" x14ac:dyDescent="0.2">
      <c r="B3374" s="15"/>
      <c r="C3374" s="15"/>
      <c r="D3374" s="15"/>
      <c r="E3374" s="15"/>
      <c r="F3374" s="15"/>
      <c r="G3374" s="15"/>
      <c r="H3374" s="15"/>
      <c r="I3374" s="15"/>
      <c r="J3374" s="15"/>
      <c r="K3374" s="15"/>
    </row>
    <row r="3375" spans="2:11" x14ac:dyDescent="0.2">
      <c r="B3375" s="15"/>
      <c r="C3375" s="15"/>
      <c r="D3375" s="15"/>
      <c r="E3375" s="15"/>
      <c r="F3375" s="15"/>
      <c r="G3375" s="15"/>
      <c r="H3375" s="15"/>
      <c r="I3375" s="15"/>
      <c r="J3375" s="15"/>
      <c r="K3375" s="15"/>
    </row>
    <row r="3376" spans="2:11" x14ac:dyDescent="0.2">
      <c r="B3376" s="15"/>
      <c r="C3376" s="15"/>
      <c r="D3376" s="15"/>
      <c r="E3376" s="15"/>
      <c r="F3376" s="15"/>
      <c r="G3376" s="15"/>
      <c r="H3376" s="15"/>
      <c r="I3376" s="15"/>
      <c r="J3376" s="15"/>
      <c r="K3376" s="15"/>
    </row>
    <row r="3377" spans="2:11" x14ac:dyDescent="0.2">
      <c r="B3377" s="15"/>
      <c r="C3377" s="15"/>
      <c r="D3377" s="15"/>
      <c r="E3377" s="15"/>
      <c r="F3377" s="15"/>
      <c r="G3377" s="15"/>
      <c r="H3377" s="15"/>
      <c r="I3377" s="15"/>
      <c r="J3377" s="15"/>
      <c r="K3377" s="15"/>
    </row>
    <row r="3378" spans="2:11" x14ac:dyDescent="0.2">
      <c r="B3378" s="15"/>
      <c r="C3378" s="15"/>
      <c r="D3378" s="15"/>
      <c r="E3378" s="15"/>
      <c r="F3378" s="15"/>
      <c r="G3378" s="15"/>
      <c r="H3378" s="15"/>
      <c r="I3378" s="15"/>
      <c r="J3378" s="15"/>
      <c r="K3378" s="15"/>
    </row>
    <row r="3379" spans="2:11" x14ac:dyDescent="0.2">
      <c r="B3379" s="15"/>
      <c r="C3379" s="15"/>
      <c r="D3379" s="15"/>
      <c r="E3379" s="15"/>
      <c r="F3379" s="15"/>
      <c r="G3379" s="15"/>
      <c r="H3379" s="15"/>
      <c r="I3379" s="15"/>
      <c r="J3379" s="15"/>
      <c r="K3379" s="15"/>
    </row>
    <row r="3380" spans="2:11" x14ac:dyDescent="0.2">
      <c r="B3380" s="15"/>
      <c r="C3380" s="15"/>
      <c r="D3380" s="15"/>
      <c r="E3380" s="15"/>
      <c r="F3380" s="15"/>
      <c r="G3380" s="15"/>
      <c r="H3380" s="15"/>
      <c r="I3380" s="15"/>
      <c r="J3380" s="15"/>
      <c r="K3380" s="15"/>
    </row>
    <row r="3381" spans="2:11" x14ac:dyDescent="0.2">
      <c r="B3381" s="15"/>
      <c r="C3381" s="15"/>
      <c r="D3381" s="15"/>
      <c r="E3381" s="15"/>
      <c r="F3381" s="15"/>
      <c r="G3381" s="15"/>
      <c r="H3381" s="15"/>
      <c r="I3381" s="15"/>
      <c r="J3381" s="15"/>
      <c r="K3381" s="15"/>
    </row>
    <row r="3382" spans="2:11" x14ac:dyDescent="0.2">
      <c r="B3382" s="15"/>
      <c r="C3382" s="15"/>
      <c r="D3382" s="15"/>
      <c r="E3382" s="15"/>
      <c r="F3382" s="15"/>
      <c r="G3382" s="15"/>
      <c r="H3382" s="15"/>
      <c r="I3382" s="15"/>
      <c r="J3382" s="15"/>
      <c r="K3382" s="15"/>
    </row>
    <row r="3383" spans="2:11" x14ac:dyDescent="0.2">
      <c r="B3383" s="15"/>
      <c r="C3383" s="15"/>
      <c r="D3383" s="15"/>
      <c r="E3383" s="15"/>
      <c r="F3383" s="15"/>
      <c r="G3383" s="15"/>
      <c r="H3383" s="15"/>
      <c r="I3383" s="15"/>
      <c r="J3383" s="15"/>
      <c r="K3383" s="15"/>
    </row>
    <row r="3384" spans="2:11" x14ac:dyDescent="0.2">
      <c r="B3384" s="15"/>
      <c r="C3384" s="15"/>
      <c r="D3384" s="15"/>
      <c r="E3384" s="15"/>
      <c r="F3384" s="15"/>
      <c r="G3384" s="15"/>
      <c r="H3384" s="15"/>
      <c r="I3384" s="15"/>
      <c r="J3384" s="15"/>
      <c r="K3384" s="15"/>
    </row>
    <row r="3385" spans="2:11" x14ac:dyDescent="0.2">
      <c r="B3385" s="15"/>
      <c r="C3385" s="15"/>
      <c r="D3385" s="15"/>
      <c r="E3385" s="15"/>
      <c r="F3385" s="15"/>
      <c r="G3385" s="15"/>
      <c r="H3385" s="15"/>
      <c r="I3385" s="15"/>
      <c r="J3385" s="15"/>
      <c r="K3385" s="15"/>
    </row>
    <row r="3386" spans="2:11" x14ac:dyDescent="0.2">
      <c r="B3386" s="15"/>
      <c r="C3386" s="15"/>
      <c r="D3386" s="15"/>
      <c r="E3386" s="15"/>
      <c r="F3386" s="15"/>
      <c r="G3386" s="15"/>
      <c r="H3386" s="15"/>
      <c r="I3386" s="15"/>
      <c r="J3386" s="15"/>
      <c r="K3386" s="15"/>
    </row>
    <row r="3387" spans="2:11" x14ac:dyDescent="0.2">
      <c r="B3387" s="15"/>
      <c r="C3387" s="15"/>
      <c r="D3387" s="15"/>
      <c r="E3387" s="15"/>
      <c r="F3387" s="15"/>
      <c r="G3387" s="15"/>
      <c r="H3387" s="15"/>
      <c r="I3387" s="15"/>
      <c r="J3387" s="15"/>
      <c r="K3387" s="15"/>
    </row>
    <row r="3388" spans="2:11" x14ac:dyDescent="0.2">
      <c r="B3388" s="15"/>
      <c r="C3388" s="15"/>
      <c r="D3388" s="15"/>
      <c r="E3388" s="15"/>
      <c r="F3388" s="15"/>
      <c r="G3388" s="15"/>
      <c r="H3388" s="15"/>
      <c r="I3388" s="15"/>
      <c r="J3388" s="15"/>
      <c r="K3388" s="15"/>
    </row>
    <row r="3389" spans="2:11" x14ac:dyDescent="0.2">
      <c r="B3389" s="15"/>
      <c r="C3389" s="15"/>
      <c r="D3389" s="15"/>
      <c r="E3389" s="15"/>
      <c r="F3389" s="15"/>
      <c r="G3389" s="15"/>
      <c r="H3389" s="15"/>
      <c r="I3389" s="15"/>
      <c r="J3389" s="15"/>
      <c r="K3389" s="15"/>
    </row>
    <row r="3390" spans="2:11" x14ac:dyDescent="0.2">
      <c r="B3390" s="15"/>
      <c r="C3390" s="15"/>
      <c r="D3390" s="15"/>
      <c r="E3390" s="15"/>
      <c r="F3390" s="15"/>
      <c r="G3390" s="15"/>
      <c r="H3390" s="15"/>
      <c r="I3390" s="15"/>
      <c r="J3390" s="15"/>
      <c r="K3390" s="15"/>
    </row>
    <row r="3391" spans="2:11" x14ac:dyDescent="0.2">
      <c r="B3391" s="15"/>
      <c r="C3391" s="15"/>
      <c r="D3391" s="15"/>
      <c r="E3391" s="15"/>
      <c r="F3391" s="15"/>
      <c r="G3391" s="15"/>
      <c r="H3391" s="15"/>
      <c r="I3391" s="15"/>
      <c r="J3391" s="15"/>
      <c r="K3391" s="15"/>
    </row>
    <row r="3392" spans="2:11" x14ac:dyDescent="0.2">
      <c r="B3392" s="15"/>
      <c r="C3392" s="15"/>
      <c r="D3392" s="15"/>
      <c r="E3392" s="15"/>
      <c r="F3392" s="15"/>
      <c r="G3392" s="15"/>
      <c r="H3392" s="15"/>
      <c r="I3392" s="15"/>
      <c r="J3392" s="15"/>
      <c r="K3392" s="15"/>
    </row>
    <row r="3393" spans="2:11" x14ac:dyDescent="0.2">
      <c r="B3393" s="15"/>
      <c r="C3393" s="15"/>
      <c r="D3393" s="15"/>
      <c r="E3393" s="15"/>
      <c r="F3393" s="15"/>
      <c r="G3393" s="15"/>
      <c r="H3393" s="15"/>
      <c r="I3393" s="15"/>
      <c r="J3393" s="15"/>
      <c r="K3393" s="15"/>
    </row>
    <row r="3394" spans="2:11" x14ac:dyDescent="0.2">
      <c r="B3394" s="15"/>
      <c r="C3394" s="15"/>
      <c r="D3394" s="15"/>
      <c r="E3394" s="15"/>
      <c r="F3394" s="15"/>
      <c r="G3394" s="15"/>
      <c r="H3394" s="15"/>
      <c r="I3394" s="15"/>
      <c r="J3394" s="15"/>
      <c r="K3394" s="15"/>
    </row>
    <row r="3395" spans="2:11" x14ac:dyDescent="0.2">
      <c r="B3395" s="15"/>
      <c r="C3395" s="15"/>
      <c r="D3395" s="15"/>
      <c r="E3395" s="15"/>
      <c r="F3395" s="15"/>
      <c r="G3395" s="15"/>
      <c r="H3395" s="15"/>
      <c r="I3395" s="15"/>
      <c r="J3395" s="15"/>
      <c r="K3395" s="15"/>
    </row>
    <row r="3396" spans="2:11" x14ac:dyDescent="0.2">
      <c r="B3396" s="15"/>
      <c r="C3396" s="15"/>
      <c r="D3396" s="15"/>
      <c r="E3396" s="15"/>
      <c r="F3396" s="15"/>
      <c r="G3396" s="15"/>
      <c r="H3396" s="15"/>
      <c r="I3396" s="15"/>
      <c r="J3396" s="15"/>
      <c r="K3396" s="15"/>
    </row>
    <row r="3397" spans="2:11" x14ac:dyDescent="0.2">
      <c r="B3397" s="15"/>
      <c r="C3397" s="15"/>
      <c r="D3397" s="15"/>
      <c r="E3397" s="15"/>
      <c r="F3397" s="15"/>
      <c r="G3397" s="15"/>
      <c r="H3397" s="15"/>
      <c r="I3397" s="15"/>
      <c r="J3397" s="15"/>
      <c r="K3397" s="15"/>
    </row>
    <row r="3398" spans="2:11" x14ac:dyDescent="0.2">
      <c r="B3398" s="15"/>
      <c r="C3398" s="15"/>
      <c r="D3398" s="15"/>
      <c r="E3398" s="15"/>
      <c r="F3398" s="15"/>
      <c r="G3398" s="15"/>
      <c r="H3398" s="15"/>
      <c r="I3398" s="15"/>
      <c r="J3398" s="15"/>
      <c r="K3398" s="15"/>
    </row>
    <row r="3399" spans="2:11" x14ac:dyDescent="0.2">
      <c r="B3399" s="15"/>
      <c r="C3399" s="15"/>
      <c r="D3399" s="15"/>
      <c r="E3399" s="15"/>
      <c r="F3399" s="15"/>
      <c r="G3399" s="15"/>
      <c r="H3399" s="15"/>
      <c r="I3399" s="15"/>
      <c r="J3399" s="15"/>
      <c r="K3399" s="15"/>
    </row>
    <row r="3400" spans="2:11" x14ac:dyDescent="0.2">
      <c r="B3400" s="15"/>
      <c r="C3400" s="15"/>
      <c r="D3400" s="15"/>
      <c r="E3400" s="15"/>
      <c r="F3400" s="15"/>
      <c r="G3400" s="15"/>
      <c r="H3400" s="15"/>
      <c r="I3400" s="15"/>
      <c r="J3400" s="15"/>
      <c r="K3400" s="15"/>
    </row>
    <row r="3401" spans="2:11" x14ac:dyDescent="0.2">
      <c r="B3401" s="15"/>
      <c r="C3401" s="15"/>
      <c r="D3401" s="15"/>
      <c r="E3401" s="15"/>
      <c r="F3401" s="15"/>
      <c r="G3401" s="15"/>
      <c r="H3401" s="15"/>
      <c r="I3401" s="15"/>
      <c r="J3401" s="15"/>
      <c r="K3401" s="15"/>
    </row>
    <row r="3402" spans="2:11" x14ac:dyDescent="0.2">
      <c r="B3402" s="15"/>
      <c r="C3402" s="15"/>
      <c r="D3402" s="15"/>
      <c r="E3402" s="15"/>
      <c r="F3402" s="15"/>
      <c r="G3402" s="15"/>
      <c r="H3402" s="15"/>
      <c r="I3402" s="15"/>
      <c r="J3402" s="15"/>
      <c r="K3402" s="15"/>
    </row>
    <row r="3403" spans="2:11" x14ac:dyDescent="0.2">
      <c r="B3403" s="15"/>
      <c r="C3403" s="15"/>
      <c r="D3403" s="15"/>
      <c r="E3403" s="15"/>
      <c r="F3403" s="15"/>
      <c r="G3403" s="15"/>
      <c r="H3403" s="15"/>
      <c r="I3403" s="15"/>
      <c r="J3403" s="15"/>
      <c r="K3403" s="15"/>
    </row>
    <row r="3404" spans="2:11" x14ac:dyDescent="0.2">
      <c r="B3404" s="15"/>
      <c r="C3404" s="15"/>
      <c r="D3404" s="15"/>
      <c r="E3404" s="15"/>
      <c r="F3404" s="15"/>
      <c r="G3404" s="15"/>
      <c r="H3404" s="15"/>
      <c r="I3404" s="15"/>
      <c r="J3404" s="15"/>
      <c r="K3404" s="15"/>
    </row>
    <row r="3405" spans="2:11" x14ac:dyDescent="0.2">
      <c r="B3405" s="15"/>
      <c r="C3405" s="15"/>
      <c r="D3405" s="15"/>
      <c r="E3405" s="15"/>
      <c r="F3405" s="15"/>
      <c r="G3405" s="15"/>
      <c r="H3405" s="15"/>
      <c r="I3405" s="15"/>
      <c r="J3405" s="15"/>
      <c r="K3405" s="15"/>
    </row>
    <row r="3406" spans="2:11" x14ac:dyDescent="0.2">
      <c r="B3406" s="15"/>
      <c r="C3406" s="15"/>
      <c r="D3406" s="15"/>
      <c r="E3406" s="15"/>
      <c r="F3406" s="15"/>
      <c r="G3406" s="15"/>
      <c r="H3406" s="15"/>
      <c r="I3406" s="15"/>
      <c r="J3406" s="15"/>
      <c r="K3406" s="15"/>
    </row>
    <row r="3407" spans="2:11" x14ac:dyDescent="0.2">
      <c r="B3407" s="15"/>
      <c r="C3407" s="15"/>
      <c r="D3407" s="15"/>
      <c r="E3407" s="15"/>
      <c r="F3407" s="15"/>
      <c r="G3407" s="15"/>
      <c r="H3407" s="15"/>
      <c r="I3407" s="15"/>
      <c r="J3407" s="15"/>
      <c r="K3407" s="15"/>
    </row>
    <row r="3408" spans="2:11" x14ac:dyDescent="0.2">
      <c r="B3408" s="15"/>
      <c r="C3408" s="15"/>
      <c r="D3408" s="15"/>
      <c r="E3408" s="15"/>
      <c r="F3408" s="15"/>
      <c r="G3408" s="15"/>
      <c r="H3408" s="15"/>
      <c r="I3408" s="15"/>
      <c r="J3408" s="15"/>
      <c r="K3408" s="15"/>
    </row>
    <row r="3409" spans="2:11" x14ac:dyDescent="0.2">
      <c r="B3409" s="15"/>
      <c r="C3409" s="15"/>
      <c r="D3409" s="15"/>
      <c r="E3409" s="15"/>
      <c r="F3409" s="15"/>
      <c r="G3409" s="15"/>
      <c r="H3409" s="15"/>
      <c r="I3409" s="15"/>
      <c r="J3409" s="15"/>
      <c r="K3409" s="15"/>
    </row>
    <row r="3410" spans="2:11" x14ac:dyDescent="0.2">
      <c r="B3410" s="15"/>
      <c r="C3410" s="15"/>
      <c r="D3410" s="15"/>
      <c r="E3410" s="15"/>
      <c r="F3410" s="15"/>
      <c r="G3410" s="15"/>
      <c r="H3410" s="15"/>
      <c r="I3410" s="15"/>
      <c r="J3410" s="15"/>
      <c r="K3410" s="15"/>
    </row>
    <row r="3411" spans="2:11" x14ac:dyDescent="0.2">
      <c r="B3411" s="15"/>
      <c r="C3411" s="15"/>
      <c r="D3411" s="15"/>
      <c r="E3411" s="15"/>
      <c r="F3411" s="15"/>
      <c r="G3411" s="15"/>
      <c r="H3411" s="15"/>
      <c r="I3411" s="15"/>
      <c r="J3411" s="15"/>
      <c r="K3411" s="15"/>
    </row>
    <row r="3412" spans="2:11" x14ac:dyDescent="0.2">
      <c r="B3412" s="15"/>
      <c r="C3412" s="15"/>
      <c r="D3412" s="15"/>
      <c r="E3412" s="15"/>
      <c r="F3412" s="15"/>
      <c r="G3412" s="15"/>
      <c r="H3412" s="15"/>
      <c r="I3412" s="15"/>
      <c r="J3412" s="15"/>
      <c r="K3412" s="15"/>
    </row>
    <row r="3413" spans="2:11" x14ac:dyDescent="0.2">
      <c r="B3413" s="15"/>
      <c r="C3413" s="15"/>
      <c r="D3413" s="15"/>
      <c r="E3413" s="15"/>
      <c r="F3413" s="15"/>
      <c r="G3413" s="15"/>
      <c r="H3413" s="15"/>
      <c r="I3413" s="15"/>
      <c r="J3413" s="15"/>
      <c r="K3413" s="15"/>
    </row>
    <row r="3414" spans="2:11" x14ac:dyDescent="0.2">
      <c r="B3414" s="15"/>
      <c r="C3414" s="15"/>
      <c r="D3414" s="15"/>
      <c r="E3414" s="15"/>
      <c r="F3414" s="15"/>
      <c r="G3414" s="15"/>
      <c r="H3414" s="15"/>
      <c r="I3414" s="15"/>
      <c r="J3414" s="15"/>
      <c r="K3414" s="15"/>
    </row>
    <row r="3415" spans="2:11" x14ac:dyDescent="0.2">
      <c r="B3415" s="15"/>
      <c r="C3415" s="15"/>
      <c r="D3415" s="15"/>
      <c r="E3415" s="15"/>
      <c r="F3415" s="15"/>
      <c r="G3415" s="15"/>
      <c r="H3415" s="15"/>
      <c r="I3415" s="15"/>
      <c r="J3415" s="15"/>
      <c r="K3415" s="15"/>
    </row>
    <row r="3416" spans="2:11" x14ac:dyDescent="0.2">
      <c r="B3416" s="15"/>
      <c r="C3416" s="15"/>
      <c r="D3416" s="15"/>
      <c r="E3416" s="15"/>
      <c r="F3416" s="15"/>
      <c r="G3416" s="15"/>
      <c r="H3416" s="15"/>
      <c r="I3416" s="15"/>
      <c r="J3416" s="15"/>
      <c r="K3416" s="15"/>
    </row>
    <row r="3417" spans="2:11" x14ac:dyDescent="0.2">
      <c r="B3417" s="15"/>
      <c r="C3417" s="15"/>
      <c r="D3417" s="15"/>
      <c r="E3417" s="15"/>
      <c r="F3417" s="15"/>
      <c r="G3417" s="15"/>
      <c r="H3417" s="15"/>
      <c r="I3417" s="15"/>
      <c r="J3417" s="15"/>
      <c r="K3417" s="15"/>
    </row>
    <row r="3418" spans="2:11" x14ac:dyDescent="0.2">
      <c r="B3418" s="15"/>
      <c r="C3418" s="15"/>
      <c r="D3418" s="15"/>
      <c r="E3418" s="15"/>
      <c r="F3418" s="15"/>
      <c r="G3418" s="15"/>
      <c r="H3418" s="15"/>
      <c r="I3418" s="15"/>
      <c r="J3418" s="15"/>
      <c r="K3418" s="15"/>
    </row>
    <row r="3419" spans="2:11" x14ac:dyDescent="0.2">
      <c r="B3419" s="15"/>
      <c r="C3419" s="15"/>
      <c r="D3419" s="15"/>
      <c r="E3419" s="15"/>
      <c r="F3419" s="15"/>
      <c r="G3419" s="15"/>
      <c r="H3419" s="15"/>
      <c r="I3419" s="15"/>
      <c r="J3419" s="15"/>
      <c r="K3419" s="15"/>
    </row>
    <row r="3420" spans="2:11" x14ac:dyDescent="0.2">
      <c r="B3420" s="15"/>
      <c r="C3420" s="15"/>
      <c r="D3420" s="15"/>
      <c r="E3420" s="15"/>
      <c r="F3420" s="15"/>
      <c r="G3420" s="15"/>
      <c r="H3420" s="15"/>
      <c r="I3420" s="15"/>
      <c r="J3420" s="15"/>
      <c r="K3420" s="15"/>
    </row>
    <row r="3421" spans="2:11" x14ac:dyDescent="0.2">
      <c r="B3421" s="15"/>
      <c r="C3421" s="15"/>
      <c r="D3421" s="15"/>
      <c r="E3421" s="15"/>
      <c r="F3421" s="15"/>
      <c r="G3421" s="15"/>
      <c r="H3421" s="15"/>
      <c r="I3421" s="15"/>
      <c r="J3421" s="15"/>
      <c r="K3421" s="15"/>
    </row>
    <row r="3422" spans="2:11" x14ac:dyDescent="0.2">
      <c r="B3422" s="15"/>
      <c r="C3422" s="15"/>
      <c r="D3422" s="15"/>
      <c r="E3422" s="15"/>
      <c r="F3422" s="15"/>
      <c r="G3422" s="15"/>
      <c r="H3422" s="15"/>
      <c r="I3422" s="15"/>
      <c r="J3422" s="15"/>
      <c r="K3422" s="15"/>
    </row>
    <row r="3423" spans="2:11" x14ac:dyDescent="0.2">
      <c r="B3423" s="15"/>
      <c r="C3423" s="15"/>
      <c r="D3423" s="15"/>
      <c r="E3423" s="15"/>
      <c r="F3423" s="15"/>
      <c r="G3423" s="15"/>
      <c r="H3423" s="15"/>
      <c r="I3423" s="15"/>
      <c r="J3423" s="15"/>
      <c r="K3423" s="15"/>
    </row>
    <row r="3424" spans="2:11" x14ac:dyDescent="0.2">
      <c r="B3424" s="15"/>
      <c r="C3424" s="15"/>
      <c r="D3424" s="15"/>
      <c r="E3424" s="15"/>
      <c r="F3424" s="15"/>
      <c r="G3424" s="15"/>
      <c r="H3424" s="15"/>
      <c r="I3424" s="15"/>
      <c r="J3424" s="15"/>
      <c r="K3424" s="15"/>
    </row>
    <row r="3425" spans="2:11" x14ac:dyDescent="0.2">
      <c r="B3425" s="15"/>
      <c r="C3425" s="15"/>
      <c r="D3425" s="15"/>
      <c r="E3425" s="15"/>
      <c r="F3425" s="15"/>
      <c r="G3425" s="15"/>
      <c r="H3425" s="15"/>
      <c r="I3425" s="15"/>
      <c r="J3425" s="15"/>
      <c r="K3425" s="15"/>
    </row>
    <row r="3426" spans="2:11" x14ac:dyDescent="0.2">
      <c r="B3426" s="15"/>
      <c r="C3426" s="15"/>
      <c r="D3426" s="15"/>
      <c r="E3426" s="15"/>
      <c r="F3426" s="15"/>
      <c r="G3426" s="15"/>
      <c r="H3426" s="15"/>
      <c r="I3426" s="15"/>
      <c r="J3426" s="15"/>
      <c r="K3426" s="15"/>
    </row>
    <row r="3427" spans="2:11" x14ac:dyDescent="0.2">
      <c r="B3427" s="15"/>
      <c r="C3427" s="15"/>
      <c r="D3427" s="15"/>
      <c r="E3427" s="15"/>
      <c r="F3427" s="15"/>
      <c r="G3427" s="15"/>
      <c r="H3427" s="15"/>
      <c r="I3427" s="15"/>
      <c r="J3427" s="15"/>
      <c r="K3427" s="15"/>
    </row>
    <row r="3428" spans="2:11" x14ac:dyDescent="0.2">
      <c r="B3428" s="15"/>
      <c r="C3428" s="15"/>
      <c r="D3428" s="15"/>
      <c r="E3428" s="15"/>
      <c r="F3428" s="15"/>
      <c r="G3428" s="15"/>
      <c r="H3428" s="15"/>
      <c r="I3428" s="15"/>
      <c r="J3428" s="15"/>
      <c r="K3428" s="15"/>
    </row>
    <row r="3429" spans="2:11" x14ac:dyDescent="0.2">
      <c r="B3429" s="15"/>
      <c r="C3429" s="15"/>
      <c r="D3429" s="15"/>
      <c r="E3429" s="15"/>
      <c r="F3429" s="15"/>
      <c r="G3429" s="15"/>
      <c r="H3429" s="15"/>
      <c r="I3429" s="15"/>
      <c r="J3429" s="15"/>
      <c r="K3429" s="15"/>
    </row>
    <row r="3430" spans="2:11" x14ac:dyDescent="0.2">
      <c r="B3430" s="15"/>
      <c r="C3430" s="15"/>
      <c r="D3430" s="15"/>
      <c r="E3430" s="15"/>
      <c r="F3430" s="15"/>
      <c r="G3430" s="15"/>
      <c r="H3430" s="15"/>
      <c r="I3430" s="15"/>
      <c r="J3430" s="15"/>
      <c r="K3430" s="15"/>
    </row>
    <row r="3431" spans="2:11" x14ac:dyDescent="0.2">
      <c r="B3431" s="15"/>
      <c r="C3431" s="15"/>
      <c r="D3431" s="15"/>
      <c r="E3431" s="15"/>
      <c r="F3431" s="15"/>
      <c r="G3431" s="15"/>
      <c r="H3431" s="15"/>
      <c r="I3431" s="15"/>
      <c r="J3431" s="15"/>
      <c r="K3431" s="15"/>
    </row>
    <row r="3432" spans="2:11" x14ac:dyDescent="0.2">
      <c r="B3432" s="15"/>
      <c r="C3432" s="15"/>
      <c r="D3432" s="15"/>
      <c r="E3432" s="15"/>
      <c r="F3432" s="15"/>
      <c r="G3432" s="15"/>
      <c r="H3432" s="15"/>
      <c r="I3432" s="15"/>
      <c r="J3432" s="15"/>
      <c r="K3432" s="15"/>
    </row>
    <row r="3433" spans="2:11" x14ac:dyDescent="0.2">
      <c r="B3433" s="15"/>
      <c r="C3433" s="15"/>
      <c r="D3433" s="15"/>
      <c r="E3433" s="15"/>
      <c r="F3433" s="15"/>
      <c r="G3433" s="15"/>
      <c r="H3433" s="15"/>
      <c r="I3433" s="15"/>
      <c r="J3433" s="15"/>
      <c r="K3433" s="15"/>
    </row>
    <row r="3434" spans="2:11" x14ac:dyDescent="0.2">
      <c r="B3434" s="15"/>
      <c r="C3434" s="15"/>
      <c r="D3434" s="15"/>
      <c r="E3434" s="15"/>
      <c r="F3434" s="15"/>
      <c r="G3434" s="15"/>
      <c r="H3434" s="15"/>
      <c r="I3434" s="15"/>
      <c r="J3434" s="15"/>
      <c r="K3434" s="15"/>
    </row>
    <row r="3435" spans="2:11" x14ac:dyDescent="0.2">
      <c r="B3435" s="15"/>
      <c r="C3435" s="15"/>
      <c r="D3435" s="15"/>
      <c r="E3435" s="15"/>
      <c r="F3435" s="15"/>
      <c r="G3435" s="15"/>
      <c r="H3435" s="15"/>
      <c r="I3435" s="15"/>
      <c r="J3435" s="15"/>
      <c r="K3435" s="15"/>
    </row>
    <row r="3436" spans="2:11" x14ac:dyDescent="0.2">
      <c r="B3436" s="15"/>
      <c r="C3436" s="15"/>
      <c r="D3436" s="15"/>
      <c r="E3436" s="15"/>
      <c r="F3436" s="15"/>
      <c r="G3436" s="15"/>
      <c r="H3436" s="15"/>
      <c r="I3436" s="15"/>
      <c r="J3436" s="15"/>
      <c r="K3436" s="15"/>
    </row>
    <row r="3437" spans="2:11" x14ac:dyDescent="0.2">
      <c r="B3437" s="15"/>
      <c r="C3437" s="15"/>
      <c r="D3437" s="15"/>
      <c r="E3437" s="15"/>
      <c r="F3437" s="15"/>
      <c r="G3437" s="15"/>
      <c r="H3437" s="15"/>
      <c r="I3437" s="15"/>
      <c r="J3437" s="15"/>
      <c r="K3437" s="15"/>
    </row>
    <row r="3438" spans="2:11" x14ac:dyDescent="0.2">
      <c r="B3438" s="15"/>
      <c r="C3438" s="15"/>
      <c r="D3438" s="15"/>
      <c r="E3438" s="15"/>
      <c r="F3438" s="15"/>
      <c r="G3438" s="15"/>
      <c r="H3438" s="15"/>
      <c r="I3438" s="15"/>
      <c r="J3438" s="15"/>
      <c r="K3438" s="15"/>
    </row>
    <row r="3439" spans="2:11" x14ac:dyDescent="0.2">
      <c r="B3439" s="15"/>
      <c r="C3439" s="15"/>
      <c r="D3439" s="15"/>
      <c r="E3439" s="15"/>
      <c r="F3439" s="15"/>
      <c r="G3439" s="15"/>
      <c r="H3439" s="15"/>
      <c r="I3439" s="15"/>
      <c r="J3439" s="15"/>
      <c r="K3439" s="15"/>
    </row>
    <row r="3440" spans="2:11" x14ac:dyDescent="0.2">
      <c r="B3440" s="15"/>
      <c r="C3440" s="15"/>
      <c r="D3440" s="15"/>
      <c r="E3440" s="15"/>
      <c r="F3440" s="15"/>
      <c r="G3440" s="15"/>
      <c r="H3440" s="15"/>
      <c r="I3440" s="15"/>
      <c r="J3440" s="15"/>
      <c r="K3440" s="15"/>
    </row>
    <row r="3441" spans="2:11" x14ac:dyDescent="0.2">
      <c r="B3441" s="15"/>
      <c r="C3441" s="15"/>
      <c r="D3441" s="15"/>
      <c r="E3441" s="15"/>
      <c r="F3441" s="15"/>
      <c r="G3441" s="15"/>
      <c r="H3441" s="15"/>
      <c r="I3441" s="15"/>
      <c r="J3441" s="15"/>
      <c r="K3441" s="15"/>
    </row>
    <row r="3442" spans="2:11" x14ac:dyDescent="0.2">
      <c r="B3442" s="15"/>
      <c r="C3442" s="15"/>
      <c r="D3442" s="15"/>
      <c r="E3442" s="15"/>
      <c r="F3442" s="15"/>
      <c r="G3442" s="15"/>
      <c r="H3442" s="15"/>
      <c r="I3442" s="15"/>
      <c r="J3442" s="15"/>
      <c r="K3442" s="15"/>
    </row>
    <row r="3443" spans="2:11" x14ac:dyDescent="0.2">
      <c r="B3443" s="15"/>
      <c r="C3443" s="15"/>
      <c r="D3443" s="15"/>
      <c r="E3443" s="15"/>
      <c r="F3443" s="15"/>
      <c r="G3443" s="15"/>
      <c r="H3443" s="15"/>
      <c r="I3443" s="15"/>
      <c r="J3443" s="15"/>
      <c r="K3443" s="15"/>
    </row>
    <row r="3444" spans="2:11" x14ac:dyDescent="0.2">
      <c r="B3444" s="15"/>
      <c r="C3444" s="15"/>
      <c r="D3444" s="15"/>
      <c r="E3444" s="15"/>
      <c r="F3444" s="15"/>
      <c r="G3444" s="15"/>
      <c r="H3444" s="15"/>
      <c r="I3444" s="15"/>
      <c r="J3444" s="15"/>
      <c r="K3444" s="15"/>
    </row>
    <row r="3445" spans="2:11" x14ac:dyDescent="0.2">
      <c r="B3445" s="15"/>
      <c r="C3445" s="15"/>
      <c r="D3445" s="15"/>
      <c r="E3445" s="15"/>
      <c r="F3445" s="15"/>
      <c r="G3445" s="15"/>
      <c r="H3445" s="15"/>
      <c r="I3445" s="15"/>
      <c r="J3445" s="15"/>
      <c r="K3445" s="15"/>
    </row>
    <row r="3446" spans="2:11" x14ac:dyDescent="0.2">
      <c r="B3446" s="15"/>
      <c r="C3446" s="15"/>
      <c r="D3446" s="15"/>
      <c r="E3446" s="15"/>
      <c r="F3446" s="15"/>
      <c r="G3446" s="15"/>
      <c r="H3446" s="15"/>
      <c r="I3446" s="15"/>
      <c r="J3446" s="15"/>
      <c r="K3446" s="15"/>
    </row>
    <row r="3447" spans="2:11" x14ac:dyDescent="0.2">
      <c r="B3447" s="15"/>
      <c r="C3447" s="15"/>
      <c r="D3447" s="15"/>
      <c r="E3447" s="15"/>
      <c r="F3447" s="15"/>
      <c r="G3447" s="15"/>
      <c r="H3447" s="15"/>
      <c r="I3447" s="15"/>
      <c r="J3447" s="15"/>
      <c r="K3447" s="15"/>
    </row>
    <row r="3448" spans="2:11" x14ac:dyDescent="0.2">
      <c r="B3448" s="15"/>
      <c r="C3448" s="15"/>
      <c r="D3448" s="15"/>
      <c r="E3448" s="15"/>
      <c r="F3448" s="15"/>
      <c r="G3448" s="15"/>
      <c r="H3448" s="15"/>
      <c r="I3448" s="15"/>
      <c r="J3448" s="15"/>
      <c r="K3448" s="15"/>
    </row>
    <row r="3449" spans="2:11" x14ac:dyDescent="0.2">
      <c r="B3449" s="15"/>
      <c r="C3449" s="15"/>
      <c r="D3449" s="15"/>
      <c r="E3449" s="15"/>
      <c r="F3449" s="15"/>
      <c r="G3449" s="15"/>
      <c r="H3449" s="15"/>
      <c r="I3449" s="15"/>
      <c r="J3449" s="15"/>
      <c r="K3449" s="15"/>
    </row>
    <row r="3450" spans="2:11" x14ac:dyDescent="0.2">
      <c r="B3450" s="15"/>
      <c r="C3450" s="15"/>
      <c r="D3450" s="15"/>
      <c r="E3450" s="15"/>
      <c r="F3450" s="15"/>
      <c r="G3450" s="15"/>
      <c r="H3450" s="15"/>
      <c r="I3450" s="15"/>
      <c r="J3450" s="15"/>
      <c r="K3450" s="15"/>
    </row>
    <row r="3451" spans="2:11" x14ac:dyDescent="0.2">
      <c r="B3451" s="15"/>
      <c r="C3451" s="15"/>
      <c r="D3451" s="15"/>
      <c r="E3451" s="15"/>
      <c r="F3451" s="15"/>
      <c r="G3451" s="15"/>
      <c r="H3451" s="15"/>
      <c r="I3451" s="15"/>
      <c r="J3451" s="15"/>
      <c r="K3451" s="15"/>
    </row>
    <row r="3452" spans="2:11" x14ac:dyDescent="0.2">
      <c r="B3452" s="15"/>
      <c r="C3452" s="15"/>
      <c r="D3452" s="15"/>
      <c r="E3452" s="15"/>
      <c r="F3452" s="15"/>
      <c r="G3452" s="15"/>
      <c r="H3452" s="15"/>
      <c r="I3452" s="15"/>
      <c r="J3452" s="15"/>
      <c r="K3452" s="15"/>
    </row>
    <row r="3453" spans="2:11" x14ac:dyDescent="0.2">
      <c r="B3453" s="15"/>
      <c r="C3453" s="15"/>
      <c r="D3453" s="15"/>
      <c r="E3453" s="15"/>
      <c r="F3453" s="15"/>
      <c r="G3453" s="15"/>
      <c r="H3453" s="15"/>
      <c r="I3453" s="15"/>
      <c r="J3453" s="15"/>
      <c r="K3453" s="15"/>
    </row>
    <row r="3454" spans="2:11" x14ac:dyDescent="0.2">
      <c r="B3454" s="15"/>
      <c r="C3454" s="15"/>
      <c r="D3454" s="15"/>
      <c r="E3454" s="15"/>
      <c r="F3454" s="15"/>
      <c r="G3454" s="15"/>
      <c r="H3454" s="15"/>
      <c r="I3454" s="15"/>
      <c r="J3454" s="15"/>
      <c r="K3454" s="15"/>
    </row>
    <row r="3455" spans="2:11" x14ac:dyDescent="0.2">
      <c r="B3455" s="15"/>
      <c r="C3455" s="15"/>
      <c r="D3455" s="15"/>
      <c r="E3455" s="15"/>
      <c r="F3455" s="15"/>
      <c r="G3455" s="15"/>
      <c r="H3455" s="15"/>
      <c r="I3455" s="15"/>
      <c r="J3455" s="15"/>
      <c r="K3455" s="15"/>
    </row>
    <row r="3456" spans="2:11" x14ac:dyDescent="0.2">
      <c r="B3456" s="15"/>
      <c r="C3456" s="15"/>
      <c r="D3456" s="15"/>
      <c r="E3456" s="15"/>
      <c r="F3456" s="15"/>
      <c r="G3456" s="15"/>
      <c r="H3456" s="15"/>
      <c r="I3456" s="15"/>
      <c r="J3456" s="15"/>
      <c r="K3456" s="15"/>
    </row>
    <row r="3457" spans="2:11" x14ac:dyDescent="0.2">
      <c r="B3457" s="15"/>
      <c r="C3457" s="15"/>
      <c r="D3457" s="15"/>
      <c r="E3457" s="15"/>
      <c r="F3457" s="15"/>
      <c r="G3457" s="15"/>
      <c r="H3457" s="15"/>
      <c r="I3457" s="15"/>
      <c r="J3457" s="15"/>
      <c r="K3457" s="15"/>
    </row>
    <row r="3458" spans="2:11" x14ac:dyDescent="0.2">
      <c r="B3458" s="15"/>
      <c r="C3458" s="15"/>
      <c r="D3458" s="15"/>
      <c r="E3458" s="15"/>
      <c r="F3458" s="15"/>
      <c r="G3458" s="15"/>
      <c r="H3458" s="15"/>
      <c r="I3458" s="15"/>
      <c r="J3458" s="15"/>
      <c r="K3458" s="15"/>
    </row>
    <row r="3459" spans="2:11" x14ac:dyDescent="0.2">
      <c r="B3459" s="15"/>
      <c r="C3459" s="15"/>
      <c r="D3459" s="15"/>
      <c r="E3459" s="15"/>
      <c r="F3459" s="15"/>
      <c r="G3459" s="15"/>
      <c r="H3459" s="15"/>
      <c r="I3459" s="15"/>
      <c r="J3459" s="15"/>
      <c r="K3459" s="15"/>
    </row>
    <row r="3460" spans="2:11" x14ac:dyDescent="0.2">
      <c r="B3460" s="15"/>
      <c r="C3460" s="15"/>
      <c r="D3460" s="15"/>
      <c r="E3460" s="15"/>
      <c r="F3460" s="15"/>
      <c r="G3460" s="15"/>
      <c r="H3460" s="15"/>
      <c r="I3460" s="15"/>
      <c r="J3460" s="15"/>
      <c r="K3460" s="15"/>
    </row>
    <row r="3461" spans="2:11" x14ac:dyDescent="0.2">
      <c r="B3461" s="15"/>
      <c r="C3461" s="15"/>
      <c r="D3461" s="15"/>
      <c r="E3461" s="15"/>
      <c r="F3461" s="15"/>
      <c r="G3461" s="15"/>
      <c r="H3461" s="15"/>
      <c r="I3461" s="15"/>
      <c r="J3461" s="15"/>
      <c r="K3461" s="15"/>
    </row>
    <row r="3462" spans="2:11" x14ac:dyDescent="0.2">
      <c r="B3462" s="15"/>
      <c r="C3462" s="15"/>
      <c r="D3462" s="15"/>
      <c r="E3462" s="15"/>
      <c r="F3462" s="15"/>
      <c r="G3462" s="15"/>
      <c r="H3462" s="15"/>
      <c r="I3462" s="15"/>
      <c r="J3462" s="15"/>
      <c r="K3462" s="15"/>
    </row>
    <row r="3463" spans="2:11" x14ac:dyDescent="0.2">
      <c r="B3463" s="15"/>
      <c r="C3463" s="15"/>
      <c r="D3463" s="15"/>
      <c r="E3463" s="15"/>
      <c r="F3463" s="15"/>
      <c r="G3463" s="15"/>
      <c r="H3463" s="15"/>
      <c r="I3463" s="15"/>
      <c r="J3463" s="15"/>
      <c r="K3463" s="15"/>
    </row>
    <row r="3464" spans="2:11" x14ac:dyDescent="0.2">
      <c r="B3464" s="15"/>
      <c r="C3464" s="15"/>
      <c r="D3464" s="15"/>
      <c r="E3464" s="15"/>
      <c r="F3464" s="15"/>
      <c r="G3464" s="15"/>
      <c r="H3464" s="15"/>
      <c r="I3464" s="15"/>
      <c r="J3464" s="15"/>
      <c r="K3464" s="15"/>
    </row>
    <row r="3465" spans="2:11" x14ac:dyDescent="0.2">
      <c r="B3465" s="15"/>
      <c r="C3465" s="15"/>
      <c r="D3465" s="15"/>
      <c r="E3465" s="15"/>
      <c r="F3465" s="15"/>
      <c r="G3465" s="15"/>
      <c r="H3465" s="15"/>
      <c r="I3465" s="15"/>
      <c r="J3465" s="15"/>
      <c r="K3465" s="15"/>
    </row>
    <row r="3466" spans="2:11" x14ac:dyDescent="0.2">
      <c r="B3466" s="15"/>
      <c r="C3466" s="15"/>
      <c r="D3466" s="15"/>
      <c r="E3466" s="15"/>
      <c r="F3466" s="15"/>
      <c r="G3466" s="15"/>
      <c r="H3466" s="15"/>
      <c r="I3466" s="15"/>
      <c r="J3466" s="15"/>
      <c r="K3466" s="15"/>
    </row>
    <row r="3467" spans="2:11" x14ac:dyDescent="0.2">
      <c r="B3467" s="15"/>
      <c r="C3467" s="15"/>
      <c r="D3467" s="15"/>
      <c r="E3467" s="15"/>
      <c r="F3467" s="15"/>
      <c r="G3467" s="15"/>
      <c r="H3467" s="15"/>
      <c r="I3467" s="15"/>
      <c r="J3467" s="15"/>
      <c r="K3467" s="15"/>
    </row>
    <row r="3468" spans="2:11" x14ac:dyDescent="0.2">
      <c r="B3468" s="15"/>
      <c r="C3468" s="15"/>
      <c r="D3468" s="15"/>
      <c r="E3468" s="15"/>
      <c r="F3468" s="15"/>
      <c r="G3468" s="15"/>
      <c r="H3468" s="15"/>
      <c r="I3468" s="15"/>
      <c r="J3468" s="15"/>
      <c r="K3468" s="15"/>
    </row>
    <row r="3469" spans="2:11" x14ac:dyDescent="0.2">
      <c r="B3469" s="15"/>
      <c r="C3469" s="15"/>
      <c r="D3469" s="15"/>
      <c r="E3469" s="15"/>
      <c r="F3469" s="15"/>
      <c r="G3469" s="15"/>
      <c r="H3469" s="15"/>
      <c r="I3469" s="15"/>
      <c r="J3469" s="15"/>
      <c r="K3469" s="15"/>
    </row>
    <row r="3470" spans="2:11" x14ac:dyDescent="0.2">
      <c r="B3470" s="15"/>
      <c r="C3470" s="15"/>
      <c r="D3470" s="15"/>
      <c r="E3470" s="15"/>
      <c r="F3470" s="15"/>
      <c r="G3470" s="15"/>
      <c r="H3470" s="15"/>
      <c r="I3470" s="15"/>
      <c r="J3470" s="15"/>
      <c r="K3470" s="15"/>
    </row>
    <row r="3471" spans="2:11" x14ac:dyDescent="0.2">
      <c r="B3471" s="15"/>
      <c r="C3471" s="15"/>
      <c r="D3471" s="15"/>
      <c r="E3471" s="15"/>
      <c r="F3471" s="15"/>
      <c r="G3471" s="15"/>
      <c r="H3471" s="15"/>
      <c r="I3471" s="15"/>
      <c r="J3471" s="15"/>
      <c r="K3471" s="15"/>
    </row>
    <row r="3472" spans="2:11" x14ac:dyDescent="0.2">
      <c r="B3472" s="15"/>
      <c r="C3472" s="15"/>
      <c r="D3472" s="15"/>
      <c r="E3472" s="15"/>
      <c r="F3472" s="15"/>
      <c r="G3472" s="15"/>
      <c r="H3472" s="15"/>
      <c r="I3472" s="15"/>
      <c r="J3472" s="15"/>
      <c r="K3472" s="15"/>
    </row>
    <row r="3473" spans="2:11" x14ac:dyDescent="0.2">
      <c r="B3473" s="15"/>
      <c r="C3473" s="15"/>
      <c r="D3473" s="15"/>
      <c r="E3473" s="15"/>
      <c r="F3473" s="15"/>
      <c r="G3473" s="15"/>
      <c r="H3473" s="15"/>
      <c r="I3473" s="15"/>
      <c r="J3473" s="15"/>
      <c r="K3473" s="15"/>
    </row>
    <row r="3474" spans="2:11" x14ac:dyDescent="0.2">
      <c r="B3474" s="15"/>
      <c r="C3474" s="15"/>
      <c r="D3474" s="15"/>
      <c r="E3474" s="15"/>
      <c r="F3474" s="15"/>
      <c r="G3474" s="15"/>
      <c r="H3474" s="15"/>
      <c r="I3474" s="15"/>
      <c r="J3474" s="15"/>
      <c r="K3474" s="15"/>
    </row>
    <row r="3475" spans="2:11" x14ac:dyDescent="0.2">
      <c r="B3475" s="15"/>
      <c r="C3475" s="15"/>
      <c r="D3475" s="15"/>
      <c r="E3475" s="15"/>
      <c r="F3475" s="15"/>
      <c r="G3475" s="15"/>
      <c r="H3475" s="15"/>
      <c r="I3475" s="15"/>
      <c r="J3475" s="15"/>
      <c r="K3475" s="15"/>
    </row>
    <row r="3476" spans="2:11" x14ac:dyDescent="0.2">
      <c r="B3476" s="15"/>
      <c r="C3476" s="15"/>
      <c r="D3476" s="15"/>
      <c r="E3476" s="15"/>
      <c r="F3476" s="15"/>
      <c r="G3476" s="15"/>
      <c r="H3476" s="15"/>
      <c r="I3476" s="15"/>
      <c r="J3476" s="15"/>
      <c r="K3476" s="15"/>
    </row>
    <row r="3477" spans="2:11" x14ac:dyDescent="0.2">
      <c r="B3477" s="15"/>
      <c r="C3477" s="15"/>
      <c r="D3477" s="15"/>
      <c r="E3477" s="15"/>
      <c r="F3477" s="15"/>
      <c r="G3477" s="15"/>
      <c r="H3477" s="15"/>
      <c r="I3477" s="15"/>
      <c r="J3477" s="15"/>
      <c r="K3477" s="15"/>
    </row>
    <row r="3478" spans="2:11" x14ac:dyDescent="0.2">
      <c r="B3478" s="15"/>
      <c r="C3478" s="15"/>
      <c r="D3478" s="15"/>
      <c r="E3478" s="15"/>
      <c r="F3478" s="15"/>
      <c r="G3478" s="15"/>
      <c r="H3478" s="15"/>
      <c r="I3478" s="15"/>
      <c r="J3478" s="15"/>
      <c r="K3478" s="15"/>
    </row>
    <row r="3479" spans="2:11" x14ac:dyDescent="0.2">
      <c r="B3479" s="15"/>
      <c r="C3479" s="15"/>
      <c r="D3479" s="15"/>
      <c r="E3479" s="15"/>
      <c r="F3479" s="15"/>
      <c r="G3479" s="15"/>
      <c r="H3479" s="15"/>
      <c r="I3479" s="15"/>
      <c r="J3479" s="15"/>
      <c r="K3479" s="15"/>
    </row>
    <row r="3480" spans="2:11" x14ac:dyDescent="0.2">
      <c r="B3480" s="15"/>
      <c r="C3480" s="15"/>
      <c r="D3480" s="15"/>
      <c r="E3480" s="15"/>
      <c r="F3480" s="15"/>
      <c r="G3480" s="15"/>
      <c r="H3480" s="15"/>
      <c r="I3480" s="15"/>
      <c r="J3480" s="15"/>
      <c r="K3480" s="15"/>
    </row>
    <row r="3481" spans="2:11" x14ac:dyDescent="0.2">
      <c r="B3481" s="15"/>
      <c r="C3481" s="15"/>
      <c r="D3481" s="15"/>
      <c r="E3481" s="15"/>
      <c r="F3481" s="15"/>
      <c r="G3481" s="15"/>
      <c r="H3481" s="15"/>
      <c r="I3481" s="15"/>
      <c r="J3481" s="15"/>
      <c r="K3481" s="15"/>
    </row>
    <row r="3482" spans="2:11" x14ac:dyDescent="0.2">
      <c r="B3482" s="15"/>
      <c r="C3482" s="15"/>
      <c r="D3482" s="15"/>
      <c r="E3482" s="15"/>
      <c r="F3482" s="15"/>
      <c r="G3482" s="15"/>
      <c r="H3482" s="15"/>
      <c r="I3482" s="15"/>
      <c r="J3482" s="15"/>
      <c r="K3482" s="15"/>
    </row>
    <row r="3483" spans="2:11" x14ac:dyDescent="0.2">
      <c r="B3483" s="15"/>
      <c r="C3483" s="15"/>
      <c r="D3483" s="15"/>
      <c r="E3483" s="15"/>
      <c r="F3483" s="15"/>
      <c r="G3483" s="15"/>
      <c r="H3483" s="15"/>
      <c r="I3483" s="15"/>
      <c r="J3483" s="15"/>
      <c r="K3483" s="15"/>
    </row>
    <row r="3484" spans="2:11" x14ac:dyDescent="0.2">
      <c r="B3484" s="15"/>
      <c r="C3484" s="15"/>
      <c r="D3484" s="15"/>
      <c r="E3484" s="15"/>
      <c r="F3484" s="15"/>
      <c r="G3484" s="15"/>
      <c r="H3484" s="15"/>
      <c r="I3484" s="15"/>
      <c r="J3484" s="15"/>
      <c r="K3484" s="15"/>
    </row>
    <row r="3485" spans="2:11" x14ac:dyDescent="0.2">
      <c r="B3485" s="15"/>
      <c r="C3485" s="15"/>
      <c r="D3485" s="15"/>
      <c r="E3485" s="15"/>
      <c r="F3485" s="15"/>
      <c r="G3485" s="15"/>
      <c r="H3485" s="15"/>
      <c r="I3485" s="15"/>
      <c r="J3485" s="15"/>
      <c r="K3485" s="15"/>
    </row>
    <row r="3486" spans="2:11" x14ac:dyDescent="0.2">
      <c r="B3486" s="15"/>
      <c r="C3486" s="15"/>
      <c r="D3486" s="15"/>
      <c r="E3486" s="15"/>
      <c r="F3486" s="15"/>
      <c r="G3486" s="15"/>
      <c r="H3486" s="15"/>
      <c r="I3486" s="15"/>
      <c r="J3486" s="15"/>
      <c r="K3486" s="15"/>
    </row>
    <row r="3487" spans="2:11" x14ac:dyDescent="0.2">
      <c r="B3487" s="15"/>
      <c r="C3487" s="15"/>
      <c r="D3487" s="15"/>
      <c r="E3487" s="15"/>
      <c r="F3487" s="15"/>
      <c r="G3487" s="15"/>
      <c r="H3487" s="15"/>
      <c r="I3487" s="15"/>
      <c r="J3487" s="15"/>
      <c r="K3487" s="15"/>
    </row>
    <row r="3488" spans="2:11" x14ac:dyDescent="0.2">
      <c r="B3488" s="15"/>
      <c r="C3488" s="15"/>
      <c r="D3488" s="15"/>
      <c r="E3488" s="15"/>
      <c r="F3488" s="15"/>
      <c r="G3488" s="15"/>
      <c r="H3488" s="15"/>
      <c r="I3488" s="15"/>
      <c r="J3488" s="15"/>
      <c r="K3488" s="15"/>
    </row>
    <row r="3489" spans="2:11" x14ac:dyDescent="0.2">
      <c r="B3489" s="15"/>
      <c r="C3489" s="15"/>
      <c r="D3489" s="15"/>
      <c r="E3489" s="15"/>
      <c r="F3489" s="15"/>
      <c r="G3489" s="15"/>
      <c r="H3489" s="15"/>
      <c r="I3489" s="15"/>
      <c r="J3489" s="15"/>
      <c r="K3489" s="15"/>
    </row>
    <row r="3490" spans="2:11" x14ac:dyDescent="0.2">
      <c r="B3490" s="15"/>
      <c r="C3490" s="15"/>
      <c r="D3490" s="15"/>
      <c r="E3490" s="15"/>
      <c r="F3490" s="15"/>
      <c r="G3490" s="15"/>
      <c r="H3490" s="15"/>
      <c r="I3490" s="15"/>
      <c r="J3490" s="15"/>
      <c r="K3490" s="15"/>
    </row>
    <row r="3491" spans="2:11" x14ac:dyDescent="0.2">
      <c r="B3491" s="15"/>
      <c r="C3491" s="15"/>
      <c r="D3491" s="15"/>
      <c r="E3491" s="15"/>
      <c r="F3491" s="15"/>
      <c r="G3491" s="15"/>
      <c r="H3491" s="15"/>
      <c r="I3491" s="15"/>
      <c r="J3491" s="15"/>
      <c r="K3491" s="15"/>
    </row>
    <row r="3492" spans="2:11" x14ac:dyDescent="0.2">
      <c r="B3492" s="15"/>
      <c r="C3492" s="15"/>
      <c r="D3492" s="15"/>
      <c r="E3492" s="15"/>
      <c r="F3492" s="15"/>
      <c r="G3492" s="15"/>
      <c r="H3492" s="15"/>
      <c r="I3492" s="15"/>
      <c r="J3492" s="15"/>
      <c r="K3492" s="15"/>
    </row>
    <row r="3493" spans="2:11" x14ac:dyDescent="0.2">
      <c r="B3493" s="15"/>
      <c r="C3493" s="15"/>
      <c r="D3493" s="15"/>
      <c r="E3493" s="15"/>
      <c r="F3493" s="15"/>
      <c r="G3493" s="15"/>
      <c r="H3493" s="15"/>
      <c r="I3493" s="15"/>
      <c r="J3493" s="15"/>
      <c r="K3493" s="15"/>
    </row>
    <row r="3494" spans="2:11" x14ac:dyDescent="0.2">
      <c r="B3494" s="15"/>
      <c r="C3494" s="15"/>
      <c r="D3494" s="15"/>
      <c r="E3494" s="15"/>
      <c r="F3494" s="15"/>
      <c r="G3494" s="15"/>
      <c r="H3494" s="15"/>
      <c r="I3494" s="15"/>
      <c r="J3494" s="15"/>
      <c r="K3494" s="15"/>
    </row>
    <row r="3495" spans="2:11" x14ac:dyDescent="0.2">
      <c r="B3495" s="15"/>
      <c r="C3495" s="15"/>
      <c r="D3495" s="15"/>
      <c r="E3495" s="15"/>
      <c r="F3495" s="15"/>
      <c r="G3495" s="15"/>
      <c r="H3495" s="15"/>
      <c r="I3495" s="15"/>
      <c r="J3495" s="15"/>
      <c r="K3495" s="15"/>
    </row>
    <row r="3496" spans="2:11" x14ac:dyDescent="0.2">
      <c r="B3496" s="15"/>
      <c r="C3496" s="15"/>
      <c r="D3496" s="15"/>
      <c r="E3496" s="15"/>
      <c r="F3496" s="15"/>
      <c r="G3496" s="15"/>
      <c r="H3496" s="15"/>
      <c r="I3496" s="15"/>
      <c r="J3496" s="15"/>
      <c r="K3496" s="15"/>
    </row>
    <row r="3497" spans="2:11" x14ac:dyDescent="0.2">
      <c r="B3497" s="15"/>
      <c r="C3497" s="15"/>
      <c r="D3497" s="15"/>
      <c r="E3497" s="15"/>
      <c r="F3497" s="15"/>
      <c r="G3497" s="15"/>
      <c r="H3497" s="15"/>
      <c r="I3497" s="15"/>
      <c r="J3497" s="15"/>
      <c r="K3497" s="15"/>
    </row>
    <row r="3498" spans="2:11" x14ac:dyDescent="0.2">
      <c r="B3498" s="15"/>
      <c r="C3498" s="15"/>
      <c r="D3498" s="15"/>
      <c r="E3498" s="15"/>
      <c r="F3498" s="15"/>
      <c r="G3498" s="15"/>
      <c r="H3498" s="15"/>
      <c r="I3498" s="15"/>
      <c r="J3498" s="15"/>
      <c r="K3498" s="15"/>
    </row>
    <row r="3499" spans="2:11" x14ac:dyDescent="0.2">
      <c r="B3499" s="15"/>
      <c r="C3499" s="15"/>
      <c r="D3499" s="15"/>
      <c r="E3499" s="15"/>
      <c r="F3499" s="15"/>
      <c r="G3499" s="15"/>
      <c r="H3499" s="15"/>
      <c r="I3499" s="15"/>
      <c r="J3499" s="15"/>
      <c r="K3499" s="15"/>
    </row>
    <row r="3500" spans="2:11" x14ac:dyDescent="0.2">
      <c r="B3500" s="15"/>
      <c r="C3500" s="15"/>
      <c r="D3500" s="15"/>
      <c r="E3500" s="15"/>
      <c r="F3500" s="15"/>
      <c r="G3500" s="15"/>
      <c r="H3500" s="15"/>
      <c r="I3500" s="15"/>
      <c r="J3500" s="15"/>
      <c r="K3500" s="15"/>
    </row>
    <row r="3501" spans="2:11" x14ac:dyDescent="0.2">
      <c r="B3501" s="15"/>
      <c r="C3501" s="15"/>
      <c r="D3501" s="15"/>
      <c r="E3501" s="15"/>
      <c r="F3501" s="15"/>
      <c r="G3501" s="15"/>
      <c r="H3501" s="15"/>
      <c r="I3501" s="15"/>
      <c r="J3501" s="15"/>
      <c r="K3501" s="15"/>
    </row>
    <row r="3502" spans="2:11" x14ac:dyDescent="0.2">
      <c r="B3502" s="15"/>
      <c r="C3502" s="15"/>
      <c r="D3502" s="15"/>
      <c r="E3502" s="15"/>
      <c r="F3502" s="15"/>
      <c r="G3502" s="15"/>
      <c r="H3502" s="15"/>
      <c r="I3502" s="15"/>
      <c r="J3502" s="15"/>
      <c r="K3502" s="15"/>
    </row>
    <row r="3503" spans="2:11" x14ac:dyDescent="0.2">
      <c r="B3503" s="15"/>
      <c r="C3503" s="15"/>
      <c r="D3503" s="15"/>
      <c r="E3503" s="15"/>
      <c r="F3503" s="15"/>
      <c r="G3503" s="15"/>
      <c r="H3503" s="15"/>
      <c r="I3503" s="15"/>
      <c r="J3503" s="15"/>
      <c r="K3503" s="15"/>
    </row>
    <row r="3504" spans="2:11" x14ac:dyDescent="0.2">
      <c r="B3504" s="15"/>
      <c r="C3504" s="15"/>
      <c r="D3504" s="15"/>
      <c r="E3504" s="15"/>
      <c r="F3504" s="15"/>
      <c r="G3504" s="15"/>
      <c r="H3504" s="15"/>
      <c r="I3504" s="15"/>
      <c r="J3504" s="15"/>
      <c r="K3504" s="15"/>
    </row>
    <row r="3505" spans="2:11" x14ac:dyDescent="0.2">
      <c r="B3505" s="15"/>
      <c r="C3505" s="15"/>
      <c r="D3505" s="15"/>
      <c r="E3505" s="15"/>
      <c r="F3505" s="15"/>
      <c r="G3505" s="15"/>
      <c r="H3505" s="15"/>
      <c r="I3505" s="15"/>
      <c r="J3505" s="15"/>
      <c r="K3505" s="15"/>
    </row>
    <row r="3506" spans="2:11" x14ac:dyDescent="0.2">
      <c r="B3506" s="15"/>
      <c r="C3506" s="15"/>
      <c r="D3506" s="15"/>
      <c r="E3506" s="15"/>
      <c r="F3506" s="15"/>
      <c r="G3506" s="15"/>
      <c r="H3506" s="15"/>
      <c r="I3506" s="15"/>
      <c r="J3506" s="15"/>
      <c r="K3506" s="15"/>
    </row>
    <row r="3507" spans="2:11" x14ac:dyDescent="0.2">
      <c r="B3507" s="15"/>
      <c r="C3507" s="15"/>
      <c r="D3507" s="15"/>
      <c r="E3507" s="15"/>
      <c r="F3507" s="15"/>
      <c r="G3507" s="15"/>
      <c r="H3507" s="15"/>
      <c r="I3507" s="15"/>
      <c r="J3507" s="15"/>
      <c r="K3507" s="15"/>
    </row>
    <row r="3508" spans="2:11" x14ac:dyDescent="0.2">
      <c r="B3508" s="15"/>
      <c r="C3508" s="15"/>
      <c r="D3508" s="15"/>
      <c r="E3508" s="15"/>
      <c r="F3508" s="15"/>
      <c r="G3508" s="15"/>
      <c r="H3508" s="15"/>
      <c r="I3508" s="15"/>
      <c r="J3508" s="15"/>
      <c r="K3508" s="15"/>
    </row>
    <row r="3509" spans="2:11" x14ac:dyDescent="0.2">
      <c r="B3509" s="15"/>
      <c r="C3509" s="15"/>
      <c r="D3509" s="15"/>
      <c r="E3509" s="15"/>
      <c r="F3509" s="15"/>
      <c r="G3509" s="15"/>
      <c r="H3509" s="15"/>
      <c r="I3509" s="15"/>
      <c r="J3509" s="15"/>
      <c r="K3509" s="15"/>
    </row>
    <row r="3510" spans="2:11" x14ac:dyDescent="0.2">
      <c r="B3510" s="15"/>
      <c r="C3510" s="15"/>
      <c r="D3510" s="15"/>
      <c r="E3510" s="15"/>
      <c r="F3510" s="15"/>
      <c r="G3510" s="15"/>
      <c r="H3510" s="15"/>
      <c r="I3510" s="15"/>
      <c r="J3510" s="15"/>
      <c r="K3510" s="15"/>
    </row>
    <row r="3511" spans="2:11" x14ac:dyDescent="0.2">
      <c r="B3511" s="15"/>
      <c r="C3511" s="15"/>
      <c r="D3511" s="15"/>
      <c r="E3511" s="15"/>
      <c r="F3511" s="15"/>
      <c r="G3511" s="15"/>
      <c r="H3511" s="15"/>
      <c r="I3511" s="15"/>
      <c r="J3511" s="15"/>
      <c r="K3511" s="15"/>
    </row>
    <row r="3512" spans="2:11" x14ac:dyDescent="0.2">
      <c r="B3512" s="15"/>
      <c r="C3512" s="15"/>
      <c r="D3512" s="15"/>
      <c r="E3512" s="15"/>
      <c r="F3512" s="15"/>
      <c r="G3512" s="15"/>
      <c r="H3512" s="15"/>
      <c r="I3512" s="15"/>
      <c r="J3512" s="15"/>
      <c r="K3512" s="15"/>
    </row>
    <row r="3513" spans="2:11" x14ac:dyDescent="0.2">
      <c r="B3513" s="15"/>
      <c r="C3513" s="15"/>
      <c r="D3513" s="15"/>
      <c r="E3513" s="15"/>
      <c r="F3513" s="15"/>
      <c r="G3513" s="15"/>
      <c r="H3513" s="15"/>
      <c r="I3513" s="15"/>
      <c r="J3513" s="15"/>
      <c r="K3513" s="15"/>
    </row>
    <row r="3514" spans="2:11" x14ac:dyDescent="0.2">
      <c r="B3514" s="15"/>
      <c r="C3514" s="15"/>
      <c r="D3514" s="15"/>
      <c r="E3514" s="15"/>
      <c r="F3514" s="15"/>
      <c r="G3514" s="15"/>
      <c r="H3514" s="15"/>
      <c r="I3514" s="15"/>
      <c r="J3514" s="15"/>
      <c r="K3514" s="15"/>
    </row>
    <row r="3515" spans="2:11" x14ac:dyDescent="0.2">
      <c r="B3515" s="15"/>
      <c r="C3515" s="15"/>
      <c r="D3515" s="15"/>
      <c r="E3515" s="15"/>
      <c r="F3515" s="15"/>
      <c r="G3515" s="15"/>
      <c r="H3515" s="15"/>
      <c r="I3515" s="15"/>
      <c r="J3515" s="15"/>
      <c r="K3515" s="15"/>
    </row>
    <row r="3516" spans="2:11" x14ac:dyDescent="0.2">
      <c r="B3516" s="15"/>
      <c r="C3516" s="15"/>
      <c r="D3516" s="15"/>
      <c r="E3516" s="15"/>
      <c r="F3516" s="15"/>
      <c r="G3516" s="15"/>
      <c r="H3516" s="15"/>
      <c r="I3516" s="15"/>
      <c r="J3516" s="15"/>
      <c r="K3516" s="15"/>
    </row>
    <row r="3517" spans="2:11" x14ac:dyDescent="0.2">
      <c r="B3517" s="15"/>
      <c r="C3517" s="15"/>
      <c r="D3517" s="15"/>
      <c r="E3517" s="15"/>
      <c r="F3517" s="15"/>
      <c r="G3517" s="15"/>
      <c r="H3517" s="15"/>
      <c r="I3517" s="15"/>
      <c r="J3517" s="15"/>
      <c r="K3517" s="15"/>
    </row>
    <row r="3518" spans="2:11" x14ac:dyDescent="0.2">
      <c r="B3518" s="15"/>
      <c r="C3518" s="15"/>
      <c r="D3518" s="15"/>
      <c r="E3518" s="15"/>
      <c r="F3518" s="15"/>
      <c r="G3518" s="15"/>
      <c r="H3518" s="15"/>
      <c r="I3518" s="15"/>
      <c r="J3518" s="15"/>
      <c r="K3518" s="15"/>
    </row>
    <row r="3519" spans="2:11" x14ac:dyDescent="0.2">
      <c r="B3519" s="15"/>
      <c r="C3519" s="15"/>
      <c r="D3519" s="15"/>
      <c r="E3519" s="15"/>
      <c r="F3519" s="15"/>
      <c r="G3519" s="15"/>
      <c r="H3519" s="15"/>
      <c r="I3519" s="15"/>
      <c r="J3519" s="15"/>
      <c r="K3519" s="15"/>
    </row>
    <row r="3520" spans="2:11" x14ac:dyDescent="0.2">
      <c r="B3520" s="15"/>
      <c r="C3520" s="15"/>
      <c r="D3520" s="15"/>
      <c r="E3520" s="15"/>
      <c r="F3520" s="15"/>
      <c r="G3520" s="15"/>
      <c r="H3520" s="15"/>
      <c r="I3520" s="15"/>
      <c r="J3520" s="15"/>
      <c r="K3520" s="15"/>
    </row>
    <row r="3521" spans="2:11" x14ac:dyDescent="0.2">
      <c r="B3521" s="15"/>
      <c r="C3521" s="15"/>
      <c r="D3521" s="15"/>
      <c r="E3521" s="15"/>
      <c r="F3521" s="15"/>
      <c r="G3521" s="15"/>
      <c r="H3521" s="15"/>
      <c r="I3521" s="15"/>
      <c r="J3521" s="15"/>
      <c r="K3521" s="15"/>
    </row>
    <row r="3522" spans="2:11" x14ac:dyDescent="0.2">
      <c r="B3522" s="15"/>
      <c r="C3522" s="15"/>
      <c r="D3522" s="15"/>
      <c r="E3522" s="15"/>
      <c r="F3522" s="15"/>
      <c r="G3522" s="15"/>
      <c r="H3522" s="15"/>
      <c r="I3522" s="15"/>
      <c r="J3522" s="15"/>
      <c r="K3522" s="15"/>
    </row>
    <row r="3523" spans="2:11" x14ac:dyDescent="0.2">
      <c r="B3523" s="15"/>
      <c r="C3523" s="15"/>
      <c r="D3523" s="15"/>
      <c r="E3523" s="15"/>
      <c r="F3523" s="15"/>
      <c r="G3523" s="15"/>
      <c r="H3523" s="15"/>
      <c r="I3523" s="15"/>
      <c r="J3523" s="15"/>
      <c r="K3523" s="15"/>
    </row>
    <row r="3524" spans="2:11" x14ac:dyDescent="0.2">
      <c r="B3524" s="15"/>
      <c r="C3524" s="15"/>
      <c r="D3524" s="15"/>
      <c r="E3524" s="15"/>
      <c r="F3524" s="15"/>
      <c r="G3524" s="15"/>
      <c r="H3524" s="15"/>
      <c r="I3524" s="15"/>
      <c r="J3524" s="15"/>
      <c r="K3524" s="15"/>
    </row>
    <row r="3525" spans="2:11" x14ac:dyDescent="0.2">
      <c r="B3525" s="15"/>
      <c r="C3525" s="15"/>
      <c r="D3525" s="15"/>
      <c r="E3525" s="15"/>
      <c r="F3525" s="15"/>
      <c r="G3525" s="15"/>
      <c r="H3525" s="15"/>
      <c r="I3525" s="15"/>
      <c r="J3525" s="15"/>
      <c r="K3525" s="15"/>
    </row>
    <row r="3526" spans="2:11" x14ac:dyDescent="0.2">
      <c r="B3526" s="15"/>
      <c r="C3526" s="15"/>
      <c r="D3526" s="15"/>
      <c r="E3526" s="15"/>
      <c r="F3526" s="15"/>
      <c r="G3526" s="15"/>
      <c r="H3526" s="15"/>
      <c r="I3526" s="15"/>
      <c r="J3526" s="15"/>
      <c r="K3526" s="15"/>
    </row>
    <row r="3527" spans="2:11" x14ac:dyDescent="0.2">
      <c r="B3527" s="15"/>
      <c r="C3527" s="15"/>
      <c r="D3527" s="15"/>
      <c r="E3527" s="15"/>
      <c r="F3527" s="15"/>
      <c r="G3527" s="15"/>
      <c r="H3527" s="15"/>
      <c r="I3527" s="15"/>
      <c r="J3527" s="15"/>
      <c r="K3527" s="15"/>
    </row>
    <row r="3528" spans="2:11" x14ac:dyDescent="0.2">
      <c r="B3528" s="15"/>
      <c r="C3528" s="15"/>
      <c r="D3528" s="15"/>
      <c r="E3528" s="15"/>
      <c r="F3528" s="15"/>
      <c r="G3528" s="15"/>
      <c r="H3528" s="15"/>
      <c r="I3528" s="15"/>
      <c r="J3528" s="15"/>
      <c r="K3528" s="15"/>
    </row>
    <row r="3529" spans="2:11" x14ac:dyDescent="0.2">
      <c r="B3529" s="15"/>
      <c r="C3529" s="15"/>
      <c r="D3529" s="15"/>
      <c r="E3529" s="15"/>
      <c r="F3529" s="15"/>
      <c r="G3529" s="15"/>
      <c r="H3529" s="15"/>
      <c r="I3529" s="15"/>
      <c r="J3529" s="15"/>
      <c r="K3529" s="15"/>
    </row>
    <row r="3530" spans="2:11" x14ac:dyDescent="0.2">
      <c r="B3530" s="15"/>
      <c r="C3530" s="15"/>
      <c r="D3530" s="15"/>
      <c r="E3530" s="15"/>
      <c r="F3530" s="15"/>
      <c r="G3530" s="15"/>
      <c r="H3530" s="15"/>
      <c r="I3530" s="15"/>
      <c r="J3530" s="15"/>
      <c r="K3530" s="15"/>
    </row>
    <row r="3531" spans="2:11" x14ac:dyDescent="0.2">
      <c r="B3531" s="15"/>
      <c r="C3531" s="15"/>
      <c r="D3531" s="15"/>
      <c r="E3531" s="15"/>
      <c r="F3531" s="15"/>
      <c r="G3531" s="15"/>
      <c r="H3531" s="15"/>
      <c r="I3531" s="15"/>
      <c r="J3531" s="15"/>
      <c r="K3531" s="15"/>
    </row>
    <row r="3532" spans="2:11" x14ac:dyDescent="0.2">
      <c r="B3532" s="15"/>
      <c r="C3532" s="15"/>
      <c r="D3532" s="15"/>
      <c r="E3532" s="15"/>
      <c r="F3532" s="15"/>
      <c r="G3532" s="15"/>
      <c r="H3532" s="15"/>
      <c r="I3532" s="15"/>
      <c r="J3532" s="15"/>
      <c r="K3532" s="15"/>
    </row>
    <row r="3533" spans="2:11" x14ac:dyDescent="0.2">
      <c r="B3533" s="15"/>
      <c r="C3533" s="15"/>
      <c r="D3533" s="15"/>
      <c r="E3533" s="15"/>
      <c r="F3533" s="15"/>
      <c r="G3533" s="15"/>
      <c r="H3533" s="15"/>
      <c r="I3533" s="15"/>
      <c r="J3533" s="15"/>
      <c r="K3533" s="15"/>
    </row>
    <row r="3534" spans="2:11" x14ac:dyDescent="0.2">
      <c r="B3534" s="15"/>
      <c r="C3534" s="15"/>
      <c r="D3534" s="15"/>
      <c r="E3534" s="15"/>
      <c r="F3534" s="15"/>
      <c r="G3534" s="15"/>
      <c r="H3534" s="15"/>
      <c r="I3534" s="15"/>
      <c r="J3534" s="15"/>
      <c r="K3534" s="15"/>
    </row>
    <row r="3535" spans="2:11" x14ac:dyDescent="0.2">
      <c r="B3535" s="15"/>
      <c r="C3535" s="15"/>
      <c r="D3535" s="15"/>
      <c r="E3535" s="15"/>
      <c r="F3535" s="15"/>
      <c r="G3535" s="15"/>
      <c r="H3535" s="15"/>
      <c r="I3535" s="15"/>
      <c r="J3535" s="15"/>
      <c r="K3535" s="15"/>
    </row>
    <row r="3536" spans="2:11" x14ac:dyDescent="0.2">
      <c r="B3536" s="15"/>
      <c r="C3536" s="15"/>
      <c r="D3536" s="15"/>
      <c r="E3536" s="15"/>
      <c r="F3536" s="15"/>
      <c r="G3536" s="15"/>
      <c r="H3536" s="15"/>
      <c r="I3536" s="15"/>
      <c r="J3536" s="15"/>
      <c r="K3536" s="15"/>
    </row>
    <row r="3537" spans="2:11" x14ac:dyDescent="0.2">
      <c r="B3537" s="15"/>
      <c r="C3537" s="15"/>
      <c r="D3537" s="15"/>
      <c r="E3537" s="15"/>
      <c r="F3537" s="15"/>
      <c r="G3537" s="15"/>
      <c r="H3537" s="15"/>
      <c r="I3537" s="15"/>
      <c r="J3537" s="15"/>
      <c r="K3537" s="15"/>
    </row>
    <row r="3538" spans="2:11" x14ac:dyDescent="0.2">
      <c r="B3538" s="15"/>
      <c r="C3538" s="15"/>
      <c r="D3538" s="15"/>
      <c r="E3538" s="15"/>
      <c r="F3538" s="15"/>
      <c r="G3538" s="15"/>
      <c r="H3538" s="15"/>
      <c r="I3538" s="15"/>
      <c r="J3538" s="15"/>
      <c r="K3538" s="15"/>
    </row>
    <row r="3539" spans="2:11" x14ac:dyDescent="0.2">
      <c r="B3539" s="15"/>
      <c r="C3539" s="15"/>
      <c r="D3539" s="15"/>
      <c r="E3539" s="15"/>
      <c r="F3539" s="15"/>
      <c r="G3539" s="15"/>
      <c r="H3539" s="15"/>
      <c r="I3539" s="15"/>
      <c r="J3539" s="15"/>
      <c r="K3539" s="15"/>
    </row>
    <row r="3540" spans="2:11" x14ac:dyDescent="0.2">
      <c r="B3540" s="15"/>
      <c r="C3540" s="15"/>
      <c r="D3540" s="15"/>
      <c r="E3540" s="15"/>
      <c r="F3540" s="15"/>
      <c r="G3540" s="15"/>
      <c r="H3540" s="15"/>
      <c r="I3540" s="15"/>
      <c r="J3540" s="15"/>
      <c r="K3540" s="15"/>
    </row>
    <row r="3541" spans="2:11" x14ac:dyDescent="0.2">
      <c r="B3541" s="15"/>
      <c r="C3541" s="15"/>
      <c r="D3541" s="15"/>
      <c r="E3541" s="15"/>
      <c r="F3541" s="15"/>
      <c r="G3541" s="15"/>
      <c r="H3541" s="15"/>
      <c r="I3541" s="15"/>
      <c r="J3541" s="15"/>
      <c r="K3541" s="15"/>
    </row>
    <row r="3542" spans="2:11" x14ac:dyDescent="0.2">
      <c r="B3542" s="15"/>
      <c r="C3542" s="15"/>
      <c r="D3542" s="15"/>
      <c r="E3542" s="15"/>
      <c r="F3542" s="15"/>
      <c r="G3542" s="15"/>
      <c r="H3542" s="15"/>
      <c r="I3542" s="15"/>
      <c r="J3542" s="15"/>
      <c r="K3542" s="15"/>
    </row>
    <row r="3543" spans="2:11" x14ac:dyDescent="0.2">
      <c r="B3543" s="15"/>
      <c r="C3543" s="15"/>
      <c r="D3543" s="15"/>
      <c r="E3543" s="15"/>
      <c r="F3543" s="15"/>
      <c r="G3543" s="15"/>
      <c r="H3543" s="15"/>
      <c r="I3543" s="15"/>
      <c r="J3543" s="15"/>
      <c r="K3543" s="15"/>
    </row>
    <row r="3544" spans="2:11" x14ac:dyDescent="0.2">
      <c r="B3544" s="15"/>
      <c r="C3544" s="15"/>
      <c r="D3544" s="15"/>
      <c r="E3544" s="15"/>
      <c r="F3544" s="15"/>
      <c r="G3544" s="15"/>
      <c r="H3544" s="15"/>
      <c r="I3544" s="15"/>
      <c r="J3544" s="15"/>
      <c r="K3544" s="15"/>
    </row>
    <row r="3545" spans="2:11" x14ac:dyDescent="0.2">
      <c r="B3545" s="15"/>
      <c r="C3545" s="15"/>
      <c r="D3545" s="15"/>
      <c r="E3545" s="15"/>
      <c r="F3545" s="15"/>
      <c r="G3545" s="15"/>
      <c r="H3545" s="15"/>
      <c r="I3545" s="15"/>
      <c r="J3545" s="15"/>
      <c r="K3545" s="15"/>
    </row>
    <row r="3546" spans="2:11" x14ac:dyDescent="0.2">
      <c r="B3546" s="15"/>
      <c r="C3546" s="15"/>
      <c r="D3546" s="15"/>
      <c r="E3546" s="15"/>
      <c r="F3546" s="15"/>
      <c r="G3546" s="15"/>
      <c r="H3546" s="15"/>
      <c r="I3546" s="15"/>
      <c r="J3546" s="15"/>
      <c r="K3546" s="15"/>
    </row>
    <row r="3547" spans="2:11" x14ac:dyDescent="0.2">
      <c r="B3547" s="15"/>
      <c r="C3547" s="15"/>
      <c r="D3547" s="15"/>
      <c r="E3547" s="15"/>
      <c r="F3547" s="15"/>
      <c r="G3547" s="15"/>
      <c r="H3547" s="15"/>
      <c r="I3547" s="15"/>
      <c r="J3547" s="15"/>
      <c r="K3547" s="15"/>
    </row>
    <row r="3548" spans="2:11" x14ac:dyDescent="0.2">
      <c r="B3548" s="15"/>
      <c r="C3548" s="15"/>
      <c r="D3548" s="15"/>
      <c r="E3548" s="15"/>
      <c r="F3548" s="15"/>
      <c r="G3548" s="15"/>
      <c r="H3548" s="15"/>
      <c r="I3548" s="15"/>
      <c r="J3548" s="15"/>
      <c r="K3548" s="15"/>
    </row>
    <row r="3549" spans="2:11" x14ac:dyDescent="0.2">
      <c r="B3549" s="15"/>
      <c r="C3549" s="15"/>
      <c r="D3549" s="15"/>
      <c r="E3549" s="15"/>
      <c r="F3549" s="15"/>
      <c r="G3549" s="15"/>
      <c r="H3549" s="15"/>
      <c r="I3549" s="15"/>
      <c r="J3549" s="15"/>
      <c r="K3549" s="15"/>
    </row>
    <row r="3550" spans="2:11" x14ac:dyDescent="0.2">
      <c r="B3550" s="15"/>
      <c r="C3550" s="15"/>
      <c r="D3550" s="15"/>
      <c r="E3550" s="15"/>
      <c r="F3550" s="15"/>
      <c r="G3550" s="15"/>
      <c r="H3550" s="15"/>
      <c r="I3550" s="15"/>
      <c r="J3550" s="15"/>
      <c r="K3550" s="15"/>
    </row>
    <row r="3551" spans="2:11" x14ac:dyDescent="0.2">
      <c r="B3551" s="15"/>
      <c r="C3551" s="15"/>
      <c r="D3551" s="15"/>
      <c r="E3551" s="15"/>
      <c r="F3551" s="15"/>
      <c r="G3551" s="15"/>
      <c r="H3551" s="15"/>
      <c r="I3551" s="15"/>
      <c r="J3551" s="15"/>
      <c r="K3551" s="15"/>
    </row>
    <row r="3552" spans="2:11" x14ac:dyDescent="0.2">
      <c r="B3552" s="15"/>
      <c r="C3552" s="15"/>
      <c r="D3552" s="15"/>
      <c r="E3552" s="15"/>
      <c r="F3552" s="15"/>
      <c r="G3552" s="15"/>
      <c r="H3552" s="15"/>
      <c r="I3552" s="15"/>
      <c r="J3552" s="15"/>
      <c r="K3552" s="15"/>
    </row>
    <row r="3553" spans="2:11" x14ac:dyDescent="0.2">
      <c r="B3553" s="15"/>
      <c r="C3553" s="15"/>
      <c r="D3553" s="15"/>
      <c r="E3553" s="15"/>
      <c r="F3553" s="15"/>
      <c r="G3553" s="15"/>
      <c r="H3553" s="15"/>
      <c r="I3553" s="15"/>
      <c r="J3553" s="15"/>
      <c r="K3553" s="15"/>
    </row>
    <row r="3554" spans="2:11" x14ac:dyDescent="0.2">
      <c r="B3554" s="15"/>
      <c r="C3554" s="15"/>
      <c r="D3554" s="15"/>
      <c r="E3554" s="15"/>
      <c r="F3554" s="15"/>
      <c r="G3554" s="15"/>
      <c r="H3554" s="15"/>
      <c r="I3554" s="15"/>
      <c r="J3554" s="15"/>
      <c r="K3554" s="15"/>
    </row>
    <row r="3555" spans="2:11" x14ac:dyDescent="0.2">
      <c r="B3555" s="15"/>
      <c r="C3555" s="15"/>
      <c r="D3555" s="15"/>
      <c r="E3555" s="15"/>
      <c r="F3555" s="15"/>
      <c r="G3555" s="15"/>
      <c r="H3555" s="15"/>
      <c r="I3555" s="15"/>
      <c r="J3555" s="15"/>
      <c r="K3555" s="15"/>
    </row>
    <row r="3556" spans="2:11" x14ac:dyDescent="0.2">
      <c r="B3556" s="15"/>
      <c r="C3556" s="15"/>
      <c r="D3556" s="15"/>
      <c r="E3556" s="15"/>
      <c r="F3556" s="15"/>
      <c r="G3556" s="15"/>
      <c r="H3556" s="15"/>
      <c r="I3556" s="15"/>
      <c r="J3556" s="15"/>
      <c r="K3556" s="15"/>
    </row>
    <row r="3557" spans="2:11" x14ac:dyDescent="0.2">
      <c r="B3557" s="15"/>
      <c r="C3557" s="15"/>
      <c r="D3557" s="15"/>
      <c r="E3557" s="15"/>
      <c r="F3557" s="15"/>
      <c r="G3557" s="15"/>
      <c r="H3557" s="15"/>
      <c r="I3557" s="15"/>
      <c r="J3557" s="15"/>
      <c r="K3557" s="15"/>
    </row>
    <row r="3558" spans="2:11" x14ac:dyDescent="0.2">
      <c r="B3558" s="15"/>
      <c r="C3558" s="15"/>
      <c r="D3558" s="15"/>
      <c r="E3558" s="15"/>
      <c r="F3558" s="15"/>
      <c r="G3558" s="15"/>
      <c r="H3558" s="15"/>
      <c r="I3558" s="15"/>
      <c r="J3558" s="15"/>
      <c r="K3558" s="15"/>
    </row>
    <row r="3559" spans="2:11" x14ac:dyDescent="0.2">
      <c r="B3559" s="15"/>
      <c r="C3559" s="15"/>
      <c r="D3559" s="15"/>
      <c r="E3559" s="15"/>
      <c r="F3559" s="15"/>
      <c r="G3559" s="15"/>
      <c r="H3559" s="15"/>
      <c r="I3559" s="15"/>
      <c r="J3559" s="15"/>
      <c r="K3559" s="15"/>
    </row>
    <row r="3560" spans="2:11" x14ac:dyDescent="0.2">
      <c r="B3560" s="15"/>
      <c r="C3560" s="15"/>
      <c r="D3560" s="15"/>
      <c r="E3560" s="15"/>
      <c r="F3560" s="15"/>
      <c r="G3560" s="15"/>
      <c r="H3560" s="15"/>
      <c r="I3560" s="15"/>
      <c r="J3560" s="15"/>
      <c r="K3560" s="15"/>
    </row>
    <row r="3561" spans="2:11" x14ac:dyDescent="0.2">
      <c r="B3561" s="15"/>
      <c r="C3561" s="15"/>
      <c r="D3561" s="15"/>
      <c r="E3561" s="15"/>
      <c r="F3561" s="15"/>
      <c r="G3561" s="15"/>
      <c r="H3561" s="15"/>
      <c r="I3561" s="15"/>
      <c r="J3561" s="15"/>
      <c r="K3561" s="15"/>
    </row>
    <row r="3562" spans="2:11" x14ac:dyDescent="0.2">
      <c r="B3562" s="15"/>
      <c r="C3562" s="15"/>
      <c r="D3562" s="15"/>
      <c r="E3562" s="15"/>
      <c r="F3562" s="15"/>
      <c r="G3562" s="15"/>
      <c r="H3562" s="15"/>
      <c r="I3562" s="15"/>
      <c r="J3562" s="15"/>
      <c r="K3562" s="15"/>
    </row>
    <row r="3563" spans="2:11" x14ac:dyDescent="0.2">
      <c r="B3563" s="15"/>
      <c r="C3563" s="15"/>
      <c r="D3563" s="15"/>
      <c r="E3563" s="15"/>
      <c r="F3563" s="15"/>
      <c r="G3563" s="15"/>
      <c r="H3563" s="15"/>
      <c r="I3563" s="15"/>
      <c r="J3563" s="15"/>
      <c r="K3563" s="15"/>
    </row>
    <row r="3564" spans="2:11" x14ac:dyDescent="0.2">
      <c r="B3564" s="15"/>
      <c r="C3564" s="15"/>
      <c r="D3564" s="15"/>
      <c r="E3564" s="15"/>
      <c r="F3564" s="15"/>
      <c r="G3564" s="15"/>
      <c r="H3564" s="15"/>
      <c r="I3564" s="15"/>
      <c r="J3564" s="15"/>
      <c r="K3564" s="15"/>
    </row>
    <row r="3565" spans="2:11" x14ac:dyDescent="0.2">
      <c r="B3565" s="15"/>
      <c r="C3565" s="15"/>
      <c r="D3565" s="15"/>
      <c r="E3565" s="15"/>
      <c r="F3565" s="15"/>
      <c r="G3565" s="15"/>
      <c r="H3565" s="15"/>
      <c r="I3565" s="15"/>
      <c r="J3565" s="15"/>
      <c r="K3565" s="15"/>
    </row>
    <row r="3566" spans="2:11" x14ac:dyDescent="0.2">
      <c r="B3566" s="15"/>
      <c r="C3566" s="15"/>
      <c r="D3566" s="15"/>
      <c r="E3566" s="15"/>
      <c r="F3566" s="15"/>
      <c r="G3566" s="15"/>
      <c r="H3566" s="15"/>
      <c r="I3566" s="15"/>
      <c r="J3566" s="15"/>
      <c r="K3566" s="15"/>
    </row>
    <row r="3567" spans="2:11" x14ac:dyDescent="0.2">
      <c r="B3567" s="15"/>
      <c r="C3567" s="15"/>
      <c r="D3567" s="15"/>
      <c r="E3567" s="15"/>
      <c r="F3567" s="15"/>
      <c r="G3567" s="15"/>
      <c r="H3567" s="15"/>
      <c r="I3567" s="15"/>
      <c r="J3567" s="15"/>
      <c r="K3567" s="15"/>
    </row>
    <row r="3568" spans="2:11" x14ac:dyDescent="0.2">
      <c r="B3568" s="15"/>
      <c r="C3568" s="15"/>
      <c r="D3568" s="15"/>
      <c r="E3568" s="15"/>
      <c r="F3568" s="15"/>
      <c r="G3568" s="15"/>
      <c r="H3568" s="15"/>
      <c r="I3568" s="15"/>
      <c r="J3568" s="15"/>
      <c r="K3568" s="15"/>
    </row>
    <row r="3569" spans="2:11" x14ac:dyDescent="0.2">
      <c r="B3569" s="15"/>
      <c r="C3569" s="15"/>
      <c r="D3569" s="15"/>
      <c r="E3569" s="15"/>
      <c r="F3569" s="15"/>
      <c r="G3569" s="15"/>
      <c r="H3569" s="15"/>
      <c r="I3569" s="15"/>
      <c r="J3569" s="15"/>
      <c r="K3569" s="15"/>
    </row>
    <row r="3570" spans="2:11" x14ac:dyDescent="0.2">
      <c r="B3570" s="15"/>
      <c r="C3570" s="15"/>
      <c r="D3570" s="15"/>
      <c r="E3570" s="15"/>
      <c r="F3570" s="15"/>
      <c r="G3570" s="15"/>
      <c r="H3570" s="15"/>
      <c r="I3570" s="15"/>
      <c r="J3570" s="15"/>
      <c r="K3570" s="15"/>
    </row>
    <row r="3571" spans="2:11" x14ac:dyDescent="0.2">
      <c r="B3571" s="15"/>
      <c r="C3571" s="15"/>
      <c r="D3571" s="15"/>
      <c r="E3571" s="15"/>
      <c r="F3571" s="15"/>
      <c r="G3571" s="15"/>
      <c r="H3571" s="15"/>
      <c r="I3571" s="15"/>
      <c r="J3571" s="15"/>
      <c r="K3571" s="15"/>
    </row>
    <row r="3572" spans="2:11" x14ac:dyDescent="0.2">
      <c r="B3572" s="15"/>
      <c r="C3572" s="15"/>
      <c r="D3572" s="15"/>
      <c r="E3572" s="15"/>
      <c r="F3572" s="15"/>
      <c r="G3572" s="15"/>
      <c r="H3572" s="15"/>
      <c r="I3572" s="15"/>
      <c r="J3572" s="15"/>
      <c r="K3572" s="15"/>
    </row>
    <row r="3573" spans="2:11" x14ac:dyDescent="0.2">
      <c r="B3573" s="15"/>
      <c r="C3573" s="15"/>
      <c r="D3573" s="15"/>
      <c r="E3573" s="15"/>
      <c r="F3573" s="15"/>
      <c r="G3573" s="15"/>
      <c r="H3573" s="15"/>
      <c r="I3573" s="15"/>
      <c r="J3573" s="15"/>
      <c r="K3573" s="15"/>
    </row>
    <row r="3574" spans="2:11" x14ac:dyDescent="0.2">
      <c r="B3574" s="15"/>
      <c r="C3574" s="15"/>
      <c r="D3574" s="15"/>
      <c r="E3574" s="15"/>
      <c r="F3574" s="15"/>
      <c r="G3574" s="15"/>
      <c r="H3574" s="15"/>
      <c r="I3574" s="15"/>
      <c r="J3574" s="15"/>
      <c r="K3574" s="15"/>
    </row>
    <row r="3575" spans="2:11" x14ac:dyDescent="0.2">
      <c r="B3575" s="15"/>
      <c r="C3575" s="15"/>
      <c r="D3575" s="15"/>
      <c r="E3575" s="15"/>
      <c r="F3575" s="15"/>
      <c r="G3575" s="15"/>
      <c r="H3575" s="15"/>
      <c r="I3575" s="15"/>
      <c r="J3575" s="15"/>
      <c r="K3575" s="15"/>
    </row>
    <row r="3576" spans="2:11" x14ac:dyDescent="0.2">
      <c r="B3576" s="15"/>
      <c r="C3576" s="15"/>
      <c r="D3576" s="15"/>
      <c r="E3576" s="15"/>
      <c r="F3576" s="15"/>
      <c r="G3576" s="15"/>
      <c r="H3576" s="15"/>
      <c r="I3576" s="15"/>
      <c r="J3576" s="15"/>
      <c r="K3576" s="15"/>
    </row>
    <row r="3577" spans="2:11" x14ac:dyDescent="0.2">
      <c r="B3577" s="15"/>
      <c r="C3577" s="15"/>
      <c r="D3577" s="15"/>
      <c r="E3577" s="15"/>
      <c r="F3577" s="15"/>
      <c r="G3577" s="15"/>
      <c r="H3577" s="15"/>
      <c r="I3577" s="15"/>
      <c r="J3577" s="15"/>
      <c r="K3577" s="15"/>
    </row>
    <row r="3578" spans="2:11" x14ac:dyDescent="0.2">
      <c r="B3578" s="15"/>
      <c r="C3578" s="15"/>
      <c r="D3578" s="15"/>
      <c r="E3578" s="15"/>
      <c r="F3578" s="15"/>
      <c r="G3578" s="15"/>
      <c r="H3578" s="15"/>
      <c r="I3578" s="15"/>
      <c r="J3578" s="15"/>
      <c r="K3578" s="15"/>
    </row>
    <row r="3579" spans="2:11" x14ac:dyDescent="0.2">
      <c r="B3579" s="15"/>
      <c r="C3579" s="15"/>
      <c r="D3579" s="15"/>
      <c r="E3579" s="15"/>
      <c r="F3579" s="15"/>
      <c r="G3579" s="15"/>
      <c r="H3579" s="15"/>
      <c r="I3579" s="15"/>
      <c r="J3579" s="15"/>
      <c r="K3579" s="15"/>
    </row>
    <row r="3580" spans="2:11" x14ac:dyDescent="0.2">
      <c r="B3580" s="15"/>
      <c r="C3580" s="15"/>
      <c r="D3580" s="15"/>
      <c r="E3580" s="15"/>
      <c r="F3580" s="15"/>
      <c r="G3580" s="15"/>
      <c r="H3580" s="15"/>
      <c r="I3580" s="15"/>
      <c r="J3580" s="15"/>
      <c r="K3580" s="15"/>
    </row>
    <row r="3581" spans="2:11" x14ac:dyDescent="0.2">
      <c r="B3581" s="15"/>
      <c r="C3581" s="15"/>
      <c r="D3581" s="15"/>
      <c r="E3581" s="15"/>
      <c r="F3581" s="15"/>
      <c r="G3581" s="15"/>
      <c r="H3581" s="15"/>
      <c r="I3581" s="15"/>
      <c r="J3581" s="15"/>
      <c r="K3581" s="15"/>
    </row>
    <row r="3582" spans="2:11" x14ac:dyDescent="0.2">
      <c r="B3582" s="15"/>
      <c r="C3582" s="15"/>
      <c r="D3582" s="15"/>
      <c r="E3582" s="15"/>
      <c r="F3582" s="15"/>
      <c r="G3582" s="15"/>
      <c r="H3582" s="15"/>
      <c r="I3582" s="15"/>
      <c r="J3582" s="15"/>
      <c r="K3582" s="15"/>
    </row>
    <row r="3583" spans="2:11" x14ac:dyDescent="0.2">
      <c r="B3583" s="15"/>
      <c r="C3583" s="15"/>
      <c r="D3583" s="15"/>
      <c r="E3583" s="15"/>
      <c r="F3583" s="15"/>
      <c r="G3583" s="15"/>
      <c r="H3583" s="15"/>
      <c r="I3583" s="15"/>
      <c r="J3583" s="15"/>
      <c r="K3583" s="15"/>
    </row>
    <row r="3584" spans="2:11" x14ac:dyDescent="0.2">
      <c r="B3584" s="15"/>
      <c r="C3584" s="15"/>
      <c r="D3584" s="15"/>
      <c r="E3584" s="15"/>
      <c r="F3584" s="15"/>
      <c r="G3584" s="15"/>
      <c r="H3584" s="15"/>
      <c r="I3584" s="15"/>
      <c r="J3584" s="15"/>
      <c r="K3584" s="15"/>
    </row>
    <row r="3585" spans="2:11" x14ac:dyDescent="0.2">
      <c r="B3585" s="15"/>
      <c r="C3585" s="15"/>
      <c r="D3585" s="15"/>
      <c r="E3585" s="15"/>
      <c r="F3585" s="15"/>
      <c r="G3585" s="15"/>
      <c r="H3585" s="15"/>
      <c r="I3585" s="15"/>
      <c r="J3585" s="15"/>
      <c r="K3585" s="15"/>
    </row>
    <row r="3586" spans="2:11" x14ac:dyDescent="0.2">
      <c r="B3586" s="15"/>
      <c r="C3586" s="15"/>
      <c r="D3586" s="15"/>
      <c r="E3586" s="15"/>
      <c r="F3586" s="15"/>
      <c r="G3586" s="15"/>
      <c r="H3586" s="15"/>
      <c r="I3586" s="15"/>
      <c r="J3586" s="15"/>
      <c r="K3586" s="15"/>
    </row>
    <row r="3587" spans="2:11" x14ac:dyDescent="0.2">
      <c r="B3587" s="15"/>
      <c r="C3587" s="15"/>
      <c r="D3587" s="15"/>
      <c r="E3587" s="15"/>
      <c r="F3587" s="15"/>
      <c r="G3587" s="15"/>
      <c r="H3587" s="15"/>
      <c r="I3587" s="15"/>
      <c r="J3587" s="15"/>
      <c r="K3587" s="15"/>
    </row>
    <row r="3588" spans="2:11" x14ac:dyDescent="0.2">
      <c r="B3588" s="15"/>
      <c r="C3588" s="15"/>
      <c r="D3588" s="15"/>
      <c r="E3588" s="15"/>
      <c r="F3588" s="15"/>
      <c r="G3588" s="15"/>
      <c r="H3588" s="15"/>
      <c r="I3588" s="15"/>
      <c r="J3588" s="15"/>
      <c r="K3588" s="15"/>
    </row>
    <row r="3589" spans="2:11" x14ac:dyDescent="0.2">
      <c r="B3589" s="15"/>
      <c r="C3589" s="15"/>
      <c r="D3589" s="15"/>
      <c r="E3589" s="15"/>
      <c r="F3589" s="15"/>
      <c r="G3589" s="15"/>
      <c r="H3589" s="15"/>
      <c r="I3589" s="15"/>
      <c r="J3589" s="15"/>
      <c r="K3589" s="15"/>
    </row>
    <row r="3590" spans="2:11" x14ac:dyDescent="0.2">
      <c r="B3590" s="15"/>
      <c r="C3590" s="15"/>
      <c r="D3590" s="15"/>
      <c r="E3590" s="15"/>
      <c r="F3590" s="15"/>
      <c r="G3590" s="15"/>
      <c r="H3590" s="15"/>
      <c r="I3590" s="15"/>
      <c r="J3590" s="15"/>
      <c r="K3590" s="15"/>
    </row>
    <row r="3591" spans="2:11" x14ac:dyDescent="0.2">
      <c r="B3591" s="15"/>
      <c r="C3591" s="15"/>
      <c r="D3591" s="15"/>
      <c r="E3591" s="15"/>
      <c r="F3591" s="15"/>
      <c r="G3591" s="15"/>
      <c r="H3591" s="15"/>
      <c r="I3591" s="15"/>
      <c r="J3591" s="15"/>
      <c r="K3591" s="15"/>
    </row>
    <row r="3592" spans="2:11" x14ac:dyDescent="0.2">
      <c r="B3592" s="15"/>
      <c r="C3592" s="15"/>
      <c r="D3592" s="15"/>
      <c r="E3592" s="15"/>
      <c r="F3592" s="15"/>
      <c r="G3592" s="15"/>
      <c r="H3592" s="15"/>
      <c r="I3592" s="15"/>
      <c r="J3592" s="15"/>
      <c r="K3592" s="15"/>
    </row>
    <row r="3593" spans="2:11" x14ac:dyDescent="0.2">
      <c r="B3593" s="15"/>
      <c r="C3593" s="15"/>
      <c r="D3593" s="15"/>
      <c r="E3593" s="15"/>
      <c r="F3593" s="15"/>
      <c r="G3593" s="15"/>
      <c r="H3593" s="15"/>
      <c r="I3593" s="15"/>
      <c r="J3593" s="15"/>
      <c r="K3593" s="15"/>
    </row>
    <row r="3594" spans="2:11" x14ac:dyDescent="0.2">
      <c r="B3594" s="15"/>
      <c r="C3594" s="15"/>
      <c r="D3594" s="15"/>
      <c r="E3594" s="15"/>
      <c r="F3594" s="15"/>
      <c r="G3594" s="15"/>
      <c r="H3594" s="15"/>
      <c r="I3594" s="15"/>
      <c r="J3594" s="15"/>
      <c r="K3594" s="15"/>
    </row>
    <row r="3595" spans="2:11" x14ac:dyDescent="0.2">
      <c r="B3595" s="15"/>
      <c r="C3595" s="15"/>
      <c r="D3595" s="15"/>
      <c r="E3595" s="15"/>
      <c r="F3595" s="15"/>
      <c r="G3595" s="15"/>
      <c r="H3595" s="15"/>
      <c r="I3595" s="15"/>
      <c r="J3595" s="15"/>
      <c r="K3595" s="15"/>
    </row>
    <row r="3596" spans="2:11" x14ac:dyDescent="0.2">
      <c r="B3596" s="15"/>
      <c r="C3596" s="15"/>
      <c r="D3596" s="15"/>
      <c r="E3596" s="15"/>
      <c r="F3596" s="15"/>
      <c r="G3596" s="15"/>
      <c r="H3596" s="15"/>
      <c r="I3596" s="15"/>
      <c r="J3596" s="15"/>
      <c r="K3596" s="15"/>
    </row>
    <row r="3597" spans="2:11" x14ac:dyDescent="0.2">
      <c r="B3597" s="15"/>
      <c r="C3597" s="15"/>
      <c r="D3597" s="15"/>
      <c r="E3597" s="15"/>
      <c r="F3597" s="15"/>
      <c r="G3597" s="15"/>
      <c r="H3597" s="15"/>
      <c r="I3597" s="15"/>
      <c r="J3597" s="15"/>
      <c r="K3597" s="15"/>
    </row>
    <row r="3598" spans="2:11" x14ac:dyDescent="0.2">
      <c r="B3598" s="15"/>
      <c r="C3598" s="15"/>
      <c r="D3598" s="15"/>
      <c r="E3598" s="15"/>
      <c r="F3598" s="15"/>
      <c r="G3598" s="15"/>
      <c r="H3598" s="15"/>
      <c r="I3598" s="15"/>
      <c r="J3598" s="15"/>
      <c r="K3598" s="15"/>
    </row>
    <row r="3599" spans="2:11" x14ac:dyDescent="0.2">
      <c r="B3599" s="15"/>
      <c r="C3599" s="15"/>
      <c r="D3599" s="15"/>
      <c r="E3599" s="15"/>
      <c r="F3599" s="15"/>
      <c r="G3599" s="15"/>
      <c r="H3599" s="15"/>
      <c r="I3599" s="15"/>
      <c r="J3599" s="15"/>
      <c r="K3599" s="15"/>
    </row>
    <row r="3600" spans="2:11" x14ac:dyDescent="0.2">
      <c r="B3600" s="15"/>
      <c r="C3600" s="15"/>
      <c r="D3600" s="15"/>
      <c r="E3600" s="15"/>
      <c r="F3600" s="15"/>
      <c r="G3600" s="15"/>
      <c r="H3600" s="15"/>
      <c r="I3600" s="15"/>
      <c r="J3600" s="15"/>
      <c r="K3600" s="15"/>
    </row>
    <row r="3601" spans="2:11" x14ac:dyDescent="0.2">
      <c r="B3601" s="15"/>
      <c r="C3601" s="15"/>
      <c r="D3601" s="15"/>
      <c r="E3601" s="15"/>
      <c r="F3601" s="15"/>
      <c r="G3601" s="15"/>
      <c r="H3601" s="15"/>
      <c r="I3601" s="15"/>
      <c r="J3601" s="15"/>
      <c r="K3601" s="15"/>
    </row>
    <row r="3602" spans="2:11" x14ac:dyDescent="0.2">
      <c r="B3602" s="15"/>
      <c r="C3602" s="15"/>
      <c r="D3602" s="15"/>
      <c r="E3602" s="15"/>
      <c r="F3602" s="15"/>
      <c r="G3602" s="15"/>
      <c r="H3602" s="15"/>
      <c r="I3602" s="15"/>
      <c r="J3602" s="15"/>
      <c r="K3602" s="15"/>
    </row>
    <row r="3603" spans="2:11" x14ac:dyDescent="0.2">
      <c r="B3603" s="15"/>
      <c r="C3603" s="15"/>
      <c r="D3603" s="15"/>
      <c r="E3603" s="15"/>
      <c r="F3603" s="15"/>
      <c r="G3603" s="15"/>
      <c r="H3603" s="15"/>
      <c r="I3603" s="15"/>
      <c r="J3603" s="15"/>
      <c r="K3603" s="15"/>
    </row>
    <row r="3604" spans="2:11" x14ac:dyDescent="0.2">
      <c r="B3604" s="15"/>
      <c r="C3604" s="15"/>
      <c r="D3604" s="15"/>
      <c r="E3604" s="15"/>
      <c r="F3604" s="15"/>
      <c r="G3604" s="15"/>
      <c r="H3604" s="15"/>
      <c r="I3604" s="15"/>
      <c r="J3604" s="15"/>
      <c r="K3604" s="15"/>
    </row>
    <row r="3605" spans="2:11" x14ac:dyDescent="0.2">
      <c r="B3605" s="15"/>
      <c r="C3605" s="15"/>
      <c r="D3605" s="15"/>
      <c r="E3605" s="15"/>
      <c r="F3605" s="15"/>
      <c r="G3605" s="15"/>
      <c r="H3605" s="15"/>
      <c r="I3605" s="15"/>
      <c r="J3605" s="15"/>
      <c r="K3605" s="15"/>
    </row>
    <row r="3606" spans="2:11" x14ac:dyDescent="0.2">
      <c r="B3606" s="15"/>
      <c r="C3606" s="15"/>
      <c r="D3606" s="15"/>
      <c r="E3606" s="15"/>
      <c r="F3606" s="15"/>
      <c r="G3606" s="15"/>
      <c r="H3606" s="15"/>
      <c r="I3606" s="15"/>
      <c r="J3606" s="15"/>
      <c r="K3606" s="15"/>
    </row>
    <row r="3607" spans="2:11" x14ac:dyDescent="0.2">
      <c r="B3607" s="15"/>
      <c r="C3607" s="15"/>
      <c r="D3607" s="15"/>
      <c r="E3607" s="15"/>
      <c r="F3607" s="15"/>
      <c r="G3607" s="15"/>
      <c r="H3607" s="15"/>
      <c r="I3607" s="15"/>
      <c r="J3607" s="15"/>
      <c r="K3607" s="15"/>
    </row>
    <row r="3608" spans="2:11" x14ac:dyDescent="0.2">
      <c r="B3608" s="15"/>
      <c r="C3608" s="15"/>
      <c r="D3608" s="15"/>
      <c r="E3608" s="15"/>
      <c r="F3608" s="15"/>
      <c r="G3608" s="15"/>
      <c r="H3608" s="15"/>
      <c r="I3608" s="15"/>
      <c r="J3608" s="15"/>
      <c r="K3608" s="15"/>
    </row>
    <row r="3609" spans="2:11" x14ac:dyDescent="0.2">
      <c r="B3609" s="15"/>
      <c r="C3609" s="15"/>
      <c r="D3609" s="15"/>
      <c r="E3609" s="15"/>
      <c r="F3609" s="15"/>
      <c r="G3609" s="15"/>
      <c r="H3609" s="15"/>
      <c r="I3609" s="15"/>
      <c r="J3609" s="15"/>
      <c r="K3609" s="15"/>
    </row>
    <row r="3610" spans="2:11" x14ac:dyDescent="0.2">
      <c r="B3610" s="15"/>
      <c r="C3610" s="15"/>
      <c r="D3610" s="15"/>
      <c r="E3610" s="15"/>
      <c r="F3610" s="15"/>
      <c r="G3610" s="15"/>
      <c r="H3610" s="15"/>
      <c r="I3610" s="15"/>
      <c r="J3610" s="15"/>
      <c r="K3610" s="15"/>
    </row>
    <row r="3611" spans="2:11" x14ac:dyDescent="0.2">
      <c r="B3611" s="15"/>
      <c r="C3611" s="15"/>
      <c r="D3611" s="15"/>
      <c r="E3611" s="15"/>
      <c r="F3611" s="15"/>
      <c r="G3611" s="15"/>
      <c r="H3611" s="15"/>
      <c r="I3611" s="15"/>
      <c r="J3611" s="15"/>
      <c r="K3611" s="15"/>
    </row>
    <row r="3612" spans="2:11" x14ac:dyDescent="0.2">
      <c r="B3612" s="15"/>
      <c r="C3612" s="15"/>
      <c r="D3612" s="15"/>
      <c r="E3612" s="15"/>
      <c r="F3612" s="15"/>
      <c r="G3612" s="15"/>
      <c r="H3612" s="15"/>
      <c r="I3612" s="15"/>
      <c r="J3612" s="15"/>
      <c r="K3612" s="15"/>
    </row>
    <row r="3613" spans="2:11" x14ac:dyDescent="0.2">
      <c r="B3613" s="15"/>
      <c r="C3613" s="15"/>
      <c r="D3613" s="15"/>
      <c r="E3613" s="15"/>
      <c r="F3613" s="15"/>
      <c r="G3613" s="15"/>
      <c r="H3613" s="15"/>
      <c r="I3613" s="15"/>
      <c r="J3613" s="15"/>
      <c r="K3613" s="15"/>
    </row>
    <row r="3614" spans="2:11" x14ac:dyDescent="0.2">
      <c r="B3614" s="15"/>
      <c r="C3614" s="15"/>
      <c r="D3614" s="15"/>
      <c r="E3614" s="15"/>
      <c r="F3614" s="15"/>
      <c r="G3614" s="15"/>
      <c r="H3614" s="15"/>
      <c r="I3614" s="15"/>
      <c r="J3614" s="15"/>
      <c r="K3614" s="15"/>
    </row>
    <row r="3615" spans="2:11" x14ac:dyDescent="0.2">
      <c r="B3615" s="15"/>
      <c r="C3615" s="15"/>
      <c r="D3615" s="15"/>
      <c r="E3615" s="15"/>
      <c r="F3615" s="15"/>
      <c r="G3615" s="15"/>
      <c r="H3615" s="15"/>
      <c r="I3615" s="15"/>
      <c r="J3615" s="15"/>
      <c r="K3615" s="15"/>
    </row>
    <row r="3616" spans="2:11" x14ac:dyDescent="0.2">
      <c r="B3616" s="15"/>
      <c r="C3616" s="15"/>
      <c r="D3616" s="15"/>
      <c r="E3616" s="15"/>
      <c r="F3616" s="15"/>
      <c r="G3616" s="15"/>
      <c r="H3616" s="15"/>
      <c r="I3616" s="15"/>
      <c r="J3616" s="15"/>
      <c r="K3616" s="15"/>
    </row>
    <row r="3617" spans="2:11" x14ac:dyDescent="0.2">
      <c r="B3617" s="15"/>
      <c r="C3617" s="15"/>
      <c r="D3617" s="15"/>
      <c r="E3617" s="15"/>
      <c r="F3617" s="15"/>
      <c r="G3617" s="15"/>
      <c r="H3617" s="15"/>
      <c r="I3617" s="15"/>
      <c r="J3617" s="15"/>
      <c r="K3617" s="15"/>
    </row>
    <row r="3618" spans="2:11" x14ac:dyDescent="0.2">
      <c r="B3618" s="15"/>
      <c r="C3618" s="15"/>
      <c r="D3618" s="15"/>
      <c r="E3618" s="15"/>
      <c r="F3618" s="15"/>
      <c r="G3618" s="15"/>
      <c r="H3618" s="15"/>
      <c r="I3618" s="15"/>
      <c r="J3618" s="15"/>
      <c r="K3618" s="15"/>
    </row>
    <row r="3619" spans="2:11" x14ac:dyDescent="0.2">
      <c r="B3619" s="15"/>
      <c r="C3619" s="15"/>
      <c r="D3619" s="15"/>
      <c r="E3619" s="15"/>
      <c r="F3619" s="15"/>
      <c r="G3619" s="15"/>
      <c r="H3619" s="15"/>
      <c r="I3619" s="15"/>
      <c r="J3619" s="15"/>
      <c r="K3619" s="15"/>
    </row>
    <row r="3620" spans="2:11" x14ac:dyDescent="0.2">
      <c r="B3620" s="15"/>
      <c r="C3620" s="15"/>
      <c r="D3620" s="15"/>
      <c r="E3620" s="15"/>
      <c r="F3620" s="15"/>
      <c r="G3620" s="15"/>
      <c r="H3620" s="15"/>
      <c r="I3620" s="15"/>
      <c r="J3620" s="15"/>
      <c r="K3620" s="15"/>
    </row>
    <row r="3621" spans="2:11" x14ac:dyDescent="0.2">
      <c r="B3621" s="15"/>
      <c r="C3621" s="15"/>
      <c r="D3621" s="15"/>
      <c r="E3621" s="15"/>
      <c r="F3621" s="15"/>
      <c r="G3621" s="15"/>
      <c r="H3621" s="15"/>
      <c r="I3621" s="15"/>
      <c r="J3621" s="15"/>
      <c r="K3621" s="15"/>
    </row>
    <row r="3622" spans="2:11" x14ac:dyDescent="0.2">
      <c r="B3622" s="15"/>
      <c r="C3622" s="15"/>
      <c r="D3622" s="15"/>
      <c r="E3622" s="15"/>
      <c r="F3622" s="15"/>
      <c r="G3622" s="15"/>
      <c r="H3622" s="15"/>
      <c r="I3622" s="15"/>
      <c r="J3622" s="15"/>
      <c r="K3622" s="15"/>
    </row>
    <row r="3623" spans="2:11" x14ac:dyDescent="0.2">
      <c r="B3623" s="15"/>
      <c r="C3623" s="15"/>
      <c r="D3623" s="15"/>
      <c r="E3623" s="15"/>
      <c r="F3623" s="15"/>
      <c r="G3623" s="15"/>
      <c r="H3623" s="15"/>
      <c r="I3623" s="15"/>
      <c r="J3623" s="15"/>
      <c r="K3623" s="15"/>
    </row>
    <row r="3624" spans="2:11" x14ac:dyDescent="0.2">
      <c r="B3624" s="15"/>
      <c r="C3624" s="15"/>
      <c r="D3624" s="15"/>
      <c r="E3624" s="15"/>
      <c r="F3624" s="15"/>
      <c r="G3624" s="15"/>
      <c r="H3624" s="15"/>
      <c r="I3624" s="15"/>
      <c r="J3624" s="15"/>
      <c r="K3624" s="15"/>
    </row>
    <row r="3625" spans="2:11" x14ac:dyDescent="0.2">
      <c r="B3625" s="15"/>
      <c r="C3625" s="15"/>
      <c r="D3625" s="15"/>
      <c r="E3625" s="15"/>
      <c r="F3625" s="15"/>
      <c r="G3625" s="15"/>
      <c r="H3625" s="15"/>
      <c r="I3625" s="15"/>
      <c r="J3625" s="15"/>
      <c r="K3625" s="15"/>
    </row>
    <row r="3626" spans="2:11" x14ac:dyDescent="0.2">
      <c r="B3626" s="15"/>
      <c r="C3626" s="15"/>
      <c r="D3626" s="15"/>
      <c r="E3626" s="15"/>
      <c r="F3626" s="15"/>
      <c r="G3626" s="15"/>
      <c r="H3626" s="15"/>
      <c r="I3626" s="15"/>
      <c r="J3626" s="15"/>
      <c r="K3626" s="15"/>
    </row>
    <row r="3627" spans="2:11" x14ac:dyDescent="0.2">
      <c r="B3627" s="15"/>
      <c r="C3627" s="15"/>
      <c r="D3627" s="15"/>
      <c r="E3627" s="15"/>
      <c r="F3627" s="15"/>
      <c r="G3627" s="15"/>
      <c r="H3627" s="15"/>
      <c r="I3627" s="15"/>
      <c r="J3627" s="15"/>
      <c r="K3627" s="15"/>
    </row>
    <row r="3628" spans="2:11" x14ac:dyDescent="0.2">
      <c r="B3628" s="15"/>
      <c r="C3628" s="15"/>
      <c r="D3628" s="15"/>
      <c r="E3628" s="15"/>
      <c r="F3628" s="15"/>
      <c r="G3628" s="15"/>
      <c r="H3628" s="15"/>
      <c r="I3628" s="15"/>
      <c r="J3628" s="15"/>
      <c r="K3628" s="15"/>
    </row>
    <row r="3629" spans="2:11" x14ac:dyDescent="0.2">
      <c r="B3629" s="15"/>
      <c r="C3629" s="15"/>
      <c r="D3629" s="15"/>
      <c r="E3629" s="15"/>
      <c r="F3629" s="15"/>
      <c r="G3629" s="15"/>
      <c r="H3629" s="15"/>
      <c r="I3629" s="15"/>
      <c r="J3629" s="15"/>
      <c r="K3629" s="15"/>
    </row>
    <row r="3630" spans="2:11" x14ac:dyDescent="0.2">
      <c r="B3630" s="15"/>
      <c r="C3630" s="15"/>
      <c r="D3630" s="15"/>
      <c r="E3630" s="15"/>
      <c r="F3630" s="15"/>
      <c r="G3630" s="15"/>
      <c r="H3630" s="15"/>
      <c r="I3630" s="15"/>
      <c r="J3630" s="15"/>
      <c r="K3630" s="15"/>
    </row>
    <row r="3631" spans="2:11" x14ac:dyDescent="0.2">
      <c r="B3631" s="15"/>
      <c r="C3631" s="15"/>
      <c r="D3631" s="15"/>
      <c r="E3631" s="15"/>
      <c r="F3631" s="15"/>
      <c r="G3631" s="15"/>
      <c r="H3631" s="15"/>
      <c r="I3631" s="15"/>
      <c r="J3631" s="15"/>
      <c r="K3631" s="15"/>
    </row>
    <row r="3632" spans="2:11" x14ac:dyDescent="0.2">
      <c r="B3632" s="15"/>
      <c r="C3632" s="15"/>
      <c r="D3632" s="15"/>
      <c r="E3632" s="15"/>
      <c r="F3632" s="15"/>
      <c r="G3632" s="15"/>
      <c r="H3632" s="15"/>
      <c r="I3632" s="15"/>
      <c r="J3632" s="15"/>
      <c r="K3632" s="15"/>
    </row>
    <row r="3633" spans="2:11" x14ac:dyDescent="0.2">
      <c r="B3633" s="15"/>
      <c r="C3633" s="15"/>
      <c r="D3633" s="15"/>
      <c r="E3633" s="15"/>
      <c r="F3633" s="15"/>
      <c r="G3633" s="15"/>
      <c r="H3633" s="15"/>
      <c r="I3633" s="15"/>
      <c r="J3633" s="15"/>
      <c r="K3633" s="15"/>
    </row>
    <row r="3634" spans="2:11" x14ac:dyDescent="0.2">
      <c r="B3634" s="15"/>
      <c r="C3634" s="15"/>
      <c r="D3634" s="15"/>
      <c r="E3634" s="15"/>
      <c r="F3634" s="15"/>
      <c r="G3634" s="15"/>
      <c r="H3634" s="15"/>
      <c r="I3634" s="15"/>
      <c r="J3634" s="15"/>
      <c r="K3634" s="15"/>
    </row>
    <row r="3635" spans="2:11" x14ac:dyDescent="0.2">
      <c r="B3635" s="15"/>
      <c r="C3635" s="15"/>
      <c r="D3635" s="15"/>
      <c r="E3635" s="15"/>
      <c r="F3635" s="15"/>
      <c r="G3635" s="15"/>
      <c r="H3635" s="15"/>
      <c r="I3635" s="15"/>
      <c r="J3635" s="15"/>
      <c r="K3635" s="15"/>
    </row>
    <row r="3636" spans="2:11" x14ac:dyDescent="0.2">
      <c r="B3636" s="15"/>
      <c r="C3636" s="15"/>
      <c r="D3636" s="15"/>
      <c r="E3636" s="15"/>
      <c r="F3636" s="15"/>
      <c r="G3636" s="15"/>
      <c r="H3636" s="15"/>
      <c r="I3636" s="15"/>
      <c r="J3636" s="15"/>
      <c r="K3636" s="15"/>
    </row>
    <row r="3637" spans="2:11" x14ac:dyDescent="0.2">
      <c r="B3637" s="15"/>
      <c r="C3637" s="15"/>
      <c r="D3637" s="15"/>
      <c r="E3637" s="15"/>
      <c r="F3637" s="15"/>
      <c r="G3637" s="15"/>
      <c r="H3637" s="15"/>
      <c r="I3637" s="15"/>
      <c r="J3637" s="15"/>
      <c r="K3637" s="15"/>
    </row>
    <row r="3638" spans="2:11" x14ac:dyDescent="0.2">
      <c r="B3638" s="15"/>
      <c r="C3638" s="15"/>
      <c r="D3638" s="15"/>
      <c r="E3638" s="15"/>
      <c r="F3638" s="15"/>
      <c r="G3638" s="15"/>
      <c r="H3638" s="15"/>
      <c r="I3638" s="15"/>
      <c r="J3638" s="15"/>
      <c r="K3638" s="15"/>
    </row>
    <row r="3639" spans="2:11" x14ac:dyDescent="0.2">
      <c r="B3639" s="15"/>
      <c r="C3639" s="15"/>
      <c r="D3639" s="15"/>
      <c r="E3639" s="15"/>
      <c r="F3639" s="15"/>
      <c r="G3639" s="15"/>
      <c r="H3639" s="15"/>
      <c r="I3639" s="15"/>
      <c r="J3639" s="15"/>
      <c r="K3639" s="15"/>
    </row>
    <row r="3640" spans="2:11" x14ac:dyDescent="0.2">
      <c r="B3640" s="15"/>
      <c r="C3640" s="15"/>
      <c r="D3640" s="15"/>
      <c r="E3640" s="15"/>
      <c r="F3640" s="15"/>
      <c r="G3640" s="15"/>
      <c r="H3640" s="15"/>
      <c r="I3640" s="15"/>
      <c r="J3640" s="15"/>
      <c r="K3640" s="15"/>
    </row>
    <row r="3641" spans="2:11" x14ac:dyDescent="0.2">
      <c r="B3641" s="15"/>
      <c r="C3641" s="15"/>
      <c r="D3641" s="15"/>
      <c r="E3641" s="15"/>
      <c r="F3641" s="15"/>
      <c r="G3641" s="15"/>
      <c r="H3641" s="15"/>
      <c r="I3641" s="15"/>
      <c r="J3641" s="15"/>
      <c r="K3641" s="15"/>
    </row>
    <row r="3642" spans="2:11" x14ac:dyDescent="0.2">
      <c r="B3642" s="15"/>
      <c r="C3642" s="15"/>
      <c r="D3642" s="15"/>
      <c r="E3642" s="15"/>
      <c r="F3642" s="15"/>
      <c r="G3642" s="15"/>
      <c r="H3642" s="15"/>
      <c r="I3642" s="15"/>
      <c r="J3642" s="15"/>
      <c r="K3642" s="15"/>
    </row>
    <row r="3643" spans="2:11" x14ac:dyDescent="0.2">
      <c r="B3643" s="15"/>
      <c r="C3643" s="15"/>
      <c r="D3643" s="15"/>
      <c r="E3643" s="15"/>
      <c r="F3643" s="15"/>
      <c r="G3643" s="15"/>
      <c r="H3643" s="15"/>
      <c r="I3643" s="15"/>
      <c r="J3643" s="15"/>
      <c r="K3643" s="15"/>
    </row>
    <row r="3644" spans="2:11" x14ac:dyDescent="0.2">
      <c r="B3644" s="15"/>
      <c r="C3644" s="15"/>
      <c r="D3644" s="15"/>
      <c r="E3644" s="15"/>
      <c r="F3644" s="15"/>
      <c r="G3644" s="15"/>
      <c r="H3644" s="15"/>
      <c r="I3644" s="15"/>
      <c r="J3644" s="15"/>
      <c r="K3644" s="15"/>
    </row>
    <row r="3645" spans="2:11" x14ac:dyDescent="0.2">
      <c r="B3645" s="15"/>
      <c r="C3645" s="15"/>
      <c r="D3645" s="15"/>
      <c r="E3645" s="15"/>
      <c r="F3645" s="15"/>
      <c r="G3645" s="15"/>
      <c r="H3645" s="15"/>
      <c r="I3645" s="15"/>
      <c r="J3645" s="15"/>
      <c r="K3645" s="15"/>
    </row>
    <row r="3646" spans="2:11" x14ac:dyDescent="0.2">
      <c r="B3646" s="15"/>
      <c r="C3646" s="15"/>
      <c r="D3646" s="15"/>
      <c r="E3646" s="15"/>
      <c r="F3646" s="15"/>
      <c r="G3646" s="15"/>
      <c r="H3646" s="15"/>
      <c r="I3646" s="15"/>
      <c r="J3646" s="15"/>
      <c r="K3646" s="15"/>
    </row>
    <row r="3647" spans="2:11" x14ac:dyDescent="0.2">
      <c r="B3647" s="15"/>
      <c r="C3647" s="15"/>
      <c r="D3647" s="15"/>
      <c r="E3647" s="15"/>
      <c r="F3647" s="15"/>
      <c r="G3647" s="15"/>
      <c r="H3647" s="15"/>
      <c r="I3647" s="15"/>
      <c r="J3647" s="15"/>
      <c r="K3647" s="15"/>
    </row>
    <row r="3648" spans="2:11" x14ac:dyDescent="0.2">
      <c r="B3648" s="15"/>
      <c r="C3648" s="15"/>
      <c r="D3648" s="15"/>
      <c r="E3648" s="15"/>
      <c r="F3648" s="15"/>
      <c r="G3648" s="15"/>
      <c r="H3648" s="15"/>
      <c r="I3648" s="15"/>
      <c r="J3648" s="15"/>
      <c r="K3648" s="15"/>
    </row>
    <row r="3649" spans="2:11" x14ac:dyDescent="0.2">
      <c r="B3649" s="15"/>
      <c r="C3649" s="15"/>
      <c r="D3649" s="15"/>
      <c r="E3649" s="15"/>
      <c r="F3649" s="15"/>
      <c r="G3649" s="15"/>
      <c r="H3649" s="15"/>
      <c r="I3649" s="15"/>
      <c r="J3649" s="15"/>
      <c r="K3649" s="15"/>
    </row>
    <row r="3650" spans="2:11" x14ac:dyDescent="0.2">
      <c r="B3650" s="15"/>
      <c r="C3650" s="15"/>
      <c r="D3650" s="15"/>
      <c r="E3650" s="15"/>
      <c r="F3650" s="15"/>
      <c r="G3650" s="15"/>
      <c r="H3650" s="15"/>
      <c r="I3650" s="15"/>
      <c r="J3650" s="15"/>
      <c r="K3650" s="15"/>
    </row>
    <row r="3651" spans="2:11" x14ac:dyDescent="0.2">
      <c r="B3651" s="15"/>
      <c r="C3651" s="15"/>
      <c r="D3651" s="15"/>
      <c r="E3651" s="15"/>
      <c r="F3651" s="15"/>
      <c r="G3651" s="15"/>
      <c r="H3651" s="15"/>
      <c r="I3651" s="15"/>
      <c r="J3651" s="15"/>
      <c r="K3651" s="15"/>
    </row>
    <row r="3652" spans="2:11" x14ac:dyDescent="0.2">
      <c r="B3652" s="15"/>
      <c r="C3652" s="15"/>
      <c r="D3652" s="15"/>
      <c r="E3652" s="15"/>
      <c r="F3652" s="15"/>
      <c r="G3652" s="15"/>
      <c r="H3652" s="15"/>
      <c r="I3652" s="15"/>
      <c r="J3652" s="15"/>
      <c r="K3652" s="15"/>
    </row>
    <row r="3653" spans="2:11" x14ac:dyDescent="0.2">
      <c r="B3653" s="15"/>
      <c r="C3653" s="15"/>
      <c r="D3653" s="15"/>
      <c r="E3653" s="15"/>
      <c r="F3653" s="15"/>
      <c r="G3653" s="15"/>
      <c r="H3653" s="15"/>
      <c r="I3653" s="15"/>
      <c r="J3653" s="15"/>
      <c r="K3653" s="15"/>
    </row>
    <row r="3654" spans="2:11" x14ac:dyDescent="0.2">
      <c r="B3654" s="15"/>
      <c r="C3654" s="15"/>
      <c r="D3654" s="15"/>
      <c r="E3654" s="15"/>
      <c r="F3654" s="15"/>
      <c r="G3654" s="15"/>
      <c r="H3654" s="15"/>
      <c r="I3654" s="15"/>
      <c r="J3654" s="15"/>
      <c r="K3654" s="15"/>
    </row>
    <row r="3655" spans="2:11" x14ac:dyDescent="0.2">
      <c r="B3655" s="15"/>
      <c r="C3655" s="15"/>
      <c r="D3655" s="15"/>
      <c r="E3655" s="15"/>
      <c r="F3655" s="15"/>
      <c r="G3655" s="15"/>
      <c r="H3655" s="15"/>
      <c r="I3655" s="15"/>
      <c r="J3655" s="15"/>
      <c r="K3655" s="15"/>
    </row>
    <row r="3656" spans="2:11" x14ac:dyDescent="0.2">
      <c r="B3656" s="15"/>
      <c r="C3656" s="15"/>
      <c r="D3656" s="15"/>
      <c r="E3656" s="15"/>
      <c r="F3656" s="15"/>
      <c r="G3656" s="15"/>
      <c r="H3656" s="15"/>
      <c r="I3656" s="15"/>
      <c r="J3656" s="15"/>
      <c r="K3656" s="15"/>
    </row>
    <row r="3657" spans="2:11" x14ac:dyDescent="0.2">
      <c r="B3657" s="15"/>
      <c r="C3657" s="15"/>
      <c r="D3657" s="15"/>
      <c r="E3657" s="15"/>
      <c r="F3657" s="15"/>
      <c r="G3657" s="15"/>
      <c r="H3657" s="15"/>
      <c r="I3657" s="15"/>
      <c r="J3657" s="15"/>
      <c r="K3657" s="15"/>
    </row>
    <row r="3658" spans="2:11" x14ac:dyDescent="0.2">
      <c r="B3658" s="15"/>
      <c r="C3658" s="15"/>
      <c r="D3658" s="15"/>
      <c r="E3658" s="15"/>
      <c r="F3658" s="15"/>
      <c r="G3658" s="15"/>
      <c r="H3658" s="15"/>
      <c r="I3658" s="15"/>
      <c r="J3658" s="15"/>
      <c r="K3658" s="15"/>
    </row>
    <row r="3659" spans="2:11" x14ac:dyDescent="0.2">
      <c r="B3659" s="15"/>
      <c r="C3659" s="15"/>
      <c r="D3659" s="15"/>
      <c r="E3659" s="15"/>
      <c r="F3659" s="15"/>
      <c r="G3659" s="15"/>
      <c r="H3659" s="15"/>
      <c r="I3659" s="15"/>
      <c r="J3659" s="15"/>
      <c r="K3659" s="15"/>
    </row>
    <row r="3660" spans="2:11" x14ac:dyDescent="0.2">
      <c r="B3660" s="15"/>
      <c r="C3660" s="15"/>
      <c r="D3660" s="15"/>
      <c r="E3660" s="15"/>
      <c r="F3660" s="15"/>
      <c r="G3660" s="15"/>
      <c r="H3660" s="15"/>
      <c r="I3660" s="15"/>
      <c r="J3660" s="15"/>
      <c r="K3660" s="15"/>
    </row>
    <row r="3661" spans="2:11" x14ac:dyDescent="0.2">
      <c r="B3661" s="15"/>
      <c r="C3661" s="15"/>
      <c r="D3661" s="15"/>
      <c r="E3661" s="15"/>
      <c r="F3661" s="15"/>
      <c r="G3661" s="15"/>
      <c r="H3661" s="15"/>
      <c r="I3661" s="15"/>
      <c r="J3661" s="15"/>
      <c r="K3661" s="15"/>
    </row>
    <row r="3662" spans="2:11" x14ac:dyDescent="0.2">
      <c r="B3662" s="15"/>
      <c r="C3662" s="15"/>
      <c r="D3662" s="15"/>
      <c r="E3662" s="15"/>
      <c r="F3662" s="15"/>
      <c r="G3662" s="15"/>
      <c r="H3662" s="15"/>
      <c r="I3662" s="15"/>
      <c r="J3662" s="15"/>
      <c r="K3662" s="15"/>
    </row>
    <row r="3663" spans="2:11" x14ac:dyDescent="0.2">
      <c r="B3663" s="15"/>
      <c r="C3663" s="15"/>
      <c r="D3663" s="15"/>
      <c r="E3663" s="15"/>
      <c r="F3663" s="15"/>
      <c r="G3663" s="15"/>
      <c r="H3663" s="15"/>
      <c r="I3663" s="15"/>
      <c r="J3663" s="15"/>
      <c r="K3663" s="15"/>
    </row>
    <row r="3664" spans="2:11" x14ac:dyDescent="0.2">
      <c r="B3664" s="15"/>
      <c r="C3664" s="15"/>
      <c r="D3664" s="15"/>
      <c r="E3664" s="15"/>
      <c r="F3664" s="15"/>
      <c r="G3664" s="15"/>
      <c r="H3664" s="15"/>
      <c r="I3664" s="15"/>
      <c r="J3664" s="15"/>
      <c r="K3664" s="15"/>
    </row>
    <row r="3665" spans="2:11" x14ac:dyDescent="0.2">
      <c r="B3665" s="15"/>
      <c r="C3665" s="15"/>
      <c r="D3665" s="15"/>
      <c r="E3665" s="15"/>
      <c r="F3665" s="15"/>
      <c r="G3665" s="15"/>
      <c r="H3665" s="15"/>
      <c r="I3665" s="15"/>
      <c r="J3665" s="15"/>
      <c r="K3665" s="15"/>
    </row>
    <row r="3666" spans="2:11" x14ac:dyDescent="0.2">
      <c r="B3666" s="15"/>
      <c r="C3666" s="15"/>
      <c r="D3666" s="15"/>
      <c r="E3666" s="15"/>
      <c r="F3666" s="15"/>
      <c r="G3666" s="15"/>
      <c r="H3666" s="15"/>
      <c r="I3666" s="15"/>
      <c r="J3666" s="15"/>
      <c r="K3666" s="15"/>
    </row>
    <row r="3667" spans="2:11" x14ac:dyDescent="0.2">
      <c r="B3667" s="15"/>
      <c r="C3667" s="15"/>
      <c r="D3667" s="15"/>
      <c r="E3667" s="15"/>
      <c r="F3667" s="15"/>
      <c r="G3667" s="15"/>
      <c r="H3667" s="15"/>
      <c r="I3667" s="15"/>
      <c r="J3667" s="15"/>
      <c r="K3667" s="15"/>
    </row>
    <row r="3668" spans="2:11" x14ac:dyDescent="0.2">
      <c r="B3668" s="15"/>
      <c r="C3668" s="15"/>
      <c r="D3668" s="15"/>
      <c r="E3668" s="15"/>
      <c r="F3668" s="15"/>
      <c r="G3668" s="15"/>
      <c r="H3668" s="15"/>
      <c r="I3668" s="15"/>
      <c r="J3668" s="15"/>
      <c r="K3668" s="15"/>
    </row>
    <row r="3669" spans="2:11" x14ac:dyDescent="0.2">
      <c r="B3669" s="15"/>
      <c r="C3669" s="15"/>
      <c r="D3669" s="15"/>
      <c r="E3669" s="15"/>
      <c r="F3669" s="15"/>
      <c r="G3669" s="15"/>
      <c r="H3669" s="15"/>
      <c r="I3669" s="15"/>
      <c r="J3669" s="15"/>
      <c r="K3669" s="15"/>
    </row>
    <row r="3670" spans="2:11" x14ac:dyDescent="0.2">
      <c r="B3670" s="15"/>
      <c r="C3670" s="15"/>
      <c r="D3670" s="15"/>
      <c r="E3670" s="15"/>
      <c r="F3670" s="15"/>
      <c r="G3670" s="15"/>
      <c r="H3670" s="15"/>
      <c r="I3670" s="15"/>
      <c r="J3670" s="15"/>
      <c r="K3670" s="15"/>
    </row>
    <row r="3671" spans="2:11" x14ac:dyDescent="0.2">
      <c r="B3671" s="15"/>
      <c r="C3671" s="15"/>
      <c r="D3671" s="15"/>
      <c r="E3671" s="15"/>
      <c r="F3671" s="15"/>
      <c r="G3671" s="15"/>
      <c r="H3671" s="15"/>
      <c r="I3671" s="15"/>
      <c r="J3671" s="15"/>
      <c r="K3671" s="15"/>
    </row>
    <row r="3672" spans="2:11" x14ac:dyDescent="0.2">
      <c r="B3672" s="15"/>
      <c r="C3672" s="15"/>
      <c r="D3672" s="15"/>
      <c r="E3672" s="15"/>
      <c r="F3672" s="15"/>
      <c r="G3672" s="15"/>
      <c r="H3672" s="15"/>
      <c r="I3672" s="15"/>
      <c r="J3672" s="15"/>
      <c r="K3672" s="15"/>
    </row>
    <row r="3673" spans="2:11" x14ac:dyDescent="0.2">
      <c r="B3673" s="15"/>
      <c r="C3673" s="15"/>
      <c r="D3673" s="15"/>
      <c r="E3673" s="15"/>
      <c r="F3673" s="15"/>
      <c r="G3673" s="15"/>
      <c r="H3673" s="15"/>
      <c r="I3673" s="15"/>
      <c r="J3673" s="15"/>
      <c r="K3673" s="15"/>
    </row>
    <row r="3674" spans="2:11" x14ac:dyDescent="0.2">
      <c r="B3674" s="15"/>
      <c r="C3674" s="15"/>
      <c r="D3674" s="15"/>
      <c r="E3674" s="15"/>
      <c r="F3674" s="15"/>
      <c r="G3674" s="15"/>
      <c r="H3674" s="15"/>
      <c r="I3674" s="15"/>
      <c r="J3674" s="15"/>
      <c r="K3674" s="15"/>
    </row>
    <row r="3675" spans="2:11" x14ac:dyDescent="0.2">
      <c r="B3675" s="15"/>
      <c r="C3675" s="15"/>
      <c r="D3675" s="15"/>
      <c r="E3675" s="15"/>
      <c r="F3675" s="15"/>
      <c r="G3675" s="15"/>
      <c r="H3675" s="15"/>
      <c r="I3675" s="15"/>
      <c r="J3675" s="15"/>
      <c r="K3675" s="15"/>
    </row>
    <row r="3676" spans="2:11" x14ac:dyDescent="0.2">
      <c r="B3676" s="15"/>
      <c r="C3676" s="15"/>
      <c r="D3676" s="15"/>
      <c r="E3676" s="15"/>
      <c r="F3676" s="15"/>
      <c r="G3676" s="15"/>
      <c r="H3676" s="15"/>
      <c r="I3676" s="15"/>
      <c r="J3676" s="15"/>
      <c r="K3676" s="15"/>
    </row>
    <row r="3677" spans="2:11" x14ac:dyDescent="0.2">
      <c r="B3677" s="15"/>
      <c r="C3677" s="15"/>
      <c r="D3677" s="15"/>
      <c r="E3677" s="15"/>
      <c r="F3677" s="15"/>
      <c r="G3677" s="15"/>
      <c r="H3677" s="15"/>
      <c r="I3677" s="15"/>
      <c r="J3677" s="15"/>
      <c r="K3677" s="15"/>
    </row>
    <row r="3678" spans="2:11" x14ac:dyDescent="0.2">
      <c r="B3678" s="15"/>
      <c r="C3678" s="15"/>
      <c r="D3678" s="15"/>
      <c r="E3678" s="15"/>
      <c r="F3678" s="15"/>
      <c r="G3678" s="15"/>
      <c r="H3678" s="15"/>
      <c r="I3678" s="15"/>
      <c r="J3678" s="15"/>
      <c r="K3678" s="15"/>
    </row>
    <row r="3679" spans="2:11" x14ac:dyDescent="0.2">
      <c r="B3679" s="15"/>
      <c r="C3679" s="15"/>
      <c r="D3679" s="15"/>
      <c r="E3679" s="15"/>
      <c r="F3679" s="15"/>
      <c r="G3679" s="15"/>
      <c r="H3679" s="15"/>
      <c r="I3679" s="15"/>
      <c r="J3679" s="15"/>
      <c r="K3679" s="15"/>
    </row>
    <row r="3680" spans="2:11" x14ac:dyDescent="0.2">
      <c r="B3680" s="15"/>
      <c r="C3680" s="15"/>
      <c r="D3680" s="15"/>
      <c r="E3680" s="15"/>
      <c r="F3680" s="15"/>
      <c r="G3680" s="15"/>
      <c r="H3680" s="15"/>
      <c r="I3680" s="15"/>
      <c r="J3680" s="15"/>
      <c r="K3680" s="15"/>
    </row>
    <row r="3681" spans="2:11" x14ac:dyDescent="0.2">
      <c r="B3681" s="15"/>
      <c r="C3681" s="15"/>
      <c r="D3681" s="15"/>
      <c r="E3681" s="15"/>
      <c r="F3681" s="15"/>
      <c r="G3681" s="15"/>
      <c r="H3681" s="15"/>
      <c r="I3681" s="15"/>
      <c r="J3681" s="15"/>
      <c r="K3681" s="15"/>
    </row>
    <row r="3682" spans="2:11" x14ac:dyDescent="0.2">
      <c r="B3682" s="15"/>
      <c r="C3682" s="15"/>
      <c r="D3682" s="15"/>
      <c r="E3682" s="15"/>
      <c r="F3682" s="15"/>
      <c r="G3682" s="15"/>
      <c r="H3682" s="15"/>
      <c r="I3682" s="15"/>
      <c r="J3682" s="15"/>
      <c r="K3682" s="15"/>
    </row>
    <row r="3683" spans="2:11" x14ac:dyDescent="0.2">
      <c r="B3683" s="15"/>
      <c r="C3683" s="15"/>
      <c r="D3683" s="15"/>
      <c r="E3683" s="15"/>
      <c r="F3683" s="15"/>
      <c r="G3683" s="15"/>
      <c r="H3683" s="15"/>
      <c r="I3683" s="15"/>
      <c r="J3683" s="15"/>
      <c r="K3683" s="15"/>
    </row>
    <row r="3684" spans="2:11" x14ac:dyDescent="0.2">
      <c r="B3684" s="15"/>
      <c r="C3684" s="15"/>
      <c r="D3684" s="15"/>
      <c r="E3684" s="15"/>
      <c r="F3684" s="15"/>
      <c r="G3684" s="15"/>
      <c r="H3684" s="15"/>
      <c r="I3684" s="15"/>
      <c r="J3684" s="15"/>
      <c r="K3684" s="15"/>
    </row>
    <row r="3685" spans="2:11" x14ac:dyDescent="0.2">
      <c r="B3685" s="15"/>
      <c r="C3685" s="15"/>
      <c r="D3685" s="15"/>
      <c r="E3685" s="15"/>
      <c r="F3685" s="15"/>
      <c r="G3685" s="15"/>
      <c r="H3685" s="15"/>
      <c r="I3685" s="15"/>
      <c r="J3685" s="15"/>
      <c r="K3685" s="15"/>
    </row>
    <row r="3686" spans="2:11" x14ac:dyDescent="0.2">
      <c r="B3686" s="15"/>
      <c r="C3686" s="15"/>
      <c r="D3686" s="15"/>
      <c r="E3686" s="15"/>
      <c r="F3686" s="15"/>
      <c r="G3686" s="15"/>
      <c r="H3686" s="15"/>
      <c r="I3686" s="15"/>
      <c r="J3686" s="15"/>
      <c r="K3686" s="15"/>
    </row>
    <row r="3687" spans="2:11" x14ac:dyDescent="0.2">
      <c r="B3687" s="15"/>
      <c r="C3687" s="15"/>
      <c r="D3687" s="15"/>
      <c r="E3687" s="15"/>
      <c r="F3687" s="15"/>
      <c r="G3687" s="15"/>
      <c r="H3687" s="15"/>
      <c r="I3687" s="15"/>
      <c r="J3687" s="15"/>
      <c r="K3687" s="15"/>
    </row>
    <row r="3688" spans="2:11" x14ac:dyDescent="0.2">
      <c r="B3688" s="15"/>
      <c r="C3688" s="15"/>
      <c r="D3688" s="15"/>
      <c r="E3688" s="15"/>
      <c r="F3688" s="15"/>
      <c r="G3688" s="15"/>
      <c r="H3688" s="15"/>
      <c r="I3688" s="15"/>
      <c r="J3688" s="15"/>
      <c r="K3688" s="15"/>
    </row>
    <row r="3689" spans="2:11" x14ac:dyDescent="0.2">
      <c r="B3689" s="15"/>
      <c r="C3689" s="15"/>
      <c r="D3689" s="15"/>
      <c r="E3689" s="15"/>
      <c r="F3689" s="15"/>
      <c r="G3689" s="15"/>
      <c r="H3689" s="15"/>
      <c r="I3689" s="15"/>
      <c r="J3689" s="15"/>
      <c r="K3689" s="15"/>
    </row>
    <row r="3690" spans="2:11" x14ac:dyDescent="0.2">
      <c r="B3690" s="15"/>
      <c r="C3690" s="15"/>
      <c r="D3690" s="15"/>
      <c r="E3690" s="15"/>
      <c r="F3690" s="15"/>
      <c r="G3690" s="15"/>
      <c r="H3690" s="15"/>
      <c r="I3690" s="15"/>
      <c r="J3690" s="15"/>
      <c r="K3690" s="15"/>
    </row>
    <row r="3691" spans="2:11" x14ac:dyDescent="0.2">
      <c r="B3691" s="15"/>
      <c r="C3691" s="15"/>
      <c r="D3691" s="15"/>
      <c r="E3691" s="15"/>
      <c r="F3691" s="15"/>
      <c r="G3691" s="15"/>
      <c r="H3691" s="15"/>
      <c r="I3691" s="15"/>
      <c r="J3691" s="15"/>
      <c r="K3691" s="15"/>
    </row>
    <row r="3692" spans="2:11" x14ac:dyDescent="0.2">
      <c r="B3692" s="15"/>
      <c r="C3692" s="15"/>
      <c r="D3692" s="15"/>
      <c r="E3692" s="15"/>
      <c r="F3692" s="15"/>
      <c r="G3692" s="15"/>
      <c r="H3692" s="15"/>
      <c r="I3692" s="15"/>
      <c r="J3692" s="15"/>
      <c r="K3692" s="15"/>
    </row>
    <row r="3693" spans="2:11" x14ac:dyDescent="0.2">
      <c r="B3693" s="15"/>
      <c r="C3693" s="15"/>
      <c r="D3693" s="15"/>
      <c r="E3693" s="15"/>
      <c r="F3693" s="15"/>
      <c r="G3693" s="15"/>
      <c r="H3693" s="15"/>
      <c r="I3693" s="15"/>
      <c r="J3693" s="15"/>
      <c r="K3693" s="15"/>
    </row>
    <row r="3694" spans="2:11" x14ac:dyDescent="0.2">
      <c r="B3694" s="15"/>
      <c r="C3694" s="15"/>
      <c r="D3694" s="15"/>
      <c r="E3694" s="15"/>
      <c r="F3694" s="15"/>
      <c r="G3694" s="15"/>
      <c r="H3694" s="15"/>
      <c r="I3694" s="15"/>
      <c r="J3694" s="15"/>
      <c r="K3694" s="15"/>
    </row>
    <row r="3695" spans="2:11" x14ac:dyDescent="0.2">
      <c r="B3695" s="15"/>
      <c r="C3695" s="15"/>
      <c r="D3695" s="15"/>
      <c r="E3695" s="15"/>
      <c r="F3695" s="15"/>
      <c r="G3695" s="15"/>
      <c r="H3695" s="15"/>
      <c r="I3695" s="15"/>
      <c r="J3695" s="15"/>
      <c r="K3695" s="15"/>
    </row>
    <row r="3696" spans="2:11" x14ac:dyDescent="0.2">
      <c r="B3696" s="15"/>
      <c r="C3696" s="15"/>
      <c r="D3696" s="15"/>
      <c r="E3696" s="15"/>
      <c r="F3696" s="15"/>
      <c r="G3696" s="15"/>
      <c r="H3696" s="15"/>
      <c r="I3696" s="15"/>
      <c r="J3696" s="15"/>
      <c r="K3696" s="15"/>
    </row>
    <row r="3697" spans="2:11" x14ac:dyDescent="0.2">
      <c r="B3697" s="15"/>
      <c r="C3697" s="15"/>
      <c r="D3697" s="15"/>
      <c r="E3697" s="15"/>
      <c r="F3697" s="15"/>
      <c r="G3697" s="15"/>
      <c r="H3697" s="15"/>
      <c r="I3697" s="15"/>
      <c r="J3697" s="15"/>
      <c r="K3697" s="15"/>
    </row>
    <row r="3698" spans="2:11" x14ac:dyDescent="0.2">
      <c r="B3698" s="15"/>
      <c r="C3698" s="15"/>
      <c r="D3698" s="15"/>
      <c r="E3698" s="15"/>
      <c r="F3698" s="15"/>
      <c r="G3698" s="15"/>
      <c r="H3698" s="15"/>
      <c r="I3698" s="15"/>
      <c r="J3698" s="15"/>
      <c r="K3698" s="15"/>
    </row>
    <row r="3699" spans="2:11" x14ac:dyDescent="0.2">
      <c r="B3699" s="15"/>
      <c r="C3699" s="15"/>
      <c r="D3699" s="15"/>
      <c r="E3699" s="15"/>
      <c r="F3699" s="15"/>
      <c r="G3699" s="15"/>
      <c r="H3699" s="15"/>
      <c r="I3699" s="15"/>
      <c r="J3699" s="15"/>
      <c r="K3699" s="15"/>
    </row>
    <row r="3700" spans="2:11" x14ac:dyDescent="0.2">
      <c r="B3700" s="15"/>
      <c r="C3700" s="15"/>
      <c r="D3700" s="15"/>
      <c r="E3700" s="15"/>
      <c r="F3700" s="15"/>
      <c r="G3700" s="15"/>
      <c r="H3700" s="15"/>
      <c r="I3700" s="15"/>
      <c r="J3700" s="15"/>
      <c r="K3700" s="15"/>
    </row>
    <row r="3701" spans="2:11" x14ac:dyDescent="0.2">
      <c r="B3701" s="15"/>
      <c r="C3701" s="15"/>
      <c r="D3701" s="15"/>
      <c r="E3701" s="15"/>
      <c r="F3701" s="15"/>
      <c r="G3701" s="15"/>
      <c r="H3701" s="15"/>
      <c r="I3701" s="15"/>
      <c r="J3701" s="15"/>
      <c r="K3701" s="15"/>
    </row>
    <row r="3702" spans="2:11" x14ac:dyDescent="0.2">
      <c r="B3702" s="15"/>
      <c r="C3702" s="15"/>
      <c r="D3702" s="15"/>
      <c r="E3702" s="15"/>
      <c r="F3702" s="15"/>
      <c r="G3702" s="15"/>
      <c r="H3702" s="15"/>
      <c r="I3702" s="15"/>
      <c r="J3702" s="15"/>
      <c r="K3702" s="15"/>
    </row>
    <row r="3703" spans="2:11" x14ac:dyDescent="0.2">
      <c r="B3703" s="15"/>
      <c r="C3703" s="15"/>
      <c r="D3703" s="15"/>
      <c r="E3703" s="15"/>
      <c r="F3703" s="15"/>
      <c r="G3703" s="15"/>
      <c r="H3703" s="15"/>
      <c r="I3703" s="15"/>
      <c r="J3703" s="15"/>
      <c r="K3703" s="15"/>
    </row>
    <row r="3704" spans="2:11" x14ac:dyDescent="0.2">
      <c r="B3704" s="15"/>
      <c r="C3704" s="15"/>
      <c r="D3704" s="15"/>
      <c r="E3704" s="15"/>
      <c r="F3704" s="15"/>
      <c r="G3704" s="15"/>
      <c r="H3704" s="15"/>
      <c r="I3704" s="15"/>
      <c r="J3704" s="15"/>
      <c r="K3704" s="15"/>
    </row>
    <row r="3705" spans="2:11" x14ac:dyDescent="0.2">
      <c r="B3705" s="15"/>
      <c r="C3705" s="15"/>
      <c r="D3705" s="15"/>
      <c r="E3705" s="15"/>
      <c r="F3705" s="15"/>
      <c r="G3705" s="15"/>
      <c r="H3705" s="15"/>
      <c r="I3705" s="15"/>
      <c r="J3705" s="15"/>
      <c r="K3705" s="15"/>
    </row>
    <row r="3706" spans="2:11" x14ac:dyDescent="0.2">
      <c r="B3706" s="15"/>
      <c r="C3706" s="15"/>
      <c r="D3706" s="15"/>
      <c r="E3706" s="15"/>
      <c r="F3706" s="15"/>
      <c r="G3706" s="15"/>
      <c r="H3706" s="15"/>
      <c r="I3706" s="15"/>
      <c r="J3706" s="15"/>
      <c r="K3706" s="15"/>
    </row>
    <row r="3707" spans="2:11" x14ac:dyDescent="0.2">
      <c r="B3707" s="15"/>
      <c r="C3707" s="15"/>
      <c r="D3707" s="15"/>
      <c r="E3707" s="15"/>
      <c r="F3707" s="15"/>
      <c r="G3707" s="15"/>
      <c r="H3707" s="15"/>
      <c r="I3707" s="15"/>
      <c r="J3707" s="15"/>
      <c r="K3707" s="15"/>
    </row>
    <row r="3708" spans="2:11" x14ac:dyDescent="0.2">
      <c r="B3708" s="15"/>
      <c r="C3708" s="15"/>
      <c r="D3708" s="15"/>
      <c r="E3708" s="15"/>
      <c r="F3708" s="15"/>
      <c r="G3708" s="15"/>
      <c r="H3708" s="15"/>
      <c r="I3708" s="15"/>
      <c r="J3708" s="15"/>
      <c r="K3708" s="15"/>
    </row>
    <row r="3709" spans="2:11" x14ac:dyDescent="0.2">
      <c r="B3709" s="15"/>
      <c r="C3709" s="15"/>
      <c r="D3709" s="15"/>
      <c r="E3709" s="15"/>
      <c r="F3709" s="15"/>
      <c r="G3709" s="15"/>
      <c r="H3709" s="15"/>
      <c r="I3709" s="15"/>
      <c r="J3709" s="15"/>
      <c r="K3709" s="15"/>
    </row>
    <row r="3710" spans="2:11" x14ac:dyDescent="0.2">
      <c r="B3710" s="15"/>
      <c r="C3710" s="15"/>
      <c r="D3710" s="15"/>
      <c r="E3710" s="15"/>
      <c r="F3710" s="15"/>
      <c r="G3710" s="15"/>
      <c r="H3710" s="15"/>
      <c r="I3710" s="15"/>
      <c r="J3710" s="15"/>
      <c r="K3710" s="15"/>
    </row>
    <row r="3711" spans="2:11" x14ac:dyDescent="0.2">
      <c r="B3711" s="15"/>
      <c r="C3711" s="15"/>
      <c r="D3711" s="15"/>
      <c r="E3711" s="15"/>
      <c r="F3711" s="15"/>
      <c r="G3711" s="15"/>
      <c r="H3711" s="15"/>
      <c r="I3711" s="15"/>
      <c r="J3711" s="15"/>
      <c r="K3711" s="15"/>
    </row>
    <row r="3712" spans="2:11" x14ac:dyDescent="0.2">
      <c r="B3712" s="15"/>
      <c r="C3712" s="15"/>
      <c r="D3712" s="15"/>
      <c r="E3712" s="15"/>
      <c r="F3712" s="15"/>
      <c r="G3712" s="15"/>
      <c r="H3712" s="15"/>
      <c r="I3712" s="15"/>
      <c r="J3712" s="15"/>
      <c r="K3712" s="15"/>
    </row>
    <row r="3713" spans="2:11" x14ac:dyDescent="0.2">
      <c r="B3713" s="15"/>
      <c r="C3713" s="15"/>
      <c r="D3713" s="15"/>
      <c r="E3713" s="15"/>
      <c r="F3713" s="15"/>
      <c r="G3713" s="15"/>
      <c r="H3713" s="15"/>
      <c r="I3713" s="15"/>
      <c r="J3713" s="15"/>
      <c r="K3713" s="15"/>
    </row>
    <row r="3714" spans="2:11" x14ac:dyDescent="0.2">
      <c r="B3714" s="15"/>
      <c r="C3714" s="15"/>
      <c r="D3714" s="15"/>
      <c r="E3714" s="15"/>
      <c r="F3714" s="15"/>
      <c r="G3714" s="15"/>
      <c r="H3714" s="15"/>
      <c r="I3714" s="15"/>
      <c r="J3714" s="15"/>
      <c r="K3714" s="15"/>
    </row>
    <row r="3715" spans="2:11" x14ac:dyDescent="0.2">
      <c r="B3715" s="15"/>
      <c r="C3715" s="15"/>
      <c r="D3715" s="15"/>
      <c r="E3715" s="15"/>
      <c r="F3715" s="15"/>
      <c r="G3715" s="15"/>
      <c r="H3715" s="15"/>
      <c r="I3715" s="15"/>
      <c r="J3715" s="15"/>
      <c r="K3715" s="15"/>
    </row>
    <row r="3716" spans="2:11" x14ac:dyDescent="0.2">
      <c r="B3716" s="15"/>
      <c r="C3716" s="15"/>
      <c r="D3716" s="15"/>
      <c r="E3716" s="15"/>
      <c r="F3716" s="15"/>
      <c r="G3716" s="15"/>
      <c r="H3716" s="15"/>
      <c r="I3716" s="15"/>
      <c r="J3716" s="15"/>
      <c r="K3716" s="15"/>
    </row>
    <row r="3717" spans="2:11" x14ac:dyDescent="0.2">
      <c r="B3717" s="15"/>
      <c r="C3717" s="15"/>
      <c r="D3717" s="15"/>
      <c r="E3717" s="15"/>
      <c r="F3717" s="15"/>
      <c r="G3717" s="15"/>
      <c r="H3717" s="15"/>
      <c r="I3717" s="15"/>
      <c r="J3717" s="15"/>
      <c r="K3717" s="15"/>
    </row>
    <row r="3718" spans="2:11" x14ac:dyDescent="0.2">
      <c r="B3718" s="15"/>
      <c r="C3718" s="15"/>
      <c r="D3718" s="15"/>
      <c r="E3718" s="15"/>
      <c r="F3718" s="15"/>
      <c r="G3718" s="15"/>
      <c r="H3718" s="15"/>
      <c r="I3718" s="15"/>
      <c r="J3718" s="15"/>
      <c r="K3718" s="15"/>
    </row>
    <row r="3719" spans="2:11" x14ac:dyDescent="0.2">
      <c r="B3719" s="15"/>
      <c r="C3719" s="15"/>
      <c r="D3719" s="15"/>
      <c r="E3719" s="15"/>
      <c r="F3719" s="15"/>
      <c r="G3719" s="15"/>
      <c r="H3719" s="15"/>
      <c r="I3719" s="15"/>
      <c r="J3719" s="15"/>
      <c r="K3719" s="15"/>
    </row>
    <row r="3720" spans="2:11" x14ac:dyDescent="0.2">
      <c r="B3720" s="15"/>
      <c r="C3720" s="15"/>
      <c r="D3720" s="15"/>
      <c r="E3720" s="15"/>
      <c r="F3720" s="15"/>
      <c r="G3720" s="15"/>
      <c r="H3720" s="15"/>
      <c r="I3720" s="15"/>
      <c r="J3720" s="15"/>
      <c r="K3720" s="15"/>
    </row>
    <row r="3721" spans="2:11" x14ac:dyDescent="0.2">
      <c r="B3721" s="15"/>
      <c r="C3721" s="15"/>
      <c r="D3721" s="15"/>
      <c r="E3721" s="15"/>
      <c r="F3721" s="15"/>
      <c r="G3721" s="15"/>
      <c r="H3721" s="15"/>
      <c r="I3721" s="15"/>
      <c r="J3721" s="15"/>
      <c r="K3721" s="15"/>
    </row>
    <row r="3722" spans="2:11" x14ac:dyDescent="0.2">
      <c r="B3722" s="15"/>
      <c r="C3722" s="15"/>
      <c r="D3722" s="15"/>
      <c r="E3722" s="15"/>
      <c r="F3722" s="15"/>
      <c r="G3722" s="15"/>
      <c r="H3722" s="15"/>
      <c r="I3722" s="15"/>
      <c r="J3722" s="15"/>
      <c r="K3722" s="15"/>
    </row>
    <row r="3723" spans="2:11" x14ac:dyDescent="0.2">
      <c r="B3723" s="15"/>
      <c r="C3723" s="15"/>
      <c r="D3723" s="15"/>
      <c r="E3723" s="15"/>
      <c r="F3723" s="15"/>
      <c r="G3723" s="15"/>
      <c r="H3723" s="15"/>
      <c r="I3723" s="15"/>
      <c r="J3723" s="15"/>
      <c r="K3723" s="15"/>
    </row>
    <row r="3724" spans="2:11" x14ac:dyDescent="0.2">
      <c r="B3724" s="15"/>
      <c r="C3724" s="15"/>
      <c r="D3724" s="15"/>
      <c r="E3724" s="15"/>
      <c r="F3724" s="15"/>
      <c r="G3724" s="15"/>
      <c r="H3724" s="15"/>
      <c r="I3724" s="15"/>
      <c r="J3724" s="15"/>
      <c r="K3724" s="15"/>
    </row>
    <row r="3725" spans="2:11" x14ac:dyDescent="0.2">
      <c r="B3725" s="15"/>
      <c r="C3725" s="15"/>
      <c r="D3725" s="15"/>
      <c r="E3725" s="15"/>
      <c r="F3725" s="15"/>
      <c r="G3725" s="15"/>
      <c r="H3725" s="15"/>
      <c r="I3725" s="15"/>
      <c r="J3725" s="15"/>
      <c r="K3725" s="15"/>
    </row>
    <row r="3726" spans="2:11" x14ac:dyDescent="0.2">
      <c r="B3726" s="15"/>
      <c r="C3726" s="15"/>
      <c r="D3726" s="15"/>
      <c r="E3726" s="15"/>
      <c r="F3726" s="15"/>
      <c r="G3726" s="15"/>
      <c r="H3726" s="15"/>
      <c r="I3726" s="15"/>
      <c r="J3726" s="15"/>
      <c r="K3726" s="15"/>
    </row>
    <row r="3727" spans="2:11" x14ac:dyDescent="0.2">
      <c r="B3727" s="15"/>
      <c r="C3727" s="15"/>
      <c r="D3727" s="15"/>
      <c r="E3727" s="15"/>
      <c r="F3727" s="15"/>
      <c r="G3727" s="15"/>
      <c r="H3727" s="15"/>
      <c r="I3727" s="15"/>
      <c r="J3727" s="15"/>
      <c r="K3727" s="15"/>
    </row>
    <row r="3728" spans="2:11" x14ac:dyDescent="0.2">
      <c r="B3728" s="15"/>
      <c r="C3728" s="15"/>
      <c r="D3728" s="15"/>
      <c r="E3728" s="15"/>
      <c r="F3728" s="15"/>
      <c r="G3728" s="15"/>
      <c r="H3728" s="15"/>
      <c r="I3728" s="15"/>
      <c r="J3728" s="15"/>
      <c r="K3728" s="15"/>
    </row>
    <row r="3729" spans="2:11" x14ac:dyDescent="0.2">
      <c r="B3729" s="15"/>
      <c r="C3729" s="15"/>
      <c r="D3729" s="15"/>
      <c r="E3729" s="15"/>
      <c r="F3729" s="15"/>
      <c r="G3729" s="15"/>
      <c r="H3729" s="15"/>
      <c r="I3729" s="15"/>
      <c r="J3729" s="15"/>
      <c r="K3729" s="15"/>
    </row>
    <row r="3730" spans="2:11" x14ac:dyDescent="0.2">
      <c r="B3730" s="15"/>
      <c r="C3730" s="15"/>
      <c r="D3730" s="15"/>
      <c r="E3730" s="15"/>
      <c r="F3730" s="15"/>
      <c r="G3730" s="15"/>
      <c r="H3730" s="15"/>
      <c r="I3730" s="15"/>
      <c r="J3730" s="15"/>
      <c r="K3730" s="15"/>
    </row>
    <row r="3731" spans="2:11" x14ac:dyDescent="0.2">
      <c r="B3731" s="15"/>
      <c r="C3731" s="15"/>
      <c r="D3731" s="15"/>
      <c r="E3731" s="15"/>
      <c r="F3731" s="15"/>
      <c r="G3731" s="15"/>
      <c r="H3731" s="15"/>
      <c r="I3731" s="15"/>
      <c r="J3731" s="15"/>
      <c r="K3731" s="15"/>
    </row>
    <row r="3732" spans="2:11" x14ac:dyDescent="0.2">
      <c r="B3732" s="15"/>
      <c r="C3732" s="15"/>
      <c r="D3732" s="15"/>
      <c r="E3732" s="15"/>
      <c r="F3732" s="15"/>
      <c r="G3732" s="15"/>
      <c r="H3732" s="15"/>
      <c r="I3732" s="15"/>
      <c r="J3732" s="15"/>
      <c r="K3732" s="15"/>
    </row>
    <row r="3733" spans="2:11" x14ac:dyDescent="0.2">
      <c r="B3733" s="15"/>
      <c r="C3733" s="15"/>
      <c r="D3733" s="15"/>
      <c r="E3733" s="15"/>
      <c r="F3733" s="15"/>
      <c r="G3733" s="15"/>
      <c r="H3733" s="15"/>
      <c r="I3733" s="15"/>
      <c r="J3733" s="15"/>
      <c r="K3733" s="15"/>
    </row>
    <row r="3734" spans="2:11" x14ac:dyDescent="0.2">
      <c r="B3734" s="15"/>
      <c r="C3734" s="15"/>
      <c r="D3734" s="15"/>
      <c r="E3734" s="15"/>
      <c r="F3734" s="15"/>
      <c r="G3734" s="15"/>
      <c r="H3734" s="15"/>
      <c r="I3734" s="15"/>
      <c r="J3734" s="15"/>
      <c r="K3734" s="15"/>
    </row>
    <row r="3735" spans="2:11" x14ac:dyDescent="0.2">
      <c r="B3735" s="15"/>
      <c r="C3735" s="15"/>
      <c r="D3735" s="15"/>
      <c r="E3735" s="15"/>
      <c r="F3735" s="15"/>
      <c r="G3735" s="15"/>
      <c r="H3735" s="15"/>
      <c r="I3735" s="15"/>
      <c r="J3735" s="15"/>
      <c r="K3735" s="15"/>
    </row>
    <row r="3736" spans="2:11" x14ac:dyDescent="0.2">
      <c r="B3736" s="15"/>
      <c r="C3736" s="15"/>
      <c r="D3736" s="15"/>
      <c r="E3736" s="15"/>
      <c r="F3736" s="15"/>
      <c r="G3736" s="15"/>
      <c r="H3736" s="15"/>
      <c r="I3736" s="15"/>
      <c r="J3736" s="15"/>
      <c r="K3736" s="15"/>
    </row>
    <row r="3737" spans="2:11" x14ac:dyDescent="0.2">
      <c r="B3737" s="15"/>
      <c r="C3737" s="15"/>
      <c r="D3737" s="15"/>
      <c r="E3737" s="15"/>
      <c r="F3737" s="15"/>
      <c r="G3737" s="15"/>
      <c r="H3737" s="15"/>
      <c r="I3737" s="15"/>
      <c r="J3737" s="15"/>
      <c r="K3737" s="15"/>
    </row>
    <row r="3738" spans="2:11" x14ac:dyDescent="0.2">
      <c r="B3738" s="15"/>
      <c r="C3738" s="15"/>
      <c r="D3738" s="15"/>
      <c r="E3738" s="15"/>
      <c r="F3738" s="15"/>
      <c r="G3738" s="15"/>
      <c r="H3738" s="15"/>
      <c r="I3738" s="15"/>
      <c r="J3738" s="15"/>
      <c r="K3738" s="15"/>
    </row>
    <row r="3739" spans="2:11" x14ac:dyDescent="0.2">
      <c r="B3739" s="15"/>
      <c r="C3739" s="15"/>
      <c r="D3739" s="15"/>
      <c r="E3739" s="15"/>
      <c r="F3739" s="15"/>
      <c r="G3739" s="15"/>
      <c r="H3739" s="15"/>
      <c r="I3739" s="15"/>
      <c r="J3739" s="15"/>
      <c r="K3739" s="15"/>
    </row>
    <row r="3740" spans="2:11" x14ac:dyDescent="0.2">
      <c r="B3740" s="15"/>
      <c r="C3740" s="15"/>
      <c r="D3740" s="15"/>
      <c r="E3740" s="15"/>
      <c r="F3740" s="15"/>
      <c r="G3740" s="15"/>
      <c r="H3740" s="15"/>
      <c r="I3740" s="15"/>
      <c r="J3740" s="15"/>
      <c r="K3740" s="15"/>
    </row>
    <row r="3741" spans="2:11" x14ac:dyDescent="0.2">
      <c r="B3741" s="15"/>
      <c r="C3741" s="15"/>
      <c r="D3741" s="15"/>
      <c r="E3741" s="15"/>
      <c r="F3741" s="15"/>
      <c r="G3741" s="15"/>
      <c r="H3741" s="15"/>
      <c r="I3741" s="15"/>
      <c r="J3741" s="15"/>
      <c r="K3741" s="15"/>
    </row>
    <row r="3742" spans="2:11" x14ac:dyDescent="0.2">
      <c r="B3742" s="15"/>
      <c r="C3742" s="15"/>
      <c r="D3742" s="15"/>
      <c r="E3742" s="15"/>
      <c r="F3742" s="15"/>
      <c r="G3742" s="15"/>
      <c r="H3742" s="15"/>
      <c r="I3742" s="15"/>
      <c r="J3742" s="15"/>
      <c r="K3742" s="15"/>
    </row>
    <row r="3743" spans="2:11" x14ac:dyDescent="0.2">
      <c r="B3743" s="15"/>
      <c r="C3743" s="15"/>
      <c r="D3743" s="15"/>
      <c r="E3743" s="15"/>
      <c r="F3743" s="15"/>
      <c r="G3743" s="15"/>
      <c r="H3743" s="15"/>
      <c r="I3743" s="15"/>
      <c r="J3743" s="15"/>
      <c r="K3743" s="15"/>
    </row>
    <row r="3744" spans="2:11" x14ac:dyDescent="0.2">
      <c r="B3744" s="15"/>
      <c r="C3744" s="15"/>
      <c r="D3744" s="15"/>
      <c r="E3744" s="15"/>
      <c r="F3744" s="15"/>
      <c r="G3744" s="15"/>
      <c r="H3744" s="15"/>
      <c r="I3744" s="15"/>
      <c r="J3744" s="15"/>
      <c r="K3744" s="15"/>
    </row>
    <row r="3745" spans="2:11" x14ac:dyDescent="0.2">
      <c r="B3745" s="15"/>
      <c r="C3745" s="15"/>
      <c r="D3745" s="15"/>
      <c r="E3745" s="15"/>
      <c r="F3745" s="15"/>
      <c r="G3745" s="15"/>
      <c r="H3745" s="15"/>
      <c r="I3745" s="15"/>
      <c r="J3745" s="15"/>
      <c r="K3745" s="15"/>
    </row>
    <row r="3746" spans="2:11" x14ac:dyDescent="0.2">
      <c r="B3746" s="15"/>
      <c r="C3746" s="15"/>
      <c r="D3746" s="15"/>
      <c r="E3746" s="15"/>
      <c r="F3746" s="15"/>
      <c r="G3746" s="15"/>
      <c r="H3746" s="15"/>
      <c r="I3746" s="15"/>
      <c r="J3746" s="15"/>
      <c r="K3746" s="15"/>
    </row>
    <row r="3747" spans="2:11" x14ac:dyDescent="0.2">
      <c r="B3747" s="15"/>
      <c r="C3747" s="15"/>
      <c r="D3747" s="15"/>
      <c r="E3747" s="15"/>
      <c r="F3747" s="15"/>
      <c r="G3747" s="15"/>
      <c r="H3747" s="15"/>
      <c r="I3747" s="15"/>
      <c r="J3747" s="15"/>
      <c r="K3747" s="15"/>
    </row>
    <row r="3748" spans="2:11" x14ac:dyDescent="0.2">
      <c r="B3748" s="15"/>
      <c r="C3748" s="15"/>
      <c r="D3748" s="15"/>
      <c r="E3748" s="15"/>
      <c r="F3748" s="15"/>
      <c r="G3748" s="15"/>
      <c r="H3748" s="15"/>
      <c r="I3748" s="15"/>
      <c r="J3748" s="15"/>
      <c r="K3748" s="15"/>
    </row>
    <row r="3749" spans="2:11" x14ac:dyDescent="0.2">
      <c r="B3749" s="15"/>
      <c r="C3749" s="15"/>
      <c r="D3749" s="15"/>
      <c r="E3749" s="15"/>
      <c r="F3749" s="15"/>
      <c r="G3749" s="15"/>
      <c r="H3749" s="15"/>
      <c r="I3749" s="15"/>
      <c r="J3749" s="15"/>
      <c r="K3749" s="15"/>
    </row>
    <row r="3750" spans="2:11" x14ac:dyDescent="0.2">
      <c r="B3750" s="15"/>
      <c r="C3750" s="15"/>
      <c r="D3750" s="15"/>
      <c r="E3750" s="15"/>
      <c r="F3750" s="15"/>
      <c r="G3750" s="15"/>
      <c r="H3750" s="15"/>
      <c r="I3750" s="15"/>
      <c r="J3750" s="15"/>
      <c r="K3750" s="15"/>
    </row>
    <row r="3751" spans="2:11" x14ac:dyDescent="0.2">
      <c r="B3751" s="15"/>
      <c r="C3751" s="15"/>
      <c r="D3751" s="15"/>
      <c r="E3751" s="15"/>
      <c r="F3751" s="15"/>
      <c r="G3751" s="15"/>
      <c r="H3751" s="15"/>
      <c r="I3751" s="15"/>
      <c r="J3751" s="15"/>
      <c r="K3751" s="15"/>
    </row>
    <row r="3752" spans="2:11" x14ac:dyDescent="0.2">
      <c r="B3752" s="15"/>
      <c r="C3752" s="15"/>
      <c r="D3752" s="15"/>
      <c r="E3752" s="15"/>
      <c r="F3752" s="15"/>
      <c r="G3752" s="15"/>
      <c r="H3752" s="15"/>
      <c r="I3752" s="15"/>
      <c r="J3752" s="15"/>
      <c r="K3752" s="15"/>
    </row>
    <row r="3753" spans="2:11" x14ac:dyDescent="0.2">
      <c r="B3753" s="15"/>
      <c r="C3753" s="15"/>
      <c r="D3753" s="15"/>
      <c r="E3753" s="15"/>
      <c r="F3753" s="15"/>
      <c r="G3753" s="15"/>
      <c r="H3753" s="15"/>
      <c r="I3753" s="15"/>
      <c r="J3753" s="15"/>
      <c r="K3753" s="15"/>
    </row>
    <row r="3754" spans="2:11" x14ac:dyDescent="0.2">
      <c r="B3754" s="15"/>
      <c r="C3754" s="15"/>
      <c r="D3754" s="15"/>
      <c r="E3754" s="15"/>
      <c r="F3754" s="15"/>
      <c r="G3754" s="15"/>
      <c r="H3754" s="15"/>
      <c r="I3754" s="15"/>
      <c r="J3754" s="15"/>
      <c r="K3754" s="15"/>
    </row>
    <row r="3755" spans="2:11" x14ac:dyDescent="0.2">
      <c r="B3755" s="15"/>
      <c r="C3755" s="15"/>
      <c r="D3755" s="15"/>
      <c r="E3755" s="15"/>
      <c r="F3755" s="15"/>
      <c r="G3755" s="15"/>
      <c r="H3755" s="15"/>
      <c r="I3755" s="15"/>
      <c r="J3755" s="15"/>
      <c r="K3755" s="15"/>
    </row>
    <row r="3756" spans="2:11" x14ac:dyDescent="0.2">
      <c r="B3756" s="15"/>
      <c r="C3756" s="15"/>
      <c r="D3756" s="15"/>
      <c r="E3756" s="15"/>
      <c r="F3756" s="15"/>
      <c r="G3756" s="15"/>
      <c r="H3756" s="15"/>
      <c r="I3756" s="15"/>
      <c r="J3756" s="15"/>
      <c r="K3756" s="15"/>
    </row>
    <row r="3757" spans="2:11" x14ac:dyDescent="0.2">
      <c r="B3757" s="15"/>
      <c r="C3757" s="15"/>
      <c r="D3757" s="15"/>
      <c r="E3757" s="15"/>
      <c r="F3757" s="15"/>
      <c r="G3757" s="15"/>
      <c r="H3757" s="15"/>
      <c r="I3757" s="15"/>
      <c r="J3757" s="15"/>
      <c r="K3757" s="15"/>
    </row>
    <row r="3758" spans="2:11" x14ac:dyDescent="0.2">
      <c r="B3758" s="15"/>
      <c r="C3758" s="15"/>
      <c r="D3758" s="15"/>
      <c r="E3758" s="15"/>
      <c r="F3758" s="15"/>
      <c r="G3758" s="15"/>
      <c r="H3758" s="15"/>
      <c r="I3758" s="15"/>
      <c r="J3758" s="15"/>
      <c r="K3758" s="15"/>
    </row>
    <row r="3759" spans="2:11" x14ac:dyDescent="0.2">
      <c r="B3759" s="15"/>
      <c r="C3759" s="15"/>
      <c r="D3759" s="15"/>
      <c r="E3759" s="15"/>
      <c r="F3759" s="15"/>
      <c r="G3759" s="15"/>
      <c r="H3759" s="15"/>
      <c r="I3759" s="15"/>
      <c r="J3759" s="15"/>
      <c r="K3759" s="15"/>
    </row>
    <row r="3760" spans="2:11" x14ac:dyDescent="0.2">
      <c r="B3760" s="15"/>
      <c r="C3760" s="15"/>
      <c r="D3760" s="15"/>
      <c r="E3760" s="15"/>
      <c r="F3760" s="15"/>
      <c r="G3760" s="15"/>
      <c r="H3760" s="15"/>
      <c r="I3760" s="15"/>
      <c r="J3760" s="15"/>
      <c r="K3760" s="15"/>
    </row>
    <row r="3761" spans="2:11" x14ac:dyDescent="0.2">
      <c r="B3761" s="15"/>
      <c r="C3761" s="15"/>
      <c r="D3761" s="15"/>
      <c r="E3761" s="15"/>
      <c r="F3761" s="15"/>
      <c r="G3761" s="15"/>
      <c r="H3761" s="15"/>
      <c r="I3761" s="15"/>
      <c r="J3761" s="15"/>
      <c r="K3761" s="15"/>
    </row>
    <row r="3762" spans="2:11" x14ac:dyDescent="0.2">
      <c r="B3762" s="15"/>
      <c r="C3762" s="15"/>
      <c r="D3762" s="15"/>
      <c r="E3762" s="15"/>
      <c r="F3762" s="15"/>
      <c r="G3762" s="15"/>
      <c r="H3762" s="15"/>
      <c r="I3762" s="15"/>
      <c r="J3762" s="15"/>
      <c r="K3762" s="15"/>
    </row>
    <row r="3763" spans="2:11" x14ac:dyDescent="0.2">
      <c r="B3763" s="15"/>
      <c r="C3763" s="15"/>
      <c r="D3763" s="15"/>
      <c r="E3763" s="15"/>
      <c r="F3763" s="15"/>
      <c r="G3763" s="15"/>
      <c r="H3763" s="15"/>
      <c r="I3763" s="15"/>
      <c r="J3763" s="15"/>
      <c r="K3763" s="15"/>
    </row>
    <row r="3764" spans="2:11" x14ac:dyDescent="0.2">
      <c r="B3764" s="15"/>
      <c r="C3764" s="15"/>
      <c r="D3764" s="15"/>
      <c r="E3764" s="15"/>
      <c r="F3764" s="15"/>
      <c r="G3764" s="15"/>
      <c r="H3764" s="15"/>
      <c r="I3764" s="15"/>
      <c r="J3764" s="15"/>
      <c r="K3764" s="15"/>
    </row>
    <row r="3765" spans="2:11" x14ac:dyDescent="0.2">
      <c r="B3765" s="15"/>
      <c r="C3765" s="15"/>
      <c r="D3765" s="15"/>
      <c r="E3765" s="15"/>
      <c r="F3765" s="15"/>
      <c r="G3765" s="15"/>
      <c r="H3765" s="15"/>
      <c r="I3765" s="15"/>
      <c r="J3765" s="15"/>
      <c r="K3765" s="15"/>
    </row>
    <row r="3766" spans="2:11" x14ac:dyDescent="0.2">
      <c r="B3766" s="15"/>
      <c r="C3766" s="15"/>
      <c r="D3766" s="15"/>
      <c r="E3766" s="15"/>
      <c r="F3766" s="15"/>
      <c r="G3766" s="15"/>
      <c r="H3766" s="15"/>
      <c r="I3766" s="15"/>
      <c r="J3766" s="15"/>
      <c r="K3766" s="15"/>
    </row>
    <row r="3767" spans="2:11" x14ac:dyDescent="0.2">
      <c r="B3767" s="15"/>
      <c r="C3767" s="15"/>
      <c r="D3767" s="15"/>
      <c r="E3767" s="15"/>
      <c r="F3767" s="15"/>
      <c r="G3767" s="15"/>
      <c r="H3767" s="15"/>
      <c r="I3767" s="15"/>
      <c r="J3767" s="15"/>
      <c r="K3767" s="15"/>
    </row>
    <row r="3768" spans="2:11" x14ac:dyDescent="0.2">
      <c r="B3768" s="15"/>
      <c r="C3768" s="15"/>
      <c r="D3768" s="15"/>
      <c r="E3768" s="15"/>
      <c r="F3768" s="15"/>
      <c r="G3768" s="15"/>
      <c r="H3768" s="15"/>
      <c r="I3768" s="15"/>
      <c r="J3768" s="15"/>
      <c r="K3768" s="15"/>
    </row>
    <row r="3769" spans="2:11" x14ac:dyDescent="0.2">
      <c r="B3769" s="15"/>
      <c r="C3769" s="15"/>
      <c r="D3769" s="15"/>
      <c r="E3769" s="15"/>
      <c r="F3769" s="15"/>
      <c r="G3769" s="15"/>
      <c r="H3769" s="15"/>
      <c r="I3769" s="15"/>
      <c r="J3769" s="15"/>
      <c r="K3769" s="15"/>
    </row>
    <row r="3770" spans="2:11" x14ac:dyDescent="0.2">
      <c r="B3770" s="15"/>
      <c r="C3770" s="15"/>
      <c r="D3770" s="15"/>
      <c r="E3770" s="15"/>
      <c r="F3770" s="15"/>
      <c r="G3770" s="15"/>
      <c r="H3770" s="15"/>
      <c r="I3770" s="15"/>
      <c r="J3770" s="15"/>
      <c r="K3770" s="15"/>
    </row>
    <row r="3771" spans="2:11" x14ac:dyDescent="0.2">
      <c r="B3771" s="15"/>
      <c r="C3771" s="15"/>
      <c r="D3771" s="15"/>
      <c r="E3771" s="15"/>
      <c r="F3771" s="15"/>
      <c r="G3771" s="15"/>
      <c r="H3771" s="15"/>
      <c r="I3771" s="15"/>
      <c r="J3771" s="15"/>
      <c r="K3771" s="15"/>
    </row>
    <row r="3772" spans="2:11" x14ac:dyDescent="0.2">
      <c r="B3772" s="15"/>
      <c r="C3772" s="15"/>
      <c r="D3772" s="15"/>
      <c r="E3772" s="15"/>
      <c r="F3772" s="15"/>
      <c r="G3772" s="15"/>
      <c r="H3772" s="15"/>
      <c r="I3772" s="15"/>
      <c r="J3772" s="15"/>
      <c r="K3772" s="15"/>
    </row>
    <row r="3773" spans="2:11" x14ac:dyDescent="0.2">
      <c r="B3773" s="15"/>
      <c r="C3773" s="15"/>
      <c r="D3773" s="15"/>
      <c r="E3773" s="15"/>
      <c r="F3773" s="15"/>
      <c r="G3773" s="15"/>
      <c r="H3773" s="15"/>
      <c r="I3773" s="15"/>
      <c r="J3773" s="15"/>
      <c r="K3773" s="15"/>
    </row>
    <row r="3774" spans="2:11" x14ac:dyDescent="0.2">
      <c r="B3774" s="15"/>
      <c r="C3774" s="15"/>
      <c r="D3774" s="15"/>
      <c r="E3774" s="15"/>
      <c r="F3774" s="15"/>
      <c r="G3774" s="15"/>
      <c r="H3774" s="15"/>
      <c r="I3774" s="15"/>
      <c r="J3774" s="15"/>
      <c r="K3774" s="15"/>
    </row>
    <row r="3775" spans="2:11" x14ac:dyDescent="0.2">
      <c r="B3775" s="15"/>
      <c r="C3775" s="15"/>
      <c r="D3775" s="15"/>
      <c r="E3775" s="15"/>
      <c r="F3775" s="15"/>
      <c r="G3775" s="15"/>
      <c r="H3775" s="15"/>
      <c r="I3775" s="15"/>
      <c r="J3775" s="15"/>
      <c r="K3775" s="15"/>
    </row>
    <row r="3776" spans="2:11" x14ac:dyDescent="0.2">
      <c r="B3776" s="15"/>
      <c r="C3776" s="15"/>
      <c r="D3776" s="15"/>
      <c r="E3776" s="15"/>
      <c r="F3776" s="15"/>
      <c r="G3776" s="15"/>
      <c r="H3776" s="15"/>
      <c r="I3776" s="15"/>
      <c r="J3776" s="15"/>
      <c r="K3776" s="15"/>
    </row>
    <row r="3777" spans="2:11" x14ac:dyDescent="0.2">
      <c r="B3777" s="15"/>
      <c r="C3777" s="15"/>
      <c r="D3777" s="15"/>
      <c r="E3777" s="15"/>
      <c r="F3777" s="15"/>
      <c r="G3777" s="15"/>
      <c r="H3777" s="15"/>
      <c r="I3777" s="15"/>
      <c r="J3777" s="15"/>
      <c r="K3777" s="15"/>
    </row>
    <row r="3778" spans="2:11" x14ac:dyDescent="0.2">
      <c r="B3778" s="15"/>
      <c r="C3778" s="15"/>
      <c r="D3778" s="15"/>
      <c r="E3778" s="15"/>
      <c r="F3778" s="15"/>
      <c r="G3778" s="15"/>
      <c r="H3778" s="15"/>
      <c r="I3778" s="15"/>
      <c r="J3778" s="15"/>
      <c r="K3778" s="15"/>
    </row>
    <row r="3779" spans="2:11" x14ac:dyDescent="0.2">
      <c r="B3779" s="15"/>
      <c r="C3779" s="15"/>
      <c r="D3779" s="15"/>
      <c r="E3779" s="15"/>
      <c r="F3779" s="15"/>
      <c r="G3779" s="15"/>
      <c r="H3779" s="15"/>
      <c r="I3779" s="15"/>
      <c r="J3779" s="15"/>
      <c r="K3779" s="15"/>
    </row>
    <row r="3780" spans="2:11" x14ac:dyDescent="0.2">
      <c r="B3780" s="15"/>
      <c r="C3780" s="15"/>
      <c r="D3780" s="15"/>
      <c r="E3780" s="15"/>
      <c r="F3780" s="15"/>
      <c r="G3780" s="15"/>
      <c r="H3780" s="15"/>
      <c r="I3780" s="15"/>
      <c r="J3780" s="15"/>
      <c r="K3780" s="15"/>
    </row>
    <row r="3781" spans="2:11" x14ac:dyDescent="0.2">
      <c r="B3781" s="15"/>
      <c r="C3781" s="15"/>
      <c r="D3781" s="15"/>
      <c r="E3781" s="15"/>
      <c r="F3781" s="15"/>
      <c r="G3781" s="15"/>
      <c r="H3781" s="15"/>
      <c r="I3781" s="15"/>
      <c r="J3781" s="15"/>
      <c r="K3781" s="15"/>
    </row>
    <row r="3782" spans="2:11" x14ac:dyDescent="0.2">
      <c r="B3782" s="15"/>
      <c r="C3782" s="15"/>
      <c r="D3782" s="15"/>
      <c r="E3782" s="15"/>
      <c r="F3782" s="15"/>
      <c r="G3782" s="15"/>
      <c r="H3782" s="15"/>
      <c r="I3782" s="15"/>
      <c r="J3782" s="15"/>
      <c r="K3782" s="15"/>
    </row>
    <row r="3783" spans="2:11" x14ac:dyDescent="0.2">
      <c r="B3783" s="15"/>
      <c r="C3783" s="15"/>
      <c r="D3783" s="15"/>
      <c r="E3783" s="15"/>
      <c r="F3783" s="15"/>
      <c r="G3783" s="15"/>
      <c r="H3783" s="15"/>
      <c r="I3783" s="15"/>
      <c r="J3783" s="15"/>
      <c r="K3783" s="15"/>
    </row>
    <row r="3784" spans="2:11" x14ac:dyDescent="0.2">
      <c r="B3784" s="15"/>
      <c r="C3784" s="15"/>
      <c r="D3784" s="15"/>
      <c r="E3784" s="15"/>
      <c r="F3784" s="15"/>
      <c r="G3784" s="15"/>
      <c r="H3784" s="15"/>
      <c r="I3784" s="15"/>
      <c r="J3784" s="15"/>
      <c r="K3784" s="15"/>
    </row>
    <row r="3785" spans="2:11" x14ac:dyDescent="0.2">
      <c r="B3785" s="15"/>
      <c r="C3785" s="15"/>
      <c r="D3785" s="15"/>
      <c r="E3785" s="15"/>
      <c r="F3785" s="15"/>
      <c r="G3785" s="15"/>
      <c r="H3785" s="15"/>
      <c r="I3785" s="15"/>
      <c r="J3785" s="15"/>
      <c r="K3785" s="15"/>
    </row>
    <row r="3786" spans="2:11" x14ac:dyDescent="0.2">
      <c r="B3786" s="15"/>
      <c r="C3786" s="15"/>
      <c r="D3786" s="15"/>
      <c r="E3786" s="15"/>
      <c r="F3786" s="15"/>
      <c r="G3786" s="15"/>
      <c r="H3786" s="15"/>
      <c r="I3786" s="15"/>
      <c r="J3786" s="15"/>
      <c r="K3786" s="15"/>
    </row>
    <row r="3787" spans="2:11" x14ac:dyDescent="0.2">
      <c r="B3787" s="15"/>
      <c r="C3787" s="15"/>
      <c r="D3787" s="15"/>
      <c r="E3787" s="15"/>
      <c r="F3787" s="15"/>
      <c r="G3787" s="15"/>
      <c r="H3787" s="15"/>
      <c r="I3787" s="15"/>
      <c r="J3787" s="15"/>
      <c r="K3787" s="15"/>
    </row>
    <row r="3788" spans="2:11" x14ac:dyDescent="0.2">
      <c r="B3788" s="15"/>
      <c r="C3788" s="15"/>
      <c r="D3788" s="15"/>
      <c r="E3788" s="15"/>
      <c r="F3788" s="15"/>
      <c r="G3788" s="15"/>
      <c r="H3788" s="15"/>
      <c r="I3788" s="15"/>
      <c r="J3788" s="15"/>
      <c r="K3788" s="15"/>
    </row>
    <row r="3789" spans="2:11" x14ac:dyDescent="0.2">
      <c r="B3789" s="15"/>
      <c r="C3789" s="15"/>
      <c r="D3789" s="15"/>
      <c r="E3789" s="15"/>
      <c r="F3789" s="15"/>
      <c r="G3789" s="15"/>
      <c r="H3789" s="15"/>
      <c r="I3789" s="15"/>
      <c r="J3789" s="15"/>
      <c r="K3789" s="15"/>
    </row>
    <row r="3790" spans="2:11" x14ac:dyDescent="0.2">
      <c r="B3790" s="15"/>
      <c r="C3790" s="15"/>
      <c r="D3790" s="15"/>
      <c r="E3790" s="15"/>
      <c r="F3790" s="15"/>
      <c r="G3790" s="15"/>
      <c r="H3790" s="15"/>
      <c r="I3790" s="15"/>
      <c r="J3790" s="15"/>
      <c r="K3790" s="15"/>
    </row>
    <row r="3791" spans="2:11" x14ac:dyDescent="0.2">
      <c r="B3791" s="15"/>
      <c r="C3791" s="15"/>
      <c r="D3791" s="15"/>
      <c r="E3791" s="15"/>
      <c r="F3791" s="15"/>
      <c r="G3791" s="15"/>
      <c r="H3791" s="15"/>
      <c r="I3791" s="15"/>
      <c r="J3791" s="15"/>
      <c r="K3791" s="15"/>
    </row>
    <row r="3792" spans="2:11" x14ac:dyDescent="0.2">
      <c r="B3792" s="15"/>
      <c r="C3792" s="15"/>
      <c r="D3792" s="15"/>
      <c r="E3792" s="15"/>
      <c r="F3792" s="15"/>
      <c r="G3792" s="15"/>
      <c r="H3792" s="15"/>
      <c r="I3792" s="15"/>
      <c r="J3792" s="15"/>
      <c r="K3792" s="15"/>
    </row>
    <row r="3793" spans="2:11" x14ac:dyDescent="0.2">
      <c r="B3793" s="15"/>
      <c r="C3793" s="15"/>
      <c r="D3793" s="15"/>
      <c r="E3793" s="15"/>
      <c r="F3793" s="15"/>
      <c r="G3793" s="15"/>
      <c r="H3793" s="15"/>
      <c r="I3793" s="15"/>
      <c r="J3793" s="15"/>
      <c r="K3793" s="15"/>
    </row>
    <row r="3794" spans="2:11" x14ac:dyDescent="0.2">
      <c r="B3794" s="15"/>
      <c r="C3794" s="15"/>
      <c r="D3794" s="15"/>
      <c r="E3794" s="15"/>
      <c r="F3794" s="15"/>
      <c r="G3794" s="15"/>
      <c r="H3794" s="15"/>
      <c r="I3794" s="15"/>
      <c r="J3794" s="15"/>
      <c r="K3794" s="15"/>
    </row>
    <row r="3795" spans="2:11" x14ac:dyDescent="0.2">
      <c r="B3795" s="15"/>
      <c r="C3795" s="15"/>
      <c r="D3795" s="15"/>
      <c r="E3795" s="15"/>
      <c r="F3795" s="15"/>
      <c r="G3795" s="15"/>
      <c r="H3795" s="15"/>
      <c r="I3795" s="15"/>
      <c r="J3795" s="15"/>
      <c r="K3795" s="15"/>
    </row>
    <row r="3796" spans="2:11" x14ac:dyDescent="0.2">
      <c r="B3796" s="15"/>
      <c r="C3796" s="15"/>
      <c r="D3796" s="15"/>
      <c r="E3796" s="15"/>
      <c r="F3796" s="15"/>
      <c r="G3796" s="15"/>
      <c r="H3796" s="15"/>
      <c r="I3796" s="15"/>
      <c r="J3796" s="15"/>
      <c r="K3796" s="15"/>
    </row>
    <row r="3797" spans="2:11" x14ac:dyDescent="0.2">
      <c r="B3797" s="15"/>
      <c r="C3797" s="15"/>
      <c r="D3797" s="15"/>
      <c r="E3797" s="15"/>
      <c r="F3797" s="15"/>
      <c r="G3797" s="15"/>
      <c r="H3797" s="15"/>
      <c r="I3797" s="15"/>
      <c r="J3797" s="15"/>
      <c r="K3797" s="15"/>
    </row>
    <row r="3798" spans="2:11" x14ac:dyDescent="0.2">
      <c r="B3798" s="15"/>
      <c r="C3798" s="15"/>
      <c r="D3798" s="15"/>
      <c r="E3798" s="15"/>
      <c r="F3798" s="15"/>
      <c r="G3798" s="15"/>
      <c r="H3798" s="15"/>
      <c r="I3798" s="15"/>
      <c r="J3798" s="15"/>
      <c r="K3798" s="15"/>
    </row>
    <row r="3799" spans="2:11" x14ac:dyDescent="0.2">
      <c r="B3799" s="15"/>
      <c r="C3799" s="15"/>
      <c r="D3799" s="15"/>
      <c r="E3799" s="15"/>
      <c r="F3799" s="15"/>
      <c r="G3799" s="15"/>
      <c r="H3799" s="15"/>
      <c r="I3799" s="15"/>
      <c r="J3799" s="15"/>
      <c r="K3799" s="15"/>
    </row>
    <row r="3800" spans="2:11" x14ac:dyDescent="0.2">
      <c r="B3800" s="15"/>
      <c r="C3800" s="15"/>
      <c r="D3800" s="15"/>
      <c r="E3800" s="15"/>
      <c r="F3800" s="15"/>
      <c r="G3800" s="15"/>
      <c r="H3800" s="15"/>
      <c r="I3800" s="15"/>
      <c r="J3800" s="15"/>
      <c r="K3800" s="15"/>
    </row>
    <row r="3801" spans="2:11" x14ac:dyDescent="0.2">
      <c r="B3801" s="15"/>
      <c r="C3801" s="15"/>
      <c r="D3801" s="15"/>
      <c r="E3801" s="15"/>
      <c r="F3801" s="15"/>
      <c r="G3801" s="15"/>
      <c r="H3801" s="15"/>
      <c r="I3801" s="15"/>
      <c r="J3801" s="15"/>
      <c r="K3801" s="15"/>
    </row>
    <row r="3802" spans="2:11" x14ac:dyDescent="0.2">
      <c r="B3802" s="15"/>
      <c r="C3802" s="15"/>
      <c r="D3802" s="15"/>
      <c r="E3802" s="15"/>
      <c r="F3802" s="15"/>
      <c r="G3802" s="15"/>
      <c r="H3802" s="15"/>
      <c r="I3802" s="15"/>
      <c r="J3802" s="15"/>
      <c r="K3802" s="15"/>
    </row>
    <row r="3803" spans="2:11" x14ac:dyDescent="0.2">
      <c r="B3803" s="15"/>
      <c r="C3803" s="15"/>
      <c r="D3803" s="15"/>
      <c r="E3803" s="15"/>
      <c r="F3803" s="15"/>
      <c r="G3803" s="15"/>
      <c r="H3803" s="15"/>
      <c r="I3803" s="15"/>
      <c r="J3803" s="15"/>
      <c r="K3803" s="15"/>
    </row>
    <row r="3804" spans="2:11" x14ac:dyDescent="0.2">
      <c r="B3804" s="15"/>
      <c r="C3804" s="15"/>
      <c r="D3804" s="15"/>
      <c r="E3804" s="15"/>
      <c r="F3804" s="15"/>
      <c r="G3804" s="15"/>
      <c r="H3804" s="15"/>
      <c r="I3804" s="15"/>
      <c r="J3804" s="15"/>
      <c r="K3804" s="15"/>
    </row>
    <row r="3805" spans="2:11" x14ac:dyDescent="0.2">
      <c r="B3805" s="15"/>
      <c r="C3805" s="15"/>
      <c r="D3805" s="15"/>
      <c r="E3805" s="15"/>
      <c r="F3805" s="15"/>
      <c r="G3805" s="15"/>
      <c r="H3805" s="15"/>
      <c r="I3805" s="15"/>
      <c r="J3805" s="15"/>
      <c r="K3805" s="15"/>
    </row>
    <row r="3806" spans="2:11" x14ac:dyDescent="0.2">
      <c r="B3806" s="15"/>
      <c r="C3806" s="15"/>
      <c r="D3806" s="15"/>
      <c r="E3806" s="15"/>
      <c r="F3806" s="15"/>
      <c r="G3806" s="15"/>
      <c r="H3806" s="15"/>
      <c r="I3806" s="15"/>
      <c r="J3806" s="15"/>
      <c r="K3806" s="15"/>
    </row>
    <row r="3807" spans="2:11" x14ac:dyDescent="0.2">
      <c r="B3807" s="15"/>
      <c r="C3807" s="15"/>
      <c r="D3807" s="15"/>
      <c r="E3807" s="15"/>
      <c r="F3807" s="15"/>
      <c r="G3807" s="15"/>
      <c r="H3807" s="15"/>
      <c r="I3807" s="15"/>
      <c r="J3807" s="15"/>
      <c r="K3807" s="15"/>
    </row>
    <row r="3808" spans="2:11" x14ac:dyDescent="0.2">
      <c r="B3808" s="15"/>
      <c r="C3808" s="15"/>
      <c r="D3808" s="15"/>
      <c r="E3808" s="15"/>
      <c r="F3808" s="15"/>
      <c r="G3808" s="15"/>
      <c r="H3808" s="15"/>
      <c r="I3808" s="15"/>
      <c r="J3808" s="15"/>
      <c r="K3808" s="15"/>
    </row>
    <row r="3809" spans="2:11" x14ac:dyDescent="0.2">
      <c r="B3809" s="15"/>
      <c r="C3809" s="15"/>
      <c r="D3809" s="15"/>
      <c r="E3809" s="15"/>
      <c r="F3809" s="15"/>
      <c r="G3809" s="15"/>
      <c r="H3809" s="15"/>
      <c r="I3809" s="15"/>
      <c r="J3809" s="15"/>
      <c r="K3809" s="15"/>
    </row>
    <row r="3810" spans="2:11" x14ac:dyDescent="0.2">
      <c r="B3810" s="15"/>
      <c r="C3810" s="15"/>
      <c r="D3810" s="15"/>
      <c r="E3810" s="15"/>
      <c r="F3810" s="15"/>
      <c r="G3810" s="15"/>
      <c r="H3810" s="15"/>
      <c r="I3810" s="15"/>
      <c r="J3810" s="15"/>
      <c r="K3810" s="15"/>
    </row>
    <row r="3811" spans="2:11" x14ac:dyDescent="0.2">
      <c r="B3811" s="15"/>
      <c r="C3811" s="15"/>
      <c r="D3811" s="15"/>
      <c r="E3811" s="15"/>
      <c r="F3811" s="15"/>
      <c r="G3811" s="15"/>
      <c r="H3811" s="15"/>
      <c r="I3811" s="15"/>
      <c r="J3811" s="15"/>
      <c r="K3811" s="15"/>
    </row>
    <row r="3812" spans="2:11" x14ac:dyDescent="0.2">
      <c r="B3812" s="15"/>
      <c r="C3812" s="15"/>
      <c r="D3812" s="15"/>
      <c r="E3812" s="15"/>
      <c r="F3812" s="15"/>
      <c r="G3812" s="15"/>
      <c r="H3812" s="15"/>
      <c r="I3812" s="15"/>
      <c r="J3812" s="15"/>
      <c r="K3812" s="15"/>
    </row>
    <row r="3813" spans="2:11" x14ac:dyDescent="0.2">
      <c r="B3813" s="15"/>
      <c r="C3813" s="15"/>
      <c r="D3813" s="15"/>
      <c r="E3813" s="15"/>
      <c r="F3813" s="15"/>
      <c r="G3813" s="15"/>
      <c r="H3813" s="15"/>
      <c r="I3813" s="15"/>
      <c r="J3813" s="15"/>
      <c r="K3813" s="15"/>
    </row>
    <row r="3814" spans="2:11" x14ac:dyDescent="0.2">
      <c r="B3814" s="15"/>
      <c r="C3814" s="15"/>
      <c r="D3814" s="15"/>
      <c r="E3814" s="15"/>
      <c r="F3814" s="15"/>
      <c r="G3814" s="15"/>
      <c r="H3814" s="15"/>
      <c r="I3814" s="15"/>
      <c r="J3814" s="15"/>
      <c r="K3814" s="15"/>
    </row>
    <row r="3815" spans="2:11" x14ac:dyDescent="0.2">
      <c r="B3815" s="15"/>
      <c r="C3815" s="15"/>
      <c r="D3815" s="15"/>
      <c r="E3815" s="15"/>
      <c r="F3815" s="15"/>
      <c r="G3815" s="15"/>
      <c r="H3815" s="15"/>
      <c r="I3815" s="15"/>
      <c r="J3815" s="15"/>
      <c r="K3815" s="15"/>
    </row>
    <row r="3816" spans="2:11" x14ac:dyDescent="0.2">
      <c r="B3816" s="15"/>
      <c r="C3816" s="15"/>
      <c r="D3816" s="15"/>
      <c r="E3816" s="15"/>
      <c r="F3816" s="15"/>
      <c r="G3816" s="15"/>
      <c r="H3816" s="15"/>
      <c r="I3816" s="15"/>
      <c r="J3816" s="15"/>
      <c r="K3816" s="15"/>
    </row>
    <row r="3817" spans="2:11" x14ac:dyDescent="0.2">
      <c r="B3817" s="15"/>
      <c r="C3817" s="15"/>
      <c r="D3817" s="15"/>
      <c r="E3817" s="15"/>
      <c r="F3817" s="15"/>
      <c r="G3817" s="15"/>
      <c r="H3817" s="15"/>
      <c r="I3817" s="15"/>
      <c r="J3817" s="15"/>
      <c r="K3817" s="15"/>
    </row>
    <row r="3818" spans="2:11" x14ac:dyDescent="0.2">
      <c r="B3818" s="15"/>
      <c r="C3818" s="15"/>
      <c r="D3818" s="15"/>
      <c r="E3818" s="15"/>
      <c r="F3818" s="15"/>
      <c r="G3818" s="15"/>
      <c r="H3818" s="15"/>
      <c r="I3818" s="15"/>
      <c r="J3818" s="15"/>
      <c r="K3818" s="15"/>
    </row>
    <row r="3819" spans="2:11" x14ac:dyDescent="0.2">
      <c r="B3819" s="15"/>
      <c r="C3819" s="15"/>
      <c r="D3819" s="15"/>
      <c r="E3819" s="15"/>
      <c r="F3819" s="15"/>
      <c r="G3819" s="15"/>
      <c r="H3819" s="15"/>
      <c r="I3819" s="15"/>
      <c r="J3819" s="15"/>
      <c r="K3819" s="15"/>
    </row>
    <row r="3820" spans="2:11" x14ac:dyDescent="0.2">
      <c r="B3820" s="15"/>
      <c r="C3820" s="15"/>
      <c r="D3820" s="15"/>
      <c r="E3820" s="15"/>
      <c r="F3820" s="15"/>
      <c r="G3820" s="15"/>
      <c r="H3820" s="15"/>
      <c r="I3820" s="15"/>
      <c r="J3820" s="15"/>
      <c r="K3820" s="15"/>
    </row>
    <row r="3821" spans="2:11" x14ac:dyDescent="0.2">
      <c r="B3821" s="15"/>
      <c r="C3821" s="15"/>
      <c r="D3821" s="15"/>
      <c r="E3821" s="15"/>
      <c r="F3821" s="15"/>
      <c r="G3821" s="15"/>
      <c r="H3821" s="15"/>
      <c r="I3821" s="15"/>
      <c r="J3821" s="15"/>
      <c r="K3821" s="15"/>
    </row>
    <row r="3822" spans="2:11" x14ac:dyDescent="0.2">
      <c r="B3822" s="15"/>
      <c r="C3822" s="15"/>
      <c r="D3822" s="15"/>
      <c r="E3822" s="15"/>
      <c r="F3822" s="15"/>
      <c r="G3822" s="15"/>
      <c r="H3822" s="15"/>
      <c r="I3822" s="15"/>
      <c r="J3822" s="15"/>
      <c r="K3822" s="15"/>
    </row>
    <row r="3823" spans="2:11" x14ac:dyDescent="0.2">
      <c r="B3823" s="15"/>
      <c r="C3823" s="15"/>
      <c r="D3823" s="15"/>
      <c r="E3823" s="15"/>
      <c r="F3823" s="15"/>
      <c r="G3823" s="15"/>
      <c r="H3823" s="15"/>
      <c r="I3823" s="15"/>
      <c r="J3823" s="15"/>
      <c r="K3823" s="15"/>
    </row>
    <row r="3824" spans="2:11" x14ac:dyDescent="0.2">
      <c r="B3824" s="15"/>
      <c r="C3824" s="15"/>
      <c r="D3824" s="15"/>
      <c r="E3824" s="15"/>
      <c r="F3824" s="15"/>
      <c r="G3824" s="15"/>
      <c r="H3824" s="15"/>
      <c r="I3824" s="15"/>
      <c r="J3824" s="15"/>
      <c r="K3824" s="15"/>
    </row>
    <row r="3825" spans="2:11" x14ac:dyDescent="0.2">
      <c r="B3825" s="15"/>
      <c r="C3825" s="15"/>
      <c r="D3825" s="15"/>
      <c r="E3825" s="15"/>
      <c r="F3825" s="15"/>
      <c r="G3825" s="15"/>
      <c r="H3825" s="15"/>
      <c r="I3825" s="15"/>
      <c r="J3825" s="15"/>
      <c r="K3825" s="15"/>
    </row>
    <row r="3826" spans="2:11" x14ac:dyDescent="0.2">
      <c r="B3826" s="15"/>
      <c r="C3826" s="15"/>
      <c r="D3826" s="15"/>
      <c r="E3826" s="15"/>
      <c r="F3826" s="15"/>
      <c r="G3826" s="15"/>
      <c r="H3826" s="15"/>
      <c r="I3826" s="15"/>
      <c r="J3826" s="15"/>
      <c r="K3826" s="15"/>
    </row>
    <row r="3827" spans="2:11" x14ac:dyDescent="0.2">
      <c r="B3827" s="15"/>
      <c r="C3827" s="15"/>
      <c r="D3827" s="15"/>
      <c r="E3827" s="15"/>
      <c r="F3827" s="15"/>
      <c r="G3827" s="15"/>
      <c r="H3827" s="15"/>
      <c r="I3827" s="15"/>
      <c r="J3827" s="15"/>
      <c r="K3827" s="15"/>
    </row>
    <row r="3828" spans="2:11" x14ac:dyDescent="0.2">
      <c r="B3828" s="15"/>
      <c r="C3828" s="15"/>
      <c r="D3828" s="15"/>
      <c r="E3828" s="15"/>
      <c r="F3828" s="15"/>
      <c r="G3828" s="15"/>
      <c r="H3828" s="15"/>
      <c r="I3828" s="15"/>
      <c r="J3828" s="15"/>
      <c r="K3828" s="15"/>
    </row>
    <row r="3829" spans="2:11" x14ac:dyDescent="0.2">
      <c r="B3829" s="15"/>
      <c r="C3829" s="15"/>
      <c r="D3829" s="15"/>
      <c r="E3829" s="15"/>
      <c r="F3829" s="15"/>
      <c r="G3829" s="15"/>
      <c r="H3829" s="15"/>
      <c r="I3829" s="15"/>
      <c r="J3829" s="15"/>
      <c r="K3829" s="15"/>
    </row>
    <row r="3830" spans="2:11" x14ac:dyDescent="0.2">
      <c r="B3830" s="15"/>
      <c r="C3830" s="15"/>
      <c r="D3830" s="15"/>
      <c r="E3830" s="15"/>
      <c r="F3830" s="15"/>
      <c r="G3830" s="15"/>
      <c r="H3830" s="15"/>
      <c r="I3830" s="15"/>
      <c r="J3830" s="15"/>
      <c r="K3830" s="15"/>
    </row>
    <row r="3831" spans="2:11" x14ac:dyDescent="0.2">
      <c r="B3831" s="15"/>
      <c r="C3831" s="15"/>
      <c r="D3831" s="15"/>
      <c r="E3831" s="15"/>
      <c r="F3831" s="15"/>
      <c r="G3831" s="15"/>
      <c r="H3831" s="15"/>
      <c r="I3831" s="15"/>
      <c r="J3831" s="15"/>
      <c r="K3831" s="15"/>
    </row>
    <row r="3832" spans="2:11" x14ac:dyDescent="0.2">
      <c r="B3832" s="15"/>
      <c r="C3832" s="15"/>
      <c r="D3832" s="15"/>
      <c r="E3832" s="15"/>
      <c r="F3832" s="15"/>
      <c r="G3832" s="15"/>
      <c r="H3832" s="15"/>
      <c r="I3832" s="15"/>
      <c r="J3832" s="15"/>
      <c r="K3832" s="15"/>
    </row>
    <row r="3833" spans="2:11" x14ac:dyDescent="0.2">
      <c r="B3833" s="15"/>
      <c r="C3833" s="15"/>
      <c r="D3833" s="15"/>
      <c r="E3833" s="15"/>
      <c r="F3833" s="15"/>
      <c r="G3833" s="15"/>
      <c r="H3833" s="15"/>
      <c r="I3833" s="15"/>
      <c r="J3833" s="15"/>
      <c r="K3833" s="15"/>
    </row>
    <row r="3834" spans="2:11" x14ac:dyDescent="0.2">
      <c r="B3834" s="15"/>
      <c r="C3834" s="15"/>
      <c r="D3834" s="15"/>
      <c r="E3834" s="15"/>
      <c r="F3834" s="15"/>
      <c r="G3834" s="15"/>
      <c r="H3834" s="15"/>
      <c r="I3834" s="15"/>
      <c r="J3834" s="15"/>
      <c r="K3834" s="15"/>
    </row>
    <row r="3835" spans="2:11" x14ac:dyDescent="0.2">
      <c r="B3835" s="15"/>
      <c r="C3835" s="15"/>
      <c r="D3835" s="15"/>
      <c r="E3835" s="15"/>
      <c r="F3835" s="15"/>
      <c r="G3835" s="15"/>
      <c r="H3835" s="15"/>
      <c r="I3835" s="15"/>
      <c r="J3835" s="15"/>
      <c r="K3835" s="15"/>
    </row>
    <row r="3836" spans="2:11" x14ac:dyDescent="0.2">
      <c r="B3836" s="15"/>
      <c r="C3836" s="15"/>
      <c r="D3836" s="15"/>
      <c r="E3836" s="15"/>
      <c r="F3836" s="15"/>
      <c r="G3836" s="15"/>
      <c r="H3836" s="15"/>
      <c r="I3836" s="15"/>
      <c r="J3836" s="15"/>
      <c r="K3836" s="15"/>
    </row>
    <row r="3837" spans="2:11" x14ac:dyDescent="0.2">
      <c r="B3837" s="15"/>
      <c r="C3837" s="15"/>
      <c r="D3837" s="15"/>
      <c r="E3837" s="15"/>
      <c r="F3837" s="15"/>
      <c r="G3837" s="15"/>
      <c r="H3837" s="15"/>
      <c r="I3837" s="15"/>
      <c r="J3837" s="15"/>
      <c r="K3837" s="15"/>
    </row>
    <row r="3838" spans="2:11" x14ac:dyDescent="0.2">
      <c r="B3838" s="15"/>
      <c r="C3838" s="15"/>
      <c r="D3838" s="15"/>
      <c r="E3838" s="15"/>
      <c r="F3838" s="15"/>
      <c r="G3838" s="15"/>
      <c r="H3838" s="15"/>
      <c r="I3838" s="15"/>
      <c r="J3838" s="15"/>
      <c r="K3838" s="15"/>
    </row>
    <row r="3839" spans="2:11" x14ac:dyDescent="0.2">
      <c r="B3839" s="15"/>
      <c r="C3839" s="15"/>
      <c r="D3839" s="15"/>
      <c r="E3839" s="15"/>
      <c r="F3839" s="15"/>
      <c r="G3839" s="15"/>
      <c r="H3839" s="15"/>
      <c r="I3839" s="15"/>
      <c r="J3839" s="15"/>
      <c r="K3839" s="15"/>
    </row>
    <row r="3840" spans="2:11" x14ac:dyDescent="0.2">
      <c r="B3840" s="15"/>
      <c r="C3840" s="15"/>
      <c r="D3840" s="15"/>
      <c r="E3840" s="15"/>
      <c r="F3840" s="15"/>
      <c r="G3840" s="15"/>
      <c r="H3840" s="15"/>
      <c r="I3840" s="15"/>
      <c r="J3840" s="15"/>
      <c r="K3840" s="15"/>
    </row>
    <row r="3841" spans="2:11" x14ac:dyDescent="0.2">
      <c r="B3841" s="15"/>
      <c r="C3841" s="15"/>
      <c r="D3841" s="15"/>
      <c r="E3841" s="15"/>
      <c r="F3841" s="15"/>
      <c r="G3841" s="15"/>
      <c r="H3841" s="15"/>
      <c r="I3841" s="15"/>
      <c r="J3841" s="15"/>
      <c r="K3841" s="15"/>
    </row>
    <row r="3842" spans="2:11" x14ac:dyDescent="0.2">
      <c r="B3842" s="15"/>
      <c r="C3842" s="15"/>
      <c r="D3842" s="15"/>
      <c r="E3842" s="15"/>
      <c r="F3842" s="15"/>
      <c r="G3842" s="15"/>
      <c r="H3842" s="15"/>
      <c r="I3842" s="15"/>
      <c r="J3842" s="15"/>
      <c r="K3842" s="15"/>
    </row>
    <row r="3843" spans="2:11" x14ac:dyDescent="0.2">
      <c r="B3843" s="15"/>
      <c r="C3843" s="15"/>
      <c r="D3843" s="15"/>
      <c r="E3843" s="15"/>
      <c r="F3843" s="15"/>
      <c r="G3843" s="15"/>
      <c r="H3843" s="15"/>
      <c r="I3843" s="15"/>
      <c r="J3843" s="15"/>
      <c r="K3843" s="15"/>
    </row>
    <row r="3844" spans="2:11" x14ac:dyDescent="0.2">
      <c r="B3844" s="15"/>
      <c r="C3844" s="15"/>
      <c r="D3844" s="15"/>
      <c r="E3844" s="15"/>
      <c r="F3844" s="15"/>
      <c r="G3844" s="15"/>
      <c r="H3844" s="15"/>
      <c r="I3844" s="15"/>
      <c r="J3844" s="15"/>
      <c r="K3844" s="15"/>
    </row>
    <row r="3845" spans="2:11" x14ac:dyDescent="0.2">
      <c r="B3845" s="15"/>
      <c r="C3845" s="15"/>
      <c r="D3845" s="15"/>
      <c r="E3845" s="15"/>
      <c r="F3845" s="15"/>
      <c r="G3845" s="15"/>
      <c r="H3845" s="15"/>
      <c r="I3845" s="15"/>
      <c r="J3845" s="15"/>
      <c r="K3845" s="15"/>
    </row>
    <row r="3846" spans="2:11" x14ac:dyDescent="0.2">
      <c r="B3846" s="15"/>
      <c r="C3846" s="15"/>
      <c r="D3846" s="15"/>
      <c r="E3846" s="15"/>
      <c r="F3846" s="15"/>
      <c r="G3846" s="15"/>
      <c r="H3846" s="15"/>
      <c r="I3846" s="15"/>
      <c r="J3846" s="15"/>
      <c r="K3846" s="15"/>
    </row>
    <row r="3847" spans="2:11" x14ac:dyDescent="0.2">
      <c r="B3847" s="15"/>
      <c r="C3847" s="15"/>
      <c r="D3847" s="15"/>
      <c r="E3847" s="15"/>
      <c r="F3847" s="15"/>
      <c r="G3847" s="15"/>
      <c r="H3847" s="15"/>
      <c r="I3847" s="15"/>
      <c r="J3847" s="15"/>
      <c r="K3847" s="15"/>
    </row>
    <row r="3848" spans="2:11" x14ac:dyDescent="0.2">
      <c r="B3848" s="15"/>
      <c r="C3848" s="15"/>
      <c r="D3848" s="15"/>
      <c r="E3848" s="15"/>
      <c r="F3848" s="15"/>
      <c r="G3848" s="15"/>
      <c r="H3848" s="15"/>
      <c r="I3848" s="15"/>
      <c r="J3848" s="15"/>
      <c r="K3848" s="15"/>
    </row>
    <row r="3849" spans="2:11" x14ac:dyDescent="0.2">
      <c r="B3849" s="15"/>
      <c r="C3849" s="15"/>
      <c r="D3849" s="15"/>
      <c r="E3849" s="15"/>
      <c r="F3849" s="15"/>
      <c r="G3849" s="15"/>
      <c r="H3849" s="15"/>
      <c r="I3849" s="15"/>
      <c r="J3849" s="15"/>
      <c r="K3849" s="15"/>
    </row>
    <row r="3850" spans="2:11" x14ac:dyDescent="0.2">
      <c r="B3850" s="15"/>
      <c r="C3850" s="15"/>
      <c r="D3850" s="15"/>
      <c r="E3850" s="15"/>
      <c r="F3850" s="15"/>
      <c r="G3850" s="15"/>
      <c r="H3850" s="15"/>
      <c r="I3850" s="15"/>
      <c r="J3850" s="15"/>
      <c r="K3850" s="15"/>
    </row>
    <row r="3851" spans="2:11" x14ac:dyDescent="0.2">
      <c r="B3851" s="15"/>
      <c r="C3851" s="15"/>
      <c r="D3851" s="15"/>
      <c r="E3851" s="15"/>
      <c r="F3851" s="15"/>
      <c r="G3851" s="15"/>
      <c r="H3851" s="15"/>
      <c r="I3851" s="15"/>
      <c r="J3851" s="15"/>
      <c r="K3851" s="15"/>
    </row>
    <row r="3852" spans="2:11" x14ac:dyDescent="0.2">
      <c r="B3852" s="15"/>
      <c r="C3852" s="15"/>
      <c r="D3852" s="15"/>
      <c r="E3852" s="15"/>
      <c r="F3852" s="15"/>
      <c r="G3852" s="15"/>
      <c r="H3852" s="15"/>
      <c r="I3852" s="15"/>
      <c r="J3852" s="15"/>
      <c r="K3852" s="15"/>
    </row>
    <row r="3853" spans="2:11" x14ac:dyDescent="0.2">
      <c r="B3853" s="15"/>
      <c r="C3853" s="15"/>
      <c r="D3853" s="15"/>
      <c r="E3853" s="15"/>
      <c r="F3853" s="15"/>
      <c r="G3853" s="15"/>
      <c r="H3853" s="15"/>
      <c r="I3853" s="15"/>
      <c r="J3853" s="15"/>
      <c r="K3853" s="15"/>
    </row>
    <row r="3854" spans="2:11" x14ac:dyDescent="0.2">
      <c r="B3854" s="15"/>
      <c r="C3854" s="15"/>
      <c r="D3854" s="15"/>
      <c r="E3854" s="15"/>
      <c r="F3854" s="15"/>
      <c r="G3854" s="15"/>
      <c r="H3854" s="15"/>
      <c r="I3854" s="15"/>
      <c r="J3854" s="15"/>
      <c r="K3854" s="15"/>
    </row>
    <row r="3855" spans="2:11" x14ac:dyDescent="0.2">
      <c r="B3855" s="15"/>
      <c r="C3855" s="15"/>
      <c r="D3855" s="15"/>
      <c r="E3855" s="15"/>
      <c r="F3855" s="15"/>
      <c r="G3855" s="15"/>
      <c r="H3855" s="15"/>
      <c r="I3855" s="15"/>
      <c r="J3855" s="15"/>
      <c r="K3855" s="15"/>
    </row>
    <row r="3856" spans="2:11" x14ac:dyDescent="0.2">
      <c r="B3856" s="15"/>
      <c r="C3856" s="15"/>
      <c r="D3856" s="15"/>
      <c r="E3856" s="15"/>
      <c r="F3856" s="15"/>
      <c r="G3856" s="15"/>
      <c r="H3856" s="15"/>
      <c r="I3856" s="15"/>
      <c r="J3856" s="15"/>
      <c r="K3856" s="15"/>
    </row>
    <row r="3857" spans="2:11" x14ac:dyDescent="0.2">
      <c r="B3857" s="15"/>
      <c r="C3857" s="15"/>
      <c r="D3857" s="15"/>
      <c r="E3857" s="15"/>
      <c r="F3857" s="15"/>
      <c r="G3857" s="15"/>
      <c r="H3857" s="15"/>
      <c r="I3857" s="15"/>
      <c r="J3857" s="15"/>
      <c r="K3857" s="15"/>
    </row>
    <row r="3858" spans="2:11" x14ac:dyDescent="0.2">
      <c r="B3858" s="15"/>
      <c r="C3858" s="15"/>
      <c r="D3858" s="15"/>
      <c r="E3858" s="15"/>
      <c r="F3858" s="15"/>
      <c r="G3858" s="15"/>
      <c r="H3858" s="15"/>
      <c r="I3858" s="15"/>
      <c r="J3858" s="15"/>
      <c r="K3858" s="15"/>
    </row>
    <row r="3859" spans="2:11" x14ac:dyDescent="0.2">
      <c r="B3859" s="15"/>
      <c r="C3859" s="15"/>
      <c r="D3859" s="15"/>
      <c r="E3859" s="15"/>
      <c r="F3859" s="15"/>
      <c r="G3859" s="15"/>
      <c r="H3859" s="15"/>
      <c r="I3859" s="15"/>
      <c r="J3859" s="15"/>
      <c r="K3859" s="15"/>
    </row>
    <row r="3860" spans="2:11" x14ac:dyDescent="0.2">
      <c r="B3860" s="15"/>
      <c r="C3860" s="15"/>
      <c r="D3860" s="15"/>
      <c r="E3860" s="15"/>
      <c r="F3860" s="15"/>
      <c r="G3860" s="15"/>
      <c r="H3860" s="15"/>
      <c r="I3860" s="15"/>
      <c r="J3860" s="15"/>
      <c r="K3860" s="15"/>
    </row>
    <row r="3861" spans="2:11" x14ac:dyDescent="0.2">
      <c r="B3861" s="15"/>
      <c r="C3861" s="15"/>
      <c r="D3861" s="15"/>
      <c r="E3861" s="15"/>
      <c r="F3861" s="15"/>
      <c r="G3861" s="15"/>
      <c r="H3861" s="15"/>
      <c r="I3861" s="15"/>
      <c r="J3861" s="15"/>
      <c r="K3861" s="15"/>
    </row>
    <row r="3862" spans="2:11" x14ac:dyDescent="0.2">
      <c r="B3862" s="15"/>
      <c r="C3862" s="15"/>
      <c r="D3862" s="15"/>
      <c r="E3862" s="15"/>
      <c r="F3862" s="15"/>
      <c r="G3862" s="15"/>
      <c r="H3862" s="15"/>
      <c r="I3862" s="15"/>
      <c r="J3862" s="15"/>
      <c r="K3862" s="15"/>
    </row>
    <row r="3863" spans="2:11" x14ac:dyDescent="0.2">
      <c r="B3863" s="15"/>
      <c r="C3863" s="15"/>
      <c r="D3863" s="15"/>
      <c r="E3863" s="15"/>
      <c r="F3863" s="15"/>
      <c r="G3863" s="15"/>
      <c r="H3863" s="15"/>
      <c r="I3863" s="15"/>
      <c r="J3863" s="15"/>
      <c r="K3863" s="15"/>
    </row>
    <row r="3864" spans="2:11" x14ac:dyDescent="0.2">
      <c r="B3864" s="15"/>
      <c r="C3864" s="15"/>
      <c r="D3864" s="15"/>
      <c r="E3864" s="15"/>
      <c r="F3864" s="15"/>
      <c r="G3864" s="15"/>
      <c r="H3864" s="15"/>
      <c r="I3864" s="15"/>
      <c r="J3864" s="15"/>
      <c r="K3864" s="15"/>
    </row>
    <row r="3865" spans="2:11" x14ac:dyDescent="0.2">
      <c r="B3865" s="15"/>
      <c r="C3865" s="15"/>
      <c r="D3865" s="15"/>
      <c r="E3865" s="15"/>
      <c r="F3865" s="15"/>
      <c r="G3865" s="15"/>
      <c r="H3865" s="15"/>
      <c r="I3865" s="15"/>
      <c r="J3865" s="15"/>
      <c r="K3865" s="15"/>
    </row>
    <row r="3866" spans="2:11" x14ac:dyDescent="0.2">
      <c r="B3866" s="15"/>
      <c r="C3866" s="15"/>
      <c r="D3866" s="15"/>
      <c r="E3866" s="15"/>
      <c r="F3866" s="15"/>
      <c r="G3866" s="15"/>
      <c r="H3866" s="15"/>
      <c r="I3866" s="15"/>
      <c r="J3866" s="15"/>
      <c r="K3866" s="15"/>
    </row>
    <row r="3867" spans="2:11" x14ac:dyDescent="0.2">
      <c r="B3867" s="15"/>
      <c r="C3867" s="15"/>
      <c r="D3867" s="15"/>
      <c r="E3867" s="15"/>
      <c r="F3867" s="15"/>
      <c r="G3867" s="15"/>
      <c r="H3867" s="15"/>
      <c r="I3867" s="15"/>
      <c r="J3867" s="15"/>
      <c r="K3867" s="15"/>
    </row>
    <row r="3868" spans="2:11" x14ac:dyDescent="0.2">
      <c r="B3868" s="15"/>
      <c r="C3868" s="15"/>
      <c r="D3868" s="15"/>
      <c r="E3868" s="15"/>
      <c r="F3868" s="15"/>
      <c r="G3868" s="15"/>
      <c r="H3868" s="15"/>
      <c r="I3868" s="15"/>
      <c r="J3868" s="15"/>
      <c r="K3868" s="15"/>
    </row>
    <row r="3869" spans="2:11" x14ac:dyDescent="0.2">
      <c r="B3869" s="15"/>
      <c r="C3869" s="15"/>
      <c r="D3869" s="15"/>
      <c r="E3869" s="15"/>
      <c r="F3869" s="15"/>
      <c r="G3869" s="15"/>
      <c r="H3869" s="15"/>
      <c r="I3869" s="15"/>
      <c r="J3869" s="15"/>
      <c r="K3869" s="15"/>
    </row>
    <row r="3870" spans="2:11" x14ac:dyDescent="0.2">
      <c r="B3870" s="15"/>
      <c r="C3870" s="15"/>
      <c r="D3870" s="15"/>
      <c r="E3870" s="15"/>
      <c r="F3870" s="15"/>
      <c r="G3870" s="15"/>
      <c r="H3870" s="15"/>
      <c r="I3870" s="15"/>
      <c r="J3870" s="15"/>
      <c r="K3870" s="15"/>
    </row>
    <row r="3871" spans="2:11" x14ac:dyDescent="0.2">
      <c r="B3871" s="15"/>
      <c r="C3871" s="15"/>
      <c r="D3871" s="15"/>
      <c r="E3871" s="15"/>
      <c r="F3871" s="15"/>
      <c r="G3871" s="15"/>
      <c r="H3871" s="15"/>
      <c r="I3871" s="15"/>
      <c r="J3871" s="15"/>
      <c r="K3871" s="15"/>
    </row>
    <row r="3872" spans="2:11" x14ac:dyDescent="0.2">
      <c r="B3872" s="15"/>
      <c r="C3872" s="15"/>
      <c r="D3872" s="15"/>
      <c r="E3872" s="15"/>
      <c r="F3872" s="15"/>
      <c r="G3872" s="15"/>
      <c r="H3872" s="15"/>
      <c r="I3872" s="15"/>
      <c r="J3872" s="15"/>
      <c r="K3872" s="15"/>
    </row>
    <row r="3873" spans="2:11" x14ac:dyDescent="0.2">
      <c r="B3873" s="15"/>
      <c r="C3873" s="15"/>
      <c r="D3873" s="15"/>
      <c r="E3873" s="15"/>
      <c r="F3873" s="15"/>
      <c r="G3873" s="15"/>
      <c r="H3873" s="15"/>
      <c r="I3873" s="15"/>
      <c r="J3873" s="15"/>
      <c r="K3873" s="15"/>
    </row>
    <row r="3874" spans="2:11" x14ac:dyDescent="0.2">
      <c r="B3874" s="15"/>
      <c r="C3874" s="15"/>
      <c r="D3874" s="15"/>
      <c r="E3874" s="15"/>
      <c r="F3874" s="15"/>
      <c r="G3874" s="15"/>
      <c r="H3874" s="15"/>
      <c r="I3874" s="15"/>
      <c r="J3874" s="15"/>
      <c r="K3874" s="15"/>
    </row>
    <row r="3875" spans="2:11" x14ac:dyDescent="0.2">
      <c r="B3875" s="15"/>
      <c r="C3875" s="15"/>
      <c r="D3875" s="15"/>
      <c r="E3875" s="15"/>
      <c r="F3875" s="15"/>
      <c r="G3875" s="15"/>
      <c r="H3875" s="15"/>
      <c r="I3875" s="15"/>
      <c r="J3875" s="15"/>
      <c r="K3875" s="15"/>
    </row>
    <row r="3876" spans="2:11" x14ac:dyDescent="0.2">
      <c r="B3876" s="15"/>
      <c r="C3876" s="15"/>
      <c r="D3876" s="15"/>
      <c r="E3876" s="15"/>
      <c r="F3876" s="15"/>
      <c r="G3876" s="15"/>
      <c r="H3876" s="15"/>
      <c r="I3876" s="15"/>
      <c r="J3876" s="15"/>
      <c r="K3876" s="15"/>
    </row>
    <row r="3877" spans="2:11" x14ac:dyDescent="0.2">
      <c r="B3877" s="15"/>
      <c r="C3877" s="15"/>
      <c r="D3877" s="15"/>
      <c r="E3877" s="15"/>
      <c r="F3877" s="15"/>
      <c r="G3877" s="15"/>
      <c r="H3877" s="15"/>
      <c r="I3877" s="15"/>
      <c r="J3877" s="15"/>
      <c r="K3877" s="15"/>
    </row>
    <row r="3878" spans="2:11" x14ac:dyDescent="0.2">
      <c r="B3878" s="15"/>
      <c r="C3878" s="15"/>
      <c r="D3878" s="15"/>
      <c r="E3878" s="15"/>
      <c r="F3878" s="15"/>
      <c r="G3878" s="15"/>
      <c r="H3878" s="15"/>
      <c r="I3878" s="15"/>
      <c r="J3878" s="15"/>
      <c r="K3878" s="15"/>
    </row>
    <row r="3879" spans="2:11" x14ac:dyDescent="0.2">
      <c r="B3879" s="15"/>
      <c r="C3879" s="15"/>
      <c r="D3879" s="15"/>
      <c r="E3879" s="15"/>
      <c r="F3879" s="15"/>
      <c r="G3879" s="15"/>
      <c r="H3879" s="15"/>
      <c r="I3879" s="15"/>
      <c r="J3879" s="15"/>
      <c r="K3879" s="15"/>
    </row>
    <row r="3880" spans="2:11" x14ac:dyDescent="0.2">
      <c r="B3880" s="15"/>
      <c r="C3880" s="15"/>
      <c r="D3880" s="15"/>
      <c r="E3880" s="15"/>
      <c r="F3880" s="15"/>
      <c r="G3880" s="15"/>
      <c r="H3880" s="15"/>
      <c r="I3880" s="15"/>
      <c r="J3880" s="15"/>
      <c r="K3880" s="15"/>
    </row>
    <row r="3881" spans="2:11" x14ac:dyDescent="0.2">
      <c r="B3881" s="15"/>
      <c r="C3881" s="15"/>
      <c r="D3881" s="15"/>
      <c r="E3881" s="15"/>
      <c r="F3881" s="15"/>
      <c r="G3881" s="15"/>
      <c r="H3881" s="15"/>
      <c r="I3881" s="15"/>
      <c r="J3881" s="15"/>
      <c r="K3881" s="15"/>
    </row>
    <row r="3882" spans="2:11" x14ac:dyDescent="0.2">
      <c r="B3882" s="15"/>
      <c r="C3882" s="15"/>
      <c r="D3882" s="15"/>
      <c r="E3882" s="15"/>
      <c r="F3882" s="15"/>
      <c r="G3882" s="15"/>
      <c r="H3882" s="15"/>
      <c r="I3882" s="15"/>
      <c r="J3882" s="15"/>
      <c r="K3882" s="15"/>
    </row>
    <row r="3883" spans="2:11" x14ac:dyDescent="0.2">
      <c r="B3883" s="15"/>
      <c r="C3883" s="15"/>
      <c r="D3883" s="15"/>
      <c r="E3883" s="15"/>
      <c r="F3883" s="15"/>
      <c r="G3883" s="15"/>
      <c r="H3883" s="15"/>
      <c r="I3883" s="15"/>
      <c r="J3883" s="15"/>
      <c r="K3883" s="15"/>
    </row>
    <row r="3884" spans="2:11" x14ac:dyDescent="0.2">
      <c r="B3884" s="15"/>
      <c r="C3884" s="15"/>
      <c r="D3884" s="15"/>
      <c r="E3884" s="15"/>
      <c r="F3884" s="15"/>
      <c r="G3884" s="15"/>
      <c r="H3884" s="15"/>
      <c r="I3884" s="15"/>
      <c r="J3884" s="15"/>
      <c r="K3884" s="15"/>
    </row>
    <row r="3885" spans="2:11" x14ac:dyDescent="0.2">
      <c r="B3885" s="15"/>
      <c r="C3885" s="15"/>
      <c r="D3885" s="15"/>
      <c r="E3885" s="15"/>
      <c r="F3885" s="15"/>
      <c r="G3885" s="15"/>
      <c r="H3885" s="15"/>
      <c r="I3885" s="15"/>
      <c r="J3885" s="15"/>
      <c r="K3885" s="15"/>
    </row>
    <row r="3886" spans="2:11" x14ac:dyDescent="0.2">
      <c r="B3886" s="15"/>
      <c r="C3886" s="15"/>
      <c r="D3886" s="15"/>
      <c r="E3886" s="15"/>
      <c r="F3886" s="15"/>
      <c r="G3886" s="15"/>
      <c r="H3886" s="15"/>
      <c r="I3886" s="15"/>
      <c r="J3886" s="15"/>
      <c r="K3886" s="15"/>
    </row>
    <row r="3887" spans="2:11" x14ac:dyDescent="0.2">
      <c r="B3887" s="15"/>
      <c r="C3887" s="15"/>
      <c r="D3887" s="15"/>
      <c r="E3887" s="15"/>
      <c r="F3887" s="15"/>
      <c r="G3887" s="15"/>
      <c r="H3887" s="15"/>
      <c r="I3887" s="15"/>
      <c r="J3887" s="15"/>
      <c r="K3887" s="15"/>
    </row>
    <row r="3888" spans="2:11" x14ac:dyDescent="0.2">
      <c r="B3888" s="15"/>
      <c r="C3888" s="15"/>
      <c r="D3888" s="15"/>
      <c r="E3888" s="15"/>
      <c r="F3888" s="15"/>
      <c r="G3888" s="15"/>
      <c r="H3888" s="15"/>
      <c r="I3888" s="15"/>
      <c r="J3888" s="15"/>
      <c r="K3888" s="15"/>
    </row>
    <row r="3889" spans="2:11" x14ac:dyDescent="0.2">
      <c r="B3889" s="15"/>
      <c r="C3889" s="15"/>
      <c r="D3889" s="15"/>
      <c r="E3889" s="15"/>
      <c r="F3889" s="15"/>
      <c r="G3889" s="15"/>
      <c r="H3889" s="15"/>
      <c r="I3889" s="15"/>
      <c r="J3889" s="15"/>
      <c r="K3889" s="15"/>
    </row>
    <row r="3890" spans="2:11" x14ac:dyDescent="0.2">
      <c r="B3890" s="15"/>
      <c r="C3890" s="15"/>
      <c r="D3890" s="15"/>
      <c r="E3890" s="15"/>
      <c r="F3890" s="15"/>
      <c r="G3890" s="15"/>
      <c r="H3890" s="15"/>
      <c r="I3890" s="15"/>
      <c r="J3890" s="15"/>
      <c r="K3890" s="15"/>
    </row>
    <row r="3891" spans="2:11" x14ac:dyDescent="0.2">
      <c r="B3891" s="15"/>
      <c r="C3891" s="15"/>
      <c r="D3891" s="15"/>
      <c r="E3891" s="15"/>
      <c r="F3891" s="15"/>
      <c r="G3891" s="15"/>
      <c r="H3891" s="15"/>
      <c r="I3891" s="15"/>
      <c r="J3891" s="15"/>
      <c r="K3891" s="15"/>
    </row>
    <row r="3892" spans="2:11" x14ac:dyDescent="0.2">
      <c r="B3892" s="15"/>
      <c r="C3892" s="15"/>
      <c r="D3892" s="15"/>
      <c r="E3892" s="15"/>
      <c r="F3892" s="15"/>
      <c r="G3892" s="15"/>
      <c r="H3892" s="15"/>
      <c r="I3892" s="15"/>
      <c r="J3892" s="15"/>
      <c r="K3892" s="15"/>
    </row>
    <row r="3893" spans="2:11" x14ac:dyDescent="0.2">
      <c r="B3893" s="15"/>
      <c r="C3893" s="15"/>
      <c r="D3893" s="15"/>
      <c r="E3893" s="15"/>
      <c r="F3893" s="15"/>
      <c r="G3893" s="15"/>
      <c r="H3893" s="15"/>
      <c r="I3893" s="15"/>
      <c r="J3893" s="15"/>
      <c r="K3893" s="15"/>
    </row>
    <row r="3894" spans="2:11" x14ac:dyDescent="0.2">
      <c r="B3894" s="15"/>
      <c r="C3894" s="15"/>
      <c r="D3894" s="15"/>
      <c r="E3894" s="15"/>
      <c r="F3894" s="15"/>
      <c r="G3894" s="15"/>
      <c r="H3894" s="15"/>
      <c r="I3894" s="15"/>
      <c r="J3894" s="15"/>
      <c r="K3894" s="15"/>
    </row>
    <row r="3895" spans="2:11" x14ac:dyDescent="0.2">
      <c r="B3895" s="15"/>
      <c r="C3895" s="15"/>
      <c r="D3895" s="15"/>
      <c r="E3895" s="15"/>
      <c r="F3895" s="15"/>
      <c r="G3895" s="15"/>
      <c r="H3895" s="15"/>
      <c r="I3895" s="15"/>
      <c r="J3895" s="15"/>
      <c r="K3895" s="15"/>
    </row>
    <row r="3896" spans="2:11" x14ac:dyDescent="0.2">
      <c r="B3896" s="15"/>
      <c r="C3896" s="15"/>
      <c r="D3896" s="15"/>
      <c r="E3896" s="15"/>
      <c r="F3896" s="15"/>
      <c r="G3896" s="15"/>
      <c r="H3896" s="15"/>
      <c r="I3896" s="15"/>
      <c r="J3896" s="15"/>
      <c r="K3896" s="15"/>
    </row>
    <row r="3897" spans="2:11" x14ac:dyDescent="0.2">
      <c r="B3897" s="15"/>
      <c r="C3897" s="15"/>
      <c r="D3897" s="15"/>
      <c r="E3897" s="15"/>
      <c r="F3897" s="15"/>
      <c r="G3897" s="15"/>
      <c r="H3897" s="15"/>
      <c r="I3897" s="15"/>
      <c r="J3897" s="15"/>
      <c r="K3897" s="15"/>
    </row>
    <row r="3898" spans="2:11" x14ac:dyDescent="0.2">
      <c r="B3898" s="15"/>
      <c r="C3898" s="15"/>
      <c r="D3898" s="15"/>
      <c r="E3898" s="15"/>
      <c r="F3898" s="15"/>
      <c r="G3898" s="15"/>
      <c r="H3898" s="15"/>
      <c r="I3898" s="15"/>
      <c r="J3898" s="15"/>
      <c r="K3898" s="15"/>
    </row>
    <row r="3899" spans="2:11" x14ac:dyDescent="0.2">
      <c r="B3899" s="15"/>
      <c r="C3899" s="15"/>
      <c r="D3899" s="15"/>
      <c r="E3899" s="15"/>
      <c r="F3899" s="15"/>
      <c r="G3899" s="15"/>
      <c r="H3899" s="15"/>
      <c r="I3899" s="15"/>
      <c r="J3899" s="15"/>
      <c r="K3899" s="15"/>
    </row>
    <row r="3900" spans="2:11" x14ac:dyDescent="0.2">
      <c r="B3900" s="15"/>
      <c r="C3900" s="15"/>
      <c r="D3900" s="15"/>
      <c r="E3900" s="15"/>
      <c r="F3900" s="15"/>
      <c r="G3900" s="15"/>
      <c r="H3900" s="15"/>
      <c r="I3900" s="15"/>
      <c r="J3900" s="15"/>
      <c r="K3900" s="15"/>
    </row>
    <row r="3901" spans="2:11" x14ac:dyDescent="0.2">
      <c r="B3901" s="15"/>
      <c r="C3901" s="15"/>
      <c r="D3901" s="15"/>
      <c r="E3901" s="15"/>
      <c r="F3901" s="15"/>
      <c r="G3901" s="15"/>
      <c r="H3901" s="15"/>
      <c r="I3901" s="15"/>
      <c r="J3901" s="15"/>
      <c r="K3901" s="15"/>
    </row>
    <row r="3902" spans="2:11" x14ac:dyDescent="0.2">
      <c r="B3902" s="15"/>
      <c r="C3902" s="15"/>
      <c r="D3902" s="15"/>
      <c r="E3902" s="15"/>
      <c r="F3902" s="15"/>
      <c r="G3902" s="15"/>
      <c r="H3902" s="15"/>
      <c r="I3902" s="15"/>
      <c r="J3902" s="15"/>
      <c r="K3902" s="15"/>
    </row>
    <row r="3903" spans="2:11" x14ac:dyDescent="0.2">
      <c r="B3903" s="15"/>
      <c r="C3903" s="15"/>
      <c r="D3903" s="15"/>
      <c r="E3903" s="15"/>
      <c r="F3903" s="15"/>
      <c r="G3903" s="15"/>
      <c r="H3903" s="15"/>
      <c r="I3903" s="15"/>
      <c r="J3903" s="15"/>
      <c r="K3903" s="15"/>
    </row>
    <row r="3904" spans="2:11" x14ac:dyDescent="0.2">
      <c r="B3904" s="15"/>
      <c r="C3904" s="15"/>
      <c r="D3904" s="15"/>
      <c r="E3904" s="15"/>
      <c r="F3904" s="15"/>
      <c r="G3904" s="15"/>
      <c r="H3904" s="15"/>
      <c r="I3904" s="15"/>
      <c r="J3904" s="15"/>
      <c r="K3904" s="15"/>
    </row>
    <row r="3905" spans="2:11" x14ac:dyDescent="0.2">
      <c r="B3905" s="15"/>
      <c r="C3905" s="15"/>
      <c r="D3905" s="15"/>
      <c r="E3905" s="15"/>
      <c r="F3905" s="15"/>
      <c r="G3905" s="15"/>
      <c r="H3905" s="15"/>
      <c r="I3905" s="15"/>
      <c r="J3905" s="15"/>
      <c r="K3905" s="15"/>
    </row>
    <row r="3906" spans="2:11" x14ac:dyDescent="0.2">
      <c r="B3906" s="15"/>
      <c r="C3906" s="15"/>
      <c r="D3906" s="15"/>
      <c r="E3906" s="15"/>
      <c r="F3906" s="15"/>
      <c r="G3906" s="15"/>
      <c r="H3906" s="15"/>
      <c r="I3906" s="15"/>
      <c r="J3906" s="15"/>
      <c r="K3906" s="15"/>
    </row>
    <row r="3907" spans="2:11" x14ac:dyDescent="0.2">
      <c r="B3907" s="15"/>
      <c r="C3907" s="15"/>
      <c r="D3907" s="15"/>
      <c r="E3907" s="15"/>
      <c r="F3907" s="15"/>
      <c r="G3907" s="15"/>
      <c r="H3907" s="15"/>
      <c r="I3907" s="15"/>
      <c r="J3907" s="15"/>
      <c r="K3907" s="15"/>
    </row>
    <row r="3908" spans="2:11" x14ac:dyDescent="0.2">
      <c r="B3908" s="15"/>
      <c r="C3908" s="15"/>
      <c r="D3908" s="15"/>
      <c r="E3908" s="15"/>
      <c r="F3908" s="15"/>
      <c r="G3908" s="15"/>
      <c r="H3908" s="15"/>
      <c r="I3908" s="15"/>
      <c r="J3908" s="15"/>
      <c r="K3908" s="15"/>
    </row>
    <row r="3909" spans="2:11" x14ac:dyDescent="0.2">
      <c r="B3909" s="15"/>
      <c r="C3909" s="15"/>
      <c r="D3909" s="15"/>
      <c r="E3909" s="15"/>
      <c r="F3909" s="15"/>
      <c r="G3909" s="15"/>
      <c r="H3909" s="15"/>
      <c r="I3909" s="15"/>
      <c r="J3909" s="15"/>
      <c r="K3909" s="15"/>
    </row>
    <row r="3910" spans="2:11" x14ac:dyDescent="0.2">
      <c r="B3910" s="15"/>
      <c r="C3910" s="15"/>
      <c r="D3910" s="15"/>
      <c r="E3910" s="15"/>
      <c r="F3910" s="15"/>
      <c r="G3910" s="15"/>
      <c r="H3910" s="15"/>
      <c r="I3910" s="15"/>
      <c r="J3910" s="15"/>
      <c r="K3910" s="15"/>
    </row>
    <row r="3911" spans="2:11" x14ac:dyDescent="0.2">
      <c r="B3911" s="15"/>
      <c r="C3911" s="15"/>
      <c r="D3911" s="15"/>
      <c r="E3911" s="15"/>
      <c r="F3911" s="15"/>
      <c r="G3911" s="15"/>
      <c r="H3911" s="15"/>
      <c r="I3911" s="15"/>
      <c r="J3911" s="15"/>
      <c r="K3911" s="15"/>
    </row>
    <row r="3912" spans="2:11" x14ac:dyDescent="0.2">
      <c r="B3912" s="15"/>
      <c r="C3912" s="15"/>
      <c r="D3912" s="15"/>
      <c r="E3912" s="15"/>
      <c r="F3912" s="15"/>
      <c r="G3912" s="15"/>
      <c r="H3912" s="15"/>
      <c r="I3912" s="15"/>
      <c r="J3912" s="15"/>
      <c r="K3912" s="15"/>
    </row>
    <row r="3913" spans="2:11" x14ac:dyDescent="0.2">
      <c r="B3913" s="15"/>
      <c r="C3913" s="15"/>
      <c r="D3913" s="15"/>
      <c r="E3913" s="15"/>
      <c r="F3913" s="15"/>
      <c r="G3913" s="15"/>
      <c r="H3913" s="15"/>
      <c r="I3913" s="15"/>
      <c r="J3913" s="15"/>
      <c r="K3913" s="15"/>
    </row>
    <row r="3914" spans="2:11" x14ac:dyDescent="0.2">
      <c r="B3914" s="15"/>
      <c r="C3914" s="15"/>
      <c r="D3914" s="15"/>
      <c r="E3914" s="15"/>
      <c r="F3914" s="15"/>
      <c r="G3914" s="15"/>
      <c r="H3914" s="15"/>
      <c r="I3914" s="15"/>
      <c r="J3914" s="15"/>
      <c r="K3914" s="15"/>
    </row>
    <row r="3915" spans="2:11" x14ac:dyDescent="0.2">
      <c r="B3915" s="15"/>
      <c r="C3915" s="15"/>
      <c r="D3915" s="15"/>
      <c r="E3915" s="15"/>
      <c r="F3915" s="15"/>
      <c r="G3915" s="15"/>
      <c r="H3915" s="15"/>
      <c r="I3915" s="15"/>
      <c r="J3915" s="15"/>
      <c r="K3915" s="15"/>
    </row>
    <row r="3916" spans="2:11" x14ac:dyDescent="0.2">
      <c r="B3916" s="15"/>
      <c r="C3916" s="15"/>
      <c r="D3916" s="15"/>
      <c r="E3916" s="15"/>
      <c r="F3916" s="15"/>
      <c r="G3916" s="15"/>
      <c r="H3916" s="15"/>
      <c r="I3916" s="15"/>
      <c r="J3916" s="15"/>
      <c r="K3916" s="15"/>
    </row>
    <row r="3917" spans="2:11" x14ac:dyDescent="0.2">
      <c r="B3917" s="15"/>
      <c r="C3917" s="15"/>
      <c r="D3917" s="15"/>
      <c r="E3917" s="15"/>
      <c r="F3917" s="15"/>
      <c r="G3917" s="15"/>
      <c r="H3917" s="15"/>
      <c r="I3917" s="15"/>
      <c r="J3917" s="15"/>
      <c r="K3917" s="15"/>
    </row>
    <row r="3918" spans="2:11" x14ac:dyDescent="0.2">
      <c r="B3918" s="15"/>
      <c r="C3918" s="15"/>
      <c r="D3918" s="15"/>
      <c r="E3918" s="15"/>
      <c r="F3918" s="15"/>
      <c r="G3918" s="15"/>
      <c r="H3918" s="15"/>
      <c r="I3918" s="15"/>
      <c r="J3918" s="15"/>
      <c r="K3918" s="15"/>
    </row>
    <row r="3919" spans="2:11" x14ac:dyDescent="0.2">
      <c r="B3919" s="15"/>
      <c r="C3919" s="15"/>
      <c r="D3919" s="15"/>
      <c r="E3919" s="15"/>
      <c r="F3919" s="15"/>
      <c r="G3919" s="15"/>
      <c r="H3919" s="15"/>
      <c r="I3919" s="15"/>
      <c r="J3919" s="15"/>
      <c r="K3919" s="15"/>
    </row>
    <row r="3920" spans="2:11" x14ac:dyDescent="0.2">
      <c r="B3920" s="15"/>
      <c r="C3920" s="15"/>
      <c r="D3920" s="15"/>
      <c r="E3920" s="15"/>
      <c r="F3920" s="15"/>
      <c r="G3920" s="15"/>
      <c r="H3920" s="15"/>
      <c r="I3920" s="15"/>
      <c r="J3920" s="15"/>
      <c r="K3920" s="15"/>
    </row>
    <row r="3921" spans="2:11" x14ac:dyDescent="0.2">
      <c r="B3921" s="15"/>
      <c r="C3921" s="15"/>
      <c r="D3921" s="15"/>
      <c r="E3921" s="15"/>
      <c r="F3921" s="15"/>
      <c r="G3921" s="15"/>
      <c r="H3921" s="15"/>
      <c r="I3921" s="15"/>
      <c r="J3921" s="15"/>
      <c r="K3921" s="15"/>
    </row>
    <row r="3922" spans="2:11" x14ac:dyDescent="0.2">
      <c r="B3922" s="15"/>
      <c r="C3922" s="15"/>
      <c r="D3922" s="15"/>
      <c r="E3922" s="15"/>
      <c r="F3922" s="15"/>
      <c r="G3922" s="15"/>
      <c r="H3922" s="15"/>
      <c r="I3922" s="15"/>
      <c r="J3922" s="15"/>
      <c r="K3922" s="15"/>
    </row>
    <row r="3923" spans="2:11" x14ac:dyDescent="0.2">
      <c r="B3923" s="15"/>
      <c r="C3923" s="15"/>
      <c r="D3923" s="15"/>
      <c r="E3923" s="15"/>
      <c r="F3923" s="15"/>
      <c r="G3923" s="15"/>
      <c r="H3923" s="15"/>
      <c r="I3923" s="15"/>
      <c r="J3923" s="15"/>
      <c r="K3923" s="15"/>
    </row>
    <row r="3924" spans="2:11" x14ac:dyDescent="0.2">
      <c r="B3924" s="15"/>
      <c r="C3924" s="15"/>
      <c r="D3924" s="15"/>
      <c r="E3924" s="15"/>
      <c r="F3924" s="15"/>
      <c r="G3924" s="15"/>
      <c r="H3924" s="15"/>
      <c r="I3924" s="15"/>
      <c r="J3924" s="15"/>
      <c r="K3924" s="15"/>
    </row>
    <row r="3925" spans="2:11" x14ac:dyDescent="0.2">
      <c r="B3925" s="15"/>
      <c r="C3925" s="15"/>
      <c r="D3925" s="15"/>
      <c r="E3925" s="15"/>
      <c r="F3925" s="15"/>
      <c r="G3925" s="15"/>
      <c r="H3925" s="15"/>
      <c r="I3925" s="15"/>
      <c r="J3925" s="15"/>
      <c r="K3925" s="15"/>
    </row>
    <row r="3926" spans="2:11" x14ac:dyDescent="0.2">
      <c r="B3926" s="15"/>
      <c r="C3926" s="15"/>
      <c r="D3926" s="15"/>
      <c r="E3926" s="15"/>
      <c r="F3926" s="15"/>
      <c r="G3926" s="15"/>
      <c r="H3926" s="15"/>
      <c r="I3926" s="15"/>
      <c r="J3926" s="15"/>
      <c r="K3926" s="15"/>
    </row>
    <row r="3927" spans="2:11" x14ac:dyDescent="0.2">
      <c r="B3927" s="15"/>
      <c r="C3927" s="15"/>
      <c r="D3927" s="15"/>
      <c r="E3927" s="15"/>
      <c r="F3927" s="15"/>
      <c r="G3927" s="15"/>
      <c r="H3927" s="15"/>
      <c r="I3927" s="15"/>
      <c r="J3927" s="15"/>
      <c r="K3927" s="15"/>
    </row>
    <row r="3928" spans="2:11" x14ac:dyDescent="0.2">
      <c r="B3928" s="15"/>
      <c r="C3928" s="15"/>
      <c r="D3928" s="15"/>
      <c r="E3928" s="15"/>
      <c r="F3928" s="15"/>
      <c r="G3928" s="15"/>
      <c r="H3928" s="15"/>
      <c r="I3928" s="15"/>
      <c r="J3928" s="15"/>
      <c r="K3928" s="15"/>
    </row>
    <row r="3929" spans="2:11" x14ac:dyDescent="0.2">
      <c r="B3929" s="15"/>
      <c r="C3929" s="15"/>
      <c r="D3929" s="15"/>
      <c r="E3929" s="15"/>
      <c r="F3929" s="15"/>
      <c r="G3929" s="15"/>
      <c r="H3929" s="15"/>
      <c r="I3929" s="15"/>
      <c r="J3929" s="15"/>
      <c r="K3929" s="15"/>
    </row>
    <row r="3930" spans="2:11" x14ac:dyDescent="0.2">
      <c r="B3930" s="15"/>
      <c r="C3930" s="15"/>
      <c r="D3930" s="15"/>
      <c r="E3930" s="15"/>
      <c r="F3930" s="15"/>
      <c r="G3930" s="15"/>
      <c r="H3930" s="15"/>
      <c r="I3930" s="15"/>
      <c r="J3930" s="15"/>
      <c r="K3930" s="15"/>
    </row>
    <row r="3931" spans="2:11" x14ac:dyDescent="0.2">
      <c r="B3931" s="15"/>
      <c r="C3931" s="15"/>
      <c r="D3931" s="15"/>
      <c r="E3931" s="15"/>
      <c r="F3931" s="15"/>
      <c r="G3931" s="15"/>
      <c r="H3931" s="15"/>
      <c r="I3931" s="15"/>
      <c r="J3931" s="15"/>
      <c r="K3931" s="15"/>
    </row>
    <row r="3932" spans="2:11" x14ac:dyDescent="0.2">
      <c r="B3932" s="15"/>
      <c r="C3932" s="15"/>
      <c r="D3932" s="15"/>
      <c r="E3932" s="15"/>
      <c r="F3932" s="15"/>
      <c r="G3932" s="15"/>
      <c r="H3932" s="15"/>
      <c r="I3932" s="15"/>
      <c r="J3932" s="15"/>
      <c r="K3932" s="15"/>
    </row>
    <row r="3933" spans="2:11" x14ac:dyDescent="0.2">
      <c r="B3933" s="15"/>
      <c r="C3933" s="15"/>
      <c r="D3933" s="15"/>
      <c r="E3933" s="15"/>
      <c r="F3933" s="15"/>
      <c r="G3933" s="15"/>
      <c r="H3933" s="15"/>
      <c r="I3933" s="15"/>
      <c r="J3933" s="15"/>
      <c r="K3933" s="15"/>
    </row>
    <row r="3934" spans="2:11" x14ac:dyDescent="0.2">
      <c r="B3934" s="15"/>
      <c r="C3934" s="15"/>
      <c r="D3934" s="15"/>
      <c r="E3934" s="15"/>
      <c r="F3934" s="15"/>
      <c r="G3934" s="15"/>
      <c r="H3934" s="15"/>
      <c r="I3934" s="15"/>
      <c r="J3934" s="15"/>
      <c r="K3934" s="15"/>
    </row>
    <row r="3935" spans="2:11" x14ac:dyDescent="0.2">
      <c r="B3935" s="15"/>
      <c r="C3935" s="15"/>
      <c r="D3935" s="15"/>
      <c r="E3935" s="15"/>
      <c r="F3935" s="15"/>
      <c r="G3935" s="15"/>
      <c r="H3935" s="15"/>
      <c r="I3935" s="15"/>
      <c r="J3935" s="15"/>
      <c r="K3935" s="15"/>
    </row>
    <row r="3936" spans="2:11" x14ac:dyDescent="0.2">
      <c r="B3936" s="15"/>
      <c r="C3936" s="15"/>
      <c r="D3936" s="15"/>
      <c r="E3936" s="15"/>
      <c r="F3936" s="15"/>
      <c r="G3936" s="15"/>
      <c r="H3936" s="15"/>
      <c r="I3936" s="15"/>
      <c r="J3936" s="15"/>
      <c r="K3936" s="15"/>
    </row>
    <row r="3937" spans="2:11" x14ac:dyDescent="0.2">
      <c r="B3937" s="15"/>
      <c r="C3937" s="15"/>
      <c r="D3937" s="15"/>
      <c r="E3937" s="15"/>
      <c r="F3937" s="15"/>
      <c r="G3937" s="15"/>
      <c r="H3937" s="15"/>
      <c r="I3937" s="15"/>
      <c r="J3937" s="15"/>
      <c r="K3937" s="15"/>
    </row>
    <row r="3938" spans="2:11" x14ac:dyDescent="0.2">
      <c r="B3938" s="15"/>
      <c r="C3938" s="15"/>
      <c r="D3938" s="15"/>
      <c r="E3938" s="15"/>
      <c r="F3938" s="15"/>
      <c r="G3938" s="15"/>
      <c r="H3938" s="15"/>
      <c r="I3938" s="15"/>
      <c r="J3938" s="15"/>
      <c r="K3938" s="15"/>
    </row>
    <row r="3939" spans="2:11" x14ac:dyDescent="0.2">
      <c r="B3939" s="15"/>
      <c r="C3939" s="15"/>
      <c r="D3939" s="15"/>
      <c r="E3939" s="15"/>
      <c r="F3939" s="15"/>
      <c r="G3939" s="15"/>
      <c r="H3939" s="15"/>
      <c r="I3939" s="15"/>
      <c r="J3939" s="15"/>
      <c r="K3939" s="15"/>
    </row>
    <row r="3940" spans="2:11" x14ac:dyDescent="0.2">
      <c r="B3940" s="15"/>
      <c r="C3940" s="15"/>
      <c r="D3940" s="15"/>
      <c r="E3940" s="15"/>
      <c r="F3940" s="15"/>
      <c r="G3940" s="15"/>
      <c r="H3940" s="15"/>
      <c r="I3940" s="15"/>
      <c r="J3940" s="15"/>
      <c r="K3940" s="15"/>
    </row>
    <row r="3941" spans="2:11" x14ac:dyDescent="0.2">
      <c r="B3941" s="15"/>
      <c r="C3941" s="15"/>
      <c r="D3941" s="15"/>
      <c r="E3941" s="15"/>
      <c r="F3941" s="15"/>
      <c r="G3941" s="15"/>
      <c r="H3941" s="15"/>
      <c r="I3941" s="15"/>
      <c r="J3941" s="15"/>
      <c r="K3941" s="15"/>
    </row>
    <row r="3942" spans="2:11" x14ac:dyDescent="0.2">
      <c r="B3942" s="15"/>
      <c r="C3942" s="15"/>
      <c r="D3942" s="15"/>
      <c r="E3942" s="15"/>
      <c r="F3942" s="15"/>
      <c r="G3942" s="15"/>
      <c r="H3942" s="15"/>
      <c r="I3942" s="15"/>
      <c r="J3942" s="15"/>
      <c r="K3942" s="15"/>
    </row>
    <row r="3943" spans="2:11" x14ac:dyDescent="0.2">
      <c r="B3943" s="15"/>
      <c r="C3943" s="15"/>
      <c r="D3943" s="15"/>
      <c r="E3943" s="15"/>
      <c r="F3943" s="15"/>
      <c r="G3943" s="15"/>
      <c r="H3943" s="15"/>
      <c r="I3943" s="15"/>
      <c r="J3943" s="15"/>
      <c r="K3943" s="15"/>
    </row>
    <row r="3944" spans="2:11" x14ac:dyDescent="0.2">
      <c r="B3944" s="15"/>
      <c r="C3944" s="15"/>
      <c r="D3944" s="15"/>
      <c r="E3944" s="15"/>
      <c r="F3944" s="15"/>
      <c r="G3944" s="15"/>
      <c r="H3944" s="15"/>
      <c r="I3944" s="15"/>
      <c r="J3944" s="15"/>
      <c r="K3944" s="15"/>
    </row>
    <row r="3945" spans="2:11" x14ac:dyDescent="0.2">
      <c r="B3945" s="15"/>
      <c r="C3945" s="15"/>
      <c r="D3945" s="15"/>
      <c r="E3945" s="15"/>
      <c r="F3945" s="15"/>
      <c r="G3945" s="15"/>
      <c r="H3945" s="15"/>
      <c r="I3945" s="15"/>
      <c r="J3945" s="15"/>
      <c r="K3945" s="15"/>
    </row>
    <row r="3946" spans="2:11" x14ac:dyDescent="0.2">
      <c r="B3946" s="15"/>
      <c r="C3946" s="15"/>
      <c r="D3946" s="15"/>
      <c r="E3946" s="15"/>
      <c r="F3946" s="15"/>
      <c r="G3946" s="15"/>
      <c r="H3946" s="15"/>
      <c r="I3946" s="15"/>
      <c r="J3946" s="15"/>
      <c r="K3946" s="15"/>
    </row>
    <row r="3947" spans="2:11" x14ac:dyDescent="0.2">
      <c r="B3947" s="15"/>
      <c r="C3947" s="15"/>
      <c r="D3947" s="15"/>
      <c r="E3947" s="15"/>
      <c r="F3947" s="15"/>
      <c r="G3947" s="15"/>
      <c r="H3947" s="15"/>
      <c r="I3947" s="15"/>
      <c r="J3947" s="15"/>
      <c r="K3947" s="15"/>
    </row>
    <row r="3948" spans="2:11" x14ac:dyDescent="0.2">
      <c r="B3948" s="15"/>
      <c r="C3948" s="15"/>
      <c r="D3948" s="15"/>
      <c r="E3948" s="15"/>
      <c r="F3948" s="15"/>
      <c r="G3948" s="15"/>
      <c r="H3948" s="15"/>
      <c r="I3948" s="15"/>
      <c r="J3948" s="15"/>
      <c r="K3948" s="15"/>
    </row>
    <row r="3949" spans="2:11" x14ac:dyDescent="0.2">
      <c r="B3949" s="15"/>
      <c r="C3949" s="15"/>
      <c r="D3949" s="15"/>
      <c r="E3949" s="15"/>
      <c r="F3949" s="15"/>
      <c r="G3949" s="15"/>
      <c r="H3949" s="15"/>
      <c r="I3949" s="15"/>
      <c r="J3949" s="15"/>
      <c r="K3949" s="15"/>
    </row>
    <row r="3950" spans="2:11" x14ac:dyDescent="0.2">
      <c r="B3950" s="15"/>
      <c r="C3950" s="15"/>
      <c r="D3950" s="15"/>
      <c r="E3950" s="15"/>
      <c r="F3950" s="15"/>
      <c r="G3950" s="15"/>
      <c r="H3950" s="15"/>
      <c r="I3950" s="15"/>
      <c r="J3950" s="15"/>
      <c r="K3950" s="15"/>
    </row>
    <row r="3951" spans="2:11" x14ac:dyDescent="0.2">
      <c r="B3951" s="15"/>
      <c r="C3951" s="15"/>
      <c r="D3951" s="15"/>
      <c r="E3951" s="15"/>
      <c r="F3951" s="15"/>
      <c r="G3951" s="15"/>
      <c r="H3951" s="15"/>
      <c r="I3951" s="15"/>
      <c r="J3951" s="15"/>
      <c r="K3951" s="15"/>
    </row>
    <row r="3952" spans="2:11" x14ac:dyDescent="0.2">
      <c r="B3952" s="15"/>
      <c r="C3952" s="15"/>
      <c r="D3952" s="15"/>
      <c r="E3952" s="15"/>
      <c r="F3952" s="15"/>
      <c r="G3952" s="15"/>
      <c r="H3952" s="15"/>
      <c r="I3952" s="15"/>
      <c r="J3952" s="15"/>
      <c r="K3952" s="15"/>
    </row>
    <row r="3953" spans="2:11" x14ac:dyDescent="0.2">
      <c r="B3953" s="15"/>
      <c r="C3953" s="15"/>
      <c r="D3953" s="15"/>
      <c r="E3953" s="15"/>
      <c r="F3953" s="15"/>
      <c r="G3953" s="15"/>
      <c r="H3953" s="15"/>
      <c r="I3953" s="15"/>
      <c r="J3953" s="15"/>
      <c r="K3953" s="15"/>
    </row>
    <row r="3954" spans="2:11" x14ac:dyDescent="0.2">
      <c r="B3954" s="15"/>
      <c r="C3954" s="15"/>
      <c r="D3954" s="15"/>
      <c r="E3954" s="15"/>
      <c r="F3954" s="15"/>
      <c r="G3954" s="15"/>
      <c r="H3954" s="15"/>
      <c r="I3954" s="15"/>
      <c r="J3954" s="15"/>
      <c r="K3954" s="15"/>
    </row>
    <row r="3955" spans="2:11" x14ac:dyDescent="0.2">
      <c r="B3955" s="15"/>
      <c r="C3955" s="15"/>
      <c r="D3955" s="15"/>
      <c r="E3955" s="15"/>
      <c r="F3955" s="15"/>
      <c r="G3955" s="15"/>
      <c r="H3955" s="15"/>
      <c r="I3955" s="15"/>
      <c r="J3955" s="15"/>
      <c r="K3955" s="15"/>
    </row>
    <row r="3956" spans="2:11" x14ac:dyDescent="0.2">
      <c r="B3956" s="15"/>
      <c r="C3956" s="15"/>
      <c r="D3956" s="15"/>
      <c r="E3956" s="15"/>
      <c r="F3956" s="15"/>
      <c r="G3956" s="15"/>
      <c r="H3956" s="15"/>
      <c r="I3956" s="15"/>
      <c r="J3956" s="15"/>
      <c r="K3956" s="15"/>
    </row>
    <row r="3957" spans="2:11" x14ac:dyDescent="0.2">
      <c r="B3957" s="15"/>
      <c r="C3957" s="15"/>
      <c r="D3957" s="15"/>
      <c r="E3957" s="15"/>
      <c r="F3957" s="15"/>
      <c r="G3957" s="15"/>
      <c r="H3957" s="15"/>
      <c r="I3957" s="15"/>
      <c r="J3957" s="15"/>
      <c r="K3957" s="15"/>
    </row>
    <row r="3958" spans="2:11" x14ac:dyDescent="0.2">
      <c r="B3958" s="15"/>
      <c r="C3958" s="15"/>
      <c r="D3958" s="15"/>
      <c r="E3958" s="15"/>
      <c r="F3958" s="15"/>
      <c r="G3958" s="15"/>
      <c r="H3958" s="15"/>
      <c r="I3958" s="15"/>
      <c r="J3958" s="15"/>
      <c r="K3958" s="15"/>
    </row>
    <row r="3959" spans="2:11" x14ac:dyDescent="0.2">
      <c r="B3959" s="15"/>
      <c r="C3959" s="15"/>
      <c r="D3959" s="15"/>
      <c r="E3959" s="15"/>
      <c r="F3959" s="15"/>
      <c r="G3959" s="15"/>
      <c r="H3959" s="15"/>
      <c r="I3959" s="15"/>
      <c r="J3959" s="15"/>
      <c r="K3959" s="15"/>
    </row>
    <row r="3960" spans="2:11" x14ac:dyDescent="0.2">
      <c r="B3960" s="15"/>
      <c r="C3960" s="15"/>
      <c r="D3960" s="15"/>
      <c r="E3960" s="15"/>
      <c r="F3960" s="15"/>
      <c r="G3960" s="15"/>
      <c r="H3960" s="15"/>
      <c r="I3960" s="15"/>
      <c r="J3960" s="15"/>
      <c r="K3960" s="15"/>
    </row>
    <row r="3961" spans="2:11" x14ac:dyDescent="0.2">
      <c r="B3961" s="15"/>
      <c r="C3961" s="15"/>
      <c r="D3961" s="15"/>
      <c r="E3961" s="15"/>
      <c r="F3961" s="15"/>
      <c r="G3961" s="15"/>
      <c r="H3961" s="15"/>
      <c r="I3961" s="15"/>
      <c r="J3961" s="15"/>
      <c r="K3961" s="15"/>
    </row>
    <row r="3962" spans="2:11" x14ac:dyDescent="0.2">
      <c r="B3962" s="15"/>
      <c r="C3962" s="15"/>
      <c r="D3962" s="15"/>
      <c r="E3962" s="15"/>
      <c r="F3962" s="15"/>
      <c r="G3962" s="15"/>
      <c r="H3962" s="15"/>
      <c r="I3962" s="15"/>
      <c r="J3962" s="15"/>
      <c r="K3962" s="15"/>
    </row>
    <row r="3963" spans="2:11" x14ac:dyDescent="0.2">
      <c r="B3963" s="15"/>
      <c r="C3963" s="15"/>
      <c r="D3963" s="15"/>
      <c r="E3963" s="15"/>
      <c r="F3963" s="15"/>
      <c r="G3963" s="15"/>
      <c r="H3963" s="15"/>
      <c r="I3963" s="15"/>
      <c r="J3963" s="15"/>
      <c r="K3963" s="15"/>
    </row>
    <row r="3964" spans="2:11" x14ac:dyDescent="0.2">
      <c r="B3964" s="15"/>
      <c r="C3964" s="15"/>
      <c r="D3964" s="15"/>
      <c r="E3964" s="15"/>
      <c r="F3964" s="15"/>
      <c r="G3964" s="15"/>
      <c r="H3964" s="15"/>
      <c r="I3964" s="15"/>
      <c r="J3964" s="15"/>
      <c r="K3964" s="15"/>
    </row>
    <row r="3965" spans="2:11" x14ac:dyDescent="0.2">
      <c r="B3965" s="15"/>
      <c r="C3965" s="15"/>
      <c r="D3965" s="15"/>
      <c r="E3965" s="15"/>
      <c r="F3965" s="15"/>
      <c r="G3965" s="15"/>
      <c r="H3965" s="15"/>
      <c r="I3965" s="15"/>
      <c r="J3965" s="15"/>
      <c r="K3965" s="15"/>
    </row>
    <row r="3966" spans="2:11" x14ac:dyDescent="0.2">
      <c r="B3966" s="15"/>
      <c r="C3966" s="15"/>
      <c r="D3966" s="15"/>
      <c r="E3966" s="15"/>
      <c r="F3966" s="15"/>
      <c r="G3966" s="15"/>
      <c r="H3966" s="15"/>
      <c r="I3966" s="15"/>
      <c r="J3966" s="15"/>
      <c r="K3966" s="15"/>
    </row>
    <row r="3967" spans="2:11" x14ac:dyDescent="0.2">
      <c r="B3967" s="15"/>
      <c r="C3967" s="15"/>
      <c r="D3967" s="15"/>
      <c r="E3967" s="15"/>
      <c r="F3967" s="15"/>
      <c r="G3967" s="15"/>
      <c r="H3967" s="15"/>
      <c r="I3967" s="15"/>
      <c r="J3967" s="15"/>
      <c r="K3967" s="15"/>
    </row>
    <row r="3968" spans="2:11" x14ac:dyDescent="0.2">
      <c r="B3968" s="15"/>
      <c r="C3968" s="15"/>
      <c r="D3968" s="15"/>
      <c r="E3968" s="15"/>
      <c r="F3968" s="15"/>
      <c r="G3968" s="15"/>
      <c r="H3968" s="15"/>
      <c r="I3968" s="15"/>
      <c r="J3968" s="15"/>
      <c r="K3968" s="15"/>
    </row>
    <row r="3969" spans="2:11" x14ac:dyDescent="0.2">
      <c r="B3969" s="15"/>
      <c r="C3969" s="15"/>
      <c r="D3969" s="15"/>
      <c r="E3969" s="15"/>
      <c r="F3969" s="15"/>
      <c r="G3969" s="15"/>
      <c r="H3969" s="15"/>
      <c r="I3969" s="15"/>
      <c r="J3969" s="15"/>
      <c r="K3969" s="15"/>
    </row>
    <row r="3970" spans="2:11" x14ac:dyDescent="0.2">
      <c r="B3970" s="15"/>
      <c r="C3970" s="15"/>
      <c r="D3970" s="15"/>
      <c r="E3970" s="15"/>
      <c r="F3970" s="15"/>
      <c r="G3970" s="15"/>
      <c r="H3970" s="15"/>
      <c r="I3970" s="15"/>
      <c r="J3970" s="15"/>
      <c r="K3970" s="15"/>
    </row>
    <row r="3971" spans="2:11" x14ac:dyDescent="0.2">
      <c r="B3971" s="15"/>
      <c r="C3971" s="15"/>
      <c r="D3971" s="15"/>
      <c r="E3971" s="15"/>
      <c r="F3971" s="15"/>
      <c r="G3971" s="15"/>
      <c r="H3971" s="15"/>
      <c r="I3971" s="15"/>
      <c r="J3971" s="15"/>
      <c r="K3971" s="15"/>
    </row>
    <row r="3972" spans="2:11" x14ac:dyDescent="0.2">
      <c r="B3972" s="15"/>
      <c r="C3972" s="15"/>
      <c r="D3972" s="15"/>
      <c r="E3972" s="15"/>
      <c r="F3972" s="15"/>
      <c r="G3972" s="15"/>
      <c r="H3972" s="15"/>
      <c r="I3972" s="15"/>
      <c r="J3972" s="15"/>
      <c r="K3972" s="15"/>
    </row>
    <row r="3973" spans="2:11" x14ac:dyDescent="0.2">
      <c r="B3973" s="15"/>
      <c r="C3973" s="15"/>
      <c r="D3973" s="15"/>
      <c r="E3973" s="15"/>
      <c r="F3973" s="15"/>
      <c r="G3973" s="15"/>
      <c r="H3973" s="15"/>
      <c r="I3973" s="15"/>
      <c r="J3973" s="15"/>
      <c r="K3973" s="15"/>
    </row>
    <row r="3974" spans="2:11" x14ac:dyDescent="0.2">
      <c r="B3974" s="15"/>
      <c r="C3974" s="15"/>
      <c r="D3974" s="15"/>
      <c r="E3974" s="15"/>
      <c r="F3974" s="15"/>
      <c r="G3974" s="15"/>
      <c r="H3974" s="15"/>
      <c r="I3974" s="15"/>
      <c r="J3974" s="15"/>
      <c r="K3974" s="15"/>
    </row>
    <row r="3975" spans="2:11" x14ac:dyDescent="0.2">
      <c r="B3975" s="15"/>
      <c r="C3975" s="15"/>
      <c r="D3975" s="15"/>
      <c r="E3975" s="15"/>
      <c r="F3975" s="15"/>
      <c r="G3975" s="15"/>
      <c r="H3975" s="15"/>
      <c r="I3975" s="15"/>
      <c r="J3975" s="15"/>
      <c r="K3975" s="15"/>
    </row>
    <row r="3976" spans="2:11" x14ac:dyDescent="0.2">
      <c r="B3976" s="15"/>
      <c r="C3976" s="15"/>
      <c r="D3976" s="15"/>
      <c r="E3976" s="15"/>
      <c r="F3976" s="15"/>
      <c r="G3976" s="15"/>
      <c r="H3976" s="15"/>
      <c r="I3976" s="15"/>
      <c r="J3976" s="15"/>
      <c r="K3976" s="15"/>
    </row>
    <row r="3977" spans="2:11" x14ac:dyDescent="0.2">
      <c r="B3977" s="15"/>
      <c r="C3977" s="15"/>
      <c r="D3977" s="15"/>
      <c r="E3977" s="15"/>
      <c r="F3977" s="15"/>
      <c r="G3977" s="15"/>
      <c r="H3977" s="15"/>
      <c r="I3977" s="15"/>
      <c r="J3977" s="15"/>
      <c r="K3977" s="15"/>
    </row>
    <row r="3978" spans="2:11" x14ac:dyDescent="0.2">
      <c r="B3978" s="15"/>
      <c r="C3978" s="15"/>
      <c r="D3978" s="15"/>
      <c r="E3978" s="15"/>
      <c r="F3978" s="15"/>
      <c r="G3978" s="15"/>
      <c r="H3978" s="15"/>
      <c r="I3978" s="15"/>
      <c r="J3978" s="15"/>
      <c r="K3978" s="15"/>
    </row>
    <row r="3979" spans="2:11" x14ac:dyDescent="0.2">
      <c r="B3979" s="15"/>
      <c r="C3979" s="15"/>
      <c r="D3979" s="15"/>
      <c r="E3979" s="15"/>
      <c r="F3979" s="15"/>
      <c r="G3979" s="15"/>
      <c r="H3979" s="15"/>
      <c r="I3979" s="15"/>
      <c r="J3979" s="15"/>
      <c r="K3979" s="15"/>
    </row>
    <row r="3980" spans="2:11" x14ac:dyDescent="0.2">
      <c r="B3980" s="15"/>
      <c r="C3980" s="15"/>
      <c r="D3980" s="15"/>
      <c r="E3980" s="15"/>
      <c r="F3980" s="15"/>
      <c r="G3980" s="15"/>
      <c r="H3980" s="15"/>
      <c r="I3980" s="15"/>
      <c r="J3980" s="15"/>
      <c r="K3980" s="15"/>
    </row>
    <row r="3981" spans="2:11" x14ac:dyDescent="0.2">
      <c r="B3981" s="15"/>
      <c r="C3981" s="15"/>
      <c r="D3981" s="15"/>
      <c r="E3981" s="15"/>
      <c r="F3981" s="15"/>
      <c r="G3981" s="15"/>
      <c r="H3981" s="15"/>
      <c r="I3981" s="15"/>
      <c r="J3981" s="15"/>
      <c r="K3981" s="15"/>
    </row>
    <row r="3982" spans="2:11" x14ac:dyDescent="0.2">
      <c r="B3982" s="15"/>
      <c r="C3982" s="15"/>
      <c r="D3982" s="15"/>
      <c r="E3982" s="15"/>
      <c r="F3982" s="15"/>
      <c r="G3982" s="15"/>
      <c r="H3982" s="15"/>
      <c r="I3982" s="15"/>
      <c r="J3982" s="15"/>
      <c r="K3982" s="15"/>
    </row>
    <row r="3983" spans="2:11" x14ac:dyDescent="0.2">
      <c r="B3983" s="15"/>
      <c r="C3983" s="15"/>
      <c r="D3983" s="15"/>
      <c r="E3983" s="15"/>
      <c r="F3983" s="15"/>
      <c r="G3983" s="15"/>
      <c r="H3983" s="15"/>
      <c r="I3983" s="15"/>
      <c r="J3983" s="15"/>
      <c r="K3983" s="15"/>
    </row>
    <row r="3984" spans="2:11" x14ac:dyDescent="0.2">
      <c r="B3984" s="15"/>
      <c r="C3984" s="15"/>
      <c r="D3984" s="15"/>
      <c r="E3984" s="15"/>
      <c r="F3984" s="15"/>
      <c r="G3984" s="15"/>
      <c r="H3984" s="15"/>
      <c r="I3984" s="15"/>
      <c r="J3984" s="15"/>
      <c r="K3984" s="15"/>
    </row>
    <row r="3985" spans="2:11" x14ac:dyDescent="0.2">
      <c r="B3985" s="15"/>
      <c r="C3985" s="15"/>
      <c r="D3985" s="15"/>
      <c r="E3985" s="15"/>
      <c r="F3985" s="15"/>
      <c r="G3985" s="15"/>
      <c r="H3985" s="15"/>
      <c r="I3985" s="15"/>
      <c r="J3985" s="15"/>
      <c r="K3985" s="15"/>
    </row>
    <row r="3986" spans="2:11" x14ac:dyDescent="0.2">
      <c r="B3986" s="15"/>
      <c r="C3986" s="15"/>
      <c r="D3986" s="15"/>
      <c r="E3986" s="15"/>
      <c r="F3986" s="15"/>
      <c r="G3986" s="15"/>
      <c r="H3986" s="15"/>
      <c r="I3986" s="15"/>
      <c r="J3986" s="15"/>
      <c r="K3986" s="15"/>
    </row>
    <row r="3987" spans="2:11" x14ac:dyDescent="0.2">
      <c r="B3987" s="15"/>
      <c r="C3987" s="15"/>
      <c r="D3987" s="15"/>
      <c r="E3987" s="15"/>
      <c r="F3987" s="15"/>
      <c r="G3987" s="15"/>
      <c r="H3987" s="15"/>
      <c r="I3987" s="15"/>
      <c r="J3987" s="15"/>
      <c r="K3987" s="15"/>
    </row>
    <row r="3988" spans="2:11" x14ac:dyDescent="0.2">
      <c r="B3988" s="15"/>
      <c r="C3988" s="15"/>
      <c r="D3988" s="15"/>
      <c r="E3988" s="15"/>
      <c r="F3988" s="15"/>
      <c r="G3988" s="15"/>
      <c r="H3988" s="15"/>
      <c r="I3988" s="15"/>
      <c r="J3988" s="15"/>
      <c r="K3988" s="15"/>
    </row>
    <row r="3989" spans="2:11" x14ac:dyDescent="0.2">
      <c r="B3989" s="15"/>
      <c r="C3989" s="15"/>
      <c r="D3989" s="15"/>
      <c r="E3989" s="15"/>
      <c r="F3989" s="15"/>
      <c r="G3989" s="15"/>
      <c r="H3989" s="15"/>
      <c r="I3989" s="15"/>
      <c r="J3989" s="15"/>
      <c r="K3989" s="15"/>
    </row>
    <row r="3990" spans="2:11" x14ac:dyDescent="0.2">
      <c r="B3990" s="15"/>
      <c r="C3990" s="15"/>
      <c r="D3990" s="15"/>
      <c r="E3990" s="15"/>
      <c r="F3990" s="15"/>
      <c r="G3990" s="15"/>
      <c r="H3990" s="15"/>
      <c r="I3990" s="15"/>
      <c r="J3990" s="15"/>
      <c r="K3990" s="15"/>
    </row>
    <row r="3991" spans="2:11" x14ac:dyDescent="0.2">
      <c r="B3991" s="15"/>
      <c r="C3991" s="15"/>
      <c r="D3991" s="15"/>
      <c r="E3991" s="15"/>
      <c r="F3991" s="15"/>
      <c r="G3991" s="15"/>
      <c r="H3991" s="15"/>
      <c r="I3991" s="15"/>
      <c r="J3991" s="15"/>
      <c r="K3991" s="15"/>
    </row>
    <row r="3992" spans="2:11" x14ac:dyDescent="0.2">
      <c r="B3992" s="15"/>
      <c r="C3992" s="15"/>
      <c r="D3992" s="15"/>
      <c r="E3992" s="15"/>
      <c r="F3992" s="15"/>
      <c r="G3992" s="15"/>
      <c r="H3992" s="15"/>
      <c r="I3992" s="15"/>
      <c r="J3992" s="15"/>
      <c r="K3992" s="15"/>
    </row>
    <row r="3993" spans="2:11" x14ac:dyDescent="0.2">
      <c r="B3993" s="15"/>
      <c r="C3993" s="15"/>
      <c r="D3993" s="15"/>
      <c r="E3993" s="15"/>
      <c r="F3993" s="15"/>
      <c r="G3993" s="15"/>
      <c r="H3993" s="15"/>
      <c r="I3993" s="15"/>
      <c r="J3993" s="15"/>
      <c r="K3993" s="15"/>
    </row>
    <row r="3994" spans="2:11" x14ac:dyDescent="0.2">
      <c r="B3994" s="15"/>
      <c r="C3994" s="15"/>
      <c r="D3994" s="15"/>
      <c r="E3994" s="15"/>
      <c r="F3994" s="15"/>
      <c r="G3994" s="15"/>
      <c r="H3994" s="15"/>
      <c r="I3994" s="15"/>
      <c r="J3994" s="15"/>
      <c r="K3994" s="15"/>
    </row>
    <row r="3995" spans="2:11" x14ac:dyDescent="0.2">
      <c r="B3995" s="15"/>
      <c r="C3995" s="15"/>
      <c r="D3995" s="15"/>
      <c r="E3995" s="15"/>
      <c r="F3995" s="15"/>
      <c r="G3995" s="15"/>
      <c r="H3995" s="15"/>
      <c r="I3995" s="15"/>
      <c r="J3995" s="15"/>
      <c r="K3995" s="15"/>
    </row>
    <row r="3996" spans="2:11" x14ac:dyDescent="0.2">
      <c r="B3996" s="15"/>
      <c r="C3996" s="15"/>
      <c r="D3996" s="15"/>
      <c r="E3996" s="15"/>
      <c r="F3996" s="15"/>
      <c r="G3996" s="15"/>
      <c r="H3996" s="15"/>
      <c r="I3996" s="15"/>
      <c r="J3996" s="15"/>
      <c r="K3996" s="15"/>
    </row>
    <row r="3997" spans="2:11" x14ac:dyDescent="0.2">
      <c r="B3997" s="15"/>
      <c r="C3997" s="15"/>
      <c r="D3997" s="15"/>
      <c r="E3997" s="15"/>
      <c r="F3997" s="15"/>
      <c r="G3997" s="15"/>
      <c r="H3997" s="15"/>
      <c r="I3997" s="15"/>
      <c r="J3997" s="15"/>
      <c r="K3997" s="15"/>
    </row>
    <row r="3998" spans="2:11" x14ac:dyDescent="0.2">
      <c r="B3998" s="15"/>
      <c r="C3998" s="15"/>
      <c r="D3998" s="15"/>
      <c r="E3998" s="15"/>
      <c r="F3998" s="15"/>
      <c r="G3998" s="15"/>
      <c r="H3998" s="15"/>
      <c r="I3998" s="15"/>
      <c r="J3998" s="15"/>
      <c r="K3998" s="15"/>
    </row>
    <row r="3999" spans="2:11" x14ac:dyDescent="0.2">
      <c r="B3999" s="15"/>
      <c r="C3999" s="15"/>
      <c r="D3999" s="15"/>
      <c r="E3999" s="15"/>
      <c r="F3999" s="15"/>
      <c r="G3999" s="15"/>
      <c r="H3999" s="15"/>
      <c r="I3999" s="15"/>
      <c r="J3999" s="15"/>
      <c r="K3999" s="15"/>
    </row>
    <row r="4000" spans="2:11" x14ac:dyDescent="0.2">
      <c r="B4000" s="15"/>
      <c r="C4000" s="15"/>
      <c r="D4000" s="15"/>
      <c r="E4000" s="15"/>
      <c r="F4000" s="15"/>
      <c r="G4000" s="15"/>
      <c r="H4000" s="15"/>
      <c r="I4000" s="15"/>
      <c r="J4000" s="15"/>
      <c r="K4000" s="15"/>
    </row>
    <row r="4001" spans="2:11" x14ac:dyDescent="0.2">
      <c r="B4001" s="15"/>
      <c r="C4001" s="15"/>
      <c r="D4001" s="15"/>
      <c r="E4001" s="15"/>
      <c r="F4001" s="15"/>
      <c r="G4001" s="15"/>
      <c r="H4001" s="15"/>
      <c r="I4001" s="15"/>
      <c r="J4001" s="15"/>
      <c r="K4001" s="15"/>
    </row>
    <row r="4002" spans="2:11" x14ac:dyDescent="0.2">
      <c r="B4002" s="15"/>
      <c r="C4002" s="15"/>
      <c r="D4002" s="15"/>
      <c r="E4002" s="15"/>
      <c r="F4002" s="15"/>
      <c r="G4002" s="15"/>
      <c r="H4002" s="15"/>
      <c r="I4002" s="15"/>
      <c r="J4002" s="15"/>
      <c r="K4002" s="15"/>
    </row>
    <row r="4003" spans="2:11" x14ac:dyDescent="0.2">
      <c r="B4003" s="15"/>
      <c r="C4003" s="15"/>
      <c r="D4003" s="15"/>
      <c r="E4003" s="15"/>
      <c r="F4003" s="15"/>
      <c r="G4003" s="15"/>
      <c r="H4003" s="15"/>
      <c r="I4003" s="15"/>
      <c r="J4003" s="15"/>
      <c r="K4003" s="15"/>
    </row>
    <row r="4004" spans="2:11" x14ac:dyDescent="0.2">
      <c r="B4004" s="15"/>
      <c r="C4004" s="15"/>
      <c r="D4004" s="15"/>
      <c r="E4004" s="15"/>
      <c r="F4004" s="15"/>
      <c r="G4004" s="15"/>
      <c r="H4004" s="15"/>
      <c r="I4004" s="15"/>
      <c r="J4004" s="15"/>
      <c r="K4004" s="15"/>
    </row>
    <row r="4005" spans="2:11" x14ac:dyDescent="0.2">
      <c r="B4005" s="15"/>
      <c r="C4005" s="15"/>
      <c r="D4005" s="15"/>
      <c r="E4005" s="15"/>
      <c r="F4005" s="15"/>
      <c r="G4005" s="15"/>
      <c r="H4005" s="15"/>
      <c r="I4005" s="15"/>
      <c r="J4005" s="15"/>
      <c r="K4005" s="15"/>
    </row>
    <row r="4006" spans="2:11" x14ac:dyDescent="0.2">
      <c r="B4006" s="15"/>
      <c r="C4006" s="15"/>
      <c r="D4006" s="15"/>
      <c r="E4006" s="15"/>
      <c r="F4006" s="15"/>
      <c r="G4006" s="15"/>
      <c r="H4006" s="15"/>
      <c r="I4006" s="15"/>
      <c r="J4006" s="15"/>
      <c r="K4006" s="15"/>
    </row>
    <row r="4007" spans="2:11" x14ac:dyDescent="0.2">
      <c r="B4007" s="15"/>
      <c r="C4007" s="15"/>
      <c r="D4007" s="15"/>
      <c r="E4007" s="15"/>
      <c r="F4007" s="15"/>
      <c r="G4007" s="15"/>
      <c r="H4007" s="15"/>
      <c r="I4007" s="15"/>
      <c r="J4007" s="15"/>
      <c r="K4007" s="15"/>
    </row>
    <row r="4008" spans="2:11" x14ac:dyDescent="0.2">
      <c r="B4008" s="15"/>
      <c r="C4008" s="15"/>
      <c r="D4008" s="15"/>
      <c r="E4008" s="15"/>
      <c r="F4008" s="15"/>
      <c r="G4008" s="15"/>
      <c r="H4008" s="15"/>
      <c r="I4008" s="15"/>
      <c r="J4008" s="15"/>
      <c r="K4008" s="15"/>
    </row>
    <row r="4009" spans="2:11" x14ac:dyDescent="0.2">
      <c r="B4009" s="15"/>
      <c r="C4009" s="15"/>
      <c r="D4009" s="15"/>
      <c r="E4009" s="15"/>
      <c r="F4009" s="15"/>
      <c r="G4009" s="15"/>
      <c r="H4009" s="15"/>
      <c r="I4009" s="15"/>
      <c r="J4009" s="15"/>
      <c r="K4009" s="15"/>
    </row>
    <row r="4010" spans="2:11" x14ac:dyDescent="0.2">
      <c r="B4010" s="15"/>
      <c r="C4010" s="15"/>
      <c r="D4010" s="15"/>
      <c r="E4010" s="15"/>
      <c r="F4010" s="15"/>
      <c r="G4010" s="15"/>
      <c r="H4010" s="15"/>
      <c r="I4010" s="15"/>
      <c r="J4010" s="15"/>
      <c r="K4010" s="15"/>
    </row>
    <row r="4011" spans="2:11" x14ac:dyDescent="0.2">
      <c r="B4011" s="15"/>
      <c r="C4011" s="15"/>
      <c r="D4011" s="15"/>
      <c r="E4011" s="15"/>
      <c r="F4011" s="15"/>
      <c r="G4011" s="15"/>
      <c r="H4011" s="15"/>
      <c r="I4011" s="15"/>
      <c r="J4011" s="15"/>
      <c r="K4011" s="15"/>
    </row>
    <row r="4012" spans="2:11" x14ac:dyDescent="0.2">
      <c r="B4012" s="15"/>
      <c r="C4012" s="15"/>
      <c r="D4012" s="15"/>
      <c r="E4012" s="15"/>
      <c r="F4012" s="15"/>
      <c r="G4012" s="15"/>
      <c r="H4012" s="15"/>
      <c r="I4012" s="15"/>
      <c r="J4012" s="15"/>
      <c r="K4012" s="15"/>
    </row>
    <row r="4013" spans="2:11" x14ac:dyDescent="0.2">
      <c r="B4013" s="15"/>
      <c r="C4013" s="15"/>
      <c r="D4013" s="15"/>
      <c r="E4013" s="15"/>
      <c r="F4013" s="15"/>
      <c r="G4013" s="15"/>
      <c r="H4013" s="15"/>
      <c r="I4013" s="15"/>
      <c r="J4013" s="15"/>
      <c r="K4013" s="15"/>
    </row>
    <row r="4014" spans="2:11" x14ac:dyDescent="0.2">
      <c r="B4014" s="15"/>
      <c r="C4014" s="15"/>
      <c r="D4014" s="15"/>
      <c r="E4014" s="15"/>
      <c r="F4014" s="15"/>
      <c r="G4014" s="15"/>
      <c r="H4014" s="15"/>
      <c r="I4014" s="15"/>
      <c r="J4014" s="15"/>
      <c r="K4014" s="15"/>
    </row>
    <row r="4015" spans="2:11" x14ac:dyDescent="0.2">
      <c r="B4015" s="15"/>
      <c r="C4015" s="15"/>
      <c r="D4015" s="15"/>
      <c r="E4015" s="15"/>
      <c r="F4015" s="15"/>
      <c r="G4015" s="15"/>
      <c r="H4015" s="15"/>
      <c r="I4015" s="15"/>
      <c r="J4015" s="15"/>
      <c r="K4015" s="15"/>
    </row>
    <row r="4016" spans="2:11" x14ac:dyDescent="0.2">
      <c r="B4016" s="15"/>
      <c r="C4016" s="15"/>
      <c r="D4016" s="15"/>
      <c r="E4016" s="15"/>
      <c r="F4016" s="15"/>
      <c r="G4016" s="15"/>
      <c r="H4016" s="15"/>
      <c r="I4016" s="15"/>
      <c r="J4016" s="15"/>
      <c r="K4016" s="15"/>
    </row>
    <row r="4017" spans="2:11" x14ac:dyDescent="0.2">
      <c r="B4017" s="15"/>
      <c r="C4017" s="15"/>
      <c r="D4017" s="15"/>
      <c r="E4017" s="15"/>
      <c r="F4017" s="15"/>
      <c r="G4017" s="15"/>
      <c r="H4017" s="15"/>
      <c r="I4017" s="15"/>
      <c r="J4017" s="15"/>
      <c r="K4017" s="15"/>
    </row>
    <row r="4018" spans="2:11" x14ac:dyDescent="0.2">
      <c r="B4018" s="15"/>
      <c r="C4018" s="15"/>
      <c r="D4018" s="15"/>
      <c r="E4018" s="15"/>
      <c r="F4018" s="15"/>
      <c r="G4018" s="15"/>
      <c r="H4018" s="15"/>
      <c r="I4018" s="15"/>
      <c r="J4018" s="15"/>
      <c r="K4018" s="15"/>
    </row>
    <row r="4019" spans="2:11" x14ac:dyDescent="0.2">
      <c r="B4019" s="15"/>
      <c r="C4019" s="15"/>
      <c r="D4019" s="15"/>
      <c r="E4019" s="15"/>
      <c r="F4019" s="15"/>
      <c r="G4019" s="15"/>
      <c r="H4019" s="15"/>
      <c r="I4019" s="15"/>
      <c r="J4019" s="15"/>
      <c r="K4019" s="15"/>
    </row>
    <row r="4020" spans="2:11" x14ac:dyDescent="0.2">
      <c r="B4020" s="15"/>
      <c r="C4020" s="15"/>
      <c r="D4020" s="15"/>
      <c r="E4020" s="15"/>
      <c r="F4020" s="15"/>
      <c r="G4020" s="15"/>
      <c r="H4020" s="15"/>
      <c r="I4020" s="15"/>
      <c r="J4020" s="15"/>
      <c r="K4020" s="15"/>
    </row>
    <row r="4021" spans="2:11" x14ac:dyDescent="0.2">
      <c r="B4021" s="15"/>
      <c r="C4021" s="15"/>
      <c r="D4021" s="15"/>
      <c r="E4021" s="15"/>
      <c r="F4021" s="15"/>
      <c r="G4021" s="15"/>
      <c r="H4021" s="15"/>
      <c r="I4021" s="15"/>
      <c r="J4021" s="15"/>
      <c r="K4021" s="15"/>
    </row>
    <row r="4022" spans="2:11" x14ac:dyDescent="0.2">
      <c r="B4022" s="15"/>
      <c r="C4022" s="15"/>
      <c r="D4022" s="15"/>
      <c r="E4022" s="15"/>
      <c r="F4022" s="15"/>
      <c r="G4022" s="15"/>
      <c r="H4022" s="15"/>
      <c r="I4022" s="15"/>
      <c r="J4022" s="15"/>
      <c r="K4022" s="15"/>
    </row>
    <row r="4023" spans="2:11" x14ac:dyDescent="0.2">
      <c r="B4023" s="15"/>
      <c r="C4023" s="15"/>
      <c r="D4023" s="15"/>
      <c r="E4023" s="15"/>
      <c r="F4023" s="15"/>
      <c r="G4023" s="15"/>
      <c r="H4023" s="15"/>
      <c r="I4023" s="15"/>
      <c r="J4023" s="15"/>
      <c r="K4023" s="15"/>
    </row>
    <row r="4024" spans="2:11" x14ac:dyDescent="0.2">
      <c r="B4024" s="15"/>
      <c r="C4024" s="15"/>
      <c r="D4024" s="15"/>
      <c r="E4024" s="15"/>
      <c r="F4024" s="15"/>
      <c r="G4024" s="15"/>
      <c r="H4024" s="15"/>
      <c r="I4024" s="15"/>
      <c r="J4024" s="15"/>
      <c r="K4024" s="15"/>
    </row>
    <row r="4025" spans="2:11" x14ac:dyDescent="0.2">
      <c r="B4025" s="15"/>
      <c r="C4025" s="15"/>
      <c r="D4025" s="15"/>
      <c r="E4025" s="15"/>
      <c r="F4025" s="15"/>
      <c r="G4025" s="15"/>
      <c r="H4025" s="15"/>
      <c r="I4025" s="15"/>
      <c r="J4025" s="15"/>
      <c r="K4025" s="15"/>
    </row>
    <row r="4026" spans="2:11" x14ac:dyDescent="0.2">
      <c r="B4026" s="15"/>
      <c r="C4026" s="15"/>
      <c r="D4026" s="15"/>
      <c r="E4026" s="15"/>
      <c r="F4026" s="15"/>
      <c r="G4026" s="15"/>
      <c r="H4026" s="15"/>
      <c r="I4026" s="15"/>
      <c r="J4026" s="15"/>
      <c r="K4026" s="15"/>
    </row>
    <row r="4027" spans="2:11" x14ac:dyDescent="0.2">
      <c r="B4027" s="15"/>
      <c r="C4027" s="15"/>
      <c r="D4027" s="15"/>
      <c r="E4027" s="15"/>
      <c r="F4027" s="15"/>
      <c r="G4027" s="15"/>
      <c r="H4027" s="15"/>
      <c r="I4027" s="15"/>
      <c r="J4027" s="15"/>
      <c r="K4027" s="15"/>
    </row>
    <row r="4028" spans="2:11" x14ac:dyDescent="0.2">
      <c r="B4028" s="15"/>
      <c r="C4028" s="15"/>
      <c r="D4028" s="15"/>
      <c r="E4028" s="15"/>
      <c r="F4028" s="15"/>
      <c r="G4028" s="15"/>
      <c r="H4028" s="15"/>
      <c r="I4028" s="15"/>
      <c r="J4028" s="15"/>
      <c r="K4028" s="15"/>
    </row>
    <row r="4029" spans="2:11" x14ac:dyDescent="0.2">
      <c r="B4029" s="15"/>
      <c r="C4029" s="15"/>
      <c r="D4029" s="15"/>
      <c r="E4029" s="15"/>
      <c r="F4029" s="15"/>
      <c r="G4029" s="15"/>
      <c r="H4029" s="15"/>
      <c r="I4029" s="15"/>
      <c r="J4029" s="15"/>
      <c r="K4029" s="15"/>
    </row>
    <row r="4030" spans="2:11" x14ac:dyDescent="0.2">
      <c r="B4030" s="15"/>
      <c r="C4030" s="15"/>
      <c r="D4030" s="15"/>
      <c r="E4030" s="15"/>
      <c r="F4030" s="15"/>
      <c r="G4030" s="15"/>
      <c r="H4030" s="15"/>
      <c r="I4030" s="15"/>
      <c r="J4030" s="15"/>
      <c r="K4030" s="15"/>
    </row>
    <row r="4031" spans="2:11" x14ac:dyDescent="0.2">
      <c r="B4031" s="15"/>
      <c r="C4031" s="15"/>
      <c r="D4031" s="15"/>
      <c r="E4031" s="15"/>
      <c r="F4031" s="15"/>
      <c r="G4031" s="15"/>
      <c r="H4031" s="15"/>
      <c r="I4031" s="15"/>
      <c r="J4031" s="15"/>
      <c r="K4031" s="15"/>
    </row>
    <row r="4032" spans="2:11" x14ac:dyDescent="0.2">
      <c r="B4032" s="15"/>
      <c r="C4032" s="15"/>
      <c r="D4032" s="15"/>
      <c r="E4032" s="15"/>
      <c r="F4032" s="15"/>
      <c r="G4032" s="15"/>
      <c r="H4032" s="15"/>
      <c r="I4032" s="15"/>
      <c r="J4032" s="15"/>
      <c r="K4032" s="15"/>
    </row>
    <row r="4033" spans="2:11" x14ac:dyDescent="0.2">
      <c r="B4033" s="15"/>
      <c r="C4033" s="15"/>
      <c r="D4033" s="15"/>
      <c r="E4033" s="15"/>
      <c r="F4033" s="15"/>
      <c r="G4033" s="15"/>
      <c r="H4033" s="15"/>
      <c r="I4033" s="15"/>
      <c r="J4033" s="15"/>
      <c r="K4033" s="15"/>
    </row>
    <row r="4034" spans="2:11" x14ac:dyDescent="0.2">
      <c r="B4034" s="15"/>
      <c r="C4034" s="15"/>
      <c r="D4034" s="15"/>
      <c r="E4034" s="15"/>
      <c r="F4034" s="15"/>
      <c r="G4034" s="15"/>
      <c r="H4034" s="15"/>
      <c r="I4034" s="15"/>
      <c r="J4034" s="15"/>
      <c r="K4034" s="15"/>
    </row>
    <row r="4035" spans="2:11" x14ac:dyDescent="0.2">
      <c r="B4035" s="15"/>
      <c r="C4035" s="15"/>
      <c r="D4035" s="15"/>
      <c r="E4035" s="15"/>
      <c r="F4035" s="15"/>
      <c r="G4035" s="15"/>
      <c r="H4035" s="15"/>
      <c r="I4035" s="15"/>
      <c r="J4035" s="15"/>
      <c r="K4035" s="15"/>
    </row>
    <row r="4036" spans="2:11" x14ac:dyDescent="0.2">
      <c r="B4036" s="15"/>
      <c r="C4036" s="15"/>
      <c r="D4036" s="15"/>
      <c r="E4036" s="15"/>
      <c r="F4036" s="15"/>
      <c r="G4036" s="15"/>
      <c r="H4036" s="15"/>
      <c r="I4036" s="15"/>
      <c r="J4036" s="15"/>
      <c r="K4036" s="15"/>
    </row>
    <row r="4037" spans="2:11" x14ac:dyDescent="0.2">
      <c r="B4037" s="15"/>
      <c r="C4037" s="15"/>
      <c r="D4037" s="15"/>
      <c r="E4037" s="15"/>
      <c r="F4037" s="15"/>
      <c r="G4037" s="15"/>
      <c r="H4037" s="15"/>
      <c r="I4037" s="15"/>
      <c r="J4037" s="15"/>
      <c r="K4037" s="15"/>
    </row>
    <row r="4038" spans="2:11" x14ac:dyDescent="0.2">
      <c r="B4038" s="15"/>
      <c r="C4038" s="15"/>
      <c r="D4038" s="15"/>
      <c r="E4038" s="15"/>
      <c r="F4038" s="15"/>
      <c r="G4038" s="15"/>
      <c r="H4038" s="15"/>
      <c r="I4038" s="15"/>
      <c r="J4038" s="15"/>
      <c r="K4038" s="15"/>
    </row>
    <row r="4039" spans="2:11" x14ac:dyDescent="0.2">
      <c r="B4039" s="15"/>
      <c r="C4039" s="15"/>
      <c r="D4039" s="15"/>
      <c r="E4039" s="15"/>
      <c r="F4039" s="15"/>
      <c r="G4039" s="15"/>
      <c r="H4039" s="15"/>
      <c r="I4039" s="15"/>
      <c r="J4039" s="15"/>
      <c r="K4039" s="15"/>
    </row>
    <row r="4040" spans="2:11" x14ac:dyDescent="0.2">
      <c r="B4040" s="15"/>
      <c r="C4040" s="15"/>
      <c r="D4040" s="15"/>
      <c r="E4040" s="15"/>
      <c r="F4040" s="15"/>
      <c r="G4040" s="15"/>
      <c r="H4040" s="15"/>
      <c r="I4040" s="15"/>
      <c r="J4040" s="15"/>
      <c r="K4040" s="15"/>
    </row>
    <row r="4041" spans="2:11" x14ac:dyDescent="0.2">
      <c r="B4041" s="15"/>
      <c r="C4041" s="15"/>
      <c r="D4041" s="15"/>
      <c r="E4041" s="15"/>
      <c r="F4041" s="15"/>
      <c r="G4041" s="15"/>
      <c r="H4041" s="15"/>
      <c r="I4041" s="15"/>
      <c r="J4041" s="15"/>
      <c r="K4041" s="15"/>
    </row>
    <row r="4042" spans="2:11" x14ac:dyDescent="0.2">
      <c r="B4042" s="15"/>
      <c r="C4042" s="15"/>
      <c r="D4042" s="15"/>
      <c r="E4042" s="15"/>
      <c r="F4042" s="15"/>
      <c r="G4042" s="15"/>
      <c r="H4042" s="15"/>
      <c r="I4042" s="15"/>
      <c r="J4042" s="15"/>
      <c r="K4042" s="15"/>
    </row>
    <row r="4043" spans="2:11" x14ac:dyDescent="0.2">
      <c r="B4043" s="15"/>
      <c r="C4043" s="15"/>
      <c r="D4043" s="15"/>
      <c r="E4043" s="15"/>
      <c r="F4043" s="15"/>
      <c r="G4043" s="15"/>
      <c r="H4043" s="15"/>
      <c r="I4043" s="15"/>
      <c r="J4043" s="15"/>
      <c r="K4043" s="15"/>
    </row>
    <row r="4044" spans="2:11" x14ac:dyDescent="0.2">
      <c r="B4044" s="15"/>
      <c r="C4044" s="15"/>
      <c r="D4044" s="15"/>
      <c r="E4044" s="15"/>
      <c r="F4044" s="15"/>
      <c r="G4044" s="15"/>
      <c r="H4044" s="15"/>
      <c r="I4044" s="15"/>
      <c r="J4044" s="15"/>
      <c r="K4044" s="15"/>
    </row>
    <row r="4045" spans="2:11" x14ac:dyDescent="0.2">
      <c r="B4045" s="15"/>
      <c r="C4045" s="15"/>
      <c r="D4045" s="15"/>
      <c r="E4045" s="15"/>
      <c r="F4045" s="15"/>
      <c r="G4045" s="15"/>
      <c r="H4045" s="15"/>
      <c r="I4045" s="15"/>
      <c r="J4045" s="15"/>
      <c r="K4045" s="15"/>
    </row>
    <row r="4046" spans="2:11" x14ac:dyDescent="0.2">
      <c r="B4046" s="15"/>
      <c r="C4046" s="15"/>
      <c r="D4046" s="15"/>
      <c r="E4046" s="15"/>
      <c r="F4046" s="15"/>
      <c r="G4046" s="15"/>
      <c r="H4046" s="15"/>
      <c r="I4046" s="15"/>
      <c r="J4046" s="15"/>
      <c r="K4046" s="15"/>
    </row>
    <row r="4047" spans="2:11" x14ac:dyDescent="0.2">
      <c r="B4047" s="15"/>
      <c r="C4047" s="15"/>
      <c r="D4047" s="15"/>
      <c r="E4047" s="15"/>
      <c r="F4047" s="15"/>
      <c r="G4047" s="15"/>
      <c r="H4047" s="15"/>
      <c r="I4047" s="15"/>
      <c r="J4047" s="15"/>
      <c r="K4047" s="15"/>
    </row>
    <row r="4048" spans="2:11" x14ac:dyDescent="0.2">
      <c r="B4048" s="15"/>
      <c r="C4048" s="15"/>
      <c r="D4048" s="15"/>
      <c r="E4048" s="15"/>
      <c r="F4048" s="15"/>
      <c r="G4048" s="15"/>
      <c r="H4048" s="15"/>
      <c r="I4048" s="15"/>
      <c r="J4048" s="15"/>
      <c r="K4048" s="15"/>
    </row>
    <row r="4049" spans="2:11" x14ac:dyDescent="0.2">
      <c r="B4049" s="15"/>
      <c r="C4049" s="15"/>
      <c r="D4049" s="15"/>
      <c r="E4049" s="15"/>
      <c r="F4049" s="15"/>
      <c r="G4049" s="15"/>
      <c r="H4049" s="15"/>
      <c r="I4049" s="15"/>
      <c r="J4049" s="15"/>
      <c r="K4049" s="15"/>
    </row>
    <row r="4050" spans="2:11" x14ac:dyDescent="0.2">
      <c r="B4050" s="15"/>
      <c r="C4050" s="15"/>
      <c r="D4050" s="15"/>
      <c r="E4050" s="15"/>
      <c r="F4050" s="15"/>
      <c r="G4050" s="15"/>
      <c r="H4050" s="15"/>
      <c r="I4050" s="15"/>
      <c r="J4050" s="15"/>
      <c r="K4050" s="15"/>
    </row>
    <row r="4051" spans="2:11" x14ac:dyDescent="0.2">
      <c r="B4051" s="15"/>
      <c r="C4051" s="15"/>
      <c r="D4051" s="15"/>
      <c r="E4051" s="15"/>
      <c r="F4051" s="15"/>
      <c r="G4051" s="15"/>
      <c r="H4051" s="15"/>
      <c r="I4051" s="15"/>
      <c r="J4051" s="15"/>
      <c r="K4051" s="15"/>
    </row>
    <row r="4052" spans="2:11" x14ac:dyDescent="0.2">
      <c r="B4052" s="15"/>
      <c r="C4052" s="15"/>
      <c r="D4052" s="15"/>
      <c r="E4052" s="15"/>
      <c r="F4052" s="15"/>
      <c r="G4052" s="15"/>
      <c r="H4052" s="15"/>
      <c r="I4052" s="15"/>
      <c r="J4052" s="15"/>
      <c r="K4052" s="15"/>
    </row>
    <row r="4053" spans="2:11" x14ac:dyDescent="0.2">
      <c r="B4053" s="15"/>
      <c r="C4053" s="15"/>
      <c r="D4053" s="15"/>
      <c r="E4053" s="15"/>
      <c r="F4053" s="15"/>
      <c r="G4053" s="15"/>
      <c r="H4053" s="15"/>
      <c r="I4053" s="15"/>
      <c r="J4053" s="15"/>
      <c r="K4053" s="15"/>
    </row>
    <row r="4054" spans="2:11" x14ac:dyDescent="0.2">
      <c r="B4054" s="15"/>
      <c r="C4054" s="15"/>
      <c r="D4054" s="15"/>
      <c r="E4054" s="15"/>
      <c r="F4054" s="15"/>
      <c r="G4054" s="15"/>
      <c r="H4054" s="15"/>
      <c r="I4054" s="15"/>
      <c r="J4054" s="15"/>
      <c r="K4054" s="15"/>
    </row>
    <row r="4055" spans="2:11" x14ac:dyDescent="0.2">
      <c r="B4055" s="15"/>
      <c r="C4055" s="15"/>
      <c r="D4055" s="15"/>
      <c r="E4055" s="15"/>
      <c r="F4055" s="15"/>
      <c r="G4055" s="15"/>
      <c r="H4055" s="15"/>
      <c r="I4055" s="15"/>
      <c r="J4055" s="15"/>
      <c r="K4055" s="15"/>
    </row>
    <row r="4056" spans="2:11" x14ac:dyDescent="0.2">
      <c r="B4056" s="15"/>
      <c r="C4056" s="15"/>
      <c r="D4056" s="15"/>
      <c r="E4056" s="15"/>
      <c r="F4056" s="15"/>
      <c r="G4056" s="15"/>
      <c r="H4056" s="15"/>
      <c r="I4056" s="15"/>
      <c r="J4056" s="15"/>
      <c r="K4056" s="15"/>
    </row>
    <row r="4057" spans="2:11" x14ac:dyDescent="0.2">
      <c r="B4057" s="15"/>
      <c r="C4057" s="15"/>
      <c r="D4057" s="15"/>
      <c r="E4057" s="15"/>
      <c r="F4057" s="15"/>
      <c r="G4057" s="15"/>
      <c r="H4057" s="15"/>
      <c r="I4057" s="15"/>
      <c r="J4057" s="15"/>
      <c r="K4057" s="15"/>
    </row>
    <row r="4058" spans="2:11" x14ac:dyDescent="0.2">
      <c r="B4058" s="15"/>
      <c r="C4058" s="15"/>
      <c r="D4058" s="15"/>
      <c r="E4058" s="15"/>
      <c r="F4058" s="15"/>
      <c r="G4058" s="15"/>
      <c r="H4058" s="15"/>
      <c r="I4058" s="15"/>
      <c r="J4058" s="15"/>
      <c r="K4058" s="15"/>
    </row>
    <row r="4059" spans="2:11" x14ac:dyDescent="0.2">
      <c r="B4059" s="15"/>
      <c r="C4059" s="15"/>
      <c r="D4059" s="15"/>
      <c r="E4059" s="15"/>
      <c r="F4059" s="15"/>
      <c r="G4059" s="15"/>
      <c r="H4059" s="15"/>
      <c r="I4059" s="15"/>
      <c r="J4059" s="15"/>
      <c r="K4059" s="15"/>
    </row>
    <row r="4060" spans="2:11" x14ac:dyDescent="0.2">
      <c r="B4060" s="15"/>
      <c r="C4060" s="15"/>
      <c r="D4060" s="15"/>
      <c r="E4060" s="15"/>
      <c r="F4060" s="15"/>
      <c r="G4060" s="15"/>
      <c r="H4060" s="15"/>
      <c r="I4060" s="15"/>
      <c r="J4060" s="15"/>
      <c r="K4060" s="15"/>
    </row>
    <row r="4061" spans="2:11" x14ac:dyDescent="0.2">
      <c r="B4061" s="15"/>
      <c r="C4061" s="15"/>
      <c r="D4061" s="15"/>
      <c r="E4061" s="15"/>
      <c r="F4061" s="15"/>
      <c r="G4061" s="15"/>
      <c r="H4061" s="15"/>
      <c r="I4061" s="15"/>
      <c r="J4061" s="15"/>
      <c r="K4061" s="15"/>
    </row>
    <row r="4062" spans="2:11" x14ac:dyDescent="0.2">
      <c r="B4062" s="15"/>
      <c r="C4062" s="15"/>
      <c r="D4062" s="15"/>
      <c r="E4062" s="15"/>
      <c r="F4062" s="15"/>
      <c r="G4062" s="15"/>
      <c r="H4062" s="15"/>
      <c r="I4062" s="15"/>
      <c r="J4062" s="15"/>
      <c r="K4062" s="15"/>
    </row>
    <row r="4063" spans="2:11" x14ac:dyDescent="0.2">
      <c r="B4063" s="15"/>
      <c r="C4063" s="15"/>
      <c r="D4063" s="15"/>
      <c r="E4063" s="15"/>
      <c r="F4063" s="15"/>
      <c r="G4063" s="15"/>
      <c r="H4063" s="15"/>
      <c r="I4063" s="15"/>
      <c r="J4063" s="15"/>
      <c r="K4063" s="15"/>
    </row>
    <row r="4064" spans="2:11" x14ac:dyDescent="0.2">
      <c r="B4064" s="15"/>
      <c r="C4064" s="15"/>
      <c r="D4064" s="15"/>
      <c r="E4064" s="15"/>
      <c r="F4064" s="15"/>
      <c r="G4064" s="15"/>
      <c r="H4064" s="15"/>
      <c r="I4064" s="15"/>
      <c r="J4064" s="15"/>
      <c r="K4064" s="15"/>
    </row>
    <row r="4065" spans="2:11" x14ac:dyDescent="0.2">
      <c r="B4065" s="15"/>
      <c r="C4065" s="15"/>
      <c r="D4065" s="15"/>
      <c r="E4065" s="15"/>
      <c r="F4065" s="15"/>
      <c r="G4065" s="15"/>
      <c r="H4065" s="15"/>
      <c r="I4065" s="15"/>
      <c r="J4065" s="15"/>
      <c r="K4065" s="15"/>
    </row>
    <row r="4066" spans="2:11" x14ac:dyDescent="0.2">
      <c r="B4066" s="15"/>
      <c r="C4066" s="15"/>
      <c r="D4066" s="15"/>
      <c r="E4066" s="15"/>
      <c r="F4066" s="15"/>
      <c r="G4066" s="15"/>
      <c r="H4066" s="15"/>
      <c r="I4066" s="15"/>
      <c r="J4066" s="15"/>
      <c r="K4066" s="15"/>
    </row>
    <row r="4067" spans="2:11" x14ac:dyDescent="0.2">
      <c r="B4067" s="15"/>
      <c r="C4067" s="15"/>
      <c r="D4067" s="15"/>
      <c r="E4067" s="15"/>
      <c r="F4067" s="15"/>
      <c r="G4067" s="15"/>
      <c r="H4067" s="15"/>
      <c r="I4067" s="15"/>
      <c r="J4067" s="15"/>
      <c r="K4067" s="15"/>
    </row>
    <row r="4068" spans="2:11" x14ac:dyDescent="0.2">
      <c r="B4068" s="15"/>
      <c r="C4068" s="15"/>
      <c r="D4068" s="15"/>
      <c r="E4068" s="15"/>
      <c r="F4068" s="15"/>
      <c r="G4068" s="15"/>
      <c r="H4068" s="15"/>
      <c r="I4068" s="15"/>
      <c r="J4068" s="15"/>
      <c r="K4068" s="15"/>
    </row>
    <row r="4069" spans="2:11" x14ac:dyDescent="0.2">
      <c r="B4069" s="15"/>
      <c r="C4069" s="15"/>
      <c r="D4069" s="15"/>
      <c r="E4069" s="15"/>
      <c r="F4069" s="15"/>
      <c r="G4069" s="15"/>
      <c r="H4069" s="15"/>
      <c r="I4069" s="15"/>
      <c r="J4069" s="15"/>
      <c r="K4069" s="15"/>
    </row>
    <row r="4070" spans="2:11" x14ac:dyDescent="0.2">
      <c r="B4070" s="15"/>
      <c r="C4070" s="15"/>
      <c r="D4070" s="15"/>
      <c r="E4070" s="15"/>
      <c r="F4070" s="15"/>
      <c r="G4070" s="15"/>
      <c r="H4070" s="15"/>
      <c r="I4070" s="15"/>
      <c r="J4070" s="15"/>
      <c r="K4070" s="15"/>
    </row>
    <row r="4071" spans="2:11" x14ac:dyDescent="0.2">
      <c r="B4071" s="15"/>
      <c r="C4071" s="15"/>
      <c r="D4071" s="15"/>
      <c r="E4071" s="15"/>
      <c r="F4071" s="15"/>
      <c r="G4071" s="15"/>
      <c r="H4071" s="15"/>
      <c r="I4071" s="15"/>
      <c r="J4071" s="15"/>
      <c r="K4071" s="15"/>
    </row>
    <row r="4072" spans="2:11" x14ac:dyDescent="0.2">
      <c r="B4072" s="15"/>
      <c r="C4072" s="15"/>
      <c r="D4072" s="15"/>
      <c r="E4072" s="15"/>
      <c r="F4072" s="15"/>
      <c r="G4072" s="15"/>
      <c r="H4072" s="15"/>
      <c r="I4072" s="15"/>
      <c r="J4072" s="15"/>
      <c r="K4072" s="15"/>
    </row>
    <row r="4073" spans="2:11" x14ac:dyDescent="0.2">
      <c r="B4073" s="15"/>
      <c r="C4073" s="15"/>
      <c r="D4073" s="15"/>
      <c r="E4073" s="15"/>
      <c r="F4073" s="15"/>
      <c r="G4073" s="15"/>
      <c r="H4073" s="15"/>
      <c r="I4073" s="15"/>
      <c r="J4073" s="15"/>
      <c r="K4073" s="15"/>
    </row>
    <row r="4074" spans="2:11" x14ac:dyDescent="0.2">
      <c r="B4074" s="15"/>
      <c r="C4074" s="15"/>
      <c r="D4074" s="15"/>
      <c r="E4074" s="15"/>
      <c r="F4074" s="15"/>
      <c r="G4074" s="15"/>
      <c r="H4074" s="15"/>
      <c r="I4074" s="15"/>
      <c r="J4074" s="15"/>
      <c r="K4074" s="15"/>
    </row>
    <row r="4075" spans="2:11" x14ac:dyDescent="0.2">
      <c r="B4075" s="15"/>
      <c r="C4075" s="15"/>
      <c r="D4075" s="15"/>
      <c r="E4075" s="15"/>
      <c r="F4075" s="15"/>
      <c r="G4075" s="15"/>
      <c r="H4075" s="15"/>
      <c r="I4075" s="15"/>
      <c r="J4075" s="15"/>
      <c r="K4075" s="15"/>
    </row>
    <row r="4076" spans="2:11" x14ac:dyDescent="0.2">
      <c r="B4076" s="15"/>
      <c r="C4076" s="15"/>
      <c r="D4076" s="15"/>
      <c r="E4076" s="15"/>
      <c r="F4076" s="15"/>
      <c r="G4076" s="15"/>
      <c r="H4076" s="15"/>
      <c r="I4076" s="15"/>
      <c r="J4076" s="15"/>
      <c r="K4076" s="15"/>
    </row>
    <row r="4077" spans="2:11" x14ac:dyDescent="0.2">
      <c r="B4077" s="15"/>
      <c r="C4077" s="15"/>
      <c r="D4077" s="15"/>
      <c r="E4077" s="15"/>
      <c r="F4077" s="15"/>
      <c r="G4077" s="15"/>
      <c r="H4077" s="15"/>
      <c r="I4077" s="15"/>
      <c r="J4077" s="15"/>
      <c r="K4077" s="15"/>
    </row>
    <row r="4078" spans="2:11" x14ac:dyDescent="0.2">
      <c r="B4078" s="15"/>
      <c r="C4078" s="15"/>
      <c r="D4078" s="15"/>
      <c r="E4078" s="15"/>
      <c r="F4078" s="15"/>
      <c r="G4078" s="15"/>
      <c r="H4078" s="15"/>
      <c r="I4078" s="15"/>
      <c r="J4078" s="15"/>
      <c r="K4078" s="15"/>
    </row>
    <row r="4079" spans="2:11" x14ac:dyDescent="0.2">
      <c r="B4079" s="15"/>
      <c r="C4079" s="15"/>
      <c r="D4079" s="15"/>
      <c r="E4079" s="15"/>
      <c r="F4079" s="15"/>
      <c r="G4079" s="15"/>
      <c r="H4079" s="15"/>
      <c r="I4079" s="15"/>
      <c r="J4079" s="15"/>
      <c r="K4079" s="15"/>
    </row>
    <row r="4080" spans="2:11" x14ac:dyDescent="0.2">
      <c r="B4080" s="15"/>
      <c r="C4080" s="15"/>
      <c r="D4080" s="15"/>
      <c r="E4080" s="15"/>
      <c r="F4080" s="15"/>
      <c r="G4080" s="15"/>
      <c r="H4080" s="15"/>
      <c r="I4080" s="15"/>
      <c r="J4080" s="15"/>
      <c r="K4080" s="15"/>
    </row>
    <row r="4081" spans="2:11" x14ac:dyDescent="0.2">
      <c r="B4081" s="15"/>
      <c r="C4081" s="15"/>
      <c r="D4081" s="15"/>
      <c r="E4081" s="15"/>
      <c r="F4081" s="15"/>
      <c r="G4081" s="15"/>
      <c r="H4081" s="15"/>
      <c r="I4081" s="15"/>
      <c r="J4081" s="15"/>
      <c r="K4081" s="15"/>
    </row>
    <row r="4082" spans="2:11" x14ac:dyDescent="0.2">
      <c r="B4082" s="15"/>
      <c r="C4082" s="15"/>
      <c r="D4082" s="15"/>
      <c r="E4082" s="15"/>
      <c r="F4082" s="15"/>
      <c r="G4082" s="15"/>
      <c r="H4082" s="15"/>
      <c r="I4082" s="15"/>
      <c r="J4082" s="15"/>
      <c r="K4082" s="15"/>
    </row>
    <row r="4083" spans="2:11" x14ac:dyDescent="0.2">
      <c r="B4083" s="15"/>
      <c r="C4083" s="15"/>
      <c r="D4083" s="15"/>
      <c r="E4083" s="15"/>
      <c r="F4083" s="15"/>
      <c r="G4083" s="15"/>
      <c r="H4083" s="15"/>
      <c r="I4083" s="15"/>
      <c r="J4083" s="15"/>
      <c r="K4083" s="15"/>
    </row>
    <row r="4084" spans="2:11" x14ac:dyDescent="0.2">
      <c r="B4084" s="15"/>
      <c r="C4084" s="15"/>
      <c r="D4084" s="15"/>
      <c r="E4084" s="15"/>
      <c r="F4084" s="15"/>
      <c r="G4084" s="15"/>
      <c r="H4084" s="15"/>
      <c r="I4084" s="15"/>
      <c r="J4084" s="15"/>
      <c r="K4084" s="15"/>
    </row>
    <row r="4085" spans="2:11" x14ac:dyDescent="0.2">
      <c r="B4085" s="15"/>
      <c r="C4085" s="15"/>
      <c r="D4085" s="15"/>
      <c r="E4085" s="15"/>
      <c r="F4085" s="15"/>
      <c r="G4085" s="15"/>
      <c r="H4085" s="15"/>
      <c r="I4085" s="15"/>
      <c r="J4085" s="15"/>
      <c r="K4085" s="15"/>
    </row>
    <row r="4086" spans="2:11" x14ac:dyDescent="0.2">
      <c r="B4086" s="15"/>
      <c r="C4086" s="15"/>
      <c r="D4086" s="15"/>
      <c r="E4086" s="15"/>
      <c r="F4086" s="15"/>
      <c r="G4086" s="15"/>
      <c r="H4086" s="15"/>
      <c r="I4086" s="15"/>
      <c r="J4086" s="15"/>
      <c r="K4086" s="15"/>
    </row>
    <row r="4087" spans="2:11" x14ac:dyDescent="0.2">
      <c r="B4087" s="15"/>
      <c r="C4087" s="15"/>
      <c r="D4087" s="15"/>
      <c r="E4087" s="15"/>
      <c r="F4087" s="15"/>
      <c r="G4087" s="15"/>
      <c r="H4087" s="15"/>
      <c r="I4087" s="15"/>
      <c r="J4087" s="15"/>
      <c r="K4087" s="15"/>
    </row>
    <row r="4088" spans="2:11" x14ac:dyDescent="0.2">
      <c r="B4088" s="15"/>
      <c r="C4088" s="15"/>
      <c r="D4088" s="15"/>
      <c r="E4088" s="15"/>
      <c r="F4088" s="15"/>
      <c r="G4088" s="15"/>
      <c r="H4088" s="15"/>
      <c r="I4088" s="15"/>
      <c r="J4088" s="15"/>
      <c r="K4088" s="15"/>
    </row>
    <row r="4089" spans="2:11" x14ac:dyDescent="0.2">
      <c r="B4089" s="15"/>
      <c r="C4089" s="15"/>
      <c r="D4089" s="15"/>
      <c r="E4089" s="15"/>
      <c r="F4089" s="15"/>
      <c r="G4089" s="15"/>
      <c r="H4089" s="15"/>
      <c r="I4089" s="15"/>
      <c r="J4089" s="15"/>
      <c r="K4089" s="15"/>
    </row>
    <row r="4090" spans="2:11" x14ac:dyDescent="0.2">
      <c r="B4090" s="15"/>
      <c r="C4090" s="15"/>
      <c r="D4090" s="15"/>
      <c r="E4090" s="15"/>
      <c r="F4090" s="15"/>
      <c r="G4090" s="15"/>
      <c r="H4090" s="15"/>
      <c r="I4090" s="15"/>
      <c r="J4090" s="15"/>
      <c r="K4090" s="15"/>
    </row>
    <row r="4091" spans="2:11" x14ac:dyDescent="0.2">
      <c r="B4091" s="15"/>
      <c r="C4091" s="15"/>
      <c r="D4091" s="15"/>
      <c r="E4091" s="15"/>
      <c r="F4091" s="15"/>
      <c r="G4091" s="15"/>
      <c r="H4091" s="15"/>
      <c r="I4091" s="15"/>
      <c r="J4091" s="15"/>
      <c r="K4091" s="15"/>
    </row>
    <row r="4092" spans="2:11" x14ac:dyDescent="0.2">
      <c r="B4092" s="15"/>
      <c r="C4092" s="15"/>
      <c r="D4092" s="15"/>
      <c r="E4092" s="15"/>
      <c r="F4092" s="15"/>
      <c r="G4092" s="15"/>
      <c r="H4092" s="15"/>
      <c r="I4092" s="15"/>
      <c r="J4092" s="15"/>
      <c r="K4092" s="15"/>
    </row>
    <row r="4093" spans="2:11" x14ac:dyDescent="0.2">
      <c r="B4093" s="15"/>
      <c r="C4093" s="15"/>
      <c r="D4093" s="15"/>
      <c r="E4093" s="15"/>
      <c r="F4093" s="15"/>
      <c r="G4093" s="15"/>
      <c r="H4093" s="15"/>
      <c r="I4093" s="15"/>
      <c r="J4093" s="15"/>
      <c r="K4093" s="15"/>
    </row>
    <row r="4094" spans="2:11" x14ac:dyDescent="0.2">
      <c r="B4094" s="15"/>
      <c r="C4094" s="15"/>
      <c r="D4094" s="15"/>
      <c r="E4094" s="15"/>
      <c r="F4094" s="15"/>
      <c r="G4094" s="15"/>
      <c r="H4094" s="15"/>
      <c r="I4094" s="15"/>
      <c r="J4094" s="15"/>
      <c r="K4094" s="15"/>
    </row>
    <row r="4095" spans="2:11" x14ac:dyDescent="0.2">
      <c r="B4095" s="15"/>
      <c r="C4095" s="15"/>
      <c r="D4095" s="15"/>
      <c r="E4095" s="15"/>
      <c r="F4095" s="15"/>
      <c r="G4095" s="15"/>
      <c r="H4095" s="15"/>
      <c r="I4095" s="15"/>
      <c r="J4095" s="15"/>
      <c r="K4095" s="15"/>
    </row>
    <row r="4096" spans="2:11" x14ac:dyDescent="0.2">
      <c r="B4096" s="15"/>
      <c r="C4096" s="15"/>
      <c r="D4096" s="15"/>
      <c r="E4096" s="15"/>
      <c r="F4096" s="15"/>
      <c r="G4096" s="15"/>
      <c r="H4096" s="15"/>
      <c r="I4096" s="15"/>
      <c r="J4096" s="15"/>
      <c r="K4096" s="15"/>
    </row>
    <row r="4097" spans="2:11" x14ac:dyDescent="0.2">
      <c r="B4097" s="15"/>
      <c r="C4097" s="15"/>
      <c r="D4097" s="15"/>
      <c r="E4097" s="15"/>
      <c r="F4097" s="15"/>
      <c r="G4097" s="15"/>
      <c r="H4097" s="15"/>
      <c r="I4097" s="15"/>
      <c r="J4097" s="15"/>
      <c r="K4097" s="15"/>
    </row>
    <row r="4098" spans="2:11" x14ac:dyDescent="0.2">
      <c r="B4098" s="15"/>
      <c r="C4098" s="15"/>
      <c r="D4098" s="15"/>
      <c r="E4098" s="15"/>
      <c r="F4098" s="15"/>
      <c r="G4098" s="15"/>
      <c r="H4098" s="15"/>
      <c r="I4098" s="15"/>
      <c r="J4098" s="15"/>
      <c r="K4098" s="15"/>
    </row>
    <row r="4099" spans="2:11" x14ac:dyDescent="0.2">
      <c r="B4099" s="15"/>
      <c r="C4099" s="15"/>
      <c r="D4099" s="15"/>
      <c r="E4099" s="15"/>
      <c r="F4099" s="15"/>
      <c r="G4099" s="15"/>
      <c r="H4099" s="15"/>
      <c r="I4099" s="15"/>
      <c r="J4099" s="15"/>
      <c r="K4099" s="15"/>
    </row>
    <row r="4100" spans="2:11" x14ac:dyDescent="0.2">
      <c r="B4100" s="15"/>
      <c r="C4100" s="15"/>
      <c r="D4100" s="15"/>
      <c r="E4100" s="15"/>
      <c r="F4100" s="15"/>
      <c r="G4100" s="15"/>
      <c r="H4100" s="15"/>
      <c r="I4100" s="15"/>
      <c r="J4100" s="15"/>
      <c r="K4100" s="15"/>
    </row>
    <row r="4101" spans="2:11" x14ac:dyDescent="0.2">
      <c r="B4101" s="15"/>
      <c r="C4101" s="15"/>
      <c r="D4101" s="15"/>
      <c r="E4101" s="15"/>
      <c r="F4101" s="15"/>
      <c r="G4101" s="15"/>
      <c r="H4101" s="15"/>
      <c r="I4101" s="15"/>
      <c r="J4101" s="15"/>
      <c r="K4101" s="15"/>
    </row>
    <row r="4102" spans="2:11" x14ac:dyDescent="0.2">
      <c r="B4102" s="15"/>
      <c r="C4102" s="15"/>
      <c r="D4102" s="15"/>
      <c r="E4102" s="15"/>
      <c r="F4102" s="15"/>
      <c r="G4102" s="15"/>
      <c r="H4102" s="15"/>
      <c r="I4102" s="15"/>
      <c r="J4102" s="15"/>
      <c r="K4102" s="15"/>
    </row>
    <row r="4103" spans="2:11" x14ac:dyDescent="0.2">
      <c r="B4103" s="15"/>
      <c r="C4103" s="15"/>
      <c r="D4103" s="15"/>
      <c r="E4103" s="15"/>
      <c r="F4103" s="15"/>
      <c r="G4103" s="15"/>
      <c r="H4103" s="15"/>
      <c r="I4103" s="15"/>
      <c r="J4103" s="15"/>
      <c r="K4103" s="15"/>
    </row>
    <row r="4104" spans="2:11" x14ac:dyDescent="0.2">
      <c r="B4104" s="15"/>
      <c r="C4104" s="15"/>
      <c r="D4104" s="15"/>
      <c r="E4104" s="15"/>
      <c r="F4104" s="15"/>
      <c r="G4104" s="15"/>
      <c r="H4104" s="15"/>
      <c r="I4104" s="15"/>
      <c r="J4104" s="15"/>
      <c r="K4104" s="15"/>
    </row>
    <row r="4105" spans="2:11" x14ac:dyDescent="0.2">
      <c r="B4105" s="15"/>
      <c r="C4105" s="15"/>
      <c r="D4105" s="15"/>
      <c r="E4105" s="15"/>
      <c r="F4105" s="15"/>
      <c r="G4105" s="15"/>
      <c r="H4105" s="15"/>
      <c r="I4105" s="15"/>
      <c r="J4105" s="15"/>
      <c r="K4105" s="15"/>
    </row>
    <row r="4106" spans="2:11" x14ac:dyDescent="0.2">
      <c r="B4106" s="15"/>
      <c r="C4106" s="15"/>
      <c r="D4106" s="15"/>
      <c r="E4106" s="15"/>
      <c r="F4106" s="15"/>
      <c r="G4106" s="15"/>
      <c r="H4106" s="15"/>
      <c r="I4106" s="15"/>
      <c r="J4106" s="15"/>
      <c r="K4106" s="15"/>
    </row>
    <row r="4107" spans="2:11" x14ac:dyDescent="0.2">
      <c r="B4107" s="15"/>
      <c r="C4107" s="15"/>
      <c r="D4107" s="15"/>
      <c r="E4107" s="15"/>
      <c r="F4107" s="15"/>
      <c r="G4107" s="15"/>
      <c r="H4107" s="15"/>
      <c r="I4107" s="15"/>
      <c r="J4107" s="15"/>
      <c r="K4107" s="15"/>
    </row>
    <row r="4108" spans="2:11" x14ac:dyDescent="0.2">
      <c r="B4108" s="15"/>
      <c r="C4108" s="15"/>
      <c r="D4108" s="15"/>
      <c r="E4108" s="15"/>
      <c r="F4108" s="15"/>
      <c r="G4108" s="15"/>
      <c r="H4108" s="15"/>
      <c r="I4108" s="15"/>
      <c r="J4108" s="15"/>
      <c r="K4108" s="15"/>
    </row>
    <row r="4109" spans="2:11" x14ac:dyDescent="0.2">
      <c r="B4109" s="15"/>
      <c r="C4109" s="15"/>
      <c r="D4109" s="15"/>
      <c r="E4109" s="15"/>
      <c r="F4109" s="15"/>
      <c r="G4109" s="15"/>
      <c r="H4109" s="15"/>
      <c r="I4109" s="15"/>
      <c r="J4109" s="15"/>
      <c r="K4109" s="15"/>
    </row>
    <row r="4110" spans="2:11" x14ac:dyDescent="0.2">
      <c r="B4110" s="15"/>
      <c r="C4110" s="15"/>
      <c r="D4110" s="15"/>
      <c r="E4110" s="15"/>
      <c r="F4110" s="15"/>
      <c r="G4110" s="15"/>
      <c r="H4110" s="15"/>
      <c r="I4110" s="15"/>
      <c r="J4110" s="15"/>
      <c r="K4110" s="15"/>
    </row>
    <row r="4111" spans="2:11" x14ac:dyDescent="0.2">
      <c r="B4111" s="15"/>
      <c r="C4111" s="15"/>
      <c r="D4111" s="15"/>
      <c r="E4111" s="15"/>
      <c r="F4111" s="15"/>
      <c r="G4111" s="15"/>
      <c r="H4111" s="15"/>
      <c r="I4111" s="15"/>
      <c r="J4111" s="15"/>
      <c r="K4111" s="15"/>
    </row>
    <row r="4112" spans="2:11" x14ac:dyDescent="0.2">
      <c r="B4112" s="15"/>
      <c r="C4112" s="15"/>
      <c r="D4112" s="15"/>
      <c r="E4112" s="15"/>
      <c r="F4112" s="15"/>
      <c r="G4112" s="15"/>
      <c r="H4112" s="15"/>
      <c r="I4112" s="15"/>
      <c r="J4112" s="15"/>
      <c r="K4112" s="15"/>
    </row>
    <row r="4113" spans="2:11" x14ac:dyDescent="0.2">
      <c r="B4113" s="15"/>
      <c r="C4113" s="15"/>
      <c r="D4113" s="15"/>
      <c r="E4113" s="15"/>
      <c r="F4113" s="15"/>
      <c r="G4113" s="15"/>
      <c r="H4113" s="15"/>
      <c r="I4113" s="15"/>
      <c r="J4113" s="15"/>
      <c r="K4113" s="15"/>
    </row>
    <row r="4114" spans="2:11" x14ac:dyDescent="0.2">
      <c r="B4114" s="15"/>
      <c r="C4114" s="15"/>
      <c r="D4114" s="15"/>
      <c r="E4114" s="15"/>
      <c r="F4114" s="15"/>
      <c r="G4114" s="15"/>
      <c r="H4114" s="15"/>
      <c r="I4114" s="15"/>
      <c r="J4114" s="15"/>
      <c r="K4114" s="15"/>
    </row>
    <row r="4115" spans="2:11" x14ac:dyDescent="0.2">
      <c r="B4115" s="15"/>
      <c r="C4115" s="15"/>
      <c r="D4115" s="15"/>
      <c r="E4115" s="15"/>
      <c r="F4115" s="15"/>
      <c r="G4115" s="15"/>
      <c r="H4115" s="15"/>
      <c r="I4115" s="15"/>
      <c r="J4115" s="15"/>
      <c r="K4115" s="15"/>
    </row>
    <row r="4116" spans="2:11" x14ac:dyDescent="0.2">
      <c r="B4116" s="15"/>
      <c r="C4116" s="15"/>
      <c r="D4116" s="15"/>
      <c r="E4116" s="15"/>
      <c r="F4116" s="15"/>
      <c r="G4116" s="15"/>
      <c r="H4116" s="15"/>
      <c r="I4116" s="15"/>
      <c r="J4116" s="15"/>
      <c r="K4116" s="15"/>
    </row>
    <row r="4117" spans="2:11" x14ac:dyDescent="0.2">
      <c r="B4117" s="15"/>
      <c r="C4117" s="15"/>
      <c r="D4117" s="15"/>
      <c r="E4117" s="15"/>
      <c r="F4117" s="15"/>
      <c r="G4117" s="15"/>
      <c r="H4117" s="15"/>
      <c r="I4117" s="15"/>
      <c r="J4117" s="15"/>
      <c r="K4117" s="15"/>
    </row>
    <row r="4118" spans="2:11" x14ac:dyDescent="0.2">
      <c r="B4118" s="15"/>
      <c r="C4118" s="15"/>
      <c r="D4118" s="15"/>
      <c r="E4118" s="15"/>
      <c r="F4118" s="15"/>
      <c r="G4118" s="15"/>
      <c r="H4118" s="15"/>
      <c r="I4118" s="15"/>
      <c r="J4118" s="15"/>
      <c r="K4118" s="15"/>
    </row>
    <row r="4119" spans="2:11" x14ac:dyDescent="0.2">
      <c r="B4119" s="15"/>
      <c r="C4119" s="15"/>
      <c r="D4119" s="15"/>
      <c r="E4119" s="15"/>
      <c r="F4119" s="15"/>
      <c r="G4119" s="15"/>
      <c r="H4119" s="15"/>
      <c r="I4119" s="15"/>
      <c r="J4119" s="15"/>
      <c r="K4119" s="15"/>
    </row>
    <row r="4120" spans="2:11" x14ac:dyDescent="0.2">
      <c r="B4120" s="15"/>
      <c r="C4120" s="15"/>
      <c r="D4120" s="15"/>
      <c r="E4120" s="15"/>
      <c r="F4120" s="15"/>
      <c r="G4120" s="15"/>
      <c r="H4120" s="15"/>
      <c r="I4120" s="15"/>
      <c r="J4120" s="15"/>
      <c r="K4120" s="15"/>
    </row>
    <row r="4121" spans="2:11" x14ac:dyDescent="0.2">
      <c r="B4121" s="15"/>
      <c r="C4121" s="15"/>
      <c r="D4121" s="15"/>
      <c r="E4121" s="15"/>
      <c r="F4121" s="15"/>
      <c r="G4121" s="15"/>
      <c r="H4121" s="15"/>
      <c r="I4121" s="15"/>
      <c r="J4121" s="15"/>
      <c r="K4121" s="15"/>
    </row>
    <row r="4122" spans="2:11" x14ac:dyDescent="0.2">
      <c r="B4122" s="15"/>
      <c r="C4122" s="15"/>
      <c r="D4122" s="15"/>
      <c r="E4122" s="15"/>
      <c r="F4122" s="15"/>
      <c r="G4122" s="15"/>
      <c r="H4122" s="15"/>
      <c r="I4122" s="15"/>
      <c r="J4122" s="15"/>
      <c r="K4122" s="15"/>
    </row>
    <row r="4123" spans="2:11" x14ac:dyDescent="0.2">
      <c r="B4123" s="15"/>
      <c r="C4123" s="15"/>
      <c r="D4123" s="15"/>
      <c r="E4123" s="15"/>
      <c r="F4123" s="15"/>
      <c r="G4123" s="15"/>
      <c r="H4123" s="15"/>
      <c r="I4123" s="15"/>
      <c r="J4123" s="15"/>
      <c r="K4123" s="15"/>
    </row>
    <row r="4124" spans="2:11" x14ac:dyDescent="0.2">
      <c r="B4124" s="15"/>
      <c r="C4124" s="15"/>
      <c r="D4124" s="15"/>
      <c r="E4124" s="15"/>
      <c r="F4124" s="15"/>
      <c r="G4124" s="15"/>
      <c r="H4124" s="15"/>
      <c r="I4124" s="15"/>
      <c r="J4124" s="15"/>
      <c r="K4124" s="15"/>
    </row>
    <row r="4125" spans="2:11" x14ac:dyDescent="0.2">
      <c r="B4125" s="15"/>
      <c r="C4125" s="15"/>
      <c r="D4125" s="15"/>
      <c r="E4125" s="15"/>
      <c r="F4125" s="15"/>
      <c r="G4125" s="15"/>
      <c r="H4125" s="15"/>
      <c r="I4125" s="15"/>
      <c r="J4125" s="15"/>
      <c r="K4125" s="15"/>
    </row>
    <row r="4126" spans="2:11" x14ac:dyDescent="0.2">
      <c r="B4126" s="15"/>
      <c r="C4126" s="15"/>
      <c r="D4126" s="15"/>
      <c r="E4126" s="15"/>
      <c r="F4126" s="15"/>
      <c r="G4126" s="15"/>
      <c r="H4126" s="15"/>
      <c r="I4126" s="15"/>
      <c r="J4126" s="15"/>
      <c r="K4126" s="15"/>
    </row>
    <row r="4127" spans="2:11" x14ac:dyDescent="0.2">
      <c r="B4127" s="15"/>
      <c r="C4127" s="15"/>
      <c r="D4127" s="15"/>
      <c r="E4127" s="15"/>
      <c r="F4127" s="15"/>
      <c r="G4127" s="15"/>
      <c r="H4127" s="15"/>
      <c r="I4127" s="15"/>
      <c r="J4127" s="15"/>
      <c r="K4127" s="15"/>
    </row>
    <row r="4128" spans="2:11" x14ac:dyDescent="0.2">
      <c r="B4128" s="15"/>
      <c r="C4128" s="15"/>
      <c r="D4128" s="15"/>
      <c r="E4128" s="15"/>
      <c r="F4128" s="15"/>
      <c r="G4128" s="15"/>
      <c r="H4128" s="15"/>
      <c r="I4128" s="15"/>
      <c r="J4128" s="15"/>
      <c r="K4128" s="15"/>
    </row>
    <row r="4129" spans="2:11" x14ac:dyDescent="0.2">
      <c r="B4129" s="15"/>
      <c r="C4129" s="15"/>
      <c r="D4129" s="15"/>
      <c r="E4129" s="15"/>
      <c r="F4129" s="15"/>
      <c r="G4129" s="15"/>
      <c r="H4129" s="15"/>
      <c r="I4129" s="15"/>
      <c r="J4129" s="15"/>
      <c r="K4129" s="15"/>
    </row>
    <row r="4130" spans="2:11" x14ac:dyDescent="0.2">
      <c r="B4130" s="15"/>
      <c r="C4130" s="15"/>
      <c r="D4130" s="15"/>
      <c r="E4130" s="15"/>
      <c r="F4130" s="15"/>
      <c r="G4130" s="15"/>
      <c r="H4130" s="15"/>
      <c r="I4130" s="15"/>
      <c r="J4130" s="15"/>
      <c r="K4130" s="15"/>
    </row>
    <row r="4131" spans="2:11" x14ac:dyDescent="0.2">
      <c r="B4131" s="15"/>
      <c r="C4131" s="15"/>
      <c r="D4131" s="15"/>
      <c r="E4131" s="15"/>
      <c r="F4131" s="15"/>
      <c r="G4131" s="15"/>
      <c r="H4131" s="15"/>
      <c r="I4131" s="15"/>
      <c r="J4131" s="15"/>
      <c r="K4131" s="15"/>
    </row>
    <row r="4132" spans="2:11" x14ac:dyDescent="0.2">
      <c r="B4132" s="15"/>
      <c r="C4132" s="15"/>
      <c r="D4132" s="15"/>
      <c r="E4132" s="15"/>
      <c r="F4132" s="15"/>
      <c r="G4132" s="15"/>
      <c r="H4132" s="15"/>
      <c r="I4132" s="15"/>
      <c r="J4132" s="15"/>
      <c r="K4132" s="15"/>
    </row>
    <row r="4133" spans="2:11" x14ac:dyDescent="0.2">
      <c r="B4133" s="15"/>
      <c r="C4133" s="15"/>
      <c r="D4133" s="15"/>
      <c r="E4133" s="15"/>
      <c r="F4133" s="15"/>
      <c r="G4133" s="15"/>
      <c r="H4133" s="15"/>
      <c r="I4133" s="15"/>
      <c r="J4133" s="15"/>
      <c r="K4133" s="15"/>
    </row>
    <row r="4134" spans="2:11" x14ac:dyDescent="0.2">
      <c r="B4134" s="15"/>
      <c r="C4134" s="15"/>
      <c r="D4134" s="15"/>
      <c r="E4134" s="15"/>
      <c r="F4134" s="15"/>
      <c r="G4134" s="15"/>
      <c r="H4134" s="15"/>
      <c r="I4134" s="15"/>
      <c r="J4134" s="15"/>
      <c r="K4134" s="15"/>
    </row>
    <row r="4135" spans="2:11" x14ac:dyDescent="0.2">
      <c r="B4135" s="15"/>
      <c r="C4135" s="15"/>
      <c r="D4135" s="15"/>
      <c r="E4135" s="15"/>
      <c r="F4135" s="15"/>
      <c r="G4135" s="15"/>
      <c r="H4135" s="15"/>
      <c r="I4135" s="15"/>
      <c r="J4135" s="15"/>
      <c r="K4135" s="15"/>
    </row>
    <row r="4136" spans="2:11" x14ac:dyDescent="0.2">
      <c r="B4136" s="15"/>
      <c r="C4136" s="15"/>
      <c r="D4136" s="15"/>
      <c r="E4136" s="15"/>
      <c r="F4136" s="15"/>
      <c r="G4136" s="15"/>
      <c r="H4136" s="15"/>
      <c r="I4136" s="15"/>
      <c r="J4136" s="15"/>
      <c r="K4136" s="15"/>
    </row>
    <row r="4137" spans="2:11" x14ac:dyDescent="0.2">
      <c r="B4137" s="15"/>
      <c r="C4137" s="15"/>
      <c r="D4137" s="15"/>
      <c r="E4137" s="15"/>
      <c r="F4137" s="15"/>
      <c r="G4137" s="15"/>
      <c r="H4137" s="15"/>
      <c r="I4137" s="15"/>
      <c r="J4137" s="15"/>
      <c r="K4137" s="15"/>
    </row>
    <row r="4138" spans="2:11" x14ac:dyDescent="0.2">
      <c r="B4138" s="15"/>
      <c r="C4138" s="15"/>
      <c r="D4138" s="15"/>
      <c r="E4138" s="15"/>
      <c r="F4138" s="15"/>
      <c r="G4138" s="15"/>
      <c r="H4138" s="15"/>
      <c r="I4138" s="15"/>
      <c r="J4138" s="15"/>
      <c r="K4138" s="15"/>
    </row>
    <row r="4139" spans="2:11" x14ac:dyDescent="0.2">
      <c r="B4139" s="15"/>
      <c r="C4139" s="15"/>
      <c r="D4139" s="15"/>
      <c r="E4139" s="15"/>
      <c r="F4139" s="15"/>
      <c r="G4139" s="15"/>
      <c r="H4139" s="15"/>
      <c r="I4139" s="15"/>
      <c r="J4139" s="15"/>
      <c r="K4139" s="15"/>
    </row>
    <row r="4140" spans="2:11" x14ac:dyDescent="0.2">
      <c r="B4140" s="15"/>
      <c r="C4140" s="15"/>
      <c r="D4140" s="15"/>
      <c r="E4140" s="15"/>
      <c r="F4140" s="15"/>
      <c r="G4140" s="15"/>
      <c r="H4140" s="15"/>
      <c r="I4140" s="15"/>
      <c r="J4140" s="15"/>
      <c r="K4140" s="15"/>
    </row>
    <row r="4141" spans="2:11" x14ac:dyDescent="0.2">
      <c r="B4141" s="15"/>
      <c r="C4141" s="15"/>
      <c r="D4141" s="15"/>
      <c r="E4141" s="15"/>
      <c r="F4141" s="15"/>
      <c r="G4141" s="15"/>
      <c r="H4141" s="15"/>
      <c r="I4141" s="15"/>
      <c r="J4141" s="15"/>
      <c r="K4141" s="15"/>
    </row>
    <row r="4142" spans="2:11" x14ac:dyDescent="0.2">
      <c r="B4142" s="15"/>
      <c r="C4142" s="15"/>
      <c r="D4142" s="15"/>
      <c r="E4142" s="15"/>
      <c r="F4142" s="15"/>
      <c r="G4142" s="15"/>
      <c r="H4142" s="15"/>
      <c r="I4142" s="15"/>
      <c r="J4142" s="15"/>
      <c r="K4142" s="15"/>
    </row>
    <row r="4143" spans="2:11" x14ac:dyDescent="0.2">
      <c r="B4143" s="15"/>
      <c r="C4143" s="15"/>
      <c r="D4143" s="15"/>
      <c r="E4143" s="15"/>
      <c r="F4143" s="15"/>
      <c r="G4143" s="15"/>
      <c r="H4143" s="15"/>
      <c r="I4143" s="15"/>
      <c r="J4143" s="15"/>
      <c r="K4143" s="15"/>
    </row>
    <row r="4144" spans="2:11" x14ac:dyDescent="0.2">
      <c r="B4144" s="15"/>
      <c r="C4144" s="15"/>
      <c r="D4144" s="15"/>
      <c r="E4144" s="15"/>
      <c r="F4144" s="15"/>
      <c r="G4144" s="15"/>
      <c r="H4144" s="15"/>
      <c r="I4144" s="15"/>
      <c r="J4144" s="15"/>
      <c r="K4144" s="15"/>
    </row>
    <row r="4145" spans="2:11" x14ac:dyDescent="0.2">
      <c r="B4145" s="15"/>
      <c r="C4145" s="15"/>
      <c r="D4145" s="15"/>
      <c r="E4145" s="15"/>
      <c r="F4145" s="15"/>
      <c r="G4145" s="15"/>
      <c r="H4145" s="15"/>
      <c r="I4145" s="15"/>
      <c r="J4145" s="15"/>
      <c r="K4145" s="15"/>
    </row>
    <row r="4146" spans="2:11" x14ac:dyDescent="0.2">
      <c r="B4146" s="15"/>
      <c r="C4146" s="15"/>
      <c r="D4146" s="15"/>
      <c r="E4146" s="15"/>
      <c r="F4146" s="15"/>
      <c r="G4146" s="15"/>
      <c r="H4146" s="15"/>
      <c r="I4146" s="15"/>
      <c r="J4146" s="15"/>
      <c r="K4146" s="15"/>
    </row>
    <row r="4147" spans="2:11" x14ac:dyDescent="0.2">
      <c r="B4147" s="15"/>
      <c r="C4147" s="15"/>
      <c r="D4147" s="15"/>
      <c r="E4147" s="15"/>
      <c r="F4147" s="15"/>
      <c r="G4147" s="15"/>
      <c r="H4147" s="15"/>
      <c r="I4147" s="15"/>
      <c r="J4147" s="15"/>
      <c r="K4147" s="15"/>
    </row>
    <row r="4148" spans="2:11" x14ac:dyDescent="0.2">
      <c r="B4148" s="15"/>
      <c r="C4148" s="15"/>
      <c r="D4148" s="15"/>
      <c r="E4148" s="15"/>
      <c r="F4148" s="15"/>
      <c r="G4148" s="15"/>
      <c r="H4148" s="15"/>
      <c r="I4148" s="15"/>
      <c r="J4148" s="15"/>
      <c r="K4148" s="15"/>
    </row>
    <row r="4149" spans="2:11" x14ac:dyDescent="0.2">
      <c r="B4149" s="15"/>
      <c r="C4149" s="15"/>
      <c r="D4149" s="15"/>
      <c r="E4149" s="15"/>
      <c r="F4149" s="15"/>
      <c r="G4149" s="15"/>
      <c r="H4149" s="15"/>
      <c r="I4149" s="15"/>
      <c r="J4149" s="15"/>
      <c r="K4149" s="15"/>
    </row>
    <row r="4150" spans="2:11" x14ac:dyDescent="0.2">
      <c r="B4150" s="15"/>
      <c r="C4150" s="15"/>
      <c r="D4150" s="15"/>
      <c r="E4150" s="15"/>
      <c r="F4150" s="15"/>
      <c r="G4150" s="15"/>
      <c r="H4150" s="15"/>
      <c r="I4150" s="15"/>
      <c r="J4150" s="15"/>
      <c r="K4150" s="15"/>
    </row>
    <row r="4151" spans="2:11" x14ac:dyDescent="0.2">
      <c r="B4151" s="15"/>
      <c r="C4151" s="15"/>
      <c r="D4151" s="15"/>
      <c r="E4151" s="15"/>
      <c r="F4151" s="15"/>
      <c r="G4151" s="15"/>
      <c r="H4151" s="15"/>
      <c r="I4151" s="15"/>
      <c r="J4151" s="15"/>
      <c r="K4151" s="15"/>
    </row>
    <row r="4152" spans="2:11" x14ac:dyDescent="0.2">
      <c r="B4152" s="15"/>
      <c r="C4152" s="15"/>
      <c r="D4152" s="15"/>
      <c r="E4152" s="15"/>
      <c r="F4152" s="15"/>
      <c r="G4152" s="15"/>
      <c r="H4152" s="15"/>
      <c r="I4152" s="15"/>
      <c r="J4152" s="15"/>
      <c r="K4152" s="15"/>
    </row>
    <row r="4153" spans="2:11" x14ac:dyDescent="0.2">
      <c r="B4153" s="15"/>
      <c r="C4153" s="15"/>
      <c r="D4153" s="15"/>
      <c r="E4153" s="15"/>
      <c r="F4153" s="15"/>
      <c r="G4153" s="15"/>
      <c r="H4153" s="15"/>
      <c r="I4153" s="15"/>
      <c r="J4153" s="15"/>
      <c r="K4153" s="15"/>
    </row>
    <row r="4154" spans="2:11" x14ac:dyDescent="0.2">
      <c r="B4154" s="15"/>
      <c r="C4154" s="15"/>
      <c r="D4154" s="15"/>
      <c r="E4154" s="15"/>
      <c r="F4154" s="15"/>
      <c r="G4154" s="15"/>
      <c r="H4154" s="15"/>
      <c r="I4154" s="15"/>
      <c r="J4154" s="15"/>
      <c r="K4154" s="15"/>
    </row>
    <row r="4155" spans="2:11" x14ac:dyDescent="0.2">
      <c r="B4155" s="15"/>
      <c r="C4155" s="15"/>
      <c r="D4155" s="15"/>
      <c r="E4155" s="15"/>
      <c r="F4155" s="15"/>
      <c r="G4155" s="15"/>
      <c r="H4155" s="15"/>
      <c r="I4155" s="15"/>
      <c r="J4155" s="15"/>
      <c r="K4155" s="15"/>
    </row>
    <row r="4156" spans="2:11" x14ac:dyDescent="0.2">
      <c r="B4156" s="15"/>
      <c r="C4156" s="15"/>
      <c r="D4156" s="15"/>
      <c r="E4156" s="15"/>
      <c r="F4156" s="15"/>
      <c r="G4156" s="15"/>
      <c r="H4156" s="15"/>
      <c r="I4156" s="15"/>
      <c r="J4156" s="15"/>
      <c r="K4156" s="15"/>
    </row>
    <row r="4157" spans="2:11" x14ac:dyDescent="0.2">
      <c r="B4157" s="15"/>
      <c r="C4157" s="15"/>
      <c r="D4157" s="15"/>
      <c r="E4157" s="15"/>
      <c r="F4157" s="15"/>
      <c r="G4157" s="15"/>
      <c r="H4157" s="15"/>
      <c r="I4157" s="15"/>
      <c r="J4157" s="15"/>
      <c r="K4157" s="15"/>
    </row>
    <row r="4158" spans="2:11" x14ac:dyDescent="0.2">
      <c r="B4158" s="15"/>
      <c r="C4158" s="15"/>
      <c r="D4158" s="15"/>
      <c r="E4158" s="15"/>
      <c r="F4158" s="15"/>
      <c r="G4158" s="15"/>
      <c r="H4158" s="15"/>
      <c r="I4158" s="15"/>
      <c r="J4158" s="15"/>
      <c r="K4158" s="15"/>
    </row>
    <row r="4159" spans="2:11" x14ac:dyDescent="0.2">
      <c r="B4159" s="15"/>
      <c r="C4159" s="15"/>
      <c r="D4159" s="15"/>
      <c r="E4159" s="15"/>
      <c r="F4159" s="15"/>
      <c r="G4159" s="15"/>
      <c r="H4159" s="15"/>
      <c r="I4159" s="15"/>
      <c r="J4159" s="15"/>
      <c r="K4159" s="15"/>
    </row>
    <row r="4160" spans="2:11" x14ac:dyDescent="0.2">
      <c r="B4160" s="15"/>
      <c r="C4160" s="15"/>
      <c r="D4160" s="15"/>
      <c r="E4160" s="15"/>
      <c r="F4160" s="15"/>
      <c r="G4160" s="15"/>
      <c r="H4160" s="15"/>
      <c r="I4160" s="15"/>
      <c r="J4160" s="15"/>
      <c r="K4160" s="15"/>
    </row>
    <row r="4161" spans="2:11" x14ac:dyDescent="0.2">
      <c r="B4161" s="15"/>
      <c r="C4161" s="15"/>
      <c r="D4161" s="15"/>
      <c r="E4161" s="15"/>
      <c r="F4161" s="15"/>
      <c r="G4161" s="15"/>
      <c r="H4161" s="15"/>
      <c r="I4161" s="15"/>
      <c r="J4161" s="15"/>
      <c r="K4161" s="15"/>
    </row>
    <row r="4162" spans="2:11" x14ac:dyDescent="0.2">
      <c r="B4162" s="15"/>
      <c r="C4162" s="15"/>
      <c r="D4162" s="15"/>
      <c r="E4162" s="15"/>
      <c r="F4162" s="15"/>
      <c r="G4162" s="15"/>
      <c r="H4162" s="15"/>
      <c r="I4162" s="15"/>
      <c r="J4162" s="15"/>
      <c r="K4162" s="15"/>
    </row>
    <row r="4163" spans="2:11" x14ac:dyDescent="0.2">
      <c r="B4163" s="15"/>
      <c r="C4163" s="15"/>
      <c r="D4163" s="15"/>
      <c r="E4163" s="15"/>
      <c r="F4163" s="15"/>
      <c r="G4163" s="15"/>
      <c r="H4163" s="15"/>
      <c r="I4163" s="15"/>
      <c r="J4163" s="15"/>
      <c r="K4163" s="15"/>
    </row>
    <row r="4164" spans="2:11" x14ac:dyDescent="0.2">
      <c r="B4164" s="15"/>
      <c r="C4164" s="15"/>
      <c r="D4164" s="15"/>
      <c r="E4164" s="15"/>
      <c r="F4164" s="15"/>
      <c r="G4164" s="15"/>
      <c r="H4164" s="15"/>
      <c r="I4164" s="15"/>
      <c r="J4164" s="15"/>
      <c r="K4164" s="15"/>
    </row>
    <row r="4165" spans="2:11" x14ac:dyDescent="0.2">
      <c r="B4165" s="15"/>
      <c r="C4165" s="15"/>
      <c r="D4165" s="15"/>
      <c r="E4165" s="15"/>
      <c r="F4165" s="15"/>
      <c r="G4165" s="15"/>
      <c r="H4165" s="15"/>
      <c r="I4165" s="15"/>
      <c r="J4165" s="15"/>
      <c r="K4165" s="15"/>
    </row>
    <row r="4166" spans="2:11" x14ac:dyDescent="0.2">
      <c r="B4166" s="15"/>
      <c r="C4166" s="15"/>
      <c r="D4166" s="15"/>
      <c r="E4166" s="15"/>
      <c r="F4166" s="15"/>
      <c r="G4166" s="15"/>
      <c r="H4166" s="15"/>
      <c r="I4166" s="15"/>
      <c r="J4166" s="15"/>
      <c r="K4166" s="15"/>
    </row>
    <row r="4167" spans="2:11" x14ac:dyDescent="0.2">
      <c r="B4167" s="15"/>
      <c r="C4167" s="15"/>
      <c r="D4167" s="15"/>
      <c r="E4167" s="15"/>
      <c r="F4167" s="15"/>
      <c r="G4167" s="15"/>
      <c r="H4167" s="15"/>
      <c r="I4167" s="15"/>
      <c r="J4167" s="15"/>
      <c r="K4167" s="15"/>
    </row>
    <row r="4168" spans="2:11" x14ac:dyDescent="0.2">
      <c r="B4168" s="15"/>
      <c r="C4168" s="15"/>
      <c r="D4168" s="15"/>
      <c r="E4168" s="15"/>
      <c r="F4168" s="15"/>
      <c r="G4168" s="15"/>
      <c r="H4168" s="15"/>
      <c r="I4168" s="15"/>
      <c r="J4168" s="15"/>
      <c r="K4168" s="15"/>
    </row>
    <row r="4169" spans="2:11" x14ac:dyDescent="0.2">
      <c r="B4169" s="15"/>
      <c r="C4169" s="15"/>
      <c r="D4169" s="15"/>
      <c r="E4169" s="15"/>
      <c r="F4169" s="15"/>
      <c r="G4169" s="15"/>
      <c r="H4169" s="15"/>
      <c r="I4169" s="15"/>
      <c r="J4169" s="15"/>
      <c r="K4169" s="15"/>
    </row>
    <row r="4170" spans="2:11" x14ac:dyDescent="0.2">
      <c r="B4170" s="15"/>
      <c r="C4170" s="15"/>
      <c r="D4170" s="15"/>
      <c r="E4170" s="15"/>
      <c r="F4170" s="15"/>
      <c r="G4170" s="15"/>
      <c r="H4170" s="15"/>
      <c r="I4170" s="15"/>
      <c r="J4170" s="15"/>
      <c r="K4170" s="15"/>
    </row>
    <row r="4171" spans="2:11" x14ac:dyDescent="0.2">
      <c r="B4171" s="15"/>
      <c r="C4171" s="15"/>
      <c r="D4171" s="15"/>
      <c r="E4171" s="15"/>
      <c r="F4171" s="15"/>
      <c r="G4171" s="15"/>
      <c r="H4171" s="15"/>
      <c r="I4171" s="15"/>
      <c r="J4171" s="15"/>
      <c r="K4171" s="15"/>
    </row>
    <row r="4172" spans="2:11" x14ac:dyDescent="0.2">
      <c r="B4172" s="15"/>
      <c r="C4172" s="15"/>
      <c r="D4172" s="15"/>
      <c r="E4172" s="15"/>
      <c r="F4172" s="15"/>
      <c r="G4172" s="15"/>
      <c r="H4172" s="15"/>
      <c r="I4172" s="15"/>
      <c r="J4172" s="15"/>
      <c r="K4172" s="15"/>
    </row>
    <row r="4173" spans="2:11" x14ac:dyDescent="0.2">
      <c r="B4173" s="15"/>
      <c r="C4173" s="15"/>
      <c r="D4173" s="15"/>
      <c r="E4173" s="15"/>
      <c r="F4173" s="15"/>
      <c r="G4173" s="15"/>
      <c r="H4173" s="15"/>
      <c r="I4173" s="15"/>
      <c r="J4173" s="15"/>
      <c r="K4173" s="15"/>
    </row>
    <row r="4174" spans="2:11" x14ac:dyDescent="0.2">
      <c r="B4174" s="15"/>
      <c r="C4174" s="15"/>
      <c r="D4174" s="15"/>
      <c r="E4174" s="15"/>
      <c r="F4174" s="15"/>
      <c r="G4174" s="15"/>
      <c r="H4174" s="15"/>
      <c r="I4174" s="15"/>
      <c r="J4174" s="15"/>
      <c r="K4174" s="15"/>
    </row>
    <row r="4175" spans="2:11" x14ac:dyDescent="0.2">
      <c r="B4175" s="15"/>
      <c r="C4175" s="15"/>
      <c r="D4175" s="15"/>
      <c r="E4175" s="15"/>
      <c r="F4175" s="15"/>
      <c r="G4175" s="15"/>
      <c r="H4175" s="15"/>
      <c r="I4175" s="15"/>
      <c r="J4175" s="15"/>
      <c r="K4175" s="15"/>
    </row>
    <row r="4176" spans="2:11" x14ac:dyDescent="0.2">
      <c r="B4176" s="15"/>
      <c r="C4176" s="15"/>
      <c r="D4176" s="15"/>
      <c r="E4176" s="15"/>
      <c r="F4176" s="15"/>
      <c r="G4176" s="15"/>
      <c r="H4176" s="15"/>
      <c r="I4176" s="15"/>
      <c r="J4176" s="15"/>
      <c r="K4176" s="15"/>
    </row>
    <row r="4177" spans="2:11" x14ac:dyDescent="0.2">
      <c r="B4177" s="15"/>
      <c r="C4177" s="15"/>
      <c r="D4177" s="15"/>
      <c r="E4177" s="15"/>
      <c r="F4177" s="15"/>
      <c r="G4177" s="15"/>
      <c r="H4177" s="15"/>
      <c r="I4177" s="15"/>
      <c r="J4177" s="15"/>
      <c r="K4177" s="15"/>
    </row>
    <row r="4178" spans="2:11" x14ac:dyDescent="0.2">
      <c r="B4178" s="15"/>
      <c r="C4178" s="15"/>
      <c r="D4178" s="15"/>
      <c r="E4178" s="15"/>
      <c r="F4178" s="15"/>
      <c r="G4178" s="15"/>
      <c r="H4178" s="15"/>
      <c r="I4178" s="15"/>
      <c r="J4178" s="15"/>
      <c r="K4178" s="15"/>
    </row>
    <row r="4179" spans="2:11" x14ac:dyDescent="0.2">
      <c r="B4179" s="15"/>
      <c r="C4179" s="15"/>
      <c r="D4179" s="15"/>
      <c r="E4179" s="15"/>
      <c r="F4179" s="15"/>
      <c r="G4179" s="15"/>
      <c r="H4179" s="15"/>
      <c r="I4179" s="15"/>
      <c r="J4179" s="15"/>
      <c r="K4179" s="15"/>
    </row>
    <row r="4180" spans="2:11" x14ac:dyDescent="0.2">
      <c r="B4180" s="15"/>
      <c r="C4180" s="15"/>
      <c r="D4180" s="15"/>
      <c r="E4180" s="15"/>
      <c r="F4180" s="15"/>
      <c r="G4180" s="15"/>
      <c r="H4180" s="15"/>
      <c r="I4180" s="15"/>
      <c r="J4180" s="15"/>
      <c r="K4180" s="15"/>
    </row>
    <row r="4181" spans="2:11" x14ac:dyDescent="0.2">
      <c r="B4181" s="15"/>
      <c r="C4181" s="15"/>
      <c r="D4181" s="15"/>
      <c r="E4181" s="15"/>
      <c r="F4181" s="15"/>
      <c r="G4181" s="15"/>
      <c r="H4181" s="15"/>
      <c r="I4181" s="15"/>
      <c r="J4181" s="15"/>
      <c r="K4181" s="15"/>
    </row>
    <row r="4182" spans="2:11" x14ac:dyDescent="0.2">
      <c r="B4182" s="15"/>
      <c r="C4182" s="15"/>
      <c r="D4182" s="15"/>
      <c r="E4182" s="15"/>
      <c r="F4182" s="15"/>
      <c r="G4182" s="15"/>
      <c r="H4182" s="15"/>
      <c r="I4182" s="15"/>
      <c r="J4182" s="15"/>
      <c r="K4182" s="15"/>
    </row>
    <row r="4183" spans="2:11" x14ac:dyDescent="0.2">
      <c r="B4183" s="15"/>
      <c r="C4183" s="15"/>
      <c r="D4183" s="15"/>
      <c r="E4183" s="15"/>
      <c r="F4183" s="15"/>
      <c r="G4183" s="15"/>
      <c r="H4183" s="15"/>
      <c r="I4183" s="15"/>
      <c r="J4183" s="15"/>
      <c r="K4183" s="15"/>
    </row>
    <row r="4184" spans="2:11" x14ac:dyDescent="0.2">
      <c r="B4184" s="15"/>
      <c r="C4184" s="15"/>
      <c r="D4184" s="15"/>
      <c r="E4184" s="15"/>
      <c r="F4184" s="15"/>
      <c r="G4184" s="15"/>
      <c r="H4184" s="15"/>
      <c r="I4184" s="15"/>
      <c r="J4184" s="15"/>
      <c r="K4184" s="15"/>
    </row>
    <row r="4185" spans="2:11" x14ac:dyDescent="0.2">
      <c r="B4185" s="15"/>
      <c r="C4185" s="15"/>
      <c r="D4185" s="15"/>
      <c r="E4185" s="15"/>
      <c r="F4185" s="15"/>
      <c r="G4185" s="15"/>
      <c r="H4185" s="15"/>
      <c r="I4185" s="15"/>
      <c r="J4185" s="15"/>
      <c r="K4185" s="15"/>
    </row>
    <row r="4186" spans="2:11" x14ac:dyDescent="0.2">
      <c r="B4186" s="15"/>
      <c r="C4186" s="15"/>
      <c r="D4186" s="15"/>
      <c r="E4186" s="15"/>
      <c r="F4186" s="15"/>
      <c r="G4186" s="15"/>
      <c r="H4186" s="15"/>
      <c r="I4186" s="15"/>
      <c r="J4186" s="15"/>
      <c r="K4186" s="15"/>
    </row>
    <row r="4187" spans="2:11" x14ac:dyDescent="0.2">
      <c r="B4187" s="15"/>
      <c r="C4187" s="15"/>
      <c r="D4187" s="15"/>
      <c r="E4187" s="15"/>
      <c r="F4187" s="15"/>
      <c r="G4187" s="15"/>
      <c r="H4187" s="15"/>
      <c r="I4187" s="15"/>
      <c r="J4187" s="15"/>
      <c r="K4187" s="15"/>
    </row>
    <row r="4188" spans="2:11" x14ac:dyDescent="0.2">
      <c r="B4188" s="15"/>
      <c r="C4188" s="15"/>
      <c r="D4188" s="15"/>
      <c r="E4188" s="15"/>
      <c r="F4188" s="15"/>
      <c r="G4188" s="15"/>
      <c r="H4188" s="15"/>
      <c r="I4188" s="15"/>
      <c r="J4188" s="15"/>
      <c r="K4188" s="15"/>
    </row>
    <row r="4189" spans="2:11" x14ac:dyDescent="0.2">
      <c r="B4189" s="15"/>
      <c r="C4189" s="15"/>
      <c r="D4189" s="15"/>
      <c r="E4189" s="15"/>
      <c r="F4189" s="15"/>
      <c r="G4189" s="15"/>
      <c r="H4189" s="15"/>
      <c r="I4189" s="15"/>
      <c r="J4189" s="15"/>
      <c r="K4189" s="15"/>
    </row>
    <row r="4190" spans="2:11" x14ac:dyDescent="0.2">
      <c r="B4190" s="15"/>
      <c r="C4190" s="15"/>
      <c r="D4190" s="15"/>
      <c r="E4190" s="15"/>
      <c r="F4190" s="15"/>
      <c r="G4190" s="15"/>
      <c r="H4190" s="15"/>
      <c r="I4190" s="15"/>
      <c r="J4190" s="15"/>
      <c r="K4190" s="15"/>
    </row>
    <row r="4191" spans="2:11" x14ac:dyDescent="0.2">
      <c r="B4191" s="15"/>
      <c r="C4191" s="15"/>
      <c r="D4191" s="15"/>
      <c r="E4191" s="15"/>
      <c r="F4191" s="15"/>
      <c r="G4191" s="15"/>
      <c r="H4191" s="15"/>
      <c r="I4191" s="15"/>
      <c r="J4191" s="15"/>
      <c r="K4191" s="15"/>
    </row>
    <row r="4192" spans="2:11" x14ac:dyDescent="0.2">
      <c r="B4192" s="15"/>
      <c r="C4192" s="15"/>
      <c r="D4192" s="15"/>
      <c r="E4192" s="15"/>
      <c r="F4192" s="15"/>
      <c r="G4192" s="15"/>
      <c r="H4192" s="15"/>
      <c r="I4192" s="15"/>
      <c r="J4192" s="15"/>
      <c r="K4192" s="15"/>
    </row>
    <row r="4193" spans="2:11" x14ac:dyDescent="0.2">
      <c r="B4193" s="15"/>
      <c r="C4193" s="15"/>
      <c r="D4193" s="15"/>
      <c r="E4193" s="15"/>
      <c r="F4193" s="15"/>
      <c r="G4193" s="15"/>
      <c r="H4193" s="15"/>
      <c r="I4193" s="15"/>
      <c r="J4193" s="15"/>
      <c r="K4193" s="15"/>
    </row>
    <row r="4194" spans="2:11" x14ac:dyDescent="0.2">
      <c r="B4194" s="15"/>
      <c r="C4194" s="15"/>
      <c r="D4194" s="15"/>
      <c r="E4194" s="15"/>
      <c r="F4194" s="15"/>
      <c r="G4194" s="15"/>
      <c r="H4194" s="15"/>
      <c r="I4194" s="15"/>
      <c r="J4194" s="15"/>
      <c r="K4194" s="15"/>
    </row>
    <row r="4195" spans="2:11" x14ac:dyDescent="0.2">
      <c r="B4195" s="15"/>
      <c r="C4195" s="15"/>
      <c r="D4195" s="15"/>
      <c r="E4195" s="15"/>
      <c r="F4195" s="15"/>
      <c r="G4195" s="15"/>
      <c r="H4195" s="15"/>
      <c r="I4195" s="15"/>
      <c r="J4195" s="15"/>
      <c r="K4195" s="15"/>
    </row>
    <row r="4196" spans="2:11" x14ac:dyDescent="0.2">
      <c r="B4196" s="15"/>
      <c r="C4196" s="15"/>
      <c r="D4196" s="15"/>
      <c r="E4196" s="15"/>
      <c r="F4196" s="15"/>
      <c r="G4196" s="15"/>
      <c r="H4196" s="15"/>
      <c r="I4196" s="15"/>
      <c r="J4196" s="15"/>
      <c r="K4196" s="15"/>
    </row>
    <row r="4197" spans="2:11" x14ac:dyDescent="0.2">
      <c r="B4197" s="15"/>
      <c r="C4197" s="15"/>
      <c r="D4197" s="15"/>
      <c r="E4197" s="15"/>
      <c r="F4197" s="15"/>
      <c r="G4197" s="15"/>
      <c r="H4197" s="15"/>
      <c r="I4197" s="15"/>
      <c r="J4197" s="15"/>
      <c r="K4197" s="15"/>
    </row>
    <row r="4198" spans="2:11" x14ac:dyDescent="0.2">
      <c r="B4198" s="15"/>
      <c r="C4198" s="15"/>
      <c r="D4198" s="15"/>
      <c r="E4198" s="15"/>
      <c r="F4198" s="15"/>
      <c r="G4198" s="15"/>
      <c r="H4198" s="15"/>
      <c r="I4198" s="15"/>
      <c r="J4198" s="15"/>
      <c r="K4198" s="15"/>
    </row>
    <row r="4199" spans="2:11" x14ac:dyDescent="0.2">
      <c r="B4199" s="15"/>
      <c r="C4199" s="15"/>
      <c r="D4199" s="15"/>
      <c r="E4199" s="15"/>
      <c r="F4199" s="15"/>
      <c r="G4199" s="15"/>
      <c r="H4199" s="15"/>
      <c r="I4199" s="15"/>
      <c r="J4199" s="15"/>
      <c r="K4199" s="15"/>
    </row>
    <row r="4200" spans="2:11" x14ac:dyDescent="0.2">
      <c r="B4200" s="15"/>
      <c r="C4200" s="15"/>
      <c r="D4200" s="15"/>
      <c r="E4200" s="15"/>
      <c r="F4200" s="15"/>
      <c r="G4200" s="15"/>
      <c r="H4200" s="15"/>
      <c r="I4200" s="15"/>
      <c r="J4200" s="15"/>
      <c r="K4200" s="15"/>
    </row>
    <row r="4201" spans="2:11" x14ac:dyDescent="0.2">
      <c r="B4201" s="15"/>
      <c r="C4201" s="15"/>
      <c r="D4201" s="15"/>
      <c r="E4201" s="15"/>
      <c r="F4201" s="15"/>
      <c r="G4201" s="15"/>
      <c r="H4201" s="15"/>
      <c r="I4201" s="15"/>
      <c r="J4201" s="15"/>
      <c r="K4201" s="15"/>
    </row>
    <row r="4202" spans="2:11" x14ac:dyDescent="0.2">
      <c r="B4202" s="15"/>
      <c r="C4202" s="15"/>
      <c r="D4202" s="15"/>
      <c r="E4202" s="15"/>
      <c r="F4202" s="15"/>
      <c r="G4202" s="15"/>
      <c r="H4202" s="15"/>
      <c r="I4202" s="15"/>
      <c r="J4202" s="15"/>
      <c r="K4202" s="15"/>
    </row>
    <row r="4203" spans="2:11" x14ac:dyDescent="0.2">
      <c r="B4203" s="15"/>
      <c r="C4203" s="15"/>
      <c r="D4203" s="15"/>
      <c r="E4203" s="15"/>
      <c r="F4203" s="15"/>
      <c r="G4203" s="15"/>
      <c r="H4203" s="15"/>
      <c r="I4203" s="15"/>
      <c r="J4203" s="15"/>
      <c r="K4203" s="15"/>
    </row>
    <row r="4204" spans="2:11" x14ac:dyDescent="0.2">
      <c r="B4204" s="15"/>
      <c r="C4204" s="15"/>
      <c r="D4204" s="15"/>
      <c r="E4204" s="15"/>
      <c r="F4204" s="15"/>
      <c r="G4204" s="15"/>
      <c r="H4204" s="15"/>
      <c r="I4204" s="15"/>
      <c r="J4204" s="15"/>
      <c r="K4204" s="15"/>
    </row>
    <row r="4205" spans="2:11" x14ac:dyDescent="0.2">
      <c r="B4205" s="15"/>
      <c r="C4205" s="15"/>
      <c r="D4205" s="15"/>
      <c r="E4205" s="15"/>
      <c r="F4205" s="15"/>
      <c r="G4205" s="15"/>
      <c r="H4205" s="15"/>
      <c r="I4205" s="15"/>
      <c r="J4205" s="15"/>
      <c r="K4205" s="15"/>
    </row>
    <row r="4206" spans="2:11" x14ac:dyDescent="0.2">
      <c r="B4206" s="15"/>
      <c r="C4206" s="15"/>
      <c r="D4206" s="15"/>
      <c r="E4206" s="15"/>
      <c r="F4206" s="15"/>
      <c r="G4206" s="15"/>
      <c r="H4206" s="15"/>
      <c r="I4206" s="15"/>
      <c r="J4206" s="15"/>
      <c r="K4206" s="15"/>
    </row>
    <row r="4207" spans="2:11" x14ac:dyDescent="0.2">
      <c r="B4207" s="15"/>
      <c r="C4207" s="15"/>
      <c r="D4207" s="15"/>
      <c r="E4207" s="15"/>
      <c r="F4207" s="15"/>
      <c r="G4207" s="15"/>
      <c r="H4207" s="15"/>
      <c r="I4207" s="15"/>
      <c r="J4207" s="15"/>
      <c r="K4207" s="15"/>
    </row>
    <row r="4208" spans="2:11" x14ac:dyDescent="0.2">
      <c r="B4208" s="15"/>
      <c r="C4208" s="15"/>
      <c r="D4208" s="15"/>
      <c r="E4208" s="15"/>
      <c r="F4208" s="15"/>
      <c r="G4208" s="15"/>
      <c r="H4208" s="15"/>
      <c r="I4208" s="15"/>
      <c r="J4208" s="15"/>
      <c r="K4208" s="15"/>
    </row>
    <row r="4209" spans="2:11" x14ac:dyDescent="0.2">
      <c r="B4209" s="15"/>
      <c r="C4209" s="15"/>
      <c r="D4209" s="15"/>
      <c r="E4209" s="15"/>
      <c r="F4209" s="15"/>
      <c r="G4209" s="15"/>
      <c r="H4209" s="15"/>
      <c r="I4209" s="15"/>
      <c r="J4209" s="15"/>
      <c r="K4209" s="15"/>
    </row>
    <row r="4210" spans="2:11" x14ac:dyDescent="0.2">
      <c r="B4210" s="15"/>
      <c r="C4210" s="15"/>
      <c r="D4210" s="15"/>
      <c r="E4210" s="15"/>
      <c r="F4210" s="15"/>
      <c r="G4210" s="15"/>
      <c r="H4210" s="15"/>
      <c r="I4210" s="15"/>
      <c r="J4210" s="15"/>
      <c r="K4210" s="15"/>
    </row>
    <row r="4211" spans="2:11" x14ac:dyDescent="0.2">
      <c r="B4211" s="15"/>
      <c r="C4211" s="15"/>
      <c r="D4211" s="15"/>
      <c r="E4211" s="15"/>
      <c r="F4211" s="15"/>
      <c r="G4211" s="15"/>
      <c r="H4211" s="15"/>
      <c r="I4211" s="15"/>
      <c r="J4211" s="15"/>
      <c r="K4211" s="15"/>
    </row>
    <row r="4212" spans="2:11" x14ac:dyDescent="0.2">
      <c r="B4212" s="15"/>
      <c r="C4212" s="15"/>
      <c r="D4212" s="15"/>
      <c r="E4212" s="15"/>
      <c r="F4212" s="15"/>
      <c r="G4212" s="15"/>
      <c r="H4212" s="15"/>
      <c r="I4212" s="15"/>
      <c r="J4212" s="15"/>
      <c r="K4212" s="15"/>
    </row>
    <row r="4213" spans="2:11" x14ac:dyDescent="0.2">
      <c r="B4213" s="15"/>
      <c r="C4213" s="15"/>
      <c r="D4213" s="15"/>
      <c r="E4213" s="15"/>
      <c r="F4213" s="15"/>
      <c r="G4213" s="15"/>
      <c r="H4213" s="15"/>
      <c r="I4213" s="15"/>
      <c r="J4213" s="15"/>
      <c r="K4213" s="15"/>
    </row>
    <row r="4214" spans="2:11" x14ac:dyDescent="0.2">
      <c r="B4214" s="15"/>
      <c r="C4214" s="15"/>
      <c r="D4214" s="15"/>
      <c r="E4214" s="15"/>
      <c r="F4214" s="15"/>
      <c r="G4214" s="15"/>
      <c r="H4214" s="15"/>
      <c r="I4214" s="15"/>
      <c r="J4214" s="15"/>
      <c r="K4214" s="15"/>
    </row>
    <row r="4215" spans="2:11" x14ac:dyDescent="0.2">
      <c r="B4215" s="15"/>
      <c r="C4215" s="15"/>
      <c r="D4215" s="15"/>
      <c r="E4215" s="15"/>
      <c r="F4215" s="15"/>
      <c r="G4215" s="15"/>
      <c r="H4215" s="15"/>
      <c r="I4215" s="15"/>
      <c r="J4215" s="15"/>
      <c r="K4215" s="15"/>
    </row>
    <row r="4216" spans="2:11" x14ac:dyDescent="0.2">
      <c r="B4216" s="15"/>
      <c r="C4216" s="15"/>
      <c r="D4216" s="15"/>
      <c r="E4216" s="15"/>
      <c r="F4216" s="15"/>
      <c r="G4216" s="15"/>
      <c r="H4216" s="15"/>
      <c r="I4216" s="15"/>
      <c r="J4216" s="15"/>
      <c r="K4216" s="15"/>
    </row>
    <row r="4217" spans="2:11" x14ac:dyDescent="0.2">
      <c r="B4217" s="15"/>
      <c r="C4217" s="15"/>
      <c r="D4217" s="15"/>
      <c r="E4217" s="15"/>
      <c r="F4217" s="15"/>
      <c r="G4217" s="15"/>
      <c r="H4217" s="15"/>
      <c r="I4217" s="15"/>
      <c r="J4217" s="15"/>
      <c r="K4217" s="15"/>
    </row>
    <row r="4218" spans="2:11" x14ac:dyDescent="0.2">
      <c r="B4218" s="15"/>
      <c r="C4218" s="15"/>
      <c r="D4218" s="15"/>
      <c r="E4218" s="15"/>
      <c r="F4218" s="15"/>
      <c r="G4218" s="15"/>
      <c r="H4218" s="15"/>
      <c r="I4218" s="15"/>
      <c r="J4218" s="15"/>
      <c r="K4218" s="15"/>
    </row>
    <row r="4219" spans="2:11" x14ac:dyDescent="0.2">
      <c r="B4219" s="15"/>
      <c r="C4219" s="15"/>
      <c r="D4219" s="15"/>
      <c r="E4219" s="15"/>
      <c r="F4219" s="15"/>
      <c r="G4219" s="15"/>
      <c r="H4219" s="15"/>
      <c r="I4219" s="15"/>
      <c r="J4219" s="15"/>
      <c r="K4219" s="15"/>
    </row>
    <row r="4220" spans="2:11" x14ac:dyDescent="0.2">
      <c r="B4220" s="15"/>
      <c r="C4220" s="15"/>
      <c r="D4220" s="15"/>
      <c r="E4220" s="15"/>
      <c r="F4220" s="15"/>
      <c r="G4220" s="15"/>
      <c r="H4220" s="15"/>
      <c r="I4220" s="15"/>
      <c r="J4220" s="15"/>
      <c r="K4220" s="15"/>
    </row>
    <row r="4221" spans="2:11" x14ac:dyDescent="0.2">
      <c r="B4221" s="15"/>
      <c r="C4221" s="15"/>
      <c r="D4221" s="15"/>
      <c r="E4221" s="15"/>
      <c r="F4221" s="15"/>
      <c r="G4221" s="15"/>
      <c r="H4221" s="15"/>
      <c r="I4221" s="15"/>
      <c r="J4221" s="15"/>
      <c r="K4221" s="15"/>
    </row>
    <row r="4222" spans="2:11" x14ac:dyDescent="0.2">
      <c r="B4222" s="15"/>
      <c r="C4222" s="15"/>
      <c r="D4222" s="15"/>
      <c r="E4222" s="15"/>
      <c r="F4222" s="15"/>
      <c r="G4222" s="15"/>
      <c r="H4222" s="15"/>
      <c r="I4222" s="15"/>
      <c r="J4222" s="15"/>
      <c r="K4222" s="15"/>
    </row>
    <row r="4223" spans="2:11" x14ac:dyDescent="0.2">
      <c r="B4223" s="15"/>
      <c r="C4223" s="15"/>
      <c r="D4223" s="15"/>
      <c r="E4223" s="15"/>
      <c r="F4223" s="15"/>
      <c r="G4223" s="15"/>
      <c r="H4223" s="15"/>
      <c r="I4223" s="15"/>
      <c r="J4223" s="15"/>
      <c r="K4223" s="15"/>
    </row>
    <row r="4224" spans="2:11" x14ac:dyDescent="0.2">
      <c r="B4224" s="15"/>
      <c r="C4224" s="15"/>
      <c r="D4224" s="15"/>
      <c r="E4224" s="15"/>
      <c r="F4224" s="15"/>
      <c r="G4224" s="15"/>
      <c r="H4224" s="15"/>
      <c r="I4224" s="15"/>
      <c r="J4224" s="15"/>
      <c r="K4224" s="15"/>
    </row>
    <row r="4225" spans="2:11" x14ac:dyDescent="0.2">
      <c r="B4225" s="15"/>
      <c r="C4225" s="15"/>
      <c r="D4225" s="15"/>
      <c r="E4225" s="15"/>
      <c r="F4225" s="15"/>
      <c r="G4225" s="15"/>
      <c r="H4225" s="15"/>
      <c r="I4225" s="15"/>
      <c r="J4225" s="15"/>
      <c r="K4225" s="15"/>
    </row>
    <row r="4226" spans="2:11" x14ac:dyDescent="0.2">
      <c r="B4226" s="15"/>
      <c r="C4226" s="15"/>
      <c r="D4226" s="15"/>
      <c r="E4226" s="15"/>
      <c r="F4226" s="15"/>
      <c r="G4226" s="15"/>
      <c r="H4226" s="15"/>
      <c r="I4226" s="15"/>
      <c r="J4226" s="15"/>
      <c r="K4226" s="15"/>
    </row>
    <row r="4227" spans="2:11" x14ac:dyDescent="0.2">
      <c r="B4227" s="15"/>
      <c r="C4227" s="15"/>
      <c r="D4227" s="15"/>
      <c r="E4227" s="15"/>
      <c r="F4227" s="15"/>
      <c r="G4227" s="15"/>
      <c r="H4227" s="15"/>
      <c r="I4227" s="15"/>
      <c r="J4227" s="15"/>
      <c r="K4227" s="15"/>
    </row>
    <row r="4228" spans="2:11" x14ac:dyDescent="0.2">
      <c r="B4228" s="15"/>
      <c r="C4228" s="15"/>
      <c r="D4228" s="15"/>
      <c r="E4228" s="15"/>
      <c r="F4228" s="15"/>
      <c r="G4228" s="15"/>
      <c r="H4228" s="15"/>
      <c r="I4228" s="15"/>
      <c r="J4228" s="15"/>
      <c r="K4228" s="15"/>
    </row>
    <row r="4229" spans="2:11" x14ac:dyDescent="0.2">
      <c r="B4229" s="15"/>
      <c r="C4229" s="15"/>
      <c r="D4229" s="15"/>
      <c r="E4229" s="15"/>
      <c r="F4229" s="15"/>
      <c r="G4229" s="15"/>
      <c r="H4229" s="15"/>
      <c r="I4229" s="15"/>
      <c r="J4229" s="15"/>
      <c r="K4229" s="15"/>
    </row>
    <row r="4230" spans="2:11" x14ac:dyDescent="0.2">
      <c r="B4230" s="15"/>
      <c r="C4230" s="15"/>
      <c r="D4230" s="15"/>
      <c r="E4230" s="15"/>
      <c r="F4230" s="15"/>
      <c r="G4230" s="15"/>
      <c r="H4230" s="15"/>
      <c r="I4230" s="15"/>
      <c r="J4230" s="15"/>
      <c r="K4230" s="15"/>
    </row>
    <row r="4231" spans="2:11" x14ac:dyDescent="0.2">
      <c r="B4231" s="15"/>
      <c r="C4231" s="15"/>
      <c r="D4231" s="15"/>
      <c r="E4231" s="15"/>
      <c r="F4231" s="15"/>
      <c r="G4231" s="15"/>
      <c r="H4231" s="15"/>
      <c r="I4231" s="15"/>
      <c r="J4231" s="15"/>
      <c r="K4231" s="15"/>
    </row>
    <row r="4232" spans="2:11" x14ac:dyDescent="0.2">
      <c r="B4232" s="15"/>
      <c r="C4232" s="15"/>
      <c r="D4232" s="15"/>
      <c r="E4232" s="15"/>
      <c r="F4232" s="15"/>
      <c r="G4232" s="15"/>
      <c r="H4232" s="15"/>
      <c r="I4232" s="15"/>
      <c r="J4232" s="15"/>
      <c r="K4232" s="15"/>
    </row>
    <row r="4233" spans="2:11" x14ac:dyDescent="0.2">
      <c r="B4233" s="15"/>
      <c r="C4233" s="15"/>
      <c r="D4233" s="15"/>
      <c r="E4233" s="15"/>
      <c r="F4233" s="15"/>
      <c r="G4233" s="15"/>
      <c r="H4233" s="15"/>
      <c r="I4233" s="15"/>
      <c r="J4233" s="15"/>
      <c r="K4233" s="15"/>
    </row>
    <row r="4234" spans="2:11" x14ac:dyDescent="0.2">
      <c r="B4234" s="15"/>
      <c r="C4234" s="15"/>
      <c r="D4234" s="15"/>
      <c r="E4234" s="15"/>
      <c r="F4234" s="15"/>
      <c r="G4234" s="15"/>
      <c r="H4234" s="15"/>
      <c r="I4234" s="15"/>
      <c r="J4234" s="15"/>
      <c r="K4234" s="15"/>
    </row>
    <row r="4235" spans="2:11" x14ac:dyDescent="0.2">
      <c r="B4235" s="15"/>
      <c r="C4235" s="15"/>
      <c r="D4235" s="15"/>
      <c r="E4235" s="15"/>
      <c r="F4235" s="15"/>
      <c r="G4235" s="15"/>
      <c r="H4235" s="15"/>
      <c r="I4235" s="15"/>
      <c r="J4235" s="15"/>
      <c r="K4235" s="15"/>
    </row>
    <row r="4236" spans="2:11" x14ac:dyDescent="0.2">
      <c r="B4236" s="15"/>
      <c r="C4236" s="15"/>
      <c r="D4236" s="15"/>
      <c r="E4236" s="15"/>
      <c r="F4236" s="15"/>
      <c r="G4236" s="15"/>
      <c r="H4236" s="15"/>
      <c r="I4236" s="15"/>
      <c r="J4236" s="15"/>
      <c r="K4236" s="15"/>
    </row>
    <row r="4237" spans="2:11" x14ac:dyDescent="0.2">
      <c r="B4237" s="15"/>
      <c r="C4237" s="15"/>
      <c r="D4237" s="15"/>
      <c r="E4237" s="15"/>
      <c r="F4237" s="15"/>
      <c r="G4237" s="15"/>
      <c r="H4237" s="15"/>
      <c r="I4237" s="15"/>
      <c r="J4237" s="15"/>
      <c r="K4237" s="15"/>
    </row>
    <row r="4238" spans="2:11" x14ac:dyDescent="0.2">
      <c r="B4238" s="15"/>
      <c r="C4238" s="15"/>
      <c r="D4238" s="15"/>
      <c r="E4238" s="15"/>
      <c r="F4238" s="15"/>
      <c r="G4238" s="15"/>
      <c r="H4238" s="15"/>
      <c r="I4238" s="15"/>
      <c r="J4238" s="15"/>
      <c r="K4238" s="15"/>
    </row>
    <row r="4239" spans="2:11" x14ac:dyDescent="0.2">
      <c r="B4239" s="15"/>
      <c r="C4239" s="15"/>
      <c r="D4239" s="15"/>
      <c r="E4239" s="15"/>
      <c r="F4239" s="15"/>
      <c r="G4239" s="15"/>
      <c r="H4239" s="15"/>
      <c r="I4239" s="15"/>
      <c r="J4239" s="15"/>
      <c r="K4239" s="15"/>
    </row>
    <row r="4240" spans="2:11" x14ac:dyDescent="0.2">
      <c r="B4240" s="15"/>
      <c r="C4240" s="15"/>
      <c r="D4240" s="15"/>
      <c r="E4240" s="15"/>
      <c r="F4240" s="15"/>
      <c r="G4240" s="15"/>
      <c r="H4240" s="15"/>
      <c r="I4240" s="15"/>
      <c r="J4240" s="15"/>
      <c r="K4240" s="15"/>
    </row>
    <row r="4241" spans="2:11" x14ac:dyDescent="0.2">
      <c r="B4241" s="15"/>
      <c r="C4241" s="15"/>
      <c r="D4241" s="15"/>
      <c r="E4241" s="15"/>
      <c r="F4241" s="15"/>
      <c r="G4241" s="15"/>
      <c r="H4241" s="15"/>
      <c r="I4241" s="15"/>
      <c r="J4241" s="15"/>
      <c r="K4241" s="15"/>
    </row>
    <row r="4242" spans="2:11" x14ac:dyDescent="0.2">
      <c r="B4242" s="15"/>
      <c r="C4242" s="15"/>
      <c r="D4242" s="15"/>
      <c r="E4242" s="15"/>
      <c r="F4242" s="15"/>
      <c r="G4242" s="15"/>
      <c r="H4242" s="15"/>
      <c r="I4242" s="15"/>
      <c r="J4242" s="15"/>
      <c r="K4242" s="15"/>
    </row>
    <row r="4243" spans="2:11" x14ac:dyDescent="0.2">
      <c r="B4243" s="15"/>
      <c r="C4243" s="15"/>
      <c r="D4243" s="15"/>
      <c r="E4243" s="15"/>
      <c r="F4243" s="15"/>
      <c r="G4243" s="15"/>
      <c r="H4243" s="15"/>
      <c r="I4243" s="15"/>
      <c r="J4243" s="15"/>
      <c r="K4243" s="15"/>
    </row>
    <row r="4244" spans="2:11" x14ac:dyDescent="0.2">
      <c r="B4244" s="15"/>
      <c r="C4244" s="15"/>
      <c r="D4244" s="15"/>
      <c r="E4244" s="15"/>
      <c r="F4244" s="15"/>
      <c r="G4244" s="15"/>
      <c r="H4244" s="15"/>
      <c r="I4244" s="15"/>
      <c r="J4244" s="15"/>
      <c r="K4244" s="15"/>
    </row>
    <row r="4245" spans="2:11" x14ac:dyDescent="0.2">
      <c r="B4245" s="15"/>
      <c r="C4245" s="15"/>
      <c r="D4245" s="15"/>
      <c r="E4245" s="15"/>
      <c r="F4245" s="15"/>
      <c r="G4245" s="15"/>
      <c r="H4245" s="15"/>
      <c r="I4245" s="15"/>
      <c r="J4245" s="15"/>
      <c r="K4245" s="15"/>
    </row>
    <row r="4246" spans="2:11" x14ac:dyDescent="0.2">
      <c r="B4246" s="15"/>
      <c r="C4246" s="15"/>
      <c r="D4246" s="15"/>
      <c r="E4246" s="15"/>
      <c r="F4246" s="15"/>
      <c r="G4246" s="15"/>
      <c r="H4246" s="15"/>
      <c r="I4246" s="15"/>
      <c r="J4246" s="15"/>
      <c r="K4246" s="15"/>
    </row>
    <row r="4247" spans="2:11" x14ac:dyDescent="0.2">
      <c r="B4247" s="15"/>
      <c r="C4247" s="15"/>
      <c r="D4247" s="15"/>
      <c r="E4247" s="15"/>
      <c r="F4247" s="15"/>
      <c r="G4247" s="15"/>
      <c r="H4247" s="15"/>
      <c r="I4247" s="15"/>
      <c r="J4247" s="15"/>
      <c r="K4247" s="15"/>
    </row>
    <row r="4248" spans="2:11" x14ac:dyDescent="0.2">
      <c r="B4248" s="15"/>
      <c r="C4248" s="15"/>
      <c r="D4248" s="15"/>
      <c r="E4248" s="15"/>
      <c r="F4248" s="15"/>
      <c r="G4248" s="15"/>
      <c r="H4248" s="15"/>
      <c r="I4248" s="15"/>
      <c r="J4248" s="15"/>
      <c r="K4248" s="15"/>
    </row>
    <row r="4249" spans="2:11" x14ac:dyDescent="0.2">
      <c r="B4249" s="15"/>
      <c r="C4249" s="15"/>
      <c r="D4249" s="15"/>
      <c r="E4249" s="15"/>
      <c r="F4249" s="15"/>
      <c r="G4249" s="15"/>
      <c r="H4249" s="15"/>
      <c r="I4249" s="15"/>
      <c r="J4249" s="15"/>
      <c r="K4249" s="15"/>
    </row>
    <row r="4250" spans="2:11" x14ac:dyDescent="0.2">
      <c r="B4250" s="15"/>
      <c r="C4250" s="15"/>
      <c r="D4250" s="15"/>
      <c r="E4250" s="15"/>
      <c r="F4250" s="15"/>
      <c r="G4250" s="15"/>
      <c r="H4250" s="15"/>
      <c r="I4250" s="15"/>
      <c r="J4250" s="15"/>
      <c r="K4250" s="15"/>
    </row>
    <row r="4251" spans="2:11" x14ac:dyDescent="0.2">
      <c r="B4251" s="15"/>
      <c r="C4251" s="15"/>
      <c r="D4251" s="15"/>
      <c r="E4251" s="15"/>
      <c r="F4251" s="15"/>
      <c r="G4251" s="15"/>
      <c r="H4251" s="15"/>
      <c r="I4251" s="15"/>
      <c r="J4251" s="15"/>
      <c r="K4251" s="15"/>
    </row>
    <row r="4252" spans="2:11" x14ac:dyDescent="0.2">
      <c r="B4252" s="15"/>
      <c r="C4252" s="15"/>
      <c r="D4252" s="15"/>
      <c r="E4252" s="15"/>
      <c r="F4252" s="15"/>
      <c r="G4252" s="15"/>
      <c r="H4252" s="15"/>
      <c r="I4252" s="15"/>
      <c r="J4252" s="15"/>
      <c r="K4252" s="15"/>
    </row>
    <row r="4253" spans="2:11" x14ac:dyDescent="0.2">
      <c r="B4253" s="15"/>
      <c r="C4253" s="15"/>
      <c r="D4253" s="15"/>
      <c r="E4253" s="15"/>
      <c r="F4253" s="15"/>
      <c r="G4253" s="15"/>
      <c r="H4253" s="15"/>
      <c r="I4253" s="15"/>
      <c r="J4253" s="15"/>
      <c r="K4253" s="15"/>
    </row>
    <row r="4254" spans="2:11" x14ac:dyDescent="0.2">
      <c r="B4254" s="15"/>
      <c r="C4254" s="15"/>
      <c r="D4254" s="15"/>
      <c r="E4254" s="15"/>
      <c r="F4254" s="15"/>
      <c r="G4254" s="15"/>
      <c r="H4254" s="15"/>
      <c r="I4254" s="15"/>
      <c r="J4254" s="15"/>
      <c r="K4254" s="15"/>
    </row>
    <row r="4255" spans="2:11" x14ac:dyDescent="0.2">
      <c r="B4255" s="15"/>
      <c r="C4255" s="15"/>
      <c r="D4255" s="15"/>
      <c r="E4255" s="15"/>
      <c r="F4255" s="15"/>
      <c r="G4255" s="15"/>
      <c r="H4255" s="15"/>
      <c r="I4255" s="15"/>
      <c r="J4255" s="15"/>
      <c r="K4255" s="15"/>
    </row>
    <row r="4256" spans="2:11" x14ac:dyDescent="0.2">
      <c r="B4256" s="15"/>
      <c r="C4256" s="15"/>
      <c r="D4256" s="15"/>
      <c r="E4256" s="15"/>
      <c r="F4256" s="15"/>
      <c r="G4256" s="15"/>
      <c r="H4256" s="15"/>
      <c r="I4256" s="15"/>
      <c r="J4256" s="15"/>
      <c r="K4256" s="15"/>
    </row>
    <row r="4257" spans="2:11" x14ac:dyDescent="0.2">
      <c r="B4257" s="15"/>
      <c r="C4257" s="15"/>
      <c r="D4257" s="15"/>
      <c r="E4257" s="15"/>
      <c r="F4257" s="15"/>
      <c r="G4257" s="15"/>
      <c r="H4257" s="15"/>
      <c r="I4257" s="15"/>
      <c r="J4257" s="15"/>
      <c r="K4257" s="15"/>
    </row>
    <row r="4258" spans="2:11" x14ac:dyDescent="0.2">
      <c r="B4258" s="15"/>
      <c r="C4258" s="15"/>
      <c r="D4258" s="15"/>
      <c r="E4258" s="15"/>
      <c r="F4258" s="15"/>
      <c r="G4258" s="15"/>
      <c r="H4258" s="15"/>
      <c r="I4258" s="15"/>
      <c r="J4258" s="15"/>
      <c r="K4258" s="15"/>
    </row>
    <row r="4259" spans="2:11" x14ac:dyDescent="0.2">
      <c r="B4259" s="15"/>
      <c r="C4259" s="15"/>
      <c r="D4259" s="15"/>
      <c r="E4259" s="15"/>
      <c r="F4259" s="15"/>
      <c r="G4259" s="15"/>
      <c r="H4259" s="15"/>
      <c r="I4259" s="15"/>
      <c r="J4259" s="15"/>
      <c r="K4259" s="15"/>
    </row>
    <row r="4260" spans="2:11" x14ac:dyDescent="0.2">
      <c r="B4260" s="15"/>
      <c r="C4260" s="15"/>
      <c r="D4260" s="15"/>
      <c r="E4260" s="15"/>
      <c r="F4260" s="15"/>
      <c r="G4260" s="15"/>
      <c r="H4260" s="15"/>
      <c r="I4260" s="15"/>
      <c r="J4260" s="15"/>
      <c r="K4260" s="15"/>
    </row>
    <row r="4261" spans="2:11" x14ac:dyDescent="0.2">
      <c r="B4261" s="15"/>
      <c r="C4261" s="15"/>
      <c r="D4261" s="15"/>
      <c r="E4261" s="15"/>
      <c r="F4261" s="15"/>
      <c r="G4261" s="15"/>
      <c r="H4261" s="15"/>
      <c r="I4261" s="15"/>
      <c r="J4261" s="15"/>
      <c r="K4261" s="15"/>
    </row>
    <row r="4262" spans="2:11" x14ac:dyDescent="0.2">
      <c r="B4262" s="15"/>
      <c r="C4262" s="15"/>
      <c r="D4262" s="15"/>
      <c r="E4262" s="15"/>
      <c r="F4262" s="15"/>
      <c r="G4262" s="15"/>
      <c r="H4262" s="15"/>
      <c r="I4262" s="15"/>
      <c r="J4262" s="15"/>
      <c r="K4262" s="15"/>
    </row>
    <row r="4263" spans="2:11" x14ac:dyDescent="0.2">
      <c r="B4263" s="15"/>
      <c r="C4263" s="15"/>
      <c r="D4263" s="15"/>
      <c r="E4263" s="15"/>
      <c r="F4263" s="15"/>
      <c r="G4263" s="15"/>
      <c r="H4263" s="15"/>
      <c r="I4263" s="15"/>
      <c r="J4263" s="15"/>
      <c r="K4263" s="15"/>
    </row>
    <row r="4264" spans="2:11" x14ac:dyDescent="0.2">
      <c r="B4264" s="15"/>
      <c r="C4264" s="15"/>
      <c r="D4264" s="15"/>
      <c r="E4264" s="15"/>
      <c r="F4264" s="15"/>
      <c r="G4264" s="15"/>
      <c r="H4264" s="15"/>
      <c r="I4264" s="15"/>
      <c r="J4264" s="15"/>
      <c r="K4264" s="15"/>
    </row>
    <row r="4265" spans="2:11" x14ac:dyDescent="0.2">
      <c r="B4265" s="15"/>
      <c r="C4265" s="15"/>
      <c r="D4265" s="15"/>
      <c r="E4265" s="15"/>
      <c r="F4265" s="15"/>
      <c r="G4265" s="15"/>
      <c r="H4265" s="15"/>
      <c r="I4265" s="15"/>
      <c r="J4265" s="15"/>
      <c r="K4265" s="15"/>
    </row>
    <row r="4266" spans="2:11" x14ac:dyDescent="0.2">
      <c r="B4266" s="15"/>
      <c r="C4266" s="15"/>
      <c r="D4266" s="15"/>
      <c r="E4266" s="15"/>
      <c r="F4266" s="15"/>
      <c r="G4266" s="15"/>
      <c r="H4266" s="15"/>
      <c r="I4266" s="15"/>
      <c r="J4266" s="15"/>
      <c r="K4266" s="15"/>
    </row>
    <row r="4267" spans="2:11" x14ac:dyDescent="0.2">
      <c r="B4267" s="15"/>
      <c r="C4267" s="15"/>
      <c r="D4267" s="15"/>
      <c r="E4267" s="15"/>
      <c r="F4267" s="15"/>
      <c r="G4267" s="15"/>
      <c r="H4267" s="15"/>
      <c r="I4267" s="15"/>
      <c r="J4267" s="15"/>
      <c r="K4267" s="15"/>
    </row>
    <row r="4268" spans="2:11" x14ac:dyDescent="0.2">
      <c r="B4268" s="15"/>
      <c r="C4268" s="15"/>
      <c r="D4268" s="15"/>
      <c r="E4268" s="15"/>
      <c r="F4268" s="15"/>
      <c r="G4268" s="15"/>
      <c r="H4268" s="15"/>
      <c r="I4268" s="15"/>
      <c r="J4268" s="15"/>
      <c r="K4268" s="15"/>
    </row>
    <row r="4269" spans="2:11" x14ac:dyDescent="0.2">
      <c r="B4269" s="15"/>
      <c r="C4269" s="15"/>
      <c r="D4269" s="15"/>
      <c r="E4269" s="15"/>
      <c r="F4269" s="15"/>
      <c r="G4269" s="15"/>
      <c r="H4269" s="15"/>
      <c r="I4269" s="15"/>
      <c r="J4269" s="15"/>
      <c r="K4269" s="15"/>
    </row>
    <row r="4270" spans="2:11" x14ac:dyDescent="0.2">
      <c r="B4270" s="15"/>
      <c r="C4270" s="15"/>
      <c r="D4270" s="15"/>
      <c r="E4270" s="15"/>
      <c r="F4270" s="15"/>
      <c r="G4270" s="15"/>
      <c r="H4270" s="15"/>
      <c r="I4270" s="15"/>
      <c r="J4270" s="15"/>
      <c r="K4270" s="15"/>
    </row>
    <row r="4271" spans="2:11" x14ac:dyDescent="0.2">
      <c r="B4271" s="15"/>
      <c r="C4271" s="15"/>
      <c r="D4271" s="15"/>
      <c r="E4271" s="15"/>
      <c r="F4271" s="15"/>
      <c r="G4271" s="15"/>
      <c r="H4271" s="15"/>
      <c r="I4271" s="15"/>
      <c r="J4271" s="15"/>
      <c r="K4271" s="15"/>
    </row>
    <row r="4272" spans="2:11" x14ac:dyDescent="0.2">
      <c r="B4272" s="15"/>
      <c r="C4272" s="15"/>
      <c r="D4272" s="15"/>
      <c r="E4272" s="15"/>
      <c r="F4272" s="15"/>
      <c r="G4272" s="15"/>
      <c r="H4272" s="15"/>
      <c r="I4272" s="15"/>
      <c r="J4272" s="15"/>
      <c r="K4272" s="15"/>
    </row>
    <row r="4273" spans="2:11" x14ac:dyDescent="0.2">
      <c r="B4273" s="15"/>
      <c r="C4273" s="15"/>
      <c r="D4273" s="15"/>
      <c r="E4273" s="15"/>
      <c r="F4273" s="15"/>
      <c r="G4273" s="15"/>
      <c r="H4273" s="15"/>
      <c r="I4273" s="15"/>
      <c r="J4273" s="15"/>
      <c r="K4273" s="15"/>
    </row>
    <row r="4274" spans="2:11" x14ac:dyDescent="0.2">
      <c r="B4274" s="15"/>
      <c r="C4274" s="15"/>
      <c r="D4274" s="15"/>
      <c r="E4274" s="15"/>
      <c r="F4274" s="15"/>
      <c r="G4274" s="15"/>
      <c r="H4274" s="15"/>
      <c r="I4274" s="15"/>
      <c r="J4274" s="15"/>
      <c r="K4274" s="15"/>
    </row>
    <row r="4275" spans="2:11" x14ac:dyDescent="0.2">
      <c r="B4275" s="15"/>
      <c r="C4275" s="15"/>
      <c r="D4275" s="15"/>
      <c r="E4275" s="15"/>
      <c r="F4275" s="15"/>
      <c r="G4275" s="15"/>
      <c r="H4275" s="15"/>
      <c r="I4275" s="15"/>
      <c r="J4275" s="15"/>
      <c r="K4275" s="15"/>
    </row>
    <row r="4276" spans="2:11" x14ac:dyDescent="0.2">
      <c r="B4276" s="15"/>
      <c r="C4276" s="15"/>
      <c r="D4276" s="15"/>
      <c r="E4276" s="15"/>
      <c r="F4276" s="15"/>
      <c r="G4276" s="15"/>
      <c r="H4276" s="15"/>
      <c r="I4276" s="15"/>
      <c r="J4276" s="15"/>
      <c r="K4276" s="15"/>
    </row>
    <row r="4277" spans="2:11" x14ac:dyDescent="0.2">
      <c r="B4277" s="15"/>
      <c r="C4277" s="15"/>
      <c r="D4277" s="15"/>
      <c r="E4277" s="15"/>
      <c r="F4277" s="15"/>
      <c r="G4277" s="15"/>
      <c r="H4277" s="15"/>
      <c r="I4277" s="15"/>
      <c r="J4277" s="15"/>
      <c r="K4277" s="15"/>
    </row>
    <row r="4278" spans="2:11" x14ac:dyDescent="0.2">
      <c r="B4278" s="15"/>
      <c r="C4278" s="15"/>
      <c r="D4278" s="15"/>
      <c r="E4278" s="15"/>
      <c r="F4278" s="15"/>
      <c r="G4278" s="15"/>
      <c r="H4278" s="15"/>
      <c r="I4278" s="15"/>
      <c r="J4278" s="15"/>
      <c r="K4278" s="15"/>
    </row>
    <row r="4279" spans="2:11" x14ac:dyDescent="0.2">
      <c r="B4279" s="15"/>
      <c r="C4279" s="15"/>
      <c r="D4279" s="15"/>
      <c r="E4279" s="15"/>
      <c r="F4279" s="15"/>
      <c r="G4279" s="15"/>
      <c r="H4279" s="15"/>
      <c r="I4279" s="15"/>
      <c r="J4279" s="15"/>
      <c r="K4279" s="15"/>
    </row>
    <row r="4280" spans="2:11" x14ac:dyDescent="0.2">
      <c r="B4280" s="15"/>
      <c r="C4280" s="15"/>
      <c r="D4280" s="15"/>
      <c r="E4280" s="15"/>
      <c r="F4280" s="15"/>
      <c r="G4280" s="15"/>
      <c r="H4280" s="15"/>
      <c r="I4280" s="15"/>
      <c r="J4280" s="15"/>
      <c r="K4280" s="15"/>
    </row>
    <row r="4281" spans="2:11" x14ac:dyDescent="0.2">
      <c r="B4281" s="15"/>
      <c r="C4281" s="15"/>
      <c r="D4281" s="15"/>
      <c r="E4281" s="15"/>
      <c r="F4281" s="15"/>
      <c r="G4281" s="15"/>
      <c r="H4281" s="15"/>
      <c r="I4281" s="15"/>
      <c r="J4281" s="15"/>
      <c r="K4281" s="15"/>
    </row>
    <row r="4282" spans="2:11" x14ac:dyDescent="0.2">
      <c r="B4282" s="15"/>
      <c r="C4282" s="15"/>
      <c r="D4282" s="15"/>
      <c r="E4282" s="15"/>
      <c r="F4282" s="15"/>
      <c r="G4282" s="15"/>
      <c r="H4282" s="15"/>
      <c r="I4282" s="15"/>
      <c r="J4282" s="15"/>
      <c r="K4282" s="15"/>
    </row>
    <row r="4283" spans="2:11" x14ac:dyDescent="0.2">
      <c r="B4283" s="15"/>
      <c r="C4283" s="15"/>
      <c r="D4283" s="15"/>
      <c r="E4283" s="15"/>
      <c r="F4283" s="15"/>
      <c r="G4283" s="15"/>
      <c r="H4283" s="15"/>
      <c r="I4283" s="15"/>
      <c r="J4283" s="15"/>
      <c r="K4283" s="15"/>
    </row>
    <row r="4284" spans="2:11" x14ac:dyDescent="0.2">
      <c r="B4284" s="15"/>
      <c r="C4284" s="15"/>
      <c r="D4284" s="15"/>
      <c r="E4284" s="15"/>
      <c r="F4284" s="15"/>
      <c r="G4284" s="15"/>
      <c r="H4284" s="15"/>
      <c r="I4284" s="15"/>
      <c r="J4284" s="15"/>
      <c r="K4284" s="15"/>
    </row>
    <row r="4285" spans="2:11" x14ac:dyDescent="0.2">
      <c r="B4285" s="15"/>
      <c r="C4285" s="15"/>
      <c r="D4285" s="15"/>
      <c r="E4285" s="15"/>
      <c r="F4285" s="15"/>
      <c r="G4285" s="15"/>
      <c r="H4285" s="15"/>
      <c r="I4285" s="15"/>
      <c r="J4285" s="15"/>
      <c r="K4285" s="15"/>
    </row>
    <row r="4286" spans="2:11" x14ac:dyDescent="0.2">
      <c r="B4286" s="15"/>
      <c r="C4286" s="15"/>
      <c r="D4286" s="15"/>
      <c r="E4286" s="15"/>
      <c r="F4286" s="15"/>
      <c r="G4286" s="15"/>
      <c r="H4286" s="15"/>
      <c r="I4286" s="15"/>
      <c r="J4286" s="15"/>
      <c r="K4286" s="15"/>
    </row>
    <row r="4287" spans="2:11" x14ac:dyDescent="0.2">
      <c r="B4287" s="15"/>
      <c r="C4287" s="15"/>
      <c r="D4287" s="15"/>
      <c r="E4287" s="15"/>
      <c r="F4287" s="15"/>
      <c r="G4287" s="15"/>
      <c r="H4287" s="15"/>
      <c r="I4287" s="15"/>
      <c r="J4287" s="15"/>
      <c r="K4287" s="15"/>
    </row>
    <row r="4288" spans="2:11" x14ac:dyDescent="0.2">
      <c r="B4288" s="15"/>
      <c r="C4288" s="15"/>
      <c r="D4288" s="15"/>
      <c r="E4288" s="15"/>
      <c r="F4288" s="15"/>
      <c r="G4288" s="15"/>
      <c r="H4288" s="15"/>
      <c r="I4288" s="15"/>
      <c r="J4288" s="15"/>
      <c r="K4288" s="15"/>
    </row>
    <row r="4289" spans="2:11" x14ac:dyDescent="0.2">
      <c r="B4289" s="15"/>
      <c r="C4289" s="15"/>
      <c r="D4289" s="15"/>
      <c r="E4289" s="15"/>
      <c r="F4289" s="15"/>
      <c r="G4289" s="15"/>
      <c r="H4289" s="15"/>
      <c r="I4289" s="15"/>
      <c r="J4289" s="15"/>
      <c r="K4289" s="15"/>
    </row>
    <row r="4290" spans="2:11" x14ac:dyDescent="0.2">
      <c r="B4290" s="15"/>
      <c r="C4290" s="15"/>
      <c r="D4290" s="15"/>
      <c r="E4290" s="15"/>
      <c r="F4290" s="15"/>
      <c r="G4290" s="15"/>
      <c r="H4290" s="15"/>
      <c r="I4290" s="15"/>
      <c r="J4290" s="15"/>
      <c r="K4290" s="15"/>
    </row>
    <row r="4291" spans="2:11" x14ac:dyDescent="0.2">
      <c r="B4291" s="15"/>
      <c r="C4291" s="15"/>
      <c r="D4291" s="15"/>
      <c r="E4291" s="15"/>
      <c r="F4291" s="15"/>
      <c r="G4291" s="15"/>
      <c r="H4291" s="15"/>
      <c r="I4291" s="15"/>
      <c r="J4291" s="15"/>
      <c r="K4291" s="15"/>
    </row>
    <row r="4292" spans="2:11" x14ac:dyDescent="0.2">
      <c r="B4292" s="15"/>
      <c r="C4292" s="15"/>
      <c r="D4292" s="15"/>
      <c r="E4292" s="15"/>
      <c r="F4292" s="15"/>
      <c r="G4292" s="15"/>
      <c r="H4292" s="15"/>
      <c r="I4292" s="15"/>
      <c r="J4292" s="15"/>
      <c r="K4292" s="15"/>
    </row>
    <row r="4293" spans="2:11" x14ac:dyDescent="0.2">
      <c r="B4293" s="15"/>
      <c r="C4293" s="15"/>
      <c r="D4293" s="15"/>
      <c r="E4293" s="15"/>
      <c r="F4293" s="15"/>
      <c r="G4293" s="15"/>
      <c r="H4293" s="15"/>
      <c r="I4293" s="15"/>
      <c r="J4293" s="15"/>
      <c r="K4293" s="15"/>
    </row>
    <row r="4294" spans="2:11" x14ac:dyDescent="0.2">
      <c r="B4294" s="15"/>
      <c r="C4294" s="15"/>
      <c r="D4294" s="15"/>
      <c r="E4294" s="15"/>
      <c r="F4294" s="15"/>
      <c r="G4294" s="15"/>
      <c r="H4294" s="15"/>
      <c r="I4294" s="15"/>
      <c r="J4294" s="15"/>
      <c r="K4294" s="15"/>
    </row>
    <row r="4295" spans="2:11" x14ac:dyDescent="0.2">
      <c r="B4295" s="15"/>
      <c r="C4295" s="15"/>
      <c r="D4295" s="15"/>
      <c r="E4295" s="15"/>
      <c r="F4295" s="15"/>
      <c r="G4295" s="15"/>
      <c r="H4295" s="15"/>
      <c r="I4295" s="15"/>
      <c r="J4295" s="15"/>
      <c r="K4295" s="15"/>
    </row>
    <row r="4296" spans="2:11" x14ac:dyDescent="0.2">
      <c r="B4296" s="15"/>
      <c r="C4296" s="15"/>
      <c r="D4296" s="15"/>
      <c r="E4296" s="15"/>
      <c r="F4296" s="15"/>
      <c r="G4296" s="15"/>
      <c r="H4296" s="15"/>
      <c r="I4296" s="15"/>
      <c r="J4296" s="15"/>
      <c r="K4296" s="15"/>
    </row>
    <row r="4297" spans="2:11" x14ac:dyDescent="0.2">
      <c r="B4297" s="15"/>
      <c r="C4297" s="15"/>
      <c r="D4297" s="15"/>
      <c r="E4297" s="15"/>
      <c r="F4297" s="15"/>
      <c r="G4297" s="15"/>
      <c r="H4297" s="15"/>
      <c r="I4297" s="15"/>
      <c r="J4297" s="15"/>
      <c r="K4297" s="15"/>
    </row>
    <row r="4298" spans="2:11" x14ac:dyDescent="0.2">
      <c r="B4298" s="15"/>
      <c r="C4298" s="15"/>
      <c r="D4298" s="15"/>
      <c r="E4298" s="15"/>
      <c r="F4298" s="15"/>
      <c r="G4298" s="15"/>
      <c r="H4298" s="15"/>
      <c r="I4298" s="15"/>
      <c r="J4298" s="15"/>
      <c r="K4298" s="15"/>
    </row>
    <row r="4299" spans="2:11" x14ac:dyDescent="0.2">
      <c r="B4299" s="15"/>
      <c r="C4299" s="15"/>
      <c r="D4299" s="15"/>
      <c r="E4299" s="15"/>
      <c r="F4299" s="15"/>
      <c r="G4299" s="15"/>
      <c r="H4299" s="15"/>
      <c r="I4299" s="15"/>
      <c r="J4299" s="15"/>
      <c r="K4299" s="15"/>
    </row>
    <row r="4300" spans="2:11" x14ac:dyDescent="0.2">
      <c r="B4300" s="15"/>
      <c r="C4300" s="15"/>
      <c r="D4300" s="15"/>
      <c r="E4300" s="15"/>
      <c r="F4300" s="15"/>
      <c r="G4300" s="15"/>
      <c r="H4300" s="15"/>
      <c r="I4300" s="15"/>
      <c r="J4300" s="15"/>
      <c r="K4300" s="15"/>
    </row>
    <row r="4301" spans="2:11" x14ac:dyDescent="0.2">
      <c r="B4301" s="15"/>
      <c r="C4301" s="15"/>
      <c r="D4301" s="15"/>
      <c r="E4301" s="15"/>
      <c r="F4301" s="15"/>
      <c r="G4301" s="15"/>
      <c r="H4301" s="15"/>
      <c r="I4301" s="15"/>
      <c r="J4301" s="15"/>
      <c r="K4301" s="15"/>
    </row>
    <row r="4302" spans="2:11" x14ac:dyDescent="0.2">
      <c r="B4302" s="15"/>
      <c r="C4302" s="15"/>
      <c r="D4302" s="15"/>
      <c r="E4302" s="15"/>
      <c r="F4302" s="15"/>
      <c r="G4302" s="15"/>
      <c r="H4302" s="15"/>
      <c r="I4302" s="15"/>
      <c r="J4302" s="15"/>
      <c r="K4302" s="15"/>
    </row>
    <row r="4303" spans="2:11" x14ac:dyDescent="0.2">
      <c r="B4303" s="15"/>
      <c r="C4303" s="15"/>
      <c r="D4303" s="15"/>
      <c r="E4303" s="15"/>
      <c r="F4303" s="15"/>
      <c r="G4303" s="15"/>
      <c r="H4303" s="15"/>
      <c r="I4303" s="15"/>
      <c r="J4303" s="15"/>
      <c r="K4303" s="15"/>
    </row>
    <row r="4304" spans="2:11" x14ac:dyDescent="0.2">
      <c r="B4304" s="15"/>
      <c r="C4304" s="15"/>
      <c r="D4304" s="15"/>
      <c r="E4304" s="15"/>
      <c r="F4304" s="15"/>
      <c r="G4304" s="15"/>
      <c r="H4304" s="15"/>
      <c r="I4304" s="15"/>
      <c r="J4304" s="15"/>
      <c r="K4304" s="15"/>
    </row>
    <row r="4305" spans="2:11" x14ac:dyDescent="0.2">
      <c r="B4305" s="15"/>
      <c r="C4305" s="15"/>
      <c r="D4305" s="15"/>
      <c r="E4305" s="15"/>
      <c r="F4305" s="15"/>
      <c r="G4305" s="15"/>
      <c r="H4305" s="15"/>
      <c r="I4305" s="15"/>
      <c r="J4305" s="15"/>
      <c r="K4305" s="15"/>
    </row>
    <row r="4306" spans="2:11" x14ac:dyDescent="0.2">
      <c r="B4306" s="15"/>
      <c r="C4306" s="15"/>
      <c r="D4306" s="15"/>
      <c r="E4306" s="15"/>
      <c r="F4306" s="15"/>
      <c r="G4306" s="15"/>
      <c r="H4306" s="15"/>
      <c r="I4306" s="15"/>
      <c r="J4306" s="15"/>
      <c r="K4306" s="15"/>
    </row>
    <row r="4307" spans="2:11" x14ac:dyDescent="0.2">
      <c r="B4307" s="15"/>
      <c r="C4307" s="15"/>
      <c r="D4307" s="15"/>
      <c r="E4307" s="15"/>
      <c r="F4307" s="15"/>
      <c r="G4307" s="15"/>
      <c r="H4307" s="15"/>
      <c r="I4307" s="15"/>
      <c r="J4307" s="15"/>
      <c r="K4307" s="15"/>
    </row>
    <row r="4308" spans="2:11" x14ac:dyDescent="0.2">
      <c r="B4308" s="15"/>
      <c r="C4308" s="15"/>
      <c r="D4308" s="15"/>
      <c r="E4308" s="15"/>
      <c r="F4308" s="15"/>
      <c r="G4308" s="15"/>
      <c r="H4308" s="15"/>
      <c r="I4308" s="15"/>
      <c r="J4308" s="15"/>
      <c r="K4308" s="15"/>
    </row>
    <row r="4309" spans="2:11" x14ac:dyDescent="0.2">
      <c r="B4309" s="15"/>
      <c r="C4309" s="15"/>
      <c r="D4309" s="15"/>
      <c r="E4309" s="15"/>
      <c r="F4309" s="15"/>
      <c r="G4309" s="15"/>
      <c r="H4309" s="15"/>
      <c r="I4309" s="15"/>
      <c r="J4309" s="15"/>
      <c r="K4309" s="15"/>
    </row>
    <row r="4310" spans="2:11" x14ac:dyDescent="0.2">
      <c r="B4310" s="15"/>
      <c r="C4310" s="15"/>
      <c r="D4310" s="15"/>
      <c r="E4310" s="15"/>
      <c r="F4310" s="15"/>
      <c r="G4310" s="15"/>
      <c r="H4310" s="15"/>
      <c r="I4310" s="15"/>
      <c r="J4310" s="15"/>
      <c r="K4310" s="15"/>
    </row>
    <row r="4311" spans="2:11" x14ac:dyDescent="0.2">
      <c r="B4311" s="15"/>
      <c r="C4311" s="15"/>
      <c r="D4311" s="15"/>
      <c r="E4311" s="15"/>
      <c r="F4311" s="15"/>
      <c r="G4311" s="15"/>
      <c r="H4311" s="15"/>
      <c r="I4311" s="15"/>
      <c r="J4311" s="15"/>
      <c r="K4311" s="15"/>
    </row>
    <row r="4312" spans="2:11" x14ac:dyDescent="0.2">
      <c r="B4312" s="15"/>
      <c r="C4312" s="15"/>
      <c r="D4312" s="15"/>
      <c r="E4312" s="15"/>
      <c r="F4312" s="15"/>
      <c r="G4312" s="15"/>
      <c r="H4312" s="15"/>
      <c r="I4312" s="15"/>
      <c r="J4312" s="15"/>
      <c r="K4312" s="15"/>
    </row>
    <row r="4313" spans="2:11" x14ac:dyDescent="0.2">
      <c r="B4313" s="15"/>
      <c r="C4313" s="15"/>
      <c r="D4313" s="15"/>
      <c r="E4313" s="15"/>
      <c r="F4313" s="15"/>
      <c r="G4313" s="15"/>
      <c r="H4313" s="15"/>
      <c r="I4313" s="15"/>
      <c r="J4313" s="15"/>
      <c r="K4313" s="15"/>
    </row>
    <row r="4314" spans="2:11" x14ac:dyDescent="0.2">
      <c r="B4314" s="15"/>
      <c r="C4314" s="15"/>
      <c r="D4314" s="15"/>
      <c r="E4314" s="15"/>
      <c r="F4314" s="15"/>
      <c r="G4314" s="15"/>
      <c r="H4314" s="15"/>
      <c r="I4314" s="15"/>
      <c r="J4314" s="15"/>
      <c r="K4314" s="15"/>
    </row>
    <row r="4315" spans="2:11" x14ac:dyDescent="0.2">
      <c r="B4315" s="15"/>
      <c r="C4315" s="15"/>
      <c r="D4315" s="15"/>
      <c r="E4315" s="15"/>
      <c r="F4315" s="15"/>
      <c r="G4315" s="15"/>
      <c r="H4315" s="15"/>
      <c r="I4315" s="15"/>
      <c r="J4315" s="15"/>
      <c r="K4315" s="15"/>
    </row>
    <row r="4316" spans="2:11" x14ac:dyDescent="0.2">
      <c r="B4316" s="15"/>
      <c r="C4316" s="15"/>
      <c r="D4316" s="15"/>
      <c r="E4316" s="15"/>
      <c r="F4316" s="15"/>
      <c r="G4316" s="15"/>
      <c r="H4316" s="15"/>
      <c r="I4316" s="15"/>
      <c r="J4316" s="15"/>
      <c r="K4316" s="15"/>
    </row>
    <row r="4317" spans="2:11" x14ac:dyDescent="0.2">
      <c r="B4317" s="15"/>
      <c r="C4317" s="15"/>
      <c r="D4317" s="15"/>
      <c r="E4317" s="15"/>
      <c r="F4317" s="15"/>
      <c r="G4317" s="15"/>
      <c r="H4317" s="15"/>
      <c r="I4317" s="15"/>
      <c r="J4317" s="15"/>
      <c r="K4317" s="15"/>
    </row>
    <row r="4318" spans="2:11" x14ac:dyDescent="0.2">
      <c r="B4318" s="15"/>
      <c r="C4318" s="15"/>
      <c r="D4318" s="15"/>
      <c r="E4318" s="15"/>
      <c r="F4318" s="15"/>
      <c r="G4318" s="15"/>
      <c r="H4318" s="15"/>
      <c r="I4318" s="15"/>
      <c r="J4318" s="15"/>
      <c r="K4318" s="15"/>
    </row>
    <row r="4319" spans="2:11" x14ac:dyDescent="0.2">
      <c r="B4319" s="15"/>
      <c r="C4319" s="15"/>
      <c r="D4319" s="15"/>
      <c r="E4319" s="15"/>
      <c r="F4319" s="15"/>
      <c r="G4319" s="15"/>
      <c r="H4319" s="15"/>
      <c r="I4319" s="15"/>
      <c r="J4319" s="15"/>
      <c r="K4319" s="15"/>
    </row>
    <row r="4320" spans="2:11" x14ac:dyDescent="0.2">
      <c r="B4320" s="15"/>
      <c r="C4320" s="15"/>
      <c r="D4320" s="15"/>
      <c r="E4320" s="15"/>
      <c r="F4320" s="15"/>
      <c r="G4320" s="15"/>
      <c r="H4320" s="15"/>
      <c r="I4320" s="15"/>
      <c r="J4320" s="15"/>
      <c r="K4320" s="15"/>
    </row>
    <row r="4321" spans="2:11" x14ac:dyDescent="0.2">
      <c r="B4321" s="15"/>
      <c r="C4321" s="15"/>
      <c r="D4321" s="15"/>
      <c r="E4321" s="15"/>
      <c r="F4321" s="15"/>
      <c r="G4321" s="15"/>
      <c r="H4321" s="15"/>
      <c r="I4321" s="15"/>
      <c r="J4321" s="15"/>
      <c r="K4321" s="15"/>
    </row>
    <row r="4322" spans="2:11" x14ac:dyDescent="0.2">
      <c r="B4322" s="15"/>
      <c r="C4322" s="15"/>
      <c r="D4322" s="15"/>
      <c r="E4322" s="15"/>
      <c r="F4322" s="15"/>
      <c r="G4322" s="15"/>
      <c r="H4322" s="15"/>
      <c r="I4322" s="15"/>
      <c r="J4322" s="15"/>
      <c r="K4322" s="15"/>
    </row>
    <row r="4323" spans="2:11" x14ac:dyDescent="0.2">
      <c r="B4323" s="15"/>
      <c r="C4323" s="15"/>
      <c r="D4323" s="15"/>
      <c r="E4323" s="15"/>
      <c r="F4323" s="15"/>
      <c r="G4323" s="15"/>
      <c r="H4323" s="15"/>
      <c r="I4323" s="15"/>
      <c r="J4323" s="15"/>
      <c r="K4323" s="15"/>
    </row>
    <row r="4324" spans="2:11" x14ac:dyDescent="0.2">
      <c r="B4324" s="15"/>
      <c r="C4324" s="15"/>
      <c r="D4324" s="15"/>
      <c r="E4324" s="15"/>
      <c r="F4324" s="15"/>
      <c r="G4324" s="15"/>
      <c r="H4324" s="15"/>
      <c r="I4324" s="15"/>
      <c r="J4324" s="15"/>
      <c r="K4324" s="15"/>
    </row>
    <row r="4325" spans="2:11" x14ac:dyDescent="0.2">
      <c r="B4325" s="15"/>
      <c r="C4325" s="15"/>
      <c r="D4325" s="15"/>
      <c r="E4325" s="15"/>
      <c r="F4325" s="15"/>
      <c r="G4325" s="15"/>
      <c r="H4325" s="15"/>
      <c r="I4325" s="15"/>
      <c r="J4325" s="15"/>
      <c r="K4325" s="15"/>
    </row>
    <row r="4326" spans="2:11" x14ac:dyDescent="0.2">
      <c r="B4326" s="15"/>
      <c r="C4326" s="15"/>
      <c r="D4326" s="15"/>
      <c r="E4326" s="15"/>
      <c r="F4326" s="15"/>
      <c r="G4326" s="15"/>
      <c r="H4326" s="15"/>
      <c r="I4326" s="15"/>
      <c r="J4326" s="15"/>
      <c r="K4326" s="15"/>
    </row>
    <row r="4327" spans="2:11" x14ac:dyDescent="0.2">
      <c r="B4327" s="15"/>
      <c r="C4327" s="15"/>
      <c r="D4327" s="15"/>
      <c r="E4327" s="15"/>
      <c r="F4327" s="15"/>
      <c r="G4327" s="15"/>
      <c r="H4327" s="15"/>
      <c r="I4327" s="15"/>
      <c r="J4327" s="15"/>
      <c r="K4327" s="15"/>
    </row>
    <row r="4328" spans="2:11" x14ac:dyDescent="0.2">
      <c r="B4328" s="15"/>
      <c r="C4328" s="15"/>
      <c r="D4328" s="15"/>
      <c r="E4328" s="15"/>
      <c r="F4328" s="15"/>
      <c r="G4328" s="15"/>
      <c r="H4328" s="15"/>
      <c r="I4328" s="15"/>
      <c r="J4328" s="15"/>
      <c r="K4328" s="15"/>
    </row>
    <row r="4329" spans="2:11" x14ac:dyDescent="0.2">
      <c r="B4329" s="15"/>
      <c r="C4329" s="15"/>
      <c r="D4329" s="15"/>
      <c r="E4329" s="15"/>
      <c r="F4329" s="15"/>
      <c r="G4329" s="15"/>
      <c r="H4329" s="15"/>
      <c r="I4329" s="15"/>
      <c r="J4329" s="15"/>
      <c r="K4329" s="15"/>
    </row>
    <row r="4330" spans="2:11" x14ac:dyDescent="0.2">
      <c r="B4330" s="15"/>
      <c r="C4330" s="15"/>
      <c r="D4330" s="15"/>
      <c r="E4330" s="15"/>
      <c r="F4330" s="15"/>
      <c r="G4330" s="15"/>
      <c r="H4330" s="15"/>
      <c r="I4330" s="15"/>
      <c r="J4330" s="15"/>
      <c r="K4330" s="15"/>
    </row>
    <row r="4331" spans="2:11" x14ac:dyDescent="0.2">
      <c r="B4331" s="15"/>
      <c r="C4331" s="15"/>
      <c r="D4331" s="15"/>
      <c r="E4331" s="15"/>
      <c r="F4331" s="15"/>
      <c r="G4331" s="15"/>
      <c r="H4331" s="15"/>
      <c r="I4331" s="15"/>
      <c r="J4331" s="15"/>
      <c r="K4331" s="15"/>
    </row>
    <row r="4332" spans="2:11" x14ac:dyDescent="0.2">
      <c r="B4332" s="15"/>
      <c r="C4332" s="15"/>
      <c r="D4332" s="15"/>
      <c r="E4332" s="15"/>
      <c r="F4332" s="15"/>
      <c r="G4332" s="15"/>
      <c r="H4332" s="15"/>
      <c r="I4332" s="15"/>
      <c r="J4332" s="15"/>
      <c r="K4332" s="15"/>
    </row>
    <row r="4333" spans="2:11" x14ac:dyDescent="0.2">
      <c r="B4333" s="15"/>
      <c r="C4333" s="15"/>
      <c r="D4333" s="15"/>
      <c r="E4333" s="15"/>
      <c r="F4333" s="15"/>
      <c r="G4333" s="15"/>
      <c r="H4333" s="15"/>
      <c r="I4333" s="15"/>
      <c r="J4333" s="15"/>
      <c r="K4333" s="15"/>
    </row>
    <row r="4334" spans="2:11" x14ac:dyDescent="0.2">
      <c r="B4334" s="15"/>
      <c r="C4334" s="15"/>
      <c r="D4334" s="15"/>
      <c r="E4334" s="15"/>
      <c r="F4334" s="15"/>
      <c r="G4334" s="15"/>
      <c r="H4334" s="15"/>
      <c r="I4334" s="15"/>
      <c r="J4334" s="15"/>
      <c r="K4334" s="15"/>
    </row>
    <row r="4335" spans="2:11" x14ac:dyDescent="0.2">
      <c r="B4335" s="15"/>
      <c r="C4335" s="15"/>
      <c r="D4335" s="15"/>
      <c r="E4335" s="15"/>
      <c r="F4335" s="15"/>
      <c r="G4335" s="15"/>
      <c r="H4335" s="15"/>
      <c r="I4335" s="15"/>
      <c r="J4335" s="15"/>
      <c r="K4335" s="15"/>
    </row>
    <row r="4336" spans="2:11" x14ac:dyDescent="0.2">
      <c r="B4336" s="15"/>
      <c r="C4336" s="15"/>
      <c r="D4336" s="15"/>
      <c r="E4336" s="15"/>
      <c r="F4336" s="15"/>
      <c r="G4336" s="15"/>
      <c r="H4336" s="15"/>
      <c r="I4336" s="15"/>
      <c r="J4336" s="15"/>
      <c r="K4336" s="15"/>
    </row>
    <row r="4337" spans="2:11" x14ac:dyDescent="0.2">
      <c r="B4337" s="15"/>
      <c r="C4337" s="15"/>
      <c r="D4337" s="15"/>
      <c r="E4337" s="15"/>
      <c r="F4337" s="15"/>
      <c r="G4337" s="15"/>
      <c r="H4337" s="15"/>
      <c r="I4337" s="15"/>
      <c r="J4337" s="15"/>
      <c r="K4337" s="15"/>
    </row>
    <row r="4338" spans="2:11" x14ac:dyDescent="0.2">
      <c r="B4338" s="15"/>
      <c r="C4338" s="15"/>
      <c r="D4338" s="15"/>
      <c r="E4338" s="15"/>
      <c r="F4338" s="15"/>
      <c r="G4338" s="15"/>
      <c r="H4338" s="15"/>
      <c r="I4338" s="15"/>
      <c r="J4338" s="15"/>
      <c r="K4338" s="15"/>
    </row>
    <row r="4339" spans="2:11" x14ac:dyDescent="0.2">
      <c r="B4339" s="15"/>
      <c r="C4339" s="15"/>
      <c r="D4339" s="15"/>
      <c r="E4339" s="15"/>
      <c r="F4339" s="15"/>
      <c r="G4339" s="15"/>
      <c r="H4339" s="15"/>
      <c r="I4339" s="15"/>
      <c r="J4339" s="15"/>
      <c r="K4339" s="15"/>
    </row>
    <row r="4340" spans="2:11" x14ac:dyDescent="0.2">
      <c r="B4340" s="15"/>
      <c r="C4340" s="15"/>
      <c r="D4340" s="15"/>
      <c r="E4340" s="15"/>
      <c r="F4340" s="15"/>
      <c r="G4340" s="15"/>
      <c r="H4340" s="15"/>
      <c r="I4340" s="15"/>
      <c r="J4340" s="15"/>
      <c r="K4340" s="15"/>
    </row>
    <row r="4341" spans="2:11" x14ac:dyDescent="0.2">
      <c r="B4341" s="15"/>
      <c r="C4341" s="15"/>
      <c r="D4341" s="15"/>
      <c r="E4341" s="15"/>
      <c r="F4341" s="15"/>
      <c r="G4341" s="15"/>
      <c r="H4341" s="15"/>
      <c r="I4341" s="15"/>
      <c r="J4341" s="15"/>
      <c r="K4341" s="15"/>
    </row>
    <row r="4342" spans="2:11" x14ac:dyDescent="0.2">
      <c r="B4342" s="15"/>
      <c r="C4342" s="15"/>
      <c r="D4342" s="15"/>
      <c r="E4342" s="15"/>
      <c r="F4342" s="15"/>
      <c r="G4342" s="15"/>
      <c r="H4342" s="15"/>
      <c r="I4342" s="15"/>
      <c r="J4342" s="15"/>
      <c r="K4342" s="15"/>
    </row>
    <row r="4343" spans="2:11" x14ac:dyDescent="0.2">
      <c r="B4343" s="15"/>
      <c r="C4343" s="15"/>
      <c r="D4343" s="15"/>
      <c r="E4343" s="15"/>
      <c r="F4343" s="15"/>
      <c r="G4343" s="15"/>
      <c r="H4343" s="15"/>
      <c r="I4343" s="15"/>
      <c r="J4343" s="15"/>
      <c r="K4343" s="15"/>
    </row>
    <row r="4344" spans="2:11" x14ac:dyDescent="0.2">
      <c r="B4344" s="15"/>
      <c r="C4344" s="15"/>
      <c r="D4344" s="15"/>
      <c r="E4344" s="15"/>
      <c r="F4344" s="15"/>
      <c r="G4344" s="15"/>
      <c r="H4344" s="15"/>
      <c r="I4344" s="15"/>
      <c r="J4344" s="15"/>
      <c r="K4344" s="15"/>
    </row>
    <row r="4345" spans="2:11" x14ac:dyDescent="0.2">
      <c r="B4345" s="15"/>
      <c r="C4345" s="15"/>
      <c r="D4345" s="15"/>
      <c r="E4345" s="15"/>
      <c r="F4345" s="15"/>
      <c r="G4345" s="15"/>
      <c r="H4345" s="15"/>
      <c r="I4345" s="15"/>
      <c r="J4345" s="15"/>
      <c r="K4345" s="15"/>
    </row>
    <row r="4346" spans="2:11" x14ac:dyDescent="0.2">
      <c r="B4346" s="15"/>
      <c r="C4346" s="15"/>
      <c r="D4346" s="15"/>
      <c r="E4346" s="15"/>
      <c r="F4346" s="15"/>
      <c r="G4346" s="15"/>
      <c r="H4346" s="15"/>
      <c r="I4346" s="15"/>
      <c r="J4346" s="15"/>
      <c r="K4346" s="15"/>
    </row>
    <row r="4347" spans="2:11" x14ac:dyDescent="0.2">
      <c r="B4347" s="15"/>
      <c r="C4347" s="15"/>
      <c r="D4347" s="15"/>
      <c r="E4347" s="15"/>
      <c r="F4347" s="15"/>
      <c r="G4347" s="15"/>
      <c r="H4347" s="15"/>
      <c r="I4347" s="15"/>
      <c r="J4347" s="15"/>
      <c r="K4347" s="15"/>
    </row>
    <row r="4348" spans="2:11" x14ac:dyDescent="0.2">
      <c r="B4348" s="15"/>
      <c r="C4348" s="15"/>
      <c r="D4348" s="15"/>
      <c r="E4348" s="15"/>
      <c r="F4348" s="15"/>
      <c r="G4348" s="15"/>
      <c r="H4348" s="15"/>
      <c r="I4348" s="15"/>
      <c r="J4348" s="15"/>
      <c r="K4348" s="15"/>
    </row>
    <row r="4349" spans="2:11" x14ac:dyDescent="0.2">
      <c r="B4349" s="15"/>
      <c r="C4349" s="15"/>
      <c r="D4349" s="15"/>
      <c r="E4349" s="15"/>
      <c r="F4349" s="15"/>
      <c r="G4349" s="15"/>
      <c r="H4349" s="15"/>
      <c r="I4349" s="15"/>
      <c r="J4349" s="15"/>
      <c r="K4349" s="15"/>
    </row>
    <row r="4350" spans="2:11" x14ac:dyDescent="0.2">
      <c r="B4350" s="15"/>
      <c r="C4350" s="15"/>
      <c r="D4350" s="15"/>
      <c r="E4350" s="15"/>
      <c r="F4350" s="15"/>
      <c r="G4350" s="15"/>
      <c r="H4350" s="15"/>
      <c r="I4350" s="15"/>
      <c r="J4350" s="15"/>
      <c r="K4350" s="15"/>
    </row>
    <row r="4351" spans="2:11" x14ac:dyDescent="0.2">
      <c r="B4351" s="15"/>
      <c r="C4351" s="15"/>
      <c r="D4351" s="15"/>
      <c r="E4351" s="15"/>
      <c r="F4351" s="15"/>
      <c r="G4351" s="15"/>
      <c r="H4351" s="15"/>
      <c r="I4351" s="15"/>
      <c r="J4351" s="15"/>
      <c r="K4351" s="15"/>
    </row>
    <row r="4352" spans="2:11" x14ac:dyDescent="0.2">
      <c r="B4352" s="15"/>
      <c r="C4352" s="15"/>
      <c r="D4352" s="15"/>
      <c r="E4352" s="15"/>
      <c r="F4352" s="15"/>
      <c r="G4352" s="15"/>
      <c r="H4352" s="15"/>
      <c r="I4352" s="15"/>
      <c r="J4352" s="15"/>
      <c r="K4352" s="15"/>
    </row>
    <row r="4353" spans="2:11" x14ac:dyDescent="0.2">
      <c r="B4353" s="15"/>
      <c r="C4353" s="15"/>
      <c r="D4353" s="15"/>
      <c r="E4353" s="15"/>
      <c r="F4353" s="15"/>
      <c r="G4353" s="15"/>
      <c r="H4353" s="15"/>
      <c r="I4353" s="15"/>
      <c r="J4353" s="15"/>
      <c r="K4353" s="15"/>
    </row>
    <row r="4354" spans="2:11" x14ac:dyDescent="0.2">
      <c r="B4354" s="15"/>
      <c r="C4354" s="15"/>
      <c r="D4354" s="15"/>
      <c r="E4354" s="15"/>
      <c r="F4354" s="15"/>
      <c r="G4354" s="15"/>
      <c r="H4354" s="15"/>
      <c r="I4354" s="15"/>
      <c r="J4354" s="15"/>
      <c r="K4354" s="15"/>
    </row>
    <row r="4355" spans="2:11" x14ac:dyDescent="0.2">
      <c r="B4355" s="15"/>
      <c r="C4355" s="15"/>
      <c r="D4355" s="15"/>
      <c r="E4355" s="15"/>
      <c r="F4355" s="15"/>
      <c r="G4355" s="15"/>
      <c r="H4355" s="15"/>
      <c r="I4355" s="15"/>
      <c r="J4355" s="15"/>
      <c r="K4355" s="15"/>
    </row>
    <row r="4356" spans="2:11" x14ac:dyDescent="0.2">
      <c r="B4356" s="15"/>
      <c r="C4356" s="15"/>
      <c r="D4356" s="15"/>
      <c r="E4356" s="15"/>
      <c r="F4356" s="15"/>
      <c r="G4356" s="15"/>
      <c r="H4356" s="15"/>
      <c r="I4356" s="15"/>
      <c r="J4356" s="15"/>
      <c r="K4356" s="15"/>
    </row>
    <row r="4357" spans="2:11" x14ac:dyDescent="0.2">
      <c r="B4357" s="15"/>
      <c r="C4357" s="15"/>
      <c r="D4357" s="15"/>
      <c r="E4357" s="15"/>
      <c r="F4357" s="15"/>
      <c r="G4357" s="15"/>
      <c r="H4357" s="15"/>
      <c r="I4357" s="15"/>
      <c r="J4357" s="15"/>
      <c r="K4357" s="15"/>
    </row>
    <row r="4358" spans="2:11" x14ac:dyDescent="0.2">
      <c r="B4358" s="15"/>
      <c r="C4358" s="15"/>
      <c r="D4358" s="15"/>
      <c r="E4358" s="15"/>
      <c r="F4358" s="15"/>
      <c r="G4358" s="15"/>
      <c r="H4358" s="15"/>
      <c r="I4358" s="15"/>
      <c r="J4358" s="15"/>
      <c r="K4358" s="15"/>
    </row>
    <row r="4359" spans="2:11" x14ac:dyDescent="0.2">
      <c r="B4359" s="15"/>
      <c r="C4359" s="15"/>
      <c r="D4359" s="15"/>
      <c r="E4359" s="15"/>
      <c r="F4359" s="15"/>
      <c r="G4359" s="15"/>
      <c r="H4359" s="15"/>
      <c r="I4359" s="15"/>
      <c r="J4359" s="15"/>
      <c r="K4359" s="15"/>
    </row>
    <row r="4360" spans="2:11" x14ac:dyDescent="0.2">
      <c r="B4360" s="15"/>
      <c r="C4360" s="15"/>
      <c r="D4360" s="15"/>
      <c r="E4360" s="15"/>
      <c r="F4360" s="15"/>
      <c r="G4360" s="15"/>
      <c r="H4360" s="15"/>
      <c r="I4360" s="15"/>
      <c r="J4360" s="15"/>
      <c r="K4360" s="15"/>
    </row>
    <row r="4361" spans="2:11" x14ac:dyDescent="0.2">
      <c r="B4361" s="15"/>
      <c r="C4361" s="15"/>
      <c r="D4361" s="15"/>
      <c r="E4361" s="15"/>
      <c r="F4361" s="15"/>
      <c r="G4361" s="15"/>
      <c r="H4361" s="15"/>
      <c r="I4361" s="15"/>
      <c r="J4361" s="15"/>
      <c r="K4361" s="15"/>
    </row>
    <row r="4362" spans="2:11" x14ac:dyDescent="0.2">
      <c r="B4362" s="15"/>
      <c r="C4362" s="15"/>
      <c r="D4362" s="15"/>
      <c r="E4362" s="15"/>
      <c r="F4362" s="15"/>
      <c r="G4362" s="15"/>
      <c r="H4362" s="15"/>
      <c r="I4362" s="15"/>
      <c r="J4362" s="15"/>
      <c r="K4362" s="15"/>
    </row>
    <row r="4363" spans="2:11" x14ac:dyDescent="0.2">
      <c r="B4363" s="15"/>
      <c r="C4363" s="15"/>
      <c r="D4363" s="15"/>
      <c r="E4363" s="15"/>
      <c r="F4363" s="15"/>
      <c r="G4363" s="15"/>
      <c r="H4363" s="15"/>
      <c r="I4363" s="15"/>
      <c r="J4363" s="15"/>
      <c r="K4363" s="15"/>
    </row>
    <row r="4364" spans="2:11" x14ac:dyDescent="0.2">
      <c r="B4364" s="15"/>
      <c r="C4364" s="15"/>
      <c r="D4364" s="15"/>
      <c r="E4364" s="15"/>
      <c r="F4364" s="15"/>
      <c r="G4364" s="15"/>
      <c r="H4364" s="15"/>
      <c r="I4364" s="15"/>
      <c r="J4364" s="15"/>
      <c r="K4364" s="15"/>
    </row>
    <row r="4365" spans="2:11" x14ac:dyDescent="0.2">
      <c r="B4365" s="15"/>
      <c r="C4365" s="15"/>
      <c r="D4365" s="15"/>
      <c r="E4365" s="15"/>
      <c r="F4365" s="15"/>
      <c r="G4365" s="15"/>
      <c r="H4365" s="15"/>
      <c r="I4365" s="15"/>
      <c r="J4365" s="15"/>
      <c r="K4365" s="15"/>
    </row>
    <row r="4366" spans="2:11" x14ac:dyDescent="0.2">
      <c r="B4366" s="15"/>
      <c r="C4366" s="15"/>
      <c r="D4366" s="15"/>
      <c r="E4366" s="15"/>
      <c r="F4366" s="15"/>
      <c r="G4366" s="15"/>
      <c r="H4366" s="15"/>
      <c r="I4366" s="15"/>
      <c r="J4366" s="15"/>
      <c r="K4366" s="15"/>
    </row>
    <row r="4367" spans="2:11" x14ac:dyDescent="0.2">
      <c r="B4367" s="15"/>
      <c r="C4367" s="15"/>
      <c r="D4367" s="15"/>
      <c r="E4367" s="15"/>
      <c r="F4367" s="15"/>
      <c r="G4367" s="15"/>
      <c r="H4367" s="15"/>
      <c r="I4367" s="15"/>
      <c r="J4367" s="15"/>
      <c r="K4367" s="15"/>
    </row>
    <row r="4368" spans="2:11" x14ac:dyDescent="0.2">
      <c r="B4368" s="15"/>
      <c r="C4368" s="15"/>
      <c r="D4368" s="15"/>
      <c r="E4368" s="15"/>
      <c r="F4368" s="15"/>
      <c r="G4368" s="15"/>
      <c r="H4368" s="15"/>
      <c r="I4368" s="15"/>
      <c r="J4368" s="15"/>
      <c r="K4368" s="15"/>
    </row>
    <row r="4369" spans="2:11" x14ac:dyDescent="0.2">
      <c r="B4369" s="15"/>
      <c r="C4369" s="15"/>
      <c r="D4369" s="15"/>
      <c r="E4369" s="15"/>
      <c r="F4369" s="15"/>
      <c r="G4369" s="15"/>
      <c r="H4369" s="15"/>
      <c r="I4369" s="15"/>
      <c r="J4369" s="15"/>
      <c r="K4369" s="15"/>
    </row>
    <row r="4370" spans="2:11" x14ac:dyDescent="0.2">
      <c r="B4370" s="15"/>
      <c r="C4370" s="15"/>
      <c r="D4370" s="15"/>
      <c r="E4370" s="15"/>
      <c r="F4370" s="15"/>
      <c r="G4370" s="15"/>
      <c r="H4370" s="15"/>
      <c r="I4370" s="15"/>
      <c r="J4370" s="15"/>
      <c r="K4370" s="15"/>
    </row>
    <row r="4371" spans="2:11" x14ac:dyDescent="0.2">
      <c r="B4371" s="15"/>
      <c r="C4371" s="15"/>
      <c r="D4371" s="15"/>
      <c r="E4371" s="15"/>
      <c r="F4371" s="15"/>
      <c r="G4371" s="15"/>
      <c r="H4371" s="15"/>
      <c r="I4371" s="15"/>
      <c r="J4371" s="15"/>
      <c r="K4371" s="15"/>
    </row>
    <row r="4372" spans="2:11" x14ac:dyDescent="0.2">
      <c r="B4372" s="15"/>
      <c r="C4372" s="15"/>
      <c r="D4372" s="15"/>
      <c r="E4372" s="15"/>
      <c r="F4372" s="15"/>
      <c r="G4372" s="15"/>
      <c r="H4372" s="15"/>
      <c r="I4372" s="15"/>
      <c r="J4372" s="15"/>
      <c r="K4372" s="15"/>
    </row>
    <row r="4373" spans="2:11" x14ac:dyDescent="0.2">
      <c r="B4373" s="15"/>
      <c r="C4373" s="15"/>
      <c r="D4373" s="15"/>
      <c r="E4373" s="15"/>
      <c r="F4373" s="15"/>
      <c r="G4373" s="15"/>
      <c r="H4373" s="15"/>
      <c r="I4373" s="15"/>
      <c r="J4373" s="15"/>
      <c r="K4373" s="15"/>
    </row>
    <row r="4374" spans="2:11" x14ac:dyDescent="0.2">
      <c r="B4374" s="15"/>
      <c r="C4374" s="15"/>
      <c r="D4374" s="15"/>
      <c r="E4374" s="15"/>
      <c r="F4374" s="15"/>
      <c r="G4374" s="15"/>
      <c r="H4374" s="15"/>
      <c r="I4374" s="15"/>
      <c r="J4374" s="15"/>
      <c r="K4374" s="15"/>
    </row>
    <row r="4375" spans="2:11" x14ac:dyDescent="0.2">
      <c r="B4375" s="15"/>
      <c r="C4375" s="15"/>
      <c r="D4375" s="15"/>
      <c r="E4375" s="15"/>
      <c r="F4375" s="15"/>
      <c r="G4375" s="15"/>
      <c r="H4375" s="15"/>
      <c r="I4375" s="15"/>
      <c r="J4375" s="15"/>
      <c r="K4375" s="15"/>
    </row>
    <row r="4376" spans="2:11" x14ac:dyDescent="0.2">
      <c r="B4376" s="15"/>
      <c r="C4376" s="15"/>
      <c r="D4376" s="15"/>
      <c r="E4376" s="15"/>
      <c r="F4376" s="15"/>
      <c r="G4376" s="15"/>
      <c r="H4376" s="15"/>
      <c r="I4376" s="15"/>
      <c r="J4376" s="15"/>
      <c r="K4376" s="15"/>
    </row>
    <row r="4377" spans="2:11" x14ac:dyDescent="0.2">
      <c r="B4377" s="15"/>
      <c r="C4377" s="15"/>
      <c r="D4377" s="15"/>
      <c r="E4377" s="15"/>
      <c r="F4377" s="15"/>
      <c r="G4377" s="15"/>
      <c r="H4377" s="15"/>
      <c r="I4377" s="15"/>
      <c r="J4377" s="15"/>
      <c r="K4377" s="15"/>
    </row>
    <row r="4378" spans="2:11" x14ac:dyDescent="0.2">
      <c r="B4378" s="15"/>
      <c r="C4378" s="15"/>
      <c r="D4378" s="15"/>
      <c r="E4378" s="15"/>
      <c r="F4378" s="15"/>
      <c r="G4378" s="15"/>
      <c r="H4378" s="15"/>
      <c r="I4378" s="15"/>
      <c r="J4378" s="15"/>
      <c r="K4378" s="15"/>
    </row>
    <row r="4379" spans="2:11" x14ac:dyDescent="0.2">
      <c r="B4379" s="15"/>
      <c r="C4379" s="15"/>
      <c r="D4379" s="15"/>
      <c r="E4379" s="15"/>
      <c r="F4379" s="15"/>
      <c r="G4379" s="15"/>
      <c r="H4379" s="15"/>
      <c r="I4379" s="15"/>
      <c r="J4379" s="15"/>
      <c r="K4379" s="15"/>
    </row>
    <row r="4380" spans="2:11" x14ac:dyDescent="0.2">
      <c r="B4380" s="15"/>
      <c r="C4380" s="15"/>
      <c r="D4380" s="15"/>
      <c r="E4380" s="15"/>
      <c r="F4380" s="15"/>
      <c r="G4380" s="15"/>
      <c r="H4380" s="15"/>
      <c r="I4380" s="15"/>
      <c r="J4380" s="15"/>
      <c r="K4380" s="15"/>
    </row>
    <row r="4381" spans="2:11" x14ac:dyDescent="0.2">
      <c r="B4381" s="15"/>
      <c r="C4381" s="15"/>
      <c r="D4381" s="15"/>
      <c r="E4381" s="15"/>
      <c r="F4381" s="15"/>
      <c r="G4381" s="15"/>
      <c r="H4381" s="15"/>
      <c r="I4381" s="15"/>
      <c r="J4381" s="15"/>
      <c r="K4381" s="15"/>
    </row>
    <row r="4382" spans="2:11" x14ac:dyDescent="0.2">
      <c r="B4382" s="15"/>
      <c r="C4382" s="15"/>
      <c r="D4382" s="15"/>
      <c r="E4382" s="15"/>
      <c r="F4382" s="15"/>
      <c r="G4382" s="15"/>
      <c r="H4382" s="15"/>
      <c r="I4382" s="15"/>
      <c r="J4382" s="15"/>
      <c r="K4382" s="15"/>
    </row>
    <row r="4383" spans="2:11" x14ac:dyDescent="0.2">
      <c r="B4383" s="15"/>
      <c r="C4383" s="15"/>
      <c r="D4383" s="15"/>
      <c r="E4383" s="15"/>
      <c r="F4383" s="15"/>
      <c r="G4383" s="15"/>
      <c r="H4383" s="15"/>
      <c r="I4383" s="15"/>
      <c r="J4383" s="15"/>
      <c r="K4383" s="15"/>
    </row>
    <row r="4384" spans="2:11" x14ac:dyDescent="0.2">
      <c r="B4384" s="15"/>
      <c r="C4384" s="15"/>
      <c r="D4384" s="15"/>
      <c r="E4384" s="15"/>
      <c r="F4384" s="15"/>
      <c r="G4384" s="15"/>
      <c r="H4384" s="15"/>
      <c r="I4384" s="15"/>
      <c r="J4384" s="15"/>
      <c r="K4384" s="15"/>
    </row>
    <row r="4385" spans="2:11" x14ac:dyDescent="0.2">
      <c r="B4385" s="15"/>
      <c r="C4385" s="15"/>
      <c r="D4385" s="15"/>
      <c r="E4385" s="15"/>
      <c r="F4385" s="15"/>
      <c r="G4385" s="15"/>
      <c r="H4385" s="15"/>
      <c r="I4385" s="15"/>
      <c r="J4385" s="15"/>
      <c r="K4385" s="15"/>
    </row>
    <row r="4386" spans="2:11" x14ac:dyDescent="0.2">
      <c r="B4386" s="15"/>
      <c r="C4386" s="15"/>
      <c r="D4386" s="15"/>
      <c r="E4386" s="15"/>
      <c r="F4386" s="15"/>
      <c r="G4386" s="15"/>
      <c r="H4386" s="15"/>
      <c r="I4386" s="15"/>
      <c r="J4386" s="15"/>
      <c r="K4386" s="15"/>
    </row>
    <row r="4387" spans="2:11" x14ac:dyDescent="0.2">
      <c r="B4387" s="15"/>
      <c r="C4387" s="15"/>
      <c r="D4387" s="15"/>
      <c r="E4387" s="15"/>
      <c r="F4387" s="15"/>
      <c r="G4387" s="15"/>
      <c r="H4387" s="15"/>
      <c r="I4387" s="15"/>
      <c r="J4387" s="15"/>
      <c r="K4387" s="15"/>
    </row>
    <row r="4388" spans="2:11" x14ac:dyDescent="0.2">
      <c r="B4388" s="15"/>
      <c r="C4388" s="15"/>
      <c r="D4388" s="15"/>
      <c r="E4388" s="15"/>
      <c r="F4388" s="15"/>
      <c r="G4388" s="15"/>
      <c r="H4388" s="15"/>
      <c r="I4388" s="15"/>
      <c r="J4388" s="15"/>
      <c r="K4388" s="15"/>
    </row>
    <row r="4389" spans="2:11" x14ac:dyDescent="0.2">
      <c r="B4389" s="15"/>
      <c r="C4389" s="15"/>
      <c r="D4389" s="15"/>
      <c r="E4389" s="15"/>
      <c r="F4389" s="15"/>
      <c r="G4389" s="15"/>
      <c r="H4389" s="15"/>
      <c r="I4389" s="15"/>
      <c r="J4389" s="15"/>
      <c r="K4389" s="15"/>
    </row>
    <row r="4390" spans="2:11" x14ac:dyDescent="0.2">
      <c r="B4390" s="15"/>
      <c r="C4390" s="15"/>
      <c r="D4390" s="15"/>
      <c r="E4390" s="15"/>
      <c r="F4390" s="15"/>
      <c r="G4390" s="15"/>
      <c r="H4390" s="15"/>
      <c r="I4390" s="15"/>
      <c r="J4390" s="15"/>
      <c r="K4390" s="15"/>
    </row>
    <row r="4391" spans="2:11" x14ac:dyDescent="0.2">
      <c r="B4391" s="15"/>
      <c r="C4391" s="15"/>
      <c r="D4391" s="15"/>
      <c r="E4391" s="15"/>
      <c r="F4391" s="15"/>
      <c r="G4391" s="15"/>
      <c r="H4391" s="15"/>
      <c r="I4391" s="15"/>
      <c r="J4391" s="15"/>
      <c r="K4391" s="15"/>
    </row>
    <row r="4392" spans="2:11" x14ac:dyDescent="0.2">
      <c r="B4392" s="15"/>
      <c r="C4392" s="15"/>
      <c r="D4392" s="15"/>
      <c r="E4392" s="15"/>
      <c r="F4392" s="15"/>
      <c r="G4392" s="15"/>
      <c r="H4392" s="15"/>
      <c r="I4392" s="15"/>
      <c r="J4392" s="15"/>
      <c r="K4392" s="15"/>
    </row>
    <row r="4393" spans="2:11" x14ac:dyDescent="0.2">
      <c r="B4393" s="15"/>
      <c r="C4393" s="15"/>
      <c r="D4393" s="15"/>
      <c r="E4393" s="15"/>
      <c r="F4393" s="15"/>
      <c r="G4393" s="15"/>
      <c r="H4393" s="15"/>
      <c r="I4393" s="15"/>
      <c r="J4393" s="15"/>
      <c r="K4393" s="15"/>
    </row>
    <row r="4394" spans="2:11" x14ac:dyDescent="0.2">
      <c r="B4394" s="15"/>
      <c r="C4394" s="15"/>
      <c r="D4394" s="15"/>
      <c r="E4394" s="15"/>
      <c r="F4394" s="15"/>
      <c r="G4394" s="15"/>
      <c r="H4394" s="15"/>
      <c r="I4394" s="15"/>
      <c r="J4394" s="15"/>
      <c r="K4394" s="15"/>
    </row>
    <row r="4395" spans="2:11" x14ac:dyDescent="0.2">
      <c r="B4395" s="15"/>
      <c r="C4395" s="15"/>
      <c r="D4395" s="15"/>
      <c r="E4395" s="15"/>
      <c r="F4395" s="15"/>
      <c r="G4395" s="15"/>
      <c r="H4395" s="15"/>
      <c r="I4395" s="15"/>
      <c r="J4395" s="15"/>
      <c r="K4395" s="15"/>
    </row>
    <row r="4396" spans="2:11" x14ac:dyDescent="0.2">
      <c r="B4396" s="15"/>
      <c r="C4396" s="15"/>
      <c r="D4396" s="15"/>
      <c r="E4396" s="15"/>
      <c r="F4396" s="15"/>
      <c r="G4396" s="15"/>
      <c r="H4396" s="15"/>
      <c r="I4396" s="15"/>
      <c r="J4396" s="15"/>
      <c r="K4396" s="15"/>
    </row>
    <row r="4397" spans="2:11" x14ac:dyDescent="0.2">
      <c r="B4397" s="15"/>
      <c r="C4397" s="15"/>
      <c r="D4397" s="15"/>
      <c r="E4397" s="15"/>
      <c r="F4397" s="15"/>
      <c r="G4397" s="15"/>
      <c r="H4397" s="15"/>
      <c r="I4397" s="15"/>
      <c r="J4397" s="15"/>
      <c r="K4397" s="15"/>
    </row>
    <row r="4398" spans="2:11" x14ac:dyDescent="0.2">
      <c r="B4398" s="15"/>
      <c r="C4398" s="15"/>
      <c r="D4398" s="15"/>
      <c r="E4398" s="15"/>
      <c r="F4398" s="15"/>
      <c r="G4398" s="15"/>
      <c r="H4398" s="15"/>
      <c r="I4398" s="15"/>
      <c r="J4398" s="15"/>
      <c r="K4398" s="15"/>
    </row>
    <row r="4399" spans="2:11" x14ac:dyDescent="0.2">
      <c r="B4399" s="15"/>
      <c r="C4399" s="15"/>
      <c r="D4399" s="15"/>
      <c r="E4399" s="15"/>
      <c r="F4399" s="15"/>
      <c r="G4399" s="15"/>
      <c r="H4399" s="15"/>
      <c r="I4399" s="15"/>
      <c r="J4399" s="15"/>
      <c r="K4399" s="15"/>
    </row>
    <row r="4400" spans="2:11" x14ac:dyDescent="0.2">
      <c r="B4400" s="15"/>
      <c r="C4400" s="15"/>
      <c r="D4400" s="15"/>
      <c r="E4400" s="15"/>
      <c r="F4400" s="15"/>
      <c r="G4400" s="15"/>
      <c r="H4400" s="15"/>
      <c r="I4400" s="15"/>
      <c r="J4400" s="15"/>
      <c r="K4400" s="15"/>
    </row>
    <row r="4401" spans="2:11" x14ac:dyDescent="0.2">
      <c r="B4401" s="15"/>
      <c r="C4401" s="15"/>
      <c r="D4401" s="15"/>
      <c r="E4401" s="15"/>
      <c r="F4401" s="15"/>
      <c r="G4401" s="15"/>
      <c r="H4401" s="15"/>
      <c r="I4401" s="15"/>
      <c r="J4401" s="15"/>
      <c r="K4401" s="15"/>
    </row>
    <row r="4402" spans="2:11" x14ac:dyDescent="0.2">
      <c r="B4402" s="15"/>
      <c r="C4402" s="15"/>
      <c r="D4402" s="15"/>
      <c r="E4402" s="15"/>
      <c r="F4402" s="15"/>
      <c r="G4402" s="15"/>
      <c r="H4402" s="15"/>
      <c r="I4402" s="15"/>
      <c r="J4402" s="15"/>
      <c r="K4402" s="15"/>
    </row>
    <row r="4403" spans="2:11" x14ac:dyDescent="0.2">
      <c r="B4403" s="15"/>
      <c r="C4403" s="15"/>
      <c r="D4403" s="15"/>
      <c r="E4403" s="15"/>
      <c r="F4403" s="15"/>
      <c r="G4403" s="15"/>
      <c r="H4403" s="15"/>
      <c r="I4403" s="15"/>
      <c r="J4403" s="15"/>
      <c r="K4403" s="15"/>
    </row>
    <row r="4404" spans="2:11" x14ac:dyDescent="0.2">
      <c r="B4404" s="15"/>
      <c r="C4404" s="15"/>
      <c r="D4404" s="15"/>
      <c r="E4404" s="15"/>
      <c r="F4404" s="15"/>
      <c r="G4404" s="15"/>
      <c r="H4404" s="15"/>
      <c r="I4404" s="15"/>
      <c r="J4404" s="15"/>
      <c r="K4404" s="15"/>
    </row>
    <row r="4405" spans="2:11" x14ac:dyDescent="0.2">
      <c r="B4405" s="15"/>
      <c r="C4405" s="15"/>
      <c r="D4405" s="15"/>
      <c r="E4405" s="15"/>
      <c r="F4405" s="15"/>
      <c r="G4405" s="15"/>
      <c r="H4405" s="15"/>
      <c r="I4405" s="15"/>
      <c r="J4405" s="15"/>
      <c r="K4405" s="15"/>
    </row>
    <row r="4406" spans="2:11" x14ac:dyDescent="0.2">
      <c r="B4406" s="15"/>
      <c r="C4406" s="15"/>
      <c r="D4406" s="15"/>
      <c r="E4406" s="15"/>
      <c r="F4406" s="15"/>
      <c r="G4406" s="15"/>
      <c r="H4406" s="15"/>
      <c r="I4406" s="15"/>
      <c r="J4406" s="15"/>
      <c r="K4406" s="15"/>
    </row>
    <row r="4407" spans="2:11" x14ac:dyDescent="0.2">
      <c r="B4407" s="15"/>
      <c r="C4407" s="15"/>
      <c r="D4407" s="15"/>
      <c r="E4407" s="15"/>
      <c r="F4407" s="15"/>
      <c r="G4407" s="15"/>
      <c r="H4407" s="15"/>
      <c r="I4407" s="15"/>
      <c r="J4407" s="15"/>
      <c r="K4407" s="15"/>
    </row>
    <row r="4408" spans="2:11" x14ac:dyDescent="0.2">
      <c r="B4408" s="15"/>
      <c r="C4408" s="15"/>
      <c r="D4408" s="15"/>
      <c r="E4408" s="15"/>
      <c r="F4408" s="15"/>
      <c r="G4408" s="15"/>
      <c r="H4408" s="15"/>
      <c r="I4408" s="15"/>
      <c r="J4408" s="15"/>
      <c r="K4408" s="15"/>
    </row>
    <row r="4409" spans="2:11" x14ac:dyDescent="0.2">
      <c r="B4409" s="15"/>
      <c r="C4409" s="15"/>
      <c r="D4409" s="15"/>
      <c r="E4409" s="15"/>
      <c r="F4409" s="15"/>
      <c r="G4409" s="15"/>
      <c r="H4409" s="15"/>
      <c r="I4409" s="15"/>
      <c r="J4409" s="15"/>
      <c r="K4409" s="15"/>
    </row>
    <row r="4410" spans="2:11" x14ac:dyDescent="0.2">
      <c r="B4410" s="15"/>
      <c r="C4410" s="15"/>
      <c r="D4410" s="15"/>
      <c r="E4410" s="15"/>
      <c r="F4410" s="15"/>
      <c r="G4410" s="15"/>
      <c r="H4410" s="15"/>
      <c r="I4410" s="15"/>
      <c r="J4410" s="15"/>
      <c r="K4410" s="15"/>
    </row>
    <row r="4411" spans="2:11" x14ac:dyDescent="0.2">
      <c r="B4411" s="15"/>
      <c r="C4411" s="15"/>
      <c r="D4411" s="15"/>
      <c r="E4411" s="15"/>
      <c r="F4411" s="15"/>
      <c r="G4411" s="15"/>
      <c r="H4411" s="15"/>
      <c r="I4411" s="15"/>
      <c r="J4411" s="15"/>
      <c r="K4411" s="15"/>
    </row>
    <row r="4412" spans="2:11" x14ac:dyDescent="0.2">
      <c r="B4412" s="15"/>
      <c r="C4412" s="15"/>
      <c r="D4412" s="15"/>
      <c r="E4412" s="15"/>
      <c r="F4412" s="15"/>
      <c r="G4412" s="15"/>
      <c r="H4412" s="15"/>
      <c r="I4412" s="15"/>
      <c r="J4412" s="15"/>
      <c r="K4412" s="15"/>
    </row>
    <row r="4413" spans="2:11" x14ac:dyDescent="0.2">
      <c r="B4413" s="15"/>
      <c r="C4413" s="15"/>
      <c r="D4413" s="15"/>
      <c r="E4413" s="15"/>
      <c r="F4413" s="15"/>
      <c r="G4413" s="15"/>
      <c r="H4413" s="15"/>
      <c r="I4413" s="15"/>
      <c r="J4413" s="15"/>
      <c r="K4413" s="15"/>
    </row>
    <row r="4414" spans="2:11" x14ac:dyDescent="0.2">
      <c r="B4414" s="15"/>
      <c r="C4414" s="15"/>
      <c r="D4414" s="15"/>
      <c r="E4414" s="15"/>
      <c r="F4414" s="15"/>
      <c r="G4414" s="15"/>
      <c r="H4414" s="15"/>
      <c r="I4414" s="15"/>
      <c r="J4414" s="15"/>
      <c r="K4414" s="15"/>
    </row>
    <row r="4415" spans="2:11" x14ac:dyDescent="0.2">
      <c r="B4415" s="15"/>
      <c r="C4415" s="15"/>
      <c r="D4415" s="15"/>
      <c r="E4415" s="15"/>
      <c r="F4415" s="15"/>
      <c r="G4415" s="15"/>
      <c r="H4415" s="15"/>
      <c r="I4415" s="15"/>
      <c r="J4415" s="15"/>
      <c r="K4415" s="15"/>
    </row>
    <row r="4416" spans="2:11" x14ac:dyDescent="0.2">
      <c r="B4416" s="15"/>
      <c r="C4416" s="15"/>
      <c r="D4416" s="15"/>
      <c r="E4416" s="15"/>
      <c r="F4416" s="15"/>
      <c r="G4416" s="15"/>
      <c r="H4416" s="15"/>
      <c r="I4416" s="15"/>
      <c r="J4416" s="15"/>
      <c r="K4416" s="15"/>
    </row>
    <row r="4417" spans="2:11" x14ac:dyDescent="0.2">
      <c r="B4417" s="15"/>
      <c r="C4417" s="15"/>
      <c r="D4417" s="15"/>
      <c r="E4417" s="15"/>
      <c r="F4417" s="15"/>
      <c r="G4417" s="15"/>
      <c r="H4417" s="15"/>
      <c r="I4417" s="15"/>
      <c r="J4417" s="15"/>
      <c r="K4417" s="15"/>
    </row>
    <row r="4418" spans="2:11" x14ac:dyDescent="0.2">
      <c r="B4418" s="15"/>
      <c r="C4418" s="15"/>
      <c r="D4418" s="15"/>
      <c r="E4418" s="15"/>
      <c r="F4418" s="15"/>
      <c r="G4418" s="15"/>
      <c r="H4418" s="15"/>
      <c r="I4418" s="15"/>
      <c r="J4418" s="15"/>
      <c r="K4418" s="15"/>
    </row>
    <row r="4419" spans="2:11" x14ac:dyDescent="0.2">
      <c r="B4419" s="15"/>
      <c r="C4419" s="15"/>
      <c r="D4419" s="15"/>
      <c r="E4419" s="15"/>
      <c r="F4419" s="15"/>
      <c r="G4419" s="15"/>
      <c r="H4419" s="15"/>
      <c r="I4419" s="15"/>
      <c r="J4419" s="15"/>
      <c r="K4419" s="15"/>
    </row>
    <row r="4420" spans="2:11" x14ac:dyDescent="0.2">
      <c r="B4420" s="15"/>
      <c r="C4420" s="15"/>
      <c r="D4420" s="15"/>
      <c r="E4420" s="15"/>
      <c r="F4420" s="15"/>
      <c r="G4420" s="15"/>
      <c r="H4420" s="15"/>
      <c r="I4420" s="15"/>
      <c r="J4420" s="15"/>
      <c r="K4420" s="15"/>
    </row>
    <row r="4421" spans="2:11" x14ac:dyDescent="0.2">
      <c r="B4421" s="15"/>
      <c r="C4421" s="15"/>
      <c r="D4421" s="15"/>
      <c r="E4421" s="15"/>
      <c r="F4421" s="15"/>
      <c r="G4421" s="15"/>
      <c r="H4421" s="15"/>
      <c r="I4421" s="15"/>
      <c r="J4421" s="15"/>
      <c r="K4421" s="15"/>
    </row>
    <row r="4422" spans="2:11" x14ac:dyDescent="0.2">
      <c r="B4422" s="15"/>
      <c r="C4422" s="15"/>
      <c r="D4422" s="15"/>
      <c r="E4422" s="15"/>
      <c r="F4422" s="15"/>
      <c r="G4422" s="15"/>
      <c r="H4422" s="15"/>
      <c r="I4422" s="15"/>
      <c r="J4422" s="15"/>
      <c r="K4422" s="15"/>
    </row>
    <row r="4423" spans="2:11" x14ac:dyDescent="0.2">
      <c r="B4423" s="15"/>
      <c r="C4423" s="15"/>
      <c r="D4423" s="15"/>
      <c r="E4423" s="15"/>
      <c r="F4423" s="15"/>
      <c r="G4423" s="15"/>
      <c r="H4423" s="15"/>
      <c r="I4423" s="15"/>
      <c r="J4423" s="15"/>
      <c r="K4423" s="15"/>
    </row>
    <row r="4424" spans="2:11" x14ac:dyDescent="0.2">
      <c r="B4424" s="15"/>
      <c r="C4424" s="15"/>
      <c r="D4424" s="15"/>
      <c r="E4424" s="15"/>
      <c r="F4424" s="15"/>
      <c r="G4424" s="15"/>
      <c r="H4424" s="15"/>
      <c r="I4424" s="15"/>
      <c r="J4424" s="15"/>
      <c r="K4424" s="15"/>
    </row>
    <row r="4425" spans="2:11" x14ac:dyDescent="0.2">
      <c r="B4425" s="15"/>
      <c r="C4425" s="15"/>
      <c r="D4425" s="15"/>
      <c r="E4425" s="15"/>
      <c r="F4425" s="15"/>
      <c r="G4425" s="15"/>
      <c r="H4425" s="15"/>
      <c r="I4425" s="15"/>
      <c r="J4425" s="15"/>
      <c r="K4425" s="15"/>
    </row>
    <row r="4426" spans="2:11" x14ac:dyDescent="0.2">
      <c r="B4426" s="15"/>
      <c r="C4426" s="15"/>
      <c r="D4426" s="15"/>
      <c r="E4426" s="15"/>
      <c r="F4426" s="15"/>
      <c r="G4426" s="15"/>
      <c r="H4426" s="15"/>
      <c r="I4426" s="15"/>
      <c r="J4426" s="15"/>
      <c r="K4426" s="15"/>
    </row>
    <row r="4427" spans="2:11" x14ac:dyDescent="0.2">
      <c r="B4427" s="15"/>
      <c r="C4427" s="15"/>
      <c r="D4427" s="15"/>
      <c r="E4427" s="15"/>
      <c r="F4427" s="15"/>
      <c r="G4427" s="15"/>
      <c r="H4427" s="15"/>
      <c r="I4427" s="15"/>
      <c r="J4427" s="15"/>
      <c r="K4427" s="15"/>
    </row>
    <row r="4428" spans="2:11" x14ac:dyDescent="0.2">
      <c r="B4428" s="15"/>
      <c r="C4428" s="15"/>
      <c r="D4428" s="15"/>
      <c r="E4428" s="15"/>
      <c r="F4428" s="15"/>
      <c r="G4428" s="15"/>
      <c r="H4428" s="15"/>
      <c r="I4428" s="15"/>
      <c r="J4428" s="15"/>
      <c r="K4428" s="15"/>
    </row>
    <row r="4429" spans="2:11" x14ac:dyDescent="0.2">
      <c r="B4429" s="15"/>
      <c r="C4429" s="15"/>
      <c r="D4429" s="15"/>
      <c r="E4429" s="15"/>
      <c r="F4429" s="15"/>
      <c r="G4429" s="15"/>
      <c r="H4429" s="15"/>
      <c r="I4429" s="15"/>
      <c r="J4429" s="15"/>
      <c r="K4429" s="15"/>
    </row>
    <row r="4430" spans="2:11" x14ac:dyDescent="0.2">
      <c r="B4430" s="15"/>
      <c r="C4430" s="15"/>
      <c r="D4430" s="15"/>
      <c r="E4430" s="15"/>
      <c r="F4430" s="15"/>
      <c r="G4430" s="15"/>
      <c r="H4430" s="15"/>
      <c r="I4430" s="15"/>
      <c r="J4430" s="15"/>
      <c r="K4430" s="15"/>
    </row>
    <row r="4431" spans="2:11" x14ac:dyDescent="0.2">
      <c r="B4431" s="15"/>
      <c r="C4431" s="15"/>
      <c r="D4431" s="15"/>
      <c r="E4431" s="15"/>
      <c r="F4431" s="15"/>
      <c r="G4431" s="15"/>
      <c r="H4431" s="15"/>
      <c r="I4431" s="15"/>
      <c r="J4431" s="15"/>
      <c r="K4431" s="15"/>
    </row>
    <row r="4432" spans="2:11" x14ac:dyDescent="0.2">
      <c r="B4432" s="15"/>
      <c r="C4432" s="15"/>
      <c r="D4432" s="15"/>
      <c r="E4432" s="15"/>
      <c r="F4432" s="15"/>
      <c r="G4432" s="15"/>
      <c r="H4432" s="15"/>
      <c r="I4432" s="15"/>
      <c r="J4432" s="15"/>
      <c r="K4432" s="15"/>
    </row>
    <row r="4433" spans="2:11" x14ac:dyDescent="0.2">
      <c r="B4433" s="15"/>
      <c r="C4433" s="15"/>
      <c r="D4433" s="15"/>
      <c r="E4433" s="15"/>
      <c r="F4433" s="15"/>
      <c r="G4433" s="15"/>
      <c r="H4433" s="15"/>
      <c r="I4433" s="15"/>
      <c r="J4433" s="15"/>
      <c r="K4433" s="15"/>
    </row>
    <row r="4434" spans="2:11" x14ac:dyDescent="0.2">
      <c r="B4434" s="15"/>
      <c r="C4434" s="15"/>
      <c r="D4434" s="15"/>
      <c r="E4434" s="15"/>
      <c r="F4434" s="15"/>
      <c r="G4434" s="15"/>
      <c r="H4434" s="15"/>
      <c r="I4434" s="15"/>
      <c r="J4434" s="15"/>
      <c r="K4434" s="15"/>
    </row>
    <row r="4435" spans="2:11" x14ac:dyDescent="0.2">
      <c r="B4435" s="15"/>
      <c r="C4435" s="15"/>
      <c r="D4435" s="15"/>
      <c r="E4435" s="15"/>
      <c r="F4435" s="15"/>
      <c r="G4435" s="15"/>
      <c r="H4435" s="15"/>
      <c r="I4435" s="15"/>
      <c r="J4435" s="15"/>
      <c r="K4435" s="15"/>
    </row>
    <row r="4436" spans="2:11" x14ac:dyDescent="0.2">
      <c r="B4436" s="15"/>
      <c r="C4436" s="15"/>
      <c r="D4436" s="15"/>
      <c r="E4436" s="15"/>
      <c r="F4436" s="15"/>
      <c r="G4436" s="15"/>
      <c r="H4436" s="15"/>
      <c r="I4436" s="15"/>
      <c r="J4436" s="15"/>
      <c r="K4436" s="15"/>
    </row>
    <row r="4437" spans="2:11" x14ac:dyDescent="0.2">
      <c r="B4437" s="15"/>
      <c r="C4437" s="15"/>
      <c r="D4437" s="15"/>
      <c r="E4437" s="15"/>
      <c r="F4437" s="15"/>
      <c r="G4437" s="15"/>
      <c r="H4437" s="15"/>
      <c r="I4437" s="15"/>
      <c r="J4437" s="15"/>
      <c r="K4437" s="15"/>
    </row>
    <row r="4438" spans="2:11" x14ac:dyDescent="0.2">
      <c r="B4438" s="15"/>
      <c r="C4438" s="15"/>
      <c r="D4438" s="15"/>
      <c r="E4438" s="15"/>
      <c r="F4438" s="15"/>
      <c r="G4438" s="15"/>
      <c r="H4438" s="15"/>
      <c r="I4438" s="15"/>
      <c r="J4438" s="15"/>
      <c r="K4438" s="15"/>
    </row>
    <row r="4439" spans="2:11" x14ac:dyDescent="0.2">
      <c r="B4439" s="15"/>
      <c r="C4439" s="15"/>
      <c r="D4439" s="15"/>
      <c r="E4439" s="15"/>
      <c r="F4439" s="15"/>
      <c r="G4439" s="15"/>
      <c r="H4439" s="15"/>
      <c r="I4439" s="15"/>
      <c r="J4439" s="15"/>
      <c r="K4439" s="15"/>
    </row>
    <row r="4440" spans="2:11" x14ac:dyDescent="0.2">
      <c r="B4440" s="15"/>
      <c r="C4440" s="15"/>
      <c r="D4440" s="15"/>
      <c r="E4440" s="15"/>
      <c r="F4440" s="15"/>
      <c r="G4440" s="15"/>
      <c r="H4440" s="15"/>
      <c r="I4440" s="15"/>
      <c r="J4440" s="15"/>
      <c r="K4440" s="15"/>
    </row>
    <row r="4441" spans="2:11" x14ac:dyDescent="0.2">
      <c r="B4441" s="15"/>
      <c r="C4441" s="15"/>
      <c r="D4441" s="15"/>
      <c r="E4441" s="15"/>
      <c r="F4441" s="15"/>
      <c r="G4441" s="15"/>
      <c r="H4441" s="15"/>
      <c r="I4441" s="15"/>
      <c r="J4441" s="15"/>
      <c r="K4441" s="15"/>
    </row>
    <row r="4442" spans="2:11" x14ac:dyDescent="0.2">
      <c r="B4442" s="15"/>
      <c r="C4442" s="15"/>
      <c r="D4442" s="15"/>
      <c r="E4442" s="15"/>
      <c r="F4442" s="15"/>
      <c r="G4442" s="15"/>
      <c r="H4442" s="15"/>
      <c r="I4442" s="15"/>
      <c r="J4442" s="15"/>
      <c r="K4442" s="15"/>
    </row>
    <row r="4443" spans="2:11" x14ac:dyDescent="0.2">
      <c r="B4443" s="15"/>
      <c r="C4443" s="15"/>
      <c r="D4443" s="15"/>
      <c r="E4443" s="15"/>
      <c r="F4443" s="15"/>
      <c r="G4443" s="15"/>
      <c r="H4443" s="15"/>
      <c r="I4443" s="15"/>
      <c r="J4443" s="15"/>
      <c r="K4443" s="15"/>
    </row>
    <row r="4444" spans="2:11" x14ac:dyDescent="0.2">
      <c r="B4444" s="15"/>
      <c r="C4444" s="15"/>
      <c r="D4444" s="15"/>
      <c r="E4444" s="15"/>
      <c r="F4444" s="15"/>
      <c r="G4444" s="15"/>
      <c r="H4444" s="15"/>
      <c r="I4444" s="15"/>
      <c r="J4444" s="15"/>
      <c r="K4444" s="15"/>
    </row>
    <row r="4445" spans="2:11" x14ac:dyDescent="0.2">
      <c r="B4445" s="15"/>
      <c r="C4445" s="15"/>
      <c r="D4445" s="15"/>
      <c r="E4445" s="15"/>
      <c r="F4445" s="15"/>
      <c r="G4445" s="15"/>
      <c r="H4445" s="15"/>
      <c r="I4445" s="15"/>
      <c r="J4445" s="15"/>
      <c r="K4445" s="15"/>
    </row>
    <row r="4446" spans="2:11" x14ac:dyDescent="0.2">
      <c r="B4446" s="15"/>
      <c r="C4446" s="15"/>
      <c r="D4446" s="15"/>
      <c r="E4446" s="15"/>
      <c r="F4446" s="15"/>
      <c r="G4446" s="15"/>
      <c r="H4446" s="15"/>
      <c r="I4446" s="15"/>
      <c r="J4446" s="15"/>
      <c r="K4446" s="15"/>
    </row>
    <row r="4447" spans="2:11" x14ac:dyDescent="0.2">
      <c r="B4447" s="15"/>
      <c r="C4447" s="15"/>
      <c r="D4447" s="15"/>
      <c r="E4447" s="15"/>
      <c r="F4447" s="15"/>
      <c r="G4447" s="15"/>
      <c r="H4447" s="15"/>
      <c r="I4447" s="15"/>
      <c r="J4447" s="15"/>
      <c r="K4447" s="15"/>
    </row>
    <row r="4448" spans="2:11" x14ac:dyDescent="0.2">
      <c r="B4448" s="15"/>
      <c r="C4448" s="15"/>
      <c r="D4448" s="15"/>
      <c r="E4448" s="15"/>
      <c r="F4448" s="15"/>
      <c r="G4448" s="15"/>
      <c r="H4448" s="15"/>
      <c r="I4448" s="15"/>
      <c r="J4448" s="15"/>
      <c r="K4448" s="15"/>
    </row>
    <row r="4449" spans="2:11" x14ac:dyDescent="0.2">
      <c r="B4449" s="15"/>
      <c r="C4449" s="15"/>
      <c r="D4449" s="15"/>
      <c r="E4449" s="15"/>
      <c r="F4449" s="15"/>
      <c r="G4449" s="15"/>
      <c r="H4449" s="15"/>
      <c r="I4449" s="15"/>
      <c r="J4449" s="15"/>
      <c r="K4449" s="15"/>
    </row>
    <row r="4450" spans="2:11" x14ac:dyDescent="0.2">
      <c r="B4450" s="15"/>
      <c r="C4450" s="15"/>
      <c r="D4450" s="15"/>
      <c r="E4450" s="15"/>
      <c r="F4450" s="15"/>
      <c r="G4450" s="15"/>
      <c r="H4450" s="15"/>
      <c r="I4450" s="15"/>
      <c r="J4450" s="15"/>
      <c r="K4450" s="15"/>
    </row>
    <row r="4451" spans="2:11" x14ac:dyDescent="0.2">
      <c r="B4451" s="15"/>
      <c r="C4451" s="15"/>
      <c r="D4451" s="15"/>
      <c r="E4451" s="15"/>
      <c r="F4451" s="15"/>
      <c r="G4451" s="15"/>
      <c r="H4451" s="15"/>
      <c r="I4451" s="15"/>
      <c r="J4451" s="15"/>
      <c r="K4451" s="15"/>
    </row>
    <row r="4452" spans="2:11" x14ac:dyDescent="0.2">
      <c r="B4452" s="15"/>
      <c r="C4452" s="15"/>
      <c r="D4452" s="15"/>
      <c r="E4452" s="15"/>
      <c r="F4452" s="15"/>
      <c r="G4452" s="15"/>
      <c r="H4452" s="15"/>
      <c r="I4452" s="15"/>
      <c r="J4452" s="15"/>
      <c r="K4452" s="15"/>
    </row>
    <row r="4453" spans="2:11" x14ac:dyDescent="0.2">
      <c r="B4453" s="15"/>
      <c r="C4453" s="15"/>
      <c r="D4453" s="15"/>
      <c r="E4453" s="15"/>
      <c r="F4453" s="15"/>
      <c r="G4453" s="15"/>
      <c r="H4453" s="15"/>
      <c r="I4453" s="15"/>
      <c r="J4453" s="15"/>
      <c r="K4453" s="15"/>
    </row>
    <row r="4454" spans="2:11" x14ac:dyDescent="0.2">
      <c r="B4454" s="15"/>
      <c r="C4454" s="15"/>
      <c r="D4454" s="15"/>
      <c r="E4454" s="15"/>
      <c r="F4454" s="15"/>
      <c r="G4454" s="15"/>
      <c r="H4454" s="15"/>
      <c r="I4454" s="15"/>
      <c r="J4454" s="15"/>
      <c r="K4454" s="15"/>
    </row>
    <row r="4455" spans="2:11" x14ac:dyDescent="0.2">
      <c r="B4455" s="15"/>
      <c r="C4455" s="15"/>
      <c r="D4455" s="15"/>
      <c r="E4455" s="15"/>
      <c r="F4455" s="15"/>
      <c r="G4455" s="15"/>
      <c r="H4455" s="15"/>
      <c r="I4455" s="15"/>
      <c r="J4455" s="15"/>
      <c r="K4455" s="15"/>
    </row>
    <row r="4456" spans="2:11" x14ac:dyDescent="0.2">
      <c r="B4456" s="15"/>
      <c r="C4456" s="15"/>
      <c r="D4456" s="15"/>
      <c r="E4456" s="15"/>
      <c r="F4456" s="15"/>
      <c r="G4456" s="15"/>
      <c r="H4456" s="15"/>
      <c r="I4456" s="15"/>
      <c r="J4456" s="15"/>
      <c r="K4456" s="15"/>
    </row>
    <row r="4457" spans="2:11" x14ac:dyDescent="0.2">
      <c r="B4457" s="15"/>
      <c r="C4457" s="15"/>
      <c r="D4457" s="15"/>
      <c r="E4457" s="15"/>
      <c r="F4457" s="15"/>
      <c r="G4457" s="15"/>
      <c r="H4457" s="15"/>
      <c r="I4457" s="15"/>
      <c r="J4457" s="15"/>
      <c r="K4457" s="15"/>
    </row>
    <row r="4458" spans="2:11" x14ac:dyDescent="0.2">
      <c r="B4458" s="15"/>
      <c r="C4458" s="15"/>
      <c r="D4458" s="15"/>
      <c r="E4458" s="15"/>
      <c r="F4458" s="15"/>
      <c r="G4458" s="15"/>
      <c r="H4458" s="15"/>
      <c r="I4458" s="15"/>
      <c r="J4458" s="15"/>
      <c r="K4458" s="15"/>
    </row>
    <row r="4459" spans="2:11" x14ac:dyDescent="0.2">
      <c r="B4459" s="15"/>
      <c r="C4459" s="15"/>
      <c r="D4459" s="15"/>
      <c r="E4459" s="15"/>
      <c r="F4459" s="15"/>
      <c r="G4459" s="15"/>
      <c r="H4459" s="15"/>
      <c r="I4459" s="15"/>
      <c r="J4459" s="15"/>
      <c r="K4459" s="15"/>
    </row>
    <row r="4460" spans="2:11" x14ac:dyDescent="0.2">
      <c r="B4460" s="15"/>
      <c r="C4460" s="15"/>
      <c r="D4460" s="15"/>
      <c r="E4460" s="15"/>
      <c r="F4460" s="15"/>
      <c r="G4460" s="15"/>
      <c r="H4460" s="15"/>
      <c r="I4460" s="15"/>
      <c r="J4460" s="15"/>
      <c r="K4460" s="15"/>
    </row>
    <row r="4461" spans="2:11" x14ac:dyDescent="0.2">
      <c r="B4461" s="15"/>
      <c r="C4461" s="15"/>
      <c r="D4461" s="15"/>
      <c r="E4461" s="15"/>
      <c r="F4461" s="15"/>
      <c r="G4461" s="15"/>
      <c r="H4461" s="15"/>
      <c r="I4461" s="15"/>
      <c r="J4461" s="15"/>
      <c r="K4461" s="15"/>
    </row>
    <row r="4462" spans="2:11" x14ac:dyDescent="0.2">
      <c r="B4462" s="15"/>
      <c r="C4462" s="15"/>
      <c r="D4462" s="15"/>
      <c r="E4462" s="15"/>
      <c r="F4462" s="15"/>
      <c r="G4462" s="15"/>
      <c r="H4462" s="15"/>
      <c r="I4462" s="15"/>
      <c r="J4462" s="15"/>
      <c r="K4462" s="15"/>
    </row>
    <row r="4463" spans="2:11" x14ac:dyDescent="0.2">
      <c r="B4463" s="15"/>
      <c r="C4463" s="15"/>
      <c r="D4463" s="15"/>
      <c r="E4463" s="15"/>
      <c r="F4463" s="15"/>
      <c r="G4463" s="15"/>
      <c r="H4463" s="15"/>
      <c r="I4463" s="15"/>
      <c r="J4463" s="15"/>
      <c r="K4463" s="15"/>
    </row>
    <row r="4464" spans="2:11" x14ac:dyDescent="0.2">
      <c r="B4464" s="15"/>
      <c r="C4464" s="15"/>
      <c r="D4464" s="15"/>
      <c r="E4464" s="15"/>
      <c r="F4464" s="15"/>
      <c r="G4464" s="15"/>
      <c r="H4464" s="15"/>
      <c r="I4464" s="15"/>
      <c r="J4464" s="15"/>
      <c r="K4464" s="15"/>
    </row>
    <row r="4465" spans="2:11" x14ac:dyDescent="0.2">
      <c r="B4465" s="15"/>
      <c r="C4465" s="15"/>
      <c r="D4465" s="15"/>
      <c r="E4465" s="15"/>
      <c r="F4465" s="15"/>
      <c r="G4465" s="15"/>
      <c r="H4465" s="15"/>
      <c r="I4465" s="15"/>
      <c r="J4465" s="15"/>
      <c r="K4465" s="15"/>
    </row>
    <row r="4466" spans="2:11" x14ac:dyDescent="0.2">
      <c r="B4466" s="15"/>
      <c r="C4466" s="15"/>
      <c r="D4466" s="15"/>
      <c r="E4466" s="15"/>
      <c r="F4466" s="15"/>
      <c r="G4466" s="15"/>
      <c r="H4466" s="15"/>
      <c r="I4466" s="15"/>
      <c r="J4466" s="15"/>
      <c r="K4466" s="15"/>
    </row>
    <row r="4467" spans="2:11" x14ac:dyDescent="0.2">
      <c r="B4467" s="15"/>
      <c r="C4467" s="15"/>
      <c r="D4467" s="15"/>
      <c r="E4467" s="15"/>
      <c r="F4467" s="15"/>
      <c r="G4467" s="15"/>
      <c r="H4467" s="15"/>
      <c r="I4467" s="15"/>
      <c r="J4467" s="15"/>
      <c r="K4467" s="15"/>
    </row>
    <row r="4468" spans="2:11" x14ac:dyDescent="0.2">
      <c r="B4468" s="15"/>
      <c r="C4468" s="15"/>
      <c r="D4468" s="15"/>
      <c r="E4468" s="15"/>
      <c r="F4468" s="15"/>
      <c r="G4468" s="15"/>
      <c r="H4468" s="15"/>
      <c r="I4468" s="15"/>
      <c r="J4468" s="15"/>
      <c r="K4468" s="15"/>
    </row>
    <row r="4469" spans="2:11" x14ac:dyDescent="0.2">
      <c r="B4469" s="15"/>
      <c r="C4469" s="15"/>
      <c r="D4469" s="15"/>
      <c r="E4469" s="15"/>
      <c r="F4469" s="15"/>
      <c r="G4469" s="15"/>
      <c r="H4469" s="15"/>
      <c r="I4469" s="15"/>
      <c r="J4469" s="15"/>
      <c r="K4469" s="15"/>
    </row>
    <row r="4470" spans="2:11" x14ac:dyDescent="0.2">
      <c r="B4470" s="15"/>
      <c r="C4470" s="15"/>
      <c r="D4470" s="15"/>
      <c r="E4470" s="15"/>
      <c r="F4470" s="15"/>
      <c r="G4470" s="15"/>
      <c r="H4470" s="15"/>
      <c r="I4470" s="15"/>
      <c r="J4470" s="15"/>
      <c r="K4470" s="15"/>
    </row>
    <row r="4471" spans="2:11" x14ac:dyDescent="0.2">
      <c r="B4471" s="15"/>
      <c r="C4471" s="15"/>
      <c r="D4471" s="15"/>
      <c r="E4471" s="15"/>
      <c r="F4471" s="15"/>
      <c r="G4471" s="15"/>
      <c r="H4471" s="15"/>
      <c r="I4471" s="15"/>
      <c r="J4471" s="15"/>
      <c r="K4471" s="15"/>
    </row>
    <row r="4472" spans="2:11" x14ac:dyDescent="0.2">
      <c r="B4472" s="15"/>
      <c r="C4472" s="15"/>
      <c r="D4472" s="15"/>
      <c r="E4472" s="15"/>
      <c r="F4472" s="15"/>
      <c r="G4472" s="15"/>
      <c r="H4472" s="15"/>
      <c r="I4472" s="15"/>
      <c r="J4472" s="15"/>
      <c r="K4472" s="15"/>
    </row>
    <row r="4473" spans="2:11" x14ac:dyDescent="0.2">
      <c r="B4473" s="15"/>
      <c r="C4473" s="15"/>
      <c r="D4473" s="15"/>
      <c r="E4473" s="15"/>
      <c r="F4473" s="15"/>
      <c r="G4473" s="15"/>
      <c r="H4473" s="15"/>
      <c r="I4473" s="15"/>
      <c r="J4473" s="15"/>
      <c r="K4473" s="15"/>
    </row>
    <row r="4474" spans="2:11" x14ac:dyDescent="0.2">
      <c r="B4474" s="15"/>
      <c r="C4474" s="15"/>
      <c r="D4474" s="15"/>
      <c r="E4474" s="15"/>
      <c r="F4474" s="15"/>
      <c r="G4474" s="15"/>
      <c r="H4474" s="15"/>
      <c r="I4474" s="15"/>
      <c r="J4474" s="15"/>
      <c r="K4474" s="15"/>
    </row>
    <row r="4475" spans="2:11" x14ac:dyDescent="0.2">
      <c r="B4475" s="15"/>
      <c r="C4475" s="15"/>
      <c r="D4475" s="15"/>
      <c r="E4475" s="15"/>
      <c r="F4475" s="15"/>
      <c r="G4475" s="15"/>
      <c r="H4475" s="15"/>
      <c r="I4475" s="15"/>
      <c r="J4475" s="15"/>
      <c r="K4475" s="15"/>
    </row>
    <row r="4476" spans="2:11" x14ac:dyDescent="0.2">
      <c r="B4476" s="15"/>
      <c r="C4476" s="15"/>
      <c r="D4476" s="15"/>
      <c r="E4476" s="15"/>
      <c r="F4476" s="15"/>
      <c r="G4476" s="15"/>
      <c r="H4476" s="15"/>
      <c r="I4476" s="15"/>
      <c r="J4476" s="15"/>
      <c r="K4476" s="15"/>
    </row>
    <row r="4477" spans="2:11" x14ac:dyDescent="0.2">
      <c r="B4477" s="15"/>
      <c r="C4477" s="15"/>
      <c r="D4477" s="15"/>
      <c r="E4477" s="15"/>
      <c r="F4477" s="15"/>
      <c r="G4477" s="15"/>
      <c r="H4477" s="15"/>
      <c r="I4477" s="15"/>
      <c r="J4477" s="15"/>
      <c r="K4477" s="15"/>
    </row>
    <row r="4478" spans="2:11" x14ac:dyDescent="0.2">
      <c r="B4478" s="15"/>
      <c r="C4478" s="15"/>
      <c r="D4478" s="15"/>
      <c r="E4478" s="15"/>
      <c r="F4478" s="15"/>
      <c r="G4478" s="15"/>
      <c r="H4478" s="15"/>
      <c r="I4478" s="15"/>
      <c r="J4478" s="15"/>
      <c r="K4478" s="15"/>
    </row>
    <row r="4479" spans="2:11" x14ac:dyDescent="0.2">
      <c r="B4479" s="15"/>
      <c r="C4479" s="15"/>
      <c r="D4479" s="15"/>
      <c r="E4479" s="15"/>
      <c r="F4479" s="15"/>
      <c r="G4479" s="15"/>
      <c r="H4479" s="15"/>
      <c r="I4479" s="15"/>
      <c r="J4479" s="15"/>
      <c r="K4479" s="15"/>
    </row>
    <row r="4480" spans="2:11" x14ac:dyDescent="0.2">
      <c r="B4480" s="15"/>
      <c r="C4480" s="15"/>
      <c r="D4480" s="15"/>
      <c r="E4480" s="15"/>
      <c r="F4480" s="15"/>
      <c r="G4480" s="15"/>
      <c r="H4480" s="15"/>
      <c r="I4480" s="15"/>
      <c r="J4480" s="15"/>
      <c r="K4480" s="15"/>
    </row>
    <row r="4481" spans="2:11" x14ac:dyDescent="0.2">
      <c r="B4481" s="15"/>
      <c r="C4481" s="15"/>
      <c r="D4481" s="15"/>
      <c r="E4481" s="15"/>
      <c r="F4481" s="15"/>
      <c r="G4481" s="15"/>
      <c r="H4481" s="15"/>
      <c r="I4481" s="15"/>
      <c r="J4481" s="15"/>
      <c r="K4481" s="15"/>
    </row>
    <row r="4482" spans="2:11" x14ac:dyDescent="0.2">
      <c r="B4482" s="15"/>
      <c r="C4482" s="15"/>
      <c r="D4482" s="15"/>
      <c r="E4482" s="15"/>
      <c r="F4482" s="15"/>
      <c r="G4482" s="15"/>
      <c r="H4482" s="15"/>
      <c r="I4482" s="15"/>
      <c r="J4482" s="15"/>
      <c r="K4482" s="15"/>
    </row>
    <row r="4483" spans="2:11" x14ac:dyDescent="0.2">
      <c r="B4483" s="15"/>
      <c r="C4483" s="15"/>
      <c r="D4483" s="15"/>
      <c r="E4483" s="15"/>
      <c r="F4483" s="15"/>
      <c r="G4483" s="15"/>
      <c r="H4483" s="15"/>
      <c r="I4483" s="15"/>
      <c r="J4483" s="15"/>
      <c r="K4483" s="15"/>
    </row>
    <row r="4484" spans="2:11" x14ac:dyDescent="0.2">
      <c r="B4484" s="15"/>
      <c r="C4484" s="15"/>
      <c r="D4484" s="15"/>
      <c r="E4484" s="15"/>
      <c r="F4484" s="15"/>
      <c r="G4484" s="15"/>
      <c r="H4484" s="15"/>
      <c r="I4484" s="15"/>
      <c r="J4484" s="15"/>
      <c r="K4484" s="15"/>
    </row>
    <row r="4485" spans="2:11" x14ac:dyDescent="0.2">
      <c r="B4485" s="15"/>
      <c r="C4485" s="15"/>
      <c r="D4485" s="15"/>
      <c r="E4485" s="15"/>
      <c r="F4485" s="15"/>
      <c r="G4485" s="15"/>
      <c r="H4485" s="15"/>
      <c r="I4485" s="15"/>
      <c r="J4485" s="15"/>
      <c r="K4485" s="15"/>
    </row>
    <row r="4486" spans="2:11" x14ac:dyDescent="0.2">
      <c r="B4486" s="15"/>
      <c r="C4486" s="15"/>
      <c r="D4486" s="15"/>
      <c r="E4486" s="15"/>
      <c r="F4486" s="15"/>
      <c r="G4486" s="15"/>
      <c r="H4486" s="15"/>
      <c r="I4486" s="15"/>
      <c r="J4486" s="15"/>
      <c r="K4486" s="15"/>
    </row>
    <row r="4487" spans="2:11" x14ac:dyDescent="0.2">
      <c r="B4487" s="15"/>
      <c r="C4487" s="15"/>
      <c r="D4487" s="15"/>
      <c r="E4487" s="15"/>
      <c r="F4487" s="15"/>
      <c r="G4487" s="15"/>
      <c r="H4487" s="15"/>
      <c r="I4487" s="15"/>
      <c r="J4487" s="15"/>
      <c r="K4487" s="15"/>
    </row>
    <row r="4488" spans="2:11" x14ac:dyDescent="0.2">
      <c r="B4488" s="15"/>
      <c r="C4488" s="15"/>
      <c r="D4488" s="15"/>
      <c r="E4488" s="15"/>
      <c r="F4488" s="15"/>
      <c r="G4488" s="15"/>
      <c r="H4488" s="15"/>
      <c r="I4488" s="15"/>
      <c r="J4488" s="15"/>
      <c r="K4488" s="15"/>
    </row>
    <row r="4489" spans="2:11" x14ac:dyDescent="0.2">
      <c r="B4489" s="15"/>
      <c r="C4489" s="15"/>
      <c r="D4489" s="15"/>
      <c r="E4489" s="15"/>
      <c r="F4489" s="15"/>
      <c r="G4489" s="15"/>
      <c r="H4489" s="15"/>
      <c r="I4489" s="15"/>
      <c r="J4489" s="15"/>
      <c r="K4489" s="15"/>
    </row>
    <row r="4490" spans="2:11" x14ac:dyDescent="0.2">
      <c r="B4490" s="15"/>
      <c r="C4490" s="15"/>
      <c r="D4490" s="15"/>
      <c r="E4490" s="15"/>
      <c r="F4490" s="15"/>
      <c r="G4490" s="15"/>
      <c r="H4490" s="15"/>
      <c r="I4490" s="15"/>
      <c r="J4490" s="15"/>
      <c r="K4490" s="15"/>
    </row>
    <row r="4491" spans="2:11" x14ac:dyDescent="0.2">
      <c r="B4491" s="15"/>
      <c r="C4491" s="15"/>
      <c r="D4491" s="15"/>
      <c r="E4491" s="15"/>
      <c r="F4491" s="15"/>
      <c r="G4491" s="15"/>
      <c r="H4491" s="15"/>
      <c r="I4491" s="15"/>
      <c r="J4491" s="15"/>
      <c r="K4491" s="15"/>
    </row>
    <row r="4492" spans="2:11" x14ac:dyDescent="0.2">
      <c r="B4492" s="15"/>
      <c r="C4492" s="15"/>
      <c r="D4492" s="15"/>
      <c r="E4492" s="15"/>
      <c r="F4492" s="15"/>
      <c r="G4492" s="15"/>
      <c r="H4492" s="15"/>
      <c r="I4492" s="15"/>
      <c r="J4492" s="15"/>
      <c r="K4492" s="15"/>
    </row>
    <row r="4493" spans="2:11" x14ac:dyDescent="0.2">
      <c r="B4493" s="15"/>
      <c r="C4493" s="15"/>
      <c r="D4493" s="15"/>
      <c r="E4493" s="15"/>
      <c r="F4493" s="15"/>
      <c r="G4493" s="15"/>
      <c r="H4493" s="15"/>
      <c r="I4493" s="15"/>
      <c r="J4493" s="15"/>
      <c r="K4493" s="15"/>
    </row>
    <row r="4494" spans="2:11" x14ac:dyDescent="0.2">
      <c r="B4494" s="15"/>
      <c r="C4494" s="15"/>
      <c r="D4494" s="15"/>
      <c r="E4494" s="15"/>
      <c r="F4494" s="15"/>
      <c r="G4494" s="15"/>
      <c r="H4494" s="15"/>
      <c r="I4494" s="15"/>
      <c r="J4494" s="15"/>
      <c r="K4494" s="15"/>
    </row>
    <row r="4495" spans="2:11" x14ac:dyDescent="0.2">
      <c r="B4495" s="15"/>
      <c r="C4495" s="15"/>
      <c r="D4495" s="15"/>
      <c r="E4495" s="15"/>
      <c r="F4495" s="15"/>
      <c r="G4495" s="15"/>
      <c r="H4495" s="15"/>
      <c r="I4495" s="15"/>
      <c r="J4495" s="15"/>
      <c r="K4495" s="15"/>
    </row>
    <row r="4496" spans="2:11" x14ac:dyDescent="0.2">
      <c r="B4496" s="15"/>
      <c r="C4496" s="15"/>
      <c r="D4496" s="15"/>
      <c r="E4496" s="15"/>
      <c r="F4496" s="15"/>
      <c r="G4496" s="15"/>
      <c r="H4496" s="15"/>
      <c r="I4496" s="15"/>
      <c r="J4496" s="15"/>
      <c r="K4496" s="15"/>
    </row>
    <row r="4497" spans="2:11" x14ac:dyDescent="0.2">
      <c r="B4497" s="15"/>
      <c r="C4497" s="15"/>
      <c r="D4497" s="15"/>
      <c r="E4497" s="15"/>
      <c r="F4497" s="15"/>
      <c r="G4497" s="15"/>
      <c r="H4497" s="15"/>
      <c r="I4497" s="15"/>
      <c r="J4497" s="15"/>
      <c r="K4497" s="15"/>
    </row>
    <row r="4498" spans="2:11" x14ac:dyDescent="0.2">
      <c r="B4498" s="15"/>
      <c r="C4498" s="15"/>
      <c r="D4498" s="15"/>
      <c r="E4498" s="15"/>
      <c r="F4498" s="15"/>
      <c r="G4498" s="15"/>
      <c r="H4498" s="15"/>
      <c r="I4498" s="15"/>
      <c r="J4498" s="15"/>
      <c r="K4498" s="15"/>
    </row>
    <row r="4499" spans="2:11" x14ac:dyDescent="0.2">
      <c r="B4499" s="15"/>
      <c r="C4499" s="15"/>
      <c r="D4499" s="15"/>
      <c r="E4499" s="15"/>
      <c r="F4499" s="15"/>
      <c r="G4499" s="15"/>
      <c r="H4499" s="15"/>
      <c r="I4499" s="15"/>
      <c r="J4499" s="15"/>
      <c r="K4499" s="15"/>
    </row>
    <row r="4500" spans="2:11" x14ac:dyDescent="0.2">
      <c r="B4500" s="15"/>
      <c r="C4500" s="15"/>
      <c r="D4500" s="15"/>
      <c r="E4500" s="15"/>
      <c r="F4500" s="15"/>
      <c r="G4500" s="15"/>
      <c r="H4500" s="15"/>
      <c r="I4500" s="15"/>
      <c r="J4500" s="15"/>
      <c r="K4500" s="15"/>
    </row>
    <row r="4501" spans="2:11" x14ac:dyDescent="0.2">
      <c r="B4501" s="15"/>
      <c r="C4501" s="15"/>
      <c r="D4501" s="15"/>
      <c r="E4501" s="15"/>
      <c r="F4501" s="15"/>
      <c r="G4501" s="15"/>
      <c r="H4501" s="15"/>
      <c r="I4501" s="15"/>
      <c r="J4501" s="15"/>
      <c r="K4501" s="15"/>
    </row>
    <row r="4502" spans="2:11" x14ac:dyDescent="0.2">
      <c r="B4502" s="15"/>
      <c r="C4502" s="15"/>
      <c r="D4502" s="15"/>
      <c r="E4502" s="15"/>
      <c r="F4502" s="15"/>
      <c r="G4502" s="15"/>
      <c r="H4502" s="15"/>
      <c r="I4502" s="15"/>
      <c r="J4502" s="15"/>
      <c r="K4502" s="15"/>
    </row>
    <row r="4503" spans="2:11" x14ac:dyDescent="0.2">
      <c r="B4503" s="15"/>
      <c r="C4503" s="15"/>
      <c r="D4503" s="15"/>
      <c r="E4503" s="15"/>
      <c r="F4503" s="15"/>
      <c r="G4503" s="15"/>
      <c r="H4503" s="15"/>
      <c r="I4503" s="15"/>
      <c r="J4503" s="15"/>
      <c r="K4503" s="15"/>
    </row>
    <row r="4504" spans="2:11" x14ac:dyDescent="0.2">
      <c r="B4504" s="15"/>
      <c r="C4504" s="15"/>
      <c r="D4504" s="15"/>
      <c r="E4504" s="15"/>
      <c r="F4504" s="15"/>
      <c r="G4504" s="15"/>
      <c r="H4504" s="15"/>
      <c r="I4504" s="15"/>
      <c r="J4504" s="15"/>
      <c r="K4504" s="15"/>
    </row>
    <row r="4505" spans="2:11" x14ac:dyDescent="0.2">
      <c r="B4505" s="15"/>
      <c r="C4505" s="15"/>
      <c r="D4505" s="15"/>
      <c r="E4505" s="15"/>
      <c r="F4505" s="15"/>
      <c r="G4505" s="15"/>
      <c r="H4505" s="15"/>
      <c r="I4505" s="15"/>
      <c r="J4505" s="15"/>
      <c r="K4505" s="15"/>
    </row>
    <row r="4506" spans="2:11" x14ac:dyDescent="0.2">
      <c r="B4506" s="15"/>
      <c r="C4506" s="15"/>
      <c r="D4506" s="15"/>
      <c r="E4506" s="15"/>
      <c r="F4506" s="15"/>
      <c r="G4506" s="15"/>
      <c r="H4506" s="15"/>
      <c r="I4506" s="15"/>
      <c r="J4506" s="15"/>
      <c r="K4506" s="15"/>
    </row>
    <row r="4507" spans="2:11" x14ac:dyDescent="0.2">
      <c r="B4507" s="15"/>
      <c r="C4507" s="15"/>
      <c r="D4507" s="15"/>
      <c r="E4507" s="15"/>
      <c r="F4507" s="15"/>
      <c r="G4507" s="15"/>
      <c r="H4507" s="15"/>
      <c r="I4507" s="15"/>
      <c r="J4507" s="15"/>
      <c r="K4507" s="15"/>
    </row>
    <row r="4508" spans="2:11" x14ac:dyDescent="0.2">
      <c r="B4508" s="15"/>
      <c r="C4508" s="15"/>
      <c r="D4508" s="15"/>
      <c r="E4508" s="15"/>
      <c r="F4508" s="15"/>
      <c r="G4508" s="15"/>
      <c r="H4508" s="15"/>
      <c r="I4508" s="15"/>
      <c r="J4508" s="15"/>
      <c r="K4508" s="15"/>
    </row>
    <row r="4509" spans="2:11" x14ac:dyDescent="0.2">
      <c r="B4509" s="15"/>
      <c r="C4509" s="15"/>
      <c r="D4509" s="15"/>
      <c r="E4509" s="15"/>
      <c r="F4509" s="15"/>
      <c r="G4509" s="15"/>
      <c r="H4509" s="15"/>
      <c r="I4509" s="15"/>
      <c r="J4509" s="15"/>
      <c r="K4509" s="15"/>
    </row>
    <row r="4510" spans="2:11" x14ac:dyDescent="0.2">
      <c r="B4510" s="15"/>
      <c r="C4510" s="15"/>
      <c r="D4510" s="15"/>
      <c r="E4510" s="15"/>
      <c r="F4510" s="15"/>
      <c r="G4510" s="15"/>
      <c r="H4510" s="15"/>
      <c r="I4510" s="15"/>
      <c r="J4510" s="15"/>
      <c r="K4510" s="15"/>
    </row>
    <row r="4511" spans="2:11" x14ac:dyDescent="0.2">
      <c r="B4511" s="15"/>
      <c r="C4511" s="15"/>
      <c r="D4511" s="15"/>
      <c r="E4511" s="15"/>
      <c r="F4511" s="15"/>
      <c r="G4511" s="15"/>
      <c r="H4511" s="15"/>
      <c r="I4511" s="15"/>
      <c r="J4511" s="15"/>
      <c r="K4511" s="15"/>
    </row>
    <row r="4512" spans="2:11" x14ac:dyDescent="0.2">
      <c r="B4512" s="15"/>
      <c r="C4512" s="15"/>
      <c r="D4512" s="15"/>
      <c r="E4512" s="15"/>
      <c r="F4512" s="15"/>
      <c r="G4512" s="15"/>
      <c r="H4512" s="15"/>
      <c r="I4512" s="15"/>
      <c r="J4512" s="15"/>
      <c r="K4512" s="15"/>
    </row>
    <row r="4513" spans="2:11" x14ac:dyDescent="0.2">
      <c r="B4513" s="15"/>
      <c r="C4513" s="15"/>
      <c r="D4513" s="15"/>
      <c r="E4513" s="15"/>
      <c r="F4513" s="15"/>
      <c r="G4513" s="15"/>
      <c r="H4513" s="15"/>
      <c r="I4513" s="15"/>
      <c r="J4513" s="15"/>
      <c r="K4513" s="15"/>
    </row>
    <row r="4514" spans="2:11" x14ac:dyDescent="0.2">
      <c r="B4514" s="15"/>
      <c r="C4514" s="15"/>
      <c r="D4514" s="15"/>
      <c r="E4514" s="15"/>
      <c r="F4514" s="15"/>
      <c r="G4514" s="15"/>
      <c r="H4514" s="15"/>
      <c r="I4514" s="15"/>
      <c r="J4514" s="15"/>
      <c r="K4514" s="15"/>
    </row>
    <row r="4515" spans="2:11" x14ac:dyDescent="0.2">
      <c r="B4515" s="15"/>
      <c r="C4515" s="15"/>
      <c r="D4515" s="15"/>
      <c r="E4515" s="15"/>
      <c r="F4515" s="15"/>
      <c r="G4515" s="15"/>
      <c r="H4515" s="15"/>
      <c r="I4515" s="15"/>
      <c r="J4515" s="15"/>
      <c r="K4515" s="15"/>
    </row>
    <row r="4516" spans="2:11" x14ac:dyDescent="0.2">
      <c r="B4516" s="15"/>
      <c r="C4516" s="15"/>
      <c r="D4516" s="15"/>
      <c r="E4516" s="15"/>
      <c r="F4516" s="15"/>
      <c r="G4516" s="15"/>
      <c r="H4516" s="15"/>
      <c r="I4516" s="15"/>
      <c r="J4516" s="15"/>
      <c r="K4516" s="15"/>
    </row>
    <row r="4517" spans="2:11" x14ac:dyDescent="0.2">
      <c r="B4517" s="15"/>
      <c r="C4517" s="15"/>
      <c r="D4517" s="15"/>
      <c r="E4517" s="15"/>
      <c r="F4517" s="15"/>
      <c r="G4517" s="15"/>
      <c r="H4517" s="15"/>
      <c r="I4517" s="15"/>
      <c r="J4517" s="15"/>
      <c r="K4517" s="15"/>
    </row>
    <row r="4518" spans="2:11" x14ac:dyDescent="0.2">
      <c r="B4518" s="15"/>
      <c r="C4518" s="15"/>
      <c r="D4518" s="15"/>
      <c r="E4518" s="15"/>
      <c r="F4518" s="15"/>
      <c r="G4518" s="15"/>
      <c r="H4518" s="15"/>
      <c r="I4518" s="15"/>
      <c r="J4518" s="15"/>
      <c r="K4518" s="15"/>
    </row>
    <row r="4519" spans="2:11" x14ac:dyDescent="0.2">
      <c r="B4519" s="15"/>
      <c r="C4519" s="15"/>
      <c r="D4519" s="15"/>
      <c r="E4519" s="15"/>
      <c r="F4519" s="15"/>
      <c r="G4519" s="15"/>
      <c r="H4519" s="15"/>
      <c r="I4519" s="15"/>
      <c r="J4519" s="15"/>
      <c r="K4519" s="15"/>
    </row>
    <row r="4520" spans="2:11" x14ac:dyDescent="0.2">
      <c r="B4520" s="15"/>
      <c r="C4520" s="15"/>
      <c r="D4520" s="15"/>
      <c r="E4520" s="15"/>
      <c r="F4520" s="15"/>
      <c r="G4520" s="15"/>
      <c r="H4520" s="15"/>
      <c r="I4520" s="15"/>
      <c r="J4520" s="15"/>
      <c r="K4520" s="15"/>
    </row>
    <row r="4521" spans="2:11" x14ac:dyDescent="0.2">
      <c r="B4521" s="15"/>
      <c r="C4521" s="15"/>
      <c r="D4521" s="15"/>
      <c r="E4521" s="15"/>
      <c r="F4521" s="15"/>
      <c r="G4521" s="15"/>
      <c r="H4521" s="15"/>
      <c r="I4521" s="15"/>
      <c r="J4521" s="15"/>
      <c r="K4521" s="15"/>
    </row>
    <row r="4522" spans="2:11" x14ac:dyDescent="0.2">
      <c r="B4522" s="15"/>
      <c r="C4522" s="15"/>
      <c r="D4522" s="15"/>
      <c r="E4522" s="15"/>
      <c r="F4522" s="15"/>
      <c r="G4522" s="15"/>
      <c r="H4522" s="15"/>
      <c r="I4522" s="15"/>
      <c r="J4522" s="15"/>
      <c r="K4522" s="15"/>
    </row>
    <row r="4523" spans="2:11" x14ac:dyDescent="0.2">
      <c r="B4523" s="15"/>
      <c r="C4523" s="15"/>
      <c r="D4523" s="15"/>
      <c r="E4523" s="15"/>
      <c r="F4523" s="15"/>
      <c r="G4523" s="15"/>
      <c r="H4523" s="15"/>
      <c r="I4523" s="15"/>
      <c r="J4523" s="15"/>
      <c r="K4523" s="15"/>
    </row>
    <row r="4524" spans="2:11" x14ac:dyDescent="0.2">
      <c r="B4524" s="15"/>
      <c r="C4524" s="15"/>
      <c r="D4524" s="15"/>
      <c r="E4524" s="15"/>
      <c r="F4524" s="15"/>
      <c r="G4524" s="15"/>
      <c r="H4524" s="15"/>
      <c r="I4524" s="15"/>
      <c r="J4524" s="15"/>
      <c r="K4524" s="15"/>
    </row>
    <row r="4525" spans="2:11" x14ac:dyDescent="0.2">
      <c r="B4525" s="15"/>
      <c r="C4525" s="15"/>
      <c r="D4525" s="15"/>
      <c r="E4525" s="15"/>
      <c r="F4525" s="15"/>
      <c r="G4525" s="15"/>
      <c r="H4525" s="15"/>
      <c r="I4525" s="15"/>
      <c r="J4525" s="15"/>
      <c r="K4525" s="15"/>
    </row>
    <row r="4526" spans="2:11" x14ac:dyDescent="0.2">
      <c r="B4526" s="15"/>
      <c r="C4526" s="15"/>
      <c r="D4526" s="15"/>
      <c r="E4526" s="15"/>
      <c r="F4526" s="15"/>
      <c r="G4526" s="15"/>
      <c r="H4526" s="15"/>
      <c r="I4526" s="15"/>
      <c r="J4526" s="15"/>
      <c r="K4526" s="15"/>
    </row>
    <row r="4527" spans="2:11" x14ac:dyDescent="0.2">
      <c r="B4527" s="15"/>
      <c r="C4527" s="15"/>
      <c r="D4527" s="15"/>
      <c r="E4527" s="15"/>
      <c r="F4527" s="15"/>
      <c r="G4527" s="15"/>
      <c r="H4527" s="15"/>
      <c r="I4527" s="15"/>
      <c r="J4527" s="15"/>
      <c r="K4527" s="15"/>
    </row>
    <row r="4528" spans="2:11" x14ac:dyDescent="0.2">
      <c r="B4528" s="15"/>
      <c r="C4528" s="15"/>
      <c r="D4528" s="15"/>
      <c r="E4528" s="15"/>
      <c r="F4528" s="15"/>
      <c r="G4528" s="15"/>
      <c r="H4528" s="15"/>
      <c r="I4528" s="15"/>
      <c r="J4528" s="15"/>
      <c r="K4528" s="15"/>
    </row>
    <row r="4529" spans="2:11" x14ac:dyDescent="0.2">
      <c r="B4529" s="15"/>
      <c r="C4529" s="15"/>
      <c r="D4529" s="15"/>
      <c r="E4529" s="15"/>
      <c r="F4529" s="15"/>
      <c r="G4529" s="15"/>
      <c r="H4529" s="15"/>
      <c r="I4529" s="15"/>
      <c r="J4529" s="15"/>
      <c r="K4529" s="15"/>
    </row>
    <row r="4530" spans="2:11" x14ac:dyDescent="0.2">
      <c r="B4530" s="15"/>
      <c r="C4530" s="15"/>
      <c r="D4530" s="15"/>
      <c r="E4530" s="15"/>
      <c r="F4530" s="15"/>
      <c r="G4530" s="15"/>
      <c r="H4530" s="15"/>
      <c r="I4530" s="15"/>
      <c r="J4530" s="15"/>
      <c r="K4530" s="15"/>
    </row>
    <row r="4531" spans="2:11" x14ac:dyDescent="0.2">
      <c r="B4531" s="15"/>
      <c r="C4531" s="15"/>
      <c r="D4531" s="15"/>
      <c r="E4531" s="15"/>
      <c r="F4531" s="15"/>
      <c r="G4531" s="15"/>
      <c r="H4531" s="15"/>
      <c r="I4531" s="15"/>
      <c r="J4531" s="15"/>
      <c r="K4531" s="15"/>
    </row>
    <row r="4532" spans="2:11" x14ac:dyDescent="0.2">
      <c r="B4532" s="15"/>
      <c r="C4532" s="15"/>
      <c r="D4532" s="15"/>
      <c r="E4532" s="15"/>
      <c r="F4532" s="15"/>
      <c r="G4532" s="15"/>
      <c r="H4532" s="15"/>
      <c r="I4532" s="15"/>
      <c r="J4532" s="15"/>
      <c r="K4532" s="15"/>
    </row>
    <row r="4533" spans="2:11" x14ac:dyDescent="0.2">
      <c r="B4533" s="15"/>
      <c r="C4533" s="15"/>
      <c r="D4533" s="15"/>
      <c r="E4533" s="15"/>
      <c r="F4533" s="15"/>
      <c r="G4533" s="15"/>
      <c r="H4533" s="15"/>
      <c r="I4533" s="15"/>
      <c r="J4533" s="15"/>
      <c r="K4533" s="15"/>
    </row>
    <row r="4534" spans="2:11" x14ac:dyDescent="0.2">
      <c r="B4534" s="15"/>
      <c r="C4534" s="15"/>
      <c r="D4534" s="15"/>
      <c r="E4534" s="15"/>
      <c r="F4534" s="15"/>
      <c r="G4534" s="15"/>
      <c r="H4534" s="15"/>
      <c r="I4534" s="15"/>
      <c r="J4534" s="15"/>
      <c r="K4534" s="15"/>
    </row>
    <row r="4535" spans="2:11" x14ac:dyDescent="0.2">
      <c r="B4535" s="15"/>
      <c r="C4535" s="15"/>
      <c r="D4535" s="15"/>
      <c r="E4535" s="15"/>
      <c r="F4535" s="15"/>
      <c r="G4535" s="15"/>
      <c r="H4535" s="15"/>
      <c r="I4535" s="15"/>
      <c r="J4535" s="15"/>
      <c r="K4535" s="15"/>
    </row>
    <row r="4536" spans="2:11" x14ac:dyDescent="0.2">
      <c r="B4536" s="15"/>
      <c r="C4536" s="15"/>
      <c r="D4536" s="15"/>
      <c r="E4536" s="15"/>
      <c r="F4536" s="15"/>
      <c r="G4536" s="15"/>
      <c r="H4536" s="15"/>
      <c r="I4536" s="15"/>
      <c r="J4536" s="15"/>
      <c r="K4536" s="15"/>
    </row>
    <row r="4537" spans="2:11" x14ac:dyDescent="0.2">
      <c r="B4537" s="15"/>
      <c r="C4537" s="15"/>
      <c r="D4537" s="15"/>
      <c r="E4537" s="15"/>
      <c r="F4537" s="15"/>
      <c r="G4537" s="15"/>
      <c r="H4537" s="15"/>
      <c r="I4537" s="15"/>
      <c r="J4537" s="15"/>
      <c r="K4537" s="15"/>
    </row>
    <row r="4538" spans="2:11" x14ac:dyDescent="0.2">
      <c r="B4538" s="15"/>
      <c r="C4538" s="15"/>
      <c r="D4538" s="15"/>
      <c r="E4538" s="15"/>
      <c r="F4538" s="15"/>
      <c r="G4538" s="15"/>
      <c r="H4538" s="15"/>
      <c r="I4538" s="15"/>
      <c r="J4538" s="15"/>
      <c r="K4538" s="15"/>
    </row>
    <row r="4539" spans="2:11" x14ac:dyDescent="0.2">
      <c r="B4539" s="15"/>
      <c r="C4539" s="15"/>
      <c r="D4539" s="15"/>
      <c r="E4539" s="15"/>
      <c r="F4539" s="15"/>
      <c r="G4539" s="15"/>
      <c r="H4539" s="15"/>
      <c r="I4539" s="15"/>
      <c r="J4539" s="15"/>
      <c r="K4539" s="15"/>
    </row>
    <row r="4540" spans="2:11" x14ac:dyDescent="0.2">
      <c r="B4540" s="15"/>
      <c r="C4540" s="15"/>
      <c r="D4540" s="15"/>
      <c r="E4540" s="15"/>
      <c r="F4540" s="15"/>
      <c r="G4540" s="15"/>
      <c r="H4540" s="15"/>
      <c r="I4540" s="15"/>
      <c r="J4540" s="15"/>
      <c r="K4540" s="15"/>
    </row>
    <row r="4541" spans="2:11" x14ac:dyDescent="0.2">
      <c r="B4541" s="15"/>
      <c r="C4541" s="15"/>
      <c r="D4541" s="15"/>
      <c r="E4541" s="15"/>
      <c r="F4541" s="15"/>
      <c r="G4541" s="15"/>
      <c r="H4541" s="15"/>
      <c r="I4541" s="15"/>
      <c r="J4541" s="15"/>
      <c r="K4541" s="15"/>
    </row>
    <row r="4542" spans="2:11" x14ac:dyDescent="0.2">
      <c r="B4542" s="15"/>
      <c r="C4542" s="15"/>
      <c r="D4542" s="15"/>
      <c r="E4542" s="15"/>
      <c r="F4542" s="15"/>
      <c r="G4542" s="15"/>
      <c r="H4542" s="15"/>
      <c r="I4542" s="15"/>
      <c r="J4542" s="15"/>
      <c r="K4542" s="15"/>
    </row>
    <row r="4543" spans="2:11" x14ac:dyDescent="0.2">
      <c r="B4543" s="15"/>
      <c r="C4543" s="15"/>
      <c r="D4543" s="15"/>
      <c r="E4543" s="15"/>
      <c r="F4543" s="15"/>
      <c r="G4543" s="15"/>
      <c r="H4543" s="15"/>
      <c r="I4543" s="15"/>
      <c r="J4543" s="15"/>
      <c r="K4543" s="15"/>
    </row>
    <row r="4544" spans="2:11" x14ac:dyDescent="0.2">
      <c r="B4544" s="15"/>
      <c r="C4544" s="15"/>
      <c r="D4544" s="15"/>
      <c r="E4544" s="15"/>
      <c r="F4544" s="15"/>
      <c r="G4544" s="15"/>
      <c r="H4544" s="15"/>
      <c r="I4544" s="15"/>
      <c r="J4544" s="15"/>
      <c r="K4544" s="15"/>
    </row>
    <row r="4545" spans="2:11" x14ac:dyDescent="0.2">
      <c r="B4545" s="15"/>
      <c r="C4545" s="15"/>
      <c r="D4545" s="15"/>
      <c r="E4545" s="15"/>
      <c r="F4545" s="15"/>
      <c r="G4545" s="15"/>
      <c r="H4545" s="15"/>
      <c r="I4545" s="15"/>
      <c r="J4545" s="15"/>
      <c r="K4545" s="15"/>
    </row>
    <row r="4546" spans="2:11" x14ac:dyDescent="0.2">
      <c r="B4546" s="15"/>
      <c r="C4546" s="15"/>
      <c r="D4546" s="15"/>
      <c r="E4546" s="15"/>
      <c r="F4546" s="15"/>
      <c r="G4546" s="15"/>
      <c r="H4546" s="15"/>
      <c r="I4546" s="15"/>
      <c r="J4546" s="15"/>
      <c r="K4546" s="15"/>
    </row>
    <row r="4547" spans="2:11" x14ac:dyDescent="0.2">
      <c r="B4547" s="15"/>
      <c r="C4547" s="15"/>
      <c r="D4547" s="15"/>
      <c r="E4547" s="15"/>
      <c r="F4547" s="15"/>
      <c r="G4547" s="15"/>
      <c r="H4547" s="15"/>
      <c r="I4547" s="15"/>
      <c r="J4547" s="15"/>
      <c r="K4547" s="15"/>
    </row>
    <row r="4548" spans="2:11" x14ac:dyDescent="0.2">
      <c r="B4548" s="15"/>
      <c r="C4548" s="15"/>
      <c r="D4548" s="15"/>
      <c r="E4548" s="15"/>
      <c r="F4548" s="15"/>
      <c r="G4548" s="15"/>
      <c r="H4548" s="15"/>
      <c r="I4548" s="15"/>
      <c r="J4548" s="15"/>
      <c r="K4548" s="15"/>
    </row>
    <row r="4549" spans="2:11" x14ac:dyDescent="0.2">
      <c r="B4549" s="15"/>
      <c r="C4549" s="15"/>
      <c r="D4549" s="15"/>
      <c r="E4549" s="15"/>
      <c r="F4549" s="15"/>
      <c r="G4549" s="15"/>
      <c r="H4549" s="15"/>
      <c r="I4549" s="15"/>
      <c r="J4549" s="15"/>
      <c r="K4549" s="15"/>
    </row>
    <row r="4550" spans="2:11" x14ac:dyDescent="0.2">
      <c r="B4550" s="15"/>
      <c r="C4550" s="15"/>
      <c r="D4550" s="15"/>
      <c r="E4550" s="15"/>
      <c r="F4550" s="15"/>
      <c r="G4550" s="15"/>
      <c r="H4550" s="15"/>
      <c r="I4550" s="15"/>
      <c r="J4550" s="15"/>
      <c r="K4550" s="15"/>
    </row>
    <row r="4551" spans="2:11" x14ac:dyDescent="0.2">
      <c r="B4551" s="15"/>
      <c r="C4551" s="15"/>
      <c r="D4551" s="15"/>
      <c r="E4551" s="15"/>
      <c r="F4551" s="15"/>
      <c r="G4551" s="15"/>
      <c r="H4551" s="15"/>
      <c r="I4551" s="15"/>
      <c r="J4551" s="15"/>
      <c r="K4551" s="15"/>
    </row>
    <row r="4552" spans="2:11" x14ac:dyDescent="0.2">
      <c r="B4552" s="15"/>
      <c r="C4552" s="15"/>
      <c r="D4552" s="15"/>
      <c r="E4552" s="15"/>
      <c r="F4552" s="15"/>
      <c r="G4552" s="15"/>
      <c r="H4552" s="15"/>
      <c r="I4552" s="15"/>
      <c r="J4552" s="15"/>
      <c r="K4552" s="15"/>
    </row>
    <row r="4553" spans="2:11" x14ac:dyDescent="0.2">
      <c r="B4553" s="15"/>
      <c r="C4553" s="15"/>
      <c r="D4553" s="15"/>
      <c r="E4553" s="15"/>
      <c r="F4553" s="15"/>
      <c r="G4553" s="15"/>
      <c r="H4553" s="15"/>
      <c r="I4553" s="15"/>
      <c r="J4553" s="15"/>
      <c r="K4553" s="15"/>
    </row>
    <row r="4554" spans="2:11" x14ac:dyDescent="0.2">
      <c r="B4554" s="15"/>
      <c r="C4554" s="15"/>
      <c r="D4554" s="15"/>
      <c r="E4554" s="15"/>
      <c r="F4554" s="15"/>
      <c r="G4554" s="15"/>
      <c r="H4554" s="15"/>
      <c r="I4554" s="15"/>
      <c r="J4554" s="15"/>
      <c r="K4554" s="15"/>
    </row>
    <row r="4555" spans="2:11" x14ac:dyDescent="0.2">
      <c r="B4555" s="15"/>
      <c r="C4555" s="15"/>
      <c r="D4555" s="15"/>
      <c r="E4555" s="15"/>
      <c r="F4555" s="15"/>
      <c r="G4555" s="15"/>
      <c r="H4555" s="15"/>
      <c r="I4555" s="15"/>
      <c r="J4555" s="15"/>
      <c r="K4555" s="15"/>
    </row>
    <row r="4556" spans="2:11" x14ac:dyDescent="0.2">
      <c r="B4556" s="15"/>
      <c r="C4556" s="15"/>
      <c r="D4556" s="15"/>
      <c r="E4556" s="15"/>
      <c r="F4556" s="15"/>
      <c r="G4556" s="15"/>
      <c r="H4556" s="15"/>
      <c r="I4556" s="15"/>
      <c r="J4556" s="15"/>
      <c r="K4556" s="15"/>
    </row>
    <row r="4557" spans="2:11" x14ac:dyDescent="0.2">
      <c r="B4557" s="15"/>
      <c r="C4557" s="15"/>
      <c r="D4557" s="15"/>
      <c r="E4557" s="15"/>
      <c r="F4557" s="15"/>
      <c r="G4557" s="15"/>
      <c r="H4557" s="15"/>
      <c r="I4557" s="15"/>
      <c r="J4557" s="15"/>
      <c r="K4557" s="15"/>
    </row>
    <row r="4558" spans="2:11" x14ac:dyDescent="0.2">
      <c r="B4558" s="15"/>
      <c r="C4558" s="15"/>
      <c r="D4558" s="15"/>
      <c r="E4558" s="15"/>
      <c r="F4558" s="15"/>
      <c r="G4558" s="15"/>
      <c r="H4558" s="15"/>
      <c r="I4558" s="15"/>
      <c r="J4558" s="15"/>
      <c r="K4558" s="15"/>
    </row>
    <row r="4559" spans="2:11" x14ac:dyDescent="0.2">
      <c r="B4559" s="15"/>
      <c r="C4559" s="15"/>
      <c r="D4559" s="15"/>
      <c r="E4559" s="15"/>
      <c r="F4559" s="15"/>
      <c r="G4559" s="15"/>
      <c r="H4559" s="15"/>
      <c r="I4559" s="15"/>
      <c r="J4559" s="15"/>
      <c r="K4559" s="15"/>
    </row>
    <row r="4560" spans="2:11" x14ac:dyDescent="0.2">
      <c r="B4560" s="15"/>
      <c r="C4560" s="15"/>
      <c r="D4560" s="15"/>
      <c r="E4560" s="15"/>
      <c r="F4560" s="15"/>
      <c r="G4560" s="15"/>
      <c r="H4560" s="15"/>
      <c r="I4560" s="15"/>
      <c r="J4560" s="15"/>
      <c r="K4560" s="15"/>
    </row>
    <row r="4561" spans="2:11" x14ac:dyDescent="0.2">
      <c r="B4561" s="15"/>
      <c r="C4561" s="15"/>
      <c r="D4561" s="15"/>
      <c r="E4561" s="15"/>
      <c r="F4561" s="15"/>
      <c r="G4561" s="15"/>
      <c r="H4561" s="15"/>
      <c r="I4561" s="15"/>
      <c r="J4561" s="15"/>
      <c r="K4561" s="15"/>
    </row>
    <row r="4562" spans="2:11" x14ac:dyDescent="0.2">
      <c r="B4562" s="15"/>
      <c r="C4562" s="15"/>
      <c r="D4562" s="15"/>
      <c r="E4562" s="15"/>
      <c r="F4562" s="15"/>
      <c r="G4562" s="15"/>
      <c r="H4562" s="15"/>
      <c r="I4562" s="15"/>
      <c r="J4562" s="15"/>
      <c r="K4562" s="15"/>
    </row>
    <row r="4563" spans="2:11" x14ac:dyDescent="0.2">
      <c r="B4563" s="15"/>
      <c r="C4563" s="15"/>
      <c r="D4563" s="15"/>
      <c r="E4563" s="15"/>
      <c r="F4563" s="15"/>
      <c r="G4563" s="15"/>
      <c r="H4563" s="15"/>
      <c r="I4563" s="15"/>
      <c r="J4563" s="15"/>
      <c r="K4563" s="15"/>
    </row>
    <row r="4564" spans="2:11" x14ac:dyDescent="0.2">
      <c r="B4564" s="15"/>
      <c r="C4564" s="15"/>
      <c r="D4564" s="15"/>
      <c r="E4564" s="15"/>
      <c r="F4564" s="15"/>
      <c r="G4564" s="15"/>
      <c r="H4564" s="15"/>
      <c r="I4564" s="15"/>
      <c r="J4564" s="15"/>
      <c r="K4564" s="15"/>
    </row>
    <row r="4565" spans="2:11" x14ac:dyDescent="0.2">
      <c r="B4565" s="15"/>
      <c r="C4565" s="15"/>
      <c r="D4565" s="15"/>
      <c r="E4565" s="15"/>
      <c r="F4565" s="15"/>
      <c r="G4565" s="15"/>
      <c r="H4565" s="15"/>
      <c r="I4565" s="15"/>
      <c r="J4565" s="15"/>
      <c r="K4565" s="15"/>
    </row>
    <row r="4566" spans="2:11" x14ac:dyDescent="0.2">
      <c r="B4566" s="15"/>
      <c r="C4566" s="15"/>
      <c r="D4566" s="15"/>
      <c r="E4566" s="15"/>
      <c r="F4566" s="15"/>
      <c r="G4566" s="15"/>
      <c r="H4566" s="15"/>
      <c r="I4566" s="15"/>
      <c r="J4566" s="15"/>
      <c r="K4566" s="15"/>
    </row>
    <row r="4567" spans="2:11" x14ac:dyDescent="0.2">
      <c r="B4567" s="15"/>
      <c r="C4567" s="15"/>
      <c r="D4567" s="15"/>
      <c r="E4567" s="15"/>
      <c r="F4567" s="15"/>
      <c r="G4567" s="15"/>
      <c r="H4567" s="15"/>
      <c r="I4567" s="15"/>
      <c r="J4567" s="15"/>
      <c r="K4567" s="15"/>
    </row>
    <row r="4568" spans="2:11" x14ac:dyDescent="0.2">
      <c r="B4568" s="15"/>
      <c r="C4568" s="15"/>
      <c r="D4568" s="15"/>
      <c r="E4568" s="15"/>
      <c r="F4568" s="15"/>
      <c r="G4568" s="15"/>
      <c r="H4568" s="15"/>
      <c r="I4568" s="15"/>
      <c r="J4568" s="15"/>
      <c r="K4568" s="15"/>
    </row>
    <row r="4569" spans="2:11" x14ac:dyDescent="0.2">
      <c r="B4569" s="15"/>
      <c r="C4569" s="15"/>
      <c r="D4569" s="15"/>
      <c r="E4569" s="15"/>
      <c r="F4569" s="15"/>
      <c r="G4569" s="15"/>
      <c r="H4569" s="15"/>
      <c r="I4569" s="15"/>
      <c r="J4569" s="15"/>
      <c r="K4569" s="15"/>
    </row>
    <row r="4570" spans="2:11" x14ac:dyDescent="0.2">
      <c r="B4570" s="15"/>
      <c r="C4570" s="15"/>
      <c r="D4570" s="15"/>
      <c r="E4570" s="15"/>
      <c r="F4570" s="15"/>
      <c r="G4570" s="15"/>
      <c r="H4570" s="15"/>
      <c r="I4570" s="15"/>
      <c r="J4570" s="15"/>
      <c r="K4570" s="15"/>
    </row>
    <row r="4571" spans="2:11" x14ac:dyDescent="0.2">
      <c r="B4571" s="15"/>
      <c r="C4571" s="15"/>
      <c r="D4571" s="15"/>
      <c r="E4571" s="15"/>
      <c r="F4571" s="15"/>
      <c r="G4571" s="15"/>
      <c r="H4571" s="15"/>
      <c r="I4571" s="15"/>
      <c r="J4571" s="15"/>
      <c r="K4571" s="15"/>
    </row>
    <row r="4572" spans="2:11" x14ac:dyDescent="0.2">
      <c r="B4572" s="15"/>
      <c r="C4572" s="15"/>
      <c r="D4572" s="15"/>
      <c r="E4572" s="15"/>
      <c r="F4572" s="15"/>
      <c r="G4572" s="15"/>
      <c r="H4572" s="15"/>
      <c r="I4572" s="15"/>
      <c r="J4572" s="15"/>
      <c r="K4572" s="15"/>
    </row>
    <row r="4573" spans="2:11" x14ac:dyDescent="0.2">
      <c r="B4573" s="15"/>
      <c r="C4573" s="15"/>
      <c r="D4573" s="15"/>
      <c r="E4573" s="15"/>
      <c r="F4573" s="15"/>
      <c r="G4573" s="15"/>
      <c r="H4573" s="15"/>
      <c r="I4573" s="15"/>
      <c r="J4573" s="15"/>
      <c r="K4573" s="15"/>
    </row>
    <row r="4574" spans="2:11" x14ac:dyDescent="0.2">
      <c r="B4574" s="15"/>
      <c r="C4574" s="15"/>
      <c r="D4574" s="15"/>
      <c r="E4574" s="15"/>
      <c r="F4574" s="15"/>
      <c r="G4574" s="15"/>
      <c r="H4574" s="15"/>
      <c r="I4574" s="15"/>
      <c r="J4574" s="15"/>
      <c r="K4574" s="15"/>
    </row>
    <row r="4575" spans="2:11" x14ac:dyDescent="0.2">
      <c r="B4575" s="15"/>
      <c r="C4575" s="15"/>
      <c r="D4575" s="15"/>
      <c r="E4575" s="15"/>
      <c r="F4575" s="15"/>
      <c r="G4575" s="15"/>
      <c r="H4575" s="15"/>
      <c r="I4575" s="15"/>
      <c r="J4575" s="15"/>
      <c r="K4575" s="15"/>
    </row>
    <row r="4576" spans="2:11" x14ac:dyDescent="0.2">
      <c r="B4576" s="15"/>
      <c r="C4576" s="15"/>
      <c r="D4576" s="15"/>
      <c r="E4576" s="15"/>
      <c r="F4576" s="15"/>
      <c r="G4576" s="15"/>
      <c r="H4576" s="15"/>
      <c r="I4576" s="15"/>
      <c r="J4576" s="15"/>
      <c r="K4576" s="15"/>
    </row>
    <row r="4577" spans="2:11" x14ac:dyDescent="0.2">
      <c r="B4577" s="15"/>
      <c r="C4577" s="15"/>
      <c r="D4577" s="15"/>
      <c r="E4577" s="15"/>
      <c r="F4577" s="15"/>
      <c r="G4577" s="15"/>
      <c r="H4577" s="15"/>
      <c r="I4577" s="15"/>
      <c r="J4577" s="15"/>
      <c r="K4577" s="15"/>
    </row>
    <row r="4578" spans="2:11" x14ac:dyDescent="0.2">
      <c r="B4578" s="15"/>
      <c r="C4578" s="15"/>
      <c r="D4578" s="15"/>
      <c r="E4578" s="15"/>
      <c r="F4578" s="15"/>
      <c r="G4578" s="15"/>
      <c r="H4578" s="15"/>
      <c r="I4578" s="15"/>
      <c r="J4578" s="15"/>
      <c r="K4578" s="15"/>
    </row>
    <row r="4579" spans="2:11" x14ac:dyDescent="0.2">
      <c r="B4579" s="15"/>
      <c r="C4579" s="15"/>
      <c r="D4579" s="15"/>
      <c r="E4579" s="15"/>
      <c r="F4579" s="15"/>
      <c r="G4579" s="15"/>
      <c r="H4579" s="15"/>
      <c r="I4579" s="15"/>
      <c r="J4579" s="15"/>
      <c r="K4579" s="15"/>
    </row>
    <row r="4580" spans="2:11" x14ac:dyDescent="0.2">
      <c r="B4580" s="15"/>
      <c r="C4580" s="15"/>
      <c r="D4580" s="15"/>
      <c r="E4580" s="15"/>
      <c r="F4580" s="15"/>
      <c r="G4580" s="15"/>
      <c r="H4580" s="15"/>
      <c r="I4580" s="15"/>
      <c r="J4580" s="15"/>
      <c r="K4580" s="15"/>
    </row>
    <row r="4581" spans="2:11" x14ac:dyDescent="0.2">
      <c r="B4581" s="15"/>
      <c r="C4581" s="15"/>
      <c r="D4581" s="15"/>
      <c r="E4581" s="15"/>
      <c r="F4581" s="15"/>
      <c r="G4581" s="15"/>
      <c r="H4581" s="15"/>
      <c r="I4581" s="15"/>
      <c r="J4581" s="15"/>
      <c r="K4581" s="15"/>
    </row>
    <row r="4582" spans="2:11" x14ac:dyDescent="0.2">
      <c r="B4582" s="15"/>
      <c r="C4582" s="15"/>
      <c r="D4582" s="15"/>
      <c r="E4582" s="15"/>
      <c r="F4582" s="15"/>
      <c r="G4582" s="15"/>
      <c r="H4582" s="15"/>
      <c r="I4582" s="15"/>
      <c r="J4582" s="15"/>
      <c r="K4582" s="15"/>
    </row>
    <row r="4583" spans="2:11" x14ac:dyDescent="0.2">
      <c r="B4583" s="15"/>
      <c r="C4583" s="15"/>
      <c r="D4583" s="15"/>
      <c r="E4583" s="15"/>
      <c r="F4583" s="15"/>
      <c r="G4583" s="15"/>
      <c r="H4583" s="15"/>
      <c r="I4583" s="15"/>
      <c r="J4583" s="15"/>
      <c r="K4583" s="15"/>
    </row>
    <row r="4584" spans="2:11" x14ac:dyDescent="0.2">
      <c r="B4584" s="15"/>
      <c r="C4584" s="15"/>
      <c r="D4584" s="15"/>
      <c r="E4584" s="15"/>
      <c r="F4584" s="15"/>
      <c r="G4584" s="15"/>
      <c r="H4584" s="15"/>
      <c r="I4584" s="15"/>
      <c r="J4584" s="15"/>
      <c r="K4584" s="15"/>
    </row>
    <row r="4585" spans="2:11" x14ac:dyDescent="0.2">
      <c r="B4585" s="15"/>
      <c r="C4585" s="15"/>
      <c r="D4585" s="15"/>
      <c r="E4585" s="15"/>
      <c r="F4585" s="15"/>
      <c r="G4585" s="15"/>
      <c r="H4585" s="15"/>
      <c r="I4585" s="15"/>
      <c r="J4585" s="15"/>
      <c r="K4585" s="15"/>
    </row>
    <row r="4586" spans="2:11" x14ac:dyDescent="0.2">
      <c r="B4586" s="15"/>
      <c r="C4586" s="15"/>
      <c r="D4586" s="15"/>
      <c r="E4586" s="15"/>
      <c r="F4586" s="15"/>
      <c r="G4586" s="15"/>
      <c r="H4586" s="15"/>
      <c r="I4586" s="15"/>
      <c r="J4586" s="15"/>
      <c r="K4586" s="15"/>
    </row>
    <row r="4587" spans="2:11" x14ac:dyDescent="0.2">
      <c r="B4587" s="15"/>
      <c r="C4587" s="15"/>
      <c r="D4587" s="15"/>
      <c r="E4587" s="15"/>
      <c r="F4587" s="15"/>
      <c r="G4587" s="15"/>
      <c r="H4587" s="15"/>
      <c r="I4587" s="15"/>
      <c r="J4587" s="15"/>
      <c r="K4587" s="15"/>
    </row>
    <row r="4588" spans="2:11" x14ac:dyDescent="0.2">
      <c r="B4588" s="15"/>
      <c r="C4588" s="15"/>
      <c r="D4588" s="15"/>
      <c r="E4588" s="15"/>
      <c r="F4588" s="15"/>
      <c r="G4588" s="15"/>
      <c r="H4588" s="15"/>
      <c r="I4588" s="15"/>
      <c r="J4588" s="15"/>
      <c r="K4588" s="15"/>
    </row>
    <row r="4589" spans="2:11" x14ac:dyDescent="0.2">
      <c r="B4589" s="15"/>
      <c r="C4589" s="15"/>
      <c r="D4589" s="15"/>
      <c r="E4589" s="15"/>
      <c r="F4589" s="15"/>
      <c r="G4589" s="15"/>
      <c r="H4589" s="15"/>
      <c r="I4589" s="15"/>
      <c r="J4589" s="15"/>
      <c r="K4589" s="15"/>
    </row>
    <row r="4590" spans="2:11" x14ac:dyDescent="0.2">
      <c r="B4590" s="15"/>
      <c r="C4590" s="15"/>
      <c r="D4590" s="15"/>
      <c r="E4590" s="15"/>
      <c r="F4590" s="15"/>
      <c r="G4590" s="15"/>
      <c r="H4590" s="15"/>
      <c r="I4590" s="15"/>
      <c r="J4590" s="15"/>
      <c r="K4590" s="15"/>
    </row>
    <row r="4591" spans="2:11" x14ac:dyDescent="0.2">
      <c r="B4591" s="15"/>
      <c r="C4591" s="15"/>
      <c r="D4591" s="15"/>
      <c r="E4591" s="15"/>
      <c r="F4591" s="15"/>
      <c r="G4591" s="15"/>
      <c r="H4591" s="15"/>
      <c r="I4591" s="15"/>
      <c r="J4591" s="15"/>
      <c r="K4591" s="15"/>
    </row>
    <row r="4592" spans="2:11" x14ac:dyDescent="0.2">
      <c r="B4592" s="15"/>
      <c r="C4592" s="15"/>
      <c r="D4592" s="15"/>
      <c r="E4592" s="15"/>
      <c r="F4592" s="15"/>
      <c r="G4592" s="15"/>
      <c r="H4592" s="15"/>
      <c r="I4592" s="15"/>
      <c r="J4592" s="15"/>
      <c r="K4592" s="15"/>
    </row>
    <row r="4593" spans="2:11" x14ac:dyDescent="0.2">
      <c r="B4593" s="15"/>
      <c r="C4593" s="15"/>
      <c r="D4593" s="15"/>
      <c r="E4593" s="15"/>
      <c r="F4593" s="15"/>
      <c r="G4593" s="15"/>
      <c r="H4593" s="15"/>
      <c r="I4593" s="15"/>
      <c r="J4593" s="15"/>
      <c r="K4593" s="15"/>
    </row>
    <row r="4594" spans="2:11" x14ac:dyDescent="0.2">
      <c r="B4594" s="15"/>
      <c r="C4594" s="15"/>
      <c r="D4594" s="15"/>
      <c r="E4594" s="15"/>
      <c r="F4594" s="15"/>
      <c r="G4594" s="15"/>
      <c r="H4594" s="15"/>
      <c r="I4594" s="15"/>
      <c r="J4594" s="15"/>
      <c r="K4594" s="15"/>
    </row>
    <row r="4595" spans="2:11" x14ac:dyDescent="0.2">
      <c r="B4595" s="15"/>
      <c r="C4595" s="15"/>
      <c r="D4595" s="15"/>
      <c r="E4595" s="15"/>
      <c r="F4595" s="15"/>
      <c r="G4595" s="15"/>
      <c r="H4595" s="15"/>
      <c r="I4595" s="15"/>
      <c r="J4595" s="15"/>
      <c r="K4595" s="15"/>
    </row>
    <row r="4596" spans="2:11" x14ac:dyDescent="0.2">
      <c r="B4596" s="15"/>
      <c r="C4596" s="15"/>
      <c r="D4596" s="15"/>
      <c r="E4596" s="15"/>
      <c r="F4596" s="15"/>
      <c r="G4596" s="15"/>
      <c r="H4596" s="15"/>
      <c r="I4596" s="15"/>
      <c r="J4596" s="15"/>
      <c r="K4596" s="15"/>
    </row>
    <row r="4597" spans="2:11" x14ac:dyDescent="0.2">
      <c r="B4597" s="15"/>
      <c r="C4597" s="15"/>
      <c r="D4597" s="15"/>
      <c r="E4597" s="15"/>
      <c r="F4597" s="15"/>
      <c r="G4597" s="15"/>
      <c r="H4597" s="15"/>
      <c r="I4597" s="15"/>
      <c r="J4597" s="15"/>
      <c r="K4597" s="15"/>
    </row>
    <row r="4598" spans="2:11" x14ac:dyDescent="0.2">
      <c r="B4598" s="15"/>
      <c r="C4598" s="15"/>
      <c r="D4598" s="15"/>
      <c r="E4598" s="15"/>
      <c r="F4598" s="15"/>
      <c r="G4598" s="15"/>
      <c r="H4598" s="15"/>
      <c r="I4598" s="15"/>
      <c r="J4598" s="15"/>
      <c r="K4598" s="15"/>
    </row>
    <row r="4599" spans="2:11" x14ac:dyDescent="0.2">
      <c r="B4599" s="15"/>
      <c r="C4599" s="15"/>
      <c r="D4599" s="15"/>
      <c r="E4599" s="15"/>
      <c r="F4599" s="15"/>
      <c r="G4599" s="15"/>
      <c r="H4599" s="15"/>
      <c r="I4599" s="15"/>
      <c r="J4599" s="15"/>
      <c r="K4599" s="15"/>
    </row>
    <row r="4600" spans="2:11" x14ac:dyDescent="0.2">
      <c r="B4600" s="15"/>
      <c r="C4600" s="15"/>
      <c r="D4600" s="15"/>
      <c r="E4600" s="15"/>
      <c r="F4600" s="15"/>
      <c r="G4600" s="15"/>
      <c r="H4600" s="15"/>
      <c r="I4600" s="15"/>
      <c r="J4600" s="15"/>
      <c r="K4600" s="15"/>
    </row>
    <row r="4601" spans="2:11" x14ac:dyDescent="0.2">
      <c r="B4601" s="15"/>
      <c r="C4601" s="15"/>
      <c r="D4601" s="15"/>
      <c r="E4601" s="15"/>
      <c r="F4601" s="15"/>
      <c r="G4601" s="15"/>
      <c r="H4601" s="15"/>
      <c r="I4601" s="15"/>
      <c r="J4601" s="15"/>
      <c r="K4601" s="15"/>
    </row>
    <row r="4602" spans="2:11" x14ac:dyDescent="0.2">
      <c r="B4602" s="15"/>
      <c r="C4602" s="15"/>
      <c r="D4602" s="15"/>
      <c r="E4602" s="15"/>
      <c r="F4602" s="15"/>
      <c r="G4602" s="15"/>
      <c r="H4602" s="15"/>
      <c r="I4602" s="15"/>
      <c r="J4602" s="15"/>
      <c r="K4602" s="15"/>
    </row>
    <row r="4603" spans="2:11" x14ac:dyDescent="0.2">
      <c r="B4603" s="15"/>
      <c r="C4603" s="15"/>
      <c r="D4603" s="15"/>
      <c r="E4603" s="15"/>
      <c r="F4603" s="15"/>
      <c r="G4603" s="15"/>
      <c r="H4603" s="15"/>
      <c r="I4603" s="15"/>
      <c r="J4603" s="15"/>
      <c r="K4603" s="15"/>
    </row>
    <row r="4604" spans="2:11" x14ac:dyDescent="0.2">
      <c r="B4604" s="15"/>
      <c r="C4604" s="15"/>
      <c r="D4604" s="15"/>
      <c r="E4604" s="15"/>
      <c r="F4604" s="15"/>
      <c r="G4604" s="15"/>
      <c r="H4604" s="15"/>
      <c r="I4604" s="15"/>
      <c r="J4604" s="15"/>
      <c r="K4604" s="15"/>
    </row>
    <row r="4605" spans="2:11" x14ac:dyDescent="0.2">
      <c r="B4605" s="15"/>
      <c r="C4605" s="15"/>
      <c r="D4605" s="15"/>
      <c r="E4605" s="15"/>
      <c r="F4605" s="15"/>
      <c r="G4605" s="15"/>
      <c r="H4605" s="15"/>
      <c r="I4605" s="15"/>
      <c r="J4605" s="15"/>
      <c r="K4605" s="15"/>
    </row>
    <row r="4606" spans="2:11" x14ac:dyDescent="0.2">
      <c r="B4606" s="15"/>
      <c r="C4606" s="15"/>
      <c r="D4606" s="15"/>
      <c r="E4606" s="15"/>
      <c r="F4606" s="15"/>
      <c r="G4606" s="15"/>
      <c r="H4606" s="15"/>
      <c r="I4606" s="15"/>
      <c r="J4606" s="15"/>
      <c r="K4606" s="15"/>
    </row>
    <row r="4607" spans="2:11" x14ac:dyDescent="0.2">
      <c r="B4607" s="15"/>
      <c r="C4607" s="15"/>
      <c r="D4607" s="15"/>
      <c r="E4607" s="15"/>
      <c r="F4607" s="15"/>
      <c r="G4607" s="15"/>
      <c r="H4607" s="15"/>
      <c r="I4607" s="15"/>
      <c r="J4607" s="15"/>
      <c r="K4607" s="15"/>
    </row>
    <row r="4608" spans="2:11" x14ac:dyDescent="0.2">
      <c r="B4608" s="15"/>
      <c r="C4608" s="15"/>
      <c r="D4608" s="15"/>
      <c r="E4608" s="15"/>
      <c r="F4608" s="15"/>
      <c r="G4608" s="15"/>
      <c r="H4608" s="15"/>
      <c r="I4608" s="15"/>
      <c r="J4608" s="15"/>
      <c r="K4608" s="15"/>
    </row>
    <row r="4609" spans="2:11" x14ac:dyDescent="0.2">
      <c r="B4609" s="15"/>
      <c r="C4609" s="15"/>
      <c r="D4609" s="15"/>
      <c r="E4609" s="15"/>
      <c r="F4609" s="15"/>
      <c r="G4609" s="15"/>
      <c r="H4609" s="15"/>
      <c r="I4609" s="15"/>
      <c r="J4609" s="15"/>
      <c r="K4609" s="15"/>
    </row>
    <row r="4610" spans="2:11" x14ac:dyDescent="0.2">
      <c r="B4610" s="15"/>
      <c r="C4610" s="15"/>
      <c r="D4610" s="15"/>
      <c r="E4610" s="15"/>
      <c r="F4610" s="15"/>
      <c r="G4610" s="15"/>
      <c r="H4610" s="15"/>
      <c r="I4610" s="15"/>
      <c r="J4610" s="15"/>
      <c r="K4610" s="15"/>
    </row>
    <row r="4611" spans="2:11" x14ac:dyDescent="0.2">
      <c r="B4611" s="15"/>
      <c r="C4611" s="15"/>
      <c r="D4611" s="15"/>
      <c r="E4611" s="15"/>
      <c r="F4611" s="15"/>
      <c r="G4611" s="15"/>
      <c r="H4611" s="15"/>
      <c r="I4611" s="15"/>
      <c r="J4611" s="15"/>
      <c r="K4611" s="15"/>
    </row>
    <row r="4612" spans="2:11" x14ac:dyDescent="0.2">
      <c r="B4612" s="15"/>
      <c r="C4612" s="15"/>
      <c r="D4612" s="15"/>
      <c r="E4612" s="15"/>
      <c r="F4612" s="15"/>
      <c r="G4612" s="15"/>
      <c r="H4612" s="15"/>
      <c r="I4612" s="15"/>
      <c r="J4612" s="15"/>
      <c r="K4612" s="15"/>
    </row>
    <row r="4613" spans="2:11" x14ac:dyDescent="0.2">
      <c r="B4613" s="15"/>
      <c r="C4613" s="15"/>
      <c r="D4613" s="15"/>
      <c r="E4613" s="15"/>
      <c r="F4613" s="15"/>
      <c r="G4613" s="15"/>
      <c r="H4613" s="15"/>
      <c r="I4613" s="15"/>
      <c r="J4613" s="15"/>
      <c r="K4613" s="15"/>
    </row>
    <row r="4614" spans="2:11" x14ac:dyDescent="0.2">
      <c r="B4614" s="15"/>
      <c r="C4614" s="15"/>
      <c r="D4614" s="15"/>
      <c r="E4614" s="15"/>
      <c r="F4614" s="15"/>
      <c r="G4614" s="15"/>
      <c r="H4614" s="15"/>
      <c r="I4614" s="15"/>
      <c r="J4614" s="15"/>
      <c r="K4614" s="15"/>
    </row>
    <row r="4615" spans="2:11" x14ac:dyDescent="0.2">
      <c r="B4615" s="15"/>
      <c r="C4615" s="15"/>
      <c r="D4615" s="15"/>
      <c r="E4615" s="15"/>
      <c r="F4615" s="15"/>
      <c r="G4615" s="15"/>
      <c r="H4615" s="15"/>
      <c r="I4615" s="15"/>
      <c r="J4615" s="15"/>
      <c r="K4615" s="15"/>
    </row>
    <row r="4616" spans="2:11" x14ac:dyDescent="0.2">
      <c r="B4616" s="15"/>
      <c r="C4616" s="15"/>
      <c r="D4616" s="15"/>
      <c r="E4616" s="15"/>
      <c r="F4616" s="15"/>
      <c r="G4616" s="15"/>
      <c r="H4616" s="15"/>
      <c r="I4616" s="15"/>
      <c r="J4616" s="15"/>
      <c r="K4616" s="15"/>
    </row>
    <row r="4617" spans="2:11" x14ac:dyDescent="0.2">
      <c r="B4617" s="15"/>
      <c r="C4617" s="15"/>
      <c r="D4617" s="15"/>
      <c r="E4617" s="15"/>
      <c r="F4617" s="15"/>
      <c r="G4617" s="15"/>
      <c r="H4617" s="15"/>
      <c r="I4617" s="15"/>
      <c r="J4617" s="15"/>
      <c r="K4617" s="15"/>
    </row>
    <row r="4618" spans="2:11" x14ac:dyDescent="0.2">
      <c r="B4618" s="15"/>
      <c r="C4618" s="15"/>
      <c r="D4618" s="15"/>
      <c r="E4618" s="15"/>
      <c r="F4618" s="15"/>
      <c r="G4618" s="15"/>
      <c r="H4618" s="15"/>
      <c r="I4618" s="15"/>
      <c r="J4618" s="15"/>
      <c r="K4618" s="15"/>
    </row>
    <row r="4619" spans="2:11" x14ac:dyDescent="0.2">
      <c r="B4619" s="15"/>
      <c r="C4619" s="15"/>
      <c r="D4619" s="15"/>
      <c r="E4619" s="15"/>
      <c r="F4619" s="15"/>
      <c r="G4619" s="15"/>
      <c r="H4619" s="15"/>
      <c r="I4619" s="15"/>
      <c r="J4619" s="15"/>
      <c r="K4619" s="15"/>
    </row>
    <row r="4620" spans="2:11" x14ac:dyDescent="0.2">
      <c r="B4620" s="15"/>
      <c r="C4620" s="15"/>
      <c r="D4620" s="15"/>
      <c r="E4620" s="15"/>
      <c r="F4620" s="15"/>
      <c r="G4620" s="15"/>
      <c r="H4620" s="15"/>
      <c r="I4620" s="15"/>
      <c r="J4620" s="15"/>
      <c r="K4620" s="15"/>
    </row>
    <row r="4621" spans="2:11" x14ac:dyDescent="0.2">
      <c r="B4621" s="15"/>
      <c r="C4621" s="15"/>
      <c r="D4621" s="15"/>
      <c r="E4621" s="15"/>
      <c r="F4621" s="15"/>
      <c r="G4621" s="15"/>
      <c r="H4621" s="15"/>
      <c r="I4621" s="15"/>
      <c r="J4621" s="15"/>
      <c r="K4621" s="15"/>
    </row>
    <row r="4622" spans="2:11" x14ac:dyDescent="0.2">
      <c r="B4622" s="15"/>
      <c r="C4622" s="15"/>
      <c r="D4622" s="15"/>
      <c r="E4622" s="15"/>
      <c r="F4622" s="15"/>
      <c r="G4622" s="15"/>
      <c r="H4622" s="15"/>
      <c r="I4622" s="15"/>
      <c r="J4622" s="15"/>
      <c r="K4622" s="15"/>
    </row>
    <row r="4623" spans="2:11" x14ac:dyDescent="0.2">
      <c r="B4623" s="15"/>
      <c r="C4623" s="15"/>
      <c r="D4623" s="15"/>
      <c r="E4623" s="15"/>
      <c r="F4623" s="15"/>
      <c r="G4623" s="15"/>
      <c r="H4623" s="15"/>
      <c r="I4623" s="15"/>
      <c r="J4623" s="15"/>
      <c r="K4623" s="15"/>
    </row>
    <row r="4624" spans="2:11" x14ac:dyDescent="0.2">
      <c r="B4624" s="15"/>
      <c r="C4624" s="15"/>
      <c r="D4624" s="15"/>
      <c r="E4624" s="15"/>
      <c r="F4624" s="15"/>
      <c r="G4624" s="15"/>
      <c r="H4624" s="15"/>
      <c r="I4624" s="15"/>
      <c r="J4624" s="15"/>
      <c r="K4624" s="15"/>
    </row>
    <row r="4625" spans="2:11" x14ac:dyDescent="0.2">
      <c r="B4625" s="15"/>
      <c r="C4625" s="15"/>
      <c r="D4625" s="15"/>
      <c r="E4625" s="15"/>
      <c r="F4625" s="15"/>
      <c r="G4625" s="15"/>
      <c r="H4625" s="15"/>
      <c r="I4625" s="15"/>
      <c r="J4625" s="15"/>
      <c r="K4625" s="15"/>
    </row>
    <row r="4626" spans="2:11" x14ac:dyDescent="0.2">
      <c r="B4626" s="15"/>
      <c r="C4626" s="15"/>
      <c r="D4626" s="15"/>
      <c r="E4626" s="15"/>
      <c r="F4626" s="15"/>
      <c r="G4626" s="15"/>
      <c r="H4626" s="15"/>
      <c r="I4626" s="15"/>
      <c r="J4626" s="15"/>
      <c r="K4626" s="15"/>
    </row>
    <row r="4627" spans="2:11" x14ac:dyDescent="0.2">
      <c r="B4627" s="15"/>
      <c r="C4627" s="15"/>
      <c r="D4627" s="15"/>
      <c r="E4627" s="15"/>
      <c r="F4627" s="15"/>
      <c r="G4627" s="15"/>
      <c r="H4627" s="15"/>
      <c r="I4627" s="15"/>
      <c r="J4627" s="15"/>
      <c r="K4627" s="15"/>
    </row>
    <row r="4628" spans="2:11" x14ac:dyDescent="0.2">
      <c r="B4628" s="15"/>
      <c r="C4628" s="15"/>
      <c r="D4628" s="15"/>
      <c r="E4628" s="15"/>
      <c r="F4628" s="15"/>
      <c r="G4628" s="15"/>
      <c r="H4628" s="15"/>
      <c r="I4628" s="15"/>
      <c r="J4628" s="15"/>
      <c r="K4628" s="15"/>
    </row>
    <row r="4629" spans="2:11" x14ac:dyDescent="0.2">
      <c r="B4629" s="15"/>
      <c r="C4629" s="15"/>
      <c r="D4629" s="15"/>
      <c r="E4629" s="15"/>
      <c r="F4629" s="15"/>
      <c r="G4629" s="15"/>
      <c r="H4629" s="15"/>
      <c r="I4629" s="15"/>
      <c r="J4629" s="15"/>
      <c r="K4629" s="15"/>
    </row>
    <row r="4630" spans="2:11" x14ac:dyDescent="0.2">
      <c r="B4630" s="15"/>
      <c r="C4630" s="15"/>
      <c r="D4630" s="15"/>
      <c r="E4630" s="15"/>
      <c r="F4630" s="15"/>
      <c r="G4630" s="15"/>
      <c r="H4630" s="15"/>
      <c r="I4630" s="15"/>
      <c r="J4630" s="15"/>
      <c r="K4630" s="15"/>
    </row>
    <row r="4631" spans="2:11" x14ac:dyDescent="0.2">
      <c r="B4631" s="15"/>
      <c r="C4631" s="15"/>
      <c r="D4631" s="15"/>
      <c r="E4631" s="15"/>
      <c r="F4631" s="15"/>
      <c r="G4631" s="15"/>
      <c r="H4631" s="15"/>
      <c r="I4631" s="15"/>
      <c r="J4631" s="15"/>
      <c r="K4631" s="15"/>
    </row>
    <row r="4632" spans="2:11" x14ac:dyDescent="0.2">
      <c r="B4632" s="15"/>
      <c r="C4632" s="15"/>
      <c r="D4632" s="15"/>
      <c r="E4632" s="15"/>
      <c r="F4632" s="15"/>
      <c r="G4632" s="15"/>
      <c r="H4632" s="15"/>
      <c r="I4632" s="15"/>
      <c r="J4632" s="15"/>
      <c r="K4632" s="15"/>
    </row>
    <row r="4633" spans="2:11" x14ac:dyDescent="0.2">
      <c r="B4633" s="15"/>
      <c r="C4633" s="15"/>
      <c r="D4633" s="15"/>
      <c r="E4633" s="15"/>
      <c r="F4633" s="15"/>
      <c r="G4633" s="15"/>
      <c r="H4633" s="15"/>
      <c r="I4633" s="15"/>
      <c r="J4633" s="15"/>
      <c r="K4633" s="15"/>
    </row>
    <row r="4634" spans="2:11" x14ac:dyDescent="0.2">
      <c r="B4634" s="15"/>
      <c r="C4634" s="15"/>
      <c r="D4634" s="15"/>
      <c r="E4634" s="15"/>
      <c r="F4634" s="15"/>
      <c r="G4634" s="15"/>
      <c r="H4634" s="15"/>
      <c r="I4634" s="15"/>
      <c r="J4634" s="15"/>
      <c r="K4634" s="15"/>
    </row>
    <row r="4635" spans="2:11" x14ac:dyDescent="0.2">
      <c r="B4635" s="15"/>
      <c r="C4635" s="15"/>
      <c r="D4635" s="15"/>
      <c r="E4635" s="15"/>
      <c r="F4635" s="15"/>
      <c r="G4635" s="15"/>
      <c r="H4635" s="15"/>
      <c r="I4635" s="15"/>
      <c r="J4635" s="15"/>
      <c r="K4635" s="15"/>
    </row>
    <row r="4636" spans="2:11" x14ac:dyDescent="0.2">
      <c r="B4636" s="15"/>
      <c r="C4636" s="15"/>
      <c r="D4636" s="15"/>
      <c r="E4636" s="15"/>
      <c r="F4636" s="15"/>
      <c r="G4636" s="15"/>
      <c r="H4636" s="15"/>
      <c r="I4636" s="15"/>
      <c r="J4636" s="15"/>
      <c r="K4636" s="15"/>
    </row>
    <row r="4637" spans="2:11" x14ac:dyDescent="0.2">
      <c r="B4637" s="15"/>
      <c r="C4637" s="15"/>
      <c r="D4637" s="15"/>
      <c r="E4637" s="15"/>
      <c r="F4637" s="15"/>
      <c r="G4637" s="15"/>
      <c r="H4637" s="15"/>
      <c r="I4637" s="15"/>
      <c r="J4637" s="15"/>
      <c r="K4637" s="15"/>
    </row>
    <row r="4638" spans="2:11" x14ac:dyDescent="0.2">
      <c r="B4638" s="15"/>
      <c r="C4638" s="15"/>
      <c r="D4638" s="15"/>
      <c r="E4638" s="15"/>
      <c r="F4638" s="15"/>
      <c r="G4638" s="15"/>
      <c r="H4638" s="15"/>
      <c r="I4638" s="15"/>
      <c r="J4638" s="15"/>
      <c r="K4638" s="15"/>
    </row>
    <row r="4639" spans="2:11" x14ac:dyDescent="0.2">
      <c r="B4639" s="15"/>
      <c r="C4639" s="15"/>
      <c r="D4639" s="15"/>
      <c r="E4639" s="15"/>
      <c r="F4639" s="15"/>
      <c r="G4639" s="15"/>
      <c r="H4639" s="15"/>
      <c r="I4639" s="15"/>
      <c r="J4639" s="15"/>
      <c r="K4639" s="15"/>
    </row>
    <row r="4640" spans="2:11" x14ac:dyDescent="0.2">
      <c r="B4640" s="15"/>
      <c r="C4640" s="15"/>
      <c r="D4640" s="15"/>
      <c r="E4640" s="15"/>
      <c r="F4640" s="15"/>
      <c r="G4640" s="15"/>
      <c r="H4640" s="15"/>
      <c r="I4640" s="15"/>
      <c r="J4640" s="15"/>
      <c r="K4640" s="15"/>
    </row>
    <row r="4641" spans="2:11" x14ac:dyDescent="0.2">
      <c r="B4641" s="15"/>
      <c r="C4641" s="15"/>
      <c r="D4641" s="15"/>
      <c r="E4641" s="15"/>
      <c r="F4641" s="15"/>
      <c r="G4641" s="15"/>
      <c r="H4641" s="15"/>
      <c r="I4641" s="15"/>
      <c r="J4641" s="15"/>
      <c r="K4641" s="15"/>
    </row>
    <row r="4642" spans="2:11" x14ac:dyDescent="0.2">
      <c r="B4642" s="15"/>
      <c r="C4642" s="15"/>
      <c r="D4642" s="15"/>
      <c r="E4642" s="15"/>
      <c r="F4642" s="15"/>
      <c r="G4642" s="15"/>
      <c r="H4642" s="15"/>
      <c r="I4642" s="15"/>
      <c r="J4642" s="15"/>
      <c r="K4642" s="15"/>
    </row>
    <row r="4643" spans="2:11" x14ac:dyDescent="0.2">
      <c r="B4643" s="15"/>
      <c r="C4643" s="15"/>
      <c r="D4643" s="15"/>
      <c r="E4643" s="15"/>
      <c r="F4643" s="15"/>
      <c r="G4643" s="15"/>
      <c r="H4643" s="15"/>
      <c r="I4643" s="15"/>
      <c r="J4643" s="15"/>
      <c r="K4643" s="15"/>
    </row>
    <row r="4644" spans="2:11" x14ac:dyDescent="0.2">
      <c r="B4644" s="15"/>
      <c r="C4644" s="15"/>
      <c r="D4644" s="15"/>
      <c r="E4644" s="15"/>
      <c r="F4644" s="15"/>
      <c r="G4644" s="15"/>
      <c r="H4644" s="15"/>
      <c r="I4644" s="15"/>
      <c r="J4644" s="15"/>
      <c r="K4644" s="15"/>
    </row>
    <row r="4645" spans="2:11" x14ac:dyDescent="0.2">
      <c r="B4645" s="15"/>
      <c r="C4645" s="15"/>
      <c r="D4645" s="15"/>
      <c r="E4645" s="15"/>
      <c r="F4645" s="15"/>
      <c r="G4645" s="15"/>
      <c r="H4645" s="15"/>
      <c r="I4645" s="15"/>
      <c r="J4645" s="15"/>
      <c r="K4645" s="15"/>
    </row>
    <row r="4646" spans="2:11" x14ac:dyDescent="0.2">
      <c r="B4646" s="15"/>
      <c r="C4646" s="15"/>
      <c r="D4646" s="15"/>
      <c r="E4646" s="15"/>
      <c r="F4646" s="15"/>
      <c r="G4646" s="15"/>
      <c r="H4646" s="15"/>
      <c r="I4646" s="15"/>
      <c r="J4646" s="15"/>
      <c r="K4646" s="15"/>
    </row>
    <row r="4647" spans="2:11" x14ac:dyDescent="0.2">
      <c r="B4647" s="15"/>
      <c r="C4647" s="15"/>
      <c r="D4647" s="15"/>
      <c r="E4647" s="15"/>
      <c r="F4647" s="15"/>
      <c r="G4647" s="15"/>
      <c r="H4647" s="15"/>
      <c r="I4647" s="15"/>
      <c r="J4647" s="15"/>
      <c r="K4647" s="15"/>
    </row>
    <row r="4648" spans="2:11" x14ac:dyDescent="0.2">
      <c r="B4648" s="15"/>
      <c r="C4648" s="15"/>
      <c r="D4648" s="15"/>
      <c r="E4648" s="15"/>
      <c r="F4648" s="15"/>
      <c r="G4648" s="15"/>
      <c r="H4648" s="15"/>
      <c r="I4648" s="15"/>
      <c r="J4648" s="15"/>
      <c r="K4648" s="15"/>
    </row>
    <row r="4649" spans="2:11" x14ac:dyDescent="0.2">
      <c r="B4649" s="15"/>
      <c r="C4649" s="15"/>
      <c r="D4649" s="15"/>
      <c r="E4649" s="15"/>
      <c r="F4649" s="15"/>
      <c r="G4649" s="15"/>
      <c r="H4649" s="15"/>
      <c r="I4649" s="15"/>
      <c r="J4649" s="15"/>
      <c r="K4649" s="15"/>
    </row>
    <row r="4650" spans="2:11" x14ac:dyDescent="0.2">
      <c r="B4650" s="15"/>
      <c r="C4650" s="15"/>
      <c r="D4650" s="15"/>
      <c r="E4650" s="15"/>
      <c r="F4650" s="15"/>
      <c r="G4650" s="15"/>
      <c r="H4650" s="15"/>
      <c r="I4650" s="15"/>
      <c r="J4650" s="15"/>
      <c r="K4650" s="15"/>
    </row>
    <row r="4651" spans="2:11" x14ac:dyDescent="0.2">
      <c r="B4651" s="15"/>
      <c r="C4651" s="15"/>
      <c r="D4651" s="15"/>
      <c r="E4651" s="15"/>
      <c r="F4651" s="15"/>
      <c r="G4651" s="15"/>
      <c r="H4651" s="15"/>
      <c r="I4651" s="15"/>
      <c r="J4651" s="15"/>
      <c r="K4651" s="15"/>
    </row>
    <row r="4652" spans="2:11" x14ac:dyDescent="0.2">
      <c r="B4652" s="15"/>
      <c r="C4652" s="15"/>
      <c r="D4652" s="15"/>
      <c r="E4652" s="15"/>
      <c r="F4652" s="15"/>
      <c r="G4652" s="15"/>
      <c r="H4652" s="15"/>
      <c r="I4652" s="15"/>
      <c r="J4652" s="15"/>
      <c r="K4652" s="15"/>
    </row>
    <row r="4653" spans="2:11" x14ac:dyDescent="0.2">
      <c r="B4653" s="15"/>
      <c r="C4653" s="15"/>
      <c r="D4653" s="15"/>
      <c r="E4653" s="15"/>
      <c r="F4653" s="15"/>
      <c r="G4653" s="15"/>
      <c r="H4653" s="15"/>
      <c r="I4653" s="15"/>
      <c r="J4653" s="15"/>
      <c r="K4653" s="15"/>
    </row>
    <row r="4654" spans="2:11" x14ac:dyDescent="0.2">
      <c r="B4654" s="15"/>
      <c r="C4654" s="15"/>
      <c r="D4654" s="15"/>
      <c r="E4654" s="15"/>
      <c r="F4654" s="15"/>
      <c r="G4654" s="15"/>
      <c r="H4654" s="15"/>
      <c r="I4654" s="15"/>
      <c r="J4654" s="15"/>
      <c r="K4654" s="15"/>
    </row>
    <row r="4655" spans="2:11" x14ac:dyDescent="0.2">
      <c r="B4655" s="15"/>
      <c r="C4655" s="15"/>
      <c r="D4655" s="15"/>
      <c r="E4655" s="15"/>
      <c r="F4655" s="15"/>
      <c r="G4655" s="15"/>
      <c r="H4655" s="15"/>
      <c r="I4655" s="15"/>
      <c r="J4655" s="15"/>
      <c r="K4655" s="15"/>
    </row>
    <row r="4656" spans="2:11" x14ac:dyDescent="0.2">
      <c r="B4656" s="15"/>
      <c r="C4656" s="15"/>
      <c r="D4656" s="15"/>
      <c r="E4656" s="15"/>
      <c r="F4656" s="15"/>
      <c r="G4656" s="15"/>
      <c r="H4656" s="15"/>
      <c r="I4656" s="15"/>
      <c r="J4656" s="15"/>
      <c r="K4656" s="15"/>
    </row>
    <row r="4657" spans="2:11" x14ac:dyDescent="0.2">
      <c r="B4657" s="15"/>
      <c r="C4657" s="15"/>
      <c r="D4657" s="15"/>
      <c r="E4657" s="15"/>
      <c r="F4657" s="15"/>
      <c r="G4657" s="15"/>
      <c r="H4657" s="15"/>
      <c r="I4657" s="15"/>
      <c r="J4657" s="15"/>
      <c r="K4657" s="15"/>
    </row>
    <row r="4658" spans="2:11" x14ac:dyDescent="0.2">
      <c r="B4658" s="15"/>
      <c r="C4658" s="15"/>
      <c r="D4658" s="15"/>
      <c r="E4658" s="15"/>
      <c r="F4658" s="15"/>
      <c r="G4658" s="15"/>
      <c r="H4658" s="15"/>
      <c r="I4658" s="15"/>
      <c r="J4658" s="15"/>
      <c r="K4658" s="15"/>
    </row>
    <row r="4659" spans="2:11" x14ac:dyDescent="0.2">
      <c r="B4659" s="15"/>
      <c r="C4659" s="15"/>
      <c r="D4659" s="15"/>
      <c r="E4659" s="15"/>
      <c r="F4659" s="15"/>
      <c r="G4659" s="15"/>
      <c r="H4659" s="15"/>
      <c r="I4659" s="15"/>
      <c r="J4659" s="15"/>
      <c r="K4659" s="15"/>
    </row>
    <row r="4660" spans="2:11" x14ac:dyDescent="0.2">
      <c r="B4660" s="15"/>
      <c r="C4660" s="15"/>
      <c r="D4660" s="15"/>
      <c r="E4660" s="15"/>
      <c r="F4660" s="15"/>
      <c r="G4660" s="15"/>
      <c r="H4660" s="15"/>
      <c r="I4660" s="15"/>
      <c r="J4660" s="15"/>
      <c r="K4660" s="15"/>
    </row>
    <row r="4661" spans="2:11" x14ac:dyDescent="0.2">
      <c r="B4661" s="15"/>
      <c r="C4661" s="15"/>
      <c r="D4661" s="15"/>
      <c r="E4661" s="15"/>
      <c r="F4661" s="15"/>
      <c r="G4661" s="15"/>
      <c r="H4661" s="15"/>
      <c r="I4661" s="15"/>
      <c r="J4661" s="15"/>
      <c r="K4661" s="15"/>
    </row>
    <row r="4662" spans="2:11" x14ac:dyDescent="0.2">
      <c r="B4662" s="15"/>
      <c r="C4662" s="15"/>
      <c r="D4662" s="15"/>
      <c r="E4662" s="15"/>
      <c r="F4662" s="15"/>
      <c r="G4662" s="15"/>
      <c r="H4662" s="15"/>
      <c r="I4662" s="15"/>
      <c r="J4662" s="15"/>
      <c r="K4662" s="15"/>
    </row>
    <row r="4663" spans="2:11" x14ac:dyDescent="0.2">
      <c r="B4663" s="15"/>
      <c r="C4663" s="15"/>
      <c r="D4663" s="15"/>
      <c r="E4663" s="15"/>
      <c r="F4663" s="15"/>
      <c r="G4663" s="15"/>
      <c r="H4663" s="15"/>
      <c r="I4663" s="15"/>
      <c r="J4663" s="15"/>
      <c r="K4663" s="15"/>
    </row>
    <row r="4664" spans="2:11" x14ac:dyDescent="0.2">
      <c r="B4664" s="15"/>
      <c r="C4664" s="15"/>
      <c r="D4664" s="15"/>
      <c r="E4664" s="15"/>
      <c r="F4664" s="15"/>
      <c r="G4664" s="15"/>
      <c r="H4664" s="15"/>
      <c r="I4664" s="15"/>
      <c r="J4664" s="15"/>
      <c r="K4664" s="15"/>
    </row>
    <row r="4665" spans="2:11" x14ac:dyDescent="0.2">
      <c r="B4665" s="15"/>
      <c r="C4665" s="15"/>
      <c r="D4665" s="15"/>
      <c r="E4665" s="15"/>
      <c r="F4665" s="15"/>
      <c r="G4665" s="15"/>
      <c r="H4665" s="15"/>
      <c r="I4665" s="15"/>
      <c r="J4665" s="15"/>
      <c r="K4665" s="15"/>
    </row>
    <row r="4666" spans="2:11" x14ac:dyDescent="0.2">
      <c r="B4666" s="15"/>
      <c r="C4666" s="15"/>
      <c r="D4666" s="15"/>
      <c r="E4666" s="15"/>
      <c r="F4666" s="15"/>
      <c r="G4666" s="15"/>
      <c r="H4666" s="15"/>
      <c r="I4666" s="15"/>
      <c r="J4666" s="15"/>
      <c r="K4666" s="15"/>
    </row>
    <row r="4667" spans="2:11" x14ac:dyDescent="0.2">
      <c r="B4667" s="15"/>
      <c r="C4667" s="15"/>
      <c r="D4667" s="15"/>
      <c r="E4667" s="15"/>
      <c r="F4667" s="15"/>
      <c r="G4667" s="15"/>
      <c r="H4667" s="15"/>
      <c r="I4667" s="15"/>
      <c r="J4667" s="15"/>
      <c r="K4667" s="15"/>
    </row>
    <row r="4668" spans="2:11" x14ac:dyDescent="0.2">
      <c r="B4668" s="15"/>
      <c r="C4668" s="15"/>
      <c r="D4668" s="15"/>
      <c r="E4668" s="15"/>
      <c r="F4668" s="15"/>
      <c r="G4668" s="15"/>
      <c r="H4668" s="15"/>
      <c r="I4668" s="15"/>
      <c r="J4668" s="15"/>
      <c r="K4668" s="15"/>
    </row>
    <row r="4669" spans="2:11" x14ac:dyDescent="0.2">
      <c r="B4669" s="15"/>
      <c r="C4669" s="15"/>
      <c r="D4669" s="15"/>
      <c r="E4669" s="15"/>
      <c r="F4669" s="15"/>
      <c r="G4669" s="15"/>
      <c r="H4669" s="15"/>
      <c r="I4669" s="15"/>
      <c r="J4669" s="15"/>
      <c r="K4669" s="15"/>
    </row>
    <row r="4670" spans="2:11" x14ac:dyDescent="0.2">
      <c r="B4670" s="15"/>
      <c r="C4670" s="15"/>
      <c r="D4670" s="15"/>
      <c r="E4670" s="15"/>
      <c r="F4670" s="15"/>
      <c r="G4670" s="15"/>
      <c r="H4670" s="15"/>
      <c r="I4670" s="15"/>
      <c r="J4670" s="15"/>
      <c r="K4670" s="15"/>
    </row>
    <row r="4671" spans="2:11" x14ac:dyDescent="0.2">
      <c r="B4671" s="15"/>
      <c r="C4671" s="15"/>
      <c r="D4671" s="15"/>
      <c r="E4671" s="15"/>
      <c r="F4671" s="15"/>
      <c r="G4671" s="15"/>
      <c r="H4671" s="15"/>
      <c r="I4671" s="15"/>
      <c r="J4671" s="15"/>
      <c r="K4671" s="15"/>
    </row>
    <row r="4672" spans="2:11" x14ac:dyDescent="0.2">
      <c r="B4672" s="15"/>
      <c r="C4672" s="15"/>
      <c r="D4672" s="15"/>
      <c r="E4672" s="15"/>
      <c r="F4672" s="15"/>
      <c r="G4672" s="15"/>
      <c r="H4672" s="15"/>
      <c r="I4672" s="15"/>
      <c r="J4672" s="15"/>
      <c r="K4672" s="15"/>
    </row>
    <row r="4673" spans="2:11" x14ac:dyDescent="0.2">
      <c r="B4673" s="15"/>
      <c r="C4673" s="15"/>
      <c r="D4673" s="15"/>
      <c r="E4673" s="15"/>
      <c r="F4673" s="15"/>
      <c r="G4673" s="15"/>
      <c r="H4673" s="15"/>
      <c r="I4673" s="15"/>
      <c r="J4673" s="15"/>
      <c r="K4673" s="15"/>
    </row>
    <row r="4674" spans="2:11" x14ac:dyDescent="0.2">
      <c r="B4674" s="15"/>
      <c r="C4674" s="15"/>
      <c r="D4674" s="15"/>
      <c r="E4674" s="15"/>
      <c r="F4674" s="15"/>
      <c r="G4674" s="15"/>
      <c r="H4674" s="15"/>
      <c r="I4674" s="15"/>
      <c r="J4674" s="15"/>
      <c r="K4674" s="15"/>
    </row>
    <row r="4675" spans="2:11" x14ac:dyDescent="0.2">
      <c r="B4675" s="15"/>
      <c r="C4675" s="15"/>
      <c r="D4675" s="15"/>
      <c r="E4675" s="15"/>
      <c r="F4675" s="15"/>
      <c r="G4675" s="15"/>
      <c r="H4675" s="15"/>
      <c r="I4675" s="15"/>
      <c r="J4675" s="15"/>
      <c r="K4675" s="15"/>
    </row>
    <row r="4676" spans="2:11" x14ac:dyDescent="0.2">
      <c r="B4676" s="15"/>
      <c r="C4676" s="15"/>
      <c r="D4676" s="15"/>
      <c r="E4676" s="15"/>
      <c r="F4676" s="15"/>
      <c r="G4676" s="15"/>
      <c r="H4676" s="15"/>
      <c r="I4676" s="15"/>
      <c r="J4676" s="15"/>
      <c r="K4676" s="15"/>
    </row>
    <row r="4677" spans="2:11" x14ac:dyDescent="0.2">
      <c r="B4677" s="15"/>
      <c r="C4677" s="15"/>
      <c r="D4677" s="15"/>
      <c r="E4677" s="15"/>
      <c r="F4677" s="15"/>
      <c r="G4677" s="15"/>
      <c r="H4677" s="15"/>
      <c r="I4677" s="15"/>
      <c r="J4677" s="15"/>
      <c r="K4677" s="15"/>
    </row>
    <row r="4678" spans="2:11" x14ac:dyDescent="0.2">
      <c r="B4678" s="15"/>
      <c r="C4678" s="15"/>
      <c r="D4678" s="15"/>
      <c r="E4678" s="15"/>
      <c r="F4678" s="15"/>
      <c r="G4678" s="15"/>
      <c r="H4678" s="15"/>
      <c r="I4678" s="15"/>
      <c r="J4678" s="15"/>
      <c r="K4678" s="15"/>
    </row>
    <row r="4679" spans="2:11" x14ac:dyDescent="0.2">
      <c r="B4679" s="15"/>
      <c r="C4679" s="15"/>
      <c r="D4679" s="15"/>
      <c r="E4679" s="15"/>
      <c r="F4679" s="15"/>
      <c r="G4679" s="15"/>
      <c r="H4679" s="15"/>
      <c r="I4679" s="15"/>
      <c r="J4679" s="15"/>
      <c r="K4679" s="15"/>
    </row>
    <row r="4680" spans="2:11" x14ac:dyDescent="0.2">
      <c r="B4680" s="15"/>
      <c r="C4680" s="15"/>
      <c r="D4680" s="15"/>
      <c r="E4680" s="15"/>
      <c r="F4680" s="15"/>
      <c r="G4680" s="15"/>
      <c r="H4680" s="15"/>
      <c r="I4680" s="15"/>
      <c r="J4680" s="15"/>
      <c r="K4680" s="15"/>
    </row>
    <row r="4681" spans="2:11" x14ac:dyDescent="0.2">
      <c r="B4681" s="15"/>
      <c r="C4681" s="15"/>
      <c r="D4681" s="15"/>
      <c r="E4681" s="15"/>
      <c r="F4681" s="15"/>
      <c r="G4681" s="15"/>
      <c r="H4681" s="15"/>
      <c r="I4681" s="15"/>
      <c r="J4681" s="15"/>
      <c r="K4681" s="15"/>
    </row>
    <row r="4682" spans="2:11" x14ac:dyDescent="0.2">
      <c r="B4682" s="15"/>
      <c r="C4682" s="15"/>
      <c r="D4682" s="15"/>
      <c r="E4682" s="15"/>
      <c r="F4682" s="15"/>
      <c r="G4682" s="15"/>
      <c r="H4682" s="15"/>
      <c r="I4682" s="15"/>
      <c r="J4682" s="15"/>
      <c r="K4682" s="15"/>
    </row>
    <row r="4683" spans="2:11" x14ac:dyDescent="0.2">
      <c r="B4683" s="15"/>
      <c r="C4683" s="15"/>
      <c r="D4683" s="15"/>
      <c r="E4683" s="15"/>
      <c r="F4683" s="15"/>
      <c r="G4683" s="15"/>
      <c r="H4683" s="15"/>
      <c r="I4683" s="15"/>
      <c r="J4683" s="15"/>
      <c r="K4683" s="15"/>
    </row>
    <row r="4684" spans="2:11" x14ac:dyDescent="0.2">
      <c r="B4684" s="15"/>
      <c r="C4684" s="15"/>
      <c r="D4684" s="15"/>
      <c r="E4684" s="15"/>
      <c r="F4684" s="15"/>
      <c r="G4684" s="15"/>
      <c r="H4684" s="15"/>
      <c r="I4684" s="15"/>
      <c r="J4684" s="15"/>
      <c r="K4684" s="15"/>
    </row>
    <row r="4685" spans="2:11" x14ac:dyDescent="0.2">
      <c r="B4685" s="15"/>
      <c r="C4685" s="15"/>
      <c r="D4685" s="15"/>
      <c r="E4685" s="15"/>
      <c r="F4685" s="15"/>
      <c r="G4685" s="15"/>
      <c r="H4685" s="15"/>
      <c r="I4685" s="15"/>
      <c r="J4685" s="15"/>
      <c r="K4685" s="15"/>
    </row>
    <row r="4686" spans="2:11" x14ac:dyDescent="0.2">
      <c r="B4686" s="15"/>
      <c r="C4686" s="15"/>
      <c r="D4686" s="15"/>
      <c r="E4686" s="15"/>
      <c r="F4686" s="15"/>
      <c r="G4686" s="15"/>
      <c r="H4686" s="15"/>
      <c r="I4686" s="15"/>
      <c r="J4686" s="15"/>
      <c r="K4686" s="15"/>
    </row>
    <row r="4687" spans="2:11" x14ac:dyDescent="0.2">
      <c r="B4687" s="15"/>
      <c r="C4687" s="15"/>
      <c r="D4687" s="15"/>
      <c r="E4687" s="15"/>
      <c r="F4687" s="15"/>
      <c r="G4687" s="15"/>
      <c r="H4687" s="15"/>
      <c r="I4687" s="15"/>
      <c r="J4687" s="15"/>
      <c r="K4687" s="15"/>
    </row>
    <row r="4688" spans="2:11" x14ac:dyDescent="0.2">
      <c r="B4688" s="15"/>
      <c r="C4688" s="15"/>
      <c r="D4688" s="15"/>
      <c r="E4688" s="15"/>
      <c r="F4688" s="15"/>
      <c r="G4688" s="15"/>
      <c r="H4688" s="15"/>
      <c r="I4688" s="15"/>
      <c r="J4688" s="15"/>
      <c r="K4688" s="15"/>
    </row>
    <row r="4689" spans="2:11" x14ac:dyDescent="0.2">
      <c r="B4689" s="15"/>
      <c r="C4689" s="15"/>
      <c r="D4689" s="15"/>
      <c r="E4689" s="15"/>
      <c r="F4689" s="15"/>
      <c r="G4689" s="15"/>
      <c r="H4689" s="15"/>
      <c r="I4689" s="15"/>
      <c r="J4689" s="15"/>
      <c r="K4689" s="15"/>
    </row>
    <row r="4690" spans="2:11" x14ac:dyDescent="0.2">
      <c r="B4690" s="15"/>
      <c r="C4690" s="15"/>
      <c r="D4690" s="15"/>
      <c r="E4690" s="15"/>
      <c r="F4690" s="15"/>
      <c r="G4690" s="15"/>
      <c r="H4690" s="15"/>
      <c r="I4690" s="15"/>
      <c r="J4690" s="15"/>
      <c r="K4690" s="15"/>
    </row>
    <row r="4691" spans="2:11" x14ac:dyDescent="0.2">
      <c r="B4691" s="15"/>
      <c r="C4691" s="15"/>
      <c r="D4691" s="15"/>
      <c r="E4691" s="15"/>
      <c r="F4691" s="15"/>
      <c r="G4691" s="15"/>
      <c r="H4691" s="15"/>
      <c r="I4691" s="15"/>
      <c r="J4691" s="15"/>
      <c r="K4691" s="15"/>
    </row>
    <row r="4692" spans="2:11" x14ac:dyDescent="0.2">
      <c r="B4692" s="15"/>
      <c r="C4692" s="15"/>
      <c r="D4692" s="15"/>
      <c r="E4692" s="15"/>
      <c r="F4692" s="15"/>
      <c r="G4692" s="15"/>
      <c r="H4692" s="15"/>
      <c r="I4692" s="15"/>
      <c r="J4692" s="15"/>
      <c r="K4692" s="15"/>
    </row>
    <row r="4693" spans="2:11" x14ac:dyDescent="0.2">
      <c r="B4693" s="15"/>
      <c r="C4693" s="15"/>
      <c r="D4693" s="15"/>
      <c r="E4693" s="15"/>
      <c r="F4693" s="15"/>
      <c r="G4693" s="15"/>
      <c r="H4693" s="15"/>
      <c r="I4693" s="15"/>
      <c r="J4693" s="15"/>
      <c r="K4693" s="15"/>
    </row>
    <row r="4694" spans="2:11" x14ac:dyDescent="0.2">
      <c r="B4694" s="15"/>
      <c r="C4694" s="15"/>
      <c r="D4694" s="15"/>
      <c r="E4694" s="15"/>
      <c r="F4694" s="15"/>
      <c r="G4694" s="15"/>
      <c r="H4694" s="15"/>
      <c r="I4694" s="15"/>
      <c r="J4694" s="15"/>
      <c r="K4694" s="15"/>
    </row>
    <row r="4695" spans="2:11" x14ac:dyDescent="0.2">
      <c r="B4695" s="15"/>
      <c r="C4695" s="15"/>
      <c r="D4695" s="15"/>
      <c r="E4695" s="15"/>
      <c r="F4695" s="15"/>
      <c r="G4695" s="15"/>
      <c r="H4695" s="15"/>
      <c r="I4695" s="15"/>
      <c r="J4695" s="15"/>
      <c r="K4695" s="15"/>
    </row>
    <row r="4696" spans="2:11" x14ac:dyDescent="0.2">
      <c r="B4696" s="15"/>
      <c r="C4696" s="15"/>
      <c r="D4696" s="15"/>
      <c r="E4696" s="15"/>
      <c r="F4696" s="15"/>
      <c r="G4696" s="15"/>
      <c r="H4696" s="15"/>
      <c r="I4696" s="15"/>
      <c r="J4696" s="15"/>
      <c r="K4696" s="15"/>
    </row>
    <row r="4697" spans="2:11" x14ac:dyDescent="0.2">
      <c r="B4697" s="15"/>
      <c r="C4697" s="15"/>
      <c r="D4697" s="15"/>
      <c r="E4697" s="15"/>
      <c r="F4697" s="15"/>
      <c r="G4697" s="15"/>
      <c r="H4697" s="15"/>
      <c r="I4697" s="15"/>
      <c r="J4697" s="15"/>
      <c r="K4697" s="15"/>
    </row>
    <row r="4698" spans="2:11" x14ac:dyDescent="0.2">
      <c r="B4698" s="15"/>
      <c r="C4698" s="15"/>
      <c r="D4698" s="15"/>
      <c r="E4698" s="15"/>
      <c r="F4698" s="15"/>
      <c r="G4698" s="15"/>
      <c r="H4698" s="15"/>
      <c r="I4698" s="15"/>
      <c r="J4698" s="15"/>
      <c r="K4698" s="15"/>
    </row>
    <row r="4699" spans="2:11" x14ac:dyDescent="0.2">
      <c r="B4699" s="15"/>
      <c r="C4699" s="15"/>
      <c r="D4699" s="15"/>
      <c r="E4699" s="15"/>
      <c r="F4699" s="15"/>
      <c r="G4699" s="15"/>
      <c r="H4699" s="15"/>
      <c r="I4699" s="15"/>
      <c r="J4699" s="15"/>
      <c r="K4699" s="15"/>
    </row>
    <row r="4700" spans="2:11" x14ac:dyDescent="0.2">
      <c r="B4700" s="15"/>
      <c r="C4700" s="15"/>
      <c r="D4700" s="15"/>
      <c r="E4700" s="15"/>
      <c r="F4700" s="15"/>
      <c r="G4700" s="15"/>
      <c r="H4700" s="15"/>
      <c r="I4700" s="15"/>
      <c r="J4700" s="15"/>
      <c r="K4700" s="15"/>
    </row>
    <row r="4701" spans="2:11" x14ac:dyDescent="0.2">
      <c r="B4701" s="15"/>
      <c r="C4701" s="15"/>
      <c r="D4701" s="15"/>
      <c r="E4701" s="15"/>
      <c r="F4701" s="15"/>
      <c r="G4701" s="15"/>
      <c r="H4701" s="15"/>
      <c r="I4701" s="15"/>
      <c r="J4701" s="15"/>
      <c r="K4701" s="15"/>
    </row>
    <row r="4702" spans="2:11" x14ac:dyDescent="0.2">
      <c r="B4702" s="15"/>
      <c r="C4702" s="15"/>
      <c r="D4702" s="15"/>
      <c r="E4702" s="15"/>
      <c r="F4702" s="15"/>
      <c r="G4702" s="15"/>
      <c r="H4702" s="15"/>
      <c r="I4702" s="15"/>
      <c r="J4702" s="15"/>
      <c r="K4702" s="15"/>
    </row>
    <row r="4703" spans="2:11" x14ac:dyDescent="0.2">
      <c r="B4703" s="15"/>
      <c r="C4703" s="15"/>
      <c r="D4703" s="15"/>
      <c r="E4703" s="15"/>
      <c r="F4703" s="15"/>
      <c r="G4703" s="15"/>
      <c r="H4703" s="15"/>
      <c r="I4703" s="15"/>
      <c r="J4703" s="15"/>
      <c r="K4703" s="15"/>
    </row>
    <row r="4704" spans="2:11" x14ac:dyDescent="0.2">
      <c r="B4704" s="15"/>
      <c r="C4704" s="15"/>
      <c r="D4704" s="15"/>
      <c r="E4704" s="15"/>
      <c r="F4704" s="15"/>
      <c r="G4704" s="15"/>
      <c r="H4704" s="15"/>
      <c r="I4704" s="15"/>
      <c r="J4704" s="15"/>
      <c r="K4704" s="15"/>
    </row>
    <row r="4705" spans="2:11" x14ac:dyDescent="0.2">
      <c r="B4705" s="15"/>
      <c r="C4705" s="15"/>
      <c r="D4705" s="15"/>
      <c r="E4705" s="15"/>
      <c r="F4705" s="15"/>
      <c r="G4705" s="15"/>
      <c r="H4705" s="15"/>
      <c r="I4705" s="15"/>
      <c r="J4705" s="15"/>
      <c r="K4705" s="15"/>
    </row>
    <row r="4706" spans="2:11" x14ac:dyDescent="0.2">
      <c r="B4706" s="15"/>
      <c r="C4706" s="15"/>
      <c r="D4706" s="15"/>
      <c r="E4706" s="15"/>
      <c r="F4706" s="15"/>
      <c r="G4706" s="15"/>
      <c r="H4706" s="15"/>
      <c r="I4706" s="15"/>
      <c r="J4706" s="15"/>
      <c r="K4706" s="15"/>
    </row>
    <row r="4707" spans="2:11" x14ac:dyDescent="0.2">
      <c r="B4707" s="15"/>
      <c r="C4707" s="15"/>
      <c r="D4707" s="15"/>
      <c r="E4707" s="15"/>
      <c r="F4707" s="15"/>
      <c r="G4707" s="15"/>
      <c r="H4707" s="15"/>
      <c r="I4707" s="15"/>
      <c r="J4707" s="15"/>
      <c r="K4707" s="15"/>
    </row>
    <row r="4708" spans="2:11" x14ac:dyDescent="0.2">
      <c r="B4708" s="15"/>
      <c r="C4708" s="15"/>
      <c r="D4708" s="15"/>
      <c r="E4708" s="15"/>
      <c r="F4708" s="15"/>
      <c r="G4708" s="15"/>
      <c r="H4708" s="15"/>
      <c r="I4708" s="15"/>
      <c r="J4708" s="15"/>
      <c r="K4708" s="15"/>
    </row>
    <row r="4709" spans="2:11" x14ac:dyDescent="0.2">
      <c r="B4709" s="15"/>
      <c r="C4709" s="15"/>
      <c r="D4709" s="15"/>
      <c r="E4709" s="15"/>
      <c r="F4709" s="15"/>
      <c r="G4709" s="15"/>
      <c r="H4709" s="15"/>
      <c r="I4709" s="15"/>
      <c r="J4709" s="15"/>
      <c r="K4709" s="15"/>
    </row>
    <row r="4710" spans="2:11" x14ac:dyDescent="0.2">
      <c r="B4710" s="15"/>
      <c r="C4710" s="15"/>
      <c r="D4710" s="15"/>
      <c r="E4710" s="15"/>
      <c r="F4710" s="15"/>
      <c r="G4710" s="15"/>
      <c r="H4710" s="15"/>
      <c r="I4710" s="15"/>
      <c r="J4710" s="15"/>
      <c r="K4710" s="15"/>
    </row>
    <row r="4711" spans="2:11" x14ac:dyDescent="0.2">
      <c r="B4711" s="15"/>
      <c r="C4711" s="15"/>
      <c r="D4711" s="15"/>
      <c r="E4711" s="15"/>
      <c r="F4711" s="15"/>
      <c r="G4711" s="15"/>
      <c r="H4711" s="15"/>
      <c r="I4711" s="15"/>
      <c r="J4711" s="15"/>
      <c r="K4711" s="15"/>
    </row>
    <row r="4712" spans="2:11" x14ac:dyDescent="0.2">
      <c r="B4712" s="15"/>
      <c r="C4712" s="15"/>
      <c r="D4712" s="15"/>
      <c r="E4712" s="15"/>
      <c r="F4712" s="15"/>
      <c r="G4712" s="15"/>
      <c r="H4712" s="15"/>
      <c r="I4712" s="15"/>
      <c r="J4712" s="15"/>
      <c r="K4712" s="15"/>
    </row>
    <row r="4713" spans="2:11" x14ac:dyDescent="0.2">
      <c r="B4713" s="15"/>
      <c r="C4713" s="15"/>
      <c r="D4713" s="15"/>
      <c r="E4713" s="15"/>
      <c r="F4713" s="15"/>
      <c r="G4713" s="15"/>
      <c r="H4713" s="15"/>
      <c r="I4713" s="15"/>
      <c r="J4713" s="15"/>
      <c r="K4713" s="15"/>
    </row>
    <row r="4714" spans="2:11" x14ac:dyDescent="0.2">
      <c r="B4714" s="15"/>
      <c r="C4714" s="15"/>
      <c r="D4714" s="15"/>
      <c r="E4714" s="15"/>
      <c r="F4714" s="15"/>
      <c r="G4714" s="15"/>
      <c r="H4714" s="15"/>
      <c r="I4714" s="15"/>
      <c r="J4714" s="15"/>
      <c r="K4714" s="15"/>
    </row>
    <row r="4715" spans="2:11" x14ac:dyDescent="0.2">
      <c r="B4715" s="15"/>
      <c r="C4715" s="15"/>
      <c r="D4715" s="15"/>
      <c r="E4715" s="15"/>
      <c r="F4715" s="15"/>
      <c r="G4715" s="15"/>
      <c r="H4715" s="15"/>
      <c r="I4715" s="15"/>
      <c r="J4715" s="15"/>
      <c r="K4715" s="15"/>
    </row>
    <row r="4716" spans="2:11" x14ac:dyDescent="0.2">
      <c r="B4716" s="15"/>
      <c r="C4716" s="15"/>
      <c r="D4716" s="15"/>
      <c r="E4716" s="15"/>
      <c r="F4716" s="15"/>
      <c r="G4716" s="15"/>
      <c r="H4716" s="15"/>
      <c r="I4716" s="15"/>
      <c r="J4716" s="15"/>
      <c r="K4716" s="15"/>
    </row>
    <row r="4717" spans="2:11" x14ac:dyDescent="0.2">
      <c r="B4717" s="15"/>
      <c r="C4717" s="15"/>
      <c r="D4717" s="15"/>
      <c r="E4717" s="15"/>
      <c r="F4717" s="15"/>
      <c r="G4717" s="15"/>
      <c r="H4717" s="15"/>
      <c r="I4717" s="15"/>
      <c r="J4717" s="15"/>
      <c r="K4717" s="15"/>
    </row>
    <row r="4718" spans="2:11" x14ac:dyDescent="0.2">
      <c r="B4718" s="15"/>
      <c r="C4718" s="15"/>
      <c r="D4718" s="15"/>
      <c r="E4718" s="15"/>
      <c r="F4718" s="15"/>
      <c r="G4718" s="15"/>
      <c r="H4718" s="15"/>
      <c r="I4718" s="15"/>
      <c r="J4718" s="15"/>
      <c r="K4718" s="15"/>
    </row>
    <row r="4719" spans="2:11" x14ac:dyDescent="0.2">
      <c r="B4719" s="15"/>
      <c r="C4719" s="15"/>
      <c r="D4719" s="15"/>
      <c r="E4719" s="15"/>
      <c r="F4719" s="15"/>
      <c r="G4719" s="15"/>
      <c r="H4719" s="15"/>
      <c r="I4719" s="15"/>
      <c r="J4719" s="15"/>
      <c r="K4719" s="15"/>
    </row>
    <row r="4720" spans="2:11" x14ac:dyDescent="0.2">
      <c r="B4720" s="15"/>
      <c r="C4720" s="15"/>
      <c r="D4720" s="15"/>
      <c r="E4720" s="15"/>
      <c r="F4720" s="15"/>
      <c r="G4720" s="15"/>
      <c r="H4720" s="15"/>
      <c r="I4720" s="15"/>
      <c r="J4720" s="15"/>
      <c r="K4720" s="15"/>
    </row>
    <row r="4721" spans="2:11" x14ac:dyDescent="0.2">
      <c r="B4721" s="15"/>
      <c r="C4721" s="15"/>
      <c r="D4721" s="15"/>
      <c r="E4721" s="15"/>
      <c r="F4721" s="15"/>
      <c r="G4721" s="15"/>
      <c r="H4721" s="15"/>
      <c r="I4721" s="15"/>
      <c r="J4721" s="15"/>
      <c r="K4721" s="15"/>
    </row>
    <row r="4722" spans="2:11" x14ac:dyDescent="0.2">
      <c r="B4722" s="15"/>
      <c r="C4722" s="15"/>
      <c r="D4722" s="15"/>
      <c r="E4722" s="15"/>
      <c r="F4722" s="15"/>
      <c r="G4722" s="15"/>
      <c r="H4722" s="15"/>
      <c r="I4722" s="15"/>
      <c r="J4722" s="15"/>
      <c r="K4722" s="15"/>
    </row>
    <row r="4723" spans="2:11" x14ac:dyDescent="0.2">
      <c r="B4723" s="15"/>
      <c r="C4723" s="15"/>
      <c r="D4723" s="15"/>
      <c r="E4723" s="15"/>
      <c r="F4723" s="15"/>
      <c r="G4723" s="15"/>
      <c r="H4723" s="15"/>
      <c r="I4723" s="15"/>
      <c r="J4723" s="15"/>
      <c r="K4723" s="15"/>
    </row>
    <row r="4724" spans="2:11" x14ac:dyDescent="0.2">
      <c r="B4724" s="15"/>
      <c r="C4724" s="15"/>
      <c r="D4724" s="15"/>
      <c r="E4724" s="15"/>
      <c r="F4724" s="15"/>
      <c r="G4724" s="15"/>
      <c r="H4724" s="15"/>
      <c r="I4724" s="15"/>
      <c r="J4724" s="15"/>
      <c r="K4724" s="15"/>
    </row>
    <row r="4725" spans="2:11" x14ac:dyDescent="0.2">
      <c r="B4725" s="15"/>
      <c r="C4725" s="15"/>
      <c r="D4725" s="15"/>
      <c r="E4725" s="15"/>
      <c r="F4725" s="15"/>
      <c r="G4725" s="15"/>
      <c r="H4725" s="15"/>
      <c r="I4725" s="15"/>
      <c r="J4725" s="15"/>
      <c r="K4725" s="15"/>
    </row>
    <row r="4726" spans="2:11" x14ac:dyDescent="0.2">
      <c r="B4726" s="15"/>
      <c r="C4726" s="15"/>
      <c r="D4726" s="15"/>
      <c r="E4726" s="15"/>
      <c r="F4726" s="15"/>
      <c r="G4726" s="15"/>
      <c r="H4726" s="15"/>
      <c r="I4726" s="15"/>
      <c r="J4726" s="15"/>
      <c r="K4726" s="15"/>
    </row>
    <row r="4727" spans="2:11" x14ac:dyDescent="0.2">
      <c r="B4727" s="15"/>
      <c r="C4727" s="15"/>
      <c r="D4727" s="15"/>
      <c r="E4727" s="15"/>
      <c r="F4727" s="15"/>
      <c r="G4727" s="15"/>
      <c r="H4727" s="15"/>
      <c r="I4727" s="15"/>
      <c r="J4727" s="15"/>
      <c r="K4727" s="15"/>
    </row>
    <row r="4728" spans="2:11" x14ac:dyDescent="0.2">
      <c r="B4728" s="15"/>
      <c r="C4728" s="15"/>
      <c r="D4728" s="15"/>
      <c r="E4728" s="15"/>
      <c r="F4728" s="15"/>
      <c r="G4728" s="15"/>
      <c r="H4728" s="15"/>
      <c r="I4728" s="15"/>
      <c r="J4728" s="15"/>
      <c r="K4728" s="15"/>
    </row>
    <row r="4729" spans="2:11" x14ac:dyDescent="0.2">
      <c r="B4729" s="15"/>
      <c r="C4729" s="15"/>
      <c r="D4729" s="15"/>
      <c r="E4729" s="15"/>
      <c r="F4729" s="15"/>
      <c r="G4729" s="15"/>
      <c r="H4729" s="15"/>
      <c r="I4729" s="15"/>
      <c r="J4729" s="15"/>
      <c r="K4729" s="15"/>
    </row>
    <row r="4730" spans="2:11" x14ac:dyDescent="0.2">
      <c r="B4730" s="15"/>
      <c r="C4730" s="15"/>
      <c r="D4730" s="15"/>
      <c r="E4730" s="15"/>
      <c r="F4730" s="15"/>
      <c r="G4730" s="15"/>
      <c r="H4730" s="15"/>
      <c r="I4730" s="15"/>
      <c r="J4730" s="15"/>
      <c r="K4730" s="15"/>
    </row>
    <row r="4731" spans="2:11" x14ac:dyDescent="0.2">
      <c r="B4731" s="15"/>
      <c r="C4731" s="15"/>
      <c r="D4731" s="15"/>
      <c r="E4731" s="15"/>
      <c r="F4731" s="15"/>
      <c r="G4731" s="15"/>
      <c r="H4731" s="15"/>
      <c r="I4731" s="15"/>
      <c r="J4731" s="15"/>
      <c r="K4731" s="15"/>
    </row>
    <row r="4732" spans="2:11" x14ac:dyDescent="0.2">
      <c r="B4732" s="15"/>
      <c r="C4732" s="15"/>
      <c r="D4732" s="15"/>
      <c r="E4732" s="15"/>
      <c r="F4732" s="15"/>
      <c r="G4732" s="15"/>
      <c r="H4732" s="15"/>
      <c r="I4732" s="15"/>
      <c r="J4732" s="15"/>
      <c r="K4732" s="15"/>
    </row>
    <row r="4733" spans="2:11" x14ac:dyDescent="0.2">
      <c r="B4733" s="15"/>
      <c r="C4733" s="15"/>
      <c r="D4733" s="15"/>
      <c r="E4733" s="15"/>
      <c r="F4733" s="15"/>
      <c r="G4733" s="15"/>
      <c r="H4733" s="15"/>
      <c r="I4733" s="15"/>
      <c r="J4733" s="15"/>
      <c r="K4733" s="15"/>
    </row>
    <row r="4734" spans="2:11" x14ac:dyDescent="0.2">
      <c r="B4734" s="15"/>
      <c r="C4734" s="15"/>
      <c r="D4734" s="15"/>
      <c r="E4734" s="15"/>
      <c r="F4734" s="15"/>
      <c r="G4734" s="15"/>
      <c r="H4734" s="15"/>
      <c r="I4734" s="15"/>
      <c r="J4734" s="15"/>
      <c r="K4734" s="15"/>
    </row>
    <row r="4735" spans="2:11" x14ac:dyDescent="0.2">
      <c r="B4735" s="15"/>
      <c r="C4735" s="15"/>
      <c r="D4735" s="15"/>
      <c r="E4735" s="15"/>
      <c r="F4735" s="15"/>
      <c r="G4735" s="15"/>
      <c r="H4735" s="15"/>
      <c r="I4735" s="15"/>
      <c r="J4735" s="15"/>
      <c r="K4735" s="15"/>
    </row>
    <row r="4736" spans="2:11" x14ac:dyDescent="0.2">
      <c r="B4736" s="15"/>
      <c r="C4736" s="15"/>
      <c r="D4736" s="15"/>
      <c r="E4736" s="15"/>
      <c r="F4736" s="15"/>
      <c r="G4736" s="15"/>
      <c r="H4736" s="15"/>
      <c r="I4736" s="15"/>
      <c r="J4736" s="15"/>
      <c r="K4736" s="15"/>
    </row>
    <row r="4737" spans="2:11" x14ac:dyDescent="0.2">
      <c r="B4737" s="15"/>
      <c r="C4737" s="15"/>
      <c r="D4737" s="15"/>
      <c r="E4737" s="15"/>
      <c r="F4737" s="15"/>
      <c r="G4737" s="15"/>
      <c r="H4737" s="15"/>
      <c r="I4737" s="15"/>
      <c r="J4737" s="15"/>
      <c r="K4737" s="15"/>
    </row>
    <row r="4738" spans="2:11" x14ac:dyDescent="0.2">
      <c r="B4738" s="15"/>
      <c r="C4738" s="15"/>
      <c r="D4738" s="15"/>
      <c r="E4738" s="15"/>
      <c r="F4738" s="15"/>
      <c r="G4738" s="15"/>
      <c r="H4738" s="15"/>
      <c r="I4738" s="15"/>
      <c r="J4738" s="15"/>
      <c r="K4738" s="15"/>
    </row>
    <row r="4739" spans="2:11" x14ac:dyDescent="0.2">
      <c r="B4739" s="15"/>
      <c r="C4739" s="15"/>
      <c r="D4739" s="15"/>
      <c r="E4739" s="15"/>
      <c r="F4739" s="15"/>
      <c r="G4739" s="15"/>
      <c r="H4739" s="15"/>
      <c r="I4739" s="15"/>
      <c r="J4739" s="15"/>
      <c r="K4739" s="15"/>
    </row>
    <row r="4740" spans="2:11" x14ac:dyDescent="0.2">
      <c r="B4740" s="15"/>
      <c r="C4740" s="15"/>
      <c r="D4740" s="15"/>
      <c r="E4740" s="15"/>
      <c r="F4740" s="15"/>
      <c r="G4740" s="15"/>
      <c r="H4740" s="15"/>
      <c r="I4740" s="15"/>
      <c r="J4740" s="15"/>
      <c r="K4740" s="15"/>
    </row>
    <row r="4741" spans="2:11" x14ac:dyDescent="0.2">
      <c r="B4741" s="15"/>
      <c r="C4741" s="15"/>
      <c r="D4741" s="15"/>
      <c r="E4741" s="15"/>
      <c r="F4741" s="15"/>
      <c r="G4741" s="15"/>
      <c r="H4741" s="15"/>
      <c r="I4741" s="15"/>
      <c r="J4741" s="15"/>
      <c r="K4741" s="15"/>
    </row>
    <row r="4742" spans="2:11" x14ac:dyDescent="0.2">
      <c r="B4742" s="15"/>
      <c r="C4742" s="15"/>
      <c r="D4742" s="15"/>
      <c r="E4742" s="15"/>
      <c r="F4742" s="15"/>
      <c r="G4742" s="15"/>
      <c r="H4742" s="15"/>
      <c r="I4742" s="15"/>
      <c r="J4742" s="15"/>
      <c r="K4742" s="15"/>
    </row>
    <row r="4743" spans="2:11" x14ac:dyDescent="0.2">
      <c r="B4743" s="15"/>
      <c r="C4743" s="15"/>
      <c r="D4743" s="15"/>
      <c r="E4743" s="15"/>
      <c r="F4743" s="15"/>
      <c r="G4743" s="15"/>
      <c r="H4743" s="15"/>
      <c r="I4743" s="15"/>
      <c r="J4743" s="15"/>
      <c r="K4743" s="15"/>
    </row>
    <row r="4744" spans="2:11" x14ac:dyDescent="0.2">
      <c r="B4744" s="15"/>
      <c r="C4744" s="15"/>
      <c r="D4744" s="15"/>
      <c r="E4744" s="15"/>
      <c r="F4744" s="15"/>
      <c r="G4744" s="15"/>
      <c r="H4744" s="15"/>
      <c r="I4744" s="15"/>
      <c r="J4744" s="15"/>
      <c r="K4744" s="15"/>
    </row>
    <row r="4745" spans="2:11" x14ac:dyDescent="0.2">
      <c r="B4745" s="15"/>
      <c r="C4745" s="15"/>
      <c r="D4745" s="15"/>
      <c r="E4745" s="15"/>
      <c r="F4745" s="15"/>
      <c r="G4745" s="15"/>
      <c r="H4745" s="15"/>
      <c r="I4745" s="15"/>
      <c r="J4745" s="15"/>
      <c r="K4745" s="15"/>
    </row>
    <row r="4746" spans="2:11" x14ac:dyDescent="0.2">
      <c r="B4746" s="15"/>
      <c r="C4746" s="15"/>
      <c r="D4746" s="15"/>
      <c r="E4746" s="15"/>
      <c r="F4746" s="15"/>
      <c r="G4746" s="15"/>
      <c r="H4746" s="15"/>
      <c r="I4746" s="15"/>
      <c r="J4746" s="15"/>
      <c r="K4746" s="15"/>
    </row>
    <row r="4747" spans="2:11" x14ac:dyDescent="0.2">
      <c r="B4747" s="15"/>
      <c r="C4747" s="15"/>
      <c r="D4747" s="15"/>
      <c r="E4747" s="15"/>
      <c r="F4747" s="15"/>
      <c r="G4747" s="15"/>
      <c r="H4747" s="15"/>
      <c r="I4747" s="15"/>
      <c r="J4747" s="15"/>
      <c r="K4747" s="15"/>
    </row>
    <row r="4748" spans="2:11" x14ac:dyDescent="0.2">
      <c r="B4748" s="15"/>
      <c r="C4748" s="15"/>
      <c r="D4748" s="15"/>
      <c r="E4748" s="15"/>
      <c r="F4748" s="15"/>
      <c r="G4748" s="15"/>
      <c r="H4748" s="15"/>
      <c r="I4748" s="15"/>
      <c r="J4748" s="15"/>
      <c r="K4748" s="15"/>
    </row>
    <row r="4749" spans="2:11" x14ac:dyDescent="0.2">
      <c r="B4749" s="15"/>
      <c r="C4749" s="15"/>
      <c r="D4749" s="15"/>
      <c r="E4749" s="15"/>
      <c r="F4749" s="15"/>
      <c r="G4749" s="15"/>
      <c r="H4749" s="15"/>
      <c r="I4749" s="15"/>
      <c r="J4749" s="15"/>
      <c r="K4749" s="15"/>
    </row>
    <row r="4750" spans="2:11" x14ac:dyDescent="0.2">
      <c r="B4750" s="15"/>
      <c r="C4750" s="15"/>
      <c r="D4750" s="15"/>
      <c r="E4750" s="15"/>
      <c r="F4750" s="15"/>
      <c r="G4750" s="15"/>
      <c r="H4750" s="15"/>
      <c r="I4750" s="15"/>
      <c r="J4750" s="15"/>
      <c r="K4750" s="15"/>
    </row>
    <row r="4751" spans="2:11" x14ac:dyDescent="0.2">
      <c r="B4751" s="15"/>
      <c r="C4751" s="15"/>
      <c r="D4751" s="15"/>
      <c r="E4751" s="15"/>
      <c r="F4751" s="15"/>
      <c r="G4751" s="15"/>
      <c r="H4751" s="15"/>
      <c r="I4751" s="15"/>
      <c r="J4751" s="15"/>
      <c r="K4751" s="15"/>
    </row>
    <row r="4752" spans="2:11" x14ac:dyDescent="0.2">
      <c r="B4752" s="15"/>
      <c r="C4752" s="15"/>
      <c r="D4752" s="15"/>
      <c r="E4752" s="15"/>
      <c r="F4752" s="15"/>
      <c r="G4752" s="15"/>
      <c r="H4752" s="15"/>
      <c r="I4752" s="15"/>
      <c r="J4752" s="15"/>
      <c r="K4752" s="15"/>
    </row>
    <row r="4753" spans="2:11" x14ac:dyDescent="0.2">
      <c r="B4753" s="15"/>
      <c r="C4753" s="15"/>
      <c r="D4753" s="15"/>
      <c r="E4753" s="15"/>
      <c r="F4753" s="15"/>
      <c r="G4753" s="15"/>
      <c r="H4753" s="15"/>
      <c r="I4753" s="15"/>
      <c r="J4753" s="15"/>
      <c r="K4753" s="15"/>
    </row>
    <row r="4754" spans="2:11" x14ac:dyDescent="0.2">
      <c r="B4754" s="15"/>
      <c r="C4754" s="15"/>
      <c r="D4754" s="15"/>
      <c r="E4754" s="15"/>
      <c r="F4754" s="15"/>
      <c r="G4754" s="15"/>
      <c r="H4754" s="15"/>
      <c r="I4754" s="15"/>
      <c r="J4754" s="15"/>
      <c r="K4754" s="15"/>
    </row>
    <row r="4755" spans="2:11" x14ac:dyDescent="0.2">
      <c r="B4755" s="15"/>
      <c r="C4755" s="15"/>
      <c r="D4755" s="15"/>
      <c r="E4755" s="15"/>
      <c r="F4755" s="15"/>
      <c r="G4755" s="15"/>
      <c r="H4755" s="15"/>
      <c r="I4755" s="15"/>
      <c r="J4755" s="15"/>
      <c r="K4755" s="15"/>
    </row>
    <row r="4756" spans="2:11" x14ac:dyDescent="0.2">
      <c r="B4756" s="15"/>
      <c r="C4756" s="15"/>
      <c r="D4756" s="15"/>
      <c r="E4756" s="15"/>
      <c r="F4756" s="15"/>
      <c r="G4756" s="15"/>
      <c r="H4756" s="15"/>
      <c r="I4756" s="15"/>
      <c r="J4756" s="15"/>
      <c r="K4756" s="15"/>
    </row>
    <row r="4757" spans="2:11" x14ac:dyDescent="0.2">
      <c r="B4757" s="15"/>
      <c r="C4757" s="15"/>
      <c r="D4757" s="15"/>
      <c r="E4757" s="15"/>
      <c r="F4757" s="15"/>
      <c r="G4757" s="15"/>
      <c r="H4757" s="15"/>
      <c r="I4757" s="15"/>
      <c r="J4757" s="15"/>
      <c r="K4757" s="15"/>
    </row>
    <row r="4758" spans="2:11" x14ac:dyDescent="0.2">
      <c r="B4758" s="15"/>
      <c r="C4758" s="15"/>
      <c r="D4758" s="15"/>
      <c r="E4758" s="15"/>
      <c r="F4758" s="15"/>
      <c r="G4758" s="15"/>
      <c r="H4758" s="15"/>
      <c r="I4758" s="15"/>
      <c r="J4758" s="15"/>
      <c r="K4758" s="15"/>
    </row>
    <row r="4759" spans="2:11" x14ac:dyDescent="0.2">
      <c r="B4759" s="15"/>
      <c r="C4759" s="15"/>
      <c r="D4759" s="15"/>
      <c r="E4759" s="15"/>
      <c r="F4759" s="15"/>
      <c r="G4759" s="15"/>
      <c r="H4759" s="15"/>
      <c r="I4759" s="15"/>
      <c r="J4759" s="15"/>
      <c r="K4759" s="15"/>
    </row>
    <row r="4760" spans="2:11" x14ac:dyDescent="0.2">
      <c r="B4760" s="15"/>
      <c r="C4760" s="15"/>
      <c r="D4760" s="15"/>
      <c r="E4760" s="15"/>
      <c r="F4760" s="15"/>
      <c r="G4760" s="15"/>
      <c r="H4760" s="15"/>
      <c r="I4760" s="15"/>
      <c r="J4760" s="15"/>
      <c r="K4760" s="15"/>
    </row>
    <row r="4761" spans="2:11" x14ac:dyDescent="0.2">
      <c r="B4761" s="15"/>
      <c r="C4761" s="15"/>
      <c r="D4761" s="15"/>
      <c r="E4761" s="15"/>
      <c r="F4761" s="15"/>
      <c r="G4761" s="15"/>
      <c r="H4761" s="15"/>
      <c r="I4761" s="15"/>
      <c r="J4761" s="15"/>
      <c r="K4761" s="15"/>
    </row>
    <row r="4762" spans="2:11" x14ac:dyDescent="0.2">
      <c r="B4762" s="15"/>
      <c r="C4762" s="15"/>
      <c r="D4762" s="15"/>
      <c r="E4762" s="15"/>
      <c r="F4762" s="15"/>
      <c r="G4762" s="15"/>
      <c r="H4762" s="15"/>
      <c r="I4762" s="15"/>
      <c r="J4762" s="15"/>
      <c r="K4762" s="15"/>
    </row>
    <row r="4763" spans="2:11" x14ac:dyDescent="0.2">
      <c r="B4763" s="15"/>
      <c r="C4763" s="15"/>
      <c r="D4763" s="15"/>
      <c r="E4763" s="15"/>
      <c r="F4763" s="15"/>
      <c r="G4763" s="15"/>
      <c r="H4763" s="15"/>
      <c r="I4763" s="15"/>
      <c r="J4763" s="15"/>
      <c r="K4763" s="15"/>
    </row>
    <row r="4764" spans="2:11" x14ac:dyDescent="0.2">
      <c r="B4764" s="15"/>
      <c r="C4764" s="15"/>
      <c r="D4764" s="15"/>
      <c r="E4764" s="15"/>
      <c r="F4764" s="15"/>
      <c r="G4764" s="15"/>
      <c r="H4764" s="15"/>
      <c r="I4764" s="15"/>
      <c r="J4764" s="15"/>
      <c r="K4764" s="15"/>
    </row>
    <row r="4765" spans="2:11" x14ac:dyDescent="0.2">
      <c r="B4765" s="15"/>
      <c r="C4765" s="15"/>
      <c r="D4765" s="15"/>
      <c r="E4765" s="15"/>
      <c r="F4765" s="15"/>
      <c r="G4765" s="15"/>
      <c r="H4765" s="15"/>
      <c r="I4765" s="15"/>
      <c r="J4765" s="15"/>
      <c r="K4765" s="15"/>
    </row>
    <row r="4766" spans="2:11" x14ac:dyDescent="0.2">
      <c r="B4766" s="15"/>
      <c r="C4766" s="15"/>
      <c r="D4766" s="15"/>
      <c r="E4766" s="15"/>
      <c r="F4766" s="15"/>
      <c r="G4766" s="15"/>
      <c r="H4766" s="15"/>
      <c r="I4766" s="15"/>
      <c r="J4766" s="15"/>
      <c r="K4766" s="15"/>
    </row>
    <row r="4767" spans="2:11" x14ac:dyDescent="0.2">
      <c r="B4767" s="15"/>
      <c r="C4767" s="15"/>
      <c r="D4767" s="15"/>
      <c r="E4767" s="15"/>
      <c r="F4767" s="15"/>
      <c r="G4767" s="15"/>
      <c r="H4767" s="15"/>
      <c r="I4767" s="15"/>
      <c r="J4767" s="15"/>
      <c r="K4767" s="15"/>
    </row>
    <row r="4768" spans="2:11" x14ac:dyDescent="0.2">
      <c r="B4768" s="15"/>
      <c r="C4768" s="15"/>
      <c r="D4768" s="15"/>
      <c r="E4768" s="15"/>
      <c r="F4768" s="15"/>
      <c r="G4768" s="15"/>
      <c r="H4768" s="15"/>
      <c r="I4768" s="15"/>
      <c r="J4768" s="15"/>
      <c r="K4768" s="15"/>
    </row>
    <row r="4769" spans="2:11" x14ac:dyDescent="0.2">
      <c r="B4769" s="15"/>
      <c r="C4769" s="15"/>
      <c r="D4769" s="15"/>
      <c r="E4769" s="15"/>
      <c r="F4769" s="15"/>
      <c r="G4769" s="15"/>
      <c r="H4769" s="15"/>
      <c r="I4769" s="15"/>
      <c r="J4769" s="15"/>
      <c r="K4769" s="15"/>
    </row>
    <row r="4770" spans="2:11" x14ac:dyDescent="0.2">
      <c r="B4770" s="15"/>
      <c r="C4770" s="15"/>
      <c r="D4770" s="15"/>
      <c r="E4770" s="15"/>
      <c r="F4770" s="15"/>
      <c r="G4770" s="15"/>
      <c r="H4770" s="15"/>
      <c r="I4770" s="15"/>
      <c r="J4770" s="15"/>
      <c r="K4770" s="15"/>
    </row>
    <row r="4771" spans="2:11" x14ac:dyDescent="0.2">
      <c r="B4771" s="15"/>
      <c r="C4771" s="15"/>
      <c r="D4771" s="15"/>
      <c r="E4771" s="15"/>
      <c r="F4771" s="15"/>
      <c r="G4771" s="15"/>
      <c r="H4771" s="15"/>
      <c r="I4771" s="15"/>
      <c r="J4771" s="15"/>
      <c r="K4771" s="15"/>
    </row>
    <row r="4772" spans="2:11" x14ac:dyDescent="0.2">
      <c r="B4772" s="15"/>
      <c r="C4772" s="15"/>
      <c r="D4772" s="15"/>
      <c r="E4772" s="15"/>
      <c r="F4772" s="15"/>
      <c r="G4772" s="15"/>
      <c r="H4772" s="15"/>
      <c r="I4772" s="15"/>
      <c r="J4772" s="15"/>
      <c r="K4772" s="15"/>
    </row>
    <row r="4773" spans="2:11" x14ac:dyDescent="0.2">
      <c r="B4773" s="15"/>
      <c r="C4773" s="15"/>
      <c r="D4773" s="15"/>
      <c r="E4773" s="15"/>
      <c r="F4773" s="15"/>
      <c r="G4773" s="15"/>
      <c r="H4773" s="15"/>
      <c r="I4773" s="15"/>
      <c r="J4773" s="15"/>
      <c r="K4773" s="15"/>
    </row>
    <row r="4774" spans="2:11" x14ac:dyDescent="0.2">
      <c r="B4774" s="15"/>
      <c r="C4774" s="15"/>
      <c r="D4774" s="15"/>
      <c r="E4774" s="15"/>
      <c r="F4774" s="15"/>
      <c r="G4774" s="15"/>
      <c r="H4774" s="15"/>
      <c r="I4774" s="15"/>
      <c r="J4774" s="15"/>
      <c r="K4774" s="15"/>
    </row>
    <row r="4775" spans="2:11" x14ac:dyDescent="0.2">
      <c r="B4775" s="15"/>
      <c r="C4775" s="15"/>
      <c r="D4775" s="15"/>
      <c r="E4775" s="15"/>
      <c r="F4775" s="15"/>
      <c r="G4775" s="15"/>
      <c r="H4775" s="15"/>
      <c r="I4775" s="15"/>
      <c r="J4775" s="15"/>
      <c r="K4775" s="15"/>
    </row>
    <row r="4776" spans="2:11" x14ac:dyDescent="0.2">
      <c r="B4776" s="15"/>
      <c r="C4776" s="15"/>
      <c r="D4776" s="15"/>
      <c r="E4776" s="15"/>
      <c r="F4776" s="15"/>
      <c r="G4776" s="15"/>
      <c r="H4776" s="15"/>
      <c r="I4776" s="15"/>
      <c r="J4776" s="15"/>
      <c r="K4776" s="15"/>
    </row>
    <row r="4777" spans="2:11" x14ac:dyDescent="0.2">
      <c r="B4777" s="15"/>
      <c r="C4777" s="15"/>
      <c r="D4777" s="15"/>
      <c r="E4777" s="15"/>
      <c r="F4777" s="15"/>
      <c r="G4777" s="15"/>
      <c r="H4777" s="15"/>
      <c r="I4777" s="15"/>
      <c r="J4777" s="15"/>
      <c r="K4777" s="15"/>
    </row>
    <row r="4778" spans="2:11" x14ac:dyDescent="0.2">
      <c r="B4778" s="15"/>
      <c r="C4778" s="15"/>
      <c r="D4778" s="15"/>
      <c r="E4778" s="15"/>
      <c r="F4778" s="15"/>
      <c r="G4778" s="15"/>
      <c r="H4778" s="15"/>
      <c r="I4778" s="15"/>
      <c r="J4778" s="15"/>
      <c r="K4778" s="15"/>
    </row>
    <row r="4779" spans="2:11" x14ac:dyDescent="0.2">
      <c r="B4779" s="15"/>
      <c r="C4779" s="15"/>
      <c r="D4779" s="15"/>
      <c r="E4779" s="15"/>
      <c r="F4779" s="15"/>
      <c r="G4779" s="15"/>
      <c r="H4779" s="15"/>
      <c r="I4779" s="15"/>
      <c r="J4779" s="15"/>
      <c r="K4779" s="15"/>
    </row>
    <row r="4780" spans="2:11" x14ac:dyDescent="0.2">
      <c r="B4780" s="15"/>
      <c r="C4780" s="15"/>
      <c r="D4780" s="15"/>
      <c r="E4780" s="15"/>
      <c r="F4780" s="15"/>
      <c r="G4780" s="15"/>
      <c r="H4780" s="15"/>
      <c r="I4780" s="15"/>
      <c r="J4780" s="15"/>
      <c r="K4780" s="15"/>
    </row>
    <row r="4781" spans="2:11" x14ac:dyDescent="0.2">
      <c r="B4781" s="15"/>
      <c r="C4781" s="15"/>
      <c r="D4781" s="15"/>
      <c r="E4781" s="15"/>
      <c r="F4781" s="15"/>
      <c r="G4781" s="15"/>
      <c r="H4781" s="15"/>
      <c r="I4781" s="15"/>
      <c r="J4781" s="15"/>
      <c r="K4781" s="15"/>
    </row>
    <row r="4782" spans="2:11" x14ac:dyDescent="0.2">
      <c r="B4782" s="15"/>
      <c r="C4782" s="15"/>
      <c r="D4782" s="15"/>
      <c r="E4782" s="15"/>
      <c r="F4782" s="15"/>
      <c r="G4782" s="15"/>
      <c r="H4782" s="15"/>
      <c r="I4782" s="15"/>
      <c r="J4782" s="15"/>
      <c r="K4782" s="15"/>
    </row>
    <row r="4783" spans="2:11" x14ac:dyDescent="0.2">
      <c r="B4783" s="15"/>
      <c r="C4783" s="15"/>
      <c r="D4783" s="15"/>
      <c r="E4783" s="15"/>
      <c r="F4783" s="15"/>
      <c r="G4783" s="15"/>
      <c r="H4783" s="15"/>
      <c r="I4783" s="15"/>
      <c r="J4783" s="15"/>
      <c r="K4783" s="15"/>
    </row>
    <row r="4784" spans="2:11" x14ac:dyDescent="0.2">
      <c r="B4784" s="15"/>
      <c r="C4784" s="15"/>
      <c r="D4784" s="15"/>
      <c r="E4784" s="15"/>
      <c r="F4784" s="15"/>
      <c r="G4784" s="15"/>
      <c r="H4784" s="15"/>
      <c r="I4784" s="15"/>
      <c r="J4784" s="15"/>
      <c r="K4784" s="15"/>
    </row>
    <row r="4785" spans="2:11" x14ac:dyDescent="0.2">
      <c r="B4785" s="15"/>
      <c r="C4785" s="15"/>
      <c r="D4785" s="15"/>
      <c r="E4785" s="15"/>
      <c r="F4785" s="15"/>
      <c r="G4785" s="15"/>
      <c r="H4785" s="15"/>
      <c r="I4785" s="15"/>
      <c r="J4785" s="15"/>
      <c r="K4785" s="15"/>
    </row>
    <row r="4786" spans="2:11" x14ac:dyDescent="0.2">
      <c r="B4786" s="15"/>
      <c r="C4786" s="15"/>
      <c r="D4786" s="15"/>
      <c r="E4786" s="15"/>
      <c r="F4786" s="15"/>
      <c r="G4786" s="15"/>
      <c r="H4786" s="15"/>
      <c r="I4786" s="15"/>
      <c r="J4786" s="15"/>
      <c r="K4786" s="15"/>
    </row>
    <row r="4787" spans="2:11" x14ac:dyDescent="0.2">
      <c r="B4787" s="15"/>
      <c r="C4787" s="15"/>
      <c r="D4787" s="15"/>
      <c r="E4787" s="15"/>
      <c r="F4787" s="15"/>
      <c r="G4787" s="15"/>
      <c r="H4787" s="15"/>
      <c r="I4787" s="15"/>
      <c r="J4787" s="15"/>
      <c r="K4787" s="15"/>
    </row>
    <row r="4788" spans="2:11" x14ac:dyDescent="0.2">
      <c r="B4788" s="15"/>
      <c r="C4788" s="15"/>
      <c r="D4788" s="15"/>
      <c r="E4788" s="15"/>
      <c r="F4788" s="15"/>
      <c r="G4788" s="15"/>
      <c r="H4788" s="15"/>
      <c r="I4788" s="15"/>
      <c r="J4788" s="15"/>
      <c r="K4788" s="15"/>
    </row>
    <row r="4789" spans="2:11" x14ac:dyDescent="0.2">
      <c r="B4789" s="15"/>
      <c r="C4789" s="15"/>
      <c r="D4789" s="15"/>
      <c r="E4789" s="15"/>
      <c r="F4789" s="15"/>
      <c r="G4789" s="15"/>
      <c r="H4789" s="15"/>
      <c r="I4789" s="15"/>
      <c r="J4789" s="15"/>
      <c r="K4789" s="15"/>
    </row>
    <row r="4790" spans="2:11" x14ac:dyDescent="0.2">
      <c r="B4790" s="15"/>
      <c r="C4790" s="15"/>
      <c r="D4790" s="15"/>
      <c r="E4790" s="15"/>
      <c r="F4790" s="15"/>
      <c r="G4790" s="15"/>
      <c r="H4790" s="15"/>
      <c r="I4790" s="15"/>
      <c r="J4790" s="15"/>
      <c r="K4790" s="15"/>
    </row>
    <row r="4791" spans="2:11" x14ac:dyDescent="0.2">
      <c r="B4791" s="15"/>
      <c r="C4791" s="15"/>
      <c r="D4791" s="15"/>
      <c r="E4791" s="15"/>
      <c r="F4791" s="15"/>
      <c r="G4791" s="15"/>
      <c r="H4791" s="15"/>
      <c r="I4791" s="15"/>
      <c r="J4791" s="15"/>
      <c r="K4791" s="15"/>
    </row>
    <row r="4792" spans="2:11" x14ac:dyDescent="0.2">
      <c r="B4792" s="15"/>
      <c r="C4792" s="15"/>
      <c r="D4792" s="15"/>
      <c r="E4792" s="15"/>
      <c r="F4792" s="15"/>
      <c r="G4792" s="15"/>
      <c r="H4792" s="15"/>
      <c r="I4792" s="15"/>
      <c r="J4792" s="15"/>
      <c r="K4792" s="15"/>
    </row>
    <row r="4793" spans="2:11" x14ac:dyDescent="0.2">
      <c r="B4793" s="15"/>
      <c r="C4793" s="15"/>
      <c r="D4793" s="15"/>
      <c r="E4793" s="15"/>
      <c r="F4793" s="15"/>
      <c r="G4793" s="15"/>
      <c r="H4793" s="15"/>
      <c r="I4793" s="15"/>
      <c r="J4793" s="15"/>
      <c r="K4793" s="15"/>
    </row>
    <row r="4794" spans="2:11" x14ac:dyDescent="0.2">
      <c r="B4794" s="15"/>
      <c r="C4794" s="15"/>
      <c r="D4794" s="15"/>
      <c r="E4794" s="15"/>
      <c r="F4794" s="15"/>
      <c r="G4794" s="15"/>
      <c r="H4794" s="15"/>
      <c r="I4794" s="15"/>
      <c r="J4794" s="15"/>
      <c r="K4794" s="15"/>
    </row>
    <row r="4795" spans="2:11" x14ac:dyDescent="0.2">
      <c r="B4795" s="15"/>
      <c r="C4795" s="15"/>
      <c r="D4795" s="15"/>
      <c r="E4795" s="15"/>
      <c r="F4795" s="15"/>
      <c r="G4795" s="15"/>
      <c r="H4795" s="15"/>
      <c r="I4795" s="15"/>
      <c r="J4795" s="15"/>
      <c r="K4795" s="15"/>
    </row>
    <row r="4796" spans="2:11" x14ac:dyDescent="0.2">
      <c r="B4796" s="15"/>
      <c r="C4796" s="15"/>
      <c r="D4796" s="15"/>
      <c r="E4796" s="15"/>
      <c r="F4796" s="15"/>
      <c r="G4796" s="15"/>
      <c r="H4796" s="15"/>
      <c r="I4796" s="15"/>
      <c r="J4796" s="15"/>
      <c r="K4796" s="15"/>
    </row>
    <row r="4797" spans="2:11" x14ac:dyDescent="0.2">
      <c r="B4797" s="15"/>
      <c r="C4797" s="15"/>
      <c r="D4797" s="15"/>
      <c r="E4797" s="15"/>
      <c r="F4797" s="15"/>
      <c r="G4797" s="15"/>
      <c r="H4797" s="15"/>
      <c r="I4797" s="15"/>
      <c r="J4797" s="15"/>
      <c r="K4797" s="15"/>
    </row>
    <row r="4798" spans="2:11" x14ac:dyDescent="0.2">
      <c r="B4798" s="15"/>
      <c r="C4798" s="15"/>
      <c r="D4798" s="15"/>
      <c r="E4798" s="15"/>
      <c r="F4798" s="15"/>
      <c r="G4798" s="15"/>
      <c r="H4798" s="15"/>
      <c r="I4798" s="15"/>
      <c r="J4798" s="15"/>
      <c r="K4798" s="15"/>
    </row>
    <row r="4799" spans="2:11" x14ac:dyDescent="0.2">
      <c r="B4799" s="15"/>
      <c r="C4799" s="15"/>
      <c r="D4799" s="15"/>
      <c r="E4799" s="15"/>
      <c r="F4799" s="15"/>
      <c r="G4799" s="15"/>
      <c r="H4799" s="15"/>
      <c r="I4799" s="15"/>
      <c r="J4799" s="15"/>
      <c r="K4799" s="15"/>
    </row>
    <row r="4800" spans="2:11" x14ac:dyDescent="0.2">
      <c r="B4800" s="15"/>
      <c r="C4800" s="15"/>
      <c r="D4800" s="15"/>
      <c r="E4800" s="15"/>
      <c r="F4800" s="15"/>
      <c r="G4800" s="15"/>
      <c r="H4800" s="15"/>
      <c r="I4800" s="15"/>
      <c r="J4800" s="15"/>
      <c r="K4800" s="15"/>
    </row>
    <row r="4801" spans="2:11" x14ac:dyDescent="0.2">
      <c r="B4801" s="15"/>
      <c r="C4801" s="15"/>
      <c r="D4801" s="15"/>
      <c r="E4801" s="15"/>
      <c r="F4801" s="15"/>
      <c r="G4801" s="15"/>
      <c r="H4801" s="15"/>
      <c r="I4801" s="15"/>
      <c r="J4801" s="15"/>
      <c r="K4801" s="15"/>
    </row>
    <row r="4802" spans="2:11" x14ac:dyDescent="0.2">
      <c r="B4802" s="15"/>
      <c r="C4802" s="15"/>
      <c r="D4802" s="15"/>
      <c r="E4802" s="15"/>
      <c r="F4802" s="15"/>
      <c r="G4802" s="15"/>
      <c r="H4802" s="15"/>
      <c r="I4802" s="15"/>
      <c r="J4802" s="15"/>
      <c r="K4802" s="15"/>
    </row>
    <row r="4803" spans="2:11" x14ac:dyDescent="0.2">
      <c r="B4803" s="15"/>
      <c r="C4803" s="15"/>
      <c r="D4803" s="15"/>
      <c r="E4803" s="15"/>
      <c r="F4803" s="15"/>
      <c r="G4803" s="15"/>
      <c r="H4803" s="15"/>
      <c r="I4803" s="15"/>
      <c r="J4803" s="15"/>
      <c r="K4803" s="15"/>
    </row>
    <row r="4804" spans="2:11" x14ac:dyDescent="0.2">
      <c r="B4804" s="15"/>
      <c r="C4804" s="15"/>
      <c r="D4804" s="15"/>
      <c r="E4804" s="15"/>
      <c r="F4804" s="15"/>
      <c r="G4804" s="15"/>
      <c r="H4804" s="15"/>
      <c r="I4804" s="15"/>
      <c r="J4804" s="15"/>
      <c r="K4804" s="15"/>
    </row>
    <row r="4805" spans="2:11" x14ac:dyDescent="0.2">
      <c r="B4805" s="15"/>
      <c r="C4805" s="15"/>
      <c r="D4805" s="15"/>
      <c r="E4805" s="15"/>
      <c r="F4805" s="15"/>
      <c r="G4805" s="15"/>
      <c r="H4805" s="15"/>
      <c r="I4805" s="15"/>
      <c r="J4805" s="15"/>
      <c r="K4805" s="15"/>
    </row>
    <row r="4806" spans="2:11" x14ac:dyDescent="0.2">
      <c r="B4806" s="15"/>
      <c r="C4806" s="15"/>
      <c r="D4806" s="15"/>
      <c r="E4806" s="15"/>
      <c r="F4806" s="15"/>
      <c r="G4806" s="15"/>
      <c r="H4806" s="15"/>
      <c r="I4806" s="15"/>
      <c r="J4806" s="15"/>
      <c r="K4806" s="15"/>
    </row>
    <row r="4807" spans="2:11" x14ac:dyDescent="0.2">
      <c r="B4807" s="15"/>
      <c r="C4807" s="15"/>
      <c r="D4807" s="15"/>
      <c r="E4807" s="15"/>
      <c r="F4807" s="15"/>
      <c r="G4807" s="15"/>
      <c r="H4807" s="15"/>
      <c r="I4807" s="15"/>
      <c r="J4807" s="15"/>
      <c r="K4807" s="15"/>
    </row>
    <row r="4808" spans="2:11" x14ac:dyDescent="0.2">
      <c r="B4808" s="15"/>
      <c r="C4808" s="15"/>
      <c r="D4808" s="15"/>
      <c r="E4808" s="15"/>
      <c r="F4808" s="15"/>
      <c r="G4808" s="15"/>
      <c r="H4808" s="15"/>
      <c r="I4808" s="15"/>
      <c r="J4808" s="15"/>
      <c r="K4808" s="15"/>
    </row>
    <row r="4809" spans="2:11" x14ac:dyDescent="0.2">
      <c r="B4809" s="15"/>
      <c r="C4809" s="15"/>
      <c r="D4809" s="15"/>
      <c r="E4809" s="15"/>
      <c r="F4809" s="15"/>
      <c r="G4809" s="15"/>
      <c r="H4809" s="15"/>
      <c r="I4809" s="15"/>
      <c r="J4809" s="15"/>
      <c r="K4809" s="15"/>
    </row>
    <row r="4810" spans="2:11" x14ac:dyDescent="0.2">
      <c r="B4810" s="15"/>
      <c r="C4810" s="15"/>
      <c r="D4810" s="15"/>
      <c r="E4810" s="15"/>
      <c r="F4810" s="15"/>
      <c r="G4810" s="15"/>
      <c r="H4810" s="15"/>
      <c r="I4810" s="15"/>
      <c r="J4810" s="15"/>
      <c r="K4810" s="15"/>
    </row>
    <row r="4811" spans="2:11" x14ac:dyDescent="0.2">
      <c r="B4811" s="15"/>
      <c r="C4811" s="15"/>
      <c r="D4811" s="15"/>
      <c r="E4811" s="15"/>
      <c r="F4811" s="15"/>
      <c r="G4811" s="15"/>
      <c r="H4811" s="15"/>
      <c r="I4811" s="15"/>
      <c r="J4811" s="15"/>
      <c r="K4811" s="15"/>
    </row>
    <row r="4812" spans="2:11" x14ac:dyDescent="0.2">
      <c r="B4812" s="15"/>
      <c r="C4812" s="15"/>
      <c r="D4812" s="15"/>
      <c r="E4812" s="15"/>
      <c r="F4812" s="15"/>
      <c r="G4812" s="15"/>
      <c r="H4812" s="15"/>
      <c r="I4812" s="15"/>
      <c r="J4812" s="15"/>
      <c r="K4812" s="15"/>
    </row>
    <row r="4813" spans="2:11" x14ac:dyDescent="0.2">
      <c r="B4813" s="15"/>
      <c r="C4813" s="15"/>
      <c r="D4813" s="15"/>
      <c r="E4813" s="15"/>
      <c r="F4813" s="15"/>
      <c r="G4813" s="15"/>
      <c r="H4813" s="15"/>
      <c r="I4813" s="15"/>
      <c r="J4813" s="15"/>
      <c r="K4813" s="15"/>
    </row>
    <row r="4814" spans="2:11" x14ac:dyDescent="0.2">
      <c r="B4814" s="15"/>
      <c r="C4814" s="15"/>
      <c r="D4814" s="15"/>
      <c r="E4814" s="15"/>
      <c r="F4814" s="15"/>
      <c r="G4814" s="15"/>
      <c r="H4814" s="15"/>
      <c r="I4814" s="15"/>
      <c r="J4814" s="15"/>
      <c r="K4814" s="15"/>
    </row>
    <row r="4815" spans="2:11" x14ac:dyDescent="0.2">
      <c r="B4815" s="15"/>
      <c r="C4815" s="15"/>
      <c r="D4815" s="15"/>
      <c r="E4815" s="15"/>
      <c r="F4815" s="15"/>
      <c r="G4815" s="15"/>
      <c r="H4815" s="15"/>
      <c r="I4815" s="15"/>
      <c r="J4815" s="15"/>
      <c r="K4815" s="15"/>
    </row>
    <row r="4816" spans="2:11" x14ac:dyDescent="0.2">
      <c r="B4816" s="15"/>
      <c r="C4816" s="15"/>
      <c r="D4816" s="15"/>
      <c r="E4816" s="15"/>
      <c r="F4816" s="15"/>
      <c r="G4816" s="15"/>
      <c r="H4816" s="15"/>
      <c r="I4816" s="15"/>
      <c r="J4816" s="15"/>
      <c r="K4816" s="15"/>
    </row>
    <row r="4817" spans="2:11" x14ac:dyDescent="0.2">
      <c r="B4817" s="15"/>
      <c r="C4817" s="15"/>
      <c r="D4817" s="15"/>
      <c r="E4817" s="15"/>
      <c r="F4817" s="15"/>
      <c r="G4817" s="15"/>
      <c r="H4817" s="15"/>
      <c r="I4817" s="15"/>
      <c r="J4817" s="15"/>
      <c r="K4817" s="15"/>
    </row>
    <row r="4818" spans="2:11" x14ac:dyDescent="0.2">
      <c r="B4818" s="15"/>
      <c r="C4818" s="15"/>
      <c r="D4818" s="15"/>
      <c r="E4818" s="15"/>
      <c r="F4818" s="15"/>
      <c r="G4818" s="15"/>
      <c r="H4818" s="15"/>
      <c r="I4818" s="15"/>
      <c r="J4818" s="15"/>
      <c r="K4818" s="15"/>
    </row>
    <row r="4819" spans="2:11" x14ac:dyDescent="0.2">
      <c r="B4819" s="15"/>
      <c r="C4819" s="15"/>
      <c r="D4819" s="15"/>
      <c r="E4819" s="15"/>
      <c r="F4819" s="15"/>
      <c r="G4819" s="15"/>
      <c r="H4819" s="15"/>
      <c r="I4819" s="15"/>
      <c r="J4819" s="15"/>
      <c r="K4819" s="15"/>
    </row>
    <row r="4820" spans="2:11" x14ac:dyDescent="0.2">
      <c r="B4820" s="15"/>
      <c r="C4820" s="15"/>
      <c r="D4820" s="15"/>
      <c r="E4820" s="15"/>
      <c r="F4820" s="15"/>
      <c r="G4820" s="15"/>
      <c r="H4820" s="15"/>
      <c r="I4820" s="15"/>
      <c r="J4820" s="15"/>
      <c r="K4820" s="15"/>
    </row>
    <row r="4821" spans="2:11" x14ac:dyDescent="0.2">
      <c r="B4821" s="15"/>
      <c r="C4821" s="15"/>
      <c r="D4821" s="15"/>
      <c r="E4821" s="15"/>
      <c r="F4821" s="15"/>
      <c r="G4821" s="15"/>
      <c r="H4821" s="15"/>
      <c r="I4821" s="15"/>
      <c r="J4821" s="15"/>
      <c r="K4821" s="15"/>
    </row>
    <row r="4822" spans="2:11" x14ac:dyDescent="0.2">
      <c r="B4822" s="15"/>
      <c r="C4822" s="15"/>
      <c r="D4822" s="15"/>
      <c r="E4822" s="15"/>
      <c r="F4822" s="15"/>
      <c r="G4822" s="15"/>
      <c r="H4822" s="15"/>
      <c r="I4822" s="15"/>
      <c r="J4822" s="15"/>
      <c r="K4822" s="15"/>
    </row>
    <row r="4823" spans="2:11" x14ac:dyDescent="0.2">
      <c r="B4823" s="15"/>
      <c r="C4823" s="15"/>
      <c r="D4823" s="15"/>
      <c r="E4823" s="15"/>
      <c r="F4823" s="15"/>
      <c r="G4823" s="15"/>
      <c r="H4823" s="15"/>
      <c r="I4823" s="15"/>
      <c r="J4823" s="15"/>
      <c r="K4823" s="15"/>
    </row>
    <row r="4824" spans="2:11" x14ac:dyDescent="0.2">
      <c r="B4824" s="15"/>
      <c r="C4824" s="15"/>
      <c r="D4824" s="15"/>
      <c r="E4824" s="15"/>
      <c r="F4824" s="15"/>
      <c r="G4824" s="15"/>
      <c r="H4824" s="15"/>
      <c r="I4824" s="15"/>
      <c r="J4824" s="15"/>
      <c r="K4824" s="15"/>
    </row>
    <row r="4825" spans="2:11" x14ac:dyDescent="0.2">
      <c r="B4825" s="15"/>
      <c r="C4825" s="15"/>
      <c r="D4825" s="15"/>
      <c r="E4825" s="15"/>
      <c r="F4825" s="15"/>
      <c r="G4825" s="15"/>
      <c r="H4825" s="15"/>
      <c r="I4825" s="15"/>
      <c r="J4825" s="15"/>
      <c r="K4825" s="15"/>
    </row>
    <row r="4826" spans="2:11" x14ac:dyDescent="0.2">
      <c r="B4826" s="15"/>
      <c r="C4826" s="15"/>
      <c r="D4826" s="15"/>
      <c r="E4826" s="15"/>
      <c r="F4826" s="15"/>
      <c r="G4826" s="15"/>
      <c r="H4826" s="15"/>
      <c r="I4826" s="15"/>
      <c r="J4826" s="15"/>
      <c r="K4826" s="15"/>
    </row>
    <row r="4827" spans="2:11" x14ac:dyDescent="0.2">
      <c r="B4827" s="15"/>
      <c r="C4827" s="15"/>
      <c r="D4827" s="15"/>
      <c r="E4827" s="15"/>
      <c r="F4827" s="15"/>
      <c r="G4827" s="15"/>
      <c r="H4827" s="15"/>
      <c r="I4827" s="15"/>
      <c r="J4827" s="15"/>
      <c r="K4827" s="15"/>
    </row>
    <row r="4828" spans="2:11" x14ac:dyDescent="0.2">
      <c r="B4828" s="15"/>
      <c r="C4828" s="15"/>
      <c r="D4828" s="15"/>
      <c r="E4828" s="15"/>
      <c r="F4828" s="15"/>
      <c r="G4828" s="15"/>
      <c r="H4828" s="15"/>
      <c r="I4828" s="15"/>
      <c r="J4828" s="15"/>
      <c r="K4828" s="15"/>
    </row>
    <row r="4829" spans="2:11" x14ac:dyDescent="0.2">
      <c r="B4829" s="15"/>
      <c r="C4829" s="15"/>
      <c r="D4829" s="15"/>
      <c r="E4829" s="15"/>
      <c r="F4829" s="15"/>
      <c r="G4829" s="15"/>
      <c r="H4829" s="15"/>
      <c r="I4829" s="15"/>
      <c r="J4829" s="15"/>
      <c r="K4829" s="15"/>
    </row>
    <row r="4830" spans="2:11" x14ac:dyDescent="0.2">
      <c r="B4830" s="15"/>
      <c r="C4830" s="15"/>
      <c r="D4830" s="15"/>
      <c r="E4830" s="15"/>
      <c r="F4830" s="15"/>
      <c r="G4830" s="15"/>
      <c r="H4830" s="15"/>
      <c r="I4830" s="15"/>
      <c r="J4830" s="15"/>
      <c r="K4830" s="15"/>
    </row>
    <row r="4831" spans="2:11" x14ac:dyDescent="0.2">
      <c r="B4831" s="15"/>
      <c r="C4831" s="15"/>
      <c r="D4831" s="15"/>
      <c r="E4831" s="15"/>
      <c r="F4831" s="15"/>
      <c r="G4831" s="15"/>
      <c r="H4831" s="15"/>
      <c r="I4831" s="15"/>
      <c r="J4831" s="15"/>
      <c r="K4831" s="15"/>
    </row>
    <row r="4832" spans="2:11" x14ac:dyDescent="0.2">
      <c r="B4832" s="15"/>
      <c r="C4832" s="15"/>
      <c r="D4832" s="15"/>
      <c r="E4832" s="15"/>
      <c r="F4832" s="15"/>
      <c r="G4832" s="15"/>
      <c r="H4832" s="15"/>
      <c r="I4832" s="15"/>
      <c r="J4832" s="15"/>
      <c r="K4832" s="15"/>
    </row>
    <row r="4833" spans="2:11" x14ac:dyDescent="0.2">
      <c r="B4833" s="15"/>
      <c r="C4833" s="15"/>
      <c r="D4833" s="15"/>
      <c r="E4833" s="15"/>
      <c r="F4833" s="15"/>
      <c r="G4833" s="15"/>
      <c r="H4833" s="15"/>
      <c r="I4833" s="15"/>
      <c r="J4833" s="15"/>
      <c r="K4833" s="15"/>
    </row>
    <row r="4834" spans="2:11" x14ac:dyDescent="0.2">
      <c r="B4834" s="15"/>
      <c r="C4834" s="15"/>
      <c r="D4834" s="15"/>
      <c r="E4834" s="15"/>
      <c r="F4834" s="15"/>
      <c r="G4834" s="15"/>
      <c r="H4834" s="15"/>
      <c r="I4834" s="15"/>
      <c r="J4834" s="15"/>
      <c r="K4834" s="15"/>
    </row>
    <row r="4835" spans="2:11" x14ac:dyDescent="0.2">
      <c r="B4835" s="15"/>
      <c r="C4835" s="15"/>
      <c r="D4835" s="15"/>
      <c r="E4835" s="15"/>
      <c r="F4835" s="15"/>
      <c r="G4835" s="15"/>
      <c r="H4835" s="15"/>
      <c r="I4835" s="15"/>
      <c r="J4835" s="15"/>
      <c r="K4835" s="15"/>
    </row>
    <row r="4836" spans="2:11" x14ac:dyDescent="0.2">
      <c r="B4836" s="15"/>
      <c r="C4836" s="15"/>
      <c r="D4836" s="15"/>
      <c r="E4836" s="15"/>
      <c r="F4836" s="15"/>
      <c r="G4836" s="15"/>
      <c r="H4836" s="15"/>
      <c r="I4836" s="15"/>
      <c r="J4836" s="15"/>
      <c r="K4836" s="15"/>
    </row>
    <row r="4837" spans="2:11" x14ac:dyDescent="0.2">
      <c r="B4837" s="15"/>
      <c r="C4837" s="15"/>
      <c r="D4837" s="15"/>
      <c r="E4837" s="15"/>
      <c r="F4837" s="15"/>
      <c r="G4837" s="15"/>
      <c r="H4837" s="15"/>
      <c r="I4837" s="15"/>
      <c r="J4837" s="15"/>
      <c r="K4837" s="15"/>
    </row>
    <row r="4838" spans="2:11" x14ac:dyDescent="0.2">
      <c r="B4838" s="15"/>
      <c r="C4838" s="15"/>
      <c r="D4838" s="15"/>
      <c r="E4838" s="15"/>
      <c r="F4838" s="15"/>
      <c r="G4838" s="15"/>
      <c r="H4838" s="15"/>
      <c r="I4838" s="15"/>
      <c r="J4838" s="15"/>
      <c r="K4838" s="15"/>
    </row>
    <row r="4839" spans="2:11" x14ac:dyDescent="0.2">
      <c r="B4839" s="15"/>
      <c r="C4839" s="15"/>
      <c r="D4839" s="15"/>
      <c r="E4839" s="15"/>
      <c r="F4839" s="15"/>
      <c r="G4839" s="15"/>
      <c r="H4839" s="15"/>
      <c r="I4839" s="15"/>
      <c r="J4839" s="15"/>
      <c r="K4839" s="15"/>
    </row>
    <row r="4840" spans="2:11" x14ac:dyDescent="0.2">
      <c r="B4840" s="15"/>
      <c r="C4840" s="15"/>
      <c r="D4840" s="15"/>
      <c r="E4840" s="15"/>
      <c r="F4840" s="15"/>
      <c r="G4840" s="15"/>
      <c r="H4840" s="15"/>
      <c r="I4840" s="15"/>
      <c r="J4840" s="15"/>
      <c r="K4840" s="15"/>
    </row>
    <row r="4841" spans="2:11" x14ac:dyDescent="0.2">
      <c r="B4841" s="15"/>
      <c r="C4841" s="15"/>
      <c r="D4841" s="15"/>
      <c r="E4841" s="15"/>
      <c r="F4841" s="15"/>
      <c r="G4841" s="15"/>
      <c r="H4841" s="15"/>
      <c r="I4841" s="15"/>
      <c r="J4841" s="15"/>
      <c r="K4841" s="15"/>
    </row>
    <row r="4842" spans="2:11" x14ac:dyDescent="0.2">
      <c r="B4842" s="15"/>
      <c r="C4842" s="15"/>
      <c r="D4842" s="15"/>
      <c r="E4842" s="15"/>
      <c r="F4842" s="15"/>
      <c r="G4842" s="15"/>
      <c r="H4842" s="15"/>
      <c r="I4842" s="15"/>
      <c r="J4842" s="15"/>
      <c r="K4842" s="15"/>
    </row>
    <row r="4843" spans="2:11" x14ac:dyDescent="0.2">
      <c r="B4843" s="15"/>
      <c r="C4843" s="15"/>
      <c r="D4843" s="15"/>
      <c r="E4843" s="15"/>
      <c r="F4843" s="15"/>
      <c r="G4843" s="15"/>
      <c r="H4843" s="15"/>
      <c r="I4843" s="15"/>
      <c r="J4843" s="15"/>
      <c r="K4843" s="15"/>
    </row>
    <row r="4844" spans="2:11" x14ac:dyDescent="0.2">
      <c r="B4844" s="15"/>
      <c r="C4844" s="15"/>
      <c r="D4844" s="15"/>
      <c r="E4844" s="15"/>
      <c r="F4844" s="15"/>
      <c r="G4844" s="15"/>
      <c r="H4844" s="15"/>
      <c r="I4844" s="15"/>
      <c r="J4844" s="15"/>
      <c r="K4844" s="15"/>
    </row>
    <row r="4845" spans="2:11" x14ac:dyDescent="0.2">
      <c r="B4845" s="15"/>
      <c r="C4845" s="15"/>
      <c r="D4845" s="15"/>
      <c r="E4845" s="15"/>
      <c r="F4845" s="15"/>
      <c r="G4845" s="15"/>
      <c r="H4845" s="15"/>
      <c r="I4845" s="15"/>
      <c r="J4845" s="15"/>
      <c r="K4845" s="15"/>
    </row>
    <row r="4846" spans="2:11" x14ac:dyDescent="0.2">
      <c r="B4846" s="15"/>
      <c r="C4846" s="15"/>
      <c r="D4846" s="15"/>
      <c r="E4846" s="15"/>
      <c r="F4846" s="15"/>
      <c r="G4846" s="15"/>
      <c r="H4846" s="15"/>
      <c r="I4846" s="15"/>
      <c r="J4846" s="15"/>
      <c r="K4846" s="15"/>
    </row>
    <row r="4847" spans="2:11" x14ac:dyDescent="0.2">
      <c r="B4847" s="15"/>
      <c r="C4847" s="15"/>
      <c r="D4847" s="15"/>
      <c r="E4847" s="15"/>
      <c r="F4847" s="15"/>
      <c r="G4847" s="15"/>
      <c r="H4847" s="15"/>
      <c r="I4847" s="15"/>
      <c r="J4847" s="15"/>
      <c r="K4847" s="15"/>
    </row>
    <row r="4848" spans="2:11" x14ac:dyDescent="0.2">
      <c r="B4848" s="15"/>
      <c r="C4848" s="15"/>
      <c r="D4848" s="15"/>
      <c r="E4848" s="15"/>
      <c r="F4848" s="15"/>
      <c r="G4848" s="15"/>
      <c r="H4848" s="15"/>
      <c r="I4848" s="15"/>
      <c r="J4848" s="15"/>
      <c r="K4848" s="15"/>
    </row>
    <row r="4849" spans="2:11" x14ac:dyDescent="0.2">
      <c r="B4849" s="15"/>
      <c r="C4849" s="15"/>
      <c r="D4849" s="15"/>
      <c r="E4849" s="15"/>
      <c r="F4849" s="15"/>
      <c r="G4849" s="15"/>
      <c r="H4849" s="15"/>
      <c r="I4849" s="15"/>
      <c r="J4849" s="15"/>
      <c r="K4849" s="15"/>
    </row>
    <row r="4850" spans="2:11" x14ac:dyDescent="0.2">
      <c r="B4850" s="15"/>
      <c r="C4850" s="15"/>
      <c r="D4850" s="15"/>
      <c r="E4850" s="15"/>
      <c r="F4850" s="15"/>
      <c r="G4850" s="15"/>
      <c r="H4850" s="15"/>
      <c r="I4850" s="15"/>
      <c r="J4850" s="15"/>
      <c r="K4850" s="15"/>
    </row>
    <row r="4851" spans="2:11" x14ac:dyDescent="0.2">
      <c r="B4851" s="15"/>
      <c r="C4851" s="15"/>
      <c r="D4851" s="15"/>
      <c r="E4851" s="15"/>
      <c r="F4851" s="15"/>
      <c r="G4851" s="15"/>
      <c r="H4851" s="15"/>
      <c r="I4851" s="15"/>
      <c r="J4851" s="15"/>
      <c r="K4851" s="15"/>
    </row>
    <row r="4852" spans="2:11" x14ac:dyDescent="0.2">
      <c r="B4852" s="15"/>
      <c r="C4852" s="15"/>
      <c r="D4852" s="15"/>
      <c r="E4852" s="15"/>
      <c r="F4852" s="15"/>
      <c r="G4852" s="15"/>
      <c r="H4852" s="15"/>
      <c r="I4852" s="15"/>
      <c r="J4852" s="15"/>
      <c r="K4852" s="15"/>
    </row>
    <row r="4853" spans="2:11" x14ac:dyDescent="0.2">
      <c r="B4853" s="15"/>
      <c r="C4853" s="15"/>
      <c r="D4853" s="15"/>
      <c r="E4853" s="15"/>
      <c r="F4853" s="15"/>
      <c r="G4853" s="15"/>
      <c r="H4853" s="15"/>
      <c r="I4853" s="15"/>
      <c r="J4853" s="15"/>
      <c r="K4853" s="15"/>
    </row>
    <row r="4854" spans="2:11" x14ac:dyDescent="0.2">
      <c r="B4854" s="15"/>
      <c r="C4854" s="15"/>
      <c r="D4854" s="15"/>
      <c r="E4854" s="15"/>
      <c r="F4854" s="15"/>
      <c r="G4854" s="15"/>
      <c r="H4854" s="15"/>
      <c r="I4854" s="15"/>
      <c r="J4854" s="15"/>
      <c r="K4854" s="15"/>
    </row>
    <row r="4855" spans="2:11" x14ac:dyDescent="0.2">
      <c r="B4855" s="15"/>
      <c r="C4855" s="15"/>
      <c r="D4855" s="15"/>
      <c r="E4855" s="15"/>
      <c r="F4855" s="15"/>
      <c r="G4855" s="15"/>
      <c r="H4855" s="15"/>
      <c r="I4855" s="15"/>
      <c r="J4855" s="15"/>
      <c r="K4855" s="15"/>
    </row>
    <row r="4856" spans="2:11" x14ac:dyDescent="0.2">
      <c r="B4856" s="15"/>
      <c r="C4856" s="15"/>
      <c r="D4856" s="15"/>
      <c r="E4856" s="15"/>
      <c r="F4856" s="15"/>
      <c r="G4856" s="15"/>
      <c r="H4856" s="15"/>
      <c r="I4856" s="15"/>
      <c r="J4856" s="15"/>
      <c r="K4856" s="15"/>
    </row>
    <row r="4857" spans="2:11" x14ac:dyDescent="0.2">
      <c r="B4857" s="15"/>
      <c r="C4857" s="15"/>
      <c r="D4857" s="15"/>
      <c r="E4857" s="15"/>
      <c r="F4857" s="15"/>
      <c r="G4857" s="15"/>
      <c r="H4857" s="15"/>
      <c r="I4857" s="15"/>
      <c r="J4857" s="15"/>
      <c r="K4857" s="15"/>
    </row>
    <row r="4858" spans="2:11" x14ac:dyDescent="0.2">
      <c r="B4858" s="15"/>
      <c r="C4858" s="15"/>
      <c r="D4858" s="15"/>
      <c r="E4858" s="15"/>
      <c r="F4858" s="15"/>
      <c r="G4858" s="15"/>
      <c r="H4858" s="15"/>
      <c r="I4858" s="15"/>
      <c r="J4858" s="15"/>
      <c r="K4858" s="15"/>
    </row>
    <row r="4859" spans="2:11" x14ac:dyDescent="0.2">
      <c r="B4859" s="15"/>
      <c r="C4859" s="15"/>
      <c r="D4859" s="15"/>
      <c r="E4859" s="15"/>
      <c r="F4859" s="15"/>
      <c r="G4859" s="15"/>
      <c r="H4859" s="15"/>
      <c r="I4859" s="15"/>
      <c r="J4859" s="15"/>
      <c r="K4859" s="15"/>
    </row>
    <row r="4860" spans="2:11" x14ac:dyDescent="0.2">
      <c r="B4860" s="15"/>
      <c r="C4860" s="15"/>
      <c r="D4860" s="15"/>
      <c r="E4860" s="15"/>
      <c r="F4860" s="15"/>
      <c r="G4860" s="15"/>
      <c r="H4860" s="15"/>
      <c r="I4860" s="15"/>
      <c r="J4860" s="15"/>
      <c r="K4860" s="15"/>
    </row>
    <row r="4861" spans="2:11" x14ac:dyDescent="0.2">
      <c r="B4861" s="15"/>
      <c r="C4861" s="15"/>
      <c r="D4861" s="15"/>
      <c r="E4861" s="15"/>
      <c r="F4861" s="15"/>
      <c r="G4861" s="15"/>
      <c r="H4861" s="15"/>
      <c r="I4861" s="15"/>
      <c r="J4861" s="15"/>
      <c r="K4861" s="15"/>
    </row>
    <row r="4862" spans="2:11" x14ac:dyDescent="0.2">
      <c r="B4862" s="15"/>
      <c r="C4862" s="15"/>
      <c r="D4862" s="15"/>
      <c r="E4862" s="15"/>
      <c r="F4862" s="15"/>
      <c r="G4862" s="15"/>
      <c r="H4862" s="15"/>
      <c r="I4862" s="15"/>
      <c r="J4862" s="15"/>
      <c r="K4862" s="15"/>
    </row>
    <row r="4863" spans="2:11" x14ac:dyDescent="0.2">
      <c r="B4863" s="15"/>
      <c r="C4863" s="15"/>
      <c r="D4863" s="15"/>
      <c r="E4863" s="15"/>
      <c r="F4863" s="15"/>
      <c r="G4863" s="15"/>
      <c r="H4863" s="15"/>
      <c r="I4863" s="15"/>
      <c r="J4863" s="15"/>
      <c r="K4863" s="15"/>
    </row>
    <row r="4864" spans="2:11" x14ac:dyDescent="0.2">
      <c r="B4864" s="15"/>
      <c r="C4864" s="15"/>
      <c r="D4864" s="15"/>
      <c r="E4864" s="15"/>
      <c r="F4864" s="15"/>
      <c r="G4864" s="15"/>
      <c r="H4864" s="15"/>
      <c r="I4864" s="15"/>
      <c r="J4864" s="15"/>
      <c r="K4864" s="15"/>
    </row>
    <row r="4865" spans="2:11" x14ac:dyDescent="0.2">
      <c r="B4865" s="15"/>
      <c r="C4865" s="15"/>
      <c r="D4865" s="15"/>
      <c r="E4865" s="15"/>
      <c r="F4865" s="15"/>
      <c r="G4865" s="15"/>
      <c r="H4865" s="15"/>
      <c r="I4865" s="15"/>
      <c r="J4865" s="15"/>
      <c r="K4865" s="15"/>
    </row>
    <row r="4866" spans="2:11" x14ac:dyDescent="0.2">
      <c r="B4866" s="15"/>
      <c r="C4866" s="15"/>
      <c r="D4866" s="15"/>
      <c r="E4866" s="15"/>
      <c r="F4866" s="15"/>
      <c r="G4866" s="15"/>
      <c r="H4866" s="15"/>
      <c r="I4866" s="15"/>
      <c r="J4866" s="15"/>
      <c r="K4866" s="15"/>
    </row>
    <row r="4867" spans="2:11" x14ac:dyDescent="0.2">
      <c r="B4867" s="15"/>
      <c r="C4867" s="15"/>
      <c r="D4867" s="15"/>
      <c r="E4867" s="15"/>
      <c r="F4867" s="15"/>
      <c r="G4867" s="15"/>
      <c r="H4867" s="15"/>
      <c r="I4867" s="15"/>
      <c r="J4867" s="15"/>
      <c r="K4867" s="15"/>
    </row>
    <row r="4868" spans="2:11" x14ac:dyDescent="0.2">
      <c r="B4868" s="15"/>
      <c r="C4868" s="15"/>
      <c r="D4868" s="15"/>
      <c r="E4868" s="15"/>
      <c r="F4868" s="15"/>
      <c r="G4868" s="15"/>
      <c r="H4868" s="15"/>
      <c r="I4868" s="15"/>
      <c r="J4868" s="15"/>
      <c r="K4868" s="15"/>
    </row>
    <row r="4869" spans="2:11" x14ac:dyDescent="0.2">
      <c r="B4869" s="15"/>
      <c r="C4869" s="15"/>
      <c r="D4869" s="15"/>
      <c r="E4869" s="15"/>
      <c r="F4869" s="15"/>
      <c r="G4869" s="15"/>
      <c r="H4869" s="15"/>
      <c r="I4869" s="15"/>
      <c r="J4869" s="15"/>
      <c r="K4869" s="15"/>
    </row>
    <row r="4870" spans="2:11" x14ac:dyDescent="0.2">
      <c r="B4870" s="15"/>
      <c r="C4870" s="15"/>
      <c r="D4870" s="15"/>
      <c r="E4870" s="15"/>
      <c r="F4870" s="15"/>
      <c r="G4870" s="15"/>
      <c r="H4870" s="15"/>
      <c r="I4870" s="15"/>
      <c r="J4870" s="15"/>
      <c r="K4870" s="15"/>
    </row>
    <row r="4871" spans="2:11" x14ac:dyDescent="0.2">
      <c r="B4871" s="15"/>
      <c r="C4871" s="15"/>
      <c r="D4871" s="15"/>
      <c r="E4871" s="15"/>
      <c r="F4871" s="15"/>
      <c r="G4871" s="15"/>
      <c r="H4871" s="15"/>
      <c r="I4871" s="15"/>
      <c r="J4871" s="15"/>
      <c r="K4871" s="15"/>
    </row>
    <row r="4872" spans="2:11" x14ac:dyDescent="0.2">
      <c r="B4872" s="15"/>
      <c r="C4872" s="15"/>
      <c r="D4872" s="15"/>
      <c r="E4872" s="15"/>
      <c r="F4872" s="15"/>
      <c r="G4872" s="15"/>
      <c r="H4872" s="15"/>
      <c r="I4872" s="15"/>
      <c r="J4872" s="15"/>
      <c r="K4872" s="15"/>
    </row>
    <row r="4873" spans="2:11" x14ac:dyDescent="0.2">
      <c r="B4873" s="15"/>
      <c r="C4873" s="15"/>
      <c r="D4873" s="15"/>
      <c r="E4873" s="15"/>
      <c r="F4873" s="15"/>
      <c r="G4873" s="15"/>
      <c r="H4873" s="15"/>
      <c r="I4873" s="15"/>
      <c r="J4873" s="15"/>
      <c r="K4873" s="15"/>
    </row>
    <row r="4874" spans="2:11" x14ac:dyDescent="0.2">
      <c r="B4874" s="15"/>
      <c r="C4874" s="15"/>
      <c r="D4874" s="15"/>
      <c r="E4874" s="15"/>
      <c r="F4874" s="15"/>
      <c r="G4874" s="15"/>
      <c r="H4874" s="15"/>
      <c r="I4874" s="15"/>
      <c r="J4874" s="15"/>
      <c r="K4874" s="15"/>
    </row>
    <row r="4875" spans="2:11" x14ac:dyDescent="0.2">
      <c r="B4875" s="15"/>
      <c r="C4875" s="15"/>
      <c r="D4875" s="15"/>
      <c r="E4875" s="15"/>
      <c r="F4875" s="15"/>
      <c r="G4875" s="15"/>
      <c r="H4875" s="15"/>
      <c r="I4875" s="15"/>
      <c r="J4875" s="15"/>
      <c r="K4875" s="15"/>
    </row>
    <row r="4876" spans="2:11" x14ac:dyDescent="0.2">
      <c r="B4876" s="15"/>
      <c r="C4876" s="15"/>
      <c r="D4876" s="15"/>
      <c r="E4876" s="15"/>
      <c r="F4876" s="15"/>
      <c r="G4876" s="15"/>
      <c r="H4876" s="15"/>
      <c r="I4876" s="15"/>
      <c r="J4876" s="15"/>
      <c r="K4876" s="15"/>
    </row>
    <row r="4877" spans="2:11" x14ac:dyDescent="0.2">
      <c r="B4877" s="15"/>
      <c r="C4877" s="15"/>
      <c r="D4877" s="15"/>
      <c r="E4877" s="15"/>
      <c r="F4877" s="15"/>
      <c r="G4877" s="15"/>
      <c r="H4877" s="15"/>
      <c r="I4877" s="15"/>
      <c r="J4877" s="15"/>
      <c r="K4877" s="15"/>
    </row>
    <row r="4878" spans="2:11" x14ac:dyDescent="0.2">
      <c r="B4878" s="15"/>
      <c r="C4878" s="15"/>
      <c r="D4878" s="15"/>
      <c r="E4878" s="15"/>
      <c r="F4878" s="15"/>
      <c r="G4878" s="15"/>
      <c r="H4878" s="15"/>
      <c r="I4878" s="15"/>
      <c r="J4878" s="15"/>
      <c r="K4878" s="15"/>
    </row>
    <row r="4879" spans="2:11" x14ac:dyDescent="0.2">
      <c r="B4879" s="15"/>
      <c r="C4879" s="15"/>
      <c r="D4879" s="15"/>
      <c r="E4879" s="15"/>
      <c r="F4879" s="15"/>
      <c r="G4879" s="15"/>
      <c r="H4879" s="15"/>
      <c r="I4879" s="15"/>
      <c r="J4879" s="15"/>
      <c r="K4879" s="15"/>
    </row>
    <row r="4880" spans="2:11" x14ac:dyDescent="0.2">
      <c r="B4880" s="15"/>
      <c r="C4880" s="15"/>
      <c r="D4880" s="15"/>
      <c r="E4880" s="15"/>
      <c r="F4880" s="15"/>
      <c r="G4880" s="15"/>
      <c r="H4880" s="15"/>
      <c r="I4880" s="15"/>
      <c r="J4880" s="15"/>
      <c r="K4880" s="15"/>
    </row>
    <row r="4881" spans="2:11" x14ac:dyDescent="0.2">
      <c r="B4881" s="15"/>
      <c r="C4881" s="15"/>
      <c r="D4881" s="15"/>
      <c r="E4881" s="15"/>
      <c r="F4881" s="15"/>
      <c r="G4881" s="15"/>
      <c r="H4881" s="15"/>
      <c r="I4881" s="15"/>
      <c r="J4881" s="15"/>
      <c r="K4881" s="15"/>
    </row>
    <row r="4882" spans="2:11" x14ac:dyDescent="0.2">
      <c r="B4882" s="15"/>
      <c r="C4882" s="15"/>
      <c r="D4882" s="15"/>
      <c r="E4882" s="15"/>
      <c r="F4882" s="15"/>
      <c r="G4882" s="15"/>
      <c r="H4882" s="15"/>
      <c r="I4882" s="15"/>
      <c r="J4882" s="15"/>
      <c r="K4882" s="15"/>
    </row>
    <row r="4883" spans="2:11" x14ac:dyDescent="0.2">
      <c r="B4883" s="15"/>
      <c r="C4883" s="15"/>
      <c r="D4883" s="15"/>
      <c r="E4883" s="15"/>
      <c r="F4883" s="15"/>
      <c r="G4883" s="15"/>
      <c r="H4883" s="15"/>
      <c r="I4883" s="15"/>
      <c r="J4883" s="15"/>
      <c r="K4883" s="15"/>
    </row>
    <row r="4884" spans="2:11" x14ac:dyDescent="0.2">
      <c r="B4884" s="15"/>
      <c r="C4884" s="15"/>
      <c r="D4884" s="15"/>
      <c r="E4884" s="15"/>
      <c r="F4884" s="15"/>
      <c r="G4884" s="15"/>
      <c r="H4884" s="15"/>
      <c r="I4884" s="15"/>
      <c r="J4884" s="15"/>
      <c r="K4884" s="15"/>
    </row>
    <row r="4885" spans="2:11" x14ac:dyDescent="0.2">
      <c r="B4885" s="15"/>
      <c r="C4885" s="15"/>
      <c r="D4885" s="15"/>
      <c r="E4885" s="15"/>
      <c r="F4885" s="15"/>
      <c r="G4885" s="15"/>
      <c r="H4885" s="15"/>
      <c r="I4885" s="15"/>
      <c r="J4885" s="15"/>
      <c r="K4885" s="15"/>
    </row>
    <row r="4886" spans="2:11" x14ac:dyDescent="0.2">
      <c r="B4886" s="15"/>
      <c r="C4886" s="15"/>
      <c r="D4886" s="15"/>
      <c r="E4886" s="15"/>
      <c r="F4886" s="15"/>
      <c r="G4886" s="15"/>
      <c r="H4886" s="15"/>
      <c r="I4886" s="15"/>
      <c r="J4886" s="15"/>
      <c r="K4886" s="15"/>
    </row>
    <row r="4887" spans="2:11" x14ac:dyDescent="0.2">
      <c r="B4887" s="15"/>
      <c r="C4887" s="15"/>
      <c r="D4887" s="15"/>
      <c r="E4887" s="15"/>
      <c r="F4887" s="15"/>
      <c r="G4887" s="15"/>
      <c r="H4887" s="15"/>
      <c r="I4887" s="15"/>
      <c r="J4887" s="15"/>
      <c r="K4887" s="15"/>
    </row>
    <row r="4888" spans="2:11" x14ac:dyDescent="0.2">
      <c r="B4888" s="15"/>
      <c r="C4888" s="15"/>
      <c r="D4888" s="15"/>
      <c r="E4888" s="15"/>
      <c r="F4888" s="15"/>
      <c r="G4888" s="15"/>
      <c r="H4888" s="15"/>
      <c r="I4888" s="15"/>
      <c r="J4888" s="15"/>
      <c r="K4888" s="15"/>
    </row>
    <row r="4889" spans="2:11" x14ac:dyDescent="0.2">
      <c r="B4889" s="15"/>
      <c r="C4889" s="15"/>
      <c r="D4889" s="15"/>
      <c r="E4889" s="15"/>
      <c r="F4889" s="15"/>
      <c r="G4889" s="15"/>
      <c r="H4889" s="15"/>
      <c r="I4889" s="15"/>
      <c r="J4889" s="15"/>
      <c r="K4889" s="15"/>
    </row>
    <row r="4890" spans="2:11" x14ac:dyDescent="0.2">
      <c r="B4890" s="15"/>
      <c r="C4890" s="15"/>
      <c r="D4890" s="15"/>
      <c r="E4890" s="15"/>
      <c r="F4890" s="15"/>
      <c r="G4890" s="15"/>
      <c r="H4890" s="15"/>
      <c r="I4890" s="15"/>
      <c r="J4890" s="15"/>
      <c r="K4890" s="15"/>
    </row>
    <row r="4891" spans="2:11" x14ac:dyDescent="0.2">
      <c r="B4891" s="15"/>
      <c r="C4891" s="15"/>
      <c r="D4891" s="15"/>
      <c r="E4891" s="15"/>
      <c r="F4891" s="15"/>
      <c r="G4891" s="15"/>
      <c r="H4891" s="15"/>
      <c r="I4891" s="15"/>
      <c r="J4891" s="15"/>
      <c r="K4891" s="15"/>
    </row>
    <row r="4892" spans="2:11" x14ac:dyDescent="0.2">
      <c r="B4892" s="15"/>
      <c r="C4892" s="15"/>
      <c r="D4892" s="15"/>
      <c r="E4892" s="15"/>
      <c r="F4892" s="15"/>
      <c r="G4892" s="15"/>
      <c r="H4892" s="15"/>
      <c r="I4892" s="15"/>
      <c r="J4892" s="15"/>
      <c r="K4892" s="15"/>
    </row>
    <row r="4893" spans="2:11" x14ac:dyDescent="0.2">
      <c r="B4893" s="15"/>
      <c r="C4893" s="15"/>
      <c r="D4893" s="15"/>
      <c r="E4893" s="15"/>
      <c r="F4893" s="15"/>
      <c r="G4893" s="15"/>
      <c r="H4893" s="15"/>
      <c r="I4893" s="15"/>
      <c r="J4893" s="15"/>
      <c r="K4893" s="15"/>
    </row>
    <row r="4894" spans="2:11" x14ac:dyDescent="0.2">
      <c r="B4894" s="15"/>
      <c r="C4894" s="15"/>
      <c r="D4894" s="15"/>
      <c r="E4894" s="15"/>
      <c r="F4894" s="15"/>
      <c r="G4894" s="15"/>
      <c r="H4894" s="15"/>
      <c r="I4894" s="15"/>
      <c r="J4894" s="15"/>
      <c r="K4894" s="15"/>
    </row>
    <row r="4895" spans="2:11" x14ac:dyDescent="0.2">
      <c r="B4895" s="15"/>
      <c r="C4895" s="15"/>
      <c r="D4895" s="15"/>
      <c r="E4895" s="15"/>
      <c r="F4895" s="15"/>
      <c r="G4895" s="15"/>
      <c r="H4895" s="15"/>
      <c r="I4895" s="15"/>
      <c r="J4895" s="15"/>
      <c r="K4895" s="15"/>
    </row>
    <row r="4896" spans="2:11" x14ac:dyDescent="0.2">
      <c r="B4896" s="15"/>
      <c r="C4896" s="15"/>
      <c r="D4896" s="15"/>
      <c r="E4896" s="15"/>
      <c r="F4896" s="15"/>
      <c r="G4896" s="15"/>
      <c r="H4896" s="15"/>
      <c r="I4896" s="15"/>
      <c r="J4896" s="15"/>
      <c r="K4896" s="15"/>
    </row>
    <row r="4897" spans="2:11" x14ac:dyDescent="0.2">
      <c r="B4897" s="15"/>
      <c r="C4897" s="15"/>
      <c r="D4897" s="15"/>
      <c r="E4897" s="15"/>
      <c r="F4897" s="15"/>
      <c r="G4897" s="15"/>
      <c r="H4897" s="15"/>
      <c r="I4897" s="15"/>
      <c r="J4897" s="15"/>
      <c r="K4897" s="15"/>
    </row>
    <row r="4898" spans="2:11" x14ac:dyDescent="0.2">
      <c r="B4898" s="15"/>
      <c r="C4898" s="15"/>
      <c r="D4898" s="15"/>
      <c r="E4898" s="15"/>
      <c r="F4898" s="15"/>
      <c r="G4898" s="15"/>
      <c r="H4898" s="15"/>
      <c r="I4898" s="15"/>
      <c r="J4898" s="15"/>
      <c r="K4898" s="15"/>
    </row>
    <row r="4899" spans="2:11" x14ac:dyDescent="0.2">
      <c r="B4899" s="15"/>
      <c r="C4899" s="15"/>
      <c r="D4899" s="15"/>
      <c r="E4899" s="15"/>
      <c r="F4899" s="15"/>
      <c r="G4899" s="15"/>
      <c r="H4899" s="15"/>
      <c r="I4899" s="15"/>
      <c r="J4899" s="15"/>
      <c r="K4899" s="15"/>
    </row>
    <row r="4900" spans="2:11" x14ac:dyDescent="0.2">
      <c r="B4900" s="15"/>
      <c r="C4900" s="15"/>
      <c r="D4900" s="15"/>
      <c r="E4900" s="15"/>
      <c r="F4900" s="15"/>
      <c r="G4900" s="15"/>
      <c r="H4900" s="15"/>
      <c r="I4900" s="15"/>
      <c r="J4900" s="15"/>
      <c r="K4900" s="15"/>
    </row>
    <row r="4901" spans="2:11" x14ac:dyDescent="0.2">
      <c r="B4901" s="15"/>
      <c r="C4901" s="15"/>
      <c r="D4901" s="15"/>
      <c r="E4901" s="15"/>
      <c r="F4901" s="15"/>
      <c r="G4901" s="15"/>
      <c r="H4901" s="15"/>
      <c r="I4901" s="15"/>
      <c r="J4901" s="15"/>
      <c r="K4901" s="15"/>
    </row>
    <row r="4902" spans="2:11" x14ac:dyDescent="0.2">
      <c r="B4902" s="15"/>
      <c r="C4902" s="15"/>
      <c r="D4902" s="15"/>
      <c r="E4902" s="15"/>
      <c r="F4902" s="15"/>
      <c r="G4902" s="15"/>
      <c r="H4902" s="15"/>
      <c r="I4902" s="15"/>
      <c r="J4902" s="15"/>
      <c r="K4902" s="15"/>
    </row>
    <row r="4903" spans="2:11" x14ac:dyDescent="0.2">
      <c r="B4903" s="15"/>
      <c r="C4903" s="15"/>
      <c r="D4903" s="15"/>
      <c r="E4903" s="15"/>
      <c r="F4903" s="15"/>
      <c r="G4903" s="15"/>
      <c r="H4903" s="15"/>
      <c r="I4903" s="15"/>
      <c r="J4903" s="15"/>
      <c r="K4903" s="15"/>
    </row>
    <row r="4904" spans="2:11" x14ac:dyDescent="0.2">
      <c r="B4904" s="15"/>
      <c r="C4904" s="15"/>
      <c r="D4904" s="15"/>
      <c r="E4904" s="15"/>
      <c r="F4904" s="15"/>
      <c r="G4904" s="15"/>
      <c r="H4904" s="15"/>
      <c r="I4904" s="15"/>
      <c r="J4904" s="15"/>
      <c r="K4904" s="15"/>
    </row>
    <row r="4905" spans="2:11" x14ac:dyDescent="0.2">
      <c r="B4905" s="15"/>
      <c r="C4905" s="15"/>
      <c r="D4905" s="15"/>
      <c r="E4905" s="15"/>
      <c r="F4905" s="15"/>
      <c r="G4905" s="15"/>
      <c r="H4905" s="15"/>
      <c r="I4905" s="15"/>
      <c r="J4905" s="15"/>
      <c r="K4905" s="15"/>
    </row>
    <row r="4906" spans="2:11" x14ac:dyDescent="0.2">
      <c r="B4906" s="15"/>
      <c r="C4906" s="15"/>
      <c r="D4906" s="15"/>
      <c r="E4906" s="15"/>
      <c r="F4906" s="15"/>
      <c r="G4906" s="15"/>
      <c r="H4906" s="15"/>
      <c r="I4906" s="15"/>
      <c r="J4906" s="15"/>
      <c r="K4906" s="15"/>
    </row>
    <row r="4907" spans="2:11" x14ac:dyDescent="0.2">
      <c r="B4907" s="15"/>
      <c r="C4907" s="15"/>
      <c r="D4907" s="15"/>
      <c r="E4907" s="15"/>
      <c r="F4907" s="15"/>
      <c r="G4907" s="15"/>
      <c r="H4907" s="15"/>
      <c r="I4907" s="15"/>
      <c r="J4907" s="15"/>
      <c r="K4907" s="15"/>
    </row>
    <row r="4908" spans="2:11" x14ac:dyDescent="0.2">
      <c r="B4908" s="15"/>
      <c r="C4908" s="15"/>
      <c r="D4908" s="15"/>
      <c r="E4908" s="15"/>
      <c r="F4908" s="15"/>
      <c r="G4908" s="15"/>
      <c r="H4908" s="15"/>
      <c r="I4908" s="15"/>
      <c r="J4908" s="15"/>
      <c r="K4908" s="15"/>
    </row>
    <row r="4909" spans="2:11" x14ac:dyDescent="0.2">
      <c r="B4909" s="15"/>
      <c r="C4909" s="15"/>
      <c r="D4909" s="15"/>
      <c r="E4909" s="15"/>
      <c r="F4909" s="15"/>
      <c r="G4909" s="15"/>
      <c r="H4909" s="15"/>
      <c r="I4909" s="15"/>
      <c r="J4909" s="15"/>
      <c r="K4909" s="15"/>
    </row>
    <row r="4910" spans="2:11" x14ac:dyDescent="0.2">
      <c r="B4910" s="15"/>
      <c r="C4910" s="15"/>
      <c r="D4910" s="15"/>
      <c r="E4910" s="15"/>
      <c r="F4910" s="15"/>
      <c r="G4910" s="15"/>
      <c r="H4910" s="15"/>
      <c r="I4910" s="15"/>
      <c r="J4910" s="15"/>
      <c r="K4910" s="15"/>
    </row>
    <row r="4911" spans="2:11" x14ac:dyDescent="0.2">
      <c r="B4911" s="15"/>
      <c r="C4911" s="15"/>
      <c r="D4911" s="15"/>
      <c r="E4911" s="15"/>
      <c r="F4911" s="15"/>
      <c r="G4911" s="15"/>
      <c r="H4911" s="15"/>
      <c r="I4911" s="15"/>
      <c r="J4911" s="15"/>
      <c r="K4911" s="15"/>
    </row>
    <row r="4912" spans="2:11" x14ac:dyDescent="0.2">
      <c r="B4912" s="15"/>
      <c r="C4912" s="15"/>
      <c r="D4912" s="15"/>
      <c r="E4912" s="15"/>
      <c r="F4912" s="15"/>
      <c r="G4912" s="15"/>
      <c r="H4912" s="15"/>
      <c r="I4912" s="15"/>
      <c r="J4912" s="15"/>
      <c r="K4912" s="15"/>
    </row>
    <row r="4913" spans="2:11" x14ac:dyDescent="0.2">
      <c r="B4913" s="15"/>
      <c r="C4913" s="15"/>
      <c r="D4913" s="15"/>
      <c r="E4913" s="15"/>
      <c r="F4913" s="15"/>
      <c r="G4913" s="15"/>
      <c r="H4913" s="15"/>
      <c r="I4913" s="15"/>
      <c r="J4913" s="15"/>
      <c r="K4913" s="15"/>
    </row>
    <row r="4914" spans="2:11" x14ac:dyDescent="0.2">
      <c r="B4914" s="15"/>
      <c r="C4914" s="15"/>
      <c r="D4914" s="15"/>
      <c r="E4914" s="15"/>
      <c r="F4914" s="15"/>
      <c r="G4914" s="15"/>
      <c r="H4914" s="15"/>
      <c r="I4914" s="15"/>
      <c r="J4914" s="15"/>
      <c r="K4914" s="15"/>
    </row>
    <row r="4915" spans="2:11" x14ac:dyDescent="0.2">
      <c r="B4915" s="15"/>
      <c r="C4915" s="15"/>
      <c r="D4915" s="15"/>
      <c r="E4915" s="15"/>
      <c r="F4915" s="15"/>
      <c r="G4915" s="15"/>
      <c r="H4915" s="15"/>
      <c r="I4915" s="15"/>
      <c r="J4915" s="15"/>
      <c r="K4915" s="15"/>
    </row>
    <row r="4916" spans="2:11" x14ac:dyDescent="0.2">
      <c r="B4916" s="15"/>
      <c r="C4916" s="15"/>
      <c r="D4916" s="15"/>
      <c r="E4916" s="15"/>
      <c r="F4916" s="15"/>
      <c r="G4916" s="15"/>
      <c r="H4916" s="15"/>
      <c r="I4916" s="15"/>
      <c r="J4916" s="15"/>
      <c r="K4916" s="15"/>
    </row>
    <row r="4917" spans="2:11" x14ac:dyDescent="0.2">
      <c r="B4917" s="15"/>
      <c r="C4917" s="15"/>
      <c r="D4917" s="15"/>
      <c r="E4917" s="15"/>
      <c r="F4917" s="15"/>
      <c r="G4917" s="15"/>
      <c r="H4917" s="15"/>
      <c r="I4917" s="15"/>
      <c r="J4917" s="15"/>
      <c r="K4917" s="15"/>
    </row>
    <row r="4918" spans="2:11" x14ac:dyDescent="0.2">
      <c r="B4918" s="15"/>
      <c r="C4918" s="15"/>
      <c r="D4918" s="15"/>
      <c r="E4918" s="15"/>
      <c r="F4918" s="15"/>
      <c r="G4918" s="15"/>
      <c r="H4918" s="15"/>
      <c r="I4918" s="15"/>
      <c r="J4918" s="15"/>
      <c r="K4918" s="15"/>
    </row>
    <row r="4919" spans="2:11" x14ac:dyDescent="0.2">
      <c r="B4919" s="15"/>
      <c r="C4919" s="15"/>
      <c r="D4919" s="15"/>
      <c r="E4919" s="15"/>
      <c r="F4919" s="15"/>
      <c r="G4919" s="15"/>
      <c r="H4919" s="15"/>
      <c r="I4919" s="15"/>
      <c r="J4919" s="15"/>
      <c r="K4919" s="15"/>
    </row>
    <row r="4920" spans="2:11" x14ac:dyDescent="0.2">
      <c r="B4920" s="15"/>
      <c r="C4920" s="15"/>
      <c r="D4920" s="15"/>
      <c r="E4920" s="15"/>
      <c r="F4920" s="15"/>
      <c r="G4920" s="15"/>
      <c r="H4920" s="15"/>
      <c r="I4920" s="15"/>
      <c r="J4920" s="15"/>
      <c r="K4920" s="15"/>
    </row>
    <row r="4921" spans="2:11" x14ac:dyDescent="0.2">
      <c r="B4921" s="15"/>
      <c r="C4921" s="15"/>
      <c r="D4921" s="15"/>
      <c r="E4921" s="15"/>
      <c r="F4921" s="15"/>
      <c r="G4921" s="15"/>
      <c r="H4921" s="15"/>
      <c r="I4921" s="15"/>
      <c r="J4921" s="15"/>
      <c r="K4921" s="15"/>
    </row>
    <row r="4922" spans="2:11" x14ac:dyDescent="0.2">
      <c r="B4922" s="15"/>
      <c r="C4922" s="15"/>
      <c r="D4922" s="15"/>
      <c r="E4922" s="15"/>
      <c r="F4922" s="15"/>
      <c r="G4922" s="15"/>
      <c r="H4922" s="15"/>
      <c r="I4922" s="15"/>
      <c r="J4922" s="15"/>
      <c r="K4922" s="15"/>
    </row>
    <row r="4923" spans="2:11" x14ac:dyDescent="0.2">
      <c r="B4923" s="15"/>
      <c r="C4923" s="15"/>
      <c r="D4923" s="15"/>
      <c r="E4923" s="15"/>
      <c r="F4923" s="15"/>
      <c r="G4923" s="15"/>
      <c r="H4923" s="15"/>
      <c r="I4923" s="15"/>
      <c r="J4923" s="15"/>
      <c r="K4923" s="15"/>
    </row>
    <row r="4924" spans="2:11" x14ac:dyDescent="0.2">
      <c r="B4924" s="15"/>
      <c r="C4924" s="15"/>
      <c r="D4924" s="15"/>
      <c r="E4924" s="15"/>
      <c r="F4924" s="15"/>
      <c r="G4924" s="15"/>
      <c r="H4924" s="15"/>
      <c r="I4924" s="15"/>
      <c r="J4924" s="15"/>
      <c r="K4924" s="15"/>
    </row>
    <row r="4925" spans="2:11" x14ac:dyDescent="0.2">
      <c r="B4925" s="15"/>
      <c r="C4925" s="15"/>
      <c r="D4925" s="15"/>
      <c r="E4925" s="15"/>
      <c r="F4925" s="15"/>
      <c r="G4925" s="15"/>
      <c r="H4925" s="15"/>
      <c r="I4925" s="15"/>
      <c r="J4925" s="15"/>
      <c r="K4925" s="15"/>
    </row>
    <row r="4926" spans="2:11" x14ac:dyDescent="0.2">
      <c r="B4926" s="15"/>
      <c r="C4926" s="15"/>
      <c r="D4926" s="15"/>
      <c r="E4926" s="15"/>
      <c r="F4926" s="15"/>
      <c r="G4926" s="15"/>
      <c r="H4926" s="15"/>
      <c r="I4926" s="15"/>
      <c r="J4926" s="15"/>
      <c r="K4926" s="15"/>
    </row>
    <row r="4927" spans="2:11" x14ac:dyDescent="0.2">
      <c r="B4927" s="15"/>
      <c r="C4927" s="15"/>
      <c r="D4927" s="15"/>
      <c r="E4927" s="15"/>
      <c r="F4927" s="15"/>
      <c r="G4927" s="15"/>
      <c r="H4927" s="15"/>
      <c r="I4927" s="15"/>
      <c r="J4927" s="15"/>
      <c r="K4927" s="15"/>
    </row>
    <row r="4928" spans="2:11" x14ac:dyDescent="0.2">
      <c r="B4928" s="15"/>
      <c r="C4928" s="15"/>
      <c r="D4928" s="15"/>
      <c r="E4928" s="15"/>
      <c r="F4928" s="15"/>
      <c r="G4928" s="15"/>
      <c r="H4928" s="15"/>
      <c r="I4928" s="15"/>
      <c r="J4928" s="15"/>
      <c r="K4928" s="15"/>
    </row>
    <row r="4929" spans="2:11" x14ac:dyDescent="0.2">
      <c r="B4929" s="15"/>
      <c r="C4929" s="15"/>
      <c r="D4929" s="15"/>
      <c r="E4929" s="15"/>
      <c r="F4929" s="15"/>
      <c r="G4929" s="15"/>
      <c r="H4929" s="15"/>
      <c r="I4929" s="15"/>
      <c r="J4929" s="15"/>
      <c r="K4929" s="15"/>
    </row>
    <row r="4930" spans="2:11" x14ac:dyDescent="0.2">
      <c r="B4930" s="15"/>
      <c r="C4930" s="15"/>
      <c r="D4930" s="15"/>
      <c r="E4930" s="15"/>
      <c r="F4930" s="15"/>
      <c r="G4930" s="15"/>
      <c r="H4930" s="15"/>
      <c r="I4930" s="15"/>
      <c r="J4930" s="15"/>
      <c r="K4930" s="15"/>
    </row>
    <row r="4931" spans="2:11" x14ac:dyDescent="0.2">
      <c r="B4931" s="15"/>
      <c r="C4931" s="15"/>
      <c r="D4931" s="15"/>
      <c r="E4931" s="15"/>
      <c r="F4931" s="15"/>
      <c r="G4931" s="15"/>
      <c r="H4931" s="15"/>
      <c r="I4931" s="15"/>
      <c r="J4931" s="15"/>
      <c r="K4931" s="15"/>
    </row>
    <row r="4932" spans="2:11" x14ac:dyDescent="0.2">
      <c r="B4932" s="15"/>
      <c r="C4932" s="15"/>
      <c r="D4932" s="15"/>
      <c r="E4932" s="15"/>
      <c r="F4932" s="15"/>
      <c r="G4932" s="15"/>
      <c r="H4932" s="15"/>
      <c r="I4932" s="15"/>
      <c r="J4932" s="15"/>
      <c r="K4932" s="15"/>
    </row>
    <row r="4933" spans="2:11" x14ac:dyDescent="0.2">
      <c r="B4933" s="15"/>
      <c r="C4933" s="15"/>
      <c r="D4933" s="15"/>
      <c r="E4933" s="15"/>
      <c r="F4933" s="15"/>
      <c r="G4933" s="15"/>
      <c r="H4933" s="15"/>
      <c r="I4933" s="15"/>
      <c r="J4933" s="15"/>
      <c r="K4933" s="15"/>
    </row>
    <row r="4934" spans="2:11" x14ac:dyDescent="0.2">
      <c r="B4934" s="15"/>
      <c r="C4934" s="15"/>
      <c r="D4934" s="15"/>
      <c r="E4934" s="15"/>
      <c r="F4934" s="15"/>
      <c r="G4934" s="15"/>
      <c r="H4934" s="15"/>
      <c r="I4934" s="15"/>
      <c r="J4934" s="15"/>
      <c r="K4934" s="15"/>
    </row>
    <row r="4935" spans="2:11" x14ac:dyDescent="0.2">
      <c r="B4935" s="15"/>
      <c r="C4935" s="15"/>
      <c r="D4935" s="15"/>
      <c r="E4935" s="15"/>
      <c r="F4935" s="15"/>
      <c r="G4935" s="15"/>
      <c r="H4935" s="15"/>
      <c r="I4935" s="15"/>
      <c r="J4935" s="15"/>
      <c r="K4935" s="15"/>
    </row>
    <row r="4936" spans="2:11" x14ac:dyDescent="0.2">
      <c r="B4936" s="15"/>
      <c r="C4936" s="15"/>
      <c r="D4936" s="15"/>
      <c r="E4936" s="15"/>
      <c r="F4936" s="15"/>
      <c r="G4936" s="15"/>
      <c r="H4936" s="15"/>
      <c r="I4936" s="15"/>
      <c r="J4936" s="15"/>
      <c r="K4936" s="15"/>
    </row>
    <row r="4937" spans="2:11" x14ac:dyDescent="0.2">
      <c r="B4937" s="15"/>
      <c r="C4937" s="15"/>
      <c r="D4937" s="15"/>
      <c r="E4937" s="15"/>
      <c r="F4937" s="15"/>
      <c r="G4937" s="15"/>
      <c r="H4937" s="15"/>
      <c r="I4937" s="15"/>
      <c r="J4937" s="15"/>
      <c r="K4937" s="15"/>
    </row>
    <row r="4938" spans="2:11" x14ac:dyDescent="0.2">
      <c r="B4938" s="15"/>
      <c r="C4938" s="15"/>
      <c r="D4938" s="15"/>
      <c r="E4938" s="15"/>
      <c r="F4938" s="15"/>
      <c r="G4938" s="15"/>
      <c r="H4938" s="15"/>
      <c r="I4938" s="15"/>
      <c r="J4938" s="15"/>
      <c r="K4938" s="15"/>
    </row>
    <row r="4939" spans="2:11" x14ac:dyDescent="0.2">
      <c r="B4939" s="15"/>
      <c r="C4939" s="15"/>
      <c r="D4939" s="15"/>
      <c r="E4939" s="15"/>
      <c r="F4939" s="15"/>
      <c r="G4939" s="15"/>
      <c r="H4939" s="15"/>
      <c r="I4939" s="15"/>
      <c r="J4939" s="15"/>
      <c r="K4939" s="15"/>
    </row>
    <row r="4940" spans="2:11" x14ac:dyDescent="0.2">
      <c r="B4940" s="15"/>
      <c r="C4940" s="15"/>
      <c r="D4940" s="15"/>
      <c r="E4940" s="15"/>
      <c r="F4940" s="15"/>
      <c r="G4940" s="15"/>
      <c r="H4940" s="15"/>
      <c r="I4940" s="15"/>
      <c r="J4940" s="15"/>
      <c r="K4940" s="15"/>
    </row>
    <row r="4941" spans="2:11" x14ac:dyDescent="0.2">
      <c r="B4941" s="15"/>
      <c r="C4941" s="15"/>
      <c r="D4941" s="15"/>
      <c r="E4941" s="15"/>
      <c r="F4941" s="15"/>
      <c r="G4941" s="15"/>
      <c r="H4941" s="15"/>
      <c r="I4941" s="15"/>
      <c r="J4941" s="15"/>
      <c r="K4941" s="15"/>
    </row>
    <row r="4942" spans="2:11" x14ac:dyDescent="0.2">
      <c r="B4942" s="15"/>
      <c r="C4942" s="15"/>
      <c r="D4942" s="15"/>
      <c r="E4942" s="15"/>
      <c r="F4942" s="15"/>
      <c r="G4942" s="15"/>
      <c r="H4942" s="15"/>
      <c r="I4942" s="15"/>
      <c r="J4942" s="15"/>
      <c r="K4942" s="15"/>
    </row>
    <row r="4943" spans="2:11" x14ac:dyDescent="0.2">
      <c r="B4943" s="15"/>
      <c r="C4943" s="15"/>
      <c r="D4943" s="15"/>
      <c r="E4943" s="15"/>
      <c r="F4943" s="15"/>
      <c r="G4943" s="15"/>
      <c r="H4943" s="15"/>
      <c r="I4943" s="15"/>
      <c r="J4943" s="15"/>
      <c r="K4943" s="15"/>
    </row>
    <row r="4944" spans="2:11" x14ac:dyDescent="0.2">
      <c r="B4944" s="15"/>
      <c r="C4944" s="15"/>
      <c r="D4944" s="15"/>
      <c r="E4944" s="15"/>
      <c r="F4944" s="15"/>
      <c r="G4944" s="15"/>
      <c r="H4944" s="15"/>
      <c r="I4944" s="15"/>
      <c r="J4944" s="15"/>
      <c r="K4944" s="15"/>
    </row>
    <row r="4945" spans="2:11" x14ac:dyDescent="0.2">
      <c r="B4945" s="15"/>
      <c r="C4945" s="15"/>
      <c r="D4945" s="15"/>
      <c r="E4945" s="15"/>
      <c r="F4945" s="15"/>
      <c r="G4945" s="15"/>
      <c r="H4945" s="15"/>
      <c r="I4945" s="15"/>
      <c r="J4945" s="15"/>
      <c r="K4945" s="15"/>
    </row>
    <row r="4946" spans="2:11" x14ac:dyDescent="0.2">
      <c r="B4946" s="15"/>
      <c r="C4946" s="15"/>
      <c r="D4946" s="15"/>
      <c r="E4946" s="15"/>
      <c r="F4946" s="15"/>
      <c r="G4946" s="15"/>
      <c r="H4946" s="15"/>
      <c r="I4946" s="15"/>
      <c r="J4946" s="15"/>
      <c r="K4946" s="15"/>
    </row>
    <row r="4947" spans="2:11" x14ac:dyDescent="0.2">
      <c r="B4947" s="15"/>
      <c r="C4947" s="15"/>
      <c r="D4947" s="15"/>
      <c r="E4947" s="15"/>
      <c r="F4947" s="15"/>
      <c r="G4947" s="15"/>
      <c r="H4947" s="15"/>
      <c r="I4947" s="15"/>
      <c r="J4947" s="15"/>
      <c r="K4947" s="15"/>
    </row>
    <row r="4948" spans="2:11" x14ac:dyDescent="0.2">
      <c r="B4948" s="15"/>
      <c r="C4948" s="15"/>
      <c r="D4948" s="15"/>
      <c r="E4948" s="15"/>
      <c r="F4948" s="15"/>
      <c r="G4948" s="15"/>
      <c r="H4948" s="15"/>
      <c r="I4948" s="15"/>
      <c r="J4948" s="15"/>
      <c r="K4948" s="15"/>
    </row>
    <row r="4949" spans="2:11" x14ac:dyDescent="0.2">
      <c r="B4949" s="15"/>
      <c r="C4949" s="15"/>
      <c r="D4949" s="15"/>
      <c r="E4949" s="15"/>
      <c r="F4949" s="15"/>
      <c r="G4949" s="15"/>
      <c r="H4949" s="15"/>
      <c r="I4949" s="15"/>
      <c r="J4949" s="15"/>
      <c r="K4949" s="15"/>
    </row>
    <row r="4950" spans="2:11" x14ac:dyDescent="0.2">
      <c r="B4950" s="15"/>
      <c r="C4950" s="15"/>
      <c r="D4950" s="15"/>
      <c r="E4950" s="15"/>
      <c r="F4950" s="15"/>
      <c r="G4950" s="15"/>
      <c r="H4950" s="15"/>
      <c r="I4950" s="15"/>
      <c r="J4950" s="15"/>
      <c r="K4950" s="15"/>
    </row>
    <row r="4951" spans="2:11" x14ac:dyDescent="0.2">
      <c r="B4951" s="15"/>
      <c r="C4951" s="15"/>
      <c r="D4951" s="15"/>
      <c r="E4951" s="15"/>
      <c r="F4951" s="15"/>
      <c r="G4951" s="15"/>
      <c r="H4951" s="15"/>
      <c r="I4951" s="15"/>
      <c r="J4951" s="15"/>
      <c r="K4951" s="15"/>
    </row>
    <row r="4952" spans="2:11" x14ac:dyDescent="0.2">
      <c r="B4952" s="15"/>
      <c r="C4952" s="15"/>
      <c r="D4952" s="15"/>
      <c r="E4952" s="15"/>
      <c r="F4952" s="15"/>
      <c r="G4952" s="15"/>
      <c r="H4952" s="15"/>
      <c r="I4952" s="15"/>
      <c r="J4952" s="15"/>
      <c r="K4952" s="15"/>
    </row>
    <row r="4953" spans="2:11" x14ac:dyDescent="0.2">
      <c r="B4953" s="15"/>
      <c r="C4953" s="15"/>
      <c r="D4953" s="15"/>
      <c r="E4953" s="15"/>
      <c r="F4953" s="15"/>
      <c r="G4953" s="15"/>
      <c r="H4953" s="15"/>
      <c r="I4953" s="15"/>
      <c r="J4953" s="15"/>
      <c r="K4953" s="15"/>
    </row>
    <row r="4954" spans="2:11" x14ac:dyDescent="0.2">
      <c r="B4954" s="15"/>
      <c r="C4954" s="15"/>
      <c r="D4954" s="15"/>
      <c r="E4954" s="15"/>
      <c r="F4954" s="15"/>
      <c r="G4954" s="15"/>
      <c r="H4954" s="15"/>
      <c r="I4954" s="15"/>
      <c r="J4954" s="15"/>
      <c r="K4954" s="15"/>
    </row>
    <row r="4955" spans="2:11" x14ac:dyDescent="0.2">
      <c r="B4955" s="15"/>
      <c r="C4955" s="15"/>
      <c r="D4955" s="15"/>
      <c r="E4955" s="15"/>
      <c r="F4955" s="15"/>
      <c r="G4955" s="15"/>
      <c r="H4955" s="15"/>
      <c r="I4955" s="15"/>
      <c r="J4955" s="15"/>
      <c r="K4955" s="15"/>
    </row>
    <row r="4956" spans="2:11" x14ac:dyDescent="0.2">
      <c r="B4956" s="15"/>
      <c r="C4956" s="15"/>
      <c r="D4956" s="15"/>
      <c r="E4956" s="15"/>
      <c r="F4956" s="15"/>
      <c r="G4956" s="15"/>
      <c r="H4956" s="15"/>
      <c r="I4956" s="15"/>
      <c r="J4956" s="15"/>
      <c r="K4956" s="15"/>
    </row>
    <row r="4957" spans="2:11" x14ac:dyDescent="0.2">
      <c r="B4957" s="15"/>
      <c r="C4957" s="15"/>
      <c r="D4957" s="15"/>
      <c r="E4957" s="15"/>
      <c r="F4957" s="15"/>
      <c r="G4957" s="15"/>
      <c r="H4957" s="15"/>
      <c r="I4957" s="15"/>
      <c r="J4957" s="15"/>
      <c r="K4957" s="15"/>
    </row>
    <row r="4958" spans="2:11" x14ac:dyDescent="0.2">
      <c r="B4958" s="15"/>
      <c r="C4958" s="15"/>
      <c r="D4958" s="15"/>
      <c r="E4958" s="15"/>
      <c r="F4958" s="15"/>
      <c r="G4958" s="15"/>
      <c r="H4958" s="15"/>
      <c r="I4958" s="15"/>
      <c r="J4958" s="15"/>
      <c r="K4958" s="15"/>
    </row>
    <row r="4959" spans="2:11" x14ac:dyDescent="0.2">
      <c r="B4959" s="15"/>
      <c r="C4959" s="15"/>
      <c r="D4959" s="15"/>
      <c r="E4959" s="15"/>
      <c r="F4959" s="15"/>
      <c r="G4959" s="15"/>
      <c r="H4959" s="15"/>
      <c r="I4959" s="15"/>
      <c r="J4959" s="15"/>
      <c r="K4959" s="15"/>
    </row>
    <row r="4960" spans="2:11" x14ac:dyDescent="0.2">
      <c r="B4960" s="15"/>
      <c r="C4960" s="15"/>
      <c r="D4960" s="15"/>
      <c r="E4960" s="15"/>
      <c r="F4960" s="15"/>
      <c r="G4960" s="15"/>
      <c r="H4960" s="15"/>
      <c r="I4960" s="15"/>
      <c r="J4960" s="15"/>
      <c r="K4960" s="15"/>
    </row>
    <row r="4961" spans="2:11" x14ac:dyDescent="0.2">
      <c r="B4961" s="15"/>
      <c r="C4961" s="15"/>
      <c r="D4961" s="15"/>
      <c r="E4961" s="15"/>
      <c r="F4961" s="15"/>
      <c r="G4961" s="15"/>
      <c r="H4961" s="15"/>
      <c r="I4961" s="15"/>
      <c r="J4961" s="15"/>
      <c r="K4961" s="15"/>
    </row>
    <row r="4962" spans="2:11" x14ac:dyDescent="0.2">
      <c r="B4962" s="15"/>
      <c r="C4962" s="15"/>
      <c r="D4962" s="15"/>
      <c r="E4962" s="15"/>
      <c r="F4962" s="15"/>
      <c r="G4962" s="15"/>
      <c r="H4962" s="15"/>
      <c r="I4962" s="15"/>
      <c r="J4962" s="15"/>
      <c r="K4962" s="15"/>
    </row>
    <row r="4963" spans="2:11" x14ac:dyDescent="0.2">
      <c r="B4963" s="15"/>
      <c r="C4963" s="15"/>
      <c r="D4963" s="15"/>
      <c r="E4963" s="15"/>
      <c r="F4963" s="15"/>
      <c r="G4963" s="15"/>
      <c r="H4963" s="15"/>
      <c r="I4963" s="15"/>
      <c r="J4963" s="15"/>
      <c r="K4963" s="15"/>
    </row>
    <row r="4964" spans="2:11" x14ac:dyDescent="0.2">
      <c r="B4964" s="15"/>
      <c r="C4964" s="15"/>
      <c r="D4964" s="15"/>
      <c r="E4964" s="15"/>
      <c r="F4964" s="15"/>
      <c r="G4964" s="15"/>
      <c r="H4964" s="15"/>
      <c r="I4964" s="15"/>
      <c r="J4964" s="15"/>
      <c r="K4964" s="15"/>
    </row>
    <row r="4965" spans="2:11" x14ac:dyDescent="0.2">
      <c r="B4965" s="15"/>
      <c r="C4965" s="15"/>
      <c r="D4965" s="15"/>
      <c r="E4965" s="15"/>
      <c r="F4965" s="15"/>
      <c r="G4965" s="15"/>
      <c r="H4965" s="15"/>
      <c r="I4965" s="15"/>
      <c r="J4965" s="15"/>
      <c r="K4965" s="15"/>
    </row>
    <row r="4966" spans="2:11" x14ac:dyDescent="0.2">
      <c r="B4966" s="15"/>
      <c r="C4966" s="15"/>
      <c r="D4966" s="15"/>
      <c r="E4966" s="15"/>
      <c r="F4966" s="15"/>
      <c r="G4966" s="15"/>
      <c r="H4966" s="15"/>
      <c r="I4966" s="15"/>
      <c r="J4966" s="15"/>
      <c r="K4966" s="15"/>
    </row>
    <row r="4967" spans="2:11" x14ac:dyDescent="0.2">
      <c r="B4967" s="15"/>
      <c r="C4967" s="15"/>
      <c r="D4967" s="15"/>
      <c r="E4967" s="15"/>
      <c r="F4967" s="15"/>
      <c r="G4967" s="15"/>
      <c r="H4967" s="15"/>
      <c r="I4967" s="15"/>
      <c r="J4967" s="15"/>
      <c r="K4967" s="15"/>
    </row>
    <row r="4968" spans="2:11" x14ac:dyDescent="0.2">
      <c r="B4968" s="15"/>
      <c r="C4968" s="15"/>
      <c r="D4968" s="15"/>
      <c r="E4968" s="15"/>
      <c r="F4968" s="15"/>
      <c r="G4968" s="15"/>
      <c r="H4968" s="15"/>
      <c r="I4968" s="15"/>
      <c r="J4968" s="15"/>
      <c r="K4968" s="15"/>
    </row>
    <row r="4969" spans="2:11" x14ac:dyDescent="0.2">
      <c r="B4969" s="15"/>
      <c r="C4969" s="15"/>
      <c r="D4969" s="15"/>
      <c r="E4969" s="15"/>
      <c r="F4969" s="15"/>
      <c r="G4969" s="15"/>
      <c r="H4969" s="15"/>
      <c r="I4969" s="15"/>
      <c r="J4969" s="15"/>
      <c r="K4969" s="15"/>
    </row>
    <row r="4970" spans="2:11" x14ac:dyDescent="0.2">
      <c r="B4970" s="15"/>
      <c r="C4970" s="15"/>
      <c r="D4970" s="15"/>
      <c r="E4970" s="15"/>
      <c r="F4970" s="15"/>
      <c r="G4970" s="15"/>
      <c r="H4970" s="15"/>
      <c r="I4970" s="15"/>
      <c r="J4970" s="15"/>
      <c r="K4970" s="15"/>
    </row>
    <row r="4971" spans="2:11" x14ac:dyDescent="0.2">
      <c r="B4971" s="15"/>
      <c r="C4971" s="15"/>
      <c r="D4971" s="15"/>
      <c r="E4971" s="15"/>
      <c r="F4971" s="15"/>
      <c r="G4971" s="15"/>
      <c r="H4971" s="15"/>
      <c r="I4971" s="15"/>
      <c r="J4971" s="15"/>
      <c r="K4971" s="15"/>
    </row>
    <row r="4972" spans="2:11" x14ac:dyDescent="0.2">
      <c r="B4972" s="15"/>
      <c r="C4972" s="15"/>
      <c r="D4972" s="15"/>
      <c r="E4972" s="15"/>
      <c r="F4972" s="15"/>
      <c r="G4972" s="15"/>
      <c r="H4972" s="15"/>
      <c r="I4972" s="15"/>
      <c r="J4972" s="15"/>
      <c r="K4972" s="15"/>
    </row>
    <row r="4973" spans="2:11" x14ac:dyDescent="0.2">
      <c r="B4973" s="15"/>
      <c r="C4973" s="15"/>
      <c r="D4973" s="15"/>
      <c r="E4973" s="15"/>
      <c r="F4973" s="15"/>
      <c r="G4973" s="15"/>
      <c r="H4973" s="15"/>
      <c r="I4973" s="15"/>
      <c r="J4973" s="15"/>
      <c r="K4973" s="15"/>
    </row>
    <row r="4974" spans="2:11" x14ac:dyDescent="0.2">
      <c r="B4974" s="15"/>
      <c r="C4974" s="15"/>
      <c r="D4974" s="15"/>
      <c r="E4974" s="15"/>
      <c r="F4974" s="15"/>
      <c r="G4974" s="15"/>
      <c r="H4974" s="15"/>
      <c r="I4974" s="15"/>
      <c r="J4974" s="15"/>
      <c r="K4974" s="15"/>
    </row>
    <row r="4975" spans="2:11" x14ac:dyDescent="0.2">
      <c r="B4975" s="15"/>
      <c r="C4975" s="15"/>
      <c r="D4975" s="15"/>
      <c r="E4975" s="15"/>
      <c r="F4975" s="15"/>
      <c r="G4975" s="15"/>
      <c r="H4975" s="15"/>
      <c r="I4975" s="15"/>
      <c r="J4975" s="15"/>
      <c r="K4975" s="15"/>
    </row>
    <row r="4976" spans="2:11" x14ac:dyDescent="0.2">
      <c r="B4976" s="15"/>
      <c r="C4976" s="15"/>
      <c r="D4976" s="15"/>
      <c r="E4976" s="15"/>
      <c r="F4976" s="15"/>
      <c r="G4976" s="15"/>
      <c r="H4976" s="15"/>
      <c r="I4976" s="15"/>
      <c r="J4976" s="15"/>
      <c r="K4976" s="15"/>
    </row>
    <row r="4977" spans="2:11" x14ac:dyDescent="0.2">
      <c r="B4977" s="15"/>
      <c r="C4977" s="15"/>
      <c r="D4977" s="15"/>
      <c r="E4977" s="15"/>
      <c r="F4977" s="15"/>
      <c r="G4977" s="15"/>
      <c r="H4977" s="15"/>
      <c r="I4977" s="15"/>
      <c r="J4977" s="15"/>
      <c r="K4977" s="15"/>
    </row>
    <row r="4978" spans="2:11" x14ac:dyDescent="0.2">
      <c r="B4978" s="15"/>
      <c r="C4978" s="15"/>
      <c r="D4978" s="15"/>
      <c r="E4978" s="15"/>
      <c r="F4978" s="15"/>
      <c r="G4978" s="15"/>
      <c r="H4978" s="15"/>
      <c r="I4978" s="15"/>
      <c r="J4978" s="15"/>
      <c r="K4978" s="15"/>
    </row>
    <row r="4979" spans="2:11" x14ac:dyDescent="0.2">
      <c r="B4979" s="15"/>
      <c r="C4979" s="15"/>
      <c r="D4979" s="15"/>
      <c r="E4979" s="15"/>
      <c r="F4979" s="15"/>
      <c r="G4979" s="15"/>
      <c r="H4979" s="15"/>
      <c r="I4979" s="15"/>
      <c r="J4979" s="15"/>
      <c r="K4979" s="15"/>
    </row>
    <row r="4980" spans="2:11" x14ac:dyDescent="0.2">
      <c r="B4980" s="15"/>
      <c r="C4980" s="15"/>
      <c r="D4980" s="15"/>
      <c r="E4980" s="15"/>
      <c r="F4980" s="15"/>
      <c r="G4980" s="15"/>
      <c r="H4980" s="15"/>
      <c r="I4980" s="15"/>
      <c r="J4980" s="15"/>
      <c r="K4980" s="15"/>
    </row>
    <row r="4981" spans="2:11" x14ac:dyDescent="0.2">
      <c r="B4981" s="15"/>
      <c r="C4981" s="15"/>
      <c r="D4981" s="15"/>
      <c r="E4981" s="15"/>
      <c r="F4981" s="15"/>
      <c r="G4981" s="15"/>
      <c r="H4981" s="15"/>
      <c r="I4981" s="15"/>
      <c r="J4981" s="15"/>
      <c r="K4981" s="15"/>
    </row>
    <row r="4982" spans="2:11" x14ac:dyDescent="0.2">
      <c r="B4982" s="15"/>
      <c r="C4982" s="15"/>
      <c r="D4982" s="15"/>
      <c r="E4982" s="15"/>
      <c r="F4982" s="15"/>
      <c r="G4982" s="15"/>
      <c r="H4982" s="15"/>
      <c r="I4982" s="15"/>
      <c r="J4982" s="15"/>
      <c r="K4982" s="15"/>
    </row>
    <row r="4983" spans="2:11" x14ac:dyDescent="0.2">
      <c r="B4983" s="15"/>
      <c r="C4983" s="15"/>
      <c r="D4983" s="15"/>
      <c r="E4983" s="15"/>
      <c r="F4983" s="15"/>
      <c r="G4983" s="15"/>
      <c r="H4983" s="15"/>
      <c r="I4983" s="15"/>
      <c r="J4983" s="15"/>
      <c r="K4983" s="15"/>
    </row>
    <row r="4984" spans="2:11" x14ac:dyDescent="0.2">
      <c r="B4984" s="15"/>
      <c r="C4984" s="15"/>
      <c r="D4984" s="15"/>
      <c r="E4984" s="15"/>
      <c r="F4984" s="15"/>
      <c r="G4984" s="15"/>
      <c r="H4984" s="15"/>
      <c r="I4984" s="15"/>
      <c r="J4984" s="15"/>
      <c r="K4984" s="15"/>
    </row>
    <row r="4985" spans="2:11" x14ac:dyDescent="0.2">
      <c r="B4985" s="15"/>
      <c r="C4985" s="15"/>
      <c r="D4985" s="15"/>
      <c r="E4985" s="15"/>
      <c r="F4985" s="15"/>
      <c r="G4985" s="15"/>
      <c r="H4985" s="15"/>
      <c r="I4985" s="15"/>
      <c r="J4985" s="15"/>
      <c r="K4985" s="15"/>
    </row>
    <row r="4986" spans="2:11" x14ac:dyDescent="0.2">
      <c r="B4986" s="15"/>
      <c r="C4986" s="15"/>
      <c r="D4986" s="15"/>
      <c r="E4986" s="15"/>
      <c r="F4986" s="15"/>
      <c r="G4986" s="15"/>
      <c r="H4986" s="15"/>
      <c r="I4986" s="15"/>
      <c r="J4986" s="15"/>
      <c r="K4986" s="15"/>
    </row>
    <row r="4987" spans="2:11" x14ac:dyDescent="0.2">
      <c r="B4987" s="15"/>
      <c r="C4987" s="15"/>
      <c r="D4987" s="15"/>
      <c r="E4987" s="15"/>
      <c r="F4987" s="15"/>
      <c r="G4987" s="15"/>
      <c r="H4987" s="15"/>
      <c r="I4987" s="15"/>
      <c r="J4987" s="15"/>
      <c r="K4987" s="15"/>
    </row>
    <row r="4988" spans="2:11" x14ac:dyDescent="0.2">
      <c r="B4988" s="15"/>
      <c r="C4988" s="15"/>
      <c r="D4988" s="15"/>
      <c r="E4988" s="15"/>
      <c r="F4988" s="15"/>
      <c r="G4988" s="15"/>
      <c r="H4988" s="15"/>
      <c r="I4988" s="15"/>
      <c r="J4988" s="15"/>
      <c r="K4988" s="15"/>
    </row>
    <row r="4989" spans="2:11" x14ac:dyDescent="0.2">
      <c r="B4989" s="15"/>
      <c r="C4989" s="15"/>
      <c r="D4989" s="15"/>
      <c r="E4989" s="15"/>
      <c r="F4989" s="15"/>
      <c r="G4989" s="15"/>
      <c r="H4989" s="15"/>
      <c r="I4989" s="15"/>
      <c r="J4989" s="15"/>
      <c r="K4989" s="15"/>
    </row>
    <row r="4990" spans="2:11" x14ac:dyDescent="0.2">
      <c r="B4990" s="15"/>
      <c r="C4990" s="15"/>
      <c r="D4990" s="15"/>
      <c r="E4990" s="15"/>
      <c r="F4990" s="15"/>
      <c r="G4990" s="15"/>
      <c r="H4990" s="15"/>
      <c r="I4990" s="15"/>
      <c r="J4990" s="15"/>
      <c r="K4990" s="15"/>
    </row>
    <row r="4991" spans="2:11" x14ac:dyDescent="0.2">
      <c r="B4991" s="15"/>
      <c r="C4991" s="15"/>
      <c r="D4991" s="15"/>
      <c r="E4991" s="15"/>
      <c r="F4991" s="15"/>
      <c r="G4991" s="15"/>
      <c r="H4991" s="15"/>
      <c r="I4991" s="15"/>
      <c r="J4991" s="15"/>
      <c r="K4991" s="15"/>
    </row>
    <row r="4992" spans="2:11" x14ac:dyDescent="0.2">
      <c r="B4992" s="15"/>
      <c r="C4992" s="15"/>
      <c r="D4992" s="15"/>
      <c r="E4992" s="15"/>
      <c r="F4992" s="15"/>
      <c r="G4992" s="15"/>
      <c r="H4992" s="15"/>
      <c r="I4992" s="15"/>
      <c r="J4992" s="15"/>
      <c r="K4992" s="15"/>
    </row>
    <row r="4993" spans="2:11" x14ac:dyDescent="0.2">
      <c r="B4993" s="15"/>
      <c r="C4993" s="15"/>
      <c r="D4993" s="15"/>
      <c r="E4993" s="15"/>
      <c r="F4993" s="15"/>
      <c r="G4993" s="15"/>
      <c r="H4993" s="15"/>
      <c r="I4993" s="15"/>
      <c r="J4993" s="15"/>
      <c r="K4993" s="15"/>
    </row>
    <row r="4994" spans="2:11" x14ac:dyDescent="0.2">
      <c r="B4994" s="15"/>
      <c r="C4994" s="15"/>
      <c r="D4994" s="15"/>
      <c r="E4994" s="15"/>
      <c r="F4994" s="15"/>
      <c r="G4994" s="15"/>
      <c r="H4994" s="15"/>
      <c r="I4994" s="15"/>
      <c r="J4994" s="15"/>
      <c r="K4994" s="15"/>
    </row>
    <row r="4995" spans="2:11" x14ac:dyDescent="0.2">
      <c r="B4995" s="15"/>
      <c r="C4995" s="15"/>
      <c r="D4995" s="15"/>
      <c r="E4995" s="15"/>
      <c r="F4995" s="15"/>
      <c r="G4995" s="15"/>
      <c r="H4995" s="15"/>
      <c r="I4995" s="15"/>
      <c r="J4995" s="15"/>
      <c r="K4995" s="15"/>
    </row>
    <row r="4996" spans="2:11" x14ac:dyDescent="0.2">
      <c r="B4996" s="15"/>
      <c r="C4996" s="15"/>
      <c r="D4996" s="15"/>
      <c r="E4996" s="15"/>
      <c r="F4996" s="15"/>
      <c r="G4996" s="15"/>
      <c r="H4996" s="15"/>
      <c r="I4996" s="15"/>
      <c r="J4996" s="15"/>
      <c r="K4996" s="15"/>
    </row>
    <row r="4997" spans="2:11" x14ac:dyDescent="0.2">
      <c r="B4997" s="15"/>
      <c r="C4997" s="15"/>
      <c r="D4997" s="15"/>
      <c r="E4997" s="15"/>
      <c r="F4997" s="15"/>
      <c r="G4997" s="15"/>
      <c r="H4997" s="15"/>
      <c r="I4997" s="15"/>
      <c r="J4997" s="15"/>
      <c r="K4997" s="15"/>
    </row>
    <row r="4998" spans="2:11" x14ac:dyDescent="0.2">
      <c r="B4998" s="15"/>
      <c r="C4998" s="15"/>
      <c r="D4998" s="15"/>
      <c r="E4998" s="15"/>
      <c r="F4998" s="15"/>
      <c r="G4998" s="15"/>
      <c r="H4998" s="15"/>
      <c r="I4998" s="15"/>
      <c r="J4998" s="15"/>
      <c r="K4998" s="15"/>
    </row>
    <row r="4999" spans="2:11" x14ac:dyDescent="0.2">
      <c r="B4999" s="15"/>
      <c r="C4999" s="15"/>
      <c r="D4999" s="15"/>
      <c r="E4999" s="15"/>
      <c r="F4999" s="15"/>
      <c r="G4999" s="15"/>
      <c r="H4999" s="15"/>
      <c r="I4999" s="15"/>
      <c r="J4999" s="15"/>
      <c r="K4999" s="15"/>
    </row>
    <row r="5000" spans="2:11" x14ac:dyDescent="0.2">
      <c r="B5000" s="15"/>
      <c r="C5000" s="15"/>
      <c r="D5000" s="15"/>
      <c r="E5000" s="15"/>
      <c r="F5000" s="15"/>
      <c r="G5000" s="15"/>
      <c r="H5000" s="15"/>
      <c r="I5000" s="15"/>
      <c r="J5000" s="15"/>
      <c r="K5000" s="15"/>
    </row>
    <row r="5001" spans="2:11" x14ac:dyDescent="0.2">
      <c r="B5001" s="15"/>
      <c r="C5001" s="15"/>
      <c r="D5001" s="15"/>
      <c r="E5001" s="15"/>
      <c r="F5001" s="15"/>
      <c r="G5001" s="15"/>
      <c r="H5001" s="15"/>
      <c r="I5001" s="15"/>
      <c r="J5001" s="15"/>
      <c r="K5001" s="15"/>
    </row>
    <row r="5002" spans="2:11" x14ac:dyDescent="0.2">
      <c r="B5002" s="15"/>
      <c r="C5002" s="15"/>
      <c r="D5002" s="15"/>
      <c r="E5002" s="15"/>
      <c r="F5002" s="15"/>
      <c r="G5002" s="15"/>
      <c r="H5002" s="15"/>
      <c r="I5002" s="15"/>
      <c r="J5002" s="15"/>
      <c r="K5002" s="15"/>
    </row>
    <row r="5003" spans="2:11" x14ac:dyDescent="0.2">
      <c r="B5003" s="15"/>
      <c r="C5003" s="15"/>
      <c r="D5003" s="15"/>
      <c r="E5003" s="15"/>
      <c r="F5003" s="15"/>
      <c r="G5003" s="15"/>
      <c r="H5003" s="15"/>
      <c r="I5003" s="15"/>
      <c r="J5003" s="15"/>
      <c r="K5003" s="15"/>
    </row>
    <row r="5004" spans="2:11" x14ac:dyDescent="0.2">
      <c r="B5004" s="15"/>
      <c r="C5004" s="15"/>
      <c r="D5004" s="15"/>
      <c r="E5004" s="15"/>
      <c r="F5004" s="15"/>
      <c r="G5004" s="15"/>
      <c r="H5004" s="15"/>
      <c r="I5004" s="15"/>
      <c r="J5004" s="15"/>
      <c r="K5004" s="15"/>
    </row>
    <row r="5005" spans="2:11" x14ac:dyDescent="0.2">
      <c r="B5005" s="15"/>
      <c r="C5005" s="15"/>
      <c r="D5005" s="15"/>
      <c r="E5005" s="15"/>
      <c r="F5005" s="15"/>
      <c r="G5005" s="15"/>
      <c r="H5005" s="15"/>
      <c r="I5005" s="15"/>
      <c r="J5005" s="15"/>
      <c r="K5005" s="15"/>
    </row>
    <row r="5006" spans="2:11" x14ac:dyDescent="0.2">
      <c r="B5006" s="15"/>
      <c r="C5006" s="15"/>
      <c r="D5006" s="15"/>
      <c r="E5006" s="15"/>
      <c r="F5006" s="15"/>
      <c r="G5006" s="15"/>
      <c r="H5006" s="15"/>
      <c r="I5006" s="15"/>
      <c r="J5006" s="15"/>
      <c r="K5006" s="15"/>
    </row>
    <row r="5007" spans="2:11" x14ac:dyDescent="0.2">
      <c r="B5007" s="15"/>
      <c r="C5007" s="15"/>
      <c r="D5007" s="15"/>
      <c r="E5007" s="15"/>
      <c r="F5007" s="15"/>
      <c r="G5007" s="15"/>
      <c r="H5007" s="15"/>
      <c r="I5007" s="15"/>
      <c r="J5007" s="15"/>
      <c r="K5007" s="15"/>
    </row>
    <row r="5008" spans="2:11" x14ac:dyDescent="0.2">
      <c r="B5008" s="15"/>
      <c r="C5008" s="15"/>
      <c r="D5008" s="15"/>
      <c r="E5008" s="15"/>
      <c r="F5008" s="15"/>
      <c r="G5008" s="15"/>
      <c r="H5008" s="15"/>
      <c r="I5008" s="15"/>
      <c r="J5008" s="15"/>
      <c r="K5008" s="15"/>
    </row>
    <row r="5009" spans="2:11" x14ac:dyDescent="0.2">
      <c r="B5009" s="15"/>
      <c r="C5009" s="15"/>
      <c r="D5009" s="15"/>
      <c r="E5009" s="15"/>
      <c r="F5009" s="15"/>
      <c r="G5009" s="15"/>
      <c r="H5009" s="15"/>
      <c r="I5009" s="15"/>
      <c r="J5009" s="15"/>
      <c r="K5009" s="15"/>
    </row>
    <row r="5010" spans="2:11" x14ac:dyDescent="0.2">
      <c r="B5010" s="15"/>
      <c r="C5010" s="15"/>
      <c r="D5010" s="15"/>
      <c r="E5010" s="15"/>
      <c r="F5010" s="15"/>
      <c r="G5010" s="15"/>
      <c r="H5010" s="15"/>
      <c r="I5010" s="15"/>
      <c r="J5010" s="15"/>
      <c r="K5010" s="15"/>
    </row>
    <row r="5011" spans="2:11" x14ac:dyDescent="0.2">
      <c r="B5011" s="15"/>
      <c r="C5011" s="15"/>
      <c r="D5011" s="15"/>
      <c r="E5011" s="15"/>
      <c r="F5011" s="15"/>
      <c r="G5011" s="15"/>
      <c r="H5011" s="15"/>
      <c r="I5011" s="15"/>
      <c r="J5011" s="15"/>
      <c r="K5011" s="15"/>
    </row>
    <row r="5012" spans="2:11" x14ac:dyDescent="0.2">
      <c r="B5012" s="15"/>
      <c r="C5012" s="15"/>
      <c r="D5012" s="15"/>
      <c r="E5012" s="15"/>
      <c r="F5012" s="15"/>
      <c r="G5012" s="15"/>
      <c r="H5012" s="15"/>
      <c r="I5012" s="15"/>
      <c r="J5012" s="15"/>
      <c r="K5012" s="15"/>
    </row>
    <row r="5013" spans="2:11" x14ac:dyDescent="0.2">
      <c r="B5013" s="15"/>
      <c r="C5013" s="15"/>
      <c r="D5013" s="15"/>
      <c r="E5013" s="15"/>
      <c r="F5013" s="15"/>
      <c r="G5013" s="15"/>
      <c r="H5013" s="15"/>
      <c r="I5013" s="15"/>
      <c r="J5013" s="15"/>
      <c r="K5013" s="15"/>
    </row>
    <row r="5014" spans="2:11" x14ac:dyDescent="0.2">
      <c r="B5014" s="15"/>
      <c r="C5014" s="15"/>
      <c r="D5014" s="15"/>
      <c r="E5014" s="15"/>
      <c r="F5014" s="15"/>
      <c r="G5014" s="15"/>
      <c r="H5014" s="15"/>
      <c r="I5014" s="15"/>
      <c r="J5014" s="15"/>
      <c r="K5014" s="15"/>
    </row>
    <row r="5015" spans="2:11" x14ac:dyDescent="0.2">
      <c r="B5015" s="15"/>
      <c r="C5015" s="15"/>
      <c r="D5015" s="15"/>
      <c r="E5015" s="15"/>
      <c r="F5015" s="15"/>
      <c r="G5015" s="15"/>
      <c r="H5015" s="15"/>
      <c r="I5015" s="15"/>
      <c r="J5015" s="15"/>
      <c r="K5015" s="15"/>
    </row>
    <row r="5016" spans="2:11" x14ac:dyDescent="0.2">
      <c r="B5016" s="15"/>
      <c r="C5016" s="15"/>
      <c r="D5016" s="15"/>
      <c r="E5016" s="15"/>
      <c r="F5016" s="15"/>
      <c r="G5016" s="15"/>
      <c r="H5016" s="15"/>
      <c r="I5016" s="15"/>
      <c r="J5016" s="15"/>
      <c r="K5016" s="15"/>
    </row>
    <row r="5017" spans="2:11" x14ac:dyDescent="0.2">
      <c r="B5017" s="15"/>
      <c r="C5017" s="15"/>
      <c r="D5017" s="15"/>
      <c r="E5017" s="15"/>
      <c r="F5017" s="15"/>
      <c r="G5017" s="15"/>
      <c r="H5017" s="15"/>
      <c r="I5017" s="15"/>
      <c r="J5017" s="15"/>
      <c r="K5017" s="15"/>
    </row>
    <row r="5018" spans="2:11" x14ac:dyDescent="0.2">
      <c r="B5018" s="15"/>
      <c r="C5018" s="15"/>
      <c r="D5018" s="15"/>
      <c r="E5018" s="15"/>
      <c r="F5018" s="15"/>
      <c r="G5018" s="15"/>
      <c r="H5018" s="15"/>
      <c r="I5018" s="15"/>
      <c r="J5018" s="15"/>
      <c r="K5018" s="15"/>
    </row>
    <row r="5019" spans="2:11" x14ac:dyDescent="0.2">
      <c r="B5019" s="15"/>
      <c r="C5019" s="15"/>
      <c r="D5019" s="15"/>
      <c r="E5019" s="15"/>
      <c r="F5019" s="15"/>
      <c r="G5019" s="15"/>
      <c r="H5019" s="15"/>
      <c r="I5019" s="15"/>
      <c r="J5019" s="15"/>
      <c r="K5019" s="15"/>
    </row>
    <row r="5020" spans="2:11" x14ac:dyDescent="0.2">
      <c r="B5020" s="15"/>
      <c r="C5020" s="15"/>
      <c r="D5020" s="15"/>
      <c r="E5020" s="15"/>
      <c r="F5020" s="15"/>
      <c r="G5020" s="15"/>
      <c r="H5020" s="15"/>
      <c r="I5020" s="15"/>
      <c r="J5020" s="15"/>
      <c r="K5020" s="15"/>
    </row>
    <row r="5021" spans="2:11" x14ac:dyDescent="0.2">
      <c r="B5021" s="15"/>
      <c r="C5021" s="15"/>
      <c r="D5021" s="15"/>
      <c r="E5021" s="15"/>
      <c r="F5021" s="15"/>
      <c r="G5021" s="15"/>
      <c r="H5021" s="15"/>
      <c r="I5021" s="15"/>
      <c r="J5021" s="15"/>
      <c r="K5021" s="15"/>
    </row>
    <row r="5022" spans="2:11" x14ac:dyDescent="0.2">
      <c r="B5022" s="15"/>
      <c r="C5022" s="15"/>
      <c r="D5022" s="15"/>
      <c r="E5022" s="15"/>
      <c r="F5022" s="15"/>
      <c r="G5022" s="15"/>
      <c r="H5022" s="15"/>
      <c r="I5022" s="15"/>
      <c r="J5022" s="15"/>
      <c r="K5022" s="15"/>
    </row>
    <row r="5023" spans="2:11" x14ac:dyDescent="0.2">
      <c r="B5023" s="15"/>
      <c r="C5023" s="15"/>
      <c r="D5023" s="15"/>
      <c r="E5023" s="15"/>
      <c r="F5023" s="15"/>
      <c r="G5023" s="15"/>
      <c r="H5023" s="15"/>
      <c r="I5023" s="15"/>
      <c r="J5023" s="15"/>
      <c r="K5023" s="15"/>
    </row>
    <row r="5024" spans="2:11" x14ac:dyDescent="0.2">
      <c r="B5024" s="15"/>
      <c r="C5024" s="15"/>
      <c r="D5024" s="15"/>
      <c r="E5024" s="15"/>
      <c r="F5024" s="15"/>
      <c r="G5024" s="15"/>
      <c r="H5024" s="15"/>
      <c r="I5024" s="15"/>
      <c r="J5024" s="15"/>
      <c r="K5024" s="15"/>
    </row>
    <row r="5025" spans="2:11" x14ac:dyDescent="0.2">
      <c r="B5025" s="15"/>
      <c r="C5025" s="15"/>
      <c r="D5025" s="15"/>
      <c r="E5025" s="15"/>
      <c r="F5025" s="15"/>
      <c r="G5025" s="15"/>
      <c r="H5025" s="15"/>
      <c r="I5025" s="15"/>
      <c r="J5025" s="15"/>
      <c r="K5025" s="15"/>
    </row>
    <row r="5026" spans="2:11" x14ac:dyDescent="0.2">
      <c r="B5026" s="15"/>
      <c r="C5026" s="15"/>
      <c r="D5026" s="15"/>
      <c r="E5026" s="15"/>
      <c r="F5026" s="15"/>
      <c r="G5026" s="15"/>
      <c r="H5026" s="15"/>
      <c r="I5026" s="15"/>
      <c r="J5026" s="15"/>
      <c r="K5026" s="15"/>
    </row>
    <row r="5027" spans="2:11" x14ac:dyDescent="0.2">
      <c r="B5027" s="15"/>
      <c r="C5027" s="15"/>
      <c r="D5027" s="15"/>
      <c r="E5027" s="15"/>
      <c r="F5027" s="15"/>
      <c r="G5027" s="15"/>
      <c r="H5027" s="15"/>
      <c r="I5027" s="15"/>
      <c r="J5027" s="15"/>
      <c r="K5027" s="15"/>
    </row>
    <row r="5028" spans="2:11" x14ac:dyDescent="0.2">
      <c r="B5028" s="15"/>
      <c r="C5028" s="15"/>
      <c r="D5028" s="15"/>
      <c r="E5028" s="15"/>
      <c r="F5028" s="15"/>
      <c r="G5028" s="15"/>
      <c r="H5028" s="15"/>
      <c r="I5028" s="15"/>
      <c r="J5028" s="15"/>
      <c r="K5028" s="15"/>
    </row>
    <row r="5029" spans="2:11" x14ac:dyDescent="0.2">
      <c r="B5029" s="15"/>
      <c r="C5029" s="15"/>
      <c r="D5029" s="15"/>
      <c r="E5029" s="15"/>
      <c r="F5029" s="15"/>
      <c r="G5029" s="15"/>
      <c r="H5029" s="15"/>
      <c r="I5029" s="15"/>
      <c r="J5029" s="15"/>
      <c r="K5029" s="15"/>
    </row>
    <row r="5030" spans="2:11" x14ac:dyDescent="0.2">
      <c r="B5030" s="15"/>
      <c r="C5030" s="15"/>
      <c r="D5030" s="15"/>
      <c r="E5030" s="15"/>
      <c r="F5030" s="15"/>
      <c r="G5030" s="15"/>
      <c r="H5030" s="15"/>
      <c r="I5030" s="15"/>
      <c r="J5030" s="15"/>
      <c r="K5030" s="15"/>
    </row>
    <row r="5031" spans="2:11" x14ac:dyDescent="0.2">
      <c r="B5031" s="15"/>
      <c r="C5031" s="15"/>
      <c r="D5031" s="15"/>
      <c r="E5031" s="15"/>
      <c r="F5031" s="15"/>
      <c r="G5031" s="15"/>
      <c r="H5031" s="15"/>
      <c r="I5031" s="15"/>
      <c r="J5031" s="15"/>
      <c r="K5031" s="15"/>
    </row>
    <row r="5032" spans="2:11" x14ac:dyDescent="0.2">
      <c r="B5032" s="15"/>
      <c r="C5032" s="15"/>
      <c r="D5032" s="15"/>
      <c r="E5032" s="15"/>
      <c r="F5032" s="15"/>
      <c r="G5032" s="15"/>
      <c r="H5032" s="15"/>
      <c r="I5032" s="15"/>
      <c r="J5032" s="15"/>
      <c r="K5032" s="15"/>
    </row>
    <row r="5033" spans="2:11" x14ac:dyDescent="0.2">
      <c r="B5033" s="15"/>
      <c r="C5033" s="15"/>
      <c r="D5033" s="15"/>
      <c r="E5033" s="15"/>
      <c r="F5033" s="15"/>
      <c r="G5033" s="15"/>
      <c r="H5033" s="15"/>
      <c r="I5033" s="15"/>
      <c r="J5033" s="15"/>
      <c r="K5033" s="15"/>
    </row>
    <row r="5034" spans="2:11" x14ac:dyDescent="0.2">
      <c r="B5034" s="15"/>
      <c r="C5034" s="15"/>
      <c r="D5034" s="15"/>
      <c r="E5034" s="15"/>
      <c r="F5034" s="15"/>
      <c r="G5034" s="15"/>
      <c r="H5034" s="15"/>
      <c r="I5034" s="15"/>
      <c r="J5034" s="15"/>
      <c r="K5034" s="15"/>
    </row>
    <row r="5035" spans="2:11" x14ac:dyDescent="0.2">
      <c r="B5035" s="15"/>
      <c r="C5035" s="15"/>
      <c r="D5035" s="15"/>
      <c r="E5035" s="15"/>
      <c r="F5035" s="15"/>
      <c r="G5035" s="15"/>
      <c r="H5035" s="15"/>
      <c r="I5035" s="15"/>
      <c r="J5035" s="15"/>
      <c r="K5035" s="15"/>
    </row>
    <row r="5036" spans="2:11" x14ac:dyDescent="0.2">
      <c r="B5036" s="15"/>
      <c r="C5036" s="15"/>
      <c r="D5036" s="15"/>
      <c r="E5036" s="15"/>
      <c r="F5036" s="15"/>
      <c r="G5036" s="15"/>
      <c r="H5036" s="15"/>
      <c r="I5036" s="15"/>
      <c r="J5036" s="15"/>
      <c r="K5036" s="15"/>
    </row>
    <row r="5037" spans="2:11" x14ac:dyDescent="0.2">
      <c r="B5037" s="15"/>
      <c r="C5037" s="15"/>
      <c r="D5037" s="15"/>
      <c r="E5037" s="15"/>
      <c r="F5037" s="15"/>
      <c r="G5037" s="15"/>
      <c r="H5037" s="15"/>
      <c r="I5037" s="15"/>
      <c r="J5037" s="15"/>
      <c r="K5037" s="15"/>
    </row>
    <row r="5038" spans="2:11" x14ac:dyDescent="0.2">
      <c r="B5038" s="15"/>
      <c r="C5038" s="15"/>
      <c r="D5038" s="15"/>
      <c r="E5038" s="15"/>
      <c r="F5038" s="15"/>
      <c r="G5038" s="15"/>
      <c r="H5038" s="15"/>
      <c r="I5038" s="15"/>
      <c r="J5038" s="15"/>
      <c r="K5038" s="15"/>
    </row>
    <row r="5039" spans="2:11" x14ac:dyDescent="0.2">
      <c r="B5039" s="15"/>
      <c r="C5039" s="15"/>
      <c r="D5039" s="15"/>
      <c r="E5039" s="15"/>
      <c r="F5039" s="15"/>
      <c r="G5039" s="15"/>
      <c r="H5039" s="15"/>
      <c r="I5039" s="15"/>
      <c r="J5039" s="15"/>
      <c r="K5039" s="15"/>
    </row>
    <row r="5040" spans="2:11" x14ac:dyDescent="0.2">
      <c r="B5040" s="15"/>
      <c r="C5040" s="15"/>
      <c r="D5040" s="15"/>
      <c r="E5040" s="15"/>
      <c r="F5040" s="15"/>
      <c r="G5040" s="15"/>
      <c r="H5040" s="15"/>
      <c r="I5040" s="15"/>
      <c r="J5040" s="15"/>
      <c r="K5040" s="15"/>
    </row>
    <row r="5041" spans="2:11" x14ac:dyDescent="0.2">
      <c r="B5041" s="15"/>
      <c r="C5041" s="15"/>
      <c r="D5041" s="15"/>
      <c r="E5041" s="15"/>
      <c r="F5041" s="15"/>
      <c r="G5041" s="15"/>
      <c r="H5041" s="15"/>
      <c r="I5041" s="15"/>
      <c r="J5041" s="15"/>
      <c r="K5041" s="15"/>
    </row>
    <row r="5042" spans="2:11" x14ac:dyDescent="0.2">
      <c r="B5042" s="15"/>
      <c r="C5042" s="15"/>
      <c r="D5042" s="15"/>
      <c r="E5042" s="15"/>
      <c r="F5042" s="15"/>
      <c r="G5042" s="15"/>
      <c r="H5042" s="15"/>
      <c r="I5042" s="15"/>
      <c r="J5042" s="15"/>
      <c r="K5042" s="15"/>
    </row>
    <row r="5043" spans="2:11" x14ac:dyDescent="0.2">
      <c r="B5043" s="15"/>
      <c r="C5043" s="15"/>
      <c r="D5043" s="15"/>
      <c r="E5043" s="15"/>
      <c r="F5043" s="15"/>
      <c r="G5043" s="15"/>
      <c r="H5043" s="15"/>
      <c r="I5043" s="15"/>
      <c r="J5043" s="15"/>
      <c r="K5043" s="15"/>
    </row>
    <row r="5044" spans="2:11" x14ac:dyDescent="0.2">
      <c r="B5044" s="15"/>
      <c r="C5044" s="15"/>
      <c r="D5044" s="15"/>
      <c r="E5044" s="15"/>
      <c r="F5044" s="15"/>
      <c r="G5044" s="15"/>
      <c r="H5044" s="15"/>
      <c r="I5044" s="15"/>
      <c r="J5044" s="15"/>
      <c r="K5044" s="15"/>
    </row>
    <row r="5045" spans="2:11" x14ac:dyDescent="0.2">
      <c r="B5045" s="15"/>
      <c r="C5045" s="15"/>
      <c r="D5045" s="15"/>
      <c r="E5045" s="15"/>
      <c r="F5045" s="15"/>
      <c r="G5045" s="15"/>
      <c r="H5045" s="15"/>
      <c r="I5045" s="15"/>
      <c r="J5045" s="15"/>
      <c r="K5045" s="15"/>
    </row>
    <row r="5046" spans="2:11" x14ac:dyDescent="0.2">
      <c r="B5046" s="15"/>
      <c r="C5046" s="15"/>
      <c r="D5046" s="15"/>
      <c r="E5046" s="15"/>
      <c r="F5046" s="15"/>
      <c r="G5046" s="15"/>
      <c r="H5046" s="15"/>
      <c r="I5046" s="15"/>
      <c r="J5046" s="15"/>
      <c r="K5046" s="15"/>
    </row>
    <row r="5047" spans="2:11" x14ac:dyDescent="0.2">
      <c r="B5047" s="15"/>
      <c r="C5047" s="15"/>
      <c r="D5047" s="15"/>
      <c r="E5047" s="15"/>
      <c r="F5047" s="15"/>
      <c r="G5047" s="15"/>
      <c r="H5047" s="15"/>
      <c r="I5047" s="15"/>
      <c r="J5047" s="15"/>
      <c r="K5047" s="15"/>
    </row>
    <row r="5048" spans="2:11" x14ac:dyDescent="0.2">
      <c r="B5048" s="15"/>
      <c r="C5048" s="15"/>
      <c r="D5048" s="15"/>
      <c r="E5048" s="15"/>
      <c r="F5048" s="15"/>
      <c r="G5048" s="15"/>
      <c r="H5048" s="15"/>
      <c r="I5048" s="15"/>
      <c r="J5048" s="15"/>
      <c r="K5048" s="15"/>
    </row>
    <row r="5049" spans="2:11" x14ac:dyDescent="0.2">
      <c r="B5049" s="15"/>
      <c r="C5049" s="15"/>
      <c r="D5049" s="15"/>
      <c r="E5049" s="15"/>
      <c r="F5049" s="15"/>
      <c r="G5049" s="15"/>
      <c r="H5049" s="15"/>
      <c r="I5049" s="15"/>
      <c r="J5049" s="15"/>
      <c r="K5049" s="15"/>
    </row>
    <row r="5050" spans="2:11" x14ac:dyDescent="0.2">
      <c r="B5050" s="15"/>
      <c r="C5050" s="15"/>
      <c r="D5050" s="15"/>
      <c r="E5050" s="15"/>
      <c r="F5050" s="15"/>
      <c r="G5050" s="15"/>
      <c r="H5050" s="15"/>
      <c r="I5050" s="15"/>
      <c r="J5050" s="15"/>
      <c r="K5050" s="15"/>
    </row>
    <row r="5051" spans="2:11" x14ac:dyDescent="0.2">
      <c r="B5051" s="15"/>
      <c r="C5051" s="15"/>
      <c r="D5051" s="15"/>
      <c r="E5051" s="15"/>
      <c r="F5051" s="15"/>
      <c r="G5051" s="15"/>
      <c r="H5051" s="15"/>
      <c r="I5051" s="15"/>
      <c r="J5051" s="15"/>
      <c r="K5051" s="15"/>
    </row>
    <row r="5052" spans="2:11" x14ac:dyDescent="0.2">
      <c r="B5052" s="15"/>
      <c r="C5052" s="15"/>
      <c r="D5052" s="15"/>
      <c r="E5052" s="15"/>
      <c r="F5052" s="15"/>
      <c r="G5052" s="15"/>
      <c r="H5052" s="15"/>
      <c r="I5052" s="15"/>
      <c r="J5052" s="15"/>
      <c r="K5052" s="15"/>
    </row>
    <row r="5053" spans="2:11" x14ac:dyDescent="0.2">
      <c r="B5053" s="15"/>
      <c r="C5053" s="15"/>
      <c r="D5053" s="15"/>
      <c r="E5053" s="15"/>
      <c r="F5053" s="15"/>
      <c r="G5053" s="15"/>
      <c r="H5053" s="15"/>
      <c r="I5053" s="15"/>
      <c r="J5053" s="15"/>
      <c r="K5053" s="15"/>
    </row>
    <row r="5054" spans="2:11" x14ac:dyDescent="0.2">
      <c r="B5054" s="15"/>
      <c r="C5054" s="15"/>
      <c r="D5054" s="15"/>
      <c r="E5054" s="15"/>
      <c r="F5054" s="15"/>
      <c r="G5054" s="15"/>
      <c r="H5054" s="15"/>
      <c r="I5054" s="15"/>
      <c r="J5054" s="15"/>
      <c r="K5054" s="15"/>
    </row>
    <row r="5055" spans="2:11" x14ac:dyDescent="0.2">
      <c r="B5055" s="15"/>
      <c r="C5055" s="15"/>
      <c r="D5055" s="15"/>
      <c r="E5055" s="15"/>
      <c r="F5055" s="15"/>
      <c r="G5055" s="15"/>
      <c r="H5055" s="15"/>
      <c r="I5055" s="15"/>
      <c r="J5055" s="15"/>
      <c r="K5055" s="15"/>
    </row>
    <row r="5056" spans="2:11" x14ac:dyDescent="0.2">
      <c r="B5056" s="15"/>
      <c r="C5056" s="15"/>
      <c r="D5056" s="15"/>
      <c r="E5056" s="15"/>
      <c r="F5056" s="15"/>
      <c r="G5056" s="15"/>
      <c r="H5056" s="15"/>
      <c r="I5056" s="15"/>
      <c r="J5056" s="15"/>
      <c r="K5056" s="15"/>
    </row>
    <row r="5057" spans="2:11" x14ac:dyDescent="0.2">
      <c r="B5057" s="15"/>
      <c r="C5057" s="15"/>
      <c r="D5057" s="15"/>
      <c r="E5057" s="15"/>
      <c r="F5057" s="15"/>
      <c r="G5057" s="15"/>
      <c r="H5057" s="15"/>
      <c r="I5057" s="15"/>
      <c r="J5057" s="15"/>
      <c r="K5057" s="15"/>
    </row>
    <row r="5058" spans="2:11" x14ac:dyDescent="0.2">
      <c r="B5058" s="15"/>
      <c r="C5058" s="15"/>
      <c r="D5058" s="15"/>
      <c r="E5058" s="15"/>
      <c r="F5058" s="15"/>
      <c r="G5058" s="15"/>
      <c r="H5058" s="15"/>
      <c r="I5058" s="15"/>
      <c r="J5058" s="15"/>
      <c r="K5058" s="15"/>
    </row>
    <row r="5059" spans="2:11" x14ac:dyDescent="0.2">
      <c r="B5059" s="15"/>
      <c r="C5059" s="15"/>
      <c r="D5059" s="15"/>
      <c r="E5059" s="15"/>
      <c r="F5059" s="15"/>
      <c r="G5059" s="15"/>
      <c r="H5059" s="15"/>
      <c r="I5059" s="15"/>
      <c r="J5059" s="15"/>
      <c r="K5059" s="15"/>
    </row>
    <row r="5060" spans="2:11" x14ac:dyDescent="0.2">
      <c r="B5060" s="15"/>
      <c r="C5060" s="15"/>
      <c r="D5060" s="15"/>
      <c r="E5060" s="15"/>
      <c r="F5060" s="15"/>
      <c r="G5060" s="15"/>
      <c r="H5060" s="15"/>
      <c r="I5060" s="15"/>
      <c r="J5060" s="15"/>
      <c r="K5060" s="15"/>
    </row>
    <row r="5061" spans="2:11" x14ac:dyDescent="0.2">
      <c r="B5061" s="15"/>
      <c r="C5061" s="15"/>
      <c r="D5061" s="15"/>
      <c r="E5061" s="15"/>
      <c r="F5061" s="15"/>
      <c r="G5061" s="15"/>
      <c r="H5061" s="15"/>
      <c r="I5061" s="15"/>
      <c r="J5061" s="15"/>
      <c r="K5061" s="15"/>
    </row>
    <row r="5062" spans="2:11" x14ac:dyDescent="0.2">
      <c r="B5062" s="15"/>
      <c r="C5062" s="15"/>
      <c r="D5062" s="15"/>
      <c r="E5062" s="15"/>
      <c r="F5062" s="15"/>
      <c r="G5062" s="15"/>
      <c r="H5062" s="15"/>
      <c r="I5062" s="15"/>
      <c r="J5062" s="15"/>
      <c r="K5062" s="15"/>
    </row>
    <row r="5063" spans="2:11" x14ac:dyDescent="0.2">
      <c r="B5063" s="15"/>
      <c r="C5063" s="15"/>
      <c r="D5063" s="15"/>
      <c r="E5063" s="15"/>
      <c r="F5063" s="15"/>
      <c r="G5063" s="15"/>
      <c r="H5063" s="15"/>
      <c r="I5063" s="15"/>
      <c r="J5063" s="15"/>
      <c r="K5063" s="15"/>
    </row>
    <row r="5064" spans="2:11" x14ac:dyDescent="0.2">
      <c r="B5064" s="15"/>
      <c r="C5064" s="15"/>
      <c r="D5064" s="15"/>
      <c r="E5064" s="15"/>
      <c r="F5064" s="15"/>
      <c r="G5064" s="15"/>
      <c r="H5064" s="15"/>
      <c r="I5064" s="15"/>
      <c r="J5064" s="15"/>
      <c r="K5064" s="15"/>
    </row>
    <row r="5065" spans="2:11" x14ac:dyDescent="0.2">
      <c r="B5065" s="15"/>
      <c r="C5065" s="15"/>
      <c r="D5065" s="15"/>
      <c r="E5065" s="15"/>
      <c r="F5065" s="15"/>
      <c r="G5065" s="15"/>
      <c r="H5065" s="15"/>
      <c r="I5065" s="15"/>
      <c r="J5065" s="15"/>
      <c r="K5065" s="15"/>
    </row>
    <row r="5066" spans="2:11" x14ac:dyDescent="0.2">
      <c r="B5066" s="15"/>
      <c r="C5066" s="15"/>
      <c r="D5066" s="15"/>
      <c r="E5066" s="15"/>
      <c r="F5066" s="15"/>
      <c r="G5066" s="15"/>
      <c r="H5066" s="15"/>
      <c r="I5066" s="15"/>
      <c r="J5066" s="15"/>
      <c r="K5066" s="15"/>
    </row>
    <row r="5067" spans="2:11" x14ac:dyDescent="0.2">
      <c r="B5067" s="15"/>
      <c r="C5067" s="15"/>
      <c r="D5067" s="15"/>
      <c r="E5067" s="15"/>
      <c r="F5067" s="15"/>
      <c r="G5067" s="15"/>
      <c r="H5067" s="15"/>
      <c r="I5067" s="15"/>
      <c r="J5067" s="15"/>
      <c r="K5067" s="15"/>
    </row>
    <row r="5068" spans="2:11" x14ac:dyDescent="0.2">
      <c r="B5068" s="15"/>
      <c r="C5068" s="15"/>
      <c r="D5068" s="15"/>
      <c r="E5068" s="15"/>
      <c r="F5068" s="15"/>
      <c r="G5068" s="15"/>
      <c r="H5068" s="15"/>
      <c r="I5068" s="15"/>
      <c r="J5068" s="15"/>
      <c r="K5068" s="15"/>
    </row>
    <row r="5069" spans="2:11" x14ac:dyDescent="0.2">
      <c r="B5069" s="15"/>
      <c r="C5069" s="15"/>
      <c r="D5069" s="15"/>
      <c r="E5069" s="15"/>
      <c r="F5069" s="15"/>
      <c r="G5069" s="15"/>
      <c r="H5069" s="15"/>
      <c r="I5069" s="15"/>
      <c r="J5069" s="15"/>
      <c r="K5069" s="15"/>
    </row>
    <row r="5070" spans="2:11" x14ac:dyDescent="0.2">
      <c r="B5070" s="15"/>
      <c r="C5070" s="15"/>
      <c r="D5070" s="15"/>
      <c r="E5070" s="15"/>
      <c r="F5070" s="15"/>
      <c r="G5070" s="15"/>
      <c r="H5070" s="15"/>
      <c r="I5070" s="15"/>
      <c r="J5070" s="15"/>
      <c r="K5070" s="15"/>
    </row>
    <row r="5071" spans="2:11" x14ac:dyDescent="0.2">
      <c r="B5071" s="15"/>
      <c r="C5071" s="15"/>
      <c r="D5071" s="15"/>
      <c r="E5071" s="15"/>
      <c r="F5071" s="15"/>
      <c r="G5071" s="15"/>
      <c r="H5071" s="15"/>
      <c r="I5071" s="15"/>
      <c r="J5071" s="15"/>
      <c r="K5071" s="15"/>
    </row>
    <row r="5072" spans="2:11" x14ac:dyDescent="0.2">
      <c r="B5072" s="15"/>
      <c r="C5072" s="15"/>
      <c r="D5072" s="15"/>
      <c r="E5072" s="15"/>
      <c r="F5072" s="15"/>
      <c r="G5072" s="15"/>
      <c r="H5072" s="15"/>
      <c r="I5072" s="15"/>
      <c r="J5072" s="15"/>
      <c r="K5072" s="15"/>
    </row>
    <row r="5073" spans="2:11" x14ac:dyDescent="0.2">
      <c r="B5073" s="15"/>
      <c r="C5073" s="15"/>
      <c r="D5073" s="15"/>
      <c r="E5073" s="15"/>
      <c r="F5073" s="15"/>
      <c r="G5073" s="15"/>
      <c r="H5073" s="15"/>
      <c r="I5073" s="15"/>
      <c r="J5073" s="15"/>
      <c r="K5073" s="15"/>
    </row>
    <row r="5074" spans="2:11" x14ac:dyDescent="0.2">
      <c r="B5074" s="15"/>
      <c r="C5074" s="15"/>
      <c r="D5074" s="15"/>
      <c r="E5074" s="15"/>
      <c r="F5074" s="15"/>
      <c r="G5074" s="15"/>
      <c r="H5074" s="15"/>
      <c r="I5074" s="15"/>
      <c r="J5074" s="15"/>
      <c r="K5074" s="15"/>
    </row>
    <row r="5075" spans="2:11" x14ac:dyDescent="0.2">
      <c r="B5075" s="15"/>
      <c r="C5075" s="15"/>
      <c r="D5075" s="15"/>
      <c r="E5075" s="15"/>
      <c r="F5075" s="15"/>
      <c r="G5075" s="15"/>
      <c r="H5075" s="15"/>
      <c r="I5075" s="15"/>
      <c r="J5075" s="15"/>
      <c r="K5075" s="15"/>
    </row>
    <row r="5076" spans="2:11" x14ac:dyDescent="0.2">
      <c r="B5076" s="15"/>
      <c r="C5076" s="15"/>
      <c r="D5076" s="15"/>
      <c r="E5076" s="15"/>
      <c r="F5076" s="15"/>
      <c r="G5076" s="15"/>
      <c r="H5076" s="15"/>
      <c r="I5076" s="15"/>
      <c r="J5076" s="15"/>
      <c r="K5076" s="15"/>
    </row>
    <row r="5077" spans="2:11" x14ac:dyDescent="0.2">
      <c r="B5077" s="15"/>
      <c r="C5077" s="15"/>
      <c r="D5077" s="15"/>
      <c r="E5077" s="15"/>
      <c r="F5077" s="15"/>
      <c r="G5077" s="15"/>
      <c r="H5077" s="15"/>
      <c r="I5077" s="15"/>
      <c r="J5077" s="15"/>
      <c r="K5077" s="15"/>
    </row>
    <row r="5078" spans="2:11" x14ac:dyDescent="0.2">
      <c r="B5078" s="15"/>
      <c r="C5078" s="15"/>
      <c r="D5078" s="15"/>
      <c r="E5078" s="15"/>
      <c r="F5078" s="15"/>
      <c r="G5078" s="15"/>
      <c r="H5078" s="15"/>
      <c r="I5078" s="15"/>
      <c r="J5078" s="15"/>
      <c r="K5078" s="15"/>
    </row>
    <row r="5079" spans="2:11" x14ac:dyDescent="0.2">
      <c r="B5079" s="15"/>
      <c r="C5079" s="15"/>
      <c r="D5079" s="15"/>
      <c r="E5079" s="15"/>
      <c r="F5079" s="15"/>
      <c r="G5079" s="15"/>
      <c r="H5079" s="15"/>
      <c r="I5079" s="15"/>
      <c r="J5079" s="15"/>
      <c r="K5079" s="15"/>
    </row>
    <row r="5080" spans="2:11" x14ac:dyDescent="0.2">
      <c r="B5080" s="15"/>
      <c r="C5080" s="15"/>
      <c r="D5080" s="15"/>
      <c r="E5080" s="15"/>
      <c r="F5080" s="15"/>
      <c r="G5080" s="15"/>
      <c r="H5080" s="15"/>
      <c r="I5080" s="15"/>
      <c r="J5080" s="15"/>
      <c r="K5080" s="15"/>
    </row>
    <row r="5081" spans="2:11" x14ac:dyDescent="0.2">
      <c r="B5081" s="15"/>
      <c r="C5081" s="15"/>
      <c r="D5081" s="15"/>
      <c r="E5081" s="15"/>
      <c r="F5081" s="15"/>
      <c r="G5081" s="15"/>
      <c r="H5081" s="15"/>
      <c r="I5081" s="15"/>
      <c r="J5081" s="15"/>
      <c r="K5081" s="15"/>
    </row>
    <row r="5082" spans="2:11" x14ac:dyDescent="0.2">
      <c r="B5082" s="15"/>
      <c r="C5082" s="15"/>
      <c r="D5082" s="15"/>
      <c r="E5082" s="15"/>
      <c r="F5082" s="15"/>
      <c r="G5082" s="15"/>
      <c r="H5082" s="15"/>
      <c r="I5082" s="15"/>
      <c r="J5082" s="15"/>
      <c r="K5082" s="15"/>
    </row>
    <row r="5083" spans="2:11" x14ac:dyDescent="0.2">
      <c r="B5083" s="15"/>
      <c r="C5083" s="15"/>
      <c r="D5083" s="15"/>
      <c r="E5083" s="15"/>
      <c r="F5083" s="15"/>
      <c r="G5083" s="15"/>
      <c r="H5083" s="15"/>
      <c r="I5083" s="15"/>
      <c r="J5083" s="15"/>
      <c r="K5083" s="15"/>
    </row>
    <row r="5084" spans="2:11" x14ac:dyDescent="0.2">
      <c r="B5084" s="15"/>
      <c r="C5084" s="15"/>
      <c r="D5084" s="15"/>
      <c r="E5084" s="15"/>
      <c r="F5084" s="15"/>
      <c r="G5084" s="15"/>
      <c r="H5084" s="15"/>
      <c r="I5084" s="15"/>
      <c r="J5084" s="15"/>
      <c r="K5084" s="15"/>
    </row>
    <row r="5085" spans="2:11" x14ac:dyDescent="0.2">
      <c r="B5085" s="15"/>
      <c r="C5085" s="15"/>
      <c r="D5085" s="15"/>
      <c r="E5085" s="15"/>
      <c r="F5085" s="15"/>
      <c r="G5085" s="15"/>
      <c r="H5085" s="15"/>
      <c r="I5085" s="15"/>
      <c r="J5085" s="15"/>
      <c r="K5085" s="15"/>
    </row>
    <row r="5086" spans="2:11" x14ac:dyDescent="0.2">
      <c r="B5086" s="15"/>
      <c r="C5086" s="15"/>
      <c r="D5086" s="15"/>
      <c r="E5086" s="15"/>
      <c r="F5086" s="15"/>
      <c r="G5086" s="15"/>
      <c r="H5086" s="15"/>
      <c r="I5086" s="15"/>
      <c r="J5086" s="15"/>
      <c r="K5086" s="15"/>
    </row>
    <row r="5087" spans="2:11" x14ac:dyDescent="0.2">
      <c r="B5087" s="15"/>
      <c r="C5087" s="15"/>
      <c r="D5087" s="15"/>
      <c r="E5087" s="15"/>
      <c r="F5087" s="15"/>
      <c r="G5087" s="15"/>
      <c r="H5087" s="15"/>
      <c r="I5087" s="15"/>
      <c r="J5087" s="15"/>
      <c r="K5087" s="15"/>
    </row>
    <row r="5088" spans="2:11" x14ac:dyDescent="0.2">
      <c r="B5088" s="15"/>
      <c r="C5088" s="15"/>
      <c r="D5088" s="15"/>
      <c r="E5088" s="15"/>
      <c r="F5088" s="15"/>
      <c r="G5088" s="15"/>
      <c r="H5088" s="15"/>
      <c r="I5088" s="15"/>
      <c r="J5088" s="15"/>
      <c r="K5088" s="15"/>
    </row>
    <row r="5089" spans="2:11" x14ac:dyDescent="0.2">
      <c r="B5089" s="15"/>
      <c r="C5089" s="15"/>
      <c r="D5089" s="15"/>
      <c r="E5089" s="15"/>
      <c r="F5089" s="15"/>
      <c r="G5089" s="15"/>
      <c r="H5089" s="15"/>
      <c r="I5089" s="15"/>
      <c r="J5089" s="15"/>
      <c r="K5089" s="15"/>
    </row>
    <row r="5090" spans="2:11" x14ac:dyDescent="0.2">
      <c r="B5090" s="15"/>
      <c r="C5090" s="15"/>
      <c r="D5090" s="15"/>
      <c r="E5090" s="15"/>
      <c r="F5090" s="15"/>
      <c r="G5090" s="15"/>
      <c r="H5090" s="15"/>
      <c r="I5090" s="15"/>
      <c r="J5090" s="15"/>
      <c r="K5090" s="15"/>
    </row>
    <row r="5091" spans="2:11" x14ac:dyDescent="0.2">
      <c r="B5091" s="15"/>
      <c r="C5091" s="15"/>
      <c r="D5091" s="15"/>
      <c r="E5091" s="15"/>
      <c r="F5091" s="15"/>
      <c r="G5091" s="15"/>
      <c r="H5091" s="15"/>
      <c r="I5091" s="15"/>
      <c r="J5091" s="15"/>
      <c r="K5091" s="15"/>
    </row>
    <row r="5092" spans="2:11" x14ac:dyDescent="0.2">
      <c r="B5092" s="15"/>
      <c r="C5092" s="15"/>
      <c r="D5092" s="15"/>
      <c r="E5092" s="15"/>
      <c r="F5092" s="15"/>
      <c r="G5092" s="15"/>
      <c r="H5092" s="15"/>
      <c r="I5092" s="15"/>
      <c r="J5092" s="15"/>
      <c r="K5092" s="15"/>
    </row>
    <row r="5093" spans="2:11" x14ac:dyDescent="0.2">
      <c r="B5093" s="15"/>
      <c r="C5093" s="15"/>
      <c r="D5093" s="15"/>
      <c r="E5093" s="15"/>
      <c r="F5093" s="15"/>
      <c r="G5093" s="15"/>
      <c r="H5093" s="15"/>
      <c r="I5093" s="15"/>
      <c r="J5093" s="15"/>
      <c r="K5093" s="15"/>
    </row>
    <row r="5094" spans="2:11" x14ac:dyDescent="0.2">
      <c r="B5094" s="15"/>
      <c r="C5094" s="15"/>
      <c r="D5094" s="15"/>
      <c r="E5094" s="15"/>
      <c r="F5094" s="15"/>
      <c r="G5094" s="15"/>
      <c r="H5094" s="15"/>
      <c r="I5094" s="15"/>
      <c r="J5094" s="15"/>
      <c r="K5094" s="15"/>
    </row>
    <row r="5095" spans="2:11" x14ac:dyDescent="0.2">
      <c r="B5095" s="15"/>
      <c r="C5095" s="15"/>
      <c r="D5095" s="15"/>
      <c r="E5095" s="15"/>
      <c r="F5095" s="15"/>
      <c r="G5095" s="15"/>
      <c r="H5095" s="15"/>
      <c r="I5095" s="15"/>
      <c r="J5095" s="15"/>
      <c r="K5095" s="15"/>
    </row>
    <row r="5096" spans="2:11" x14ac:dyDescent="0.2">
      <c r="B5096" s="15"/>
      <c r="C5096" s="15"/>
      <c r="D5096" s="15"/>
      <c r="E5096" s="15"/>
      <c r="F5096" s="15"/>
      <c r="G5096" s="15"/>
      <c r="H5096" s="15"/>
      <c r="I5096" s="15"/>
      <c r="J5096" s="15"/>
      <c r="K5096" s="15"/>
    </row>
    <row r="5097" spans="2:11" x14ac:dyDescent="0.2">
      <c r="B5097" s="15"/>
      <c r="C5097" s="15"/>
      <c r="D5097" s="15"/>
      <c r="E5097" s="15"/>
      <c r="F5097" s="15"/>
      <c r="G5097" s="15"/>
      <c r="H5097" s="15"/>
      <c r="I5097" s="15"/>
      <c r="J5097" s="15"/>
      <c r="K5097" s="15"/>
    </row>
    <row r="5098" spans="2:11" x14ac:dyDescent="0.2">
      <c r="B5098" s="15"/>
      <c r="C5098" s="15"/>
      <c r="D5098" s="15"/>
      <c r="E5098" s="15"/>
      <c r="F5098" s="15"/>
      <c r="G5098" s="15"/>
      <c r="H5098" s="15"/>
      <c r="I5098" s="15"/>
      <c r="J5098" s="15"/>
      <c r="K5098" s="15"/>
    </row>
    <row r="5099" spans="2:11" x14ac:dyDescent="0.2">
      <c r="B5099" s="15"/>
      <c r="C5099" s="15"/>
      <c r="D5099" s="15"/>
      <c r="E5099" s="15"/>
      <c r="F5099" s="15"/>
      <c r="G5099" s="15"/>
      <c r="H5099" s="15"/>
      <c r="I5099" s="15"/>
      <c r="J5099" s="15"/>
      <c r="K5099" s="15"/>
    </row>
    <row r="5100" spans="2:11" x14ac:dyDescent="0.2">
      <c r="B5100" s="15"/>
      <c r="C5100" s="15"/>
      <c r="D5100" s="15"/>
      <c r="E5100" s="15"/>
      <c r="F5100" s="15"/>
      <c r="G5100" s="15"/>
      <c r="H5100" s="15"/>
      <c r="I5100" s="15"/>
      <c r="J5100" s="15"/>
      <c r="K5100" s="15"/>
    </row>
    <row r="5101" spans="2:11" x14ac:dyDescent="0.2">
      <c r="B5101" s="15"/>
      <c r="C5101" s="15"/>
      <c r="D5101" s="15"/>
      <c r="E5101" s="15"/>
      <c r="F5101" s="15"/>
      <c r="G5101" s="15"/>
      <c r="H5101" s="15"/>
      <c r="I5101" s="15"/>
      <c r="J5101" s="15"/>
      <c r="K5101" s="15"/>
    </row>
    <row r="5102" spans="2:11" x14ac:dyDescent="0.2">
      <c r="B5102" s="15"/>
      <c r="C5102" s="15"/>
      <c r="D5102" s="15"/>
      <c r="E5102" s="15"/>
      <c r="F5102" s="15"/>
      <c r="G5102" s="15"/>
      <c r="H5102" s="15"/>
      <c r="I5102" s="15"/>
      <c r="J5102" s="15"/>
      <c r="K5102" s="15"/>
    </row>
    <row r="5103" spans="2:11" x14ac:dyDescent="0.2">
      <c r="B5103" s="15"/>
      <c r="C5103" s="15"/>
      <c r="D5103" s="15"/>
      <c r="E5103" s="15"/>
      <c r="F5103" s="15"/>
      <c r="G5103" s="15"/>
      <c r="H5103" s="15"/>
      <c r="I5103" s="15"/>
      <c r="J5103" s="15"/>
      <c r="K5103" s="15"/>
    </row>
    <row r="5104" spans="2:11" x14ac:dyDescent="0.2">
      <c r="B5104" s="15"/>
      <c r="C5104" s="15"/>
      <c r="D5104" s="15"/>
      <c r="E5104" s="15"/>
      <c r="F5104" s="15"/>
      <c r="G5104" s="15"/>
      <c r="H5104" s="15"/>
      <c r="I5104" s="15"/>
      <c r="J5104" s="15"/>
      <c r="K5104" s="15"/>
    </row>
    <row r="5105" spans="2:11" x14ac:dyDescent="0.2">
      <c r="B5105" s="15"/>
      <c r="C5105" s="15"/>
      <c r="D5105" s="15"/>
      <c r="E5105" s="15"/>
      <c r="F5105" s="15"/>
      <c r="G5105" s="15"/>
      <c r="H5105" s="15"/>
      <c r="I5105" s="15"/>
      <c r="J5105" s="15"/>
      <c r="K5105" s="15"/>
    </row>
    <row r="5106" spans="2:11" x14ac:dyDescent="0.2">
      <c r="B5106" s="15"/>
      <c r="C5106" s="15"/>
      <c r="D5106" s="15"/>
      <c r="E5106" s="15"/>
      <c r="F5106" s="15"/>
      <c r="G5106" s="15"/>
      <c r="H5106" s="15"/>
      <c r="I5106" s="15"/>
      <c r="J5106" s="15"/>
      <c r="K5106" s="15"/>
    </row>
    <row r="5107" spans="2:11" x14ac:dyDescent="0.2">
      <c r="B5107" s="15"/>
      <c r="C5107" s="15"/>
      <c r="D5107" s="15"/>
      <c r="E5107" s="15"/>
      <c r="F5107" s="15"/>
      <c r="G5107" s="15"/>
      <c r="H5107" s="15"/>
      <c r="I5107" s="15"/>
      <c r="J5107" s="15"/>
      <c r="K5107" s="15"/>
    </row>
    <row r="5108" spans="2:11" x14ac:dyDescent="0.2">
      <c r="B5108" s="15"/>
      <c r="C5108" s="15"/>
      <c r="D5108" s="15"/>
      <c r="E5108" s="15"/>
      <c r="F5108" s="15"/>
      <c r="G5108" s="15"/>
      <c r="H5108" s="15"/>
      <c r="I5108" s="15"/>
      <c r="J5108" s="15"/>
      <c r="K5108" s="15"/>
    </row>
    <row r="5109" spans="2:11" x14ac:dyDescent="0.2">
      <c r="B5109" s="15"/>
      <c r="C5109" s="15"/>
      <c r="D5109" s="15"/>
      <c r="E5109" s="15"/>
      <c r="F5109" s="15"/>
      <c r="G5109" s="15"/>
      <c r="H5109" s="15"/>
      <c r="I5109" s="15"/>
      <c r="J5109" s="15"/>
      <c r="K5109" s="15"/>
    </row>
    <row r="5110" spans="2:11" x14ac:dyDescent="0.2">
      <c r="B5110" s="15"/>
      <c r="C5110" s="15"/>
      <c r="D5110" s="15"/>
      <c r="E5110" s="15"/>
      <c r="F5110" s="15"/>
      <c r="G5110" s="15"/>
      <c r="H5110" s="15"/>
      <c r="I5110" s="15"/>
      <c r="J5110" s="15"/>
      <c r="K5110" s="15"/>
    </row>
    <row r="5111" spans="2:11" x14ac:dyDescent="0.2">
      <c r="B5111" s="15"/>
      <c r="C5111" s="15"/>
      <c r="D5111" s="15"/>
      <c r="E5111" s="15"/>
      <c r="F5111" s="15"/>
      <c r="G5111" s="15"/>
      <c r="H5111" s="15"/>
      <c r="I5111" s="15"/>
      <c r="J5111" s="15"/>
      <c r="K5111" s="15"/>
    </row>
    <row r="5112" spans="2:11" x14ac:dyDescent="0.2">
      <c r="B5112" s="15"/>
      <c r="C5112" s="15"/>
      <c r="D5112" s="15"/>
      <c r="E5112" s="15"/>
      <c r="F5112" s="15"/>
      <c r="G5112" s="15"/>
      <c r="H5112" s="15"/>
      <c r="I5112" s="15"/>
      <c r="J5112" s="15"/>
      <c r="K5112" s="15"/>
    </row>
    <row r="5113" spans="2:11" x14ac:dyDescent="0.2">
      <c r="B5113" s="15"/>
      <c r="C5113" s="15"/>
      <c r="D5113" s="15"/>
      <c r="E5113" s="15"/>
      <c r="F5113" s="15"/>
      <c r="G5113" s="15"/>
      <c r="H5113" s="15"/>
      <c r="I5113" s="15"/>
      <c r="J5113" s="15"/>
      <c r="K5113" s="15"/>
    </row>
    <row r="5114" spans="2:11" x14ac:dyDescent="0.2">
      <c r="B5114" s="15"/>
      <c r="C5114" s="15"/>
      <c r="D5114" s="15"/>
      <c r="E5114" s="15"/>
      <c r="F5114" s="15"/>
      <c r="G5114" s="15"/>
      <c r="H5114" s="15"/>
      <c r="I5114" s="15"/>
      <c r="J5114" s="15"/>
      <c r="K5114" s="15"/>
    </row>
    <row r="5115" spans="2:11" x14ac:dyDescent="0.2">
      <c r="B5115" s="15"/>
      <c r="C5115" s="15"/>
      <c r="D5115" s="15"/>
      <c r="E5115" s="15"/>
      <c r="F5115" s="15"/>
      <c r="G5115" s="15"/>
      <c r="H5115" s="15"/>
      <c r="I5115" s="15"/>
      <c r="J5115" s="15"/>
      <c r="K5115" s="15"/>
    </row>
    <row r="5116" spans="2:11" x14ac:dyDescent="0.2">
      <c r="B5116" s="15"/>
      <c r="C5116" s="15"/>
      <c r="D5116" s="15"/>
      <c r="E5116" s="15"/>
      <c r="F5116" s="15"/>
      <c r="G5116" s="15"/>
      <c r="H5116" s="15"/>
      <c r="I5116" s="15"/>
      <c r="J5116" s="15"/>
      <c r="K5116" s="15"/>
    </row>
    <row r="5117" spans="2:11" x14ac:dyDescent="0.2">
      <c r="B5117" s="15"/>
      <c r="C5117" s="15"/>
      <c r="D5117" s="15"/>
      <c r="E5117" s="15"/>
      <c r="F5117" s="15"/>
      <c r="G5117" s="15"/>
      <c r="H5117" s="15"/>
      <c r="I5117" s="15"/>
      <c r="J5117" s="15"/>
      <c r="K5117" s="15"/>
    </row>
    <row r="5118" spans="2:11" x14ac:dyDescent="0.2">
      <c r="B5118" s="15"/>
      <c r="C5118" s="15"/>
      <c r="D5118" s="15"/>
      <c r="E5118" s="15"/>
      <c r="F5118" s="15"/>
      <c r="G5118" s="15"/>
      <c r="H5118" s="15"/>
      <c r="I5118" s="15"/>
      <c r="J5118" s="15"/>
      <c r="K5118" s="15"/>
    </row>
    <row r="5119" spans="2:11" x14ac:dyDescent="0.2">
      <c r="B5119" s="15"/>
      <c r="C5119" s="15"/>
      <c r="D5119" s="15"/>
      <c r="E5119" s="15"/>
      <c r="F5119" s="15"/>
      <c r="G5119" s="15"/>
      <c r="H5119" s="15"/>
      <c r="I5119" s="15"/>
      <c r="J5119" s="15"/>
      <c r="K5119" s="15"/>
    </row>
    <row r="5120" spans="2:11" x14ac:dyDescent="0.2">
      <c r="B5120" s="15"/>
      <c r="C5120" s="15"/>
      <c r="D5120" s="15"/>
      <c r="E5120" s="15"/>
      <c r="F5120" s="15"/>
      <c r="G5120" s="15"/>
      <c r="H5120" s="15"/>
      <c r="I5120" s="15"/>
      <c r="J5120" s="15"/>
      <c r="K5120" s="15"/>
    </row>
    <row r="5121" spans="2:11" x14ac:dyDescent="0.2">
      <c r="B5121" s="15"/>
      <c r="C5121" s="15"/>
      <c r="D5121" s="15"/>
      <c r="E5121" s="15"/>
      <c r="F5121" s="15"/>
      <c r="G5121" s="15"/>
      <c r="H5121" s="15"/>
      <c r="I5121" s="15"/>
      <c r="J5121" s="15"/>
      <c r="K5121" s="15"/>
    </row>
    <row r="5122" spans="2:11" x14ac:dyDescent="0.2">
      <c r="B5122" s="15"/>
      <c r="C5122" s="15"/>
      <c r="D5122" s="15"/>
      <c r="E5122" s="15"/>
      <c r="F5122" s="15"/>
      <c r="G5122" s="15"/>
      <c r="H5122" s="15"/>
      <c r="I5122" s="15"/>
      <c r="J5122" s="15"/>
      <c r="K5122" s="15"/>
    </row>
    <row r="5123" spans="2:11" x14ac:dyDescent="0.2">
      <c r="B5123" s="15"/>
      <c r="C5123" s="15"/>
      <c r="D5123" s="15"/>
      <c r="E5123" s="15"/>
      <c r="F5123" s="15"/>
      <c r="G5123" s="15"/>
      <c r="H5123" s="15"/>
      <c r="I5123" s="15"/>
      <c r="J5123" s="15"/>
      <c r="K5123" s="15"/>
    </row>
    <row r="5124" spans="2:11" x14ac:dyDescent="0.2">
      <c r="B5124" s="15"/>
      <c r="C5124" s="15"/>
      <c r="D5124" s="15"/>
      <c r="E5124" s="15"/>
      <c r="F5124" s="15"/>
      <c r="G5124" s="15"/>
      <c r="H5124" s="15"/>
      <c r="I5124" s="15"/>
      <c r="J5124" s="15"/>
      <c r="K5124" s="15"/>
    </row>
    <row r="5125" spans="2:11" x14ac:dyDescent="0.2">
      <c r="B5125" s="15"/>
      <c r="C5125" s="15"/>
      <c r="D5125" s="15"/>
      <c r="E5125" s="15"/>
      <c r="F5125" s="15"/>
      <c r="G5125" s="15"/>
      <c r="H5125" s="15"/>
      <c r="I5125" s="15"/>
      <c r="J5125" s="15"/>
      <c r="K5125" s="15"/>
    </row>
    <row r="5126" spans="2:11" x14ac:dyDescent="0.2">
      <c r="B5126" s="15"/>
      <c r="C5126" s="15"/>
      <c r="D5126" s="15"/>
      <c r="E5126" s="15"/>
      <c r="F5126" s="15"/>
      <c r="G5126" s="15"/>
      <c r="H5126" s="15"/>
      <c r="I5126" s="15"/>
      <c r="J5126" s="15"/>
      <c r="K5126" s="15"/>
    </row>
    <row r="5127" spans="2:11" x14ac:dyDescent="0.2">
      <c r="B5127" s="15"/>
      <c r="C5127" s="15"/>
      <c r="D5127" s="15"/>
      <c r="E5127" s="15"/>
      <c r="F5127" s="15"/>
      <c r="G5127" s="15"/>
      <c r="H5127" s="15"/>
      <c r="I5127" s="15"/>
      <c r="J5127" s="15"/>
      <c r="K5127" s="15"/>
    </row>
    <row r="5128" spans="2:11" x14ac:dyDescent="0.2">
      <c r="B5128" s="15"/>
      <c r="C5128" s="15"/>
      <c r="D5128" s="15"/>
      <c r="E5128" s="15"/>
      <c r="F5128" s="15"/>
      <c r="G5128" s="15"/>
      <c r="H5128" s="15"/>
      <c r="I5128" s="15"/>
      <c r="J5128" s="15"/>
      <c r="K5128" s="15"/>
    </row>
    <row r="5129" spans="2:11" x14ac:dyDescent="0.2">
      <c r="B5129" s="15"/>
      <c r="C5129" s="15"/>
      <c r="D5129" s="15"/>
      <c r="E5129" s="15"/>
      <c r="F5129" s="15"/>
      <c r="G5129" s="15"/>
      <c r="H5129" s="15"/>
      <c r="I5129" s="15"/>
      <c r="J5129" s="15"/>
      <c r="K5129" s="15"/>
    </row>
    <row r="5130" spans="2:11" x14ac:dyDescent="0.2">
      <c r="B5130" s="15"/>
      <c r="C5130" s="15"/>
      <c r="D5130" s="15"/>
      <c r="E5130" s="15"/>
      <c r="F5130" s="15"/>
      <c r="G5130" s="15"/>
      <c r="H5130" s="15"/>
      <c r="I5130" s="15"/>
      <c r="J5130" s="15"/>
      <c r="K5130" s="15"/>
    </row>
    <row r="5131" spans="2:11" x14ac:dyDescent="0.2">
      <c r="B5131" s="15"/>
      <c r="C5131" s="15"/>
      <c r="D5131" s="15"/>
      <c r="E5131" s="15"/>
      <c r="F5131" s="15"/>
      <c r="G5131" s="15"/>
      <c r="H5131" s="15"/>
      <c r="I5131" s="15"/>
      <c r="J5131" s="15"/>
      <c r="K5131" s="15"/>
    </row>
    <row r="5132" spans="2:11" x14ac:dyDescent="0.2">
      <c r="B5132" s="15"/>
      <c r="C5132" s="15"/>
      <c r="D5132" s="15"/>
      <c r="E5132" s="15"/>
      <c r="F5132" s="15"/>
      <c r="G5132" s="15"/>
      <c r="H5132" s="15"/>
      <c r="I5132" s="15"/>
      <c r="J5132" s="15"/>
      <c r="K5132" s="15"/>
    </row>
    <row r="5133" spans="2:11" x14ac:dyDescent="0.2">
      <c r="B5133" s="15"/>
      <c r="C5133" s="15"/>
      <c r="D5133" s="15"/>
      <c r="E5133" s="15"/>
      <c r="F5133" s="15"/>
      <c r="G5133" s="15"/>
      <c r="H5133" s="15"/>
      <c r="I5133" s="15"/>
      <c r="J5133" s="15"/>
      <c r="K5133" s="15"/>
    </row>
    <row r="5134" spans="2:11" x14ac:dyDescent="0.2">
      <c r="B5134" s="15"/>
      <c r="C5134" s="15"/>
      <c r="D5134" s="15"/>
      <c r="E5134" s="15"/>
      <c r="F5134" s="15"/>
      <c r="G5134" s="15"/>
      <c r="H5134" s="15"/>
      <c r="I5134" s="15"/>
      <c r="J5134" s="15"/>
      <c r="K5134" s="15"/>
    </row>
    <row r="5135" spans="2:11" x14ac:dyDescent="0.2">
      <c r="B5135" s="15"/>
      <c r="C5135" s="15"/>
      <c r="D5135" s="15"/>
      <c r="E5135" s="15"/>
      <c r="F5135" s="15"/>
      <c r="G5135" s="15"/>
      <c r="H5135" s="15"/>
      <c r="I5135" s="15"/>
      <c r="J5135" s="15"/>
      <c r="K5135" s="15"/>
    </row>
    <row r="5136" spans="2:11" x14ac:dyDescent="0.2">
      <c r="B5136" s="15"/>
      <c r="C5136" s="15"/>
      <c r="D5136" s="15"/>
      <c r="E5136" s="15"/>
      <c r="F5136" s="15"/>
      <c r="G5136" s="15"/>
      <c r="H5136" s="15"/>
      <c r="I5136" s="15"/>
      <c r="J5136" s="15"/>
      <c r="K5136" s="15"/>
    </row>
    <row r="5137" spans="2:11" x14ac:dyDescent="0.2">
      <c r="B5137" s="15"/>
      <c r="C5137" s="15"/>
      <c r="D5137" s="15"/>
      <c r="E5137" s="15"/>
      <c r="F5137" s="15"/>
      <c r="G5137" s="15"/>
      <c r="H5137" s="15"/>
      <c r="I5137" s="15"/>
      <c r="J5137" s="15"/>
      <c r="K5137" s="15"/>
    </row>
    <row r="5138" spans="2:11" x14ac:dyDescent="0.2">
      <c r="B5138" s="15"/>
      <c r="C5138" s="15"/>
      <c r="D5138" s="15"/>
      <c r="E5138" s="15"/>
      <c r="F5138" s="15"/>
      <c r="G5138" s="15"/>
      <c r="H5138" s="15"/>
      <c r="I5138" s="15"/>
      <c r="J5138" s="15"/>
      <c r="K5138" s="15"/>
    </row>
    <row r="5139" spans="2:11" x14ac:dyDescent="0.2">
      <c r="B5139" s="15"/>
      <c r="C5139" s="15"/>
      <c r="D5139" s="15"/>
      <c r="E5139" s="15"/>
      <c r="F5139" s="15"/>
      <c r="G5139" s="15"/>
      <c r="H5139" s="15"/>
      <c r="I5139" s="15"/>
      <c r="J5139" s="15"/>
      <c r="K5139" s="15"/>
    </row>
    <row r="5140" spans="2:11" x14ac:dyDescent="0.2">
      <c r="B5140" s="15"/>
      <c r="C5140" s="15"/>
      <c r="D5140" s="15"/>
      <c r="E5140" s="15"/>
      <c r="F5140" s="15"/>
      <c r="G5140" s="15"/>
      <c r="H5140" s="15"/>
      <c r="I5140" s="15"/>
      <c r="J5140" s="15"/>
      <c r="K5140" s="15"/>
    </row>
    <row r="5141" spans="2:11" x14ac:dyDescent="0.2">
      <c r="B5141" s="15"/>
      <c r="C5141" s="15"/>
      <c r="D5141" s="15"/>
      <c r="E5141" s="15"/>
      <c r="F5141" s="15"/>
      <c r="G5141" s="15"/>
      <c r="H5141" s="15"/>
      <c r="I5141" s="15"/>
      <c r="J5141" s="15"/>
      <c r="K5141" s="15"/>
    </row>
    <row r="5142" spans="2:11" x14ac:dyDescent="0.2">
      <c r="B5142" s="15"/>
      <c r="C5142" s="15"/>
      <c r="D5142" s="15"/>
      <c r="E5142" s="15"/>
      <c r="F5142" s="15"/>
      <c r="G5142" s="15"/>
      <c r="H5142" s="15"/>
      <c r="I5142" s="15"/>
      <c r="J5142" s="15"/>
      <c r="K5142" s="15"/>
    </row>
    <row r="5143" spans="2:11" x14ac:dyDescent="0.2">
      <c r="B5143" s="15"/>
      <c r="C5143" s="15"/>
      <c r="D5143" s="15"/>
      <c r="E5143" s="15"/>
      <c r="F5143" s="15"/>
      <c r="G5143" s="15"/>
      <c r="H5143" s="15"/>
      <c r="I5143" s="15"/>
      <c r="J5143" s="15"/>
      <c r="K5143" s="15"/>
    </row>
    <row r="5144" spans="2:11" x14ac:dyDescent="0.2">
      <c r="B5144" s="15"/>
      <c r="C5144" s="15"/>
      <c r="D5144" s="15"/>
      <c r="E5144" s="15"/>
      <c r="F5144" s="15"/>
      <c r="G5144" s="15"/>
      <c r="H5144" s="15"/>
      <c r="I5144" s="15"/>
      <c r="J5144" s="15"/>
      <c r="K5144" s="15"/>
    </row>
    <row r="5145" spans="2:11" x14ac:dyDescent="0.2">
      <c r="B5145" s="15"/>
      <c r="C5145" s="15"/>
      <c r="D5145" s="15"/>
      <c r="E5145" s="15"/>
      <c r="F5145" s="15"/>
      <c r="G5145" s="15"/>
      <c r="H5145" s="15"/>
      <c r="I5145" s="15"/>
      <c r="J5145" s="15"/>
      <c r="K5145" s="15"/>
    </row>
    <row r="5146" spans="2:11" x14ac:dyDescent="0.2">
      <c r="B5146" s="15"/>
      <c r="C5146" s="15"/>
      <c r="D5146" s="15"/>
      <c r="E5146" s="15"/>
      <c r="F5146" s="15"/>
      <c r="G5146" s="15"/>
      <c r="H5146" s="15"/>
      <c r="I5146" s="15"/>
      <c r="J5146" s="15"/>
      <c r="K5146" s="15"/>
    </row>
    <row r="5147" spans="2:11" x14ac:dyDescent="0.2">
      <c r="B5147" s="15"/>
      <c r="C5147" s="15"/>
      <c r="D5147" s="15"/>
      <c r="E5147" s="15"/>
      <c r="F5147" s="15"/>
      <c r="G5147" s="15"/>
      <c r="H5147" s="15"/>
      <c r="I5147" s="15"/>
      <c r="J5147" s="15"/>
      <c r="K5147" s="15"/>
    </row>
    <row r="5148" spans="2:11" x14ac:dyDescent="0.2">
      <c r="B5148" s="15"/>
      <c r="C5148" s="15"/>
      <c r="D5148" s="15"/>
      <c r="E5148" s="15"/>
      <c r="F5148" s="15"/>
      <c r="G5148" s="15"/>
      <c r="H5148" s="15"/>
      <c r="I5148" s="15"/>
      <c r="J5148" s="15"/>
      <c r="K5148" s="15"/>
    </row>
    <row r="5149" spans="2:11" x14ac:dyDescent="0.2">
      <c r="B5149" s="15"/>
      <c r="C5149" s="15"/>
      <c r="D5149" s="15"/>
      <c r="E5149" s="15"/>
      <c r="F5149" s="15"/>
      <c r="G5149" s="15"/>
      <c r="H5149" s="15"/>
      <c r="I5149" s="15"/>
      <c r="J5149" s="15"/>
      <c r="K5149" s="15"/>
    </row>
    <row r="5150" spans="2:11" x14ac:dyDescent="0.2">
      <c r="B5150" s="15"/>
      <c r="C5150" s="15"/>
      <c r="D5150" s="15"/>
      <c r="E5150" s="15"/>
      <c r="F5150" s="15"/>
      <c r="G5150" s="15"/>
      <c r="H5150" s="15"/>
      <c r="I5150" s="15"/>
      <c r="J5150" s="15"/>
      <c r="K5150" s="15"/>
    </row>
    <row r="5151" spans="2:11" x14ac:dyDescent="0.2">
      <c r="B5151" s="15"/>
      <c r="C5151" s="15"/>
      <c r="D5151" s="15"/>
      <c r="E5151" s="15"/>
      <c r="F5151" s="15"/>
      <c r="G5151" s="15"/>
      <c r="H5151" s="15"/>
      <c r="I5151" s="15"/>
      <c r="J5151" s="15"/>
      <c r="K5151" s="15"/>
    </row>
    <row r="5152" spans="2:11" x14ac:dyDescent="0.2">
      <c r="B5152" s="15"/>
      <c r="C5152" s="15"/>
      <c r="D5152" s="15"/>
      <c r="E5152" s="15"/>
      <c r="F5152" s="15"/>
      <c r="G5152" s="15"/>
      <c r="H5152" s="15"/>
      <c r="I5152" s="15"/>
      <c r="J5152" s="15"/>
      <c r="K5152" s="15"/>
    </row>
    <row r="5153" spans="2:11" x14ac:dyDescent="0.2">
      <c r="B5153" s="15"/>
      <c r="C5153" s="15"/>
      <c r="D5153" s="15"/>
      <c r="E5153" s="15"/>
      <c r="F5153" s="15"/>
      <c r="G5153" s="15"/>
      <c r="H5153" s="15"/>
      <c r="I5153" s="15"/>
      <c r="J5153" s="15"/>
      <c r="K5153" s="15"/>
    </row>
    <row r="5154" spans="2:11" x14ac:dyDescent="0.2">
      <c r="B5154" s="15"/>
      <c r="C5154" s="15"/>
      <c r="D5154" s="15"/>
      <c r="E5154" s="15"/>
      <c r="F5154" s="15"/>
      <c r="G5154" s="15"/>
      <c r="H5154" s="15"/>
      <c r="I5154" s="15"/>
      <c r="J5154" s="15"/>
      <c r="K5154" s="15"/>
    </row>
    <row r="5155" spans="2:11" x14ac:dyDescent="0.2">
      <c r="B5155" s="15"/>
      <c r="C5155" s="15"/>
      <c r="D5155" s="15"/>
      <c r="E5155" s="15"/>
      <c r="F5155" s="15"/>
      <c r="G5155" s="15"/>
      <c r="H5155" s="15"/>
      <c r="I5155" s="15"/>
      <c r="J5155" s="15"/>
      <c r="K5155" s="15"/>
    </row>
    <row r="5156" spans="2:11" x14ac:dyDescent="0.2">
      <c r="B5156" s="15"/>
      <c r="C5156" s="15"/>
      <c r="D5156" s="15"/>
      <c r="E5156" s="15"/>
      <c r="F5156" s="15"/>
      <c r="G5156" s="15"/>
      <c r="H5156" s="15"/>
      <c r="I5156" s="15"/>
      <c r="J5156" s="15"/>
      <c r="K5156" s="15"/>
    </row>
    <row r="5157" spans="2:11" x14ac:dyDescent="0.2">
      <c r="B5157" s="15"/>
      <c r="C5157" s="15"/>
      <c r="D5157" s="15"/>
      <c r="E5157" s="15"/>
      <c r="F5157" s="15"/>
      <c r="G5157" s="15"/>
      <c r="H5157" s="15"/>
      <c r="I5157" s="15"/>
      <c r="J5157" s="15"/>
      <c r="K5157" s="15"/>
    </row>
    <row r="5158" spans="2:11" x14ac:dyDescent="0.2">
      <c r="B5158" s="15"/>
      <c r="C5158" s="15"/>
      <c r="D5158" s="15"/>
      <c r="E5158" s="15"/>
      <c r="F5158" s="15"/>
      <c r="G5158" s="15"/>
      <c r="H5158" s="15"/>
      <c r="I5158" s="15"/>
      <c r="J5158" s="15"/>
      <c r="K5158" s="15"/>
    </row>
    <row r="5159" spans="2:11" x14ac:dyDescent="0.2">
      <c r="B5159" s="15"/>
      <c r="C5159" s="15"/>
      <c r="D5159" s="15"/>
      <c r="E5159" s="15"/>
      <c r="F5159" s="15"/>
      <c r="G5159" s="15"/>
      <c r="H5159" s="15"/>
      <c r="I5159" s="15"/>
      <c r="J5159" s="15"/>
      <c r="K5159" s="15"/>
    </row>
    <row r="5160" spans="2:11" x14ac:dyDescent="0.2">
      <c r="B5160" s="15"/>
      <c r="C5160" s="15"/>
      <c r="D5160" s="15"/>
      <c r="E5160" s="15"/>
      <c r="F5160" s="15"/>
      <c r="G5160" s="15"/>
      <c r="H5160" s="15"/>
      <c r="I5160" s="15"/>
      <c r="J5160" s="15"/>
      <c r="K5160" s="15"/>
    </row>
    <row r="5161" spans="2:11" x14ac:dyDescent="0.2">
      <c r="B5161" s="15"/>
      <c r="C5161" s="15"/>
      <c r="D5161" s="15"/>
      <c r="E5161" s="15"/>
      <c r="F5161" s="15"/>
      <c r="G5161" s="15"/>
      <c r="H5161" s="15"/>
      <c r="I5161" s="15"/>
      <c r="J5161" s="15"/>
      <c r="K5161" s="15"/>
    </row>
    <row r="5162" spans="2:11" x14ac:dyDescent="0.2">
      <c r="B5162" s="15"/>
      <c r="C5162" s="15"/>
      <c r="D5162" s="15"/>
      <c r="E5162" s="15"/>
      <c r="F5162" s="15"/>
      <c r="G5162" s="15"/>
      <c r="H5162" s="15"/>
      <c r="I5162" s="15"/>
      <c r="J5162" s="15"/>
      <c r="K5162" s="15"/>
    </row>
    <row r="5163" spans="2:11" x14ac:dyDescent="0.2">
      <c r="B5163" s="15"/>
      <c r="C5163" s="15"/>
      <c r="D5163" s="15"/>
      <c r="E5163" s="15"/>
      <c r="F5163" s="15"/>
      <c r="G5163" s="15"/>
      <c r="H5163" s="15"/>
      <c r="I5163" s="15"/>
      <c r="J5163" s="15"/>
      <c r="K5163" s="15"/>
    </row>
    <row r="5164" spans="2:11" x14ac:dyDescent="0.2">
      <c r="B5164" s="15"/>
      <c r="C5164" s="15"/>
      <c r="D5164" s="15"/>
      <c r="E5164" s="15"/>
      <c r="F5164" s="15"/>
      <c r="G5164" s="15"/>
      <c r="H5164" s="15"/>
      <c r="I5164" s="15"/>
      <c r="J5164" s="15"/>
      <c r="K5164" s="15"/>
    </row>
    <row r="5165" spans="2:11" x14ac:dyDescent="0.2">
      <c r="B5165" s="15"/>
      <c r="C5165" s="15"/>
      <c r="D5165" s="15"/>
      <c r="E5165" s="15"/>
      <c r="F5165" s="15"/>
      <c r="G5165" s="15"/>
      <c r="H5165" s="15"/>
      <c r="I5165" s="15"/>
      <c r="J5165" s="15"/>
      <c r="K5165" s="15"/>
    </row>
    <row r="5166" spans="2:11" x14ac:dyDescent="0.2">
      <c r="B5166" s="15"/>
      <c r="C5166" s="15"/>
      <c r="D5166" s="15"/>
      <c r="E5166" s="15"/>
      <c r="F5166" s="15"/>
      <c r="G5166" s="15"/>
      <c r="H5166" s="15"/>
      <c r="I5166" s="15"/>
      <c r="J5166" s="15"/>
      <c r="K5166" s="15"/>
    </row>
    <row r="5167" spans="2:11" x14ac:dyDescent="0.2">
      <c r="B5167" s="15"/>
      <c r="C5167" s="15"/>
      <c r="D5167" s="15"/>
      <c r="E5167" s="15"/>
      <c r="F5167" s="15"/>
      <c r="G5167" s="15"/>
      <c r="H5167" s="15"/>
      <c r="I5167" s="15"/>
      <c r="J5167" s="15"/>
      <c r="K5167" s="15"/>
    </row>
    <row r="5168" spans="2:11" x14ac:dyDescent="0.2">
      <c r="B5168" s="15"/>
      <c r="C5168" s="15"/>
      <c r="D5168" s="15"/>
      <c r="E5168" s="15"/>
      <c r="F5168" s="15"/>
      <c r="G5168" s="15"/>
      <c r="H5168" s="15"/>
      <c r="I5168" s="15"/>
      <c r="J5168" s="15"/>
      <c r="K5168" s="15"/>
    </row>
    <row r="5169" spans="2:11" x14ac:dyDescent="0.2">
      <c r="B5169" s="15"/>
      <c r="C5169" s="15"/>
      <c r="D5169" s="15"/>
      <c r="E5169" s="15"/>
      <c r="F5169" s="15"/>
      <c r="G5169" s="15"/>
      <c r="H5169" s="15"/>
      <c r="I5169" s="15"/>
      <c r="J5169" s="15"/>
      <c r="K5169" s="15"/>
    </row>
    <row r="5170" spans="2:11" x14ac:dyDescent="0.2">
      <c r="B5170" s="15"/>
      <c r="C5170" s="15"/>
      <c r="D5170" s="15"/>
      <c r="E5170" s="15"/>
      <c r="F5170" s="15"/>
      <c r="G5170" s="15"/>
      <c r="H5170" s="15"/>
      <c r="I5170" s="15"/>
      <c r="J5170" s="15"/>
      <c r="K5170" s="15"/>
    </row>
    <row r="5171" spans="2:11" x14ac:dyDescent="0.2">
      <c r="B5171" s="15"/>
      <c r="C5171" s="15"/>
      <c r="D5171" s="15"/>
      <c r="E5171" s="15"/>
      <c r="F5171" s="15"/>
      <c r="G5171" s="15"/>
      <c r="H5171" s="15"/>
      <c r="I5171" s="15"/>
      <c r="J5171" s="15"/>
      <c r="K5171" s="15"/>
    </row>
    <row r="5172" spans="2:11" x14ac:dyDescent="0.2">
      <c r="B5172" s="15"/>
      <c r="C5172" s="15"/>
      <c r="D5172" s="15"/>
      <c r="E5172" s="15"/>
      <c r="F5172" s="15"/>
      <c r="G5172" s="15"/>
      <c r="H5172" s="15"/>
      <c r="I5172" s="15"/>
      <c r="J5172" s="15"/>
      <c r="K5172" s="15"/>
    </row>
    <row r="5173" spans="2:11" x14ac:dyDescent="0.2">
      <c r="B5173" s="15"/>
      <c r="C5173" s="15"/>
      <c r="D5173" s="15"/>
      <c r="E5173" s="15"/>
      <c r="F5173" s="15"/>
      <c r="G5173" s="15"/>
      <c r="H5173" s="15"/>
      <c r="I5173" s="15"/>
      <c r="J5173" s="15"/>
      <c r="K5173" s="15"/>
    </row>
    <row r="5174" spans="2:11" x14ac:dyDescent="0.2">
      <c r="B5174" s="15"/>
      <c r="C5174" s="15"/>
      <c r="D5174" s="15"/>
      <c r="E5174" s="15"/>
      <c r="F5174" s="15"/>
      <c r="G5174" s="15"/>
      <c r="H5174" s="15"/>
      <c r="I5174" s="15"/>
      <c r="J5174" s="15"/>
      <c r="K5174" s="15"/>
    </row>
    <row r="5175" spans="2:11" x14ac:dyDescent="0.2">
      <c r="B5175" s="15"/>
      <c r="C5175" s="15"/>
      <c r="D5175" s="15"/>
      <c r="E5175" s="15"/>
      <c r="F5175" s="15"/>
      <c r="G5175" s="15"/>
      <c r="H5175" s="15"/>
      <c r="I5175" s="15"/>
      <c r="J5175" s="15"/>
      <c r="K5175" s="15"/>
    </row>
    <row r="5176" spans="2:11" x14ac:dyDescent="0.2">
      <c r="B5176" s="15"/>
      <c r="C5176" s="15"/>
      <c r="D5176" s="15"/>
      <c r="E5176" s="15"/>
      <c r="F5176" s="15"/>
      <c r="G5176" s="15"/>
      <c r="H5176" s="15"/>
      <c r="I5176" s="15"/>
      <c r="J5176" s="15"/>
      <c r="K5176" s="15"/>
    </row>
    <row r="5177" spans="2:11" x14ac:dyDescent="0.2">
      <c r="B5177" s="15"/>
      <c r="C5177" s="15"/>
      <c r="D5177" s="15"/>
      <c r="E5177" s="15"/>
      <c r="F5177" s="15"/>
      <c r="G5177" s="15"/>
      <c r="H5177" s="15"/>
      <c r="I5177" s="15"/>
      <c r="J5177" s="15"/>
      <c r="K5177" s="15"/>
    </row>
    <row r="5178" spans="2:11" x14ac:dyDescent="0.2">
      <c r="B5178" s="15"/>
      <c r="C5178" s="15"/>
      <c r="D5178" s="15"/>
      <c r="E5178" s="15"/>
      <c r="F5178" s="15"/>
      <c r="G5178" s="15"/>
      <c r="H5178" s="15"/>
      <c r="I5178" s="15"/>
      <c r="J5178" s="15"/>
      <c r="K5178" s="15"/>
    </row>
    <row r="5179" spans="2:11" x14ac:dyDescent="0.2">
      <c r="B5179" s="15"/>
      <c r="C5179" s="15"/>
      <c r="D5179" s="15"/>
      <c r="E5179" s="15"/>
      <c r="F5179" s="15"/>
      <c r="G5179" s="15"/>
      <c r="H5179" s="15"/>
      <c r="I5179" s="15"/>
      <c r="J5179" s="15"/>
      <c r="K5179" s="15"/>
    </row>
    <row r="5180" spans="2:11" x14ac:dyDescent="0.2">
      <c r="B5180" s="15"/>
      <c r="C5180" s="15"/>
      <c r="D5180" s="15"/>
      <c r="E5180" s="15"/>
      <c r="F5180" s="15"/>
      <c r="G5180" s="15"/>
      <c r="H5180" s="15"/>
      <c r="I5180" s="15"/>
      <c r="J5180" s="15"/>
      <c r="K5180" s="15"/>
    </row>
    <row r="5181" spans="2:11" x14ac:dyDescent="0.2">
      <c r="B5181" s="15"/>
      <c r="C5181" s="15"/>
      <c r="D5181" s="15"/>
      <c r="E5181" s="15"/>
      <c r="F5181" s="15"/>
      <c r="G5181" s="15"/>
      <c r="H5181" s="15"/>
      <c r="I5181" s="15"/>
      <c r="J5181" s="15"/>
      <c r="K5181" s="15"/>
    </row>
    <row r="5182" spans="2:11" x14ac:dyDescent="0.2">
      <c r="B5182" s="15"/>
      <c r="C5182" s="15"/>
      <c r="D5182" s="15"/>
      <c r="E5182" s="15"/>
      <c r="F5182" s="15"/>
      <c r="G5182" s="15"/>
      <c r="H5182" s="15"/>
      <c r="I5182" s="15"/>
      <c r="J5182" s="15"/>
      <c r="K5182" s="15"/>
    </row>
    <row r="5183" spans="2:11" x14ac:dyDescent="0.2">
      <c r="B5183" s="15"/>
      <c r="C5183" s="15"/>
      <c r="D5183" s="15"/>
      <c r="E5183" s="15"/>
      <c r="F5183" s="15"/>
      <c r="G5183" s="15"/>
      <c r="H5183" s="15"/>
      <c r="I5183" s="15"/>
      <c r="J5183" s="15"/>
      <c r="K5183" s="15"/>
    </row>
    <row r="5184" spans="2:11" x14ac:dyDescent="0.2">
      <c r="B5184" s="15"/>
      <c r="C5184" s="15"/>
      <c r="D5184" s="15"/>
      <c r="E5184" s="15"/>
      <c r="F5184" s="15"/>
      <c r="G5184" s="15"/>
      <c r="H5184" s="15"/>
      <c r="I5184" s="15"/>
      <c r="J5184" s="15"/>
      <c r="K5184" s="15"/>
    </row>
    <row r="5185" spans="2:11" x14ac:dyDescent="0.2">
      <c r="B5185" s="15"/>
      <c r="C5185" s="15"/>
      <c r="D5185" s="15"/>
      <c r="E5185" s="15"/>
      <c r="F5185" s="15"/>
      <c r="G5185" s="15"/>
      <c r="H5185" s="15"/>
      <c r="I5185" s="15"/>
      <c r="J5185" s="15"/>
      <c r="K5185" s="15"/>
    </row>
    <row r="5186" spans="2:11" x14ac:dyDescent="0.2">
      <c r="B5186" s="15"/>
      <c r="C5186" s="15"/>
      <c r="D5186" s="15"/>
      <c r="E5186" s="15"/>
      <c r="F5186" s="15"/>
      <c r="G5186" s="15"/>
      <c r="H5186" s="15"/>
      <c r="I5186" s="15"/>
      <c r="J5186" s="15"/>
      <c r="K5186" s="15"/>
    </row>
    <row r="5187" spans="2:11" x14ac:dyDescent="0.2">
      <c r="B5187" s="15"/>
      <c r="C5187" s="15"/>
      <c r="D5187" s="15"/>
      <c r="E5187" s="15"/>
      <c r="F5187" s="15"/>
      <c r="G5187" s="15"/>
      <c r="H5187" s="15"/>
      <c r="I5187" s="15"/>
      <c r="J5187" s="15"/>
      <c r="K5187" s="15"/>
    </row>
    <row r="5188" spans="2:11" x14ac:dyDescent="0.2">
      <c r="B5188" s="15"/>
      <c r="C5188" s="15"/>
      <c r="D5188" s="15"/>
      <c r="E5188" s="15"/>
      <c r="F5188" s="15"/>
      <c r="G5188" s="15"/>
      <c r="H5188" s="15"/>
      <c r="I5188" s="15"/>
      <c r="J5188" s="15"/>
      <c r="K5188" s="15"/>
    </row>
    <row r="5189" spans="2:11" x14ac:dyDescent="0.2">
      <c r="B5189" s="15"/>
      <c r="C5189" s="15"/>
      <c r="D5189" s="15"/>
      <c r="E5189" s="15"/>
      <c r="F5189" s="15"/>
      <c r="G5189" s="15"/>
      <c r="H5189" s="15"/>
      <c r="I5189" s="15"/>
      <c r="J5189" s="15"/>
      <c r="K5189" s="15"/>
    </row>
    <row r="5190" spans="2:11" x14ac:dyDescent="0.2">
      <c r="B5190" s="15"/>
      <c r="C5190" s="15"/>
      <c r="D5190" s="15"/>
      <c r="E5190" s="15"/>
      <c r="F5190" s="15"/>
      <c r="G5190" s="15"/>
      <c r="H5190" s="15"/>
      <c r="I5190" s="15"/>
      <c r="J5190" s="15"/>
      <c r="K5190" s="15"/>
    </row>
    <row r="5191" spans="2:11" x14ac:dyDescent="0.2">
      <c r="B5191" s="15"/>
      <c r="C5191" s="15"/>
      <c r="D5191" s="15"/>
      <c r="E5191" s="15"/>
      <c r="F5191" s="15"/>
      <c r="G5191" s="15"/>
      <c r="H5191" s="15"/>
      <c r="I5191" s="15"/>
      <c r="J5191" s="15"/>
      <c r="K5191" s="15"/>
    </row>
    <row r="5192" spans="2:11" x14ac:dyDescent="0.2">
      <c r="B5192" s="15"/>
      <c r="C5192" s="15"/>
      <c r="D5192" s="15"/>
      <c r="E5192" s="15"/>
      <c r="F5192" s="15"/>
      <c r="G5192" s="15"/>
      <c r="H5192" s="15"/>
      <c r="I5192" s="15"/>
      <c r="J5192" s="15"/>
      <c r="K5192" s="15"/>
    </row>
    <row r="5193" spans="2:11" x14ac:dyDescent="0.2">
      <c r="B5193" s="15"/>
      <c r="C5193" s="15"/>
      <c r="D5193" s="15"/>
      <c r="E5193" s="15"/>
      <c r="F5193" s="15"/>
      <c r="G5193" s="15"/>
      <c r="H5193" s="15"/>
      <c r="I5193" s="15"/>
      <c r="J5193" s="15"/>
      <c r="K5193" s="15"/>
    </row>
    <row r="5194" spans="2:11" x14ac:dyDescent="0.2">
      <c r="B5194" s="15"/>
      <c r="C5194" s="15"/>
      <c r="D5194" s="15"/>
      <c r="E5194" s="15"/>
      <c r="F5194" s="15"/>
      <c r="G5194" s="15"/>
      <c r="H5194" s="15"/>
      <c r="I5194" s="15"/>
      <c r="J5194" s="15"/>
      <c r="K5194" s="15"/>
    </row>
    <row r="5195" spans="2:11" x14ac:dyDescent="0.2">
      <c r="B5195" s="15"/>
      <c r="C5195" s="15"/>
      <c r="D5195" s="15"/>
      <c r="E5195" s="15"/>
      <c r="F5195" s="15"/>
      <c r="G5195" s="15"/>
      <c r="H5195" s="15"/>
      <c r="I5195" s="15"/>
      <c r="J5195" s="15"/>
      <c r="K5195" s="15"/>
    </row>
    <row r="5196" spans="2:11" x14ac:dyDescent="0.2">
      <c r="B5196" s="15"/>
      <c r="C5196" s="15"/>
      <c r="D5196" s="15"/>
      <c r="E5196" s="15"/>
      <c r="F5196" s="15"/>
      <c r="G5196" s="15"/>
      <c r="H5196" s="15"/>
      <c r="I5196" s="15"/>
      <c r="J5196" s="15"/>
      <c r="K5196" s="15"/>
    </row>
    <row r="5197" spans="2:11" x14ac:dyDescent="0.2">
      <c r="B5197" s="15"/>
      <c r="C5197" s="15"/>
      <c r="D5197" s="15"/>
      <c r="E5197" s="15"/>
      <c r="F5197" s="15"/>
      <c r="G5197" s="15"/>
      <c r="H5197" s="15"/>
      <c r="I5197" s="15"/>
      <c r="J5197" s="15"/>
      <c r="K5197" s="15"/>
    </row>
    <row r="5198" spans="2:11" x14ac:dyDescent="0.2">
      <c r="B5198" s="15"/>
      <c r="C5198" s="15"/>
      <c r="D5198" s="15"/>
      <c r="E5198" s="15"/>
      <c r="F5198" s="15"/>
      <c r="G5198" s="15"/>
      <c r="H5198" s="15"/>
      <c r="I5198" s="15"/>
      <c r="J5198" s="15"/>
      <c r="K5198" s="15"/>
    </row>
    <row r="5199" spans="2:11" x14ac:dyDescent="0.2">
      <c r="B5199" s="15"/>
      <c r="C5199" s="15"/>
      <c r="D5199" s="15"/>
      <c r="E5199" s="15"/>
      <c r="F5199" s="15"/>
      <c r="G5199" s="15"/>
      <c r="H5199" s="15"/>
      <c r="I5199" s="15"/>
      <c r="J5199" s="15"/>
      <c r="K5199" s="15"/>
    </row>
    <row r="5200" spans="2:11" x14ac:dyDescent="0.2">
      <c r="B5200" s="15"/>
      <c r="C5200" s="15"/>
      <c r="D5200" s="15"/>
      <c r="E5200" s="15"/>
      <c r="F5200" s="15"/>
      <c r="G5200" s="15"/>
      <c r="H5200" s="15"/>
      <c r="I5200" s="15"/>
      <c r="J5200" s="15"/>
      <c r="K5200" s="15"/>
    </row>
    <row r="5201" spans="2:11" x14ac:dyDescent="0.2">
      <c r="B5201" s="15"/>
      <c r="C5201" s="15"/>
      <c r="D5201" s="15"/>
      <c r="E5201" s="15"/>
      <c r="F5201" s="15"/>
      <c r="G5201" s="15"/>
      <c r="H5201" s="15"/>
      <c r="I5201" s="15"/>
      <c r="J5201" s="15"/>
      <c r="K5201" s="15"/>
    </row>
    <row r="5202" spans="2:11" x14ac:dyDescent="0.2">
      <c r="B5202" s="15"/>
      <c r="C5202" s="15"/>
      <c r="D5202" s="15"/>
      <c r="E5202" s="15"/>
      <c r="F5202" s="15"/>
      <c r="G5202" s="15"/>
      <c r="H5202" s="15"/>
      <c r="I5202" s="15"/>
      <c r="J5202" s="15"/>
      <c r="K5202" s="15"/>
    </row>
    <row r="5203" spans="2:11" x14ac:dyDescent="0.2">
      <c r="B5203" s="15"/>
      <c r="C5203" s="15"/>
      <c r="D5203" s="15"/>
      <c r="E5203" s="15"/>
      <c r="F5203" s="15"/>
      <c r="G5203" s="15"/>
      <c r="H5203" s="15"/>
      <c r="I5203" s="15"/>
      <c r="J5203" s="15"/>
      <c r="K5203" s="15"/>
    </row>
    <row r="5204" spans="2:11" x14ac:dyDescent="0.2">
      <c r="B5204" s="15"/>
      <c r="C5204" s="15"/>
      <c r="D5204" s="15"/>
      <c r="E5204" s="15"/>
      <c r="F5204" s="15"/>
      <c r="G5204" s="15"/>
      <c r="H5204" s="15"/>
      <c r="I5204" s="15"/>
      <c r="J5204" s="15"/>
      <c r="K5204" s="15"/>
    </row>
    <row r="5205" spans="2:11" x14ac:dyDescent="0.2">
      <c r="B5205" s="15"/>
      <c r="C5205" s="15"/>
      <c r="D5205" s="15"/>
      <c r="E5205" s="15"/>
      <c r="F5205" s="15"/>
      <c r="G5205" s="15"/>
      <c r="H5205" s="15"/>
      <c r="I5205" s="15"/>
      <c r="J5205" s="15"/>
      <c r="K5205" s="15"/>
    </row>
    <row r="5206" spans="2:11" x14ac:dyDescent="0.2">
      <c r="B5206" s="15"/>
      <c r="C5206" s="15"/>
      <c r="D5206" s="15"/>
      <c r="E5206" s="15"/>
      <c r="F5206" s="15"/>
      <c r="G5206" s="15"/>
      <c r="H5206" s="15"/>
      <c r="I5206" s="15"/>
      <c r="J5206" s="15"/>
      <c r="K5206" s="15"/>
    </row>
    <row r="5207" spans="2:11" x14ac:dyDescent="0.2">
      <c r="B5207" s="15"/>
      <c r="C5207" s="15"/>
      <c r="D5207" s="15"/>
      <c r="E5207" s="15"/>
      <c r="F5207" s="15"/>
      <c r="G5207" s="15"/>
      <c r="H5207" s="15"/>
      <c r="I5207" s="15"/>
      <c r="J5207" s="15"/>
      <c r="K5207" s="15"/>
    </row>
    <row r="5208" spans="2:11" x14ac:dyDescent="0.2">
      <c r="B5208" s="15"/>
      <c r="C5208" s="15"/>
      <c r="D5208" s="15"/>
      <c r="E5208" s="15"/>
      <c r="F5208" s="15"/>
      <c r="G5208" s="15"/>
      <c r="H5208" s="15"/>
      <c r="I5208" s="15"/>
      <c r="J5208" s="15"/>
      <c r="K5208" s="15"/>
    </row>
    <row r="5209" spans="2:11" x14ac:dyDescent="0.2">
      <c r="B5209" s="15"/>
      <c r="C5209" s="15"/>
      <c r="D5209" s="15"/>
      <c r="E5209" s="15"/>
      <c r="F5209" s="15"/>
      <c r="G5209" s="15"/>
      <c r="H5209" s="15"/>
      <c r="I5209" s="15"/>
      <c r="J5209" s="15"/>
      <c r="K5209" s="15"/>
    </row>
    <row r="5210" spans="2:11" x14ac:dyDescent="0.2">
      <c r="B5210" s="15"/>
      <c r="C5210" s="15"/>
      <c r="D5210" s="15"/>
      <c r="E5210" s="15"/>
      <c r="F5210" s="15"/>
      <c r="G5210" s="15"/>
      <c r="H5210" s="15"/>
      <c r="I5210" s="15"/>
      <c r="J5210" s="15"/>
      <c r="K5210" s="15"/>
    </row>
    <row r="5211" spans="2:11" x14ac:dyDescent="0.2">
      <c r="B5211" s="15"/>
      <c r="C5211" s="15"/>
      <c r="D5211" s="15"/>
      <c r="E5211" s="15"/>
      <c r="F5211" s="15"/>
      <c r="G5211" s="15"/>
      <c r="H5211" s="15"/>
      <c r="I5211" s="15"/>
      <c r="J5211" s="15"/>
      <c r="K5211" s="15"/>
    </row>
    <row r="5212" spans="2:11" x14ac:dyDescent="0.2">
      <c r="B5212" s="15"/>
      <c r="C5212" s="15"/>
      <c r="D5212" s="15"/>
      <c r="E5212" s="15"/>
      <c r="F5212" s="15"/>
      <c r="G5212" s="15"/>
      <c r="H5212" s="15"/>
      <c r="I5212" s="15"/>
      <c r="J5212" s="15"/>
      <c r="K5212" s="15"/>
    </row>
    <row r="5213" spans="2:11" x14ac:dyDescent="0.2">
      <c r="B5213" s="15"/>
      <c r="C5213" s="15"/>
      <c r="D5213" s="15"/>
      <c r="E5213" s="15"/>
      <c r="F5213" s="15"/>
      <c r="G5213" s="15"/>
      <c r="H5213" s="15"/>
      <c r="I5213" s="15"/>
      <c r="J5213" s="15"/>
      <c r="K5213" s="15"/>
    </row>
    <row r="5214" spans="2:11" x14ac:dyDescent="0.2">
      <c r="B5214" s="15"/>
      <c r="C5214" s="15"/>
      <c r="D5214" s="15"/>
      <c r="E5214" s="15"/>
      <c r="F5214" s="15"/>
      <c r="G5214" s="15"/>
      <c r="H5214" s="15"/>
      <c r="I5214" s="15"/>
      <c r="J5214" s="15"/>
      <c r="K5214" s="15"/>
    </row>
    <row r="5215" spans="2:11" x14ac:dyDescent="0.2">
      <c r="B5215" s="15"/>
      <c r="C5215" s="15"/>
      <c r="D5215" s="15"/>
      <c r="E5215" s="15"/>
      <c r="F5215" s="15"/>
      <c r="G5215" s="15"/>
      <c r="H5215" s="15"/>
      <c r="I5215" s="15"/>
      <c r="J5215" s="15"/>
      <c r="K5215" s="15"/>
    </row>
    <row r="5216" spans="2:11" x14ac:dyDescent="0.2">
      <c r="B5216" s="15"/>
      <c r="C5216" s="15"/>
      <c r="D5216" s="15"/>
      <c r="E5216" s="15"/>
      <c r="F5216" s="15"/>
      <c r="G5216" s="15"/>
      <c r="H5216" s="15"/>
      <c r="I5216" s="15"/>
      <c r="J5216" s="15"/>
      <c r="K5216" s="15"/>
    </row>
    <row r="5217" spans="2:11" x14ac:dyDescent="0.2">
      <c r="B5217" s="15"/>
      <c r="C5217" s="15"/>
      <c r="D5217" s="15"/>
      <c r="E5217" s="15"/>
      <c r="F5217" s="15"/>
      <c r="G5217" s="15"/>
      <c r="H5217" s="15"/>
      <c r="I5217" s="15"/>
      <c r="J5217" s="15"/>
      <c r="K5217" s="15"/>
    </row>
    <row r="5218" spans="2:11" x14ac:dyDescent="0.2">
      <c r="B5218" s="15"/>
      <c r="C5218" s="15"/>
      <c r="D5218" s="15"/>
      <c r="E5218" s="15"/>
      <c r="F5218" s="15"/>
      <c r="G5218" s="15"/>
      <c r="H5218" s="15"/>
      <c r="I5218" s="15"/>
      <c r="J5218" s="15"/>
      <c r="K5218" s="15"/>
    </row>
    <row r="5219" spans="2:11" x14ac:dyDescent="0.2">
      <c r="B5219" s="15"/>
      <c r="C5219" s="15"/>
      <c r="D5219" s="15"/>
      <c r="E5219" s="15"/>
      <c r="F5219" s="15"/>
      <c r="G5219" s="15"/>
      <c r="H5219" s="15"/>
      <c r="I5219" s="15"/>
      <c r="J5219" s="15"/>
      <c r="K5219" s="15"/>
    </row>
    <row r="5220" spans="2:11" x14ac:dyDescent="0.2">
      <c r="B5220" s="15"/>
      <c r="C5220" s="15"/>
      <c r="D5220" s="15"/>
      <c r="E5220" s="15"/>
      <c r="F5220" s="15"/>
      <c r="G5220" s="15"/>
      <c r="H5220" s="15"/>
      <c r="I5220" s="15"/>
      <c r="J5220" s="15"/>
      <c r="K5220" s="15"/>
    </row>
    <row r="5221" spans="2:11" x14ac:dyDescent="0.2">
      <c r="B5221" s="15"/>
      <c r="C5221" s="15"/>
      <c r="D5221" s="15"/>
      <c r="E5221" s="15"/>
      <c r="F5221" s="15"/>
      <c r="G5221" s="15"/>
      <c r="H5221" s="15"/>
      <c r="I5221" s="15"/>
      <c r="J5221" s="15"/>
      <c r="K5221" s="15"/>
    </row>
    <row r="5222" spans="2:11" x14ac:dyDescent="0.2">
      <c r="B5222" s="15"/>
      <c r="C5222" s="15"/>
      <c r="D5222" s="15"/>
      <c r="E5222" s="15"/>
      <c r="F5222" s="15"/>
      <c r="G5222" s="15"/>
      <c r="H5222" s="15"/>
      <c r="I5222" s="15"/>
      <c r="J5222" s="15"/>
      <c r="K5222" s="15"/>
    </row>
    <row r="5223" spans="2:11" x14ac:dyDescent="0.2">
      <c r="B5223" s="15"/>
      <c r="C5223" s="15"/>
      <c r="D5223" s="15"/>
      <c r="E5223" s="15"/>
      <c r="F5223" s="15"/>
      <c r="G5223" s="15"/>
      <c r="H5223" s="15"/>
      <c r="I5223" s="15"/>
      <c r="J5223" s="15"/>
      <c r="K5223" s="15"/>
    </row>
    <row r="5224" spans="2:11" x14ac:dyDescent="0.2">
      <c r="B5224" s="15"/>
      <c r="C5224" s="15"/>
      <c r="D5224" s="15"/>
      <c r="E5224" s="15"/>
      <c r="F5224" s="15"/>
      <c r="G5224" s="15"/>
      <c r="H5224" s="15"/>
      <c r="I5224" s="15"/>
      <c r="J5224" s="15"/>
      <c r="K5224" s="15"/>
    </row>
    <row r="5225" spans="2:11" x14ac:dyDescent="0.2">
      <c r="B5225" s="15"/>
      <c r="C5225" s="15"/>
      <c r="D5225" s="15"/>
      <c r="E5225" s="15"/>
      <c r="F5225" s="15"/>
      <c r="G5225" s="15"/>
      <c r="H5225" s="15"/>
      <c r="I5225" s="15"/>
      <c r="J5225" s="15"/>
      <c r="K5225" s="15"/>
    </row>
    <row r="5226" spans="2:11" x14ac:dyDescent="0.2">
      <c r="B5226" s="15"/>
      <c r="C5226" s="15"/>
      <c r="D5226" s="15"/>
      <c r="E5226" s="15"/>
      <c r="F5226" s="15"/>
      <c r="G5226" s="15"/>
      <c r="H5226" s="15"/>
      <c r="I5226" s="15"/>
      <c r="J5226" s="15"/>
      <c r="K5226" s="15"/>
    </row>
    <row r="5227" spans="2:11" x14ac:dyDescent="0.2">
      <c r="B5227" s="15"/>
      <c r="C5227" s="15"/>
      <c r="D5227" s="15"/>
      <c r="E5227" s="15"/>
      <c r="F5227" s="15"/>
      <c r="G5227" s="15"/>
      <c r="H5227" s="15"/>
      <c r="I5227" s="15"/>
      <c r="J5227" s="15"/>
      <c r="K5227" s="15"/>
    </row>
    <row r="5228" spans="2:11" x14ac:dyDescent="0.2">
      <c r="B5228" s="15"/>
      <c r="C5228" s="15"/>
      <c r="D5228" s="15"/>
      <c r="E5228" s="15"/>
      <c r="F5228" s="15"/>
      <c r="G5228" s="15"/>
      <c r="H5228" s="15"/>
      <c r="I5228" s="15"/>
      <c r="J5228" s="15"/>
      <c r="K5228" s="15"/>
    </row>
    <row r="5229" spans="2:11" x14ac:dyDescent="0.2">
      <c r="B5229" s="15"/>
      <c r="C5229" s="15"/>
      <c r="D5229" s="15"/>
      <c r="E5229" s="15"/>
      <c r="F5229" s="15"/>
      <c r="G5229" s="15"/>
      <c r="H5229" s="15"/>
      <c r="I5229" s="15"/>
      <c r="J5229" s="15"/>
      <c r="K5229" s="15"/>
    </row>
    <row r="5230" spans="2:11" x14ac:dyDescent="0.2">
      <c r="B5230" s="15"/>
      <c r="C5230" s="15"/>
      <c r="D5230" s="15"/>
      <c r="E5230" s="15"/>
      <c r="F5230" s="15"/>
      <c r="G5230" s="15"/>
      <c r="H5230" s="15"/>
      <c r="I5230" s="15"/>
      <c r="J5230" s="15"/>
      <c r="K5230" s="15"/>
    </row>
    <row r="5231" spans="2:11" x14ac:dyDescent="0.2">
      <c r="B5231" s="15"/>
      <c r="C5231" s="15"/>
      <c r="D5231" s="15"/>
      <c r="E5231" s="15"/>
      <c r="F5231" s="15"/>
      <c r="G5231" s="15"/>
      <c r="H5231" s="15"/>
      <c r="I5231" s="15"/>
      <c r="J5231" s="15"/>
      <c r="K5231" s="15"/>
    </row>
    <row r="5232" spans="2:11" x14ac:dyDescent="0.2">
      <c r="B5232" s="15"/>
      <c r="C5232" s="15"/>
      <c r="D5232" s="15"/>
      <c r="E5232" s="15"/>
      <c r="F5232" s="15"/>
      <c r="G5232" s="15"/>
      <c r="H5232" s="15"/>
      <c r="I5232" s="15"/>
      <c r="J5232" s="15"/>
      <c r="K5232" s="15"/>
    </row>
    <row r="5233" spans="2:11" x14ac:dyDescent="0.2">
      <c r="B5233" s="15"/>
      <c r="C5233" s="15"/>
      <c r="D5233" s="15"/>
      <c r="E5233" s="15"/>
      <c r="F5233" s="15"/>
      <c r="G5233" s="15"/>
      <c r="H5233" s="15"/>
      <c r="I5233" s="15"/>
      <c r="J5233" s="15"/>
      <c r="K5233" s="15"/>
    </row>
    <row r="5234" spans="2:11" x14ac:dyDescent="0.2">
      <c r="B5234" s="15"/>
      <c r="C5234" s="15"/>
      <c r="D5234" s="15"/>
      <c r="E5234" s="15"/>
      <c r="F5234" s="15"/>
      <c r="G5234" s="15"/>
      <c r="H5234" s="15"/>
      <c r="I5234" s="15"/>
      <c r="J5234" s="15"/>
      <c r="K5234" s="15"/>
    </row>
    <row r="5235" spans="2:11" x14ac:dyDescent="0.2">
      <c r="B5235" s="15"/>
      <c r="C5235" s="15"/>
      <c r="D5235" s="15"/>
      <c r="E5235" s="15"/>
      <c r="F5235" s="15"/>
      <c r="G5235" s="15"/>
      <c r="H5235" s="15"/>
      <c r="I5235" s="15"/>
      <c r="J5235" s="15"/>
      <c r="K5235" s="15"/>
    </row>
    <row r="5236" spans="2:11" x14ac:dyDescent="0.2">
      <c r="B5236" s="15"/>
      <c r="C5236" s="15"/>
      <c r="D5236" s="15"/>
      <c r="E5236" s="15"/>
      <c r="F5236" s="15"/>
      <c r="G5236" s="15"/>
      <c r="H5236" s="15"/>
      <c r="I5236" s="15"/>
      <c r="J5236" s="15"/>
      <c r="K5236" s="15"/>
    </row>
    <row r="5237" spans="2:11" x14ac:dyDescent="0.2">
      <c r="B5237" s="15"/>
      <c r="C5237" s="15"/>
      <c r="D5237" s="15"/>
      <c r="E5237" s="15"/>
      <c r="F5237" s="15"/>
      <c r="G5237" s="15"/>
      <c r="H5237" s="15"/>
      <c r="I5237" s="15"/>
      <c r="J5237" s="15"/>
      <c r="K5237" s="15"/>
    </row>
    <row r="5238" spans="2:11" x14ac:dyDescent="0.2">
      <c r="B5238" s="15"/>
      <c r="C5238" s="15"/>
      <c r="D5238" s="15"/>
      <c r="E5238" s="15"/>
      <c r="F5238" s="15"/>
      <c r="G5238" s="15"/>
      <c r="H5238" s="15"/>
      <c r="I5238" s="15"/>
      <c r="J5238" s="15"/>
      <c r="K5238" s="15"/>
    </row>
    <row r="5239" spans="2:11" x14ac:dyDescent="0.2">
      <c r="B5239" s="15"/>
      <c r="C5239" s="15"/>
      <c r="D5239" s="15"/>
      <c r="E5239" s="15"/>
      <c r="F5239" s="15"/>
      <c r="G5239" s="15"/>
      <c r="H5239" s="15"/>
      <c r="I5239" s="15"/>
      <c r="J5239" s="15"/>
      <c r="K5239" s="15"/>
    </row>
    <row r="5240" spans="2:11" x14ac:dyDescent="0.2">
      <c r="B5240" s="15"/>
      <c r="C5240" s="15"/>
      <c r="D5240" s="15"/>
      <c r="E5240" s="15"/>
      <c r="F5240" s="15"/>
      <c r="G5240" s="15"/>
      <c r="H5240" s="15"/>
      <c r="I5240" s="15"/>
      <c r="J5240" s="15"/>
      <c r="K5240" s="15"/>
    </row>
    <row r="5241" spans="2:11" x14ac:dyDescent="0.2">
      <c r="B5241" s="15"/>
      <c r="C5241" s="15"/>
      <c r="D5241" s="15"/>
      <c r="E5241" s="15"/>
      <c r="F5241" s="15"/>
      <c r="G5241" s="15"/>
      <c r="H5241" s="15"/>
      <c r="I5241" s="15"/>
      <c r="J5241" s="15"/>
      <c r="K5241" s="15"/>
    </row>
    <row r="5242" spans="2:11" x14ac:dyDescent="0.2">
      <c r="B5242" s="15"/>
      <c r="C5242" s="15"/>
      <c r="D5242" s="15"/>
      <c r="E5242" s="15"/>
      <c r="F5242" s="15"/>
      <c r="G5242" s="15"/>
      <c r="H5242" s="15"/>
      <c r="I5242" s="15"/>
      <c r="J5242" s="15"/>
      <c r="K5242" s="15"/>
    </row>
    <row r="5243" spans="2:11" x14ac:dyDescent="0.2">
      <c r="B5243" s="15"/>
      <c r="C5243" s="15"/>
      <c r="D5243" s="15"/>
      <c r="E5243" s="15"/>
      <c r="F5243" s="15"/>
      <c r="G5243" s="15"/>
      <c r="H5243" s="15"/>
      <c r="I5243" s="15"/>
      <c r="J5243" s="15"/>
      <c r="K5243" s="15"/>
    </row>
    <row r="5244" spans="2:11" x14ac:dyDescent="0.2">
      <c r="B5244" s="15"/>
      <c r="C5244" s="15"/>
      <c r="D5244" s="15"/>
      <c r="E5244" s="15"/>
      <c r="F5244" s="15"/>
      <c r="G5244" s="15"/>
      <c r="H5244" s="15"/>
      <c r="I5244" s="15"/>
      <c r="J5244" s="15"/>
      <c r="K5244" s="15"/>
    </row>
    <row r="5245" spans="2:11" x14ac:dyDescent="0.2">
      <c r="B5245" s="15"/>
      <c r="C5245" s="15"/>
      <c r="D5245" s="15"/>
      <c r="E5245" s="15"/>
      <c r="F5245" s="15"/>
      <c r="G5245" s="15"/>
      <c r="H5245" s="15"/>
      <c r="I5245" s="15"/>
      <c r="J5245" s="15"/>
      <c r="K5245" s="15"/>
    </row>
    <row r="5246" spans="2:11" x14ac:dyDescent="0.2">
      <c r="B5246" s="15"/>
      <c r="C5246" s="15"/>
      <c r="D5246" s="15"/>
      <c r="E5246" s="15"/>
      <c r="F5246" s="15"/>
      <c r="G5246" s="15"/>
      <c r="H5246" s="15"/>
      <c r="I5246" s="15"/>
      <c r="J5246" s="15"/>
      <c r="K5246" s="15"/>
    </row>
    <row r="5247" spans="2:11" x14ac:dyDescent="0.2">
      <c r="B5247" s="15"/>
      <c r="C5247" s="15"/>
      <c r="D5247" s="15"/>
      <c r="E5247" s="15"/>
      <c r="F5247" s="15"/>
      <c r="G5247" s="15"/>
      <c r="H5247" s="15"/>
      <c r="I5247" s="15"/>
      <c r="J5247" s="15"/>
      <c r="K5247" s="15"/>
    </row>
    <row r="5248" spans="2:11" x14ac:dyDescent="0.2">
      <c r="B5248" s="15"/>
      <c r="C5248" s="15"/>
      <c r="D5248" s="15"/>
      <c r="E5248" s="15"/>
      <c r="F5248" s="15"/>
      <c r="G5248" s="15"/>
      <c r="H5248" s="15"/>
      <c r="I5248" s="15"/>
      <c r="J5248" s="15"/>
      <c r="K5248" s="15"/>
    </row>
    <row r="5249" spans="2:11" x14ac:dyDescent="0.2">
      <c r="B5249" s="15"/>
      <c r="C5249" s="15"/>
      <c r="D5249" s="15"/>
      <c r="E5249" s="15"/>
      <c r="F5249" s="15"/>
      <c r="G5249" s="15"/>
      <c r="H5249" s="15"/>
      <c r="I5249" s="15"/>
      <c r="J5249" s="15"/>
      <c r="K5249" s="15"/>
    </row>
    <row r="5250" spans="2:11" x14ac:dyDescent="0.2">
      <c r="B5250" s="15"/>
      <c r="C5250" s="15"/>
      <c r="D5250" s="15"/>
      <c r="E5250" s="15"/>
      <c r="F5250" s="15"/>
      <c r="G5250" s="15"/>
      <c r="H5250" s="15"/>
      <c r="I5250" s="15"/>
      <c r="J5250" s="15"/>
      <c r="K5250" s="15"/>
    </row>
    <row r="5251" spans="2:11" x14ac:dyDescent="0.2">
      <c r="B5251" s="15"/>
      <c r="C5251" s="15"/>
      <c r="D5251" s="15"/>
      <c r="E5251" s="15"/>
      <c r="F5251" s="15"/>
      <c r="G5251" s="15"/>
      <c r="H5251" s="15"/>
      <c r="I5251" s="15"/>
      <c r="J5251" s="15"/>
      <c r="K5251" s="15"/>
    </row>
    <row r="5252" spans="2:11" x14ac:dyDescent="0.2">
      <c r="B5252" s="15"/>
      <c r="C5252" s="15"/>
      <c r="D5252" s="15"/>
      <c r="E5252" s="15"/>
      <c r="F5252" s="15"/>
      <c r="G5252" s="15"/>
      <c r="H5252" s="15"/>
      <c r="I5252" s="15"/>
      <c r="J5252" s="15"/>
      <c r="K5252" s="15"/>
    </row>
    <row r="5253" spans="2:11" x14ac:dyDescent="0.2">
      <c r="B5253" s="15"/>
      <c r="C5253" s="15"/>
      <c r="D5253" s="15"/>
      <c r="E5253" s="15"/>
      <c r="F5253" s="15"/>
      <c r="G5253" s="15"/>
      <c r="H5253" s="15"/>
      <c r="I5253" s="15"/>
      <c r="J5253" s="15"/>
      <c r="K5253" s="15"/>
    </row>
    <row r="5254" spans="2:11" x14ac:dyDescent="0.2">
      <c r="B5254" s="15"/>
      <c r="C5254" s="15"/>
      <c r="D5254" s="15"/>
      <c r="E5254" s="15"/>
      <c r="F5254" s="15"/>
      <c r="G5254" s="15"/>
      <c r="H5254" s="15"/>
      <c r="I5254" s="15"/>
      <c r="J5254" s="15"/>
      <c r="K5254" s="15"/>
    </row>
    <row r="5255" spans="2:11" x14ac:dyDescent="0.2">
      <c r="B5255" s="15"/>
      <c r="C5255" s="15"/>
      <c r="D5255" s="15"/>
      <c r="E5255" s="15"/>
      <c r="F5255" s="15"/>
      <c r="G5255" s="15"/>
      <c r="H5255" s="15"/>
      <c r="I5255" s="15"/>
      <c r="J5255" s="15"/>
      <c r="K5255" s="15"/>
    </row>
    <row r="5256" spans="2:11" x14ac:dyDescent="0.2">
      <c r="B5256" s="15"/>
      <c r="C5256" s="15"/>
      <c r="D5256" s="15"/>
      <c r="E5256" s="15"/>
      <c r="F5256" s="15"/>
      <c r="G5256" s="15"/>
      <c r="H5256" s="15"/>
      <c r="I5256" s="15"/>
      <c r="J5256" s="15"/>
      <c r="K5256" s="15"/>
    </row>
    <row r="5257" spans="2:11" x14ac:dyDescent="0.2">
      <c r="B5257" s="15"/>
      <c r="C5257" s="15"/>
      <c r="D5257" s="15"/>
      <c r="E5257" s="15"/>
      <c r="F5257" s="15"/>
      <c r="G5257" s="15"/>
      <c r="H5257" s="15"/>
      <c r="I5257" s="15"/>
      <c r="J5257" s="15"/>
      <c r="K5257" s="15"/>
    </row>
    <row r="5258" spans="2:11" x14ac:dyDescent="0.2">
      <c r="B5258" s="15"/>
      <c r="C5258" s="15"/>
      <c r="D5258" s="15"/>
      <c r="E5258" s="15"/>
      <c r="F5258" s="15"/>
      <c r="G5258" s="15"/>
      <c r="H5258" s="15"/>
      <c r="I5258" s="15"/>
      <c r="J5258" s="15"/>
      <c r="K5258" s="15"/>
    </row>
    <row r="5259" spans="2:11" x14ac:dyDescent="0.2">
      <c r="B5259" s="15"/>
      <c r="C5259" s="15"/>
      <c r="D5259" s="15"/>
      <c r="E5259" s="15"/>
      <c r="F5259" s="15"/>
      <c r="G5259" s="15"/>
      <c r="H5259" s="15"/>
      <c r="I5259" s="15"/>
      <c r="J5259" s="15"/>
      <c r="K5259" s="15"/>
    </row>
    <row r="5260" spans="2:11" x14ac:dyDescent="0.2">
      <c r="B5260" s="15"/>
      <c r="C5260" s="15"/>
      <c r="D5260" s="15"/>
      <c r="E5260" s="15"/>
      <c r="F5260" s="15"/>
      <c r="G5260" s="15"/>
      <c r="H5260" s="15"/>
      <c r="I5260" s="15"/>
      <c r="J5260" s="15"/>
      <c r="K5260" s="15"/>
    </row>
    <row r="5261" spans="2:11" x14ac:dyDescent="0.2">
      <c r="B5261" s="15"/>
      <c r="C5261" s="15"/>
      <c r="D5261" s="15"/>
      <c r="E5261" s="15"/>
      <c r="F5261" s="15"/>
      <c r="G5261" s="15"/>
      <c r="H5261" s="15"/>
      <c r="I5261" s="15"/>
      <c r="J5261" s="15"/>
      <c r="K5261" s="15"/>
    </row>
    <row r="5262" spans="2:11" x14ac:dyDescent="0.2">
      <c r="B5262" s="15"/>
      <c r="C5262" s="15"/>
      <c r="D5262" s="15"/>
      <c r="E5262" s="15"/>
      <c r="F5262" s="15"/>
      <c r="G5262" s="15"/>
      <c r="H5262" s="15"/>
      <c r="I5262" s="15"/>
      <c r="J5262" s="15"/>
      <c r="K5262" s="15"/>
    </row>
    <row r="5263" spans="2:11" x14ac:dyDescent="0.2">
      <c r="B5263" s="15"/>
      <c r="C5263" s="15"/>
      <c r="D5263" s="15"/>
      <c r="E5263" s="15"/>
      <c r="F5263" s="15"/>
      <c r="G5263" s="15"/>
      <c r="H5263" s="15"/>
      <c r="I5263" s="15"/>
      <c r="J5263" s="15"/>
      <c r="K5263" s="15"/>
    </row>
    <row r="5264" spans="2:11" x14ac:dyDescent="0.2">
      <c r="B5264" s="15"/>
      <c r="C5264" s="15"/>
      <c r="D5264" s="15"/>
      <c r="E5264" s="15"/>
      <c r="F5264" s="15"/>
      <c r="G5264" s="15"/>
      <c r="H5264" s="15"/>
      <c r="I5264" s="15"/>
      <c r="J5264" s="15"/>
      <c r="K5264" s="15"/>
    </row>
    <row r="5265" spans="2:11" x14ac:dyDescent="0.2">
      <c r="B5265" s="15"/>
      <c r="C5265" s="15"/>
      <c r="D5265" s="15"/>
      <c r="E5265" s="15"/>
      <c r="F5265" s="15"/>
      <c r="G5265" s="15"/>
      <c r="H5265" s="15"/>
      <c r="I5265" s="15"/>
      <c r="J5265" s="15"/>
      <c r="K5265" s="15"/>
    </row>
    <row r="5266" spans="2:11" x14ac:dyDescent="0.2">
      <c r="B5266" s="15"/>
      <c r="C5266" s="15"/>
      <c r="D5266" s="15"/>
      <c r="E5266" s="15"/>
      <c r="F5266" s="15"/>
      <c r="G5266" s="15"/>
      <c r="H5266" s="15"/>
      <c r="I5266" s="15"/>
      <c r="J5266" s="15"/>
      <c r="K5266" s="15"/>
    </row>
    <row r="5267" spans="2:11" x14ac:dyDescent="0.2">
      <c r="B5267" s="15"/>
      <c r="C5267" s="15"/>
      <c r="D5267" s="15"/>
      <c r="E5267" s="15"/>
      <c r="F5267" s="15"/>
      <c r="G5267" s="15"/>
      <c r="H5267" s="15"/>
      <c r="I5267" s="15"/>
      <c r="J5267" s="15"/>
      <c r="K5267" s="15"/>
    </row>
    <row r="5268" spans="2:11" x14ac:dyDescent="0.2">
      <c r="B5268" s="15"/>
      <c r="C5268" s="15"/>
      <c r="D5268" s="15"/>
      <c r="E5268" s="15"/>
      <c r="F5268" s="15"/>
      <c r="G5268" s="15"/>
      <c r="H5268" s="15"/>
      <c r="I5268" s="15"/>
      <c r="J5268" s="15"/>
      <c r="K5268" s="15"/>
    </row>
    <row r="5269" spans="2:11" x14ac:dyDescent="0.2">
      <c r="B5269" s="15"/>
      <c r="C5269" s="15"/>
      <c r="D5269" s="15"/>
      <c r="E5269" s="15"/>
      <c r="F5269" s="15"/>
      <c r="G5269" s="15"/>
      <c r="H5269" s="15"/>
      <c r="I5269" s="15"/>
      <c r="J5269" s="15"/>
      <c r="K5269" s="15"/>
    </row>
    <row r="5270" spans="2:11" x14ac:dyDescent="0.2">
      <c r="B5270" s="15"/>
      <c r="C5270" s="15"/>
      <c r="D5270" s="15"/>
      <c r="E5270" s="15"/>
      <c r="F5270" s="15"/>
      <c r="G5270" s="15"/>
      <c r="H5270" s="15"/>
      <c r="I5270" s="15"/>
      <c r="J5270" s="15"/>
      <c r="K5270" s="15"/>
    </row>
    <row r="5271" spans="2:11" x14ac:dyDescent="0.2">
      <c r="B5271" s="15"/>
      <c r="C5271" s="15"/>
      <c r="D5271" s="15"/>
      <c r="E5271" s="15"/>
      <c r="F5271" s="15"/>
      <c r="G5271" s="15"/>
      <c r="H5271" s="15"/>
      <c r="I5271" s="15"/>
      <c r="J5271" s="15"/>
      <c r="K5271" s="15"/>
    </row>
    <row r="5272" spans="2:11" x14ac:dyDescent="0.2">
      <c r="B5272" s="15"/>
      <c r="C5272" s="15"/>
      <c r="D5272" s="15"/>
      <c r="E5272" s="15"/>
      <c r="F5272" s="15"/>
      <c r="G5272" s="15"/>
      <c r="H5272" s="15"/>
      <c r="I5272" s="15"/>
      <c r="J5272" s="15"/>
      <c r="K5272" s="15"/>
    </row>
    <row r="5273" spans="2:11" x14ac:dyDescent="0.2">
      <c r="B5273" s="15"/>
      <c r="C5273" s="15"/>
      <c r="D5273" s="15"/>
      <c r="E5273" s="15"/>
      <c r="F5273" s="15"/>
      <c r="G5273" s="15"/>
      <c r="H5273" s="15"/>
      <c r="I5273" s="15"/>
      <c r="J5273" s="15"/>
      <c r="K5273" s="15"/>
    </row>
    <row r="5274" spans="2:11" x14ac:dyDescent="0.2">
      <c r="B5274" s="15"/>
      <c r="C5274" s="15"/>
      <c r="D5274" s="15"/>
      <c r="E5274" s="15"/>
      <c r="F5274" s="15"/>
      <c r="G5274" s="15"/>
      <c r="H5274" s="15"/>
      <c r="I5274" s="15"/>
      <c r="J5274" s="15"/>
      <c r="K5274" s="15"/>
    </row>
    <row r="5275" spans="2:11" x14ac:dyDescent="0.2">
      <c r="B5275" s="15"/>
      <c r="C5275" s="15"/>
      <c r="D5275" s="15"/>
      <c r="E5275" s="15"/>
      <c r="F5275" s="15"/>
      <c r="G5275" s="15"/>
      <c r="H5275" s="15"/>
      <c r="I5275" s="15"/>
      <c r="J5275" s="15"/>
      <c r="K5275" s="15"/>
    </row>
    <row r="5276" spans="2:11" x14ac:dyDescent="0.2">
      <c r="B5276" s="15"/>
      <c r="C5276" s="15"/>
      <c r="D5276" s="15"/>
      <c r="E5276" s="15"/>
      <c r="F5276" s="15"/>
      <c r="G5276" s="15"/>
      <c r="H5276" s="15"/>
      <c r="I5276" s="15"/>
      <c r="J5276" s="15"/>
      <c r="K5276" s="15"/>
    </row>
    <row r="5277" spans="2:11" x14ac:dyDescent="0.2">
      <c r="B5277" s="15"/>
      <c r="C5277" s="15"/>
      <c r="D5277" s="15"/>
      <c r="E5277" s="15"/>
      <c r="F5277" s="15"/>
      <c r="G5277" s="15"/>
      <c r="H5277" s="15"/>
      <c r="I5277" s="15"/>
      <c r="J5277" s="15"/>
      <c r="K5277" s="15"/>
    </row>
    <row r="5278" spans="2:11" x14ac:dyDescent="0.2">
      <c r="B5278" s="15"/>
      <c r="C5278" s="15"/>
      <c r="D5278" s="15"/>
      <c r="E5278" s="15"/>
      <c r="F5278" s="15"/>
      <c r="G5278" s="15"/>
      <c r="H5278" s="15"/>
      <c r="I5278" s="15"/>
      <c r="J5278" s="15"/>
      <c r="K5278" s="15"/>
    </row>
    <row r="5279" spans="2:11" x14ac:dyDescent="0.2">
      <c r="B5279" s="15"/>
      <c r="C5279" s="15"/>
      <c r="D5279" s="15"/>
      <c r="E5279" s="15"/>
      <c r="F5279" s="15"/>
      <c r="G5279" s="15"/>
      <c r="H5279" s="15"/>
      <c r="I5279" s="15"/>
      <c r="J5279" s="15"/>
      <c r="K5279" s="15"/>
    </row>
    <row r="5280" spans="2:11" x14ac:dyDescent="0.2">
      <c r="B5280" s="15"/>
      <c r="C5280" s="15"/>
      <c r="D5280" s="15"/>
      <c r="E5280" s="15"/>
      <c r="F5280" s="15"/>
      <c r="G5280" s="15"/>
      <c r="H5280" s="15"/>
      <c r="I5280" s="15"/>
      <c r="J5280" s="15"/>
      <c r="K5280" s="15"/>
    </row>
    <row r="5281" spans="2:11" x14ac:dyDescent="0.2">
      <c r="B5281" s="15"/>
      <c r="C5281" s="15"/>
      <c r="D5281" s="15"/>
      <c r="E5281" s="15"/>
      <c r="F5281" s="15"/>
      <c r="G5281" s="15"/>
      <c r="H5281" s="15"/>
      <c r="I5281" s="15"/>
      <c r="J5281" s="15"/>
      <c r="K5281" s="15"/>
    </row>
    <row r="5282" spans="2:11" x14ac:dyDescent="0.2">
      <c r="B5282" s="15"/>
      <c r="C5282" s="15"/>
      <c r="D5282" s="15"/>
      <c r="E5282" s="15"/>
      <c r="F5282" s="15"/>
      <c r="G5282" s="15"/>
      <c r="H5282" s="15"/>
      <c r="I5282" s="15"/>
      <c r="J5282" s="15"/>
      <c r="K5282" s="15"/>
    </row>
    <row r="5283" spans="2:11" x14ac:dyDescent="0.2">
      <c r="B5283" s="15"/>
      <c r="C5283" s="15"/>
      <c r="D5283" s="15"/>
      <c r="E5283" s="15"/>
      <c r="F5283" s="15"/>
      <c r="G5283" s="15"/>
      <c r="H5283" s="15"/>
      <c r="I5283" s="15"/>
      <c r="J5283" s="15"/>
      <c r="K5283" s="15"/>
    </row>
    <row r="5284" spans="2:11" x14ac:dyDescent="0.2">
      <c r="B5284" s="15"/>
      <c r="C5284" s="15"/>
      <c r="D5284" s="15"/>
      <c r="E5284" s="15"/>
      <c r="F5284" s="15"/>
      <c r="G5284" s="15"/>
      <c r="H5284" s="15"/>
      <c r="I5284" s="15"/>
      <c r="J5284" s="15"/>
      <c r="K5284" s="15"/>
    </row>
    <row r="5285" spans="2:11" x14ac:dyDescent="0.2">
      <c r="B5285" s="15"/>
      <c r="C5285" s="15"/>
      <c r="D5285" s="15"/>
      <c r="E5285" s="15"/>
      <c r="F5285" s="15"/>
      <c r="G5285" s="15"/>
      <c r="H5285" s="15"/>
      <c r="I5285" s="15"/>
      <c r="J5285" s="15"/>
      <c r="K5285" s="15"/>
    </row>
    <row r="5286" spans="2:11" x14ac:dyDescent="0.2">
      <c r="B5286" s="15"/>
      <c r="C5286" s="15"/>
      <c r="D5286" s="15"/>
      <c r="E5286" s="15"/>
      <c r="F5286" s="15"/>
      <c r="G5286" s="15"/>
      <c r="H5286" s="15"/>
      <c r="I5286" s="15"/>
      <c r="J5286" s="15"/>
      <c r="K5286" s="15"/>
    </row>
    <row r="5287" spans="2:11" x14ac:dyDescent="0.2">
      <c r="B5287" s="15"/>
      <c r="C5287" s="15"/>
      <c r="D5287" s="15"/>
      <c r="E5287" s="15"/>
      <c r="F5287" s="15"/>
      <c r="G5287" s="15"/>
      <c r="H5287" s="15"/>
      <c r="I5287" s="15"/>
      <c r="J5287" s="15"/>
      <c r="K5287" s="15"/>
    </row>
    <row r="5288" spans="2:11" x14ac:dyDescent="0.2">
      <c r="B5288" s="15"/>
      <c r="C5288" s="15"/>
      <c r="D5288" s="15"/>
      <c r="E5288" s="15"/>
      <c r="F5288" s="15"/>
      <c r="G5288" s="15"/>
      <c r="H5288" s="15"/>
      <c r="I5288" s="15"/>
      <c r="J5288" s="15"/>
      <c r="K5288" s="15"/>
    </row>
    <row r="5289" spans="2:11" x14ac:dyDescent="0.2">
      <c r="B5289" s="15"/>
      <c r="C5289" s="15"/>
      <c r="D5289" s="15"/>
      <c r="E5289" s="15"/>
      <c r="F5289" s="15"/>
      <c r="G5289" s="15"/>
      <c r="H5289" s="15"/>
      <c r="I5289" s="15"/>
      <c r="J5289" s="15"/>
      <c r="K5289" s="15"/>
    </row>
    <row r="5290" spans="2:11" x14ac:dyDescent="0.2">
      <c r="B5290" s="15"/>
      <c r="C5290" s="15"/>
      <c r="D5290" s="15"/>
      <c r="E5290" s="15"/>
      <c r="F5290" s="15"/>
      <c r="G5290" s="15"/>
      <c r="H5290" s="15"/>
      <c r="I5290" s="15"/>
      <c r="J5290" s="15"/>
      <c r="K5290" s="15"/>
    </row>
    <row r="5291" spans="2:11" x14ac:dyDescent="0.2">
      <c r="B5291" s="15"/>
      <c r="C5291" s="15"/>
      <c r="D5291" s="15"/>
      <c r="E5291" s="15"/>
      <c r="F5291" s="15"/>
      <c r="G5291" s="15"/>
      <c r="H5291" s="15"/>
      <c r="I5291" s="15"/>
      <c r="J5291" s="15"/>
      <c r="K5291" s="15"/>
    </row>
    <row r="5292" spans="2:11" x14ac:dyDescent="0.2">
      <c r="B5292" s="15"/>
      <c r="C5292" s="15"/>
      <c r="D5292" s="15"/>
      <c r="E5292" s="15"/>
      <c r="F5292" s="15"/>
      <c r="G5292" s="15"/>
      <c r="H5292" s="15"/>
      <c r="I5292" s="15"/>
      <c r="J5292" s="15"/>
      <c r="K5292" s="15"/>
    </row>
    <row r="5293" spans="2:11" x14ac:dyDescent="0.2">
      <c r="B5293" s="15"/>
      <c r="C5293" s="15"/>
      <c r="D5293" s="15"/>
      <c r="E5293" s="15"/>
      <c r="F5293" s="15"/>
      <c r="G5293" s="15"/>
      <c r="H5293" s="15"/>
      <c r="I5293" s="15"/>
      <c r="J5293" s="15"/>
      <c r="K5293" s="15"/>
    </row>
    <row r="5294" spans="2:11" x14ac:dyDescent="0.2">
      <c r="B5294" s="15"/>
      <c r="C5294" s="15"/>
      <c r="D5294" s="15"/>
      <c r="E5294" s="15"/>
      <c r="F5294" s="15"/>
      <c r="G5294" s="15"/>
      <c r="H5294" s="15"/>
      <c r="I5294" s="15"/>
      <c r="J5294" s="15"/>
      <c r="K5294" s="15"/>
    </row>
    <row r="5295" spans="2:11" x14ac:dyDescent="0.2">
      <c r="B5295" s="15"/>
      <c r="C5295" s="15"/>
      <c r="D5295" s="15"/>
      <c r="E5295" s="15"/>
      <c r="F5295" s="15"/>
      <c r="G5295" s="15"/>
      <c r="H5295" s="15"/>
      <c r="I5295" s="15"/>
      <c r="J5295" s="15"/>
      <c r="K5295" s="15"/>
    </row>
    <row r="5296" spans="2:11" x14ac:dyDescent="0.2">
      <c r="B5296" s="15"/>
      <c r="C5296" s="15"/>
      <c r="D5296" s="15"/>
      <c r="E5296" s="15"/>
      <c r="F5296" s="15"/>
      <c r="G5296" s="15"/>
      <c r="H5296" s="15"/>
      <c r="I5296" s="15"/>
      <c r="J5296" s="15"/>
      <c r="K5296" s="15"/>
    </row>
    <row r="5297" spans="2:11" x14ac:dyDescent="0.2">
      <c r="B5297" s="15"/>
      <c r="C5297" s="15"/>
      <c r="D5297" s="15"/>
      <c r="E5297" s="15"/>
      <c r="F5297" s="15"/>
      <c r="G5297" s="15"/>
      <c r="H5297" s="15"/>
      <c r="I5297" s="15"/>
      <c r="J5297" s="15"/>
      <c r="K5297" s="15"/>
    </row>
    <row r="5298" spans="2:11" x14ac:dyDescent="0.2">
      <c r="B5298" s="15"/>
      <c r="C5298" s="15"/>
      <c r="D5298" s="15"/>
      <c r="E5298" s="15"/>
      <c r="F5298" s="15"/>
      <c r="G5298" s="15"/>
      <c r="H5298" s="15"/>
      <c r="I5298" s="15"/>
      <c r="J5298" s="15"/>
      <c r="K5298" s="15"/>
    </row>
    <row r="5299" spans="2:11" x14ac:dyDescent="0.2">
      <c r="B5299" s="15"/>
      <c r="C5299" s="15"/>
      <c r="D5299" s="15"/>
      <c r="E5299" s="15"/>
      <c r="F5299" s="15"/>
      <c r="G5299" s="15"/>
      <c r="H5299" s="15"/>
      <c r="I5299" s="15"/>
      <c r="J5299" s="15"/>
      <c r="K5299" s="15"/>
    </row>
    <row r="5300" spans="2:11" x14ac:dyDescent="0.2">
      <c r="B5300" s="15"/>
      <c r="C5300" s="15"/>
      <c r="D5300" s="15"/>
      <c r="E5300" s="15"/>
      <c r="F5300" s="15"/>
      <c r="G5300" s="15"/>
      <c r="H5300" s="15"/>
      <c r="I5300" s="15"/>
      <c r="J5300" s="15"/>
      <c r="K5300" s="15"/>
    </row>
    <row r="5301" spans="2:11" x14ac:dyDescent="0.2">
      <c r="B5301" s="15"/>
      <c r="C5301" s="15"/>
      <c r="D5301" s="15"/>
      <c r="E5301" s="15"/>
      <c r="F5301" s="15"/>
      <c r="G5301" s="15"/>
      <c r="H5301" s="15"/>
      <c r="I5301" s="15"/>
      <c r="J5301" s="15"/>
      <c r="K5301" s="15"/>
    </row>
    <row r="5302" spans="2:11" x14ac:dyDescent="0.2">
      <c r="B5302" s="15"/>
      <c r="C5302" s="15"/>
      <c r="D5302" s="15"/>
      <c r="E5302" s="15"/>
      <c r="F5302" s="15"/>
      <c r="G5302" s="15"/>
      <c r="H5302" s="15"/>
      <c r="I5302" s="15"/>
      <c r="J5302" s="15"/>
      <c r="K5302" s="15"/>
    </row>
    <row r="5303" spans="2:11" x14ac:dyDescent="0.2">
      <c r="B5303" s="15"/>
      <c r="C5303" s="15"/>
      <c r="D5303" s="15"/>
      <c r="E5303" s="15"/>
      <c r="F5303" s="15"/>
      <c r="G5303" s="15"/>
      <c r="H5303" s="15"/>
      <c r="I5303" s="15"/>
      <c r="J5303" s="15"/>
      <c r="K5303" s="15"/>
    </row>
    <row r="5304" spans="2:11" x14ac:dyDescent="0.2">
      <c r="B5304" s="15"/>
      <c r="C5304" s="15"/>
      <c r="D5304" s="15"/>
      <c r="E5304" s="15"/>
      <c r="F5304" s="15"/>
      <c r="G5304" s="15"/>
      <c r="H5304" s="15"/>
      <c r="I5304" s="15"/>
      <c r="J5304" s="15"/>
      <c r="K5304" s="15"/>
    </row>
    <row r="5305" spans="2:11" x14ac:dyDescent="0.2">
      <c r="B5305" s="15"/>
      <c r="C5305" s="15"/>
      <c r="D5305" s="15"/>
      <c r="E5305" s="15"/>
      <c r="F5305" s="15"/>
      <c r="G5305" s="15"/>
      <c r="H5305" s="15"/>
      <c r="I5305" s="15"/>
      <c r="J5305" s="15"/>
      <c r="K5305" s="15"/>
    </row>
    <row r="5306" spans="2:11" x14ac:dyDescent="0.2">
      <c r="B5306" s="15"/>
      <c r="C5306" s="15"/>
      <c r="D5306" s="15"/>
      <c r="E5306" s="15"/>
      <c r="F5306" s="15"/>
      <c r="G5306" s="15"/>
      <c r="H5306" s="15"/>
      <c r="I5306" s="15"/>
      <c r="J5306" s="15"/>
      <c r="K5306" s="15"/>
    </row>
    <row r="5307" spans="2:11" x14ac:dyDescent="0.2">
      <c r="B5307" s="15"/>
      <c r="C5307" s="15"/>
      <c r="D5307" s="15"/>
      <c r="E5307" s="15"/>
      <c r="F5307" s="15"/>
      <c r="G5307" s="15"/>
      <c r="H5307" s="15"/>
      <c r="I5307" s="15"/>
      <c r="J5307" s="15"/>
      <c r="K5307" s="15"/>
    </row>
    <row r="5308" spans="2:11" x14ac:dyDescent="0.2">
      <c r="B5308" s="15"/>
      <c r="C5308" s="15"/>
      <c r="D5308" s="15"/>
      <c r="E5308" s="15"/>
      <c r="F5308" s="15"/>
      <c r="G5308" s="15"/>
      <c r="H5308" s="15"/>
      <c r="I5308" s="15"/>
      <c r="J5308" s="15"/>
      <c r="K5308" s="15"/>
    </row>
    <row r="5309" spans="2:11" x14ac:dyDescent="0.2">
      <c r="B5309" s="15"/>
      <c r="C5309" s="15"/>
      <c r="D5309" s="15"/>
      <c r="E5309" s="15"/>
      <c r="F5309" s="15"/>
      <c r="G5309" s="15"/>
      <c r="H5309" s="15"/>
      <c r="I5309" s="15"/>
      <c r="J5309" s="15"/>
      <c r="K5309" s="15"/>
    </row>
    <row r="5310" spans="2:11" x14ac:dyDescent="0.2">
      <c r="B5310" s="15"/>
      <c r="C5310" s="15"/>
      <c r="D5310" s="15"/>
      <c r="E5310" s="15"/>
      <c r="F5310" s="15"/>
      <c r="G5310" s="15"/>
      <c r="H5310" s="15"/>
      <c r="I5310" s="15"/>
      <c r="J5310" s="15"/>
      <c r="K5310" s="15"/>
    </row>
    <row r="5311" spans="2:11" x14ac:dyDescent="0.2">
      <c r="B5311" s="15"/>
      <c r="C5311" s="15"/>
      <c r="D5311" s="15"/>
      <c r="E5311" s="15"/>
      <c r="F5311" s="15"/>
      <c r="G5311" s="15"/>
      <c r="H5311" s="15"/>
      <c r="I5311" s="15"/>
      <c r="J5311" s="15"/>
      <c r="K5311" s="15"/>
    </row>
    <row r="5312" spans="2:11" x14ac:dyDescent="0.2">
      <c r="B5312" s="15"/>
      <c r="C5312" s="15"/>
      <c r="D5312" s="15"/>
      <c r="E5312" s="15"/>
      <c r="F5312" s="15"/>
      <c r="G5312" s="15"/>
      <c r="H5312" s="15"/>
      <c r="I5312" s="15"/>
      <c r="J5312" s="15"/>
      <c r="K5312" s="15"/>
    </row>
    <row r="5313" spans="2:11" x14ac:dyDescent="0.2">
      <c r="B5313" s="15"/>
      <c r="C5313" s="15"/>
      <c r="D5313" s="15"/>
      <c r="E5313" s="15"/>
      <c r="F5313" s="15"/>
      <c r="G5313" s="15"/>
      <c r="H5313" s="15"/>
      <c r="I5313" s="15"/>
      <c r="J5313" s="15"/>
      <c r="K5313" s="15"/>
    </row>
    <row r="5314" spans="2:11" x14ac:dyDescent="0.2">
      <c r="B5314" s="15"/>
      <c r="C5314" s="15"/>
      <c r="D5314" s="15"/>
      <c r="E5314" s="15"/>
      <c r="F5314" s="15"/>
      <c r="G5314" s="15"/>
      <c r="H5314" s="15"/>
      <c r="I5314" s="15"/>
      <c r="J5314" s="15"/>
      <c r="K5314" s="15"/>
    </row>
    <row r="5315" spans="2:11" x14ac:dyDescent="0.2">
      <c r="B5315" s="15"/>
      <c r="C5315" s="15"/>
      <c r="D5315" s="15"/>
      <c r="E5315" s="15"/>
      <c r="F5315" s="15"/>
      <c r="G5315" s="15"/>
      <c r="H5315" s="15"/>
      <c r="I5315" s="15"/>
      <c r="J5315" s="15"/>
      <c r="K5315" s="15"/>
    </row>
    <row r="5316" spans="2:11" x14ac:dyDescent="0.2">
      <c r="B5316" s="15"/>
      <c r="C5316" s="15"/>
      <c r="D5316" s="15"/>
      <c r="E5316" s="15"/>
      <c r="F5316" s="15"/>
      <c r="G5316" s="15"/>
      <c r="H5316" s="15"/>
      <c r="I5316" s="15"/>
      <c r="J5316" s="15"/>
      <c r="K5316" s="15"/>
    </row>
    <row r="5317" spans="2:11" x14ac:dyDescent="0.2">
      <c r="B5317" s="15"/>
      <c r="C5317" s="15"/>
      <c r="D5317" s="15"/>
      <c r="E5317" s="15"/>
      <c r="F5317" s="15"/>
      <c r="G5317" s="15"/>
      <c r="H5317" s="15"/>
      <c r="I5317" s="15"/>
      <c r="J5317" s="15"/>
      <c r="K5317" s="15"/>
    </row>
    <row r="5318" spans="2:11" x14ac:dyDescent="0.2">
      <c r="B5318" s="15"/>
      <c r="C5318" s="15"/>
      <c r="D5318" s="15"/>
      <c r="E5318" s="15"/>
      <c r="F5318" s="15"/>
      <c r="G5318" s="15"/>
      <c r="H5318" s="15"/>
      <c r="I5318" s="15"/>
      <c r="J5318" s="15"/>
      <c r="K5318" s="15"/>
    </row>
    <row r="5319" spans="2:11" x14ac:dyDescent="0.2">
      <c r="B5319" s="15"/>
      <c r="C5319" s="15"/>
      <c r="D5319" s="15"/>
      <c r="E5319" s="15"/>
      <c r="F5319" s="15"/>
      <c r="G5319" s="15"/>
      <c r="H5319" s="15"/>
      <c r="I5319" s="15"/>
      <c r="J5319" s="15"/>
      <c r="K5319" s="15"/>
    </row>
    <row r="5320" spans="2:11" x14ac:dyDescent="0.2">
      <c r="B5320" s="15"/>
      <c r="C5320" s="15"/>
      <c r="D5320" s="15"/>
      <c r="E5320" s="15"/>
      <c r="F5320" s="15"/>
      <c r="G5320" s="15"/>
      <c r="H5320" s="15"/>
      <c r="I5320" s="15"/>
      <c r="J5320" s="15"/>
      <c r="K5320" s="15"/>
    </row>
    <row r="5321" spans="2:11" x14ac:dyDescent="0.2">
      <c r="B5321" s="15"/>
      <c r="C5321" s="15"/>
      <c r="D5321" s="15"/>
      <c r="E5321" s="15"/>
      <c r="F5321" s="15"/>
      <c r="G5321" s="15"/>
      <c r="H5321" s="15"/>
      <c r="I5321" s="15"/>
      <c r="J5321" s="15"/>
      <c r="K5321" s="15"/>
    </row>
    <row r="5322" spans="2:11" x14ac:dyDescent="0.2">
      <c r="B5322" s="15"/>
      <c r="C5322" s="15"/>
      <c r="D5322" s="15"/>
      <c r="E5322" s="15"/>
      <c r="F5322" s="15"/>
      <c r="G5322" s="15"/>
      <c r="H5322" s="15"/>
      <c r="I5322" s="15"/>
      <c r="J5322" s="15"/>
      <c r="K5322" s="15"/>
    </row>
    <row r="5323" spans="2:11" x14ac:dyDescent="0.2">
      <c r="B5323" s="15"/>
      <c r="C5323" s="15"/>
      <c r="D5323" s="15"/>
      <c r="E5323" s="15"/>
      <c r="F5323" s="15"/>
      <c r="G5323" s="15"/>
      <c r="H5323" s="15"/>
      <c r="I5323" s="15"/>
      <c r="J5323" s="15"/>
      <c r="K5323" s="15"/>
    </row>
    <row r="5324" spans="2:11" x14ac:dyDescent="0.2">
      <c r="B5324" s="15"/>
      <c r="C5324" s="15"/>
      <c r="D5324" s="15"/>
      <c r="E5324" s="15"/>
      <c r="F5324" s="15"/>
      <c r="G5324" s="15"/>
      <c r="H5324" s="15"/>
      <c r="I5324" s="15"/>
      <c r="J5324" s="15"/>
      <c r="K5324" s="15"/>
    </row>
    <row r="5325" spans="2:11" x14ac:dyDescent="0.2">
      <c r="B5325" s="15"/>
      <c r="C5325" s="15"/>
      <c r="D5325" s="15"/>
      <c r="E5325" s="15"/>
      <c r="F5325" s="15"/>
      <c r="G5325" s="15"/>
      <c r="H5325" s="15"/>
      <c r="I5325" s="15"/>
      <c r="J5325" s="15"/>
      <c r="K5325" s="15"/>
    </row>
    <row r="5326" spans="2:11" x14ac:dyDescent="0.2">
      <c r="B5326" s="15"/>
      <c r="C5326" s="15"/>
      <c r="D5326" s="15"/>
      <c r="E5326" s="15"/>
      <c r="F5326" s="15"/>
      <c r="G5326" s="15"/>
      <c r="H5326" s="15"/>
      <c r="I5326" s="15"/>
      <c r="J5326" s="15"/>
      <c r="K5326" s="15"/>
    </row>
    <row r="5327" spans="2:11" x14ac:dyDescent="0.2">
      <c r="B5327" s="15"/>
      <c r="C5327" s="15"/>
      <c r="D5327" s="15"/>
      <c r="E5327" s="15"/>
      <c r="F5327" s="15"/>
      <c r="G5327" s="15"/>
      <c r="H5327" s="15"/>
      <c r="I5327" s="15"/>
      <c r="J5327" s="15"/>
      <c r="K5327" s="15"/>
    </row>
    <row r="5328" spans="2:11" x14ac:dyDescent="0.2">
      <c r="B5328" s="15"/>
      <c r="C5328" s="15"/>
      <c r="D5328" s="15"/>
      <c r="E5328" s="15"/>
      <c r="F5328" s="15"/>
      <c r="G5328" s="15"/>
      <c r="H5328" s="15"/>
      <c r="I5328" s="15"/>
      <c r="J5328" s="15"/>
      <c r="K5328" s="15"/>
    </row>
    <row r="5329" spans="2:11" x14ac:dyDescent="0.2">
      <c r="B5329" s="15"/>
      <c r="C5329" s="15"/>
      <c r="D5329" s="15"/>
      <c r="E5329" s="15"/>
      <c r="F5329" s="15"/>
      <c r="G5329" s="15"/>
      <c r="H5329" s="15"/>
      <c r="I5329" s="15"/>
      <c r="J5329" s="15"/>
      <c r="K5329" s="15"/>
    </row>
    <row r="5330" spans="2:11" x14ac:dyDescent="0.2">
      <c r="B5330" s="15"/>
      <c r="C5330" s="15"/>
      <c r="D5330" s="15"/>
      <c r="E5330" s="15"/>
      <c r="F5330" s="15"/>
      <c r="G5330" s="15"/>
      <c r="H5330" s="15"/>
      <c r="I5330" s="15"/>
      <c r="J5330" s="15"/>
      <c r="K5330" s="15"/>
    </row>
    <row r="5331" spans="2:11" x14ac:dyDescent="0.2">
      <c r="B5331" s="15"/>
      <c r="C5331" s="15"/>
      <c r="D5331" s="15"/>
      <c r="E5331" s="15"/>
      <c r="F5331" s="15"/>
      <c r="G5331" s="15"/>
      <c r="H5331" s="15"/>
      <c r="I5331" s="15"/>
      <c r="J5331" s="15"/>
      <c r="K5331" s="15"/>
    </row>
    <row r="5332" spans="2:11" x14ac:dyDescent="0.2">
      <c r="B5332" s="15"/>
      <c r="C5332" s="15"/>
      <c r="D5332" s="15"/>
      <c r="E5332" s="15"/>
      <c r="F5332" s="15"/>
      <c r="G5332" s="15"/>
      <c r="H5332" s="15"/>
      <c r="I5332" s="15"/>
      <c r="J5332" s="15"/>
      <c r="K5332" s="15"/>
    </row>
    <row r="5333" spans="2:11" x14ac:dyDescent="0.2">
      <c r="B5333" s="15"/>
      <c r="C5333" s="15"/>
      <c r="D5333" s="15"/>
      <c r="E5333" s="15"/>
      <c r="F5333" s="15"/>
      <c r="G5333" s="15"/>
      <c r="H5333" s="15"/>
      <c r="I5333" s="15"/>
      <c r="J5333" s="15"/>
      <c r="K5333" s="15"/>
    </row>
    <row r="5334" spans="2:11" x14ac:dyDescent="0.2">
      <c r="B5334" s="15"/>
      <c r="C5334" s="15"/>
      <c r="D5334" s="15"/>
      <c r="E5334" s="15"/>
      <c r="F5334" s="15"/>
      <c r="G5334" s="15"/>
      <c r="H5334" s="15"/>
      <c r="I5334" s="15"/>
      <c r="J5334" s="15"/>
      <c r="K5334" s="15"/>
    </row>
    <row r="5335" spans="2:11" x14ac:dyDescent="0.2">
      <c r="B5335" s="15"/>
      <c r="C5335" s="15"/>
      <c r="D5335" s="15"/>
      <c r="E5335" s="15"/>
      <c r="F5335" s="15"/>
      <c r="G5335" s="15"/>
      <c r="H5335" s="15"/>
      <c r="I5335" s="15"/>
      <c r="J5335" s="15"/>
      <c r="K5335" s="15"/>
    </row>
    <row r="5336" spans="2:11" x14ac:dyDescent="0.2">
      <c r="B5336" s="15"/>
      <c r="C5336" s="15"/>
      <c r="D5336" s="15"/>
      <c r="E5336" s="15"/>
      <c r="F5336" s="15"/>
      <c r="G5336" s="15"/>
      <c r="H5336" s="15"/>
      <c r="I5336" s="15"/>
      <c r="J5336" s="15"/>
      <c r="K5336" s="15"/>
    </row>
    <row r="5337" spans="2:11" x14ac:dyDescent="0.2">
      <c r="B5337" s="15"/>
      <c r="C5337" s="15"/>
      <c r="D5337" s="15"/>
      <c r="E5337" s="15"/>
      <c r="F5337" s="15"/>
      <c r="G5337" s="15"/>
      <c r="H5337" s="15"/>
      <c r="I5337" s="15"/>
      <c r="J5337" s="15"/>
      <c r="K5337" s="15"/>
    </row>
    <row r="5338" spans="2:11" x14ac:dyDescent="0.2">
      <c r="B5338" s="15"/>
      <c r="C5338" s="15"/>
      <c r="D5338" s="15"/>
      <c r="E5338" s="15"/>
      <c r="F5338" s="15"/>
      <c r="G5338" s="15"/>
      <c r="H5338" s="15"/>
      <c r="I5338" s="15"/>
      <c r="J5338" s="15"/>
      <c r="K5338" s="15"/>
    </row>
    <row r="5339" spans="2:11" x14ac:dyDescent="0.2">
      <c r="B5339" s="15"/>
      <c r="C5339" s="15"/>
      <c r="D5339" s="15"/>
      <c r="E5339" s="15"/>
      <c r="F5339" s="15"/>
      <c r="G5339" s="15"/>
      <c r="H5339" s="15"/>
      <c r="I5339" s="15"/>
      <c r="J5339" s="15"/>
      <c r="K5339" s="15"/>
    </row>
    <row r="5340" spans="2:11" x14ac:dyDescent="0.2">
      <c r="B5340" s="15"/>
      <c r="C5340" s="15"/>
      <c r="D5340" s="15"/>
      <c r="E5340" s="15"/>
      <c r="F5340" s="15"/>
      <c r="G5340" s="15"/>
      <c r="H5340" s="15"/>
      <c r="I5340" s="15"/>
      <c r="J5340" s="15"/>
      <c r="K5340" s="15"/>
    </row>
    <row r="5341" spans="2:11" x14ac:dyDescent="0.2">
      <c r="B5341" s="15"/>
      <c r="C5341" s="15"/>
      <c r="D5341" s="15"/>
      <c r="E5341" s="15"/>
      <c r="F5341" s="15"/>
      <c r="G5341" s="15"/>
      <c r="H5341" s="15"/>
      <c r="I5341" s="15"/>
      <c r="J5341" s="15"/>
      <c r="K5341" s="15"/>
    </row>
    <row r="5342" spans="2:11" x14ac:dyDescent="0.2">
      <c r="B5342" s="15"/>
      <c r="C5342" s="15"/>
      <c r="D5342" s="15"/>
      <c r="E5342" s="15"/>
      <c r="F5342" s="15"/>
      <c r="G5342" s="15"/>
      <c r="H5342" s="15"/>
      <c r="I5342" s="15"/>
      <c r="J5342" s="15"/>
      <c r="K5342" s="15"/>
    </row>
    <row r="5343" spans="2:11" x14ac:dyDescent="0.2">
      <c r="B5343" s="15"/>
      <c r="C5343" s="15"/>
      <c r="D5343" s="15"/>
      <c r="E5343" s="15"/>
      <c r="F5343" s="15"/>
      <c r="G5343" s="15"/>
      <c r="H5343" s="15"/>
      <c r="I5343" s="15"/>
      <c r="J5343" s="15"/>
      <c r="K5343" s="15"/>
    </row>
    <row r="5344" spans="2:11" x14ac:dyDescent="0.2">
      <c r="B5344" s="15"/>
      <c r="C5344" s="15"/>
      <c r="D5344" s="15"/>
      <c r="E5344" s="15"/>
      <c r="F5344" s="15"/>
      <c r="G5344" s="15"/>
      <c r="H5344" s="15"/>
      <c r="I5344" s="15"/>
      <c r="J5344" s="15"/>
      <c r="K5344" s="15"/>
    </row>
    <row r="5345" spans="2:11" x14ac:dyDescent="0.2">
      <c r="B5345" s="15"/>
      <c r="C5345" s="15"/>
      <c r="D5345" s="15"/>
      <c r="E5345" s="15"/>
      <c r="F5345" s="15"/>
      <c r="G5345" s="15"/>
      <c r="H5345" s="15"/>
      <c r="I5345" s="15"/>
      <c r="J5345" s="15"/>
      <c r="K5345" s="15"/>
    </row>
    <row r="5346" spans="2:11" x14ac:dyDescent="0.2">
      <c r="B5346" s="15"/>
      <c r="C5346" s="15"/>
      <c r="D5346" s="15"/>
      <c r="E5346" s="15"/>
      <c r="F5346" s="15"/>
      <c r="G5346" s="15"/>
      <c r="H5346" s="15"/>
      <c r="I5346" s="15"/>
      <c r="J5346" s="15"/>
      <c r="K5346" s="15"/>
    </row>
    <row r="5347" spans="2:11" x14ac:dyDescent="0.2">
      <c r="B5347" s="15"/>
      <c r="C5347" s="15"/>
      <c r="D5347" s="15"/>
      <c r="E5347" s="15"/>
      <c r="F5347" s="15"/>
      <c r="G5347" s="15"/>
      <c r="H5347" s="15"/>
      <c r="I5347" s="15"/>
      <c r="J5347" s="15"/>
      <c r="K5347" s="15"/>
    </row>
    <row r="5348" spans="2:11" x14ac:dyDescent="0.2">
      <c r="B5348" s="15"/>
      <c r="C5348" s="15"/>
      <c r="D5348" s="15"/>
      <c r="E5348" s="15"/>
      <c r="F5348" s="15"/>
      <c r="G5348" s="15"/>
      <c r="H5348" s="15"/>
      <c r="I5348" s="15"/>
      <c r="J5348" s="15"/>
      <c r="K5348" s="15"/>
    </row>
    <row r="5349" spans="2:11" x14ac:dyDescent="0.2">
      <c r="B5349" s="15"/>
      <c r="C5349" s="15"/>
      <c r="D5349" s="15"/>
      <c r="E5349" s="15"/>
      <c r="F5349" s="15"/>
      <c r="G5349" s="15"/>
      <c r="H5349" s="15"/>
      <c r="I5349" s="15"/>
      <c r="J5349" s="15"/>
      <c r="K5349" s="15"/>
    </row>
    <row r="5350" spans="2:11" x14ac:dyDescent="0.2">
      <c r="B5350" s="15"/>
      <c r="C5350" s="15"/>
      <c r="D5350" s="15"/>
      <c r="E5350" s="15"/>
      <c r="F5350" s="15"/>
      <c r="G5350" s="15"/>
      <c r="H5350" s="15"/>
      <c r="I5350" s="15"/>
      <c r="J5350" s="15"/>
      <c r="K5350" s="15"/>
    </row>
    <row r="5351" spans="2:11" x14ac:dyDescent="0.2">
      <c r="B5351" s="15"/>
      <c r="C5351" s="15"/>
      <c r="D5351" s="15"/>
      <c r="E5351" s="15"/>
      <c r="F5351" s="15"/>
      <c r="G5351" s="15"/>
      <c r="H5351" s="15"/>
      <c r="I5351" s="15"/>
      <c r="J5351" s="15"/>
      <c r="K5351" s="15"/>
    </row>
    <row r="5352" spans="2:11" x14ac:dyDescent="0.2">
      <c r="B5352" s="15"/>
      <c r="C5352" s="15"/>
      <c r="D5352" s="15"/>
      <c r="E5352" s="15"/>
      <c r="F5352" s="15"/>
      <c r="G5352" s="15"/>
      <c r="H5352" s="15"/>
      <c r="I5352" s="15"/>
      <c r="J5352" s="15"/>
      <c r="K5352" s="15"/>
    </row>
    <row r="5353" spans="2:11" x14ac:dyDescent="0.2">
      <c r="B5353" s="15"/>
      <c r="C5353" s="15"/>
      <c r="D5353" s="15"/>
      <c r="E5353" s="15"/>
      <c r="F5353" s="15"/>
      <c r="G5353" s="15"/>
      <c r="H5353" s="15"/>
      <c r="I5353" s="15"/>
      <c r="J5353" s="15"/>
      <c r="K5353" s="15"/>
    </row>
    <row r="5354" spans="2:11" x14ac:dyDescent="0.2">
      <c r="B5354" s="15"/>
      <c r="C5354" s="15"/>
      <c r="D5354" s="15"/>
      <c r="E5354" s="15"/>
      <c r="F5354" s="15"/>
      <c r="G5354" s="15"/>
      <c r="H5354" s="15"/>
      <c r="I5354" s="15"/>
      <c r="J5354" s="15"/>
      <c r="K5354" s="15"/>
    </row>
    <row r="5355" spans="2:11" x14ac:dyDescent="0.2">
      <c r="B5355" s="15"/>
      <c r="C5355" s="15"/>
      <c r="D5355" s="15"/>
      <c r="E5355" s="15"/>
      <c r="F5355" s="15"/>
      <c r="G5355" s="15"/>
      <c r="H5355" s="15"/>
      <c r="I5355" s="15"/>
      <c r="J5355" s="15"/>
      <c r="K5355" s="15"/>
    </row>
    <row r="5356" spans="2:11" x14ac:dyDescent="0.2">
      <c r="B5356" s="15"/>
      <c r="C5356" s="15"/>
      <c r="D5356" s="15"/>
      <c r="E5356" s="15"/>
      <c r="F5356" s="15"/>
      <c r="G5356" s="15"/>
      <c r="H5356" s="15"/>
      <c r="I5356" s="15"/>
      <c r="J5356" s="15"/>
      <c r="K5356" s="15"/>
    </row>
    <row r="5357" spans="2:11" x14ac:dyDescent="0.2">
      <c r="B5357" s="15"/>
      <c r="C5357" s="15"/>
      <c r="D5357" s="15"/>
      <c r="E5357" s="15"/>
      <c r="F5357" s="15"/>
      <c r="G5357" s="15"/>
      <c r="H5357" s="15"/>
      <c r="I5357" s="15"/>
      <c r="J5357" s="15"/>
      <c r="K5357" s="15"/>
    </row>
    <row r="5358" spans="2:11" x14ac:dyDescent="0.2">
      <c r="B5358" s="15"/>
      <c r="C5358" s="15"/>
      <c r="D5358" s="15"/>
      <c r="E5358" s="15"/>
      <c r="F5358" s="15"/>
      <c r="G5358" s="15"/>
      <c r="H5358" s="15"/>
      <c r="I5358" s="15"/>
      <c r="J5358" s="15"/>
      <c r="K5358" s="15"/>
    </row>
    <row r="5359" spans="2:11" x14ac:dyDescent="0.2">
      <c r="B5359" s="15"/>
      <c r="C5359" s="15"/>
      <c r="D5359" s="15"/>
      <c r="E5359" s="15"/>
      <c r="F5359" s="15"/>
      <c r="G5359" s="15"/>
      <c r="H5359" s="15"/>
      <c r="I5359" s="15"/>
      <c r="J5359" s="15"/>
      <c r="K5359" s="15"/>
    </row>
    <row r="5360" spans="2:11" x14ac:dyDescent="0.2">
      <c r="B5360" s="15"/>
      <c r="C5360" s="15"/>
      <c r="D5360" s="15"/>
      <c r="E5360" s="15"/>
      <c r="F5360" s="15"/>
      <c r="G5360" s="15"/>
      <c r="H5360" s="15"/>
      <c r="I5360" s="15"/>
      <c r="J5360" s="15"/>
      <c r="K5360" s="15"/>
    </row>
    <row r="5361" spans="2:11" x14ac:dyDescent="0.2">
      <c r="B5361" s="15"/>
      <c r="C5361" s="15"/>
      <c r="D5361" s="15"/>
      <c r="E5361" s="15"/>
      <c r="F5361" s="15"/>
      <c r="G5361" s="15"/>
      <c r="H5361" s="15"/>
      <c r="I5361" s="15"/>
      <c r="J5361" s="15"/>
      <c r="K5361" s="15"/>
    </row>
    <row r="5362" spans="2:11" x14ac:dyDescent="0.2">
      <c r="B5362" s="15"/>
      <c r="C5362" s="15"/>
      <c r="D5362" s="15"/>
      <c r="E5362" s="15"/>
      <c r="F5362" s="15"/>
      <c r="G5362" s="15"/>
      <c r="H5362" s="15"/>
      <c r="I5362" s="15"/>
      <c r="J5362" s="15"/>
      <c r="K5362" s="15"/>
    </row>
    <row r="5363" spans="2:11" x14ac:dyDescent="0.2">
      <c r="B5363" s="15"/>
      <c r="C5363" s="15"/>
      <c r="D5363" s="15"/>
      <c r="E5363" s="15"/>
      <c r="F5363" s="15"/>
      <c r="G5363" s="15"/>
      <c r="H5363" s="15"/>
      <c r="I5363" s="15"/>
      <c r="J5363" s="15"/>
      <c r="K5363" s="15"/>
    </row>
    <row r="5364" spans="2:11" x14ac:dyDescent="0.2">
      <c r="B5364" s="15"/>
      <c r="C5364" s="15"/>
      <c r="D5364" s="15"/>
      <c r="E5364" s="15"/>
      <c r="F5364" s="15"/>
      <c r="G5364" s="15"/>
      <c r="H5364" s="15"/>
      <c r="I5364" s="15"/>
      <c r="J5364" s="15"/>
      <c r="K5364" s="15"/>
    </row>
    <row r="5365" spans="2:11" x14ac:dyDescent="0.2">
      <c r="B5365" s="15"/>
      <c r="C5365" s="15"/>
      <c r="D5365" s="15"/>
      <c r="E5365" s="15"/>
      <c r="F5365" s="15"/>
      <c r="G5365" s="15"/>
      <c r="H5365" s="15"/>
      <c r="I5365" s="15"/>
      <c r="J5365" s="15"/>
      <c r="K5365" s="15"/>
    </row>
    <row r="5366" spans="2:11" x14ac:dyDescent="0.2">
      <c r="B5366" s="15"/>
      <c r="C5366" s="15"/>
      <c r="D5366" s="15"/>
      <c r="E5366" s="15"/>
      <c r="F5366" s="15"/>
      <c r="G5366" s="15"/>
      <c r="H5366" s="15"/>
      <c r="I5366" s="15"/>
      <c r="J5366" s="15"/>
      <c r="K5366" s="15"/>
    </row>
    <row r="5367" spans="2:11" x14ac:dyDescent="0.2">
      <c r="B5367" s="15"/>
      <c r="C5367" s="15"/>
      <c r="D5367" s="15"/>
      <c r="E5367" s="15"/>
      <c r="F5367" s="15"/>
      <c r="G5367" s="15"/>
      <c r="H5367" s="15"/>
      <c r="I5367" s="15"/>
      <c r="J5367" s="15"/>
      <c r="K5367" s="15"/>
    </row>
    <row r="5368" spans="2:11" x14ac:dyDescent="0.2">
      <c r="B5368" s="15"/>
      <c r="C5368" s="15"/>
      <c r="D5368" s="15"/>
      <c r="E5368" s="15"/>
      <c r="F5368" s="15"/>
      <c r="G5368" s="15"/>
      <c r="H5368" s="15"/>
      <c r="I5368" s="15"/>
      <c r="J5368" s="15"/>
      <c r="K5368" s="15"/>
    </row>
    <row r="5369" spans="2:11" x14ac:dyDescent="0.2">
      <c r="B5369" s="15"/>
      <c r="C5369" s="15"/>
      <c r="D5369" s="15"/>
      <c r="E5369" s="15"/>
      <c r="F5369" s="15"/>
      <c r="G5369" s="15"/>
      <c r="H5369" s="15"/>
      <c r="I5369" s="15"/>
      <c r="J5369" s="15"/>
      <c r="K5369" s="15"/>
    </row>
    <row r="5370" spans="2:11" x14ac:dyDescent="0.2">
      <c r="B5370" s="15"/>
      <c r="C5370" s="15"/>
      <c r="D5370" s="15"/>
      <c r="E5370" s="15"/>
      <c r="F5370" s="15"/>
      <c r="G5370" s="15"/>
      <c r="H5370" s="15"/>
      <c r="I5370" s="15"/>
      <c r="J5370" s="15"/>
      <c r="K5370" s="15"/>
    </row>
    <row r="5371" spans="2:11" x14ac:dyDescent="0.2">
      <c r="B5371" s="15"/>
      <c r="C5371" s="15"/>
      <c r="D5371" s="15"/>
      <c r="E5371" s="15"/>
      <c r="F5371" s="15"/>
      <c r="G5371" s="15"/>
      <c r="H5371" s="15"/>
      <c r="I5371" s="15"/>
      <c r="J5371" s="15"/>
      <c r="K5371" s="15"/>
    </row>
    <row r="5372" spans="2:11" x14ac:dyDescent="0.2">
      <c r="B5372" s="15"/>
      <c r="C5372" s="15"/>
      <c r="D5372" s="15"/>
      <c r="E5372" s="15"/>
      <c r="F5372" s="15"/>
      <c r="G5372" s="15"/>
      <c r="H5372" s="15"/>
      <c r="I5372" s="15"/>
      <c r="J5372" s="15"/>
      <c r="K5372" s="15"/>
    </row>
    <row r="5373" spans="2:11" x14ac:dyDescent="0.2">
      <c r="B5373" s="15"/>
      <c r="C5373" s="15"/>
      <c r="D5373" s="15"/>
      <c r="E5373" s="15"/>
      <c r="F5373" s="15"/>
      <c r="G5373" s="15"/>
      <c r="H5373" s="15"/>
      <c r="I5373" s="15"/>
      <c r="J5373" s="15"/>
      <c r="K5373" s="15"/>
    </row>
    <row r="5374" spans="2:11" x14ac:dyDescent="0.2">
      <c r="B5374" s="15"/>
      <c r="C5374" s="15"/>
      <c r="D5374" s="15"/>
      <c r="E5374" s="15"/>
      <c r="F5374" s="15"/>
      <c r="G5374" s="15"/>
      <c r="H5374" s="15"/>
      <c r="I5374" s="15"/>
      <c r="J5374" s="15"/>
      <c r="K5374" s="15"/>
    </row>
    <row r="5375" spans="2:11" x14ac:dyDescent="0.2">
      <c r="B5375" s="15"/>
      <c r="C5375" s="15"/>
      <c r="D5375" s="15"/>
      <c r="E5375" s="15"/>
      <c r="F5375" s="15"/>
      <c r="G5375" s="15"/>
      <c r="H5375" s="15"/>
      <c r="I5375" s="15"/>
      <c r="J5375" s="15"/>
      <c r="K5375" s="15"/>
    </row>
    <row r="5376" spans="2:11" x14ac:dyDescent="0.2">
      <c r="B5376" s="15"/>
      <c r="C5376" s="15"/>
      <c r="D5376" s="15"/>
      <c r="E5376" s="15"/>
      <c r="F5376" s="15"/>
      <c r="G5376" s="15"/>
      <c r="H5376" s="15"/>
      <c r="I5376" s="15"/>
      <c r="J5376" s="15"/>
      <c r="K5376" s="15"/>
    </row>
    <row r="5377" spans="2:11" x14ac:dyDescent="0.2">
      <c r="B5377" s="15"/>
      <c r="C5377" s="15"/>
      <c r="D5377" s="15"/>
      <c r="E5377" s="15"/>
      <c r="F5377" s="15"/>
      <c r="G5377" s="15"/>
      <c r="H5377" s="15"/>
      <c r="I5377" s="15"/>
      <c r="J5377" s="15"/>
      <c r="K5377" s="15"/>
    </row>
    <row r="5378" spans="2:11" x14ac:dyDescent="0.2">
      <c r="B5378" s="15"/>
      <c r="C5378" s="15"/>
      <c r="D5378" s="15"/>
      <c r="E5378" s="15"/>
      <c r="F5378" s="15"/>
      <c r="G5378" s="15"/>
      <c r="H5378" s="15"/>
      <c r="I5378" s="15"/>
      <c r="J5378" s="15"/>
      <c r="K5378" s="15"/>
    </row>
    <row r="5379" spans="2:11" x14ac:dyDescent="0.2">
      <c r="B5379" s="15"/>
      <c r="C5379" s="15"/>
      <c r="D5379" s="15"/>
      <c r="E5379" s="15"/>
      <c r="F5379" s="15"/>
      <c r="G5379" s="15"/>
      <c r="H5379" s="15"/>
      <c r="I5379" s="15"/>
      <c r="J5379" s="15"/>
      <c r="K5379" s="15"/>
    </row>
    <row r="5380" spans="2:11" x14ac:dyDescent="0.2">
      <c r="B5380" s="15"/>
      <c r="C5380" s="15"/>
      <c r="D5380" s="15"/>
      <c r="E5380" s="15"/>
      <c r="F5380" s="15"/>
      <c r="G5380" s="15"/>
      <c r="H5380" s="15"/>
      <c r="I5380" s="15"/>
      <c r="J5380" s="15"/>
      <c r="K5380" s="15"/>
    </row>
    <row r="5381" spans="2:11" x14ac:dyDescent="0.2">
      <c r="B5381" s="15"/>
      <c r="C5381" s="15"/>
      <c r="D5381" s="15"/>
      <c r="E5381" s="15"/>
      <c r="F5381" s="15"/>
      <c r="G5381" s="15"/>
      <c r="H5381" s="15"/>
      <c r="I5381" s="15"/>
      <c r="J5381" s="15"/>
      <c r="K5381" s="15"/>
    </row>
    <row r="5382" spans="2:11" x14ac:dyDescent="0.2">
      <c r="B5382" s="15"/>
      <c r="C5382" s="15"/>
      <c r="D5382" s="15"/>
      <c r="E5382" s="15"/>
      <c r="F5382" s="15"/>
      <c r="G5382" s="15"/>
      <c r="H5382" s="15"/>
      <c r="I5382" s="15"/>
      <c r="J5382" s="15"/>
      <c r="K5382" s="15"/>
    </row>
    <row r="5383" spans="2:11" x14ac:dyDescent="0.2">
      <c r="B5383" s="15"/>
      <c r="C5383" s="15"/>
      <c r="D5383" s="15"/>
      <c r="E5383" s="15"/>
      <c r="F5383" s="15"/>
      <c r="G5383" s="15"/>
      <c r="H5383" s="15"/>
      <c r="I5383" s="15"/>
      <c r="J5383" s="15"/>
      <c r="K5383" s="15"/>
    </row>
    <row r="5384" spans="2:11" x14ac:dyDescent="0.2">
      <c r="B5384" s="15"/>
      <c r="C5384" s="15"/>
      <c r="D5384" s="15"/>
      <c r="E5384" s="15"/>
      <c r="F5384" s="15"/>
      <c r="G5384" s="15"/>
      <c r="H5384" s="15"/>
      <c r="I5384" s="15"/>
      <c r="J5384" s="15"/>
      <c r="K5384" s="15"/>
    </row>
    <row r="5385" spans="2:11" x14ac:dyDescent="0.2">
      <c r="B5385" s="15"/>
      <c r="C5385" s="15"/>
      <c r="D5385" s="15"/>
      <c r="E5385" s="15"/>
      <c r="F5385" s="15"/>
      <c r="G5385" s="15"/>
      <c r="H5385" s="15"/>
      <c r="I5385" s="15"/>
      <c r="J5385" s="15"/>
      <c r="K5385" s="15"/>
    </row>
    <row r="5386" spans="2:11" x14ac:dyDescent="0.2">
      <c r="B5386" s="15"/>
      <c r="C5386" s="15"/>
      <c r="D5386" s="15"/>
      <c r="E5386" s="15"/>
      <c r="F5386" s="15"/>
      <c r="G5386" s="15"/>
      <c r="H5386" s="15"/>
      <c r="I5386" s="15"/>
      <c r="J5386" s="15"/>
      <c r="K5386" s="15"/>
    </row>
    <row r="5387" spans="2:11" x14ac:dyDescent="0.2">
      <c r="B5387" s="15"/>
      <c r="C5387" s="15"/>
      <c r="D5387" s="15"/>
      <c r="E5387" s="15"/>
      <c r="F5387" s="15"/>
      <c r="G5387" s="15"/>
      <c r="H5387" s="15"/>
      <c r="I5387" s="15"/>
      <c r="J5387" s="15"/>
      <c r="K5387" s="15"/>
    </row>
    <row r="5388" spans="2:11" x14ac:dyDescent="0.2">
      <c r="B5388" s="15"/>
      <c r="C5388" s="15"/>
      <c r="D5388" s="15"/>
      <c r="E5388" s="15"/>
      <c r="F5388" s="15"/>
      <c r="G5388" s="15"/>
      <c r="H5388" s="15"/>
      <c r="I5388" s="15"/>
      <c r="J5388" s="15"/>
      <c r="K5388" s="15"/>
    </row>
    <row r="5389" spans="2:11" x14ac:dyDescent="0.2">
      <c r="B5389" s="15"/>
      <c r="C5389" s="15"/>
      <c r="D5389" s="15"/>
      <c r="E5389" s="15"/>
      <c r="F5389" s="15"/>
      <c r="G5389" s="15"/>
      <c r="H5389" s="15"/>
      <c r="I5389" s="15"/>
      <c r="J5389" s="15"/>
      <c r="K5389" s="15"/>
    </row>
    <row r="5390" spans="2:11" x14ac:dyDescent="0.2">
      <c r="B5390" s="15"/>
      <c r="C5390" s="15"/>
      <c r="D5390" s="15"/>
      <c r="E5390" s="15"/>
      <c r="F5390" s="15"/>
      <c r="G5390" s="15"/>
      <c r="H5390" s="15"/>
      <c r="I5390" s="15"/>
      <c r="J5390" s="15"/>
      <c r="K5390" s="15"/>
    </row>
    <row r="5391" spans="2:11" x14ac:dyDescent="0.2">
      <c r="B5391" s="15"/>
      <c r="C5391" s="15"/>
      <c r="D5391" s="15"/>
      <c r="E5391" s="15"/>
      <c r="F5391" s="15"/>
      <c r="G5391" s="15"/>
      <c r="H5391" s="15"/>
      <c r="I5391" s="15"/>
      <c r="J5391" s="15"/>
      <c r="K5391" s="15"/>
    </row>
    <row r="5392" spans="2:11" x14ac:dyDescent="0.2">
      <c r="B5392" s="15"/>
      <c r="C5392" s="15"/>
      <c r="D5392" s="15"/>
      <c r="E5392" s="15"/>
      <c r="F5392" s="15"/>
      <c r="G5392" s="15"/>
      <c r="H5392" s="15"/>
      <c r="I5392" s="15"/>
      <c r="J5392" s="15"/>
      <c r="K5392" s="15"/>
    </row>
    <row r="5393" spans="2:11" x14ac:dyDescent="0.2">
      <c r="B5393" s="15"/>
      <c r="C5393" s="15"/>
      <c r="D5393" s="15"/>
      <c r="E5393" s="15"/>
      <c r="F5393" s="15"/>
      <c r="G5393" s="15"/>
      <c r="H5393" s="15"/>
      <c r="I5393" s="15"/>
      <c r="J5393" s="15"/>
      <c r="K5393" s="15"/>
    </row>
    <row r="5394" spans="2:11" x14ac:dyDescent="0.2">
      <c r="B5394" s="15"/>
      <c r="C5394" s="15"/>
      <c r="D5394" s="15"/>
      <c r="E5394" s="15"/>
      <c r="F5394" s="15"/>
      <c r="G5394" s="15"/>
      <c r="H5394" s="15"/>
      <c r="I5394" s="15"/>
      <c r="J5394" s="15"/>
      <c r="K5394" s="15"/>
    </row>
    <row r="5395" spans="2:11" x14ac:dyDescent="0.2">
      <c r="B5395" s="15"/>
      <c r="C5395" s="15"/>
      <c r="D5395" s="15"/>
      <c r="E5395" s="15"/>
      <c r="F5395" s="15"/>
      <c r="G5395" s="15"/>
      <c r="H5395" s="15"/>
      <c r="I5395" s="15"/>
      <c r="J5395" s="15"/>
      <c r="K5395" s="15"/>
    </row>
    <row r="5396" spans="2:11" x14ac:dyDescent="0.2">
      <c r="B5396" s="15"/>
      <c r="C5396" s="15"/>
      <c r="D5396" s="15"/>
      <c r="E5396" s="15"/>
      <c r="F5396" s="15"/>
      <c r="G5396" s="15"/>
      <c r="H5396" s="15"/>
      <c r="I5396" s="15"/>
      <c r="J5396" s="15"/>
      <c r="K5396" s="15"/>
    </row>
    <row r="5397" spans="2:11" x14ac:dyDescent="0.2">
      <c r="B5397" s="15"/>
      <c r="C5397" s="15"/>
      <c r="D5397" s="15"/>
      <c r="E5397" s="15"/>
      <c r="F5397" s="15"/>
      <c r="G5397" s="15"/>
      <c r="H5397" s="15"/>
      <c r="I5397" s="15"/>
      <c r="J5397" s="15"/>
      <c r="K5397" s="15"/>
    </row>
    <row r="5398" spans="2:11" x14ac:dyDescent="0.2">
      <c r="B5398" s="15"/>
      <c r="C5398" s="15"/>
      <c r="D5398" s="15"/>
      <c r="E5398" s="15"/>
      <c r="F5398" s="15"/>
      <c r="G5398" s="15"/>
      <c r="H5398" s="15"/>
      <c r="I5398" s="15"/>
      <c r="J5398" s="15"/>
      <c r="K5398" s="15"/>
    </row>
    <row r="5399" spans="2:11" x14ac:dyDescent="0.2">
      <c r="B5399" s="15"/>
      <c r="C5399" s="15"/>
      <c r="D5399" s="15"/>
      <c r="E5399" s="15"/>
      <c r="F5399" s="15"/>
      <c r="G5399" s="15"/>
      <c r="H5399" s="15"/>
      <c r="I5399" s="15"/>
      <c r="J5399" s="15"/>
      <c r="K5399" s="15"/>
    </row>
    <row r="5400" spans="2:11" x14ac:dyDescent="0.2">
      <c r="B5400" s="15"/>
      <c r="C5400" s="15"/>
      <c r="D5400" s="15"/>
      <c r="E5400" s="15"/>
      <c r="F5400" s="15"/>
      <c r="G5400" s="15"/>
      <c r="H5400" s="15"/>
      <c r="I5400" s="15"/>
      <c r="J5400" s="15"/>
      <c r="K5400" s="15"/>
    </row>
    <row r="5401" spans="2:11" x14ac:dyDescent="0.2">
      <c r="B5401" s="15"/>
      <c r="C5401" s="15"/>
      <c r="D5401" s="15"/>
      <c r="E5401" s="15"/>
      <c r="F5401" s="15"/>
      <c r="G5401" s="15"/>
      <c r="H5401" s="15"/>
      <c r="I5401" s="15"/>
      <c r="J5401" s="15"/>
      <c r="K5401" s="15"/>
    </row>
    <row r="5402" spans="2:11" x14ac:dyDescent="0.2">
      <c r="B5402" s="15"/>
      <c r="C5402" s="15"/>
      <c r="D5402" s="15"/>
      <c r="E5402" s="15"/>
      <c r="F5402" s="15"/>
      <c r="G5402" s="15"/>
      <c r="H5402" s="15"/>
      <c r="I5402" s="15"/>
      <c r="J5402" s="15"/>
      <c r="K5402" s="15"/>
    </row>
    <row r="5403" spans="2:11" x14ac:dyDescent="0.2">
      <c r="B5403" s="15"/>
      <c r="C5403" s="15"/>
      <c r="D5403" s="15"/>
      <c r="E5403" s="15"/>
      <c r="F5403" s="15"/>
      <c r="G5403" s="15"/>
      <c r="H5403" s="15"/>
      <c r="I5403" s="15"/>
      <c r="J5403" s="15"/>
      <c r="K5403" s="15"/>
    </row>
    <row r="5404" spans="2:11" x14ac:dyDescent="0.2">
      <c r="B5404" s="15"/>
      <c r="C5404" s="15"/>
      <c r="D5404" s="15"/>
      <c r="E5404" s="15"/>
      <c r="F5404" s="15"/>
      <c r="G5404" s="15"/>
      <c r="H5404" s="15"/>
      <c r="I5404" s="15"/>
      <c r="J5404" s="15"/>
      <c r="K5404" s="15"/>
    </row>
    <row r="5405" spans="2:11" x14ac:dyDescent="0.2">
      <c r="B5405" s="15"/>
      <c r="C5405" s="15"/>
      <c r="D5405" s="15"/>
      <c r="E5405" s="15"/>
      <c r="F5405" s="15"/>
      <c r="G5405" s="15"/>
      <c r="H5405" s="15"/>
      <c r="I5405" s="15"/>
      <c r="J5405" s="15"/>
      <c r="K5405" s="15"/>
    </row>
    <row r="5406" spans="2:11" x14ac:dyDescent="0.2">
      <c r="B5406" s="15"/>
      <c r="C5406" s="15"/>
      <c r="D5406" s="15"/>
      <c r="E5406" s="15"/>
      <c r="F5406" s="15"/>
      <c r="G5406" s="15"/>
      <c r="H5406" s="15"/>
      <c r="I5406" s="15"/>
      <c r="J5406" s="15"/>
      <c r="K5406" s="15"/>
    </row>
    <row r="5407" spans="2:11" x14ac:dyDescent="0.2">
      <c r="B5407" s="15"/>
      <c r="C5407" s="15"/>
      <c r="D5407" s="15"/>
      <c r="E5407" s="15"/>
      <c r="F5407" s="15"/>
      <c r="G5407" s="15"/>
      <c r="H5407" s="15"/>
      <c r="I5407" s="15"/>
      <c r="J5407" s="15"/>
      <c r="K5407" s="15"/>
    </row>
    <row r="5408" spans="2:11" x14ac:dyDescent="0.2">
      <c r="B5408" s="15"/>
      <c r="C5408" s="15"/>
      <c r="D5408" s="15"/>
      <c r="E5408" s="15"/>
      <c r="F5408" s="15"/>
      <c r="G5408" s="15"/>
      <c r="H5408" s="15"/>
      <c r="I5408" s="15"/>
      <c r="J5408" s="15"/>
      <c r="K5408" s="15"/>
    </row>
    <row r="5409" spans="2:11" x14ac:dyDescent="0.2">
      <c r="B5409" s="15"/>
      <c r="C5409" s="15"/>
      <c r="D5409" s="15"/>
      <c r="E5409" s="15"/>
      <c r="F5409" s="15"/>
      <c r="G5409" s="15"/>
      <c r="H5409" s="15"/>
      <c r="I5409" s="15"/>
      <c r="J5409" s="15"/>
      <c r="K5409" s="15"/>
    </row>
    <row r="5410" spans="2:11" x14ac:dyDescent="0.2">
      <c r="B5410" s="15"/>
      <c r="C5410" s="15"/>
      <c r="D5410" s="15"/>
      <c r="E5410" s="15"/>
      <c r="F5410" s="15"/>
      <c r="G5410" s="15"/>
      <c r="H5410" s="15"/>
      <c r="I5410" s="15"/>
      <c r="J5410" s="15"/>
      <c r="K5410" s="15"/>
    </row>
    <row r="5411" spans="2:11" x14ac:dyDescent="0.2">
      <c r="B5411" s="15"/>
      <c r="C5411" s="15"/>
      <c r="D5411" s="15"/>
      <c r="E5411" s="15"/>
      <c r="F5411" s="15"/>
      <c r="G5411" s="15"/>
      <c r="H5411" s="15"/>
      <c r="I5411" s="15"/>
      <c r="J5411" s="15"/>
      <c r="K5411" s="15"/>
    </row>
    <row r="5412" spans="2:11" x14ac:dyDescent="0.2">
      <c r="B5412" s="15"/>
      <c r="C5412" s="15"/>
      <c r="D5412" s="15"/>
      <c r="E5412" s="15"/>
      <c r="F5412" s="15"/>
      <c r="G5412" s="15"/>
      <c r="H5412" s="15"/>
      <c r="I5412" s="15"/>
      <c r="J5412" s="15"/>
      <c r="K5412" s="15"/>
    </row>
    <row r="5413" spans="2:11" x14ac:dyDescent="0.2">
      <c r="B5413" s="15"/>
      <c r="C5413" s="15"/>
      <c r="D5413" s="15"/>
      <c r="E5413" s="15"/>
      <c r="F5413" s="15"/>
      <c r="G5413" s="15"/>
      <c r="H5413" s="15"/>
      <c r="I5413" s="15"/>
      <c r="J5413" s="15"/>
      <c r="K5413" s="15"/>
    </row>
    <row r="5414" spans="2:11" x14ac:dyDescent="0.2">
      <c r="B5414" s="15"/>
      <c r="C5414" s="15"/>
      <c r="D5414" s="15"/>
      <c r="E5414" s="15"/>
      <c r="F5414" s="15"/>
      <c r="G5414" s="15"/>
      <c r="H5414" s="15"/>
      <c r="I5414" s="15"/>
      <c r="J5414" s="15"/>
      <c r="K5414" s="15"/>
    </row>
    <row r="5415" spans="2:11" x14ac:dyDescent="0.2">
      <c r="B5415" s="15"/>
      <c r="C5415" s="15"/>
      <c r="D5415" s="15"/>
      <c r="E5415" s="15"/>
      <c r="F5415" s="15"/>
      <c r="G5415" s="15"/>
      <c r="H5415" s="15"/>
      <c r="I5415" s="15"/>
      <c r="J5415" s="15"/>
      <c r="K5415" s="15"/>
    </row>
    <row r="5416" spans="2:11" x14ac:dyDescent="0.2">
      <c r="B5416" s="15"/>
      <c r="C5416" s="15"/>
      <c r="D5416" s="15"/>
      <c r="E5416" s="15"/>
      <c r="F5416" s="15"/>
      <c r="G5416" s="15"/>
      <c r="H5416" s="15"/>
      <c r="I5416" s="15"/>
      <c r="J5416" s="15"/>
      <c r="K5416" s="15"/>
    </row>
    <row r="5417" spans="2:11" x14ac:dyDescent="0.2">
      <c r="B5417" s="15"/>
      <c r="C5417" s="15"/>
      <c r="D5417" s="15"/>
      <c r="E5417" s="15"/>
      <c r="F5417" s="15"/>
      <c r="G5417" s="15"/>
      <c r="H5417" s="15"/>
      <c r="I5417" s="15"/>
      <c r="J5417" s="15"/>
      <c r="K5417" s="15"/>
    </row>
    <row r="5418" spans="2:11" x14ac:dyDescent="0.2">
      <c r="B5418" s="15"/>
      <c r="C5418" s="15"/>
      <c r="D5418" s="15"/>
      <c r="E5418" s="15"/>
      <c r="F5418" s="15"/>
      <c r="G5418" s="15"/>
      <c r="H5418" s="15"/>
      <c r="I5418" s="15"/>
      <c r="J5418" s="15"/>
      <c r="K5418" s="15"/>
    </row>
    <row r="5419" spans="2:11" x14ac:dyDescent="0.2">
      <c r="B5419" s="15"/>
      <c r="C5419" s="15"/>
      <c r="D5419" s="15"/>
      <c r="E5419" s="15"/>
      <c r="F5419" s="15"/>
      <c r="G5419" s="15"/>
      <c r="H5419" s="15"/>
      <c r="I5419" s="15"/>
      <c r="J5419" s="15"/>
      <c r="K5419" s="15"/>
    </row>
    <row r="5420" spans="2:11" x14ac:dyDescent="0.2">
      <c r="B5420" s="15"/>
      <c r="C5420" s="15"/>
      <c r="D5420" s="15"/>
      <c r="E5420" s="15"/>
      <c r="F5420" s="15"/>
      <c r="G5420" s="15"/>
      <c r="H5420" s="15"/>
      <c r="I5420" s="15"/>
      <c r="J5420" s="15"/>
      <c r="K5420" s="15"/>
    </row>
    <row r="5421" spans="2:11" x14ac:dyDescent="0.2">
      <c r="B5421" s="15"/>
      <c r="C5421" s="15"/>
      <c r="D5421" s="15"/>
      <c r="E5421" s="15"/>
      <c r="F5421" s="15"/>
      <c r="G5421" s="15"/>
      <c r="H5421" s="15"/>
      <c r="I5421" s="15"/>
      <c r="J5421" s="15"/>
      <c r="K5421" s="15"/>
    </row>
    <row r="5422" spans="2:11" x14ac:dyDescent="0.2">
      <c r="B5422" s="15"/>
      <c r="C5422" s="15"/>
      <c r="D5422" s="15"/>
      <c r="E5422" s="15"/>
      <c r="F5422" s="15"/>
      <c r="G5422" s="15"/>
      <c r="H5422" s="15"/>
      <c r="I5422" s="15"/>
      <c r="J5422" s="15"/>
      <c r="K5422" s="15"/>
    </row>
    <row r="5423" spans="2:11" x14ac:dyDescent="0.2">
      <c r="B5423" s="15"/>
      <c r="C5423" s="15"/>
      <c r="D5423" s="15"/>
      <c r="E5423" s="15"/>
      <c r="F5423" s="15"/>
      <c r="G5423" s="15"/>
      <c r="H5423" s="15"/>
      <c r="I5423" s="15"/>
      <c r="J5423" s="15"/>
      <c r="K5423" s="15"/>
    </row>
    <row r="5424" spans="2:11" x14ac:dyDescent="0.2">
      <c r="B5424" s="15"/>
      <c r="C5424" s="15"/>
      <c r="D5424" s="15"/>
      <c r="E5424" s="15"/>
      <c r="F5424" s="15"/>
      <c r="G5424" s="15"/>
      <c r="H5424" s="15"/>
      <c r="I5424" s="15"/>
      <c r="J5424" s="15"/>
      <c r="K5424" s="15"/>
    </row>
    <row r="5425" spans="2:11" x14ac:dyDescent="0.2">
      <c r="B5425" s="15"/>
      <c r="C5425" s="15"/>
      <c r="D5425" s="15"/>
      <c r="E5425" s="15"/>
      <c r="F5425" s="15"/>
      <c r="G5425" s="15"/>
      <c r="H5425" s="15"/>
      <c r="I5425" s="15"/>
      <c r="J5425" s="15"/>
      <c r="K5425" s="15"/>
    </row>
    <row r="5426" spans="2:11" x14ac:dyDescent="0.2">
      <c r="B5426" s="15"/>
      <c r="C5426" s="15"/>
      <c r="D5426" s="15"/>
      <c r="E5426" s="15"/>
      <c r="F5426" s="15"/>
      <c r="G5426" s="15"/>
      <c r="H5426" s="15"/>
      <c r="I5426" s="15"/>
      <c r="J5426" s="15"/>
      <c r="K5426" s="15"/>
    </row>
    <row r="5427" spans="2:11" x14ac:dyDescent="0.2">
      <c r="B5427" s="15"/>
      <c r="C5427" s="15"/>
      <c r="D5427" s="15"/>
      <c r="E5427" s="15"/>
      <c r="F5427" s="15"/>
      <c r="G5427" s="15"/>
      <c r="H5427" s="15"/>
      <c r="I5427" s="15"/>
      <c r="J5427" s="15"/>
      <c r="K5427" s="15"/>
    </row>
    <row r="5428" spans="2:11" x14ac:dyDescent="0.2">
      <c r="B5428" s="15"/>
      <c r="C5428" s="15"/>
      <c r="D5428" s="15"/>
      <c r="E5428" s="15"/>
      <c r="F5428" s="15"/>
      <c r="G5428" s="15"/>
      <c r="H5428" s="15"/>
      <c r="I5428" s="15"/>
      <c r="J5428" s="15"/>
      <c r="K5428" s="15"/>
    </row>
    <row r="5429" spans="2:11" x14ac:dyDescent="0.2">
      <c r="B5429" s="15"/>
      <c r="C5429" s="15"/>
      <c r="D5429" s="15"/>
      <c r="E5429" s="15"/>
      <c r="F5429" s="15"/>
      <c r="G5429" s="15"/>
      <c r="H5429" s="15"/>
      <c r="I5429" s="15"/>
      <c r="J5429" s="15"/>
      <c r="K5429" s="15"/>
    </row>
    <row r="5430" spans="2:11" x14ac:dyDescent="0.2">
      <c r="B5430" s="15"/>
      <c r="C5430" s="15"/>
      <c r="D5430" s="15"/>
      <c r="E5430" s="15"/>
      <c r="F5430" s="15"/>
      <c r="G5430" s="15"/>
      <c r="H5430" s="15"/>
      <c r="I5430" s="15"/>
      <c r="J5430" s="15"/>
      <c r="K5430" s="15"/>
    </row>
    <row r="5431" spans="2:11" x14ac:dyDescent="0.2">
      <c r="B5431" s="15"/>
      <c r="C5431" s="15"/>
      <c r="D5431" s="15"/>
      <c r="E5431" s="15"/>
      <c r="F5431" s="15"/>
      <c r="G5431" s="15"/>
      <c r="H5431" s="15"/>
      <c r="I5431" s="15"/>
      <c r="J5431" s="15"/>
      <c r="K5431" s="15"/>
    </row>
    <row r="5432" spans="2:11" x14ac:dyDescent="0.2">
      <c r="B5432" s="15"/>
      <c r="C5432" s="15"/>
      <c r="D5432" s="15"/>
      <c r="E5432" s="15"/>
      <c r="F5432" s="15"/>
      <c r="G5432" s="15"/>
      <c r="H5432" s="15"/>
      <c r="I5432" s="15"/>
      <c r="J5432" s="15"/>
      <c r="K5432" s="15"/>
    </row>
    <row r="5433" spans="2:11" x14ac:dyDescent="0.2">
      <c r="B5433" s="15"/>
      <c r="C5433" s="15"/>
      <c r="D5433" s="15"/>
      <c r="E5433" s="15"/>
      <c r="F5433" s="15"/>
      <c r="G5433" s="15"/>
      <c r="H5433" s="15"/>
      <c r="I5433" s="15"/>
      <c r="J5433" s="15"/>
      <c r="K5433" s="15"/>
    </row>
    <row r="5434" spans="2:11" x14ac:dyDescent="0.2">
      <c r="B5434" s="15"/>
      <c r="C5434" s="15"/>
      <c r="D5434" s="15"/>
      <c r="E5434" s="15"/>
      <c r="F5434" s="15"/>
      <c r="G5434" s="15"/>
      <c r="H5434" s="15"/>
      <c r="I5434" s="15"/>
      <c r="J5434" s="15"/>
      <c r="K5434" s="15"/>
    </row>
    <row r="5435" spans="2:11" x14ac:dyDescent="0.2">
      <c r="B5435" s="15"/>
      <c r="C5435" s="15"/>
      <c r="D5435" s="15"/>
      <c r="E5435" s="15"/>
      <c r="F5435" s="15"/>
      <c r="G5435" s="15"/>
      <c r="H5435" s="15"/>
      <c r="I5435" s="15"/>
      <c r="J5435" s="15"/>
      <c r="K5435" s="15"/>
    </row>
    <row r="5436" spans="2:11" x14ac:dyDescent="0.2">
      <c r="B5436" s="15"/>
      <c r="C5436" s="15"/>
      <c r="D5436" s="15"/>
      <c r="E5436" s="15"/>
      <c r="F5436" s="15"/>
      <c r="G5436" s="15"/>
      <c r="H5436" s="15"/>
      <c r="I5436" s="15"/>
      <c r="J5436" s="15"/>
      <c r="K5436" s="15"/>
    </row>
    <row r="5437" spans="2:11" x14ac:dyDescent="0.2">
      <c r="B5437" s="15"/>
      <c r="C5437" s="15"/>
      <c r="D5437" s="15"/>
      <c r="E5437" s="15"/>
      <c r="F5437" s="15"/>
      <c r="G5437" s="15"/>
      <c r="H5437" s="15"/>
      <c r="I5437" s="15"/>
      <c r="J5437" s="15"/>
      <c r="K5437" s="15"/>
    </row>
    <row r="5438" spans="2:11" x14ac:dyDescent="0.2">
      <c r="B5438" s="15"/>
      <c r="C5438" s="15"/>
      <c r="D5438" s="15"/>
      <c r="E5438" s="15"/>
      <c r="F5438" s="15"/>
      <c r="G5438" s="15"/>
      <c r="H5438" s="15"/>
      <c r="I5438" s="15"/>
      <c r="J5438" s="15"/>
      <c r="K5438" s="15"/>
    </row>
    <row r="5439" spans="2:11" x14ac:dyDescent="0.2">
      <c r="B5439" s="15"/>
      <c r="C5439" s="15"/>
      <c r="D5439" s="15"/>
      <c r="E5439" s="15"/>
      <c r="F5439" s="15"/>
      <c r="G5439" s="15"/>
      <c r="H5439" s="15"/>
      <c r="I5439" s="15"/>
      <c r="J5439" s="15"/>
      <c r="K5439" s="15"/>
    </row>
    <row r="5440" spans="2:11" x14ac:dyDescent="0.2">
      <c r="B5440" s="15"/>
      <c r="C5440" s="15"/>
      <c r="D5440" s="15"/>
      <c r="E5440" s="15"/>
      <c r="F5440" s="15"/>
      <c r="G5440" s="15"/>
      <c r="H5440" s="15"/>
      <c r="I5440" s="15"/>
      <c r="J5440" s="15"/>
      <c r="K5440" s="15"/>
    </row>
    <row r="5441" spans="2:11" x14ac:dyDescent="0.2">
      <c r="B5441" s="15"/>
      <c r="C5441" s="15"/>
      <c r="D5441" s="15"/>
      <c r="E5441" s="15"/>
      <c r="F5441" s="15"/>
      <c r="G5441" s="15"/>
      <c r="H5441" s="15"/>
      <c r="I5441" s="15"/>
      <c r="J5441" s="15"/>
      <c r="K5441" s="15"/>
    </row>
    <row r="5442" spans="2:11" x14ac:dyDescent="0.2">
      <c r="B5442" s="15"/>
      <c r="C5442" s="15"/>
      <c r="D5442" s="15"/>
      <c r="E5442" s="15"/>
      <c r="F5442" s="15"/>
      <c r="G5442" s="15"/>
      <c r="H5442" s="15"/>
      <c r="I5442" s="15"/>
      <c r="J5442" s="15"/>
      <c r="K5442" s="15"/>
    </row>
    <row r="5443" spans="2:11" x14ac:dyDescent="0.2">
      <c r="B5443" s="15"/>
      <c r="C5443" s="15"/>
      <c r="D5443" s="15"/>
      <c r="E5443" s="15"/>
      <c r="F5443" s="15"/>
      <c r="G5443" s="15"/>
      <c r="H5443" s="15"/>
      <c r="I5443" s="15"/>
      <c r="J5443" s="15"/>
      <c r="K5443" s="15"/>
    </row>
    <row r="5444" spans="2:11" x14ac:dyDescent="0.2">
      <c r="B5444" s="15"/>
      <c r="C5444" s="15"/>
      <c r="D5444" s="15"/>
      <c r="E5444" s="15"/>
      <c r="F5444" s="15"/>
      <c r="G5444" s="15"/>
      <c r="H5444" s="15"/>
      <c r="I5444" s="15"/>
      <c r="J5444" s="15"/>
      <c r="K5444" s="15"/>
    </row>
    <row r="5445" spans="2:11" x14ac:dyDescent="0.2">
      <c r="B5445" s="15"/>
      <c r="C5445" s="15"/>
      <c r="D5445" s="15"/>
      <c r="E5445" s="15"/>
      <c r="F5445" s="15"/>
      <c r="G5445" s="15"/>
      <c r="H5445" s="15"/>
      <c r="I5445" s="15"/>
      <c r="J5445" s="15"/>
      <c r="K5445" s="15"/>
    </row>
    <row r="5446" spans="2:11" x14ac:dyDescent="0.2">
      <c r="B5446" s="15"/>
      <c r="C5446" s="15"/>
      <c r="D5446" s="15"/>
      <c r="E5446" s="15"/>
      <c r="F5446" s="15"/>
      <c r="G5446" s="15"/>
      <c r="H5446" s="15"/>
      <c r="I5446" s="15"/>
      <c r="J5446" s="15"/>
      <c r="K5446" s="15"/>
    </row>
    <row r="5447" spans="2:11" x14ac:dyDescent="0.2">
      <c r="B5447" s="15"/>
      <c r="C5447" s="15"/>
      <c r="D5447" s="15"/>
      <c r="E5447" s="15"/>
      <c r="F5447" s="15"/>
      <c r="G5447" s="15"/>
      <c r="H5447" s="15"/>
      <c r="I5447" s="15"/>
      <c r="J5447" s="15"/>
      <c r="K5447" s="15"/>
    </row>
    <row r="5448" spans="2:11" x14ac:dyDescent="0.2">
      <c r="B5448" s="15"/>
      <c r="C5448" s="15"/>
      <c r="D5448" s="15"/>
      <c r="E5448" s="15"/>
      <c r="F5448" s="15"/>
      <c r="G5448" s="15"/>
      <c r="H5448" s="15"/>
      <c r="I5448" s="15"/>
      <c r="J5448" s="15"/>
      <c r="K5448" s="15"/>
    </row>
    <row r="5449" spans="2:11" x14ac:dyDescent="0.2">
      <c r="B5449" s="15"/>
      <c r="C5449" s="15"/>
      <c r="D5449" s="15"/>
      <c r="E5449" s="15"/>
      <c r="F5449" s="15"/>
      <c r="G5449" s="15"/>
      <c r="H5449" s="15"/>
      <c r="I5449" s="15"/>
      <c r="J5449" s="15"/>
      <c r="K5449" s="15"/>
    </row>
    <row r="5450" spans="2:11" x14ac:dyDescent="0.2">
      <c r="B5450" s="15"/>
      <c r="C5450" s="15"/>
      <c r="D5450" s="15"/>
      <c r="E5450" s="15"/>
      <c r="F5450" s="15"/>
      <c r="G5450" s="15"/>
      <c r="H5450" s="15"/>
      <c r="I5450" s="15"/>
      <c r="J5450" s="15"/>
      <c r="K5450" s="15"/>
    </row>
    <row r="5451" spans="2:11" x14ac:dyDescent="0.2">
      <c r="B5451" s="15"/>
      <c r="C5451" s="15"/>
      <c r="D5451" s="15"/>
      <c r="E5451" s="15"/>
      <c r="F5451" s="15"/>
      <c r="G5451" s="15"/>
      <c r="H5451" s="15"/>
      <c r="I5451" s="15"/>
      <c r="J5451" s="15"/>
      <c r="K5451" s="15"/>
    </row>
    <row r="5452" spans="2:11" x14ac:dyDescent="0.2">
      <c r="B5452" s="15"/>
      <c r="C5452" s="15"/>
      <c r="D5452" s="15"/>
      <c r="E5452" s="15"/>
      <c r="F5452" s="15"/>
      <c r="G5452" s="15"/>
      <c r="H5452" s="15"/>
      <c r="I5452" s="15"/>
      <c r="J5452" s="15"/>
      <c r="K5452" s="15"/>
    </row>
    <row r="5453" spans="2:11" x14ac:dyDescent="0.2">
      <c r="B5453" s="15"/>
      <c r="C5453" s="15"/>
      <c r="D5453" s="15"/>
      <c r="E5453" s="15"/>
      <c r="F5453" s="15"/>
      <c r="G5453" s="15"/>
      <c r="H5453" s="15"/>
      <c r="I5453" s="15"/>
      <c r="J5453" s="15"/>
      <c r="K5453" s="15"/>
    </row>
    <row r="5454" spans="2:11" x14ac:dyDescent="0.2">
      <c r="B5454" s="15"/>
      <c r="C5454" s="15"/>
      <c r="D5454" s="15"/>
      <c r="E5454" s="15"/>
      <c r="F5454" s="15"/>
      <c r="G5454" s="15"/>
      <c r="H5454" s="15"/>
      <c r="I5454" s="15"/>
      <c r="J5454" s="15"/>
      <c r="K5454" s="15"/>
    </row>
    <row r="5455" spans="2:11" x14ac:dyDescent="0.2">
      <c r="B5455" s="15"/>
      <c r="C5455" s="15"/>
      <c r="D5455" s="15"/>
      <c r="E5455" s="15"/>
      <c r="F5455" s="15"/>
      <c r="G5455" s="15"/>
      <c r="H5455" s="15"/>
      <c r="I5455" s="15"/>
      <c r="J5455" s="15"/>
      <c r="K5455" s="15"/>
    </row>
    <row r="5456" spans="2:11" x14ac:dyDescent="0.2">
      <c r="B5456" s="15"/>
      <c r="C5456" s="15"/>
      <c r="D5456" s="15"/>
      <c r="E5456" s="15"/>
      <c r="F5456" s="15"/>
      <c r="G5456" s="15"/>
      <c r="H5456" s="15"/>
      <c r="I5456" s="15"/>
      <c r="J5456" s="15"/>
      <c r="K5456" s="15"/>
    </row>
    <row r="5457" spans="2:11" x14ac:dyDescent="0.2">
      <c r="B5457" s="15"/>
      <c r="C5457" s="15"/>
      <c r="D5457" s="15"/>
      <c r="E5457" s="15"/>
      <c r="F5457" s="15"/>
      <c r="G5457" s="15"/>
      <c r="H5457" s="15"/>
      <c r="I5457" s="15"/>
      <c r="J5457" s="15"/>
      <c r="K5457" s="15"/>
    </row>
    <row r="5458" spans="2:11" x14ac:dyDescent="0.2">
      <c r="B5458" s="15"/>
      <c r="C5458" s="15"/>
      <c r="D5458" s="15"/>
      <c r="E5458" s="15"/>
      <c r="F5458" s="15"/>
      <c r="G5458" s="15"/>
      <c r="H5458" s="15"/>
      <c r="I5458" s="15"/>
      <c r="J5458" s="15"/>
      <c r="K5458" s="15"/>
    </row>
    <row r="5459" spans="2:11" x14ac:dyDescent="0.2">
      <c r="B5459" s="15"/>
      <c r="C5459" s="15"/>
      <c r="D5459" s="15"/>
      <c r="E5459" s="15"/>
      <c r="F5459" s="15"/>
      <c r="G5459" s="15"/>
      <c r="H5459" s="15"/>
      <c r="I5459" s="15"/>
      <c r="J5459" s="15"/>
      <c r="K5459" s="15"/>
    </row>
    <row r="5460" spans="2:11" x14ac:dyDescent="0.2">
      <c r="B5460" s="15"/>
      <c r="C5460" s="15"/>
      <c r="D5460" s="15"/>
      <c r="E5460" s="15"/>
      <c r="F5460" s="15"/>
      <c r="G5460" s="15"/>
      <c r="H5460" s="15"/>
      <c r="I5460" s="15"/>
      <c r="J5460" s="15"/>
      <c r="K5460" s="15"/>
    </row>
    <row r="5461" spans="2:11" x14ac:dyDescent="0.2">
      <c r="B5461" s="15"/>
      <c r="C5461" s="15"/>
      <c r="D5461" s="15"/>
      <c r="E5461" s="15"/>
      <c r="F5461" s="15"/>
      <c r="G5461" s="15"/>
      <c r="H5461" s="15"/>
      <c r="I5461" s="15"/>
      <c r="J5461" s="15"/>
      <c r="K5461" s="15"/>
    </row>
    <row r="5462" spans="2:11" x14ac:dyDescent="0.2">
      <c r="B5462" s="15"/>
      <c r="C5462" s="15"/>
      <c r="D5462" s="15"/>
      <c r="E5462" s="15"/>
      <c r="F5462" s="15"/>
      <c r="G5462" s="15"/>
      <c r="H5462" s="15"/>
      <c r="I5462" s="15"/>
      <c r="J5462" s="15"/>
      <c r="K5462" s="15"/>
    </row>
    <row r="5463" spans="2:11" x14ac:dyDescent="0.2">
      <c r="B5463" s="15"/>
      <c r="C5463" s="15"/>
      <c r="D5463" s="15"/>
      <c r="E5463" s="15"/>
      <c r="F5463" s="15"/>
      <c r="G5463" s="15"/>
      <c r="H5463" s="15"/>
      <c r="I5463" s="15"/>
      <c r="J5463" s="15"/>
      <c r="K5463" s="15"/>
    </row>
    <row r="5464" spans="2:11" x14ac:dyDescent="0.2">
      <c r="B5464" s="15"/>
      <c r="C5464" s="15"/>
      <c r="D5464" s="15"/>
      <c r="E5464" s="15"/>
      <c r="F5464" s="15"/>
      <c r="G5464" s="15"/>
      <c r="H5464" s="15"/>
      <c r="I5464" s="15"/>
      <c r="J5464" s="15"/>
      <c r="K5464" s="15"/>
    </row>
    <row r="5465" spans="2:11" x14ac:dyDescent="0.2">
      <c r="B5465" s="15"/>
      <c r="C5465" s="15"/>
      <c r="D5465" s="15"/>
      <c r="E5465" s="15"/>
      <c r="F5465" s="15"/>
      <c r="G5465" s="15"/>
      <c r="H5465" s="15"/>
      <c r="I5465" s="15"/>
      <c r="J5465" s="15"/>
      <c r="K5465" s="15"/>
    </row>
    <row r="5466" spans="2:11" x14ac:dyDescent="0.2">
      <c r="B5466" s="15"/>
      <c r="C5466" s="15"/>
      <c r="D5466" s="15"/>
      <c r="E5466" s="15"/>
      <c r="F5466" s="15"/>
      <c r="G5466" s="15"/>
      <c r="H5466" s="15"/>
      <c r="I5466" s="15"/>
      <c r="J5466" s="15"/>
      <c r="K5466" s="15"/>
    </row>
    <row r="5467" spans="2:11" x14ac:dyDescent="0.2">
      <c r="B5467" s="15"/>
      <c r="C5467" s="15"/>
      <c r="D5467" s="15"/>
      <c r="E5467" s="15"/>
      <c r="F5467" s="15"/>
      <c r="G5467" s="15"/>
      <c r="H5467" s="15"/>
      <c r="I5467" s="15"/>
      <c r="J5467" s="15"/>
      <c r="K5467" s="15"/>
    </row>
    <row r="5468" spans="2:11" x14ac:dyDescent="0.2">
      <c r="B5468" s="15"/>
      <c r="C5468" s="15"/>
      <c r="D5468" s="15"/>
      <c r="E5468" s="15"/>
      <c r="F5468" s="15"/>
      <c r="G5468" s="15"/>
      <c r="H5468" s="15"/>
      <c r="I5468" s="15"/>
      <c r="J5468" s="15"/>
      <c r="K5468" s="15"/>
    </row>
    <row r="5469" spans="2:11" x14ac:dyDescent="0.2">
      <c r="B5469" s="15"/>
      <c r="C5469" s="15"/>
      <c r="D5469" s="15"/>
      <c r="E5469" s="15"/>
      <c r="F5469" s="15"/>
      <c r="G5469" s="15"/>
      <c r="H5469" s="15"/>
      <c r="I5469" s="15"/>
      <c r="J5469" s="15"/>
      <c r="K5469" s="15"/>
    </row>
    <row r="5470" spans="2:11" x14ac:dyDescent="0.2">
      <c r="B5470" s="15"/>
      <c r="C5470" s="15"/>
      <c r="D5470" s="15"/>
      <c r="E5470" s="15"/>
      <c r="F5470" s="15"/>
      <c r="G5470" s="15"/>
      <c r="H5470" s="15"/>
      <c r="I5470" s="15"/>
      <c r="J5470" s="15"/>
      <c r="K5470" s="15"/>
    </row>
    <row r="5471" spans="2:11" x14ac:dyDescent="0.2">
      <c r="B5471" s="15"/>
      <c r="C5471" s="15"/>
      <c r="D5471" s="15"/>
      <c r="E5471" s="15"/>
      <c r="F5471" s="15"/>
      <c r="G5471" s="15"/>
      <c r="H5471" s="15"/>
      <c r="I5471" s="15"/>
      <c r="J5471" s="15"/>
      <c r="K5471" s="15"/>
    </row>
    <row r="5472" spans="2:11" x14ac:dyDescent="0.2">
      <c r="B5472" s="15"/>
      <c r="C5472" s="15"/>
      <c r="D5472" s="15"/>
      <c r="E5472" s="15"/>
      <c r="F5472" s="15"/>
      <c r="G5472" s="15"/>
      <c r="H5472" s="15"/>
      <c r="I5472" s="15"/>
      <c r="J5472" s="15"/>
      <c r="K5472" s="15"/>
    </row>
    <row r="5473" spans="2:11" x14ac:dyDescent="0.2">
      <c r="B5473" s="15"/>
      <c r="C5473" s="15"/>
      <c r="D5473" s="15"/>
      <c r="E5473" s="15"/>
      <c r="F5473" s="15"/>
      <c r="G5473" s="15"/>
      <c r="H5473" s="15"/>
      <c r="I5473" s="15"/>
      <c r="J5473" s="15"/>
      <c r="K5473" s="15"/>
    </row>
    <row r="5474" spans="2:11" x14ac:dyDescent="0.2">
      <c r="B5474" s="15"/>
      <c r="C5474" s="15"/>
      <c r="D5474" s="15"/>
      <c r="E5474" s="15"/>
      <c r="F5474" s="15"/>
      <c r="G5474" s="15"/>
      <c r="H5474" s="15"/>
      <c r="I5474" s="15"/>
      <c r="J5474" s="15"/>
      <c r="K5474" s="15"/>
    </row>
    <row r="5475" spans="2:11" x14ac:dyDescent="0.2">
      <c r="B5475" s="15"/>
      <c r="C5475" s="15"/>
      <c r="D5475" s="15"/>
      <c r="E5475" s="15"/>
      <c r="F5475" s="15"/>
      <c r="G5475" s="15"/>
      <c r="H5475" s="15"/>
      <c r="I5475" s="15"/>
      <c r="J5475" s="15"/>
      <c r="K5475" s="15"/>
    </row>
    <row r="5476" spans="2:11" x14ac:dyDescent="0.2">
      <c r="B5476" s="15"/>
      <c r="C5476" s="15"/>
      <c r="D5476" s="15"/>
      <c r="E5476" s="15"/>
      <c r="F5476" s="15"/>
      <c r="G5476" s="15"/>
      <c r="H5476" s="15"/>
      <c r="I5476" s="15"/>
      <c r="J5476" s="15"/>
      <c r="K5476" s="15"/>
    </row>
    <row r="5477" spans="2:11" x14ac:dyDescent="0.2">
      <c r="B5477" s="15"/>
      <c r="C5477" s="15"/>
      <c r="D5477" s="15"/>
      <c r="E5477" s="15"/>
      <c r="F5477" s="15"/>
      <c r="G5477" s="15"/>
      <c r="H5477" s="15"/>
      <c r="I5477" s="15"/>
      <c r="J5477" s="15"/>
      <c r="K5477" s="15"/>
    </row>
    <row r="5478" spans="2:11" x14ac:dyDescent="0.2">
      <c r="B5478" s="15"/>
      <c r="C5478" s="15"/>
      <c r="D5478" s="15"/>
      <c r="E5478" s="15"/>
      <c r="F5478" s="15"/>
      <c r="G5478" s="15"/>
      <c r="H5478" s="15"/>
      <c r="I5478" s="15"/>
      <c r="J5478" s="15"/>
      <c r="K5478" s="15"/>
    </row>
    <row r="5479" spans="2:11" x14ac:dyDescent="0.2">
      <c r="B5479" s="15"/>
      <c r="C5479" s="15"/>
      <c r="D5479" s="15"/>
      <c r="E5479" s="15"/>
      <c r="F5479" s="15"/>
      <c r="G5479" s="15"/>
      <c r="H5479" s="15"/>
      <c r="I5479" s="15"/>
      <c r="J5479" s="15"/>
      <c r="K5479" s="15"/>
    </row>
    <row r="5480" spans="2:11" x14ac:dyDescent="0.2">
      <c r="B5480" s="15"/>
      <c r="C5480" s="15"/>
      <c r="D5480" s="15"/>
      <c r="E5480" s="15"/>
      <c r="F5480" s="15"/>
      <c r="G5480" s="15"/>
      <c r="H5480" s="15"/>
      <c r="I5480" s="15"/>
      <c r="J5480" s="15"/>
      <c r="K5480" s="15"/>
    </row>
    <row r="5481" spans="2:11" x14ac:dyDescent="0.2">
      <c r="B5481" s="15"/>
      <c r="C5481" s="15"/>
      <c r="D5481" s="15"/>
      <c r="E5481" s="15"/>
      <c r="F5481" s="15"/>
      <c r="G5481" s="15"/>
      <c r="H5481" s="15"/>
      <c r="I5481" s="15"/>
      <c r="J5481" s="15"/>
      <c r="K5481" s="15"/>
    </row>
    <row r="5482" spans="2:11" x14ac:dyDescent="0.2">
      <c r="B5482" s="15"/>
      <c r="C5482" s="15"/>
      <c r="D5482" s="15"/>
      <c r="E5482" s="15"/>
      <c r="F5482" s="15"/>
      <c r="G5482" s="15"/>
      <c r="H5482" s="15"/>
      <c r="I5482" s="15"/>
      <c r="J5482" s="15"/>
      <c r="K5482" s="15"/>
    </row>
    <row r="5483" spans="2:11" x14ac:dyDescent="0.2">
      <c r="B5483" s="15"/>
      <c r="C5483" s="15"/>
      <c r="D5483" s="15"/>
      <c r="E5483" s="15"/>
      <c r="F5483" s="15"/>
      <c r="G5483" s="15"/>
      <c r="H5483" s="15"/>
      <c r="I5483" s="15"/>
      <c r="J5483" s="15"/>
      <c r="K5483" s="15"/>
    </row>
    <row r="5484" spans="2:11" x14ac:dyDescent="0.2">
      <c r="B5484" s="15"/>
      <c r="C5484" s="15"/>
      <c r="D5484" s="15"/>
      <c r="E5484" s="15"/>
      <c r="F5484" s="15"/>
      <c r="G5484" s="15"/>
      <c r="H5484" s="15"/>
      <c r="I5484" s="15"/>
      <c r="J5484" s="15"/>
      <c r="K5484" s="15"/>
    </row>
    <row r="5485" spans="2:11" x14ac:dyDescent="0.2">
      <c r="B5485" s="15"/>
      <c r="C5485" s="15"/>
      <c r="D5485" s="15"/>
      <c r="E5485" s="15"/>
      <c r="F5485" s="15"/>
      <c r="G5485" s="15"/>
      <c r="H5485" s="15"/>
      <c r="I5485" s="15"/>
      <c r="J5485" s="15"/>
      <c r="K5485" s="15"/>
    </row>
    <row r="5486" spans="2:11" x14ac:dyDescent="0.2">
      <c r="B5486" s="15"/>
      <c r="C5486" s="15"/>
      <c r="D5486" s="15"/>
      <c r="E5486" s="15"/>
      <c r="F5486" s="15"/>
      <c r="G5486" s="15"/>
      <c r="H5486" s="15"/>
      <c r="I5486" s="15"/>
      <c r="J5486" s="15"/>
      <c r="K5486" s="15"/>
    </row>
    <row r="5487" spans="2:11" x14ac:dyDescent="0.2">
      <c r="B5487" s="15"/>
      <c r="C5487" s="15"/>
      <c r="D5487" s="15"/>
      <c r="E5487" s="15"/>
      <c r="F5487" s="15"/>
      <c r="G5487" s="15"/>
      <c r="H5487" s="15"/>
      <c r="I5487" s="15"/>
      <c r="J5487" s="15"/>
      <c r="K5487" s="15"/>
    </row>
    <row r="5488" spans="2:11" x14ac:dyDescent="0.2">
      <c r="B5488" s="15"/>
      <c r="C5488" s="15"/>
      <c r="D5488" s="15"/>
      <c r="E5488" s="15"/>
      <c r="F5488" s="15"/>
      <c r="G5488" s="15"/>
      <c r="H5488" s="15"/>
      <c r="I5488" s="15"/>
      <c r="J5488" s="15"/>
      <c r="K5488" s="15"/>
    </row>
    <row r="5489" spans="2:11" x14ac:dyDescent="0.2">
      <c r="B5489" s="15"/>
      <c r="C5489" s="15"/>
      <c r="D5489" s="15"/>
      <c r="E5489" s="15"/>
      <c r="F5489" s="15"/>
      <c r="G5489" s="15"/>
      <c r="H5489" s="15"/>
      <c r="I5489" s="15"/>
      <c r="J5489" s="15"/>
      <c r="K5489" s="15"/>
    </row>
    <row r="5490" spans="2:11" x14ac:dyDescent="0.2">
      <c r="B5490" s="15"/>
      <c r="C5490" s="15"/>
      <c r="D5490" s="15"/>
      <c r="E5490" s="15"/>
      <c r="F5490" s="15"/>
      <c r="G5490" s="15"/>
      <c r="H5490" s="15"/>
      <c r="I5490" s="15"/>
      <c r="J5490" s="15"/>
      <c r="K5490" s="15"/>
    </row>
    <row r="5491" spans="2:11" x14ac:dyDescent="0.2">
      <c r="B5491" s="15"/>
      <c r="C5491" s="15"/>
      <c r="D5491" s="15"/>
      <c r="E5491" s="15"/>
      <c r="F5491" s="15"/>
      <c r="G5491" s="15"/>
      <c r="H5491" s="15"/>
      <c r="I5491" s="15"/>
      <c r="J5491" s="15"/>
      <c r="K5491" s="15"/>
    </row>
    <row r="5492" spans="2:11" x14ac:dyDescent="0.2">
      <c r="B5492" s="15"/>
      <c r="C5492" s="15"/>
      <c r="D5492" s="15"/>
      <c r="E5492" s="15"/>
      <c r="F5492" s="15"/>
      <c r="G5492" s="15"/>
      <c r="H5492" s="15"/>
      <c r="I5492" s="15"/>
      <c r="J5492" s="15"/>
      <c r="K5492" s="15"/>
    </row>
    <row r="5493" spans="2:11" x14ac:dyDescent="0.2">
      <c r="B5493" s="15"/>
      <c r="C5493" s="15"/>
      <c r="D5493" s="15"/>
      <c r="E5493" s="15"/>
      <c r="F5493" s="15"/>
      <c r="G5493" s="15"/>
      <c r="H5493" s="15"/>
      <c r="I5493" s="15"/>
      <c r="J5493" s="15"/>
      <c r="K5493" s="15"/>
    </row>
    <row r="5494" spans="2:11" x14ac:dyDescent="0.2">
      <c r="B5494" s="15"/>
      <c r="C5494" s="15"/>
      <c r="D5494" s="15"/>
      <c r="E5494" s="15"/>
      <c r="F5494" s="15"/>
      <c r="G5494" s="15"/>
      <c r="H5494" s="15"/>
      <c r="I5494" s="15"/>
      <c r="J5494" s="15"/>
      <c r="K5494" s="15"/>
    </row>
    <row r="5495" spans="2:11" x14ac:dyDescent="0.2">
      <c r="B5495" s="15"/>
      <c r="C5495" s="15"/>
      <c r="D5495" s="15"/>
      <c r="E5495" s="15"/>
      <c r="F5495" s="15"/>
      <c r="G5495" s="15"/>
      <c r="H5495" s="15"/>
      <c r="I5495" s="15"/>
      <c r="J5495" s="15"/>
      <c r="K5495" s="15"/>
    </row>
    <row r="5496" spans="2:11" x14ac:dyDescent="0.2">
      <c r="B5496" s="15"/>
      <c r="C5496" s="15"/>
      <c r="D5496" s="15"/>
      <c r="E5496" s="15"/>
      <c r="F5496" s="15"/>
      <c r="G5496" s="15"/>
      <c r="H5496" s="15"/>
      <c r="I5496" s="15"/>
      <c r="J5496" s="15"/>
      <c r="K5496" s="15"/>
    </row>
    <row r="5497" spans="2:11" x14ac:dyDescent="0.2">
      <c r="B5497" s="15"/>
      <c r="C5497" s="15"/>
      <c r="D5497" s="15"/>
      <c r="E5497" s="15"/>
      <c r="F5497" s="15"/>
      <c r="G5497" s="15"/>
      <c r="H5497" s="15"/>
      <c r="I5497" s="15"/>
      <c r="J5497" s="15"/>
      <c r="K5497" s="15"/>
    </row>
    <row r="5498" spans="2:11" x14ac:dyDescent="0.2">
      <c r="B5498" s="15"/>
      <c r="C5498" s="15"/>
      <c r="D5498" s="15"/>
      <c r="E5498" s="15"/>
      <c r="F5498" s="15"/>
      <c r="G5498" s="15"/>
      <c r="H5498" s="15"/>
      <c r="I5498" s="15"/>
      <c r="J5498" s="15"/>
      <c r="K5498" s="15"/>
    </row>
    <row r="5499" spans="2:11" x14ac:dyDescent="0.2">
      <c r="B5499" s="15"/>
      <c r="C5499" s="15"/>
      <c r="D5499" s="15"/>
      <c r="E5499" s="15"/>
      <c r="F5499" s="15"/>
      <c r="G5499" s="15"/>
      <c r="H5499" s="15"/>
      <c r="I5499" s="15"/>
      <c r="J5499" s="15"/>
      <c r="K5499" s="15"/>
    </row>
    <row r="5500" spans="2:11" x14ac:dyDescent="0.2">
      <c r="B5500" s="15"/>
      <c r="C5500" s="15"/>
      <c r="D5500" s="15"/>
      <c r="E5500" s="15"/>
      <c r="F5500" s="15"/>
      <c r="G5500" s="15"/>
      <c r="H5500" s="15"/>
      <c r="I5500" s="15"/>
      <c r="J5500" s="15"/>
      <c r="K5500" s="15"/>
    </row>
    <row r="5501" spans="2:11" x14ac:dyDescent="0.2">
      <c r="B5501" s="15"/>
      <c r="C5501" s="15"/>
      <c r="D5501" s="15"/>
      <c r="E5501" s="15"/>
      <c r="F5501" s="15"/>
      <c r="G5501" s="15"/>
      <c r="H5501" s="15"/>
      <c r="I5501" s="15"/>
      <c r="J5501" s="15"/>
      <c r="K5501" s="15"/>
    </row>
    <row r="5502" spans="2:11" x14ac:dyDescent="0.2">
      <c r="B5502" s="15"/>
      <c r="C5502" s="15"/>
      <c r="D5502" s="15"/>
      <c r="E5502" s="15"/>
      <c r="F5502" s="15"/>
      <c r="G5502" s="15"/>
      <c r="H5502" s="15"/>
      <c r="I5502" s="15"/>
      <c r="J5502" s="15"/>
      <c r="K5502" s="15"/>
    </row>
    <row r="5503" spans="2:11" x14ac:dyDescent="0.2">
      <c r="B5503" s="15"/>
      <c r="C5503" s="15"/>
      <c r="D5503" s="15"/>
      <c r="E5503" s="15"/>
      <c r="F5503" s="15"/>
      <c r="G5503" s="15"/>
      <c r="H5503" s="15"/>
      <c r="I5503" s="15"/>
      <c r="J5503" s="15"/>
      <c r="K5503" s="15"/>
    </row>
    <row r="5504" spans="2:11" x14ac:dyDescent="0.2">
      <c r="B5504" s="15"/>
      <c r="C5504" s="15"/>
      <c r="D5504" s="15"/>
      <c r="E5504" s="15"/>
      <c r="F5504" s="15"/>
      <c r="G5504" s="15"/>
      <c r="H5504" s="15"/>
      <c r="I5504" s="15"/>
      <c r="J5504" s="15"/>
      <c r="K5504" s="15"/>
    </row>
    <row r="5505" spans="2:11" x14ac:dyDescent="0.2">
      <c r="B5505" s="15"/>
      <c r="C5505" s="15"/>
      <c r="D5505" s="15"/>
      <c r="E5505" s="15"/>
      <c r="F5505" s="15"/>
      <c r="G5505" s="15"/>
      <c r="H5505" s="15"/>
      <c r="I5505" s="15"/>
      <c r="J5505" s="15"/>
      <c r="K5505" s="15"/>
    </row>
    <row r="5506" spans="2:11" x14ac:dyDescent="0.2">
      <c r="B5506" s="15"/>
      <c r="C5506" s="15"/>
      <c r="D5506" s="15"/>
      <c r="E5506" s="15"/>
      <c r="F5506" s="15"/>
      <c r="G5506" s="15"/>
      <c r="H5506" s="15"/>
      <c r="I5506" s="15"/>
      <c r="J5506" s="15"/>
      <c r="K5506" s="15"/>
    </row>
    <row r="5507" spans="2:11" x14ac:dyDescent="0.2">
      <c r="B5507" s="15"/>
      <c r="C5507" s="15"/>
      <c r="D5507" s="15"/>
      <c r="E5507" s="15"/>
      <c r="F5507" s="15"/>
      <c r="G5507" s="15"/>
      <c r="H5507" s="15"/>
      <c r="I5507" s="15"/>
      <c r="J5507" s="15"/>
      <c r="K5507" s="15"/>
    </row>
    <row r="5508" spans="2:11" x14ac:dyDescent="0.2">
      <c r="B5508" s="15"/>
      <c r="C5508" s="15"/>
      <c r="D5508" s="15"/>
      <c r="E5508" s="15"/>
      <c r="F5508" s="15"/>
      <c r="G5508" s="15"/>
      <c r="H5508" s="15"/>
      <c r="I5508" s="15"/>
      <c r="J5508" s="15"/>
      <c r="K5508" s="15"/>
    </row>
    <row r="5509" spans="2:11" x14ac:dyDescent="0.2">
      <c r="B5509" s="15"/>
      <c r="C5509" s="15"/>
      <c r="D5509" s="15"/>
      <c r="E5509" s="15"/>
      <c r="F5509" s="15"/>
      <c r="G5509" s="15"/>
      <c r="H5509" s="15"/>
      <c r="I5509" s="15"/>
      <c r="J5509" s="15"/>
      <c r="K5509" s="15"/>
    </row>
    <row r="5510" spans="2:11" x14ac:dyDescent="0.2">
      <c r="B5510" s="15"/>
      <c r="C5510" s="15"/>
      <c r="D5510" s="15"/>
      <c r="E5510" s="15"/>
      <c r="F5510" s="15"/>
      <c r="G5510" s="15"/>
      <c r="H5510" s="15"/>
      <c r="I5510" s="15"/>
      <c r="J5510" s="15"/>
      <c r="K5510" s="15"/>
    </row>
    <row r="5511" spans="2:11" x14ac:dyDescent="0.2">
      <c r="B5511" s="15"/>
      <c r="C5511" s="15"/>
      <c r="D5511" s="15"/>
      <c r="E5511" s="15"/>
      <c r="F5511" s="15"/>
      <c r="G5511" s="15"/>
      <c r="H5511" s="15"/>
      <c r="I5511" s="15"/>
      <c r="J5511" s="15"/>
      <c r="K5511" s="15"/>
    </row>
    <row r="5512" spans="2:11" x14ac:dyDescent="0.2">
      <c r="B5512" s="15"/>
      <c r="C5512" s="15"/>
      <c r="D5512" s="15"/>
      <c r="E5512" s="15"/>
      <c r="F5512" s="15"/>
      <c r="G5512" s="15"/>
      <c r="H5512" s="15"/>
      <c r="I5512" s="15"/>
      <c r="J5512" s="15"/>
      <c r="K5512" s="15"/>
    </row>
    <row r="5513" spans="2:11" x14ac:dyDescent="0.2">
      <c r="B5513" s="15"/>
      <c r="C5513" s="15"/>
      <c r="D5513" s="15"/>
      <c r="E5513" s="15"/>
      <c r="F5513" s="15"/>
      <c r="G5513" s="15"/>
      <c r="H5513" s="15"/>
      <c r="I5513" s="15"/>
      <c r="J5513" s="15"/>
      <c r="K5513" s="15"/>
    </row>
    <row r="5514" spans="2:11" x14ac:dyDescent="0.2">
      <c r="B5514" s="15"/>
      <c r="C5514" s="15"/>
      <c r="D5514" s="15"/>
      <c r="E5514" s="15"/>
      <c r="F5514" s="15"/>
      <c r="G5514" s="15"/>
      <c r="H5514" s="15"/>
      <c r="I5514" s="15"/>
      <c r="J5514" s="15"/>
      <c r="K5514" s="15"/>
    </row>
    <row r="5515" spans="2:11" x14ac:dyDescent="0.2">
      <c r="B5515" s="15"/>
      <c r="C5515" s="15"/>
      <c r="D5515" s="15"/>
      <c r="E5515" s="15"/>
      <c r="F5515" s="15"/>
      <c r="G5515" s="15"/>
      <c r="H5515" s="15"/>
      <c r="I5515" s="15"/>
      <c r="J5515" s="15"/>
      <c r="K5515" s="15"/>
    </row>
    <row r="5516" spans="2:11" x14ac:dyDescent="0.2">
      <c r="B5516" s="15"/>
      <c r="C5516" s="15"/>
      <c r="D5516" s="15"/>
      <c r="E5516" s="15"/>
      <c r="F5516" s="15"/>
      <c r="G5516" s="15"/>
      <c r="H5516" s="15"/>
      <c r="I5516" s="15"/>
      <c r="J5516" s="15"/>
      <c r="K5516" s="15"/>
    </row>
    <row r="5517" spans="2:11" x14ac:dyDescent="0.2">
      <c r="B5517" s="15"/>
      <c r="C5517" s="15"/>
      <c r="D5517" s="15"/>
      <c r="E5517" s="15"/>
      <c r="F5517" s="15"/>
      <c r="G5517" s="15"/>
      <c r="H5517" s="15"/>
      <c r="I5517" s="15"/>
      <c r="J5517" s="15"/>
      <c r="K5517" s="15"/>
    </row>
    <row r="5518" spans="2:11" x14ac:dyDescent="0.2">
      <c r="B5518" s="15"/>
      <c r="C5518" s="15"/>
      <c r="D5518" s="15"/>
      <c r="E5518" s="15"/>
      <c r="F5518" s="15"/>
      <c r="G5518" s="15"/>
      <c r="H5518" s="15"/>
      <c r="I5518" s="15"/>
      <c r="J5518" s="15"/>
      <c r="K5518" s="15"/>
    </row>
    <row r="5519" spans="2:11" x14ac:dyDescent="0.2">
      <c r="B5519" s="15"/>
      <c r="C5519" s="15"/>
      <c r="D5519" s="15"/>
      <c r="E5519" s="15"/>
      <c r="F5519" s="15"/>
      <c r="G5519" s="15"/>
      <c r="H5519" s="15"/>
      <c r="I5519" s="15"/>
      <c r="J5519" s="15"/>
      <c r="K5519" s="15"/>
    </row>
    <row r="5520" spans="2:11" x14ac:dyDescent="0.2">
      <c r="B5520" s="15"/>
      <c r="C5520" s="15"/>
      <c r="D5520" s="15"/>
      <c r="E5520" s="15"/>
      <c r="F5520" s="15"/>
      <c r="G5520" s="15"/>
      <c r="H5520" s="15"/>
      <c r="I5520" s="15"/>
      <c r="J5520" s="15"/>
      <c r="K5520" s="15"/>
    </row>
    <row r="5521" spans="2:11" x14ac:dyDescent="0.2">
      <c r="B5521" s="15"/>
      <c r="C5521" s="15"/>
      <c r="D5521" s="15"/>
      <c r="E5521" s="15"/>
      <c r="F5521" s="15"/>
      <c r="G5521" s="15"/>
      <c r="H5521" s="15"/>
      <c r="I5521" s="15"/>
      <c r="J5521" s="15"/>
      <c r="K5521" s="15"/>
    </row>
    <row r="5522" spans="2:11" x14ac:dyDescent="0.2">
      <c r="B5522" s="15"/>
      <c r="C5522" s="15"/>
      <c r="D5522" s="15"/>
      <c r="E5522" s="15"/>
      <c r="F5522" s="15"/>
      <c r="G5522" s="15"/>
      <c r="H5522" s="15"/>
      <c r="I5522" s="15"/>
      <c r="J5522" s="15"/>
      <c r="K5522" s="15"/>
    </row>
    <row r="5523" spans="2:11" x14ac:dyDescent="0.2">
      <c r="B5523" s="15"/>
      <c r="C5523" s="15"/>
      <c r="D5523" s="15"/>
      <c r="E5523" s="15"/>
      <c r="F5523" s="15"/>
      <c r="G5523" s="15"/>
      <c r="H5523" s="15"/>
      <c r="I5523" s="15"/>
      <c r="J5523" s="15"/>
      <c r="K5523" s="15"/>
    </row>
    <row r="5524" spans="2:11" x14ac:dyDescent="0.2">
      <c r="B5524" s="15"/>
      <c r="C5524" s="15"/>
      <c r="D5524" s="15"/>
      <c r="E5524" s="15"/>
      <c r="F5524" s="15"/>
      <c r="G5524" s="15"/>
      <c r="H5524" s="15"/>
      <c r="I5524" s="15"/>
      <c r="J5524" s="15"/>
      <c r="K5524" s="15"/>
    </row>
    <row r="5525" spans="2:11" x14ac:dyDescent="0.2">
      <c r="B5525" s="15"/>
      <c r="C5525" s="15"/>
      <c r="D5525" s="15"/>
      <c r="E5525" s="15"/>
      <c r="F5525" s="15"/>
      <c r="G5525" s="15"/>
      <c r="H5525" s="15"/>
      <c r="I5525" s="15"/>
      <c r="J5525" s="15"/>
      <c r="K5525" s="15"/>
    </row>
    <row r="5526" spans="2:11" x14ac:dyDescent="0.2">
      <c r="B5526" s="15"/>
      <c r="C5526" s="15"/>
      <c r="D5526" s="15"/>
      <c r="E5526" s="15"/>
      <c r="F5526" s="15"/>
      <c r="G5526" s="15"/>
      <c r="H5526" s="15"/>
      <c r="I5526" s="15"/>
      <c r="J5526" s="15"/>
      <c r="K5526" s="15"/>
    </row>
    <row r="5527" spans="2:11" x14ac:dyDescent="0.2">
      <c r="B5527" s="15"/>
      <c r="C5527" s="15"/>
      <c r="D5527" s="15"/>
      <c r="E5527" s="15"/>
      <c r="F5527" s="15"/>
      <c r="G5527" s="15"/>
      <c r="H5527" s="15"/>
      <c r="I5527" s="15"/>
      <c r="J5527" s="15"/>
      <c r="K5527" s="15"/>
    </row>
    <row r="5528" spans="2:11" x14ac:dyDescent="0.2">
      <c r="B5528" s="15"/>
      <c r="C5528" s="15"/>
      <c r="D5528" s="15"/>
      <c r="E5528" s="15"/>
      <c r="F5528" s="15"/>
      <c r="G5528" s="15"/>
      <c r="H5528" s="15"/>
      <c r="I5528" s="15"/>
      <c r="J5528" s="15"/>
      <c r="K5528" s="15"/>
    </row>
    <row r="5529" spans="2:11" x14ac:dyDescent="0.2">
      <c r="B5529" s="15"/>
      <c r="C5529" s="15"/>
      <c r="D5529" s="15"/>
      <c r="E5529" s="15"/>
      <c r="F5529" s="15"/>
      <c r="G5529" s="15"/>
      <c r="H5529" s="15"/>
      <c r="I5529" s="15"/>
      <c r="J5529" s="15"/>
      <c r="K5529" s="15"/>
    </row>
    <row r="5530" spans="2:11" x14ac:dyDescent="0.2">
      <c r="B5530" s="15"/>
      <c r="C5530" s="15"/>
      <c r="D5530" s="15"/>
      <c r="E5530" s="15"/>
      <c r="F5530" s="15"/>
      <c r="G5530" s="15"/>
      <c r="H5530" s="15"/>
      <c r="I5530" s="15"/>
      <c r="J5530" s="15"/>
      <c r="K5530" s="15"/>
    </row>
    <row r="5531" spans="2:11" x14ac:dyDescent="0.2">
      <c r="B5531" s="15"/>
      <c r="C5531" s="15"/>
      <c r="D5531" s="15"/>
      <c r="E5531" s="15"/>
      <c r="F5531" s="15"/>
      <c r="G5531" s="15"/>
      <c r="H5531" s="15"/>
      <c r="I5531" s="15"/>
      <c r="J5531" s="15"/>
      <c r="K5531" s="15"/>
    </row>
    <row r="5532" spans="2:11" x14ac:dyDescent="0.2">
      <c r="B5532" s="15"/>
      <c r="C5532" s="15"/>
      <c r="D5532" s="15"/>
      <c r="E5532" s="15"/>
      <c r="F5532" s="15"/>
      <c r="G5532" s="15"/>
      <c r="H5532" s="15"/>
      <c r="I5532" s="15"/>
      <c r="J5532" s="15"/>
      <c r="K5532" s="15"/>
    </row>
    <row r="5533" spans="2:11" x14ac:dyDescent="0.2">
      <c r="B5533" s="15"/>
      <c r="C5533" s="15"/>
      <c r="D5533" s="15"/>
      <c r="E5533" s="15"/>
      <c r="F5533" s="15"/>
      <c r="G5533" s="15"/>
      <c r="H5533" s="15"/>
      <c r="I5533" s="15"/>
      <c r="J5533" s="15"/>
      <c r="K5533" s="15"/>
    </row>
    <row r="5534" spans="2:11" x14ac:dyDescent="0.2">
      <c r="B5534" s="15"/>
      <c r="C5534" s="15"/>
      <c r="D5534" s="15"/>
      <c r="E5534" s="15"/>
      <c r="F5534" s="15"/>
      <c r="G5534" s="15"/>
      <c r="H5534" s="15"/>
      <c r="I5534" s="15"/>
      <c r="J5534" s="15"/>
      <c r="K5534" s="15"/>
    </row>
    <row r="5535" spans="2:11" x14ac:dyDescent="0.2">
      <c r="B5535" s="15"/>
      <c r="C5535" s="15"/>
      <c r="D5535" s="15"/>
      <c r="E5535" s="15"/>
      <c r="F5535" s="15"/>
      <c r="G5535" s="15"/>
      <c r="H5535" s="15"/>
      <c r="I5535" s="15"/>
      <c r="J5535" s="15"/>
      <c r="K5535" s="15"/>
    </row>
    <row r="5536" spans="2:11" x14ac:dyDescent="0.2">
      <c r="B5536" s="15"/>
      <c r="C5536" s="15"/>
      <c r="D5536" s="15"/>
      <c r="E5536" s="15"/>
      <c r="F5536" s="15"/>
      <c r="G5536" s="15"/>
      <c r="H5536" s="15"/>
      <c r="I5536" s="15"/>
      <c r="J5536" s="15"/>
      <c r="K5536" s="15"/>
    </row>
    <row r="5537" spans="2:11" x14ac:dyDescent="0.2">
      <c r="B5537" s="15"/>
      <c r="C5537" s="15"/>
      <c r="D5537" s="15"/>
      <c r="E5537" s="15"/>
      <c r="F5537" s="15"/>
      <c r="G5537" s="15"/>
      <c r="H5537" s="15"/>
      <c r="I5537" s="15"/>
      <c r="J5537" s="15"/>
      <c r="K5537" s="15"/>
    </row>
    <row r="5538" spans="2:11" x14ac:dyDescent="0.2">
      <c r="B5538" s="15"/>
      <c r="C5538" s="15"/>
      <c r="D5538" s="15"/>
      <c r="E5538" s="15"/>
      <c r="F5538" s="15"/>
      <c r="G5538" s="15"/>
      <c r="H5538" s="15"/>
      <c r="I5538" s="15"/>
      <c r="J5538" s="15"/>
      <c r="K5538" s="15"/>
    </row>
    <row r="5539" spans="2:11" x14ac:dyDescent="0.2">
      <c r="B5539" s="15"/>
      <c r="C5539" s="15"/>
      <c r="D5539" s="15"/>
      <c r="E5539" s="15"/>
      <c r="F5539" s="15"/>
      <c r="G5539" s="15"/>
      <c r="H5539" s="15"/>
      <c r="I5539" s="15"/>
      <c r="J5539" s="15"/>
      <c r="K5539" s="15"/>
    </row>
    <row r="5540" spans="2:11" x14ac:dyDescent="0.2">
      <c r="B5540" s="15"/>
      <c r="C5540" s="15"/>
      <c r="D5540" s="15"/>
      <c r="E5540" s="15"/>
      <c r="F5540" s="15"/>
      <c r="G5540" s="15"/>
      <c r="H5540" s="15"/>
      <c r="I5540" s="15"/>
      <c r="J5540" s="15"/>
      <c r="K5540" s="15"/>
    </row>
    <row r="5541" spans="2:11" x14ac:dyDescent="0.2">
      <c r="B5541" s="15"/>
      <c r="C5541" s="15"/>
      <c r="D5541" s="15"/>
      <c r="E5541" s="15"/>
      <c r="F5541" s="15"/>
      <c r="G5541" s="15"/>
      <c r="H5541" s="15"/>
      <c r="I5541" s="15"/>
      <c r="J5541" s="15"/>
      <c r="K5541" s="15"/>
    </row>
    <row r="5542" spans="2:11" x14ac:dyDescent="0.2">
      <c r="B5542" s="15"/>
      <c r="C5542" s="15"/>
      <c r="D5542" s="15"/>
      <c r="E5542" s="15"/>
      <c r="F5542" s="15"/>
      <c r="G5542" s="15"/>
      <c r="H5542" s="15"/>
      <c r="I5542" s="15"/>
      <c r="J5542" s="15"/>
      <c r="K5542" s="15"/>
    </row>
    <row r="5543" spans="2:11" x14ac:dyDescent="0.2">
      <c r="B5543" s="15"/>
      <c r="C5543" s="15"/>
      <c r="D5543" s="15"/>
      <c r="E5543" s="15"/>
      <c r="F5543" s="15"/>
      <c r="G5543" s="15"/>
      <c r="H5543" s="15"/>
      <c r="I5543" s="15"/>
      <c r="J5543" s="15"/>
      <c r="K5543" s="15"/>
    </row>
    <row r="5544" spans="2:11" x14ac:dyDescent="0.2">
      <c r="B5544" s="15"/>
      <c r="C5544" s="15"/>
      <c r="D5544" s="15"/>
      <c r="E5544" s="15"/>
      <c r="F5544" s="15"/>
      <c r="G5544" s="15"/>
      <c r="H5544" s="15"/>
      <c r="I5544" s="15"/>
      <c r="J5544" s="15"/>
      <c r="K5544" s="15"/>
    </row>
    <row r="5545" spans="2:11" x14ac:dyDescent="0.2">
      <c r="B5545" s="15"/>
      <c r="C5545" s="15"/>
      <c r="D5545" s="15"/>
      <c r="E5545" s="15"/>
      <c r="F5545" s="15"/>
      <c r="G5545" s="15"/>
      <c r="H5545" s="15"/>
      <c r="I5545" s="15"/>
      <c r="J5545" s="15"/>
      <c r="K5545" s="15"/>
    </row>
    <row r="5546" spans="2:11" x14ac:dyDescent="0.2">
      <c r="B5546" s="15"/>
      <c r="C5546" s="15"/>
      <c r="D5546" s="15"/>
      <c r="E5546" s="15"/>
      <c r="F5546" s="15"/>
      <c r="G5546" s="15"/>
      <c r="H5546" s="15"/>
      <c r="I5546" s="15"/>
      <c r="J5546" s="15"/>
      <c r="K5546" s="15"/>
    </row>
    <row r="5547" spans="2:11" x14ac:dyDescent="0.2">
      <c r="B5547" s="15"/>
      <c r="C5547" s="15"/>
      <c r="D5547" s="15"/>
      <c r="E5547" s="15"/>
      <c r="F5547" s="15"/>
      <c r="G5547" s="15"/>
      <c r="H5547" s="15"/>
      <c r="I5547" s="15"/>
      <c r="J5547" s="15"/>
      <c r="K5547" s="15"/>
    </row>
    <row r="5548" spans="2:11" x14ac:dyDescent="0.2">
      <c r="B5548" s="15"/>
      <c r="C5548" s="15"/>
      <c r="D5548" s="15"/>
      <c r="E5548" s="15"/>
      <c r="F5548" s="15"/>
      <c r="G5548" s="15"/>
      <c r="H5548" s="15"/>
      <c r="I5548" s="15"/>
      <c r="J5548" s="15"/>
      <c r="K5548" s="15"/>
    </row>
    <row r="5549" spans="2:11" x14ac:dyDescent="0.2">
      <c r="B5549" s="15"/>
      <c r="C5549" s="15"/>
      <c r="D5549" s="15"/>
      <c r="E5549" s="15"/>
      <c r="F5549" s="15"/>
      <c r="G5549" s="15"/>
      <c r="H5549" s="15"/>
      <c r="I5549" s="15"/>
      <c r="J5549" s="15"/>
      <c r="K5549" s="15"/>
    </row>
    <row r="5550" spans="2:11" x14ac:dyDescent="0.2">
      <c r="B5550" s="15"/>
      <c r="C5550" s="15"/>
      <c r="D5550" s="15"/>
      <c r="E5550" s="15"/>
      <c r="F5550" s="15"/>
      <c r="G5550" s="15"/>
      <c r="H5550" s="15"/>
      <c r="I5550" s="15"/>
      <c r="J5550" s="15"/>
      <c r="K5550" s="15"/>
    </row>
    <row r="5551" spans="2:11" x14ac:dyDescent="0.2">
      <c r="B5551" s="15"/>
      <c r="C5551" s="15"/>
      <c r="D5551" s="15"/>
      <c r="E5551" s="15"/>
      <c r="F5551" s="15"/>
      <c r="G5551" s="15"/>
      <c r="H5551" s="15"/>
      <c r="I5551" s="15"/>
      <c r="J5551" s="15"/>
      <c r="K5551" s="15"/>
    </row>
    <row r="5552" spans="2:11" x14ac:dyDescent="0.2">
      <c r="B5552" s="15"/>
      <c r="C5552" s="15"/>
      <c r="D5552" s="15"/>
      <c r="E5552" s="15"/>
      <c r="F5552" s="15"/>
      <c r="G5552" s="15"/>
      <c r="H5552" s="15"/>
      <c r="I5552" s="15"/>
      <c r="J5552" s="15"/>
      <c r="K5552" s="15"/>
    </row>
    <row r="5553" spans="2:11" x14ac:dyDescent="0.2">
      <c r="B5553" s="15"/>
      <c r="C5553" s="15"/>
      <c r="D5553" s="15"/>
      <c r="E5553" s="15"/>
      <c r="F5553" s="15"/>
      <c r="G5553" s="15"/>
      <c r="H5553" s="15"/>
      <c r="I5553" s="15"/>
      <c r="J5553" s="15"/>
      <c r="K5553" s="15"/>
    </row>
    <row r="5554" spans="2:11" x14ac:dyDescent="0.2">
      <c r="B5554" s="15"/>
      <c r="C5554" s="15"/>
      <c r="D5554" s="15"/>
      <c r="E5554" s="15"/>
      <c r="F5554" s="15"/>
      <c r="G5554" s="15"/>
      <c r="H5554" s="15"/>
      <c r="I5554" s="15"/>
      <c r="J5554" s="15"/>
      <c r="K5554" s="15"/>
    </row>
    <row r="5555" spans="2:11" x14ac:dyDescent="0.2">
      <c r="B5555" s="15"/>
      <c r="C5555" s="15"/>
      <c r="D5555" s="15"/>
      <c r="E5555" s="15"/>
      <c r="F5555" s="15"/>
      <c r="G5555" s="15"/>
      <c r="H5555" s="15"/>
      <c r="I5555" s="15"/>
      <c r="J5555" s="15"/>
      <c r="K5555" s="15"/>
    </row>
    <row r="5556" spans="2:11" x14ac:dyDescent="0.2">
      <c r="B5556" s="15"/>
      <c r="C5556" s="15"/>
      <c r="D5556" s="15"/>
      <c r="E5556" s="15"/>
      <c r="F5556" s="15"/>
      <c r="G5556" s="15"/>
      <c r="H5556" s="15"/>
      <c r="I5556" s="15"/>
      <c r="J5556" s="15"/>
      <c r="K5556" s="15"/>
    </row>
    <row r="5557" spans="2:11" x14ac:dyDescent="0.2">
      <c r="B5557" s="15"/>
      <c r="C5557" s="15"/>
      <c r="D5557" s="15"/>
      <c r="E5557" s="15"/>
      <c r="F5557" s="15"/>
      <c r="G5557" s="15"/>
      <c r="H5557" s="15"/>
      <c r="I5557" s="15"/>
      <c r="J5557" s="15"/>
      <c r="K5557" s="15"/>
    </row>
    <row r="5558" spans="2:11" x14ac:dyDescent="0.2">
      <c r="B5558" s="15"/>
      <c r="C5558" s="15"/>
      <c r="D5558" s="15"/>
      <c r="E5558" s="15"/>
      <c r="F5558" s="15"/>
      <c r="G5558" s="15"/>
      <c r="H5558" s="15"/>
      <c r="I5558" s="15"/>
      <c r="J5558" s="15"/>
      <c r="K5558" s="15"/>
    </row>
    <row r="5559" spans="2:11" x14ac:dyDescent="0.2">
      <c r="B5559" s="15"/>
      <c r="C5559" s="15"/>
      <c r="D5559" s="15"/>
      <c r="E5559" s="15"/>
      <c r="F5559" s="15"/>
      <c r="G5559" s="15"/>
      <c r="H5559" s="15"/>
      <c r="I5559" s="15"/>
      <c r="J5559" s="15"/>
      <c r="K5559" s="15"/>
    </row>
    <row r="5560" spans="2:11" x14ac:dyDescent="0.2">
      <c r="B5560" s="15"/>
      <c r="C5560" s="15"/>
      <c r="D5560" s="15"/>
      <c r="E5560" s="15"/>
      <c r="F5560" s="15"/>
      <c r="G5560" s="15"/>
      <c r="H5560" s="15"/>
      <c r="I5560" s="15"/>
      <c r="J5560" s="15"/>
      <c r="K5560" s="15"/>
    </row>
    <row r="5561" spans="2:11" x14ac:dyDescent="0.2">
      <c r="B5561" s="15"/>
      <c r="C5561" s="15"/>
      <c r="D5561" s="15"/>
      <c r="E5561" s="15"/>
      <c r="F5561" s="15"/>
      <c r="G5561" s="15"/>
      <c r="H5561" s="15"/>
      <c r="I5561" s="15"/>
      <c r="J5561" s="15"/>
      <c r="K5561" s="15"/>
    </row>
    <row r="5562" spans="2:11" x14ac:dyDescent="0.2">
      <c r="B5562" s="15"/>
      <c r="C5562" s="15"/>
      <c r="D5562" s="15"/>
      <c r="E5562" s="15"/>
      <c r="F5562" s="15"/>
      <c r="G5562" s="15"/>
      <c r="H5562" s="15"/>
      <c r="I5562" s="15"/>
      <c r="J5562" s="15"/>
      <c r="K5562" s="15"/>
    </row>
    <row r="5563" spans="2:11" x14ac:dyDescent="0.2">
      <c r="B5563" s="15"/>
      <c r="C5563" s="15"/>
      <c r="D5563" s="15"/>
      <c r="E5563" s="15"/>
      <c r="F5563" s="15"/>
      <c r="G5563" s="15"/>
      <c r="H5563" s="15"/>
      <c r="I5563" s="15"/>
      <c r="J5563" s="15"/>
      <c r="K5563" s="15"/>
    </row>
    <row r="5564" spans="2:11" x14ac:dyDescent="0.2">
      <c r="B5564" s="15"/>
      <c r="C5564" s="15"/>
      <c r="D5564" s="15"/>
      <c r="E5564" s="15"/>
      <c r="F5564" s="15"/>
      <c r="G5564" s="15"/>
      <c r="H5564" s="15"/>
      <c r="I5564" s="15"/>
      <c r="J5564" s="15"/>
      <c r="K5564" s="15"/>
    </row>
    <row r="5565" spans="2:11" x14ac:dyDescent="0.2">
      <c r="B5565" s="15"/>
      <c r="C5565" s="15"/>
      <c r="D5565" s="15"/>
      <c r="E5565" s="15"/>
      <c r="F5565" s="15"/>
      <c r="G5565" s="15"/>
      <c r="H5565" s="15"/>
      <c r="I5565" s="15"/>
      <c r="J5565" s="15"/>
      <c r="K5565" s="15"/>
    </row>
    <row r="5566" spans="2:11" x14ac:dyDescent="0.2">
      <c r="B5566" s="15"/>
      <c r="C5566" s="15"/>
      <c r="D5566" s="15"/>
      <c r="E5566" s="15"/>
      <c r="F5566" s="15"/>
      <c r="G5566" s="15"/>
      <c r="H5566" s="15"/>
      <c r="I5566" s="15"/>
      <c r="J5566" s="15"/>
      <c r="K5566" s="15"/>
    </row>
    <row r="5567" spans="2:11" x14ac:dyDescent="0.2">
      <c r="B5567" s="15"/>
      <c r="C5567" s="15"/>
      <c r="D5567" s="15"/>
      <c r="E5567" s="15"/>
      <c r="F5567" s="15"/>
      <c r="G5567" s="15"/>
      <c r="H5567" s="15"/>
      <c r="I5567" s="15"/>
      <c r="J5567" s="15"/>
      <c r="K5567" s="15"/>
    </row>
    <row r="5568" spans="2:11" x14ac:dyDescent="0.2">
      <c r="B5568" s="15"/>
      <c r="C5568" s="15"/>
      <c r="D5568" s="15"/>
      <c r="E5568" s="15"/>
      <c r="F5568" s="15"/>
      <c r="G5568" s="15"/>
      <c r="H5568" s="15"/>
      <c r="I5568" s="15"/>
      <c r="J5568" s="15"/>
      <c r="K5568" s="15"/>
    </row>
    <row r="5569" spans="2:11" x14ac:dyDescent="0.2">
      <c r="B5569" s="15"/>
      <c r="C5569" s="15"/>
      <c r="D5569" s="15"/>
      <c r="E5569" s="15"/>
      <c r="F5569" s="15"/>
      <c r="G5569" s="15"/>
      <c r="H5569" s="15"/>
      <c r="I5569" s="15"/>
      <c r="J5569" s="15"/>
      <c r="K5569" s="15"/>
    </row>
    <row r="5570" spans="2:11" x14ac:dyDescent="0.2">
      <c r="B5570" s="15"/>
      <c r="C5570" s="15"/>
      <c r="D5570" s="15"/>
      <c r="E5570" s="15"/>
      <c r="F5570" s="15"/>
      <c r="G5570" s="15"/>
      <c r="H5570" s="15"/>
      <c r="I5570" s="15"/>
      <c r="J5570" s="15"/>
      <c r="K5570" s="15"/>
    </row>
    <row r="5571" spans="2:11" x14ac:dyDescent="0.2">
      <c r="B5571" s="15"/>
      <c r="C5571" s="15"/>
      <c r="D5571" s="15"/>
      <c r="E5571" s="15"/>
      <c r="F5571" s="15"/>
      <c r="G5571" s="15"/>
      <c r="H5571" s="15"/>
      <c r="I5571" s="15"/>
      <c r="J5571" s="15"/>
      <c r="K5571" s="15"/>
    </row>
    <row r="5572" spans="2:11" x14ac:dyDescent="0.2">
      <c r="B5572" s="15"/>
      <c r="C5572" s="15"/>
      <c r="D5572" s="15"/>
      <c r="E5572" s="15"/>
      <c r="F5572" s="15"/>
      <c r="G5572" s="15"/>
      <c r="H5572" s="15"/>
      <c r="I5572" s="15"/>
      <c r="J5572" s="15"/>
      <c r="K5572" s="15"/>
    </row>
    <row r="5573" spans="2:11" x14ac:dyDescent="0.2">
      <c r="B5573" s="15"/>
      <c r="C5573" s="15"/>
      <c r="D5573" s="15"/>
      <c r="E5573" s="15"/>
      <c r="F5573" s="15"/>
      <c r="G5573" s="15"/>
      <c r="H5573" s="15"/>
      <c r="I5573" s="15"/>
      <c r="J5573" s="15"/>
      <c r="K5573" s="15"/>
    </row>
    <row r="5574" spans="2:11" x14ac:dyDescent="0.2">
      <c r="B5574" s="15"/>
      <c r="C5574" s="15"/>
      <c r="D5574" s="15"/>
      <c r="E5574" s="15"/>
      <c r="F5574" s="15"/>
      <c r="G5574" s="15"/>
      <c r="H5574" s="15"/>
      <c r="I5574" s="15"/>
      <c r="J5574" s="15"/>
      <c r="K5574" s="15"/>
    </row>
    <row r="5575" spans="2:11" x14ac:dyDescent="0.2">
      <c r="B5575" s="15"/>
      <c r="C5575" s="15"/>
      <c r="D5575" s="15"/>
      <c r="E5575" s="15"/>
      <c r="F5575" s="15"/>
      <c r="G5575" s="15"/>
      <c r="H5575" s="15"/>
      <c r="I5575" s="15"/>
      <c r="J5575" s="15"/>
      <c r="K5575" s="15"/>
    </row>
    <row r="5576" spans="2:11" x14ac:dyDescent="0.2">
      <c r="B5576" s="15"/>
      <c r="C5576" s="15"/>
      <c r="D5576" s="15"/>
      <c r="E5576" s="15"/>
      <c r="F5576" s="15"/>
      <c r="G5576" s="15"/>
      <c r="H5576" s="15"/>
      <c r="I5576" s="15"/>
      <c r="J5576" s="15"/>
      <c r="K5576" s="15"/>
    </row>
    <row r="5577" spans="2:11" x14ac:dyDescent="0.2">
      <c r="B5577" s="15"/>
      <c r="C5577" s="15"/>
      <c r="D5577" s="15"/>
      <c r="E5577" s="15"/>
      <c r="F5577" s="15"/>
      <c r="G5577" s="15"/>
      <c r="H5577" s="15"/>
      <c r="I5577" s="15"/>
      <c r="J5577" s="15"/>
      <c r="K5577" s="15"/>
    </row>
    <row r="5578" spans="2:11" x14ac:dyDescent="0.2">
      <c r="B5578" s="15"/>
      <c r="C5578" s="15"/>
      <c r="D5578" s="15"/>
      <c r="E5578" s="15"/>
      <c r="F5578" s="15"/>
      <c r="G5578" s="15"/>
      <c r="H5578" s="15"/>
      <c r="I5578" s="15"/>
      <c r="J5578" s="15"/>
      <c r="K5578" s="15"/>
    </row>
    <row r="5579" spans="2:11" x14ac:dyDescent="0.2">
      <c r="B5579" s="15"/>
      <c r="C5579" s="15"/>
      <c r="D5579" s="15"/>
      <c r="E5579" s="15"/>
      <c r="F5579" s="15"/>
      <c r="G5579" s="15"/>
      <c r="H5579" s="15"/>
      <c r="I5579" s="15"/>
      <c r="J5579" s="15"/>
      <c r="K5579" s="15"/>
    </row>
    <row r="5580" spans="2:11" x14ac:dyDescent="0.2">
      <c r="B5580" s="15"/>
      <c r="C5580" s="15"/>
      <c r="D5580" s="15"/>
      <c r="E5580" s="15"/>
      <c r="F5580" s="15"/>
      <c r="G5580" s="15"/>
      <c r="H5580" s="15"/>
      <c r="I5580" s="15"/>
      <c r="J5580" s="15"/>
      <c r="K5580" s="15"/>
    </row>
    <row r="5581" spans="2:11" x14ac:dyDescent="0.2">
      <c r="B5581" s="15"/>
      <c r="C5581" s="15"/>
      <c r="D5581" s="15"/>
      <c r="E5581" s="15"/>
      <c r="F5581" s="15"/>
      <c r="G5581" s="15"/>
      <c r="H5581" s="15"/>
      <c r="I5581" s="15"/>
      <c r="J5581" s="15"/>
      <c r="K5581" s="15"/>
    </row>
    <row r="5582" spans="2:11" x14ac:dyDescent="0.2">
      <c r="B5582" s="15"/>
      <c r="C5582" s="15"/>
      <c r="D5582" s="15"/>
      <c r="E5582" s="15"/>
      <c r="F5582" s="15"/>
      <c r="G5582" s="15"/>
      <c r="H5582" s="15"/>
      <c r="I5582" s="15"/>
      <c r="J5582" s="15"/>
      <c r="K5582" s="15"/>
    </row>
    <row r="5583" spans="2:11" x14ac:dyDescent="0.2">
      <c r="B5583" s="15"/>
      <c r="C5583" s="15"/>
      <c r="D5583" s="15"/>
      <c r="E5583" s="15"/>
      <c r="F5583" s="15"/>
      <c r="G5583" s="15"/>
      <c r="H5583" s="15"/>
      <c r="I5583" s="15"/>
      <c r="J5583" s="15"/>
      <c r="K5583" s="15"/>
    </row>
    <row r="5584" spans="2:11" x14ac:dyDescent="0.2">
      <c r="B5584" s="15"/>
      <c r="C5584" s="15"/>
      <c r="D5584" s="15"/>
      <c r="E5584" s="15"/>
      <c r="F5584" s="15"/>
      <c r="G5584" s="15"/>
      <c r="H5584" s="15"/>
      <c r="I5584" s="15"/>
      <c r="J5584" s="15"/>
      <c r="K5584" s="15"/>
    </row>
    <row r="5585" spans="2:11" x14ac:dyDescent="0.2">
      <c r="B5585" s="15"/>
      <c r="C5585" s="15"/>
      <c r="D5585" s="15"/>
      <c r="E5585" s="15"/>
      <c r="F5585" s="15"/>
      <c r="G5585" s="15"/>
      <c r="H5585" s="15"/>
      <c r="I5585" s="15"/>
      <c r="J5585" s="15"/>
      <c r="K5585" s="15"/>
    </row>
    <row r="5586" spans="2:11" x14ac:dyDescent="0.2">
      <c r="B5586" s="15"/>
      <c r="C5586" s="15"/>
      <c r="D5586" s="15"/>
      <c r="E5586" s="15"/>
      <c r="F5586" s="15"/>
      <c r="G5586" s="15"/>
      <c r="H5586" s="15"/>
      <c r="I5586" s="15"/>
      <c r="J5586" s="15"/>
      <c r="K5586" s="15"/>
    </row>
    <row r="5587" spans="2:11" x14ac:dyDescent="0.2">
      <c r="B5587" s="15"/>
      <c r="C5587" s="15"/>
      <c r="D5587" s="15"/>
      <c r="E5587" s="15"/>
      <c r="F5587" s="15"/>
      <c r="G5587" s="15"/>
      <c r="H5587" s="15"/>
      <c r="I5587" s="15"/>
      <c r="J5587" s="15"/>
      <c r="K5587" s="15"/>
    </row>
    <row r="5588" spans="2:11" x14ac:dyDescent="0.2">
      <c r="B5588" s="15"/>
      <c r="C5588" s="15"/>
      <c r="D5588" s="15"/>
      <c r="E5588" s="15"/>
      <c r="F5588" s="15"/>
      <c r="G5588" s="15"/>
      <c r="H5588" s="15"/>
      <c r="I5588" s="15"/>
      <c r="J5588" s="15"/>
      <c r="K5588" s="15"/>
    </row>
    <row r="5589" spans="2:11" x14ac:dyDescent="0.2">
      <c r="B5589" s="15"/>
      <c r="C5589" s="15"/>
      <c r="D5589" s="15"/>
      <c r="E5589" s="15"/>
      <c r="F5589" s="15"/>
      <c r="G5589" s="15"/>
      <c r="H5589" s="15"/>
      <c r="I5589" s="15"/>
      <c r="J5589" s="15"/>
      <c r="K5589" s="15"/>
    </row>
    <row r="5590" spans="2:11" x14ac:dyDescent="0.2">
      <c r="B5590" s="15"/>
      <c r="C5590" s="15"/>
      <c r="D5590" s="15"/>
      <c r="E5590" s="15"/>
      <c r="F5590" s="15"/>
      <c r="G5590" s="15"/>
      <c r="H5590" s="15"/>
      <c r="I5590" s="15"/>
      <c r="J5590" s="15"/>
      <c r="K5590" s="15"/>
    </row>
    <row r="5591" spans="2:11" x14ac:dyDescent="0.2">
      <c r="B5591" s="15"/>
      <c r="C5591" s="15"/>
      <c r="D5591" s="15"/>
      <c r="E5591" s="15"/>
      <c r="F5591" s="15"/>
      <c r="G5591" s="15"/>
      <c r="H5591" s="15"/>
      <c r="I5591" s="15"/>
      <c r="J5591" s="15"/>
      <c r="K5591" s="15"/>
    </row>
    <row r="5592" spans="2:11" x14ac:dyDescent="0.2">
      <c r="B5592" s="15"/>
      <c r="C5592" s="15"/>
      <c r="D5592" s="15"/>
      <c r="E5592" s="15"/>
      <c r="F5592" s="15"/>
      <c r="G5592" s="15"/>
      <c r="H5592" s="15"/>
      <c r="I5592" s="15"/>
      <c r="J5592" s="15"/>
      <c r="K5592" s="15"/>
    </row>
    <row r="5593" spans="2:11" x14ac:dyDescent="0.2">
      <c r="B5593" s="15"/>
      <c r="C5593" s="15"/>
      <c r="D5593" s="15"/>
      <c r="E5593" s="15"/>
      <c r="F5593" s="15"/>
      <c r="G5593" s="15"/>
      <c r="H5593" s="15"/>
      <c r="I5593" s="15"/>
      <c r="J5593" s="15"/>
      <c r="K5593" s="15"/>
    </row>
    <row r="5594" spans="2:11" x14ac:dyDescent="0.2">
      <c r="B5594" s="15"/>
      <c r="C5594" s="15"/>
      <c r="D5594" s="15"/>
      <c r="E5594" s="15"/>
      <c r="F5594" s="15"/>
      <c r="G5594" s="15"/>
      <c r="H5594" s="15"/>
      <c r="I5594" s="15"/>
      <c r="J5594" s="15"/>
      <c r="K5594" s="15"/>
    </row>
    <row r="5595" spans="2:11" x14ac:dyDescent="0.2">
      <c r="B5595" s="15"/>
      <c r="C5595" s="15"/>
      <c r="D5595" s="15"/>
      <c r="E5595" s="15"/>
      <c r="F5595" s="15"/>
      <c r="G5595" s="15"/>
      <c r="H5595" s="15"/>
      <c r="I5595" s="15"/>
      <c r="J5595" s="15"/>
      <c r="K5595" s="15"/>
    </row>
    <row r="5596" spans="2:11" x14ac:dyDescent="0.2">
      <c r="B5596" s="15"/>
      <c r="C5596" s="15"/>
      <c r="D5596" s="15"/>
      <c r="E5596" s="15"/>
      <c r="F5596" s="15"/>
      <c r="G5596" s="15"/>
      <c r="H5596" s="15"/>
      <c r="I5596" s="15"/>
      <c r="J5596" s="15"/>
      <c r="K5596" s="15"/>
    </row>
    <row r="5597" spans="2:11" x14ac:dyDescent="0.2">
      <c r="B5597" s="15"/>
      <c r="C5597" s="15"/>
      <c r="D5597" s="15"/>
      <c r="E5597" s="15"/>
      <c r="F5597" s="15"/>
      <c r="G5597" s="15"/>
      <c r="H5597" s="15"/>
      <c r="I5597" s="15"/>
      <c r="J5597" s="15"/>
      <c r="K5597" s="15"/>
    </row>
    <row r="5598" spans="2:11" x14ac:dyDescent="0.2">
      <c r="B5598" s="15"/>
      <c r="C5598" s="15"/>
      <c r="D5598" s="15"/>
      <c r="E5598" s="15"/>
      <c r="F5598" s="15"/>
      <c r="G5598" s="15"/>
      <c r="H5598" s="15"/>
      <c r="I5598" s="15"/>
      <c r="J5598" s="15"/>
      <c r="K5598" s="15"/>
    </row>
    <row r="5599" spans="2:11" x14ac:dyDescent="0.2">
      <c r="B5599" s="15"/>
      <c r="C5599" s="15"/>
      <c r="D5599" s="15"/>
      <c r="E5599" s="15"/>
      <c r="F5599" s="15"/>
      <c r="G5599" s="15"/>
      <c r="H5599" s="15"/>
      <c r="I5599" s="15"/>
      <c r="J5599" s="15"/>
      <c r="K5599" s="15"/>
    </row>
    <row r="5600" spans="2:11" x14ac:dyDescent="0.2">
      <c r="B5600" s="15"/>
      <c r="C5600" s="15"/>
      <c r="D5600" s="15"/>
      <c r="E5600" s="15"/>
      <c r="F5600" s="15"/>
      <c r="G5600" s="15"/>
      <c r="H5600" s="15"/>
      <c r="I5600" s="15"/>
      <c r="J5600" s="15"/>
      <c r="K5600" s="15"/>
    </row>
    <row r="5601" spans="2:11" x14ac:dyDescent="0.2">
      <c r="B5601" s="15"/>
      <c r="C5601" s="15"/>
      <c r="D5601" s="15"/>
      <c r="E5601" s="15"/>
      <c r="F5601" s="15"/>
      <c r="G5601" s="15"/>
      <c r="H5601" s="15"/>
      <c r="I5601" s="15"/>
      <c r="J5601" s="15"/>
      <c r="K5601" s="15"/>
    </row>
    <row r="5602" spans="2:11" x14ac:dyDescent="0.2">
      <c r="B5602" s="15"/>
      <c r="C5602" s="15"/>
      <c r="D5602" s="15"/>
      <c r="E5602" s="15"/>
      <c r="F5602" s="15"/>
      <c r="G5602" s="15"/>
      <c r="H5602" s="15"/>
      <c r="I5602" s="15"/>
      <c r="J5602" s="15"/>
      <c r="K5602" s="15"/>
    </row>
    <row r="5603" spans="2:11" x14ac:dyDescent="0.2">
      <c r="B5603" s="15"/>
      <c r="C5603" s="15"/>
      <c r="D5603" s="15"/>
      <c r="E5603" s="15"/>
      <c r="F5603" s="15"/>
      <c r="G5603" s="15"/>
      <c r="H5603" s="15"/>
      <c r="I5603" s="15"/>
      <c r="J5603" s="15"/>
      <c r="K5603" s="15"/>
    </row>
    <row r="5604" spans="2:11" x14ac:dyDescent="0.2">
      <c r="B5604" s="15"/>
      <c r="C5604" s="15"/>
      <c r="D5604" s="15"/>
      <c r="E5604" s="15"/>
      <c r="F5604" s="15"/>
      <c r="G5604" s="15"/>
      <c r="H5604" s="15"/>
      <c r="I5604" s="15"/>
      <c r="J5604" s="15"/>
      <c r="K5604" s="15"/>
    </row>
    <row r="5605" spans="2:11" x14ac:dyDescent="0.2">
      <c r="B5605" s="15"/>
      <c r="C5605" s="15"/>
      <c r="D5605" s="15"/>
      <c r="E5605" s="15"/>
      <c r="F5605" s="15"/>
      <c r="G5605" s="15"/>
      <c r="H5605" s="15"/>
      <c r="I5605" s="15"/>
      <c r="J5605" s="15"/>
      <c r="K5605" s="15"/>
    </row>
    <row r="5606" spans="2:11" x14ac:dyDescent="0.2">
      <c r="B5606" s="15"/>
      <c r="C5606" s="15"/>
      <c r="D5606" s="15"/>
      <c r="E5606" s="15"/>
      <c r="F5606" s="15"/>
      <c r="G5606" s="15"/>
      <c r="H5606" s="15"/>
      <c r="I5606" s="15"/>
      <c r="J5606" s="15"/>
      <c r="K5606" s="15"/>
    </row>
    <row r="5607" spans="2:11" x14ac:dyDescent="0.2">
      <c r="B5607" s="15"/>
      <c r="C5607" s="15"/>
      <c r="D5607" s="15"/>
      <c r="E5607" s="15"/>
      <c r="F5607" s="15"/>
      <c r="G5607" s="15"/>
      <c r="H5607" s="15"/>
      <c r="I5607" s="15"/>
      <c r="J5607" s="15"/>
      <c r="K5607" s="15"/>
    </row>
    <row r="5608" spans="2:11" x14ac:dyDescent="0.2">
      <c r="B5608" s="15"/>
      <c r="C5608" s="15"/>
      <c r="D5608" s="15"/>
      <c r="E5608" s="15"/>
      <c r="F5608" s="15"/>
      <c r="G5608" s="15"/>
      <c r="H5608" s="15"/>
      <c r="I5608" s="15"/>
      <c r="J5608" s="15"/>
      <c r="K5608" s="15"/>
    </row>
    <row r="5609" spans="2:11" x14ac:dyDescent="0.2">
      <c r="B5609" s="15"/>
      <c r="C5609" s="15"/>
      <c r="D5609" s="15"/>
      <c r="E5609" s="15"/>
      <c r="F5609" s="15"/>
      <c r="G5609" s="15"/>
      <c r="H5609" s="15"/>
      <c r="I5609" s="15"/>
      <c r="J5609" s="15"/>
      <c r="K5609" s="15"/>
    </row>
    <row r="5610" spans="2:11" x14ac:dyDescent="0.2">
      <c r="B5610" s="15"/>
      <c r="C5610" s="15"/>
      <c r="D5610" s="15"/>
      <c r="E5610" s="15"/>
      <c r="F5610" s="15"/>
      <c r="G5610" s="15"/>
      <c r="H5610" s="15"/>
      <c r="I5610" s="15"/>
      <c r="J5610" s="15"/>
      <c r="K5610" s="15"/>
    </row>
    <row r="5611" spans="2:11" x14ac:dyDescent="0.2">
      <c r="B5611" s="15"/>
      <c r="C5611" s="15"/>
      <c r="D5611" s="15"/>
      <c r="E5611" s="15"/>
      <c r="F5611" s="15"/>
      <c r="G5611" s="15"/>
      <c r="H5611" s="15"/>
      <c r="I5611" s="15"/>
      <c r="J5611" s="15"/>
      <c r="K5611" s="15"/>
    </row>
    <row r="5612" spans="2:11" x14ac:dyDescent="0.2">
      <c r="B5612" s="15"/>
      <c r="C5612" s="15"/>
      <c r="D5612" s="15"/>
      <c r="E5612" s="15"/>
      <c r="F5612" s="15"/>
      <c r="G5612" s="15"/>
      <c r="H5612" s="15"/>
      <c r="I5612" s="15"/>
      <c r="J5612" s="15"/>
      <c r="K5612" s="15"/>
    </row>
    <row r="5613" spans="2:11" x14ac:dyDescent="0.2">
      <c r="B5613" s="15"/>
      <c r="C5613" s="15"/>
      <c r="D5613" s="15"/>
      <c r="E5613" s="15"/>
      <c r="F5613" s="15"/>
      <c r="G5613" s="15"/>
      <c r="H5613" s="15"/>
      <c r="I5613" s="15"/>
      <c r="J5613" s="15"/>
      <c r="K5613" s="15"/>
    </row>
    <row r="5614" spans="2:11" x14ac:dyDescent="0.2">
      <c r="B5614" s="15"/>
      <c r="C5614" s="15"/>
      <c r="D5614" s="15"/>
      <c r="E5614" s="15"/>
      <c r="F5614" s="15"/>
      <c r="G5614" s="15"/>
      <c r="H5614" s="15"/>
      <c r="I5614" s="15"/>
      <c r="J5614" s="15"/>
      <c r="K5614" s="15"/>
    </row>
    <row r="5615" spans="2:11" x14ac:dyDescent="0.2">
      <c r="B5615" s="15"/>
      <c r="C5615" s="15"/>
      <c r="D5615" s="15"/>
      <c r="E5615" s="15"/>
      <c r="F5615" s="15"/>
      <c r="G5615" s="15"/>
      <c r="H5615" s="15"/>
      <c r="I5615" s="15"/>
      <c r="J5615" s="15"/>
      <c r="K5615" s="15"/>
    </row>
    <row r="5616" spans="2:11" x14ac:dyDescent="0.2">
      <c r="B5616" s="15"/>
      <c r="C5616" s="15"/>
      <c r="D5616" s="15"/>
      <c r="E5616" s="15"/>
      <c r="F5616" s="15"/>
      <c r="G5616" s="15"/>
      <c r="H5616" s="15"/>
      <c r="I5616" s="15"/>
      <c r="J5616" s="15"/>
      <c r="K5616" s="15"/>
    </row>
    <row r="5617" spans="2:11" x14ac:dyDescent="0.2">
      <c r="B5617" s="15"/>
      <c r="C5617" s="15"/>
      <c r="D5617" s="15"/>
      <c r="E5617" s="15"/>
      <c r="F5617" s="15"/>
      <c r="G5617" s="15"/>
      <c r="H5617" s="15"/>
      <c r="I5617" s="15"/>
      <c r="J5617" s="15"/>
      <c r="K5617" s="15"/>
    </row>
    <row r="5618" spans="2:11" x14ac:dyDescent="0.2">
      <c r="B5618" s="15"/>
      <c r="C5618" s="15"/>
      <c r="D5618" s="15"/>
      <c r="E5618" s="15"/>
      <c r="F5618" s="15"/>
      <c r="G5618" s="15"/>
      <c r="H5618" s="15"/>
      <c r="I5618" s="15"/>
      <c r="J5618" s="15"/>
      <c r="K5618" s="15"/>
    </row>
    <row r="5619" spans="2:11" x14ac:dyDescent="0.2">
      <c r="B5619" s="15"/>
      <c r="C5619" s="15"/>
      <c r="D5619" s="15"/>
      <c r="E5619" s="15"/>
      <c r="F5619" s="15"/>
      <c r="G5619" s="15"/>
      <c r="H5619" s="15"/>
      <c r="I5619" s="15"/>
      <c r="J5619" s="15"/>
      <c r="K5619" s="15"/>
    </row>
    <row r="5620" spans="2:11" x14ac:dyDescent="0.2">
      <c r="B5620" s="15"/>
      <c r="C5620" s="15"/>
      <c r="D5620" s="15"/>
      <c r="E5620" s="15"/>
      <c r="F5620" s="15"/>
      <c r="G5620" s="15"/>
      <c r="H5620" s="15"/>
      <c r="I5620" s="15"/>
      <c r="J5620" s="15"/>
      <c r="K5620" s="15"/>
    </row>
    <row r="5621" spans="2:11" x14ac:dyDescent="0.2">
      <c r="B5621" s="15"/>
      <c r="C5621" s="15"/>
      <c r="D5621" s="15"/>
      <c r="E5621" s="15"/>
      <c r="F5621" s="15"/>
      <c r="G5621" s="15"/>
      <c r="H5621" s="15"/>
      <c r="I5621" s="15"/>
      <c r="J5621" s="15"/>
      <c r="K5621" s="15"/>
    </row>
    <row r="5622" spans="2:11" x14ac:dyDescent="0.2">
      <c r="B5622" s="15"/>
      <c r="C5622" s="15"/>
      <c r="D5622" s="15"/>
      <c r="E5622" s="15"/>
      <c r="F5622" s="15"/>
      <c r="G5622" s="15"/>
      <c r="H5622" s="15"/>
      <c r="I5622" s="15"/>
      <c r="J5622" s="15"/>
      <c r="K5622" s="15"/>
    </row>
    <row r="5623" spans="2:11" x14ac:dyDescent="0.2">
      <c r="B5623" s="15"/>
      <c r="C5623" s="15"/>
      <c r="D5623" s="15"/>
      <c r="E5623" s="15"/>
      <c r="F5623" s="15"/>
      <c r="G5623" s="15"/>
      <c r="H5623" s="15"/>
      <c r="I5623" s="15"/>
      <c r="J5623" s="15"/>
      <c r="K5623" s="15"/>
    </row>
    <row r="5624" spans="2:11" x14ac:dyDescent="0.2">
      <c r="B5624" s="15"/>
      <c r="C5624" s="15"/>
      <c r="D5624" s="15"/>
      <c r="E5624" s="15"/>
      <c r="F5624" s="15"/>
      <c r="G5624" s="15"/>
      <c r="H5624" s="15"/>
      <c r="I5624" s="15"/>
      <c r="J5624" s="15"/>
      <c r="K5624" s="15"/>
    </row>
    <row r="5625" spans="2:11" x14ac:dyDescent="0.2">
      <c r="B5625" s="15"/>
      <c r="C5625" s="15"/>
      <c r="D5625" s="15"/>
      <c r="E5625" s="15"/>
      <c r="F5625" s="15"/>
      <c r="G5625" s="15"/>
      <c r="H5625" s="15"/>
      <c r="I5625" s="15"/>
      <c r="J5625" s="15"/>
      <c r="K5625" s="15"/>
    </row>
    <row r="5626" spans="2:11" x14ac:dyDescent="0.2">
      <c r="B5626" s="15"/>
      <c r="C5626" s="15"/>
      <c r="D5626" s="15"/>
      <c r="E5626" s="15"/>
      <c r="F5626" s="15"/>
      <c r="G5626" s="15"/>
      <c r="H5626" s="15"/>
      <c r="I5626" s="15"/>
      <c r="J5626" s="15"/>
      <c r="K5626" s="15"/>
    </row>
    <row r="5627" spans="2:11" x14ac:dyDescent="0.2">
      <c r="B5627" s="15"/>
      <c r="C5627" s="15"/>
      <c r="D5627" s="15"/>
      <c r="E5627" s="15"/>
      <c r="F5627" s="15"/>
      <c r="G5627" s="15"/>
      <c r="H5627" s="15"/>
      <c r="I5627" s="15"/>
      <c r="J5627" s="15"/>
      <c r="K5627" s="15"/>
    </row>
    <row r="5628" spans="2:11" x14ac:dyDescent="0.2">
      <c r="B5628" s="15"/>
      <c r="C5628" s="15"/>
      <c r="D5628" s="15"/>
      <c r="E5628" s="15"/>
      <c r="F5628" s="15"/>
      <c r="G5628" s="15"/>
      <c r="H5628" s="15"/>
      <c r="I5628" s="15"/>
      <c r="J5628" s="15"/>
      <c r="K5628" s="15"/>
    </row>
    <row r="5629" spans="2:11" x14ac:dyDescent="0.2">
      <c r="B5629" s="15"/>
      <c r="C5629" s="15"/>
      <c r="D5629" s="15"/>
      <c r="E5629" s="15"/>
      <c r="F5629" s="15"/>
      <c r="G5629" s="15"/>
      <c r="H5629" s="15"/>
      <c r="I5629" s="15"/>
      <c r="J5629" s="15"/>
      <c r="K5629" s="15"/>
    </row>
    <row r="5630" spans="2:11" x14ac:dyDescent="0.2">
      <c r="B5630" s="15"/>
      <c r="C5630" s="15"/>
      <c r="D5630" s="15"/>
      <c r="E5630" s="15"/>
      <c r="F5630" s="15"/>
      <c r="G5630" s="15"/>
      <c r="H5630" s="15"/>
      <c r="I5630" s="15"/>
      <c r="J5630" s="15"/>
      <c r="K5630" s="15"/>
    </row>
    <row r="5631" spans="2:11" x14ac:dyDescent="0.2">
      <c r="B5631" s="15"/>
      <c r="C5631" s="15"/>
      <c r="D5631" s="15"/>
      <c r="E5631" s="15"/>
      <c r="F5631" s="15"/>
      <c r="G5631" s="15"/>
      <c r="H5631" s="15"/>
      <c r="I5631" s="15"/>
      <c r="J5631" s="15"/>
      <c r="K5631" s="15"/>
    </row>
    <row r="5632" spans="2:11" x14ac:dyDescent="0.2">
      <c r="B5632" s="15"/>
      <c r="C5632" s="15"/>
      <c r="D5632" s="15"/>
      <c r="E5632" s="15"/>
      <c r="F5632" s="15"/>
      <c r="G5632" s="15"/>
      <c r="H5632" s="15"/>
      <c r="I5632" s="15"/>
      <c r="J5632" s="15"/>
      <c r="K5632" s="15"/>
    </row>
    <row r="5633" spans="2:11" x14ac:dyDescent="0.2">
      <c r="B5633" s="15"/>
      <c r="C5633" s="15"/>
      <c r="D5633" s="15"/>
      <c r="E5633" s="15"/>
      <c r="F5633" s="15"/>
      <c r="G5633" s="15"/>
      <c r="H5633" s="15"/>
      <c r="I5633" s="15"/>
      <c r="J5633" s="15"/>
      <c r="K5633" s="15"/>
    </row>
    <row r="5634" spans="2:11" x14ac:dyDescent="0.2">
      <c r="B5634" s="15"/>
      <c r="C5634" s="15"/>
      <c r="D5634" s="15"/>
      <c r="E5634" s="15"/>
      <c r="F5634" s="15"/>
      <c r="G5634" s="15"/>
      <c r="H5634" s="15"/>
      <c r="I5634" s="15"/>
      <c r="J5634" s="15"/>
      <c r="K5634" s="15"/>
    </row>
    <row r="5635" spans="2:11" x14ac:dyDescent="0.2">
      <c r="B5635" s="15"/>
      <c r="C5635" s="15"/>
      <c r="D5635" s="15"/>
      <c r="E5635" s="15"/>
      <c r="F5635" s="15"/>
      <c r="G5635" s="15"/>
      <c r="H5635" s="15"/>
      <c r="I5635" s="15"/>
      <c r="J5635" s="15"/>
      <c r="K5635" s="15"/>
    </row>
    <row r="5636" spans="2:11" x14ac:dyDescent="0.2">
      <c r="B5636" s="15"/>
      <c r="C5636" s="15"/>
      <c r="D5636" s="15"/>
      <c r="E5636" s="15"/>
      <c r="F5636" s="15"/>
      <c r="G5636" s="15"/>
      <c r="H5636" s="15"/>
      <c r="I5636" s="15"/>
      <c r="J5636" s="15"/>
      <c r="K5636" s="15"/>
    </row>
    <row r="5637" spans="2:11" x14ac:dyDescent="0.2">
      <c r="B5637" s="15"/>
      <c r="C5637" s="15"/>
      <c r="D5637" s="15"/>
      <c r="E5637" s="15"/>
      <c r="F5637" s="15"/>
      <c r="G5637" s="15"/>
      <c r="H5637" s="15"/>
      <c r="I5637" s="15"/>
      <c r="J5637" s="15"/>
      <c r="K5637" s="15"/>
    </row>
    <row r="5638" spans="2:11" x14ac:dyDescent="0.2">
      <c r="B5638" s="15"/>
      <c r="C5638" s="15"/>
      <c r="D5638" s="15"/>
      <c r="E5638" s="15"/>
      <c r="F5638" s="15"/>
      <c r="G5638" s="15"/>
      <c r="H5638" s="15"/>
      <c r="I5638" s="15"/>
      <c r="J5638" s="15"/>
      <c r="K5638" s="15"/>
    </row>
    <row r="5639" spans="2:11" x14ac:dyDescent="0.2">
      <c r="B5639" s="15"/>
      <c r="C5639" s="15"/>
      <c r="D5639" s="15"/>
      <c r="E5639" s="15"/>
      <c r="F5639" s="15"/>
      <c r="G5639" s="15"/>
      <c r="H5639" s="15"/>
      <c r="I5639" s="15"/>
      <c r="J5639" s="15"/>
      <c r="K5639" s="15"/>
    </row>
    <row r="5640" spans="2:11" x14ac:dyDescent="0.2">
      <c r="B5640" s="15"/>
      <c r="C5640" s="15"/>
      <c r="D5640" s="15"/>
      <c r="E5640" s="15"/>
      <c r="F5640" s="15"/>
      <c r="G5640" s="15"/>
      <c r="H5640" s="15"/>
      <c r="I5640" s="15"/>
      <c r="J5640" s="15"/>
      <c r="K5640" s="15"/>
    </row>
    <row r="5641" spans="2:11" x14ac:dyDescent="0.2">
      <c r="B5641" s="15"/>
      <c r="C5641" s="15"/>
      <c r="D5641" s="15"/>
      <c r="E5641" s="15"/>
      <c r="F5641" s="15"/>
      <c r="G5641" s="15"/>
      <c r="H5641" s="15"/>
      <c r="I5641" s="15"/>
      <c r="J5641" s="15"/>
      <c r="K5641" s="15"/>
    </row>
    <row r="5642" spans="2:11" x14ac:dyDescent="0.2">
      <c r="B5642" s="15"/>
      <c r="C5642" s="15"/>
      <c r="D5642" s="15"/>
      <c r="E5642" s="15"/>
      <c r="F5642" s="15"/>
      <c r="G5642" s="15"/>
      <c r="H5642" s="15"/>
      <c r="I5642" s="15"/>
      <c r="J5642" s="15"/>
      <c r="K5642" s="15"/>
    </row>
    <row r="5643" spans="2:11" x14ac:dyDescent="0.2">
      <c r="B5643" s="15"/>
      <c r="C5643" s="15"/>
      <c r="D5643" s="15"/>
      <c r="E5643" s="15"/>
      <c r="F5643" s="15"/>
      <c r="G5643" s="15"/>
      <c r="H5643" s="15"/>
      <c r="I5643" s="15"/>
      <c r="J5643" s="15"/>
      <c r="K5643" s="15"/>
    </row>
    <row r="5644" spans="2:11" x14ac:dyDescent="0.2">
      <c r="B5644" s="15"/>
      <c r="C5644" s="15"/>
      <c r="D5644" s="15"/>
      <c r="E5644" s="15"/>
      <c r="F5644" s="15"/>
      <c r="G5644" s="15"/>
      <c r="H5644" s="15"/>
      <c r="I5644" s="15"/>
      <c r="J5644" s="15"/>
      <c r="K5644" s="15"/>
    </row>
    <row r="5645" spans="2:11" x14ac:dyDescent="0.2">
      <c r="B5645" s="15"/>
      <c r="C5645" s="15"/>
      <c r="D5645" s="15"/>
      <c r="E5645" s="15"/>
      <c r="F5645" s="15"/>
      <c r="G5645" s="15"/>
      <c r="H5645" s="15"/>
      <c r="I5645" s="15"/>
      <c r="J5645" s="15"/>
      <c r="K5645" s="15"/>
    </row>
    <row r="5646" spans="2:11" x14ac:dyDescent="0.2">
      <c r="B5646" s="15"/>
      <c r="C5646" s="15"/>
      <c r="D5646" s="15"/>
      <c r="E5646" s="15"/>
      <c r="F5646" s="15"/>
      <c r="G5646" s="15"/>
      <c r="H5646" s="15"/>
      <c r="I5646" s="15"/>
      <c r="J5646" s="15"/>
      <c r="K5646" s="15"/>
    </row>
    <row r="5647" spans="2:11" x14ac:dyDescent="0.2">
      <c r="B5647" s="15"/>
      <c r="C5647" s="15"/>
      <c r="D5647" s="15"/>
      <c r="E5647" s="15"/>
      <c r="F5647" s="15"/>
      <c r="G5647" s="15"/>
      <c r="H5647" s="15"/>
      <c r="I5647" s="15"/>
      <c r="J5647" s="15"/>
      <c r="K5647" s="15"/>
    </row>
    <row r="5648" spans="2:11" x14ac:dyDescent="0.2">
      <c r="B5648" s="15"/>
      <c r="C5648" s="15"/>
      <c r="D5648" s="15"/>
      <c r="E5648" s="15"/>
      <c r="F5648" s="15"/>
      <c r="G5648" s="15"/>
      <c r="H5648" s="15"/>
      <c r="I5648" s="15"/>
      <c r="J5648" s="15"/>
      <c r="K5648" s="15"/>
    </row>
    <row r="5649" spans="2:11" x14ac:dyDescent="0.2">
      <c r="B5649" s="15"/>
      <c r="C5649" s="15"/>
      <c r="D5649" s="15"/>
      <c r="E5649" s="15"/>
      <c r="F5649" s="15"/>
      <c r="G5649" s="15"/>
      <c r="H5649" s="15"/>
      <c r="I5649" s="15"/>
      <c r="J5649" s="15"/>
      <c r="K5649" s="15"/>
    </row>
    <row r="5650" spans="2:11" x14ac:dyDescent="0.2">
      <c r="B5650" s="15"/>
      <c r="C5650" s="15"/>
      <c r="D5650" s="15"/>
      <c r="E5650" s="15"/>
      <c r="F5650" s="15"/>
      <c r="G5650" s="15"/>
      <c r="H5650" s="15"/>
      <c r="I5650" s="15"/>
      <c r="J5650" s="15"/>
      <c r="K5650" s="15"/>
    </row>
    <row r="5651" spans="2:11" x14ac:dyDescent="0.2">
      <c r="B5651" s="15"/>
      <c r="C5651" s="15"/>
      <c r="D5651" s="15"/>
      <c r="E5651" s="15"/>
      <c r="F5651" s="15"/>
      <c r="G5651" s="15"/>
      <c r="H5651" s="15"/>
      <c r="I5651" s="15"/>
      <c r="J5651" s="15"/>
      <c r="K5651" s="15"/>
    </row>
    <row r="5652" spans="2:11" x14ac:dyDescent="0.2">
      <c r="B5652" s="15"/>
      <c r="C5652" s="15"/>
      <c r="D5652" s="15"/>
      <c r="E5652" s="15"/>
      <c r="F5652" s="15"/>
      <c r="G5652" s="15"/>
      <c r="H5652" s="15"/>
      <c r="I5652" s="15"/>
      <c r="J5652" s="15"/>
      <c r="K5652" s="15"/>
    </row>
    <row r="5653" spans="2:11" x14ac:dyDescent="0.2">
      <c r="B5653" s="15"/>
      <c r="C5653" s="15"/>
      <c r="D5653" s="15"/>
      <c r="E5653" s="15"/>
      <c r="F5653" s="15"/>
      <c r="G5653" s="15"/>
      <c r="H5653" s="15"/>
      <c r="I5653" s="15"/>
      <c r="J5653" s="15"/>
      <c r="K5653" s="15"/>
    </row>
    <row r="5654" spans="2:11" x14ac:dyDescent="0.2">
      <c r="B5654" s="15"/>
      <c r="C5654" s="15"/>
      <c r="D5654" s="15"/>
      <c r="E5654" s="15"/>
      <c r="F5654" s="15"/>
      <c r="G5654" s="15"/>
      <c r="H5654" s="15"/>
      <c r="I5654" s="15"/>
      <c r="J5654" s="15"/>
      <c r="K5654" s="15"/>
    </row>
    <row r="5655" spans="2:11" x14ac:dyDescent="0.2">
      <c r="B5655" s="15"/>
      <c r="C5655" s="15"/>
      <c r="D5655" s="15"/>
      <c r="E5655" s="15"/>
      <c r="F5655" s="15"/>
      <c r="G5655" s="15"/>
      <c r="H5655" s="15"/>
      <c r="I5655" s="15"/>
      <c r="J5655" s="15"/>
      <c r="K5655" s="15"/>
    </row>
    <row r="5656" spans="2:11" x14ac:dyDescent="0.2">
      <c r="B5656" s="15"/>
      <c r="C5656" s="15"/>
      <c r="D5656" s="15"/>
      <c r="E5656" s="15"/>
      <c r="F5656" s="15"/>
      <c r="G5656" s="15"/>
      <c r="H5656" s="15"/>
      <c r="I5656" s="15"/>
      <c r="J5656" s="15"/>
      <c r="K5656" s="15"/>
    </row>
    <row r="5657" spans="2:11" x14ac:dyDescent="0.2">
      <c r="B5657" s="15"/>
      <c r="C5657" s="15"/>
      <c r="D5657" s="15"/>
      <c r="E5657" s="15"/>
      <c r="F5657" s="15"/>
      <c r="G5657" s="15"/>
      <c r="H5657" s="15"/>
      <c r="I5657" s="15"/>
      <c r="J5657" s="15"/>
      <c r="K5657" s="15"/>
    </row>
    <row r="5658" spans="2:11" x14ac:dyDescent="0.2">
      <c r="B5658" s="15"/>
      <c r="C5658" s="15"/>
      <c r="D5658" s="15"/>
      <c r="E5658" s="15"/>
      <c r="F5658" s="15"/>
      <c r="G5658" s="15"/>
      <c r="H5658" s="15"/>
      <c r="I5658" s="15"/>
      <c r="J5658" s="15"/>
      <c r="K5658" s="15"/>
    </row>
    <row r="5659" spans="2:11" x14ac:dyDescent="0.2">
      <c r="B5659" s="15"/>
      <c r="C5659" s="15"/>
      <c r="D5659" s="15"/>
      <c r="E5659" s="15"/>
      <c r="F5659" s="15"/>
      <c r="G5659" s="15"/>
      <c r="H5659" s="15"/>
      <c r="I5659" s="15"/>
      <c r="J5659" s="15"/>
      <c r="K5659" s="15"/>
    </row>
    <row r="5660" spans="2:11" x14ac:dyDescent="0.2">
      <c r="B5660" s="15"/>
      <c r="C5660" s="15"/>
      <c r="D5660" s="15"/>
      <c r="E5660" s="15"/>
      <c r="F5660" s="15"/>
      <c r="G5660" s="15"/>
      <c r="H5660" s="15"/>
      <c r="I5660" s="15"/>
      <c r="J5660" s="15"/>
      <c r="K5660" s="15"/>
    </row>
    <row r="5661" spans="2:11" x14ac:dyDescent="0.2">
      <c r="B5661" s="15"/>
      <c r="C5661" s="15"/>
      <c r="D5661" s="15"/>
      <c r="E5661" s="15"/>
      <c r="F5661" s="15"/>
      <c r="G5661" s="15"/>
      <c r="H5661" s="15"/>
      <c r="I5661" s="15"/>
      <c r="J5661" s="15"/>
      <c r="K5661" s="15"/>
    </row>
    <row r="5662" spans="2:11" x14ac:dyDescent="0.2">
      <c r="B5662" s="15"/>
      <c r="C5662" s="15"/>
      <c r="D5662" s="15"/>
      <c r="E5662" s="15"/>
      <c r="F5662" s="15"/>
      <c r="G5662" s="15"/>
      <c r="H5662" s="15"/>
      <c r="I5662" s="15"/>
      <c r="J5662" s="15"/>
      <c r="K5662" s="15"/>
    </row>
    <row r="5663" spans="2:11" x14ac:dyDescent="0.2">
      <c r="B5663" s="15"/>
      <c r="C5663" s="15"/>
      <c r="D5663" s="15"/>
      <c r="E5663" s="15"/>
      <c r="F5663" s="15"/>
      <c r="G5663" s="15"/>
      <c r="H5663" s="15"/>
      <c r="I5663" s="15"/>
      <c r="J5663" s="15"/>
      <c r="K5663" s="15"/>
    </row>
    <row r="5664" spans="2:11" x14ac:dyDescent="0.2">
      <c r="B5664" s="15"/>
      <c r="C5664" s="15"/>
      <c r="D5664" s="15"/>
      <c r="E5664" s="15"/>
      <c r="F5664" s="15"/>
      <c r="G5664" s="15"/>
      <c r="H5664" s="15"/>
      <c r="I5664" s="15"/>
      <c r="J5664" s="15"/>
      <c r="K5664" s="15"/>
    </row>
    <row r="5665" spans="2:11" x14ac:dyDescent="0.2">
      <c r="B5665" s="15"/>
      <c r="C5665" s="15"/>
      <c r="D5665" s="15"/>
      <c r="E5665" s="15"/>
      <c r="F5665" s="15"/>
      <c r="G5665" s="15"/>
      <c r="H5665" s="15"/>
      <c r="I5665" s="15"/>
      <c r="J5665" s="15"/>
      <c r="K5665" s="15"/>
    </row>
    <row r="5666" spans="2:11" x14ac:dyDescent="0.2">
      <c r="B5666" s="15"/>
      <c r="C5666" s="15"/>
      <c r="D5666" s="15"/>
      <c r="E5666" s="15"/>
      <c r="F5666" s="15"/>
      <c r="G5666" s="15"/>
      <c r="H5666" s="15"/>
      <c r="I5666" s="15"/>
      <c r="J5666" s="15"/>
      <c r="K5666" s="15"/>
    </row>
    <row r="5667" spans="2:11" x14ac:dyDescent="0.2">
      <c r="B5667" s="15"/>
      <c r="C5667" s="15"/>
      <c r="D5667" s="15"/>
      <c r="E5667" s="15"/>
      <c r="F5667" s="15"/>
      <c r="G5667" s="15"/>
      <c r="H5667" s="15"/>
      <c r="I5667" s="15"/>
      <c r="J5667" s="15"/>
      <c r="K5667" s="15"/>
    </row>
    <row r="5668" spans="2:11" x14ac:dyDescent="0.2">
      <c r="B5668" s="15"/>
      <c r="C5668" s="15"/>
      <c r="D5668" s="15"/>
      <c r="E5668" s="15"/>
      <c r="F5668" s="15"/>
      <c r="G5668" s="15"/>
      <c r="H5668" s="15"/>
      <c r="I5668" s="15"/>
      <c r="J5668" s="15"/>
      <c r="K5668" s="15"/>
    </row>
    <row r="5669" spans="2:11" x14ac:dyDescent="0.2">
      <c r="B5669" s="15"/>
      <c r="C5669" s="15"/>
      <c r="D5669" s="15"/>
      <c r="E5669" s="15"/>
      <c r="F5669" s="15"/>
      <c r="G5669" s="15"/>
      <c r="H5669" s="15"/>
      <c r="I5669" s="15"/>
      <c r="J5669" s="15"/>
      <c r="K5669" s="15"/>
    </row>
    <row r="5670" spans="2:11" x14ac:dyDescent="0.2">
      <c r="B5670" s="15"/>
      <c r="C5670" s="15"/>
      <c r="D5670" s="15"/>
      <c r="E5670" s="15"/>
      <c r="F5670" s="15"/>
      <c r="G5670" s="15"/>
      <c r="H5670" s="15"/>
      <c r="I5670" s="15"/>
      <c r="J5670" s="15"/>
      <c r="K5670" s="15"/>
    </row>
    <row r="5671" spans="2:11" x14ac:dyDescent="0.2">
      <c r="B5671" s="15"/>
      <c r="C5671" s="15"/>
      <c r="D5671" s="15"/>
      <c r="E5671" s="15"/>
      <c r="F5671" s="15"/>
      <c r="G5671" s="15"/>
      <c r="H5671" s="15"/>
      <c r="I5671" s="15"/>
      <c r="J5671" s="15"/>
      <c r="K5671" s="15"/>
    </row>
    <row r="5672" spans="2:11" x14ac:dyDescent="0.2">
      <c r="B5672" s="15"/>
      <c r="C5672" s="15"/>
      <c r="D5672" s="15"/>
      <c r="E5672" s="15"/>
      <c r="F5672" s="15"/>
      <c r="G5672" s="15"/>
      <c r="H5672" s="15"/>
      <c r="I5672" s="15"/>
      <c r="J5672" s="15"/>
      <c r="K5672" s="15"/>
    </row>
    <row r="5673" spans="2:11" x14ac:dyDescent="0.2">
      <c r="B5673" s="15"/>
      <c r="C5673" s="15"/>
      <c r="D5673" s="15"/>
      <c r="E5673" s="15"/>
      <c r="F5673" s="15"/>
      <c r="G5673" s="15"/>
      <c r="H5673" s="15"/>
      <c r="I5673" s="15"/>
      <c r="J5673" s="15"/>
      <c r="K5673" s="15"/>
    </row>
    <row r="5674" spans="2:11" x14ac:dyDescent="0.2">
      <c r="B5674" s="15"/>
      <c r="C5674" s="15"/>
      <c r="D5674" s="15"/>
      <c r="E5674" s="15"/>
      <c r="F5674" s="15"/>
      <c r="G5674" s="15"/>
      <c r="H5674" s="15"/>
      <c r="I5674" s="15"/>
      <c r="J5674" s="15"/>
      <c r="K5674" s="15"/>
    </row>
    <row r="5675" spans="2:11" x14ac:dyDescent="0.2">
      <c r="B5675" s="15"/>
      <c r="C5675" s="15"/>
      <c r="D5675" s="15"/>
      <c r="E5675" s="15"/>
      <c r="F5675" s="15"/>
      <c r="G5675" s="15"/>
      <c r="H5675" s="15"/>
      <c r="I5675" s="15"/>
      <c r="J5675" s="15"/>
      <c r="K5675" s="15"/>
    </row>
    <row r="5676" spans="2:11" x14ac:dyDescent="0.2">
      <c r="B5676" s="15"/>
      <c r="C5676" s="15"/>
      <c r="D5676" s="15"/>
      <c r="E5676" s="15"/>
      <c r="F5676" s="15"/>
      <c r="G5676" s="15"/>
      <c r="H5676" s="15"/>
      <c r="I5676" s="15"/>
      <c r="J5676" s="15"/>
      <c r="K5676" s="15"/>
    </row>
    <row r="5677" spans="2:11" x14ac:dyDescent="0.2">
      <c r="B5677" s="15"/>
      <c r="C5677" s="15"/>
      <c r="D5677" s="15"/>
      <c r="E5677" s="15"/>
      <c r="F5677" s="15"/>
      <c r="G5677" s="15"/>
      <c r="H5677" s="15"/>
      <c r="I5677" s="15"/>
      <c r="J5677" s="15"/>
      <c r="K5677" s="15"/>
    </row>
    <row r="5678" spans="2:11" x14ac:dyDescent="0.2">
      <c r="B5678" s="15"/>
      <c r="C5678" s="15"/>
      <c r="D5678" s="15"/>
      <c r="E5678" s="15"/>
      <c r="F5678" s="15"/>
      <c r="G5678" s="15"/>
      <c r="H5678" s="15"/>
      <c r="I5678" s="15"/>
      <c r="J5678" s="15"/>
      <c r="K5678" s="15"/>
    </row>
    <row r="5679" spans="2:11" x14ac:dyDescent="0.2">
      <c r="B5679" s="15"/>
      <c r="C5679" s="15"/>
      <c r="D5679" s="15"/>
      <c r="E5679" s="15"/>
      <c r="F5679" s="15"/>
      <c r="G5679" s="15"/>
      <c r="H5679" s="15"/>
      <c r="I5679" s="15"/>
      <c r="J5679" s="15"/>
      <c r="K5679" s="15"/>
    </row>
    <row r="5680" spans="2:11" x14ac:dyDescent="0.2">
      <c r="B5680" s="15"/>
      <c r="C5680" s="15"/>
      <c r="D5680" s="15"/>
      <c r="E5680" s="15"/>
      <c r="F5680" s="15"/>
      <c r="G5680" s="15"/>
      <c r="H5680" s="15"/>
      <c r="I5680" s="15"/>
      <c r="J5680" s="15"/>
      <c r="K5680" s="15"/>
    </row>
    <row r="5681" spans="2:11" x14ac:dyDescent="0.2">
      <c r="B5681" s="15"/>
      <c r="C5681" s="15"/>
      <c r="D5681" s="15"/>
      <c r="E5681" s="15"/>
      <c r="F5681" s="15"/>
      <c r="G5681" s="15"/>
      <c r="H5681" s="15"/>
      <c r="I5681" s="15"/>
      <c r="J5681" s="15"/>
      <c r="K5681" s="15"/>
    </row>
    <row r="5682" spans="2:11" x14ac:dyDescent="0.2">
      <c r="B5682" s="15"/>
      <c r="C5682" s="15"/>
      <c r="D5682" s="15"/>
      <c r="E5682" s="15"/>
      <c r="F5682" s="15"/>
      <c r="G5682" s="15"/>
      <c r="H5682" s="15"/>
      <c r="I5682" s="15"/>
      <c r="J5682" s="15"/>
      <c r="K5682" s="15"/>
    </row>
    <row r="5683" spans="2:11" x14ac:dyDescent="0.2">
      <c r="B5683" s="15"/>
      <c r="C5683" s="15"/>
      <c r="D5683" s="15"/>
      <c r="E5683" s="15"/>
      <c r="F5683" s="15"/>
      <c r="G5683" s="15"/>
      <c r="H5683" s="15"/>
      <c r="I5683" s="15"/>
      <c r="J5683" s="15"/>
      <c r="K5683" s="15"/>
    </row>
    <row r="5684" spans="2:11" x14ac:dyDescent="0.2">
      <c r="B5684" s="15"/>
      <c r="C5684" s="15"/>
      <c r="D5684" s="15"/>
      <c r="E5684" s="15"/>
      <c r="F5684" s="15"/>
      <c r="G5684" s="15"/>
      <c r="H5684" s="15"/>
      <c r="I5684" s="15"/>
      <c r="J5684" s="15"/>
      <c r="K5684" s="15"/>
    </row>
    <row r="5685" spans="2:11" x14ac:dyDescent="0.2">
      <c r="B5685" s="15"/>
      <c r="C5685" s="15"/>
      <c r="D5685" s="15"/>
      <c r="E5685" s="15"/>
      <c r="F5685" s="15"/>
      <c r="G5685" s="15"/>
      <c r="H5685" s="15"/>
      <c r="I5685" s="15"/>
      <c r="J5685" s="15"/>
      <c r="K5685" s="15"/>
    </row>
    <row r="5686" spans="2:11" x14ac:dyDescent="0.2">
      <c r="B5686" s="15"/>
      <c r="C5686" s="15"/>
      <c r="D5686" s="15"/>
      <c r="E5686" s="15"/>
      <c r="F5686" s="15"/>
      <c r="G5686" s="15"/>
      <c r="H5686" s="15"/>
      <c r="I5686" s="15"/>
      <c r="J5686" s="15"/>
      <c r="K5686" s="15"/>
    </row>
    <row r="5687" spans="2:11" x14ac:dyDescent="0.2">
      <c r="B5687" s="15"/>
      <c r="C5687" s="15"/>
      <c r="D5687" s="15"/>
      <c r="E5687" s="15"/>
      <c r="F5687" s="15"/>
      <c r="G5687" s="15"/>
      <c r="H5687" s="15"/>
      <c r="I5687" s="15"/>
      <c r="J5687" s="15"/>
      <c r="K5687" s="15"/>
    </row>
    <row r="5688" spans="2:11" x14ac:dyDescent="0.2">
      <c r="B5688" s="15"/>
      <c r="C5688" s="15"/>
      <c r="D5688" s="15"/>
      <c r="E5688" s="15"/>
      <c r="F5688" s="15"/>
      <c r="G5688" s="15"/>
      <c r="H5688" s="15"/>
      <c r="I5688" s="15"/>
      <c r="J5688" s="15"/>
      <c r="K5688" s="15"/>
    </row>
    <row r="5689" spans="2:11" x14ac:dyDescent="0.2">
      <c r="B5689" s="15"/>
      <c r="C5689" s="15"/>
      <c r="D5689" s="15"/>
      <c r="E5689" s="15"/>
      <c r="F5689" s="15"/>
      <c r="G5689" s="15"/>
      <c r="H5689" s="15"/>
      <c r="I5689" s="15"/>
      <c r="J5689" s="15"/>
      <c r="K5689" s="15"/>
    </row>
    <row r="5690" spans="2:11" x14ac:dyDescent="0.2">
      <c r="B5690" s="15"/>
      <c r="C5690" s="15"/>
      <c r="D5690" s="15"/>
      <c r="E5690" s="15"/>
      <c r="F5690" s="15"/>
      <c r="G5690" s="15"/>
      <c r="H5690" s="15"/>
      <c r="I5690" s="15"/>
      <c r="J5690" s="15"/>
      <c r="K5690" s="15"/>
    </row>
    <row r="5691" spans="2:11" x14ac:dyDescent="0.2">
      <c r="B5691" s="15"/>
      <c r="C5691" s="15"/>
      <c r="D5691" s="15"/>
      <c r="E5691" s="15"/>
      <c r="F5691" s="15"/>
      <c r="G5691" s="15"/>
      <c r="H5691" s="15"/>
      <c r="I5691" s="15"/>
      <c r="J5691" s="15"/>
      <c r="K5691" s="15"/>
    </row>
    <row r="5692" spans="2:11" x14ac:dyDescent="0.2">
      <c r="B5692" s="15"/>
      <c r="C5692" s="15"/>
      <c r="D5692" s="15"/>
      <c r="E5692" s="15"/>
      <c r="F5692" s="15"/>
      <c r="G5692" s="15"/>
      <c r="H5692" s="15"/>
      <c r="I5692" s="15"/>
      <c r="J5692" s="15"/>
      <c r="K5692" s="15"/>
    </row>
    <row r="5693" spans="2:11" x14ac:dyDescent="0.2">
      <c r="B5693" s="15"/>
      <c r="C5693" s="15"/>
      <c r="D5693" s="15"/>
      <c r="E5693" s="15"/>
      <c r="F5693" s="15"/>
      <c r="G5693" s="15"/>
      <c r="H5693" s="15"/>
      <c r="I5693" s="15"/>
      <c r="J5693" s="15"/>
      <c r="K5693" s="15"/>
    </row>
    <row r="5694" spans="2:11" x14ac:dyDescent="0.2">
      <c r="B5694" s="15"/>
      <c r="C5694" s="15"/>
      <c r="D5694" s="15"/>
      <c r="E5694" s="15"/>
      <c r="F5694" s="15"/>
      <c r="G5694" s="15"/>
      <c r="H5694" s="15"/>
      <c r="I5694" s="15"/>
      <c r="J5694" s="15"/>
      <c r="K5694" s="15"/>
    </row>
    <row r="5695" spans="2:11" x14ac:dyDescent="0.2">
      <c r="B5695" s="15"/>
      <c r="C5695" s="15"/>
      <c r="D5695" s="15"/>
      <c r="E5695" s="15"/>
      <c r="F5695" s="15"/>
      <c r="G5695" s="15"/>
      <c r="H5695" s="15"/>
      <c r="I5695" s="15"/>
      <c r="J5695" s="15"/>
      <c r="K5695" s="15"/>
    </row>
    <row r="5696" spans="2:11" x14ac:dyDescent="0.2">
      <c r="B5696" s="15"/>
      <c r="C5696" s="15"/>
      <c r="D5696" s="15"/>
      <c r="E5696" s="15"/>
      <c r="F5696" s="15"/>
      <c r="G5696" s="15"/>
      <c r="H5696" s="15"/>
      <c r="I5696" s="15"/>
      <c r="J5696" s="15"/>
      <c r="K5696" s="15"/>
    </row>
    <row r="5697" spans="2:11" x14ac:dyDescent="0.2">
      <c r="B5697" s="15"/>
      <c r="C5697" s="15"/>
      <c r="D5697" s="15"/>
      <c r="E5697" s="15"/>
      <c r="F5697" s="15"/>
      <c r="G5697" s="15"/>
      <c r="H5697" s="15"/>
      <c r="I5697" s="15"/>
      <c r="J5697" s="15"/>
      <c r="K5697" s="15"/>
    </row>
    <row r="5698" spans="2:11" x14ac:dyDescent="0.2">
      <c r="B5698" s="15"/>
      <c r="C5698" s="15"/>
      <c r="D5698" s="15"/>
      <c r="E5698" s="15"/>
      <c r="F5698" s="15"/>
      <c r="G5698" s="15"/>
      <c r="H5698" s="15"/>
      <c r="I5698" s="15"/>
      <c r="J5698" s="15"/>
      <c r="K5698" s="15"/>
    </row>
    <row r="5699" spans="2:11" x14ac:dyDescent="0.2">
      <c r="B5699" s="15"/>
      <c r="C5699" s="15"/>
      <c r="D5699" s="15"/>
      <c r="E5699" s="15"/>
      <c r="F5699" s="15"/>
      <c r="G5699" s="15"/>
      <c r="H5699" s="15"/>
      <c r="I5699" s="15"/>
      <c r="J5699" s="15"/>
      <c r="K5699" s="15"/>
    </row>
    <row r="5700" spans="2:11" x14ac:dyDescent="0.2">
      <c r="B5700" s="15"/>
      <c r="C5700" s="15"/>
      <c r="D5700" s="15"/>
      <c r="E5700" s="15"/>
      <c r="F5700" s="15"/>
      <c r="G5700" s="15"/>
      <c r="H5700" s="15"/>
      <c r="I5700" s="15"/>
      <c r="J5700" s="15"/>
      <c r="K5700" s="15"/>
    </row>
    <row r="5701" spans="2:11" x14ac:dyDescent="0.2">
      <c r="B5701" s="15"/>
      <c r="C5701" s="15"/>
      <c r="D5701" s="15"/>
      <c r="E5701" s="15"/>
      <c r="F5701" s="15"/>
      <c r="G5701" s="15"/>
      <c r="H5701" s="15"/>
      <c r="I5701" s="15"/>
      <c r="J5701" s="15"/>
      <c r="K5701" s="15"/>
    </row>
    <row r="5702" spans="2:11" x14ac:dyDescent="0.2">
      <c r="B5702" s="15"/>
      <c r="C5702" s="15"/>
      <c r="D5702" s="15"/>
      <c r="E5702" s="15"/>
      <c r="F5702" s="15"/>
      <c r="G5702" s="15"/>
      <c r="H5702" s="15"/>
      <c r="I5702" s="15"/>
      <c r="J5702" s="15"/>
      <c r="K5702" s="15"/>
    </row>
    <row r="5703" spans="2:11" x14ac:dyDescent="0.2">
      <c r="B5703" s="15"/>
      <c r="C5703" s="15"/>
      <c r="D5703" s="15"/>
      <c r="E5703" s="15"/>
      <c r="F5703" s="15"/>
      <c r="G5703" s="15"/>
      <c r="H5703" s="15"/>
      <c r="I5703" s="15"/>
      <c r="J5703" s="15"/>
      <c r="K5703" s="15"/>
    </row>
    <row r="5704" spans="2:11" x14ac:dyDescent="0.2">
      <c r="B5704" s="15"/>
      <c r="C5704" s="15"/>
      <c r="D5704" s="15"/>
      <c r="E5704" s="15"/>
      <c r="F5704" s="15"/>
      <c r="G5704" s="15"/>
      <c r="H5704" s="15"/>
      <c r="I5704" s="15"/>
      <c r="J5704" s="15"/>
      <c r="K5704" s="15"/>
    </row>
    <row r="5705" spans="2:11" x14ac:dyDescent="0.2">
      <c r="B5705" s="15"/>
      <c r="C5705" s="15"/>
      <c r="D5705" s="15"/>
      <c r="E5705" s="15"/>
      <c r="F5705" s="15"/>
      <c r="G5705" s="15"/>
      <c r="H5705" s="15"/>
      <c r="I5705" s="15"/>
      <c r="J5705" s="15"/>
      <c r="K5705" s="15"/>
    </row>
    <row r="5706" spans="2:11" x14ac:dyDescent="0.2">
      <c r="B5706" s="15"/>
      <c r="C5706" s="15"/>
      <c r="D5706" s="15"/>
      <c r="E5706" s="15"/>
      <c r="F5706" s="15"/>
      <c r="G5706" s="15"/>
      <c r="H5706" s="15"/>
      <c r="I5706" s="15"/>
      <c r="J5706" s="15"/>
      <c r="K5706" s="15"/>
    </row>
    <row r="5707" spans="2:11" x14ac:dyDescent="0.2">
      <c r="B5707" s="15"/>
      <c r="C5707" s="15"/>
      <c r="D5707" s="15"/>
      <c r="E5707" s="15"/>
      <c r="F5707" s="15"/>
      <c r="G5707" s="15"/>
      <c r="H5707" s="15"/>
      <c r="I5707" s="15"/>
      <c r="J5707" s="15"/>
      <c r="K5707" s="15"/>
    </row>
    <row r="5708" spans="2:11" x14ac:dyDescent="0.2">
      <c r="B5708" s="15"/>
      <c r="C5708" s="15"/>
      <c r="D5708" s="15"/>
      <c r="E5708" s="15"/>
      <c r="F5708" s="15"/>
      <c r="G5708" s="15"/>
      <c r="H5708" s="15"/>
      <c r="I5708" s="15"/>
      <c r="J5708" s="15"/>
      <c r="K5708" s="15"/>
    </row>
    <row r="5709" spans="2:11" x14ac:dyDescent="0.2">
      <c r="B5709" s="15"/>
      <c r="C5709" s="15"/>
      <c r="D5709" s="15"/>
      <c r="E5709" s="15"/>
      <c r="F5709" s="15"/>
      <c r="G5709" s="15"/>
      <c r="H5709" s="15"/>
      <c r="I5709" s="15"/>
      <c r="J5709" s="15"/>
      <c r="K5709" s="15"/>
    </row>
    <row r="5710" spans="2:11" x14ac:dyDescent="0.2">
      <c r="B5710" s="15"/>
      <c r="C5710" s="15"/>
      <c r="D5710" s="15"/>
      <c r="E5710" s="15"/>
      <c r="F5710" s="15"/>
      <c r="G5710" s="15"/>
      <c r="H5710" s="15"/>
      <c r="I5710" s="15"/>
      <c r="J5710" s="15"/>
      <c r="K5710" s="15"/>
    </row>
    <row r="5711" spans="2:11" x14ac:dyDescent="0.2">
      <c r="B5711" s="15"/>
      <c r="C5711" s="15"/>
      <c r="D5711" s="15"/>
      <c r="E5711" s="15"/>
      <c r="F5711" s="15"/>
      <c r="G5711" s="15"/>
      <c r="H5711" s="15"/>
      <c r="I5711" s="15"/>
      <c r="J5711" s="15"/>
      <c r="K5711" s="15"/>
    </row>
    <row r="5712" spans="2:11" x14ac:dyDescent="0.2">
      <c r="B5712" s="15"/>
      <c r="C5712" s="15"/>
      <c r="D5712" s="15"/>
      <c r="E5712" s="15"/>
      <c r="F5712" s="15"/>
      <c r="G5712" s="15"/>
      <c r="H5712" s="15"/>
      <c r="I5712" s="15"/>
      <c r="J5712" s="15"/>
      <c r="K5712" s="15"/>
    </row>
    <row r="5713" spans="2:11" x14ac:dyDescent="0.2">
      <c r="B5713" s="15"/>
      <c r="C5713" s="15"/>
      <c r="D5713" s="15"/>
      <c r="E5713" s="15"/>
      <c r="F5713" s="15"/>
      <c r="G5713" s="15"/>
      <c r="H5713" s="15"/>
      <c r="I5713" s="15"/>
      <c r="J5713" s="15"/>
      <c r="K5713" s="15"/>
    </row>
    <row r="5714" spans="2:11" x14ac:dyDescent="0.2">
      <c r="B5714" s="15"/>
      <c r="C5714" s="15"/>
      <c r="D5714" s="15"/>
      <c r="E5714" s="15"/>
      <c r="F5714" s="15"/>
      <c r="G5714" s="15"/>
      <c r="H5714" s="15"/>
      <c r="I5714" s="15"/>
      <c r="J5714" s="15"/>
      <c r="K5714" s="15"/>
    </row>
    <row r="5715" spans="2:11" x14ac:dyDescent="0.2">
      <c r="B5715" s="15"/>
      <c r="C5715" s="15"/>
      <c r="D5715" s="15"/>
      <c r="E5715" s="15"/>
      <c r="F5715" s="15"/>
      <c r="G5715" s="15"/>
      <c r="H5715" s="15"/>
      <c r="I5715" s="15"/>
      <c r="J5715" s="15"/>
      <c r="K5715" s="15"/>
    </row>
    <row r="5716" spans="2:11" x14ac:dyDescent="0.2">
      <c r="B5716" s="15"/>
      <c r="C5716" s="15"/>
      <c r="D5716" s="15"/>
      <c r="E5716" s="15"/>
      <c r="F5716" s="15"/>
      <c r="G5716" s="15"/>
      <c r="H5716" s="15"/>
      <c r="I5716" s="15"/>
      <c r="J5716" s="15"/>
      <c r="K5716" s="15"/>
    </row>
    <row r="5717" spans="2:11" x14ac:dyDescent="0.2">
      <c r="B5717" s="15"/>
      <c r="C5717" s="15"/>
      <c r="D5717" s="15"/>
      <c r="E5717" s="15"/>
      <c r="F5717" s="15"/>
      <c r="G5717" s="15"/>
      <c r="H5717" s="15"/>
      <c r="I5717" s="15"/>
      <c r="J5717" s="15"/>
      <c r="K5717" s="15"/>
    </row>
    <row r="5718" spans="2:11" x14ac:dyDescent="0.2">
      <c r="B5718" s="15"/>
      <c r="C5718" s="15"/>
      <c r="D5718" s="15"/>
      <c r="E5718" s="15"/>
      <c r="F5718" s="15"/>
      <c r="G5718" s="15"/>
      <c r="H5718" s="15"/>
      <c r="I5718" s="15"/>
      <c r="J5718" s="15"/>
      <c r="K5718" s="15"/>
    </row>
    <row r="5719" spans="2:11" x14ac:dyDescent="0.2">
      <c r="B5719" s="15"/>
      <c r="C5719" s="15"/>
      <c r="D5719" s="15"/>
      <c r="E5719" s="15"/>
      <c r="F5719" s="15"/>
      <c r="G5719" s="15"/>
      <c r="H5719" s="15"/>
      <c r="I5719" s="15"/>
      <c r="J5719" s="15"/>
      <c r="K5719" s="15"/>
    </row>
    <row r="5720" spans="2:11" x14ac:dyDescent="0.2">
      <c r="B5720" s="15"/>
      <c r="C5720" s="15"/>
      <c r="D5720" s="15"/>
      <c r="E5720" s="15"/>
      <c r="F5720" s="15"/>
      <c r="G5720" s="15"/>
      <c r="H5720" s="15"/>
      <c r="I5720" s="15"/>
      <c r="J5720" s="15"/>
      <c r="K5720" s="15"/>
    </row>
    <row r="5721" spans="2:11" x14ac:dyDescent="0.2">
      <c r="B5721" s="15"/>
      <c r="C5721" s="15"/>
      <c r="D5721" s="15"/>
      <c r="E5721" s="15"/>
      <c r="F5721" s="15"/>
      <c r="G5721" s="15"/>
      <c r="H5721" s="15"/>
      <c r="I5721" s="15"/>
      <c r="J5721" s="15"/>
      <c r="K5721" s="15"/>
    </row>
    <row r="5722" spans="2:11" x14ac:dyDescent="0.2">
      <c r="B5722" s="15"/>
      <c r="C5722" s="15"/>
      <c r="D5722" s="15"/>
      <c r="E5722" s="15"/>
      <c r="F5722" s="15"/>
      <c r="G5722" s="15"/>
      <c r="H5722" s="15"/>
      <c r="I5722" s="15"/>
      <c r="J5722" s="15"/>
      <c r="K5722" s="15"/>
    </row>
    <row r="5723" spans="2:11" x14ac:dyDescent="0.2">
      <c r="B5723" s="15"/>
      <c r="C5723" s="15"/>
      <c r="D5723" s="15"/>
      <c r="E5723" s="15"/>
      <c r="F5723" s="15"/>
      <c r="G5723" s="15"/>
      <c r="H5723" s="15"/>
      <c r="I5723" s="15"/>
      <c r="J5723" s="15"/>
      <c r="K5723" s="15"/>
    </row>
    <row r="5724" spans="2:11" x14ac:dyDescent="0.2">
      <c r="B5724" s="15"/>
      <c r="C5724" s="15"/>
      <c r="D5724" s="15"/>
      <c r="E5724" s="15"/>
      <c r="F5724" s="15"/>
      <c r="G5724" s="15"/>
      <c r="H5724" s="15"/>
      <c r="I5724" s="15"/>
      <c r="J5724" s="15"/>
      <c r="K5724" s="15"/>
    </row>
    <row r="5725" spans="2:11" x14ac:dyDescent="0.2">
      <c r="B5725" s="15"/>
      <c r="C5725" s="15"/>
      <c r="D5725" s="15"/>
      <c r="E5725" s="15"/>
      <c r="F5725" s="15"/>
      <c r="G5725" s="15"/>
      <c r="H5725" s="15"/>
      <c r="I5725" s="15"/>
      <c r="J5725" s="15"/>
      <c r="K5725" s="15"/>
    </row>
    <row r="5726" spans="2:11" x14ac:dyDescent="0.2">
      <c r="B5726" s="15"/>
      <c r="C5726" s="15"/>
      <c r="D5726" s="15"/>
      <c r="E5726" s="15"/>
      <c r="F5726" s="15"/>
      <c r="G5726" s="15"/>
      <c r="H5726" s="15"/>
      <c r="I5726" s="15"/>
      <c r="J5726" s="15"/>
      <c r="K5726" s="15"/>
    </row>
    <row r="5727" spans="2:11" x14ac:dyDescent="0.2">
      <c r="B5727" s="15"/>
      <c r="C5727" s="15"/>
      <c r="D5727" s="15"/>
      <c r="E5727" s="15"/>
      <c r="F5727" s="15"/>
      <c r="G5727" s="15"/>
      <c r="H5727" s="15"/>
      <c r="I5727" s="15"/>
      <c r="J5727" s="15"/>
      <c r="K5727" s="15"/>
    </row>
    <row r="5728" spans="2:11" x14ac:dyDescent="0.2">
      <c r="B5728" s="15"/>
      <c r="C5728" s="15"/>
      <c r="D5728" s="15"/>
      <c r="E5728" s="15"/>
      <c r="F5728" s="15"/>
      <c r="G5728" s="15"/>
      <c r="H5728" s="15"/>
      <c r="I5728" s="15"/>
      <c r="J5728" s="15"/>
      <c r="K5728" s="15"/>
    </row>
    <row r="5729" spans="2:11" x14ac:dyDescent="0.2">
      <c r="B5729" s="15"/>
      <c r="C5729" s="15"/>
      <c r="D5729" s="15"/>
      <c r="E5729" s="15"/>
      <c r="F5729" s="15"/>
      <c r="G5729" s="15"/>
      <c r="H5729" s="15"/>
      <c r="I5729" s="15"/>
      <c r="J5729" s="15"/>
      <c r="K5729" s="15"/>
    </row>
    <row r="5730" spans="2:11" x14ac:dyDescent="0.2">
      <c r="B5730" s="15"/>
      <c r="C5730" s="15"/>
      <c r="D5730" s="15"/>
      <c r="E5730" s="15"/>
      <c r="F5730" s="15"/>
      <c r="G5730" s="15"/>
      <c r="H5730" s="15"/>
      <c r="I5730" s="15"/>
      <c r="J5730" s="15"/>
      <c r="K5730" s="15"/>
    </row>
    <row r="5731" spans="2:11" x14ac:dyDescent="0.2">
      <c r="B5731" s="15"/>
      <c r="C5731" s="15"/>
      <c r="D5731" s="15"/>
      <c r="E5731" s="15"/>
      <c r="F5731" s="15"/>
      <c r="G5731" s="15"/>
      <c r="H5731" s="15"/>
      <c r="I5731" s="15"/>
      <c r="J5731" s="15"/>
      <c r="K5731" s="15"/>
    </row>
    <row r="5732" spans="2:11" x14ac:dyDescent="0.2">
      <c r="B5732" s="15"/>
      <c r="C5732" s="15"/>
      <c r="D5732" s="15"/>
      <c r="E5732" s="15"/>
      <c r="F5732" s="15"/>
      <c r="G5732" s="15"/>
      <c r="H5732" s="15"/>
      <c r="I5732" s="15"/>
      <c r="J5732" s="15"/>
      <c r="K5732" s="15"/>
    </row>
    <row r="5733" spans="2:11" x14ac:dyDescent="0.2">
      <c r="B5733" s="15"/>
      <c r="C5733" s="15"/>
      <c r="D5733" s="15"/>
      <c r="E5733" s="15"/>
      <c r="F5733" s="15"/>
      <c r="G5733" s="15"/>
      <c r="H5733" s="15"/>
      <c r="I5733" s="15"/>
      <c r="J5733" s="15"/>
      <c r="K5733" s="15"/>
    </row>
    <row r="5734" spans="2:11" x14ac:dyDescent="0.2">
      <c r="B5734" s="15"/>
      <c r="C5734" s="15"/>
      <c r="D5734" s="15"/>
      <c r="E5734" s="15"/>
      <c r="F5734" s="15"/>
      <c r="G5734" s="15"/>
      <c r="H5734" s="15"/>
      <c r="I5734" s="15"/>
      <c r="J5734" s="15"/>
      <c r="K5734" s="15"/>
    </row>
    <row r="5735" spans="2:11" x14ac:dyDescent="0.2">
      <c r="B5735" s="15"/>
      <c r="C5735" s="15"/>
      <c r="D5735" s="15"/>
      <c r="E5735" s="15"/>
      <c r="F5735" s="15"/>
      <c r="G5735" s="15"/>
      <c r="H5735" s="15"/>
      <c r="I5735" s="15"/>
      <c r="J5735" s="15"/>
      <c r="K5735" s="15"/>
    </row>
    <row r="5736" spans="2:11" x14ac:dyDescent="0.2">
      <c r="B5736" s="15"/>
      <c r="C5736" s="15"/>
      <c r="D5736" s="15"/>
      <c r="E5736" s="15"/>
      <c r="F5736" s="15"/>
      <c r="G5736" s="15"/>
      <c r="H5736" s="15"/>
      <c r="I5736" s="15"/>
      <c r="J5736" s="15"/>
      <c r="K5736" s="15"/>
    </row>
    <row r="5737" spans="2:11" x14ac:dyDescent="0.2">
      <c r="B5737" s="15"/>
      <c r="C5737" s="15"/>
      <c r="D5737" s="15"/>
      <c r="E5737" s="15"/>
      <c r="F5737" s="15"/>
      <c r="G5737" s="15"/>
      <c r="H5737" s="15"/>
      <c r="I5737" s="15"/>
      <c r="J5737" s="15"/>
      <c r="K5737" s="15"/>
    </row>
    <row r="5738" spans="2:11" x14ac:dyDescent="0.2">
      <c r="B5738" s="15"/>
      <c r="C5738" s="15"/>
      <c r="D5738" s="15"/>
      <c r="E5738" s="15"/>
      <c r="F5738" s="15"/>
      <c r="G5738" s="15"/>
      <c r="H5738" s="15"/>
      <c r="I5738" s="15"/>
      <c r="J5738" s="15"/>
      <c r="K5738" s="15"/>
    </row>
    <row r="5739" spans="2:11" x14ac:dyDescent="0.2">
      <c r="B5739" s="15"/>
      <c r="C5739" s="15"/>
      <c r="D5739" s="15"/>
      <c r="E5739" s="15"/>
      <c r="F5739" s="15"/>
      <c r="G5739" s="15"/>
      <c r="H5739" s="15"/>
      <c r="I5739" s="15"/>
      <c r="J5739" s="15"/>
      <c r="K5739" s="15"/>
    </row>
    <row r="5740" spans="2:11" x14ac:dyDescent="0.2">
      <c r="B5740" s="15"/>
      <c r="C5740" s="15"/>
      <c r="D5740" s="15"/>
      <c r="E5740" s="15"/>
      <c r="F5740" s="15"/>
      <c r="G5740" s="15"/>
      <c r="H5740" s="15"/>
      <c r="I5740" s="15"/>
      <c r="J5740" s="15"/>
      <c r="K5740" s="15"/>
    </row>
    <row r="5741" spans="2:11" x14ac:dyDescent="0.2">
      <c r="B5741" s="15"/>
      <c r="C5741" s="15"/>
      <c r="D5741" s="15"/>
      <c r="E5741" s="15"/>
      <c r="F5741" s="15"/>
      <c r="G5741" s="15"/>
      <c r="H5741" s="15"/>
      <c r="I5741" s="15"/>
      <c r="J5741" s="15"/>
      <c r="K5741" s="15"/>
    </row>
    <row r="5742" spans="2:11" x14ac:dyDescent="0.2">
      <c r="B5742" s="15"/>
      <c r="C5742" s="15"/>
      <c r="D5742" s="15"/>
      <c r="E5742" s="15"/>
      <c r="F5742" s="15"/>
      <c r="G5742" s="15"/>
      <c r="H5742" s="15"/>
      <c r="I5742" s="15"/>
      <c r="J5742" s="15"/>
      <c r="K5742" s="15"/>
    </row>
    <row r="5743" spans="2:11" x14ac:dyDescent="0.2">
      <c r="B5743" s="15"/>
      <c r="C5743" s="15"/>
      <c r="D5743" s="15"/>
      <c r="E5743" s="15"/>
      <c r="F5743" s="15"/>
      <c r="G5743" s="15"/>
      <c r="H5743" s="15"/>
      <c r="I5743" s="15"/>
      <c r="J5743" s="15"/>
      <c r="K5743" s="15"/>
    </row>
    <row r="5744" spans="2:11" x14ac:dyDescent="0.2">
      <c r="B5744" s="15"/>
      <c r="C5744" s="15"/>
      <c r="D5744" s="15"/>
      <c r="E5744" s="15"/>
      <c r="F5744" s="15"/>
      <c r="G5744" s="15"/>
      <c r="H5744" s="15"/>
      <c r="I5744" s="15"/>
      <c r="J5744" s="15"/>
      <c r="K5744" s="15"/>
    </row>
    <row r="5745" spans="2:11" x14ac:dyDescent="0.2">
      <c r="B5745" s="15"/>
      <c r="C5745" s="15"/>
      <c r="D5745" s="15"/>
      <c r="E5745" s="15"/>
      <c r="F5745" s="15"/>
      <c r="G5745" s="15"/>
      <c r="H5745" s="15"/>
      <c r="I5745" s="15"/>
      <c r="J5745" s="15"/>
      <c r="K5745" s="15"/>
    </row>
    <row r="5746" spans="2:11" x14ac:dyDescent="0.2">
      <c r="B5746" s="15"/>
      <c r="C5746" s="15"/>
      <c r="D5746" s="15"/>
      <c r="E5746" s="15"/>
      <c r="F5746" s="15"/>
      <c r="G5746" s="15"/>
      <c r="H5746" s="15"/>
      <c r="I5746" s="15"/>
      <c r="J5746" s="15"/>
      <c r="K5746" s="15"/>
    </row>
    <row r="5747" spans="2:11" x14ac:dyDescent="0.2">
      <c r="B5747" s="15"/>
      <c r="C5747" s="15"/>
      <c r="D5747" s="15"/>
      <c r="E5747" s="15"/>
      <c r="F5747" s="15"/>
      <c r="G5747" s="15"/>
      <c r="H5747" s="15"/>
      <c r="I5747" s="15"/>
      <c r="J5747" s="15"/>
      <c r="K5747" s="15"/>
    </row>
    <row r="5748" spans="2:11" x14ac:dyDescent="0.2">
      <c r="B5748" s="15"/>
      <c r="C5748" s="15"/>
      <c r="D5748" s="15"/>
      <c r="E5748" s="15"/>
      <c r="F5748" s="15"/>
      <c r="G5748" s="15"/>
      <c r="H5748" s="15"/>
      <c r="I5748" s="15"/>
      <c r="J5748" s="15"/>
      <c r="K5748" s="15"/>
    </row>
    <row r="5749" spans="2:11" x14ac:dyDescent="0.2">
      <c r="B5749" s="15"/>
      <c r="C5749" s="15"/>
      <c r="D5749" s="15"/>
      <c r="E5749" s="15"/>
      <c r="F5749" s="15"/>
      <c r="G5749" s="15"/>
      <c r="H5749" s="15"/>
      <c r="I5749" s="15"/>
      <c r="J5749" s="15"/>
      <c r="K5749" s="15"/>
    </row>
    <row r="5750" spans="2:11" x14ac:dyDescent="0.2">
      <c r="B5750" s="15"/>
      <c r="C5750" s="15"/>
      <c r="D5750" s="15"/>
      <c r="E5750" s="15"/>
      <c r="F5750" s="15"/>
      <c r="G5750" s="15"/>
      <c r="H5750" s="15"/>
      <c r="I5750" s="15"/>
      <c r="J5750" s="15"/>
      <c r="K5750" s="15"/>
    </row>
    <row r="5751" spans="2:11" x14ac:dyDescent="0.2">
      <c r="B5751" s="15"/>
      <c r="C5751" s="15"/>
      <c r="D5751" s="15"/>
      <c r="E5751" s="15"/>
      <c r="F5751" s="15"/>
      <c r="G5751" s="15"/>
      <c r="H5751" s="15"/>
      <c r="I5751" s="15"/>
      <c r="J5751" s="15"/>
      <c r="K5751" s="15"/>
    </row>
    <row r="5752" spans="2:11" x14ac:dyDescent="0.2">
      <c r="B5752" s="15"/>
      <c r="C5752" s="15"/>
      <c r="D5752" s="15"/>
      <c r="E5752" s="15"/>
      <c r="F5752" s="15"/>
      <c r="G5752" s="15"/>
      <c r="H5752" s="15"/>
      <c r="I5752" s="15"/>
      <c r="J5752" s="15"/>
      <c r="K5752" s="15"/>
    </row>
    <row r="5753" spans="2:11" x14ac:dyDescent="0.2">
      <c r="B5753" s="15"/>
      <c r="C5753" s="15"/>
      <c r="D5753" s="15"/>
      <c r="E5753" s="15"/>
      <c r="F5753" s="15"/>
      <c r="G5753" s="15"/>
      <c r="H5753" s="15"/>
      <c r="I5753" s="15"/>
      <c r="J5753" s="15"/>
      <c r="K5753" s="15"/>
    </row>
    <row r="5754" spans="2:11" x14ac:dyDescent="0.2">
      <c r="B5754" s="15"/>
      <c r="C5754" s="15"/>
      <c r="D5754" s="15"/>
      <c r="E5754" s="15"/>
      <c r="F5754" s="15"/>
      <c r="G5754" s="15"/>
      <c r="H5754" s="15"/>
      <c r="I5754" s="15"/>
      <c r="J5754" s="15"/>
      <c r="K5754" s="15"/>
    </row>
    <row r="5755" spans="2:11" x14ac:dyDescent="0.2">
      <c r="B5755" s="15"/>
      <c r="C5755" s="15"/>
      <c r="D5755" s="15"/>
      <c r="E5755" s="15"/>
      <c r="F5755" s="15"/>
      <c r="G5755" s="15"/>
      <c r="H5755" s="15"/>
      <c r="I5755" s="15"/>
      <c r="J5755" s="15"/>
      <c r="K5755" s="15"/>
    </row>
    <row r="5756" spans="2:11" x14ac:dyDescent="0.2">
      <c r="B5756" s="15"/>
      <c r="C5756" s="15"/>
      <c r="D5756" s="15"/>
      <c r="E5756" s="15"/>
      <c r="F5756" s="15"/>
      <c r="G5756" s="15"/>
      <c r="H5756" s="15"/>
      <c r="I5756" s="15"/>
      <c r="J5756" s="15"/>
      <c r="K5756" s="15"/>
    </row>
    <row r="5757" spans="2:11" x14ac:dyDescent="0.2">
      <c r="B5757" s="15"/>
      <c r="C5757" s="15"/>
      <c r="D5757" s="15"/>
      <c r="E5757" s="15"/>
      <c r="F5757" s="15"/>
      <c r="G5757" s="15"/>
      <c r="H5757" s="15"/>
      <c r="I5757" s="15"/>
      <c r="J5757" s="15"/>
      <c r="K5757" s="15"/>
    </row>
    <row r="5758" spans="2:11" x14ac:dyDescent="0.2">
      <c r="B5758" s="15"/>
      <c r="C5758" s="15"/>
      <c r="D5758" s="15"/>
      <c r="E5758" s="15"/>
      <c r="F5758" s="15"/>
      <c r="G5758" s="15"/>
      <c r="H5758" s="15"/>
      <c r="I5758" s="15"/>
      <c r="J5758" s="15"/>
      <c r="K5758" s="15"/>
    </row>
    <row r="5759" spans="2:11" x14ac:dyDescent="0.2">
      <c r="B5759" s="15"/>
      <c r="C5759" s="15"/>
      <c r="D5759" s="15"/>
      <c r="E5759" s="15"/>
      <c r="F5759" s="15"/>
      <c r="G5759" s="15"/>
      <c r="H5759" s="15"/>
      <c r="I5759" s="15"/>
      <c r="J5759" s="15"/>
      <c r="K5759" s="15"/>
    </row>
    <row r="5760" spans="2:11" x14ac:dyDescent="0.2">
      <c r="B5760" s="15"/>
      <c r="C5760" s="15"/>
      <c r="D5760" s="15"/>
      <c r="E5760" s="15"/>
      <c r="F5760" s="15"/>
      <c r="G5760" s="15"/>
      <c r="H5760" s="15"/>
      <c r="I5760" s="15"/>
      <c r="J5760" s="15"/>
      <c r="K5760" s="15"/>
    </row>
    <row r="5761" spans="2:11" x14ac:dyDescent="0.2">
      <c r="B5761" s="15"/>
      <c r="C5761" s="15"/>
      <c r="D5761" s="15"/>
      <c r="E5761" s="15"/>
      <c r="F5761" s="15"/>
      <c r="G5761" s="15"/>
      <c r="H5761" s="15"/>
      <c r="I5761" s="15"/>
      <c r="J5761" s="15"/>
      <c r="K5761" s="15"/>
    </row>
    <row r="5762" spans="2:11" x14ac:dyDescent="0.2">
      <c r="B5762" s="15"/>
      <c r="C5762" s="15"/>
      <c r="D5762" s="15"/>
      <c r="E5762" s="15"/>
      <c r="F5762" s="15"/>
      <c r="G5762" s="15"/>
      <c r="H5762" s="15"/>
      <c r="I5762" s="15"/>
      <c r="J5762" s="15"/>
      <c r="K5762" s="15"/>
    </row>
    <row r="5763" spans="2:11" x14ac:dyDescent="0.2">
      <c r="B5763" s="15"/>
      <c r="C5763" s="15"/>
      <c r="D5763" s="15"/>
      <c r="E5763" s="15"/>
      <c r="F5763" s="15"/>
      <c r="G5763" s="15"/>
      <c r="H5763" s="15"/>
      <c r="I5763" s="15"/>
      <c r="J5763" s="15"/>
      <c r="K5763" s="15"/>
    </row>
    <row r="5764" spans="2:11" x14ac:dyDescent="0.2">
      <c r="B5764" s="15"/>
      <c r="C5764" s="15"/>
      <c r="D5764" s="15"/>
      <c r="E5764" s="15"/>
      <c r="F5764" s="15"/>
      <c r="G5764" s="15"/>
      <c r="H5764" s="15"/>
      <c r="I5764" s="15"/>
      <c r="J5764" s="15"/>
      <c r="K5764" s="15"/>
    </row>
    <row r="5765" spans="2:11" x14ac:dyDescent="0.2">
      <c r="B5765" s="15"/>
      <c r="C5765" s="15"/>
      <c r="D5765" s="15"/>
      <c r="E5765" s="15"/>
      <c r="F5765" s="15"/>
      <c r="G5765" s="15"/>
      <c r="H5765" s="15"/>
      <c r="I5765" s="15"/>
      <c r="J5765" s="15"/>
      <c r="K5765" s="15"/>
    </row>
    <row r="5766" spans="2:11" x14ac:dyDescent="0.2">
      <c r="B5766" s="15"/>
      <c r="C5766" s="15"/>
      <c r="D5766" s="15"/>
      <c r="E5766" s="15"/>
      <c r="F5766" s="15"/>
      <c r="G5766" s="15"/>
      <c r="H5766" s="15"/>
      <c r="I5766" s="15"/>
      <c r="J5766" s="15"/>
      <c r="K5766" s="15"/>
    </row>
    <row r="5767" spans="2:11" x14ac:dyDescent="0.2">
      <c r="B5767" s="15"/>
      <c r="C5767" s="15"/>
      <c r="D5767" s="15"/>
      <c r="E5767" s="15"/>
      <c r="F5767" s="15"/>
      <c r="G5767" s="15"/>
      <c r="H5767" s="15"/>
      <c r="I5767" s="15"/>
      <c r="J5767" s="15"/>
      <c r="K5767" s="15"/>
    </row>
    <row r="5768" spans="2:11" x14ac:dyDescent="0.2">
      <c r="B5768" s="15"/>
      <c r="C5768" s="15"/>
      <c r="D5768" s="15"/>
      <c r="E5768" s="15"/>
      <c r="F5768" s="15"/>
      <c r="G5768" s="15"/>
      <c r="H5768" s="15"/>
      <c r="I5768" s="15"/>
      <c r="J5768" s="15"/>
      <c r="K5768" s="15"/>
    </row>
    <row r="5769" spans="2:11" x14ac:dyDescent="0.2">
      <c r="B5769" s="15"/>
      <c r="C5769" s="15"/>
      <c r="D5769" s="15"/>
      <c r="E5769" s="15"/>
      <c r="F5769" s="15"/>
      <c r="G5769" s="15"/>
      <c r="H5769" s="15"/>
      <c r="I5769" s="15"/>
      <c r="J5769" s="15"/>
      <c r="K5769" s="15"/>
    </row>
    <row r="5770" spans="2:11" x14ac:dyDescent="0.2">
      <c r="B5770" s="15"/>
      <c r="C5770" s="15"/>
      <c r="D5770" s="15"/>
      <c r="E5770" s="15"/>
      <c r="F5770" s="15"/>
      <c r="G5770" s="15"/>
      <c r="H5770" s="15"/>
      <c r="I5770" s="15"/>
      <c r="J5770" s="15"/>
      <c r="K5770" s="15"/>
    </row>
    <row r="5771" spans="2:11" x14ac:dyDescent="0.2">
      <c r="B5771" s="15"/>
      <c r="C5771" s="15"/>
      <c r="D5771" s="15"/>
      <c r="E5771" s="15"/>
      <c r="F5771" s="15"/>
      <c r="G5771" s="15"/>
      <c r="H5771" s="15"/>
      <c r="I5771" s="15"/>
      <c r="J5771" s="15"/>
      <c r="K5771" s="15"/>
    </row>
    <row r="5772" spans="2:11" x14ac:dyDescent="0.2">
      <c r="B5772" s="15"/>
      <c r="C5772" s="15"/>
      <c r="D5772" s="15"/>
      <c r="E5772" s="15"/>
      <c r="F5772" s="15"/>
      <c r="G5772" s="15"/>
      <c r="H5772" s="15"/>
      <c r="I5772" s="15"/>
      <c r="J5772" s="15"/>
      <c r="K5772" s="15"/>
    </row>
    <row r="5773" spans="2:11" x14ac:dyDescent="0.2">
      <c r="B5773" s="15"/>
      <c r="C5773" s="15"/>
      <c r="D5773" s="15"/>
      <c r="E5773" s="15"/>
      <c r="F5773" s="15"/>
      <c r="G5773" s="15"/>
      <c r="H5773" s="15"/>
      <c r="I5773" s="15"/>
      <c r="J5773" s="15"/>
      <c r="K5773" s="15"/>
    </row>
    <row r="5774" spans="2:11" x14ac:dyDescent="0.2">
      <c r="B5774" s="15"/>
      <c r="C5774" s="15"/>
      <c r="D5774" s="15"/>
      <c r="E5774" s="15"/>
      <c r="F5774" s="15"/>
      <c r="G5774" s="15"/>
      <c r="H5774" s="15"/>
      <c r="I5774" s="15"/>
      <c r="J5774" s="15"/>
      <c r="K5774" s="15"/>
    </row>
    <row r="5775" spans="2:11" x14ac:dyDescent="0.2">
      <c r="B5775" s="15"/>
      <c r="C5775" s="15"/>
      <c r="D5775" s="15"/>
      <c r="E5775" s="15"/>
      <c r="F5775" s="15"/>
      <c r="G5775" s="15"/>
      <c r="H5775" s="15"/>
      <c r="I5775" s="15"/>
      <c r="J5775" s="15"/>
      <c r="K5775" s="15"/>
    </row>
    <row r="5776" spans="2:11" x14ac:dyDescent="0.2">
      <c r="B5776" s="15"/>
      <c r="C5776" s="15"/>
      <c r="D5776" s="15"/>
      <c r="E5776" s="15"/>
      <c r="F5776" s="15"/>
      <c r="G5776" s="15"/>
      <c r="H5776" s="15"/>
      <c r="I5776" s="15"/>
      <c r="J5776" s="15"/>
      <c r="K5776" s="15"/>
    </row>
    <row r="5777" spans="2:11" x14ac:dyDescent="0.2">
      <c r="B5777" s="15"/>
      <c r="C5777" s="15"/>
      <c r="D5777" s="15"/>
      <c r="E5777" s="15"/>
      <c r="F5777" s="15"/>
      <c r="G5777" s="15"/>
      <c r="H5777" s="15"/>
      <c r="I5777" s="15"/>
      <c r="J5777" s="15"/>
      <c r="K5777" s="15"/>
    </row>
    <row r="5778" spans="2:11" x14ac:dyDescent="0.2">
      <c r="B5778" s="15"/>
      <c r="C5778" s="15"/>
      <c r="D5778" s="15"/>
      <c r="E5778" s="15"/>
      <c r="F5778" s="15"/>
      <c r="G5778" s="15"/>
      <c r="H5778" s="15"/>
      <c r="I5778" s="15"/>
      <c r="J5778" s="15"/>
      <c r="K5778" s="15"/>
    </row>
    <row r="5779" spans="2:11" x14ac:dyDescent="0.2">
      <c r="B5779" s="15"/>
      <c r="C5779" s="15"/>
      <c r="D5779" s="15"/>
      <c r="E5779" s="15"/>
      <c r="F5779" s="15"/>
      <c r="G5779" s="15"/>
      <c r="H5779" s="15"/>
      <c r="I5779" s="15"/>
      <c r="J5779" s="15"/>
      <c r="K5779" s="15"/>
    </row>
    <row r="5780" spans="2:11" x14ac:dyDescent="0.2">
      <c r="B5780" s="15"/>
      <c r="C5780" s="15"/>
      <c r="D5780" s="15"/>
      <c r="E5780" s="15"/>
      <c r="F5780" s="15"/>
      <c r="G5780" s="15"/>
      <c r="H5780" s="15"/>
      <c r="I5780" s="15"/>
      <c r="J5780" s="15"/>
      <c r="K5780" s="15"/>
    </row>
    <row r="5781" spans="2:11" x14ac:dyDescent="0.2">
      <c r="B5781" s="15"/>
      <c r="C5781" s="15"/>
      <c r="D5781" s="15"/>
      <c r="E5781" s="15"/>
      <c r="F5781" s="15"/>
      <c r="G5781" s="15"/>
      <c r="H5781" s="15"/>
      <c r="I5781" s="15"/>
      <c r="J5781" s="15"/>
      <c r="K5781" s="15"/>
    </row>
    <row r="5782" spans="2:11" x14ac:dyDescent="0.2">
      <c r="B5782" s="15"/>
      <c r="C5782" s="15"/>
      <c r="D5782" s="15"/>
      <c r="E5782" s="15"/>
      <c r="F5782" s="15"/>
      <c r="G5782" s="15"/>
      <c r="H5782" s="15"/>
      <c r="I5782" s="15"/>
      <c r="J5782" s="15"/>
      <c r="K5782" s="15"/>
    </row>
    <row r="5783" spans="2:11" x14ac:dyDescent="0.2">
      <c r="B5783" s="15"/>
      <c r="C5783" s="15"/>
      <c r="D5783" s="15"/>
      <c r="E5783" s="15"/>
      <c r="F5783" s="15"/>
      <c r="G5783" s="15"/>
      <c r="H5783" s="15"/>
      <c r="I5783" s="15"/>
      <c r="J5783" s="15"/>
      <c r="K5783" s="15"/>
    </row>
    <row r="5784" spans="2:11" x14ac:dyDescent="0.2">
      <c r="B5784" s="15"/>
      <c r="C5784" s="15"/>
      <c r="D5784" s="15"/>
      <c r="E5784" s="15"/>
      <c r="F5784" s="15"/>
      <c r="G5784" s="15"/>
      <c r="H5784" s="15"/>
      <c r="I5784" s="15"/>
      <c r="J5784" s="15"/>
      <c r="K5784" s="15"/>
    </row>
    <row r="5785" spans="2:11" x14ac:dyDescent="0.2">
      <c r="B5785" s="15"/>
      <c r="C5785" s="15"/>
      <c r="D5785" s="15"/>
      <c r="E5785" s="15"/>
      <c r="F5785" s="15"/>
      <c r="G5785" s="15"/>
      <c r="H5785" s="15"/>
      <c r="I5785" s="15"/>
      <c r="J5785" s="15"/>
      <c r="K5785" s="15"/>
    </row>
    <row r="5786" spans="2:11" x14ac:dyDescent="0.2">
      <c r="B5786" s="15"/>
      <c r="C5786" s="15"/>
      <c r="D5786" s="15"/>
      <c r="E5786" s="15"/>
      <c r="F5786" s="15"/>
      <c r="G5786" s="15"/>
      <c r="H5786" s="15"/>
      <c r="I5786" s="15"/>
      <c r="J5786" s="15"/>
      <c r="K5786" s="15"/>
    </row>
    <row r="5787" spans="2:11" x14ac:dyDescent="0.2">
      <c r="B5787" s="15"/>
      <c r="C5787" s="15"/>
      <c r="D5787" s="15"/>
      <c r="E5787" s="15"/>
      <c r="F5787" s="15"/>
      <c r="G5787" s="15"/>
      <c r="H5787" s="15"/>
      <c r="I5787" s="15"/>
      <c r="J5787" s="15"/>
      <c r="K5787" s="15"/>
    </row>
    <row r="5788" spans="2:11" x14ac:dyDescent="0.2">
      <c r="B5788" s="15"/>
      <c r="C5788" s="15"/>
      <c r="D5788" s="15"/>
      <c r="E5788" s="15"/>
      <c r="F5788" s="15"/>
      <c r="G5788" s="15"/>
      <c r="H5788" s="15"/>
      <c r="I5788" s="15"/>
      <c r="J5788" s="15"/>
      <c r="K5788" s="15"/>
    </row>
    <row r="5789" spans="2:11" x14ac:dyDescent="0.2">
      <c r="B5789" s="15"/>
      <c r="C5789" s="15"/>
      <c r="D5789" s="15"/>
      <c r="E5789" s="15"/>
      <c r="F5789" s="15"/>
      <c r="G5789" s="15"/>
      <c r="H5789" s="15"/>
      <c r="I5789" s="15"/>
      <c r="J5789" s="15"/>
      <c r="K5789" s="15"/>
    </row>
    <row r="5790" spans="2:11" x14ac:dyDescent="0.2">
      <c r="B5790" s="15"/>
      <c r="C5790" s="15"/>
      <c r="D5790" s="15"/>
      <c r="E5790" s="15"/>
      <c r="F5790" s="15"/>
      <c r="G5790" s="15"/>
      <c r="H5790" s="15"/>
      <c r="I5790" s="15"/>
      <c r="J5790" s="15"/>
      <c r="K5790" s="15"/>
    </row>
    <row r="5791" spans="2:11" x14ac:dyDescent="0.2">
      <c r="B5791" s="15"/>
      <c r="C5791" s="15"/>
      <c r="D5791" s="15"/>
      <c r="E5791" s="15"/>
      <c r="F5791" s="15"/>
      <c r="G5791" s="15"/>
      <c r="H5791" s="15"/>
      <c r="I5791" s="15"/>
      <c r="J5791" s="15"/>
      <c r="K5791" s="15"/>
    </row>
    <row r="5792" spans="2:11" x14ac:dyDescent="0.2">
      <c r="B5792" s="15"/>
      <c r="C5792" s="15"/>
      <c r="D5792" s="15"/>
      <c r="E5792" s="15"/>
      <c r="F5792" s="15"/>
      <c r="G5792" s="15"/>
      <c r="H5792" s="15"/>
      <c r="I5792" s="15"/>
      <c r="J5792" s="15"/>
      <c r="K5792" s="15"/>
    </row>
    <row r="5793" spans="2:11" x14ac:dyDescent="0.2">
      <c r="B5793" s="15"/>
      <c r="C5793" s="15"/>
      <c r="D5793" s="15"/>
      <c r="E5793" s="15"/>
      <c r="F5793" s="15"/>
      <c r="G5793" s="15"/>
      <c r="H5793" s="15"/>
      <c r="I5793" s="15"/>
      <c r="J5793" s="15"/>
      <c r="K5793" s="15"/>
    </row>
    <row r="5794" spans="2:11" x14ac:dyDescent="0.2">
      <c r="B5794" s="15"/>
      <c r="C5794" s="15"/>
      <c r="D5794" s="15"/>
      <c r="E5794" s="15"/>
      <c r="F5794" s="15"/>
      <c r="G5794" s="15"/>
      <c r="H5794" s="15"/>
      <c r="I5794" s="15"/>
      <c r="J5794" s="15"/>
      <c r="K5794" s="15"/>
    </row>
    <row r="5795" spans="2:11" x14ac:dyDescent="0.2">
      <c r="B5795" s="15"/>
      <c r="C5795" s="15"/>
      <c r="D5795" s="15"/>
      <c r="E5795" s="15"/>
      <c r="F5795" s="15"/>
      <c r="G5795" s="15"/>
      <c r="H5795" s="15"/>
      <c r="I5795" s="15"/>
      <c r="J5795" s="15"/>
      <c r="K5795" s="15"/>
    </row>
    <row r="5796" spans="2:11" x14ac:dyDescent="0.2">
      <c r="B5796" s="15"/>
      <c r="C5796" s="15"/>
      <c r="D5796" s="15"/>
      <c r="E5796" s="15"/>
      <c r="F5796" s="15"/>
      <c r="G5796" s="15"/>
      <c r="H5796" s="15"/>
      <c r="I5796" s="15"/>
      <c r="J5796" s="15"/>
      <c r="K5796" s="15"/>
    </row>
    <row r="5797" spans="2:11" x14ac:dyDescent="0.2">
      <c r="B5797" s="15"/>
      <c r="C5797" s="15"/>
      <c r="D5797" s="15"/>
      <c r="E5797" s="15"/>
      <c r="F5797" s="15"/>
      <c r="G5797" s="15"/>
      <c r="H5797" s="15"/>
      <c r="I5797" s="15"/>
      <c r="J5797" s="15"/>
      <c r="K5797" s="15"/>
    </row>
    <row r="5798" spans="2:11" x14ac:dyDescent="0.2">
      <c r="B5798" s="15"/>
      <c r="C5798" s="15"/>
      <c r="D5798" s="15"/>
      <c r="E5798" s="15"/>
      <c r="F5798" s="15"/>
      <c r="G5798" s="15"/>
      <c r="H5798" s="15"/>
      <c r="I5798" s="15"/>
      <c r="J5798" s="15"/>
      <c r="K5798" s="15"/>
    </row>
    <row r="5799" spans="2:11" x14ac:dyDescent="0.2">
      <c r="B5799" s="15"/>
      <c r="C5799" s="15"/>
      <c r="D5799" s="15"/>
      <c r="E5799" s="15"/>
      <c r="F5799" s="15"/>
      <c r="G5799" s="15"/>
      <c r="H5799" s="15"/>
      <c r="I5799" s="15"/>
      <c r="J5799" s="15"/>
      <c r="K5799" s="15"/>
    </row>
    <row r="5800" spans="2:11" x14ac:dyDescent="0.2">
      <c r="B5800" s="15"/>
      <c r="C5800" s="15"/>
      <c r="D5800" s="15"/>
      <c r="E5800" s="15"/>
      <c r="F5800" s="15"/>
      <c r="G5800" s="15"/>
      <c r="H5800" s="15"/>
      <c r="I5800" s="15"/>
      <c r="J5800" s="15"/>
      <c r="K5800" s="15"/>
    </row>
    <row r="5801" spans="2:11" x14ac:dyDescent="0.2">
      <c r="B5801" s="15"/>
      <c r="C5801" s="15"/>
      <c r="D5801" s="15"/>
      <c r="E5801" s="15"/>
      <c r="F5801" s="15"/>
      <c r="G5801" s="15"/>
      <c r="H5801" s="15"/>
      <c r="I5801" s="15"/>
      <c r="J5801" s="15"/>
      <c r="K5801" s="15"/>
    </row>
    <row r="5802" spans="2:11" x14ac:dyDescent="0.2">
      <c r="B5802" s="15"/>
      <c r="C5802" s="15"/>
      <c r="D5802" s="15"/>
      <c r="E5802" s="15"/>
      <c r="F5802" s="15"/>
      <c r="G5802" s="15"/>
      <c r="H5802" s="15"/>
      <c r="I5802" s="15"/>
      <c r="J5802" s="15"/>
      <c r="K5802" s="15"/>
    </row>
    <row r="5803" spans="2:11" x14ac:dyDescent="0.2">
      <c r="B5803" s="15"/>
      <c r="C5803" s="15"/>
      <c r="D5803" s="15"/>
      <c r="E5803" s="15"/>
      <c r="F5803" s="15"/>
      <c r="G5803" s="15"/>
      <c r="H5803" s="15"/>
      <c r="I5803" s="15"/>
      <c r="J5803" s="15"/>
      <c r="K5803" s="15"/>
    </row>
    <row r="5804" spans="2:11" x14ac:dyDescent="0.2">
      <c r="B5804" s="15"/>
      <c r="C5804" s="15"/>
      <c r="D5804" s="15"/>
      <c r="E5804" s="15"/>
      <c r="F5804" s="15"/>
      <c r="G5804" s="15"/>
      <c r="H5804" s="15"/>
      <c r="I5804" s="15"/>
      <c r="J5804" s="15"/>
      <c r="K5804" s="15"/>
    </row>
    <row r="5805" spans="2:11" x14ac:dyDescent="0.2">
      <c r="B5805" s="15"/>
      <c r="C5805" s="15"/>
      <c r="D5805" s="15"/>
      <c r="E5805" s="15"/>
      <c r="F5805" s="15"/>
      <c r="G5805" s="15"/>
      <c r="H5805" s="15"/>
      <c r="I5805" s="15"/>
      <c r="J5805" s="15"/>
      <c r="K5805" s="15"/>
    </row>
    <row r="5806" spans="2:11" x14ac:dyDescent="0.2">
      <c r="B5806" s="15"/>
      <c r="C5806" s="15"/>
      <c r="D5806" s="15"/>
      <c r="E5806" s="15"/>
      <c r="F5806" s="15"/>
      <c r="G5806" s="15"/>
      <c r="H5806" s="15"/>
      <c r="I5806" s="15"/>
      <c r="J5806" s="15"/>
      <c r="K5806" s="15"/>
    </row>
    <row r="5807" spans="2:11" x14ac:dyDescent="0.2">
      <c r="B5807" s="15"/>
      <c r="C5807" s="15"/>
      <c r="D5807" s="15"/>
      <c r="E5807" s="15"/>
      <c r="F5807" s="15"/>
      <c r="G5807" s="15"/>
      <c r="H5807" s="15"/>
      <c r="I5807" s="15"/>
      <c r="J5807" s="15"/>
      <c r="K5807" s="15"/>
    </row>
    <row r="5808" spans="2:11" x14ac:dyDescent="0.2">
      <c r="B5808" s="15"/>
      <c r="C5808" s="15"/>
      <c r="D5808" s="15"/>
      <c r="E5808" s="15"/>
      <c r="F5808" s="15"/>
      <c r="G5808" s="15"/>
      <c r="H5808" s="15"/>
      <c r="I5808" s="15"/>
      <c r="J5808" s="15"/>
      <c r="K5808" s="15"/>
    </row>
    <row r="5809" spans="2:11" x14ac:dyDescent="0.2">
      <c r="B5809" s="15"/>
      <c r="C5809" s="15"/>
      <c r="D5809" s="15"/>
      <c r="E5809" s="15"/>
      <c r="F5809" s="15"/>
      <c r="G5809" s="15"/>
      <c r="H5809" s="15"/>
      <c r="I5809" s="15"/>
      <c r="J5809" s="15"/>
      <c r="K5809" s="15"/>
    </row>
    <row r="5810" spans="2:11" x14ac:dyDescent="0.2">
      <c r="B5810" s="15"/>
      <c r="C5810" s="15"/>
      <c r="D5810" s="15"/>
      <c r="E5810" s="15"/>
      <c r="F5810" s="15"/>
      <c r="G5810" s="15"/>
      <c r="H5810" s="15"/>
      <c r="I5810" s="15"/>
      <c r="J5810" s="15"/>
      <c r="K5810" s="15"/>
    </row>
    <row r="5811" spans="2:11" x14ac:dyDescent="0.2">
      <c r="B5811" s="15"/>
      <c r="C5811" s="15"/>
      <c r="D5811" s="15"/>
      <c r="E5811" s="15"/>
      <c r="F5811" s="15"/>
      <c r="G5811" s="15"/>
      <c r="H5811" s="15"/>
      <c r="I5811" s="15"/>
      <c r="J5811" s="15"/>
      <c r="K5811" s="15"/>
    </row>
    <row r="5812" spans="2:11" x14ac:dyDescent="0.2">
      <c r="B5812" s="15"/>
      <c r="C5812" s="15"/>
      <c r="D5812" s="15"/>
      <c r="E5812" s="15"/>
      <c r="F5812" s="15"/>
      <c r="G5812" s="15"/>
      <c r="H5812" s="15"/>
      <c r="I5812" s="15"/>
      <c r="J5812" s="15"/>
      <c r="K5812" s="15"/>
    </row>
    <row r="5813" spans="2:11" x14ac:dyDescent="0.2">
      <c r="B5813" s="15"/>
      <c r="C5813" s="15"/>
      <c r="D5813" s="15"/>
      <c r="E5813" s="15"/>
      <c r="F5813" s="15"/>
      <c r="G5813" s="15"/>
      <c r="H5813" s="15"/>
      <c r="I5813" s="15"/>
      <c r="J5813" s="15"/>
      <c r="K5813" s="15"/>
    </row>
    <row r="5814" spans="2:11" x14ac:dyDescent="0.2">
      <c r="B5814" s="15"/>
      <c r="C5814" s="15"/>
      <c r="D5814" s="15"/>
      <c r="E5814" s="15"/>
      <c r="F5814" s="15"/>
      <c r="G5814" s="15"/>
      <c r="H5814" s="15"/>
      <c r="I5814" s="15"/>
      <c r="J5814" s="15"/>
      <c r="K5814" s="15"/>
    </row>
    <row r="5815" spans="2:11" x14ac:dyDescent="0.2">
      <c r="B5815" s="15"/>
      <c r="C5815" s="15"/>
      <c r="D5815" s="15"/>
      <c r="E5815" s="15"/>
      <c r="F5815" s="15"/>
      <c r="G5815" s="15"/>
      <c r="H5815" s="15"/>
      <c r="I5815" s="15"/>
      <c r="J5815" s="15"/>
      <c r="K5815" s="15"/>
    </row>
    <row r="5816" spans="2:11" x14ac:dyDescent="0.2">
      <c r="B5816" s="15"/>
      <c r="C5816" s="15"/>
      <c r="D5816" s="15"/>
      <c r="E5816" s="15"/>
      <c r="F5816" s="15"/>
      <c r="G5816" s="15"/>
      <c r="H5816" s="15"/>
      <c r="I5816" s="15"/>
      <c r="J5816" s="15"/>
      <c r="K5816" s="15"/>
    </row>
    <row r="5817" spans="2:11" x14ac:dyDescent="0.2">
      <c r="B5817" s="15"/>
      <c r="C5817" s="15"/>
      <c r="D5817" s="15"/>
      <c r="E5817" s="15"/>
      <c r="F5817" s="15"/>
      <c r="G5817" s="15"/>
      <c r="H5817" s="15"/>
      <c r="I5817" s="15"/>
      <c r="J5817" s="15"/>
      <c r="K5817" s="15"/>
    </row>
    <row r="5818" spans="2:11" x14ac:dyDescent="0.2">
      <c r="B5818" s="15"/>
      <c r="C5818" s="15"/>
      <c r="D5818" s="15"/>
      <c r="E5818" s="15"/>
      <c r="F5818" s="15"/>
      <c r="G5818" s="15"/>
      <c r="H5818" s="15"/>
      <c r="I5818" s="15"/>
      <c r="J5818" s="15"/>
      <c r="K5818" s="15"/>
    </row>
    <row r="5819" spans="2:11" x14ac:dyDescent="0.2">
      <c r="B5819" s="15"/>
      <c r="C5819" s="15"/>
      <c r="D5819" s="15"/>
      <c r="E5819" s="15"/>
      <c r="F5819" s="15"/>
      <c r="G5819" s="15"/>
      <c r="H5819" s="15"/>
      <c r="I5819" s="15"/>
      <c r="J5819" s="15"/>
      <c r="K5819" s="15"/>
    </row>
    <row r="5820" spans="2:11" x14ac:dyDescent="0.2">
      <c r="B5820" s="15"/>
      <c r="C5820" s="15"/>
      <c r="D5820" s="15"/>
      <c r="E5820" s="15"/>
      <c r="F5820" s="15"/>
      <c r="G5820" s="15"/>
      <c r="H5820" s="15"/>
      <c r="I5820" s="15"/>
      <c r="J5820" s="15"/>
      <c r="K5820" s="15"/>
    </row>
    <row r="5821" spans="2:11" x14ac:dyDescent="0.2">
      <c r="B5821" s="15"/>
      <c r="C5821" s="15"/>
      <c r="D5821" s="15"/>
      <c r="E5821" s="15"/>
      <c r="F5821" s="15"/>
      <c r="G5821" s="15"/>
      <c r="H5821" s="15"/>
      <c r="I5821" s="15"/>
      <c r="J5821" s="15"/>
      <c r="K5821" s="15"/>
    </row>
    <row r="5822" spans="2:11" x14ac:dyDescent="0.2">
      <c r="B5822" s="15"/>
      <c r="C5822" s="15"/>
      <c r="D5822" s="15"/>
      <c r="E5822" s="15"/>
      <c r="F5822" s="15"/>
      <c r="G5822" s="15"/>
      <c r="H5822" s="15"/>
      <c r="I5822" s="15"/>
      <c r="J5822" s="15"/>
      <c r="K5822" s="15"/>
    </row>
    <row r="5823" spans="2:11" x14ac:dyDescent="0.2">
      <c r="B5823" s="15"/>
      <c r="C5823" s="15"/>
      <c r="D5823" s="15"/>
      <c r="E5823" s="15"/>
      <c r="F5823" s="15"/>
      <c r="G5823" s="15"/>
      <c r="H5823" s="15"/>
      <c r="I5823" s="15"/>
      <c r="J5823" s="15"/>
      <c r="K5823" s="15"/>
    </row>
    <row r="5824" spans="2:11" x14ac:dyDescent="0.2">
      <c r="B5824" s="15"/>
      <c r="C5824" s="15"/>
      <c r="D5824" s="15"/>
      <c r="E5824" s="15"/>
      <c r="F5824" s="15"/>
      <c r="G5824" s="15"/>
      <c r="H5824" s="15"/>
      <c r="I5824" s="15"/>
      <c r="J5824" s="15"/>
      <c r="K5824" s="15"/>
    </row>
    <row r="5825" spans="2:11" x14ac:dyDescent="0.2">
      <c r="B5825" s="15"/>
      <c r="C5825" s="15"/>
      <c r="D5825" s="15"/>
      <c r="E5825" s="15"/>
      <c r="F5825" s="15"/>
      <c r="G5825" s="15"/>
      <c r="H5825" s="15"/>
      <c r="I5825" s="15"/>
      <c r="J5825" s="15"/>
      <c r="K5825" s="15"/>
    </row>
    <row r="5826" spans="2:11" x14ac:dyDescent="0.2">
      <c r="B5826" s="15"/>
      <c r="C5826" s="15"/>
      <c r="D5826" s="15"/>
      <c r="E5826" s="15"/>
      <c r="F5826" s="15"/>
      <c r="G5826" s="15"/>
      <c r="H5826" s="15"/>
      <c r="I5826" s="15"/>
      <c r="J5826" s="15"/>
      <c r="K5826" s="15"/>
    </row>
    <row r="5827" spans="2:11" x14ac:dyDescent="0.2">
      <c r="B5827" s="15"/>
      <c r="C5827" s="15"/>
      <c r="D5827" s="15"/>
      <c r="E5827" s="15"/>
      <c r="F5827" s="15"/>
      <c r="G5827" s="15"/>
      <c r="H5827" s="15"/>
      <c r="I5827" s="15"/>
      <c r="J5827" s="15"/>
      <c r="K5827" s="15"/>
    </row>
    <row r="5828" spans="2:11" x14ac:dyDescent="0.2">
      <c r="B5828" s="15"/>
      <c r="C5828" s="15"/>
      <c r="D5828" s="15"/>
      <c r="E5828" s="15"/>
      <c r="F5828" s="15"/>
      <c r="G5828" s="15"/>
      <c r="H5828" s="15"/>
      <c r="I5828" s="15"/>
      <c r="J5828" s="15"/>
      <c r="K5828" s="15"/>
    </row>
    <row r="5829" spans="2:11" x14ac:dyDescent="0.2">
      <c r="B5829" s="15"/>
      <c r="C5829" s="15"/>
      <c r="D5829" s="15"/>
      <c r="E5829" s="15"/>
      <c r="F5829" s="15"/>
      <c r="G5829" s="15"/>
      <c r="H5829" s="15"/>
      <c r="I5829" s="15"/>
      <c r="J5829" s="15"/>
      <c r="K5829" s="15"/>
    </row>
    <row r="5830" spans="2:11" x14ac:dyDescent="0.2">
      <c r="B5830" s="15"/>
      <c r="C5830" s="15"/>
      <c r="D5830" s="15"/>
      <c r="E5830" s="15"/>
      <c r="F5830" s="15"/>
      <c r="G5830" s="15"/>
      <c r="H5830" s="15"/>
      <c r="I5830" s="15"/>
      <c r="J5830" s="15"/>
      <c r="K5830" s="15"/>
    </row>
    <row r="5831" spans="2:11" x14ac:dyDescent="0.2">
      <c r="B5831" s="15"/>
      <c r="C5831" s="15"/>
      <c r="D5831" s="15"/>
      <c r="E5831" s="15"/>
      <c r="F5831" s="15"/>
      <c r="G5831" s="15"/>
      <c r="H5831" s="15"/>
      <c r="I5831" s="15"/>
      <c r="J5831" s="15"/>
      <c r="K5831" s="15"/>
    </row>
    <row r="5832" spans="2:11" x14ac:dyDescent="0.2">
      <c r="B5832" s="15"/>
      <c r="C5832" s="15"/>
      <c r="D5832" s="15"/>
      <c r="E5832" s="15"/>
      <c r="F5832" s="15"/>
      <c r="G5832" s="15"/>
      <c r="H5832" s="15"/>
      <c r="I5832" s="15"/>
      <c r="J5832" s="15"/>
      <c r="K5832" s="15"/>
    </row>
    <row r="5833" spans="2:11" x14ac:dyDescent="0.2">
      <c r="B5833" s="15"/>
      <c r="C5833" s="15"/>
      <c r="D5833" s="15"/>
      <c r="E5833" s="15"/>
      <c r="F5833" s="15"/>
      <c r="G5833" s="15"/>
      <c r="H5833" s="15"/>
      <c r="I5833" s="15"/>
      <c r="J5833" s="15"/>
      <c r="K5833" s="15"/>
    </row>
    <row r="5834" spans="2:11" x14ac:dyDescent="0.2">
      <c r="B5834" s="15"/>
      <c r="C5834" s="15"/>
      <c r="D5834" s="15"/>
      <c r="E5834" s="15"/>
      <c r="F5834" s="15"/>
      <c r="G5834" s="15"/>
      <c r="H5834" s="15"/>
      <c r="I5834" s="15"/>
      <c r="J5834" s="15"/>
      <c r="K5834" s="15"/>
    </row>
    <row r="5835" spans="2:11" x14ac:dyDescent="0.2">
      <c r="B5835" s="15"/>
      <c r="C5835" s="15"/>
      <c r="D5835" s="15"/>
      <c r="E5835" s="15"/>
      <c r="F5835" s="15"/>
      <c r="G5835" s="15"/>
      <c r="H5835" s="15"/>
      <c r="I5835" s="15"/>
      <c r="J5835" s="15"/>
      <c r="K5835" s="15"/>
    </row>
    <row r="5836" spans="2:11" x14ac:dyDescent="0.2">
      <c r="B5836" s="15"/>
      <c r="C5836" s="15"/>
      <c r="D5836" s="15"/>
      <c r="E5836" s="15"/>
      <c r="F5836" s="15"/>
      <c r="G5836" s="15"/>
      <c r="H5836" s="15"/>
      <c r="I5836" s="15"/>
      <c r="J5836" s="15"/>
      <c r="K5836" s="15"/>
    </row>
    <row r="5837" spans="2:11" x14ac:dyDescent="0.2">
      <c r="B5837" s="15"/>
      <c r="C5837" s="15"/>
      <c r="D5837" s="15"/>
      <c r="E5837" s="15"/>
      <c r="F5837" s="15"/>
      <c r="G5837" s="15"/>
      <c r="H5837" s="15"/>
      <c r="I5837" s="15"/>
      <c r="J5837" s="15"/>
      <c r="K5837" s="15"/>
    </row>
    <row r="5838" spans="2:11" x14ac:dyDescent="0.2">
      <c r="B5838" s="15"/>
      <c r="C5838" s="15"/>
      <c r="D5838" s="15"/>
      <c r="E5838" s="15"/>
      <c r="F5838" s="15"/>
      <c r="G5838" s="15"/>
      <c r="H5838" s="15"/>
      <c r="I5838" s="15"/>
      <c r="J5838" s="15"/>
      <c r="K5838" s="15"/>
    </row>
    <row r="5839" spans="2:11" x14ac:dyDescent="0.2">
      <c r="B5839" s="15"/>
      <c r="C5839" s="15"/>
      <c r="D5839" s="15"/>
      <c r="E5839" s="15"/>
      <c r="F5839" s="15"/>
      <c r="G5839" s="15"/>
      <c r="H5839" s="15"/>
      <c r="I5839" s="15"/>
      <c r="J5839" s="15"/>
      <c r="K5839" s="15"/>
    </row>
    <row r="5840" spans="2:11" x14ac:dyDescent="0.2">
      <c r="B5840" s="15"/>
      <c r="C5840" s="15"/>
      <c r="D5840" s="15"/>
      <c r="E5840" s="15"/>
      <c r="F5840" s="15"/>
      <c r="G5840" s="15"/>
      <c r="H5840" s="15"/>
      <c r="I5840" s="15"/>
      <c r="J5840" s="15"/>
      <c r="K5840" s="15"/>
    </row>
    <row r="5841" spans="2:11" x14ac:dyDescent="0.2">
      <c r="B5841" s="15"/>
      <c r="C5841" s="15"/>
      <c r="D5841" s="15"/>
      <c r="E5841" s="15"/>
      <c r="F5841" s="15"/>
      <c r="G5841" s="15"/>
      <c r="H5841" s="15"/>
      <c r="I5841" s="15"/>
      <c r="J5841" s="15"/>
      <c r="K5841" s="15"/>
    </row>
    <row r="5842" spans="2:11" x14ac:dyDescent="0.2">
      <c r="B5842" s="15"/>
      <c r="C5842" s="15"/>
      <c r="D5842" s="15"/>
      <c r="E5842" s="15"/>
      <c r="F5842" s="15"/>
      <c r="G5842" s="15"/>
      <c r="H5842" s="15"/>
      <c r="I5842" s="15"/>
      <c r="J5842" s="15"/>
      <c r="K5842" s="15"/>
    </row>
    <row r="5843" spans="2:11" x14ac:dyDescent="0.2">
      <c r="B5843" s="15"/>
      <c r="C5843" s="15"/>
      <c r="D5843" s="15"/>
      <c r="E5843" s="15"/>
      <c r="F5843" s="15"/>
      <c r="G5843" s="15"/>
      <c r="H5843" s="15"/>
      <c r="I5843" s="15"/>
      <c r="J5843" s="15"/>
      <c r="K5843" s="15"/>
    </row>
    <row r="5844" spans="2:11" x14ac:dyDescent="0.2">
      <c r="B5844" s="15"/>
      <c r="C5844" s="15"/>
      <c r="D5844" s="15"/>
      <c r="E5844" s="15"/>
      <c r="F5844" s="15"/>
      <c r="G5844" s="15"/>
      <c r="H5844" s="15"/>
      <c r="I5844" s="15"/>
      <c r="J5844" s="15"/>
      <c r="K5844" s="15"/>
    </row>
    <row r="5845" spans="2:11" x14ac:dyDescent="0.2">
      <c r="B5845" s="15"/>
      <c r="C5845" s="15"/>
      <c r="D5845" s="15"/>
      <c r="E5845" s="15"/>
      <c r="F5845" s="15"/>
      <c r="G5845" s="15"/>
      <c r="H5845" s="15"/>
      <c r="I5845" s="15"/>
      <c r="J5845" s="15"/>
      <c r="K5845" s="15"/>
    </row>
    <row r="5846" spans="2:11" x14ac:dyDescent="0.2">
      <c r="B5846" s="15"/>
      <c r="C5846" s="15"/>
      <c r="D5846" s="15"/>
      <c r="E5846" s="15"/>
      <c r="F5846" s="15"/>
      <c r="G5846" s="15"/>
      <c r="H5846" s="15"/>
      <c r="I5846" s="15"/>
      <c r="J5846" s="15"/>
      <c r="K5846" s="15"/>
    </row>
    <row r="5847" spans="2:11" x14ac:dyDescent="0.2">
      <c r="B5847" s="15"/>
      <c r="C5847" s="15"/>
      <c r="D5847" s="15"/>
      <c r="E5847" s="15"/>
      <c r="F5847" s="15"/>
      <c r="G5847" s="15"/>
      <c r="H5847" s="15"/>
      <c r="I5847" s="15"/>
      <c r="J5847" s="15"/>
      <c r="K5847" s="15"/>
    </row>
    <row r="5848" spans="2:11" x14ac:dyDescent="0.2">
      <c r="B5848" s="15"/>
      <c r="C5848" s="15"/>
      <c r="D5848" s="15"/>
      <c r="E5848" s="15"/>
      <c r="F5848" s="15"/>
      <c r="G5848" s="15"/>
      <c r="H5848" s="15"/>
      <c r="I5848" s="15"/>
      <c r="J5848" s="15"/>
      <c r="K5848" s="15"/>
    </row>
    <row r="5849" spans="2:11" x14ac:dyDescent="0.2">
      <c r="B5849" s="15"/>
      <c r="C5849" s="15"/>
      <c r="D5849" s="15"/>
      <c r="E5849" s="15"/>
      <c r="F5849" s="15"/>
      <c r="G5849" s="15"/>
      <c r="H5849" s="15"/>
      <c r="I5849" s="15"/>
      <c r="J5849" s="15"/>
      <c r="K5849" s="15"/>
    </row>
    <row r="5850" spans="2:11" x14ac:dyDescent="0.2">
      <c r="B5850" s="15"/>
      <c r="C5850" s="15"/>
      <c r="D5850" s="15"/>
      <c r="E5850" s="15"/>
      <c r="F5850" s="15"/>
      <c r="G5850" s="15"/>
      <c r="H5850" s="15"/>
      <c r="I5850" s="15"/>
      <c r="J5850" s="15"/>
      <c r="K5850" s="15"/>
    </row>
    <row r="5851" spans="2:11" x14ac:dyDescent="0.2">
      <c r="B5851" s="15"/>
      <c r="C5851" s="15"/>
      <c r="D5851" s="15"/>
      <c r="E5851" s="15"/>
      <c r="F5851" s="15"/>
      <c r="G5851" s="15"/>
      <c r="H5851" s="15"/>
      <c r="I5851" s="15"/>
      <c r="J5851" s="15"/>
      <c r="K5851" s="15"/>
    </row>
    <row r="5852" spans="2:11" x14ac:dyDescent="0.2">
      <c r="B5852" s="15"/>
      <c r="C5852" s="15"/>
      <c r="D5852" s="15"/>
      <c r="E5852" s="15"/>
      <c r="F5852" s="15"/>
      <c r="G5852" s="15"/>
      <c r="H5852" s="15"/>
      <c r="I5852" s="15"/>
      <c r="J5852" s="15"/>
      <c r="K5852" s="15"/>
    </row>
    <row r="5853" spans="2:11" x14ac:dyDescent="0.2">
      <c r="B5853" s="15"/>
      <c r="C5853" s="15"/>
      <c r="D5853" s="15"/>
      <c r="E5853" s="15"/>
      <c r="F5853" s="15"/>
      <c r="G5853" s="15"/>
      <c r="H5853" s="15"/>
      <c r="I5853" s="15"/>
      <c r="J5853" s="15"/>
      <c r="K5853" s="15"/>
    </row>
    <row r="5854" spans="2:11" x14ac:dyDescent="0.2">
      <c r="B5854" s="15"/>
      <c r="C5854" s="15"/>
      <c r="D5854" s="15"/>
      <c r="E5854" s="15"/>
      <c r="F5854" s="15"/>
      <c r="G5854" s="15"/>
      <c r="H5854" s="15"/>
      <c r="I5854" s="15"/>
      <c r="J5854" s="15"/>
      <c r="K5854" s="15"/>
    </row>
    <row r="5855" spans="2:11" x14ac:dyDescent="0.2">
      <c r="B5855" s="15"/>
      <c r="C5855" s="15"/>
      <c r="D5855" s="15"/>
      <c r="E5855" s="15"/>
      <c r="F5855" s="15"/>
      <c r="G5855" s="15"/>
      <c r="H5855" s="15"/>
      <c r="I5855" s="15"/>
      <c r="J5855" s="15"/>
      <c r="K5855" s="15"/>
    </row>
    <row r="5856" spans="2:11" x14ac:dyDescent="0.2">
      <c r="B5856" s="15"/>
      <c r="C5856" s="15"/>
      <c r="D5856" s="15"/>
      <c r="E5856" s="15"/>
      <c r="F5856" s="15"/>
      <c r="G5856" s="15"/>
      <c r="H5856" s="15"/>
      <c r="I5856" s="15"/>
      <c r="J5856" s="15"/>
      <c r="K5856" s="15"/>
    </row>
    <row r="5857" spans="2:11" x14ac:dyDescent="0.2">
      <c r="B5857" s="15"/>
      <c r="C5857" s="15"/>
      <c r="D5857" s="15"/>
      <c r="E5857" s="15"/>
      <c r="F5857" s="15"/>
      <c r="G5857" s="15"/>
      <c r="H5857" s="15"/>
      <c r="I5857" s="15"/>
      <c r="J5857" s="15"/>
      <c r="K5857" s="15"/>
    </row>
    <row r="5858" spans="2:11" x14ac:dyDescent="0.2">
      <c r="B5858" s="15"/>
      <c r="C5858" s="15"/>
      <c r="D5858" s="15"/>
      <c r="E5858" s="15"/>
      <c r="F5858" s="15"/>
      <c r="G5858" s="15"/>
      <c r="H5858" s="15"/>
      <c r="I5858" s="15"/>
      <c r="J5858" s="15"/>
      <c r="K5858" s="15"/>
    </row>
    <row r="5859" spans="2:11" x14ac:dyDescent="0.2">
      <c r="B5859" s="15"/>
      <c r="C5859" s="15"/>
      <c r="D5859" s="15"/>
      <c r="E5859" s="15"/>
      <c r="F5859" s="15"/>
      <c r="G5859" s="15"/>
      <c r="H5859" s="15"/>
      <c r="I5859" s="15"/>
      <c r="J5859" s="15"/>
      <c r="K5859" s="15"/>
    </row>
    <row r="5860" spans="2:11" x14ac:dyDescent="0.2">
      <c r="B5860" s="15"/>
      <c r="C5860" s="15"/>
      <c r="D5860" s="15"/>
      <c r="E5860" s="15"/>
      <c r="F5860" s="15"/>
      <c r="G5860" s="15"/>
      <c r="H5860" s="15"/>
      <c r="I5860" s="15"/>
      <c r="J5860" s="15"/>
      <c r="K5860" s="15"/>
    </row>
    <row r="5861" spans="2:11" x14ac:dyDescent="0.2">
      <c r="B5861" s="15"/>
      <c r="C5861" s="15"/>
      <c r="D5861" s="15"/>
      <c r="E5861" s="15"/>
      <c r="F5861" s="15"/>
      <c r="G5861" s="15"/>
      <c r="H5861" s="15"/>
      <c r="I5861" s="15"/>
      <c r="J5861" s="15"/>
      <c r="K5861" s="15"/>
    </row>
    <row r="5862" spans="2:11" x14ac:dyDescent="0.2">
      <c r="B5862" s="15"/>
      <c r="C5862" s="15"/>
      <c r="D5862" s="15"/>
      <c r="E5862" s="15"/>
      <c r="F5862" s="15"/>
      <c r="G5862" s="15"/>
      <c r="H5862" s="15"/>
      <c r="I5862" s="15"/>
      <c r="J5862" s="15"/>
      <c r="K5862" s="15"/>
    </row>
    <row r="5863" spans="2:11" x14ac:dyDescent="0.2">
      <c r="B5863" s="15"/>
      <c r="C5863" s="15"/>
      <c r="D5863" s="15"/>
      <c r="E5863" s="15"/>
      <c r="F5863" s="15"/>
      <c r="G5863" s="15"/>
      <c r="H5863" s="15"/>
      <c r="I5863" s="15"/>
      <c r="J5863" s="15"/>
      <c r="K5863" s="15"/>
    </row>
    <row r="5864" spans="2:11" x14ac:dyDescent="0.2">
      <c r="B5864" s="15"/>
      <c r="C5864" s="15"/>
      <c r="D5864" s="15"/>
      <c r="E5864" s="15"/>
      <c r="F5864" s="15"/>
      <c r="G5864" s="15"/>
      <c r="H5864" s="15"/>
      <c r="I5864" s="15"/>
      <c r="J5864" s="15"/>
      <c r="K5864" s="15"/>
    </row>
    <row r="5865" spans="2:11" x14ac:dyDescent="0.2">
      <c r="B5865" s="15"/>
      <c r="C5865" s="15"/>
      <c r="D5865" s="15"/>
      <c r="E5865" s="15"/>
      <c r="F5865" s="15"/>
      <c r="G5865" s="15"/>
      <c r="H5865" s="15"/>
      <c r="I5865" s="15"/>
      <c r="J5865" s="15"/>
      <c r="K5865" s="15"/>
    </row>
    <row r="5866" spans="2:11" x14ac:dyDescent="0.2">
      <c r="B5866" s="15"/>
      <c r="C5866" s="15"/>
      <c r="D5866" s="15"/>
      <c r="E5866" s="15"/>
      <c r="F5866" s="15"/>
      <c r="G5866" s="15"/>
      <c r="H5866" s="15"/>
      <c r="I5866" s="15"/>
      <c r="J5866" s="15"/>
      <c r="K5866" s="15"/>
    </row>
    <row r="5867" spans="2:11" x14ac:dyDescent="0.2">
      <c r="B5867" s="15"/>
      <c r="C5867" s="15"/>
      <c r="D5867" s="15"/>
      <c r="E5867" s="15"/>
      <c r="F5867" s="15"/>
      <c r="G5867" s="15"/>
      <c r="H5867" s="15"/>
      <c r="I5867" s="15"/>
      <c r="J5867" s="15"/>
      <c r="K5867" s="15"/>
    </row>
    <row r="5868" spans="2:11" x14ac:dyDescent="0.2">
      <c r="B5868" s="15"/>
      <c r="C5868" s="15"/>
      <c r="D5868" s="15"/>
      <c r="E5868" s="15"/>
      <c r="F5868" s="15"/>
      <c r="G5868" s="15"/>
      <c r="H5868" s="15"/>
      <c r="I5868" s="15"/>
      <c r="J5868" s="15"/>
      <c r="K5868" s="15"/>
    </row>
    <row r="5869" spans="2:11" x14ac:dyDescent="0.2">
      <c r="B5869" s="15"/>
      <c r="C5869" s="15"/>
      <c r="D5869" s="15"/>
      <c r="E5869" s="15"/>
      <c r="F5869" s="15"/>
      <c r="G5869" s="15"/>
      <c r="H5869" s="15"/>
      <c r="I5869" s="15"/>
      <c r="J5869" s="15"/>
      <c r="K5869" s="15"/>
    </row>
    <row r="5870" spans="2:11" x14ac:dyDescent="0.2">
      <c r="B5870" s="15"/>
      <c r="C5870" s="15"/>
      <c r="D5870" s="15"/>
      <c r="E5870" s="15"/>
      <c r="F5870" s="15"/>
      <c r="G5870" s="15"/>
      <c r="H5870" s="15"/>
      <c r="I5870" s="15"/>
      <c r="J5870" s="15"/>
      <c r="K5870" s="15"/>
    </row>
    <row r="5871" spans="2:11" x14ac:dyDescent="0.2">
      <c r="B5871" s="15"/>
      <c r="C5871" s="15"/>
      <c r="D5871" s="15"/>
      <c r="E5871" s="15"/>
      <c r="F5871" s="15"/>
      <c r="G5871" s="15"/>
      <c r="H5871" s="15"/>
      <c r="I5871" s="15"/>
      <c r="J5871" s="15"/>
      <c r="K5871" s="15"/>
    </row>
    <row r="5872" spans="2:11" x14ac:dyDescent="0.2">
      <c r="B5872" s="15"/>
      <c r="C5872" s="15"/>
      <c r="D5872" s="15"/>
      <c r="E5872" s="15"/>
      <c r="F5872" s="15"/>
      <c r="G5872" s="15"/>
      <c r="H5872" s="15"/>
      <c r="I5872" s="15"/>
      <c r="J5872" s="15"/>
      <c r="K5872" s="15"/>
    </row>
    <row r="5873" spans="2:11" x14ac:dyDescent="0.2">
      <c r="B5873" s="15"/>
      <c r="C5873" s="15"/>
      <c r="D5873" s="15"/>
      <c r="E5873" s="15"/>
      <c r="F5873" s="15"/>
      <c r="G5873" s="15"/>
      <c r="H5873" s="15"/>
      <c r="I5873" s="15"/>
      <c r="J5873" s="15"/>
      <c r="K5873" s="15"/>
    </row>
    <row r="5874" spans="2:11" x14ac:dyDescent="0.2">
      <c r="B5874" s="15"/>
      <c r="C5874" s="15"/>
      <c r="D5874" s="15"/>
      <c r="E5874" s="15"/>
      <c r="F5874" s="15"/>
      <c r="G5874" s="15"/>
      <c r="H5874" s="15"/>
      <c r="I5874" s="15"/>
      <c r="J5874" s="15"/>
      <c r="K5874" s="15"/>
    </row>
    <row r="5875" spans="2:11" x14ac:dyDescent="0.2">
      <c r="B5875" s="15"/>
      <c r="C5875" s="15"/>
      <c r="D5875" s="15"/>
      <c r="E5875" s="15"/>
      <c r="F5875" s="15"/>
      <c r="G5875" s="15"/>
      <c r="H5875" s="15"/>
      <c r="I5875" s="15"/>
      <c r="J5875" s="15"/>
      <c r="K5875" s="15"/>
    </row>
    <row r="5876" spans="2:11" x14ac:dyDescent="0.2">
      <c r="B5876" s="15"/>
      <c r="C5876" s="15"/>
      <c r="D5876" s="15"/>
      <c r="E5876" s="15"/>
      <c r="F5876" s="15"/>
      <c r="G5876" s="15"/>
      <c r="H5876" s="15"/>
      <c r="I5876" s="15"/>
      <c r="J5876" s="15"/>
      <c r="K5876" s="15"/>
    </row>
    <row r="5877" spans="2:11" x14ac:dyDescent="0.2">
      <c r="B5877" s="15"/>
      <c r="C5877" s="15"/>
      <c r="D5877" s="15"/>
      <c r="E5877" s="15"/>
      <c r="F5877" s="15"/>
      <c r="G5877" s="15"/>
      <c r="H5877" s="15"/>
      <c r="I5877" s="15"/>
      <c r="J5877" s="15"/>
      <c r="K5877" s="15"/>
    </row>
    <row r="5878" spans="2:11" x14ac:dyDescent="0.2">
      <c r="B5878" s="15"/>
      <c r="C5878" s="15"/>
      <c r="D5878" s="15"/>
      <c r="E5878" s="15"/>
      <c r="F5878" s="15"/>
      <c r="G5878" s="15"/>
      <c r="H5878" s="15"/>
      <c r="I5878" s="15"/>
      <c r="J5878" s="15"/>
      <c r="K5878" s="15"/>
    </row>
    <row r="5879" spans="2:11" x14ac:dyDescent="0.2">
      <c r="B5879" s="15"/>
      <c r="C5879" s="15"/>
      <c r="D5879" s="15"/>
      <c r="E5879" s="15"/>
      <c r="F5879" s="15"/>
      <c r="G5879" s="15"/>
      <c r="H5879" s="15"/>
      <c r="I5879" s="15"/>
      <c r="J5879" s="15"/>
      <c r="K5879" s="15"/>
    </row>
    <row r="5880" spans="2:11" x14ac:dyDescent="0.2">
      <c r="B5880" s="15"/>
      <c r="C5880" s="15"/>
      <c r="D5880" s="15"/>
      <c r="E5880" s="15"/>
      <c r="F5880" s="15"/>
      <c r="G5880" s="15"/>
      <c r="H5880" s="15"/>
      <c r="I5880" s="15"/>
      <c r="J5880" s="15"/>
      <c r="K5880" s="15"/>
    </row>
    <row r="5881" spans="2:11" x14ac:dyDescent="0.2">
      <c r="B5881" s="15"/>
      <c r="C5881" s="15"/>
      <c r="D5881" s="15"/>
      <c r="E5881" s="15"/>
      <c r="F5881" s="15"/>
      <c r="G5881" s="15"/>
      <c r="H5881" s="15"/>
      <c r="I5881" s="15"/>
      <c r="J5881" s="15"/>
      <c r="K5881" s="15"/>
    </row>
    <row r="5882" spans="2:11" x14ac:dyDescent="0.2">
      <c r="B5882" s="15"/>
      <c r="C5882" s="15"/>
      <c r="D5882" s="15"/>
      <c r="E5882" s="15"/>
      <c r="F5882" s="15"/>
      <c r="G5882" s="15"/>
      <c r="H5882" s="15"/>
      <c r="I5882" s="15"/>
      <c r="J5882" s="15"/>
      <c r="K5882" s="15"/>
    </row>
    <row r="5883" spans="2:11" x14ac:dyDescent="0.2">
      <c r="B5883" s="15"/>
      <c r="C5883" s="15"/>
      <c r="D5883" s="15"/>
      <c r="E5883" s="15"/>
      <c r="F5883" s="15"/>
      <c r="G5883" s="15"/>
      <c r="H5883" s="15"/>
      <c r="I5883" s="15"/>
      <c r="J5883" s="15"/>
      <c r="K5883" s="15"/>
    </row>
    <row r="5884" spans="2:11" x14ac:dyDescent="0.2">
      <c r="B5884" s="15"/>
      <c r="C5884" s="15"/>
      <c r="D5884" s="15"/>
      <c r="E5884" s="15"/>
      <c r="F5884" s="15"/>
      <c r="G5884" s="15"/>
      <c r="H5884" s="15"/>
      <c r="I5884" s="15"/>
      <c r="J5884" s="15"/>
      <c r="K5884" s="15"/>
    </row>
    <row r="5885" spans="2:11" x14ac:dyDescent="0.2">
      <c r="B5885" s="15"/>
      <c r="C5885" s="15"/>
      <c r="D5885" s="15"/>
      <c r="E5885" s="15"/>
      <c r="F5885" s="15"/>
      <c r="G5885" s="15"/>
      <c r="H5885" s="15"/>
      <c r="I5885" s="15"/>
      <c r="J5885" s="15"/>
      <c r="K5885" s="15"/>
    </row>
    <row r="5886" spans="2:11" x14ac:dyDescent="0.2">
      <c r="B5886" s="15"/>
      <c r="C5886" s="15"/>
      <c r="D5886" s="15"/>
      <c r="E5886" s="15"/>
      <c r="F5886" s="15"/>
      <c r="G5886" s="15"/>
      <c r="H5886" s="15"/>
      <c r="I5886" s="15"/>
      <c r="J5886" s="15"/>
      <c r="K5886" s="15"/>
    </row>
    <row r="5887" spans="2:11" x14ac:dyDescent="0.2">
      <c r="B5887" s="15"/>
      <c r="C5887" s="15"/>
      <c r="D5887" s="15"/>
      <c r="E5887" s="15"/>
      <c r="F5887" s="15"/>
      <c r="G5887" s="15"/>
      <c r="H5887" s="15"/>
      <c r="I5887" s="15"/>
      <c r="J5887" s="15"/>
      <c r="K5887" s="15"/>
    </row>
    <row r="5888" spans="2:11" x14ac:dyDescent="0.2">
      <c r="B5888" s="15"/>
      <c r="C5888" s="15"/>
      <c r="D5888" s="15"/>
      <c r="E5888" s="15"/>
      <c r="F5888" s="15"/>
      <c r="G5888" s="15"/>
      <c r="H5888" s="15"/>
      <c r="I5888" s="15"/>
      <c r="J5888" s="15"/>
      <c r="K5888" s="15"/>
    </row>
    <row r="5889" spans="2:11" x14ac:dyDescent="0.2">
      <c r="B5889" s="15"/>
      <c r="C5889" s="15"/>
      <c r="D5889" s="15"/>
      <c r="E5889" s="15"/>
      <c r="F5889" s="15"/>
      <c r="G5889" s="15"/>
      <c r="H5889" s="15"/>
      <c r="I5889" s="15"/>
      <c r="J5889" s="15"/>
      <c r="K5889" s="15"/>
    </row>
    <row r="5890" spans="2:11" x14ac:dyDescent="0.2">
      <c r="B5890" s="15"/>
      <c r="C5890" s="15"/>
      <c r="D5890" s="15"/>
      <c r="E5890" s="15"/>
      <c r="F5890" s="15"/>
      <c r="G5890" s="15"/>
      <c r="H5890" s="15"/>
      <c r="I5890" s="15"/>
      <c r="J5890" s="15"/>
      <c r="K5890" s="15"/>
    </row>
    <row r="5891" spans="2:11" x14ac:dyDescent="0.2">
      <c r="B5891" s="15"/>
      <c r="C5891" s="15"/>
      <c r="D5891" s="15"/>
      <c r="E5891" s="15"/>
      <c r="F5891" s="15"/>
      <c r="G5891" s="15"/>
      <c r="H5891" s="15"/>
      <c r="I5891" s="15"/>
      <c r="J5891" s="15"/>
      <c r="K5891" s="15"/>
    </row>
    <row r="5892" spans="2:11" x14ac:dyDescent="0.2">
      <c r="B5892" s="15"/>
      <c r="C5892" s="15"/>
      <c r="D5892" s="15"/>
      <c r="E5892" s="15"/>
      <c r="F5892" s="15"/>
      <c r="G5892" s="15"/>
      <c r="H5892" s="15"/>
      <c r="I5892" s="15"/>
      <c r="J5892" s="15"/>
      <c r="K5892" s="15"/>
    </row>
    <row r="5893" spans="2:11" x14ac:dyDescent="0.2">
      <c r="B5893" s="15"/>
      <c r="C5893" s="15"/>
      <c r="D5893" s="15"/>
      <c r="E5893" s="15"/>
      <c r="F5893" s="15"/>
      <c r="G5893" s="15"/>
      <c r="H5893" s="15"/>
      <c r="I5893" s="15"/>
      <c r="J5893" s="15"/>
      <c r="K5893" s="15"/>
    </row>
    <row r="5894" spans="2:11" x14ac:dyDescent="0.2">
      <c r="B5894" s="15"/>
      <c r="C5894" s="15"/>
      <c r="D5894" s="15"/>
      <c r="E5894" s="15"/>
      <c r="F5894" s="15"/>
      <c r="G5894" s="15"/>
      <c r="H5894" s="15"/>
      <c r="I5894" s="15"/>
      <c r="J5894" s="15"/>
      <c r="K5894" s="15"/>
    </row>
    <row r="5895" spans="2:11" x14ac:dyDescent="0.2">
      <c r="B5895" s="15"/>
      <c r="C5895" s="15"/>
      <c r="D5895" s="15"/>
      <c r="E5895" s="15"/>
      <c r="F5895" s="15"/>
      <c r="G5895" s="15"/>
      <c r="H5895" s="15"/>
      <c r="I5895" s="15"/>
      <c r="J5895" s="15"/>
      <c r="K5895" s="15"/>
    </row>
    <row r="5896" spans="2:11" x14ac:dyDescent="0.2">
      <c r="B5896" s="15"/>
      <c r="C5896" s="15"/>
      <c r="D5896" s="15"/>
      <c r="E5896" s="15"/>
      <c r="F5896" s="15"/>
      <c r="G5896" s="15"/>
      <c r="H5896" s="15"/>
      <c r="I5896" s="15"/>
      <c r="J5896" s="15"/>
      <c r="K5896" s="15"/>
    </row>
    <row r="5897" spans="2:11" x14ac:dyDescent="0.2">
      <c r="B5897" s="15"/>
      <c r="C5897" s="15"/>
      <c r="D5897" s="15"/>
      <c r="E5897" s="15"/>
      <c r="F5897" s="15"/>
      <c r="G5897" s="15"/>
      <c r="H5897" s="15"/>
      <c r="I5897" s="15"/>
      <c r="J5897" s="15"/>
      <c r="K5897" s="15"/>
    </row>
    <row r="5898" spans="2:11" x14ac:dyDescent="0.2">
      <c r="B5898" s="15"/>
      <c r="C5898" s="15"/>
      <c r="D5898" s="15"/>
      <c r="E5898" s="15"/>
      <c r="F5898" s="15"/>
      <c r="G5898" s="15"/>
      <c r="H5898" s="15"/>
      <c r="I5898" s="15"/>
      <c r="J5898" s="15"/>
      <c r="K5898" s="15"/>
    </row>
    <row r="5899" spans="2:11" x14ac:dyDescent="0.2">
      <c r="B5899" s="15"/>
      <c r="C5899" s="15"/>
      <c r="D5899" s="15"/>
      <c r="E5899" s="15"/>
      <c r="F5899" s="15"/>
      <c r="G5899" s="15"/>
      <c r="H5899" s="15"/>
      <c r="I5899" s="15"/>
      <c r="J5899" s="15"/>
      <c r="K5899" s="15"/>
    </row>
    <row r="5900" spans="2:11" x14ac:dyDescent="0.2">
      <c r="B5900" s="15"/>
      <c r="C5900" s="15"/>
      <c r="D5900" s="15"/>
      <c r="E5900" s="15"/>
      <c r="F5900" s="15"/>
      <c r="G5900" s="15"/>
      <c r="H5900" s="15"/>
      <c r="I5900" s="15"/>
      <c r="J5900" s="15"/>
      <c r="K5900" s="15"/>
    </row>
    <row r="5901" spans="2:11" x14ac:dyDescent="0.2">
      <c r="B5901" s="15"/>
      <c r="C5901" s="15"/>
      <c r="D5901" s="15"/>
      <c r="E5901" s="15"/>
      <c r="F5901" s="15"/>
      <c r="G5901" s="15"/>
      <c r="H5901" s="15"/>
      <c r="I5901" s="15"/>
      <c r="J5901" s="15"/>
      <c r="K5901" s="15"/>
    </row>
    <row r="5902" spans="2:11" x14ac:dyDescent="0.2">
      <c r="B5902" s="15"/>
      <c r="C5902" s="15"/>
      <c r="D5902" s="15"/>
      <c r="E5902" s="15"/>
      <c r="F5902" s="15"/>
      <c r="G5902" s="15"/>
      <c r="H5902" s="15"/>
      <c r="I5902" s="15"/>
      <c r="J5902" s="15"/>
      <c r="K5902" s="15"/>
    </row>
    <row r="5903" spans="2:11" x14ac:dyDescent="0.2">
      <c r="B5903" s="15"/>
      <c r="C5903" s="15"/>
      <c r="D5903" s="15"/>
      <c r="E5903" s="15"/>
      <c r="F5903" s="15"/>
      <c r="G5903" s="15"/>
      <c r="H5903" s="15"/>
      <c r="I5903" s="15"/>
      <c r="J5903" s="15"/>
      <c r="K5903" s="15"/>
    </row>
    <row r="5904" spans="2:11" x14ac:dyDescent="0.2">
      <c r="B5904" s="15"/>
      <c r="C5904" s="15"/>
      <c r="D5904" s="15"/>
      <c r="E5904" s="15"/>
      <c r="F5904" s="15"/>
      <c r="G5904" s="15"/>
      <c r="H5904" s="15"/>
      <c r="I5904" s="15"/>
      <c r="J5904" s="15"/>
      <c r="K5904" s="15"/>
    </row>
    <row r="5905" spans="2:11" x14ac:dyDescent="0.2">
      <c r="B5905" s="15"/>
      <c r="C5905" s="15"/>
      <c r="D5905" s="15"/>
      <c r="E5905" s="15"/>
      <c r="F5905" s="15"/>
      <c r="G5905" s="15"/>
      <c r="H5905" s="15"/>
      <c r="I5905" s="15"/>
      <c r="J5905" s="15"/>
      <c r="K5905" s="15"/>
    </row>
    <row r="5906" spans="2:11" x14ac:dyDescent="0.2">
      <c r="B5906" s="15"/>
      <c r="C5906" s="15"/>
      <c r="D5906" s="15"/>
      <c r="E5906" s="15"/>
      <c r="F5906" s="15"/>
      <c r="G5906" s="15"/>
      <c r="H5906" s="15"/>
      <c r="I5906" s="15"/>
      <c r="J5906" s="15"/>
      <c r="K5906" s="15"/>
    </row>
    <row r="5907" spans="2:11" x14ac:dyDescent="0.2">
      <c r="B5907" s="15"/>
      <c r="C5907" s="15"/>
      <c r="D5907" s="15"/>
      <c r="E5907" s="15"/>
      <c r="F5907" s="15"/>
      <c r="G5907" s="15"/>
      <c r="H5907" s="15"/>
      <c r="I5907" s="15"/>
      <c r="J5907" s="15"/>
      <c r="K5907" s="15"/>
    </row>
    <row r="5908" spans="2:11" x14ac:dyDescent="0.2">
      <c r="B5908" s="15"/>
      <c r="C5908" s="15"/>
      <c r="D5908" s="15"/>
      <c r="E5908" s="15"/>
      <c r="F5908" s="15"/>
      <c r="G5908" s="15"/>
      <c r="H5908" s="15"/>
      <c r="I5908" s="15"/>
      <c r="J5908" s="15"/>
      <c r="K5908" s="15"/>
    </row>
    <row r="5909" spans="2:11" x14ac:dyDescent="0.2">
      <c r="B5909" s="15"/>
      <c r="C5909" s="15"/>
      <c r="D5909" s="15"/>
      <c r="E5909" s="15"/>
      <c r="F5909" s="15"/>
      <c r="G5909" s="15"/>
      <c r="H5909" s="15"/>
      <c r="I5909" s="15"/>
      <c r="J5909" s="15"/>
      <c r="K5909" s="15"/>
    </row>
    <row r="5910" spans="2:11" x14ac:dyDescent="0.2">
      <c r="B5910" s="15"/>
      <c r="C5910" s="15"/>
      <c r="D5910" s="15"/>
      <c r="E5910" s="15"/>
      <c r="F5910" s="15"/>
      <c r="G5910" s="15"/>
      <c r="H5910" s="15"/>
      <c r="I5910" s="15"/>
      <c r="J5910" s="15"/>
      <c r="K5910" s="15"/>
    </row>
    <row r="5911" spans="2:11" x14ac:dyDescent="0.2">
      <c r="B5911" s="15"/>
      <c r="C5911" s="15"/>
      <c r="D5911" s="15"/>
      <c r="E5911" s="15"/>
      <c r="F5911" s="15"/>
      <c r="G5911" s="15"/>
      <c r="H5911" s="15"/>
      <c r="I5911" s="15"/>
      <c r="J5911" s="15"/>
      <c r="K5911" s="15"/>
    </row>
    <row r="5912" spans="2:11" x14ac:dyDescent="0.2">
      <c r="B5912" s="15"/>
      <c r="C5912" s="15"/>
      <c r="D5912" s="15"/>
      <c r="E5912" s="15"/>
      <c r="F5912" s="15"/>
      <c r="G5912" s="15"/>
      <c r="H5912" s="15"/>
      <c r="I5912" s="15"/>
      <c r="J5912" s="15"/>
      <c r="K5912" s="15"/>
    </row>
    <row r="5913" spans="2:11" x14ac:dyDescent="0.2">
      <c r="B5913" s="15"/>
      <c r="C5913" s="15"/>
      <c r="D5913" s="15"/>
      <c r="E5913" s="15"/>
      <c r="F5913" s="15"/>
      <c r="G5913" s="15"/>
      <c r="H5913" s="15"/>
      <c r="I5913" s="15"/>
      <c r="J5913" s="15"/>
      <c r="K5913" s="15"/>
    </row>
    <row r="5914" spans="2:11" x14ac:dyDescent="0.2">
      <c r="B5914" s="15"/>
      <c r="C5914" s="15"/>
      <c r="D5914" s="15"/>
      <c r="E5914" s="15"/>
      <c r="F5914" s="15"/>
      <c r="G5914" s="15"/>
      <c r="H5914" s="15"/>
      <c r="I5914" s="15"/>
      <c r="J5914" s="15"/>
      <c r="K5914" s="15"/>
    </row>
    <row r="5915" spans="2:11" x14ac:dyDescent="0.2">
      <c r="B5915" s="15"/>
      <c r="C5915" s="15"/>
      <c r="D5915" s="15"/>
      <c r="E5915" s="15"/>
      <c r="F5915" s="15"/>
      <c r="G5915" s="15"/>
      <c r="H5915" s="15"/>
      <c r="I5915" s="15"/>
      <c r="J5915" s="15"/>
      <c r="K5915" s="15"/>
    </row>
    <row r="5916" spans="2:11" x14ac:dyDescent="0.2">
      <c r="B5916" s="15"/>
      <c r="C5916" s="15"/>
      <c r="D5916" s="15"/>
      <c r="E5916" s="15"/>
      <c r="F5916" s="15"/>
      <c r="G5916" s="15"/>
      <c r="H5916" s="15"/>
      <c r="I5916" s="15"/>
      <c r="J5916" s="15"/>
      <c r="K5916" s="15"/>
    </row>
    <row r="5917" spans="2:11" x14ac:dyDescent="0.2">
      <c r="B5917" s="15"/>
      <c r="C5917" s="15"/>
      <c r="D5917" s="15"/>
      <c r="E5917" s="15"/>
      <c r="F5917" s="15"/>
      <c r="G5917" s="15"/>
      <c r="H5917" s="15"/>
      <c r="I5917" s="15"/>
      <c r="J5917" s="15"/>
      <c r="K5917" s="15"/>
    </row>
    <row r="5918" spans="2:11" x14ac:dyDescent="0.2">
      <c r="B5918" s="15"/>
      <c r="C5918" s="15"/>
      <c r="D5918" s="15"/>
      <c r="E5918" s="15"/>
      <c r="F5918" s="15"/>
      <c r="G5918" s="15"/>
      <c r="H5918" s="15"/>
      <c r="I5918" s="15"/>
      <c r="J5918" s="15"/>
      <c r="K5918" s="15"/>
    </row>
    <row r="5919" spans="2:11" x14ac:dyDescent="0.2">
      <c r="B5919" s="15"/>
      <c r="C5919" s="15"/>
      <c r="D5919" s="15"/>
      <c r="E5919" s="15"/>
      <c r="F5919" s="15"/>
      <c r="G5919" s="15"/>
      <c r="H5919" s="15"/>
      <c r="I5919" s="15"/>
      <c r="J5919" s="15"/>
      <c r="K5919" s="15"/>
    </row>
    <row r="5920" spans="2:11" x14ac:dyDescent="0.2">
      <c r="B5920" s="15"/>
      <c r="C5920" s="15"/>
      <c r="D5920" s="15"/>
      <c r="E5920" s="15"/>
      <c r="F5920" s="15"/>
      <c r="G5920" s="15"/>
      <c r="H5920" s="15"/>
      <c r="I5920" s="15"/>
      <c r="J5920" s="15"/>
      <c r="K5920" s="15"/>
    </row>
    <row r="5921" spans="2:11" x14ac:dyDescent="0.2">
      <c r="B5921" s="15"/>
      <c r="C5921" s="15"/>
      <c r="D5921" s="15"/>
      <c r="E5921" s="15"/>
      <c r="F5921" s="15"/>
      <c r="G5921" s="15"/>
      <c r="H5921" s="15"/>
      <c r="I5921" s="15"/>
      <c r="J5921" s="15"/>
      <c r="K5921" s="15"/>
    </row>
    <row r="5922" spans="2:11" x14ac:dyDescent="0.2">
      <c r="B5922" s="15"/>
      <c r="C5922" s="15"/>
      <c r="D5922" s="15"/>
      <c r="E5922" s="15"/>
      <c r="F5922" s="15"/>
      <c r="G5922" s="15"/>
      <c r="H5922" s="15"/>
      <c r="I5922" s="15"/>
      <c r="J5922" s="15"/>
      <c r="K5922" s="15"/>
    </row>
    <row r="5923" spans="2:11" x14ac:dyDescent="0.2">
      <c r="B5923" s="15"/>
      <c r="C5923" s="15"/>
      <c r="D5923" s="15"/>
      <c r="E5923" s="15"/>
      <c r="F5923" s="15"/>
      <c r="G5923" s="15"/>
      <c r="H5923" s="15"/>
      <c r="I5923" s="15"/>
      <c r="J5923" s="15"/>
      <c r="K5923" s="15"/>
    </row>
    <row r="5924" spans="2:11" x14ac:dyDescent="0.2">
      <c r="B5924" s="15"/>
      <c r="C5924" s="15"/>
      <c r="D5924" s="15"/>
      <c r="E5924" s="15"/>
      <c r="F5924" s="15"/>
      <c r="G5924" s="15"/>
      <c r="H5924" s="15"/>
      <c r="I5924" s="15"/>
      <c r="J5924" s="15"/>
      <c r="K5924" s="15"/>
    </row>
    <row r="5925" spans="2:11" x14ac:dyDescent="0.2">
      <c r="B5925" s="15"/>
      <c r="C5925" s="15"/>
      <c r="D5925" s="15"/>
      <c r="E5925" s="15"/>
      <c r="F5925" s="15"/>
      <c r="G5925" s="15"/>
      <c r="H5925" s="15"/>
      <c r="I5925" s="15"/>
      <c r="J5925" s="15"/>
      <c r="K5925" s="15"/>
    </row>
    <row r="5926" spans="2:11" x14ac:dyDescent="0.2">
      <c r="B5926" s="15"/>
      <c r="C5926" s="15"/>
      <c r="D5926" s="15"/>
      <c r="E5926" s="15"/>
      <c r="F5926" s="15"/>
      <c r="G5926" s="15"/>
      <c r="H5926" s="15"/>
      <c r="I5926" s="15"/>
      <c r="J5926" s="15"/>
      <c r="K5926" s="15"/>
    </row>
    <row r="5927" spans="2:11" x14ac:dyDescent="0.2">
      <c r="B5927" s="15"/>
      <c r="C5927" s="15"/>
      <c r="D5927" s="15"/>
      <c r="E5927" s="15"/>
      <c r="F5927" s="15"/>
      <c r="G5927" s="15"/>
      <c r="H5927" s="15"/>
      <c r="I5927" s="15"/>
      <c r="J5927" s="15"/>
      <c r="K5927" s="15"/>
    </row>
    <row r="5928" spans="2:11" x14ac:dyDescent="0.2">
      <c r="B5928" s="15"/>
      <c r="C5928" s="15"/>
      <c r="D5928" s="15"/>
      <c r="E5928" s="15"/>
      <c r="F5928" s="15"/>
      <c r="G5928" s="15"/>
      <c r="H5928" s="15"/>
      <c r="I5928" s="15"/>
      <c r="J5928" s="15"/>
      <c r="K5928" s="15"/>
    </row>
    <row r="5929" spans="2:11" x14ac:dyDescent="0.2">
      <c r="B5929" s="15"/>
      <c r="C5929" s="15"/>
      <c r="D5929" s="15"/>
      <c r="E5929" s="15"/>
      <c r="F5929" s="15"/>
      <c r="G5929" s="15"/>
      <c r="H5929" s="15"/>
      <c r="I5929" s="15"/>
      <c r="J5929" s="15"/>
      <c r="K5929" s="15"/>
    </row>
    <row r="5930" spans="2:11" x14ac:dyDescent="0.2">
      <c r="B5930" s="15"/>
      <c r="C5930" s="15"/>
      <c r="D5930" s="15"/>
      <c r="E5930" s="15"/>
      <c r="F5930" s="15"/>
      <c r="G5930" s="15"/>
      <c r="H5930" s="15"/>
      <c r="I5930" s="15"/>
      <c r="J5930" s="15"/>
      <c r="K5930" s="15"/>
    </row>
    <row r="5931" spans="2:11" x14ac:dyDescent="0.2">
      <c r="B5931" s="15"/>
      <c r="C5931" s="15"/>
      <c r="D5931" s="15"/>
      <c r="E5931" s="15"/>
      <c r="F5931" s="15"/>
      <c r="G5931" s="15"/>
      <c r="H5931" s="15"/>
      <c r="I5931" s="15"/>
      <c r="J5931" s="15"/>
      <c r="K5931" s="15"/>
    </row>
    <row r="5932" spans="2:11" x14ac:dyDescent="0.2">
      <c r="B5932" s="15"/>
      <c r="C5932" s="15"/>
      <c r="D5932" s="15"/>
      <c r="E5932" s="15"/>
      <c r="F5932" s="15"/>
      <c r="G5932" s="15"/>
      <c r="H5932" s="15"/>
      <c r="I5932" s="15"/>
      <c r="J5932" s="15"/>
      <c r="K5932" s="15"/>
    </row>
    <row r="5933" spans="2:11" x14ac:dyDescent="0.2">
      <c r="B5933" s="15"/>
      <c r="C5933" s="15"/>
      <c r="D5933" s="15"/>
      <c r="E5933" s="15"/>
      <c r="F5933" s="15"/>
      <c r="G5933" s="15"/>
      <c r="H5933" s="15"/>
      <c r="I5933" s="15"/>
      <c r="J5933" s="15"/>
      <c r="K5933" s="15"/>
    </row>
    <row r="5934" spans="2:11" x14ac:dyDescent="0.2">
      <c r="B5934" s="15"/>
      <c r="C5934" s="15"/>
      <c r="D5934" s="15"/>
      <c r="E5934" s="15"/>
      <c r="F5934" s="15"/>
      <c r="G5934" s="15"/>
      <c r="H5934" s="15"/>
      <c r="I5934" s="15"/>
      <c r="J5934" s="15"/>
      <c r="K5934" s="15"/>
    </row>
    <row r="5935" spans="2:11" x14ac:dyDescent="0.2">
      <c r="B5935" s="15"/>
      <c r="C5935" s="15"/>
      <c r="D5935" s="15"/>
      <c r="E5935" s="15"/>
      <c r="F5935" s="15"/>
      <c r="G5935" s="15"/>
      <c r="H5935" s="15"/>
      <c r="I5935" s="15"/>
      <c r="J5935" s="15"/>
      <c r="K5935" s="15"/>
    </row>
    <row r="5936" spans="2:11" x14ac:dyDescent="0.2">
      <c r="B5936" s="15"/>
      <c r="C5936" s="15"/>
      <c r="D5936" s="15"/>
      <c r="E5936" s="15"/>
      <c r="F5936" s="15"/>
      <c r="G5936" s="15"/>
      <c r="H5936" s="15"/>
      <c r="I5936" s="15"/>
      <c r="J5936" s="15"/>
      <c r="K5936" s="15"/>
    </row>
    <row r="5937" spans="2:11" x14ac:dyDescent="0.2">
      <c r="B5937" s="15"/>
      <c r="C5937" s="15"/>
      <c r="D5937" s="15"/>
      <c r="E5937" s="15"/>
      <c r="F5937" s="15"/>
      <c r="G5937" s="15"/>
      <c r="H5937" s="15"/>
      <c r="I5937" s="15"/>
      <c r="J5937" s="15"/>
      <c r="K5937" s="15"/>
    </row>
    <row r="5938" spans="2:11" x14ac:dyDescent="0.2">
      <c r="B5938" s="15"/>
      <c r="C5938" s="15"/>
      <c r="D5938" s="15"/>
      <c r="E5938" s="15"/>
      <c r="F5938" s="15"/>
      <c r="G5938" s="15"/>
      <c r="H5938" s="15"/>
      <c r="I5938" s="15"/>
      <c r="J5938" s="15"/>
      <c r="K5938" s="15"/>
    </row>
    <row r="5939" spans="2:11" x14ac:dyDescent="0.2">
      <c r="B5939" s="15"/>
      <c r="C5939" s="15"/>
      <c r="D5939" s="15"/>
      <c r="E5939" s="15"/>
      <c r="F5939" s="15"/>
      <c r="G5939" s="15"/>
      <c r="H5939" s="15"/>
      <c r="I5939" s="15"/>
      <c r="J5939" s="15"/>
      <c r="K5939" s="15"/>
    </row>
    <row r="5940" spans="2:11" x14ac:dyDescent="0.2">
      <c r="B5940" s="15"/>
      <c r="C5940" s="15"/>
      <c r="D5940" s="15"/>
      <c r="E5940" s="15"/>
      <c r="F5940" s="15"/>
      <c r="G5940" s="15"/>
      <c r="H5940" s="15"/>
      <c r="I5940" s="15"/>
      <c r="J5940" s="15"/>
      <c r="K5940" s="15"/>
    </row>
    <row r="5941" spans="2:11" x14ac:dyDescent="0.2">
      <c r="B5941" s="15"/>
      <c r="C5941" s="15"/>
      <c r="D5941" s="15"/>
      <c r="E5941" s="15"/>
      <c r="F5941" s="15"/>
      <c r="G5941" s="15"/>
      <c r="H5941" s="15"/>
      <c r="I5941" s="15"/>
      <c r="J5941" s="15"/>
      <c r="K5941" s="15"/>
    </row>
    <row r="5942" spans="2:11" x14ac:dyDescent="0.2">
      <c r="B5942" s="15"/>
      <c r="C5942" s="15"/>
      <c r="D5942" s="15"/>
      <c r="E5942" s="15"/>
      <c r="F5942" s="15"/>
      <c r="G5942" s="15"/>
      <c r="H5942" s="15"/>
      <c r="I5942" s="15"/>
      <c r="J5942" s="15"/>
      <c r="K5942" s="15"/>
    </row>
    <row r="5943" spans="2:11" x14ac:dyDescent="0.2">
      <c r="B5943" s="15"/>
      <c r="C5943" s="15"/>
      <c r="D5943" s="15"/>
      <c r="E5943" s="15"/>
      <c r="F5943" s="15"/>
      <c r="G5943" s="15"/>
      <c r="H5943" s="15"/>
      <c r="I5943" s="15"/>
      <c r="J5943" s="15"/>
      <c r="K5943" s="15"/>
    </row>
    <row r="5944" spans="2:11" x14ac:dyDescent="0.2">
      <c r="B5944" s="15"/>
      <c r="C5944" s="15"/>
      <c r="D5944" s="15"/>
      <c r="E5944" s="15"/>
      <c r="F5944" s="15"/>
      <c r="G5944" s="15"/>
      <c r="H5944" s="15"/>
      <c r="I5944" s="15"/>
      <c r="J5944" s="15"/>
      <c r="K5944" s="15"/>
    </row>
    <row r="5945" spans="2:11" x14ac:dyDescent="0.2">
      <c r="B5945" s="15"/>
      <c r="C5945" s="15"/>
      <c r="D5945" s="15"/>
      <c r="E5945" s="15"/>
      <c r="F5945" s="15"/>
      <c r="G5945" s="15"/>
      <c r="H5945" s="15"/>
      <c r="I5945" s="15"/>
      <c r="J5945" s="15"/>
      <c r="K5945" s="15"/>
    </row>
    <row r="5946" spans="2:11" x14ac:dyDescent="0.2">
      <c r="B5946" s="15"/>
      <c r="C5946" s="15"/>
      <c r="D5946" s="15"/>
      <c r="E5946" s="15"/>
      <c r="F5946" s="15"/>
      <c r="G5946" s="15"/>
      <c r="H5946" s="15"/>
      <c r="I5946" s="15"/>
      <c r="J5946" s="15"/>
      <c r="K5946" s="15"/>
    </row>
    <row r="5947" spans="2:11" x14ac:dyDescent="0.2">
      <c r="B5947" s="15"/>
      <c r="C5947" s="15"/>
      <c r="D5947" s="15"/>
      <c r="E5947" s="15"/>
      <c r="F5947" s="15"/>
      <c r="G5947" s="15"/>
      <c r="H5947" s="15"/>
      <c r="I5947" s="15"/>
      <c r="J5947" s="15"/>
      <c r="K5947" s="15"/>
    </row>
    <row r="5948" spans="2:11" x14ac:dyDescent="0.2">
      <c r="B5948" s="15"/>
      <c r="C5948" s="15"/>
      <c r="D5948" s="15"/>
      <c r="E5948" s="15"/>
      <c r="F5948" s="15"/>
      <c r="G5948" s="15"/>
      <c r="H5948" s="15"/>
      <c r="I5948" s="15"/>
      <c r="J5948" s="15"/>
      <c r="K5948" s="15"/>
    </row>
    <row r="5949" spans="2:11" x14ac:dyDescent="0.2">
      <c r="B5949" s="15"/>
      <c r="C5949" s="15"/>
      <c r="D5949" s="15"/>
      <c r="E5949" s="15"/>
      <c r="F5949" s="15"/>
      <c r="G5949" s="15"/>
      <c r="H5949" s="15"/>
      <c r="I5949" s="15"/>
      <c r="J5949" s="15"/>
      <c r="K5949" s="15"/>
    </row>
    <row r="5950" spans="2:11" x14ac:dyDescent="0.2">
      <c r="B5950" s="15"/>
      <c r="C5950" s="15"/>
      <c r="D5950" s="15"/>
      <c r="E5950" s="15"/>
      <c r="F5950" s="15"/>
      <c r="G5950" s="15"/>
      <c r="H5950" s="15"/>
      <c r="I5950" s="15"/>
      <c r="J5950" s="15"/>
      <c r="K5950" s="15"/>
    </row>
    <row r="5951" spans="2:11" x14ac:dyDescent="0.2">
      <c r="B5951" s="15"/>
      <c r="C5951" s="15"/>
      <c r="D5951" s="15"/>
      <c r="E5951" s="15"/>
      <c r="F5951" s="15"/>
      <c r="G5951" s="15"/>
      <c r="H5951" s="15"/>
      <c r="I5951" s="15"/>
      <c r="J5951" s="15"/>
      <c r="K5951" s="15"/>
    </row>
    <row r="5952" spans="2:11" x14ac:dyDescent="0.2">
      <c r="B5952" s="15"/>
      <c r="C5952" s="15"/>
      <c r="D5952" s="15"/>
      <c r="E5952" s="15"/>
      <c r="F5952" s="15"/>
      <c r="G5952" s="15"/>
      <c r="H5952" s="15"/>
      <c r="I5952" s="15"/>
      <c r="J5952" s="15"/>
      <c r="K5952" s="15"/>
    </row>
    <row r="5953" spans="2:11" x14ac:dyDescent="0.2">
      <c r="B5953" s="15"/>
      <c r="C5953" s="15"/>
      <c r="D5953" s="15"/>
      <c r="E5953" s="15"/>
      <c r="F5953" s="15"/>
      <c r="G5953" s="15"/>
      <c r="H5953" s="15"/>
      <c r="I5953" s="15"/>
      <c r="J5953" s="15"/>
      <c r="K5953" s="15"/>
    </row>
    <row r="5954" spans="2:11" x14ac:dyDescent="0.2">
      <c r="B5954" s="15"/>
      <c r="C5954" s="15"/>
      <c r="D5954" s="15"/>
      <c r="E5954" s="15"/>
      <c r="F5954" s="15"/>
      <c r="G5954" s="15"/>
      <c r="H5954" s="15"/>
      <c r="I5954" s="15"/>
      <c r="J5954" s="15"/>
      <c r="K5954" s="15"/>
    </row>
    <row r="5955" spans="2:11" x14ac:dyDescent="0.2">
      <c r="B5955" s="15"/>
      <c r="C5955" s="15"/>
      <c r="D5955" s="15"/>
      <c r="E5955" s="15"/>
      <c r="F5955" s="15"/>
      <c r="G5955" s="15"/>
      <c r="H5955" s="15"/>
      <c r="I5955" s="15"/>
      <c r="J5955" s="15"/>
      <c r="K5955" s="15"/>
    </row>
    <row r="5956" spans="2:11" x14ac:dyDescent="0.2">
      <c r="B5956" s="15"/>
      <c r="C5956" s="15"/>
      <c r="D5956" s="15"/>
      <c r="E5956" s="15"/>
      <c r="F5956" s="15"/>
      <c r="G5956" s="15"/>
      <c r="H5956" s="15"/>
      <c r="I5956" s="15"/>
      <c r="J5956" s="15"/>
      <c r="K5956" s="15"/>
    </row>
    <row r="5957" spans="2:11" x14ac:dyDescent="0.2">
      <c r="B5957" s="15"/>
      <c r="C5957" s="15"/>
      <c r="D5957" s="15"/>
      <c r="E5957" s="15"/>
      <c r="F5957" s="15"/>
      <c r="G5957" s="15"/>
      <c r="H5957" s="15"/>
      <c r="I5957" s="15"/>
      <c r="J5957" s="15"/>
      <c r="K5957" s="15"/>
    </row>
    <row r="5958" spans="2:11" x14ac:dyDescent="0.2">
      <c r="B5958" s="15"/>
      <c r="C5958" s="15"/>
      <c r="D5958" s="15"/>
      <c r="E5958" s="15"/>
      <c r="F5958" s="15"/>
      <c r="G5958" s="15"/>
      <c r="H5958" s="15"/>
      <c r="I5958" s="15"/>
      <c r="J5958" s="15"/>
      <c r="K5958" s="15"/>
    </row>
    <row r="5959" spans="2:11" x14ac:dyDescent="0.2">
      <c r="B5959" s="15"/>
      <c r="C5959" s="15"/>
      <c r="D5959" s="15"/>
      <c r="E5959" s="15"/>
      <c r="F5959" s="15"/>
      <c r="G5959" s="15"/>
      <c r="H5959" s="15"/>
      <c r="I5959" s="15"/>
      <c r="J5959" s="15"/>
      <c r="K5959" s="15"/>
    </row>
    <row r="5960" spans="2:11" x14ac:dyDescent="0.2">
      <c r="B5960" s="15"/>
      <c r="C5960" s="15"/>
      <c r="D5960" s="15"/>
      <c r="E5960" s="15"/>
      <c r="F5960" s="15"/>
      <c r="G5960" s="15"/>
      <c r="H5960" s="15"/>
      <c r="I5960" s="15"/>
      <c r="J5960" s="15"/>
      <c r="K5960" s="15"/>
    </row>
    <row r="5961" spans="2:11" x14ac:dyDescent="0.2">
      <c r="B5961" s="15"/>
      <c r="C5961" s="15"/>
      <c r="D5961" s="15"/>
      <c r="E5961" s="15"/>
      <c r="F5961" s="15"/>
      <c r="G5961" s="15"/>
      <c r="H5961" s="15"/>
      <c r="I5961" s="15"/>
      <c r="J5961" s="15"/>
      <c r="K5961" s="15"/>
    </row>
    <row r="5962" spans="2:11" x14ac:dyDescent="0.2">
      <c r="B5962" s="15"/>
      <c r="C5962" s="15"/>
      <c r="D5962" s="15"/>
      <c r="E5962" s="15"/>
      <c r="F5962" s="15"/>
      <c r="G5962" s="15"/>
      <c r="H5962" s="15"/>
      <c r="I5962" s="15"/>
      <c r="J5962" s="15"/>
      <c r="K5962" s="15"/>
    </row>
    <row r="5963" spans="2:11" x14ac:dyDescent="0.2">
      <c r="B5963" s="15"/>
      <c r="C5963" s="15"/>
      <c r="D5963" s="15"/>
      <c r="E5963" s="15"/>
      <c r="F5963" s="15"/>
      <c r="G5963" s="15"/>
      <c r="H5963" s="15"/>
      <c r="I5963" s="15"/>
      <c r="J5963" s="15"/>
      <c r="K5963" s="15"/>
    </row>
    <row r="5964" spans="2:11" x14ac:dyDescent="0.2">
      <c r="B5964" s="15"/>
      <c r="C5964" s="15"/>
      <c r="D5964" s="15"/>
      <c r="E5964" s="15"/>
      <c r="F5964" s="15"/>
      <c r="G5964" s="15"/>
      <c r="H5964" s="15"/>
      <c r="I5964" s="15"/>
      <c r="J5964" s="15"/>
      <c r="K5964" s="15"/>
    </row>
    <row r="5965" spans="2:11" x14ac:dyDescent="0.2">
      <c r="B5965" s="15"/>
      <c r="C5965" s="15"/>
      <c r="D5965" s="15"/>
      <c r="E5965" s="15"/>
      <c r="F5965" s="15"/>
      <c r="G5965" s="15"/>
      <c r="H5965" s="15"/>
      <c r="I5965" s="15"/>
      <c r="J5965" s="15"/>
      <c r="K5965" s="15"/>
    </row>
    <row r="5966" spans="2:11" x14ac:dyDescent="0.2">
      <c r="B5966" s="15"/>
      <c r="C5966" s="15"/>
      <c r="D5966" s="15"/>
      <c r="E5966" s="15"/>
      <c r="F5966" s="15"/>
      <c r="G5966" s="15"/>
      <c r="H5966" s="15"/>
      <c r="I5966" s="15"/>
      <c r="J5966" s="15"/>
      <c r="K5966" s="15"/>
    </row>
    <row r="5967" spans="2:11" x14ac:dyDescent="0.2">
      <c r="B5967" s="15"/>
      <c r="C5967" s="15"/>
      <c r="D5967" s="15"/>
      <c r="E5967" s="15"/>
      <c r="F5967" s="15"/>
      <c r="G5967" s="15"/>
      <c r="H5967" s="15"/>
      <c r="I5967" s="15"/>
      <c r="J5967" s="15"/>
      <c r="K5967" s="15"/>
    </row>
    <row r="5968" spans="2:11" x14ac:dyDescent="0.2">
      <c r="B5968" s="15"/>
      <c r="C5968" s="15"/>
      <c r="D5968" s="15"/>
      <c r="E5968" s="15"/>
      <c r="F5968" s="15"/>
      <c r="G5968" s="15"/>
      <c r="H5968" s="15"/>
      <c r="I5968" s="15"/>
      <c r="J5968" s="15"/>
      <c r="K5968" s="15"/>
    </row>
    <row r="5969" spans="2:11" x14ac:dyDescent="0.2">
      <c r="B5969" s="15"/>
      <c r="C5969" s="15"/>
      <c r="D5969" s="15"/>
      <c r="E5969" s="15"/>
      <c r="F5969" s="15"/>
      <c r="G5969" s="15"/>
      <c r="H5969" s="15"/>
      <c r="I5969" s="15"/>
      <c r="J5969" s="15"/>
      <c r="K5969" s="15"/>
    </row>
    <row r="5970" spans="2:11" x14ac:dyDescent="0.2">
      <c r="B5970" s="15"/>
      <c r="C5970" s="15"/>
      <c r="D5970" s="15"/>
      <c r="E5970" s="15"/>
      <c r="F5970" s="15"/>
      <c r="G5970" s="15"/>
      <c r="H5970" s="15"/>
      <c r="I5970" s="15"/>
      <c r="J5970" s="15"/>
      <c r="K5970" s="15"/>
    </row>
    <row r="5971" spans="2:11" x14ac:dyDescent="0.2">
      <c r="B5971" s="15"/>
      <c r="C5971" s="15"/>
      <c r="D5971" s="15"/>
      <c r="E5971" s="15"/>
      <c r="F5971" s="15"/>
      <c r="G5971" s="15"/>
      <c r="H5971" s="15"/>
      <c r="I5971" s="15"/>
      <c r="J5971" s="15"/>
      <c r="K5971" s="15"/>
    </row>
    <row r="5972" spans="2:11" x14ac:dyDescent="0.2">
      <c r="B5972" s="15"/>
      <c r="C5972" s="15"/>
      <c r="D5972" s="15"/>
      <c r="E5972" s="15"/>
      <c r="F5972" s="15"/>
      <c r="G5972" s="15"/>
      <c r="H5972" s="15"/>
      <c r="I5972" s="15"/>
      <c r="J5972" s="15"/>
      <c r="K5972" s="15"/>
    </row>
    <row r="5973" spans="2:11" x14ac:dyDescent="0.2">
      <c r="B5973" s="15"/>
      <c r="C5973" s="15"/>
      <c r="D5973" s="15"/>
      <c r="E5973" s="15"/>
      <c r="F5973" s="15"/>
      <c r="G5973" s="15"/>
      <c r="H5973" s="15"/>
      <c r="I5973" s="15"/>
      <c r="J5973" s="15"/>
      <c r="K5973" s="15"/>
    </row>
    <row r="5974" spans="2:11" x14ac:dyDescent="0.2">
      <c r="B5974" s="15"/>
      <c r="C5974" s="15"/>
      <c r="D5974" s="15"/>
      <c r="E5974" s="15"/>
      <c r="F5974" s="15"/>
      <c r="G5974" s="15"/>
      <c r="H5974" s="15"/>
      <c r="I5974" s="15"/>
      <c r="J5974" s="15"/>
      <c r="K5974" s="15"/>
    </row>
    <row r="5975" spans="2:11" x14ac:dyDescent="0.2">
      <c r="B5975" s="15"/>
      <c r="C5975" s="15"/>
      <c r="D5975" s="15"/>
      <c r="E5975" s="15"/>
      <c r="F5975" s="15"/>
      <c r="G5975" s="15"/>
      <c r="H5975" s="15"/>
      <c r="I5975" s="15"/>
      <c r="J5975" s="15"/>
      <c r="K5975" s="15"/>
    </row>
    <row r="5976" spans="2:11" x14ac:dyDescent="0.2">
      <c r="B5976" s="15"/>
      <c r="C5976" s="15"/>
      <c r="D5976" s="15"/>
      <c r="E5976" s="15"/>
      <c r="F5976" s="15"/>
      <c r="G5976" s="15"/>
      <c r="H5976" s="15"/>
      <c r="I5976" s="15"/>
      <c r="J5976" s="15"/>
      <c r="K5976" s="15"/>
    </row>
    <row r="5977" spans="2:11" x14ac:dyDescent="0.2">
      <c r="B5977" s="15"/>
      <c r="C5977" s="15"/>
      <c r="D5977" s="15"/>
      <c r="E5977" s="15"/>
      <c r="F5977" s="15"/>
      <c r="G5977" s="15"/>
      <c r="H5977" s="15"/>
      <c r="I5977" s="15"/>
      <c r="J5977" s="15"/>
      <c r="K5977" s="15"/>
    </row>
    <row r="5978" spans="2:11" x14ac:dyDescent="0.2">
      <c r="B5978" s="15"/>
      <c r="C5978" s="15"/>
      <c r="D5978" s="15"/>
      <c r="E5978" s="15"/>
      <c r="F5978" s="15"/>
      <c r="G5978" s="15"/>
      <c r="H5978" s="15"/>
      <c r="I5978" s="15"/>
      <c r="J5978" s="15"/>
      <c r="K5978" s="15"/>
    </row>
    <row r="5979" spans="2:11" x14ac:dyDescent="0.2">
      <c r="B5979" s="15"/>
      <c r="C5979" s="15"/>
      <c r="D5979" s="15"/>
      <c r="E5979" s="15"/>
      <c r="F5979" s="15"/>
      <c r="G5979" s="15"/>
      <c r="H5979" s="15"/>
      <c r="I5979" s="15"/>
      <c r="J5979" s="15"/>
      <c r="K5979" s="15"/>
    </row>
    <row r="5980" spans="2:11" x14ac:dyDescent="0.2">
      <c r="B5980" s="15"/>
      <c r="C5980" s="15"/>
      <c r="D5980" s="15"/>
      <c r="E5980" s="15"/>
      <c r="F5980" s="15"/>
      <c r="G5980" s="15"/>
      <c r="H5980" s="15"/>
      <c r="I5980" s="15"/>
      <c r="J5980" s="15"/>
      <c r="K5980" s="15"/>
    </row>
    <row r="5981" spans="2:11" x14ac:dyDescent="0.2">
      <c r="B5981" s="15"/>
      <c r="C5981" s="15"/>
      <c r="D5981" s="15"/>
      <c r="E5981" s="15"/>
      <c r="F5981" s="15"/>
      <c r="G5981" s="15"/>
      <c r="H5981" s="15"/>
      <c r="I5981" s="15"/>
      <c r="J5981" s="15"/>
      <c r="K5981" s="15"/>
    </row>
    <row r="5982" spans="2:11" x14ac:dyDescent="0.2">
      <c r="B5982" s="15"/>
      <c r="C5982" s="15"/>
      <c r="D5982" s="15"/>
      <c r="E5982" s="15"/>
      <c r="F5982" s="15"/>
      <c r="G5982" s="15"/>
      <c r="H5982" s="15"/>
      <c r="I5982" s="15"/>
      <c r="J5982" s="15"/>
      <c r="K5982" s="15"/>
    </row>
    <row r="5983" spans="2:11" x14ac:dyDescent="0.2">
      <c r="B5983" s="15"/>
      <c r="C5983" s="15"/>
      <c r="D5983" s="15"/>
      <c r="E5983" s="15"/>
      <c r="F5983" s="15"/>
      <c r="G5983" s="15"/>
      <c r="H5983" s="15"/>
      <c r="I5983" s="15"/>
      <c r="J5983" s="15"/>
      <c r="K5983" s="15"/>
    </row>
    <row r="5984" spans="2:11" x14ac:dyDescent="0.2">
      <c r="B5984" s="15"/>
      <c r="C5984" s="15"/>
      <c r="D5984" s="15"/>
      <c r="E5984" s="15"/>
      <c r="F5984" s="15"/>
      <c r="G5984" s="15"/>
      <c r="H5984" s="15"/>
      <c r="I5984" s="15"/>
      <c r="J5984" s="15"/>
      <c r="K5984" s="15"/>
    </row>
    <row r="5985" spans="2:11" x14ac:dyDescent="0.2">
      <c r="B5985" s="15"/>
      <c r="C5985" s="15"/>
      <c r="D5985" s="15"/>
      <c r="E5985" s="15"/>
      <c r="F5985" s="15"/>
      <c r="G5985" s="15"/>
      <c r="H5985" s="15"/>
      <c r="I5985" s="15"/>
      <c r="J5985" s="15"/>
      <c r="K5985" s="15"/>
    </row>
    <row r="5986" spans="2:11" x14ac:dyDescent="0.2">
      <c r="B5986" s="15"/>
      <c r="C5986" s="15"/>
      <c r="D5986" s="15"/>
      <c r="E5986" s="15"/>
      <c r="F5986" s="15"/>
      <c r="G5986" s="15"/>
      <c r="H5986" s="15"/>
      <c r="I5986" s="15"/>
      <c r="J5986" s="15"/>
      <c r="K5986" s="15"/>
    </row>
    <row r="5987" spans="2:11" x14ac:dyDescent="0.2">
      <c r="B5987" s="15"/>
      <c r="C5987" s="15"/>
      <c r="D5987" s="15"/>
      <c r="E5987" s="15"/>
      <c r="F5987" s="15"/>
      <c r="G5987" s="15"/>
      <c r="H5987" s="15"/>
      <c r="I5987" s="15"/>
      <c r="J5987" s="15"/>
      <c r="K5987" s="15"/>
    </row>
    <row r="5988" spans="2:11" x14ac:dyDescent="0.2">
      <c r="B5988" s="15"/>
      <c r="C5988" s="15"/>
      <c r="D5988" s="15"/>
      <c r="E5988" s="15"/>
      <c r="F5988" s="15"/>
      <c r="G5988" s="15"/>
      <c r="H5988" s="15"/>
      <c r="I5988" s="15"/>
      <c r="J5988" s="15"/>
      <c r="K5988" s="15"/>
    </row>
    <row r="5989" spans="2:11" x14ac:dyDescent="0.2">
      <c r="B5989" s="15"/>
      <c r="C5989" s="15"/>
      <c r="D5989" s="15"/>
      <c r="E5989" s="15"/>
      <c r="F5989" s="15"/>
      <c r="G5989" s="15"/>
      <c r="H5989" s="15"/>
      <c r="I5989" s="15"/>
      <c r="J5989" s="15"/>
      <c r="K5989" s="15"/>
    </row>
    <row r="5990" spans="2:11" x14ac:dyDescent="0.2">
      <c r="B5990" s="15"/>
      <c r="C5990" s="15"/>
      <c r="D5990" s="15"/>
      <c r="E5990" s="15"/>
      <c r="F5990" s="15"/>
      <c r="G5990" s="15"/>
      <c r="H5990" s="15"/>
      <c r="I5990" s="15"/>
      <c r="J5990" s="15"/>
      <c r="K5990" s="15"/>
    </row>
    <row r="5991" spans="2:11" x14ac:dyDescent="0.2">
      <c r="B5991" s="15"/>
      <c r="C5991" s="15"/>
      <c r="D5991" s="15"/>
      <c r="E5991" s="15"/>
      <c r="F5991" s="15"/>
      <c r="G5991" s="15"/>
      <c r="H5991" s="15"/>
      <c r="I5991" s="15"/>
      <c r="J5991" s="15"/>
      <c r="K5991" s="15"/>
    </row>
    <row r="5992" spans="2:11" x14ac:dyDescent="0.2">
      <c r="B5992" s="15"/>
      <c r="C5992" s="15"/>
      <c r="D5992" s="15"/>
      <c r="E5992" s="15"/>
      <c r="F5992" s="15"/>
      <c r="G5992" s="15"/>
      <c r="H5992" s="15"/>
      <c r="I5992" s="15"/>
      <c r="J5992" s="15"/>
      <c r="K5992" s="15"/>
    </row>
    <row r="5993" spans="2:11" x14ac:dyDescent="0.2">
      <c r="B5993" s="15"/>
      <c r="C5993" s="15"/>
      <c r="D5993" s="15"/>
      <c r="E5993" s="15"/>
      <c r="F5993" s="15"/>
      <c r="G5993" s="15"/>
      <c r="H5993" s="15"/>
      <c r="I5993" s="15"/>
      <c r="J5993" s="15"/>
      <c r="K5993" s="15"/>
    </row>
    <row r="5994" spans="2:11" x14ac:dyDescent="0.2">
      <c r="B5994" s="15"/>
      <c r="C5994" s="15"/>
      <c r="D5994" s="15"/>
      <c r="E5994" s="15"/>
      <c r="F5994" s="15"/>
      <c r="G5994" s="15"/>
      <c r="H5994" s="15"/>
      <c r="I5994" s="15"/>
      <c r="J5994" s="15"/>
      <c r="K5994" s="15"/>
    </row>
    <row r="5995" spans="2:11" x14ac:dyDescent="0.2">
      <c r="B5995" s="15"/>
      <c r="C5995" s="15"/>
      <c r="D5995" s="15"/>
      <c r="E5995" s="15"/>
      <c r="F5995" s="15"/>
      <c r="G5995" s="15"/>
      <c r="H5995" s="15"/>
      <c r="I5995" s="15"/>
      <c r="J5995" s="15"/>
      <c r="K5995" s="15"/>
    </row>
    <row r="5996" spans="2:11" x14ac:dyDescent="0.2">
      <c r="B5996" s="15"/>
      <c r="C5996" s="15"/>
      <c r="D5996" s="15"/>
      <c r="E5996" s="15"/>
      <c r="F5996" s="15"/>
      <c r="G5996" s="15"/>
      <c r="H5996" s="15"/>
      <c r="I5996" s="15"/>
      <c r="J5996" s="15"/>
      <c r="K5996" s="15"/>
    </row>
    <row r="5997" spans="2:11" x14ac:dyDescent="0.2">
      <c r="B5997" s="15"/>
      <c r="C5997" s="15"/>
      <c r="D5997" s="15"/>
      <c r="E5997" s="15"/>
      <c r="F5997" s="15"/>
      <c r="G5997" s="15"/>
      <c r="H5997" s="15"/>
      <c r="I5997" s="15"/>
      <c r="J5997" s="15"/>
      <c r="K5997" s="15"/>
    </row>
    <row r="5998" spans="2:11" x14ac:dyDescent="0.2">
      <c r="B5998" s="15"/>
      <c r="C5998" s="15"/>
      <c r="D5998" s="15"/>
      <c r="E5998" s="15"/>
      <c r="F5998" s="15"/>
      <c r="G5998" s="15"/>
      <c r="H5998" s="15"/>
      <c r="I5998" s="15"/>
      <c r="J5998" s="15"/>
      <c r="K5998" s="15"/>
    </row>
    <row r="5999" spans="2:11" x14ac:dyDescent="0.2">
      <c r="B5999" s="15"/>
      <c r="C5999" s="15"/>
      <c r="D5999" s="15"/>
      <c r="E5999" s="15"/>
      <c r="F5999" s="15"/>
      <c r="G5999" s="15"/>
      <c r="H5999" s="15"/>
      <c r="I5999" s="15"/>
      <c r="J5999" s="15"/>
      <c r="K5999" s="15"/>
    </row>
    <row r="6000" spans="2:11" x14ac:dyDescent="0.2">
      <c r="B6000" s="15"/>
      <c r="C6000" s="15"/>
      <c r="D6000" s="15"/>
      <c r="E6000" s="15"/>
      <c r="F6000" s="15"/>
      <c r="G6000" s="15"/>
      <c r="H6000" s="15"/>
      <c r="I6000" s="15"/>
      <c r="J6000" s="15"/>
      <c r="K6000" s="15"/>
    </row>
    <row r="6001" spans="2:11" x14ac:dyDescent="0.2">
      <c r="B6001" s="15"/>
      <c r="C6001" s="15"/>
      <c r="D6001" s="15"/>
      <c r="E6001" s="15"/>
      <c r="F6001" s="15"/>
      <c r="G6001" s="15"/>
      <c r="H6001" s="15"/>
      <c r="I6001" s="15"/>
      <c r="J6001" s="15"/>
      <c r="K6001" s="15"/>
    </row>
    <row r="6002" spans="2:11" x14ac:dyDescent="0.2">
      <c r="B6002" s="15"/>
      <c r="C6002" s="15"/>
      <c r="D6002" s="15"/>
      <c r="E6002" s="15"/>
      <c r="F6002" s="15"/>
      <c r="G6002" s="15"/>
      <c r="H6002" s="15"/>
      <c r="I6002" s="15"/>
      <c r="J6002" s="15"/>
      <c r="K6002" s="15"/>
    </row>
    <row r="6003" spans="2:11" x14ac:dyDescent="0.2">
      <c r="B6003" s="15"/>
      <c r="C6003" s="15"/>
      <c r="D6003" s="15"/>
      <c r="E6003" s="15"/>
      <c r="F6003" s="15"/>
      <c r="G6003" s="15"/>
      <c r="H6003" s="15"/>
      <c r="I6003" s="15"/>
      <c r="J6003" s="15"/>
      <c r="K6003" s="15"/>
    </row>
    <row r="6004" spans="2:11" x14ac:dyDescent="0.2">
      <c r="B6004" s="15"/>
      <c r="C6004" s="15"/>
      <c r="D6004" s="15"/>
      <c r="E6004" s="15"/>
      <c r="F6004" s="15"/>
      <c r="G6004" s="15"/>
      <c r="H6004" s="15"/>
      <c r="I6004" s="15"/>
      <c r="J6004" s="15"/>
      <c r="K6004" s="15"/>
    </row>
    <row r="6005" spans="2:11" x14ac:dyDescent="0.2">
      <c r="B6005" s="15"/>
      <c r="C6005" s="15"/>
      <c r="D6005" s="15"/>
      <c r="E6005" s="15"/>
      <c r="F6005" s="15"/>
      <c r="G6005" s="15"/>
      <c r="H6005" s="15"/>
      <c r="I6005" s="15"/>
      <c r="J6005" s="15"/>
      <c r="K6005" s="15"/>
    </row>
    <row r="6006" spans="2:11" x14ac:dyDescent="0.2">
      <c r="B6006" s="15"/>
      <c r="C6006" s="15"/>
      <c r="D6006" s="15"/>
      <c r="E6006" s="15"/>
      <c r="F6006" s="15"/>
      <c r="G6006" s="15"/>
      <c r="H6006" s="15"/>
      <c r="I6006" s="15"/>
      <c r="J6006" s="15"/>
      <c r="K6006" s="15"/>
    </row>
    <row r="6007" spans="2:11" x14ac:dyDescent="0.2">
      <c r="B6007" s="15"/>
      <c r="C6007" s="15"/>
      <c r="D6007" s="15"/>
      <c r="E6007" s="15"/>
      <c r="F6007" s="15"/>
      <c r="G6007" s="15"/>
      <c r="H6007" s="15"/>
      <c r="I6007" s="15"/>
      <c r="J6007" s="15"/>
      <c r="K6007" s="15"/>
    </row>
    <row r="6008" spans="2:11" x14ac:dyDescent="0.2">
      <c r="B6008" s="15"/>
      <c r="C6008" s="15"/>
      <c r="D6008" s="15"/>
      <c r="E6008" s="15"/>
      <c r="F6008" s="15"/>
      <c r="G6008" s="15"/>
      <c r="H6008" s="15"/>
      <c r="I6008" s="15"/>
      <c r="J6008" s="15"/>
      <c r="K6008" s="15"/>
    </row>
    <row r="6009" spans="2:11" x14ac:dyDescent="0.2">
      <c r="B6009" s="15"/>
      <c r="C6009" s="15"/>
      <c r="D6009" s="15"/>
      <c r="E6009" s="15"/>
      <c r="F6009" s="15"/>
      <c r="G6009" s="15"/>
      <c r="H6009" s="15"/>
      <c r="I6009" s="15"/>
      <c r="J6009" s="15"/>
      <c r="K6009" s="15"/>
    </row>
    <row r="6010" spans="2:11" x14ac:dyDescent="0.2">
      <c r="B6010" s="15"/>
      <c r="C6010" s="15"/>
      <c r="D6010" s="15"/>
      <c r="E6010" s="15"/>
      <c r="F6010" s="15"/>
      <c r="G6010" s="15"/>
      <c r="H6010" s="15"/>
      <c r="I6010" s="15"/>
      <c r="J6010" s="15"/>
      <c r="K6010" s="15"/>
    </row>
    <row r="6011" spans="2:11" x14ac:dyDescent="0.2">
      <c r="B6011" s="15"/>
      <c r="C6011" s="15"/>
      <c r="D6011" s="15"/>
      <c r="E6011" s="15"/>
      <c r="F6011" s="15"/>
      <c r="G6011" s="15"/>
      <c r="H6011" s="15"/>
      <c r="I6011" s="15"/>
      <c r="J6011" s="15"/>
      <c r="K6011" s="15"/>
    </row>
    <row r="6012" spans="2:11" x14ac:dyDescent="0.2">
      <c r="B6012" s="15"/>
      <c r="C6012" s="15"/>
      <c r="D6012" s="15"/>
      <c r="E6012" s="15"/>
      <c r="F6012" s="15"/>
      <c r="G6012" s="15"/>
      <c r="H6012" s="15"/>
      <c r="I6012" s="15"/>
      <c r="J6012" s="15"/>
      <c r="K6012" s="15"/>
    </row>
    <row r="6013" spans="2:11" x14ac:dyDescent="0.2">
      <c r="B6013" s="15"/>
      <c r="C6013" s="15"/>
      <c r="D6013" s="15"/>
      <c r="E6013" s="15"/>
      <c r="F6013" s="15"/>
      <c r="G6013" s="15"/>
      <c r="H6013" s="15"/>
      <c r="I6013" s="15"/>
      <c r="J6013" s="15"/>
      <c r="K6013" s="15"/>
    </row>
    <row r="6014" spans="2:11" x14ac:dyDescent="0.2">
      <c r="B6014" s="15"/>
      <c r="C6014" s="15"/>
      <c r="D6014" s="15"/>
      <c r="E6014" s="15"/>
      <c r="F6014" s="15"/>
      <c r="G6014" s="15"/>
      <c r="H6014" s="15"/>
      <c r="I6014" s="15"/>
      <c r="J6014" s="15"/>
      <c r="K6014" s="15"/>
    </row>
    <row r="6015" spans="2:11" x14ac:dyDescent="0.2">
      <c r="B6015" s="15"/>
      <c r="C6015" s="15"/>
      <c r="D6015" s="15"/>
      <c r="E6015" s="15"/>
      <c r="F6015" s="15"/>
      <c r="G6015" s="15"/>
      <c r="H6015" s="15"/>
      <c r="I6015" s="15"/>
      <c r="J6015" s="15"/>
      <c r="K6015" s="15"/>
    </row>
    <row r="6016" spans="2:11" x14ac:dyDescent="0.2">
      <c r="B6016" s="15"/>
      <c r="C6016" s="15"/>
      <c r="D6016" s="15"/>
      <c r="E6016" s="15"/>
      <c r="F6016" s="15"/>
      <c r="G6016" s="15"/>
      <c r="H6016" s="15"/>
      <c r="I6016" s="15"/>
      <c r="J6016" s="15"/>
      <c r="K6016" s="15"/>
    </row>
    <row r="6017" spans="2:11" x14ac:dyDescent="0.2">
      <c r="B6017" s="15"/>
      <c r="C6017" s="15"/>
      <c r="D6017" s="15"/>
      <c r="E6017" s="15"/>
      <c r="F6017" s="15"/>
      <c r="G6017" s="15"/>
      <c r="H6017" s="15"/>
      <c r="I6017" s="15"/>
      <c r="J6017" s="15"/>
      <c r="K6017" s="15"/>
    </row>
    <row r="6018" spans="2:11" x14ac:dyDescent="0.2">
      <c r="B6018" s="15"/>
      <c r="C6018" s="15"/>
      <c r="D6018" s="15"/>
      <c r="E6018" s="15"/>
      <c r="F6018" s="15"/>
      <c r="G6018" s="15"/>
      <c r="H6018" s="15"/>
      <c r="I6018" s="15"/>
      <c r="J6018" s="15"/>
      <c r="K6018" s="15"/>
    </row>
    <row r="6019" spans="2:11" x14ac:dyDescent="0.2">
      <c r="B6019" s="15"/>
      <c r="C6019" s="15"/>
      <c r="D6019" s="15"/>
      <c r="E6019" s="15"/>
      <c r="F6019" s="15"/>
      <c r="G6019" s="15"/>
      <c r="H6019" s="15"/>
      <c r="I6019" s="15"/>
      <c r="J6019" s="15"/>
      <c r="K6019" s="15"/>
    </row>
    <row r="6020" spans="2:11" x14ac:dyDescent="0.2">
      <c r="B6020" s="15"/>
      <c r="C6020" s="15"/>
      <c r="D6020" s="15"/>
      <c r="E6020" s="15"/>
      <c r="F6020" s="15"/>
      <c r="G6020" s="15"/>
      <c r="H6020" s="15"/>
      <c r="I6020" s="15"/>
      <c r="J6020" s="15"/>
      <c r="K6020" s="15"/>
    </row>
    <row r="6021" spans="2:11" x14ac:dyDescent="0.2">
      <c r="B6021" s="15"/>
      <c r="C6021" s="15"/>
      <c r="D6021" s="15"/>
      <c r="E6021" s="15"/>
      <c r="F6021" s="15"/>
      <c r="G6021" s="15"/>
      <c r="H6021" s="15"/>
      <c r="I6021" s="15"/>
      <c r="J6021" s="15"/>
      <c r="K6021" s="15"/>
    </row>
    <row r="6022" spans="2:11" x14ac:dyDescent="0.2">
      <c r="B6022" s="15"/>
      <c r="C6022" s="15"/>
      <c r="D6022" s="15"/>
      <c r="E6022" s="15"/>
      <c r="F6022" s="15"/>
      <c r="G6022" s="15"/>
      <c r="H6022" s="15"/>
      <c r="I6022" s="15"/>
      <c r="J6022" s="15"/>
      <c r="K6022" s="15"/>
    </row>
    <row r="6023" spans="2:11" x14ac:dyDescent="0.2">
      <c r="B6023" s="15"/>
      <c r="C6023" s="15"/>
      <c r="D6023" s="15"/>
      <c r="E6023" s="15"/>
      <c r="F6023" s="15"/>
      <c r="G6023" s="15"/>
      <c r="H6023" s="15"/>
      <c r="I6023" s="15"/>
      <c r="J6023" s="15"/>
      <c r="K6023" s="15"/>
    </row>
    <row r="6024" spans="2:11" x14ac:dyDescent="0.2">
      <c r="B6024" s="15"/>
      <c r="C6024" s="15"/>
      <c r="D6024" s="15"/>
      <c r="E6024" s="15"/>
      <c r="F6024" s="15"/>
      <c r="G6024" s="15"/>
      <c r="H6024" s="15"/>
      <c r="I6024" s="15"/>
      <c r="J6024" s="15"/>
      <c r="K6024" s="15"/>
    </row>
    <row r="6025" spans="2:11" x14ac:dyDescent="0.2">
      <c r="B6025" s="15"/>
      <c r="C6025" s="15"/>
      <c r="D6025" s="15"/>
      <c r="E6025" s="15"/>
      <c r="F6025" s="15"/>
      <c r="G6025" s="15"/>
      <c r="H6025" s="15"/>
      <c r="I6025" s="15"/>
      <c r="J6025" s="15"/>
      <c r="K6025" s="15"/>
    </row>
    <row r="6026" spans="2:11" x14ac:dyDescent="0.2">
      <c r="B6026" s="15"/>
      <c r="C6026" s="15"/>
      <c r="D6026" s="15"/>
      <c r="E6026" s="15"/>
      <c r="F6026" s="15"/>
      <c r="G6026" s="15"/>
      <c r="H6026" s="15"/>
      <c r="I6026" s="15"/>
      <c r="J6026" s="15"/>
      <c r="K6026" s="15"/>
    </row>
    <row r="6027" spans="2:11" x14ac:dyDescent="0.2">
      <c r="B6027" s="15"/>
      <c r="C6027" s="15"/>
      <c r="D6027" s="15"/>
      <c r="E6027" s="15"/>
      <c r="F6027" s="15"/>
      <c r="G6027" s="15"/>
      <c r="H6027" s="15"/>
      <c r="I6027" s="15"/>
      <c r="J6027" s="15"/>
      <c r="K6027" s="15"/>
    </row>
    <row r="6028" spans="2:11" x14ac:dyDescent="0.2">
      <c r="B6028" s="15"/>
      <c r="C6028" s="15"/>
      <c r="D6028" s="15"/>
      <c r="E6028" s="15"/>
      <c r="F6028" s="15"/>
      <c r="G6028" s="15"/>
      <c r="H6028" s="15"/>
      <c r="I6028" s="15"/>
      <c r="J6028" s="15"/>
      <c r="K6028" s="15"/>
    </row>
    <row r="6029" spans="2:11" x14ac:dyDescent="0.2">
      <c r="B6029" s="15"/>
      <c r="C6029" s="15"/>
      <c r="D6029" s="15"/>
      <c r="E6029" s="15"/>
      <c r="F6029" s="15"/>
      <c r="G6029" s="15"/>
      <c r="H6029" s="15"/>
      <c r="I6029" s="15"/>
      <c r="J6029" s="15"/>
      <c r="K6029" s="15"/>
    </row>
    <row r="6030" spans="2:11" x14ac:dyDescent="0.2">
      <c r="B6030" s="15"/>
      <c r="C6030" s="15"/>
      <c r="D6030" s="15"/>
      <c r="E6030" s="15"/>
      <c r="F6030" s="15"/>
      <c r="G6030" s="15"/>
      <c r="H6030" s="15"/>
      <c r="I6030" s="15"/>
      <c r="J6030" s="15"/>
      <c r="K6030" s="15"/>
    </row>
    <row r="6031" spans="2:11" x14ac:dyDescent="0.2">
      <c r="B6031" s="15"/>
      <c r="C6031" s="15"/>
      <c r="D6031" s="15"/>
      <c r="E6031" s="15"/>
      <c r="F6031" s="15"/>
      <c r="G6031" s="15"/>
      <c r="H6031" s="15"/>
      <c r="I6031" s="15"/>
      <c r="J6031" s="15"/>
      <c r="K6031" s="15"/>
    </row>
    <row r="6032" spans="2:11" x14ac:dyDescent="0.2">
      <c r="B6032" s="15"/>
      <c r="C6032" s="15"/>
      <c r="D6032" s="15"/>
      <c r="E6032" s="15"/>
      <c r="F6032" s="15"/>
      <c r="G6032" s="15"/>
      <c r="H6032" s="15"/>
      <c r="I6032" s="15"/>
      <c r="J6032" s="15"/>
      <c r="K6032" s="15"/>
    </row>
    <row r="6033" spans="2:11" x14ac:dyDescent="0.2">
      <c r="B6033" s="15"/>
      <c r="C6033" s="15"/>
      <c r="D6033" s="15"/>
      <c r="E6033" s="15"/>
      <c r="F6033" s="15"/>
      <c r="G6033" s="15"/>
      <c r="H6033" s="15"/>
      <c r="I6033" s="15"/>
      <c r="J6033" s="15"/>
      <c r="K6033" s="15"/>
    </row>
    <row r="6034" spans="2:11" x14ac:dyDescent="0.2">
      <c r="B6034" s="15"/>
      <c r="C6034" s="15"/>
      <c r="D6034" s="15"/>
      <c r="E6034" s="15"/>
      <c r="F6034" s="15"/>
      <c r="G6034" s="15"/>
      <c r="H6034" s="15"/>
      <c r="I6034" s="15"/>
      <c r="J6034" s="15"/>
      <c r="K6034" s="15"/>
    </row>
    <row r="6035" spans="2:11" x14ac:dyDescent="0.2">
      <c r="B6035" s="15"/>
      <c r="C6035" s="15"/>
      <c r="D6035" s="15"/>
      <c r="E6035" s="15"/>
      <c r="F6035" s="15"/>
      <c r="G6035" s="15"/>
      <c r="H6035" s="15"/>
      <c r="I6035" s="15"/>
      <c r="J6035" s="15"/>
      <c r="K6035" s="15"/>
    </row>
    <row r="6036" spans="2:11" x14ac:dyDescent="0.2">
      <c r="B6036" s="15"/>
      <c r="C6036" s="15"/>
      <c r="D6036" s="15"/>
      <c r="E6036" s="15"/>
      <c r="F6036" s="15"/>
      <c r="G6036" s="15"/>
      <c r="H6036" s="15"/>
      <c r="I6036" s="15"/>
      <c r="J6036" s="15"/>
      <c r="K6036" s="15"/>
    </row>
    <row r="6037" spans="2:11" x14ac:dyDescent="0.2">
      <c r="B6037" s="15"/>
      <c r="C6037" s="15"/>
      <c r="D6037" s="15"/>
      <c r="E6037" s="15"/>
      <c r="F6037" s="15"/>
      <c r="G6037" s="15"/>
      <c r="H6037" s="15"/>
      <c r="I6037" s="15"/>
      <c r="J6037" s="15"/>
      <c r="K6037" s="15"/>
    </row>
    <row r="6038" spans="2:11" x14ac:dyDescent="0.2">
      <c r="B6038" s="15"/>
      <c r="C6038" s="15"/>
      <c r="D6038" s="15"/>
      <c r="E6038" s="15"/>
      <c r="F6038" s="15"/>
      <c r="G6038" s="15"/>
      <c r="H6038" s="15"/>
      <c r="I6038" s="15"/>
      <c r="J6038" s="15"/>
      <c r="K6038" s="15"/>
    </row>
    <row r="6039" spans="2:11" x14ac:dyDescent="0.2">
      <c r="B6039" s="15"/>
      <c r="C6039" s="15"/>
      <c r="D6039" s="15"/>
      <c r="E6039" s="15"/>
      <c r="F6039" s="15"/>
      <c r="G6039" s="15"/>
      <c r="H6039" s="15"/>
      <c r="I6039" s="15"/>
      <c r="J6039" s="15"/>
      <c r="K6039" s="15"/>
    </row>
    <row r="6040" spans="2:11" x14ac:dyDescent="0.2">
      <c r="B6040" s="15"/>
      <c r="C6040" s="15"/>
      <c r="D6040" s="15"/>
      <c r="E6040" s="15"/>
      <c r="F6040" s="15"/>
      <c r="G6040" s="15"/>
      <c r="H6040" s="15"/>
      <c r="I6040" s="15"/>
      <c r="J6040" s="15"/>
      <c r="K6040" s="15"/>
    </row>
    <row r="6041" spans="2:11" x14ac:dyDescent="0.2">
      <c r="B6041" s="15"/>
      <c r="C6041" s="15"/>
      <c r="D6041" s="15"/>
      <c r="E6041" s="15"/>
      <c r="F6041" s="15"/>
      <c r="G6041" s="15"/>
      <c r="H6041" s="15"/>
      <c r="I6041" s="15"/>
      <c r="J6041" s="15"/>
      <c r="K6041" s="15"/>
    </row>
    <row r="6042" spans="2:11" x14ac:dyDescent="0.2">
      <c r="B6042" s="15"/>
      <c r="C6042" s="15"/>
      <c r="D6042" s="15"/>
      <c r="E6042" s="15"/>
      <c r="F6042" s="15"/>
      <c r="G6042" s="15"/>
      <c r="H6042" s="15"/>
      <c r="I6042" s="15"/>
      <c r="J6042" s="15"/>
      <c r="K6042" s="15"/>
    </row>
    <row r="6043" spans="2:11" x14ac:dyDescent="0.2">
      <c r="B6043" s="15"/>
      <c r="C6043" s="15"/>
      <c r="D6043" s="15"/>
      <c r="E6043" s="15"/>
      <c r="F6043" s="15"/>
      <c r="G6043" s="15"/>
      <c r="H6043" s="15"/>
      <c r="I6043" s="15"/>
      <c r="J6043" s="15"/>
      <c r="K6043" s="15"/>
    </row>
    <row r="6044" spans="2:11" x14ac:dyDescent="0.2">
      <c r="B6044" s="15"/>
      <c r="C6044" s="15"/>
      <c r="D6044" s="15"/>
      <c r="E6044" s="15"/>
      <c r="F6044" s="15"/>
      <c r="G6044" s="15"/>
      <c r="H6044" s="15"/>
      <c r="I6044" s="15"/>
      <c r="J6044" s="15"/>
      <c r="K6044" s="15"/>
    </row>
    <row r="6045" spans="2:11" x14ac:dyDescent="0.2">
      <c r="B6045" s="15"/>
      <c r="C6045" s="15"/>
      <c r="D6045" s="15"/>
      <c r="E6045" s="15"/>
      <c r="F6045" s="15"/>
      <c r="G6045" s="15"/>
      <c r="H6045" s="15"/>
      <c r="I6045" s="15"/>
      <c r="J6045" s="15"/>
      <c r="K6045" s="15"/>
    </row>
    <row r="6046" spans="2:11" x14ac:dyDescent="0.2">
      <c r="B6046" s="15"/>
      <c r="C6046" s="15"/>
      <c r="D6046" s="15"/>
      <c r="E6046" s="15"/>
      <c r="F6046" s="15"/>
      <c r="G6046" s="15"/>
      <c r="H6046" s="15"/>
      <c r="I6046" s="15"/>
      <c r="J6046" s="15"/>
      <c r="K6046" s="15"/>
    </row>
    <row r="6047" spans="2:11" x14ac:dyDescent="0.2">
      <c r="B6047" s="15"/>
      <c r="C6047" s="15"/>
      <c r="D6047" s="15"/>
      <c r="E6047" s="15"/>
      <c r="F6047" s="15"/>
      <c r="G6047" s="15"/>
      <c r="H6047" s="15"/>
      <c r="I6047" s="15"/>
      <c r="J6047" s="15"/>
      <c r="K6047" s="15"/>
    </row>
    <row r="6048" spans="2:11" x14ac:dyDescent="0.2">
      <c r="B6048" s="15"/>
      <c r="C6048" s="15"/>
      <c r="D6048" s="15"/>
      <c r="E6048" s="15"/>
      <c r="F6048" s="15"/>
      <c r="G6048" s="15"/>
      <c r="H6048" s="15"/>
      <c r="I6048" s="15"/>
      <c r="J6048" s="15"/>
      <c r="K6048" s="15"/>
    </row>
    <row r="6049" spans="2:11" x14ac:dyDescent="0.2">
      <c r="B6049" s="15"/>
      <c r="C6049" s="15"/>
      <c r="D6049" s="15"/>
      <c r="E6049" s="15"/>
      <c r="F6049" s="15"/>
      <c r="G6049" s="15"/>
      <c r="H6049" s="15"/>
      <c r="I6049" s="15"/>
      <c r="J6049" s="15"/>
      <c r="K6049" s="15"/>
    </row>
    <row r="6050" spans="2:11" x14ac:dyDescent="0.2">
      <c r="B6050" s="15"/>
      <c r="C6050" s="15"/>
      <c r="D6050" s="15"/>
      <c r="E6050" s="15"/>
      <c r="F6050" s="15"/>
      <c r="G6050" s="15"/>
      <c r="H6050" s="15"/>
      <c r="I6050" s="15"/>
      <c r="J6050" s="15"/>
      <c r="K6050" s="15"/>
    </row>
    <row r="6051" spans="2:11" x14ac:dyDescent="0.2">
      <c r="B6051" s="15"/>
      <c r="C6051" s="15"/>
      <c r="D6051" s="15"/>
      <c r="E6051" s="15"/>
      <c r="F6051" s="15"/>
      <c r="G6051" s="15"/>
      <c r="H6051" s="15"/>
      <c r="I6051" s="15"/>
      <c r="J6051" s="15"/>
      <c r="K6051" s="15"/>
    </row>
    <row r="6052" spans="2:11" x14ac:dyDescent="0.2">
      <c r="B6052" s="15"/>
      <c r="C6052" s="15"/>
      <c r="D6052" s="15"/>
      <c r="E6052" s="15"/>
      <c r="F6052" s="15"/>
      <c r="G6052" s="15"/>
      <c r="H6052" s="15"/>
      <c r="I6052" s="15"/>
      <c r="J6052" s="15"/>
      <c r="K6052" s="15"/>
    </row>
    <row r="6053" spans="2:11" x14ac:dyDescent="0.2">
      <c r="B6053" s="15"/>
      <c r="C6053" s="15"/>
      <c r="D6053" s="15"/>
      <c r="E6053" s="15"/>
      <c r="F6053" s="15"/>
      <c r="G6053" s="15"/>
      <c r="H6053" s="15"/>
      <c r="I6053" s="15"/>
      <c r="J6053" s="15"/>
      <c r="K6053" s="15"/>
    </row>
    <row r="6054" spans="2:11" x14ac:dyDescent="0.2">
      <c r="B6054" s="15"/>
      <c r="C6054" s="15"/>
      <c r="D6054" s="15"/>
      <c r="E6054" s="15"/>
      <c r="F6054" s="15"/>
      <c r="G6054" s="15"/>
      <c r="H6054" s="15"/>
      <c r="I6054" s="15"/>
      <c r="J6054" s="15"/>
      <c r="K6054" s="15"/>
    </row>
    <row r="6055" spans="2:11" x14ac:dyDescent="0.2">
      <c r="B6055" s="15"/>
      <c r="C6055" s="15"/>
      <c r="D6055" s="15"/>
      <c r="E6055" s="15"/>
      <c r="F6055" s="15"/>
      <c r="G6055" s="15"/>
      <c r="H6055" s="15"/>
      <c r="I6055" s="15"/>
      <c r="J6055" s="15"/>
      <c r="K6055" s="15"/>
    </row>
    <row r="6056" spans="2:11" x14ac:dyDescent="0.2">
      <c r="B6056" s="15"/>
      <c r="C6056" s="15"/>
      <c r="D6056" s="15"/>
      <c r="E6056" s="15"/>
      <c r="F6056" s="15"/>
      <c r="G6056" s="15"/>
      <c r="H6056" s="15"/>
      <c r="I6056" s="15"/>
      <c r="J6056" s="15"/>
      <c r="K6056" s="15"/>
    </row>
    <row r="6057" spans="2:11" x14ac:dyDescent="0.2">
      <c r="B6057" s="15"/>
      <c r="C6057" s="15"/>
      <c r="D6057" s="15"/>
      <c r="E6057" s="15"/>
      <c r="F6057" s="15"/>
      <c r="G6057" s="15"/>
      <c r="H6057" s="15"/>
      <c r="I6057" s="15"/>
      <c r="J6057" s="15"/>
      <c r="K6057" s="15"/>
    </row>
    <row r="6058" spans="2:11" x14ac:dyDescent="0.2">
      <c r="B6058" s="15"/>
      <c r="C6058" s="15"/>
      <c r="D6058" s="15"/>
      <c r="E6058" s="15"/>
      <c r="F6058" s="15"/>
      <c r="G6058" s="15"/>
      <c r="H6058" s="15"/>
      <c r="I6058" s="15"/>
      <c r="J6058" s="15"/>
      <c r="K6058" s="15"/>
    </row>
    <row r="6059" spans="2:11" x14ac:dyDescent="0.2">
      <c r="B6059" s="15"/>
      <c r="C6059" s="15"/>
      <c r="D6059" s="15"/>
      <c r="E6059" s="15"/>
      <c r="F6059" s="15"/>
      <c r="G6059" s="15"/>
      <c r="H6059" s="15"/>
      <c r="I6059" s="15"/>
      <c r="J6059" s="15"/>
      <c r="K6059" s="15"/>
    </row>
    <row r="6060" spans="2:11" x14ac:dyDescent="0.2">
      <c r="B6060" s="15"/>
      <c r="C6060" s="15"/>
      <c r="D6060" s="15"/>
      <c r="E6060" s="15"/>
      <c r="F6060" s="15"/>
      <c r="G6060" s="15"/>
      <c r="H6060" s="15"/>
      <c r="I6060" s="15"/>
      <c r="J6060" s="15"/>
      <c r="K6060" s="15"/>
    </row>
    <row r="6061" spans="2:11" x14ac:dyDescent="0.2">
      <c r="B6061" s="15"/>
      <c r="C6061" s="15"/>
      <c r="D6061" s="15"/>
      <c r="E6061" s="15"/>
      <c r="F6061" s="15"/>
      <c r="G6061" s="15"/>
      <c r="H6061" s="15"/>
      <c r="I6061" s="15"/>
      <c r="J6061" s="15"/>
      <c r="K6061" s="15"/>
    </row>
    <row r="6062" spans="2:11" x14ac:dyDescent="0.2">
      <c r="B6062" s="15"/>
      <c r="C6062" s="15"/>
      <c r="D6062" s="15"/>
      <c r="E6062" s="15"/>
      <c r="F6062" s="15"/>
      <c r="G6062" s="15"/>
      <c r="H6062" s="15"/>
      <c r="I6062" s="15"/>
      <c r="J6062" s="15"/>
      <c r="K6062" s="15"/>
    </row>
    <row r="6063" spans="2:11" x14ac:dyDescent="0.2">
      <c r="B6063" s="15"/>
      <c r="C6063" s="15"/>
      <c r="D6063" s="15"/>
      <c r="E6063" s="15"/>
      <c r="F6063" s="15"/>
      <c r="G6063" s="15"/>
      <c r="H6063" s="15"/>
      <c r="I6063" s="15"/>
      <c r="J6063" s="15"/>
      <c r="K6063" s="15"/>
    </row>
    <row r="6064" spans="2:11" x14ac:dyDescent="0.2">
      <c r="B6064" s="15"/>
      <c r="C6064" s="15"/>
      <c r="D6064" s="15"/>
      <c r="E6064" s="15"/>
      <c r="F6064" s="15"/>
      <c r="G6064" s="15"/>
      <c r="H6064" s="15"/>
      <c r="I6064" s="15"/>
      <c r="J6064" s="15"/>
      <c r="K6064" s="15"/>
    </row>
    <row r="6065" spans="2:11" x14ac:dyDescent="0.2">
      <c r="B6065" s="15"/>
      <c r="C6065" s="15"/>
      <c r="D6065" s="15"/>
      <c r="E6065" s="15"/>
      <c r="F6065" s="15"/>
      <c r="G6065" s="15"/>
      <c r="H6065" s="15"/>
      <c r="I6065" s="15"/>
      <c r="J6065" s="15"/>
      <c r="K6065" s="15"/>
    </row>
    <row r="6066" spans="2:11" x14ac:dyDescent="0.2">
      <c r="B6066" s="15"/>
      <c r="C6066" s="15"/>
      <c r="D6066" s="15"/>
      <c r="E6066" s="15"/>
      <c r="F6066" s="15"/>
      <c r="G6066" s="15"/>
      <c r="H6066" s="15"/>
      <c r="I6066" s="15"/>
      <c r="J6066" s="15"/>
      <c r="K6066" s="15"/>
    </row>
    <row r="6067" spans="2:11" x14ac:dyDescent="0.2">
      <c r="B6067" s="15"/>
      <c r="C6067" s="15"/>
      <c r="D6067" s="15"/>
      <c r="E6067" s="15"/>
      <c r="F6067" s="15"/>
      <c r="G6067" s="15"/>
      <c r="H6067" s="15"/>
      <c r="I6067" s="15"/>
      <c r="J6067" s="15"/>
      <c r="K6067" s="15"/>
    </row>
    <row r="6068" spans="2:11" x14ac:dyDescent="0.2">
      <c r="B6068" s="15"/>
      <c r="C6068" s="15"/>
      <c r="D6068" s="15"/>
      <c r="E6068" s="15"/>
      <c r="F6068" s="15"/>
      <c r="G6068" s="15"/>
      <c r="H6068" s="15"/>
      <c r="I6068" s="15"/>
      <c r="J6068" s="15"/>
      <c r="K6068" s="15"/>
    </row>
    <row r="6069" spans="2:11" x14ac:dyDescent="0.2">
      <c r="B6069" s="15"/>
      <c r="C6069" s="15"/>
      <c r="D6069" s="15"/>
      <c r="E6069" s="15"/>
      <c r="F6069" s="15"/>
      <c r="G6069" s="15"/>
      <c r="H6069" s="15"/>
      <c r="I6069" s="15"/>
      <c r="J6069" s="15"/>
      <c r="K6069" s="15"/>
    </row>
    <row r="6070" spans="2:11" x14ac:dyDescent="0.2">
      <c r="B6070" s="15"/>
      <c r="C6070" s="15"/>
      <c r="D6070" s="15"/>
      <c r="E6070" s="15"/>
      <c r="F6070" s="15"/>
      <c r="G6070" s="15"/>
      <c r="H6070" s="15"/>
      <c r="I6070" s="15"/>
      <c r="J6070" s="15"/>
      <c r="K6070" s="15"/>
    </row>
    <row r="6071" spans="2:11" x14ac:dyDescent="0.2">
      <c r="B6071" s="15"/>
      <c r="C6071" s="15"/>
      <c r="D6071" s="15"/>
      <c r="E6071" s="15"/>
      <c r="F6071" s="15"/>
      <c r="G6071" s="15"/>
      <c r="H6071" s="15"/>
      <c r="I6071" s="15"/>
      <c r="J6071" s="15"/>
      <c r="K6071" s="15"/>
    </row>
    <row r="6072" spans="2:11" x14ac:dyDescent="0.2">
      <c r="B6072" s="15"/>
      <c r="C6072" s="15"/>
      <c r="D6072" s="15"/>
      <c r="E6072" s="15"/>
      <c r="F6072" s="15"/>
      <c r="G6072" s="15"/>
      <c r="H6072" s="15"/>
      <c r="I6072" s="15"/>
      <c r="J6072" s="15"/>
      <c r="K6072" s="15"/>
    </row>
    <row r="6073" spans="2:11" x14ac:dyDescent="0.2">
      <c r="B6073" s="15"/>
      <c r="C6073" s="15"/>
      <c r="D6073" s="15"/>
      <c r="E6073" s="15"/>
      <c r="F6073" s="15"/>
      <c r="G6073" s="15"/>
      <c r="H6073" s="15"/>
      <c r="I6073" s="15"/>
      <c r="J6073" s="15"/>
      <c r="K6073" s="15"/>
    </row>
    <row r="6074" spans="2:11" x14ac:dyDescent="0.2">
      <c r="B6074" s="15"/>
      <c r="C6074" s="15"/>
      <c r="D6074" s="15"/>
      <c r="E6074" s="15"/>
      <c r="F6074" s="15"/>
      <c r="G6074" s="15"/>
      <c r="H6074" s="15"/>
      <c r="I6074" s="15"/>
      <c r="J6074" s="15"/>
      <c r="K6074" s="15"/>
    </row>
    <row r="6075" spans="2:11" x14ac:dyDescent="0.2">
      <c r="B6075" s="15"/>
      <c r="C6075" s="15"/>
      <c r="D6075" s="15"/>
      <c r="E6075" s="15"/>
      <c r="F6075" s="15"/>
      <c r="G6075" s="15"/>
      <c r="H6075" s="15"/>
      <c r="I6075" s="15"/>
      <c r="J6075" s="15"/>
      <c r="K6075" s="15"/>
    </row>
    <row r="6076" spans="2:11" x14ac:dyDescent="0.2">
      <c r="B6076" s="15"/>
      <c r="C6076" s="15"/>
      <c r="D6076" s="15"/>
      <c r="E6076" s="15"/>
      <c r="F6076" s="15"/>
      <c r="G6076" s="15"/>
      <c r="H6076" s="15"/>
      <c r="I6076" s="15"/>
      <c r="J6076" s="15"/>
      <c r="K6076" s="15"/>
    </row>
    <row r="6077" spans="2:11" x14ac:dyDescent="0.2">
      <c r="B6077" s="15"/>
      <c r="C6077" s="15"/>
      <c r="D6077" s="15"/>
      <c r="E6077" s="15"/>
      <c r="F6077" s="15"/>
      <c r="G6077" s="15"/>
      <c r="H6077" s="15"/>
      <c r="I6077" s="15"/>
      <c r="J6077" s="15"/>
      <c r="K6077" s="15"/>
    </row>
    <row r="6078" spans="2:11" x14ac:dyDescent="0.2">
      <c r="B6078" s="15"/>
      <c r="C6078" s="15"/>
      <c r="D6078" s="15"/>
      <c r="E6078" s="15"/>
      <c r="F6078" s="15"/>
      <c r="G6078" s="15"/>
      <c r="H6078" s="15"/>
      <c r="I6078" s="15"/>
      <c r="J6078" s="15"/>
      <c r="K6078" s="15"/>
    </row>
    <row r="6079" spans="2:11" x14ac:dyDescent="0.2">
      <c r="B6079" s="15"/>
      <c r="C6079" s="15"/>
      <c r="D6079" s="15"/>
      <c r="E6079" s="15"/>
      <c r="F6079" s="15"/>
      <c r="G6079" s="15"/>
      <c r="H6079" s="15"/>
      <c r="I6079" s="15"/>
      <c r="J6079" s="15"/>
      <c r="K6079" s="15"/>
    </row>
    <row r="6080" spans="2:11" x14ac:dyDescent="0.2">
      <c r="B6080" s="15"/>
      <c r="C6080" s="15"/>
      <c r="D6080" s="15"/>
      <c r="E6080" s="15"/>
      <c r="F6080" s="15"/>
      <c r="G6080" s="15"/>
      <c r="H6080" s="15"/>
      <c r="I6080" s="15"/>
      <c r="J6080" s="15"/>
      <c r="K6080" s="15"/>
    </row>
    <row r="6081" spans="2:11" x14ac:dyDescent="0.2">
      <c r="B6081" s="15"/>
      <c r="C6081" s="15"/>
      <c r="D6081" s="15"/>
      <c r="E6081" s="15"/>
      <c r="F6081" s="15"/>
      <c r="G6081" s="15"/>
      <c r="H6081" s="15"/>
      <c r="I6081" s="15"/>
      <c r="J6081" s="15"/>
      <c r="K6081" s="15"/>
    </row>
    <row r="6082" spans="2:11" x14ac:dyDescent="0.2">
      <c r="B6082" s="15"/>
      <c r="C6082" s="15"/>
      <c r="D6082" s="15"/>
      <c r="E6082" s="15"/>
      <c r="F6082" s="15"/>
      <c r="G6082" s="15"/>
      <c r="H6082" s="15"/>
      <c r="I6082" s="15"/>
      <c r="J6082" s="15"/>
      <c r="K6082" s="15"/>
    </row>
    <row r="6083" spans="2:11" x14ac:dyDescent="0.2">
      <c r="B6083" s="15"/>
      <c r="C6083" s="15"/>
      <c r="D6083" s="15"/>
      <c r="E6083" s="15"/>
      <c r="F6083" s="15"/>
      <c r="G6083" s="15"/>
      <c r="H6083" s="15"/>
      <c r="I6083" s="15"/>
      <c r="J6083" s="15"/>
      <c r="K6083" s="15"/>
    </row>
    <row r="6084" spans="2:11" x14ac:dyDescent="0.2">
      <c r="B6084" s="15"/>
      <c r="C6084" s="15"/>
      <c r="D6084" s="15"/>
      <c r="E6084" s="15"/>
      <c r="F6084" s="15"/>
      <c r="G6084" s="15"/>
      <c r="H6084" s="15"/>
      <c r="I6084" s="15"/>
      <c r="J6084" s="15"/>
      <c r="K6084" s="15"/>
    </row>
    <row r="6085" spans="2:11" x14ac:dyDescent="0.2">
      <c r="B6085" s="15"/>
      <c r="C6085" s="15"/>
      <c r="D6085" s="15"/>
      <c r="E6085" s="15"/>
      <c r="F6085" s="15"/>
      <c r="G6085" s="15"/>
      <c r="H6085" s="15"/>
      <c r="I6085" s="15"/>
      <c r="J6085" s="15"/>
      <c r="K6085" s="15"/>
    </row>
    <row r="6086" spans="2:11" x14ac:dyDescent="0.2">
      <c r="B6086" s="15"/>
      <c r="C6086" s="15"/>
      <c r="D6086" s="15"/>
      <c r="E6086" s="15"/>
      <c r="F6086" s="15"/>
      <c r="G6086" s="15"/>
      <c r="H6086" s="15"/>
      <c r="I6086" s="15"/>
      <c r="J6086" s="15"/>
      <c r="K6086" s="15"/>
    </row>
    <row r="6087" spans="2:11" x14ac:dyDescent="0.2">
      <c r="B6087" s="15"/>
      <c r="C6087" s="15"/>
      <c r="D6087" s="15"/>
      <c r="E6087" s="15"/>
      <c r="F6087" s="15"/>
      <c r="G6087" s="15"/>
      <c r="H6087" s="15"/>
      <c r="I6087" s="15"/>
      <c r="J6087" s="15"/>
      <c r="K6087" s="15"/>
    </row>
    <row r="6088" spans="2:11" x14ac:dyDescent="0.2">
      <c r="B6088" s="15"/>
      <c r="C6088" s="15"/>
      <c r="D6088" s="15"/>
      <c r="E6088" s="15"/>
      <c r="F6088" s="15"/>
      <c r="G6088" s="15"/>
      <c r="H6088" s="15"/>
      <c r="I6088" s="15"/>
      <c r="J6088" s="15"/>
      <c r="K6088" s="15"/>
    </row>
    <row r="6089" spans="2:11" x14ac:dyDescent="0.2">
      <c r="B6089" s="15"/>
      <c r="C6089" s="15"/>
      <c r="D6089" s="15"/>
      <c r="E6089" s="15"/>
      <c r="F6089" s="15"/>
      <c r="G6089" s="15"/>
      <c r="H6089" s="15"/>
      <c r="I6089" s="15"/>
      <c r="J6089" s="15"/>
      <c r="K6089" s="15"/>
    </row>
    <row r="6090" spans="2:11" x14ac:dyDescent="0.2">
      <c r="B6090" s="15"/>
      <c r="C6090" s="15"/>
      <c r="D6090" s="15"/>
      <c r="E6090" s="15"/>
      <c r="F6090" s="15"/>
      <c r="G6090" s="15"/>
      <c r="H6090" s="15"/>
      <c r="I6090" s="15"/>
      <c r="J6090" s="15"/>
      <c r="K6090" s="15"/>
    </row>
    <row r="6091" spans="2:11" x14ac:dyDescent="0.2">
      <c r="B6091" s="15"/>
      <c r="C6091" s="15"/>
      <c r="D6091" s="15"/>
      <c r="E6091" s="15"/>
      <c r="F6091" s="15"/>
      <c r="G6091" s="15"/>
      <c r="H6091" s="15"/>
      <c r="I6091" s="15"/>
      <c r="J6091" s="15"/>
      <c r="K6091" s="15"/>
    </row>
    <row r="6092" spans="2:11" x14ac:dyDescent="0.2">
      <c r="B6092" s="15"/>
      <c r="C6092" s="15"/>
      <c r="D6092" s="15"/>
      <c r="E6092" s="15"/>
      <c r="F6092" s="15"/>
      <c r="G6092" s="15"/>
      <c r="H6092" s="15"/>
      <c r="I6092" s="15"/>
      <c r="J6092" s="15"/>
      <c r="K6092" s="15"/>
    </row>
    <row r="6093" spans="2:11" x14ac:dyDescent="0.2">
      <c r="B6093" s="15"/>
      <c r="C6093" s="15"/>
      <c r="D6093" s="15"/>
      <c r="E6093" s="15"/>
      <c r="F6093" s="15"/>
      <c r="G6093" s="15"/>
      <c r="H6093" s="15"/>
      <c r="I6093" s="15"/>
      <c r="J6093" s="15"/>
      <c r="K6093" s="15"/>
    </row>
    <row r="6094" spans="2:11" x14ac:dyDescent="0.2">
      <c r="B6094" s="15"/>
      <c r="C6094" s="15"/>
      <c r="D6094" s="15"/>
      <c r="E6094" s="15"/>
      <c r="F6094" s="15"/>
      <c r="G6094" s="15"/>
      <c r="H6094" s="15"/>
      <c r="I6094" s="15"/>
      <c r="J6094" s="15"/>
      <c r="K6094" s="15"/>
    </row>
    <row r="6095" spans="2:11" x14ac:dyDescent="0.2">
      <c r="B6095" s="15"/>
      <c r="C6095" s="15"/>
      <c r="D6095" s="15"/>
      <c r="E6095" s="15"/>
      <c r="F6095" s="15"/>
      <c r="G6095" s="15"/>
      <c r="H6095" s="15"/>
      <c r="I6095" s="15"/>
      <c r="J6095" s="15"/>
      <c r="K6095" s="15"/>
    </row>
    <row r="6096" spans="2:11" x14ac:dyDescent="0.2">
      <c r="B6096" s="15"/>
      <c r="C6096" s="15"/>
      <c r="D6096" s="15"/>
      <c r="E6096" s="15"/>
      <c r="F6096" s="15"/>
      <c r="G6096" s="15"/>
      <c r="H6096" s="15"/>
      <c r="I6096" s="15"/>
      <c r="J6096" s="15"/>
      <c r="K6096" s="15"/>
    </row>
    <row r="6097" spans="2:11" x14ac:dyDescent="0.2">
      <c r="B6097" s="15"/>
      <c r="C6097" s="15"/>
      <c r="D6097" s="15"/>
      <c r="E6097" s="15"/>
      <c r="F6097" s="15"/>
      <c r="G6097" s="15"/>
      <c r="H6097" s="15"/>
      <c r="I6097" s="15"/>
      <c r="J6097" s="15"/>
      <c r="K6097" s="15"/>
    </row>
    <row r="6098" spans="2:11" x14ac:dyDescent="0.2">
      <c r="B6098" s="15"/>
      <c r="C6098" s="15"/>
      <c r="D6098" s="15"/>
      <c r="E6098" s="15"/>
      <c r="F6098" s="15"/>
      <c r="G6098" s="15"/>
      <c r="H6098" s="15"/>
      <c r="I6098" s="15"/>
      <c r="J6098" s="15"/>
      <c r="K6098" s="15"/>
    </row>
    <row r="6099" spans="2:11" x14ac:dyDescent="0.2">
      <c r="B6099" s="15"/>
      <c r="C6099" s="15"/>
      <c r="D6099" s="15"/>
      <c r="E6099" s="15"/>
      <c r="F6099" s="15"/>
      <c r="G6099" s="15"/>
      <c r="H6099" s="15"/>
      <c r="I6099" s="15"/>
      <c r="J6099" s="15"/>
      <c r="K6099" s="15"/>
    </row>
    <row r="6100" spans="2:11" x14ac:dyDescent="0.2">
      <c r="B6100" s="15"/>
      <c r="C6100" s="15"/>
      <c r="D6100" s="15"/>
      <c r="E6100" s="15"/>
      <c r="F6100" s="15"/>
      <c r="G6100" s="15"/>
      <c r="H6100" s="15"/>
      <c r="I6100" s="15"/>
      <c r="J6100" s="15"/>
      <c r="K6100" s="15"/>
    </row>
    <row r="6101" spans="2:11" x14ac:dyDescent="0.2">
      <c r="B6101" s="15"/>
      <c r="C6101" s="15"/>
      <c r="D6101" s="15"/>
      <c r="E6101" s="15"/>
      <c r="F6101" s="15"/>
      <c r="G6101" s="15"/>
      <c r="H6101" s="15"/>
      <c r="I6101" s="15"/>
      <c r="J6101" s="15"/>
      <c r="K6101" s="15"/>
    </row>
    <row r="6102" spans="2:11" x14ac:dyDescent="0.2">
      <c r="B6102" s="15"/>
      <c r="C6102" s="15"/>
      <c r="D6102" s="15"/>
      <c r="E6102" s="15"/>
      <c r="F6102" s="15"/>
      <c r="G6102" s="15"/>
      <c r="H6102" s="15"/>
      <c r="I6102" s="15"/>
      <c r="J6102" s="15"/>
      <c r="K6102" s="15"/>
    </row>
    <row r="6103" spans="2:11" x14ac:dyDescent="0.2">
      <c r="B6103" s="15"/>
      <c r="C6103" s="15"/>
      <c r="D6103" s="15"/>
      <c r="E6103" s="15"/>
      <c r="F6103" s="15"/>
      <c r="G6103" s="15"/>
      <c r="H6103" s="15"/>
      <c r="I6103" s="15"/>
      <c r="J6103" s="15"/>
      <c r="K6103" s="15"/>
    </row>
    <row r="6104" spans="2:11" x14ac:dyDescent="0.2">
      <c r="B6104" s="15"/>
      <c r="C6104" s="15"/>
      <c r="D6104" s="15"/>
      <c r="E6104" s="15"/>
      <c r="F6104" s="15"/>
      <c r="G6104" s="15"/>
      <c r="H6104" s="15"/>
      <c r="I6104" s="15"/>
      <c r="J6104" s="15"/>
      <c r="K6104" s="15"/>
    </row>
    <row r="6105" spans="2:11" x14ac:dyDescent="0.2">
      <c r="B6105" s="15"/>
      <c r="C6105" s="15"/>
      <c r="D6105" s="15"/>
      <c r="E6105" s="15"/>
      <c r="F6105" s="15"/>
      <c r="G6105" s="15"/>
      <c r="H6105" s="15"/>
      <c r="I6105" s="15"/>
      <c r="J6105" s="15"/>
      <c r="K6105" s="15"/>
    </row>
    <row r="6106" spans="2:11" x14ac:dyDescent="0.2">
      <c r="B6106" s="15"/>
      <c r="C6106" s="15"/>
      <c r="D6106" s="15"/>
      <c r="E6106" s="15"/>
      <c r="F6106" s="15"/>
      <c r="G6106" s="15"/>
      <c r="H6106" s="15"/>
      <c r="I6106" s="15"/>
      <c r="J6106" s="15"/>
      <c r="K6106" s="15"/>
    </row>
    <row r="6107" spans="2:11" x14ac:dyDescent="0.2">
      <c r="B6107" s="15"/>
      <c r="C6107" s="15"/>
      <c r="D6107" s="15"/>
      <c r="E6107" s="15"/>
      <c r="F6107" s="15"/>
      <c r="G6107" s="15"/>
      <c r="H6107" s="15"/>
      <c r="I6107" s="15"/>
      <c r="J6107" s="15"/>
      <c r="K6107" s="15"/>
    </row>
    <row r="6108" spans="2:11" x14ac:dyDescent="0.2">
      <c r="B6108" s="15"/>
      <c r="C6108" s="15"/>
      <c r="D6108" s="15"/>
      <c r="E6108" s="15"/>
      <c r="F6108" s="15"/>
      <c r="G6108" s="15"/>
      <c r="H6108" s="15"/>
      <c r="I6108" s="15"/>
      <c r="J6108" s="15"/>
      <c r="K6108" s="15"/>
    </row>
    <row r="6109" spans="2:11" x14ac:dyDescent="0.2">
      <c r="B6109" s="15"/>
      <c r="C6109" s="15"/>
      <c r="D6109" s="15"/>
      <c r="E6109" s="15"/>
      <c r="F6109" s="15"/>
      <c r="G6109" s="15"/>
      <c r="H6109" s="15"/>
      <c r="I6109" s="15"/>
      <c r="J6109" s="15"/>
      <c r="K6109" s="15"/>
    </row>
    <row r="6110" spans="2:11" x14ac:dyDescent="0.2">
      <c r="B6110" s="15"/>
      <c r="C6110" s="15"/>
      <c r="D6110" s="15"/>
      <c r="E6110" s="15"/>
      <c r="F6110" s="15"/>
      <c r="G6110" s="15"/>
      <c r="H6110" s="15"/>
      <c r="I6110" s="15"/>
      <c r="J6110" s="15"/>
      <c r="K6110" s="15"/>
    </row>
    <row r="6111" spans="2:11" x14ac:dyDescent="0.2">
      <c r="B6111" s="15"/>
      <c r="C6111" s="15"/>
      <c r="D6111" s="15"/>
      <c r="E6111" s="15"/>
      <c r="F6111" s="15"/>
      <c r="G6111" s="15"/>
      <c r="H6111" s="15"/>
      <c r="I6111" s="15"/>
      <c r="J6111" s="15"/>
      <c r="K6111" s="15"/>
    </row>
    <row r="6112" spans="2:11" x14ac:dyDescent="0.2">
      <c r="B6112" s="15"/>
      <c r="C6112" s="15"/>
      <c r="D6112" s="15"/>
      <c r="E6112" s="15"/>
      <c r="F6112" s="15"/>
      <c r="G6112" s="15"/>
      <c r="H6112" s="15"/>
      <c r="I6112" s="15"/>
      <c r="J6112" s="15"/>
      <c r="K6112" s="15"/>
    </row>
    <row r="6113" spans="2:11" x14ac:dyDescent="0.2">
      <c r="B6113" s="15"/>
      <c r="C6113" s="15"/>
      <c r="D6113" s="15"/>
      <c r="E6113" s="15"/>
      <c r="F6113" s="15"/>
      <c r="G6113" s="15"/>
      <c r="H6113" s="15"/>
      <c r="I6113" s="15"/>
      <c r="J6113" s="15"/>
      <c r="K6113" s="15"/>
    </row>
    <row r="6114" spans="2:11" x14ac:dyDescent="0.2">
      <c r="B6114" s="15"/>
      <c r="C6114" s="15"/>
      <c r="D6114" s="15"/>
      <c r="E6114" s="15"/>
      <c r="F6114" s="15"/>
      <c r="G6114" s="15"/>
      <c r="H6114" s="15"/>
      <c r="I6114" s="15"/>
      <c r="J6114" s="15"/>
      <c r="K6114" s="15"/>
    </row>
    <row r="6115" spans="2:11" x14ac:dyDescent="0.2">
      <c r="B6115" s="15"/>
      <c r="C6115" s="15"/>
      <c r="D6115" s="15"/>
      <c r="E6115" s="15"/>
      <c r="F6115" s="15"/>
      <c r="G6115" s="15"/>
      <c r="H6115" s="15"/>
      <c r="I6115" s="15"/>
      <c r="J6115" s="15"/>
      <c r="K6115" s="15"/>
    </row>
    <row r="6116" spans="2:11" x14ac:dyDescent="0.2">
      <c r="B6116" s="15"/>
      <c r="C6116" s="15"/>
      <c r="D6116" s="15"/>
      <c r="E6116" s="15"/>
      <c r="F6116" s="15"/>
      <c r="G6116" s="15"/>
      <c r="H6116" s="15"/>
      <c r="I6116" s="15"/>
      <c r="J6116" s="15"/>
      <c r="K6116" s="15"/>
    </row>
    <row r="6117" spans="2:11" x14ac:dyDescent="0.2">
      <c r="B6117" s="15"/>
      <c r="C6117" s="15"/>
      <c r="D6117" s="15"/>
      <c r="E6117" s="15"/>
      <c r="F6117" s="15"/>
      <c r="G6117" s="15"/>
      <c r="H6117" s="15"/>
      <c r="I6117" s="15"/>
      <c r="J6117" s="15"/>
      <c r="K6117" s="15"/>
    </row>
    <row r="6118" spans="2:11" x14ac:dyDescent="0.2">
      <c r="B6118" s="15"/>
      <c r="C6118" s="15"/>
      <c r="D6118" s="15"/>
      <c r="E6118" s="15"/>
      <c r="F6118" s="15"/>
      <c r="G6118" s="15"/>
      <c r="H6118" s="15"/>
      <c r="I6118" s="15"/>
      <c r="J6118" s="15"/>
      <c r="K6118" s="15"/>
    </row>
    <row r="6119" spans="2:11" x14ac:dyDescent="0.2">
      <c r="B6119" s="15"/>
      <c r="C6119" s="15"/>
      <c r="D6119" s="15"/>
      <c r="E6119" s="15"/>
      <c r="F6119" s="15"/>
      <c r="G6119" s="15"/>
      <c r="H6119" s="15"/>
      <c r="I6119" s="15"/>
      <c r="J6119" s="15"/>
      <c r="K6119" s="15"/>
    </row>
    <row r="6120" spans="2:11" x14ac:dyDescent="0.2">
      <c r="B6120" s="15"/>
      <c r="C6120" s="15"/>
      <c r="D6120" s="15"/>
      <c r="E6120" s="15"/>
      <c r="F6120" s="15"/>
      <c r="G6120" s="15"/>
      <c r="H6120" s="15"/>
      <c r="I6120" s="15"/>
      <c r="J6120" s="15"/>
      <c r="K6120" s="15"/>
    </row>
    <row r="6121" spans="2:11" x14ac:dyDescent="0.2">
      <c r="B6121" s="15"/>
      <c r="C6121" s="15"/>
      <c r="D6121" s="15"/>
      <c r="E6121" s="15"/>
      <c r="F6121" s="15"/>
      <c r="G6121" s="15"/>
      <c r="H6121" s="15"/>
      <c r="I6121" s="15"/>
      <c r="J6121" s="15"/>
      <c r="K6121" s="15"/>
    </row>
    <row r="6122" spans="2:11" x14ac:dyDescent="0.2">
      <c r="B6122" s="15"/>
      <c r="C6122" s="15"/>
      <c r="D6122" s="15"/>
      <c r="E6122" s="15"/>
      <c r="F6122" s="15"/>
      <c r="G6122" s="15"/>
      <c r="H6122" s="15"/>
      <c r="I6122" s="15"/>
      <c r="J6122" s="15"/>
      <c r="K6122" s="15"/>
    </row>
    <row r="6123" spans="2:11" x14ac:dyDescent="0.2">
      <c r="B6123" s="15"/>
      <c r="C6123" s="15"/>
      <c r="D6123" s="15"/>
      <c r="E6123" s="15"/>
      <c r="F6123" s="15"/>
      <c r="G6123" s="15"/>
      <c r="H6123" s="15"/>
      <c r="I6123" s="15"/>
      <c r="J6123" s="15"/>
      <c r="K6123" s="15"/>
    </row>
    <row r="6124" spans="2:11" x14ac:dyDescent="0.2">
      <c r="B6124" s="15"/>
      <c r="C6124" s="15"/>
      <c r="D6124" s="15"/>
      <c r="E6124" s="15"/>
      <c r="F6124" s="15"/>
      <c r="G6124" s="15"/>
      <c r="H6124" s="15"/>
      <c r="I6124" s="15"/>
      <c r="J6124" s="15"/>
      <c r="K6124" s="15"/>
    </row>
    <row r="6125" spans="2:11" x14ac:dyDescent="0.2">
      <c r="B6125" s="15"/>
      <c r="C6125" s="15"/>
      <c r="D6125" s="15"/>
      <c r="E6125" s="15"/>
      <c r="F6125" s="15"/>
      <c r="G6125" s="15"/>
      <c r="H6125" s="15"/>
      <c r="I6125" s="15"/>
      <c r="J6125" s="15"/>
      <c r="K6125" s="15"/>
    </row>
    <row r="6126" spans="2:11" x14ac:dyDescent="0.2">
      <c r="B6126" s="15"/>
      <c r="C6126" s="15"/>
      <c r="D6126" s="15"/>
      <c r="E6126" s="15"/>
      <c r="F6126" s="15"/>
      <c r="G6126" s="15"/>
      <c r="H6126" s="15"/>
      <c r="I6126" s="15"/>
      <c r="J6126" s="15"/>
      <c r="K6126" s="15"/>
    </row>
    <row r="6127" spans="2:11" x14ac:dyDescent="0.2">
      <c r="B6127" s="15"/>
      <c r="C6127" s="15"/>
      <c r="D6127" s="15"/>
      <c r="E6127" s="15"/>
      <c r="F6127" s="15"/>
      <c r="G6127" s="15"/>
      <c r="H6127" s="15"/>
      <c r="I6127" s="15"/>
      <c r="J6127" s="15"/>
      <c r="K6127" s="15"/>
    </row>
    <row r="6128" spans="2:11" x14ac:dyDescent="0.2">
      <c r="B6128" s="15"/>
      <c r="C6128" s="15"/>
      <c r="D6128" s="15"/>
      <c r="E6128" s="15"/>
      <c r="F6128" s="15"/>
      <c r="G6128" s="15"/>
      <c r="H6128" s="15"/>
      <c r="I6128" s="15"/>
      <c r="J6128" s="15"/>
      <c r="K6128" s="15"/>
    </row>
    <row r="6129" spans="2:11" x14ac:dyDescent="0.2">
      <c r="B6129" s="15"/>
      <c r="C6129" s="15"/>
      <c r="D6129" s="15"/>
      <c r="E6129" s="15"/>
      <c r="F6129" s="15"/>
      <c r="G6129" s="15"/>
      <c r="H6129" s="15"/>
      <c r="I6129" s="15"/>
      <c r="J6129" s="15"/>
      <c r="K6129" s="15"/>
    </row>
    <row r="6130" spans="2:11" x14ac:dyDescent="0.2">
      <c r="B6130" s="15"/>
      <c r="C6130" s="15"/>
      <c r="D6130" s="15"/>
      <c r="E6130" s="15"/>
      <c r="F6130" s="15"/>
      <c r="G6130" s="15"/>
      <c r="H6130" s="15"/>
      <c r="I6130" s="15"/>
      <c r="J6130" s="15"/>
      <c r="K6130" s="15"/>
    </row>
    <row r="6131" spans="2:11" x14ac:dyDescent="0.2">
      <c r="B6131" s="15"/>
      <c r="C6131" s="15"/>
      <c r="D6131" s="15"/>
      <c r="E6131" s="15"/>
      <c r="F6131" s="15"/>
      <c r="G6131" s="15"/>
      <c r="H6131" s="15"/>
      <c r="I6131" s="15"/>
      <c r="J6131" s="15"/>
      <c r="K6131" s="15"/>
    </row>
    <row r="6132" spans="2:11" x14ac:dyDescent="0.2">
      <c r="B6132" s="15"/>
      <c r="C6132" s="15"/>
      <c r="D6132" s="15"/>
      <c r="E6132" s="15"/>
      <c r="F6132" s="15"/>
      <c r="G6132" s="15"/>
      <c r="H6132" s="15"/>
      <c r="I6132" s="15"/>
      <c r="J6132" s="15"/>
      <c r="K6132" s="15"/>
    </row>
    <row r="6133" spans="2:11" x14ac:dyDescent="0.2">
      <c r="B6133" s="15"/>
      <c r="C6133" s="15"/>
      <c r="D6133" s="15"/>
      <c r="E6133" s="15"/>
      <c r="F6133" s="15"/>
      <c r="G6133" s="15"/>
      <c r="H6133" s="15"/>
      <c r="I6133" s="15"/>
      <c r="J6133" s="15"/>
      <c r="K6133" s="15"/>
    </row>
    <row r="6134" spans="2:11" x14ac:dyDescent="0.2">
      <c r="B6134" s="15"/>
      <c r="C6134" s="15"/>
      <c r="D6134" s="15"/>
      <c r="E6134" s="15"/>
      <c r="F6134" s="15"/>
      <c r="G6134" s="15"/>
      <c r="H6134" s="15"/>
      <c r="I6134" s="15"/>
      <c r="J6134" s="15"/>
      <c r="K6134" s="15"/>
    </row>
    <row r="6135" spans="2:11" x14ac:dyDescent="0.2">
      <c r="B6135" s="15"/>
      <c r="C6135" s="15"/>
      <c r="D6135" s="15"/>
      <c r="E6135" s="15"/>
      <c r="F6135" s="15"/>
      <c r="G6135" s="15"/>
      <c r="H6135" s="15"/>
      <c r="I6135" s="15"/>
      <c r="J6135" s="15"/>
      <c r="K6135" s="15"/>
    </row>
    <row r="6136" spans="2:11" x14ac:dyDescent="0.2">
      <c r="B6136" s="15"/>
      <c r="C6136" s="15"/>
      <c r="D6136" s="15"/>
      <c r="E6136" s="15"/>
      <c r="F6136" s="15"/>
      <c r="G6136" s="15"/>
      <c r="H6136" s="15"/>
      <c r="I6136" s="15"/>
      <c r="J6136" s="15"/>
      <c r="K6136" s="15"/>
    </row>
    <row r="6137" spans="2:11" x14ac:dyDescent="0.2">
      <c r="B6137" s="15"/>
      <c r="C6137" s="15"/>
      <c r="D6137" s="15"/>
      <c r="E6137" s="15"/>
      <c r="F6137" s="15"/>
      <c r="G6137" s="15"/>
      <c r="H6137" s="15"/>
      <c r="I6137" s="15"/>
      <c r="J6137" s="15"/>
      <c r="K6137" s="15"/>
    </row>
    <row r="6138" spans="2:11" x14ac:dyDescent="0.2">
      <c r="B6138" s="15"/>
      <c r="C6138" s="15"/>
      <c r="D6138" s="15"/>
      <c r="E6138" s="15"/>
      <c r="F6138" s="15"/>
      <c r="G6138" s="15"/>
      <c r="H6138" s="15"/>
      <c r="I6138" s="15"/>
      <c r="J6138" s="15"/>
      <c r="K6138" s="15"/>
    </row>
    <row r="6139" spans="2:11" x14ac:dyDescent="0.2">
      <c r="B6139" s="15"/>
      <c r="C6139" s="15"/>
      <c r="D6139" s="15"/>
      <c r="E6139" s="15"/>
      <c r="F6139" s="15"/>
      <c r="G6139" s="15"/>
      <c r="H6139" s="15"/>
      <c r="I6139" s="15"/>
      <c r="J6139" s="15"/>
      <c r="K6139" s="15"/>
    </row>
    <row r="6140" spans="2:11" x14ac:dyDescent="0.2">
      <c r="B6140" s="15"/>
      <c r="C6140" s="15"/>
      <c r="D6140" s="15"/>
      <c r="E6140" s="15"/>
      <c r="F6140" s="15"/>
      <c r="G6140" s="15"/>
      <c r="H6140" s="15"/>
      <c r="I6140" s="15"/>
      <c r="J6140" s="15"/>
      <c r="K6140" s="15"/>
    </row>
    <row r="6141" spans="2:11" x14ac:dyDescent="0.2">
      <c r="B6141" s="15"/>
      <c r="C6141" s="15"/>
      <c r="D6141" s="15"/>
      <c r="E6141" s="15"/>
      <c r="F6141" s="15"/>
      <c r="G6141" s="15"/>
      <c r="H6141" s="15"/>
      <c r="I6141" s="15"/>
      <c r="J6141" s="15"/>
      <c r="K6141" s="15"/>
    </row>
    <row r="6142" spans="2:11" x14ac:dyDescent="0.2">
      <c r="B6142" s="15"/>
      <c r="C6142" s="15"/>
      <c r="D6142" s="15"/>
      <c r="E6142" s="15"/>
      <c r="F6142" s="15"/>
      <c r="G6142" s="15"/>
      <c r="H6142" s="15"/>
      <c r="I6142" s="15"/>
      <c r="J6142" s="15"/>
      <c r="K6142" s="15"/>
    </row>
    <row r="6143" spans="2:11" x14ac:dyDescent="0.2">
      <c r="B6143" s="15"/>
      <c r="C6143" s="15"/>
      <c r="D6143" s="15"/>
      <c r="E6143" s="15"/>
      <c r="F6143" s="15"/>
      <c r="G6143" s="15"/>
      <c r="H6143" s="15"/>
      <c r="I6143" s="15"/>
      <c r="J6143" s="15"/>
      <c r="K6143" s="15"/>
    </row>
    <row r="6144" spans="2:11" x14ac:dyDescent="0.2">
      <c r="B6144" s="15"/>
      <c r="C6144" s="15"/>
      <c r="D6144" s="15"/>
      <c r="E6144" s="15"/>
      <c r="F6144" s="15"/>
      <c r="G6144" s="15"/>
      <c r="H6144" s="15"/>
      <c r="I6144" s="15"/>
      <c r="J6144" s="15"/>
      <c r="K6144" s="15"/>
    </row>
    <row r="6145" spans="2:11" x14ac:dyDescent="0.2">
      <c r="B6145" s="15"/>
      <c r="C6145" s="15"/>
      <c r="D6145" s="15"/>
      <c r="E6145" s="15"/>
      <c r="F6145" s="15"/>
      <c r="G6145" s="15"/>
      <c r="H6145" s="15"/>
      <c r="I6145" s="15"/>
      <c r="J6145" s="15"/>
      <c r="K6145" s="15"/>
    </row>
    <row r="6146" spans="2:11" x14ac:dyDescent="0.2">
      <c r="B6146" s="15"/>
      <c r="C6146" s="15"/>
      <c r="D6146" s="15"/>
      <c r="E6146" s="15"/>
      <c r="F6146" s="15"/>
      <c r="G6146" s="15"/>
      <c r="H6146" s="15"/>
      <c r="I6146" s="15"/>
      <c r="J6146" s="15"/>
      <c r="K6146" s="15"/>
    </row>
    <row r="6147" spans="2:11" x14ac:dyDescent="0.2">
      <c r="B6147" s="15"/>
      <c r="C6147" s="15"/>
      <c r="D6147" s="15"/>
      <c r="E6147" s="15"/>
      <c r="F6147" s="15"/>
      <c r="G6147" s="15"/>
      <c r="H6147" s="15"/>
      <c r="I6147" s="15"/>
      <c r="J6147" s="15"/>
      <c r="K6147" s="15"/>
    </row>
    <row r="6148" spans="2:11" x14ac:dyDescent="0.2">
      <c r="B6148" s="15"/>
      <c r="C6148" s="15"/>
      <c r="D6148" s="15"/>
      <c r="E6148" s="15"/>
      <c r="F6148" s="15"/>
      <c r="G6148" s="15"/>
      <c r="H6148" s="15"/>
      <c r="I6148" s="15"/>
      <c r="J6148" s="15"/>
      <c r="K6148" s="15"/>
    </row>
    <row r="6149" spans="2:11" x14ac:dyDescent="0.2">
      <c r="B6149" s="15"/>
      <c r="C6149" s="15"/>
      <c r="D6149" s="15"/>
      <c r="E6149" s="15"/>
      <c r="F6149" s="15"/>
      <c r="G6149" s="15"/>
      <c r="H6149" s="15"/>
      <c r="I6149" s="15"/>
      <c r="J6149" s="15"/>
      <c r="K6149" s="15"/>
    </row>
    <row r="6150" spans="2:11" x14ac:dyDescent="0.2">
      <c r="B6150" s="15"/>
      <c r="C6150" s="15"/>
      <c r="D6150" s="15"/>
      <c r="E6150" s="15"/>
      <c r="F6150" s="15"/>
      <c r="G6150" s="15"/>
      <c r="H6150" s="15"/>
      <c r="I6150" s="15"/>
      <c r="J6150" s="15"/>
      <c r="K6150" s="15"/>
    </row>
    <row r="6151" spans="2:11" x14ac:dyDescent="0.2">
      <c r="B6151" s="15"/>
      <c r="C6151" s="15"/>
      <c r="D6151" s="15"/>
      <c r="E6151" s="15"/>
      <c r="F6151" s="15"/>
      <c r="G6151" s="15"/>
      <c r="H6151" s="15"/>
      <c r="I6151" s="15"/>
      <c r="J6151" s="15"/>
      <c r="K6151" s="15"/>
    </row>
    <row r="6152" spans="2:11" x14ac:dyDescent="0.2">
      <c r="B6152" s="15"/>
      <c r="C6152" s="15"/>
      <c r="D6152" s="15"/>
      <c r="E6152" s="15"/>
      <c r="F6152" s="15"/>
      <c r="G6152" s="15"/>
      <c r="H6152" s="15"/>
      <c r="I6152" s="15"/>
      <c r="J6152" s="15"/>
      <c r="K6152" s="15"/>
    </row>
    <row r="6153" spans="2:11" x14ac:dyDescent="0.2">
      <c r="B6153" s="15"/>
      <c r="C6153" s="15"/>
      <c r="D6153" s="15"/>
      <c r="E6153" s="15"/>
      <c r="F6153" s="15"/>
      <c r="G6153" s="15"/>
      <c r="H6153" s="15"/>
      <c r="I6153" s="15"/>
      <c r="J6153" s="15"/>
      <c r="K6153" s="15"/>
    </row>
    <row r="6154" spans="2:11" x14ac:dyDescent="0.2">
      <c r="B6154" s="15"/>
      <c r="C6154" s="15"/>
      <c r="D6154" s="15"/>
      <c r="E6154" s="15"/>
      <c r="F6154" s="15"/>
      <c r="G6154" s="15"/>
      <c r="H6154" s="15"/>
      <c r="I6154" s="15"/>
      <c r="J6154" s="15"/>
      <c r="K6154" s="15"/>
    </row>
    <row r="6155" spans="2:11" x14ac:dyDescent="0.2">
      <c r="B6155" s="15"/>
      <c r="C6155" s="15"/>
      <c r="D6155" s="15"/>
      <c r="E6155" s="15"/>
      <c r="F6155" s="15"/>
      <c r="G6155" s="15"/>
      <c r="H6155" s="15"/>
      <c r="I6155" s="15"/>
      <c r="J6155" s="15"/>
      <c r="K6155" s="15"/>
    </row>
    <row r="6156" spans="2:11" x14ac:dyDescent="0.2">
      <c r="B6156" s="15"/>
      <c r="C6156" s="15"/>
      <c r="D6156" s="15"/>
      <c r="E6156" s="15"/>
      <c r="F6156" s="15"/>
      <c r="G6156" s="15"/>
      <c r="H6156" s="15"/>
      <c r="I6156" s="15"/>
      <c r="J6156" s="15"/>
      <c r="K6156" s="15"/>
    </row>
    <row r="6157" spans="2:11" x14ac:dyDescent="0.2">
      <c r="B6157" s="15"/>
      <c r="C6157" s="15"/>
      <c r="D6157" s="15"/>
      <c r="E6157" s="15"/>
      <c r="F6157" s="15"/>
      <c r="G6157" s="15"/>
      <c r="H6157" s="15"/>
      <c r="I6157" s="15"/>
      <c r="J6157" s="15"/>
      <c r="K6157" s="15"/>
    </row>
    <row r="6158" spans="2:11" x14ac:dyDescent="0.2">
      <c r="B6158" s="15"/>
      <c r="C6158" s="15"/>
      <c r="D6158" s="15"/>
      <c r="E6158" s="15"/>
      <c r="F6158" s="15"/>
      <c r="G6158" s="15"/>
      <c r="H6158" s="15"/>
      <c r="I6158" s="15"/>
      <c r="J6158" s="15"/>
      <c r="K6158" s="15"/>
    </row>
    <row r="6159" spans="2:11" x14ac:dyDescent="0.2">
      <c r="B6159" s="15"/>
      <c r="C6159" s="15"/>
      <c r="D6159" s="15"/>
      <c r="E6159" s="15"/>
      <c r="F6159" s="15"/>
      <c r="G6159" s="15"/>
      <c r="H6159" s="15"/>
      <c r="I6159" s="15"/>
      <c r="J6159" s="15"/>
      <c r="K6159" s="15"/>
    </row>
    <row r="6160" spans="2:11" x14ac:dyDescent="0.2">
      <c r="B6160" s="15"/>
      <c r="C6160" s="15"/>
      <c r="D6160" s="15"/>
      <c r="E6160" s="15"/>
      <c r="F6160" s="15"/>
      <c r="G6160" s="15"/>
      <c r="H6160" s="15"/>
      <c r="I6160" s="15"/>
      <c r="J6160" s="15"/>
      <c r="K6160" s="15"/>
    </row>
    <row r="6161" spans="2:11" x14ac:dyDescent="0.2">
      <c r="B6161" s="15"/>
      <c r="C6161" s="15"/>
      <c r="D6161" s="15"/>
      <c r="E6161" s="15"/>
      <c r="F6161" s="15"/>
      <c r="G6161" s="15"/>
      <c r="H6161" s="15"/>
      <c r="I6161" s="15"/>
      <c r="J6161" s="15"/>
      <c r="K6161" s="15"/>
    </row>
    <row r="6162" spans="2:11" x14ac:dyDescent="0.2">
      <c r="B6162" s="15"/>
      <c r="C6162" s="15"/>
      <c r="D6162" s="15"/>
      <c r="E6162" s="15"/>
      <c r="F6162" s="15"/>
      <c r="G6162" s="15"/>
      <c r="H6162" s="15"/>
      <c r="I6162" s="15"/>
      <c r="J6162" s="15"/>
      <c r="K6162" s="15"/>
    </row>
    <row r="6163" spans="2:11" x14ac:dyDescent="0.2">
      <c r="B6163" s="15"/>
      <c r="C6163" s="15"/>
      <c r="D6163" s="15"/>
      <c r="E6163" s="15"/>
      <c r="F6163" s="15"/>
      <c r="G6163" s="15"/>
      <c r="H6163" s="15"/>
      <c r="I6163" s="15"/>
      <c r="J6163" s="15"/>
      <c r="K6163" s="15"/>
    </row>
    <row r="6164" spans="2:11" x14ac:dyDescent="0.2">
      <c r="B6164" s="15"/>
      <c r="C6164" s="15"/>
      <c r="D6164" s="15"/>
      <c r="E6164" s="15"/>
      <c r="F6164" s="15"/>
      <c r="G6164" s="15"/>
      <c r="H6164" s="15"/>
      <c r="I6164" s="15"/>
      <c r="J6164" s="15"/>
      <c r="K6164" s="15"/>
    </row>
    <row r="6165" spans="2:11" x14ac:dyDescent="0.2">
      <c r="B6165" s="15"/>
      <c r="C6165" s="15"/>
      <c r="D6165" s="15"/>
      <c r="E6165" s="15"/>
      <c r="F6165" s="15"/>
      <c r="G6165" s="15"/>
      <c r="H6165" s="15"/>
      <c r="I6165" s="15"/>
      <c r="J6165" s="15"/>
      <c r="K6165" s="15"/>
    </row>
    <row r="6166" spans="2:11" x14ac:dyDescent="0.2">
      <c r="B6166" s="15"/>
      <c r="C6166" s="15"/>
      <c r="D6166" s="15"/>
      <c r="E6166" s="15"/>
      <c r="F6166" s="15"/>
      <c r="G6166" s="15"/>
      <c r="H6166" s="15"/>
      <c r="I6166" s="15"/>
      <c r="J6166" s="15"/>
      <c r="K6166" s="15"/>
    </row>
    <row r="6167" spans="2:11" x14ac:dyDescent="0.2">
      <c r="B6167" s="15"/>
      <c r="C6167" s="15"/>
      <c r="D6167" s="15"/>
      <c r="E6167" s="15"/>
      <c r="F6167" s="15"/>
      <c r="G6167" s="15"/>
      <c r="H6167" s="15"/>
      <c r="I6167" s="15"/>
      <c r="J6167" s="15"/>
      <c r="K6167" s="15"/>
    </row>
    <row r="6168" spans="2:11" x14ac:dyDescent="0.2">
      <c r="B6168" s="15"/>
      <c r="C6168" s="15"/>
      <c r="D6168" s="15"/>
      <c r="E6168" s="15"/>
      <c r="F6168" s="15"/>
      <c r="G6168" s="15"/>
      <c r="H6168" s="15"/>
      <c r="I6168" s="15"/>
      <c r="J6168" s="15"/>
      <c r="K6168" s="15"/>
    </row>
    <row r="6169" spans="2:11" x14ac:dyDescent="0.2">
      <c r="B6169" s="15"/>
      <c r="C6169" s="15"/>
      <c r="D6169" s="15"/>
      <c r="E6169" s="15"/>
      <c r="F6169" s="15"/>
      <c r="G6169" s="15"/>
      <c r="H6169" s="15"/>
      <c r="I6169" s="15"/>
      <c r="J6169" s="15"/>
      <c r="K6169" s="15"/>
    </row>
    <row r="6170" spans="2:11" x14ac:dyDescent="0.2">
      <c r="B6170" s="15"/>
      <c r="C6170" s="15"/>
      <c r="D6170" s="15"/>
      <c r="E6170" s="15"/>
      <c r="F6170" s="15"/>
      <c r="G6170" s="15"/>
      <c r="H6170" s="15"/>
      <c r="I6170" s="15"/>
      <c r="J6170" s="15"/>
      <c r="K6170" s="15"/>
    </row>
    <row r="6171" spans="2:11" x14ac:dyDescent="0.2">
      <c r="B6171" s="15"/>
      <c r="C6171" s="15"/>
      <c r="D6171" s="15"/>
      <c r="E6171" s="15"/>
      <c r="F6171" s="15"/>
      <c r="G6171" s="15"/>
      <c r="H6171" s="15"/>
      <c r="I6171" s="15"/>
      <c r="J6171" s="15"/>
      <c r="K6171" s="15"/>
    </row>
    <row r="6172" spans="2:11" x14ac:dyDescent="0.2">
      <c r="B6172" s="15"/>
      <c r="C6172" s="15"/>
      <c r="D6172" s="15"/>
      <c r="E6172" s="15"/>
      <c r="F6172" s="15"/>
      <c r="G6172" s="15"/>
      <c r="H6172" s="15"/>
      <c r="I6172" s="15"/>
      <c r="J6172" s="15"/>
      <c r="K6172" s="15"/>
    </row>
    <row r="6173" spans="2:11" x14ac:dyDescent="0.2">
      <c r="B6173" s="15"/>
      <c r="C6173" s="15"/>
      <c r="D6173" s="15"/>
      <c r="E6173" s="15"/>
      <c r="F6173" s="15"/>
      <c r="G6173" s="15"/>
      <c r="H6173" s="15"/>
      <c r="I6173" s="15"/>
      <c r="J6173" s="15"/>
      <c r="K6173" s="15"/>
    </row>
    <row r="6174" spans="2:11" x14ac:dyDescent="0.2">
      <c r="B6174" s="15"/>
      <c r="C6174" s="15"/>
      <c r="D6174" s="15"/>
      <c r="E6174" s="15"/>
      <c r="F6174" s="15"/>
      <c r="G6174" s="15"/>
      <c r="H6174" s="15"/>
      <c r="I6174" s="15"/>
      <c r="J6174" s="15"/>
      <c r="K6174" s="15"/>
    </row>
    <row r="6175" spans="2:11" x14ac:dyDescent="0.2">
      <c r="B6175" s="15"/>
      <c r="C6175" s="15"/>
      <c r="D6175" s="15"/>
      <c r="E6175" s="15"/>
      <c r="F6175" s="15"/>
      <c r="G6175" s="15"/>
      <c r="H6175" s="15"/>
      <c r="I6175" s="15"/>
      <c r="J6175" s="15"/>
      <c r="K6175" s="15"/>
    </row>
    <row r="6176" spans="2:11" x14ac:dyDescent="0.2">
      <c r="B6176" s="15"/>
      <c r="C6176" s="15"/>
      <c r="D6176" s="15"/>
      <c r="E6176" s="15"/>
      <c r="F6176" s="15"/>
      <c r="G6176" s="15"/>
      <c r="H6176" s="15"/>
      <c r="I6176" s="15"/>
      <c r="J6176" s="15"/>
      <c r="K6176" s="15"/>
    </row>
    <row r="6177" spans="2:11" x14ac:dyDescent="0.2">
      <c r="B6177" s="15"/>
      <c r="C6177" s="15"/>
      <c r="D6177" s="15"/>
      <c r="E6177" s="15"/>
      <c r="F6177" s="15"/>
      <c r="G6177" s="15"/>
      <c r="H6177" s="15"/>
      <c r="I6177" s="15"/>
      <c r="J6177" s="15"/>
      <c r="K6177" s="15"/>
    </row>
    <row r="6178" spans="2:11" x14ac:dyDescent="0.2">
      <c r="B6178" s="15"/>
      <c r="C6178" s="15"/>
      <c r="D6178" s="15"/>
      <c r="E6178" s="15"/>
      <c r="F6178" s="15"/>
      <c r="G6178" s="15"/>
      <c r="H6178" s="15"/>
      <c r="I6178" s="15"/>
      <c r="J6178" s="15"/>
      <c r="K6178" s="15"/>
    </row>
    <row r="6179" spans="2:11" x14ac:dyDescent="0.2">
      <c r="B6179" s="15"/>
      <c r="C6179" s="15"/>
      <c r="D6179" s="15"/>
      <c r="E6179" s="15"/>
      <c r="F6179" s="15"/>
      <c r="G6179" s="15"/>
      <c r="H6179" s="15"/>
      <c r="I6179" s="15"/>
      <c r="J6179" s="15"/>
      <c r="K6179" s="15"/>
    </row>
    <row r="6180" spans="2:11" x14ac:dyDescent="0.2">
      <c r="B6180" s="15"/>
      <c r="C6180" s="15"/>
      <c r="D6180" s="15"/>
      <c r="E6180" s="15"/>
      <c r="F6180" s="15"/>
      <c r="G6180" s="15"/>
      <c r="H6180" s="15"/>
      <c r="I6180" s="15"/>
      <c r="J6180" s="15"/>
      <c r="K6180" s="15"/>
    </row>
    <row r="6181" spans="2:11" x14ac:dyDescent="0.2">
      <c r="B6181" s="15"/>
      <c r="C6181" s="15"/>
      <c r="D6181" s="15"/>
      <c r="E6181" s="15"/>
      <c r="F6181" s="15"/>
      <c r="G6181" s="15"/>
      <c r="H6181" s="15"/>
      <c r="I6181" s="15"/>
      <c r="J6181" s="15"/>
      <c r="K6181" s="15"/>
    </row>
    <row r="6182" spans="2:11" x14ac:dyDescent="0.2">
      <c r="B6182" s="15"/>
      <c r="C6182" s="15"/>
      <c r="D6182" s="15"/>
      <c r="E6182" s="15"/>
      <c r="F6182" s="15"/>
      <c r="G6182" s="15"/>
      <c r="H6182" s="15"/>
      <c r="I6182" s="15"/>
      <c r="J6182" s="15"/>
      <c r="K6182" s="15"/>
    </row>
    <row r="6183" spans="2:11" x14ac:dyDescent="0.2">
      <c r="B6183" s="15"/>
      <c r="C6183" s="15"/>
      <c r="D6183" s="15"/>
      <c r="E6183" s="15"/>
      <c r="F6183" s="15"/>
      <c r="G6183" s="15"/>
      <c r="H6183" s="15"/>
      <c r="I6183" s="15"/>
      <c r="J6183" s="15"/>
      <c r="K6183" s="15"/>
    </row>
    <row r="6184" spans="2:11" x14ac:dyDescent="0.2">
      <c r="B6184" s="15"/>
      <c r="C6184" s="15"/>
      <c r="D6184" s="15"/>
      <c r="E6184" s="15"/>
      <c r="F6184" s="15"/>
      <c r="G6184" s="15"/>
      <c r="H6184" s="15"/>
      <c r="I6184" s="15"/>
      <c r="J6184" s="15"/>
      <c r="K6184" s="15"/>
    </row>
    <row r="6185" spans="2:11" x14ac:dyDescent="0.2">
      <c r="B6185" s="15"/>
      <c r="C6185" s="15"/>
      <c r="D6185" s="15"/>
      <c r="E6185" s="15"/>
      <c r="F6185" s="15"/>
      <c r="G6185" s="15"/>
      <c r="H6185" s="15"/>
      <c r="I6185" s="15"/>
      <c r="J6185" s="15"/>
      <c r="K6185" s="15"/>
    </row>
    <row r="6186" spans="2:11" x14ac:dyDescent="0.2">
      <c r="B6186" s="15"/>
      <c r="C6186" s="15"/>
      <c r="D6186" s="15"/>
      <c r="E6186" s="15"/>
      <c r="F6186" s="15"/>
      <c r="G6186" s="15"/>
      <c r="H6186" s="15"/>
      <c r="I6186" s="15"/>
      <c r="J6186" s="15"/>
      <c r="K6186" s="15"/>
    </row>
    <row r="6187" spans="2:11" x14ac:dyDescent="0.2">
      <c r="B6187" s="15"/>
      <c r="C6187" s="15"/>
      <c r="D6187" s="15"/>
      <c r="E6187" s="15"/>
      <c r="F6187" s="15"/>
      <c r="G6187" s="15"/>
      <c r="H6187" s="15"/>
      <c r="I6187" s="15"/>
      <c r="J6187" s="15"/>
      <c r="K6187" s="15"/>
    </row>
    <row r="6188" spans="2:11" x14ac:dyDescent="0.2">
      <c r="B6188" s="15"/>
      <c r="C6188" s="15"/>
      <c r="D6188" s="15"/>
      <c r="E6188" s="15"/>
      <c r="F6188" s="15"/>
      <c r="G6188" s="15"/>
      <c r="H6188" s="15"/>
      <c r="I6188" s="15"/>
      <c r="J6188" s="15"/>
      <c r="K6188" s="15"/>
    </row>
    <row r="6189" spans="2:11" x14ac:dyDescent="0.2">
      <c r="B6189" s="15"/>
      <c r="C6189" s="15"/>
      <c r="D6189" s="15"/>
      <c r="E6189" s="15"/>
      <c r="F6189" s="15"/>
      <c r="G6189" s="15"/>
      <c r="H6189" s="15"/>
      <c r="I6189" s="15"/>
      <c r="J6189" s="15"/>
      <c r="K6189" s="15"/>
    </row>
    <row r="6190" spans="2:11" x14ac:dyDescent="0.2">
      <c r="B6190" s="15"/>
      <c r="C6190" s="15"/>
      <c r="D6190" s="15"/>
      <c r="E6190" s="15"/>
      <c r="F6190" s="15"/>
      <c r="G6190" s="15"/>
      <c r="H6190" s="15"/>
      <c r="I6190" s="15"/>
      <c r="J6190" s="15"/>
      <c r="K6190" s="15"/>
    </row>
    <row r="6191" spans="2:11" x14ac:dyDescent="0.2">
      <c r="B6191" s="15"/>
      <c r="C6191" s="15"/>
      <c r="D6191" s="15"/>
      <c r="E6191" s="15"/>
      <c r="F6191" s="15"/>
      <c r="G6191" s="15"/>
      <c r="H6191" s="15"/>
      <c r="I6191" s="15"/>
      <c r="J6191" s="15"/>
      <c r="K6191" s="15"/>
    </row>
    <row r="6192" spans="2:11" x14ac:dyDescent="0.2">
      <c r="B6192" s="15"/>
      <c r="C6192" s="15"/>
      <c r="D6192" s="15"/>
      <c r="E6192" s="15"/>
      <c r="F6192" s="15"/>
      <c r="G6192" s="15"/>
      <c r="H6192" s="15"/>
      <c r="I6192" s="15"/>
      <c r="J6192" s="15"/>
      <c r="K6192" s="15"/>
    </row>
    <row r="6193" spans="2:11" x14ac:dyDescent="0.2">
      <c r="B6193" s="15"/>
      <c r="C6193" s="15"/>
      <c r="D6193" s="15"/>
      <c r="E6193" s="15"/>
      <c r="F6193" s="15"/>
      <c r="G6193" s="15"/>
      <c r="H6193" s="15"/>
      <c r="I6193" s="15"/>
      <c r="J6193" s="15"/>
      <c r="K6193" s="15"/>
    </row>
    <row r="6194" spans="2:11" x14ac:dyDescent="0.2">
      <c r="B6194" s="15"/>
      <c r="C6194" s="15"/>
      <c r="D6194" s="15"/>
      <c r="E6194" s="15"/>
      <c r="F6194" s="15"/>
      <c r="G6194" s="15"/>
      <c r="H6194" s="15"/>
      <c r="I6194" s="15"/>
      <c r="J6194" s="15"/>
      <c r="K6194" s="15"/>
    </row>
    <row r="6195" spans="2:11" x14ac:dyDescent="0.2">
      <c r="B6195" s="15"/>
      <c r="C6195" s="15"/>
      <c r="D6195" s="15"/>
      <c r="E6195" s="15"/>
      <c r="F6195" s="15"/>
      <c r="G6195" s="15"/>
      <c r="H6195" s="15"/>
      <c r="I6195" s="15"/>
      <c r="J6195" s="15"/>
      <c r="K6195" s="15"/>
    </row>
    <row r="6196" spans="2:11" x14ac:dyDescent="0.2">
      <c r="B6196" s="15"/>
      <c r="C6196" s="15"/>
      <c r="D6196" s="15"/>
      <c r="E6196" s="15"/>
      <c r="F6196" s="15"/>
      <c r="G6196" s="15"/>
      <c r="H6196" s="15"/>
      <c r="I6196" s="15"/>
      <c r="J6196" s="15"/>
      <c r="K6196" s="15"/>
    </row>
    <row r="6197" spans="2:11" x14ac:dyDescent="0.2">
      <c r="B6197" s="15"/>
      <c r="C6197" s="15"/>
      <c r="D6197" s="15"/>
      <c r="E6197" s="15"/>
      <c r="F6197" s="15"/>
      <c r="G6197" s="15"/>
      <c r="H6197" s="15"/>
      <c r="I6197" s="15"/>
      <c r="J6197" s="15"/>
      <c r="K6197" s="15"/>
    </row>
    <row r="6198" spans="2:11" x14ac:dyDescent="0.2">
      <c r="B6198" s="15"/>
      <c r="C6198" s="15"/>
      <c r="D6198" s="15"/>
      <c r="E6198" s="15"/>
      <c r="F6198" s="15"/>
      <c r="G6198" s="15"/>
      <c r="H6198" s="15"/>
      <c r="I6198" s="15"/>
      <c r="J6198" s="15"/>
      <c r="K6198" s="15"/>
    </row>
    <row r="6199" spans="2:11" x14ac:dyDescent="0.2">
      <c r="B6199" s="15"/>
      <c r="C6199" s="15"/>
      <c r="D6199" s="15"/>
      <c r="E6199" s="15"/>
      <c r="F6199" s="15"/>
      <c r="G6199" s="15"/>
      <c r="H6199" s="15"/>
      <c r="I6199" s="15"/>
      <c r="J6199" s="15"/>
      <c r="K6199" s="15"/>
    </row>
    <row r="6200" spans="2:11" x14ac:dyDescent="0.2">
      <c r="B6200" s="15"/>
      <c r="C6200" s="15"/>
      <c r="D6200" s="15"/>
      <c r="E6200" s="15"/>
      <c r="F6200" s="15"/>
      <c r="G6200" s="15"/>
      <c r="H6200" s="15"/>
      <c r="I6200" s="15"/>
      <c r="J6200" s="15"/>
      <c r="K6200" s="15"/>
    </row>
    <row r="6201" spans="2:11" x14ac:dyDescent="0.2">
      <c r="B6201" s="15"/>
      <c r="C6201" s="15"/>
      <c r="D6201" s="15"/>
      <c r="E6201" s="15"/>
      <c r="F6201" s="15"/>
      <c r="G6201" s="15"/>
      <c r="H6201" s="15"/>
      <c r="I6201" s="15"/>
      <c r="J6201" s="15"/>
      <c r="K6201" s="15"/>
    </row>
    <row r="6202" spans="2:11" x14ac:dyDescent="0.2">
      <c r="B6202" s="15"/>
      <c r="C6202" s="15"/>
      <c r="D6202" s="15"/>
      <c r="E6202" s="15"/>
      <c r="F6202" s="15"/>
      <c r="G6202" s="15"/>
      <c r="H6202" s="15"/>
      <c r="I6202" s="15"/>
      <c r="J6202" s="15"/>
      <c r="K6202" s="15"/>
    </row>
    <row r="6203" spans="2:11" x14ac:dyDescent="0.2">
      <c r="B6203" s="15"/>
      <c r="C6203" s="15"/>
      <c r="D6203" s="15"/>
      <c r="E6203" s="15"/>
      <c r="F6203" s="15"/>
      <c r="G6203" s="15"/>
      <c r="H6203" s="15"/>
      <c r="I6203" s="15"/>
      <c r="J6203" s="15"/>
      <c r="K6203" s="15"/>
    </row>
    <row r="6204" spans="2:11" x14ac:dyDescent="0.2">
      <c r="B6204" s="15"/>
      <c r="C6204" s="15"/>
      <c r="D6204" s="15"/>
      <c r="E6204" s="15"/>
      <c r="F6204" s="15"/>
      <c r="G6204" s="15"/>
      <c r="H6204" s="15"/>
      <c r="I6204" s="15"/>
      <c r="J6204" s="15"/>
      <c r="K6204" s="15"/>
    </row>
    <row r="6205" spans="2:11" x14ac:dyDescent="0.2">
      <c r="B6205" s="15"/>
      <c r="C6205" s="15"/>
      <c r="D6205" s="15"/>
      <c r="E6205" s="15"/>
      <c r="F6205" s="15"/>
      <c r="G6205" s="15"/>
      <c r="H6205" s="15"/>
      <c r="I6205" s="15"/>
      <c r="J6205" s="15"/>
      <c r="K6205" s="15"/>
    </row>
    <row r="6206" spans="2:11" x14ac:dyDescent="0.2">
      <c r="B6206" s="15"/>
      <c r="C6206" s="15"/>
      <c r="D6206" s="15"/>
      <c r="E6206" s="15"/>
      <c r="F6206" s="15"/>
      <c r="G6206" s="15"/>
      <c r="H6206" s="15"/>
      <c r="I6206" s="15"/>
      <c r="J6206" s="15"/>
      <c r="K6206" s="15"/>
    </row>
    <row r="6207" spans="2:11" x14ac:dyDescent="0.2">
      <c r="B6207" s="15"/>
      <c r="C6207" s="15"/>
      <c r="D6207" s="15"/>
      <c r="E6207" s="15"/>
      <c r="F6207" s="15"/>
      <c r="G6207" s="15"/>
      <c r="H6207" s="15"/>
      <c r="I6207" s="15"/>
      <c r="J6207" s="15"/>
      <c r="K6207" s="15"/>
    </row>
    <row r="6208" spans="2:11" x14ac:dyDescent="0.2">
      <c r="B6208" s="15"/>
      <c r="C6208" s="15"/>
      <c r="D6208" s="15"/>
      <c r="E6208" s="15"/>
      <c r="F6208" s="15"/>
      <c r="G6208" s="15"/>
      <c r="H6208" s="15"/>
      <c r="I6208" s="15"/>
      <c r="J6208" s="15"/>
      <c r="K6208" s="15"/>
    </row>
    <row r="6209" spans="2:11" x14ac:dyDescent="0.2">
      <c r="B6209" s="15"/>
      <c r="C6209" s="15"/>
      <c r="D6209" s="15"/>
      <c r="E6209" s="15"/>
      <c r="F6209" s="15"/>
      <c r="G6209" s="15"/>
      <c r="H6209" s="15"/>
      <c r="I6209" s="15"/>
      <c r="J6209" s="15"/>
      <c r="K6209" s="15"/>
    </row>
    <row r="6210" spans="2:11" x14ac:dyDescent="0.2">
      <c r="B6210" s="15"/>
      <c r="C6210" s="15"/>
      <c r="D6210" s="15"/>
      <c r="E6210" s="15"/>
      <c r="F6210" s="15"/>
      <c r="G6210" s="15"/>
      <c r="H6210" s="15"/>
      <c r="I6210" s="15"/>
      <c r="J6210" s="15"/>
      <c r="K6210" s="15"/>
    </row>
    <row r="6211" spans="2:11" x14ac:dyDescent="0.2">
      <c r="B6211" s="15"/>
      <c r="C6211" s="15"/>
      <c r="D6211" s="15"/>
      <c r="E6211" s="15"/>
      <c r="F6211" s="15"/>
      <c r="G6211" s="15"/>
      <c r="H6211" s="15"/>
      <c r="I6211" s="15"/>
      <c r="J6211" s="15"/>
      <c r="K6211" s="15"/>
    </row>
    <row r="6212" spans="2:11" x14ac:dyDescent="0.2">
      <c r="B6212" s="15"/>
      <c r="C6212" s="15"/>
      <c r="D6212" s="15"/>
      <c r="E6212" s="15"/>
      <c r="F6212" s="15"/>
      <c r="G6212" s="15"/>
      <c r="H6212" s="15"/>
      <c r="I6212" s="15"/>
      <c r="J6212" s="15"/>
      <c r="K6212" s="15"/>
    </row>
    <row r="6213" spans="2:11" x14ac:dyDescent="0.2">
      <c r="B6213" s="15"/>
      <c r="C6213" s="15"/>
      <c r="D6213" s="15"/>
      <c r="E6213" s="15"/>
      <c r="F6213" s="15"/>
      <c r="G6213" s="15"/>
      <c r="H6213" s="15"/>
      <c r="I6213" s="15"/>
      <c r="J6213" s="15"/>
      <c r="K6213" s="15"/>
    </row>
    <row r="6214" spans="2:11" x14ac:dyDescent="0.2">
      <c r="B6214" s="15"/>
      <c r="C6214" s="15"/>
      <c r="D6214" s="15"/>
      <c r="E6214" s="15"/>
      <c r="F6214" s="15"/>
      <c r="G6214" s="15"/>
      <c r="H6214" s="15"/>
      <c r="I6214" s="15"/>
      <c r="J6214" s="15"/>
      <c r="K6214" s="15"/>
    </row>
    <row r="6215" spans="2:11" x14ac:dyDescent="0.2">
      <c r="B6215" s="15"/>
      <c r="C6215" s="15"/>
      <c r="D6215" s="15"/>
      <c r="E6215" s="15"/>
      <c r="F6215" s="15"/>
      <c r="G6215" s="15"/>
      <c r="H6215" s="15"/>
      <c r="I6215" s="15"/>
      <c r="J6215" s="15"/>
      <c r="K6215" s="15"/>
    </row>
    <row r="6216" spans="2:11" x14ac:dyDescent="0.2">
      <c r="B6216" s="15"/>
      <c r="C6216" s="15"/>
      <c r="D6216" s="15"/>
      <c r="E6216" s="15"/>
      <c r="F6216" s="15"/>
      <c r="G6216" s="15"/>
      <c r="H6216" s="15"/>
      <c r="I6216" s="15"/>
      <c r="J6216" s="15"/>
      <c r="K6216" s="15"/>
    </row>
    <row r="6217" spans="2:11" x14ac:dyDescent="0.2">
      <c r="B6217" s="15"/>
      <c r="C6217" s="15"/>
      <c r="D6217" s="15"/>
      <c r="E6217" s="15"/>
      <c r="F6217" s="15"/>
      <c r="G6217" s="15"/>
      <c r="H6217" s="15"/>
      <c r="I6217" s="15"/>
      <c r="J6217" s="15"/>
      <c r="K6217" s="15"/>
    </row>
    <row r="6218" spans="2:11" x14ac:dyDescent="0.2">
      <c r="B6218" s="15"/>
      <c r="C6218" s="15"/>
      <c r="D6218" s="15"/>
      <c r="E6218" s="15"/>
      <c r="F6218" s="15"/>
      <c r="G6218" s="15"/>
      <c r="H6218" s="15"/>
      <c r="I6218" s="15"/>
      <c r="J6218" s="15"/>
      <c r="K6218" s="15"/>
    </row>
    <row r="6219" spans="2:11" x14ac:dyDescent="0.2">
      <c r="B6219" s="15"/>
      <c r="C6219" s="15"/>
      <c r="D6219" s="15"/>
      <c r="E6219" s="15"/>
      <c r="F6219" s="15"/>
      <c r="G6219" s="15"/>
      <c r="H6219" s="15"/>
      <c r="I6219" s="15"/>
      <c r="J6219" s="15"/>
      <c r="K6219" s="15"/>
    </row>
    <row r="6220" spans="2:11" x14ac:dyDescent="0.2">
      <c r="B6220" s="15"/>
      <c r="C6220" s="15"/>
      <c r="D6220" s="15"/>
      <c r="E6220" s="15"/>
      <c r="F6220" s="15"/>
      <c r="G6220" s="15"/>
      <c r="H6220" s="15"/>
      <c r="I6220" s="15"/>
      <c r="J6220" s="15"/>
      <c r="K6220" s="15"/>
    </row>
    <row r="6221" spans="2:11" x14ac:dyDescent="0.2">
      <c r="B6221" s="15"/>
      <c r="C6221" s="15"/>
      <c r="D6221" s="15"/>
      <c r="E6221" s="15"/>
      <c r="F6221" s="15"/>
      <c r="G6221" s="15"/>
      <c r="H6221" s="15"/>
      <c r="I6221" s="15"/>
      <c r="J6221" s="15"/>
      <c r="K6221" s="15"/>
    </row>
    <row r="6222" spans="2:11" x14ac:dyDescent="0.2">
      <c r="B6222" s="15"/>
      <c r="C6222" s="15"/>
      <c r="D6222" s="15"/>
      <c r="E6222" s="15"/>
      <c r="F6222" s="15"/>
      <c r="G6222" s="15"/>
      <c r="H6222" s="15"/>
      <c r="I6222" s="15"/>
      <c r="J6222" s="15"/>
      <c r="K6222" s="15"/>
    </row>
    <row r="6223" spans="2:11" x14ac:dyDescent="0.2">
      <c r="B6223" s="15"/>
      <c r="C6223" s="15"/>
      <c r="D6223" s="15"/>
      <c r="E6223" s="15"/>
      <c r="F6223" s="15"/>
      <c r="G6223" s="15"/>
      <c r="H6223" s="15"/>
      <c r="I6223" s="15"/>
      <c r="J6223" s="15"/>
      <c r="K6223" s="15"/>
    </row>
    <row r="6224" spans="2:11" x14ac:dyDescent="0.2">
      <c r="B6224" s="15"/>
      <c r="C6224" s="15"/>
      <c r="D6224" s="15"/>
      <c r="E6224" s="15"/>
      <c r="F6224" s="15"/>
      <c r="G6224" s="15"/>
      <c r="H6224" s="15"/>
      <c r="I6224" s="15"/>
      <c r="J6224" s="15"/>
      <c r="K6224" s="15"/>
    </row>
    <row r="6225" spans="2:11" x14ac:dyDescent="0.2">
      <c r="B6225" s="15"/>
      <c r="C6225" s="15"/>
      <c r="D6225" s="15"/>
      <c r="E6225" s="15"/>
      <c r="F6225" s="15"/>
      <c r="G6225" s="15"/>
      <c r="H6225" s="15"/>
      <c r="I6225" s="15"/>
      <c r="J6225" s="15"/>
      <c r="K6225" s="15"/>
    </row>
    <row r="6226" spans="2:11" x14ac:dyDescent="0.2">
      <c r="B6226" s="15"/>
      <c r="C6226" s="15"/>
      <c r="D6226" s="15"/>
      <c r="E6226" s="15"/>
      <c r="F6226" s="15"/>
      <c r="G6226" s="15"/>
      <c r="H6226" s="15"/>
      <c r="I6226" s="15"/>
      <c r="J6226" s="15"/>
      <c r="K6226" s="15"/>
    </row>
    <row r="6227" spans="2:11" x14ac:dyDescent="0.2">
      <c r="B6227" s="15"/>
      <c r="C6227" s="15"/>
      <c r="D6227" s="15"/>
      <c r="E6227" s="15"/>
      <c r="F6227" s="15"/>
      <c r="G6227" s="15"/>
      <c r="H6227" s="15"/>
      <c r="I6227" s="15"/>
      <c r="J6227" s="15"/>
      <c r="K6227" s="15"/>
    </row>
    <row r="6228" spans="2:11" x14ac:dyDescent="0.2">
      <c r="B6228" s="15"/>
      <c r="C6228" s="15"/>
      <c r="D6228" s="15"/>
      <c r="E6228" s="15"/>
      <c r="F6228" s="15"/>
      <c r="G6228" s="15"/>
      <c r="H6228" s="15"/>
      <c r="I6228" s="15"/>
      <c r="J6228" s="15"/>
      <c r="K6228" s="15"/>
    </row>
    <row r="6229" spans="2:11" x14ac:dyDescent="0.2">
      <c r="B6229" s="15"/>
      <c r="C6229" s="15"/>
      <c r="D6229" s="15"/>
      <c r="E6229" s="15"/>
      <c r="F6229" s="15"/>
      <c r="G6229" s="15"/>
      <c r="H6229" s="15"/>
      <c r="I6229" s="15"/>
      <c r="J6229" s="15"/>
      <c r="K6229" s="15"/>
    </row>
    <row r="6230" spans="2:11" x14ac:dyDescent="0.2">
      <c r="B6230" s="15"/>
      <c r="C6230" s="15"/>
      <c r="D6230" s="15"/>
      <c r="E6230" s="15"/>
      <c r="F6230" s="15"/>
      <c r="G6230" s="15"/>
      <c r="H6230" s="15"/>
      <c r="I6230" s="15"/>
      <c r="J6230" s="15"/>
      <c r="K6230" s="15"/>
    </row>
    <row r="6231" spans="2:11" x14ac:dyDescent="0.2">
      <c r="B6231" s="15"/>
      <c r="C6231" s="15"/>
      <c r="D6231" s="15"/>
      <c r="E6231" s="15"/>
      <c r="F6231" s="15"/>
      <c r="G6231" s="15"/>
      <c r="H6231" s="15"/>
      <c r="I6231" s="15"/>
      <c r="J6231" s="15"/>
      <c r="K6231" s="15"/>
    </row>
    <row r="6232" spans="2:11" x14ac:dyDescent="0.2">
      <c r="B6232" s="15"/>
      <c r="C6232" s="15"/>
      <c r="D6232" s="15"/>
      <c r="E6232" s="15"/>
      <c r="F6232" s="15"/>
      <c r="G6232" s="15"/>
      <c r="H6232" s="15"/>
      <c r="I6232" s="15"/>
      <c r="J6232" s="15"/>
      <c r="K6232" s="15"/>
    </row>
    <row r="6233" spans="2:11" x14ac:dyDescent="0.2">
      <c r="B6233" s="15"/>
      <c r="C6233" s="15"/>
      <c r="D6233" s="15"/>
      <c r="E6233" s="15"/>
      <c r="F6233" s="15"/>
      <c r="G6233" s="15"/>
      <c r="H6233" s="15"/>
      <c r="I6233" s="15"/>
      <c r="J6233" s="15"/>
      <c r="K6233" s="15"/>
    </row>
    <row r="6234" spans="2:11" x14ac:dyDescent="0.2">
      <c r="B6234" s="15"/>
      <c r="C6234" s="15"/>
      <c r="D6234" s="15"/>
      <c r="E6234" s="15"/>
      <c r="F6234" s="15"/>
      <c r="G6234" s="15"/>
      <c r="H6234" s="15"/>
      <c r="I6234" s="15"/>
      <c r="J6234" s="15"/>
      <c r="K6234" s="15"/>
    </row>
    <row r="6235" spans="2:11" x14ac:dyDescent="0.2">
      <c r="B6235" s="15"/>
      <c r="C6235" s="15"/>
      <c r="D6235" s="15"/>
      <c r="E6235" s="15"/>
      <c r="F6235" s="15"/>
      <c r="G6235" s="15"/>
      <c r="H6235" s="15"/>
      <c r="I6235" s="15"/>
      <c r="J6235" s="15"/>
      <c r="K6235" s="15"/>
    </row>
    <row r="6236" spans="2:11" x14ac:dyDescent="0.2">
      <c r="B6236" s="15"/>
      <c r="C6236" s="15"/>
      <c r="D6236" s="15"/>
      <c r="E6236" s="15"/>
      <c r="F6236" s="15"/>
      <c r="G6236" s="15"/>
      <c r="H6236" s="15"/>
      <c r="I6236" s="15"/>
      <c r="J6236" s="15"/>
      <c r="K6236" s="15"/>
    </row>
    <row r="6237" spans="2:11" x14ac:dyDescent="0.2">
      <c r="B6237" s="15"/>
      <c r="C6237" s="15"/>
      <c r="D6237" s="15"/>
      <c r="E6237" s="15"/>
      <c r="F6237" s="15"/>
      <c r="G6237" s="15"/>
      <c r="H6237" s="15"/>
      <c r="I6237" s="15"/>
      <c r="J6237" s="15"/>
      <c r="K6237" s="15"/>
    </row>
    <row r="6238" spans="2:11" x14ac:dyDescent="0.2">
      <c r="B6238" s="15"/>
      <c r="C6238" s="15"/>
      <c r="D6238" s="15"/>
      <c r="E6238" s="15"/>
      <c r="F6238" s="15"/>
      <c r="G6238" s="15"/>
      <c r="H6238" s="15"/>
      <c r="I6238" s="15"/>
      <c r="J6238" s="15"/>
      <c r="K6238" s="15"/>
    </row>
    <row r="6239" spans="2:11" x14ac:dyDescent="0.2">
      <c r="B6239" s="15"/>
      <c r="C6239" s="15"/>
      <c r="D6239" s="15"/>
      <c r="E6239" s="15"/>
      <c r="F6239" s="15"/>
      <c r="G6239" s="15"/>
      <c r="H6239" s="15"/>
      <c r="I6239" s="15"/>
      <c r="J6239" s="15"/>
      <c r="K6239" s="15"/>
    </row>
    <row r="6240" spans="2:11" x14ac:dyDescent="0.2">
      <c r="B6240" s="15"/>
      <c r="C6240" s="15"/>
      <c r="D6240" s="15"/>
      <c r="E6240" s="15"/>
      <c r="F6240" s="15"/>
      <c r="G6240" s="15"/>
      <c r="H6240" s="15"/>
      <c r="I6240" s="15"/>
      <c r="J6240" s="15"/>
      <c r="K6240" s="15"/>
    </row>
    <row r="6241" spans="2:11" x14ac:dyDescent="0.2">
      <c r="B6241" s="15"/>
      <c r="C6241" s="15"/>
      <c r="D6241" s="15"/>
      <c r="E6241" s="15"/>
      <c r="F6241" s="15"/>
      <c r="G6241" s="15"/>
      <c r="H6241" s="15"/>
      <c r="I6241" s="15"/>
      <c r="J6241" s="15"/>
      <c r="K6241" s="15"/>
    </row>
    <row r="6242" spans="2:11" x14ac:dyDescent="0.2">
      <c r="B6242" s="15"/>
      <c r="C6242" s="15"/>
      <c r="D6242" s="15"/>
      <c r="E6242" s="15"/>
      <c r="F6242" s="15"/>
      <c r="G6242" s="15"/>
      <c r="H6242" s="15"/>
      <c r="I6242" s="15"/>
      <c r="J6242" s="15"/>
      <c r="K6242" s="15"/>
    </row>
    <row r="6243" spans="2:11" x14ac:dyDescent="0.2">
      <c r="B6243" s="15"/>
      <c r="C6243" s="15"/>
      <c r="D6243" s="15"/>
      <c r="E6243" s="15"/>
      <c r="F6243" s="15"/>
      <c r="G6243" s="15"/>
      <c r="H6243" s="15"/>
      <c r="I6243" s="15"/>
      <c r="J6243" s="15"/>
      <c r="K6243" s="15"/>
    </row>
    <row r="6244" spans="2:11" x14ac:dyDescent="0.2">
      <c r="B6244" s="15"/>
      <c r="C6244" s="15"/>
      <c r="D6244" s="15"/>
      <c r="E6244" s="15"/>
      <c r="F6244" s="15"/>
      <c r="G6244" s="15"/>
      <c r="H6244" s="15"/>
      <c r="I6244" s="15"/>
      <c r="J6244" s="15"/>
      <c r="K6244" s="15"/>
    </row>
    <row r="6245" spans="2:11" x14ac:dyDescent="0.2">
      <c r="B6245" s="15"/>
      <c r="C6245" s="15"/>
      <c r="D6245" s="15"/>
      <c r="E6245" s="15"/>
      <c r="F6245" s="15"/>
      <c r="G6245" s="15"/>
      <c r="H6245" s="15"/>
      <c r="I6245" s="15"/>
      <c r="J6245" s="15"/>
      <c r="K6245" s="15"/>
    </row>
    <row r="6246" spans="2:11" x14ac:dyDescent="0.2">
      <c r="B6246" s="15"/>
      <c r="C6246" s="15"/>
      <c r="D6246" s="15"/>
      <c r="E6246" s="15"/>
      <c r="F6246" s="15"/>
      <c r="G6246" s="15"/>
      <c r="H6246" s="15"/>
      <c r="I6246" s="15"/>
      <c r="J6246" s="15"/>
      <c r="K6246" s="15"/>
    </row>
    <row r="6247" spans="2:11" x14ac:dyDescent="0.2">
      <c r="B6247" s="15"/>
      <c r="C6247" s="15"/>
      <c r="D6247" s="15"/>
      <c r="E6247" s="15"/>
      <c r="F6247" s="15"/>
      <c r="G6247" s="15"/>
      <c r="H6247" s="15"/>
      <c r="I6247" s="15"/>
      <c r="J6247" s="15"/>
      <c r="K6247" s="15"/>
    </row>
    <row r="6248" spans="2:11" x14ac:dyDescent="0.2">
      <c r="B6248" s="15"/>
      <c r="C6248" s="15"/>
      <c r="D6248" s="15"/>
      <c r="E6248" s="15"/>
      <c r="F6248" s="15"/>
      <c r="G6248" s="15"/>
      <c r="H6248" s="15"/>
      <c r="I6248" s="15"/>
      <c r="J6248" s="15"/>
      <c r="K6248" s="15"/>
    </row>
    <row r="6249" spans="2:11" x14ac:dyDescent="0.2">
      <c r="B6249" s="15"/>
      <c r="C6249" s="15"/>
      <c r="D6249" s="15"/>
      <c r="E6249" s="15"/>
      <c r="F6249" s="15"/>
      <c r="G6249" s="15"/>
      <c r="H6249" s="15"/>
      <c r="I6249" s="15"/>
      <c r="J6249" s="15"/>
      <c r="K6249" s="15"/>
    </row>
    <row r="6250" spans="2:11" x14ac:dyDescent="0.2">
      <c r="B6250" s="15"/>
      <c r="C6250" s="15"/>
      <c r="D6250" s="15"/>
      <c r="E6250" s="15"/>
      <c r="F6250" s="15"/>
      <c r="G6250" s="15"/>
      <c r="H6250" s="15"/>
      <c r="I6250" s="15"/>
      <c r="J6250" s="15"/>
      <c r="K6250" s="15"/>
    </row>
    <row r="6251" spans="2:11" x14ac:dyDescent="0.2">
      <c r="B6251" s="15"/>
      <c r="C6251" s="15"/>
      <c r="D6251" s="15"/>
      <c r="E6251" s="15"/>
      <c r="F6251" s="15"/>
      <c r="G6251" s="15"/>
      <c r="H6251" s="15"/>
      <c r="I6251" s="15"/>
      <c r="J6251" s="15"/>
      <c r="K6251" s="15"/>
    </row>
    <row r="6252" spans="2:11" x14ac:dyDescent="0.2">
      <c r="B6252" s="15"/>
      <c r="C6252" s="15"/>
      <c r="D6252" s="15"/>
      <c r="E6252" s="15"/>
      <c r="F6252" s="15"/>
      <c r="G6252" s="15"/>
      <c r="H6252" s="15"/>
      <c r="I6252" s="15"/>
      <c r="J6252" s="15"/>
      <c r="K6252" s="15"/>
    </row>
    <row r="6253" spans="2:11" x14ac:dyDescent="0.2">
      <c r="B6253" s="15"/>
      <c r="C6253" s="15"/>
      <c r="D6253" s="15"/>
      <c r="E6253" s="15"/>
      <c r="F6253" s="15"/>
      <c r="G6253" s="15"/>
      <c r="H6253" s="15"/>
      <c r="I6253" s="15"/>
      <c r="J6253" s="15"/>
      <c r="K6253" s="15"/>
    </row>
    <row r="6254" spans="2:11" x14ac:dyDescent="0.2">
      <c r="B6254" s="15"/>
      <c r="C6254" s="15"/>
      <c r="D6254" s="15"/>
      <c r="E6254" s="15"/>
      <c r="F6254" s="15"/>
      <c r="G6254" s="15"/>
      <c r="H6254" s="15"/>
      <c r="I6254" s="15"/>
      <c r="J6254" s="15"/>
      <c r="K6254" s="15"/>
    </row>
    <row r="6255" spans="2:11" x14ac:dyDescent="0.2">
      <c r="B6255" s="15"/>
      <c r="C6255" s="15"/>
      <c r="D6255" s="15"/>
      <c r="E6255" s="15"/>
      <c r="F6255" s="15"/>
      <c r="G6255" s="15"/>
      <c r="H6255" s="15"/>
      <c r="I6255" s="15"/>
      <c r="J6255" s="15"/>
      <c r="K6255" s="15"/>
    </row>
    <row r="6256" spans="2:11" x14ac:dyDescent="0.2">
      <c r="B6256" s="15"/>
      <c r="C6256" s="15"/>
      <c r="D6256" s="15"/>
      <c r="E6256" s="15"/>
      <c r="F6256" s="15"/>
      <c r="G6256" s="15"/>
      <c r="H6256" s="15"/>
      <c r="I6256" s="15"/>
      <c r="J6256" s="15"/>
      <c r="K6256" s="15"/>
    </row>
    <row r="6257" spans="2:11" x14ac:dyDescent="0.2">
      <c r="B6257" s="15"/>
      <c r="C6257" s="15"/>
      <c r="D6257" s="15"/>
      <c r="E6257" s="15"/>
      <c r="F6257" s="15"/>
      <c r="G6257" s="15"/>
      <c r="H6257" s="15"/>
      <c r="I6257" s="15"/>
      <c r="J6257" s="15"/>
      <c r="K6257" s="15"/>
    </row>
    <row r="6258" spans="2:11" x14ac:dyDescent="0.2">
      <c r="B6258" s="15"/>
      <c r="C6258" s="15"/>
      <c r="D6258" s="15"/>
      <c r="E6258" s="15"/>
      <c r="F6258" s="15"/>
      <c r="G6258" s="15"/>
      <c r="H6258" s="15"/>
      <c r="I6258" s="15"/>
      <c r="J6258" s="15"/>
      <c r="K6258" s="15"/>
    </row>
    <row r="6259" spans="2:11" x14ac:dyDescent="0.2">
      <c r="B6259" s="15"/>
      <c r="C6259" s="15"/>
      <c r="D6259" s="15"/>
      <c r="E6259" s="15"/>
      <c r="F6259" s="15"/>
      <c r="G6259" s="15"/>
      <c r="H6259" s="15"/>
      <c r="I6259" s="15"/>
      <c r="J6259" s="15"/>
      <c r="K6259" s="15"/>
    </row>
    <row r="6260" spans="2:11" x14ac:dyDescent="0.2">
      <c r="B6260" s="15"/>
      <c r="C6260" s="15"/>
      <c r="D6260" s="15"/>
      <c r="E6260" s="15"/>
      <c r="F6260" s="15"/>
      <c r="G6260" s="15"/>
      <c r="H6260" s="15"/>
      <c r="I6260" s="15"/>
      <c r="J6260" s="15"/>
      <c r="K6260" s="15"/>
    </row>
    <row r="6261" spans="2:11" x14ac:dyDescent="0.2">
      <c r="B6261" s="15"/>
      <c r="C6261" s="15"/>
      <c r="D6261" s="15"/>
      <c r="E6261" s="15"/>
      <c r="F6261" s="15"/>
      <c r="G6261" s="15"/>
      <c r="H6261" s="15"/>
      <c r="I6261" s="15"/>
      <c r="J6261" s="15"/>
      <c r="K6261" s="15"/>
    </row>
    <row r="6262" spans="2:11" x14ac:dyDescent="0.2">
      <c r="B6262" s="15"/>
      <c r="C6262" s="15"/>
      <c r="D6262" s="15"/>
      <c r="E6262" s="15"/>
      <c r="F6262" s="15"/>
      <c r="G6262" s="15"/>
      <c r="H6262" s="15"/>
      <c r="I6262" s="15"/>
      <c r="J6262" s="15"/>
      <c r="K6262" s="15"/>
    </row>
    <row r="6263" spans="2:11" x14ac:dyDescent="0.2">
      <c r="B6263" s="15"/>
      <c r="C6263" s="15"/>
      <c r="D6263" s="15"/>
      <c r="E6263" s="15"/>
      <c r="F6263" s="15"/>
      <c r="G6263" s="15"/>
      <c r="H6263" s="15"/>
      <c r="I6263" s="15"/>
      <c r="J6263" s="15"/>
      <c r="K6263" s="15"/>
    </row>
    <row r="6264" spans="2:11" x14ac:dyDescent="0.2">
      <c r="B6264" s="15"/>
      <c r="C6264" s="15"/>
      <c r="D6264" s="15"/>
      <c r="E6264" s="15"/>
      <c r="F6264" s="15"/>
      <c r="G6264" s="15"/>
      <c r="H6264" s="15"/>
      <c r="I6264" s="15"/>
      <c r="J6264" s="15"/>
      <c r="K6264" s="15"/>
    </row>
    <row r="6265" spans="2:11" x14ac:dyDescent="0.2">
      <c r="B6265" s="15"/>
      <c r="C6265" s="15"/>
      <c r="D6265" s="15"/>
      <c r="E6265" s="15"/>
      <c r="F6265" s="15"/>
      <c r="G6265" s="15"/>
      <c r="H6265" s="15"/>
      <c r="I6265" s="15"/>
      <c r="J6265" s="15"/>
      <c r="K6265" s="15"/>
    </row>
    <row r="6266" spans="2:11" x14ac:dyDescent="0.2">
      <c r="B6266" s="15"/>
      <c r="C6266" s="15"/>
      <c r="D6266" s="15"/>
      <c r="E6266" s="15"/>
      <c r="F6266" s="15"/>
      <c r="G6266" s="15"/>
      <c r="H6266" s="15"/>
      <c r="I6266" s="15"/>
      <c r="J6266" s="15"/>
      <c r="K6266" s="15"/>
    </row>
    <row r="6267" spans="2:11" x14ac:dyDescent="0.2">
      <c r="B6267" s="15"/>
      <c r="C6267" s="15"/>
      <c r="D6267" s="15"/>
      <c r="E6267" s="15"/>
      <c r="F6267" s="15"/>
      <c r="G6267" s="15"/>
      <c r="H6267" s="15"/>
      <c r="I6267" s="15"/>
      <c r="J6267" s="15"/>
      <c r="K6267" s="15"/>
    </row>
    <row r="6268" spans="2:11" x14ac:dyDescent="0.2">
      <c r="B6268" s="15"/>
      <c r="C6268" s="15"/>
      <c r="D6268" s="15"/>
      <c r="E6268" s="15"/>
      <c r="F6268" s="15"/>
      <c r="G6268" s="15"/>
      <c r="H6268" s="15"/>
      <c r="I6268" s="15"/>
      <c r="J6268" s="15"/>
      <c r="K6268" s="15"/>
    </row>
    <row r="6269" spans="2:11" x14ac:dyDescent="0.2">
      <c r="B6269" s="15"/>
      <c r="C6269" s="15"/>
      <c r="D6269" s="15"/>
      <c r="E6269" s="15"/>
      <c r="F6269" s="15"/>
      <c r="G6269" s="15"/>
      <c r="H6269" s="15"/>
      <c r="I6269" s="15"/>
      <c r="J6269" s="15"/>
      <c r="K6269" s="15"/>
    </row>
    <row r="6270" spans="2:11" x14ac:dyDescent="0.2">
      <c r="B6270" s="15"/>
      <c r="C6270" s="15"/>
      <c r="D6270" s="15"/>
      <c r="E6270" s="15"/>
      <c r="F6270" s="15"/>
      <c r="G6270" s="15"/>
      <c r="H6270" s="15"/>
      <c r="I6270" s="15"/>
      <c r="J6270" s="15"/>
      <c r="K6270" s="15"/>
    </row>
    <row r="6271" spans="2:11" x14ac:dyDescent="0.2">
      <c r="B6271" s="15"/>
      <c r="C6271" s="15"/>
      <c r="D6271" s="15"/>
      <c r="E6271" s="15"/>
      <c r="F6271" s="15"/>
      <c r="G6271" s="15"/>
      <c r="H6271" s="15"/>
      <c r="I6271" s="15"/>
      <c r="J6271" s="15"/>
      <c r="K6271" s="15"/>
    </row>
    <row r="6272" spans="2:11" x14ac:dyDescent="0.2">
      <c r="B6272" s="15"/>
      <c r="C6272" s="15"/>
      <c r="D6272" s="15"/>
      <c r="E6272" s="15"/>
      <c r="F6272" s="15"/>
      <c r="G6272" s="15"/>
      <c r="H6272" s="15"/>
      <c r="I6272" s="15"/>
      <c r="J6272" s="15"/>
      <c r="K6272" s="15"/>
    </row>
    <row r="6273" spans="2:11" x14ac:dyDescent="0.2">
      <c r="B6273" s="15"/>
      <c r="C6273" s="15"/>
      <c r="D6273" s="15"/>
      <c r="E6273" s="15"/>
      <c r="F6273" s="15"/>
      <c r="G6273" s="15"/>
      <c r="H6273" s="15"/>
      <c r="I6273" s="15"/>
      <c r="J6273" s="15"/>
      <c r="K6273" s="15"/>
    </row>
    <row r="6274" spans="2:11" x14ac:dyDescent="0.2">
      <c r="B6274" s="15"/>
      <c r="C6274" s="15"/>
      <c r="D6274" s="15"/>
      <c r="E6274" s="15"/>
      <c r="F6274" s="15"/>
      <c r="G6274" s="15"/>
      <c r="H6274" s="15"/>
      <c r="I6274" s="15"/>
      <c r="J6274" s="15"/>
      <c r="K6274" s="15"/>
    </row>
    <row r="6275" spans="2:11" x14ac:dyDescent="0.2">
      <c r="B6275" s="15"/>
      <c r="C6275" s="15"/>
      <c r="D6275" s="15"/>
      <c r="E6275" s="15"/>
      <c r="F6275" s="15"/>
      <c r="G6275" s="15"/>
      <c r="H6275" s="15"/>
      <c r="I6275" s="15"/>
      <c r="J6275" s="15"/>
      <c r="K6275" s="15"/>
    </row>
    <row r="6276" spans="2:11" x14ac:dyDescent="0.2">
      <c r="B6276" s="15"/>
      <c r="C6276" s="15"/>
      <c r="D6276" s="15"/>
      <c r="E6276" s="15"/>
      <c r="F6276" s="15"/>
      <c r="G6276" s="15"/>
      <c r="H6276" s="15"/>
      <c r="I6276" s="15"/>
      <c r="J6276" s="15"/>
      <c r="K6276" s="15"/>
    </row>
    <row r="6277" spans="2:11" x14ac:dyDescent="0.2">
      <c r="B6277" s="15"/>
      <c r="C6277" s="15"/>
      <c r="D6277" s="15"/>
      <c r="E6277" s="15"/>
      <c r="F6277" s="15"/>
      <c r="G6277" s="15"/>
      <c r="H6277" s="15"/>
      <c r="I6277" s="15"/>
      <c r="J6277" s="15"/>
      <c r="K6277" s="15"/>
    </row>
    <row r="6278" spans="2:11" x14ac:dyDescent="0.2">
      <c r="B6278" s="15"/>
      <c r="C6278" s="15"/>
      <c r="D6278" s="15"/>
      <c r="E6278" s="15"/>
      <c r="F6278" s="15"/>
      <c r="G6278" s="15"/>
      <c r="H6278" s="15"/>
      <c r="I6278" s="15"/>
      <c r="J6278" s="15"/>
      <c r="K6278" s="15"/>
    </row>
    <row r="6279" spans="2:11" x14ac:dyDescent="0.2">
      <c r="B6279" s="15"/>
      <c r="C6279" s="15"/>
      <c r="D6279" s="15"/>
      <c r="E6279" s="15"/>
      <c r="F6279" s="15"/>
      <c r="G6279" s="15"/>
      <c r="H6279" s="15"/>
      <c r="I6279" s="15"/>
      <c r="J6279" s="15"/>
      <c r="K6279" s="15"/>
    </row>
    <row r="6280" spans="2:11" x14ac:dyDescent="0.2">
      <c r="B6280" s="15"/>
      <c r="C6280" s="15"/>
      <c r="D6280" s="15"/>
      <c r="E6280" s="15"/>
      <c r="F6280" s="15"/>
      <c r="G6280" s="15"/>
      <c r="H6280" s="15"/>
      <c r="I6280" s="15"/>
      <c r="J6280" s="15"/>
      <c r="K6280" s="15"/>
    </row>
    <row r="6281" spans="2:11" x14ac:dyDescent="0.2">
      <c r="B6281" s="15"/>
      <c r="C6281" s="15"/>
      <c r="D6281" s="15"/>
      <c r="E6281" s="15"/>
      <c r="F6281" s="15"/>
      <c r="G6281" s="15"/>
      <c r="H6281" s="15"/>
      <c r="I6281" s="15"/>
      <c r="J6281" s="15"/>
      <c r="K6281" s="15"/>
    </row>
    <row r="6282" spans="2:11" x14ac:dyDescent="0.2">
      <c r="B6282" s="15"/>
      <c r="C6282" s="15"/>
      <c r="D6282" s="15"/>
      <c r="E6282" s="15"/>
      <c r="F6282" s="15"/>
      <c r="G6282" s="15"/>
      <c r="H6282" s="15"/>
      <c r="I6282" s="15"/>
      <c r="J6282" s="15"/>
      <c r="K6282" s="15"/>
    </row>
    <row r="6283" spans="2:11" x14ac:dyDescent="0.2">
      <c r="B6283" s="15"/>
      <c r="C6283" s="15"/>
      <c r="D6283" s="15"/>
      <c r="E6283" s="15"/>
      <c r="F6283" s="15"/>
      <c r="G6283" s="15"/>
      <c r="H6283" s="15"/>
      <c r="I6283" s="15"/>
      <c r="J6283" s="15"/>
      <c r="K6283" s="15"/>
    </row>
    <row r="6284" spans="2:11" x14ac:dyDescent="0.2">
      <c r="B6284" s="15"/>
      <c r="C6284" s="15"/>
      <c r="D6284" s="15"/>
      <c r="E6284" s="15"/>
      <c r="F6284" s="15"/>
      <c r="G6284" s="15"/>
      <c r="H6284" s="15"/>
      <c r="I6284" s="15"/>
      <c r="J6284" s="15"/>
      <c r="K6284" s="15"/>
    </row>
    <row r="6285" spans="2:11" x14ac:dyDescent="0.2">
      <c r="B6285" s="15"/>
      <c r="C6285" s="15"/>
      <c r="D6285" s="15"/>
      <c r="E6285" s="15"/>
      <c r="F6285" s="15"/>
      <c r="G6285" s="15"/>
      <c r="H6285" s="15"/>
      <c r="I6285" s="15"/>
      <c r="J6285" s="15"/>
      <c r="K6285" s="15"/>
    </row>
    <row r="6286" spans="2:11" x14ac:dyDescent="0.2">
      <c r="B6286" s="15"/>
      <c r="C6286" s="15"/>
      <c r="D6286" s="15"/>
      <c r="E6286" s="15"/>
      <c r="F6286" s="15"/>
      <c r="G6286" s="15"/>
      <c r="H6286" s="15"/>
      <c r="I6286" s="15"/>
      <c r="J6286" s="15"/>
      <c r="K6286" s="15"/>
    </row>
    <row r="6287" spans="2:11" x14ac:dyDescent="0.2">
      <c r="B6287" s="15"/>
      <c r="C6287" s="15"/>
      <c r="D6287" s="15"/>
      <c r="E6287" s="15"/>
      <c r="F6287" s="15"/>
      <c r="G6287" s="15"/>
      <c r="H6287" s="15"/>
      <c r="I6287" s="15"/>
      <c r="J6287" s="15"/>
      <c r="K6287" s="15"/>
    </row>
    <row r="6288" spans="2:11" x14ac:dyDescent="0.2">
      <c r="B6288" s="15"/>
      <c r="C6288" s="15"/>
      <c r="D6288" s="15"/>
      <c r="E6288" s="15"/>
      <c r="F6288" s="15"/>
      <c r="G6288" s="15"/>
      <c r="H6288" s="15"/>
      <c r="I6288" s="15"/>
      <c r="J6288" s="15"/>
      <c r="K6288" s="15"/>
    </row>
    <row r="6289" spans="2:11" x14ac:dyDescent="0.2">
      <c r="B6289" s="15"/>
      <c r="C6289" s="15"/>
      <c r="D6289" s="15"/>
      <c r="E6289" s="15"/>
      <c r="F6289" s="15"/>
      <c r="G6289" s="15"/>
      <c r="H6289" s="15"/>
      <c r="I6289" s="15"/>
      <c r="J6289" s="15"/>
      <c r="K6289" s="15"/>
    </row>
    <row r="6290" spans="2:11" x14ac:dyDescent="0.2">
      <c r="B6290" s="15"/>
      <c r="C6290" s="15"/>
      <c r="D6290" s="15"/>
      <c r="E6290" s="15"/>
      <c r="F6290" s="15"/>
      <c r="G6290" s="15"/>
      <c r="H6290" s="15"/>
      <c r="I6290" s="15"/>
      <c r="J6290" s="15"/>
      <c r="K6290" s="15"/>
    </row>
    <row r="6291" spans="2:11" x14ac:dyDescent="0.2">
      <c r="B6291" s="15"/>
      <c r="C6291" s="15"/>
      <c r="D6291" s="15"/>
      <c r="E6291" s="15"/>
      <c r="F6291" s="15"/>
      <c r="G6291" s="15"/>
      <c r="H6291" s="15"/>
      <c r="I6291" s="15"/>
      <c r="J6291" s="15"/>
      <c r="K6291" s="15"/>
    </row>
    <row r="6292" spans="2:11" x14ac:dyDescent="0.2">
      <c r="B6292" s="15"/>
      <c r="C6292" s="15"/>
      <c r="D6292" s="15"/>
      <c r="E6292" s="15"/>
      <c r="F6292" s="15"/>
      <c r="G6292" s="15"/>
      <c r="H6292" s="15"/>
      <c r="I6292" s="15"/>
      <c r="J6292" s="15"/>
      <c r="K6292" s="15"/>
    </row>
    <row r="6293" spans="2:11" x14ac:dyDescent="0.2">
      <c r="B6293" s="15"/>
      <c r="C6293" s="15"/>
      <c r="D6293" s="15"/>
      <c r="E6293" s="15"/>
      <c r="F6293" s="15"/>
      <c r="G6293" s="15"/>
      <c r="H6293" s="15"/>
      <c r="I6293" s="15"/>
      <c r="J6293" s="15"/>
      <c r="K6293" s="15"/>
    </row>
    <row r="6294" spans="2:11" x14ac:dyDescent="0.2">
      <c r="B6294" s="15"/>
      <c r="C6294" s="15"/>
      <c r="D6294" s="15"/>
      <c r="E6294" s="15"/>
      <c r="F6294" s="15"/>
      <c r="G6294" s="15"/>
      <c r="H6294" s="15"/>
      <c r="I6294" s="15"/>
      <c r="J6294" s="15"/>
      <c r="K6294" s="15"/>
    </row>
    <row r="6295" spans="2:11" x14ac:dyDescent="0.2">
      <c r="B6295" s="15"/>
      <c r="C6295" s="15"/>
      <c r="D6295" s="15"/>
      <c r="E6295" s="15"/>
      <c r="F6295" s="15"/>
      <c r="G6295" s="15"/>
      <c r="H6295" s="15"/>
      <c r="I6295" s="15"/>
      <c r="J6295" s="15"/>
      <c r="K6295" s="15"/>
    </row>
    <row r="6296" spans="2:11" x14ac:dyDescent="0.2">
      <c r="B6296" s="15"/>
      <c r="C6296" s="15"/>
      <c r="D6296" s="15"/>
      <c r="E6296" s="15"/>
      <c r="F6296" s="15"/>
      <c r="G6296" s="15"/>
      <c r="H6296" s="15"/>
      <c r="I6296" s="15"/>
      <c r="J6296" s="15"/>
      <c r="K6296" s="15"/>
    </row>
    <row r="6297" spans="2:11" x14ac:dyDescent="0.2">
      <c r="B6297" s="15"/>
      <c r="C6297" s="15"/>
      <c r="D6297" s="15"/>
      <c r="E6297" s="15"/>
      <c r="F6297" s="15"/>
      <c r="G6297" s="15"/>
      <c r="H6297" s="15"/>
      <c r="I6297" s="15"/>
      <c r="J6297" s="15"/>
      <c r="K6297" s="15"/>
    </row>
    <row r="6298" spans="2:11" x14ac:dyDescent="0.2">
      <c r="B6298" s="15"/>
      <c r="C6298" s="15"/>
      <c r="D6298" s="15"/>
      <c r="E6298" s="15"/>
      <c r="F6298" s="15"/>
      <c r="G6298" s="15"/>
      <c r="H6298" s="15"/>
      <c r="I6298" s="15"/>
      <c r="J6298" s="15"/>
      <c r="K6298" s="15"/>
    </row>
    <row r="6299" spans="2:11" x14ac:dyDescent="0.2">
      <c r="B6299" s="15"/>
      <c r="C6299" s="15"/>
      <c r="D6299" s="15"/>
      <c r="E6299" s="15"/>
      <c r="F6299" s="15"/>
      <c r="G6299" s="15"/>
      <c r="H6299" s="15"/>
      <c r="I6299" s="15"/>
      <c r="J6299" s="15"/>
      <c r="K6299" s="15"/>
    </row>
    <row r="6300" spans="2:11" x14ac:dyDescent="0.2">
      <c r="B6300" s="15"/>
      <c r="C6300" s="15"/>
      <c r="D6300" s="15"/>
      <c r="E6300" s="15"/>
      <c r="F6300" s="15"/>
      <c r="G6300" s="15"/>
      <c r="H6300" s="15"/>
      <c r="I6300" s="15"/>
      <c r="J6300" s="15"/>
      <c r="K6300" s="15"/>
    </row>
    <row r="6301" spans="2:11" x14ac:dyDescent="0.2">
      <c r="B6301" s="15"/>
      <c r="C6301" s="15"/>
      <c r="D6301" s="15"/>
      <c r="E6301" s="15"/>
      <c r="F6301" s="15"/>
      <c r="G6301" s="15"/>
      <c r="H6301" s="15"/>
      <c r="I6301" s="15"/>
      <c r="J6301" s="15"/>
      <c r="K6301" s="15"/>
    </row>
    <row r="6302" spans="2:11" x14ac:dyDescent="0.2">
      <c r="B6302" s="15"/>
      <c r="C6302" s="15"/>
      <c r="D6302" s="15"/>
      <c r="E6302" s="15"/>
      <c r="F6302" s="15"/>
      <c r="G6302" s="15"/>
      <c r="H6302" s="15"/>
      <c r="I6302" s="15"/>
      <c r="J6302" s="15"/>
      <c r="K6302" s="15"/>
    </row>
    <row r="6303" spans="2:11" x14ac:dyDescent="0.2">
      <c r="B6303" s="15"/>
      <c r="C6303" s="15"/>
      <c r="D6303" s="15"/>
      <c r="E6303" s="15"/>
      <c r="F6303" s="15"/>
      <c r="G6303" s="15"/>
      <c r="H6303" s="15"/>
      <c r="I6303" s="15"/>
      <c r="J6303" s="15"/>
      <c r="K6303" s="15"/>
    </row>
    <row r="6304" spans="2:11" x14ac:dyDescent="0.2">
      <c r="B6304" s="15"/>
      <c r="C6304" s="15"/>
      <c r="D6304" s="15"/>
      <c r="E6304" s="15"/>
      <c r="F6304" s="15"/>
      <c r="G6304" s="15"/>
      <c r="H6304" s="15"/>
      <c r="I6304" s="15"/>
      <c r="J6304" s="15"/>
      <c r="K6304" s="15"/>
    </row>
    <row r="6305" spans="2:11" x14ac:dyDescent="0.2">
      <c r="B6305" s="15"/>
      <c r="C6305" s="15"/>
      <c r="D6305" s="15"/>
      <c r="E6305" s="15"/>
      <c r="F6305" s="15"/>
      <c r="G6305" s="15"/>
      <c r="H6305" s="15"/>
      <c r="I6305" s="15"/>
      <c r="J6305" s="15"/>
      <c r="K6305" s="15"/>
    </row>
    <row r="6306" spans="2:11" x14ac:dyDescent="0.2">
      <c r="B6306" s="15"/>
      <c r="C6306" s="15"/>
      <c r="D6306" s="15"/>
      <c r="E6306" s="15"/>
      <c r="F6306" s="15"/>
      <c r="G6306" s="15"/>
      <c r="H6306" s="15"/>
      <c r="I6306" s="15"/>
      <c r="J6306" s="15"/>
      <c r="K6306" s="15"/>
    </row>
    <row r="6307" spans="2:11" x14ac:dyDescent="0.2">
      <c r="B6307" s="15"/>
      <c r="C6307" s="15"/>
      <c r="D6307" s="15"/>
      <c r="E6307" s="15"/>
      <c r="F6307" s="15"/>
      <c r="G6307" s="15"/>
      <c r="H6307" s="15"/>
      <c r="I6307" s="15"/>
      <c r="J6307" s="15"/>
      <c r="K6307" s="15"/>
    </row>
    <row r="6308" spans="2:11" x14ac:dyDescent="0.2">
      <c r="B6308" s="15"/>
      <c r="C6308" s="15"/>
      <c r="D6308" s="15"/>
      <c r="E6308" s="15"/>
      <c r="F6308" s="15"/>
      <c r="G6308" s="15"/>
      <c r="H6308" s="15"/>
      <c r="I6308" s="15"/>
      <c r="J6308" s="15"/>
      <c r="K6308" s="15"/>
    </row>
    <row r="6309" spans="2:11" x14ac:dyDescent="0.2">
      <c r="B6309" s="15"/>
      <c r="C6309" s="15"/>
      <c r="D6309" s="15"/>
      <c r="E6309" s="15"/>
      <c r="F6309" s="15"/>
      <c r="G6309" s="15"/>
      <c r="H6309" s="15"/>
      <c r="I6309" s="15"/>
      <c r="J6309" s="15"/>
      <c r="K6309" s="15"/>
    </row>
    <row r="6310" spans="2:11" x14ac:dyDescent="0.2">
      <c r="B6310" s="15"/>
      <c r="C6310" s="15"/>
      <c r="D6310" s="15"/>
      <c r="E6310" s="15"/>
      <c r="F6310" s="15"/>
      <c r="G6310" s="15"/>
      <c r="H6310" s="15"/>
      <c r="I6310" s="15"/>
      <c r="J6310" s="15"/>
      <c r="K6310" s="15"/>
    </row>
    <row r="6311" spans="2:11" x14ac:dyDescent="0.2">
      <c r="B6311" s="15"/>
      <c r="C6311" s="15"/>
      <c r="D6311" s="15"/>
      <c r="E6311" s="15"/>
      <c r="F6311" s="15"/>
      <c r="G6311" s="15"/>
      <c r="H6311" s="15"/>
      <c r="I6311" s="15"/>
      <c r="J6311" s="15"/>
      <c r="K6311" s="15"/>
    </row>
    <row r="6312" spans="2:11" x14ac:dyDescent="0.2">
      <c r="B6312" s="15"/>
      <c r="C6312" s="15"/>
      <c r="D6312" s="15"/>
      <c r="E6312" s="15"/>
      <c r="F6312" s="15"/>
      <c r="G6312" s="15"/>
      <c r="H6312" s="15"/>
      <c r="I6312" s="15"/>
      <c r="J6312" s="15"/>
      <c r="K6312" s="15"/>
    </row>
    <row r="6313" spans="2:11" x14ac:dyDescent="0.2">
      <c r="B6313" s="15"/>
      <c r="C6313" s="15"/>
      <c r="D6313" s="15"/>
      <c r="E6313" s="15"/>
      <c r="F6313" s="15"/>
      <c r="G6313" s="15"/>
      <c r="H6313" s="15"/>
      <c r="I6313" s="15"/>
      <c r="J6313" s="15"/>
      <c r="K6313" s="15"/>
    </row>
    <row r="6314" spans="2:11" x14ac:dyDescent="0.2">
      <c r="B6314" s="15"/>
      <c r="C6314" s="15"/>
      <c r="D6314" s="15"/>
      <c r="E6314" s="15"/>
      <c r="F6314" s="15"/>
      <c r="G6314" s="15"/>
      <c r="H6314" s="15"/>
      <c r="I6314" s="15"/>
      <c r="J6314" s="15"/>
      <c r="K6314" s="15"/>
    </row>
    <row r="6315" spans="2:11" x14ac:dyDescent="0.2">
      <c r="B6315" s="15"/>
      <c r="C6315" s="15"/>
      <c r="D6315" s="15"/>
      <c r="E6315" s="15"/>
      <c r="F6315" s="15"/>
      <c r="G6315" s="15"/>
      <c r="H6315" s="15"/>
      <c r="I6315" s="15"/>
      <c r="J6315" s="15"/>
      <c r="K6315" s="15"/>
    </row>
    <row r="6316" spans="2:11" x14ac:dyDescent="0.2">
      <c r="B6316" s="15"/>
      <c r="C6316" s="15"/>
      <c r="D6316" s="15"/>
      <c r="E6316" s="15"/>
      <c r="F6316" s="15"/>
      <c r="G6316" s="15"/>
      <c r="H6316" s="15"/>
      <c r="I6316" s="15"/>
      <c r="J6316" s="15"/>
      <c r="K6316" s="15"/>
    </row>
    <row r="6317" spans="2:11" x14ac:dyDescent="0.2">
      <c r="B6317" s="15"/>
      <c r="C6317" s="15"/>
      <c r="D6317" s="15"/>
      <c r="E6317" s="15"/>
      <c r="F6317" s="15"/>
      <c r="G6317" s="15"/>
      <c r="H6317" s="15"/>
      <c r="I6317" s="15"/>
      <c r="J6317" s="15"/>
      <c r="K6317" s="15"/>
    </row>
    <row r="6318" spans="2:11" x14ac:dyDescent="0.2">
      <c r="B6318" s="15"/>
      <c r="C6318" s="15"/>
      <c r="D6318" s="15"/>
      <c r="E6318" s="15"/>
      <c r="F6318" s="15"/>
      <c r="G6318" s="15"/>
      <c r="H6318" s="15"/>
      <c r="I6318" s="15"/>
      <c r="J6318" s="15"/>
      <c r="K6318" s="15"/>
    </row>
    <row r="6319" spans="2:11" x14ac:dyDescent="0.2">
      <c r="B6319" s="15"/>
      <c r="C6319" s="15"/>
      <c r="D6319" s="15"/>
      <c r="E6319" s="15"/>
      <c r="F6319" s="15"/>
      <c r="G6319" s="15"/>
      <c r="H6319" s="15"/>
      <c r="I6319" s="15"/>
      <c r="J6319" s="15"/>
      <c r="K6319" s="15"/>
    </row>
    <row r="6320" spans="2:11" x14ac:dyDescent="0.2">
      <c r="B6320" s="15"/>
      <c r="C6320" s="15"/>
      <c r="D6320" s="15"/>
      <c r="E6320" s="15"/>
      <c r="F6320" s="15"/>
      <c r="G6320" s="15"/>
      <c r="H6320" s="15"/>
      <c r="I6320" s="15"/>
      <c r="J6320" s="15"/>
      <c r="K6320" s="15"/>
    </row>
    <row r="6321" spans="2:11" x14ac:dyDescent="0.2">
      <c r="B6321" s="15"/>
      <c r="C6321" s="15"/>
      <c r="D6321" s="15"/>
      <c r="E6321" s="15"/>
      <c r="F6321" s="15"/>
      <c r="G6321" s="15"/>
      <c r="H6321" s="15"/>
      <c r="I6321" s="15"/>
      <c r="J6321" s="15"/>
      <c r="K6321" s="15"/>
    </row>
    <row r="6322" spans="2:11" x14ac:dyDescent="0.2">
      <c r="B6322" s="15"/>
      <c r="C6322" s="15"/>
      <c r="D6322" s="15"/>
      <c r="E6322" s="15"/>
      <c r="F6322" s="15"/>
      <c r="G6322" s="15"/>
      <c r="H6322" s="15"/>
      <c r="I6322" s="15"/>
      <c r="J6322" s="15"/>
      <c r="K6322" s="15"/>
    </row>
    <row r="6323" spans="2:11" x14ac:dyDescent="0.2">
      <c r="B6323" s="15"/>
      <c r="C6323" s="15"/>
      <c r="D6323" s="15"/>
      <c r="E6323" s="15"/>
      <c r="F6323" s="15"/>
      <c r="G6323" s="15"/>
      <c r="H6323" s="15"/>
      <c r="I6323" s="15"/>
      <c r="J6323" s="15"/>
      <c r="K6323" s="15"/>
    </row>
    <row r="6324" spans="2:11" x14ac:dyDescent="0.2">
      <c r="B6324" s="15"/>
      <c r="C6324" s="15"/>
      <c r="D6324" s="15"/>
      <c r="E6324" s="15"/>
      <c r="F6324" s="15"/>
      <c r="G6324" s="15"/>
      <c r="H6324" s="15"/>
      <c r="I6324" s="15"/>
      <c r="J6324" s="15"/>
      <c r="K6324" s="15"/>
    </row>
    <row r="6325" spans="2:11" x14ac:dyDescent="0.2">
      <c r="B6325" s="15"/>
      <c r="C6325" s="15"/>
      <c r="D6325" s="15"/>
      <c r="E6325" s="15"/>
      <c r="F6325" s="15"/>
      <c r="G6325" s="15"/>
      <c r="H6325" s="15"/>
      <c r="I6325" s="15"/>
      <c r="J6325" s="15"/>
      <c r="K6325" s="15"/>
    </row>
    <row r="6326" spans="2:11" x14ac:dyDescent="0.2">
      <c r="B6326" s="15"/>
      <c r="C6326" s="15"/>
      <c r="D6326" s="15"/>
      <c r="E6326" s="15"/>
      <c r="F6326" s="15"/>
      <c r="G6326" s="15"/>
      <c r="H6326" s="15"/>
      <c r="I6326" s="15"/>
      <c r="J6326" s="15"/>
      <c r="K6326" s="15"/>
    </row>
    <row r="6327" spans="2:11" x14ac:dyDescent="0.2">
      <c r="B6327" s="15"/>
      <c r="C6327" s="15"/>
      <c r="D6327" s="15"/>
      <c r="E6327" s="15"/>
      <c r="F6327" s="15"/>
      <c r="G6327" s="15"/>
      <c r="H6327" s="15"/>
      <c r="I6327" s="15"/>
      <c r="J6327" s="15"/>
      <c r="K6327" s="15"/>
    </row>
    <row r="6328" spans="2:11" x14ac:dyDescent="0.2">
      <c r="B6328" s="15"/>
      <c r="C6328" s="15"/>
      <c r="D6328" s="15"/>
      <c r="E6328" s="15"/>
      <c r="F6328" s="15"/>
      <c r="G6328" s="15"/>
      <c r="H6328" s="15"/>
      <c r="I6328" s="15"/>
      <c r="J6328" s="15"/>
      <c r="K6328" s="15"/>
    </row>
    <row r="6329" spans="2:11" x14ac:dyDescent="0.2">
      <c r="B6329" s="15"/>
      <c r="C6329" s="15"/>
      <c r="D6329" s="15"/>
      <c r="E6329" s="15"/>
      <c r="F6329" s="15"/>
      <c r="G6329" s="15"/>
      <c r="H6329" s="15"/>
      <c r="I6329" s="15"/>
      <c r="J6329" s="15"/>
      <c r="K6329" s="15"/>
    </row>
    <row r="6330" spans="2:11" x14ac:dyDescent="0.2">
      <c r="B6330" s="15"/>
      <c r="C6330" s="15"/>
      <c r="D6330" s="15"/>
      <c r="E6330" s="15"/>
      <c r="F6330" s="15"/>
      <c r="G6330" s="15"/>
      <c r="H6330" s="15"/>
      <c r="I6330" s="15"/>
      <c r="J6330" s="15"/>
      <c r="K6330" s="15"/>
    </row>
    <row r="6331" spans="2:11" x14ac:dyDescent="0.2">
      <c r="B6331" s="15"/>
      <c r="C6331" s="15"/>
      <c r="D6331" s="15"/>
      <c r="E6331" s="15"/>
      <c r="F6331" s="15"/>
      <c r="G6331" s="15"/>
      <c r="H6331" s="15"/>
      <c r="I6331" s="15"/>
      <c r="J6331" s="15"/>
      <c r="K6331" s="15"/>
    </row>
    <row r="6332" spans="2:11" x14ac:dyDescent="0.2">
      <c r="B6332" s="15"/>
      <c r="C6332" s="15"/>
      <c r="D6332" s="15"/>
      <c r="E6332" s="15"/>
      <c r="F6332" s="15"/>
      <c r="G6332" s="15"/>
      <c r="H6332" s="15"/>
      <c r="I6332" s="15"/>
      <c r="J6332" s="15"/>
      <c r="K6332" s="15"/>
    </row>
    <row r="6333" spans="2:11" x14ac:dyDescent="0.2">
      <c r="B6333" s="15"/>
      <c r="C6333" s="15"/>
      <c r="D6333" s="15"/>
      <c r="E6333" s="15"/>
      <c r="F6333" s="15"/>
      <c r="G6333" s="15"/>
      <c r="H6333" s="15"/>
      <c r="I6333" s="15"/>
      <c r="J6333" s="15"/>
      <c r="K6333" s="15"/>
    </row>
    <row r="6334" spans="2:11" x14ac:dyDescent="0.2">
      <c r="B6334" s="15"/>
      <c r="C6334" s="15"/>
      <c r="D6334" s="15"/>
      <c r="E6334" s="15"/>
      <c r="F6334" s="15"/>
      <c r="G6334" s="15"/>
      <c r="H6334" s="15"/>
      <c r="I6334" s="15"/>
      <c r="J6334" s="15"/>
      <c r="K6334" s="15"/>
    </row>
    <row r="6335" spans="2:11" x14ac:dyDescent="0.2">
      <c r="B6335" s="15"/>
      <c r="C6335" s="15"/>
      <c r="D6335" s="15"/>
      <c r="E6335" s="15"/>
      <c r="F6335" s="15"/>
      <c r="G6335" s="15"/>
      <c r="H6335" s="15"/>
      <c r="I6335" s="15"/>
      <c r="J6335" s="15"/>
      <c r="K6335" s="15"/>
    </row>
    <row r="6336" spans="2:11" x14ac:dyDescent="0.2">
      <c r="B6336" s="15"/>
      <c r="C6336" s="15"/>
      <c r="D6336" s="15"/>
      <c r="E6336" s="15"/>
      <c r="F6336" s="15"/>
      <c r="G6336" s="15"/>
      <c r="H6336" s="15"/>
      <c r="I6336" s="15"/>
      <c r="J6336" s="15"/>
      <c r="K6336" s="15"/>
    </row>
    <row r="6337" spans="2:11" x14ac:dyDescent="0.2">
      <c r="B6337" s="15"/>
      <c r="C6337" s="15"/>
      <c r="D6337" s="15"/>
      <c r="E6337" s="15"/>
      <c r="F6337" s="15"/>
      <c r="G6337" s="15"/>
      <c r="H6337" s="15"/>
      <c r="I6337" s="15"/>
      <c r="J6337" s="15"/>
      <c r="K6337" s="15"/>
    </row>
    <row r="6338" spans="2:11" x14ac:dyDescent="0.2">
      <c r="B6338" s="15"/>
      <c r="C6338" s="15"/>
      <c r="D6338" s="15"/>
      <c r="E6338" s="15"/>
      <c r="F6338" s="15"/>
      <c r="G6338" s="15"/>
      <c r="H6338" s="15"/>
      <c r="I6338" s="15"/>
      <c r="J6338" s="15"/>
      <c r="K6338" s="15"/>
    </row>
    <row r="6339" spans="2:11" x14ac:dyDescent="0.2">
      <c r="B6339" s="15"/>
      <c r="C6339" s="15"/>
      <c r="D6339" s="15"/>
      <c r="E6339" s="15"/>
      <c r="F6339" s="15"/>
      <c r="G6339" s="15"/>
      <c r="H6339" s="15"/>
      <c r="I6339" s="15"/>
      <c r="J6339" s="15"/>
      <c r="K6339" s="15"/>
    </row>
    <row r="6340" spans="2:11" x14ac:dyDescent="0.2">
      <c r="B6340" s="15"/>
      <c r="C6340" s="15"/>
      <c r="D6340" s="15"/>
      <c r="E6340" s="15"/>
      <c r="F6340" s="15"/>
      <c r="G6340" s="15"/>
      <c r="H6340" s="15"/>
      <c r="I6340" s="15"/>
      <c r="J6340" s="15"/>
      <c r="K6340" s="15"/>
    </row>
    <row r="6341" spans="2:11" x14ac:dyDescent="0.2">
      <c r="B6341" s="15"/>
      <c r="C6341" s="15"/>
      <c r="D6341" s="15"/>
      <c r="E6341" s="15"/>
      <c r="F6341" s="15"/>
      <c r="G6341" s="15"/>
      <c r="H6341" s="15"/>
      <c r="I6341" s="15"/>
      <c r="J6341" s="15"/>
      <c r="K6341" s="15"/>
    </row>
    <row r="6342" spans="2:11" x14ac:dyDescent="0.2">
      <c r="B6342" s="15"/>
      <c r="C6342" s="15"/>
      <c r="D6342" s="15"/>
      <c r="E6342" s="15"/>
      <c r="F6342" s="15"/>
      <c r="G6342" s="15"/>
      <c r="H6342" s="15"/>
      <c r="I6342" s="15"/>
      <c r="J6342" s="15"/>
      <c r="K6342" s="15"/>
    </row>
    <row r="6343" spans="2:11" x14ac:dyDescent="0.2">
      <c r="B6343" s="15"/>
      <c r="C6343" s="15"/>
      <c r="D6343" s="15"/>
      <c r="E6343" s="15"/>
      <c r="F6343" s="15"/>
      <c r="G6343" s="15"/>
      <c r="H6343" s="15"/>
      <c r="I6343" s="15"/>
      <c r="J6343" s="15"/>
      <c r="K6343" s="15"/>
    </row>
    <row r="6344" spans="2:11" x14ac:dyDescent="0.2">
      <c r="B6344" s="15"/>
      <c r="C6344" s="15"/>
      <c r="D6344" s="15"/>
      <c r="E6344" s="15"/>
      <c r="F6344" s="15"/>
      <c r="G6344" s="15"/>
      <c r="H6344" s="15"/>
      <c r="I6344" s="15"/>
      <c r="J6344" s="15"/>
      <c r="K6344" s="15"/>
    </row>
    <row r="6345" spans="2:11" x14ac:dyDescent="0.2">
      <c r="B6345" s="15"/>
      <c r="C6345" s="15"/>
      <c r="D6345" s="15"/>
      <c r="E6345" s="15"/>
      <c r="F6345" s="15"/>
      <c r="G6345" s="15"/>
      <c r="H6345" s="15"/>
      <c r="I6345" s="15"/>
      <c r="J6345" s="15"/>
      <c r="K6345" s="15"/>
    </row>
    <row r="6346" spans="2:11" x14ac:dyDescent="0.2">
      <c r="B6346" s="15"/>
      <c r="C6346" s="15"/>
      <c r="D6346" s="15"/>
      <c r="E6346" s="15"/>
      <c r="F6346" s="15"/>
      <c r="G6346" s="15"/>
      <c r="H6346" s="15"/>
      <c r="I6346" s="15"/>
      <c r="J6346" s="15"/>
      <c r="K6346" s="15"/>
    </row>
    <row r="6347" spans="2:11" x14ac:dyDescent="0.2">
      <c r="B6347" s="15"/>
      <c r="C6347" s="15"/>
      <c r="D6347" s="15"/>
      <c r="E6347" s="15"/>
      <c r="F6347" s="15"/>
      <c r="G6347" s="15"/>
      <c r="H6347" s="15"/>
      <c r="I6347" s="15"/>
      <c r="J6347" s="15"/>
      <c r="K6347" s="15"/>
    </row>
    <row r="6348" spans="2:11" x14ac:dyDescent="0.2">
      <c r="B6348" s="15"/>
      <c r="C6348" s="15"/>
      <c r="D6348" s="15"/>
      <c r="E6348" s="15"/>
      <c r="F6348" s="15"/>
      <c r="G6348" s="15"/>
      <c r="H6348" s="15"/>
      <c r="I6348" s="15"/>
      <c r="J6348" s="15"/>
      <c r="K6348" s="15"/>
    </row>
    <row r="6349" spans="2:11" x14ac:dyDescent="0.2">
      <c r="B6349" s="15"/>
      <c r="C6349" s="15"/>
      <c r="D6349" s="15"/>
      <c r="E6349" s="15"/>
      <c r="F6349" s="15"/>
      <c r="G6349" s="15"/>
      <c r="H6349" s="15"/>
      <c r="I6349" s="15"/>
      <c r="J6349" s="15"/>
      <c r="K6349" s="15"/>
    </row>
    <row r="6350" spans="2:11" x14ac:dyDescent="0.2">
      <c r="B6350" s="15"/>
      <c r="C6350" s="15"/>
      <c r="D6350" s="15"/>
      <c r="E6350" s="15"/>
      <c r="F6350" s="15"/>
      <c r="G6350" s="15"/>
      <c r="H6350" s="15"/>
      <c r="I6350" s="15"/>
      <c r="J6350" s="15"/>
      <c r="K6350" s="15"/>
    </row>
    <row r="6351" spans="2:11" x14ac:dyDescent="0.2">
      <c r="B6351" s="15"/>
      <c r="C6351" s="15"/>
      <c r="D6351" s="15"/>
      <c r="E6351" s="15"/>
      <c r="F6351" s="15"/>
      <c r="G6351" s="15"/>
      <c r="H6351" s="15"/>
      <c r="I6351" s="15"/>
      <c r="J6351" s="15"/>
      <c r="K6351" s="15"/>
    </row>
    <row r="6352" spans="2:11" x14ac:dyDescent="0.2">
      <c r="B6352" s="15"/>
      <c r="C6352" s="15"/>
      <c r="D6352" s="15"/>
      <c r="E6352" s="15"/>
      <c r="F6352" s="15"/>
      <c r="G6352" s="15"/>
      <c r="H6352" s="15"/>
      <c r="I6352" s="15"/>
      <c r="J6352" s="15"/>
      <c r="K6352" s="15"/>
    </row>
    <row r="6353" spans="2:11" x14ac:dyDescent="0.2">
      <c r="B6353" s="15"/>
      <c r="C6353" s="15"/>
      <c r="D6353" s="15"/>
      <c r="E6353" s="15"/>
      <c r="F6353" s="15"/>
      <c r="G6353" s="15"/>
      <c r="H6353" s="15"/>
      <c r="I6353" s="15"/>
      <c r="J6353" s="15"/>
      <c r="K6353" s="15"/>
    </row>
    <row r="6354" spans="2:11" x14ac:dyDescent="0.2">
      <c r="B6354" s="15"/>
      <c r="C6354" s="15"/>
      <c r="D6354" s="15"/>
      <c r="E6354" s="15"/>
      <c r="F6354" s="15"/>
      <c r="G6354" s="15"/>
      <c r="H6354" s="15"/>
      <c r="I6354" s="15"/>
      <c r="J6354" s="15"/>
      <c r="K6354" s="15"/>
    </row>
    <row r="6355" spans="2:11" x14ac:dyDescent="0.2">
      <c r="B6355" s="15"/>
      <c r="C6355" s="15"/>
      <c r="D6355" s="15"/>
      <c r="E6355" s="15"/>
      <c r="F6355" s="15"/>
      <c r="G6355" s="15"/>
      <c r="H6355" s="15"/>
      <c r="I6355" s="15"/>
      <c r="J6355" s="15"/>
      <c r="K6355" s="15"/>
    </row>
    <row r="6356" spans="2:11" x14ac:dyDescent="0.2">
      <c r="B6356" s="15"/>
      <c r="C6356" s="15"/>
      <c r="D6356" s="15"/>
      <c r="E6356" s="15"/>
      <c r="F6356" s="15"/>
      <c r="G6356" s="15"/>
      <c r="H6356" s="15"/>
      <c r="I6356" s="15"/>
      <c r="J6356" s="15"/>
      <c r="K6356" s="15"/>
    </row>
    <row r="6357" spans="2:11" x14ac:dyDescent="0.2">
      <c r="B6357" s="15"/>
      <c r="C6357" s="15"/>
      <c r="D6357" s="15"/>
      <c r="E6357" s="15"/>
      <c r="F6357" s="15"/>
      <c r="G6357" s="15"/>
      <c r="H6357" s="15"/>
      <c r="I6357" s="15"/>
      <c r="J6357" s="15"/>
      <c r="K6357" s="15"/>
    </row>
    <row r="6358" spans="2:11" x14ac:dyDescent="0.2">
      <c r="B6358" s="15"/>
      <c r="C6358" s="15"/>
      <c r="D6358" s="15"/>
      <c r="E6358" s="15"/>
      <c r="F6358" s="15"/>
      <c r="G6358" s="15"/>
      <c r="H6358" s="15"/>
      <c r="I6358" s="15"/>
      <c r="J6358" s="15"/>
      <c r="K6358" s="15"/>
    </row>
    <row r="6359" spans="2:11" x14ac:dyDescent="0.2">
      <c r="B6359" s="15"/>
      <c r="C6359" s="15"/>
      <c r="D6359" s="15"/>
      <c r="E6359" s="15"/>
      <c r="F6359" s="15"/>
      <c r="G6359" s="15"/>
      <c r="H6359" s="15"/>
      <c r="I6359" s="15"/>
      <c r="J6359" s="15"/>
      <c r="K6359" s="15"/>
    </row>
    <row r="6360" spans="2:11" x14ac:dyDescent="0.2">
      <c r="B6360" s="15"/>
      <c r="C6360" s="15"/>
      <c r="D6360" s="15"/>
      <c r="E6360" s="15"/>
      <c r="F6360" s="15"/>
      <c r="G6360" s="15"/>
      <c r="H6360" s="15"/>
      <c r="I6360" s="15"/>
      <c r="J6360" s="15"/>
      <c r="K6360" s="15"/>
    </row>
    <row r="6361" spans="2:11" x14ac:dyDescent="0.2">
      <c r="B6361" s="15"/>
      <c r="C6361" s="15"/>
      <c r="D6361" s="15"/>
      <c r="E6361" s="15"/>
      <c r="F6361" s="15"/>
      <c r="G6361" s="15"/>
      <c r="H6361" s="15"/>
      <c r="I6361" s="15"/>
      <c r="J6361" s="15"/>
      <c r="K6361" s="15"/>
    </row>
    <row r="6362" spans="2:11" x14ac:dyDescent="0.2">
      <c r="B6362" s="15"/>
      <c r="C6362" s="15"/>
      <c r="D6362" s="15"/>
      <c r="E6362" s="15"/>
      <c r="F6362" s="15"/>
      <c r="G6362" s="15"/>
      <c r="H6362" s="15"/>
      <c r="I6362" s="15"/>
      <c r="J6362" s="15"/>
      <c r="K6362" s="15"/>
    </row>
    <row r="6363" spans="2:11" x14ac:dyDescent="0.2">
      <c r="B6363" s="15"/>
      <c r="C6363" s="15"/>
      <c r="D6363" s="15"/>
      <c r="E6363" s="15"/>
      <c r="F6363" s="15"/>
      <c r="G6363" s="15"/>
      <c r="H6363" s="15"/>
      <c r="I6363" s="15"/>
      <c r="J6363" s="15"/>
      <c r="K6363" s="15"/>
    </row>
    <row r="6364" spans="2:11" x14ac:dyDescent="0.2">
      <c r="B6364" s="15"/>
      <c r="C6364" s="15"/>
      <c r="D6364" s="15"/>
      <c r="E6364" s="15"/>
      <c r="F6364" s="15"/>
      <c r="G6364" s="15"/>
      <c r="H6364" s="15"/>
      <c r="I6364" s="15"/>
      <c r="J6364" s="15"/>
      <c r="K6364" s="15"/>
    </row>
    <row r="6365" spans="2:11" x14ac:dyDescent="0.2">
      <c r="B6365" s="15"/>
      <c r="C6365" s="15"/>
      <c r="D6365" s="15"/>
      <c r="E6365" s="15"/>
      <c r="F6365" s="15"/>
      <c r="G6365" s="15"/>
      <c r="H6365" s="15"/>
      <c r="I6365" s="15"/>
      <c r="J6365" s="15"/>
      <c r="K6365" s="15"/>
    </row>
    <row r="6366" spans="2:11" x14ac:dyDescent="0.2">
      <c r="B6366" s="15"/>
      <c r="C6366" s="15"/>
      <c r="D6366" s="15"/>
      <c r="E6366" s="15"/>
      <c r="F6366" s="15"/>
      <c r="G6366" s="15"/>
      <c r="H6366" s="15"/>
      <c r="I6366" s="15"/>
      <c r="J6366" s="15"/>
      <c r="K6366" s="15"/>
    </row>
    <row r="6367" spans="2:11" x14ac:dyDescent="0.2">
      <c r="B6367" s="15"/>
      <c r="C6367" s="15"/>
      <c r="D6367" s="15"/>
      <c r="E6367" s="15"/>
      <c r="F6367" s="15"/>
      <c r="G6367" s="15"/>
      <c r="H6367" s="15"/>
      <c r="I6367" s="15"/>
      <c r="J6367" s="15"/>
      <c r="K6367" s="15"/>
    </row>
    <row r="6368" spans="2:11" x14ac:dyDescent="0.2">
      <c r="B6368" s="15"/>
      <c r="C6368" s="15"/>
      <c r="D6368" s="15"/>
      <c r="E6368" s="15"/>
      <c r="F6368" s="15"/>
      <c r="G6368" s="15"/>
      <c r="H6368" s="15"/>
      <c r="I6368" s="15"/>
      <c r="J6368" s="15"/>
      <c r="K6368" s="15"/>
    </row>
    <row r="6369" spans="2:11" x14ac:dyDescent="0.2">
      <c r="B6369" s="15"/>
      <c r="C6369" s="15"/>
      <c r="D6369" s="15"/>
      <c r="E6369" s="15"/>
      <c r="F6369" s="15"/>
      <c r="G6369" s="15"/>
      <c r="H6369" s="15"/>
      <c r="I6369" s="15"/>
      <c r="J6369" s="15"/>
      <c r="K6369" s="15"/>
    </row>
    <row r="6370" spans="2:11" x14ac:dyDescent="0.2">
      <c r="B6370" s="15"/>
      <c r="C6370" s="15"/>
      <c r="D6370" s="15"/>
      <c r="E6370" s="15"/>
      <c r="F6370" s="15"/>
      <c r="G6370" s="15"/>
      <c r="H6370" s="15"/>
      <c r="I6370" s="15"/>
      <c r="J6370" s="15"/>
      <c r="K6370" s="15"/>
    </row>
    <row r="6371" spans="2:11" x14ac:dyDescent="0.2">
      <c r="B6371" s="15"/>
      <c r="C6371" s="15"/>
      <c r="D6371" s="15"/>
      <c r="E6371" s="15"/>
      <c r="F6371" s="15"/>
      <c r="G6371" s="15"/>
      <c r="H6371" s="15"/>
      <c r="I6371" s="15"/>
      <c r="J6371" s="15"/>
      <c r="K6371" s="15"/>
    </row>
    <row r="6372" spans="2:11" x14ac:dyDescent="0.2">
      <c r="B6372" s="15"/>
      <c r="C6372" s="15"/>
      <c r="D6372" s="15"/>
      <c r="E6372" s="15"/>
      <c r="F6372" s="15"/>
      <c r="G6372" s="15"/>
      <c r="H6372" s="15"/>
      <c r="I6372" s="15"/>
      <c r="J6372" s="15"/>
      <c r="K6372" s="15"/>
    </row>
    <row r="6373" spans="2:11" x14ac:dyDescent="0.2">
      <c r="B6373" s="15"/>
      <c r="C6373" s="15"/>
      <c r="D6373" s="15"/>
      <c r="E6373" s="15"/>
      <c r="F6373" s="15"/>
      <c r="G6373" s="15"/>
      <c r="H6373" s="15"/>
      <c r="I6373" s="15"/>
      <c r="J6373" s="15"/>
      <c r="K6373" s="15"/>
    </row>
    <row r="6374" spans="2:11" x14ac:dyDescent="0.2">
      <c r="B6374" s="15"/>
      <c r="C6374" s="15"/>
      <c r="D6374" s="15"/>
      <c r="E6374" s="15"/>
      <c r="F6374" s="15"/>
      <c r="G6374" s="15"/>
      <c r="H6374" s="15"/>
      <c r="I6374" s="15"/>
      <c r="J6374" s="15"/>
      <c r="K6374" s="15"/>
    </row>
    <row r="6375" spans="2:11" x14ac:dyDescent="0.2">
      <c r="B6375" s="15"/>
      <c r="C6375" s="15"/>
      <c r="D6375" s="15"/>
      <c r="E6375" s="15"/>
      <c r="F6375" s="15"/>
      <c r="G6375" s="15"/>
      <c r="H6375" s="15"/>
      <c r="I6375" s="15"/>
      <c r="J6375" s="15"/>
      <c r="K6375" s="15"/>
    </row>
    <row r="6376" spans="2:11" x14ac:dyDescent="0.2">
      <c r="B6376" s="15"/>
      <c r="C6376" s="15"/>
      <c r="D6376" s="15"/>
      <c r="E6376" s="15"/>
      <c r="F6376" s="15"/>
      <c r="G6376" s="15"/>
      <c r="H6376" s="15"/>
      <c r="I6376" s="15"/>
      <c r="J6376" s="15"/>
      <c r="K6376" s="15"/>
    </row>
    <row r="6377" spans="2:11" x14ac:dyDescent="0.2">
      <c r="B6377" s="15"/>
      <c r="C6377" s="15"/>
      <c r="D6377" s="15"/>
      <c r="E6377" s="15"/>
      <c r="F6377" s="15"/>
      <c r="G6377" s="15"/>
      <c r="H6377" s="15"/>
      <c r="I6377" s="15"/>
      <c r="J6377" s="15"/>
      <c r="K6377" s="15"/>
    </row>
    <row r="6378" spans="2:11" x14ac:dyDescent="0.2">
      <c r="B6378" s="15"/>
      <c r="C6378" s="15"/>
      <c r="D6378" s="15"/>
      <c r="E6378" s="15"/>
      <c r="F6378" s="15"/>
      <c r="G6378" s="15"/>
      <c r="H6378" s="15"/>
      <c r="I6378" s="15"/>
      <c r="J6378" s="15"/>
      <c r="K6378" s="15"/>
    </row>
    <row r="6379" spans="2:11" x14ac:dyDescent="0.2">
      <c r="B6379" s="15"/>
      <c r="C6379" s="15"/>
      <c r="D6379" s="15"/>
      <c r="E6379" s="15"/>
      <c r="F6379" s="15"/>
      <c r="G6379" s="15"/>
      <c r="H6379" s="15"/>
      <c r="I6379" s="15"/>
      <c r="J6379" s="15"/>
      <c r="K6379" s="15"/>
    </row>
    <row r="6380" spans="2:11" x14ac:dyDescent="0.2">
      <c r="B6380" s="15"/>
      <c r="C6380" s="15"/>
      <c r="D6380" s="15"/>
      <c r="E6380" s="15"/>
      <c r="F6380" s="15"/>
      <c r="G6380" s="15"/>
      <c r="H6380" s="15"/>
      <c r="I6380" s="15"/>
      <c r="J6380" s="15"/>
      <c r="K6380" s="15"/>
    </row>
    <row r="6381" spans="2:11" x14ac:dyDescent="0.2">
      <c r="B6381" s="15"/>
      <c r="C6381" s="15"/>
      <c r="D6381" s="15"/>
      <c r="E6381" s="15"/>
      <c r="F6381" s="15"/>
      <c r="G6381" s="15"/>
      <c r="H6381" s="15"/>
      <c r="I6381" s="15"/>
      <c r="J6381" s="15"/>
      <c r="K6381" s="15"/>
    </row>
    <row r="6382" spans="2:11" x14ac:dyDescent="0.2">
      <c r="B6382" s="15"/>
      <c r="C6382" s="15"/>
      <c r="D6382" s="15"/>
      <c r="E6382" s="15"/>
      <c r="F6382" s="15"/>
      <c r="G6382" s="15"/>
      <c r="H6382" s="15"/>
      <c r="I6382" s="15"/>
      <c r="J6382" s="15"/>
      <c r="K6382" s="15"/>
    </row>
    <row r="6383" spans="2:11" x14ac:dyDescent="0.2">
      <c r="B6383" s="15"/>
      <c r="C6383" s="15"/>
      <c r="D6383" s="15"/>
      <c r="E6383" s="15"/>
      <c r="F6383" s="15"/>
      <c r="G6383" s="15"/>
      <c r="H6383" s="15"/>
      <c r="I6383" s="15"/>
      <c r="J6383" s="15"/>
      <c r="K6383" s="15"/>
    </row>
    <row r="6384" spans="2:11" x14ac:dyDescent="0.2">
      <c r="B6384" s="15"/>
      <c r="C6384" s="15"/>
      <c r="D6384" s="15"/>
      <c r="E6384" s="15"/>
      <c r="F6384" s="15"/>
      <c r="G6384" s="15"/>
      <c r="H6384" s="15"/>
      <c r="I6384" s="15"/>
      <c r="J6384" s="15"/>
      <c r="K6384" s="15"/>
    </row>
    <row r="6385" spans="2:11" x14ac:dyDescent="0.2">
      <c r="B6385" s="15"/>
      <c r="C6385" s="15"/>
      <c r="D6385" s="15"/>
      <c r="E6385" s="15"/>
      <c r="F6385" s="15"/>
      <c r="G6385" s="15"/>
      <c r="H6385" s="15"/>
      <c r="I6385" s="15"/>
      <c r="J6385" s="15"/>
      <c r="K6385" s="15"/>
    </row>
    <row r="6386" spans="2:11" x14ac:dyDescent="0.2">
      <c r="B6386" s="15"/>
      <c r="C6386" s="15"/>
      <c r="D6386" s="15"/>
      <c r="E6386" s="15"/>
      <c r="F6386" s="15"/>
      <c r="G6386" s="15"/>
      <c r="H6386" s="15"/>
      <c r="I6386" s="15"/>
      <c r="J6386" s="15"/>
      <c r="K6386" s="15"/>
    </row>
    <row r="6387" spans="2:11" x14ac:dyDescent="0.2">
      <c r="B6387" s="15"/>
      <c r="C6387" s="15"/>
      <c r="D6387" s="15"/>
      <c r="E6387" s="15"/>
      <c r="F6387" s="15"/>
      <c r="G6387" s="15"/>
      <c r="H6387" s="15"/>
      <c r="I6387" s="15"/>
      <c r="J6387" s="15"/>
      <c r="K6387" s="15"/>
    </row>
    <row r="6388" spans="2:11" x14ac:dyDescent="0.2">
      <c r="B6388" s="15"/>
      <c r="C6388" s="15"/>
      <c r="D6388" s="15"/>
      <c r="E6388" s="15"/>
      <c r="F6388" s="15"/>
      <c r="G6388" s="15"/>
      <c r="H6388" s="15"/>
      <c r="I6388" s="15"/>
      <c r="J6388" s="15"/>
      <c r="K6388" s="15"/>
    </row>
    <row r="6389" spans="2:11" x14ac:dyDescent="0.2">
      <c r="B6389" s="15"/>
      <c r="C6389" s="15"/>
      <c r="D6389" s="15"/>
      <c r="E6389" s="15"/>
      <c r="F6389" s="15"/>
      <c r="G6389" s="15"/>
      <c r="H6389" s="15"/>
      <c r="I6389" s="15"/>
      <c r="J6389" s="15"/>
      <c r="K6389" s="15"/>
    </row>
    <row r="6390" spans="2:11" x14ac:dyDescent="0.2">
      <c r="B6390" s="15"/>
      <c r="C6390" s="15"/>
      <c r="D6390" s="15"/>
      <c r="E6390" s="15"/>
      <c r="F6390" s="15"/>
      <c r="G6390" s="15"/>
      <c r="H6390" s="15"/>
      <c r="I6390" s="15"/>
      <c r="J6390" s="15"/>
      <c r="K6390" s="15"/>
    </row>
    <row r="6391" spans="2:11" x14ac:dyDescent="0.2">
      <c r="B6391" s="15"/>
      <c r="C6391" s="15"/>
      <c r="D6391" s="15"/>
      <c r="E6391" s="15"/>
      <c r="F6391" s="15"/>
      <c r="G6391" s="15"/>
      <c r="H6391" s="15"/>
      <c r="I6391" s="15"/>
      <c r="J6391" s="15"/>
      <c r="K6391" s="15"/>
    </row>
    <row r="6392" spans="2:11" x14ac:dyDescent="0.2">
      <c r="B6392" s="15"/>
      <c r="C6392" s="15"/>
      <c r="D6392" s="15"/>
      <c r="E6392" s="15"/>
      <c r="F6392" s="15"/>
      <c r="G6392" s="15"/>
      <c r="H6392" s="15"/>
      <c r="I6392" s="15"/>
      <c r="J6392" s="15"/>
      <c r="K6392" s="15"/>
    </row>
    <row r="6393" spans="2:11" x14ac:dyDescent="0.2">
      <c r="B6393" s="15"/>
      <c r="C6393" s="15"/>
      <c r="D6393" s="15"/>
      <c r="E6393" s="15"/>
      <c r="F6393" s="15"/>
      <c r="G6393" s="15"/>
      <c r="H6393" s="15"/>
      <c r="I6393" s="15"/>
      <c r="J6393" s="15"/>
      <c r="K6393" s="15"/>
    </row>
    <row r="6394" spans="2:11" x14ac:dyDescent="0.2">
      <c r="B6394" s="15"/>
      <c r="C6394" s="15"/>
      <c r="D6394" s="15"/>
      <c r="E6394" s="15"/>
      <c r="F6394" s="15"/>
      <c r="G6394" s="15"/>
      <c r="H6394" s="15"/>
      <c r="I6394" s="15"/>
      <c r="J6394" s="15"/>
      <c r="K6394" s="15"/>
    </row>
    <row r="6395" spans="2:11" x14ac:dyDescent="0.2">
      <c r="B6395" s="15"/>
      <c r="C6395" s="15"/>
      <c r="D6395" s="15"/>
      <c r="E6395" s="15"/>
      <c r="F6395" s="15"/>
      <c r="G6395" s="15"/>
      <c r="H6395" s="15"/>
      <c r="I6395" s="15"/>
      <c r="J6395" s="15"/>
      <c r="K6395" s="15"/>
    </row>
    <row r="6396" spans="2:11" x14ac:dyDescent="0.2">
      <c r="B6396" s="15"/>
      <c r="C6396" s="15"/>
      <c r="D6396" s="15"/>
      <c r="E6396" s="15"/>
      <c r="F6396" s="15"/>
      <c r="G6396" s="15"/>
      <c r="H6396" s="15"/>
      <c r="I6396" s="15"/>
      <c r="J6396" s="15"/>
      <c r="K6396" s="15"/>
    </row>
    <row r="6397" spans="2:11" x14ac:dyDescent="0.2">
      <c r="B6397" s="15"/>
      <c r="C6397" s="15"/>
      <c r="D6397" s="15"/>
      <c r="E6397" s="15"/>
      <c r="F6397" s="15"/>
      <c r="G6397" s="15"/>
      <c r="H6397" s="15"/>
      <c r="I6397" s="15"/>
      <c r="J6397" s="15"/>
      <c r="K6397" s="15"/>
    </row>
    <row r="6398" spans="2:11" x14ac:dyDescent="0.2">
      <c r="B6398" s="15"/>
      <c r="C6398" s="15"/>
      <c r="D6398" s="15"/>
      <c r="E6398" s="15"/>
      <c r="F6398" s="15"/>
      <c r="G6398" s="15"/>
      <c r="H6398" s="15"/>
      <c r="I6398" s="15"/>
      <c r="J6398" s="15"/>
      <c r="K6398" s="15"/>
    </row>
    <row r="6399" spans="2:11" x14ac:dyDescent="0.2">
      <c r="B6399" s="15"/>
      <c r="C6399" s="15"/>
      <c r="D6399" s="15"/>
      <c r="E6399" s="15"/>
      <c r="F6399" s="15"/>
      <c r="G6399" s="15"/>
      <c r="H6399" s="15"/>
      <c r="I6399" s="15"/>
      <c r="J6399" s="15"/>
      <c r="K6399" s="15"/>
    </row>
    <row r="6400" spans="2:11" x14ac:dyDescent="0.2">
      <c r="B6400" s="15"/>
      <c r="C6400" s="15"/>
      <c r="D6400" s="15"/>
      <c r="E6400" s="15"/>
      <c r="F6400" s="15"/>
      <c r="G6400" s="15"/>
      <c r="H6400" s="15"/>
      <c r="I6400" s="15"/>
      <c r="J6400" s="15"/>
      <c r="K6400" s="15"/>
    </row>
    <row r="6401" spans="2:11" x14ac:dyDescent="0.2">
      <c r="B6401" s="15"/>
      <c r="C6401" s="15"/>
      <c r="D6401" s="15"/>
      <c r="E6401" s="15"/>
      <c r="F6401" s="15"/>
      <c r="G6401" s="15"/>
      <c r="H6401" s="15"/>
      <c r="I6401" s="15"/>
      <c r="J6401" s="15"/>
      <c r="K6401" s="15"/>
    </row>
    <row r="6402" spans="2:11" x14ac:dyDescent="0.2">
      <c r="B6402" s="15"/>
      <c r="C6402" s="15"/>
      <c r="D6402" s="15"/>
      <c r="E6402" s="15"/>
      <c r="F6402" s="15"/>
      <c r="G6402" s="15"/>
      <c r="H6402" s="15"/>
      <c r="I6402" s="15"/>
      <c r="J6402" s="15"/>
      <c r="K6402" s="15"/>
    </row>
    <row r="6403" spans="2:11" x14ac:dyDescent="0.2">
      <c r="B6403" s="15"/>
      <c r="C6403" s="15"/>
      <c r="D6403" s="15"/>
      <c r="E6403" s="15"/>
      <c r="F6403" s="15"/>
      <c r="G6403" s="15"/>
      <c r="H6403" s="15"/>
      <c r="I6403" s="15"/>
      <c r="J6403" s="15"/>
      <c r="K6403" s="15"/>
    </row>
    <row r="6404" spans="2:11" x14ac:dyDescent="0.2">
      <c r="B6404" s="15"/>
      <c r="C6404" s="15"/>
      <c r="D6404" s="15"/>
      <c r="E6404" s="15"/>
      <c r="F6404" s="15"/>
      <c r="G6404" s="15"/>
      <c r="H6404" s="15"/>
      <c r="I6404" s="15"/>
      <c r="J6404" s="15"/>
      <c r="K6404" s="15"/>
    </row>
    <row r="6405" spans="2:11" x14ac:dyDescent="0.2">
      <c r="B6405" s="15"/>
      <c r="C6405" s="15"/>
      <c r="D6405" s="15"/>
      <c r="E6405" s="15"/>
      <c r="F6405" s="15"/>
      <c r="G6405" s="15"/>
      <c r="H6405" s="15"/>
      <c r="I6405" s="15"/>
      <c r="J6405" s="15"/>
      <c r="K6405" s="15"/>
    </row>
    <row r="6406" spans="2:11" x14ac:dyDescent="0.2">
      <c r="B6406" s="15"/>
      <c r="C6406" s="15"/>
      <c r="D6406" s="15"/>
      <c r="E6406" s="15"/>
      <c r="F6406" s="15"/>
      <c r="G6406" s="15"/>
      <c r="H6406" s="15"/>
      <c r="I6406" s="15"/>
      <c r="J6406" s="15"/>
      <c r="K6406" s="15"/>
    </row>
    <row r="6407" spans="2:11" x14ac:dyDescent="0.2">
      <c r="B6407" s="15"/>
      <c r="C6407" s="15"/>
      <c r="D6407" s="15"/>
      <c r="E6407" s="15"/>
      <c r="F6407" s="15"/>
      <c r="G6407" s="15"/>
      <c r="H6407" s="15"/>
      <c r="I6407" s="15"/>
      <c r="J6407" s="15"/>
      <c r="K6407" s="15"/>
    </row>
    <row r="6408" spans="2:11" x14ac:dyDescent="0.2">
      <c r="B6408" s="15"/>
      <c r="C6408" s="15"/>
      <c r="D6408" s="15"/>
      <c r="E6408" s="15"/>
      <c r="F6408" s="15"/>
      <c r="G6408" s="15"/>
      <c r="H6408" s="15"/>
      <c r="I6408" s="15"/>
      <c r="J6408" s="15"/>
      <c r="K6408" s="15"/>
    </row>
    <row r="6409" spans="2:11" x14ac:dyDescent="0.2">
      <c r="B6409" s="15"/>
      <c r="C6409" s="15"/>
      <c r="D6409" s="15"/>
      <c r="E6409" s="15"/>
      <c r="F6409" s="15"/>
      <c r="G6409" s="15"/>
      <c r="H6409" s="15"/>
      <c r="I6409" s="15"/>
      <c r="J6409" s="15"/>
      <c r="K6409" s="15"/>
    </row>
    <row r="6410" spans="2:11" x14ac:dyDescent="0.2">
      <c r="B6410" s="15"/>
      <c r="C6410" s="15"/>
      <c r="D6410" s="15"/>
      <c r="E6410" s="15"/>
      <c r="F6410" s="15"/>
      <c r="G6410" s="15"/>
      <c r="H6410" s="15"/>
      <c r="I6410" s="15"/>
      <c r="J6410" s="15"/>
      <c r="K6410" s="15"/>
    </row>
    <row r="6411" spans="2:11" x14ac:dyDescent="0.2">
      <c r="B6411" s="15"/>
      <c r="C6411" s="15"/>
      <c r="D6411" s="15"/>
      <c r="E6411" s="15"/>
      <c r="F6411" s="15"/>
      <c r="G6411" s="15"/>
      <c r="H6411" s="15"/>
      <c r="I6411" s="15"/>
      <c r="J6411" s="15"/>
      <c r="K6411" s="15"/>
    </row>
    <row r="6412" spans="2:11" x14ac:dyDescent="0.2">
      <c r="B6412" s="15"/>
      <c r="C6412" s="15"/>
      <c r="D6412" s="15"/>
      <c r="E6412" s="15"/>
      <c r="F6412" s="15"/>
      <c r="G6412" s="15"/>
      <c r="H6412" s="15"/>
      <c r="I6412" s="15"/>
      <c r="J6412" s="15"/>
      <c r="K6412" s="15"/>
    </row>
    <row r="6413" spans="2:11" x14ac:dyDescent="0.2">
      <c r="B6413" s="15"/>
      <c r="C6413" s="15"/>
      <c r="D6413" s="15"/>
      <c r="E6413" s="15"/>
      <c r="F6413" s="15"/>
      <c r="G6413" s="15"/>
      <c r="H6413" s="15"/>
      <c r="I6413" s="15"/>
      <c r="J6413" s="15"/>
      <c r="K6413" s="15"/>
    </row>
    <row r="6414" spans="2:11" x14ac:dyDescent="0.2">
      <c r="B6414" s="15"/>
      <c r="C6414" s="15"/>
      <c r="D6414" s="15"/>
      <c r="E6414" s="15"/>
      <c r="F6414" s="15"/>
      <c r="G6414" s="15"/>
      <c r="H6414" s="15"/>
      <c r="I6414" s="15"/>
      <c r="J6414" s="15"/>
      <c r="K6414" s="15"/>
    </row>
    <row r="6415" spans="2:11" x14ac:dyDescent="0.2">
      <c r="B6415" s="15"/>
      <c r="C6415" s="15"/>
      <c r="D6415" s="15"/>
      <c r="E6415" s="15"/>
      <c r="F6415" s="15"/>
      <c r="G6415" s="15"/>
      <c r="H6415" s="15"/>
      <c r="I6415" s="15"/>
      <c r="J6415" s="15"/>
      <c r="K6415" s="15"/>
    </row>
    <row r="6416" spans="2:11" x14ac:dyDescent="0.2">
      <c r="B6416" s="15"/>
      <c r="C6416" s="15"/>
      <c r="D6416" s="15"/>
      <c r="E6416" s="15"/>
      <c r="F6416" s="15"/>
      <c r="G6416" s="15"/>
      <c r="H6416" s="15"/>
      <c r="I6416" s="15"/>
      <c r="J6416" s="15"/>
      <c r="K6416" s="15"/>
    </row>
    <row r="6417" spans="2:11" x14ac:dyDescent="0.2">
      <c r="B6417" s="15"/>
      <c r="C6417" s="15"/>
      <c r="D6417" s="15"/>
      <c r="E6417" s="15"/>
      <c r="F6417" s="15"/>
      <c r="G6417" s="15"/>
      <c r="H6417" s="15"/>
      <c r="I6417" s="15"/>
      <c r="J6417" s="15"/>
      <c r="K6417" s="15"/>
    </row>
    <row r="6418" spans="2:11" x14ac:dyDescent="0.2">
      <c r="B6418" s="15"/>
      <c r="C6418" s="15"/>
      <c r="D6418" s="15"/>
      <c r="E6418" s="15"/>
      <c r="F6418" s="15"/>
      <c r="G6418" s="15"/>
      <c r="H6418" s="15"/>
      <c r="I6418" s="15"/>
      <c r="J6418" s="15"/>
      <c r="K6418" s="15"/>
    </row>
    <row r="6419" spans="2:11" x14ac:dyDescent="0.2">
      <c r="B6419" s="15"/>
      <c r="C6419" s="15"/>
      <c r="D6419" s="15"/>
      <c r="E6419" s="15"/>
      <c r="F6419" s="15"/>
      <c r="G6419" s="15"/>
      <c r="H6419" s="15"/>
      <c r="I6419" s="15"/>
      <c r="J6419" s="15"/>
      <c r="K6419" s="15"/>
    </row>
    <row r="6420" spans="2:11" x14ac:dyDescent="0.2">
      <c r="B6420" s="15"/>
      <c r="C6420" s="15"/>
      <c r="D6420" s="15"/>
      <c r="E6420" s="15"/>
      <c r="F6420" s="15"/>
      <c r="G6420" s="15"/>
      <c r="H6420" s="15"/>
      <c r="I6420" s="15"/>
      <c r="J6420" s="15"/>
      <c r="K6420" s="15"/>
    </row>
    <row r="6421" spans="2:11" x14ac:dyDescent="0.2">
      <c r="B6421" s="15"/>
      <c r="C6421" s="15"/>
      <c r="D6421" s="15"/>
      <c r="E6421" s="15"/>
      <c r="F6421" s="15"/>
      <c r="G6421" s="15"/>
      <c r="H6421" s="15"/>
      <c r="I6421" s="15"/>
      <c r="J6421" s="15"/>
      <c r="K6421" s="15"/>
    </row>
    <row r="6422" spans="2:11" x14ac:dyDescent="0.2">
      <c r="B6422" s="15"/>
      <c r="C6422" s="15"/>
      <c r="D6422" s="15"/>
      <c r="E6422" s="15"/>
      <c r="F6422" s="15"/>
      <c r="G6422" s="15"/>
      <c r="H6422" s="15"/>
      <c r="I6422" s="15"/>
      <c r="J6422" s="15"/>
      <c r="K6422" s="15"/>
    </row>
    <row r="6423" spans="2:11" x14ac:dyDescent="0.2">
      <c r="B6423" s="15"/>
      <c r="C6423" s="15"/>
      <c r="D6423" s="15"/>
      <c r="E6423" s="15"/>
      <c r="F6423" s="15"/>
      <c r="G6423" s="15"/>
      <c r="H6423" s="15"/>
      <c r="I6423" s="15"/>
      <c r="J6423" s="15"/>
      <c r="K6423" s="15"/>
    </row>
    <row r="6424" spans="2:11" x14ac:dyDescent="0.2">
      <c r="B6424" s="15"/>
      <c r="C6424" s="15"/>
      <c r="D6424" s="15"/>
      <c r="E6424" s="15"/>
      <c r="F6424" s="15"/>
      <c r="G6424" s="15"/>
      <c r="H6424" s="15"/>
      <c r="I6424" s="15"/>
      <c r="J6424" s="15"/>
      <c r="K6424" s="15"/>
    </row>
    <row r="6425" spans="2:11" x14ac:dyDescent="0.2">
      <c r="B6425" s="15"/>
      <c r="C6425" s="15"/>
      <c r="D6425" s="15"/>
      <c r="E6425" s="15"/>
      <c r="F6425" s="15"/>
      <c r="G6425" s="15"/>
      <c r="H6425" s="15"/>
      <c r="I6425" s="15"/>
      <c r="J6425" s="15"/>
      <c r="K6425" s="15"/>
    </row>
    <row r="6426" spans="2:11" x14ac:dyDescent="0.2">
      <c r="B6426" s="15"/>
      <c r="C6426" s="15"/>
      <c r="D6426" s="15"/>
      <c r="E6426" s="15"/>
      <c r="F6426" s="15"/>
      <c r="G6426" s="15"/>
      <c r="H6426" s="15"/>
      <c r="I6426" s="15"/>
      <c r="J6426" s="15"/>
      <c r="K6426" s="15"/>
    </row>
    <row r="6427" spans="2:11" x14ac:dyDescent="0.2">
      <c r="B6427" s="15"/>
      <c r="C6427" s="15"/>
      <c r="D6427" s="15"/>
      <c r="E6427" s="15"/>
      <c r="F6427" s="15"/>
      <c r="G6427" s="15"/>
      <c r="H6427" s="15"/>
      <c r="I6427" s="15"/>
      <c r="J6427" s="15"/>
      <c r="K6427" s="15"/>
    </row>
    <row r="6428" spans="2:11" x14ac:dyDescent="0.2">
      <c r="B6428" s="15"/>
      <c r="C6428" s="15"/>
      <c r="D6428" s="15"/>
      <c r="E6428" s="15"/>
      <c r="F6428" s="15"/>
      <c r="G6428" s="15"/>
      <c r="H6428" s="15"/>
      <c r="I6428" s="15"/>
      <c r="J6428" s="15"/>
      <c r="K6428" s="15"/>
    </row>
    <row r="6429" spans="2:11" x14ac:dyDescent="0.2">
      <c r="B6429" s="15"/>
      <c r="C6429" s="15"/>
      <c r="D6429" s="15"/>
      <c r="E6429" s="15"/>
      <c r="F6429" s="15"/>
      <c r="G6429" s="15"/>
      <c r="H6429" s="15"/>
      <c r="I6429" s="15"/>
      <c r="J6429" s="15"/>
      <c r="K6429" s="15"/>
    </row>
    <row r="6430" spans="2:11" x14ac:dyDescent="0.2">
      <c r="B6430" s="15"/>
      <c r="C6430" s="15"/>
      <c r="D6430" s="15"/>
      <c r="E6430" s="15"/>
      <c r="F6430" s="15"/>
      <c r="G6430" s="15"/>
      <c r="H6430" s="15"/>
      <c r="I6430" s="15"/>
      <c r="J6430" s="15"/>
      <c r="K6430" s="15"/>
    </row>
    <row r="6431" spans="2:11" x14ac:dyDescent="0.2">
      <c r="B6431" s="15"/>
      <c r="C6431" s="15"/>
      <c r="D6431" s="15"/>
      <c r="E6431" s="15"/>
      <c r="F6431" s="15"/>
      <c r="G6431" s="15"/>
      <c r="H6431" s="15"/>
      <c r="I6431" s="15"/>
      <c r="J6431" s="15"/>
      <c r="K6431" s="15"/>
    </row>
    <row r="6432" spans="2:11" x14ac:dyDescent="0.2">
      <c r="B6432" s="15"/>
      <c r="C6432" s="15"/>
      <c r="D6432" s="15"/>
      <c r="E6432" s="15"/>
      <c r="F6432" s="15"/>
      <c r="G6432" s="15"/>
      <c r="H6432" s="15"/>
      <c r="I6432" s="15"/>
      <c r="J6432" s="15"/>
      <c r="K6432" s="15"/>
    </row>
    <row r="6433" spans="2:11" x14ac:dyDescent="0.2">
      <c r="B6433" s="15"/>
      <c r="C6433" s="15"/>
      <c r="D6433" s="15"/>
      <c r="E6433" s="15"/>
      <c r="F6433" s="15"/>
      <c r="G6433" s="15"/>
      <c r="H6433" s="15"/>
      <c r="I6433" s="15"/>
      <c r="J6433" s="15"/>
      <c r="K6433" s="15"/>
    </row>
    <row r="6434" spans="2:11" x14ac:dyDescent="0.2">
      <c r="B6434" s="15"/>
      <c r="C6434" s="15"/>
      <c r="D6434" s="15"/>
      <c r="E6434" s="15"/>
      <c r="F6434" s="15"/>
      <c r="G6434" s="15"/>
      <c r="H6434" s="15"/>
      <c r="I6434" s="15"/>
      <c r="J6434" s="15"/>
      <c r="K6434" s="15"/>
    </row>
    <row r="6435" spans="2:11" x14ac:dyDescent="0.2">
      <c r="B6435" s="15"/>
      <c r="C6435" s="15"/>
      <c r="D6435" s="15"/>
      <c r="E6435" s="15"/>
      <c r="F6435" s="15"/>
      <c r="G6435" s="15"/>
      <c r="H6435" s="15"/>
      <c r="I6435" s="15"/>
      <c r="J6435" s="15"/>
      <c r="K6435" s="15"/>
    </row>
    <row r="6436" spans="2:11" x14ac:dyDescent="0.2">
      <c r="B6436" s="15"/>
      <c r="C6436" s="15"/>
      <c r="D6436" s="15"/>
      <c r="E6436" s="15"/>
      <c r="F6436" s="15"/>
      <c r="G6436" s="15"/>
      <c r="H6436" s="15"/>
      <c r="I6436" s="15"/>
      <c r="J6436" s="15"/>
      <c r="K6436" s="15"/>
    </row>
    <row r="6437" spans="2:11" x14ac:dyDescent="0.2">
      <c r="B6437" s="15"/>
      <c r="C6437" s="15"/>
      <c r="D6437" s="15"/>
      <c r="E6437" s="15"/>
      <c r="F6437" s="15"/>
      <c r="G6437" s="15"/>
      <c r="H6437" s="15"/>
      <c r="I6437" s="15"/>
      <c r="J6437" s="15"/>
      <c r="K6437" s="15"/>
    </row>
    <row r="6438" spans="2:11" x14ac:dyDescent="0.2">
      <c r="B6438" s="15"/>
      <c r="C6438" s="15"/>
      <c r="D6438" s="15"/>
      <c r="E6438" s="15"/>
      <c r="F6438" s="15"/>
      <c r="G6438" s="15"/>
      <c r="H6438" s="15"/>
      <c r="I6438" s="15"/>
      <c r="J6438" s="15"/>
      <c r="K6438" s="15"/>
    </row>
    <row r="6439" spans="2:11" x14ac:dyDescent="0.2">
      <c r="B6439" s="15"/>
      <c r="C6439" s="15"/>
      <c r="D6439" s="15"/>
      <c r="E6439" s="15"/>
      <c r="F6439" s="15"/>
      <c r="G6439" s="15"/>
      <c r="H6439" s="15"/>
      <c r="I6439" s="15"/>
      <c r="J6439" s="15"/>
      <c r="K6439" s="15"/>
    </row>
    <row r="6440" spans="2:11" x14ac:dyDescent="0.2">
      <c r="B6440" s="15"/>
      <c r="C6440" s="15"/>
      <c r="D6440" s="15"/>
      <c r="E6440" s="15"/>
      <c r="F6440" s="15"/>
      <c r="G6440" s="15"/>
      <c r="H6440" s="15"/>
      <c r="I6440" s="15"/>
      <c r="J6440" s="15"/>
      <c r="K6440" s="15"/>
    </row>
    <row r="6441" spans="2:11" x14ac:dyDescent="0.2">
      <c r="B6441" s="15"/>
      <c r="C6441" s="15"/>
      <c r="D6441" s="15"/>
      <c r="E6441" s="15"/>
      <c r="F6441" s="15"/>
      <c r="G6441" s="15"/>
      <c r="H6441" s="15"/>
      <c r="I6441" s="15"/>
      <c r="J6441" s="15"/>
      <c r="K6441" s="15"/>
    </row>
    <row r="6442" spans="2:11" x14ac:dyDescent="0.2">
      <c r="B6442" s="15"/>
      <c r="C6442" s="15"/>
      <c r="D6442" s="15"/>
      <c r="E6442" s="15"/>
      <c r="F6442" s="15"/>
      <c r="G6442" s="15"/>
      <c r="H6442" s="15"/>
      <c r="I6442" s="15"/>
      <c r="J6442" s="15"/>
      <c r="K6442" s="15"/>
    </row>
    <row r="6443" spans="2:11" x14ac:dyDescent="0.2">
      <c r="B6443" s="15"/>
      <c r="C6443" s="15"/>
      <c r="D6443" s="15"/>
      <c r="E6443" s="15"/>
      <c r="F6443" s="15"/>
      <c r="G6443" s="15"/>
      <c r="H6443" s="15"/>
      <c r="I6443" s="15"/>
      <c r="J6443" s="15"/>
      <c r="K6443" s="15"/>
    </row>
    <row r="6444" spans="2:11" x14ac:dyDescent="0.2">
      <c r="B6444" s="15"/>
      <c r="C6444" s="15"/>
      <c r="D6444" s="15"/>
      <c r="E6444" s="15"/>
      <c r="F6444" s="15"/>
      <c r="G6444" s="15"/>
      <c r="H6444" s="15"/>
      <c r="I6444" s="15"/>
      <c r="J6444" s="15"/>
      <c r="K6444" s="15"/>
    </row>
    <row r="6445" spans="2:11" x14ac:dyDescent="0.2">
      <c r="B6445" s="15"/>
      <c r="C6445" s="15"/>
      <c r="D6445" s="15"/>
      <c r="E6445" s="15"/>
      <c r="F6445" s="15"/>
      <c r="G6445" s="15"/>
      <c r="H6445" s="15"/>
      <c r="I6445" s="15"/>
      <c r="J6445" s="15"/>
      <c r="K6445" s="15"/>
    </row>
    <row r="6446" spans="2:11" x14ac:dyDescent="0.2">
      <c r="B6446" s="15"/>
      <c r="C6446" s="15"/>
      <c r="D6446" s="15"/>
      <c r="E6446" s="15"/>
      <c r="F6446" s="15"/>
      <c r="G6446" s="15"/>
      <c r="H6446" s="15"/>
      <c r="I6446" s="15"/>
      <c r="J6446" s="15"/>
      <c r="K6446" s="15"/>
    </row>
    <row r="6447" spans="2:11" x14ac:dyDescent="0.2">
      <c r="B6447" s="15"/>
      <c r="C6447" s="15"/>
      <c r="D6447" s="15"/>
      <c r="E6447" s="15"/>
      <c r="F6447" s="15"/>
      <c r="G6447" s="15"/>
      <c r="H6447" s="15"/>
      <c r="I6447" s="15"/>
      <c r="J6447" s="15"/>
      <c r="K6447" s="15"/>
    </row>
    <row r="6448" spans="2:11" x14ac:dyDescent="0.2">
      <c r="B6448" s="15"/>
      <c r="C6448" s="15"/>
      <c r="D6448" s="15"/>
      <c r="E6448" s="15"/>
      <c r="F6448" s="15"/>
      <c r="G6448" s="15"/>
      <c r="H6448" s="15"/>
      <c r="I6448" s="15"/>
      <c r="J6448" s="15"/>
      <c r="K6448" s="15"/>
    </row>
    <row r="6449" spans="2:11" x14ac:dyDescent="0.2">
      <c r="B6449" s="15"/>
      <c r="C6449" s="15"/>
      <c r="D6449" s="15"/>
      <c r="E6449" s="15"/>
      <c r="F6449" s="15"/>
      <c r="G6449" s="15"/>
      <c r="H6449" s="15"/>
      <c r="I6449" s="15"/>
      <c r="J6449" s="15"/>
      <c r="K6449" s="15"/>
    </row>
    <row r="6450" spans="2:11" x14ac:dyDescent="0.2">
      <c r="B6450" s="15"/>
      <c r="C6450" s="15"/>
      <c r="D6450" s="15"/>
      <c r="E6450" s="15"/>
      <c r="F6450" s="15"/>
      <c r="G6450" s="15"/>
      <c r="H6450" s="15"/>
      <c r="I6450" s="15"/>
      <c r="J6450" s="15"/>
      <c r="K6450" s="15"/>
    </row>
    <row r="6451" spans="2:11" x14ac:dyDescent="0.2">
      <c r="B6451" s="15"/>
      <c r="C6451" s="15"/>
      <c r="D6451" s="15"/>
      <c r="E6451" s="15"/>
      <c r="F6451" s="15"/>
      <c r="G6451" s="15"/>
      <c r="H6451" s="15"/>
      <c r="I6451" s="15"/>
      <c r="J6451" s="15"/>
      <c r="K6451" s="15"/>
    </row>
    <row r="6452" spans="2:11" x14ac:dyDescent="0.2">
      <c r="B6452" s="15"/>
      <c r="C6452" s="15"/>
      <c r="D6452" s="15"/>
      <c r="E6452" s="15"/>
      <c r="F6452" s="15"/>
      <c r="G6452" s="15"/>
      <c r="H6452" s="15"/>
      <c r="I6452" s="15"/>
      <c r="J6452" s="15"/>
      <c r="K6452" s="15"/>
    </row>
    <row r="6453" spans="2:11" x14ac:dyDescent="0.2">
      <c r="B6453" s="15"/>
      <c r="C6453" s="15"/>
      <c r="D6453" s="15"/>
      <c r="E6453" s="15"/>
      <c r="F6453" s="15"/>
      <c r="G6453" s="15"/>
      <c r="H6453" s="15"/>
      <c r="I6453" s="15"/>
      <c r="J6453" s="15"/>
      <c r="K6453" s="15"/>
    </row>
    <row r="6454" spans="2:11" x14ac:dyDescent="0.2">
      <c r="B6454" s="15"/>
      <c r="C6454" s="15"/>
      <c r="D6454" s="15"/>
      <c r="E6454" s="15"/>
      <c r="F6454" s="15"/>
      <c r="G6454" s="15"/>
      <c r="H6454" s="15"/>
      <c r="I6454" s="15"/>
      <c r="J6454" s="15"/>
      <c r="K6454" s="15"/>
    </row>
    <row r="6455" spans="2:11" x14ac:dyDescent="0.2">
      <c r="B6455" s="15"/>
      <c r="C6455" s="15"/>
      <c r="D6455" s="15"/>
      <c r="E6455" s="15"/>
      <c r="F6455" s="15"/>
      <c r="G6455" s="15"/>
      <c r="H6455" s="15"/>
      <c r="I6455" s="15"/>
      <c r="J6455" s="15"/>
      <c r="K6455" s="15"/>
    </row>
    <row r="6456" spans="2:11" x14ac:dyDescent="0.2">
      <c r="B6456" s="15"/>
      <c r="C6456" s="15"/>
      <c r="D6456" s="15"/>
      <c r="E6456" s="15"/>
      <c r="F6456" s="15"/>
      <c r="G6456" s="15"/>
      <c r="H6456" s="15"/>
      <c r="I6456" s="15"/>
      <c r="J6456" s="15"/>
      <c r="K6456" s="15"/>
    </row>
    <row r="6457" spans="2:11" x14ac:dyDescent="0.2">
      <c r="B6457" s="15"/>
      <c r="C6457" s="15"/>
      <c r="D6457" s="15"/>
      <c r="E6457" s="15"/>
      <c r="F6457" s="15"/>
      <c r="G6457" s="15"/>
      <c r="H6457" s="15"/>
      <c r="I6457" s="15"/>
      <c r="J6457" s="15"/>
      <c r="K6457" s="15"/>
    </row>
    <row r="6458" spans="2:11" x14ac:dyDescent="0.2">
      <c r="B6458" s="15"/>
      <c r="C6458" s="15"/>
      <c r="D6458" s="15"/>
      <c r="E6458" s="15"/>
      <c r="F6458" s="15"/>
      <c r="G6458" s="15"/>
      <c r="H6458" s="15"/>
      <c r="I6458" s="15"/>
      <c r="J6458" s="15"/>
      <c r="K6458" s="15"/>
    </row>
    <row r="6459" spans="2:11" x14ac:dyDescent="0.2">
      <c r="B6459" s="15"/>
      <c r="C6459" s="15"/>
      <c r="D6459" s="15"/>
      <c r="E6459" s="15"/>
      <c r="F6459" s="15"/>
      <c r="G6459" s="15"/>
      <c r="H6459" s="15"/>
      <c r="I6459" s="15"/>
      <c r="J6459" s="15"/>
      <c r="K6459" s="15"/>
    </row>
    <row r="6460" spans="2:11" x14ac:dyDescent="0.2">
      <c r="B6460" s="15"/>
      <c r="C6460" s="15"/>
      <c r="D6460" s="15"/>
      <c r="E6460" s="15"/>
      <c r="F6460" s="15"/>
      <c r="G6460" s="15"/>
      <c r="H6460" s="15"/>
      <c r="I6460" s="15"/>
      <c r="J6460" s="15"/>
      <c r="K6460" s="15"/>
    </row>
    <row r="6461" spans="2:11" x14ac:dyDescent="0.2">
      <c r="B6461" s="15"/>
      <c r="C6461" s="15"/>
      <c r="D6461" s="15"/>
      <c r="E6461" s="15"/>
      <c r="F6461" s="15"/>
      <c r="G6461" s="15"/>
      <c r="H6461" s="15"/>
      <c r="I6461" s="15"/>
      <c r="J6461" s="15"/>
      <c r="K6461" s="15"/>
    </row>
    <row r="6462" spans="2:11" x14ac:dyDescent="0.2">
      <c r="B6462" s="15"/>
      <c r="C6462" s="15"/>
      <c r="D6462" s="15"/>
      <c r="E6462" s="15"/>
      <c r="F6462" s="15"/>
      <c r="G6462" s="15"/>
      <c r="H6462" s="15"/>
      <c r="I6462" s="15"/>
      <c r="J6462" s="15"/>
      <c r="K6462" s="15"/>
    </row>
    <row r="6463" spans="2:11" x14ac:dyDescent="0.2">
      <c r="B6463" s="15"/>
      <c r="C6463" s="15"/>
      <c r="D6463" s="15"/>
      <c r="E6463" s="15"/>
      <c r="F6463" s="15"/>
      <c r="G6463" s="15"/>
      <c r="H6463" s="15"/>
      <c r="I6463" s="15"/>
      <c r="J6463" s="15"/>
      <c r="K6463" s="15"/>
    </row>
    <row r="6464" spans="2:11" x14ac:dyDescent="0.2">
      <c r="B6464" s="15"/>
      <c r="C6464" s="15"/>
      <c r="D6464" s="15"/>
      <c r="E6464" s="15"/>
      <c r="F6464" s="15"/>
      <c r="G6464" s="15"/>
      <c r="H6464" s="15"/>
      <c r="I6464" s="15"/>
      <c r="J6464" s="15"/>
      <c r="K6464" s="15"/>
    </row>
    <row r="6465" spans="2:11" x14ac:dyDescent="0.2">
      <c r="B6465" s="15"/>
      <c r="C6465" s="15"/>
      <c r="D6465" s="15"/>
      <c r="E6465" s="15"/>
      <c r="F6465" s="15"/>
      <c r="G6465" s="15"/>
      <c r="H6465" s="15"/>
      <c r="I6465" s="15"/>
      <c r="J6465" s="15"/>
      <c r="K6465" s="15"/>
    </row>
    <row r="6466" spans="2:11" x14ac:dyDescent="0.2">
      <c r="B6466" s="15"/>
      <c r="C6466" s="15"/>
      <c r="D6466" s="15"/>
      <c r="E6466" s="15"/>
      <c r="F6466" s="15"/>
      <c r="G6466" s="15"/>
      <c r="H6466" s="15"/>
      <c r="I6466" s="15"/>
      <c r="J6466" s="15"/>
      <c r="K6466" s="15"/>
    </row>
    <row r="6467" spans="2:11" x14ac:dyDescent="0.2">
      <c r="B6467" s="15"/>
      <c r="C6467" s="15"/>
      <c r="D6467" s="15"/>
      <c r="E6467" s="15"/>
      <c r="F6467" s="15"/>
      <c r="G6467" s="15"/>
      <c r="H6467" s="15"/>
      <c r="I6467" s="15"/>
      <c r="J6467" s="15"/>
      <c r="K6467" s="15"/>
    </row>
    <row r="6468" spans="2:11" x14ac:dyDescent="0.2">
      <c r="B6468" s="15"/>
      <c r="C6468" s="15"/>
      <c r="D6468" s="15"/>
      <c r="E6468" s="15"/>
      <c r="F6468" s="15"/>
      <c r="G6468" s="15"/>
      <c r="H6468" s="15"/>
      <c r="I6468" s="15"/>
      <c r="J6468" s="15"/>
      <c r="K6468" s="15"/>
    </row>
    <row r="6469" spans="2:11" x14ac:dyDescent="0.2">
      <c r="B6469" s="15"/>
      <c r="C6469" s="15"/>
      <c r="D6469" s="15"/>
      <c r="E6469" s="15"/>
      <c r="F6469" s="15"/>
      <c r="G6469" s="15"/>
      <c r="H6469" s="15"/>
      <c r="I6469" s="15"/>
      <c r="J6469" s="15"/>
      <c r="K6469" s="15"/>
    </row>
    <row r="6470" spans="2:11" x14ac:dyDescent="0.2">
      <c r="B6470" s="15"/>
      <c r="C6470" s="15"/>
      <c r="D6470" s="15"/>
      <c r="E6470" s="15"/>
      <c r="F6470" s="15"/>
      <c r="G6470" s="15"/>
      <c r="H6470" s="15"/>
      <c r="I6470" s="15"/>
      <c r="J6470" s="15"/>
      <c r="K6470" s="15"/>
    </row>
    <row r="6471" spans="2:11" x14ac:dyDescent="0.2">
      <c r="B6471" s="15"/>
      <c r="C6471" s="15"/>
      <c r="D6471" s="15"/>
      <c r="E6471" s="15"/>
      <c r="F6471" s="15"/>
      <c r="G6471" s="15"/>
      <c r="H6471" s="15"/>
      <c r="I6471" s="15"/>
      <c r="J6471" s="15"/>
      <c r="K6471" s="15"/>
    </row>
    <row r="6472" spans="2:11" x14ac:dyDescent="0.2">
      <c r="B6472" s="15"/>
      <c r="C6472" s="15"/>
      <c r="D6472" s="15"/>
      <c r="E6472" s="15"/>
      <c r="F6472" s="15"/>
      <c r="G6472" s="15"/>
      <c r="H6472" s="15"/>
      <c r="I6472" s="15"/>
      <c r="J6472" s="15"/>
      <c r="K6472" s="15"/>
    </row>
    <row r="6473" spans="2:11" x14ac:dyDescent="0.2">
      <c r="B6473" s="15"/>
      <c r="C6473" s="15"/>
      <c r="D6473" s="15"/>
      <c r="E6473" s="15"/>
      <c r="F6473" s="15"/>
      <c r="G6473" s="15"/>
      <c r="H6473" s="15"/>
      <c r="I6473" s="15"/>
      <c r="J6473" s="15"/>
      <c r="K6473" s="15"/>
    </row>
    <row r="6474" spans="2:11" x14ac:dyDescent="0.2">
      <c r="B6474" s="15"/>
      <c r="C6474" s="15"/>
      <c r="D6474" s="15"/>
      <c r="E6474" s="15"/>
      <c r="F6474" s="15"/>
      <c r="G6474" s="15"/>
      <c r="H6474" s="15"/>
      <c r="I6474" s="15"/>
      <c r="J6474" s="15"/>
      <c r="K6474" s="15"/>
    </row>
    <row r="6475" spans="2:11" x14ac:dyDescent="0.2">
      <c r="B6475" s="15"/>
      <c r="C6475" s="15"/>
      <c r="D6475" s="15"/>
      <c r="E6475" s="15"/>
      <c r="F6475" s="15"/>
      <c r="G6475" s="15"/>
      <c r="H6475" s="15"/>
      <c r="I6475" s="15"/>
      <c r="J6475" s="15"/>
      <c r="K6475" s="15"/>
    </row>
    <row r="6476" spans="2:11" x14ac:dyDescent="0.2">
      <c r="B6476" s="15"/>
      <c r="C6476" s="15"/>
      <c r="D6476" s="15"/>
      <c r="E6476" s="15"/>
      <c r="F6476" s="15"/>
      <c r="G6476" s="15"/>
      <c r="H6476" s="15"/>
      <c r="I6476" s="15"/>
      <c r="J6476" s="15"/>
      <c r="K6476" s="15"/>
    </row>
    <row r="6477" spans="2:11" x14ac:dyDescent="0.2">
      <c r="B6477" s="15"/>
      <c r="C6477" s="15"/>
      <c r="D6477" s="15"/>
      <c r="E6477" s="15"/>
      <c r="F6477" s="15"/>
      <c r="G6477" s="15"/>
      <c r="H6477" s="15"/>
      <c r="I6477" s="15"/>
      <c r="J6477" s="15"/>
      <c r="K6477" s="15"/>
    </row>
    <row r="6478" spans="2:11" x14ac:dyDescent="0.2">
      <c r="B6478" s="15"/>
      <c r="C6478" s="15"/>
      <c r="D6478" s="15"/>
      <c r="E6478" s="15"/>
      <c r="F6478" s="15"/>
      <c r="G6478" s="15"/>
      <c r="H6478" s="15"/>
      <c r="I6478" s="15"/>
      <c r="J6478" s="15"/>
      <c r="K6478" s="15"/>
    </row>
    <row r="6479" spans="2:11" x14ac:dyDescent="0.2">
      <c r="B6479" s="15"/>
      <c r="C6479" s="15"/>
      <c r="D6479" s="15"/>
      <c r="E6479" s="15"/>
      <c r="F6479" s="15"/>
      <c r="G6479" s="15"/>
      <c r="H6479" s="15"/>
      <c r="I6479" s="15"/>
      <c r="J6479" s="15"/>
      <c r="K6479" s="15"/>
    </row>
    <row r="6480" spans="2:11" x14ac:dyDescent="0.2">
      <c r="B6480" s="15"/>
      <c r="C6480" s="15"/>
      <c r="D6480" s="15"/>
      <c r="E6480" s="15"/>
      <c r="F6480" s="15"/>
      <c r="G6480" s="15"/>
      <c r="H6480" s="15"/>
      <c r="I6480" s="15"/>
      <c r="J6480" s="15"/>
      <c r="K6480" s="15"/>
    </row>
    <row r="6481" spans="2:11" x14ac:dyDescent="0.2">
      <c r="B6481" s="15"/>
      <c r="C6481" s="15"/>
      <c r="D6481" s="15"/>
      <c r="E6481" s="15"/>
      <c r="F6481" s="15"/>
      <c r="G6481" s="15"/>
      <c r="H6481" s="15"/>
      <c r="I6481" s="15"/>
      <c r="J6481" s="15"/>
      <c r="K6481" s="15"/>
    </row>
    <row r="6482" spans="2:11" x14ac:dyDescent="0.2">
      <c r="B6482" s="15"/>
      <c r="C6482" s="15"/>
      <c r="D6482" s="15"/>
      <c r="E6482" s="15"/>
      <c r="F6482" s="15"/>
      <c r="G6482" s="15"/>
      <c r="H6482" s="15"/>
      <c r="I6482" s="15"/>
      <c r="J6482" s="15"/>
      <c r="K6482" s="15"/>
    </row>
    <row r="6483" spans="2:11" x14ac:dyDescent="0.2">
      <c r="B6483" s="15"/>
      <c r="C6483" s="15"/>
      <c r="D6483" s="15"/>
      <c r="E6483" s="15"/>
      <c r="F6483" s="15"/>
      <c r="G6483" s="15"/>
      <c r="H6483" s="15"/>
      <c r="I6483" s="15"/>
      <c r="J6483" s="15"/>
      <c r="K6483" s="15"/>
    </row>
    <row r="6484" spans="2:11" x14ac:dyDescent="0.2">
      <c r="B6484" s="15"/>
      <c r="C6484" s="15"/>
      <c r="D6484" s="15"/>
      <c r="E6484" s="15"/>
      <c r="F6484" s="15"/>
      <c r="G6484" s="15"/>
      <c r="H6484" s="15"/>
      <c r="I6484" s="15"/>
      <c r="J6484" s="15"/>
      <c r="K6484" s="15"/>
    </row>
    <row r="6485" spans="2:11" x14ac:dyDescent="0.2">
      <c r="B6485" s="15"/>
      <c r="C6485" s="15"/>
      <c r="D6485" s="15"/>
      <c r="E6485" s="15"/>
      <c r="F6485" s="15"/>
      <c r="G6485" s="15"/>
      <c r="H6485" s="15"/>
      <c r="I6485" s="15"/>
      <c r="J6485" s="15"/>
      <c r="K6485" s="15"/>
    </row>
    <row r="6486" spans="2:11" x14ac:dyDescent="0.2">
      <c r="B6486" s="15"/>
      <c r="C6486" s="15"/>
      <c r="D6486" s="15"/>
      <c r="E6486" s="15"/>
      <c r="F6486" s="15"/>
      <c r="G6486" s="15"/>
      <c r="H6486" s="15"/>
      <c r="I6486" s="15"/>
      <c r="J6486" s="15"/>
      <c r="K6486" s="15"/>
    </row>
    <row r="6487" spans="2:11" x14ac:dyDescent="0.2">
      <c r="B6487" s="15"/>
      <c r="C6487" s="15"/>
      <c r="D6487" s="15"/>
      <c r="E6487" s="15"/>
      <c r="F6487" s="15"/>
      <c r="G6487" s="15"/>
      <c r="H6487" s="15"/>
      <c r="I6487" s="15"/>
      <c r="J6487" s="15"/>
      <c r="K6487" s="15"/>
    </row>
    <row r="6488" spans="2:11" x14ac:dyDescent="0.2">
      <c r="B6488" s="15"/>
      <c r="C6488" s="15"/>
      <c r="D6488" s="15"/>
      <c r="E6488" s="15"/>
      <c r="F6488" s="15"/>
      <c r="G6488" s="15"/>
      <c r="H6488" s="15"/>
      <c r="I6488" s="15"/>
      <c r="J6488" s="15"/>
      <c r="K6488" s="15"/>
    </row>
    <row r="6489" spans="2:11" x14ac:dyDescent="0.2">
      <c r="B6489" s="15"/>
      <c r="C6489" s="15"/>
      <c r="D6489" s="15"/>
      <c r="E6489" s="15"/>
      <c r="F6489" s="15"/>
      <c r="G6489" s="15"/>
      <c r="H6489" s="15"/>
      <c r="I6489" s="15"/>
      <c r="J6489" s="15"/>
      <c r="K6489" s="15"/>
    </row>
    <row r="6490" spans="2:11" x14ac:dyDescent="0.2">
      <c r="B6490" s="15"/>
      <c r="C6490" s="15"/>
      <c r="D6490" s="15"/>
      <c r="E6490" s="15"/>
      <c r="F6490" s="15"/>
      <c r="G6490" s="15"/>
      <c r="H6490" s="15"/>
      <c r="I6490" s="15"/>
      <c r="J6490" s="15"/>
      <c r="K6490" s="15"/>
    </row>
    <row r="6491" spans="2:11" x14ac:dyDescent="0.2">
      <c r="B6491" s="15"/>
      <c r="C6491" s="15"/>
      <c r="D6491" s="15"/>
      <c r="E6491" s="15"/>
      <c r="F6491" s="15"/>
      <c r="G6491" s="15"/>
      <c r="H6491" s="15"/>
      <c r="I6491" s="15"/>
      <c r="J6491" s="15"/>
      <c r="K6491" s="15"/>
    </row>
    <row r="6492" spans="2:11" x14ac:dyDescent="0.2">
      <c r="B6492" s="15"/>
      <c r="C6492" s="15"/>
      <c r="D6492" s="15"/>
      <c r="E6492" s="15"/>
      <c r="F6492" s="15"/>
      <c r="G6492" s="15"/>
      <c r="H6492" s="15"/>
      <c r="I6492" s="15"/>
      <c r="J6492" s="15"/>
      <c r="K6492" s="15"/>
    </row>
    <row r="6493" spans="2:11" x14ac:dyDescent="0.2">
      <c r="B6493" s="15"/>
      <c r="C6493" s="15"/>
      <c r="D6493" s="15"/>
      <c r="E6493" s="15"/>
      <c r="F6493" s="15"/>
      <c r="G6493" s="15"/>
      <c r="H6493" s="15"/>
      <c r="I6493" s="15"/>
      <c r="J6493" s="15"/>
      <c r="K6493" s="15"/>
    </row>
    <row r="6494" spans="2:11" x14ac:dyDescent="0.2">
      <c r="B6494" s="15"/>
      <c r="C6494" s="15"/>
      <c r="D6494" s="15"/>
      <c r="E6494" s="15"/>
      <c r="F6494" s="15"/>
      <c r="G6494" s="15"/>
      <c r="H6494" s="15"/>
      <c r="I6494" s="15"/>
      <c r="J6494" s="15"/>
      <c r="K6494" s="15"/>
    </row>
    <row r="6495" spans="2:11" x14ac:dyDescent="0.2">
      <c r="B6495" s="15"/>
      <c r="C6495" s="15"/>
      <c r="D6495" s="15"/>
      <c r="E6495" s="15"/>
      <c r="F6495" s="15"/>
      <c r="G6495" s="15"/>
      <c r="H6495" s="15"/>
      <c r="I6495" s="15"/>
      <c r="J6495" s="15"/>
      <c r="K6495" s="15"/>
    </row>
    <row r="6496" spans="2:11" x14ac:dyDescent="0.2">
      <c r="B6496" s="15"/>
      <c r="C6496" s="15"/>
      <c r="D6496" s="15"/>
      <c r="E6496" s="15"/>
      <c r="F6496" s="15"/>
      <c r="G6496" s="15"/>
      <c r="H6496" s="15"/>
      <c r="I6496" s="15"/>
      <c r="J6496" s="15"/>
      <c r="K6496" s="15"/>
    </row>
    <row r="6497" spans="2:11" x14ac:dyDescent="0.2">
      <c r="B6497" s="15"/>
      <c r="C6497" s="15"/>
      <c r="D6497" s="15"/>
      <c r="E6497" s="15"/>
      <c r="F6497" s="15"/>
      <c r="G6497" s="15"/>
      <c r="H6497" s="15"/>
      <c r="I6497" s="15"/>
      <c r="J6497" s="15"/>
      <c r="K6497" s="15"/>
    </row>
    <row r="6498" spans="2:11" x14ac:dyDescent="0.2">
      <c r="B6498" s="15"/>
      <c r="C6498" s="15"/>
      <c r="D6498" s="15"/>
      <c r="E6498" s="15"/>
      <c r="F6498" s="15"/>
      <c r="G6498" s="15"/>
      <c r="H6498" s="15"/>
      <c r="I6498" s="15"/>
      <c r="J6498" s="15"/>
      <c r="K6498" s="15"/>
    </row>
    <row r="6499" spans="2:11" x14ac:dyDescent="0.2">
      <c r="B6499" s="15"/>
      <c r="C6499" s="15"/>
      <c r="D6499" s="15"/>
      <c r="E6499" s="15"/>
      <c r="F6499" s="15"/>
      <c r="G6499" s="15"/>
      <c r="H6499" s="15"/>
      <c r="I6499" s="15"/>
      <c r="J6499" s="15"/>
      <c r="K6499" s="15"/>
    </row>
    <row r="6500" spans="2:11" x14ac:dyDescent="0.2">
      <c r="B6500" s="15"/>
      <c r="C6500" s="15"/>
      <c r="D6500" s="15"/>
      <c r="E6500" s="15"/>
      <c r="F6500" s="15"/>
      <c r="G6500" s="15"/>
      <c r="H6500" s="15"/>
      <c r="I6500" s="15"/>
      <c r="J6500" s="15"/>
      <c r="K6500" s="15"/>
    </row>
    <row r="6501" spans="2:11" x14ac:dyDescent="0.2">
      <c r="B6501" s="15"/>
      <c r="C6501" s="15"/>
      <c r="D6501" s="15"/>
      <c r="E6501" s="15"/>
      <c r="F6501" s="15"/>
      <c r="G6501" s="15"/>
      <c r="H6501" s="15"/>
      <c r="I6501" s="15"/>
      <c r="J6501" s="15"/>
      <c r="K6501" s="15"/>
    </row>
    <row r="6502" spans="2:11" x14ac:dyDescent="0.2">
      <c r="B6502" s="15"/>
      <c r="C6502" s="15"/>
      <c r="D6502" s="15"/>
      <c r="E6502" s="15"/>
      <c r="F6502" s="15"/>
      <c r="G6502" s="15"/>
      <c r="H6502" s="15"/>
      <c r="I6502" s="15"/>
      <c r="J6502" s="15"/>
      <c r="K6502" s="15"/>
    </row>
    <row r="6503" spans="2:11" x14ac:dyDescent="0.2">
      <c r="B6503" s="15"/>
      <c r="C6503" s="15"/>
      <c r="D6503" s="15"/>
      <c r="E6503" s="15"/>
      <c r="F6503" s="15"/>
      <c r="G6503" s="15"/>
      <c r="H6503" s="15"/>
      <c r="I6503" s="15"/>
      <c r="J6503" s="15"/>
      <c r="K6503" s="15"/>
    </row>
    <row r="6504" spans="2:11" x14ac:dyDescent="0.2">
      <c r="B6504" s="15"/>
      <c r="C6504" s="15"/>
      <c r="D6504" s="15"/>
      <c r="E6504" s="15"/>
      <c r="F6504" s="15"/>
      <c r="G6504" s="15"/>
      <c r="H6504" s="15"/>
      <c r="I6504" s="15"/>
      <c r="J6504" s="15"/>
      <c r="K6504" s="15"/>
    </row>
    <row r="6505" spans="2:11" x14ac:dyDescent="0.2">
      <c r="B6505" s="15"/>
      <c r="C6505" s="15"/>
      <c r="D6505" s="15"/>
      <c r="E6505" s="15"/>
      <c r="F6505" s="15"/>
      <c r="G6505" s="15"/>
      <c r="H6505" s="15"/>
      <c r="I6505" s="15"/>
      <c r="J6505" s="15"/>
      <c r="K6505" s="15"/>
    </row>
    <row r="6506" spans="2:11" x14ac:dyDescent="0.2">
      <c r="B6506" s="15"/>
      <c r="C6506" s="15"/>
      <c r="D6506" s="15"/>
      <c r="E6506" s="15"/>
      <c r="F6506" s="15"/>
      <c r="G6506" s="15"/>
      <c r="H6506" s="15"/>
      <c r="I6506" s="15"/>
      <c r="J6506" s="15"/>
      <c r="K6506" s="15"/>
    </row>
    <row r="6507" spans="2:11" x14ac:dyDescent="0.2">
      <c r="B6507" s="15"/>
      <c r="C6507" s="15"/>
      <c r="D6507" s="15"/>
      <c r="E6507" s="15"/>
      <c r="F6507" s="15"/>
      <c r="G6507" s="15"/>
      <c r="H6507" s="15"/>
      <c r="I6507" s="15"/>
      <c r="J6507" s="15"/>
      <c r="K6507" s="15"/>
    </row>
    <row r="6508" spans="2:11" x14ac:dyDescent="0.2">
      <c r="B6508" s="15"/>
      <c r="C6508" s="15"/>
      <c r="D6508" s="15"/>
      <c r="E6508" s="15"/>
      <c r="F6508" s="15"/>
      <c r="G6508" s="15"/>
      <c r="H6508" s="15"/>
      <c r="I6508" s="15"/>
      <c r="J6508" s="15"/>
      <c r="K6508" s="15"/>
    </row>
    <row r="6509" spans="2:11" x14ac:dyDescent="0.2">
      <c r="B6509" s="15"/>
      <c r="C6509" s="15"/>
      <c r="D6509" s="15"/>
      <c r="E6509" s="15"/>
      <c r="F6509" s="15"/>
      <c r="G6509" s="15"/>
      <c r="H6509" s="15"/>
      <c r="I6509" s="15"/>
      <c r="J6509" s="15"/>
      <c r="K6509" s="15"/>
    </row>
    <row r="6510" spans="2:11" x14ac:dyDescent="0.2">
      <c r="B6510" s="15"/>
      <c r="C6510" s="15"/>
      <c r="D6510" s="15"/>
      <c r="E6510" s="15"/>
      <c r="F6510" s="15"/>
      <c r="G6510" s="15"/>
      <c r="H6510" s="15"/>
      <c r="I6510" s="15"/>
      <c r="J6510" s="15"/>
      <c r="K6510" s="15"/>
    </row>
    <row r="6511" spans="2:11" x14ac:dyDescent="0.2">
      <c r="B6511" s="15"/>
      <c r="C6511" s="15"/>
      <c r="D6511" s="15"/>
      <c r="E6511" s="15"/>
      <c r="F6511" s="15"/>
      <c r="G6511" s="15"/>
      <c r="H6511" s="15"/>
      <c r="I6511" s="15"/>
      <c r="J6511" s="15"/>
      <c r="K6511" s="15"/>
    </row>
    <row r="6512" spans="2:11" x14ac:dyDescent="0.2">
      <c r="B6512" s="15"/>
      <c r="C6512" s="15"/>
      <c r="D6512" s="15"/>
      <c r="E6512" s="15"/>
      <c r="F6512" s="15"/>
      <c r="G6512" s="15"/>
      <c r="H6512" s="15"/>
      <c r="I6512" s="15"/>
      <c r="J6512" s="15"/>
      <c r="K6512" s="15"/>
    </row>
    <row r="6513" spans="2:11" x14ac:dyDescent="0.2">
      <c r="B6513" s="15"/>
      <c r="C6513" s="15"/>
      <c r="D6513" s="15"/>
      <c r="E6513" s="15"/>
      <c r="F6513" s="15"/>
      <c r="G6513" s="15"/>
      <c r="H6513" s="15"/>
      <c r="I6513" s="15"/>
      <c r="J6513" s="15"/>
      <c r="K6513" s="15"/>
    </row>
    <row r="6514" spans="2:11" x14ac:dyDescent="0.2">
      <c r="B6514" s="15"/>
      <c r="C6514" s="15"/>
      <c r="D6514" s="15"/>
      <c r="E6514" s="15"/>
      <c r="F6514" s="15"/>
      <c r="G6514" s="15"/>
      <c r="H6514" s="15"/>
      <c r="I6514" s="15"/>
      <c r="J6514" s="15"/>
      <c r="K6514" s="15"/>
    </row>
    <row r="6515" spans="2:11" x14ac:dyDescent="0.2">
      <c r="B6515" s="15"/>
      <c r="C6515" s="15"/>
      <c r="D6515" s="15"/>
      <c r="E6515" s="15"/>
      <c r="F6515" s="15"/>
      <c r="G6515" s="15"/>
      <c r="H6515" s="15"/>
      <c r="I6515" s="15"/>
      <c r="J6515" s="15"/>
      <c r="K6515" s="15"/>
    </row>
    <row r="6516" spans="2:11" x14ac:dyDescent="0.2">
      <c r="B6516" s="15"/>
      <c r="C6516" s="15"/>
      <c r="D6516" s="15"/>
      <c r="E6516" s="15"/>
      <c r="F6516" s="15"/>
      <c r="G6516" s="15"/>
      <c r="H6516" s="15"/>
      <c r="I6516" s="15"/>
      <c r="J6516" s="15"/>
      <c r="K6516" s="15"/>
    </row>
    <row r="6517" spans="2:11" x14ac:dyDescent="0.2">
      <c r="B6517" s="15"/>
      <c r="C6517" s="15"/>
      <c r="D6517" s="15"/>
      <c r="E6517" s="15"/>
      <c r="F6517" s="15"/>
      <c r="G6517" s="15"/>
      <c r="H6517" s="15"/>
      <c r="I6517" s="15"/>
      <c r="J6517" s="15"/>
      <c r="K6517" s="15"/>
    </row>
    <row r="6518" spans="2:11" x14ac:dyDescent="0.2">
      <c r="B6518" s="15"/>
      <c r="C6518" s="15"/>
      <c r="D6518" s="15"/>
      <c r="E6518" s="15"/>
      <c r="F6518" s="15"/>
      <c r="G6518" s="15"/>
      <c r="H6518" s="15"/>
      <c r="I6518" s="15"/>
      <c r="J6518" s="15"/>
      <c r="K6518" s="15"/>
    </row>
    <row r="6519" spans="2:11" x14ac:dyDescent="0.2">
      <c r="B6519" s="15"/>
      <c r="C6519" s="15"/>
      <c r="D6519" s="15"/>
      <c r="E6519" s="15"/>
      <c r="F6519" s="15"/>
      <c r="G6519" s="15"/>
      <c r="H6519" s="15"/>
      <c r="I6519" s="15"/>
      <c r="J6519" s="15"/>
      <c r="K6519" s="15"/>
    </row>
    <row r="6520" spans="2:11" x14ac:dyDescent="0.2">
      <c r="B6520" s="15"/>
      <c r="C6520" s="15"/>
      <c r="D6520" s="15"/>
      <c r="E6520" s="15"/>
      <c r="F6520" s="15"/>
      <c r="G6520" s="15"/>
      <c r="H6520" s="15"/>
      <c r="I6520" s="15"/>
      <c r="J6520" s="15"/>
      <c r="K6520" s="15"/>
    </row>
    <row r="6521" spans="2:11" x14ac:dyDescent="0.2">
      <c r="B6521" s="15"/>
      <c r="C6521" s="15"/>
      <c r="D6521" s="15"/>
      <c r="E6521" s="15"/>
      <c r="F6521" s="15"/>
      <c r="G6521" s="15"/>
      <c r="H6521" s="15"/>
      <c r="I6521" s="15"/>
      <c r="J6521" s="15"/>
      <c r="K6521" s="15"/>
    </row>
    <row r="6522" spans="2:11" x14ac:dyDescent="0.2">
      <c r="B6522" s="15"/>
      <c r="C6522" s="15"/>
      <c r="D6522" s="15"/>
      <c r="E6522" s="15"/>
      <c r="F6522" s="15"/>
      <c r="G6522" s="15"/>
      <c r="H6522" s="15"/>
      <c r="I6522" s="15"/>
      <c r="J6522" s="15"/>
      <c r="K6522" s="15"/>
    </row>
    <row r="6523" spans="2:11" x14ac:dyDescent="0.2">
      <c r="B6523" s="15"/>
      <c r="C6523" s="15"/>
      <c r="D6523" s="15"/>
      <c r="E6523" s="15"/>
      <c r="F6523" s="15"/>
      <c r="G6523" s="15"/>
      <c r="H6523" s="15"/>
      <c r="I6523" s="15"/>
      <c r="J6523" s="15"/>
      <c r="K6523" s="15"/>
    </row>
    <row r="6524" spans="2:11" x14ac:dyDescent="0.2">
      <c r="B6524" s="15"/>
      <c r="C6524" s="15"/>
      <c r="D6524" s="15"/>
      <c r="E6524" s="15"/>
      <c r="F6524" s="15"/>
      <c r="G6524" s="15"/>
      <c r="H6524" s="15"/>
      <c r="I6524" s="15"/>
      <c r="J6524" s="15"/>
      <c r="K6524" s="15"/>
    </row>
    <row r="6525" spans="2:11" x14ac:dyDescent="0.2">
      <c r="B6525" s="15"/>
      <c r="C6525" s="15"/>
      <c r="D6525" s="15"/>
      <c r="E6525" s="15"/>
      <c r="F6525" s="15"/>
      <c r="G6525" s="15"/>
      <c r="H6525" s="15"/>
      <c r="I6525" s="15"/>
      <c r="J6525" s="15"/>
      <c r="K6525" s="15"/>
    </row>
    <row r="6526" spans="2:11" x14ac:dyDescent="0.2">
      <c r="B6526" s="15"/>
      <c r="C6526" s="15"/>
      <c r="D6526" s="15"/>
      <c r="E6526" s="15"/>
      <c r="F6526" s="15"/>
      <c r="G6526" s="15"/>
      <c r="H6526" s="15"/>
      <c r="I6526" s="15"/>
      <c r="J6526" s="15"/>
      <c r="K6526" s="15"/>
    </row>
    <row r="6527" spans="2:11" x14ac:dyDescent="0.2">
      <c r="B6527" s="15"/>
      <c r="C6527" s="15"/>
      <c r="D6527" s="15"/>
      <c r="E6527" s="15"/>
      <c r="F6527" s="15"/>
      <c r="G6527" s="15"/>
      <c r="H6527" s="15"/>
      <c r="I6527" s="15"/>
      <c r="J6527" s="15"/>
      <c r="K6527" s="15"/>
    </row>
    <row r="6528" spans="2:11" x14ac:dyDescent="0.2">
      <c r="B6528" s="15"/>
      <c r="C6528" s="15"/>
      <c r="D6528" s="15"/>
      <c r="E6528" s="15"/>
      <c r="F6528" s="15"/>
      <c r="G6528" s="15"/>
      <c r="H6528" s="15"/>
      <c r="I6528" s="15"/>
      <c r="J6528" s="15"/>
      <c r="K6528" s="15"/>
    </row>
    <row r="6529" spans="2:11" x14ac:dyDescent="0.2">
      <c r="B6529" s="15"/>
      <c r="C6529" s="15"/>
      <c r="D6529" s="15"/>
      <c r="E6529" s="15"/>
      <c r="F6529" s="15"/>
      <c r="G6529" s="15"/>
      <c r="H6529" s="15"/>
      <c r="I6529" s="15"/>
      <c r="J6529" s="15"/>
      <c r="K6529" s="15"/>
    </row>
    <row r="6530" spans="2:11" x14ac:dyDescent="0.2">
      <c r="B6530" s="15"/>
      <c r="C6530" s="15"/>
      <c r="D6530" s="15"/>
      <c r="E6530" s="15"/>
      <c r="F6530" s="15"/>
      <c r="G6530" s="15"/>
      <c r="H6530" s="15"/>
      <c r="I6530" s="15"/>
      <c r="J6530" s="15"/>
      <c r="K6530" s="15"/>
    </row>
    <row r="6531" spans="2:11" x14ac:dyDescent="0.2">
      <c r="B6531" s="15"/>
      <c r="C6531" s="15"/>
      <c r="D6531" s="15"/>
      <c r="E6531" s="15"/>
      <c r="F6531" s="15"/>
      <c r="G6531" s="15"/>
      <c r="H6531" s="15"/>
      <c r="I6531" s="15"/>
      <c r="J6531" s="15"/>
      <c r="K6531" s="15"/>
    </row>
    <row r="6532" spans="2:11" x14ac:dyDescent="0.2">
      <c r="B6532" s="15"/>
      <c r="C6532" s="15"/>
      <c r="D6532" s="15"/>
      <c r="E6532" s="15"/>
      <c r="F6532" s="15"/>
      <c r="G6532" s="15"/>
      <c r="H6532" s="15"/>
      <c r="I6532" s="15"/>
      <c r="J6532" s="15"/>
      <c r="K6532" s="15"/>
    </row>
    <row r="6533" spans="2:11" x14ac:dyDescent="0.2">
      <c r="B6533" s="15"/>
      <c r="C6533" s="15"/>
      <c r="D6533" s="15"/>
      <c r="E6533" s="15"/>
      <c r="F6533" s="15"/>
      <c r="G6533" s="15"/>
      <c r="H6533" s="15"/>
      <c r="I6533" s="15"/>
      <c r="J6533" s="15"/>
      <c r="K6533" s="15"/>
    </row>
    <row r="6534" spans="2:11" x14ac:dyDescent="0.2">
      <c r="B6534" s="15"/>
      <c r="C6534" s="15"/>
      <c r="D6534" s="15"/>
      <c r="E6534" s="15"/>
      <c r="F6534" s="15"/>
      <c r="G6534" s="15"/>
      <c r="H6534" s="15"/>
      <c r="I6534" s="15"/>
      <c r="J6534" s="15"/>
      <c r="K6534" s="15"/>
    </row>
    <row r="6535" spans="2:11" x14ac:dyDescent="0.2">
      <c r="B6535" s="15"/>
      <c r="C6535" s="15"/>
      <c r="D6535" s="15"/>
      <c r="E6535" s="15"/>
      <c r="F6535" s="15"/>
      <c r="G6535" s="15"/>
      <c r="H6535" s="15"/>
      <c r="I6535" s="15"/>
      <c r="J6535" s="15"/>
      <c r="K6535" s="15"/>
    </row>
    <row r="6536" spans="2:11" x14ac:dyDescent="0.2">
      <c r="B6536" s="15"/>
      <c r="C6536" s="15"/>
      <c r="D6536" s="15"/>
      <c r="E6536" s="15"/>
      <c r="F6536" s="15"/>
      <c r="G6536" s="15"/>
      <c r="H6536" s="15"/>
      <c r="I6536" s="15"/>
      <c r="J6536" s="15"/>
      <c r="K6536" s="15"/>
    </row>
    <row r="6537" spans="2:11" x14ac:dyDescent="0.2">
      <c r="B6537" s="15"/>
      <c r="C6537" s="15"/>
      <c r="D6537" s="15"/>
      <c r="E6537" s="15"/>
      <c r="F6537" s="15"/>
      <c r="G6537" s="15"/>
      <c r="H6537" s="15"/>
      <c r="I6537" s="15"/>
      <c r="J6537" s="15"/>
      <c r="K6537" s="15"/>
    </row>
    <row r="6538" spans="2:11" x14ac:dyDescent="0.2">
      <c r="B6538" s="15"/>
      <c r="C6538" s="15"/>
      <c r="D6538" s="15"/>
      <c r="E6538" s="15"/>
      <c r="F6538" s="15"/>
      <c r="G6538" s="15"/>
      <c r="H6538" s="15"/>
      <c r="I6538" s="15"/>
      <c r="J6538" s="15"/>
      <c r="K6538" s="15"/>
    </row>
    <row r="6539" spans="2:11" x14ac:dyDescent="0.2">
      <c r="B6539" s="15"/>
      <c r="C6539" s="15"/>
      <c r="D6539" s="15"/>
      <c r="E6539" s="15"/>
      <c r="F6539" s="15"/>
      <c r="G6539" s="15"/>
      <c r="H6539" s="15"/>
      <c r="I6539" s="15"/>
      <c r="J6539" s="15"/>
      <c r="K6539" s="15"/>
    </row>
    <row r="6540" spans="2:11" x14ac:dyDescent="0.2">
      <c r="B6540" s="15"/>
      <c r="C6540" s="15"/>
      <c r="D6540" s="15"/>
      <c r="E6540" s="15"/>
      <c r="F6540" s="15"/>
      <c r="G6540" s="15"/>
      <c r="H6540" s="15"/>
      <c r="I6540" s="15"/>
      <c r="J6540" s="15"/>
      <c r="K6540" s="15"/>
    </row>
    <row r="6541" spans="2:11" x14ac:dyDescent="0.2">
      <c r="B6541" s="15"/>
      <c r="C6541" s="15"/>
      <c r="D6541" s="15"/>
      <c r="E6541" s="15"/>
      <c r="F6541" s="15"/>
      <c r="G6541" s="15"/>
      <c r="H6541" s="15"/>
      <c r="I6541" s="15"/>
      <c r="J6541" s="15"/>
      <c r="K6541" s="15"/>
    </row>
    <row r="6542" spans="2:11" x14ac:dyDescent="0.2">
      <c r="B6542" s="15"/>
      <c r="C6542" s="15"/>
      <c r="D6542" s="15"/>
      <c r="E6542" s="15"/>
      <c r="F6542" s="15"/>
      <c r="G6542" s="15"/>
      <c r="H6542" s="15"/>
      <c r="I6542" s="15"/>
      <c r="J6542" s="15"/>
      <c r="K6542" s="15"/>
    </row>
    <row r="6543" spans="2:11" x14ac:dyDescent="0.2">
      <c r="B6543" s="15"/>
      <c r="C6543" s="15"/>
      <c r="D6543" s="15"/>
      <c r="E6543" s="15"/>
      <c r="F6543" s="15"/>
      <c r="G6543" s="15"/>
      <c r="H6543" s="15"/>
      <c r="I6543" s="15"/>
      <c r="J6543" s="15"/>
      <c r="K6543" s="15"/>
    </row>
    <row r="6544" spans="2:11" x14ac:dyDescent="0.2">
      <c r="B6544" s="15"/>
      <c r="C6544" s="15"/>
      <c r="D6544" s="15"/>
      <c r="E6544" s="15"/>
      <c r="F6544" s="15"/>
      <c r="G6544" s="15"/>
      <c r="H6544" s="15"/>
      <c r="I6544" s="15"/>
      <c r="J6544" s="15"/>
      <c r="K6544" s="15"/>
    </row>
    <row r="6545" spans="2:11" x14ac:dyDescent="0.2">
      <c r="B6545" s="15"/>
      <c r="C6545" s="15"/>
      <c r="D6545" s="15"/>
      <c r="E6545" s="15"/>
      <c r="F6545" s="15"/>
      <c r="G6545" s="15"/>
      <c r="H6545" s="15"/>
      <c r="I6545" s="15"/>
      <c r="J6545" s="15"/>
      <c r="K6545" s="15"/>
    </row>
    <row r="6546" spans="2:11" x14ac:dyDescent="0.2">
      <c r="B6546" s="15"/>
      <c r="C6546" s="15"/>
      <c r="D6546" s="15"/>
      <c r="E6546" s="15"/>
      <c r="F6546" s="15"/>
      <c r="G6546" s="15"/>
      <c r="H6546" s="15"/>
      <c r="I6546" s="15"/>
      <c r="J6546" s="15"/>
      <c r="K6546" s="15"/>
    </row>
    <row r="6547" spans="2:11" x14ac:dyDescent="0.2">
      <c r="B6547" s="15"/>
      <c r="C6547" s="15"/>
      <c r="D6547" s="15"/>
      <c r="E6547" s="15"/>
      <c r="F6547" s="15"/>
      <c r="G6547" s="15"/>
      <c r="H6547" s="15"/>
      <c r="I6547" s="15"/>
      <c r="J6547" s="15"/>
      <c r="K6547" s="15"/>
    </row>
    <row r="6548" spans="2:11" x14ac:dyDescent="0.2">
      <c r="B6548" s="15"/>
      <c r="C6548" s="15"/>
      <c r="D6548" s="15"/>
      <c r="E6548" s="15"/>
      <c r="F6548" s="15"/>
      <c r="G6548" s="15"/>
      <c r="H6548" s="15"/>
      <c r="I6548" s="15"/>
      <c r="J6548" s="15"/>
      <c r="K6548" s="15"/>
    </row>
    <row r="6549" spans="2:11" x14ac:dyDescent="0.2">
      <c r="B6549" s="15"/>
      <c r="C6549" s="15"/>
      <c r="D6549" s="15"/>
      <c r="E6549" s="15"/>
      <c r="F6549" s="15"/>
      <c r="G6549" s="15"/>
      <c r="H6549" s="15"/>
      <c r="I6549" s="15"/>
      <c r="J6549" s="15"/>
      <c r="K6549" s="15"/>
    </row>
    <row r="6550" spans="2:11" x14ac:dyDescent="0.2">
      <c r="B6550" s="15"/>
      <c r="C6550" s="15"/>
      <c r="D6550" s="15"/>
      <c r="E6550" s="15"/>
      <c r="F6550" s="15"/>
      <c r="G6550" s="15"/>
      <c r="H6550" s="15"/>
      <c r="I6550" s="15"/>
      <c r="J6550" s="15"/>
      <c r="K6550" s="15"/>
    </row>
    <row r="6551" spans="2:11" x14ac:dyDescent="0.2">
      <c r="B6551" s="15"/>
      <c r="C6551" s="15"/>
      <c r="D6551" s="15"/>
      <c r="E6551" s="15"/>
      <c r="F6551" s="15"/>
      <c r="G6551" s="15"/>
      <c r="H6551" s="15"/>
      <c r="I6551" s="15"/>
      <c r="J6551" s="15"/>
      <c r="K6551" s="15"/>
    </row>
    <row r="6552" spans="2:11" x14ac:dyDescent="0.2">
      <c r="B6552" s="15"/>
      <c r="C6552" s="15"/>
      <c r="D6552" s="15"/>
      <c r="E6552" s="15"/>
      <c r="F6552" s="15"/>
      <c r="G6552" s="15"/>
      <c r="H6552" s="15"/>
      <c r="I6552" s="15"/>
      <c r="J6552" s="15"/>
      <c r="K6552" s="15"/>
    </row>
    <row r="6553" spans="2:11" x14ac:dyDescent="0.2">
      <c r="B6553" s="15"/>
      <c r="C6553" s="15"/>
      <c r="D6553" s="15"/>
      <c r="E6553" s="15"/>
      <c r="F6553" s="15"/>
      <c r="G6553" s="15"/>
      <c r="H6553" s="15"/>
      <c r="I6553" s="15"/>
      <c r="J6553" s="15"/>
      <c r="K6553" s="15"/>
    </row>
    <row r="6554" spans="2:11" x14ac:dyDescent="0.2">
      <c r="B6554" s="15"/>
      <c r="C6554" s="15"/>
      <c r="D6554" s="15"/>
      <c r="E6554" s="15"/>
      <c r="F6554" s="15"/>
      <c r="G6554" s="15"/>
      <c r="H6554" s="15"/>
      <c r="I6554" s="15"/>
      <c r="J6554" s="15"/>
      <c r="K6554" s="15"/>
    </row>
    <row r="6555" spans="2:11" x14ac:dyDescent="0.2">
      <c r="B6555" s="15"/>
      <c r="C6555" s="15"/>
      <c r="D6555" s="15"/>
      <c r="E6555" s="15"/>
      <c r="F6555" s="15"/>
      <c r="G6555" s="15"/>
      <c r="H6555" s="15"/>
      <c r="I6555" s="15"/>
      <c r="J6555" s="15"/>
      <c r="K6555" s="15"/>
    </row>
    <row r="6556" spans="2:11" x14ac:dyDescent="0.2">
      <c r="B6556" s="15"/>
      <c r="C6556" s="15"/>
      <c r="D6556" s="15"/>
      <c r="E6556" s="15"/>
      <c r="F6556" s="15"/>
      <c r="G6556" s="15"/>
      <c r="H6556" s="15"/>
      <c r="I6556" s="15"/>
      <c r="J6556" s="15"/>
      <c r="K6556" s="15"/>
    </row>
    <row r="6557" spans="2:11" x14ac:dyDescent="0.2">
      <c r="B6557" s="15"/>
      <c r="C6557" s="15"/>
      <c r="D6557" s="15"/>
      <c r="E6557" s="15"/>
      <c r="F6557" s="15"/>
      <c r="G6557" s="15"/>
      <c r="H6557" s="15"/>
      <c r="I6557" s="15"/>
      <c r="J6557" s="15"/>
      <c r="K6557" s="15"/>
    </row>
    <row r="6558" spans="2:11" x14ac:dyDescent="0.2">
      <c r="B6558" s="15"/>
      <c r="C6558" s="15"/>
      <c r="D6558" s="15"/>
      <c r="E6558" s="15"/>
      <c r="F6558" s="15"/>
      <c r="G6558" s="15"/>
      <c r="H6558" s="15"/>
      <c r="I6558" s="15"/>
      <c r="J6558" s="15"/>
      <c r="K6558" s="15"/>
    </row>
    <row r="6559" spans="2:11" x14ac:dyDescent="0.2">
      <c r="B6559" s="15"/>
      <c r="C6559" s="15"/>
      <c r="D6559" s="15"/>
      <c r="E6559" s="15"/>
      <c r="F6559" s="15"/>
      <c r="G6559" s="15"/>
      <c r="H6559" s="15"/>
      <c r="I6559" s="15"/>
      <c r="J6559" s="15"/>
      <c r="K6559" s="15"/>
    </row>
    <row r="6560" spans="2:11" x14ac:dyDescent="0.2">
      <c r="B6560" s="15"/>
      <c r="C6560" s="15"/>
      <c r="D6560" s="15"/>
      <c r="E6560" s="15"/>
      <c r="F6560" s="15"/>
      <c r="G6560" s="15"/>
      <c r="H6560" s="15"/>
      <c r="I6560" s="15"/>
      <c r="J6560" s="15"/>
      <c r="K6560" s="15"/>
    </row>
    <row r="6561" spans="2:11" x14ac:dyDescent="0.2">
      <c r="B6561" s="15"/>
      <c r="C6561" s="15"/>
      <c r="D6561" s="15"/>
      <c r="E6561" s="15"/>
      <c r="F6561" s="15"/>
      <c r="G6561" s="15"/>
      <c r="H6561" s="15"/>
      <c r="I6561" s="15"/>
      <c r="J6561" s="15"/>
      <c r="K6561" s="15"/>
    </row>
    <row r="6562" spans="2:11" x14ac:dyDescent="0.2">
      <c r="B6562" s="15"/>
      <c r="C6562" s="15"/>
      <c r="D6562" s="15"/>
      <c r="E6562" s="15"/>
      <c r="F6562" s="15"/>
      <c r="G6562" s="15"/>
      <c r="H6562" s="15"/>
      <c r="I6562" s="15"/>
      <c r="J6562" s="15"/>
      <c r="K6562" s="15"/>
    </row>
    <row r="6563" spans="2:11" x14ac:dyDescent="0.2">
      <c r="B6563" s="15"/>
      <c r="C6563" s="15"/>
      <c r="D6563" s="15"/>
      <c r="E6563" s="15"/>
      <c r="F6563" s="15"/>
      <c r="G6563" s="15"/>
      <c r="H6563" s="15"/>
      <c r="I6563" s="15"/>
      <c r="J6563" s="15"/>
      <c r="K6563" s="15"/>
    </row>
    <row r="6564" spans="2:11" x14ac:dyDescent="0.2">
      <c r="B6564" s="15"/>
      <c r="C6564" s="15"/>
      <c r="D6564" s="15"/>
      <c r="E6564" s="15"/>
      <c r="F6564" s="15"/>
      <c r="G6564" s="15"/>
      <c r="H6564" s="15"/>
      <c r="I6564" s="15"/>
      <c r="J6564" s="15"/>
      <c r="K6564" s="15"/>
    </row>
    <row r="6565" spans="2:11" x14ac:dyDescent="0.2">
      <c r="B6565" s="15"/>
      <c r="C6565" s="15"/>
      <c r="D6565" s="15"/>
      <c r="E6565" s="15"/>
      <c r="F6565" s="15"/>
      <c r="G6565" s="15"/>
      <c r="H6565" s="15"/>
      <c r="I6565" s="15"/>
      <c r="J6565" s="15"/>
      <c r="K6565" s="15"/>
    </row>
    <row r="6566" spans="2:11" x14ac:dyDescent="0.2">
      <c r="B6566" s="15"/>
      <c r="C6566" s="15"/>
      <c r="D6566" s="15"/>
      <c r="E6566" s="15"/>
      <c r="F6566" s="15"/>
      <c r="G6566" s="15"/>
      <c r="H6566" s="15"/>
      <c r="I6566" s="15"/>
      <c r="J6566" s="15"/>
      <c r="K6566" s="15"/>
    </row>
    <row r="6567" spans="2:11" x14ac:dyDescent="0.2">
      <c r="B6567" s="15"/>
      <c r="C6567" s="15"/>
      <c r="D6567" s="15"/>
      <c r="E6567" s="15"/>
      <c r="F6567" s="15"/>
      <c r="G6567" s="15"/>
      <c r="H6567" s="15"/>
      <c r="I6567" s="15"/>
      <c r="J6567" s="15"/>
      <c r="K6567" s="15"/>
    </row>
    <row r="6568" spans="2:11" x14ac:dyDescent="0.2">
      <c r="B6568" s="15"/>
      <c r="C6568" s="15"/>
      <c r="D6568" s="15"/>
      <c r="E6568" s="15"/>
      <c r="F6568" s="15"/>
      <c r="G6568" s="15"/>
      <c r="H6568" s="15"/>
      <c r="I6568" s="15"/>
      <c r="J6568" s="15"/>
      <c r="K6568" s="15"/>
    </row>
    <row r="6569" spans="2:11" x14ac:dyDescent="0.2">
      <c r="B6569" s="15"/>
      <c r="C6569" s="15"/>
      <c r="D6569" s="15"/>
      <c r="E6569" s="15"/>
      <c r="F6569" s="15"/>
      <c r="G6569" s="15"/>
      <c r="H6569" s="15"/>
      <c r="I6569" s="15"/>
      <c r="J6569" s="15"/>
      <c r="K6569" s="15"/>
    </row>
    <row r="6570" spans="2:11" x14ac:dyDescent="0.2">
      <c r="B6570" s="15"/>
      <c r="C6570" s="15"/>
      <c r="D6570" s="15"/>
      <c r="E6570" s="15"/>
      <c r="F6570" s="15"/>
      <c r="G6570" s="15"/>
      <c r="H6570" s="15"/>
      <c r="I6570" s="15"/>
      <c r="J6570" s="15"/>
      <c r="K6570" s="15"/>
    </row>
    <row r="6571" spans="2:11" x14ac:dyDescent="0.2">
      <c r="B6571" s="15"/>
      <c r="C6571" s="15"/>
      <c r="D6571" s="15"/>
      <c r="E6571" s="15"/>
      <c r="F6571" s="15"/>
      <c r="G6571" s="15"/>
      <c r="H6571" s="15"/>
      <c r="I6571" s="15"/>
      <c r="J6571" s="15"/>
      <c r="K6571" s="15"/>
    </row>
    <row r="6572" spans="2:11" x14ac:dyDescent="0.2">
      <c r="B6572" s="15"/>
      <c r="C6572" s="15"/>
      <c r="D6572" s="15"/>
      <c r="E6572" s="15"/>
      <c r="F6572" s="15"/>
      <c r="G6572" s="15"/>
      <c r="H6572" s="15"/>
      <c r="I6572" s="15"/>
      <c r="J6572" s="15"/>
      <c r="K6572" s="15"/>
    </row>
    <row r="6573" spans="2:11" x14ac:dyDescent="0.2">
      <c r="B6573" s="15"/>
      <c r="C6573" s="15"/>
      <c r="D6573" s="15"/>
      <c r="E6573" s="15"/>
      <c r="F6573" s="15"/>
      <c r="G6573" s="15"/>
      <c r="H6573" s="15"/>
      <c r="I6573" s="15"/>
      <c r="J6573" s="15"/>
      <c r="K6573" s="15"/>
    </row>
    <row r="6574" spans="2:11" x14ac:dyDescent="0.2">
      <c r="B6574" s="15"/>
      <c r="C6574" s="15"/>
      <c r="D6574" s="15"/>
      <c r="E6574" s="15"/>
      <c r="F6574" s="15"/>
      <c r="G6574" s="15"/>
      <c r="H6574" s="15"/>
      <c r="I6574" s="15"/>
      <c r="J6574" s="15"/>
      <c r="K6574" s="15"/>
    </row>
    <row r="6575" spans="2:11" x14ac:dyDescent="0.2">
      <c r="B6575" s="15"/>
      <c r="C6575" s="15"/>
      <c r="D6575" s="15"/>
      <c r="E6575" s="15"/>
      <c r="F6575" s="15"/>
      <c r="G6575" s="15"/>
      <c r="H6575" s="15"/>
      <c r="I6575" s="15"/>
      <c r="J6575" s="15"/>
      <c r="K6575" s="15"/>
    </row>
    <row r="6576" spans="2:11" x14ac:dyDescent="0.2">
      <c r="B6576" s="15"/>
      <c r="C6576" s="15"/>
      <c r="D6576" s="15"/>
      <c r="E6576" s="15"/>
      <c r="F6576" s="15"/>
      <c r="G6576" s="15"/>
      <c r="H6576" s="15"/>
      <c r="I6576" s="15"/>
      <c r="J6576" s="15"/>
      <c r="K6576" s="15"/>
    </row>
    <row r="6577" spans="2:11" x14ac:dyDescent="0.2">
      <c r="B6577" s="15"/>
      <c r="C6577" s="15"/>
      <c r="D6577" s="15"/>
      <c r="E6577" s="15"/>
      <c r="F6577" s="15"/>
      <c r="G6577" s="15"/>
      <c r="H6577" s="15"/>
      <c r="I6577" s="15"/>
      <c r="J6577" s="15"/>
      <c r="K6577" s="15"/>
    </row>
    <row r="6578" spans="2:11" x14ac:dyDescent="0.2">
      <c r="B6578" s="15"/>
      <c r="C6578" s="15"/>
      <c r="D6578" s="15"/>
      <c r="E6578" s="15"/>
      <c r="F6578" s="15"/>
      <c r="G6578" s="15"/>
      <c r="H6578" s="15"/>
      <c r="I6578" s="15"/>
      <c r="J6578" s="15"/>
      <c r="K6578" s="15"/>
    </row>
    <row r="6579" spans="2:11" x14ac:dyDescent="0.2">
      <c r="B6579" s="15"/>
      <c r="C6579" s="15"/>
      <c r="D6579" s="15"/>
      <c r="E6579" s="15"/>
      <c r="F6579" s="15"/>
      <c r="G6579" s="15"/>
      <c r="H6579" s="15"/>
      <c r="I6579" s="15"/>
      <c r="J6579" s="15"/>
      <c r="K6579" s="15"/>
    </row>
    <row r="6580" spans="2:11" x14ac:dyDescent="0.2">
      <c r="B6580" s="15"/>
      <c r="C6580" s="15"/>
      <c r="D6580" s="15"/>
      <c r="E6580" s="15"/>
      <c r="F6580" s="15"/>
      <c r="G6580" s="15"/>
      <c r="H6580" s="15"/>
      <c r="I6580" s="15"/>
      <c r="J6580" s="15"/>
      <c r="K6580" s="15"/>
    </row>
    <row r="6581" spans="2:11" x14ac:dyDescent="0.2">
      <c r="B6581" s="15"/>
      <c r="C6581" s="15"/>
      <c r="D6581" s="15"/>
      <c r="E6581" s="15"/>
      <c r="F6581" s="15"/>
      <c r="G6581" s="15"/>
      <c r="H6581" s="15"/>
      <c r="I6581" s="15"/>
      <c r="J6581" s="15"/>
      <c r="K6581" s="15"/>
    </row>
    <row r="6582" spans="2:11" x14ac:dyDescent="0.2">
      <c r="B6582" s="15"/>
      <c r="C6582" s="15"/>
      <c r="D6582" s="15"/>
      <c r="E6582" s="15"/>
      <c r="F6582" s="15"/>
      <c r="G6582" s="15"/>
      <c r="H6582" s="15"/>
      <c r="I6582" s="15"/>
      <c r="J6582" s="15"/>
      <c r="K6582" s="15"/>
    </row>
    <row r="6583" spans="2:11" x14ac:dyDescent="0.2">
      <c r="B6583" s="15"/>
      <c r="C6583" s="15"/>
      <c r="D6583" s="15"/>
      <c r="E6583" s="15"/>
      <c r="F6583" s="15"/>
      <c r="G6583" s="15"/>
      <c r="H6583" s="15"/>
      <c r="I6583" s="15"/>
      <c r="J6583" s="15"/>
      <c r="K6583" s="15"/>
    </row>
    <row r="6584" spans="2:11" x14ac:dyDescent="0.2">
      <c r="B6584" s="15"/>
      <c r="C6584" s="15"/>
      <c r="D6584" s="15"/>
      <c r="E6584" s="15"/>
      <c r="F6584" s="15"/>
      <c r="G6584" s="15"/>
      <c r="H6584" s="15"/>
      <c r="I6584" s="15"/>
      <c r="J6584" s="15"/>
      <c r="K6584" s="15"/>
    </row>
    <row r="6585" spans="2:11" x14ac:dyDescent="0.2">
      <c r="B6585" s="15"/>
      <c r="C6585" s="15"/>
      <c r="D6585" s="15"/>
      <c r="E6585" s="15"/>
      <c r="F6585" s="15"/>
      <c r="G6585" s="15"/>
      <c r="H6585" s="15"/>
      <c r="I6585" s="15"/>
      <c r="J6585" s="15"/>
      <c r="K6585" s="15"/>
    </row>
    <row r="6586" spans="2:11" x14ac:dyDescent="0.2">
      <c r="B6586" s="15"/>
      <c r="C6586" s="15"/>
      <c r="D6586" s="15"/>
      <c r="E6586" s="15"/>
      <c r="F6586" s="15"/>
      <c r="G6586" s="15"/>
      <c r="H6586" s="15"/>
      <c r="I6586" s="15"/>
      <c r="J6586" s="15"/>
      <c r="K6586" s="15"/>
    </row>
    <row r="6587" spans="2:11" x14ac:dyDescent="0.2">
      <c r="B6587" s="15"/>
      <c r="C6587" s="15"/>
      <c r="D6587" s="15"/>
      <c r="E6587" s="15"/>
      <c r="F6587" s="15"/>
      <c r="G6587" s="15"/>
      <c r="H6587" s="15"/>
      <c r="I6587" s="15"/>
      <c r="J6587" s="15"/>
      <c r="K6587" s="15"/>
    </row>
    <row r="6588" spans="2:11" x14ac:dyDescent="0.2">
      <c r="B6588" s="15"/>
      <c r="C6588" s="15"/>
      <c r="D6588" s="15"/>
      <c r="E6588" s="15"/>
      <c r="F6588" s="15"/>
      <c r="G6588" s="15"/>
      <c r="H6588" s="15"/>
      <c r="I6588" s="15"/>
      <c r="J6588" s="15"/>
      <c r="K6588" s="15"/>
    </row>
    <row r="6589" spans="2:11" x14ac:dyDescent="0.2">
      <c r="B6589" s="15"/>
      <c r="C6589" s="15"/>
      <c r="D6589" s="15"/>
      <c r="E6589" s="15"/>
      <c r="F6589" s="15"/>
      <c r="G6589" s="15"/>
      <c r="H6589" s="15"/>
      <c r="I6589" s="15"/>
      <c r="J6589" s="15"/>
      <c r="K6589" s="15"/>
    </row>
    <row r="6590" spans="2:11" x14ac:dyDescent="0.2">
      <c r="B6590" s="15"/>
      <c r="C6590" s="15"/>
      <c r="D6590" s="15"/>
      <c r="E6590" s="15"/>
      <c r="F6590" s="15"/>
      <c r="G6590" s="15"/>
      <c r="H6590" s="15"/>
      <c r="I6590" s="15"/>
      <c r="J6590" s="15"/>
      <c r="K6590" s="15"/>
    </row>
    <row r="6591" spans="2:11" x14ac:dyDescent="0.2">
      <c r="B6591" s="15"/>
      <c r="C6591" s="15"/>
      <c r="D6591" s="15"/>
      <c r="E6591" s="15"/>
      <c r="F6591" s="15"/>
      <c r="G6591" s="15"/>
      <c r="H6591" s="15"/>
      <c r="I6591" s="15"/>
      <c r="J6591" s="15"/>
      <c r="K6591" s="15"/>
    </row>
    <row r="6592" spans="2:11" x14ac:dyDescent="0.2">
      <c r="B6592" s="15"/>
      <c r="C6592" s="15"/>
      <c r="D6592" s="15"/>
      <c r="E6592" s="15"/>
      <c r="F6592" s="15"/>
      <c r="G6592" s="15"/>
      <c r="H6592" s="15"/>
      <c r="I6592" s="15"/>
      <c r="J6592" s="15"/>
      <c r="K6592" s="15"/>
    </row>
    <row r="6593" spans="2:11" x14ac:dyDescent="0.2">
      <c r="B6593" s="15"/>
      <c r="C6593" s="15"/>
      <c r="D6593" s="15"/>
      <c r="E6593" s="15"/>
      <c r="F6593" s="15"/>
      <c r="G6593" s="15"/>
      <c r="H6593" s="15"/>
      <c r="I6593" s="15"/>
      <c r="J6593" s="15"/>
      <c r="K6593" s="15"/>
    </row>
    <row r="6594" spans="2:11" x14ac:dyDescent="0.2">
      <c r="B6594" s="15"/>
      <c r="C6594" s="15"/>
      <c r="D6594" s="15"/>
      <c r="E6594" s="15"/>
      <c r="F6594" s="15"/>
      <c r="G6594" s="15"/>
      <c r="H6594" s="15"/>
      <c r="I6594" s="15"/>
      <c r="J6594" s="15"/>
      <c r="K6594" s="15"/>
    </row>
    <row r="6595" spans="2:11" x14ac:dyDescent="0.2">
      <c r="B6595" s="15"/>
      <c r="C6595" s="15"/>
      <c r="D6595" s="15"/>
      <c r="E6595" s="15"/>
      <c r="F6595" s="15"/>
      <c r="G6595" s="15"/>
      <c r="H6595" s="15"/>
      <c r="I6595" s="15"/>
      <c r="J6595" s="15"/>
      <c r="K6595" s="15"/>
    </row>
    <row r="6596" spans="2:11" x14ac:dyDescent="0.2">
      <c r="B6596" s="15"/>
      <c r="C6596" s="15"/>
      <c r="D6596" s="15"/>
      <c r="E6596" s="15"/>
      <c r="F6596" s="15"/>
      <c r="G6596" s="15"/>
      <c r="H6596" s="15"/>
      <c r="I6596" s="15"/>
      <c r="J6596" s="15"/>
      <c r="K6596" s="15"/>
    </row>
    <row r="6597" spans="2:11" x14ac:dyDescent="0.2">
      <c r="B6597" s="15"/>
      <c r="C6597" s="15"/>
      <c r="D6597" s="15"/>
      <c r="E6597" s="15"/>
      <c r="F6597" s="15"/>
      <c r="G6597" s="15"/>
      <c r="H6597" s="15"/>
      <c r="I6597" s="15"/>
      <c r="J6597" s="15"/>
      <c r="K6597" s="15"/>
    </row>
    <row r="6598" spans="2:11" x14ac:dyDescent="0.2">
      <c r="B6598" s="15"/>
      <c r="C6598" s="15"/>
      <c r="D6598" s="15"/>
      <c r="E6598" s="15"/>
      <c r="F6598" s="15"/>
      <c r="G6598" s="15"/>
      <c r="H6598" s="15"/>
      <c r="I6598" s="15"/>
      <c r="J6598" s="15"/>
      <c r="K6598" s="15"/>
    </row>
    <row r="6599" spans="2:11" x14ac:dyDescent="0.2">
      <c r="B6599" s="15"/>
      <c r="C6599" s="15"/>
      <c r="D6599" s="15"/>
      <c r="E6599" s="15"/>
      <c r="F6599" s="15"/>
      <c r="G6599" s="15"/>
      <c r="H6599" s="15"/>
      <c r="I6599" s="15"/>
      <c r="J6599" s="15"/>
      <c r="K6599" s="15"/>
    </row>
    <row r="6600" spans="2:11" x14ac:dyDescent="0.2">
      <c r="B6600" s="15"/>
      <c r="C6600" s="15"/>
      <c r="D6600" s="15"/>
      <c r="E6600" s="15"/>
      <c r="F6600" s="15"/>
      <c r="G6600" s="15"/>
      <c r="H6600" s="15"/>
      <c r="I6600" s="15"/>
      <c r="J6600" s="15"/>
      <c r="K6600" s="15"/>
    </row>
    <row r="6601" spans="2:11" x14ac:dyDescent="0.2">
      <c r="B6601" s="15"/>
      <c r="C6601" s="15"/>
      <c r="D6601" s="15"/>
      <c r="E6601" s="15"/>
      <c r="F6601" s="15"/>
      <c r="G6601" s="15"/>
      <c r="H6601" s="15"/>
      <c r="I6601" s="15"/>
      <c r="J6601" s="15"/>
      <c r="K6601" s="15"/>
    </row>
    <row r="6602" spans="2:11" x14ac:dyDescent="0.2">
      <c r="B6602" s="15"/>
      <c r="C6602" s="15"/>
      <c r="D6602" s="15"/>
      <c r="E6602" s="15"/>
      <c r="F6602" s="15"/>
      <c r="G6602" s="15"/>
      <c r="H6602" s="15"/>
      <c r="I6602" s="15"/>
      <c r="J6602" s="15"/>
      <c r="K6602" s="15"/>
    </row>
    <row r="6603" spans="2:11" x14ac:dyDescent="0.2">
      <c r="B6603" s="15"/>
      <c r="C6603" s="15"/>
      <c r="D6603" s="15"/>
      <c r="E6603" s="15"/>
      <c r="F6603" s="15"/>
      <c r="G6603" s="15"/>
      <c r="H6603" s="15"/>
      <c r="I6603" s="15"/>
      <c r="J6603" s="15"/>
      <c r="K6603" s="15"/>
    </row>
    <row r="6604" spans="2:11" x14ac:dyDescent="0.2">
      <c r="B6604" s="15"/>
      <c r="C6604" s="15"/>
      <c r="D6604" s="15"/>
      <c r="E6604" s="15"/>
      <c r="F6604" s="15"/>
      <c r="G6604" s="15"/>
      <c r="H6604" s="15"/>
      <c r="I6604" s="15"/>
      <c r="J6604" s="15"/>
      <c r="K6604" s="15"/>
    </row>
    <row r="6605" spans="2:11" x14ac:dyDescent="0.2">
      <c r="B6605" s="15"/>
      <c r="C6605" s="15"/>
      <c r="D6605" s="15"/>
      <c r="E6605" s="15"/>
      <c r="F6605" s="15"/>
      <c r="G6605" s="15"/>
      <c r="H6605" s="15"/>
      <c r="I6605" s="15"/>
      <c r="J6605" s="15"/>
      <c r="K6605" s="15"/>
    </row>
    <row r="6606" spans="2:11" x14ac:dyDescent="0.2">
      <c r="B6606" s="15"/>
      <c r="C6606" s="15"/>
      <c r="D6606" s="15"/>
      <c r="E6606" s="15"/>
      <c r="F6606" s="15"/>
      <c r="G6606" s="15"/>
      <c r="H6606" s="15"/>
      <c r="I6606" s="15"/>
      <c r="J6606" s="15"/>
      <c r="K6606" s="15"/>
    </row>
    <row r="6607" spans="2:11" x14ac:dyDescent="0.2">
      <c r="B6607" s="15"/>
      <c r="C6607" s="15"/>
      <c r="D6607" s="15"/>
      <c r="E6607" s="15"/>
      <c r="F6607" s="15"/>
      <c r="G6607" s="15"/>
      <c r="H6607" s="15"/>
      <c r="I6607" s="15"/>
      <c r="J6607" s="15"/>
      <c r="K6607" s="15"/>
    </row>
    <row r="6608" spans="2:11" x14ac:dyDescent="0.2">
      <c r="B6608" s="15"/>
      <c r="C6608" s="15"/>
      <c r="D6608" s="15"/>
      <c r="E6608" s="15"/>
      <c r="F6608" s="15"/>
      <c r="G6608" s="15"/>
      <c r="H6608" s="15"/>
      <c r="I6608" s="15"/>
      <c r="J6608" s="15"/>
      <c r="K6608" s="15"/>
    </row>
    <row r="6609" spans="2:11" x14ac:dyDescent="0.2">
      <c r="B6609" s="15"/>
      <c r="C6609" s="15"/>
      <c r="D6609" s="15"/>
      <c r="E6609" s="15"/>
      <c r="F6609" s="15"/>
      <c r="G6609" s="15"/>
      <c r="H6609" s="15"/>
      <c r="I6609" s="15"/>
      <c r="J6609" s="15"/>
      <c r="K6609" s="15"/>
    </row>
    <row r="6610" spans="2:11" x14ac:dyDescent="0.2">
      <c r="B6610" s="15"/>
      <c r="C6610" s="15"/>
      <c r="D6610" s="15"/>
      <c r="E6610" s="15"/>
      <c r="F6610" s="15"/>
      <c r="G6610" s="15"/>
      <c r="H6610" s="15"/>
      <c r="I6610" s="15"/>
      <c r="J6610" s="15"/>
      <c r="K6610" s="15"/>
    </row>
    <row r="6611" spans="2:11" x14ac:dyDescent="0.2">
      <c r="B6611" s="15"/>
      <c r="C6611" s="15"/>
      <c r="D6611" s="15"/>
      <c r="E6611" s="15"/>
      <c r="F6611" s="15"/>
      <c r="G6611" s="15"/>
      <c r="H6611" s="15"/>
      <c r="I6611" s="15"/>
      <c r="J6611" s="15"/>
      <c r="K6611" s="15"/>
    </row>
    <row r="6612" spans="2:11" x14ac:dyDescent="0.2">
      <c r="B6612" s="15"/>
      <c r="C6612" s="15"/>
      <c r="D6612" s="15"/>
      <c r="E6612" s="15"/>
      <c r="F6612" s="15"/>
      <c r="G6612" s="15"/>
      <c r="H6612" s="15"/>
      <c r="I6612" s="15"/>
      <c r="J6612" s="15"/>
      <c r="K6612" s="15"/>
    </row>
    <row r="6613" spans="2:11" x14ac:dyDescent="0.2">
      <c r="B6613" s="15"/>
      <c r="C6613" s="15"/>
      <c r="D6613" s="15"/>
      <c r="E6613" s="15"/>
      <c r="F6613" s="15"/>
      <c r="G6613" s="15"/>
      <c r="H6613" s="15"/>
      <c r="I6613" s="15"/>
      <c r="J6613" s="15"/>
      <c r="K6613" s="15"/>
    </row>
    <row r="6614" spans="2:11" x14ac:dyDescent="0.2">
      <c r="B6614" s="15"/>
      <c r="C6614" s="15"/>
      <c r="D6614" s="15"/>
      <c r="E6614" s="15"/>
      <c r="F6614" s="15"/>
      <c r="G6614" s="15"/>
      <c r="H6614" s="15"/>
      <c r="I6614" s="15"/>
      <c r="J6614" s="15"/>
      <c r="K6614" s="15"/>
    </row>
    <row r="6615" spans="2:11" x14ac:dyDescent="0.2">
      <c r="B6615" s="15"/>
      <c r="C6615" s="15"/>
      <c r="D6615" s="15"/>
      <c r="E6615" s="15"/>
      <c r="F6615" s="15"/>
      <c r="G6615" s="15"/>
      <c r="H6615" s="15"/>
      <c r="I6615" s="15"/>
      <c r="J6615" s="15"/>
      <c r="K6615" s="15"/>
    </row>
    <row r="6616" spans="2:11" x14ac:dyDescent="0.2">
      <c r="B6616" s="15"/>
      <c r="C6616" s="15"/>
      <c r="D6616" s="15"/>
      <c r="E6616" s="15"/>
      <c r="F6616" s="15"/>
      <c r="G6616" s="15"/>
      <c r="H6616" s="15"/>
      <c r="I6616" s="15"/>
      <c r="J6616" s="15"/>
      <c r="K6616" s="15"/>
    </row>
    <row r="6617" spans="2:11" x14ac:dyDescent="0.2">
      <c r="B6617" s="15"/>
      <c r="C6617" s="15"/>
      <c r="D6617" s="15"/>
      <c r="E6617" s="15"/>
      <c r="F6617" s="15"/>
      <c r="G6617" s="15"/>
      <c r="H6617" s="15"/>
      <c r="I6617" s="15"/>
      <c r="J6617" s="15"/>
      <c r="K6617" s="15"/>
    </row>
    <row r="6618" spans="2:11" x14ac:dyDescent="0.2">
      <c r="B6618" s="15"/>
      <c r="C6618" s="15"/>
      <c r="D6618" s="15"/>
      <c r="E6618" s="15"/>
      <c r="F6618" s="15"/>
      <c r="G6618" s="15"/>
      <c r="H6618" s="15"/>
      <c r="I6618" s="15"/>
      <c r="J6618" s="15"/>
      <c r="K6618" s="15"/>
    </row>
    <row r="6619" spans="2:11" x14ac:dyDescent="0.2">
      <c r="B6619" s="15"/>
      <c r="C6619" s="15"/>
      <c r="D6619" s="15"/>
      <c r="E6619" s="15"/>
      <c r="F6619" s="15"/>
      <c r="G6619" s="15"/>
      <c r="H6619" s="15"/>
      <c r="I6619" s="15"/>
      <c r="J6619" s="15"/>
      <c r="K6619" s="15"/>
    </row>
    <row r="6620" spans="2:11" x14ac:dyDescent="0.2">
      <c r="B6620" s="15"/>
      <c r="C6620" s="15"/>
      <c r="D6620" s="15"/>
      <c r="E6620" s="15"/>
      <c r="F6620" s="15"/>
      <c r="G6620" s="15"/>
      <c r="H6620" s="15"/>
      <c r="I6620" s="15"/>
      <c r="J6620" s="15"/>
      <c r="K6620" s="15"/>
    </row>
    <row r="6621" spans="2:11" x14ac:dyDescent="0.2">
      <c r="B6621" s="15"/>
      <c r="C6621" s="15"/>
      <c r="D6621" s="15"/>
      <c r="E6621" s="15"/>
      <c r="F6621" s="15"/>
      <c r="G6621" s="15"/>
      <c r="H6621" s="15"/>
      <c r="I6621" s="15"/>
      <c r="J6621" s="15"/>
      <c r="K6621" s="15"/>
    </row>
    <row r="6622" spans="2:11" x14ac:dyDescent="0.2">
      <c r="B6622" s="15"/>
      <c r="C6622" s="15"/>
      <c r="D6622" s="15"/>
      <c r="E6622" s="15"/>
      <c r="F6622" s="15"/>
      <c r="G6622" s="15"/>
      <c r="H6622" s="15"/>
      <c r="I6622" s="15"/>
      <c r="J6622" s="15"/>
      <c r="K6622" s="15"/>
    </row>
    <row r="6623" spans="2:11" x14ac:dyDescent="0.2">
      <c r="B6623" s="15"/>
      <c r="C6623" s="15"/>
      <c r="D6623" s="15"/>
      <c r="E6623" s="15"/>
      <c r="F6623" s="15"/>
      <c r="G6623" s="15"/>
      <c r="H6623" s="15"/>
      <c r="I6623" s="15"/>
      <c r="J6623" s="15"/>
      <c r="K6623" s="15"/>
    </row>
    <row r="6624" spans="2:11" x14ac:dyDescent="0.2">
      <c r="B6624" s="15"/>
      <c r="C6624" s="15"/>
      <c r="D6624" s="15"/>
      <c r="E6624" s="15"/>
      <c r="F6624" s="15"/>
      <c r="G6624" s="15"/>
      <c r="H6624" s="15"/>
      <c r="I6624" s="15"/>
      <c r="J6624" s="15"/>
      <c r="K6624" s="15"/>
    </row>
    <row r="6625" spans="2:11" x14ac:dyDescent="0.2">
      <c r="B6625" s="15"/>
      <c r="C6625" s="15"/>
      <c r="D6625" s="15"/>
      <c r="E6625" s="15"/>
      <c r="F6625" s="15"/>
      <c r="G6625" s="15"/>
      <c r="H6625" s="15"/>
      <c r="I6625" s="15"/>
      <c r="J6625" s="15"/>
      <c r="K6625" s="15"/>
    </row>
    <row r="6626" spans="2:11" x14ac:dyDescent="0.2">
      <c r="B6626" s="15"/>
      <c r="C6626" s="15"/>
      <c r="D6626" s="15"/>
      <c r="E6626" s="15"/>
      <c r="F6626" s="15"/>
      <c r="G6626" s="15"/>
      <c r="H6626" s="15"/>
      <c r="I6626" s="15"/>
      <c r="J6626" s="15"/>
      <c r="K6626" s="15"/>
    </row>
    <row r="6627" spans="2:11" x14ac:dyDescent="0.2">
      <c r="B6627" s="15"/>
      <c r="C6627" s="15"/>
      <c r="D6627" s="15"/>
      <c r="E6627" s="15"/>
      <c r="F6627" s="15"/>
      <c r="G6627" s="15"/>
      <c r="H6627" s="15"/>
      <c r="I6627" s="15"/>
      <c r="J6627" s="15"/>
      <c r="K6627" s="15"/>
    </row>
    <row r="6628" spans="2:11" x14ac:dyDescent="0.2">
      <c r="B6628" s="15"/>
      <c r="C6628" s="15"/>
      <c r="D6628" s="15"/>
      <c r="E6628" s="15"/>
      <c r="F6628" s="15"/>
      <c r="G6628" s="15"/>
      <c r="H6628" s="15"/>
      <c r="I6628" s="15"/>
      <c r="J6628" s="15"/>
      <c r="K6628" s="15"/>
    </row>
    <row r="6629" spans="2:11" x14ac:dyDescent="0.2">
      <c r="B6629" s="15"/>
      <c r="C6629" s="15"/>
      <c r="D6629" s="15"/>
      <c r="E6629" s="15"/>
      <c r="F6629" s="15"/>
      <c r="G6629" s="15"/>
      <c r="H6629" s="15"/>
      <c r="I6629" s="15"/>
      <c r="J6629" s="15"/>
      <c r="K6629" s="15"/>
    </row>
    <row r="6630" spans="2:11" x14ac:dyDescent="0.2">
      <c r="B6630" s="15"/>
      <c r="C6630" s="15"/>
      <c r="D6630" s="15"/>
      <c r="E6630" s="15"/>
      <c r="F6630" s="15"/>
      <c r="G6630" s="15"/>
      <c r="H6630" s="15"/>
      <c r="I6630" s="15"/>
      <c r="J6630" s="15"/>
      <c r="K6630" s="15"/>
    </row>
    <row r="6631" spans="2:11" x14ac:dyDescent="0.2">
      <c r="B6631" s="15"/>
      <c r="C6631" s="15"/>
      <c r="D6631" s="15"/>
      <c r="E6631" s="15"/>
      <c r="F6631" s="15"/>
      <c r="G6631" s="15"/>
      <c r="H6631" s="15"/>
      <c r="I6631" s="15"/>
      <c r="J6631" s="15"/>
      <c r="K6631" s="15"/>
    </row>
    <row r="6632" spans="2:11" x14ac:dyDescent="0.2">
      <c r="B6632" s="15"/>
      <c r="C6632" s="15"/>
      <c r="D6632" s="15"/>
      <c r="E6632" s="15"/>
      <c r="F6632" s="15"/>
      <c r="G6632" s="15"/>
      <c r="H6632" s="15"/>
      <c r="I6632" s="15"/>
      <c r="J6632" s="15"/>
      <c r="K6632" s="15"/>
    </row>
    <row r="6633" spans="2:11" x14ac:dyDescent="0.2">
      <c r="B6633" s="15"/>
      <c r="C6633" s="15"/>
      <c r="D6633" s="15"/>
      <c r="E6633" s="15"/>
      <c r="F6633" s="15"/>
      <c r="G6633" s="15"/>
      <c r="H6633" s="15"/>
      <c r="I6633" s="15"/>
      <c r="J6633" s="15"/>
      <c r="K6633" s="15"/>
    </row>
    <row r="6634" spans="2:11" x14ac:dyDescent="0.2">
      <c r="B6634" s="15"/>
      <c r="C6634" s="15"/>
      <c r="D6634" s="15"/>
      <c r="E6634" s="15"/>
      <c r="F6634" s="15"/>
      <c r="G6634" s="15"/>
      <c r="H6634" s="15"/>
      <c r="I6634" s="15"/>
      <c r="J6634" s="15"/>
      <c r="K6634" s="15"/>
    </row>
    <row r="6635" spans="2:11" x14ac:dyDescent="0.2">
      <c r="B6635" s="15"/>
      <c r="C6635" s="15"/>
      <c r="D6635" s="15"/>
      <c r="E6635" s="15"/>
      <c r="F6635" s="15"/>
      <c r="G6635" s="15"/>
      <c r="H6635" s="15"/>
      <c r="I6635" s="15"/>
      <c r="J6635" s="15"/>
      <c r="K6635" s="15"/>
    </row>
    <row r="6636" spans="2:11" x14ac:dyDescent="0.2">
      <c r="B6636" s="15"/>
      <c r="C6636" s="15"/>
      <c r="D6636" s="15"/>
      <c r="E6636" s="15"/>
      <c r="F6636" s="15"/>
      <c r="G6636" s="15"/>
      <c r="H6636" s="15"/>
      <c r="I6636" s="15"/>
      <c r="J6636" s="15"/>
      <c r="K6636" s="15"/>
    </row>
    <row r="6637" spans="2:11" x14ac:dyDescent="0.2">
      <c r="B6637" s="15"/>
      <c r="C6637" s="15"/>
      <c r="D6637" s="15"/>
      <c r="E6637" s="15"/>
      <c r="F6637" s="15"/>
      <c r="G6637" s="15"/>
      <c r="H6637" s="15"/>
      <c r="I6637" s="15"/>
      <c r="J6637" s="15"/>
      <c r="K6637" s="15"/>
    </row>
    <row r="6638" spans="2:11" x14ac:dyDescent="0.2">
      <c r="B6638" s="15"/>
      <c r="C6638" s="15"/>
      <c r="D6638" s="15"/>
      <c r="E6638" s="15"/>
      <c r="F6638" s="15"/>
      <c r="G6638" s="15"/>
      <c r="H6638" s="15"/>
      <c r="I6638" s="15"/>
      <c r="J6638" s="15"/>
      <c r="K6638" s="15"/>
    </row>
    <row r="6639" spans="2:11" x14ac:dyDescent="0.2">
      <c r="B6639" s="15"/>
      <c r="C6639" s="15"/>
      <c r="D6639" s="15"/>
      <c r="E6639" s="15"/>
      <c r="F6639" s="15"/>
      <c r="G6639" s="15"/>
      <c r="H6639" s="15"/>
      <c r="I6639" s="15"/>
      <c r="J6639" s="15"/>
      <c r="K6639" s="15"/>
    </row>
    <row r="6640" spans="2:11" x14ac:dyDescent="0.2">
      <c r="B6640" s="15"/>
      <c r="C6640" s="15"/>
      <c r="D6640" s="15"/>
      <c r="E6640" s="15"/>
      <c r="F6640" s="15"/>
      <c r="G6640" s="15"/>
      <c r="H6640" s="15"/>
      <c r="I6640" s="15"/>
      <c r="J6640" s="15"/>
      <c r="K6640" s="15"/>
    </row>
    <row r="6641" spans="2:11" x14ac:dyDescent="0.2">
      <c r="B6641" s="15"/>
      <c r="C6641" s="15"/>
      <c r="D6641" s="15"/>
      <c r="E6641" s="15"/>
      <c r="F6641" s="15"/>
      <c r="G6641" s="15"/>
      <c r="H6641" s="15"/>
      <c r="I6641" s="15"/>
      <c r="J6641" s="15"/>
      <c r="K6641" s="15"/>
    </row>
    <row r="6642" spans="2:11" x14ac:dyDescent="0.2">
      <c r="B6642" s="15"/>
      <c r="C6642" s="15"/>
      <c r="D6642" s="15"/>
      <c r="E6642" s="15"/>
      <c r="F6642" s="15"/>
      <c r="G6642" s="15"/>
      <c r="H6642" s="15"/>
      <c r="I6642" s="15"/>
      <c r="J6642" s="15"/>
      <c r="K6642" s="15"/>
    </row>
    <row r="6643" spans="2:11" x14ac:dyDescent="0.2">
      <c r="B6643" s="15"/>
      <c r="C6643" s="15"/>
      <c r="D6643" s="15"/>
      <c r="E6643" s="15"/>
      <c r="F6643" s="15"/>
      <c r="G6643" s="15"/>
      <c r="H6643" s="15"/>
      <c r="I6643" s="15"/>
      <c r="J6643" s="15"/>
      <c r="K6643" s="15"/>
    </row>
    <row r="6644" spans="2:11" x14ac:dyDescent="0.2">
      <c r="B6644" s="15"/>
      <c r="C6644" s="15"/>
      <c r="D6644" s="15"/>
      <c r="E6644" s="15"/>
      <c r="F6644" s="15"/>
      <c r="G6644" s="15"/>
      <c r="H6644" s="15"/>
      <c r="I6644" s="15"/>
      <c r="J6644" s="15"/>
      <c r="K6644" s="15"/>
    </row>
    <row r="6645" spans="2:11" x14ac:dyDescent="0.2">
      <c r="B6645" s="15"/>
      <c r="C6645" s="15"/>
      <c r="D6645" s="15"/>
      <c r="E6645" s="15"/>
      <c r="F6645" s="15"/>
      <c r="G6645" s="15"/>
      <c r="H6645" s="15"/>
      <c r="I6645" s="15"/>
      <c r="J6645" s="15"/>
      <c r="K6645" s="15"/>
    </row>
    <row r="6646" spans="2:11" x14ac:dyDescent="0.2">
      <c r="B6646" s="15"/>
      <c r="C6646" s="15"/>
      <c r="D6646" s="15"/>
      <c r="E6646" s="15"/>
      <c r="F6646" s="15"/>
      <c r="G6646" s="15"/>
      <c r="H6646" s="15"/>
      <c r="I6646" s="15"/>
      <c r="J6646" s="15"/>
      <c r="K6646" s="15"/>
    </row>
    <row r="6647" spans="2:11" x14ac:dyDescent="0.2">
      <c r="B6647" s="15"/>
      <c r="C6647" s="15"/>
      <c r="D6647" s="15"/>
      <c r="E6647" s="15"/>
      <c r="F6647" s="15"/>
      <c r="G6647" s="15"/>
      <c r="H6647" s="15"/>
      <c r="I6647" s="15"/>
      <c r="J6647" s="15"/>
      <c r="K6647" s="15"/>
    </row>
    <row r="6648" spans="2:11" x14ac:dyDescent="0.2">
      <c r="B6648" s="15"/>
      <c r="C6648" s="15"/>
      <c r="D6648" s="15"/>
      <c r="E6648" s="15"/>
      <c r="F6648" s="15"/>
      <c r="G6648" s="15"/>
      <c r="H6648" s="15"/>
      <c r="I6648" s="15"/>
      <c r="J6648" s="15"/>
      <c r="K6648" s="15"/>
    </row>
    <row r="6649" spans="2:11" x14ac:dyDescent="0.2">
      <c r="B6649" s="15"/>
      <c r="C6649" s="15"/>
      <c r="D6649" s="15"/>
      <c r="E6649" s="15"/>
      <c r="F6649" s="15"/>
      <c r="G6649" s="15"/>
      <c r="H6649" s="15"/>
      <c r="I6649" s="15"/>
      <c r="J6649" s="15"/>
      <c r="K6649" s="15"/>
    </row>
    <row r="6650" spans="2:11" x14ac:dyDescent="0.2">
      <c r="B6650" s="15"/>
      <c r="C6650" s="15"/>
      <c r="D6650" s="15"/>
      <c r="E6650" s="15"/>
      <c r="F6650" s="15"/>
      <c r="G6650" s="15"/>
      <c r="H6650" s="15"/>
      <c r="I6650" s="15"/>
      <c r="J6650" s="15"/>
      <c r="K6650" s="15"/>
    </row>
    <row r="6651" spans="2:11" x14ac:dyDescent="0.2">
      <c r="B6651" s="15"/>
      <c r="C6651" s="15"/>
      <c r="D6651" s="15"/>
      <c r="E6651" s="15"/>
      <c r="F6651" s="15"/>
      <c r="G6651" s="15"/>
      <c r="H6651" s="15"/>
      <c r="I6651" s="15"/>
      <c r="J6651" s="15"/>
      <c r="K6651" s="15"/>
    </row>
    <row r="6652" spans="2:11" x14ac:dyDescent="0.2">
      <c r="B6652" s="15"/>
      <c r="C6652" s="15"/>
      <c r="D6652" s="15"/>
      <c r="E6652" s="15"/>
      <c r="F6652" s="15"/>
      <c r="G6652" s="15"/>
      <c r="H6652" s="15"/>
      <c r="I6652" s="15"/>
      <c r="J6652" s="15"/>
      <c r="K6652" s="15"/>
    </row>
    <row r="6653" spans="2:11" x14ac:dyDescent="0.2">
      <c r="B6653" s="15"/>
      <c r="C6653" s="15"/>
      <c r="D6653" s="15"/>
      <c r="E6653" s="15"/>
      <c r="F6653" s="15"/>
      <c r="G6653" s="15"/>
      <c r="H6653" s="15"/>
      <c r="I6653" s="15"/>
      <c r="J6653" s="15"/>
      <c r="K6653" s="15"/>
    </row>
    <row r="6654" spans="2:11" x14ac:dyDescent="0.2">
      <c r="B6654" s="15"/>
      <c r="C6654" s="15"/>
      <c r="D6654" s="15"/>
      <c r="E6654" s="15"/>
      <c r="F6654" s="15"/>
      <c r="G6654" s="15"/>
      <c r="H6654" s="15"/>
      <c r="I6654" s="15"/>
      <c r="J6654" s="15"/>
      <c r="K6654" s="15"/>
    </row>
    <row r="6655" spans="2:11" x14ac:dyDescent="0.2">
      <c r="B6655" s="15"/>
      <c r="C6655" s="15"/>
      <c r="D6655" s="15"/>
      <c r="E6655" s="15"/>
      <c r="F6655" s="15"/>
      <c r="G6655" s="15"/>
      <c r="H6655" s="15"/>
      <c r="I6655" s="15"/>
      <c r="J6655" s="15"/>
      <c r="K6655" s="15"/>
    </row>
    <row r="6656" spans="2:11" x14ac:dyDescent="0.2">
      <c r="B6656" s="15"/>
      <c r="C6656" s="15"/>
      <c r="D6656" s="15"/>
      <c r="E6656" s="15"/>
      <c r="F6656" s="15"/>
      <c r="G6656" s="15"/>
      <c r="H6656" s="15"/>
      <c r="I6656" s="15"/>
      <c r="J6656" s="15"/>
      <c r="K6656" s="15"/>
    </row>
    <row r="6657" spans="2:11" x14ac:dyDescent="0.2">
      <c r="B6657" s="15"/>
      <c r="C6657" s="15"/>
      <c r="D6657" s="15"/>
      <c r="E6657" s="15"/>
      <c r="F6657" s="15"/>
      <c r="G6657" s="15"/>
      <c r="H6657" s="15"/>
      <c r="I6657" s="15"/>
      <c r="J6657" s="15"/>
      <c r="K6657" s="15"/>
    </row>
    <row r="6658" spans="2:11" x14ac:dyDescent="0.2">
      <c r="B6658" s="15"/>
      <c r="C6658" s="15"/>
      <c r="D6658" s="15"/>
      <c r="E6658" s="15"/>
      <c r="F6658" s="15"/>
      <c r="G6658" s="15"/>
      <c r="H6658" s="15"/>
      <c r="I6658" s="15"/>
      <c r="J6658" s="15"/>
      <c r="K6658" s="15"/>
    </row>
    <row r="6659" spans="2:11" x14ac:dyDescent="0.2">
      <c r="B6659" s="15"/>
      <c r="C6659" s="15"/>
      <c r="D6659" s="15"/>
      <c r="E6659" s="15"/>
      <c r="F6659" s="15"/>
      <c r="G6659" s="15"/>
      <c r="H6659" s="15"/>
      <c r="I6659" s="15"/>
      <c r="J6659" s="15"/>
      <c r="K6659" s="15"/>
    </row>
    <row r="6660" spans="2:11" x14ac:dyDescent="0.2">
      <c r="B6660" s="15"/>
      <c r="C6660" s="15"/>
      <c r="D6660" s="15"/>
      <c r="E6660" s="15"/>
      <c r="F6660" s="15"/>
      <c r="G6660" s="15"/>
      <c r="H6660" s="15"/>
      <c r="I6660" s="15"/>
      <c r="J6660" s="15"/>
      <c r="K6660" s="15"/>
    </row>
    <row r="6661" spans="2:11" x14ac:dyDescent="0.2">
      <c r="B6661" s="15"/>
      <c r="C6661" s="15"/>
      <c r="D6661" s="15"/>
      <c r="E6661" s="15"/>
      <c r="F6661" s="15"/>
      <c r="G6661" s="15"/>
      <c r="H6661" s="15"/>
      <c r="I6661" s="15"/>
      <c r="J6661" s="15"/>
      <c r="K6661" s="15"/>
    </row>
    <row r="6662" spans="2:11" x14ac:dyDescent="0.2">
      <c r="B6662" s="15"/>
      <c r="C6662" s="15"/>
      <c r="D6662" s="15"/>
      <c r="E6662" s="15"/>
      <c r="F6662" s="15"/>
      <c r="G6662" s="15"/>
      <c r="H6662" s="15"/>
      <c r="I6662" s="15"/>
      <c r="J6662" s="15"/>
      <c r="K6662" s="15"/>
    </row>
    <row r="6663" spans="2:11" x14ac:dyDescent="0.2">
      <c r="B6663" s="15"/>
      <c r="C6663" s="15"/>
      <c r="D6663" s="15"/>
      <c r="E6663" s="15"/>
      <c r="F6663" s="15"/>
      <c r="G6663" s="15"/>
      <c r="H6663" s="15"/>
      <c r="I6663" s="15"/>
      <c r="J6663" s="15"/>
      <c r="K6663" s="15"/>
    </row>
    <row r="6664" spans="2:11" x14ac:dyDescent="0.2">
      <c r="B6664" s="15"/>
      <c r="C6664" s="15"/>
      <c r="D6664" s="15"/>
      <c r="E6664" s="15"/>
      <c r="F6664" s="15"/>
      <c r="G6664" s="15"/>
      <c r="H6664" s="15"/>
      <c r="I6664" s="15"/>
      <c r="J6664" s="15"/>
      <c r="K6664" s="15"/>
    </row>
    <row r="6665" spans="2:11" x14ac:dyDescent="0.2">
      <c r="B6665" s="15"/>
      <c r="C6665" s="15"/>
      <c r="D6665" s="15"/>
      <c r="E6665" s="15"/>
      <c r="F6665" s="15"/>
      <c r="G6665" s="15"/>
      <c r="H6665" s="15"/>
      <c r="I6665" s="15"/>
      <c r="J6665" s="15"/>
      <c r="K6665" s="15"/>
    </row>
    <row r="6666" spans="2:11" x14ac:dyDescent="0.2">
      <c r="B6666" s="15"/>
      <c r="C6666" s="15"/>
      <c r="D6666" s="15"/>
      <c r="E6666" s="15"/>
      <c r="F6666" s="15"/>
      <c r="G6666" s="15"/>
      <c r="H6666" s="15"/>
      <c r="I6666" s="15"/>
      <c r="J6666" s="15"/>
      <c r="K6666" s="15"/>
    </row>
    <row r="6667" spans="2:11" x14ac:dyDescent="0.2">
      <c r="B6667" s="15"/>
      <c r="C6667" s="15"/>
      <c r="D6667" s="15"/>
      <c r="E6667" s="15"/>
      <c r="F6667" s="15"/>
      <c r="G6667" s="15"/>
      <c r="H6667" s="15"/>
      <c r="I6667" s="15"/>
      <c r="J6667" s="15"/>
      <c r="K6667" s="15"/>
    </row>
    <row r="6668" spans="2:11" x14ac:dyDescent="0.2">
      <c r="B6668" s="15"/>
      <c r="C6668" s="15"/>
      <c r="D6668" s="15"/>
      <c r="E6668" s="15"/>
      <c r="F6668" s="15"/>
      <c r="G6668" s="15"/>
      <c r="H6668" s="15"/>
      <c r="I6668" s="15"/>
      <c r="J6668" s="15"/>
      <c r="K6668" s="15"/>
    </row>
    <row r="6669" spans="2:11" x14ac:dyDescent="0.2">
      <c r="B6669" s="15"/>
      <c r="C6669" s="15"/>
      <c r="D6669" s="15"/>
      <c r="E6669" s="15"/>
      <c r="F6669" s="15"/>
      <c r="G6669" s="15"/>
      <c r="H6669" s="15"/>
      <c r="I6669" s="15"/>
      <c r="J6669" s="15"/>
      <c r="K6669" s="15"/>
    </row>
    <row r="6670" spans="2:11" x14ac:dyDescent="0.2">
      <c r="B6670" s="15"/>
      <c r="C6670" s="15"/>
      <c r="D6670" s="15"/>
      <c r="E6670" s="15"/>
      <c r="F6670" s="15"/>
      <c r="G6670" s="15"/>
      <c r="H6670" s="15"/>
      <c r="I6670" s="15"/>
      <c r="J6670" s="15"/>
      <c r="K6670" s="15"/>
    </row>
    <row r="6671" spans="2:11" x14ac:dyDescent="0.2">
      <c r="B6671" s="15"/>
      <c r="C6671" s="15"/>
      <c r="D6671" s="15"/>
      <c r="E6671" s="15"/>
      <c r="F6671" s="15"/>
      <c r="G6671" s="15"/>
      <c r="H6671" s="15"/>
      <c r="I6671" s="15"/>
      <c r="J6671" s="15"/>
      <c r="K6671" s="15"/>
    </row>
    <row r="6672" spans="2:11" x14ac:dyDescent="0.2">
      <c r="B6672" s="15"/>
      <c r="C6672" s="15"/>
      <c r="D6672" s="15"/>
      <c r="E6672" s="15"/>
      <c r="F6672" s="15"/>
      <c r="G6672" s="15"/>
      <c r="H6672" s="15"/>
      <c r="I6672" s="15"/>
      <c r="J6672" s="15"/>
      <c r="K6672" s="15"/>
    </row>
    <row r="6673" spans="2:11" x14ac:dyDescent="0.2">
      <c r="B6673" s="15"/>
      <c r="C6673" s="15"/>
      <c r="D6673" s="15"/>
      <c r="E6673" s="15"/>
      <c r="F6673" s="15"/>
      <c r="G6673" s="15"/>
      <c r="H6673" s="15"/>
      <c r="I6673" s="15"/>
      <c r="J6673" s="15"/>
      <c r="K6673" s="15"/>
    </row>
    <row r="6674" spans="2:11" x14ac:dyDescent="0.2">
      <c r="B6674" s="15"/>
      <c r="C6674" s="15"/>
      <c r="D6674" s="15"/>
      <c r="E6674" s="15"/>
      <c r="F6674" s="15"/>
      <c r="G6674" s="15"/>
      <c r="H6674" s="15"/>
      <c r="I6674" s="15"/>
      <c r="J6674" s="15"/>
      <c r="K6674" s="15"/>
    </row>
    <row r="6675" spans="2:11" x14ac:dyDescent="0.2">
      <c r="B6675" s="15"/>
      <c r="C6675" s="15"/>
      <c r="D6675" s="15"/>
      <c r="E6675" s="15"/>
      <c r="F6675" s="15"/>
      <c r="G6675" s="15"/>
      <c r="H6675" s="15"/>
      <c r="I6675" s="15"/>
      <c r="J6675" s="15"/>
      <c r="K6675" s="15"/>
    </row>
    <row r="6676" spans="2:11" x14ac:dyDescent="0.2">
      <c r="B6676" s="15"/>
      <c r="C6676" s="15"/>
      <c r="D6676" s="15"/>
      <c r="E6676" s="15"/>
      <c r="F6676" s="15"/>
      <c r="G6676" s="15"/>
      <c r="H6676" s="15"/>
      <c r="I6676" s="15"/>
      <c r="J6676" s="15"/>
      <c r="K6676" s="15"/>
    </row>
    <row r="6677" spans="2:11" x14ac:dyDescent="0.2">
      <c r="B6677" s="15"/>
      <c r="C6677" s="15"/>
      <c r="D6677" s="15"/>
      <c r="E6677" s="15"/>
      <c r="F6677" s="15"/>
      <c r="G6677" s="15"/>
      <c r="H6677" s="15"/>
      <c r="I6677" s="15"/>
      <c r="J6677" s="15"/>
      <c r="K6677" s="15"/>
    </row>
    <row r="6678" spans="2:11" x14ac:dyDescent="0.2">
      <c r="B6678" s="15"/>
      <c r="C6678" s="15"/>
      <c r="D6678" s="15"/>
      <c r="E6678" s="15"/>
      <c r="F6678" s="15"/>
      <c r="G6678" s="15"/>
      <c r="H6678" s="15"/>
      <c r="I6678" s="15"/>
      <c r="J6678" s="15"/>
      <c r="K6678" s="15"/>
    </row>
    <row r="6679" spans="2:11" x14ac:dyDescent="0.2">
      <c r="B6679" s="15"/>
      <c r="C6679" s="15"/>
      <c r="D6679" s="15"/>
      <c r="E6679" s="15"/>
      <c r="F6679" s="15"/>
      <c r="G6679" s="15"/>
      <c r="H6679" s="15"/>
      <c r="I6679" s="15"/>
      <c r="J6679" s="15"/>
      <c r="K6679" s="15"/>
    </row>
    <row r="6680" spans="2:11" x14ac:dyDescent="0.2">
      <c r="B6680" s="15"/>
      <c r="C6680" s="15"/>
      <c r="D6680" s="15"/>
      <c r="E6680" s="15"/>
      <c r="F6680" s="15"/>
      <c r="G6680" s="15"/>
      <c r="H6680" s="15"/>
      <c r="I6680" s="15"/>
      <c r="J6680" s="15"/>
      <c r="K6680" s="15"/>
    </row>
    <row r="6681" spans="2:11" x14ac:dyDescent="0.2">
      <c r="B6681" s="15"/>
      <c r="C6681" s="15"/>
      <c r="D6681" s="15"/>
      <c r="E6681" s="15"/>
      <c r="F6681" s="15"/>
      <c r="G6681" s="15"/>
      <c r="H6681" s="15"/>
      <c r="I6681" s="15"/>
      <c r="J6681" s="15"/>
      <c r="K6681" s="15"/>
    </row>
    <row r="6682" spans="2:11" x14ac:dyDescent="0.2">
      <c r="B6682" s="15"/>
      <c r="C6682" s="15"/>
      <c r="D6682" s="15"/>
      <c r="E6682" s="15"/>
      <c r="F6682" s="15"/>
      <c r="G6682" s="15"/>
      <c r="H6682" s="15"/>
      <c r="I6682" s="15"/>
      <c r="J6682" s="15"/>
      <c r="K6682" s="15"/>
    </row>
    <row r="6683" spans="2:11" x14ac:dyDescent="0.2">
      <c r="B6683" s="15"/>
      <c r="C6683" s="15"/>
      <c r="D6683" s="15"/>
      <c r="E6683" s="15"/>
      <c r="F6683" s="15"/>
      <c r="G6683" s="15"/>
      <c r="H6683" s="15"/>
      <c r="I6683" s="15"/>
      <c r="J6683" s="15"/>
      <c r="K6683" s="15"/>
    </row>
    <row r="6684" spans="2:11" x14ac:dyDescent="0.2">
      <c r="B6684" s="15"/>
      <c r="C6684" s="15"/>
      <c r="D6684" s="15"/>
      <c r="E6684" s="15"/>
      <c r="F6684" s="15"/>
      <c r="G6684" s="15"/>
      <c r="H6684" s="15"/>
      <c r="I6684" s="15"/>
      <c r="J6684" s="15"/>
      <c r="K6684" s="15"/>
    </row>
    <row r="6685" spans="2:11" x14ac:dyDescent="0.2">
      <c r="B6685" s="15"/>
      <c r="C6685" s="15"/>
      <c r="D6685" s="15"/>
      <c r="E6685" s="15"/>
      <c r="F6685" s="15"/>
      <c r="G6685" s="15"/>
      <c r="H6685" s="15"/>
      <c r="I6685" s="15"/>
      <c r="J6685" s="15"/>
      <c r="K6685" s="15"/>
    </row>
    <row r="6686" spans="2:11" x14ac:dyDescent="0.2">
      <c r="B6686" s="15"/>
      <c r="C6686" s="15"/>
      <c r="D6686" s="15"/>
      <c r="E6686" s="15"/>
      <c r="F6686" s="15"/>
      <c r="G6686" s="15"/>
      <c r="H6686" s="15"/>
      <c r="I6686" s="15"/>
      <c r="J6686" s="15"/>
      <c r="K6686" s="15"/>
    </row>
    <row r="6687" spans="2:11" x14ac:dyDescent="0.2">
      <c r="B6687" s="15"/>
      <c r="C6687" s="15"/>
      <c r="D6687" s="15"/>
      <c r="E6687" s="15"/>
      <c r="F6687" s="15"/>
      <c r="G6687" s="15"/>
      <c r="H6687" s="15"/>
      <c r="I6687" s="15"/>
      <c r="J6687" s="15"/>
      <c r="K6687" s="15"/>
    </row>
    <row r="6688" spans="2:11" x14ac:dyDescent="0.2">
      <c r="B6688" s="15"/>
      <c r="C6688" s="15"/>
      <c r="D6688" s="15"/>
      <c r="E6688" s="15"/>
      <c r="F6688" s="15"/>
      <c r="G6688" s="15"/>
      <c r="H6688" s="15"/>
      <c r="I6688" s="15"/>
      <c r="J6688" s="15"/>
      <c r="K6688" s="15"/>
    </row>
    <row r="6689" spans="2:11" x14ac:dyDescent="0.2">
      <c r="B6689" s="15"/>
      <c r="C6689" s="15"/>
      <c r="D6689" s="15"/>
      <c r="E6689" s="15"/>
      <c r="F6689" s="15"/>
      <c r="G6689" s="15"/>
      <c r="H6689" s="15"/>
      <c r="I6689" s="15"/>
      <c r="J6689" s="15"/>
      <c r="K6689" s="15"/>
    </row>
    <row r="6690" spans="2:11" x14ac:dyDescent="0.2">
      <c r="B6690" s="15"/>
      <c r="C6690" s="15"/>
      <c r="D6690" s="15"/>
      <c r="E6690" s="15"/>
      <c r="F6690" s="15"/>
      <c r="G6690" s="15"/>
      <c r="H6690" s="15"/>
      <c r="I6690" s="15"/>
      <c r="J6690" s="15"/>
      <c r="K6690" s="15"/>
    </row>
    <row r="6691" spans="2:11" x14ac:dyDescent="0.2">
      <c r="B6691" s="15"/>
      <c r="C6691" s="15"/>
      <c r="D6691" s="15"/>
      <c r="E6691" s="15"/>
      <c r="F6691" s="15"/>
      <c r="G6691" s="15"/>
      <c r="H6691" s="15"/>
      <c r="I6691" s="15"/>
      <c r="J6691" s="15"/>
      <c r="K6691" s="15"/>
    </row>
    <row r="6692" spans="2:11" x14ac:dyDescent="0.2">
      <c r="B6692" s="15"/>
      <c r="C6692" s="15"/>
      <c r="D6692" s="15"/>
      <c r="E6692" s="15"/>
      <c r="F6692" s="15"/>
      <c r="G6692" s="15"/>
      <c r="H6692" s="15"/>
      <c r="I6692" s="15"/>
      <c r="J6692" s="15"/>
      <c r="K6692" s="15"/>
    </row>
    <row r="6693" spans="2:11" x14ac:dyDescent="0.2">
      <c r="B6693" s="15"/>
      <c r="C6693" s="15"/>
      <c r="D6693" s="15"/>
      <c r="E6693" s="15"/>
      <c r="F6693" s="15"/>
      <c r="G6693" s="15"/>
      <c r="H6693" s="15"/>
      <c r="I6693" s="15"/>
      <c r="J6693" s="15"/>
      <c r="K6693" s="15"/>
    </row>
    <row r="6694" spans="2:11" x14ac:dyDescent="0.2">
      <c r="B6694" s="15"/>
      <c r="C6694" s="15"/>
      <c r="D6694" s="15"/>
      <c r="E6694" s="15"/>
      <c r="F6694" s="15"/>
      <c r="G6694" s="15"/>
      <c r="H6694" s="15"/>
      <c r="I6694" s="15"/>
      <c r="J6694" s="15"/>
      <c r="K6694" s="15"/>
    </row>
    <row r="6695" spans="2:11" x14ac:dyDescent="0.2">
      <c r="B6695" s="15"/>
      <c r="C6695" s="15"/>
      <c r="D6695" s="15"/>
      <c r="E6695" s="15"/>
      <c r="F6695" s="15"/>
      <c r="G6695" s="15"/>
      <c r="H6695" s="15"/>
      <c r="I6695" s="15"/>
      <c r="J6695" s="15"/>
      <c r="K6695" s="15"/>
    </row>
    <row r="6696" spans="2:11" x14ac:dyDescent="0.2">
      <c r="B6696" s="15"/>
      <c r="C6696" s="15"/>
      <c r="D6696" s="15"/>
      <c r="E6696" s="15"/>
      <c r="F6696" s="15"/>
      <c r="G6696" s="15"/>
      <c r="H6696" s="15"/>
      <c r="I6696" s="15"/>
      <c r="J6696" s="15"/>
      <c r="K6696" s="15"/>
    </row>
    <row r="6697" spans="2:11" x14ac:dyDescent="0.2">
      <c r="B6697" s="15"/>
      <c r="C6697" s="15"/>
      <c r="D6697" s="15"/>
      <c r="E6697" s="15"/>
      <c r="F6697" s="15"/>
      <c r="G6697" s="15"/>
      <c r="H6697" s="15"/>
      <c r="I6697" s="15"/>
      <c r="J6697" s="15"/>
      <c r="K6697" s="15"/>
    </row>
    <row r="6698" spans="2:11" x14ac:dyDescent="0.2">
      <c r="B6698" s="15"/>
      <c r="C6698" s="15"/>
      <c r="D6698" s="15"/>
      <c r="E6698" s="15"/>
      <c r="F6698" s="15"/>
      <c r="G6698" s="15"/>
      <c r="H6698" s="15"/>
      <c r="I6698" s="15"/>
      <c r="J6698" s="15"/>
      <c r="K6698" s="15"/>
    </row>
    <row r="6699" spans="2:11" x14ac:dyDescent="0.2">
      <c r="B6699" s="15"/>
      <c r="C6699" s="15"/>
      <c r="D6699" s="15"/>
      <c r="E6699" s="15"/>
      <c r="F6699" s="15"/>
      <c r="G6699" s="15"/>
      <c r="H6699" s="15"/>
      <c r="I6699" s="15"/>
      <c r="J6699" s="15"/>
      <c r="K6699" s="15"/>
    </row>
    <row r="6700" spans="2:11" x14ac:dyDescent="0.2">
      <c r="B6700" s="15"/>
      <c r="C6700" s="15"/>
      <c r="D6700" s="15"/>
      <c r="E6700" s="15"/>
      <c r="F6700" s="15"/>
      <c r="G6700" s="15"/>
      <c r="H6700" s="15"/>
      <c r="I6700" s="15"/>
      <c r="J6700" s="15"/>
      <c r="K6700" s="15"/>
    </row>
    <row r="6701" spans="2:11" x14ac:dyDescent="0.2">
      <c r="B6701" s="15"/>
      <c r="C6701" s="15"/>
      <c r="D6701" s="15"/>
      <c r="E6701" s="15"/>
      <c r="F6701" s="15"/>
      <c r="G6701" s="15"/>
      <c r="H6701" s="15"/>
      <c r="I6701" s="15"/>
      <c r="J6701" s="15"/>
      <c r="K6701" s="15"/>
    </row>
    <row r="6702" spans="2:11" x14ac:dyDescent="0.2">
      <c r="B6702" s="15"/>
      <c r="C6702" s="15"/>
      <c r="D6702" s="15"/>
      <c r="E6702" s="15"/>
      <c r="F6702" s="15"/>
      <c r="G6702" s="15"/>
      <c r="H6702" s="15"/>
      <c r="I6702" s="15"/>
      <c r="J6702" s="15"/>
      <c r="K6702" s="15"/>
    </row>
    <row r="6703" spans="2:11" x14ac:dyDescent="0.2">
      <c r="B6703" s="15"/>
      <c r="C6703" s="15"/>
      <c r="D6703" s="15"/>
      <c r="E6703" s="15"/>
      <c r="F6703" s="15"/>
      <c r="G6703" s="15"/>
      <c r="H6703" s="15"/>
      <c r="I6703" s="15"/>
      <c r="J6703" s="15"/>
      <c r="K6703" s="15"/>
    </row>
    <row r="6704" spans="2:11" x14ac:dyDescent="0.2">
      <c r="B6704" s="15"/>
      <c r="C6704" s="15"/>
      <c r="D6704" s="15"/>
      <c r="E6704" s="15"/>
      <c r="F6704" s="15"/>
      <c r="G6704" s="15"/>
      <c r="H6704" s="15"/>
      <c r="I6704" s="15"/>
      <c r="J6704" s="15"/>
      <c r="K6704" s="15"/>
    </row>
    <row r="6705" spans="2:11" x14ac:dyDescent="0.2">
      <c r="B6705" s="15"/>
      <c r="C6705" s="15"/>
      <c r="D6705" s="15"/>
      <c r="E6705" s="15"/>
      <c r="F6705" s="15"/>
      <c r="G6705" s="15"/>
      <c r="H6705" s="15"/>
      <c r="I6705" s="15"/>
      <c r="J6705" s="15"/>
      <c r="K6705" s="15"/>
    </row>
    <row r="6706" spans="2:11" x14ac:dyDescent="0.2">
      <c r="B6706" s="15"/>
      <c r="C6706" s="15"/>
      <c r="D6706" s="15"/>
      <c r="E6706" s="15"/>
      <c r="F6706" s="15"/>
      <c r="G6706" s="15"/>
      <c r="H6706" s="15"/>
      <c r="I6706" s="15"/>
      <c r="J6706" s="15"/>
      <c r="K6706" s="15"/>
    </row>
    <row r="6707" spans="2:11" x14ac:dyDescent="0.2">
      <c r="B6707" s="15"/>
      <c r="C6707" s="15"/>
      <c r="D6707" s="15"/>
      <c r="E6707" s="15"/>
      <c r="F6707" s="15"/>
      <c r="G6707" s="15"/>
      <c r="H6707" s="15"/>
      <c r="I6707" s="15"/>
      <c r="J6707" s="15"/>
      <c r="K6707" s="15"/>
    </row>
    <row r="6708" spans="2:11" x14ac:dyDescent="0.2">
      <c r="B6708" s="15"/>
      <c r="C6708" s="15"/>
      <c r="D6708" s="15"/>
      <c r="E6708" s="15"/>
      <c r="F6708" s="15"/>
      <c r="G6708" s="15"/>
      <c r="H6708" s="15"/>
      <c r="I6708" s="15"/>
      <c r="J6708" s="15"/>
      <c r="K6708" s="15"/>
    </row>
    <row r="6709" spans="2:11" x14ac:dyDescent="0.2">
      <c r="B6709" s="15"/>
      <c r="C6709" s="15"/>
      <c r="D6709" s="15"/>
      <c r="E6709" s="15"/>
      <c r="F6709" s="15"/>
      <c r="G6709" s="15"/>
      <c r="H6709" s="15"/>
      <c r="I6709" s="15"/>
      <c r="J6709" s="15"/>
      <c r="K6709" s="15"/>
    </row>
    <row r="6710" spans="2:11" x14ac:dyDescent="0.2">
      <c r="B6710" s="15"/>
      <c r="C6710" s="15"/>
      <c r="D6710" s="15"/>
      <c r="E6710" s="15"/>
      <c r="F6710" s="15"/>
      <c r="G6710" s="15"/>
      <c r="H6710" s="15"/>
      <c r="I6710" s="15"/>
      <c r="J6710" s="15"/>
      <c r="K6710" s="15"/>
    </row>
    <row r="6711" spans="2:11" x14ac:dyDescent="0.2">
      <c r="B6711" s="15"/>
      <c r="C6711" s="15"/>
      <c r="D6711" s="15"/>
      <c r="E6711" s="15"/>
      <c r="F6711" s="15"/>
      <c r="G6711" s="15"/>
      <c r="H6711" s="15"/>
      <c r="I6711" s="15"/>
      <c r="J6711" s="15"/>
      <c r="K6711" s="15"/>
    </row>
    <row r="6712" spans="2:11" x14ac:dyDescent="0.2">
      <c r="B6712" s="15"/>
      <c r="C6712" s="15"/>
      <c r="D6712" s="15"/>
      <c r="E6712" s="15"/>
      <c r="F6712" s="15"/>
      <c r="G6712" s="15"/>
      <c r="H6712" s="15"/>
      <c r="I6712" s="15"/>
      <c r="J6712" s="15"/>
      <c r="K6712" s="15"/>
    </row>
    <row r="6713" spans="2:11" x14ac:dyDescent="0.2">
      <c r="B6713" s="15"/>
      <c r="C6713" s="15"/>
      <c r="D6713" s="15"/>
      <c r="E6713" s="15"/>
      <c r="F6713" s="15"/>
      <c r="G6713" s="15"/>
      <c r="H6713" s="15"/>
      <c r="I6713" s="15"/>
      <c r="J6713" s="15"/>
      <c r="K6713" s="15"/>
    </row>
    <row r="6714" spans="2:11" x14ac:dyDescent="0.2">
      <c r="B6714" s="15"/>
      <c r="C6714" s="15"/>
      <c r="D6714" s="15"/>
      <c r="E6714" s="15"/>
      <c r="F6714" s="15"/>
      <c r="G6714" s="15"/>
      <c r="H6714" s="15"/>
      <c r="I6714" s="15"/>
      <c r="J6714" s="15"/>
      <c r="K6714" s="15"/>
    </row>
    <row r="6715" spans="2:11" x14ac:dyDescent="0.2">
      <c r="B6715" s="15"/>
      <c r="C6715" s="15"/>
      <c r="D6715" s="15"/>
      <c r="E6715" s="15"/>
      <c r="F6715" s="15"/>
      <c r="G6715" s="15"/>
      <c r="H6715" s="15"/>
      <c r="I6715" s="15"/>
      <c r="J6715" s="15"/>
      <c r="K6715" s="15"/>
    </row>
    <row r="6716" spans="2:11" x14ac:dyDescent="0.2">
      <c r="B6716" s="15"/>
      <c r="C6716" s="15"/>
      <c r="D6716" s="15"/>
      <c r="E6716" s="15"/>
      <c r="F6716" s="15"/>
      <c r="G6716" s="15"/>
      <c r="H6716" s="15"/>
      <c r="I6716" s="15"/>
      <c r="J6716" s="15"/>
      <c r="K6716" s="15"/>
    </row>
    <row r="6717" spans="2:11" x14ac:dyDescent="0.2">
      <c r="B6717" s="15"/>
      <c r="C6717" s="15"/>
      <c r="D6717" s="15"/>
      <c r="E6717" s="15"/>
      <c r="F6717" s="15"/>
      <c r="G6717" s="15"/>
      <c r="H6717" s="15"/>
      <c r="I6717" s="15"/>
      <c r="J6717" s="15"/>
      <c r="K6717" s="15"/>
    </row>
    <row r="6718" spans="2:11" x14ac:dyDescent="0.2">
      <c r="B6718" s="15"/>
      <c r="C6718" s="15"/>
      <c r="D6718" s="15"/>
      <c r="E6718" s="15"/>
      <c r="F6718" s="15"/>
      <c r="G6718" s="15"/>
      <c r="H6718" s="15"/>
      <c r="I6718" s="15"/>
      <c r="J6718" s="15"/>
      <c r="K6718" s="15"/>
    </row>
    <row r="6719" spans="2:11" x14ac:dyDescent="0.2">
      <c r="B6719" s="15"/>
      <c r="C6719" s="15"/>
      <c r="D6719" s="15"/>
      <c r="E6719" s="15"/>
      <c r="F6719" s="15"/>
      <c r="G6719" s="15"/>
      <c r="H6719" s="15"/>
      <c r="I6719" s="15"/>
      <c r="J6719" s="15"/>
      <c r="K6719" s="15"/>
    </row>
    <row r="6720" spans="2:11" x14ac:dyDescent="0.2">
      <c r="B6720" s="15"/>
      <c r="C6720" s="15"/>
      <c r="D6720" s="15"/>
      <c r="E6720" s="15"/>
      <c r="F6720" s="15"/>
      <c r="G6720" s="15"/>
      <c r="H6720" s="15"/>
      <c r="I6720" s="15"/>
      <c r="J6720" s="15"/>
      <c r="K6720" s="15"/>
    </row>
    <row r="6721" spans="2:11" x14ac:dyDescent="0.2">
      <c r="B6721" s="15"/>
      <c r="C6721" s="15"/>
      <c r="D6721" s="15"/>
      <c r="E6721" s="15"/>
      <c r="F6721" s="15"/>
      <c r="G6721" s="15"/>
      <c r="H6721" s="15"/>
      <c r="I6721" s="15"/>
      <c r="J6721" s="15"/>
      <c r="K6721" s="15"/>
    </row>
    <row r="6722" spans="2:11" x14ac:dyDescent="0.2">
      <c r="B6722" s="15"/>
      <c r="C6722" s="15"/>
      <c r="D6722" s="15"/>
      <c r="E6722" s="15"/>
      <c r="F6722" s="15"/>
      <c r="G6722" s="15"/>
      <c r="H6722" s="15"/>
      <c r="I6722" s="15"/>
      <c r="J6722" s="15"/>
      <c r="K6722" s="15"/>
    </row>
    <row r="6723" spans="2:11" x14ac:dyDescent="0.2">
      <c r="B6723" s="15"/>
      <c r="C6723" s="15"/>
      <c r="D6723" s="15"/>
      <c r="E6723" s="15"/>
      <c r="F6723" s="15"/>
      <c r="G6723" s="15"/>
      <c r="H6723" s="15"/>
      <c r="I6723" s="15"/>
      <c r="J6723" s="15"/>
      <c r="K6723" s="15"/>
    </row>
    <row r="6724" spans="2:11" x14ac:dyDescent="0.2">
      <c r="B6724" s="15"/>
      <c r="C6724" s="15"/>
      <c r="D6724" s="15"/>
      <c r="E6724" s="15"/>
      <c r="F6724" s="15"/>
      <c r="G6724" s="15"/>
      <c r="H6724" s="15"/>
      <c r="I6724" s="15"/>
      <c r="J6724" s="15"/>
      <c r="K6724" s="15"/>
    </row>
    <row r="6725" spans="2:11" x14ac:dyDescent="0.2">
      <c r="B6725" s="15"/>
      <c r="C6725" s="15"/>
      <c r="D6725" s="15"/>
      <c r="E6725" s="15"/>
      <c r="F6725" s="15"/>
      <c r="G6725" s="15"/>
      <c r="H6725" s="15"/>
      <c r="I6725" s="15"/>
      <c r="J6725" s="15"/>
      <c r="K6725" s="15"/>
    </row>
    <row r="6726" spans="2:11" x14ac:dyDescent="0.2">
      <c r="B6726" s="15"/>
      <c r="C6726" s="15"/>
      <c r="D6726" s="15"/>
      <c r="E6726" s="15"/>
      <c r="F6726" s="15"/>
      <c r="G6726" s="15"/>
      <c r="H6726" s="15"/>
      <c r="I6726" s="15"/>
      <c r="J6726" s="15"/>
      <c r="K6726" s="15"/>
    </row>
    <row r="6727" spans="2:11" x14ac:dyDescent="0.2">
      <c r="B6727" s="15"/>
      <c r="C6727" s="15"/>
      <c r="D6727" s="15"/>
      <c r="E6727" s="15"/>
      <c r="F6727" s="15"/>
      <c r="G6727" s="15"/>
      <c r="H6727" s="15"/>
      <c r="I6727" s="15"/>
      <c r="J6727" s="15"/>
      <c r="K6727" s="15"/>
    </row>
    <row r="6728" spans="2:11" x14ac:dyDescent="0.2">
      <c r="B6728" s="15"/>
      <c r="C6728" s="15"/>
      <c r="D6728" s="15"/>
      <c r="E6728" s="15"/>
      <c r="F6728" s="15"/>
      <c r="G6728" s="15"/>
      <c r="H6728" s="15"/>
      <c r="I6728" s="15"/>
      <c r="J6728" s="15"/>
      <c r="K6728" s="15"/>
    </row>
    <row r="6729" spans="2:11" x14ac:dyDescent="0.2">
      <c r="B6729" s="15"/>
      <c r="C6729" s="15"/>
      <c r="D6729" s="15"/>
      <c r="E6729" s="15"/>
      <c r="F6729" s="15"/>
      <c r="G6729" s="15"/>
      <c r="H6729" s="15"/>
      <c r="I6729" s="15"/>
      <c r="J6729" s="15"/>
      <c r="K6729" s="15"/>
    </row>
    <row r="6730" spans="2:11" x14ac:dyDescent="0.2">
      <c r="B6730" s="15"/>
      <c r="C6730" s="15"/>
      <c r="D6730" s="15"/>
      <c r="E6730" s="15"/>
      <c r="F6730" s="15"/>
      <c r="G6730" s="15"/>
      <c r="H6730" s="15"/>
      <c r="I6730" s="15"/>
      <c r="J6730" s="15"/>
      <c r="K6730" s="15"/>
    </row>
    <row r="6731" spans="2:11" x14ac:dyDescent="0.2">
      <c r="B6731" s="15"/>
      <c r="C6731" s="15"/>
      <c r="D6731" s="15"/>
      <c r="E6731" s="15"/>
      <c r="F6731" s="15"/>
      <c r="G6731" s="15"/>
      <c r="H6731" s="15"/>
      <c r="I6731" s="15"/>
      <c r="J6731" s="15"/>
      <c r="K6731" s="15"/>
    </row>
    <row r="6732" spans="2:11" x14ac:dyDescent="0.2">
      <c r="B6732" s="15"/>
      <c r="C6732" s="15"/>
      <c r="D6732" s="15"/>
      <c r="E6732" s="15"/>
      <c r="F6732" s="15"/>
      <c r="G6732" s="15"/>
      <c r="H6732" s="15"/>
      <c r="I6732" s="15"/>
      <c r="J6732" s="15"/>
      <c r="K6732" s="15"/>
    </row>
    <row r="6733" spans="2:11" x14ac:dyDescent="0.2">
      <c r="B6733" s="15"/>
      <c r="C6733" s="15"/>
      <c r="D6733" s="15"/>
      <c r="E6733" s="15"/>
      <c r="F6733" s="15"/>
      <c r="G6733" s="15"/>
      <c r="H6733" s="15"/>
      <c r="I6733" s="15"/>
      <c r="J6733" s="15"/>
      <c r="K6733" s="15"/>
    </row>
    <row r="6734" spans="2:11" x14ac:dyDescent="0.2">
      <c r="B6734" s="15"/>
      <c r="C6734" s="15"/>
      <c r="D6734" s="15"/>
      <c r="E6734" s="15"/>
      <c r="F6734" s="15"/>
      <c r="G6734" s="15"/>
      <c r="H6734" s="15"/>
      <c r="I6734" s="15"/>
      <c r="J6734" s="15"/>
      <c r="K6734" s="15"/>
    </row>
    <row r="6735" spans="2:11" x14ac:dyDescent="0.2">
      <c r="B6735" s="15"/>
      <c r="C6735" s="15"/>
      <c r="D6735" s="15"/>
      <c r="E6735" s="15"/>
      <c r="F6735" s="15"/>
      <c r="G6735" s="15"/>
      <c r="H6735" s="15"/>
      <c r="I6735" s="15"/>
      <c r="J6735" s="15"/>
      <c r="K6735" s="15"/>
    </row>
    <row r="6736" spans="2:11" x14ac:dyDescent="0.2">
      <c r="B6736" s="15"/>
      <c r="C6736" s="15"/>
      <c r="D6736" s="15"/>
      <c r="E6736" s="15"/>
      <c r="F6736" s="15"/>
      <c r="G6736" s="15"/>
      <c r="H6736" s="15"/>
      <c r="I6736" s="15"/>
      <c r="J6736" s="15"/>
      <c r="K6736" s="15"/>
    </row>
    <row r="6737" spans="2:11" x14ac:dyDescent="0.2">
      <c r="B6737" s="15"/>
      <c r="C6737" s="15"/>
      <c r="D6737" s="15"/>
      <c r="E6737" s="15"/>
      <c r="F6737" s="15"/>
      <c r="G6737" s="15"/>
      <c r="H6737" s="15"/>
      <c r="I6737" s="15"/>
      <c r="J6737" s="15"/>
      <c r="K6737" s="15"/>
    </row>
    <row r="6738" spans="2:11" x14ac:dyDescent="0.2">
      <c r="B6738" s="15"/>
      <c r="C6738" s="15"/>
      <c r="D6738" s="15"/>
      <c r="E6738" s="15"/>
      <c r="F6738" s="15"/>
      <c r="G6738" s="15"/>
      <c r="H6738" s="15"/>
      <c r="I6738" s="15"/>
      <c r="J6738" s="15"/>
      <c r="K6738" s="15"/>
    </row>
    <row r="6739" spans="2:11" x14ac:dyDescent="0.2">
      <c r="B6739" s="15"/>
      <c r="C6739" s="15"/>
      <c r="D6739" s="15"/>
      <c r="E6739" s="15"/>
      <c r="F6739" s="15"/>
      <c r="G6739" s="15"/>
      <c r="H6739" s="15"/>
      <c r="I6739" s="15"/>
      <c r="J6739" s="15"/>
      <c r="K6739" s="15"/>
    </row>
    <row r="6740" spans="2:11" x14ac:dyDescent="0.2">
      <c r="B6740" s="15"/>
      <c r="C6740" s="15"/>
      <c r="D6740" s="15"/>
      <c r="E6740" s="15"/>
      <c r="F6740" s="15"/>
      <c r="G6740" s="15"/>
      <c r="H6740" s="15"/>
      <c r="I6740" s="15"/>
      <c r="J6740" s="15"/>
      <c r="K6740" s="15"/>
    </row>
    <row r="6741" spans="2:11" x14ac:dyDescent="0.2">
      <c r="B6741" s="15"/>
      <c r="C6741" s="15"/>
      <c r="D6741" s="15"/>
      <c r="E6741" s="15"/>
      <c r="F6741" s="15"/>
      <c r="G6741" s="15"/>
      <c r="H6741" s="15"/>
      <c r="I6741" s="15"/>
      <c r="J6741" s="15"/>
      <c r="K6741" s="15"/>
    </row>
    <row r="6742" spans="2:11" x14ac:dyDescent="0.2">
      <c r="B6742" s="15"/>
      <c r="C6742" s="15"/>
      <c r="D6742" s="15"/>
      <c r="E6742" s="15"/>
      <c r="F6742" s="15"/>
      <c r="G6742" s="15"/>
      <c r="H6742" s="15"/>
      <c r="I6742" s="15"/>
      <c r="J6742" s="15"/>
      <c r="K6742" s="15"/>
    </row>
    <row r="6743" spans="2:11" x14ac:dyDescent="0.2">
      <c r="B6743" s="15"/>
      <c r="C6743" s="15"/>
      <c r="D6743" s="15"/>
      <c r="E6743" s="15"/>
      <c r="F6743" s="15"/>
      <c r="G6743" s="15"/>
      <c r="H6743" s="15"/>
      <c r="I6743" s="15"/>
      <c r="J6743" s="15"/>
      <c r="K6743" s="15"/>
    </row>
    <row r="6744" spans="2:11" x14ac:dyDescent="0.2">
      <c r="B6744" s="15"/>
      <c r="C6744" s="15"/>
      <c r="D6744" s="15"/>
      <c r="E6744" s="15"/>
      <c r="F6744" s="15"/>
      <c r="G6744" s="15"/>
      <c r="H6744" s="15"/>
      <c r="I6744" s="15"/>
      <c r="J6744" s="15"/>
      <c r="K6744" s="15"/>
    </row>
    <row r="6745" spans="2:11" x14ac:dyDescent="0.2">
      <c r="B6745" s="15"/>
      <c r="C6745" s="15"/>
      <c r="D6745" s="15"/>
      <c r="E6745" s="15"/>
      <c r="F6745" s="15"/>
      <c r="G6745" s="15"/>
      <c r="H6745" s="15"/>
      <c r="I6745" s="15"/>
      <c r="J6745" s="15"/>
      <c r="K6745" s="15"/>
    </row>
    <row r="6746" spans="2:11" x14ac:dyDescent="0.2">
      <c r="B6746" s="15"/>
      <c r="C6746" s="15"/>
      <c r="D6746" s="15"/>
      <c r="E6746" s="15"/>
      <c r="F6746" s="15"/>
      <c r="G6746" s="15"/>
      <c r="H6746" s="15"/>
      <c r="I6746" s="15"/>
      <c r="J6746" s="15"/>
      <c r="K6746" s="15"/>
    </row>
    <row r="6747" spans="2:11" x14ac:dyDescent="0.2">
      <c r="B6747" s="15"/>
      <c r="C6747" s="15"/>
      <c r="D6747" s="15"/>
      <c r="E6747" s="15"/>
      <c r="F6747" s="15"/>
      <c r="G6747" s="15"/>
      <c r="H6747" s="15"/>
      <c r="I6747" s="15"/>
      <c r="J6747" s="15"/>
      <c r="K6747" s="15"/>
    </row>
    <row r="6748" spans="2:11" x14ac:dyDescent="0.2">
      <c r="B6748" s="15"/>
      <c r="C6748" s="15"/>
      <c r="D6748" s="15"/>
      <c r="E6748" s="15"/>
      <c r="F6748" s="15"/>
      <c r="G6748" s="15"/>
      <c r="H6748" s="15"/>
      <c r="I6748" s="15"/>
      <c r="J6748" s="15"/>
      <c r="K6748" s="15"/>
    </row>
    <row r="6749" spans="2:11" x14ac:dyDescent="0.2">
      <c r="B6749" s="15"/>
      <c r="C6749" s="15"/>
      <c r="D6749" s="15"/>
      <c r="E6749" s="15"/>
      <c r="F6749" s="15"/>
      <c r="G6749" s="15"/>
      <c r="H6749" s="15"/>
      <c r="I6749" s="15"/>
      <c r="J6749" s="15"/>
      <c r="K6749" s="15"/>
    </row>
    <row r="6750" spans="2:11" x14ac:dyDescent="0.2">
      <c r="B6750" s="15"/>
      <c r="C6750" s="15"/>
      <c r="D6750" s="15"/>
      <c r="E6750" s="15"/>
      <c r="F6750" s="15"/>
      <c r="G6750" s="15"/>
      <c r="H6750" s="15"/>
      <c r="I6750" s="15"/>
      <c r="J6750" s="15"/>
      <c r="K6750" s="15"/>
    </row>
    <row r="6751" spans="2:11" x14ac:dyDescent="0.2">
      <c r="B6751" s="15"/>
      <c r="C6751" s="15"/>
      <c r="D6751" s="15"/>
      <c r="E6751" s="15"/>
      <c r="F6751" s="15"/>
      <c r="G6751" s="15"/>
      <c r="H6751" s="15"/>
      <c r="I6751" s="15"/>
      <c r="J6751" s="15"/>
      <c r="K6751" s="15"/>
    </row>
    <row r="6752" spans="2:11" x14ac:dyDescent="0.2">
      <c r="B6752" s="15"/>
      <c r="C6752" s="15"/>
      <c r="D6752" s="15"/>
      <c r="E6752" s="15"/>
      <c r="F6752" s="15"/>
      <c r="G6752" s="15"/>
      <c r="H6752" s="15"/>
      <c r="I6752" s="15"/>
      <c r="J6752" s="15"/>
      <c r="K6752" s="15"/>
    </row>
    <row r="6753" spans="2:11" x14ac:dyDescent="0.2">
      <c r="B6753" s="15"/>
      <c r="C6753" s="15"/>
      <c r="D6753" s="15"/>
      <c r="E6753" s="15"/>
      <c r="F6753" s="15"/>
      <c r="G6753" s="15"/>
      <c r="H6753" s="15"/>
      <c r="I6753" s="15"/>
      <c r="J6753" s="15"/>
      <c r="K6753" s="15"/>
    </row>
    <row r="6754" spans="2:11" x14ac:dyDescent="0.2">
      <c r="B6754" s="15"/>
      <c r="C6754" s="15"/>
      <c r="D6754" s="15"/>
      <c r="E6754" s="15"/>
      <c r="F6754" s="15"/>
      <c r="G6754" s="15"/>
      <c r="H6754" s="15"/>
      <c r="I6754" s="15"/>
      <c r="J6754" s="15"/>
      <c r="K6754" s="15"/>
    </row>
    <row r="6755" spans="2:11" x14ac:dyDescent="0.2">
      <c r="B6755" s="15"/>
      <c r="C6755" s="15"/>
      <c r="D6755" s="15"/>
      <c r="E6755" s="15"/>
      <c r="F6755" s="15"/>
      <c r="G6755" s="15"/>
      <c r="H6755" s="15"/>
      <c r="I6755" s="15"/>
      <c r="J6755" s="15"/>
      <c r="K6755" s="15"/>
    </row>
    <row r="6756" spans="2:11" x14ac:dyDescent="0.2">
      <c r="B6756" s="15"/>
      <c r="C6756" s="15"/>
      <c r="D6756" s="15"/>
      <c r="E6756" s="15"/>
      <c r="F6756" s="15"/>
      <c r="G6756" s="15"/>
      <c r="H6756" s="15"/>
      <c r="I6756" s="15"/>
      <c r="J6756" s="15"/>
      <c r="K6756" s="15"/>
    </row>
    <row r="6757" spans="2:11" x14ac:dyDescent="0.2">
      <c r="B6757" s="15"/>
      <c r="C6757" s="15"/>
      <c r="D6757" s="15"/>
      <c r="E6757" s="15"/>
      <c r="F6757" s="15"/>
      <c r="G6757" s="15"/>
      <c r="H6757" s="15"/>
      <c r="I6757" s="15"/>
      <c r="J6757" s="15"/>
      <c r="K6757" s="15"/>
    </row>
    <row r="6758" spans="2:11" x14ac:dyDescent="0.2">
      <c r="B6758" s="15"/>
      <c r="C6758" s="15"/>
      <c r="D6758" s="15"/>
      <c r="E6758" s="15"/>
      <c r="F6758" s="15"/>
      <c r="G6758" s="15"/>
      <c r="H6758" s="15"/>
      <c r="I6758" s="15"/>
      <c r="J6758" s="15"/>
      <c r="K6758" s="15"/>
    </row>
    <row r="6759" spans="2:11" x14ac:dyDescent="0.2">
      <c r="B6759" s="15"/>
      <c r="C6759" s="15"/>
      <c r="D6759" s="15"/>
      <c r="E6759" s="15"/>
      <c r="F6759" s="15"/>
      <c r="G6759" s="15"/>
      <c r="H6759" s="15"/>
      <c r="I6759" s="15"/>
      <c r="J6759" s="15"/>
      <c r="K6759" s="15"/>
    </row>
    <row r="6760" spans="2:11" x14ac:dyDescent="0.2">
      <c r="B6760" s="15"/>
      <c r="C6760" s="15"/>
      <c r="D6760" s="15"/>
      <c r="E6760" s="15"/>
      <c r="F6760" s="15"/>
      <c r="G6760" s="15"/>
      <c r="H6760" s="15"/>
      <c r="I6760" s="15"/>
      <c r="J6760" s="15"/>
      <c r="K6760" s="15"/>
    </row>
    <row r="6761" spans="2:11" x14ac:dyDescent="0.2">
      <c r="B6761" s="15"/>
      <c r="C6761" s="15"/>
      <c r="D6761" s="15"/>
      <c r="E6761" s="15"/>
      <c r="F6761" s="15"/>
      <c r="G6761" s="15"/>
      <c r="H6761" s="15"/>
      <c r="I6761" s="15"/>
      <c r="J6761" s="15"/>
      <c r="K6761" s="15"/>
    </row>
    <row r="6762" spans="2:11" x14ac:dyDescent="0.2">
      <c r="B6762" s="15"/>
      <c r="C6762" s="15"/>
      <c r="D6762" s="15"/>
      <c r="E6762" s="15"/>
      <c r="F6762" s="15"/>
      <c r="G6762" s="15"/>
      <c r="H6762" s="15"/>
      <c r="I6762" s="15"/>
      <c r="J6762" s="15"/>
      <c r="K6762" s="15"/>
    </row>
    <row r="6763" spans="2:11" x14ac:dyDescent="0.2">
      <c r="B6763" s="15"/>
      <c r="C6763" s="15"/>
      <c r="D6763" s="15"/>
      <c r="E6763" s="15"/>
      <c r="F6763" s="15"/>
      <c r="G6763" s="15"/>
      <c r="H6763" s="15"/>
      <c r="I6763" s="15"/>
      <c r="J6763" s="15"/>
      <c r="K6763" s="15"/>
    </row>
    <row r="6764" spans="2:11" x14ac:dyDescent="0.2">
      <c r="B6764" s="15"/>
      <c r="C6764" s="15"/>
      <c r="D6764" s="15"/>
      <c r="E6764" s="15"/>
      <c r="F6764" s="15"/>
      <c r="G6764" s="15"/>
      <c r="H6764" s="15"/>
      <c r="I6764" s="15"/>
      <c r="J6764" s="15"/>
      <c r="K6764" s="15"/>
    </row>
    <row r="6765" spans="2:11" x14ac:dyDescent="0.2">
      <c r="B6765" s="15"/>
      <c r="C6765" s="15"/>
      <c r="D6765" s="15"/>
      <c r="E6765" s="15"/>
      <c r="F6765" s="15"/>
      <c r="G6765" s="15"/>
      <c r="H6765" s="15"/>
      <c r="I6765" s="15"/>
      <c r="J6765" s="15"/>
      <c r="K6765" s="15"/>
    </row>
    <row r="6766" spans="2:11" x14ac:dyDescent="0.2">
      <c r="B6766" s="15"/>
      <c r="C6766" s="15"/>
      <c r="D6766" s="15"/>
      <c r="E6766" s="15"/>
      <c r="F6766" s="15"/>
      <c r="G6766" s="15"/>
      <c r="H6766" s="15"/>
      <c r="I6766" s="15"/>
      <c r="J6766" s="15"/>
      <c r="K6766" s="15"/>
    </row>
    <row r="6767" spans="2:11" x14ac:dyDescent="0.2">
      <c r="B6767" s="15"/>
      <c r="C6767" s="15"/>
      <c r="D6767" s="15"/>
      <c r="E6767" s="15"/>
      <c r="F6767" s="15"/>
      <c r="G6767" s="15"/>
      <c r="H6767" s="15"/>
      <c r="I6767" s="15"/>
      <c r="J6767" s="15"/>
      <c r="K6767" s="15"/>
    </row>
    <row r="6768" spans="2:11" x14ac:dyDescent="0.2">
      <c r="B6768" s="15"/>
      <c r="C6768" s="15"/>
      <c r="D6768" s="15"/>
      <c r="E6768" s="15"/>
      <c r="F6768" s="15"/>
      <c r="G6768" s="15"/>
      <c r="H6768" s="15"/>
      <c r="I6768" s="15"/>
      <c r="J6768" s="15"/>
      <c r="K6768" s="15"/>
    </row>
    <row r="6769" spans="2:11" x14ac:dyDescent="0.2">
      <c r="B6769" s="15"/>
      <c r="C6769" s="15"/>
      <c r="D6769" s="15"/>
      <c r="E6769" s="15"/>
      <c r="F6769" s="15"/>
      <c r="G6769" s="15"/>
      <c r="H6769" s="15"/>
      <c r="I6769" s="15"/>
      <c r="J6769" s="15"/>
      <c r="K6769" s="15"/>
    </row>
    <row r="6770" spans="2:11" x14ac:dyDescent="0.2">
      <c r="B6770" s="15"/>
      <c r="C6770" s="15"/>
      <c r="D6770" s="15"/>
      <c r="E6770" s="15"/>
      <c r="F6770" s="15"/>
      <c r="G6770" s="15"/>
      <c r="H6770" s="15"/>
      <c r="I6770" s="15"/>
      <c r="J6770" s="15"/>
      <c r="K6770" s="15"/>
    </row>
    <row r="6771" spans="2:11" x14ac:dyDescent="0.2">
      <c r="B6771" s="15"/>
      <c r="C6771" s="15"/>
      <c r="D6771" s="15"/>
      <c r="E6771" s="15"/>
      <c r="F6771" s="15"/>
      <c r="G6771" s="15"/>
      <c r="H6771" s="15"/>
      <c r="I6771" s="15"/>
      <c r="J6771" s="15"/>
      <c r="K6771" s="15"/>
    </row>
    <row r="6772" spans="2:11" x14ac:dyDescent="0.2">
      <c r="B6772" s="15"/>
      <c r="C6772" s="15"/>
      <c r="D6772" s="15"/>
      <c r="E6772" s="15"/>
      <c r="F6772" s="15"/>
      <c r="G6772" s="15"/>
      <c r="H6772" s="15"/>
      <c r="I6772" s="15"/>
      <c r="J6772" s="15"/>
      <c r="K6772" s="15"/>
    </row>
    <row r="6773" spans="2:11" x14ac:dyDescent="0.2">
      <c r="B6773" s="15"/>
      <c r="C6773" s="15"/>
      <c r="D6773" s="15"/>
      <c r="E6773" s="15"/>
      <c r="F6773" s="15"/>
      <c r="G6773" s="15"/>
      <c r="H6773" s="15"/>
      <c r="I6773" s="15"/>
      <c r="J6773" s="15"/>
      <c r="K6773" s="15"/>
    </row>
    <row r="6774" spans="2:11" x14ac:dyDescent="0.2">
      <c r="B6774" s="15"/>
      <c r="C6774" s="15"/>
      <c r="D6774" s="15"/>
      <c r="E6774" s="15"/>
      <c r="F6774" s="15"/>
      <c r="G6774" s="15"/>
      <c r="H6774" s="15"/>
      <c r="I6774" s="15"/>
      <c r="J6774" s="15"/>
      <c r="K6774" s="15"/>
    </row>
    <row r="6775" spans="2:11" x14ac:dyDescent="0.2">
      <c r="B6775" s="15"/>
      <c r="C6775" s="15"/>
      <c r="D6775" s="15"/>
      <c r="E6775" s="15"/>
      <c r="F6775" s="15"/>
      <c r="G6775" s="15"/>
      <c r="H6775" s="15"/>
      <c r="I6775" s="15"/>
      <c r="J6775" s="15"/>
      <c r="K6775" s="15"/>
    </row>
    <row r="6776" spans="2:11" x14ac:dyDescent="0.2">
      <c r="B6776" s="15"/>
      <c r="C6776" s="15"/>
      <c r="D6776" s="15"/>
      <c r="E6776" s="15"/>
      <c r="F6776" s="15"/>
      <c r="G6776" s="15"/>
      <c r="H6776" s="15"/>
      <c r="I6776" s="15"/>
      <c r="J6776" s="15"/>
      <c r="K6776" s="15"/>
    </row>
    <row r="6777" spans="2:11" x14ac:dyDescent="0.2">
      <c r="B6777" s="15"/>
      <c r="C6777" s="15"/>
      <c r="D6777" s="15"/>
      <c r="E6777" s="15"/>
      <c r="F6777" s="15"/>
      <c r="G6777" s="15"/>
      <c r="H6777" s="15"/>
      <c r="I6777" s="15"/>
      <c r="J6777" s="15"/>
      <c r="K6777" s="15"/>
    </row>
    <row r="6778" spans="2:11" x14ac:dyDescent="0.2">
      <c r="B6778" s="15"/>
      <c r="C6778" s="15"/>
      <c r="D6778" s="15"/>
      <c r="E6778" s="15"/>
      <c r="F6778" s="15"/>
      <c r="G6778" s="15"/>
      <c r="H6778" s="15"/>
      <c r="I6778" s="15"/>
      <c r="J6778" s="15"/>
      <c r="K6778" s="15"/>
    </row>
    <row r="6779" spans="2:11" x14ac:dyDescent="0.2">
      <c r="B6779" s="15"/>
      <c r="C6779" s="15"/>
      <c r="D6779" s="15"/>
      <c r="E6779" s="15"/>
      <c r="F6779" s="15"/>
      <c r="G6779" s="15"/>
      <c r="H6779" s="15"/>
      <c r="I6779" s="15"/>
      <c r="J6779" s="15"/>
      <c r="K6779" s="15"/>
    </row>
    <row r="6780" spans="2:11" x14ac:dyDescent="0.2">
      <c r="B6780" s="15"/>
      <c r="C6780" s="15"/>
      <c r="D6780" s="15"/>
      <c r="E6780" s="15"/>
      <c r="F6780" s="15"/>
      <c r="G6780" s="15"/>
      <c r="H6780" s="15"/>
      <c r="I6780" s="15"/>
      <c r="J6780" s="15"/>
      <c r="K6780" s="15"/>
    </row>
    <row r="6781" spans="2:11" x14ac:dyDescent="0.2">
      <c r="B6781" s="15"/>
      <c r="C6781" s="15"/>
      <c r="D6781" s="15"/>
      <c r="E6781" s="15"/>
      <c r="F6781" s="15"/>
      <c r="G6781" s="15"/>
      <c r="H6781" s="15"/>
      <c r="I6781" s="15"/>
      <c r="J6781" s="15"/>
      <c r="K6781" s="15"/>
    </row>
    <row r="6782" spans="2:11" x14ac:dyDescent="0.2">
      <c r="B6782" s="15"/>
      <c r="C6782" s="15"/>
      <c r="D6782" s="15"/>
      <c r="E6782" s="15"/>
      <c r="F6782" s="15"/>
      <c r="G6782" s="15"/>
      <c r="H6782" s="15"/>
      <c r="I6782" s="15"/>
      <c r="J6782" s="15"/>
      <c r="K6782" s="15"/>
    </row>
    <row r="6783" spans="2:11" x14ac:dyDescent="0.2">
      <c r="B6783" s="15"/>
      <c r="C6783" s="15"/>
      <c r="D6783" s="15"/>
      <c r="E6783" s="15"/>
      <c r="F6783" s="15"/>
      <c r="G6783" s="15"/>
      <c r="H6783" s="15"/>
      <c r="I6783" s="15"/>
      <c r="J6783" s="15"/>
      <c r="K6783" s="15"/>
    </row>
    <row r="6784" spans="2:11" x14ac:dyDescent="0.2">
      <c r="B6784" s="15"/>
      <c r="C6784" s="15"/>
      <c r="D6784" s="15"/>
      <c r="E6784" s="15"/>
      <c r="F6784" s="15"/>
      <c r="G6784" s="15"/>
      <c r="H6784" s="15"/>
      <c r="I6784" s="15"/>
      <c r="J6784" s="15"/>
      <c r="K6784" s="15"/>
    </row>
    <row r="6785" spans="2:11" x14ac:dyDescent="0.2">
      <c r="B6785" s="15"/>
      <c r="C6785" s="15"/>
      <c r="D6785" s="15"/>
      <c r="E6785" s="15"/>
      <c r="F6785" s="15"/>
      <c r="G6785" s="15"/>
      <c r="H6785" s="15"/>
      <c r="I6785" s="15"/>
      <c r="J6785" s="15"/>
      <c r="K6785" s="15"/>
    </row>
    <row r="6786" spans="2:11" x14ac:dyDescent="0.2">
      <c r="B6786" s="15"/>
      <c r="C6786" s="15"/>
      <c r="D6786" s="15"/>
      <c r="E6786" s="15"/>
      <c r="F6786" s="15"/>
      <c r="G6786" s="15"/>
      <c r="H6786" s="15"/>
      <c r="I6786" s="15"/>
      <c r="J6786" s="15"/>
      <c r="K6786" s="15"/>
    </row>
    <row r="6787" spans="2:11" x14ac:dyDescent="0.2">
      <c r="B6787" s="15"/>
      <c r="C6787" s="15"/>
      <c r="D6787" s="15"/>
      <c r="E6787" s="15"/>
      <c r="F6787" s="15"/>
      <c r="G6787" s="15"/>
      <c r="H6787" s="15"/>
      <c r="I6787" s="15"/>
      <c r="J6787" s="15"/>
      <c r="K6787" s="15"/>
    </row>
    <row r="6788" spans="2:11" x14ac:dyDescent="0.2">
      <c r="B6788" s="15"/>
      <c r="C6788" s="15"/>
      <c r="D6788" s="15"/>
      <c r="E6788" s="15"/>
      <c r="F6788" s="15"/>
      <c r="G6788" s="15"/>
      <c r="H6788" s="15"/>
      <c r="I6788" s="15"/>
      <c r="J6788" s="15"/>
      <c r="K6788" s="15"/>
    </row>
    <row r="6789" spans="2:11" x14ac:dyDescent="0.2">
      <c r="B6789" s="15"/>
      <c r="C6789" s="15"/>
      <c r="D6789" s="15"/>
      <c r="E6789" s="15"/>
      <c r="F6789" s="15"/>
      <c r="G6789" s="15"/>
      <c r="H6789" s="15"/>
      <c r="I6789" s="15"/>
      <c r="J6789" s="15"/>
      <c r="K6789" s="15"/>
    </row>
    <row r="6790" spans="2:11" x14ac:dyDescent="0.2">
      <c r="B6790" s="15"/>
      <c r="C6790" s="15"/>
      <c r="D6790" s="15"/>
      <c r="E6790" s="15"/>
      <c r="F6790" s="15"/>
      <c r="G6790" s="15"/>
      <c r="H6790" s="15"/>
      <c r="I6790" s="15"/>
      <c r="J6790" s="15"/>
      <c r="K6790" s="15"/>
    </row>
    <row r="6791" spans="2:11" x14ac:dyDescent="0.2">
      <c r="B6791" s="15"/>
      <c r="C6791" s="15"/>
      <c r="D6791" s="15"/>
      <c r="E6791" s="15"/>
      <c r="F6791" s="15"/>
      <c r="G6791" s="15"/>
      <c r="H6791" s="15"/>
      <c r="I6791" s="15"/>
      <c r="J6791" s="15"/>
      <c r="K6791" s="15"/>
    </row>
    <row r="6792" spans="2:11" x14ac:dyDescent="0.2">
      <c r="B6792" s="15"/>
      <c r="C6792" s="15"/>
      <c r="D6792" s="15"/>
      <c r="E6792" s="15"/>
      <c r="F6792" s="15"/>
      <c r="G6792" s="15"/>
      <c r="H6792" s="15"/>
      <c r="I6792" s="15"/>
      <c r="J6792" s="15"/>
      <c r="K6792" s="15"/>
    </row>
    <row r="6793" spans="2:11" x14ac:dyDescent="0.2">
      <c r="B6793" s="15"/>
      <c r="C6793" s="15"/>
      <c r="D6793" s="15"/>
      <c r="E6793" s="15"/>
      <c r="F6793" s="15"/>
      <c r="G6793" s="15"/>
      <c r="H6793" s="15"/>
      <c r="I6793" s="15"/>
      <c r="J6793" s="15"/>
      <c r="K6793" s="15"/>
    </row>
    <row r="6794" spans="2:11" x14ac:dyDescent="0.2">
      <c r="B6794" s="15"/>
      <c r="C6794" s="15"/>
      <c r="D6794" s="15"/>
      <c r="E6794" s="15"/>
      <c r="F6794" s="15"/>
      <c r="G6794" s="15"/>
      <c r="H6794" s="15"/>
      <c r="I6794" s="15"/>
      <c r="J6794" s="15"/>
      <c r="K6794" s="15"/>
    </row>
    <row r="6795" spans="2:11" x14ac:dyDescent="0.2">
      <c r="B6795" s="15"/>
      <c r="C6795" s="15"/>
      <c r="D6795" s="15"/>
      <c r="E6795" s="15"/>
      <c r="F6795" s="15"/>
      <c r="G6795" s="15"/>
      <c r="H6795" s="15"/>
      <c r="I6795" s="15"/>
      <c r="J6795" s="15"/>
      <c r="K6795" s="15"/>
    </row>
    <row r="6796" spans="2:11" x14ac:dyDescent="0.2">
      <c r="B6796" s="15"/>
      <c r="C6796" s="15"/>
      <c r="D6796" s="15"/>
      <c r="E6796" s="15"/>
      <c r="F6796" s="15"/>
      <c r="G6796" s="15"/>
      <c r="H6796" s="15"/>
      <c r="I6796" s="15"/>
      <c r="J6796" s="15"/>
      <c r="K6796" s="15"/>
    </row>
    <row r="6797" spans="2:11" x14ac:dyDescent="0.2">
      <c r="B6797" s="15"/>
      <c r="C6797" s="15"/>
      <c r="D6797" s="15"/>
      <c r="E6797" s="15"/>
      <c r="F6797" s="15"/>
      <c r="G6797" s="15"/>
      <c r="H6797" s="15"/>
      <c r="I6797" s="15"/>
      <c r="J6797" s="15"/>
      <c r="K6797" s="15"/>
    </row>
    <row r="6798" spans="2:11" x14ac:dyDescent="0.2">
      <c r="B6798" s="15"/>
      <c r="C6798" s="15"/>
      <c r="D6798" s="15"/>
      <c r="E6798" s="15"/>
      <c r="F6798" s="15"/>
      <c r="G6798" s="15"/>
      <c r="H6798" s="15"/>
      <c r="I6798" s="15"/>
      <c r="J6798" s="15"/>
      <c r="K6798" s="15"/>
    </row>
    <row r="6799" spans="2:11" x14ac:dyDescent="0.2">
      <c r="B6799" s="15"/>
      <c r="C6799" s="15"/>
      <c r="D6799" s="15"/>
      <c r="E6799" s="15"/>
      <c r="F6799" s="15"/>
      <c r="G6799" s="15"/>
      <c r="H6799" s="15"/>
      <c r="I6799" s="15"/>
      <c r="J6799" s="15"/>
      <c r="K6799" s="15"/>
    </row>
    <row r="6800" spans="2:11" x14ac:dyDescent="0.2">
      <c r="B6800" s="15"/>
      <c r="C6800" s="15"/>
      <c r="D6800" s="15"/>
      <c r="E6800" s="15"/>
      <c r="F6800" s="15"/>
      <c r="G6800" s="15"/>
      <c r="H6800" s="15"/>
      <c r="I6800" s="15"/>
      <c r="J6800" s="15"/>
      <c r="K6800" s="15"/>
    </row>
    <row r="6801" spans="2:11" x14ac:dyDescent="0.2">
      <c r="B6801" s="15"/>
      <c r="C6801" s="15"/>
      <c r="D6801" s="15"/>
      <c r="E6801" s="15"/>
      <c r="F6801" s="15"/>
      <c r="G6801" s="15"/>
      <c r="H6801" s="15"/>
      <c r="I6801" s="15"/>
      <c r="J6801" s="15"/>
      <c r="K6801" s="15"/>
    </row>
    <row r="6802" spans="2:11" x14ac:dyDescent="0.2">
      <c r="B6802" s="15"/>
      <c r="C6802" s="15"/>
      <c r="D6802" s="15"/>
      <c r="E6802" s="15"/>
      <c r="F6802" s="15"/>
      <c r="G6802" s="15"/>
      <c r="H6802" s="15"/>
      <c r="I6802" s="15"/>
      <c r="J6802" s="15"/>
      <c r="K6802" s="15"/>
    </row>
    <row r="6803" spans="2:11" x14ac:dyDescent="0.2">
      <c r="B6803" s="15"/>
      <c r="C6803" s="15"/>
      <c r="D6803" s="15"/>
      <c r="E6803" s="15"/>
      <c r="F6803" s="15"/>
      <c r="G6803" s="15"/>
      <c r="H6803" s="15"/>
      <c r="I6803" s="15"/>
      <c r="J6803" s="15"/>
      <c r="K6803" s="15"/>
    </row>
    <row r="6804" spans="2:11" x14ac:dyDescent="0.2">
      <c r="B6804" s="15"/>
      <c r="C6804" s="15"/>
      <c r="D6804" s="15"/>
      <c r="E6804" s="15"/>
      <c r="F6804" s="15"/>
      <c r="G6804" s="15"/>
      <c r="H6804" s="15"/>
      <c r="I6804" s="15"/>
      <c r="J6804" s="15"/>
      <c r="K6804" s="15"/>
    </row>
    <row r="6805" spans="2:11" x14ac:dyDescent="0.2">
      <c r="B6805" s="15"/>
      <c r="C6805" s="15"/>
      <c r="D6805" s="15"/>
      <c r="E6805" s="15"/>
      <c r="F6805" s="15"/>
      <c r="G6805" s="15"/>
      <c r="H6805" s="15"/>
      <c r="I6805" s="15"/>
      <c r="J6805" s="15"/>
      <c r="K6805" s="15"/>
    </row>
    <row r="6806" spans="2:11" x14ac:dyDescent="0.2">
      <c r="B6806" s="15"/>
      <c r="C6806" s="15"/>
      <c r="D6806" s="15"/>
      <c r="E6806" s="15"/>
      <c r="F6806" s="15"/>
      <c r="G6806" s="15"/>
      <c r="H6806" s="15"/>
      <c r="I6806" s="15"/>
      <c r="J6806" s="15"/>
      <c r="K6806" s="15"/>
    </row>
    <row r="6807" spans="2:11" x14ac:dyDescent="0.2">
      <c r="B6807" s="15"/>
      <c r="C6807" s="15"/>
      <c r="D6807" s="15"/>
      <c r="E6807" s="15"/>
      <c r="F6807" s="15"/>
      <c r="G6807" s="15"/>
      <c r="H6807" s="15"/>
      <c r="I6807" s="15"/>
      <c r="J6807" s="15"/>
      <c r="K6807" s="15"/>
    </row>
    <row r="6808" spans="2:11" x14ac:dyDescent="0.2">
      <c r="B6808" s="15"/>
      <c r="C6808" s="15"/>
      <c r="D6808" s="15"/>
      <c r="E6808" s="15"/>
      <c r="F6808" s="15"/>
      <c r="G6808" s="15"/>
      <c r="H6808" s="15"/>
      <c r="I6808" s="15"/>
      <c r="J6808" s="15"/>
      <c r="K6808" s="15"/>
    </row>
    <row r="6809" spans="2:11" x14ac:dyDescent="0.2">
      <c r="B6809" s="15"/>
      <c r="C6809" s="15"/>
      <c r="D6809" s="15"/>
      <c r="E6809" s="15"/>
      <c r="F6809" s="15"/>
      <c r="G6809" s="15"/>
      <c r="H6809" s="15"/>
      <c r="I6809" s="15"/>
      <c r="J6809" s="15"/>
      <c r="K6809" s="15"/>
    </row>
    <row r="6810" spans="2:11" x14ac:dyDescent="0.2">
      <c r="B6810" s="15"/>
      <c r="C6810" s="15"/>
      <c r="D6810" s="15"/>
      <c r="E6810" s="15"/>
      <c r="F6810" s="15"/>
      <c r="G6810" s="15"/>
      <c r="H6810" s="15"/>
      <c r="I6810" s="15"/>
      <c r="J6810" s="15"/>
      <c r="K6810" s="15"/>
    </row>
    <row r="6811" spans="2:11" x14ac:dyDescent="0.2">
      <c r="B6811" s="15"/>
      <c r="C6811" s="15"/>
      <c r="D6811" s="15"/>
      <c r="E6811" s="15"/>
      <c r="F6811" s="15"/>
      <c r="G6811" s="15"/>
      <c r="H6811" s="15"/>
      <c r="I6811" s="15"/>
      <c r="J6811" s="15"/>
      <c r="K6811" s="15"/>
    </row>
    <row r="6812" spans="2:11" x14ac:dyDescent="0.2">
      <c r="B6812" s="15"/>
      <c r="C6812" s="15"/>
      <c r="D6812" s="15"/>
      <c r="E6812" s="15"/>
      <c r="F6812" s="15"/>
      <c r="G6812" s="15"/>
      <c r="H6812" s="15"/>
      <c r="I6812" s="15"/>
      <c r="J6812" s="15"/>
      <c r="K6812" s="15"/>
    </row>
    <row r="6813" spans="2:11" x14ac:dyDescent="0.2">
      <c r="B6813" s="15"/>
      <c r="C6813" s="15"/>
      <c r="D6813" s="15"/>
      <c r="E6813" s="15"/>
      <c r="F6813" s="15"/>
      <c r="G6813" s="15"/>
      <c r="H6813" s="15"/>
      <c r="I6813" s="15"/>
      <c r="J6813" s="15"/>
      <c r="K6813" s="15"/>
    </row>
    <row r="6814" spans="2:11" x14ac:dyDescent="0.2">
      <c r="B6814" s="15"/>
      <c r="C6814" s="15"/>
      <c r="D6814" s="15"/>
      <c r="E6814" s="15"/>
      <c r="F6814" s="15"/>
      <c r="G6814" s="15"/>
      <c r="H6814" s="15"/>
      <c r="I6814" s="15"/>
      <c r="J6814" s="15"/>
      <c r="K6814" s="15"/>
    </row>
    <row r="6815" spans="2:11" x14ac:dyDescent="0.2">
      <c r="B6815" s="15"/>
      <c r="C6815" s="15"/>
      <c r="D6815" s="15"/>
      <c r="E6815" s="15"/>
      <c r="F6815" s="15"/>
      <c r="G6815" s="15"/>
      <c r="H6815" s="15"/>
      <c r="I6815" s="15"/>
      <c r="J6815" s="15"/>
      <c r="K6815" s="15"/>
    </row>
    <row r="6816" spans="2:11" x14ac:dyDescent="0.2">
      <c r="B6816" s="15"/>
      <c r="C6816" s="15"/>
      <c r="D6816" s="15"/>
      <c r="E6816" s="15"/>
      <c r="F6816" s="15"/>
      <c r="G6816" s="15"/>
      <c r="H6816" s="15"/>
      <c r="I6816" s="15"/>
      <c r="J6816" s="15"/>
      <c r="K6816" s="15"/>
    </row>
    <row r="6817" spans="2:11" x14ac:dyDescent="0.2">
      <c r="B6817" s="15"/>
      <c r="C6817" s="15"/>
      <c r="D6817" s="15"/>
      <c r="E6817" s="15"/>
      <c r="F6817" s="15"/>
      <c r="G6817" s="15"/>
      <c r="H6817" s="15"/>
      <c r="I6817" s="15"/>
      <c r="J6817" s="15"/>
      <c r="K6817" s="15"/>
    </row>
    <row r="6818" spans="2:11" x14ac:dyDescent="0.2">
      <c r="B6818" s="15"/>
      <c r="C6818" s="15"/>
      <c r="D6818" s="15"/>
      <c r="E6818" s="15"/>
      <c r="F6818" s="15"/>
      <c r="G6818" s="15"/>
      <c r="H6818" s="15"/>
      <c r="I6818" s="15"/>
      <c r="J6818" s="15"/>
      <c r="K6818" s="15"/>
    </row>
    <row r="6819" spans="2:11" x14ac:dyDescent="0.2">
      <c r="B6819" s="15"/>
      <c r="C6819" s="15"/>
      <c r="D6819" s="15"/>
      <c r="E6819" s="15"/>
      <c r="F6819" s="15"/>
      <c r="G6819" s="15"/>
      <c r="H6819" s="15"/>
      <c r="I6819" s="15"/>
      <c r="J6819" s="15"/>
      <c r="K6819" s="15"/>
    </row>
    <row r="6820" spans="2:11" x14ac:dyDescent="0.2">
      <c r="B6820" s="15"/>
      <c r="C6820" s="15"/>
      <c r="D6820" s="15"/>
      <c r="E6820" s="15"/>
      <c r="F6820" s="15"/>
      <c r="G6820" s="15"/>
      <c r="H6820" s="15"/>
      <c r="I6820" s="15"/>
      <c r="J6820" s="15"/>
      <c r="K6820" s="15"/>
    </row>
    <row r="6821" spans="2:11" x14ac:dyDescent="0.2">
      <c r="B6821" s="15"/>
      <c r="C6821" s="15"/>
      <c r="D6821" s="15"/>
      <c r="E6821" s="15"/>
      <c r="F6821" s="15"/>
      <c r="G6821" s="15"/>
      <c r="H6821" s="15"/>
      <c r="I6821" s="15"/>
      <c r="J6821" s="15"/>
      <c r="K6821" s="15"/>
    </row>
    <row r="6822" spans="2:11" x14ac:dyDescent="0.2">
      <c r="B6822" s="15"/>
      <c r="C6822" s="15"/>
      <c r="D6822" s="15"/>
      <c r="E6822" s="15"/>
      <c r="F6822" s="15"/>
      <c r="G6822" s="15"/>
      <c r="H6822" s="15"/>
      <c r="I6822" s="15"/>
      <c r="J6822" s="15"/>
      <c r="K6822" s="15"/>
    </row>
    <row r="6823" spans="2:11" x14ac:dyDescent="0.2">
      <c r="B6823" s="15"/>
      <c r="C6823" s="15"/>
      <c r="D6823" s="15"/>
      <c r="E6823" s="15"/>
      <c r="F6823" s="15"/>
      <c r="G6823" s="15"/>
      <c r="H6823" s="15"/>
      <c r="I6823" s="15"/>
      <c r="J6823" s="15"/>
      <c r="K6823" s="15"/>
    </row>
    <row r="6824" spans="2:11" x14ac:dyDescent="0.2">
      <c r="B6824" s="15"/>
      <c r="C6824" s="15"/>
      <c r="D6824" s="15"/>
      <c r="E6824" s="15"/>
      <c r="F6824" s="15"/>
      <c r="G6824" s="15"/>
      <c r="H6824" s="15"/>
      <c r="I6824" s="15"/>
      <c r="J6824" s="15"/>
      <c r="K6824" s="15"/>
    </row>
    <row r="6825" spans="2:11" x14ac:dyDescent="0.2">
      <c r="B6825" s="15"/>
      <c r="C6825" s="15"/>
      <c r="D6825" s="15"/>
      <c r="E6825" s="15"/>
      <c r="F6825" s="15"/>
      <c r="G6825" s="15"/>
      <c r="H6825" s="15"/>
      <c r="I6825" s="15"/>
      <c r="J6825" s="15"/>
      <c r="K6825" s="15"/>
    </row>
    <row r="6826" spans="2:11" x14ac:dyDescent="0.2">
      <c r="B6826" s="15"/>
      <c r="C6826" s="15"/>
      <c r="D6826" s="15"/>
      <c r="E6826" s="15"/>
      <c r="F6826" s="15"/>
      <c r="G6826" s="15"/>
      <c r="H6826" s="15"/>
      <c r="I6826" s="15"/>
      <c r="J6826" s="15"/>
      <c r="K6826" s="15"/>
    </row>
    <row r="6827" spans="2:11" x14ac:dyDescent="0.2">
      <c r="B6827" s="15"/>
      <c r="C6827" s="15"/>
      <c r="D6827" s="15"/>
      <c r="E6827" s="15"/>
      <c r="F6827" s="15"/>
      <c r="G6827" s="15"/>
      <c r="H6827" s="15"/>
      <c r="I6827" s="15"/>
      <c r="J6827" s="15"/>
      <c r="K6827" s="15"/>
    </row>
    <row r="6828" spans="2:11" x14ac:dyDescent="0.2">
      <c r="B6828" s="15"/>
      <c r="C6828" s="15"/>
      <c r="D6828" s="15"/>
      <c r="E6828" s="15"/>
      <c r="F6828" s="15"/>
      <c r="G6828" s="15"/>
      <c r="H6828" s="15"/>
      <c r="I6828" s="15"/>
      <c r="J6828" s="15"/>
      <c r="K6828" s="15"/>
    </row>
    <row r="6829" spans="2:11" x14ac:dyDescent="0.2">
      <c r="B6829" s="15"/>
      <c r="C6829" s="15"/>
      <c r="D6829" s="15"/>
      <c r="E6829" s="15"/>
      <c r="F6829" s="15"/>
      <c r="G6829" s="15"/>
      <c r="H6829" s="15"/>
      <c r="I6829" s="15"/>
      <c r="J6829" s="15"/>
      <c r="K6829" s="15"/>
    </row>
    <row r="6830" spans="2:11" x14ac:dyDescent="0.2">
      <c r="B6830" s="15"/>
      <c r="C6830" s="15"/>
      <c r="D6830" s="15"/>
      <c r="E6830" s="15"/>
      <c r="F6830" s="15"/>
      <c r="G6830" s="15"/>
      <c r="H6830" s="15"/>
      <c r="I6830" s="15"/>
      <c r="J6830" s="15"/>
      <c r="K6830" s="15"/>
    </row>
    <row r="6831" spans="2:11" x14ac:dyDescent="0.2">
      <c r="B6831" s="15"/>
      <c r="C6831" s="15"/>
      <c r="D6831" s="15"/>
      <c r="E6831" s="15"/>
      <c r="F6831" s="15"/>
      <c r="G6831" s="15"/>
      <c r="H6831" s="15"/>
      <c r="I6831" s="15"/>
      <c r="J6831" s="15"/>
      <c r="K6831" s="15"/>
    </row>
    <row r="6832" spans="2:11" x14ac:dyDescent="0.2">
      <c r="B6832" s="15"/>
      <c r="C6832" s="15"/>
      <c r="D6832" s="15"/>
      <c r="E6832" s="15"/>
      <c r="F6832" s="15"/>
      <c r="G6832" s="15"/>
      <c r="H6832" s="15"/>
      <c r="I6832" s="15"/>
      <c r="J6832" s="15"/>
      <c r="K6832" s="15"/>
    </row>
    <row r="6833" spans="2:11" x14ac:dyDescent="0.2">
      <c r="B6833" s="15"/>
      <c r="C6833" s="15"/>
      <c r="D6833" s="15"/>
      <c r="E6833" s="15"/>
      <c r="F6833" s="15"/>
      <c r="G6833" s="15"/>
      <c r="H6833" s="15"/>
      <c r="I6833" s="15"/>
      <c r="J6833" s="15"/>
      <c r="K6833" s="15"/>
    </row>
    <row r="6834" spans="2:11" x14ac:dyDescent="0.2">
      <c r="B6834" s="15"/>
      <c r="C6834" s="15"/>
      <c r="D6834" s="15"/>
      <c r="E6834" s="15"/>
      <c r="F6834" s="15"/>
      <c r="G6834" s="15"/>
      <c r="H6834" s="15"/>
      <c r="I6834" s="15"/>
      <c r="J6834" s="15"/>
      <c r="K6834" s="15"/>
    </row>
    <row r="6835" spans="2:11" x14ac:dyDescent="0.2">
      <c r="B6835" s="15"/>
      <c r="C6835" s="15"/>
      <c r="D6835" s="15"/>
      <c r="E6835" s="15"/>
      <c r="F6835" s="15"/>
      <c r="G6835" s="15"/>
      <c r="H6835" s="15"/>
      <c r="I6835" s="15"/>
      <c r="J6835" s="15"/>
      <c r="K6835" s="15"/>
    </row>
    <row r="6836" spans="2:11" x14ac:dyDescent="0.2">
      <c r="B6836" s="15"/>
      <c r="C6836" s="15"/>
      <c r="D6836" s="15"/>
      <c r="E6836" s="15"/>
      <c r="F6836" s="15"/>
      <c r="G6836" s="15"/>
      <c r="H6836" s="15"/>
      <c r="I6836" s="15"/>
      <c r="J6836" s="15"/>
      <c r="K6836" s="15"/>
    </row>
    <row r="6837" spans="2:11" x14ac:dyDescent="0.2">
      <c r="B6837" s="15"/>
      <c r="C6837" s="15"/>
      <c r="D6837" s="15"/>
      <c r="E6837" s="15"/>
      <c r="F6837" s="15"/>
      <c r="G6837" s="15"/>
      <c r="H6837" s="15"/>
      <c r="I6837" s="15"/>
      <c r="J6837" s="15"/>
      <c r="K6837" s="15"/>
    </row>
    <row r="6838" spans="2:11" x14ac:dyDescent="0.2">
      <c r="B6838" s="15"/>
      <c r="C6838" s="15"/>
      <c r="D6838" s="15"/>
      <c r="E6838" s="15"/>
      <c r="F6838" s="15"/>
      <c r="G6838" s="15"/>
      <c r="H6838" s="15"/>
      <c r="I6838" s="15"/>
      <c r="J6838" s="15"/>
      <c r="K6838" s="15"/>
    </row>
    <row r="6839" spans="2:11" x14ac:dyDescent="0.2">
      <c r="B6839" s="15"/>
      <c r="C6839" s="15"/>
      <c r="D6839" s="15"/>
      <c r="E6839" s="15"/>
      <c r="F6839" s="15"/>
      <c r="G6839" s="15"/>
      <c r="H6839" s="15"/>
      <c r="I6839" s="15"/>
      <c r="J6839" s="15"/>
      <c r="K6839" s="15"/>
    </row>
    <row r="6840" spans="2:11" x14ac:dyDescent="0.2">
      <c r="B6840" s="15"/>
      <c r="C6840" s="15"/>
      <c r="D6840" s="15"/>
      <c r="E6840" s="15"/>
      <c r="F6840" s="15"/>
      <c r="G6840" s="15"/>
      <c r="H6840" s="15"/>
      <c r="I6840" s="15"/>
      <c r="J6840" s="15"/>
      <c r="K6840" s="15"/>
    </row>
    <row r="6841" spans="2:11" x14ac:dyDescent="0.2">
      <c r="B6841" s="15"/>
      <c r="C6841" s="15"/>
      <c r="D6841" s="15"/>
      <c r="E6841" s="15"/>
      <c r="F6841" s="15"/>
      <c r="G6841" s="15"/>
      <c r="H6841" s="15"/>
      <c r="I6841" s="15"/>
      <c r="J6841" s="15"/>
      <c r="K6841" s="15"/>
    </row>
    <row r="6842" spans="2:11" x14ac:dyDescent="0.2">
      <c r="B6842" s="15"/>
      <c r="C6842" s="15"/>
      <c r="D6842" s="15"/>
      <c r="E6842" s="15"/>
      <c r="F6842" s="15"/>
      <c r="G6842" s="15"/>
      <c r="H6842" s="15"/>
      <c r="I6842" s="15"/>
      <c r="J6842" s="15"/>
      <c r="K6842" s="15"/>
    </row>
    <row r="6843" spans="2:11" x14ac:dyDescent="0.2">
      <c r="B6843" s="15"/>
      <c r="C6843" s="15"/>
      <c r="D6843" s="15"/>
      <c r="E6843" s="15"/>
      <c r="F6843" s="15"/>
      <c r="G6843" s="15"/>
      <c r="H6843" s="15"/>
      <c r="I6843" s="15"/>
      <c r="J6843" s="15"/>
      <c r="K6843" s="15"/>
    </row>
    <row r="6844" spans="2:11" x14ac:dyDescent="0.2">
      <c r="B6844" s="15"/>
      <c r="C6844" s="15"/>
      <c r="D6844" s="15"/>
      <c r="E6844" s="15"/>
      <c r="F6844" s="15"/>
      <c r="G6844" s="15"/>
      <c r="H6844" s="15"/>
      <c r="I6844" s="15"/>
      <c r="J6844" s="15"/>
      <c r="K6844" s="15"/>
    </row>
    <row r="6845" spans="2:11" x14ac:dyDescent="0.2">
      <c r="B6845" s="15"/>
      <c r="C6845" s="15"/>
      <c r="D6845" s="15"/>
      <c r="E6845" s="15"/>
      <c r="F6845" s="15"/>
      <c r="G6845" s="15"/>
      <c r="H6845" s="15"/>
      <c r="I6845" s="15"/>
      <c r="J6845" s="15"/>
      <c r="K6845" s="15"/>
    </row>
    <row r="6846" spans="2:11" x14ac:dyDescent="0.2">
      <c r="B6846" s="15"/>
      <c r="C6846" s="15"/>
      <c r="D6846" s="15"/>
      <c r="E6846" s="15"/>
      <c r="F6846" s="15"/>
      <c r="G6846" s="15"/>
      <c r="H6846" s="15"/>
      <c r="I6846" s="15"/>
      <c r="J6846" s="15"/>
      <c r="K6846" s="15"/>
    </row>
    <row r="6847" spans="2:11" x14ac:dyDescent="0.2">
      <c r="B6847" s="15"/>
      <c r="C6847" s="15"/>
      <c r="D6847" s="15"/>
      <c r="E6847" s="15"/>
      <c r="F6847" s="15"/>
      <c r="G6847" s="15"/>
      <c r="H6847" s="15"/>
      <c r="I6847" s="15"/>
      <c r="J6847" s="15"/>
      <c r="K6847" s="15"/>
    </row>
    <row r="6848" spans="2:11" x14ac:dyDescent="0.2">
      <c r="B6848" s="15"/>
      <c r="C6848" s="15"/>
      <c r="D6848" s="15"/>
      <c r="E6848" s="15"/>
      <c r="F6848" s="15"/>
      <c r="G6848" s="15"/>
      <c r="H6848" s="15"/>
      <c r="I6848" s="15"/>
      <c r="J6848" s="15"/>
      <c r="K6848" s="15"/>
    </row>
    <row r="6849" spans="2:11" x14ac:dyDescent="0.2">
      <c r="B6849" s="15"/>
      <c r="C6849" s="15"/>
      <c r="D6849" s="15"/>
      <c r="E6849" s="15"/>
      <c r="F6849" s="15"/>
      <c r="G6849" s="15"/>
      <c r="H6849" s="15"/>
      <c r="I6849" s="15"/>
      <c r="J6849" s="15"/>
      <c r="K6849" s="15"/>
    </row>
    <row r="6850" spans="2:11" x14ac:dyDescent="0.2">
      <c r="B6850" s="15"/>
      <c r="C6850" s="15"/>
      <c r="D6850" s="15"/>
      <c r="E6850" s="15"/>
      <c r="F6850" s="15"/>
      <c r="G6850" s="15"/>
      <c r="H6850" s="15"/>
      <c r="I6850" s="15"/>
      <c r="J6850" s="15"/>
      <c r="K6850" s="15"/>
    </row>
    <row r="6851" spans="2:11" x14ac:dyDescent="0.2">
      <c r="B6851" s="15"/>
      <c r="C6851" s="15"/>
      <c r="D6851" s="15"/>
      <c r="E6851" s="15"/>
      <c r="F6851" s="15"/>
      <c r="G6851" s="15"/>
      <c r="H6851" s="15"/>
      <c r="I6851" s="15"/>
      <c r="J6851" s="15"/>
      <c r="K6851" s="15"/>
    </row>
    <row r="6852" spans="2:11" x14ac:dyDescent="0.2">
      <c r="B6852" s="15"/>
      <c r="C6852" s="15"/>
      <c r="D6852" s="15"/>
      <c r="E6852" s="15"/>
      <c r="F6852" s="15"/>
      <c r="G6852" s="15"/>
      <c r="H6852" s="15"/>
      <c r="I6852" s="15"/>
      <c r="J6852" s="15"/>
      <c r="K6852" s="15"/>
    </row>
    <row r="6853" spans="2:11" x14ac:dyDescent="0.2">
      <c r="B6853" s="15"/>
      <c r="C6853" s="15"/>
      <c r="D6853" s="15"/>
      <c r="E6853" s="15"/>
      <c r="F6853" s="15"/>
      <c r="G6853" s="15"/>
      <c r="H6853" s="15"/>
      <c r="I6853" s="15"/>
      <c r="J6853" s="15"/>
      <c r="K6853" s="15"/>
    </row>
    <row r="6854" spans="2:11" x14ac:dyDescent="0.2">
      <c r="B6854" s="15"/>
      <c r="C6854" s="15"/>
      <c r="D6854" s="15"/>
      <c r="E6854" s="15"/>
      <c r="F6854" s="15"/>
      <c r="G6854" s="15"/>
      <c r="H6854" s="15"/>
      <c r="I6854" s="15"/>
      <c r="J6854" s="15"/>
      <c r="K6854" s="15"/>
    </row>
    <row r="6855" spans="2:11" x14ac:dyDescent="0.2">
      <c r="B6855" s="15"/>
      <c r="C6855" s="15"/>
      <c r="D6855" s="15"/>
      <c r="E6855" s="15"/>
      <c r="F6855" s="15"/>
      <c r="G6855" s="15"/>
      <c r="H6855" s="15"/>
      <c r="I6855" s="15"/>
      <c r="J6855" s="15"/>
      <c r="K6855" s="15"/>
    </row>
    <row r="6856" spans="2:11" x14ac:dyDescent="0.2">
      <c r="B6856" s="15"/>
      <c r="C6856" s="15"/>
      <c r="D6856" s="15"/>
      <c r="E6856" s="15"/>
      <c r="F6856" s="15"/>
      <c r="G6856" s="15"/>
      <c r="H6856" s="15"/>
      <c r="I6856" s="15"/>
      <c r="J6856" s="15"/>
      <c r="K6856" s="15"/>
    </row>
    <row r="6857" spans="2:11" x14ac:dyDescent="0.2">
      <c r="B6857" s="15"/>
      <c r="C6857" s="15"/>
      <c r="D6857" s="15"/>
      <c r="E6857" s="15"/>
      <c r="F6857" s="15"/>
      <c r="G6857" s="15"/>
      <c r="H6857" s="15"/>
      <c r="I6857" s="15"/>
      <c r="J6857" s="15"/>
      <c r="K6857" s="15"/>
    </row>
    <row r="6858" spans="2:11" x14ac:dyDescent="0.2">
      <c r="B6858" s="15"/>
      <c r="C6858" s="15"/>
      <c r="D6858" s="15"/>
      <c r="E6858" s="15"/>
      <c r="F6858" s="15"/>
      <c r="G6858" s="15"/>
      <c r="H6858" s="15"/>
      <c r="I6858" s="15"/>
      <c r="J6858" s="15"/>
      <c r="K6858" s="15"/>
    </row>
    <row r="6859" spans="2:11" x14ac:dyDescent="0.2">
      <c r="B6859" s="15"/>
      <c r="C6859" s="15"/>
      <c r="D6859" s="15"/>
      <c r="E6859" s="15"/>
      <c r="F6859" s="15"/>
      <c r="G6859" s="15"/>
      <c r="H6859" s="15"/>
      <c r="I6859" s="15"/>
      <c r="J6859" s="15"/>
      <c r="K6859" s="15"/>
    </row>
    <row r="6860" spans="2:11" x14ac:dyDescent="0.2">
      <c r="B6860" s="15"/>
      <c r="C6860" s="15"/>
      <c r="D6860" s="15"/>
      <c r="E6860" s="15"/>
      <c r="F6860" s="15"/>
      <c r="G6860" s="15"/>
      <c r="H6860" s="15"/>
      <c r="I6860" s="15"/>
      <c r="J6860" s="15"/>
      <c r="K6860" s="15"/>
    </row>
    <row r="6861" spans="2:11" x14ac:dyDescent="0.2">
      <c r="B6861" s="15"/>
      <c r="C6861" s="15"/>
      <c r="D6861" s="15"/>
      <c r="E6861" s="15"/>
      <c r="F6861" s="15"/>
      <c r="G6861" s="15"/>
      <c r="H6861" s="15"/>
      <c r="I6861" s="15"/>
      <c r="J6861" s="15"/>
      <c r="K6861" s="15"/>
    </row>
    <row r="6862" spans="2:11" x14ac:dyDescent="0.2">
      <c r="B6862" s="15"/>
      <c r="C6862" s="15"/>
      <c r="D6862" s="15"/>
      <c r="E6862" s="15"/>
      <c r="F6862" s="15"/>
      <c r="G6862" s="15"/>
      <c r="H6862" s="15"/>
      <c r="I6862" s="15"/>
      <c r="J6862" s="15"/>
      <c r="K6862" s="15"/>
    </row>
    <row r="6863" spans="2:11" x14ac:dyDescent="0.2">
      <c r="B6863" s="15"/>
      <c r="C6863" s="15"/>
      <c r="D6863" s="15"/>
      <c r="E6863" s="15"/>
      <c r="F6863" s="15"/>
      <c r="G6863" s="15"/>
      <c r="H6863" s="15"/>
      <c r="I6863" s="15"/>
      <c r="J6863" s="15"/>
      <c r="K6863" s="15"/>
    </row>
    <row r="6864" spans="2:11" x14ac:dyDescent="0.2">
      <c r="B6864" s="15"/>
      <c r="C6864" s="15"/>
      <c r="D6864" s="15"/>
      <c r="E6864" s="15"/>
      <c r="F6864" s="15"/>
      <c r="G6864" s="15"/>
      <c r="H6864" s="15"/>
      <c r="I6864" s="15"/>
      <c r="J6864" s="15"/>
      <c r="K6864" s="15"/>
    </row>
    <row r="6865" spans="2:11" x14ac:dyDescent="0.2">
      <c r="B6865" s="15"/>
      <c r="C6865" s="15"/>
      <c r="D6865" s="15"/>
      <c r="E6865" s="15"/>
      <c r="F6865" s="15"/>
      <c r="G6865" s="15"/>
      <c r="H6865" s="15"/>
      <c r="I6865" s="15"/>
      <c r="J6865" s="15"/>
      <c r="K6865" s="15"/>
    </row>
    <row r="6866" spans="2:11" x14ac:dyDescent="0.2">
      <c r="B6866" s="15"/>
      <c r="C6866" s="15"/>
      <c r="D6866" s="15"/>
      <c r="E6866" s="15"/>
      <c r="F6866" s="15"/>
      <c r="G6866" s="15"/>
      <c r="H6866" s="15"/>
      <c r="I6866" s="15"/>
      <c r="J6866" s="15"/>
      <c r="K6866" s="15"/>
    </row>
    <row r="6867" spans="2:11" x14ac:dyDescent="0.2">
      <c r="B6867" s="15"/>
      <c r="C6867" s="15"/>
      <c r="D6867" s="15"/>
      <c r="E6867" s="15"/>
      <c r="F6867" s="15"/>
      <c r="G6867" s="15"/>
      <c r="H6867" s="15"/>
      <c r="I6867" s="15"/>
      <c r="J6867" s="15"/>
      <c r="K6867" s="15"/>
    </row>
    <row r="6868" spans="2:11" x14ac:dyDescent="0.2">
      <c r="B6868" s="15"/>
      <c r="C6868" s="15"/>
      <c r="D6868" s="15"/>
      <c r="E6868" s="15"/>
      <c r="F6868" s="15"/>
      <c r="G6868" s="15"/>
      <c r="H6868" s="15"/>
      <c r="I6868" s="15"/>
      <c r="J6868" s="15"/>
      <c r="K6868" s="15"/>
    </row>
    <row r="6869" spans="2:11" x14ac:dyDescent="0.2">
      <c r="B6869" s="15"/>
      <c r="C6869" s="15"/>
      <c r="D6869" s="15"/>
      <c r="E6869" s="15"/>
      <c r="F6869" s="15"/>
      <c r="G6869" s="15"/>
      <c r="H6869" s="15"/>
      <c r="I6869" s="15"/>
      <c r="J6869" s="15"/>
      <c r="K6869" s="15"/>
    </row>
    <row r="6870" spans="2:11" x14ac:dyDescent="0.2">
      <c r="B6870" s="15"/>
      <c r="C6870" s="15"/>
      <c r="D6870" s="15"/>
      <c r="E6870" s="15"/>
      <c r="F6870" s="15"/>
      <c r="G6870" s="15"/>
      <c r="H6870" s="15"/>
      <c r="I6870" s="15"/>
      <c r="J6870" s="15"/>
      <c r="K6870" s="15"/>
    </row>
    <row r="6871" spans="2:11" x14ac:dyDescent="0.2">
      <c r="B6871" s="15"/>
      <c r="C6871" s="15"/>
      <c r="D6871" s="15"/>
      <c r="E6871" s="15"/>
      <c r="F6871" s="15"/>
      <c r="G6871" s="15"/>
      <c r="H6871" s="15"/>
      <c r="I6871" s="15"/>
      <c r="J6871" s="15"/>
      <c r="K6871" s="15"/>
    </row>
    <row r="6872" spans="2:11" x14ac:dyDescent="0.2">
      <c r="B6872" s="15"/>
      <c r="C6872" s="15"/>
      <c r="D6872" s="15"/>
      <c r="E6872" s="15"/>
      <c r="F6872" s="15"/>
      <c r="G6872" s="15"/>
      <c r="H6872" s="15"/>
      <c r="I6872" s="15"/>
      <c r="J6872" s="15"/>
      <c r="K6872" s="15"/>
    </row>
    <row r="6873" spans="2:11" x14ac:dyDescent="0.2">
      <c r="B6873" s="15"/>
      <c r="C6873" s="15"/>
      <c r="D6873" s="15"/>
      <c r="E6873" s="15"/>
      <c r="F6873" s="15"/>
      <c r="G6873" s="15"/>
      <c r="H6873" s="15"/>
      <c r="I6873" s="15"/>
      <c r="J6873" s="15"/>
      <c r="K6873" s="15"/>
    </row>
    <row r="6874" spans="2:11" x14ac:dyDescent="0.2">
      <c r="B6874" s="15"/>
      <c r="C6874" s="15"/>
      <c r="D6874" s="15"/>
      <c r="E6874" s="15"/>
      <c r="F6874" s="15"/>
      <c r="G6874" s="15"/>
      <c r="H6874" s="15"/>
      <c r="I6874" s="15"/>
      <c r="J6874" s="15"/>
      <c r="K6874" s="15"/>
    </row>
    <row r="6875" spans="2:11" x14ac:dyDescent="0.2">
      <c r="B6875" s="15"/>
      <c r="C6875" s="15"/>
      <c r="D6875" s="15"/>
      <c r="E6875" s="15"/>
      <c r="F6875" s="15"/>
      <c r="G6875" s="15"/>
      <c r="H6875" s="15"/>
      <c r="I6875" s="15"/>
      <c r="J6875" s="15"/>
      <c r="K6875" s="15"/>
    </row>
    <row r="6876" spans="2:11" x14ac:dyDescent="0.2">
      <c r="B6876" s="15"/>
      <c r="C6876" s="15"/>
      <c r="D6876" s="15"/>
      <c r="E6876" s="15"/>
      <c r="F6876" s="15"/>
      <c r="G6876" s="15"/>
      <c r="H6876" s="15"/>
      <c r="I6876" s="15"/>
      <c r="J6876" s="15"/>
      <c r="K6876" s="15"/>
    </row>
    <row r="6877" spans="2:11" x14ac:dyDescent="0.2">
      <c r="B6877" s="15"/>
      <c r="C6877" s="15"/>
      <c r="D6877" s="15"/>
      <c r="E6877" s="15"/>
      <c r="F6877" s="15"/>
      <c r="G6877" s="15"/>
      <c r="H6877" s="15"/>
      <c r="I6877" s="15"/>
      <c r="J6877" s="15"/>
      <c r="K6877" s="15"/>
    </row>
    <row r="6878" spans="2:11" x14ac:dyDescent="0.2">
      <c r="B6878" s="15"/>
      <c r="C6878" s="15"/>
      <c r="D6878" s="15"/>
      <c r="E6878" s="15"/>
      <c r="F6878" s="15"/>
      <c r="G6878" s="15"/>
      <c r="H6878" s="15"/>
      <c r="I6878" s="15"/>
      <c r="J6878" s="15"/>
      <c r="K6878" s="15"/>
    </row>
    <row r="6879" spans="2:11" x14ac:dyDescent="0.2">
      <c r="B6879" s="15"/>
      <c r="C6879" s="15"/>
      <c r="D6879" s="15"/>
      <c r="E6879" s="15"/>
      <c r="F6879" s="15"/>
      <c r="G6879" s="15"/>
      <c r="H6879" s="15"/>
      <c r="I6879" s="15"/>
      <c r="J6879" s="15"/>
      <c r="K6879" s="15"/>
    </row>
    <row r="6880" spans="2:11" x14ac:dyDescent="0.2">
      <c r="B6880" s="15"/>
      <c r="C6880" s="15"/>
      <c r="D6880" s="15"/>
      <c r="E6880" s="15"/>
      <c r="F6880" s="15"/>
      <c r="G6880" s="15"/>
      <c r="H6880" s="15"/>
      <c r="I6880" s="15"/>
      <c r="J6880" s="15"/>
      <c r="K6880" s="15"/>
    </row>
    <row r="6881" spans="2:11" x14ac:dyDescent="0.2">
      <c r="B6881" s="15"/>
      <c r="C6881" s="15"/>
      <c r="D6881" s="15"/>
      <c r="E6881" s="15"/>
      <c r="F6881" s="15"/>
      <c r="G6881" s="15"/>
      <c r="H6881" s="15"/>
      <c r="I6881" s="15"/>
      <c r="J6881" s="15"/>
      <c r="K6881" s="15"/>
    </row>
    <row r="6882" spans="2:11" x14ac:dyDescent="0.2">
      <c r="B6882" s="15"/>
      <c r="C6882" s="15"/>
      <c r="D6882" s="15"/>
      <c r="E6882" s="15"/>
      <c r="F6882" s="15"/>
      <c r="G6882" s="15"/>
      <c r="H6882" s="15"/>
      <c r="I6882" s="15"/>
      <c r="J6882" s="15"/>
      <c r="K6882" s="15"/>
    </row>
    <row r="6883" spans="2:11" x14ac:dyDescent="0.2">
      <c r="B6883" s="15"/>
      <c r="C6883" s="15"/>
      <c r="D6883" s="15"/>
      <c r="E6883" s="15"/>
      <c r="F6883" s="15"/>
      <c r="G6883" s="15"/>
      <c r="H6883" s="15"/>
      <c r="I6883" s="15"/>
      <c r="J6883" s="15"/>
      <c r="K6883" s="15"/>
    </row>
    <row r="6884" spans="2:11" x14ac:dyDescent="0.2">
      <c r="B6884" s="15"/>
      <c r="C6884" s="15"/>
      <c r="D6884" s="15"/>
      <c r="E6884" s="15"/>
      <c r="F6884" s="15"/>
      <c r="G6884" s="15"/>
      <c r="H6884" s="15"/>
      <c r="I6884" s="15"/>
      <c r="J6884" s="15"/>
      <c r="K6884" s="15"/>
    </row>
    <row r="6885" spans="2:11" x14ac:dyDescent="0.2">
      <c r="B6885" s="15"/>
      <c r="C6885" s="15"/>
      <c r="D6885" s="15"/>
      <c r="E6885" s="15"/>
      <c r="F6885" s="15"/>
      <c r="G6885" s="15"/>
      <c r="H6885" s="15"/>
      <c r="I6885" s="15"/>
      <c r="J6885" s="15"/>
      <c r="K6885" s="15"/>
    </row>
    <row r="6886" spans="2:11" x14ac:dyDescent="0.2">
      <c r="B6886" s="15"/>
      <c r="C6886" s="15"/>
      <c r="D6886" s="15"/>
      <c r="E6886" s="15"/>
      <c r="F6886" s="15"/>
      <c r="G6886" s="15"/>
      <c r="H6886" s="15"/>
      <c r="I6886" s="15"/>
      <c r="J6886" s="15"/>
      <c r="K6886" s="15"/>
    </row>
    <row r="6887" spans="2:11" x14ac:dyDescent="0.2">
      <c r="B6887" s="15"/>
      <c r="C6887" s="15"/>
      <c r="D6887" s="15"/>
      <c r="E6887" s="15"/>
      <c r="F6887" s="15"/>
      <c r="G6887" s="15"/>
      <c r="H6887" s="15"/>
      <c r="I6887" s="15"/>
      <c r="J6887" s="15"/>
      <c r="K6887" s="15"/>
    </row>
    <row r="6888" spans="2:11" x14ac:dyDescent="0.2">
      <c r="B6888" s="15"/>
      <c r="C6888" s="15"/>
      <c r="D6888" s="15"/>
      <c r="E6888" s="15"/>
      <c r="F6888" s="15"/>
      <c r="G6888" s="15"/>
      <c r="H6888" s="15"/>
      <c r="I6888" s="15"/>
      <c r="J6888" s="15"/>
      <c r="K6888" s="15"/>
    </row>
    <row r="6889" spans="2:11" x14ac:dyDescent="0.2">
      <c r="B6889" s="15"/>
      <c r="C6889" s="15"/>
      <c r="D6889" s="15"/>
      <c r="E6889" s="15"/>
      <c r="F6889" s="15"/>
      <c r="G6889" s="15"/>
      <c r="H6889" s="15"/>
      <c r="I6889" s="15"/>
      <c r="J6889" s="15"/>
      <c r="K6889" s="15"/>
    </row>
    <row r="6890" spans="2:11" x14ac:dyDescent="0.2">
      <c r="B6890" s="15"/>
      <c r="C6890" s="15"/>
      <c r="D6890" s="15"/>
      <c r="E6890" s="15"/>
      <c r="F6890" s="15"/>
      <c r="G6890" s="15"/>
      <c r="H6890" s="15"/>
      <c r="I6890" s="15"/>
      <c r="J6890" s="15"/>
      <c r="K6890" s="15"/>
    </row>
    <row r="6891" spans="2:11" x14ac:dyDescent="0.2">
      <c r="B6891" s="15"/>
      <c r="C6891" s="15"/>
      <c r="D6891" s="15"/>
      <c r="E6891" s="15"/>
      <c r="F6891" s="15"/>
      <c r="G6891" s="15"/>
      <c r="H6891" s="15"/>
      <c r="I6891" s="15"/>
      <c r="J6891" s="15"/>
      <c r="K6891" s="15"/>
    </row>
    <row r="6892" spans="2:11" x14ac:dyDescent="0.2">
      <c r="B6892" s="15"/>
      <c r="C6892" s="15"/>
      <c r="D6892" s="15"/>
      <c r="E6892" s="15"/>
      <c r="F6892" s="15"/>
      <c r="G6892" s="15"/>
      <c r="H6892" s="15"/>
      <c r="I6892" s="15"/>
      <c r="J6892" s="15"/>
      <c r="K6892" s="15"/>
    </row>
    <row r="6893" spans="2:11" x14ac:dyDescent="0.2">
      <c r="B6893" s="15"/>
      <c r="C6893" s="15"/>
      <c r="D6893" s="15"/>
      <c r="E6893" s="15"/>
      <c r="F6893" s="15"/>
      <c r="G6893" s="15"/>
      <c r="H6893" s="15"/>
      <c r="I6893" s="15"/>
      <c r="J6893" s="15"/>
      <c r="K6893" s="15"/>
    </row>
    <row r="6894" spans="2:11" x14ac:dyDescent="0.2">
      <c r="B6894" s="15"/>
      <c r="C6894" s="15"/>
      <c r="D6894" s="15"/>
      <c r="E6894" s="15"/>
      <c r="F6894" s="15"/>
      <c r="G6894" s="15"/>
      <c r="H6894" s="15"/>
      <c r="I6894" s="15"/>
      <c r="J6894" s="15"/>
      <c r="K6894" s="15"/>
    </row>
    <row r="6895" spans="2:11" x14ac:dyDescent="0.2">
      <c r="B6895" s="15"/>
      <c r="C6895" s="15"/>
      <c r="D6895" s="15"/>
      <c r="E6895" s="15"/>
      <c r="F6895" s="15"/>
      <c r="G6895" s="15"/>
      <c r="H6895" s="15"/>
      <c r="I6895" s="15"/>
      <c r="J6895" s="15"/>
      <c r="K6895" s="15"/>
    </row>
    <row r="6896" spans="2:11" x14ac:dyDescent="0.2">
      <c r="B6896" s="15"/>
      <c r="C6896" s="15"/>
      <c r="D6896" s="15"/>
      <c r="E6896" s="15"/>
      <c r="F6896" s="15"/>
      <c r="G6896" s="15"/>
      <c r="H6896" s="15"/>
      <c r="I6896" s="15"/>
      <c r="J6896" s="15"/>
      <c r="K6896" s="15"/>
    </row>
    <row r="6897" spans="2:11" x14ac:dyDescent="0.2">
      <c r="B6897" s="15"/>
      <c r="C6897" s="15"/>
      <c r="D6897" s="15"/>
      <c r="E6897" s="15"/>
      <c r="F6897" s="15"/>
      <c r="G6897" s="15"/>
      <c r="H6897" s="15"/>
      <c r="I6897" s="15"/>
      <c r="J6897" s="15"/>
      <c r="K6897" s="15"/>
    </row>
    <row r="6898" spans="2:11" x14ac:dyDescent="0.2">
      <c r="B6898" s="15"/>
      <c r="C6898" s="15"/>
      <c r="D6898" s="15"/>
      <c r="E6898" s="15"/>
      <c r="F6898" s="15"/>
      <c r="G6898" s="15"/>
      <c r="H6898" s="15"/>
      <c r="I6898" s="15"/>
      <c r="J6898" s="15"/>
      <c r="K6898" s="15"/>
    </row>
    <row r="6899" spans="2:11" x14ac:dyDescent="0.2">
      <c r="B6899" s="15"/>
      <c r="C6899" s="15"/>
      <c r="D6899" s="15"/>
      <c r="E6899" s="15"/>
      <c r="F6899" s="15"/>
      <c r="G6899" s="15"/>
      <c r="H6899" s="15"/>
      <c r="I6899" s="15"/>
      <c r="J6899" s="15"/>
      <c r="K6899" s="15"/>
    </row>
    <row r="6900" spans="2:11" x14ac:dyDescent="0.2">
      <c r="B6900" s="15"/>
      <c r="C6900" s="15"/>
      <c r="D6900" s="15"/>
      <c r="E6900" s="15"/>
      <c r="F6900" s="15"/>
      <c r="G6900" s="15"/>
      <c r="H6900" s="15"/>
      <c r="I6900" s="15"/>
      <c r="J6900" s="15"/>
      <c r="K6900" s="15"/>
    </row>
    <row r="6901" spans="2:11" x14ac:dyDescent="0.2">
      <c r="B6901" s="15"/>
      <c r="C6901" s="15"/>
      <c r="D6901" s="15"/>
      <c r="E6901" s="15"/>
      <c r="F6901" s="15"/>
      <c r="G6901" s="15"/>
      <c r="H6901" s="15"/>
      <c r="I6901" s="15"/>
      <c r="J6901" s="15"/>
      <c r="K6901" s="15"/>
    </row>
    <row r="6902" spans="2:11" x14ac:dyDescent="0.2">
      <c r="B6902" s="15"/>
      <c r="C6902" s="15"/>
      <c r="D6902" s="15"/>
      <c r="E6902" s="15"/>
      <c r="F6902" s="15"/>
      <c r="G6902" s="15"/>
      <c r="H6902" s="15"/>
      <c r="I6902" s="15"/>
      <c r="J6902" s="15"/>
      <c r="K6902" s="15"/>
    </row>
    <row r="6903" spans="2:11" x14ac:dyDescent="0.2">
      <c r="B6903" s="15"/>
      <c r="C6903" s="15"/>
      <c r="D6903" s="15"/>
      <c r="E6903" s="15"/>
      <c r="F6903" s="15"/>
      <c r="G6903" s="15"/>
      <c r="H6903" s="15"/>
      <c r="I6903" s="15"/>
      <c r="J6903" s="15"/>
      <c r="K6903" s="15"/>
    </row>
    <row r="6904" spans="2:11" x14ac:dyDescent="0.2">
      <c r="B6904" s="15"/>
      <c r="C6904" s="15"/>
      <c r="D6904" s="15"/>
      <c r="E6904" s="15"/>
      <c r="F6904" s="15"/>
      <c r="G6904" s="15"/>
      <c r="H6904" s="15"/>
      <c r="I6904" s="15"/>
      <c r="J6904" s="15"/>
      <c r="K6904" s="15"/>
    </row>
    <row r="6905" spans="2:11" x14ac:dyDescent="0.2">
      <c r="B6905" s="15"/>
      <c r="C6905" s="15"/>
      <c r="D6905" s="15"/>
      <c r="E6905" s="15"/>
      <c r="F6905" s="15"/>
      <c r="G6905" s="15"/>
      <c r="H6905" s="15"/>
      <c r="I6905" s="15"/>
      <c r="J6905" s="15"/>
      <c r="K6905" s="15"/>
    </row>
    <row r="6906" spans="2:11" x14ac:dyDescent="0.2">
      <c r="B6906" s="15"/>
      <c r="C6906" s="15"/>
      <c r="D6906" s="15"/>
      <c r="E6906" s="15"/>
      <c r="F6906" s="15"/>
      <c r="G6906" s="15"/>
      <c r="H6906" s="15"/>
      <c r="I6906" s="15"/>
      <c r="J6906" s="15"/>
      <c r="K6906" s="15"/>
    </row>
    <row r="6907" spans="2:11" x14ac:dyDescent="0.2">
      <c r="B6907" s="15"/>
      <c r="C6907" s="15"/>
      <c r="D6907" s="15"/>
      <c r="E6907" s="15"/>
      <c r="F6907" s="15"/>
      <c r="G6907" s="15"/>
      <c r="H6907" s="15"/>
      <c r="I6907" s="15"/>
      <c r="J6907" s="15"/>
      <c r="K6907" s="15"/>
    </row>
    <row r="6908" spans="2:11" x14ac:dyDescent="0.2">
      <c r="B6908" s="15"/>
      <c r="C6908" s="15"/>
      <c r="D6908" s="15"/>
      <c r="E6908" s="15"/>
      <c r="F6908" s="15"/>
      <c r="G6908" s="15"/>
      <c r="H6908" s="15"/>
      <c r="I6908" s="15"/>
      <c r="J6908" s="15"/>
      <c r="K6908" s="15"/>
    </row>
    <row r="6909" spans="2:11" x14ac:dyDescent="0.2">
      <c r="B6909" s="15"/>
      <c r="C6909" s="15"/>
      <c r="D6909" s="15"/>
      <c r="E6909" s="15"/>
      <c r="F6909" s="15"/>
      <c r="G6909" s="15"/>
      <c r="H6909" s="15"/>
      <c r="I6909" s="15"/>
      <c r="J6909" s="15"/>
      <c r="K6909" s="15"/>
    </row>
    <row r="6910" spans="2:11" x14ac:dyDescent="0.2">
      <c r="B6910" s="15"/>
      <c r="C6910" s="15"/>
      <c r="D6910" s="15"/>
      <c r="E6910" s="15"/>
      <c r="F6910" s="15"/>
      <c r="G6910" s="15"/>
      <c r="H6910" s="15"/>
      <c r="I6910" s="15"/>
      <c r="J6910" s="15"/>
      <c r="K6910" s="15"/>
    </row>
    <row r="6911" spans="2:11" x14ac:dyDescent="0.2">
      <c r="B6911" s="15"/>
      <c r="C6911" s="15"/>
      <c r="D6911" s="15"/>
      <c r="E6911" s="15"/>
      <c r="F6911" s="15"/>
      <c r="G6911" s="15"/>
      <c r="H6911" s="15"/>
      <c r="I6911" s="15"/>
      <c r="J6911" s="15"/>
      <c r="K6911" s="15"/>
    </row>
    <row r="6912" spans="2:11" x14ac:dyDescent="0.2">
      <c r="B6912" s="15"/>
      <c r="C6912" s="15"/>
      <c r="D6912" s="15"/>
      <c r="E6912" s="15"/>
      <c r="F6912" s="15"/>
      <c r="G6912" s="15"/>
      <c r="H6912" s="15"/>
      <c r="I6912" s="15"/>
      <c r="J6912" s="15"/>
      <c r="K6912" s="15"/>
    </row>
    <row r="6913" spans="2:11" x14ac:dyDescent="0.2">
      <c r="B6913" s="15"/>
      <c r="C6913" s="15"/>
      <c r="D6913" s="15"/>
      <c r="E6913" s="15"/>
      <c r="F6913" s="15"/>
      <c r="G6913" s="15"/>
      <c r="H6913" s="15"/>
      <c r="I6913" s="15"/>
      <c r="J6913" s="15"/>
      <c r="K6913" s="15"/>
    </row>
    <row r="6914" spans="2:11" x14ac:dyDescent="0.2">
      <c r="B6914" s="15"/>
      <c r="C6914" s="15"/>
      <c r="D6914" s="15"/>
      <c r="E6914" s="15"/>
      <c r="F6914" s="15"/>
      <c r="G6914" s="15"/>
      <c r="H6914" s="15"/>
      <c r="I6914" s="15"/>
      <c r="J6914" s="15"/>
      <c r="K6914" s="15"/>
    </row>
    <row r="6915" spans="2:11" x14ac:dyDescent="0.2">
      <c r="B6915" s="15"/>
      <c r="C6915" s="15"/>
      <c r="D6915" s="15"/>
      <c r="E6915" s="15"/>
      <c r="F6915" s="15"/>
      <c r="G6915" s="15"/>
      <c r="H6915" s="15"/>
      <c r="I6915" s="15"/>
      <c r="J6915" s="15"/>
      <c r="K6915" s="15"/>
    </row>
    <row r="6916" spans="2:11" x14ac:dyDescent="0.2">
      <c r="B6916" s="15"/>
      <c r="C6916" s="15"/>
      <c r="D6916" s="15"/>
      <c r="E6916" s="15"/>
      <c r="F6916" s="15"/>
      <c r="G6916" s="15"/>
      <c r="H6916" s="15"/>
      <c r="I6916" s="15"/>
      <c r="J6916" s="15"/>
      <c r="K6916" s="15"/>
    </row>
    <row r="6917" spans="2:11" x14ac:dyDescent="0.2">
      <c r="B6917" s="15"/>
      <c r="C6917" s="15"/>
      <c r="D6917" s="15"/>
      <c r="E6917" s="15"/>
      <c r="F6917" s="15"/>
      <c r="G6917" s="15"/>
      <c r="H6917" s="15"/>
      <c r="I6917" s="15"/>
      <c r="J6917" s="15"/>
      <c r="K6917" s="15"/>
    </row>
    <row r="6918" spans="2:11" x14ac:dyDescent="0.2">
      <c r="B6918" s="15"/>
      <c r="C6918" s="15"/>
      <c r="D6918" s="15"/>
      <c r="E6918" s="15"/>
      <c r="F6918" s="15"/>
      <c r="G6918" s="15"/>
      <c r="H6918" s="15"/>
      <c r="I6918" s="15"/>
      <c r="J6918" s="15"/>
      <c r="K6918" s="15"/>
    </row>
    <row r="6919" spans="2:11" x14ac:dyDescent="0.2">
      <c r="B6919" s="15"/>
      <c r="C6919" s="15"/>
      <c r="D6919" s="15"/>
      <c r="E6919" s="15"/>
      <c r="F6919" s="15"/>
      <c r="G6919" s="15"/>
      <c r="H6919" s="15"/>
      <c r="I6919" s="15"/>
      <c r="J6919" s="15"/>
      <c r="K6919" s="15"/>
    </row>
    <row r="6920" spans="2:11" x14ac:dyDescent="0.2">
      <c r="B6920" s="15"/>
      <c r="C6920" s="15"/>
      <c r="D6920" s="15"/>
      <c r="E6920" s="15"/>
      <c r="F6920" s="15"/>
      <c r="G6920" s="15"/>
      <c r="H6920" s="15"/>
      <c r="I6920" s="15"/>
      <c r="J6920" s="15"/>
      <c r="K6920" s="15"/>
    </row>
    <row r="6921" spans="2:11" x14ac:dyDescent="0.2">
      <c r="B6921" s="15"/>
      <c r="C6921" s="15"/>
      <c r="D6921" s="15"/>
      <c r="E6921" s="15"/>
      <c r="F6921" s="15"/>
      <c r="G6921" s="15"/>
      <c r="H6921" s="15"/>
      <c r="I6921" s="15"/>
      <c r="J6921" s="15"/>
      <c r="K6921" s="15"/>
    </row>
    <row r="6922" spans="2:11" x14ac:dyDescent="0.2">
      <c r="B6922" s="15"/>
      <c r="C6922" s="15"/>
      <c r="D6922" s="15"/>
      <c r="E6922" s="15"/>
      <c r="F6922" s="15"/>
      <c r="G6922" s="15"/>
      <c r="H6922" s="15"/>
      <c r="I6922" s="15"/>
      <c r="J6922" s="15"/>
      <c r="K6922" s="15"/>
    </row>
    <row r="6923" spans="2:11" x14ac:dyDescent="0.2">
      <c r="B6923" s="15"/>
      <c r="C6923" s="15"/>
      <c r="D6923" s="15"/>
      <c r="E6923" s="15"/>
      <c r="F6923" s="15"/>
      <c r="G6923" s="15"/>
      <c r="H6923" s="15"/>
      <c r="I6923" s="15"/>
      <c r="J6923" s="15"/>
      <c r="K6923" s="15"/>
    </row>
    <row r="6924" spans="2:11" x14ac:dyDescent="0.2">
      <c r="B6924" s="15"/>
      <c r="C6924" s="15"/>
      <c r="D6924" s="15"/>
      <c r="E6924" s="15"/>
      <c r="F6924" s="15"/>
      <c r="G6924" s="15"/>
      <c r="H6924" s="15"/>
      <c r="I6924" s="15"/>
      <c r="J6924" s="15"/>
      <c r="K6924" s="15"/>
    </row>
    <row r="6925" spans="2:11" x14ac:dyDescent="0.2">
      <c r="B6925" s="15"/>
      <c r="C6925" s="15"/>
      <c r="D6925" s="15"/>
      <c r="E6925" s="15"/>
      <c r="F6925" s="15"/>
      <c r="G6925" s="15"/>
      <c r="H6925" s="15"/>
      <c r="I6925" s="15"/>
      <c r="J6925" s="15"/>
      <c r="K6925" s="15"/>
    </row>
    <row r="6926" spans="2:11" x14ac:dyDescent="0.2">
      <c r="B6926" s="15"/>
      <c r="C6926" s="15"/>
      <c r="D6926" s="15"/>
      <c r="E6926" s="15"/>
      <c r="F6926" s="15"/>
      <c r="G6926" s="15"/>
      <c r="H6926" s="15"/>
      <c r="I6926" s="15"/>
      <c r="J6926" s="15"/>
      <c r="K6926" s="15"/>
    </row>
    <row r="6927" spans="2:11" x14ac:dyDescent="0.2">
      <c r="B6927" s="15"/>
      <c r="C6927" s="15"/>
      <c r="D6927" s="15"/>
      <c r="E6927" s="15"/>
      <c r="F6927" s="15"/>
      <c r="G6927" s="15"/>
      <c r="H6927" s="15"/>
      <c r="I6927" s="15"/>
      <c r="J6927" s="15"/>
      <c r="K6927" s="15"/>
    </row>
    <row r="6928" spans="2:11" x14ac:dyDescent="0.2">
      <c r="B6928" s="15"/>
      <c r="C6928" s="15"/>
      <c r="D6928" s="15"/>
      <c r="E6928" s="15"/>
      <c r="F6928" s="15"/>
      <c r="G6928" s="15"/>
      <c r="H6928" s="15"/>
      <c r="I6928" s="15"/>
      <c r="J6928" s="15"/>
      <c r="K6928" s="15"/>
    </row>
    <row r="6929" spans="2:11" x14ac:dyDescent="0.2">
      <c r="B6929" s="15"/>
      <c r="C6929" s="15"/>
      <c r="D6929" s="15"/>
      <c r="E6929" s="15"/>
      <c r="F6929" s="15"/>
      <c r="G6929" s="15"/>
      <c r="H6929" s="15"/>
      <c r="I6929" s="15"/>
      <c r="J6929" s="15"/>
      <c r="K6929" s="15"/>
    </row>
    <row r="6930" spans="2:11" x14ac:dyDescent="0.2">
      <c r="B6930" s="15"/>
      <c r="C6930" s="15"/>
      <c r="D6930" s="15"/>
      <c r="E6930" s="15"/>
      <c r="F6930" s="15"/>
      <c r="G6930" s="15"/>
      <c r="H6930" s="15"/>
      <c r="I6930" s="15"/>
      <c r="J6930" s="15"/>
      <c r="K6930" s="15"/>
    </row>
    <row r="6931" spans="2:11" x14ac:dyDescent="0.2">
      <c r="B6931" s="15"/>
      <c r="C6931" s="15"/>
      <c r="D6931" s="15"/>
      <c r="E6931" s="15"/>
      <c r="F6931" s="15"/>
      <c r="G6931" s="15"/>
      <c r="H6931" s="15"/>
      <c r="I6931" s="15"/>
      <c r="J6931" s="15"/>
      <c r="K6931" s="15"/>
    </row>
    <row r="6932" spans="2:11" x14ac:dyDescent="0.2">
      <c r="B6932" s="15"/>
      <c r="C6932" s="15"/>
      <c r="D6932" s="15"/>
      <c r="E6932" s="15"/>
      <c r="F6932" s="15"/>
      <c r="G6932" s="15"/>
      <c r="H6932" s="15"/>
      <c r="I6932" s="15"/>
      <c r="J6932" s="15"/>
      <c r="K6932" s="15"/>
    </row>
    <row r="6933" spans="2:11" x14ac:dyDescent="0.2">
      <c r="B6933" s="15"/>
      <c r="C6933" s="15"/>
      <c r="D6933" s="15"/>
      <c r="E6933" s="15"/>
      <c r="F6933" s="15"/>
      <c r="G6933" s="15"/>
      <c r="H6933" s="15"/>
      <c r="I6933" s="15"/>
      <c r="J6933" s="15"/>
      <c r="K6933" s="15"/>
    </row>
    <row r="6934" spans="2:11" x14ac:dyDescent="0.2">
      <c r="B6934" s="15"/>
      <c r="C6934" s="15"/>
      <c r="D6934" s="15"/>
      <c r="E6934" s="15"/>
      <c r="F6934" s="15"/>
      <c r="G6934" s="15"/>
      <c r="H6934" s="15"/>
      <c r="I6934" s="15"/>
      <c r="J6934" s="15"/>
      <c r="K6934" s="15"/>
    </row>
    <row r="6935" spans="2:11" x14ac:dyDescent="0.2">
      <c r="B6935" s="15"/>
      <c r="C6935" s="15"/>
      <c r="D6935" s="15"/>
      <c r="E6935" s="15"/>
      <c r="F6935" s="15"/>
      <c r="G6935" s="15"/>
      <c r="H6935" s="15"/>
      <c r="I6935" s="15"/>
      <c r="J6935" s="15"/>
      <c r="K6935" s="15"/>
    </row>
    <row r="6936" spans="2:11" x14ac:dyDescent="0.2">
      <c r="B6936" s="15"/>
      <c r="C6936" s="15"/>
      <c r="D6936" s="15"/>
      <c r="E6936" s="15"/>
      <c r="F6936" s="15"/>
      <c r="G6936" s="15"/>
      <c r="H6936" s="15"/>
      <c r="I6936" s="15"/>
      <c r="J6936" s="15"/>
      <c r="K6936" s="15"/>
    </row>
    <row r="6937" spans="2:11" x14ac:dyDescent="0.2">
      <c r="B6937" s="15"/>
      <c r="C6937" s="15"/>
      <c r="D6937" s="15"/>
      <c r="E6937" s="15"/>
      <c r="F6937" s="15"/>
      <c r="G6937" s="15"/>
      <c r="H6937" s="15"/>
      <c r="I6937" s="15"/>
      <c r="J6937" s="15"/>
      <c r="K6937" s="15"/>
    </row>
    <row r="6938" spans="2:11" x14ac:dyDescent="0.2">
      <c r="B6938" s="15"/>
      <c r="C6938" s="15"/>
      <c r="D6938" s="15"/>
      <c r="E6938" s="15"/>
      <c r="F6938" s="15"/>
      <c r="G6938" s="15"/>
      <c r="H6938" s="15"/>
      <c r="I6938" s="15"/>
      <c r="J6938" s="15"/>
      <c r="K6938" s="15"/>
    </row>
    <row r="6939" spans="2:11" x14ac:dyDescent="0.2">
      <c r="B6939" s="15"/>
      <c r="C6939" s="15"/>
      <c r="D6939" s="15"/>
      <c r="E6939" s="15"/>
      <c r="F6939" s="15"/>
      <c r="G6939" s="15"/>
      <c r="H6939" s="15"/>
      <c r="I6939" s="15"/>
      <c r="J6939" s="15"/>
      <c r="K6939" s="15"/>
    </row>
    <row r="6940" spans="2:11" x14ac:dyDescent="0.2">
      <c r="B6940" s="15"/>
      <c r="C6940" s="15"/>
      <c r="D6940" s="15"/>
      <c r="E6940" s="15"/>
      <c r="F6940" s="15"/>
      <c r="G6940" s="15"/>
      <c r="H6940" s="15"/>
      <c r="I6940" s="15"/>
      <c r="J6940" s="15"/>
      <c r="K6940" s="15"/>
    </row>
    <row r="6941" spans="2:11" x14ac:dyDescent="0.2">
      <c r="B6941" s="15"/>
      <c r="C6941" s="15"/>
      <c r="D6941" s="15"/>
      <c r="E6941" s="15"/>
      <c r="F6941" s="15"/>
      <c r="G6941" s="15"/>
      <c r="H6941" s="15"/>
      <c r="I6941" s="15"/>
      <c r="J6941" s="15"/>
      <c r="K6941" s="15"/>
    </row>
    <row r="6942" spans="2:11" x14ac:dyDescent="0.2">
      <c r="B6942" s="15"/>
      <c r="C6942" s="15"/>
      <c r="D6942" s="15"/>
      <c r="E6942" s="15"/>
      <c r="F6942" s="15"/>
      <c r="G6942" s="15"/>
      <c r="H6942" s="15"/>
      <c r="I6942" s="15"/>
      <c r="J6942" s="15"/>
      <c r="K6942" s="15"/>
    </row>
    <row r="6943" spans="2:11" x14ac:dyDescent="0.2">
      <c r="B6943" s="15"/>
      <c r="C6943" s="15"/>
      <c r="D6943" s="15"/>
      <c r="E6943" s="15"/>
      <c r="F6943" s="15"/>
      <c r="G6943" s="15"/>
      <c r="H6943" s="15"/>
      <c r="I6943" s="15"/>
      <c r="J6943" s="15"/>
      <c r="K6943" s="15"/>
    </row>
    <row r="6944" spans="2:11" x14ac:dyDescent="0.2">
      <c r="B6944" s="15"/>
      <c r="C6944" s="15"/>
      <c r="D6944" s="15"/>
      <c r="E6944" s="15"/>
      <c r="F6944" s="15"/>
      <c r="G6944" s="15"/>
      <c r="H6944" s="15"/>
      <c r="I6944" s="15"/>
      <c r="J6944" s="15"/>
      <c r="K6944" s="15"/>
    </row>
    <row r="6945" spans="2:11" x14ac:dyDescent="0.2">
      <c r="B6945" s="15"/>
      <c r="C6945" s="15"/>
      <c r="D6945" s="15"/>
      <c r="E6945" s="15"/>
      <c r="F6945" s="15"/>
      <c r="G6945" s="15"/>
      <c r="H6945" s="15"/>
      <c r="I6945" s="15"/>
      <c r="J6945" s="15"/>
      <c r="K6945" s="15"/>
    </row>
    <row r="6946" spans="2:11" x14ac:dyDescent="0.2">
      <c r="B6946" s="15"/>
      <c r="C6946" s="15"/>
      <c r="D6946" s="15"/>
      <c r="E6946" s="15"/>
      <c r="F6946" s="15"/>
      <c r="G6946" s="15"/>
      <c r="H6946" s="15"/>
      <c r="I6946" s="15"/>
      <c r="J6946" s="15"/>
      <c r="K6946" s="15"/>
    </row>
    <row r="6947" spans="2:11" x14ac:dyDescent="0.2">
      <c r="B6947" s="15"/>
      <c r="C6947" s="15"/>
      <c r="D6947" s="15"/>
      <c r="E6947" s="15"/>
      <c r="F6947" s="15"/>
      <c r="G6947" s="15"/>
      <c r="H6947" s="15"/>
      <c r="I6947" s="15"/>
      <c r="J6947" s="15"/>
      <c r="K6947" s="15"/>
    </row>
    <row r="6948" spans="2:11" x14ac:dyDescent="0.2">
      <c r="B6948" s="15"/>
      <c r="C6948" s="15"/>
      <c r="D6948" s="15"/>
      <c r="E6948" s="15"/>
      <c r="F6948" s="15"/>
      <c r="G6948" s="15"/>
      <c r="H6948" s="15"/>
      <c r="I6948" s="15"/>
      <c r="J6948" s="15"/>
      <c r="K6948" s="15"/>
    </row>
    <row r="6949" spans="2:11" x14ac:dyDescent="0.2">
      <c r="B6949" s="15"/>
      <c r="C6949" s="15"/>
      <c r="D6949" s="15"/>
      <c r="E6949" s="15"/>
      <c r="F6949" s="15"/>
      <c r="G6949" s="15"/>
      <c r="H6949" s="15"/>
      <c r="I6949" s="15"/>
      <c r="J6949" s="15"/>
      <c r="K6949" s="15"/>
    </row>
    <row r="6950" spans="2:11" x14ac:dyDescent="0.2">
      <c r="B6950" s="15"/>
      <c r="C6950" s="15"/>
      <c r="D6950" s="15"/>
      <c r="E6950" s="15"/>
      <c r="F6950" s="15"/>
      <c r="G6950" s="15"/>
      <c r="H6950" s="15"/>
      <c r="I6950" s="15"/>
      <c r="J6950" s="15"/>
      <c r="K6950" s="15"/>
    </row>
    <row r="6951" spans="2:11" x14ac:dyDescent="0.2">
      <c r="B6951" s="15"/>
      <c r="C6951" s="15"/>
      <c r="D6951" s="15"/>
      <c r="E6951" s="15"/>
      <c r="F6951" s="15"/>
      <c r="G6951" s="15"/>
      <c r="H6951" s="15"/>
      <c r="I6951" s="15"/>
      <c r="J6951" s="15"/>
      <c r="K6951" s="15"/>
    </row>
    <row r="6952" spans="2:11" x14ac:dyDescent="0.2">
      <c r="B6952" s="15"/>
      <c r="C6952" s="15"/>
      <c r="D6952" s="15"/>
      <c r="E6952" s="15"/>
      <c r="F6952" s="15"/>
      <c r="G6952" s="15"/>
      <c r="H6952" s="15"/>
      <c r="I6952" s="15"/>
      <c r="J6952" s="15"/>
      <c r="K6952" s="15"/>
    </row>
    <row r="6953" spans="2:11" x14ac:dyDescent="0.2">
      <c r="B6953" s="15"/>
      <c r="C6953" s="15"/>
      <c r="D6953" s="15"/>
      <c r="E6953" s="15"/>
      <c r="F6953" s="15"/>
      <c r="G6953" s="15"/>
      <c r="H6953" s="15"/>
      <c r="I6953" s="15"/>
      <c r="J6953" s="15"/>
      <c r="K6953" s="15"/>
    </row>
    <row r="6954" spans="2:11" x14ac:dyDescent="0.2">
      <c r="B6954" s="15"/>
      <c r="C6954" s="15"/>
      <c r="D6954" s="15"/>
      <c r="E6954" s="15"/>
      <c r="F6954" s="15"/>
      <c r="G6954" s="15"/>
      <c r="H6954" s="15"/>
      <c r="I6954" s="15"/>
      <c r="J6954" s="15"/>
      <c r="K6954" s="15"/>
    </row>
    <row r="6955" spans="2:11" x14ac:dyDescent="0.2">
      <c r="B6955" s="15"/>
      <c r="C6955" s="15"/>
      <c r="D6955" s="15"/>
      <c r="E6955" s="15"/>
      <c r="F6955" s="15"/>
      <c r="G6955" s="15"/>
      <c r="H6955" s="15"/>
      <c r="I6955" s="15"/>
      <c r="J6955" s="15"/>
      <c r="K6955" s="15"/>
    </row>
    <row r="6956" spans="2:11" x14ac:dyDescent="0.2">
      <c r="B6956" s="15"/>
      <c r="C6956" s="15"/>
      <c r="D6956" s="15"/>
      <c r="E6956" s="15"/>
      <c r="F6956" s="15"/>
      <c r="G6956" s="15"/>
      <c r="H6956" s="15"/>
      <c r="I6956" s="15"/>
      <c r="J6956" s="15"/>
      <c r="K6956" s="15"/>
    </row>
    <row r="6957" spans="2:11" x14ac:dyDescent="0.2">
      <c r="B6957" s="15"/>
      <c r="C6957" s="15"/>
      <c r="D6957" s="15"/>
      <c r="E6957" s="15"/>
      <c r="F6957" s="15"/>
      <c r="G6957" s="15"/>
      <c r="H6957" s="15"/>
      <c r="I6957" s="15"/>
      <c r="J6957" s="15"/>
      <c r="K6957" s="15"/>
    </row>
    <row r="6958" spans="2:11" x14ac:dyDescent="0.2">
      <c r="B6958" s="15"/>
      <c r="C6958" s="15"/>
      <c r="D6958" s="15"/>
      <c r="E6958" s="15"/>
      <c r="F6958" s="15"/>
      <c r="G6958" s="15"/>
      <c r="H6958" s="15"/>
      <c r="I6958" s="15"/>
      <c r="J6958" s="15"/>
      <c r="K6958" s="15"/>
    </row>
    <row r="6959" spans="2:11" x14ac:dyDescent="0.2">
      <c r="B6959" s="15"/>
      <c r="C6959" s="15"/>
      <c r="D6959" s="15"/>
      <c r="E6959" s="15"/>
      <c r="F6959" s="15"/>
      <c r="G6959" s="15"/>
      <c r="H6959" s="15"/>
      <c r="I6959" s="15"/>
      <c r="J6959" s="15"/>
      <c r="K6959" s="15"/>
    </row>
    <row r="6960" spans="2:11" x14ac:dyDescent="0.2">
      <c r="B6960" s="15"/>
      <c r="C6960" s="15"/>
      <c r="D6960" s="15"/>
      <c r="E6960" s="15"/>
      <c r="F6960" s="15"/>
      <c r="G6960" s="15"/>
      <c r="H6960" s="15"/>
      <c r="I6960" s="15"/>
      <c r="J6960" s="15"/>
      <c r="K6960" s="15"/>
    </row>
    <row r="6961" spans="2:11" x14ac:dyDescent="0.2">
      <c r="B6961" s="15"/>
      <c r="C6961" s="15"/>
      <c r="D6961" s="15"/>
      <c r="E6961" s="15"/>
      <c r="F6961" s="15"/>
      <c r="G6961" s="15"/>
      <c r="H6961" s="15"/>
      <c r="I6961" s="15"/>
      <c r="J6961" s="15"/>
      <c r="K6961" s="15"/>
    </row>
    <row r="6962" spans="2:11" x14ac:dyDescent="0.2">
      <c r="B6962" s="15"/>
      <c r="C6962" s="15"/>
      <c r="D6962" s="15"/>
      <c r="E6962" s="15"/>
      <c r="F6962" s="15"/>
      <c r="G6962" s="15"/>
      <c r="H6962" s="15"/>
      <c r="I6962" s="15"/>
      <c r="J6962" s="15"/>
      <c r="K6962" s="15"/>
    </row>
    <row r="6963" spans="2:11" x14ac:dyDescent="0.2">
      <c r="B6963" s="15"/>
      <c r="C6963" s="15"/>
      <c r="D6963" s="15"/>
      <c r="E6963" s="15"/>
      <c r="F6963" s="15"/>
      <c r="G6963" s="15"/>
      <c r="H6963" s="15"/>
      <c r="I6963" s="15"/>
      <c r="J6963" s="15"/>
      <c r="K6963" s="15"/>
    </row>
    <row r="6964" spans="2:11" x14ac:dyDescent="0.2">
      <c r="B6964" s="15"/>
      <c r="C6964" s="15"/>
      <c r="D6964" s="15"/>
      <c r="E6964" s="15"/>
      <c r="F6964" s="15"/>
      <c r="G6964" s="15"/>
      <c r="H6964" s="15"/>
      <c r="I6964" s="15"/>
      <c r="J6964" s="15"/>
      <c r="K6964" s="15"/>
    </row>
    <row r="6965" spans="2:11" x14ac:dyDescent="0.2">
      <c r="B6965" s="15"/>
      <c r="C6965" s="15"/>
      <c r="D6965" s="15"/>
      <c r="E6965" s="15"/>
      <c r="F6965" s="15"/>
      <c r="G6965" s="15"/>
      <c r="H6965" s="15"/>
      <c r="I6965" s="15"/>
      <c r="J6965" s="15"/>
      <c r="K6965" s="15"/>
    </row>
    <row r="6966" spans="2:11" x14ac:dyDescent="0.2">
      <c r="B6966" s="15"/>
      <c r="C6966" s="15"/>
      <c r="D6966" s="15"/>
      <c r="E6966" s="15"/>
      <c r="F6966" s="15"/>
      <c r="G6966" s="15"/>
      <c r="H6966" s="15"/>
      <c r="I6966" s="15"/>
      <c r="J6966" s="15"/>
      <c r="K6966" s="15"/>
    </row>
    <row r="6967" spans="2:11" x14ac:dyDescent="0.2">
      <c r="B6967" s="15"/>
      <c r="C6967" s="15"/>
      <c r="D6967" s="15"/>
      <c r="E6967" s="15"/>
      <c r="F6967" s="15"/>
      <c r="G6967" s="15"/>
      <c r="H6967" s="15"/>
      <c r="I6967" s="15"/>
      <c r="J6967" s="15"/>
      <c r="K6967" s="15"/>
    </row>
    <row r="6968" spans="2:11" x14ac:dyDescent="0.2">
      <c r="B6968" s="15"/>
      <c r="C6968" s="15"/>
      <c r="D6968" s="15"/>
      <c r="E6968" s="15"/>
      <c r="F6968" s="15"/>
      <c r="G6968" s="15"/>
      <c r="H6968" s="15"/>
      <c r="I6968" s="15"/>
      <c r="J6968" s="15"/>
      <c r="K6968" s="15"/>
    </row>
    <row r="6969" spans="2:11" x14ac:dyDescent="0.2">
      <c r="B6969" s="15"/>
      <c r="C6969" s="15"/>
      <c r="D6969" s="15"/>
      <c r="E6969" s="15"/>
      <c r="F6969" s="15"/>
      <c r="G6969" s="15"/>
      <c r="H6969" s="15"/>
      <c r="I6969" s="15"/>
      <c r="J6969" s="15"/>
      <c r="K6969" s="15"/>
    </row>
    <row r="6970" spans="2:11" x14ac:dyDescent="0.2">
      <c r="B6970" s="15"/>
      <c r="C6970" s="15"/>
      <c r="D6970" s="15"/>
      <c r="E6970" s="15"/>
      <c r="F6970" s="15"/>
      <c r="G6970" s="15"/>
      <c r="H6970" s="15"/>
      <c r="I6970" s="15"/>
      <c r="J6970" s="15"/>
      <c r="K6970" s="15"/>
    </row>
    <row r="6971" spans="2:11" x14ac:dyDescent="0.2">
      <c r="B6971" s="15"/>
      <c r="C6971" s="15"/>
      <c r="D6971" s="15"/>
      <c r="E6971" s="15"/>
      <c r="F6971" s="15"/>
      <c r="G6971" s="15"/>
      <c r="H6971" s="15"/>
      <c r="I6971" s="15"/>
      <c r="J6971" s="15"/>
      <c r="K6971" s="15"/>
    </row>
    <row r="6972" spans="2:11" x14ac:dyDescent="0.2">
      <c r="B6972" s="15"/>
      <c r="C6972" s="15"/>
      <c r="D6972" s="15"/>
      <c r="E6972" s="15"/>
      <c r="F6972" s="15"/>
      <c r="G6972" s="15"/>
      <c r="H6972" s="15"/>
      <c r="I6972" s="15"/>
      <c r="J6972" s="15"/>
      <c r="K6972" s="15"/>
    </row>
    <row r="6973" spans="2:11" x14ac:dyDescent="0.2">
      <c r="B6973" s="15"/>
      <c r="C6973" s="15"/>
      <c r="D6973" s="15"/>
      <c r="E6973" s="15"/>
      <c r="F6973" s="15"/>
      <c r="G6973" s="15"/>
      <c r="H6973" s="15"/>
      <c r="I6973" s="15"/>
      <c r="J6973" s="15"/>
      <c r="K6973" s="15"/>
    </row>
    <row r="6974" spans="2:11" x14ac:dyDescent="0.2">
      <c r="B6974" s="15"/>
      <c r="C6974" s="15"/>
      <c r="D6974" s="15"/>
      <c r="E6974" s="15"/>
      <c r="F6974" s="15"/>
      <c r="G6974" s="15"/>
      <c r="H6974" s="15"/>
      <c r="I6974" s="15"/>
      <c r="J6974" s="15"/>
      <c r="K6974" s="15"/>
    </row>
    <row r="6975" spans="2:11" x14ac:dyDescent="0.2">
      <c r="B6975" s="15"/>
      <c r="C6975" s="15"/>
      <c r="D6975" s="15"/>
      <c r="E6975" s="15"/>
      <c r="F6975" s="15"/>
      <c r="G6975" s="15"/>
      <c r="H6975" s="15"/>
      <c r="I6975" s="15"/>
      <c r="J6975" s="15"/>
      <c r="K6975" s="15"/>
    </row>
    <row r="6976" spans="2:11" x14ac:dyDescent="0.2">
      <c r="B6976" s="15"/>
      <c r="C6976" s="15"/>
      <c r="D6976" s="15"/>
      <c r="E6976" s="15"/>
      <c r="F6976" s="15"/>
      <c r="G6976" s="15"/>
      <c r="H6976" s="15"/>
      <c r="I6976" s="15"/>
      <c r="J6976" s="15"/>
      <c r="K6976" s="15"/>
    </row>
    <row r="6977" spans="2:11" x14ac:dyDescent="0.2">
      <c r="B6977" s="15"/>
      <c r="C6977" s="15"/>
      <c r="D6977" s="15"/>
      <c r="E6977" s="15"/>
      <c r="F6977" s="15"/>
      <c r="G6977" s="15"/>
      <c r="H6977" s="15"/>
      <c r="I6977" s="15"/>
      <c r="J6977" s="15"/>
      <c r="K6977" s="15"/>
    </row>
    <row r="6978" spans="2:11" x14ac:dyDescent="0.2">
      <c r="B6978" s="15"/>
      <c r="C6978" s="15"/>
      <c r="D6978" s="15"/>
      <c r="E6978" s="15"/>
      <c r="F6978" s="15"/>
      <c r="G6978" s="15"/>
      <c r="H6978" s="15"/>
      <c r="I6978" s="15"/>
      <c r="J6978" s="15"/>
      <c r="K6978" s="15"/>
    </row>
    <row r="6979" spans="2:11" x14ac:dyDescent="0.2">
      <c r="B6979" s="15"/>
      <c r="C6979" s="15"/>
      <c r="D6979" s="15"/>
      <c r="E6979" s="15"/>
      <c r="F6979" s="15"/>
      <c r="G6979" s="15"/>
      <c r="H6979" s="15"/>
      <c r="I6979" s="15"/>
      <c r="J6979" s="15"/>
      <c r="K6979" s="15"/>
    </row>
    <row r="6980" spans="2:11" x14ac:dyDescent="0.2">
      <c r="B6980" s="15"/>
      <c r="C6980" s="15"/>
      <c r="D6980" s="15"/>
      <c r="E6980" s="15"/>
      <c r="F6980" s="15"/>
      <c r="G6980" s="15"/>
      <c r="H6980" s="15"/>
      <c r="I6980" s="15"/>
      <c r="J6980" s="15"/>
      <c r="K6980" s="15"/>
    </row>
    <row r="6981" spans="2:11" x14ac:dyDescent="0.2">
      <c r="B6981" s="15"/>
      <c r="C6981" s="15"/>
      <c r="D6981" s="15"/>
      <c r="E6981" s="15"/>
      <c r="F6981" s="15"/>
      <c r="G6981" s="15"/>
      <c r="H6981" s="15"/>
      <c r="I6981" s="15"/>
      <c r="J6981" s="15"/>
      <c r="K6981" s="15"/>
    </row>
    <row r="6982" spans="2:11" x14ac:dyDescent="0.2">
      <c r="B6982" s="15"/>
      <c r="C6982" s="15"/>
      <c r="D6982" s="15"/>
      <c r="E6982" s="15"/>
      <c r="F6982" s="15"/>
      <c r="G6982" s="15"/>
      <c r="H6982" s="15"/>
      <c r="I6982" s="15"/>
      <c r="J6982" s="15"/>
      <c r="K6982" s="15"/>
    </row>
    <row r="6983" spans="2:11" x14ac:dyDescent="0.2">
      <c r="B6983" s="15"/>
      <c r="C6983" s="15"/>
      <c r="D6983" s="15"/>
      <c r="E6983" s="15"/>
      <c r="F6983" s="15"/>
      <c r="G6983" s="15"/>
      <c r="H6983" s="15"/>
      <c r="I6983" s="15"/>
      <c r="J6983" s="15"/>
      <c r="K6983" s="15"/>
    </row>
    <row r="6984" spans="2:11" x14ac:dyDescent="0.2">
      <c r="B6984" s="15"/>
      <c r="C6984" s="15"/>
      <c r="D6984" s="15"/>
      <c r="E6984" s="15"/>
      <c r="F6984" s="15"/>
      <c r="G6984" s="15"/>
      <c r="H6984" s="15"/>
      <c r="I6984" s="15"/>
      <c r="J6984" s="15"/>
      <c r="K6984" s="15"/>
    </row>
    <row r="6985" spans="2:11" x14ac:dyDescent="0.2">
      <c r="B6985" s="15"/>
      <c r="C6985" s="15"/>
      <c r="D6985" s="15"/>
      <c r="E6985" s="15"/>
      <c r="F6985" s="15"/>
      <c r="G6985" s="15"/>
      <c r="H6985" s="15"/>
      <c r="I6985" s="15"/>
      <c r="J6985" s="15"/>
      <c r="K6985" s="15"/>
    </row>
    <row r="6986" spans="2:11" x14ac:dyDescent="0.2">
      <c r="B6986" s="15"/>
      <c r="C6986" s="15"/>
      <c r="D6986" s="15"/>
      <c r="E6986" s="15"/>
      <c r="F6986" s="15"/>
      <c r="G6986" s="15"/>
      <c r="H6986" s="15"/>
      <c r="I6986" s="15"/>
      <c r="J6986" s="15"/>
      <c r="K6986" s="15"/>
    </row>
    <row r="6987" spans="2:11" x14ac:dyDescent="0.2">
      <c r="B6987" s="15"/>
      <c r="C6987" s="15"/>
      <c r="D6987" s="15"/>
      <c r="E6987" s="15"/>
      <c r="F6987" s="15"/>
      <c r="G6987" s="15"/>
      <c r="H6987" s="15"/>
      <c r="I6987" s="15"/>
      <c r="J6987" s="15"/>
      <c r="K6987" s="15"/>
    </row>
    <row r="6988" spans="2:11" x14ac:dyDescent="0.2">
      <c r="B6988" s="15"/>
      <c r="C6988" s="15"/>
      <c r="D6988" s="15"/>
      <c r="E6988" s="15"/>
      <c r="F6988" s="15"/>
      <c r="G6988" s="15"/>
      <c r="H6988" s="15"/>
      <c r="I6988" s="15"/>
      <c r="J6988" s="15"/>
      <c r="K6988" s="15"/>
    </row>
    <row r="6989" spans="2:11" x14ac:dyDescent="0.2">
      <c r="B6989" s="15"/>
      <c r="C6989" s="15"/>
      <c r="D6989" s="15"/>
      <c r="E6989" s="15"/>
      <c r="F6989" s="15"/>
      <c r="G6989" s="15"/>
      <c r="H6989" s="15"/>
      <c r="I6989" s="15"/>
      <c r="J6989" s="15"/>
      <c r="K6989" s="15"/>
    </row>
    <row r="6990" spans="2:11" x14ac:dyDescent="0.2">
      <c r="B6990" s="15"/>
      <c r="C6990" s="15"/>
      <c r="D6990" s="15"/>
      <c r="E6990" s="15"/>
      <c r="F6990" s="15"/>
      <c r="G6990" s="15"/>
      <c r="H6990" s="15"/>
      <c r="I6990" s="15"/>
      <c r="J6990" s="15"/>
      <c r="K6990" s="15"/>
    </row>
    <row r="6991" spans="2:11" x14ac:dyDescent="0.2">
      <c r="B6991" s="15"/>
      <c r="C6991" s="15"/>
      <c r="D6991" s="15"/>
      <c r="E6991" s="15"/>
      <c r="F6991" s="15"/>
      <c r="G6991" s="15"/>
      <c r="H6991" s="15"/>
      <c r="I6991" s="15"/>
      <c r="J6991" s="15"/>
      <c r="K6991" s="15"/>
    </row>
    <row r="6992" spans="2:11" x14ac:dyDescent="0.2">
      <c r="B6992" s="15"/>
      <c r="C6992" s="15"/>
      <c r="D6992" s="15"/>
      <c r="E6992" s="15"/>
      <c r="F6992" s="15"/>
      <c r="G6992" s="15"/>
      <c r="H6992" s="15"/>
      <c r="I6992" s="15"/>
      <c r="J6992" s="15"/>
      <c r="K6992" s="15"/>
    </row>
    <row r="6993" spans="2:11" x14ac:dyDescent="0.2">
      <c r="B6993" s="15"/>
      <c r="C6993" s="15"/>
      <c r="D6993" s="15"/>
      <c r="E6993" s="15"/>
      <c r="F6993" s="15"/>
      <c r="G6993" s="15"/>
      <c r="H6993" s="15"/>
      <c r="I6993" s="15"/>
      <c r="J6993" s="15"/>
      <c r="K6993" s="15"/>
    </row>
    <row r="6994" spans="2:11" x14ac:dyDescent="0.2">
      <c r="B6994" s="15"/>
      <c r="C6994" s="15"/>
      <c r="D6994" s="15"/>
      <c r="E6994" s="15"/>
      <c r="F6994" s="15"/>
      <c r="G6994" s="15"/>
      <c r="H6994" s="15"/>
      <c r="I6994" s="15"/>
      <c r="J6994" s="15"/>
      <c r="K6994" s="15"/>
    </row>
    <row r="6995" spans="2:11" x14ac:dyDescent="0.2">
      <c r="B6995" s="15"/>
      <c r="C6995" s="15"/>
      <c r="D6995" s="15"/>
      <c r="E6995" s="15"/>
      <c r="F6995" s="15"/>
      <c r="G6995" s="15"/>
      <c r="H6995" s="15"/>
      <c r="I6995" s="15"/>
      <c r="J6995" s="15"/>
      <c r="K6995" s="15"/>
    </row>
    <row r="6996" spans="2:11" x14ac:dyDescent="0.2">
      <c r="B6996" s="15"/>
      <c r="C6996" s="15"/>
      <c r="D6996" s="15"/>
      <c r="E6996" s="15"/>
      <c r="F6996" s="15"/>
      <c r="G6996" s="15"/>
      <c r="H6996" s="15"/>
      <c r="I6996" s="15"/>
      <c r="J6996" s="15"/>
      <c r="K6996" s="15"/>
    </row>
    <row r="6997" spans="2:11" x14ac:dyDescent="0.2">
      <c r="B6997" s="15"/>
      <c r="C6997" s="15"/>
      <c r="D6997" s="15"/>
      <c r="E6997" s="15"/>
      <c r="F6997" s="15"/>
      <c r="G6997" s="15"/>
      <c r="H6997" s="15"/>
      <c r="I6997" s="15"/>
      <c r="J6997" s="15"/>
      <c r="K6997" s="15"/>
    </row>
    <row r="6998" spans="2:11" x14ac:dyDescent="0.2">
      <c r="B6998" s="15"/>
      <c r="C6998" s="15"/>
      <c r="D6998" s="15"/>
      <c r="E6998" s="15"/>
      <c r="F6998" s="15"/>
      <c r="G6998" s="15"/>
      <c r="H6998" s="15"/>
      <c r="I6998" s="15"/>
      <c r="J6998" s="15"/>
      <c r="K6998" s="15"/>
    </row>
    <row r="6999" spans="2:11" x14ac:dyDescent="0.2">
      <c r="B6999" s="15"/>
      <c r="C6999" s="15"/>
      <c r="D6999" s="15"/>
      <c r="E6999" s="15"/>
      <c r="F6999" s="15"/>
      <c r="G6999" s="15"/>
      <c r="H6999" s="15"/>
      <c r="I6999" s="15"/>
      <c r="J6999" s="15"/>
      <c r="K6999" s="15"/>
    </row>
    <row r="7000" spans="2:11" x14ac:dyDescent="0.2">
      <c r="B7000" s="15"/>
      <c r="C7000" s="15"/>
      <c r="D7000" s="15"/>
      <c r="E7000" s="15"/>
      <c r="F7000" s="15"/>
      <c r="G7000" s="15"/>
      <c r="H7000" s="15"/>
      <c r="I7000" s="15"/>
      <c r="J7000" s="15"/>
      <c r="K7000" s="15"/>
    </row>
    <row r="7001" spans="2:11" x14ac:dyDescent="0.2">
      <c r="B7001" s="15"/>
      <c r="C7001" s="15"/>
      <c r="D7001" s="15"/>
      <c r="E7001" s="15"/>
      <c r="F7001" s="15"/>
      <c r="G7001" s="15"/>
      <c r="H7001" s="15"/>
      <c r="I7001" s="15"/>
      <c r="J7001" s="15"/>
      <c r="K7001" s="15"/>
    </row>
    <row r="7002" spans="2:11" x14ac:dyDescent="0.2">
      <c r="B7002" s="15"/>
      <c r="C7002" s="15"/>
      <c r="D7002" s="15"/>
      <c r="E7002" s="15"/>
      <c r="F7002" s="15"/>
      <c r="G7002" s="15"/>
      <c r="H7002" s="15"/>
      <c r="I7002" s="15"/>
      <c r="J7002" s="15"/>
      <c r="K7002" s="15"/>
    </row>
    <row r="7003" spans="2:11" x14ac:dyDescent="0.2">
      <c r="B7003" s="15"/>
      <c r="C7003" s="15"/>
      <c r="D7003" s="15"/>
      <c r="E7003" s="15"/>
      <c r="F7003" s="15"/>
      <c r="G7003" s="15"/>
      <c r="H7003" s="15"/>
      <c r="I7003" s="15"/>
      <c r="J7003" s="15"/>
      <c r="K7003" s="15"/>
    </row>
    <row r="7004" spans="2:11" x14ac:dyDescent="0.2">
      <c r="B7004" s="15"/>
      <c r="C7004" s="15"/>
      <c r="D7004" s="15"/>
      <c r="E7004" s="15"/>
      <c r="F7004" s="15"/>
      <c r="G7004" s="15"/>
      <c r="H7004" s="15"/>
      <c r="I7004" s="15"/>
      <c r="J7004" s="15"/>
      <c r="K7004" s="15"/>
    </row>
    <row r="7005" spans="2:11" x14ac:dyDescent="0.2">
      <c r="B7005" s="15"/>
      <c r="C7005" s="15"/>
      <c r="D7005" s="15"/>
      <c r="E7005" s="15"/>
      <c r="F7005" s="15"/>
      <c r="G7005" s="15"/>
      <c r="H7005" s="15"/>
      <c r="I7005" s="15"/>
      <c r="J7005" s="15"/>
      <c r="K7005" s="15"/>
    </row>
    <row r="7006" spans="2:11" x14ac:dyDescent="0.2">
      <c r="B7006" s="15"/>
      <c r="C7006" s="15"/>
      <c r="D7006" s="15"/>
      <c r="E7006" s="15"/>
      <c r="F7006" s="15"/>
      <c r="G7006" s="15"/>
      <c r="H7006" s="15"/>
      <c r="I7006" s="15"/>
      <c r="J7006" s="15"/>
      <c r="K7006" s="15"/>
    </row>
    <row r="7007" spans="2:11" x14ac:dyDescent="0.2">
      <c r="B7007" s="15"/>
      <c r="C7007" s="15"/>
      <c r="D7007" s="15"/>
      <c r="E7007" s="15"/>
      <c r="F7007" s="15"/>
      <c r="G7007" s="15"/>
      <c r="H7007" s="15"/>
      <c r="I7007" s="15"/>
      <c r="J7007" s="15"/>
      <c r="K7007" s="15"/>
    </row>
    <row r="7008" spans="2:11" x14ac:dyDescent="0.2">
      <c r="B7008" s="15"/>
      <c r="C7008" s="15"/>
      <c r="D7008" s="15"/>
      <c r="E7008" s="15"/>
      <c r="F7008" s="15"/>
      <c r="G7008" s="15"/>
      <c r="H7008" s="15"/>
      <c r="I7008" s="15"/>
      <c r="J7008" s="15"/>
      <c r="K7008" s="15"/>
    </row>
    <row r="7009" spans="2:11" x14ac:dyDescent="0.2">
      <c r="B7009" s="15"/>
      <c r="C7009" s="15"/>
      <c r="D7009" s="15"/>
      <c r="E7009" s="15"/>
      <c r="F7009" s="15"/>
      <c r="G7009" s="15"/>
      <c r="H7009" s="15"/>
      <c r="I7009" s="15"/>
      <c r="J7009" s="15"/>
      <c r="K7009" s="15"/>
    </row>
    <row r="7010" spans="2:11" x14ac:dyDescent="0.2">
      <c r="B7010" s="15"/>
      <c r="C7010" s="15"/>
      <c r="D7010" s="15"/>
      <c r="E7010" s="15"/>
      <c r="F7010" s="15"/>
      <c r="G7010" s="15"/>
      <c r="H7010" s="15"/>
      <c r="I7010" s="15"/>
      <c r="J7010" s="15"/>
      <c r="K7010" s="15"/>
    </row>
    <row r="7011" spans="2:11" x14ac:dyDescent="0.2">
      <c r="B7011" s="15"/>
      <c r="C7011" s="15"/>
      <c r="D7011" s="15"/>
      <c r="E7011" s="15"/>
      <c r="F7011" s="15"/>
      <c r="G7011" s="15"/>
      <c r="H7011" s="15"/>
      <c r="I7011" s="15"/>
      <c r="J7011" s="15"/>
      <c r="K7011" s="15"/>
    </row>
    <row r="7012" spans="2:11" x14ac:dyDescent="0.2">
      <c r="B7012" s="15"/>
      <c r="C7012" s="15"/>
      <c r="D7012" s="15"/>
      <c r="E7012" s="15"/>
      <c r="F7012" s="15"/>
      <c r="G7012" s="15"/>
      <c r="H7012" s="15"/>
      <c r="I7012" s="15"/>
      <c r="J7012" s="15"/>
      <c r="K7012" s="15"/>
    </row>
    <row r="7013" spans="2:11" x14ac:dyDescent="0.2">
      <c r="B7013" s="15"/>
      <c r="C7013" s="15"/>
      <c r="D7013" s="15"/>
      <c r="E7013" s="15"/>
      <c r="F7013" s="15"/>
      <c r="G7013" s="15"/>
      <c r="H7013" s="15"/>
      <c r="I7013" s="15"/>
      <c r="J7013" s="15"/>
      <c r="K7013" s="15"/>
    </row>
    <row r="7014" spans="2:11" x14ac:dyDescent="0.2">
      <c r="B7014" s="15"/>
      <c r="C7014" s="15"/>
      <c r="D7014" s="15"/>
      <c r="E7014" s="15"/>
      <c r="F7014" s="15"/>
      <c r="G7014" s="15"/>
      <c r="H7014" s="15"/>
      <c r="I7014" s="15"/>
      <c r="J7014" s="15"/>
      <c r="K7014" s="15"/>
    </row>
    <row r="7015" spans="2:11" x14ac:dyDescent="0.2">
      <c r="B7015" s="15"/>
      <c r="C7015" s="15"/>
      <c r="D7015" s="15"/>
      <c r="E7015" s="15"/>
      <c r="F7015" s="15"/>
      <c r="G7015" s="15"/>
      <c r="H7015" s="15"/>
      <c r="I7015" s="15"/>
      <c r="J7015" s="15"/>
      <c r="K7015" s="15"/>
    </row>
    <row r="7016" spans="2:11" x14ac:dyDescent="0.2">
      <c r="B7016" s="15"/>
      <c r="C7016" s="15"/>
      <c r="D7016" s="15"/>
      <c r="E7016" s="15"/>
      <c r="F7016" s="15"/>
      <c r="G7016" s="15"/>
      <c r="H7016" s="15"/>
      <c r="I7016" s="15"/>
      <c r="J7016" s="15"/>
      <c r="K7016" s="15"/>
    </row>
    <row r="7017" spans="2:11" x14ac:dyDescent="0.2">
      <c r="B7017" s="15"/>
      <c r="C7017" s="15"/>
      <c r="D7017" s="15"/>
      <c r="E7017" s="15"/>
      <c r="F7017" s="15"/>
      <c r="G7017" s="15"/>
      <c r="H7017" s="15"/>
      <c r="I7017" s="15"/>
      <c r="J7017" s="15"/>
      <c r="K7017" s="15"/>
    </row>
    <row r="7018" spans="2:11" x14ac:dyDescent="0.2">
      <c r="B7018" s="15"/>
      <c r="C7018" s="15"/>
      <c r="D7018" s="15"/>
      <c r="E7018" s="15"/>
      <c r="F7018" s="15"/>
      <c r="G7018" s="15"/>
      <c r="H7018" s="15"/>
      <c r="I7018" s="15"/>
      <c r="J7018" s="15"/>
      <c r="K7018" s="15"/>
    </row>
    <row r="7019" spans="2:11" x14ac:dyDescent="0.2">
      <c r="B7019" s="15"/>
      <c r="C7019" s="15"/>
      <c r="D7019" s="15"/>
      <c r="E7019" s="15"/>
      <c r="F7019" s="15"/>
      <c r="G7019" s="15"/>
      <c r="H7019" s="15"/>
      <c r="I7019" s="15"/>
      <c r="J7019" s="15"/>
      <c r="K7019" s="15"/>
    </row>
    <row r="7020" spans="2:11" x14ac:dyDescent="0.2">
      <c r="B7020" s="15"/>
      <c r="C7020" s="15"/>
      <c r="D7020" s="15"/>
      <c r="E7020" s="15"/>
      <c r="F7020" s="15"/>
      <c r="G7020" s="15"/>
      <c r="H7020" s="15"/>
      <c r="I7020" s="15"/>
      <c r="J7020" s="15"/>
      <c r="K7020" s="15"/>
    </row>
    <row r="7021" spans="2:11" x14ac:dyDescent="0.2">
      <c r="B7021" s="15"/>
      <c r="C7021" s="15"/>
      <c r="D7021" s="15"/>
      <c r="E7021" s="15"/>
      <c r="F7021" s="15"/>
      <c r="G7021" s="15"/>
      <c r="H7021" s="15"/>
      <c r="I7021" s="15"/>
      <c r="J7021" s="15"/>
      <c r="K7021" s="15"/>
    </row>
    <row r="7022" spans="2:11" x14ac:dyDescent="0.2">
      <c r="B7022" s="15"/>
      <c r="C7022" s="15"/>
      <c r="D7022" s="15"/>
      <c r="E7022" s="15"/>
      <c r="F7022" s="15"/>
      <c r="G7022" s="15"/>
      <c r="H7022" s="15"/>
      <c r="I7022" s="15"/>
      <c r="J7022" s="15"/>
      <c r="K7022" s="15"/>
    </row>
    <row r="7023" spans="2:11" x14ac:dyDescent="0.2">
      <c r="B7023" s="15"/>
      <c r="C7023" s="15"/>
      <c r="D7023" s="15"/>
      <c r="E7023" s="15"/>
      <c r="F7023" s="15"/>
      <c r="G7023" s="15"/>
      <c r="H7023" s="15"/>
      <c r="I7023" s="15"/>
      <c r="J7023" s="15"/>
      <c r="K7023" s="15"/>
    </row>
    <row r="7024" spans="2:11" x14ac:dyDescent="0.2">
      <c r="B7024" s="15"/>
      <c r="C7024" s="15"/>
      <c r="D7024" s="15"/>
      <c r="E7024" s="15"/>
      <c r="F7024" s="15"/>
      <c r="G7024" s="15"/>
      <c r="H7024" s="15"/>
      <c r="I7024" s="15"/>
      <c r="J7024" s="15"/>
      <c r="K7024" s="15"/>
    </row>
    <row r="7025" spans="2:11" x14ac:dyDescent="0.2">
      <c r="B7025" s="15"/>
      <c r="C7025" s="15"/>
      <c r="D7025" s="15"/>
      <c r="E7025" s="15"/>
      <c r="F7025" s="15"/>
      <c r="G7025" s="15"/>
      <c r="H7025" s="15"/>
      <c r="I7025" s="15"/>
      <c r="J7025" s="15"/>
      <c r="K7025" s="15"/>
    </row>
    <row r="7026" spans="2:11" x14ac:dyDescent="0.2">
      <c r="B7026" s="15"/>
      <c r="C7026" s="15"/>
      <c r="D7026" s="15"/>
      <c r="E7026" s="15"/>
      <c r="F7026" s="15"/>
      <c r="G7026" s="15"/>
      <c r="H7026" s="15"/>
      <c r="I7026" s="15"/>
      <c r="J7026" s="15"/>
      <c r="K7026" s="15"/>
    </row>
    <row r="7027" spans="2:11" x14ac:dyDescent="0.2">
      <c r="B7027" s="15"/>
      <c r="C7027" s="15"/>
      <c r="D7027" s="15"/>
      <c r="E7027" s="15"/>
      <c r="F7027" s="15"/>
      <c r="G7027" s="15"/>
      <c r="H7027" s="15"/>
      <c r="I7027" s="15"/>
      <c r="J7027" s="15"/>
      <c r="K7027" s="15"/>
    </row>
    <row r="7028" spans="2:11" x14ac:dyDescent="0.2">
      <c r="B7028" s="15"/>
      <c r="C7028" s="15"/>
      <c r="D7028" s="15"/>
      <c r="E7028" s="15"/>
      <c r="F7028" s="15"/>
      <c r="G7028" s="15"/>
      <c r="H7028" s="15"/>
      <c r="I7028" s="15"/>
      <c r="J7028" s="15"/>
      <c r="K7028" s="15"/>
    </row>
    <row r="7029" spans="2:11" x14ac:dyDescent="0.2">
      <c r="B7029" s="15"/>
      <c r="C7029" s="15"/>
      <c r="D7029" s="15"/>
      <c r="E7029" s="15"/>
      <c r="F7029" s="15"/>
      <c r="G7029" s="15"/>
      <c r="H7029" s="15"/>
      <c r="I7029" s="15"/>
      <c r="J7029" s="15"/>
      <c r="K7029" s="15"/>
    </row>
    <row r="7030" spans="2:11" x14ac:dyDescent="0.2">
      <c r="B7030" s="15"/>
      <c r="C7030" s="15"/>
      <c r="D7030" s="15"/>
      <c r="E7030" s="15"/>
      <c r="F7030" s="15"/>
      <c r="G7030" s="15"/>
      <c r="H7030" s="15"/>
      <c r="I7030" s="15"/>
      <c r="J7030" s="15"/>
      <c r="K7030" s="15"/>
    </row>
    <row r="7031" spans="2:11" x14ac:dyDescent="0.2">
      <c r="B7031" s="15"/>
      <c r="C7031" s="15"/>
      <c r="D7031" s="15"/>
      <c r="E7031" s="15"/>
      <c r="F7031" s="15"/>
      <c r="G7031" s="15"/>
      <c r="H7031" s="15"/>
      <c r="I7031" s="15"/>
      <c r="J7031" s="15"/>
      <c r="K7031" s="15"/>
    </row>
    <row r="7032" spans="2:11" x14ac:dyDescent="0.2">
      <c r="B7032" s="15"/>
      <c r="C7032" s="15"/>
      <c r="D7032" s="15"/>
      <c r="E7032" s="15"/>
      <c r="F7032" s="15"/>
      <c r="G7032" s="15"/>
      <c r="H7032" s="15"/>
      <c r="I7032" s="15"/>
      <c r="J7032" s="15"/>
      <c r="K7032" s="15"/>
    </row>
    <row r="7033" spans="2:11" x14ac:dyDescent="0.2">
      <c r="B7033" s="15"/>
      <c r="C7033" s="15"/>
      <c r="D7033" s="15"/>
      <c r="E7033" s="15"/>
      <c r="F7033" s="15"/>
      <c r="G7033" s="15"/>
      <c r="H7033" s="15"/>
      <c r="I7033" s="15"/>
      <c r="J7033" s="15"/>
      <c r="K7033" s="15"/>
    </row>
    <row r="7034" spans="2:11" x14ac:dyDescent="0.2">
      <c r="B7034" s="15"/>
      <c r="C7034" s="15"/>
      <c r="D7034" s="15"/>
      <c r="E7034" s="15"/>
      <c r="F7034" s="15"/>
      <c r="G7034" s="15"/>
      <c r="H7034" s="15"/>
      <c r="I7034" s="15"/>
      <c r="J7034" s="15"/>
      <c r="K7034" s="15"/>
    </row>
    <row r="7035" spans="2:11" x14ac:dyDescent="0.2">
      <c r="B7035" s="15"/>
      <c r="C7035" s="15"/>
      <c r="D7035" s="15"/>
      <c r="E7035" s="15"/>
      <c r="F7035" s="15"/>
      <c r="G7035" s="15"/>
      <c r="H7035" s="15"/>
      <c r="I7035" s="15"/>
      <c r="J7035" s="15"/>
      <c r="K7035" s="15"/>
    </row>
    <row r="7036" spans="2:11" x14ac:dyDescent="0.2">
      <c r="B7036" s="15"/>
      <c r="C7036" s="15"/>
      <c r="D7036" s="15"/>
      <c r="E7036" s="15"/>
      <c r="F7036" s="15"/>
      <c r="G7036" s="15"/>
      <c r="H7036" s="15"/>
      <c r="I7036" s="15"/>
      <c r="J7036" s="15"/>
      <c r="K7036" s="15"/>
    </row>
    <row r="7037" spans="2:11" x14ac:dyDescent="0.2">
      <c r="B7037" s="15"/>
      <c r="C7037" s="15"/>
      <c r="D7037" s="15"/>
      <c r="E7037" s="15"/>
      <c r="F7037" s="15"/>
      <c r="G7037" s="15"/>
      <c r="H7037" s="15"/>
      <c r="I7037" s="15"/>
      <c r="J7037" s="15"/>
      <c r="K7037" s="15"/>
    </row>
    <row r="7038" spans="2:11" x14ac:dyDescent="0.2">
      <c r="B7038" s="15"/>
      <c r="C7038" s="15"/>
      <c r="D7038" s="15"/>
      <c r="E7038" s="15"/>
      <c r="F7038" s="15"/>
      <c r="G7038" s="15"/>
      <c r="H7038" s="15"/>
      <c r="I7038" s="15"/>
      <c r="J7038" s="15"/>
      <c r="K7038" s="15"/>
    </row>
    <row r="7039" spans="2:11" x14ac:dyDescent="0.2">
      <c r="B7039" s="15"/>
      <c r="C7039" s="15"/>
      <c r="D7039" s="15"/>
      <c r="E7039" s="15"/>
      <c r="F7039" s="15"/>
      <c r="G7039" s="15"/>
      <c r="H7039" s="15"/>
      <c r="I7039" s="15"/>
      <c r="J7039" s="15"/>
      <c r="K7039" s="15"/>
    </row>
    <row r="7040" spans="2:11" x14ac:dyDescent="0.2">
      <c r="B7040" s="15"/>
      <c r="C7040" s="15"/>
      <c r="D7040" s="15"/>
      <c r="E7040" s="15"/>
      <c r="F7040" s="15"/>
      <c r="G7040" s="15"/>
      <c r="H7040" s="15"/>
      <c r="I7040" s="15"/>
      <c r="J7040" s="15"/>
      <c r="K7040" s="15"/>
    </row>
    <row r="7041" spans="2:11" x14ac:dyDescent="0.2">
      <c r="B7041" s="15"/>
      <c r="C7041" s="15"/>
      <c r="D7041" s="15"/>
      <c r="E7041" s="15"/>
      <c r="F7041" s="15"/>
      <c r="G7041" s="15"/>
      <c r="H7041" s="15"/>
      <c r="I7041" s="15"/>
      <c r="J7041" s="15"/>
      <c r="K7041" s="15"/>
    </row>
    <row r="7042" spans="2:11" x14ac:dyDescent="0.2">
      <c r="B7042" s="15"/>
      <c r="C7042" s="15"/>
      <c r="D7042" s="15"/>
      <c r="E7042" s="15"/>
      <c r="F7042" s="15"/>
      <c r="G7042" s="15"/>
      <c r="H7042" s="15"/>
      <c r="I7042" s="15"/>
      <c r="J7042" s="15"/>
      <c r="K7042" s="15"/>
    </row>
    <row r="7043" spans="2:11" x14ac:dyDescent="0.2">
      <c r="B7043" s="15"/>
      <c r="C7043" s="15"/>
      <c r="D7043" s="15"/>
      <c r="E7043" s="15"/>
      <c r="F7043" s="15"/>
      <c r="G7043" s="15"/>
      <c r="H7043" s="15"/>
      <c r="I7043" s="15"/>
      <c r="J7043" s="15"/>
      <c r="K7043" s="15"/>
    </row>
    <row r="7044" spans="2:11" x14ac:dyDescent="0.2">
      <c r="B7044" s="15"/>
      <c r="C7044" s="15"/>
      <c r="D7044" s="15"/>
      <c r="E7044" s="15"/>
      <c r="F7044" s="15"/>
      <c r="G7044" s="15"/>
      <c r="H7044" s="15"/>
      <c r="I7044" s="15"/>
      <c r="J7044" s="15"/>
      <c r="K7044" s="15"/>
    </row>
    <row r="7045" spans="2:11" x14ac:dyDescent="0.2">
      <c r="B7045" s="15"/>
      <c r="C7045" s="15"/>
      <c r="D7045" s="15"/>
      <c r="E7045" s="15"/>
      <c r="F7045" s="15"/>
      <c r="G7045" s="15"/>
      <c r="H7045" s="15"/>
      <c r="I7045" s="15"/>
      <c r="J7045" s="15"/>
      <c r="K7045" s="15"/>
    </row>
    <row r="7046" spans="2:11" x14ac:dyDescent="0.2">
      <c r="B7046" s="15"/>
      <c r="C7046" s="15"/>
      <c r="D7046" s="15"/>
      <c r="E7046" s="15"/>
      <c r="F7046" s="15"/>
      <c r="G7046" s="15"/>
      <c r="H7046" s="15"/>
      <c r="I7046" s="15"/>
      <c r="J7046" s="15"/>
      <c r="K7046" s="15"/>
    </row>
    <row r="7047" spans="2:11" x14ac:dyDescent="0.2">
      <c r="B7047" s="15"/>
      <c r="C7047" s="15"/>
      <c r="D7047" s="15"/>
      <c r="E7047" s="15"/>
      <c r="F7047" s="15"/>
      <c r="G7047" s="15"/>
      <c r="H7047" s="15"/>
      <c r="I7047" s="15"/>
      <c r="J7047" s="15"/>
      <c r="K7047" s="15"/>
    </row>
    <row r="7048" spans="2:11" x14ac:dyDescent="0.2">
      <c r="B7048" s="15"/>
      <c r="C7048" s="15"/>
      <c r="D7048" s="15"/>
      <c r="E7048" s="15"/>
      <c r="F7048" s="15"/>
      <c r="G7048" s="15"/>
      <c r="H7048" s="15"/>
      <c r="I7048" s="15"/>
      <c r="J7048" s="15"/>
      <c r="K7048" s="15"/>
    </row>
    <row r="7049" spans="2:11" x14ac:dyDescent="0.2">
      <c r="B7049" s="15"/>
      <c r="C7049" s="15"/>
      <c r="D7049" s="15"/>
      <c r="E7049" s="15"/>
      <c r="F7049" s="15"/>
      <c r="G7049" s="15"/>
      <c r="H7049" s="15"/>
      <c r="I7049" s="15"/>
      <c r="J7049" s="15"/>
      <c r="K7049" s="15"/>
    </row>
    <row r="7050" spans="2:11" x14ac:dyDescent="0.2">
      <c r="B7050" s="15"/>
      <c r="C7050" s="15"/>
      <c r="D7050" s="15"/>
      <c r="E7050" s="15"/>
      <c r="F7050" s="15"/>
      <c r="G7050" s="15"/>
      <c r="H7050" s="15"/>
      <c r="I7050" s="15"/>
      <c r="J7050" s="15"/>
      <c r="K7050" s="15"/>
    </row>
    <row r="7051" spans="2:11" x14ac:dyDescent="0.2">
      <c r="B7051" s="15"/>
      <c r="C7051" s="15"/>
      <c r="D7051" s="15"/>
      <c r="E7051" s="15"/>
      <c r="F7051" s="15"/>
      <c r="G7051" s="15"/>
      <c r="H7051" s="15"/>
      <c r="I7051" s="15"/>
      <c r="J7051" s="15"/>
      <c r="K7051" s="15"/>
    </row>
    <row r="7052" spans="2:11" x14ac:dyDescent="0.2">
      <c r="B7052" s="15"/>
      <c r="C7052" s="15"/>
      <c r="D7052" s="15"/>
      <c r="E7052" s="15"/>
      <c r="F7052" s="15"/>
      <c r="G7052" s="15"/>
      <c r="H7052" s="15"/>
      <c r="I7052" s="15"/>
      <c r="J7052" s="15"/>
      <c r="K7052" s="15"/>
    </row>
    <row r="7053" spans="2:11" x14ac:dyDescent="0.2">
      <c r="B7053" s="15"/>
      <c r="C7053" s="15"/>
      <c r="D7053" s="15"/>
      <c r="E7053" s="15"/>
      <c r="F7053" s="15"/>
      <c r="G7053" s="15"/>
      <c r="H7053" s="15"/>
      <c r="I7053" s="15"/>
      <c r="J7053" s="15"/>
      <c r="K7053" s="15"/>
    </row>
    <row r="7054" spans="2:11" x14ac:dyDescent="0.2">
      <c r="B7054" s="15"/>
      <c r="C7054" s="15"/>
      <c r="D7054" s="15"/>
      <c r="E7054" s="15"/>
      <c r="F7054" s="15"/>
      <c r="G7054" s="15"/>
      <c r="H7054" s="15"/>
      <c r="I7054" s="15"/>
      <c r="J7054" s="15"/>
      <c r="K7054" s="15"/>
    </row>
    <row r="7055" spans="2:11" x14ac:dyDescent="0.2">
      <c r="B7055" s="15"/>
      <c r="C7055" s="15"/>
      <c r="D7055" s="15"/>
      <c r="E7055" s="15"/>
      <c r="F7055" s="15"/>
      <c r="G7055" s="15"/>
      <c r="H7055" s="15"/>
      <c r="I7055" s="15"/>
      <c r="J7055" s="15"/>
      <c r="K7055" s="15"/>
    </row>
    <row r="7056" spans="2:11" x14ac:dyDescent="0.2">
      <c r="B7056" s="15"/>
      <c r="C7056" s="15"/>
      <c r="D7056" s="15"/>
      <c r="E7056" s="15"/>
      <c r="F7056" s="15"/>
      <c r="G7056" s="15"/>
      <c r="H7056" s="15"/>
      <c r="I7056" s="15"/>
      <c r="J7056" s="15"/>
      <c r="K7056" s="15"/>
    </row>
    <row r="7057" spans="2:11" x14ac:dyDescent="0.2">
      <c r="B7057" s="15"/>
      <c r="C7057" s="15"/>
      <c r="D7057" s="15"/>
      <c r="E7057" s="15"/>
      <c r="F7057" s="15"/>
      <c r="G7057" s="15"/>
      <c r="H7057" s="15"/>
      <c r="I7057" s="15"/>
      <c r="J7057" s="15"/>
      <c r="K7057" s="15"/>
    </row>
    <row r="7058" spans="2:11" x14ac:dyDescent="0.2">
      <c r="B7058" s="15"/>
      <c r="C7058" s="15"/>
      <c r="D7058" s="15"/>
      <c r="E7058" s="15"/>
      <c r="F7058" s="15"/>
      <c r="G7058" s="15"/>
      <c r="H7058" s="15"/>
      <c r="I7058" s="15"/>
      <c r="J7058" s="15"/>
      <c r="K7058" s="15"/>
    </row>
    <row r="7059" spans="2:11" x14ac:dyDescent="0.2">
      <c r="B7059" s="15"/>
      <c r="C7059" s="15"/>
      <c r="D7059" s="15"/>
      <c r="E7059" s="15"/>
      <c r="F7059" s="15"/>
      <c r="G7059" s="15"/>
      <c r="H7059" s="15"/>
      <c r="I7059" s="15"/>
      <c r="J7059" s="15"/>
      <c r="K7059" s="15"/>
    </row>
    <row r="7060" spans="2:11" x14ac:dyDescent="0.2">
      <c r="B7060" s="15"/>
      <c r="C7060" s="15"/>
      <c r="D7060" s="15"/>
      <c r="E7060" s="15"/>
      <c r="F7060" s="15"/>
      <c r="G7060" s="15"/>
      <c r="H7060" s="15"/>
      <c r="I7060" s="15"/>
      <c r="J7060" s="15"/>
      <c r="K7060" s="15"/>
    </row>
    <row r="7061" spans="2:11" x14ac:dyDescent="0.2">
      <c r="B7061" s="15"/>
      <c r="C7061" s="15"/>
      <c r="D7061" s="15"/>
      <c r="E7061" s="15"/>
      <c r="F7061" s="15"/>
      <c r="G7061" s="15"/>
      <c r="H7061" s="15"/>
      <c r="I7061" s="15"/>
      <c r="J7061" s="15"/>
      <c r="K7061" s="15"/>
    </row>
    <row r="7062" spans="2:11" x14ac:dyDescent="0.2">
      <c r="B7062" s="15"/>
      <c r="C7062" s="15"/>
      <c r="D7062" s="15"/>
      <c r="E7062" s="15"/>
      <c r="F7062" s="15"/>
      <c r="G7062" s="15"/>
      <c r="H7062" s="15"/>
      <c r="I7062" s="15"/>
      <c r="J7062" s="15"/>
      <c r="K7062" s="15"/>
    </row>
    <row r="7063" spans="2:11" x14ac:dyDescent="0.2">
      <c r="B7063" s="15"/>
      <c r="C7063" s="15"/>
      <c r="D7063" s="15"/>
      <c r="E7063" s="15"/>
      <c r="F7063" s="15"/>
      <c r="G7063" s="15"/>
      <c r="H7063" s="15"/>
      <c r="I7063" s="15"/>
      <c r="J7063" s="15"/>
      <c r="K7063" s="15"/>
    </row>
    <row r="7064" spans="2:11" x14ac:dyDescent="0.2">
      <c r="B7064" s="15"/>
      <c r="C7064" s="15"/>
      <c r="D7064" s="15"/>
      <c r="E7064" s="15"/>
      <c r="F7064" s="15"/>
      <c r="G7064" s="15"/>
      <c r="H7064" s="15"/>
      <c r="I7064" s="15"/>
      <c r="J7064" s="15"/>
      <c r="K7064" s="15"/>
    </row>
    <row r="7065" spans="2:11" x14ac:dyDescent="0.2">
      <c r="B7065" s="15"/>
      <c r="C7065" s="15"/>
      <c r="D7065" s="15"/>
      <c r="E7065" s="15"/>
      <c r="F7065" s="15"/>
      <c r="G7065" s="15"/>
      <c r="H7065" s="15"/>
      <c r="I7065" s="15"/>
      <c r="J7065" s="15"/>
      <c r="K7065" s="15"/>
    </row>
    <row r="7066" spans="2:11" x14ac:dyDescent="0.2">
      <c r="B7066" s="15"/>
      <c r="C7066" s="15"/>
      <c r="D7066" s="15"/>
      <c r="E7066" s="15"/>
      <c r="F7066" s="15"/>
      <c r="G7066" s="15"/>
      <c r="H7066" s="15"/>
      <c r="I7066" s="15"/>
      <c r="J7066" s="15"/>
      <c r="K7066" s="15"/>
    </row>
    <row r="7067" spans="2:11" x14ac:dyDescent="0.2">
      <c r="B7067" s="15"/>
      <c r="C7067" s="15"/>
      <c r="D7067" s="15"/>
      <c r="E7067" s="15"/>
      <c r="F7067" s="15"/>
      <c r="G7067" s="15"/>
      <c r="H7067" s="15"/>
      <c r="I7067" s="15"/>
      <c r="J7067" s="15"/>
      <c r="K7067" s="15"/>
    </row>
    <row r="7068" spans="2:11" x14ac:dyDescent="0.2">
      <c r="B7068" s="15"/>
      <c r="C7068" s="15"/>
      <c r="D7068" s="15"/>
      <c r="E7068" s="15"/>
      <c r="F7068" s="15"/>
      <c r="G7068" s="15"/>
      <c r="H7068" s="15"/>
      <c r="I7068" s="15"/>
      <c r="J7068" s="15"/>
      <c r="K7068" s="15"/>
    </row>
    <row r="7069" spans="2:11" x14ac:dyDescent="0.2">
      <c r="B7069" s="15"/>
      <c r="C7069" s="15"/>
      <c r="D7069" s="15"/>
      <c r="E7069" s="15"/>
      <c r="F7069" s="15"/>
      <c r="G7069" s="15"/>
      <c r="H7069" s="15"/>
      <c r="I7069" s="15"/>
      <c r="J7069" s="15"/>
      <c r="K7069" s="15"/>
    </row>
    <row r="7070" spans="2:11" x14ac:dyDescent="0.2">
      <c r="B7070" s="15"/>
      <c r="C7070" s="15"/>
      <c r="D7070" s="15"/>
      <c r="E7070" s="15"/>
      <c r="F7070" s="15"/>
      <c r="G7070" s="15"/>
      <c r="H7070" s="15"/>
      <c r="I7070" s="15"/>
      <c r="J7070" s="15"/>
      <c r="K7070" s="15"/>
    </row>
    <row r="7071" spans="2:11" x14ac:dyDescent="0.2">
      <c r="B7071" s="15"/>
      <c r="C7071" s="15"/>
      <c r="D7071" s="15"/>
      <c r="E7071" s="15"/>
      <c r="F7071" s="15"/>
      <c r="G7071" s="15"/>
      <c r="H7071" s="15"/>
      <c r="I7071" s="15"/>
      <c r="J7071" s="15"/>
      <c r="K7071" s="15"/>
    </row>
    <row r="7072" spans="2:11" x14ac:dyDescent="0.2">
      <c r="B7072" s="15"/>
      <c r="C7072" s="15"/>
      <c r="D7072" s="15"/>
      <c r="E7072" s="15"/>
      <c r="F7072" s="15"/>
      <c r="G7072" s="15"/>
      <c r="H7072" s="15"/>
      <c r="I7072" s="15"/>
      <c r="J7072" s="15"/>
      <c r="K7072" s="15"/>
    </row>
    <row r="7073" spans="2:11" x14ac:dyDescent="0.2">
      <c r="B7073" s="15"/>
      <c r="C7073" s="15"/>
      <c r="D7073" s="15"/>
      <c r="E7073" s="15"/>
      <c r="F7073" s="15"/>
      <c r="G7073" s="15"/>
      <c r="H7073" s="15"/>
      <c r="I7073" s="15"/>
      <c r="J7073" s="15"/>
      <c r="K7073" s="15"/>
    </row>
    <row r="7074" spans="2:11" x14ac:dyDescent="0.2">
      <c r="B7074" s="15"/>
      <c r="C7074" s="15"/>
      <c r="D7074" s="15"/>
      <c r="E7074" s="15"/>
      <c r="F7074" s="15"/>
      <c r="G7074" s="15"/>
      <c r="H7074" s="15"/>
      <c r="I7074" s="15"/>
      <c r="J7074" s="15"/>
      <c r="K7074" s="15"/>
    </row>
    <row r="7075" spans="2:11" x14ac:dyDescent="0.2">
      <c r="B7075" s="15"/>
      <c r="C7075" s="15"/>
      <c r="D7075" s="15"/>
      <c r="E7075" s="15"/>
      <c r="F7075" s="15"/>
      <c r="G7075" s="15"/>
      <c r="H7075" s="15"/>
      <c r="I7075" s="15"/>
      <c r="J7075" s="15"/>
      <c r="K7075" s="15"/>
    </row>
    <row r="7076" spans="2:11" x14ac:dyDescent="0.2">
      <c r="B7076" s="15"/>
      <c r="C7076" s="15"/>
      <c r="D7076" s="15"/>
      <c r="E7076" s="15"/>
      <c r="F7076" s="15"/>
      <c r="G7076" s="15"/>
      <c r="H7076" s="15"/>
      <c r="I7076" s="15"/>
      <c r="J7076" s="15"/>
      <c r="K7076" s="15"/>
    </row>
    <row r="7077" spans="2:11" x14ac:dyDescent="0.2">
      <c r="B7077" s="15"/>
      <c r="C7077" s="15"/>
      <c r="D7077" s="15"/>
      <c r="E7077" s="15"/>
      <c r="F7077" s="15"/>
      <c r="G7077" s="15"/>
      <c r="H7077" s="15"/>
      <c r="I7077" s="15"/>
      <c r="J7077" s="15"/>
      <c r="K7077" s="15"/>
    </row>
    <row r="7078" spans="2:11" x14ac:dyDescent="0.2">
      <c r="B7078" s="15"/>
      <c r="C7078" s="15"/>
      <c r="D7078" s="15"/>
      <c r="E7078" s="15"/>
      <c r="F7078" s="15"/>
      <c r="G7078" s="15"/>
      <c r="H7078" s="15"/>
      <c r="I7078" s="15"/>
      <c r="J7078" s="15"/>
      <c r="K7078" s="15"/>
    </row>
    <row r="7079" spans="2:11" x14ac:dyDescent="0.2">
      <c r="B7079" s="15"/>
      <c r="C7079" s="15"/>
      <c r="D7079" s="15"/>
      <c r="E7079" s="15"/>
      <c r="F7079" s="15"/>
      <c r="G7079" s="15"/>
      <c r="H7079" s="15"/>
      <c r="I7079" s="15"/>
      <c r="J7079" s="15"/>
      <c r="K7079" s="15"/>
    </row>
    <row r="7080" spans="2:11" x14ac:dyDescent="0.2">
      <c r="B7080" s="15"/>
      <c r="C7080" s="15"/>
      <c r="D7080" s="15"/>
      <c r="E7080" s="15"/>
      <c r="F7080" s="15"/>
      <c r="G7080" s="15"/>
      <c r="H7080" s="15"/>
      <c r="I7080" s="15"/>
      <c r="J7080" s="15"/>
      <c r="K7080" s="15"/>
    </row>
    <row r="7081" spans="2:11" x14ac:dyDescent="0.2">
      <c r="B7081" s="15"/>
      <c r="C7081" s="15"/>
      <c r="D7081" s="15"/>
      <c r="E7081" s="15"/>
      <c r="F7081" s="15"/>
      <c r="G7081" s="15"/>
      <c r="H7081" s="15"/>
      <c r="I7081" s="15"/>
      <c r="J7081" s="15"/>
      <c r="K7081" s="15"/>
    </row>
    <row r="7082" spans="2:11" x14ac:dyDescent="0.2">
      <c r="B7082" s="15"/>
      <c r="C7082" s="15"/>
      <c r="D7082" s="15"/>
      <c r="E7082" s="15"/>
      <c r="F7082" s="15"/>
      <c r="G7082" s="15"/>
      <c r="H7082" s="15"/>
      <c r="I7082" s="15"/>
      <c r="J7082" s="15"/>
      <c r="K7082" s="15"/>
    </row>
    <row r="7083" spans="2:11" x14ac:dyDescent="0.2">
      <c r="B7083" s="15"/>
      <c r="C7083" s="15"/>
      <c r="D7083" s="15"/>
      <c r="E7083" s="15"/>
      <c r="F7083" s="15"/>
      <c r="G7083" s="15"/>
      <c r="H7083" s="15"/>
      <c r="I7083" s="15"/>
      <c r="J7083" s="15"/>
      <c r="K7083" s="15"/>
    </row>
    <row r="7084" spans="2:11" x14ac:dyDescent="0.2">
      <c r="B7084" s="15"/>
      <c r="C7084" s="15"/>
      <c r="D7084" s="15"/>
      <c r="E7084" s="15"/>
      <c r="F7084" s="15"/>
      <c r="G7084" s="15"/>
      <c r="H7084" s="15"/>
      <c r="I7084" s="15"/>
      <c r="J7084" s="15"/>
      <c r="K7084" s="15"/>
    </row>
    <row r="7085" spans="2:11" x14ac:dyDescent="0.2">
      <c r="B7085" s="15"/>
      <c r="C7085" s="15"/>
      <c r="D7085" s="15"/>
      <c r="E7085" s="15"/>
      <c r="F7085" s="15"/>
      <c r="G7085" s="15"/>
      <c r="H7085" s="15"/>
      <c r="I7085" s="15"/>
      <c r="J7085" s="15"/>
      <c r="K7085" s="15"/>
    </row>
    <row r="7086" spans="2:11" x14ac:dyDescent="0.2">
      <c r="B7086" s="15"/>
      <c r="C7086" s="15"/>
      <c r="D7086" s="15"/>
      <c r="E7086" s="15"/>
      <c r="F7086" s="15"/>
      <c r="G7086" s="15"/>
      <c r="H7086" s="15"/>
      <c r="I7086" s="15"/>
      <c r="J7086" s="15"/>
      <c r="K7086" s="15"/>
    </row>
    <row r="7087" spans="2:11" x14ac:dyDescent="0.2">
      <c r="B7087" s="15"/>
      <c r="C7087" s="15"/>
      <c r="D7087" s="15"/>
      <c r="E7087" s="15"/>
      <c r="F7087" s="15"/>
      <c r="G7087" s="15"/>
      <c r="H7087" s="15"/>
      <c r="I7087" s="15"/>
      <c r="J7087" s="15"/>
      <c r="K7087" s="15"/>
    </row>
    <row r="7088" spans="2:11" x14ac:dyDescent="0.2">
      <c r="B7088" s="15"/>
      <c r="C7088" s="15"/>
      <c r="D7088" s="15"/>
      <c r="E7088" s="15"/>
      <c r="F7088" s="15"/>
      <c r="G7088" s="15"/>
      <c r="H7088" s="15"/>
      <c r="I7088" s="15"/>
      <c r="J7088" s="15"/>
      <c r="K7088" s="15"/>
    </row>
    <row r="7089" spans="2:11" x14ac:dyDescent="0.2">
      <c r="B7089" s="15"/>
      <c r="C7089" s="15"/>
      <c r="D7089" s="15"/>
      <c r="E7089" s="15"/>
      <c r="F7089" s="15"/>
      <c r="G7089" s="15"/>
      <c r="H7089" s="15"/>
      <c r="I7089" s="15"/>
      <c r="J7089" s="15"/>
      <c r="K7089" s="15"/>
    </row>
    <row r="7090" spans="2:11" x14ac:dyDescent="0.2">
      <c r="B7090" s="15"/>
      <c r="C7090" s="15"/>
      <c r="D7090" s="15"/>
      <c r="E7090" s="15"/>
      <c r="F7090" s="15"/>
      <c r="G7090" s="15"/>
      <c r="H7090" s="15"/>
      <c r="I7090" s="15"/>
      <c r="J7090" s="15"/>
      <c r="K7090" s="15"/>
    </row>
    <row r="7091" spans="2:11" x14ac:dyDescent="0.2">
      <c r="B7091" s="15"/>
      <c r="C7091" s="15"/>
      <c r="D7091" s="15"/>
      <c r="E7091" s="15"/>
      <c r="F7091" s="15"/>
      <c r="G7091" s="15"/>
      <c r="H7091" s="15"/>
      <c r="I7091" s="15"/>
      <c r="J7091" s="15"/>
      <c r="K7091" s="15"/>
    </row>
    <row r="7092" spans="2:11" x14ac:dyDescent="0.2">
      <c r="B7092" s="15"/>
      <c r="C7092" s="15"/>
      <c r="D7092" s="15"/>
      <c r="E7092" s="15"/>
      <c r="F7092" s="15"/>
      <c r="G7092" s="15"/>
      <c r="H7092" s="15"/>
      <c r="I7092" s="15"/>
      <c r="J7092" s="15"/>
      <c r="K7092" s="15"/>
    </row>
    <row r="7093" spans="2:11" x14ac:dyDescent="0.2">
      <c r="B7093" s="15"/>
      <c r="C7093" s="15"/>
      <c r="D7093" s="15"/>
      <c r="E7093" s="15"/>
      <c r="F7093" s="15"/>
      <c r="G7093" s="15"/>
      <c r="H7093" s="15"/>
      <c r="I7093" s="15"/>
      <c r="J7093" s="15"/>
      <c r="K7093" s="15"/>
    </row>
    <row r="7094" spans="2:11" x14ac:dyDescent="0.2">
      <c r="B7094" s="15"/>
      <c r="C7094" s="15"/>
      <c r="D7094" s="15"/>
      <c r="E7094" s="15"/>
      <c r="F7094" s="15"/>
      <c r="G7094" s="15"/>
      <c r="H7094" s="15"/>
      <c r="I7094" s="15"/>
      <c r="J7094" s="15"/>
      <c r="K7094" s="15"/>
    </row>
    <row r="7095" spans="2:11" x14ac:dyDescent="0.2">
      <c r="B7095" s="15"/>
      <c r="C7095" s="15"/>
      <c r="D7095" s="15"/>
      <c r="E7095" s="15"/>
      <c r="F7095" s="15"/>
      <c r="G7095" s="15"/>
      <c r="H7095" s="15"/>
      <c r="I7095" s="15"/>
      <c r="J7095" s="15"/>
      <c r="K7095" s="15"/>
    </row>
    <row r="7096" spans="2:11" x14ac:dyDescent="0.2">
      <c r="B7096" s="15"/>
      <c r="C7096" s="15"/>
      <c r="D7096" s="15"/>
      <c r="E7096" s="15"/>
      <c r="F7096" s="15"/>
      <c r="G7096" s="15"/>
      <c r="H7096" s="15"/>
      <c r="I7096" s="15"/>
      <c r="J7096" s="15"/>
      <c r="K7096" s="15"/>
    </row>
    <row r="7097" spans="2:11" x14ac:dyDescent="0.2">
      <c r="B7097" s="15"/>
      <c r="C7097" s="15"/>
      <c r="D7097" s="15"/>
      <c r="E7097" s="15"/>
      <c r="F7097" s="15"/>
      <c r="G7097" s="15"/>
      <c r="H7097" s="15"/>
      <c r="I7097" s="15"/>
      <c r="J7097" s="15"/>
      <c r="K7097" s="15"/>
    </row>
    <row r="7098" spans="2:11" x14ac:dyDescent="0.2">
      <c r="B7098" s="15"/>
      <c r="C7098" s="15"/>
      <c r="D7098" s="15"/>
      <c r="E7098" s="15"/>
      <c r="F7098" s="15"/>
      <c r="G7098" s="15"/>
      <c r="H7098" s="15"/>
      <c r="I7098" s="15"/>
      <c r="J7098" s="15"/>
      <c r="K7098" s="15"/>
    </row>
    <row r="7099" spans="2:11" x14ac:dyDescent="0.2">
      <c r="B7099" s="15"/>
      <c r="C7099" s="15"/>
      <c r="D7099" s="15"/>
      <c r="E7099" s="15"/>
      <c r="F7099" s="15"/>
      <c r="G7099" s="15"/>
      <c r="H7099" s="15"/>
      <c r="I7099" s="15"/>
      <c r="J7099" s="15"/>
      <c r="K7099" s="15"/>
    </row>
    <row r="7100" spans="2:11" x14ac:dyDescent="0.2">
      <c r="B7100" s="15"/>
      <c r="C7100" s="15"/>
      <c r="D7100" s="15"/>
      <c r="E7100" s="15"/>
      <c r="F7100" s="15"/>
      <c r="G7100" s="15"/>
      <c r="H7100" s="15"/>
      <c r="I7100" s="15"/>
      <c r="J7100" s="15"/>
      <c r="K7100" s="15"/>
    </row>
    <row r="7101" spans="2:11" x14ac:dyDescent="0.2">
      <c r="B7101" s="15"/>
      <c r="C7101" s="15"/>
      <c r="D7101" s="15"/>
      <c r="E7101" s="15"/>
      <c r="F7101" s="15"/>
      <c r="G7101" s="15"/>
      <c r="H7101" s="15"/>
      <c r="I7101" s="15"/>
      <c r="J7101" s="15"/>
      <c r="K7101" s="15"/>
    </row>
    <row r="7102" spans="2:11" x14ac:dyDescent="0.2">
      <c r="B7102" s="15"/>
      <c r="C7102" s="15"/>
      <c r="D7102" s="15"/>
      <c r="E7102" s="15"/>
      <c r="F7102" s="15"/>
      <c r="G7102" s="15"/>
      <c r="H7102" s="15"/>
      <c r="I7102" s="15"/>
      <c r="J7102" s="15"/>
      <c r="K7102" s="15"/>
    </row>
    <row r="7103" spans="2:11" x14ac:dyDescent="0.2">
      <c r="B7103" s="15"/>
      <c r="C7103" s="15"/>
      <c r="D7103" s="15"/>
      <c r="E7103" s="15"/>
      <c r="F7103" s="15"/>
      <c r="G7103" s="15"/>
      <c r="H7103" s="15"/>
      <c r="I7103" s="15"/>
      <c r="J7103" s="15"/>
      <c r="K7103" s="15"/>
    </row>
    <row r="7104" spans="2:11" x14ac:dyDescent="0.2">
      <c r="B7104" s="15"/>
      <c r="C7104" s="15"/>
      <c r="D7104" s="15"/>
      <c r="E7104" s="15"/>
      <c r="F7104" s="15"/>
      <c r="G7104" s="15"/>
      <c r="H7104" s="15"/>
      <c r="I7104" s="15"/>
      <c r="J7104" s="15"/>
      <c r="K7104" s="15"/>
    </row>
    <row r="7105" spans="2:11" x14ac:dyDescent="0.2">
      <c r="B7105" s="15"/>
      <c r="C7105" s="15"/>
      <c r="D7105" s="15"/>
      <c r="E7105" s="15"/>
      <c r="F7105" s="15"/>
      <c r="G7105" s="15"/>
      <c r="H7105" s="15"/>
      <c r="I7105" s="15"/>
      <c r="J7105" s="15"/>
      <c r="K7105" s="15"/>
    </row>
    <row r="7106" spans="2:11" x14ac:dyDescent="0.2">
      <c r="B7106" s="15"/>
      <c r="C7106" s="15"/>
      <c r="D7106" s="15"/>
      <c r="E7106" s="15"/>
      <c r="F7106" s="15"/>
      <c r="G7106" s="15"/>
      <c r="H7106" s="15"/>
      <c r="I7106" s="15"/>
      <c r="J7106" s="15"/>
      <c r="K7106" s="15"/>
    </row>
    <row r="7107" spans="2:11" x14ac:dyDescent="0.2">
      <c r="B7107" s="15"/>
      <c r="C7107" s="15"/>
      <c r="D7107" s="15"/>
      <c r="E7107" s="15"/>
      <c r="F7107" s="15"/>
      <c r="G7107" s="15"/>
      <c r="H7107" s="15"/>
      <c r="I7107" s="15"/>
      <c r="J7107" s="15"/>
      <c r="K7107" s="15"/>
    </row>
    <row r="7108" spans="2:11" x14ac:dyDescent="0.2">
      <c r="B7108" s="15"/>
      <c r="C7108" s="15"/>
      <c r="D7108" s="15"/>
      <c r="E7108" s="15"/>
      <c r="F7108" s="15"/>
      <c r="G7108" s="15"/>
      <c r="H7108" s="15"/>
      <c r="I7108" s="15"/>
      <c r="J7108" s="15"/>
      <c r="K7108" s="15"/>
    </row>
    <row r="7109" spans="2:11" x14ac:dyDescent="0.2">
      <c r="B7109" s="15"/>
      <c r="C7109" s="15"/>
      <c r="D7109" s="15"/>
      <c r="E7109" s="15"/>
      <c r="F7109" s="15"/>
      <c r="G7109" s="15"/>
      <c r="H7109" s="15"/>
      <c r="I7109" s="15"/>
      <c r="J7109" s="15"/>
      <c r="K7109" s="15"/>
    </row>
    <row r="7110" spans="2:11" x14ac:dyDescent="0.2">
      <c r="B7110" s="15"/>
      <c r="C7110" s="15"/>
      <c r="D7110" s="15"/>
      <c r="E7110" s="15"/>
      <c r="F7110" s="15"/>
      <c r="G7110" s="15"/>
      <c r="H7110" s="15"/>
      <c r="I7110" s="15"/>
      <c r="J7110" s="15"/>
      <c r="K7110" s="15"/>
    </row>
    <row r="7111" spans="2:11" x14ac:dyDescent="0.2">
      <c r="B7111" s="15"/>
      <c r="C7111" s="15"/>
      <c r="D7111" s="15"/>
      <c r="E7111" s="15"/>
      <c r="F7111" s="15"/>
      <c r="G7111" s="15"/>
      <c r="H7111" s="15"/>
      <c r="I7111" s="15"/>
      <c r="J7111" s="15"/>
      <c r="K7111" s="15"/>
    </row>
    <row r="7112" spans="2:11" x14ac:dyDescent="0.2">
      <c r="B7112" s="15"/>
      <c r="C7112" s="15"/>
      <c r="D7112" s="15"/>
      <c r="E7112" s="15"/>
      <c r="F7112" s="15"/>
      <c r="G7112" s="15"/>
      <c r="H7112" s="15"/>
      <c r="I7112" s="15"/>
      <c r="J7112" s="15"/>
      <c r="K7112" s="15"/>
    </row>
    <row r="7113" spans="2:11" x14ac:dyDescent="0.2">
      <c r="B7113" s="15"/>
      <c r="C7113" s="15"/>
      <c r="D7113" s="15"/>
      <c r="E7113" s="15"/>
      <c r="F7113" s="15"/>
      <c r="G7113" s="15"/>
      <c r="H7113" s="15"/>
      <c r="I7113" s="15"/>
      <c r="J7113" s="15"/>
      <c r="K7113" s="15"/>
    </row>
    <row r="7114" spans="2:11" x14ac:dyDescent="0.2">
      <c r="B7114" s="15"/>
      <c r="C7114" s="15"/>
      <c r="D7114" s="15"/>
      <c r="E7114" s="15"/>
      <c r="F7114" s="15"/>
      <c r="G7114" s="15"/>
      <c r="H7114" s="15"/>
      <c r="I7114" s="15"/>
      <c r="J7114" s="15"/>
      <c r="K7114" s="15"/>
    </row>
    <row r="7115" spans="2:11" x14ac:dyDescent="0.2">
      <c r="B7115" s="15"/>
      <c r="C7115" s="15"/>
      <c r="D7115" s="15"/>
      <c r="E7115" s="15"/>
      <c r="F7115" s="15"/>
      <c r="G7115" s="15"/>
      <c r="H7115" s="15"/>
      <c r="I7115" s="15"/>
      <c r="J7115" s="15"/>
      <c r="K7115" s="15"/>
    </row>
    <row r="7116" spans="2:11" x14ac:dyDescent="0.2">
      <c r="B7116" s="15"/>
      <c r="C7116" s="15"/>
      <c r="D7116" s="15"/>
      <c r="E7116" s="15"/>
      <c r="F7116" s="15"/>
      <c r="G7116" s="15"/>
      <c r="H7116" s="15"/>
      <c r="I7116" s="15"/>
      <c r="J7116" s="15"/>
      <c r="K7116" s="15"/>
    </row>
    <row r="7117" spans="2:11" x14ac:dyDescent="0.2">
      <c r="B7117" s="15"/>
      <c r="C7117" s="15"/>
      <c r="D7117" s="15"/>
      <c r="E7117" s="15"/>
      <c r="F7117" s="15"/>
      <c r="G7117" s="15"/>
      <c r="H7117" s="15"/>
      <c r="I7117" s="15"/>
      <c r="J7117" s="15"/>
      <c r="K7117" s="15"/>
    </row>
    <row r="7118" spans="2:11" x14ac:dyDescent="0.2">
      <c r="B7118" s="15"/>
      <c r="C7118" s="15"/>
      <c r="D7118" s="15"/>
      <c r="E7118" s="15"/>
      <c r="F7118" s="15"/>
      <c r="G7118" s="15"/>
      <c r="H7118" s="15"/>
      <c r="I7118" s="15"/>
      <c r="J7118" s="15"/>
      <c r="K7118" s="15"/>
    </row>
    <row r="7119" spans="2:11" x14ac:dyDescent="0.2">
      <c r="B7119" s="15"/>
      <c r="C7119" s="15"/>
      <c r="D7119" s="15"/>
      <c r="E7119" s="15"/>
      <c r="F7119" s="15"/>
      <c r="G7119" s="15"/>
      <c r="H7119" s="15"/>
      <c r="I7119" s="15"/>
      <c r="J7119" s="15"/>
      <c r="K7119" s="15"/>
    </row>
    <row r="7120" spans="2:11" x14ac:dyDescent="0.2">
      <c r="B7120" s="15"/>
      <c r="C7120" s="15"/>
      <c r="D7120" s="15"/>
      <c r="E7120" s="15"/>
      <c r="F7120" s="15"/>
      <c r="G7120" s="15"/>
      <c r="H7120" s="15"/>
      <c r="I7120" s="15"/>
      <c r="J7120" s="15"/>
      <c r="K7120" s="15"/>
    </row>
    <row r="7121" spans="2:11" x14ac:dyDescent="0.2">
      <c r="B7121" s="15"/>
      <c r="C7121" s="15"/>
      <c r="D7121" s="15"/>
      <c r="E7121" s="15"/>
      <c r="F7121" s="15"/>
      <c r="G7121" s="15"/>
      <c r="H7121" s="15"/>
      <c r="I7121" s="15"/>
      <c r="J7121" s="15"/>
      <c r="K7121" s="15"/>
    </row>
    <row r="7122" spans="2:11" x14ac:dyDescent="0.2">
      <c r="B7122" s="15"/>
      <c r="C7122" s="15"/>
      <c r="D7122" s="15"/>
      <c r="E7122" s="15"/>
      <c r="F7122" s="15"/>
      <c r="G7122" s="15"/>
      <c r="H7122" s="15"/>
      <c r="I7122" s="15"/>
      <c r="J7122" s="15"/>
      <c r="K7122" s="15"/>
    </row>
    <row r="7123" spans="2:11" x14ac:dyDescent="0.2">
      <c r="B7123" s="15"/>
      <c r="C7123" s="15"/>
      <c r="D7123" s="15"/>
      <c r="E7123" s="15"/>
      <c r="F7123" s="15"/>
      <c r="G7123" s="15"/>
      <c r="H7123" s="15"/>
      <c r="I7123" s="15"/>
      <c r="J7123" s="15"/>
      <c r="K7123" s="15"/>
    </row>
    <row r="7124" spans="2:11" x14ac:dyDescent="0.2">
      <c r="B7124" s="15"/>
      <c r="C7124" s="15"/>
      <c r="D7124" s="15"/>
      <c r="E7124" s="15"/>
      <c r="F7124" s="15"/>
      <c r="G7124" s="15"/>
      <c r="H7124" s="15"/>
      <c r="I7124" s="15"/>
      <c r="J7124" s="15"/>
      <c r="K7124" s="15"/>
    </row>
    <row r="7125" spans="2:11" x14ac:dyDescent="0.2">
      <c r="B7125" s="15"/>
      <c r="C7125" s="15"/>
      <c r="D7125" s="15"/>
      <c r="E7125" s="15"/>
      <c r="F7125" s="15"/>
      <c r="G7125" s="15"/>
      <c r="H7125" s="15"/>
      <c r="I7125" s="15"/>
      <c r="J7125" s="15"/>
      <c r="K7125" s="15"/>
    </row>
    <row r="7126" spans="2:11" x14ac:dyDescent="0.2">
      <c r="B7126" s="15"/>
      <c r="C7126" s="15"/>
      <c r="D7126" s="15"/>
      <c r="E7126" s="15"/>
      <c r="F7126" s="15"/>
      <c r="G7126" s="15"/>
      <c r="H7126" s="15"/>
      <c r="I7126" s="15"/>
      <c r="J7126" s="15"/>
      <c r="K7126" s="15"/>
    </row>
    <row r="7127" spans="2:11" x14ac:dyDescent="0.2">
      <c r="B7127" s="15"/>
      <c r="C7127" s="15"/>
      <c r="D7127" s="15"/>
      <c r="E7127" s="15"/>
      <c r="F7127" s="15"/>
      <c r="G7127" s="15"/>
      <c r="H7127" s="15"/>
      <c r="I7127" s="15"/>
      <c r="J7127" s="15"/>
      <c r="K7127" s="15"/>
    </row>
    <row r="7128" spans="2:11" x14ac:dyDescent="0.2">
      <c r="B7128" s="15"/>
      <c r="C7128" s="15"/>
      <c r="D7128" s="15"/>
      <c r="E7128" s="15"/>
      <c r="F7128" s="15"/>
      <c r="G7128" s="15"/>
      <c r="H7128" s="15"/>
      <c r="I7128" s="15"/>
      <c r="J7128" s="15"/>
      <c r="K7128" s="15"/>
    </row>
    <row r="7129" spans="2:11" x14ac:dyDescent="0.2">
      <c r="B7129" s="15"/>
      <c r="C7129" s="15"/>
      <c r="D7129" s="15"/>
      <c r="E7129" s="15"/>
      <c r="F7129" s="15"/>
      <c r="G7129" s="15"/>
      <c r="H7129" s="15"/>
      <c r="I7129" s="15"/>
      <c r="J7129" s="15"/>
      <c r="K7129" s="15"/>
    </row>
    <row r="7130" spans="2:11" x14ac:dyDescent="0.2">
      <c r="B7130" s="15"/>
      <c r="C7130" s="15"/>
      <c r="D7130" s="15"/>
      <c r="E7130" s="15"/>
      <c r="F7130" s="15"/>
      <c r="G7130" s="15"/>
      <c r="H7130" s="15"/>
      <c r="I7130" s="15"/>
      <c r="J7130" s="15"/>
      <c r="K7130" s="15"/>
    </row>
    <row r="7131" spans="2:11" x14ac:dyDescent="0.2">
      <c r="B7131" s="15"/>
      <c r="C7131" s="15"/>
      <c r="D7131" s="15"/>
      <c r="E7131" s="15"/>
      <c r="F7131" s="15"/>
      <c r="G7131" s="15"/>
      <c r="H7131" s="15"/>
      <c r="I7131" s="15"/>
      <c r="J7131" s="15"/>
      <c r="K7131" s="15"/>
    </row>
    <row r="7132" spans="2:11" x14ac:dyDescent="0.2">
      <c r="B7132" s="15"/>
      <c r="C7132" s="15"/>
      <c r="D7132" s="15"/>
      <c r="E7132" s="15"/>
      <c r="F7132" s="15"/>
      <c r="G7132" s="15"/>
      <c r="H7132" s="15"/>
      <c r="I7132" s="15"/>
      <c r="J7132" s="15"/>
      <c r="K7132" s="15"/>
    </row>
    <row r="7133" spans="2:11" x14ac:dyDescent="0.2">
      <c r="B7133" s="15"/>
      <c r="C7133" s="15"/>
      <c r="D7133" s="15"/>
      <c r="E7133" s="15"/>
      <c r="F7133" s="15"/>
      <c r="G7133" s="15"/>
      <c r="H7133" s="15"/>
      <c r="I7133" s="15"/>
      <c r="J7133" s="15"/>
      <c r="K7133" s="15"/>
    </row>
    <row r="7134" spans="2:11" x14ac:dyDescent="0.2">
      <c r="B7134" s="15"/>
      <c r="C7134" s="15"/>
      <c r="D7134" s="15"/>
      <c r="E7134" s="15"/>
      <c r="F7134" s="15"/>
      <c r="G7134" s="15"/>
      <c r="H7134" s="15"/>
      <c r="I7134" s="15"/>
      <c r="J7134" s="15"/>
      <c r="K7134" s="15"/>
    </row>
    <row r="7135" spans="2:11" x14ac:dyDescent="0.2">
      <c r="B7135" s="15"/>
      <c r="C7135" s="15"/>
      <c r="D7135" s="15"/>
      <c r="E7135" s="15"/>
      <c r="F7135" s="15"/>
      <c r="G7135" s="15"/>
      <c r="H7135" s="15"/>
      <c r="I7135" s="15"/>
      <c r="J7135" s="15"/>
      <c r="K7135" s="15"/>
    </row>
    <row r="7136" spans="2:11" x14ac:dyDescent="0.2">
      <c r="B7136" s="15"/>
      <c r="C7136" s="15"/>
      <c r="D7136" s="15"/>
      <c r="E7136" s="15"/>
      <c r="F7136" s="15"/>
      <c r="G7136" s="15"/>
      <c r="H7136" s="15"/>
      <c r="I7136" s="15"/>
      <c r="J7136" s="15"/>
      <c r="K7136" s="15"/>
    </row>
    <row r="7137" spans="2:11" x14ac:dyDescent="0.2">
      <c r="B7137" s="15"/>
      <c r="C7137" s="15"/>
      <c r="D7137" s="15"/>
      <c r="E7137" s="15"/>
      <c r="F7137" s="15"/>
      <c r="G7137" s="15"/>
      <c r="H7137" s="15"/>
      <c r="I7137" s="15"/>
      <c r="J7137" s="15"/>
      <c r="K7137" s="15"/>
    </row>
    <row r="7138" spans="2:11" x14ac:dyDescent="0.2">
      <c r="B7138" s="15"/>
      <c r="C7138" s="15"/>
      <c r="D7138" s="15"/>
      <c r="E7138" s="15"/>
      <c r="F7138" s="15"/>
      <c r="G7138" s="15"/>
      <c r="H7138" s="15"/>
      <c r="I7138" s="15"/>
      <c r="J7138" s="15"/>
      <c r="K7138" s="15"/>
    </row>
    <row r="7139" spans="2:11" x14ac:dyDescent="0.2">
      <c r="B7139" s="15"/>
      <c r="C7139" s="15"/>
      <c r="D7139" s="15"/>
      <c r="E7139" s="15"/>
      <c r="F7139" s="15"/>
      <c r="G7139" s="15"/>
      <c r="H7139" s="15"/>
      <c r="I7139" s="15"/>
      <c r="J7139" s="15"/>
      <c r="K7139" s="15"/>
    </row>
    <row r="7140" spans="2:11" x14ac:dyDescent="0.2">
      <c r="B7140" s="15"/>
      <c r="C7140" s="15"/>
      <c r="D7140" s="15"/>
      <c r="E7140" s="15"/>
      <c r="F7140" s="15"/>
      <c r="G7140" s="15"/>
      <c r="H7140" s="15"/>
      <c r="I7140" s="15"/>
      <c r="J7140" s="15"/>
      <c r="K7140" s="15"/>
    </row>
    <row r="7141" spans="2:11" x14ac:dyDescent="0.2">
      <c r="B7141" s="15"/>
      <c r="C7141" s="15"/>
      <c r="D7141" s="15"/>
      <c r="E7141" s="15"/>
      <c r="F7141" s="15"/>
      <c r="G7141" s="15"/>
      <c r="H7141" s="15"/>
      <c r="I7141" s="15"/>
      <c r="J7141" s="15"/>
      <c r="K7141" s="15"/>
    </row>
    <row r="7142" spans="2:11" x14ac:dyDescent="0.2">
      <c r="B7142" s="15"/>
      <c r="C7142" s="15"/>
      <c r="D7142" s="15"/>
      <c r="E7142" s="15"/>
      <c r="F7142" s="15"/>
      <c r="G7142" s="15"/>
      <c r="H7142" s="15"/>
      <c r="I7142" s="15"/>
      <c r="J7142" s="15"/>
      <c r="K7142" s="15"/>
    </row>
    <row r="7143" spans="2:11" x14ac:dyDescent="0.2">
      <c r="B7143" s="15"/>
      <c r="C7143" s="15"/>
      <c r="D7143" s="15"/>
      <c r="E7143" s="15"/>
      <c r="F7143" s="15"/>
      <c r="G7143" s="15"/>
      <c r="H7143" s="15"/>
      <c r="I7143" s="15"/>
      <c r="J7143" s="15"/>
      <c r="K7143" s="15"/>
    </row>
    <row r="7144" spans="2:11" x14ac:dyDescent="0.2">
      <c r="B7144" s="15"/>
      <c r="C7144" s="15"/>
      <c r="D7144" s="15"/>
      <c r="E7144" s="15"/>
      <c r="F7144" s="15"/>
      <c r="G7144" s="15"/>
      <c r="H7144" s="15"/>
      <c r="I7144" s="15"/>
      <c r="J7144" s="15"/>
      <c r="K7144" s="15"/>
    </row>
    <row r="7145" spans="2:11" x14ac:dyDescent="0.2">
      <c r="B7145" s="15"/>
      <c r="C7145" s="15"/>
      <c r="D7145" s="15"/>
      <c r="E7145" s="15"/>
      <c r="F7145" s="15"/>
      <c r="G7145" s="15"/>
      <c r="H7145" s="15"/>
      <c r="I7145" s="15"/>
      <c r="J7145" s="15"/>
      <c r="K7145" s="15"/>
    </row>
    <row r="7146" spans="2:11" x14ac:dyDescent="0.2">
      <c r="B7146" s="15"/>
      <c r="C7146" s="15"/>
      <c r="D7146" s="15"/>
      <c r="E7146" s="15"/>
      <c r="F7146" s="15"/>
      <c r="G7146" s="15"/>
      <c r="H7146" s="15"/>
      <c r="I7146" s="15"/>
      <c r="J7146" s="15"/>
      <c r="K7146" s="15"/>
    </row>
    <row r="7147" spans="2:11" x14ac:dyDescent="0.2">
      <c r="B7147" s="15"/>
      <c r="C7147" s="15"/>
      <c r="D7147" s="15"/>
      <c r="E7147" s="15"/>
      <c r="F7147" s="15"/>
      <c r="G7147" s="15"/>
      <c r="H7147" s="15"/>
      <c r="I7147" s="15"/>
      <c r="J7147" s="15"/>
      <c r="K7147" s="15"/>
    </row>
    <row r="7148" spans="2:11" x14ac:dyDescent="0.2">
      <c r="B7148" s="15"/>
      <c r="C7148" s="15"/>
      <c r="D7148" s="15"/>
      <c r="E7148" s="15"/>
      <c r="F7148" s="15"/>
      <c r="G7148" s="15"/>
      <c r="H7148" s="15"/>
      <c r="I7148" s="15"/>
      <c r="J7148" s="15"/>
      <c r="K7148" s="15"/>
    </row>
    <row r="7149" spans="2:11" x14ac:dyDescent="0.2">
      <c r="B7149" s="15"/>
      <c r="C7149" s="15"/>
      <c r="D7149" s="15"/>
      <c r="E7149" s="15"/>
      <c r="F7149" s="15"/>
      <c r="G7149" s="15"/>
      <c r="H7149" s="15"/>
      <c r="I7149" s="15"/>
      <c r="J7149" s="15"/>
      <c r="K7149" s="15"/>
    </row>
    <row r="7150" spans="2:11" x14ac:dyDescent="0.2">
      <c r="B7150" s="15"/>
      <c r="C7150" s="15"/>
      <c r="D7150" s="15"/>
      <c r="E7150" s="15"/>
      <c r="F7150" s="15"/>
      <c r="G7150" s="15"/>
      <c r="H7150" s="15"/>
      <c r="I7150" s="15"/>
      <c r="J7150" s="15"/>
      <c r="K7150" s="15"/>
    </row>
    <row r="7151" spans="2:11" x14ac:dyDescent="0.2">
      <c r="B7151" s="15"/>
      <c r="C7151" s="15"/>
      <c r="D7151" s="15"/>
      <c r="E7151" s="15"/>
      <c r="F7151" s="15"/>
      <c r="G7151" s="15"/>
      <c r="H7151" s="15"/>
      <c r="I7151" s="15"/>
      <c r="J7151" s="15"/>
      <c r="K7151" s="15"/>
    </row>
    <row r="7152" spans="2:11" x14ac:dyDescent="0.2">
      <c r="B7152" s="15"/>
      <c r="C7152" s="15"/>
      <c r="D7152" s="15"/>
      <c r="E7152" s="15"/>
      <c r="F7152" s="15"/>
      <c r="G7152" s="15"/>
      <c r="H7152" s="15"/>
      <c r="I7152" s="15"/>
      <c r="J7152" s="15"/>
      <c r="K7152" s="15"/>
    </row>
    <row r="7153" spans="2:11" x14ac:dyDescent="0.2">
      <c r="B7153" s="15"/>
      <c r="C7153" s="15"/>
      <c r="D7153" s="15"/>
      <c r="E7153" s="15"/>
      <c r="F7153" s="15"/>
      <c r="G7153" s="15"/>
      <c r="H7153" s="15"/>
      <c r="I7153" s="15"/>
      <c r="J7153" s="15"/>
      <c r="K7153" s="15"/>
    </row>
    <row r="7154" spans="2:11" x14ac:dyDescent="0.2">
      <c r="B7154" s="15"/>
      <c r="C7154" s="15"/>
      <c r="D7154" s="15"/>
      <c r="E7154" s="15"/>
      <c r="F7154" s="15"/>
      <c r="G7154" s="15"/>
      <c r="H7154" s="15"/>
      <c r="I7154" s="15"/>
      <c r="J7154" s="15"/>
      <c r="K7154" s="15"/>
    </row>
    <row r="7155" spans="2:11" x14ac:dyDescent="0.2">
      <c r="B7155" s="15"/>
      <c r="C7155" s="15"/>
      <c r="D7155" s="15"/>
      <c r="E7155" s="15"/>
      <c r="F7155" s="15"/>
      <c r="G7155" s="15"/>
      <c r="H7155" s="15"/>
      <c r="I7155" s="15"/>
      <c r="J7155" s="15"/>
      <c r="K7155" s="15"/>
    </row>
    <row r="7156" spans="2:11" x14ac:dyDescent="0.2">
      <c r="B7156" s="15"/>
      <c r="C7156" s="15"/>
      <c r="D7156" s="15"/>
      <c r="E7156" s="15"/>
      <c r="F7156" s="15"/>
      <c r="G7156" s="15"/>
      <c r="H7156" s="15"/>
      <c r="I7156" s="15"/>
      <c r="J7156" s="15"/>
      <c r="K7156" s="15"/>
    </row>
    <row r="7157" spans="2:11" x14ac:dyDescent="0.2">
      <c r="B7157" s="15"/>
      <c r="C7157" s="15"/>
      <c r="D7157" s="15"/>
      <c r="E7157" s="15"/>
      <c r="F7157" s="15"/>
      <c r="G7157" s="15"/>
      <c r="H7157" s="15"/>
      <c r="I7157" s="15"/>
      <c r="J7157" s="15"/>
      <c r="K7157" s="15"/>
    </row>
    <row r="7158" spans="2:11" x14ac:dyDescent="0.2">
      <c r="B7158" s="15"/>
      <c r="C7158" s="15"/>
      <c r="D7158" s="15"/>
      <c r="E7158" s="15"/>
      <c r="F7158" s="15"/>
      <c r="G7158" s="15"/>
      <c r="H7158" s="15"/>
      <c r="I7158" s="15"/>
      <c r="J7158" s="15"/>
      <c r="K7158" s="15"/>
    </row>
    <row r="7159" spans="2:11" x14ac:dyDescent="0.2">
      <c r="B7159" s="15"/>
      <c r="C7159" s="15"/>
      <c r="D7159" s="15"/>
      <c r="E7159" s="15"/>
      <c r="F7159" s="15"/>
      <c r="G7159" s="15"/>
      <c r="H7159" s="15"/>
      <c r="I7159" s="15"/>
      <c r="J7159" s="15"/>
      <c r="K7159" s="15"/>
    </row>
    <row r="7160" spans="2:11" x14ac:dyDescent="0.2">
      <c r="B7160" s="15"/>
      <c r="C7160" s="15"/>
      <c r="D7160" s="15"/>
      <c r="E7160" s="15"/>
      <c r="F7160" s="15"/>
      <c r="G7160" s="15"/>
      <c r="H7160" s="15"/>
      <c r="I7160" s="15"/>
      <c r="J7160" s="15"/>
      <c r="K7160" s="15"/>
    </row>
    <row r="7161" spans="2:11" x14ac:dyDescent="0.2">
      <c r="B7161" s="15"/>
      <c r="C7161" s="15"/>
      <c r="D7161" s="15"/>
      <c r="E7161" s="15"/>
      <c r="F7161" s="15"/>
      <c r="G7161" s="15"/>
      <c r="H7161" s="15"/>
      <c r="I7161" s="15"/>
      <c r="J7161" s="15"/>
      <c r="K7161" s="15"/>
    </row>
    <row r="7162" spans="2:11" x14ac:dyDescent="0.2">
      <c r="B7162" s="15"/>
      <c r="C7162" s="15"/>
      <c r="D7162" s="15"/>
      <c r="E7162" s="15"/>
      <c r="F7162" s="15"/>
      <c r="G7162" s="15"/>
      <c r="H7162" s="15"/>
      <c r="I7162" s="15"/>
      <c r="J7162" s="15"/>
      <c r="K7162" s="15"/>
    </row>
    <row r="7163" spans="2:11" x14ac:dyDescent="0.2">
      <c r="B7163" s="15"/>
      <c r="C7163" s="15"/>
      <c r="D7163" s="15"/>
      <c r="E7163" s="15"/>
      <c r="F7163" s="15"/>
      <c r="G7163" s="15"/>
      <c r="H7163" s="15"/>
      <c r="I7163" s="15"/>
      <c r="J7163" s="15"/>
      <c r="K7163" s="15"/>
    </row>
    <row r="7164" spans="2:11" x14ac:dyDescent="0.2">
      <c r="B7164" s="15"/>
      <c r="C7164" s="15"/>
      <c r="D7164" s="15"/>
      <c r="E7164" s="15"/>
      <c r="F7164" s="15"/>
      <c r="G7164" s="15"/>
      <c r="H7164" s="15"/>
      <c r="I7164" s="15"/>
      <c r="J7164" s="15"/>
      <c r="K7164" s="15"/>
    </row>
    <row r="7165" spans="2:11" x14ac:dyDescent="0.2">
      <c r="B7165" s="15"/>
      <c r="C7165" s="15"/>
      <c r="D7165" s="15"/>
      <c r="E7165" s="15"/>
      <c r="F7165" s="15"/>
      <c r="G7165" s="15"/>
      <c r="H7165" s="15"/>
      <c r="I7165" s="15"/>
      <c r="J7165" s="15"/>
      <c r="K7165" s="15"/>
    </row>
    <row r="7166" spans="2:11" x14ac:dyDescent="0.2">
      <c r="B7166" s="15"/>
      <c r="C7166" s="15"/>
      <c r="D7166" s="15"/>
      <c r="E7166" s="15"/>
      <c r="F7166" s="15"/>
      <c r="G7166" s="15"/>
      <c r="H7166" s="15"/>
      <c r="I7166" s="15"/>
      <c r="J7166" s="15"/>
      <c r="K7166" s="15"/>
    </row>
    <row r="7167" spans="2:11" x14ac:dyDescent="0.2">
      <c r="B7167" s="15"/>
      <c r="C7167" s="15"/>
      <c r="D7167" s="15"/>
      <c r="E7167" s="15"/>
      <c r="F7167" s="15"/>
      <c r="G7167" s="15"/>
      <c r="H7167" s="15"/>
      <c r="I7167" s="15"/>
      <c r="J7167" s="15"/>
      <c r="K7167" s="15"/>
    </row>
    <row r="7168" spans="2:11" x14ac:dyDescent="0.2">
      <c r="B7168" s="15"/>
      <c r="C7168" s="15"/>
      <c r="D7168" s="15"/>
      <c r="E7168" s="15"/>
      <c r="F7168" s="15"/>
      <c r="G7168" s="15"/>
      <c r="H7168" s="15"/>
      <c r="I7168" s="15"/>
      <c r="J7168" s="15"/>
      <c r="K7168" s="15"/>
    </row>
    <row r="7169" spans="2:11" x14ac:dyDescent="0.2">
      <c r="B7169" s="15"/>
      <c r="C7169" s="15"/>
      <c r="D7169" s="15"/>
      <c r="E7169" s="15"/>
      <c r="F7169" s="15"/>
      <c r="G7169" s="15"/>
      <c r="H7169" s="15"/>
      <c r="I7169" s="15"/>
      <c r="J7169" s="15"/>
      <c r="K7169" s="15"/>
    </row>
    <row r="7170" spans="2:11" x14ac:dyDescent="0.2">
      <c r="B7170" s="15"/>
      <c r="C7170" s="15"/>
      <c r="D7170" s="15"/>
      <c r="E7170" s="15"/>
      <c r="F7170" s="15"/>
      <c r="G7170" s="15"/>
      <c r="H7170" s="15"/>
      <c r="I7170" s="15"/>
      <c r="J7170" s="15"/>
      <c r="K7170" s="15"/>
    </row>
    <row r="7171" spans="2:11" x14ac:dyDescent="0.2">
      <c r="B7171" s="15"/>
      <c r="C7171" s="15"/>
      <c r="D7171" s="15"/>
      <c r="E7171" s="15"/>
      <c r="F7171" s="15"/>
      <c r="G7171" s="15"/>
      <c r="H7171" s="15"/>
      <c r="I7171" s="15"/>
      <c r="J7171" s="15"/>
      <c r="K7171" s="15"/>
    </row>
    <row r="7172" spans="2:11" x14ac:dyDescent="0.2">
      <c r="B7172" s="15"/>
      <c r="C7172" s="15"/>
      <c r="D7172" s="15"/>
      <c r="E7172" s="15"/>
      <c r="F7172" s="15"/>
      <c r="G7172" s="15"/>
      <c r="H7172" s="15"/>
      <c r="I7172" s="15"/>
      <c r="J7172" s="15"/>
      <c r="K7172" s="15"/>
    </row>
    <row r="7173" spans="2:11" x14ac:dyDescent="0.2">
      <c r="B7173" s="15"/>
      <c r="C7173" s="15"/>
      <c r="D7173" s="15"/>
      <c r="E7173" s="15"/>
      <c r="F7173" s="15"/>
      <c r="G7173" s="15"/>
      <c r="H7173" s="15"/>
      <c r="I7173" s="15"/>
      <c r="J7173" s="15"/>
      <c r="K7173" s="15"/>
    </row>
    <row r="7174" spans="2:11" x14ac:dyDescent="0.2">
      <c r="B7174" s="15"/>
      <c r="C7174" s="15"/>
      <c r="D7174" s="15"/>
      <c r="E7174" s="15"/>
      <c r="F7174" s="15"/>
      <c r="G7174" s="15"/>
      <c r="H7174" s="15"/>
      <c r="I7174" s="15"/>
      <c r="J7174" s="15"/>
      <c r="K7174" s="15"/>
    </row>
    <row r="7175" spans="2:11" x14ac:dyDescent="0.2">
      <c r="B7175" s="15"/>
      <c r="C7175" s="15"/>
      <c r="D7175" s="15"/>
      <c r="E7175" s="15"/>
      <c r="F7175" s="15"/>
      <c r="G7175" s="15"/>
      <c r="H7175" s="15"/>
      <c r="I7175" s="15"/>
      <c r="J7175" s="15"/>
      <c r="K7175" s="15"/>
    </row>
    <row r="7176" spans="2:11" x14ac:dyDescent="0.2">
      <c r="B7176" s="15"/>
      <c r="C7176" s="15"/>
      <c r="D7176" s="15"/>
      <c r="E7176" s="15"/>
      <c r="F7176" s="15"/>
      <c r="G7176" s="15"/>
      <c r="H7176" s="15"/>
      <c r="I7176" s="15"/>
      <c r="J7176" s="15"/>
      <c r="K7176" s="15"/>
    </row>
    <row r="7177" spans="2:11" x14ac:dyDescent="0.2">
      <c r="B7177" s="15"/>
      <c r="C7177" s="15"/>
      <c r="D7177" s="15"/>
      <c r="E7177" s="15"/>
      <c r="F7177" s="15"/>
      <c r="G7177" s="15"/>
      <c r="H7177" s="15"/>
      <c r="I7177" s="15"/>
      <c r="J7177" s="15"/>
      <c r="K7177" s="15"/>
    </row>
    <row r="7178" spans="2:11" x14ac:dyDescent="0.2">
      <c r="B7178" s="15"/>
      <c r="C7178" s="15"/>
      <c r="D7178" s="15"/>
      <c r="E7178" s="15"/>
      <c r="F7178" s="15"/>
      <c r="G7178" s="15"/>
      <c r="H7178" s="15"/>
      <c r="I7178" s="15"/>
      <c r="J7178" s="15"/>
      <c r="K7178" s="15"/>
    </row>
    <row r="7179" spans="2:11" x14ac:dyDescent="0.2">
      <c r="B7179" s="15"/>
      <c r="C7179" s="15"/>
      <c r="D7179" s="15"/>
      <c r="E7179" s="15"/>
      <c r="F7179" s="15"/>
      <c r="G7179" s="15"/>
      <c r="H7179" s="15"/>
      <c r="I7179" s="15"/>
      <c r="J7179" s="15"/>
      <c r="K7179" s="15"/>
    </row>
    <row r="7180" spans="2:11" x14ac:dyDescent="0.2">
      <c r="B7180" s="15"/>
      <c r="C7180" s="15"/>
      <c r="D7180" s="15"/>
      <c r="E7180" s="15"/>
      <c r="F7180" s="15"/>
      <c r="G7180" s="15"/>
      <c r="H7180" s="15"/>
      <c r="I7180" s="15"/>
      <c r="J7180" s="15"/>
      <c r="K7180" s="15"/>
    </row>
    <row r="7181" spans="2:11" x14ac:dyDescent="0.2">
      <c r="B7181" s="15"/>
      <c r="C7181" s="15"/>
      <c r="D7181" s="15"/>
      <c r="E7181" s="15"/>
      <c r="F7181" s="15"/>
      <c r="G7181" s="15"/>
      <c r="H7181" s="15"/>
      <c r="I7181" s="15"/>
      <c r="J7181" s="15"/>
      <c r="K7181" s="15"/>
    </row>
    <row r="7182" spans="2:11" x14ac:dyDescent="0.2">
      <c r="B7182" s="15"/>
      <c r="C7182" s="15"/>
      <c r="D7182" s="15"/>
      <c r="E7182" s="15"/>
      <c r="F7182" s="15"/>
      <c r="G7182" s="15"/>
      <c r="H7182" s="15"/>
      <c r="I7182" s="15"/>
      <c r="J7182" s="15"/>
      <c r="K7182" s="15"/>
    </row>
    <row r="7183" spans="2:11" x14ac:dyDescent="0.2">
      <c r="B7183" s="15"/>
      <c r="C7183" s="15"/>
      <c r="D7183" s="15"/>
      <c r="E7183" s="15"/>
      <c r="F7183" s="15"/>
      <c r="G7183" s="15"/>
      <c r="H7183" s="15"/>
      <c r="I7183" s="15"/>
      <c r="J7183" s="15"/>
      <c r="K7183" s="15"/>
    </row>
    <row r="7184" spans="2:11" x14ac:dyDescent="0.2">
      <c r="B7184" s="15"/>
      <c r="C7184" s="15"/>
      <c r="D7184" s="15"/>
      <c r="E7184" s="15"/>
      <c r="F7184" s="15"/>
      <c r="G7184" s="15"/>
      <c r="H7184" s="15"/>
      <c r="I7184" s="15"/>
      <c r="J7184" s="15"/>
      <c r="K7184" s="15"/>
    </row>
    <row r="7185" spans="2:11" x14ac:dyDescent="0.2">
      <c r="B7185" s="15"/>
      <c r="C7185" s="15"/>
      <c r="D7185" s="15"/>
      <c r="E7185" s="15"/>
      <c r="F7185" s="15"/>
      <c r="G7185" s="15"/>
      <c r="H7185" s="15"/>
      <c r="I7185" s="15"/>
      <c r="J7185" s="15"/>
      <c r="K7185" s="15"/>
    </row>
    <row r="7186" spans="2:11" x14ac:dyDescent="0.2">
      <c r="B7186" s="15"/>
      <c r="C7186" s="15"/>
      <c r="D7186" s="15"/>
      <c r="E7186" s="15"/>
      <c r="F7186" s="15"/>
      <c r="G7186" s="15"/>
      <c r="H7186" s="15"/>
      <c r="I7186" s="15"/>
      <c r="J7186" s="15"/>
      <c r="K7186" s="15"/>
    </row>
    <row r="7187" spans="2:11" x14ac:dyDescent="0.2">
      <c r="B7187" s="15"/>
      <c r="C7187" s="15"/>
      <c r="D7187" s="15"/>
      <c r="E7187" s="15"/>
      <c r="F7187" s="15"/>
      <c r="G7187" s="15"/>
      <c r="H7187" s="15"/>
      <c r="I7187" s="15"/>
      <c r="J7187" s="15"/>
      <c r="K7187" s="15"/>
    </row>
    <row r="7188" spans="2:11" x14ac:dyDescent="0.2">
      <c r="B7188" s="15"/>
      <c r="C7188" s="15"/>
      <c r="D7188" s="15"/>
      <c r="E7188" s="15"/>
      <c r="F7188" s="15"/>
      <c r="G7188" s="15"/>
      <c r="H7188" s="15"/>
      <c r="I7188" s="15"/>
      <c r="J7188" s="15"/>
      <c r="K7188" s="15"/>
    </row>
    <row r="7189" spans="2:11" x14ac:dyDescent="0.2">
      <c r="B7189" s="15"/>
      <c r="C7189" s="15"/>
      <c r="D7189" s="15"/>
      <c r="E7189" s="15"/>
      <c r="F7189" s="15"/>
      <c r="G7189" s="15"/>
      <c r="H7189" s="15"/>
      <c r="I7189" s="15"/>
      <c r="J7189" s="15"/>
      <c r="K7189" s="15"/>
    </row>
    <row r="7190" spans="2:11" x14ac:dyDescent="0.2">
      <c r="B7190" s="15"/>
      <c r="C7190" s="15"/>
      <c r="D7190" s="15"/>
      <c r="E7190" s="15"/>
      <c r="F7190" s="15"/>
      <c r="G7190" s="15"/>
      <c r="H7190" s="15"/>
      <c r="I7190" s="15"/>
      <c r="J7190" s="15"/>
      <c r="K7190" s="15"/>
    </row>
    <row r="7191" spans="2:11" x14ac:dyDescent="0.2">
      <c r="B7191" s="15"/>
      <c r="C7191" s="15"/>
      <c r="D7191" s="15"/>
      <c r="E7191" s="15"/>
      <c r="F7191" s="15"/>
      <c r="G7191" s="15"/>
      <c r="H7191" s="15"/>
      <c r="I7191" s="15"/>
      <c r="J7191" s="15"/>
      <c r="K7191" s="15"/>
    </row>
    <row r="7192" spans="2:11" x14ac:dyDescent="0.2">
      <c r="B7192" s="15"/>
      <c r="C7192" s="15"/>
      <c r="D7192" s="15"/>
      <c r="E7192" s="15"/>
      <c r="F7192" s="15"/>
      <c r="G7192" s="15"/>
      <c r="H7192" s="15"/>
      <c r="I7192" s="15"/>
      <c r="J7192" s="15"/>
      <c r="K7192" s="15"/>
    </row>
    <row r="7193" spans="2:11" x14ac:dyDescent="0.2">
      <c r="B7193" s="15"/>
      <c r="C7193" s="15"/>
      <c r="D7193" s="15"/>
      <c r="E7193" s="15"/>
      <c r="F7193" s="15"/>
      <c r="G7193" s="15"/>
      <c r="H7193" s="15"/>
      <c r="I7193" s="15"/>
      <c r="J7193" s="15"/>
      <c r="K7193" s="15"/>
    </row>
    <row r="7194" spans="2:11" x14ac:dyDescent="0.2">
      <c r="B7194" s="15"/>
      <c r="C7194" s="15"/>
      <c r="D7194" s="15"/>
      <c r="E7194" s="15"/>
      <c r="F7194" s="15"/>
      <c r="G7194" s="15"/>
      <c r="H7194" s="15"/>
      <c r="I7194" s="15"/>
      <c r="J7194" s="15"/>
      <c r="K7194" s="15"/>
    </row>
    <row r="7195" spans="2:11" x14ac:dyDescent="0.2">
      <c r="B7195" s="15"/>
      <c r="C7195" s="15"/>
      <c r="D7195" s="15"/>
      <c r="E7195" s="15"/>
      <c r="F7195" s="15"/>
      <c r="G7195" s="15"/>
      <c r="H7195" s="15"/>
      <c r="I7195" s="15"/>
      <c r="J7195" s="15"/>
      <c r="K7195" s="15"/>
    </row>
    <row r="7196" spans="2:11" x14ac:dyDescent="0.2">
      <c r="B7196" s="15"/>
      <c r="C7196" s="15"/>
      <c r="D7196" s="15"/>
      <c r="E7196" s="15"/>
      <c r="F7196" s="15"/>
      <c r="G7196" s="15"/>
      <c r="H7196" s="15"/>
      <c r="I7196" s="15"/>
      <c r="J7196" s="15"/>
      <c r="K7196" s="15"/>
    </row>
    <row r="7197" spans="2:11" x14ac:dyDescent="0.2">
      <c r="B7197" s="15"/>
      <c r="C7197" s="15"/>
      <c r="D7197" s="15"/>
      <c r="E7197" s="15"/>
      <c r="F7197" s="15"/>
      <c r="G7197" s="15"/>
      <c r="H7197" s="15"/>
      <c r="I7197" s="15"/>
      <c r="J7197" s="15"/>
      <c r="K7197" s="15"/>
    </row>
    <row r="7198" spans="2:11" x14ac:dyDescent="0.2">
      <c r="B7198" s="15"/>
      <c r="C7198" s="15"/>
      <c r="D7198" s="15"/>
      <c r="E7198" s="15"/>
      <c r="F7198" s="15"/>
      <c r="G7198" s="15"/>
      <c r="H7198" s="15"/>
      <c r="I7198" s="15"/>
      <c r="J7198" s="15"/>
      <c r="K7198" s="15"/>
    </row>
    <row r="7199" spans="2:11" x14ac:dyDescent="0.2">
      <c r="B7199" s="15"/>
      <c r="C7199" s="15"/>
      <c r="D7199" s="15"/>
      <c r="E7199" s="15"/>
      <c r="F7199" s="15"/>
      <c r="G7199" s="15"/>
      <c r="H7199" s="15"/>
      <c r="I7199" s="15"/>
      <c r="J7199" s="15"/>
      <c r="K7199" s="15"/>
    </row>
    <row r="7200" spans="2:11" x14ac:dyDescent="0.2">
      <c r="B7200" s="15"/>
      <c r="C7200" s="15"/>
      <c r="D7200" s="15"/>
      <c r="E7200" s="15"/>
      <c r="F7200" s="15"/>
      <c r="G7200" s="15"/>
      <c r="H7200" s="15"/>
      <c r="I7200" s="15"/>
      <c r="J7200" s="15"/>
      <c r="K7200" s="15"/>
    </row>
    <row r="7201" spans="2:11" x14ac:dyDescent="0.2">
      <c r="B7201" s="15"/>
      <c r="C7201" s="15"/>
      <c r="D7201" s="15"/>
      <c r="E7201" s="15"/>
      <c r="F7201" s="15"/>
      <c r="G7201" s="15"/>
      <c r="H7201" s="15"/>
      <c r="I7201" s="15"/>
      <c r="J7201" s="15"/>
      <c r="K7201" s="15"/>
    </row>
    <row r="7202" spans="2:11" x14ac:dyDescent="0.2">
      <c r="B7202" s="15"/>
      <c r="C7202" s="15"/>
      <c r="D7202" s="15"/>
      <c r="E7202" s="15"/>
      <c r="F7202" s="15"/>
      <c r="G7202" s="15"/>
      <c r="H7202" s="15"/>
      <c r="I7202" s="15"/>
      <c r="J7202" s="15"/>
      <c r="K7202" s="15"/>
    </row>
    <row r="7203" spans="2:11" x14ac:dyDescent="0.2">
      <c r="B7203" s="15"/>
      <c r="C7203" s="15"/>
      <c r="D7203" s="15"/>
      <c r="E7203" s="15"/>
      <c r="F7203" s="15"/>
      <c r="G7203" s="15"/>
      <c r="H7203" s="15"/>
      <c r="I7203" s="15"/>
      <c r="J7203" s="15"/>
      <c r="K7203" s="15"/>
    </row>
    <row r="7204" spans="2:11" x14ac:dyDescent="0.2">
      <c r="B7204" s="15"/>
      <c r="C7204" s="15"/>
      <c r="D7204" s="15"/>
      <c r="E7204" s="15"/>
      <c r="F7204" s="15"/>
      <c r="G7204" s="15"/>
      <c r="H7204" s="15"/>
      <c r="I7204" s="15"/>
      <c r="J7204" s="15"/>
      <c r="K7204" s="15"/>
    </row>
    <row r="7205" spans="2:11" x14ac:dyDescent="0.2">
      <c r="B7205" s="15"/>
      <c r="C7205" s="15"/>
      <c r="D7205" s="15"/>
      <c r="E7205" s="15"/>
      <c r="F7205" s="15"/>
      <c r="G7205" s="15"/>
      <c r="H7205" s="15"/>
      <c r="I7205" s="15"/>
      <c r="J7205" s="15"/>
      <c r="K7205" s="15"/>
    </row>
    <row r="7206" spans="2:11" x14ac:dyDescent="0.2">
      <c r="B7206" s="15"/>
      <c r="C7206" s="15"/>
      <c r="D7206" s="15"/>
      <c r="E7206" s="15"/>
      <c r="F7206" s="15"/>
      <c r="G7206" s="15"/>
      <c r="H7206" s="15"/>
      <c r="I7206" s="15"/>
      <c r="J7206" s="15"/>
      <c r="K7206" s="15"/>
    </row>
    <row r="7207" spans="2:11" x14ac:dyDescent="0.2">
      <c r="B7207" s="15"/>
      <c r="C7207" s="15"/>
      <c r="D7207" s="15"/>
      <c r="E7207" s="15"/>
      <c r="F7207" s="15"/>
      <c r="G7207" s="15"/>
      <c r="H7207" s="15"/>
      <c r="I7207" s="15"/>
      <c r="J7207" s="15"/>
      <c r="K7207" s="15"/>
    </row>
    <row r="7208" spans="2:11" x14ac:dyDescent="0.2">
      <c r="B7208" s="15"/>
      <c r="C7208" s="15"/>
      <c r="D7208" s="15"/>
      <c r="E7208" s="15"/>
      <c r="F7208" s="15"/>
      <c r="G7208" s="15"/>
      <c r="H7208" s="15"/>
      <c r="I7208" s="15"/>
      <c r="J7208" s="15"/>
      <c r="K7208" s="15"/>
    </row>
    <row r="7209" spans="2:11" x14ac:dyDescent="0.2">
      <c r="B7209" s="15"/>
      <c r="C7209" s="15"/>
      <c r="D7209" s="15"/>
      <c r="E7209" s="15"/>
      <c r="F7209" s="15"/>
      <c r="G7209" s="15"/>
      <c r="H7209" s="15"/>
      <c r="I7209" s="15"/>
      <c r="J7209" s="15"/>
      <c r="K7209" s="15"/>
    </row>
    <row r="7210" spans="2:11" x14ac:dyDescent="0.2">
      <c r="B7210" s="15"/>
      <c r="C7210" s="15"/>
      <c r="D7210" s="15"/>
      <c r="E7210" s="15"/>
      <c r="F7210" s="15"/>
      <c r="G7210" s="15"/>
      <c r="H7210" s="15"/>
      <c r="I7210" s="15"/>
      <c r="J7210" s="15"/>
      <c r="K7210" s="15"/>
    </row>
    <row r="7211" spans="2:11" x14ac:dyDescent="0.2">
      <c r="B7211" s="15"/>
      <c r="C7211" s="15"/>
      <c r="D7211" s="15"/>
      <c r="E7211" s="15"/>
      <c r="F7211" s="15"/>
      <c r="G7211" s="15"/>
      <c r="H7211" s="15"/>
      <c r="I7211" s="15"/>
      <c r="J7211" s="15"/>
      <c r="K7211" s="15"/>
    </row>
    <row r="7212" spans="2:11" x14ac:dyDescent="0.2">
      <c r="B7212" s="15"/>
      <c r="C7212" s="15"/>
      <c r="D7212" s="15"/>
      <c r="E7212" s="15"/>
      <c r="F7212" s="15"/>
      <c r="G7212" s="15"/>
      <c r="H7212" s="15"/>
      <c r="I7212" s="15"/>
      <c r="J7212" s="15"/>
      <c r="K7212" s="15"/>
    </row>
    <row r="7213" spans="2:11" x14ac:dyDescent="0.2">
      <c r="B7213" s="15"/>
      <c r="C7213" s="15"/>
      <c r="D7213" s="15"/>
      <c r="E7213" s="15"/>
      <c r="F7213" s="15"/>
      <c r="G7213" s="15"/>
      <c r="H7213" s="15"/>
      <c r="I7213" s="15"/>
      <c r="J7213" s="15"/>
      <c r="K7213" s="15"/>
    </row>
    <row r="7214" spans="2:11" x14ac:dyDescent="0.2">
      <c r="B7214" s="15"/>
      <c r="C7214" s="15"/>
      <c r="D7214" s="15"/>
      <c r="E7214" s="15"/>
      <c r="F7214" s="15"/>
      <c r="G7214" s="15"/>
      <c r="H7214" s="15"/>
      <c r="I7214" s="15"/>
      <c r="J7214" s="15"/>
      <c r="K7214" s="15"/>
    </row>
    <row r="7215" spans="2:11" x14ac:dyDescent="0.2">
      <c r="B7215" s="15"/>
      <c r="C7215" s="15"/>
      <c r="D7215" s="15"/>
      <c r="E7215" s="15"/>
      <c r="F7215" s="15"/>
      <c r="G7215" s="15"/>
      <c r="H7215" s="15"/>
      <c r="I7215" s="15"/>
      <c r="J7215" s="15"/>
      <c r="K7215" s="15"/>
    </row>
    <row r="7216" spans="2:11" x14ac:dyDescent="0.2">
      <c r="B7216" s="15"/>
      <c r="C7216" s="15"/>
      <c r="D7216" s="15"/>
      <c r="E7216" s="15"/>
      <c r="F7216" s="15"/>
      <c r="G7216" s="15"/>
      <c r="H7216" s="15"/>
      <c r="I7216" s="15"/>
      <c r="J7216" s="15"/>
      <c r="K7216" s="15"/>
    </row>
    <row r="7217" spans="2:11" x14ac:dyDescent="0.2">
      <c r="B7217" s="15"/>
      <c r="C7217" s="15"/>
      <c r="D7217" s="15"/>
      <c r="E7217" s="15"/>
      <c r="F7217" s="15"/>
      <c r="G7217" s="15"/>
      <c r="H7217" s="15"/>
      <c r="I7217" s="15"/>
      <c r="J7217" s="15"/>
      <c r="K7217" s="15"/>
    </row>
    <row r="7218" spans="2:11" x14ac:dyDescent="0.2">
      <c r="B7218" s="15"/>
      <c r="C7218" s="15"/>
      <c r="D7218" s="15"/>
      <c r="E7218" s="15"/>
      <c r="F7218" s="15"/>
      <c r="G7218" s="15"/>
      <c r="H7218" s="15"/>
      <c r="I7218" s="15"/>
      <c r="J7218" s="15"/>
      <c r="K7218" s="15"/>
    </row>
    <row r="7219" spans="2:11" x14ac:dyDescent="0.2">
      <c r="B7219" s="15"/>
      <c r="C7219" s="15"/>
      <c r="D7219" s="15"/>
      <c r="E7219" s="15"/>
      <c r="F7219" s="15"/>
      <c r="G7219" s="15"/>
      <c r="H7219" s="15"/>
      <c r="I7219" s="15"/>
      <c r="J7219" s="15"/>
      <c r="K7219" s="15"/>
    </row>
    <row r="7220" spans="2:11" x14ac:dyDescent="0.2">
      <c r="B7220" s="15"/>
      <c r="C7220" s="15"/>
      <c r="D7220" s="15"/>
      <c r="E7220" s="15"/>
      <c r="F7220" s="15"/>
      <c r="G7220" s="15"/>
      <c r="H7220" s="15"/>
      <c r="I7220" s="15"/>
      <c r="J7220" s="15"/>
      <c r="K7220" s="15"/>
    </row>
    <row r="7221" spans="2:11" x14ac:dyDescent="0.2">
      <c r="B7221" s="15"/>
      <c r="C7221" s="15"/>
      <c r="D7221" s="15"/>
      <c r="E7221" s="15"/>
      <c r="F7221" s="15"/>
      <c r="G7221" s="15"/>
      <c r="H7221" s="15"/>
      <c r="I7221" s="15"/>
      <c r="J7221" s="15"/>
      <c r="K7221" s="15"/>
    </row>
    <row r="7222" spans="2:11" x14ac:dyDescent="0.2">
      <c r="B7222" s="15"/>
      <c r="C7222" s="15"/>
      <c r="D7222" s="15"/>
      <c r="E7222" s="15"/>
      <c r="F7222" s="15"/>
      <c r="G7222" s="15"/>
      <c r="H7222" s="15"/>
      <c r="I7222" s="15"/>
      <c r="J7222" s="15"/>
      <c r="K7222" s="15"/>
    </row>
    <row r="7223" spans="2:11" x14ac:dyDescent="0.2">
      <c r="B7223" s="15"/>
      <c r="C7223" s="15"/>
      <c r="D7223" s="15"/>
      <c r="E7223" s="15"/>
      <c r="F7223" s="15"/>
      <c r="G7223" s="15"/>
      <c r="H7223" s="15"/>
      <c r="I7223" s="15"/>
      <c r="J7223" s="15"/>
      <c r="K7223" s="15"/>
    </row>
    <row r="7224" spans="2:11" x14ac:dyDescent="0.2">
      <c r="B7224" s="15"/>
      <c r="C7224" s="15"/>
      <c r="D7224" s="15"/>
      <c r="E7224" s="15"/>
      <c r="F7224" s="15"/>
      <c r="G7224" s="15"/>
      <c r="H7224" s="15"/>
      <c r="I7224" s="15"/>
      <c r="J7224" s="15"/>
      <c r="K7224" s="15"/>
    </row>
    <row r="7225" spans="2:11" x14ac:dyDescent="0.2">
      <c r="B7225" s="15"/>
      <c r="C7225" s="15"/>
      <c r="D7225" s="15"/>
      <c r="E7225" s="15"/>
      <c r="F7225" s="15"/>
      <c r="G7225" s="15"/>
      <c r="H7225" s="15"/>
      <c r="I7225" s="15"/>
      <c r="J7225" s="15"/>
      <c r="K7225" s="15"/>
    </row>
    <row r="7226" spans="2:11" x14ac:dyDescent="0.2">
      <c r="B7226" s="15"/>
      <c r="C7226" s="15"/>
      <c r="D7226" s="15"/>
      <c r="E7226" s="15"/>
      <c r="F7226" s="15"/>
      <c r="G7226" s="15"/>
      <c r="H7226" s="15"/>
      <c r="I7226" s="15"/>
      <c r="J7226" s="15"/>
      <c r="K7226" s="15"/>
    </row>
    <row r="7227" spans="2:11" x14ac:dyDescent="0.2">
      <c r="B7227" s="15"/>
      <c r="C7227" s="15"/>
      <c r="D7227" s="15"/>
      <c r="E7227" s="15"/>
      <c r="F7227" s="15"/>
      <c r="G7227" s="15"/>
      <c r="H7227" s="15"/>
      <c r="I7227" s="15"/>
      <c r="J7227" s="15"/>
      <c r="K7227" s="15"/>
    </row>
    <row r="7228" spans="2:11" x14ac:dyDescent="0.2">
      <c r="B7228" s="15"/>
      <c r="C7228" s="15"/>
      <c r="D7228" s="15"/>
      <c r="E7228" s="15"/>
      <c r="F7228" s="15"/>
      <c r="G7228" s="15"/>
      <c r="H7228" s="15"/>
      <c r="I7228" s="15"/>
      <c r="J7228" s="15"/>
      <c r="K7228" s="15"/>
    </row>
    <row r="7229" spans="2:11" x14ac:dyDescent="0.2">
      <c r="B7229" s="15"/>
      <c r="C7229" s="15"/>
      <c r="D7229" s="15"/>
      <c r="E7229" s="15"/>
      <c r="F7229" s="15"/>
      <c r="G7229" s="15"/>
      <c r="H7229" s="15"/>
      <c r="I7229" s="15"/>
      <c r="J7229" s="15"/>
      <c r="K7229" s="15"/>
    </row>
    <row r="7230" spans="2:11" x14ac:dyDescent="0.2">
      <c r="B7230" s="15"/>
      <c r="C7230" s="15"/>
      <c r="D7230" s="15"/>
      <c r="E7230" s="15"/>
      <c r="F7230" s="15"/>
      <c r="G7230" s="15"/>
      <c r="H7230" s="15"/>
      <c r="I7230" s="15"/>
      <c r="J7230" s="15"/>
      <c r="K7230" s="15"/>
    </row>
    <row r="7231" spans="2:11" x14ac:dyDescent="0.2">
      <c r="B7231" s="15"/>
      <c r="C7231" s="15"/>
      <c r="D7231" s="15"/>
      <c r="E7231" s="15"/>
      <c r="F7231" s="15"/>
      <c r="G7231" s="15"/>
      <c r="H7231" s="15"/>
      <c r="I7231" s="15"/>
      <c r="J7231" s="15"/>
      <c r="K7231" s="15"/>
    </row>
    <row r="7232" spans="2:11" x14ac:dyDescent="0.2">
      <c r="B7232" s="15"/>
      <c r="C7232" s="15"/>
      <c r="D7232" s="15"/>
      <c r="E7232" s="15"/>
      <c r="F7232" s="15"/>
      <c r="G7232" s="15"/>
      <c r="H7232" s="15"/>
      <c r="I7232" s="15"/>
      <c r="J7232" s="15"/>
      <c r="K7232" s="15"/>
    </row>
    <row r="7233" spans="2:11" x14ac:dyDescent="0.2">
      <c r="B7233" s="15"/>
      <c r="C7233" s="15"/>
      <c r="D7233" s="15"/>
      <c r="E7233" s="15"/>
      <c r="F7233" s="15"/>
      <c r="G7233" s="15"/>
      <c r="H7233" s="15"/>
      <c r="I7233" s="15"/>
      <c r="J7233" s="15"/>
      <c r="K7233" s="15"/>
    </row>
    <row r="7234" spans="2:11" x14ac:dyDescent="0.2">
      <c r="B7234" s="15"/>
      <c r="C7234" s="15"/>
      <c r="D7234" s="15"/>
      <c r="E7234" s="15"/>
      <c r="F7234" s="15"/>
      <c r="G7234" s="15"/>
      <c r="H7234" s="15"/>
      <c r="I7234" s="15"/>
      <c r="J7234" s="15"/>
      <c r="K7234" s="15"/>
    </row>
    <row r="7235" spans="2:11" x14ac:dyDescent="0.2">
      <c r="B7235" s="15"/>
      <c r="C7235" s="15"/>
      <c r="D7235" s="15"/>
      <c r="E7235" s="15"/>
      <c r="F7235" s="15"/>
      <c r="G7235" s="15"/>
      <c r="H7235" s="15"/>
      <c r="I7235" s="15"/>
      <c r="J7235" s="15"/>
      <c r="K7235" s="15"/>
    </row>
    <row r="7236" spans="2:11" x14ac:dyDescent="0.2">
      <c r="B7236" s="15"/>
      <c r="C7236" s="15"/>
      <c r="D7236" s="15"/>
      <c r="E7236" s="15"/>
      <c r="F7236" s="15"/>
      <c r="G7236" s="15"/>
      <c r="H7236" s="15"/>
      <c r="I7236" s="15"/>
      <c r="J7236" s="15"/>
      <c r="K7236" s="15"/>
    </row>
    <row r="7237" spans="2:11" x14ac:dyDescent="0.2">
      <c r="B7237" s="15"/>
      <c r="C7237" s="15"/>
      <c r="D7237" s="15"/>
      <c r="E7237" s="15"/>
      <c r="F7237" s="15"/>
      <c r="G7237" s="15"/>
      <c r="H7237" s="15"/>
      <c r="I7237" s="15"/>
      <c r="J7237" s="15"/>
      <c r="K7237" s="15"/>
    </row>
    <row r="7238" spans="2:11" x14ac:dyDescent="0.2">
      <c r="B7238" s="15"/>
      <c r="C7238" s="15"/>
      <c r="D7238" s="15"/>
      <c r="E7238" s="15"/>
      <c r="F7238" s="15"/>
      <c r="G7238" s="15"/>
      <c r="H7238" s="15"/>
      <c r="I7238" s="15"/>
      <c r="J7238" s="15"/>
      <c r="K7238" s="15"/>
    </row>
    <row r="7239" spans="2:11" x14ac:dyDescent="0.2">
      <c r="B7239" s="15"/>
      <c r="C7239" s="15"/>
      <c r="D7239" s="15"/>
      <c r="E7239" s="15"/>
      <c r="F7239" s="15"/>
      <c r="G7239" s="15"/>
      <c r="H7239" s="15"/>
      <c r="I7239" s="15"/>
      <c r="J7239" s="15"/>
      <c r="K7239" s="15"/>
    </row>
    <row r="7240" spans="2:11" x14ac:dyDescent="0.2">
      <c r="B7240" s="15"/>
      <c r="C7240" s="15"/>
      <c r="D7240" s="15"/>
      <c r="E7240" s="15"/>
      <c r="F7240" s="15"/>
      <c r="G7240" s="15"/>
      <c r="H7240" s="15"/>
      <c r="I7240" s="15"/>
      <c r="J7240" s="15"/>
      <c r="K7240" s="15"/>
    </row>
    <row r="7241" spans="2:11" x14ac:dyDescent="0.2">
      <c r="B7241" s="15"/>
      <c r="C7241" s="15"/>
      <c r="D7241" s="15"/>
      <c r="E7241" s="15"/>
      <c r="F7241" s="15"/>
      <c r="G7241" s="15"/>
      <c r="H7241" s="15"/>
      <c r="I7241" s="15"/>
      <c r="J7241" s="15"/>
      <c r="K7241" s="15"/>
    </row>
    <row r="7242" spans="2:11" x14ac:dyDescent="0.2">
      <c r="B7242" s="15"/>
      <c r="C7242" s="15"/>
      <c r="D7242" s="15"/>
      <c r="E7242" s="15"/>
      <c r="F7242" s="15"/>
      <c r="G7242" s="15"/>
      <c r="H7242" s="15"/>
      <c r="I7242" s="15"/>
      <c r="J7242" s="15"/>
      <c r="K7242" s="15"/>
    </row>
    <row r="7243" spans="2:11" x14ac:dyDescent="0.2">
      <c r="B7243" s="15"/>
      <c r="C7243" s="15"/>
      <c r="D7243" s="15"/>
      <c r="E7243" s="15"/>
      <c r="F7243" s="15"/>
      <c r="G7243" s="15"/>
      <c r="H7243" s="15"/>
      <c r="I7243" s="15"/>
      <c r="J7243" s="15"/>
      <c r="K7243" s="15"/>
    </row>
    <row r="7244" spans="2:11" x14ac:dyDescent="0.2">
      <c r="B7244" s="15"/>
      <c r="C7244" s="15"/>
      <c r="D7244" s="15"/>
      <c r="E7244" s="15"/>
      <c r="F7244" s="15"/>
      <c r="G7244" s="15"/>
      <c r="H7244" s="15"/>
      <c r="I7244" s="15"/>
      <c r="J7244" s="15"/>
      <c r="K7244" s="15"/>
    </row>
    <row r="7245" spans="2:11" x14ac:dyDescent="0.2">
      <c r="B7245" s="15"/>
      <c r="C7245" s="15"/>
      <c r="D7245" s="15"/>
      <c r="E7245" s="15"/>
      <c r="F7245" s="15"/>
      <c r="G7245" s="15"/>
      <c r="H7245" s="15"/>
      <c r="I7245" s="15"/>
      <c r="J7245" s="15"/>
      <c r="K7245" s="15"/>
    </row>
    <row r="7246" spans="2:11" x14ac:dyDescent="0.2">
      <c r="B7246" s="15"/>
      <c r="C7246" s="15"/>
      <c r="D7246" s="15"/>
      <c r="E7246" s="15"/>
      <c r="F7246" s="15"/>
      <c r="G7246" s="15"/>
      <c r="H7246" s="15"/>
      <c r="I7246" s="15"/>
      <c r="J7246" s="15"/>
      <c r="K7246" s="15"/>
    </row>
    <row r="7247" spans="2:11" x14ac:dyDescent="0.2">
      <c r="B7247" s="15"/>
      <c r="C7247" s="15"/>
      <c r="D7247" s="15"/>
      <c r="E7247" s="15"/>
      <c r="F7247" s="15"/>
      <c r="G7247" s="15"/>
      <c r="H7247" s="15"/>
      <c r="I7247" s="15"/>
      <c r="J7247" s="15"/>
      <c r="K7247" s="15"/>
    </row>
    <row r="7248" spans="2:11" x14ac:dyDescent="0.2">
      <c r="B7248" s="15"/>
      <c r="C7248" s="15"/>
      <c r="D7248" s="15"/>
      <c r="E7248" s="15"/>
      <c r="F7248" s="15"/>
      <c r="G7248" s="15"/>
      <c r="H7248" s="15"/>
      <c r="I7248" s="15"/>
      <c r="J7248" s="15"/>
      <c r="K7248" s="15"/>
    </row>
    <row r="7249" spans="2:11" x14ac:dyDescent="0.2">
      <c r="B7249" s="15"/>
      <c r="C7249" s="15"/>
      <c r="D7249" s="15"/>
      <c r="E7249" s="15"/>
      <c r="F7249" s="15"/>
      <c r="G7249" s="15"/>
      <c r="H7249" s="15"/>
      <c r="I7249" s="15"/>
      <c r="J7249" s="15"/>
      <c r="K7249" s="15"/>
    </row>
    <row r="7250" spans="2:11" x14ac:dyDescent="0.2">
      <c r="B7250" s="15"/>
      <c r="C7250" s="15"/>
      <c r="D7250" s="15"/>
      <c r="E7250" s="15"/>
      <c r="F7250" s="15"/>
      <c r="G7250" s="15"/>
      <c r="H7250" s="15"/>
      <c r="I7250" s="15"/>
      <c r="J7250" s="15"/>
      <c r="K7250" s="15"/>
    </row>
    <row r="7251" spans="2:11" x14ac:dyDescent="0.2">
      <c r="B7251" s="15"/>
      <c r="C7251" s="15"/>
      <c r="D7251" s="15"/>
      <c r="E7251" s="15"/>
      <c r="F7251" s="15"/>
      <c r="G7251" s="15"/>
      <c r="H7251" s="15"/>
      <c r="I7251" s="15"/>
      <c r="J7251" s="15"/>
      <c r="K7251" s="15"/>
    </row>
    <row r="7252" spans="2:11" x14ac:dyDescent="0.2">
      <c r="B7252" s="15"/>
      <c r="C7252" s="15"/>
      <c r="D7252" s="15"/>
      <c r="E7252" s="15"/>
      <c r="F7252" s="15"/>
      <c r="G7252" s="15"/>
      <c r="H7252" s="15"/>
      <c r="I7252" s="15"/>
      <c r="J7252" s="15"/>
      <c r="K7252" s="15"/>
    </row>
    <row r="7253" spans="2:11" x14ac:dyDescent="0.2">
      <c r="B7253" s="15"/>
      <c r="C7253" s="15"/>
      <c r="D7253" s="15"/>
      <c r="E7253" s="15"/>
      <c r="F7253" s="15"/>
      <c r="G7253" s="15"/>
      <c r="H7253" s="15"/>
      <c r="I7253" s="15"/>
      <c r="J7253" s="15"/>
      <c r="K7253" s="15"/>
    </row>
    <row r="7254" spans="2:11" x14ac:dyDescent="0.2">
      <c r="B7254" s="15"/>
      <c r="C7254" s="15"/>
      <c r="D7254" s="15"/>
      <c r="E7254" s="15"/>
      <c r="F7254" s="15"/>
      <c r="G7254" s="15"/>
      <c r="H7254" s="15"/>
      <c r="I7254" s="15"/>
      <c r="J7254" s="15"/>
      <c r="K7254" s="15"/>
    </row>
    <row r="7255" spans="2:11" x14ac:dyDescent="0.2">
      <c r="B7255" s="15"/>
      <c r="C7255" s="15"/>
      <c r="D7255" s="15"/>
      <c r="E7255" s="15"/>
      <c r="F7255" s="15"/>
      <c r="G7255" s="15"/>
      <c r="H7255" s="15"/>
      <c r="I7255" s="15"/>
      <c r="J7255" s="15"/>
      <c r="K7255" s="15"/>
    </row>
    <row r="7256" spans="2:11" x14ac:dyDescent="0.2">
      <c r="B7256" s="15"/>
      <c r="C7256" s="15"/>
      <c r="D7256" s="15"/>
      <c r="E7256" s="15"/>
      <c r="F7256" s="15"/>
      <c r="G7256" s="15"/>
      <c r="H7256" s="15"/>
      <c r="I7256" s="15"/>
      <c r="J7256" s="15"/>
      <c r="K7256" s="15"/>
    </row>
    <row r="7257" spans="2:11" x14ac:dyDescent="0.2">
      <c r="B7257" s="15"/>
      <c r="C7257" s="15"/>
      <c r="D7257" s="15"/>
      <c r="E7257" s="15"/>
      <c r="F7257" s="15"/>
      <c r="G7257" s="15"/>
      <c r="H7257" s="15"/>
      <c r="I7257" s="15"/>
      <c r="J7257" s="15"/>
      <c r="K7257" s="15"/>
    </row>
    <row r="7258" spans="2:11" x14ac:dyDescent="0.2">
      <c r="B7258" s="15"/>
      <c r="C7258" s="15"/>
      <c r="D7258" s="15"/>
      <c r="E7258" s="15"/>
      <c r="F7258" s="15"/>
      <c r="G7258" s="15"/>
      <c r="H7258" s="15"/>
      <c r="I7258" s="15"/>
      <c r="J7258" s="15"/>
      <c r="K7258" s="15"/>
    </row>
    <row r="7259" spans="2:11" x14ac:dyDescent="0.2">
      <c r="B7259" s="15"/>
      <c r="C7259" s="15"/>
      <c r="D7259" s="15"/>
      <c r="E7259" s="15"/>
      <c r="F7259" s="15"/>
      <c r="G7259" s="15"/>
      <c r="H7259" s="15"/>
      <c r="I7259" s="15"/>
      <c r="J7259" s="15"/>
      <c r="K7259" s="15"/>
    </row>
    <row r="7260" spans="2:11" x14ac:dyDescent="0.2">
      <c r="B7260" s="15"/>
      <c r="C7260" s="15"/>
      <c r="D7260" s="15"/>
      <c r="E7260" s="15"/>
      <c r="F7260" s="15"/>
      <c r="G7260" s="15"/>
      <c r="H7260" s="15"/>
      <c r="I7260" s="15"/>
      <c r="J7260" s="15"/>
      <c r="K7260" s="15"/>
    </row>
    <row r="7261" spans="2:11" x14ac:dyDescent="0.2">
      <c r="B7261" s="15"/>
      <c r="C7261" s="15"/>
      <c r="D7261" s="15"/>
      <c r="E7261" s="15"/>
      <c r="F7261" s="15"/>
      <c r="G7261" s="15"/>
      <c r="H7261" s="15"/>
      <c r="I7261" s="15"/>
      <c r="J7261" s="15"/>
      <c r="K7261" s="15"/>
    </row>
    <row r="7262" spans="2:11" x14ac:dyDescent="0.2">
      <c r="B7262" s="15"/>
      <c r="C7262" s="15"/>
      <c r="D7262" s="15"/>
      <c r="E7262" s="15"/>
      <c r="F7262" s="15"/>
      <c r="G7262" s="15"/>
      <c r="H7262" s="15"/>
      <c r="I7262" s="15"/>
      <c r="J7262" s="15"/>
      <c r="K7262" s="15"/>
    </row>
    <row r="7263" spans="2:11" x14ac:dyDescent="0.2">
      <c r="B7263" s="15"/>
      <c r="C7263" s="15"/>
      <c r="D7263" s="15"/>
      <c r="E7263" s="15"/>
      <c r="F7263" s="15"/>
      <c r="G7263" s="15"/>
      <c r="H7263" s="15"/>
      <c r="I7263" s="15"/>
      <c r="J7263" s="15"/>
      <c r="K7263" s="15"/>
    </row>
    <row r="7264" spans="2:11" x14ac:dyDescent="0.2">
      <c r="B7264" s="15"/>
      <c r="C7264" s="15"/>
      <c r="D7264" s="15"/>
      <c r="E7264" s="15"/>
      <c r="F7264" s="15"/>
      <c r="G7264" s="15"/>
      <c r="H7264" s="15"/>
      <c r="I7264" s="15"/>
      <c r="J7264" s="15"/>
      <c r="K7264" s="15"/>
    </row>
    <row r="7265" spans="2:11" x14ac:dyDescent="0.2">
      <c r="B7265" s="15"/>
      <c r="C7265" s="15"/>
      <c r="D7265" s="15"/>
      <c r="E7265" s="15"/>
      <c r="F7265" s="15"/>
      <c r="G7265" s="15"/>
      <c r="H7265" s="15"/>
      <c r="I7265" s="15"/>
      <c r="J7265" s="15"/>
      <c r="K7265" s="15"/>
    </row>
    <row r="7266" spans="2:11" x14ac:dyDescent="0.2">
      <c r="B7266" s="15"/>
      <c r="C7266" s="15"/>
      <c r="D7266" s="15"/>
      <c r="E7266" s="15"/>
      <c r="F7266" s="15"/>
      <c r="G7266" s="15"/>
      <c r="H7266" s="15"/>
      <c r="I7266" s="15"/>
      <c r="J7266" s="15"/>
      <c r="K7266" s="15"/>
    </row>
    <row r="7267" spans="2:11" x14ac:dyDescent="0.2">
      <c r="B7267" s="15"/>
      <c r="C7267" s="15"/>
      <c r="D7267" s="15"/>
      <c r="E7267" s="15"/>
      <c r="F7267" s="15"/>
      <c r="G7267" s="15"/>
      <c r="H7267" s="15"/>
      <c r="I7267" s="15"/>
      <c r="J7267" s="15"/>
      <c r="K7267" s="15"/>
    </row>
    <row r="7268" spans="2:11" x14ac:dyDescent="0.2">
      <c r="B7268" s="15"/>
      <c r="C7268" s="15"/>
      <c r="D7268" s="15"/>
      <c r="E7268" s="15"/>
      <c r="F7268" s="15"/>
      <c r="G7268" s="15"/>
      <c r="H7268" s="15"/>
      <c r="I7268" s="15"/>
      <c r="J7268" s="15"/>
      <c r="K7268" s="15"/>
    </row>
    <row r="7269" spans="2:11" x14ac:dyDescent="0.2">
      <c r="B7269" s="15"/>
      <c r="C7269" s="15"/>
      <c r="D7269" s="15"/>
      <c r="E7269" s="15"/>
      <c r="F7269" s="15"/>
      <c r="G7269" s="15"/>
      <c r="H7269" s="15"/>
      <c r="I7269" s="15"/>
      <c r="J7269" s="15"/>
      <c r="K7269" s="15"/>
    </row>
    <row r="7270" spans="2:11" x14ac:dyDescent="0.2">
      <c r="B7270" s="15"/>
      <c r="C7270" s="15"/>
      <c r="D7270" s="15"/>
      <c r="E7270" s="15"/>
      <c r="F7270" s="15"/>
      <c r="G7270" s="15"/>
      <c r="H7270" s="15"/>
      <c r="I7270" s="15"/>
      <c r="J7270" s="15"/>
      <c r="K7270" s="15"/>
    </row>
    <row r="7271" spans="2:11" x14ac:dyDescent="0.2">
      <c r="B7271" s="15"/>
      <c r="C7271" s="15"/>
      <c r="D7271" s="15"/>
      <c r="E7271" s="15"/>
      <c r="F7271" s="15"/>
      <c r="G7271" s="15"/>
      <c r="H7271" s="15"/>
      <c r="I7271" s="15"/>
      <c r="J7271" s="15"/>
      <c r="K7271" s="15"/>
    </row>
    <row r="7272" spans="2:11" x14ac:dyDescent="0.2">
      <c r="B7272" s="15"/>
      <c r="C7272" s="15"/>
      <c r="D7272" s="15"/>
      <c r="E7272" s="15"/>
      <c r="F7272" s="15"/>
      <c r="G7272" s="15"/>
      <c r="H7272" s="15"/>
      <c r="I7272" s="15"/>
      <c r="J7272" s="15"/>
      <c r="K7272" s="15"/>
    </row>
    <row r="7273" spans="2:11" x14ac:dyDescent="0.2">
      <c r="B7273" s="15"/>
      <c r="C7273" s="15"/>
      <c r="D7273" s="15"/>
      <c r="E7273" s="15"/>
      <c r="F7273" s="15"/>
      <c r="G7273" s="15"/>
      <c r="H7273" s="15"/>
      <c r="I7273" s="15"/>
      <c r="J7273" s="15"/>
      <c r="K7273" s="15"/>
    </row>
    <row r="7274" spans="2:11" x14ac:dyDescent="0.2">
      <c r="B7274" s="15"/>
      <c r="C7274" s="15"/>
      <c r="D7274" s="15"/>
      <c r="E7274" s="15"/>
      <c r="F7274" s="15"/>
      <c r="G7274" s="15"/>
      <c r="H7274" s="15"/>
      <c r="I7274" s="15"/>
      <c r="J7274" s="15"/>
      <c r="K7274" s="15"/>
    </row>
    <row r="7275" spans="2:11" x14ac:dyDescent="0.2">
      <c r="B7275" s="15"/>
      <c r="C7275" s="15"/>
      <c r="D7275" s="15"/>
      <c r="E7275" s="15"/>
      <c r="F7275" s="15"/>
      <c r="G7275" s="15"/>
      <c r="H7275" s="15"/>
      <c r="I7275" s="15"/>
      <c r="J7275" s="15"/>
      <c r="K7275" s="15"/>
    </row>
    <row r="7276" spans="2:11" x14ac:dyDescent="0.2">
      <c r="B7276" s="15"/>
      <c r="C7276" s="15"/>
      <c r="D7276" s="15"/>
      <c r="E7276" s="15"/>
      <c r="F7276" s="15"/>
      <c r="G7276" s="15"/>
      <c r="H7276" s="15"/>
      <c r="I7276" s="15"/>
      <c r="J7276" s="15"/>
      <c r="K7276" s="15"/>
    </row>
    <row r="7277" spans="2:11" x14ac:dyDescent="0.2">
      <c r="B7277" s="15"/>
      <c r="C7277" s="15"/>
      <c r="D7277" s="15"/>
      <c r="E7277" s="15"/>
      <c r="F7277" s="15"/>
      <c r="G7277" s="15"/>
      <c r="H7277" s="15"/>
      <c r="I7277" s="15"/>
      <c r="J7277" s="15"/>
      <c r="K7277" s="15"/>
    </row>
    <row r="7278" spans="2:11" x14ac:dyDescent="0.2">
      <c r="B7278" s="15"/>
      <c r="C7278" s="15"/>
      <c r="D7278" s="15"/>
      <c r="E7278" s="15"/>
      <c r="F7278" s="15"/>
      <c r="G7278" s="15"/>
      <c r="H7278" s="15"/>
      <c r="I7278" s="15"/>
      <c r="J7278" s="15"/>
      <c r="K7278" s="15"/>
    </row>
    <row r="7279" spans="2:11" x14ac:dyDescent="0.2">
      <c r="B7279" s="15"/>
      <c r="C7279" s="15"/>
      <c r="D7279" s="15"/>
      <c r="E7279" s="15"/>
      <c r="F7279" s="15"/>
      <c r="G7279" s="15"/>
      <c r="H7279" s="15"/>
      <c r="I7279" s="15"/>
      <c r="J7279" s="15"/>
      <c r="K7279" s="15"/>
    </row>
    <row r="7280" spans="2:11" x14ac:dyDescent="0.2">
      <c r="B7280" s="15"/>
      <c r="C7280" s="15"/>
      <c r="D7280" s="15"/>
      <c r="E7280" s="15"/>
      <c r="F7280" s="15"/>
      <c r="G7280" s="15"/>
      <c r="H7280" s="15"/>
      <c r="I7280" s="15"/>
      <c r="J7280" s="15"/>
      <c r="K7280" s="15"/>
    </row>
    <row r="7281" spans="2:11" x14ac:dyDescent="0.2">
      <c r="B7281" s="15"/>
      <c r="C7281" s="15"/>
      <c r="D7281" s="15"/>
      <c r="E7281" s="15"/>
      <c r="F7281" s="15"/>
      <c r="G7281" s="15"/>
      <c r="H7281" s="15"/>
      <c r="I7281" s="15"/>
      <c r="J7281" s="15"/>
      <c r="K7281" s="15"/>
    </row>
    <row r="7282" spans="2:11" x14ac:dyDescent="0.2">
      <c r="B7282" s="15"/>
      <c r="C7282" s="15"/>
      <c r="D7282" s="15"/>
      <c r="E7282" s="15"/>
      <c r="F7282" s="15"/>
      <c r="G7282" s="15"/>
      <c r="H7282" s="15"/>
      <c r="I7282" s="15"/>
      <c r="J7282" s="15"/>
      <c r="K7282" s="15"/>
    </row>
    <row r="7283" spans="2:11" x14ac:dyDescent="0.2">
      <c r="B7283" s="15"/>
      <c r="C7283" s="15"/>
      <c r="D7283" s="15"/>
      <c r="E7283" s="15"/>
      <c r="F7283" s="15"/>
      <c r="G7283" s="15"/>
      <c r="H7283" s="15"/>
      <c r="I7283" s="15"/>
      <c r="J7283" s="15"/>
      <c r="K7283" s="15"/>
    </row>
    <row r="7284" spans="2:11" x14ac:dyDescent="0.2">
      <c r="B7284" s="15"/>
      <c r="C7284" s="15"/>
      <c r="D7284" s="15"/>
      <c r="E7284" s="15"/>
      <c r="F7284" s="15"/>
      <c r="G7284" s="15"/>
      <c r="H7284" s="15"/>
      <c r="I7284" s="15"/>
      <c r="J7284" s="15"/>
      <c r="K7284" s="15"/>
    </row>
    <row r="7285" spans="2:11" x14ac:dyDescent="0.2">
      <c r="B7285" s="15"/>
      <c r="C7285" s="15"/>
      <c r="D7285" s="15"/>
      <c r="E7285" s="15"/>
      <c r="F7285" s="15"/>
      <c r="G7285" s="15"/>
      <c r="H7285" s="15"/>
      <c r="I7285" s="15"/>
      <c r="J7285" s="15"/>
      <c r="K7285" s="15"/>
    </row>
    <row r="7286" spans="2:11" x14ac:dyDescent="0.2">
      <c r="B7286" s="15"/>
      <c r="C7286" s="15"/>
      <c r="D7286" s="15"/>
      <c r="E7286" s="15"/>
      <c r="F7286" s="15"/>
      <c r="G7286" s="15"/>
      <c r="H7286" s="15"/>
      <c r="I7286" s="15"/>
      <c r="J7286" s="15"/>
      <c r="K7286" s="15"/>
    </row>
    <row r="7287" spans="2:11" x14ac:dyDescent="0.2">
      <c r="B7287" s="15"/>
      <c r="C7287" s="15"/>
      <c r="D7287" s="15"/>
      <c r="E7287" s="15"/>
      <c r="F7287" s="15"/>
      <c r="G7287" s="15"/>
      <c r="H7287" s="15"/>
      <c r="I7287" s="15"/>
      <c r="J7287" s="15"/>
      <c r="K7287" s="15"/>
    </row>
    <row r="7288" spans="2:11" x14ac:dyDescent="0.2">
      <c r="B7288" s="15"/>
      <c r="C7288" s="15"/>
      <c r="D7288" s="15"/>
      <c r="E7288" s="15"/>
      <c r="F7288" s="15"/>
      <c r="G7288" s="15"/>
      <c r="H7288" s="15"/>
      <c r="I7288" s="15"/>
      <c r="J7288" s="15"/>
      <c r="K7288" s="15"/>
    </row>
    <row r="7289" spans="2:11" x14ac:dyDescent="0.2">
      <c r="B7289" s="15"/>
      <c r="C7289" s="15"/>
      <c r="D7289" s="15"/>
      <c r="E7289" s="15"/>
      <c r="F7289" s="15"/>
      <c r="G7289" s="15"/>
      <c r="H7289" s="15"/>
      <c r="I7289" s="15"/>
      <c r="J7289" s="15"/>
      <c r="K7289" s="15"/>
    </row>
    <row r="7290" spans="2:11" x14ac:dyDescent="0.2">
      <c r="B7290" s="15"/>
      <c r="C7290" s="15"/>
      <c r="D7290" s="15"/>
      <c r="E7290" s="15"/>
      <c r="F7290" s="15"/>
      <c r="G7290" s="15"/>
      <c r="H7290" s="15"/>
      <c r="I7290" s="15"/>
      <c r="J7290" s="15"/>
      <c r="K7290" s="15"/>
    </row>
    <row r="7291" spans="2:11" x14ac:dyDescent="0.2">
      <c r="B7291" s="15"/>
      <c r="C7291" s="15"/>
      <c r="D7291" s="15"/>
      <c r="E7291" s="15"/>
      <c r="F7291" s="15"/>
      <c r="G7291" s="15"/>
      <c r="H7291" s="15"/>
      <c r="I7291" s="15"/>
      <c r="J7291" s="15"/>
      <c r="K7291" s="15"/>
    </row>
    <row r="7292" spans="2:11" x14ac:dyDescent="0.2">
      <c r="B7292" s="15"/>
      <c r="C7292" s="15"/>
      <c r="D7292" s="15"/>
      <c r="E7292" s="15"/>
      <c r="F7292" s="15"/>
      <c r="G7292" s="15"/>
      <c r="H7292" s="15"/>
      <c r="I7292" s="15"/>
      <c r="J7292" s="15"/>
      <c r="K7292" s="15"/>
    </row>
    <row r="7293" spans="2:11" x14ac:dyDescent="0.2">
      <c r="B7293" s="15"/>
      <c r="C7293" s="15"/>
      <c r="D7293" s="15"/>
      <c r="E7293" s="15"/>
      <c r="F7293" s="15"/>
      <c r="G7293" s="15"/>
      <c r="H7293" s="15"/>
      <c r="I7293" s="15"/>
      <c r="J7293" s="15"/>
      <c r="K7293" s="15"/>
    </row>
    <row r="7294" spans="2:11" x14ac:dyDescent="0.2">
      <c r="B7294" s="15"/>
      <c r="C7294" s="15"/>
      <c r="D7294" s="15"/>
      <c r="E7294" s="15"/>
      <c r="F7294" s="15"/>
      <c r="G7294" s="15"/>
      <c r="H7294" s="15"/>
      <c r="I7294" s="15"/>
      <c r="J7294" s="15"/>
      <c r="K7294" s="15"/>
    </row>
    <row r="7295" spans="2:11" x14ac:dyDescent="0.2">
      <c r="B7295" s="15"/>
      <c r="C7295" s="15"/>
      <c r="D7295" s="15"/>
      <c r="E7295" s="15"/>
      <c r="F7295" s="15"/>
      <c r="G7295" s="15"/>
      <c r="H7295" s="15"/>
      <c r="I7295" s="15"/>
      <c r="J7295" s="15"/>
      <c r="K7295" s="15"/>
    </row>
    <row r="7296" spans="2:11" x14ac:dyDescent="0.2">
      <c r="B7296" s="15"/>
      <c r="C7296" s="15"/>
      <c r="D7296" s="15"/>
      <c r="E7296" s="15"/>
      <c r="F7296" s="15"/>
      <c r="G7296" s="15"/>
      <c r="H7296" s="15"/>
      <c r="I7296" s="15"/>
      <c r="J7296" s="15"/>
      <c r="K7296" s="15"/>
    </row>
    <row r="7297" spans="2:11" x14ac:dyDescent="0.2">
      <c r="B7297" s="15"/>
      <c r="C7297" s="15"/>
      <c r="D7297" s="15"/>
      <c r="E7297" s="15"/>
      <c r="F7297" s="15"/>
      <c r="G7297" s="15"/>
      <c r="H7297" s="15"/>
      <c r="I7297" s="15"/>
      <c r="J7297" s="15"/>
      <c r="K7297" s="15"/>
    </row>
    <row r="7298" spans="2:11" x14ac:dyDescent="0.2">
      <c r="B7298" s="15"/>
      <c r="C7298" s="15"/>
      <c r="D7298" s="15"/>
      <c r="E7298" s="15"/>
      <c r="F7298" s="15"/>
      <c r="G7298" s="15"/>
      <c r="H7298" s="15"/>
      <c r="I7298" s="15"/>
      <c r="J7298" s="15"/>
      <c r="K7298" s="15"/>
    </row>
    <row r="7299" spans="2:11" x14ac:dyDescent="0.2">
      <c r="B7299" s="15"/>
      <c r="C7299" s="15"/>
      <c r="D7299" s="15"/>
      <c r="E7299" s="15"/>
      <c r="F7299" s="15"/>
      <c r="G7299" s="15"/>
      <c r="H7299" s="15"/>
      <c r="I7299" s="15"/>
      <c r="J7299" s="15"/>
      <c r="K7299" s="15"/>
    </row>
    <row r="7300" spans="2:11" x14ac:dyDescent="0.2">
      <c r="B7300" s="15"/>
      <c r="C7300" s="15"/>
      <c r="D7300" s="15"/>
      <c r="E7300" s="15"/>
      <c r="F7300" s="15"/>
      <c r="G7300" s="15"/>
      <c r="H7300" s="15"/>
      <c r="I7300" s="15"/>
      <c r="J7300" s="15"/>
      <c r="K7300" s="15"/>
    </row>
    <row r="7301" spans="2:11" x14ac:dyDescent="0.2">
      <c r="B7301" s="15"/>
      <c r="C7301" s="15"/>
      <c r="D7301" s="15"/>
      <c r="E7301" s="15"/>
      <c r="F7301" s="15"/>
      <c r="G7301" s="15"/>
      <c r="H7301" s="15"/>
      <c r="I7301" s="15"/>
      <c r="J7301" s="15"/>
      <c r="K7301" s="15"/>
    </row>
    <row r="7302" spans="2:11" x14ac:dyDescent="0.2">
      <c r="B7302" s="15"/>
      <c r="C7302" s="15"/>
      <c r="D7302" s="15"/>
      <c r="E7302" s="15"/>
      <c r="F7302" s="15"/>
      <c r="G7302" s="15"/>
      <c r="H7302" s="15"/>
      <c r="I7302" s="15"/>
      <c r="J7302" s="15"/>
      <c r="K7302" s="15"/>
    </row>
    <row r="7303" spans="2:11" x14ac:dyDescent="0.2">
      <c r="B7303" s="15"/>
      <c r="C7303" s="15"/>
      <c r="D7303" s="15"/>
      <c r="E7303" s="15"/>
      <c r="F7303" s="15"/>
      <c r="G7303" s="15"/>
      <c r="H7303" s="15"/>
      <c r="I7303" s="15"/>
      <c r="J7303" s="15"/>
      <c r="K7303" s="15"/>
    </row>
    <row r="7304" spans="2:11" x14ac:dyDescent="0.2">
      <c r="B7304" s="15"/>
      <c r="C7304" s="15"/>
      <c r="D7304" s="15"/>
      <c r="E7304" s="15"/>
      <c r="F7304" s="15"/>
      <c r="G7304" s="15"/>
      <c r="H7304" s="15"/>
      <c r="I7304" s="15"/>
      <c r="J7304" s="15"/>
      <c r="K7304" s="15"/>
    </row>
    <row r="7305" spans="2:11" x14ac:dyDescent="0.2">
      <c r="B7305" s="15"/>
      <c r="C7305" s="15"/>
      <c r="D7305" s="15"/>
      <c r="E7305" s="15"/>
      <c r="F7305" s="15"/>
      <c r="G7305" s="15"/>
      <c r="H7305" s="15"/>
      <c r="I7305" s="15"/>
      <c r="J7305" s="15"/>
      <c r="K7305" s="15"/>
    </row>
    <row r="7306" spans="2:11" x14ac:dyDescent="0.2">
      <c r="B7306" s="15"/>
      <c r="C7306" s="15"/>
      <c r="D7306" s="15"/>
      <c r="E7306" s="15"/>
      <c r="F7306" s="15"/>
      <c r="G7306" s="15"/>
      <c r="H7306" s="15"/>
      <c r="I7306" s="15"/>
      <c r="J7306" s="15"/>
      <c r="K7306" s="15"/>
    </row>
    <row r="7307" spans="2:11" x14ac:dyDescent="0.2">
      <c r="B7307" s="15"/>
      <c r="C7307" s="15"/>
      <c r="D7307" s="15"/>
      <c r="E7307" s="15"/>
      <c r="F7307" s="15"/>
      <c r="G7307" s="15"/>
      <c r="H7307" s="15"/>
      <c r="I7307" s="15"/>
      <c r="J7307" s="15"/>
      <c r="K7307" s="15"/>
    </row>
    <row r="7308" spans="2:11" x14ac:dyDescent="0.2">
      <c r="B7308" s="15"/>
      <c r="C7308" s="15"/>
      <c r="D7308" s="15"/>
      <c r="E7308" s="15"/>
      <c r="F7308" s="15"/>
      <c r="G7308" s="15"/>
      <c r="H7308" s="15"/>
      <c r="I7308" s="15"/>
      <c r="J7308" s="15"/>
      <c r="K7308" s="15"/>
    </row>
    <row r="7309" spans="2:11" x14ac:dyDescent="0.2">
      <c r="B7309" s="15"/>
      <c r="C7309" s="15"/>
      <c r="D7309" s="15"/>
      <c r="E7309" s="15"/>
      <c r="F7309" s="15"/>
      <c r="G7309" s="15"/>
      <c r="H7309" s="15"/>
      <c r="I7309" s="15"/>
      <c r="J7309" s="15"/>
      <c r="K7309" s="15"/>
    </row>
    <row r="7310" spans="2:11" x14ac:dyDescent="0.2">
      <c r="B7310" s="15"/>
      <c r="C7310" s="15"/>
      <c r="D7310" s="15"/>
      <c r="E7310" s="15"/>
      <c r="F7310" s="15"/>
      <c r="G7310" s="15"/>
      <c r="H7310" s="15"/>
      <c r="I7310" s="15"/>
      <c r="J7310" s="15"/>
      <c r="K7310" s="15"/>
    </row>
    <row r="7311" spans="2:11" x14ac:dyDescent="0.2">
      <c r="B7311" s="15"/>
      <c r="C7311" s="15"/>
      <c r="D7311" s="15"/>
      <c r="E7311" s="15"/>
      <c r="F7311" s="15"/>
      <c r="G7311" s="15"/>
      <c r="H7311" s="15"/>
      <c r="I7311" s="15"/>
      <c r="J7311" s="15"/>
      <c r="K7311" s="15"/>
    </row>
    <row r="7312" spans="2:11" x14ac:dyDescent="0.2">
      <c r="B7312" s="15"/>
      <c r="C7312" s="15"/>
      <c r="D7312" s="15"/>
      <c r="E7312" s="15"/>
      <c r="F7312" s="15"/>
      <c r="G7312" s="15"/>
      <c r="H7312" s="15"/>
      <c r="I7312" s="15"/>
      <c r="J7312" s="15"/>
      <c r="K7312" s="15"/>
    </row>
    <row r="7313" spans="2:11" x14ac:dyDescent="0.2">
      <c r="B7313" s="15"/>
      <c r="C7313" s="15"/>
      <c r="D7313" s="15"/>
      <c r="E7313" s="15"/>
      <c r="F7313" s="15"/>
      <c r="G7313" s="15"/>
      <c r="H7313" s="15"/>
      <c r="I7313" s="15"/>
      <c r="J7313" s="15"/>
      <c r="K7313" s="15"/>
    </row>
    <row r="7314" spans="2:11" x14ac:dyDescent="0.2">
      <c r="B7314" s="15"/>
      <c r="C7314" s="15"/>
      <c r="D7314" s="15"/>
      <c r="E7314" s="15"/>
      <c r="F7314" s="15"/>
      <c r="G7314" s="15"/>
      <c r="H7314" s="15"/>
      <c r="I7314" s="15"/>
      <c r="J7314" s="15"/>
      <c r="K7314" s="15"/>
    </row>
    <row r="7315" spans="2:11" x14ac:dyDescent="0.2">
      <c r="B7315" s="15"/>
      <c r="C7315" s="15"/>
      <c r="D7315" s="15"/>
      <c r="E7315" s="15"/>
      <c r="F7315" s="15"/>
      <c r="G7315" s="15"/>
      <c r="H7315" s="15"/>
      <c r="I7315" s="15"/>
      <c r="J7315" s="15"/>
      <c r="K7315" s="15"/>
    </row>
    <row r="7316" spans="2:11" x14ac:dyDescent="0.2">
      <c r="B7316" s="15"/>
      <c r="C7316" s="15"/>
      <c r="D7316" s="15"/>
      <c r="E7316" s="15"/>
      <c r="F7316" s="15"/>
      <c r="G7316" s="15"/>
      <c r="H7316" s="15"/>
      <c r="I7316" s="15"/>
      <c r="J7316" s="15"/>
      <c r="K7316" s="15"/>
    </row>
    <row r="7317" spans="2:11" x14ac:dyDescent="0.2">
      <c r="B7317" s="15"/>
      <c r="C7317" s="15"/>
      <c r="D7317" s="15"/>
      <c r="E7317" s="15"/>
      <c r="F7317" s="15"/>
      <c r="G7317" s="15"/>
      <c r="H7317" s="15"/>
      <c r="I7317" s="15"/>
      <c r="J7317" s="15"/>
      <c r="K7317" s="15"/>
    </row>
    <row r="7318" spans="2:11" x14ac:dyDescent="0.2">
      <c r="B7318" s="15"/>
      <c r="C7318" s="15"/>
      <c r="D7318" s="15"/>
      <c r="E7318" s="15"/>
      <c r="F7318" s="15"/>
      <c r="G7318" s="15"/>
      <c r="H7318" s="15"/>
      <c r="I7318" s="15"/>
      <c r="J7318" s="15"/>
      <c r="K7318" s="15"/>
    </row>
    <row r="7319" spans="2:11" x14ac:dyDescent="0.2">
      <c r="B7319" s="15"/>
      <c r="C7319" s="15"/>
      <c r="D7319" s="15"/>
      <c r="E7319" s="15"/>
      <c r="F7319" s="15"/>
      <c r="G7319" s="15"/>
      <c r="H7319" s="15"/>
      <c r="I7319" s="15"/>
      <c r="J7319" s="15"/>
      <c r="K7319" s="15"/>
    </row>
    <row r="7320" spans="2:11" x14ac:dyDescent="0.2">
      <c r="B7320" s="15"/>
      <c r="C7320" s="15"/>
      <c r="D7320" s="15"/>
      <c r="E7320" s="15"/>
      <c r="F7320" s="15"/>
      <c r="G7320" s="15"/>
      <c r="H7320" s="15"/>
      <c r="I7320" s="15"/>
      <c r="J7320" s="15"/>
      <c r="K7320" s="15"/>
    </row>
    <row r="7321" spans="2:11" x14ac:dyDescent="0.2">
      <c r="B7321" s="15"/>
      <c r="C7321" s="15"/>
      <c r="D7321" s="15"/>
      <c r="E7321" s="15"/>
      <c r="F7321" s="15"/>
      <c r="G7321" s="15"/>
      <c r="H7321" s="15"/>
      <c r="I7321" s="15"/>
      <c r="J7321" s="15"/>
      <c r="K7321" s="15"/>
    </row>
    <row r="7322" spans="2:11" x14ac:dyDescent="0.2">
      <c r="B7322" s="15"/>
      <c r="C7322" s="15"/>
      <c r="D7322" s="15"/>
      <c r="E7322" s="15"/>
      <c r="F7322" s="15"/>
      <c r="G7322" s="15"/>
      <c r="H7322" s="15"/>
      <c r="I7322" s="15"/>
      <c r="J7322" s="15"/>
      <c r="K7322" s="15"/>
    </row>
    <row r="7323" spans="2:11" x14ac:dyDescent="0.2">
      <c r="B7323" s="15"/>
      <c r="C7323" s="15"/>
      <c r="D7323" s="15"/>
      <c r="E7323" s="15"/>
      <c r="F7323" s="15"/>
      <c r="G7323" s="15"/>
      <c r="H7323" s="15"/>
      <c r="I7323" s="15"/>
      <c r="J7323" s="15"/>
      <c r="K7323" s="15"/>
    </row>
    <row r="7324" spans="2:11" x14ac:dyDescent="0.2">
      <c r="B7324" s="15"/>
      <c r="C7324" s="15"/>
      <c r="D7324" s="15"/>
      <c r="E7324" s="15"/>
      <c r="F7324" s="15"/>
      <c r="G7324" s="15"/>
      <c r="H7324" s="15"/>
      <c r="I7324" s="15"/>
      <c r="J7324" s="15"/>
      <c r="K7324" s="15"/>
    </row>
    <row r="7325" spans="2:11" x14ac:dyDescent="0.2">
      <c r="B7325" s="15"/>
      <c r="C7325" s="15"/>
      <c r="D7325" s="15"/>
      <c r="E7325" s="15"/>
      <c r="F7325" s="15"/>
      <c r="G7325" s="15"/>
      <c r="H7325" s="15"/>
      <c r="I7325" s="15"/>
      <c r="J7325" s="15"/>
      <c r="K7325" s="15"/>
    </row>
    <row r="7326" spans="2:11" x14ac:dyDescent="0.2">
      <c r="B7326" s="15"/>
      <c r="C7326" s="15"/>
      <c r="D7326" s="15"/>
      <c r="E7326" s="15"/>
      <c r="F7326" s="15"/>
      <c r="G7326" s="15"/>
      <c r="H7326" s="15"/>
      <c r="I7326" s="15"/>
      <c r="J7326" s="15"/>
      <c r="K7326" s="15"/>
    </row>
    <row r="7327" spans="2:11" x14ac:dyDescent="0.2">
      <c r="B7327" s="15"/>
      <c r="C7327" s="15"/>
      <c r="D7327" s="15"/>
      <c r="E7327" s="15"/>
      <c r="F7327" s="15"/>
      <c r="G7327" s="15"/>
      <c r="H7327" s="15"/>
      <c r="I7327" s="15"/>
      <c r="J7327" s="15"/>
      <c r="K7327" s="15"/>
    </row>
    <row r="7328" spans="2:11" x14ac:dyDescent="0.2">
      <c r="B7328" s="15"/>
      <c r="C7328" s="15"/>
      <c r="D7328" s="15"/>
      <c r="E7328" s="15"/>
      <c r="F7328" s="15"/>
      <c r="G7328" s="15"/>
      <c r="H7328" s="15"/>
      <c r="I7328" s="15"/>
      <c r="J7328" s="15"/>
      <c r="K7328" s="15"/>
    </row>
    <row r="7329" spans="2:11" x14ac:dyDescent="0.2">
      <c r="B7329" s="15"/>
      <c r="C7329" s="15"/>
      <c r="D7329" s="15"/>
      <c r="E7329" s="15"/>
      <c r="F7329" s="15"/>
      <c r="G7329" s="15"/>
      <c r="H7329" s="15"/>
      <c r="I7329" s="15"/>
      <c r="J7329" s="15"/>
      <c r="K7329" s="15"/>
    </row>
    <row r="7330" spans="2:11" x14ac:dyDescent="0.2">
      <c r="B7330" s="15"/>
      <c r="C7330" s="15"/>
      <c r="D7330" s="15"/>
      <c r="E7330" s="15"/>
      <c r="F7330" s="15"/>
      <c r="G7330" s="15"/>
      <c r="H7330" s="15"/>
      <c r="I7330" s="15"/>
      <c r="J7330" s="15"/>
      <c r="K7330" s="15"/>
    </row>
    <row r="7331" spans="2:11" x14ac:dyDescent="0.2">
      <c r="B7331" s="15"/>
      <c r="C7331" s="15"/>
      <c r="D7331" s="15"/>
      <c r="E7331" s="15"/>
      <c r="F7331" s="15"/>
      <c r="G7331" s="15"/>
      <c r="H7331" s="15"/>
      <c r="I7331" s="15"/>
      <c r="J7331" s="15"/>
      <c r="K7331" s="15"/>
    </row>
    <row r="7332" spans="2:11" x14ac:dyDescent="0.2">
      <c r="B7332" s="15"/>
      <c r="C7332" s="15"/>
      <c r="D7332" s="15"/>
      <c r="E7332" s="15"/>
      <c r="F7332" s="15"/>
      <c r="G7332" s="15"/>
      <c r="H7332" s="15"/>
      <c r="I7332" s="15"/>
      <c r="J7332" s="15"/>
      <c r="K7332" s="15"/>
    </row>
    <row r="7333" spans="2:11" x14ac:dyDescent="0.2">
      <c r="B7333" s="15"/>
      <c r="C7333" s="15"/>
      <c r="D7333" s="15"/>
      <c r="E7333" s="15"/>
      <c r="F7333" s="15"/>
      <c r="G7333" s="15"/>
      <c r="H7333" s="15"/>
      <c r="I7333" s="15"/>
      <c r="J7333" s="15"/>
      <c r="K7333" s="15"/>
    </row>
    <row r="7334" spans="2:11" x14ac:dyDescent="0.2">
      <c r="B7334" s="15"/>
      <c r="C7334" s="15"/>
      <c r="D7334" s="15"/>
      <c r="E7334" s="15"/>
      <c r="F7334" s="15"/>
      <c r="G7334" s="15"/>
      <c r="H7334" s="15"/>
      <c r="I7334" s="15"/>
      <c r="J7334" s="15"/>
      <c r="K7334" s="15"/>
    </row>
    <row r="7335" spans="2:11" x14ac:dyDescent="0.2">
      <c r="B7335" s="15"/>
      <c r="C7335" s="15"/>
      <c r="D7335" s="15"/>
      <c r="E7335" s="15"/>
      <c r="F7335" s="15"/>
      <c r="G7335" s="15"/>
      <c r="H7335" s="15"/>
      <c r="I7335" s="15"/>
      <c r="J7335" s="15"/>
      <c r="K7335" s="15"/>
    </row>
    <row r="7336" spans="2:11" x14ac:dyDescent="0.2">
      <c r="B7336" s="15"/>
      <c r="C7336" s="15"/>
      <c r="D7336" s="15"/>
      <c r="E7336" s="15"/>
      <c r="F7336" s="15"/>
      <c r="G7336" s="15"/>
      <c r="H7336" s="15"/>
      <c r="I7336" s="15"/>
      <c r="J7336" s="15"/>
      <c r="K7336" s="15"/>
    </row>
    <row r="7337" spans="2:11" x14ac:dyDescent="0.2">
      <c r="B7337" s="15"/>
      <c r="C7337" s="15"/>
      <c r="D7337" s="15"/>
      <c r="E7337" s="15"/>
      <c r="F7337" s="15"/>
      <c r="G7337" s="15"/>
      <c r="H7337" s="15"/>
      <c r="I7337" s="15"/>
      <c r="J7337" s="15"/>
      <c r="K7337" s="15"/>
    </row>
    <row r="7338" spans="2:11" x14ac:dyDescent="0.2">
      <c r="B7338" s="15"/>
      <c r="C7338" s="15"/>
      <c r="D7338" s="15"/>
      <c r="E7338" s="15"/>
      <c r="F7338" s="15"/>
      <c r="G7338" s="15"/>
      <c r="H7338" s="15"/>
      <c r="I7338" s="15"/>
      <c r="J7338" s="15"/>
      <c r="K7338" s="15"/>
    </row>
    <row r="7339" spans="2:11" x14ac:dyDescent="0.2">
      <c r="B7339" s="15"/>
      <c r="C7339" s="15"/>
      <c r="D7339" s="15"/>
      <c r="E7339" s="15"/>
      <c r="F7339" s="15"/>
      <c r="G7339" s="15"/>
      <c r="H7339" s="15"/>
      <c r="I7339" s="15"/>
      <c r="J7339" s="15"/>
      <c r="K7339" s="15"/>
    </row>
    <row r="7340" spans="2:11" x14ac:dyDescent="0.2">
      <c r="B7340" s="15"/>
      <c r="C7340" s="15"/>
      <c r="D7340" s="15"/>
      <c r="E7340" s="15"/>
      <c r="F7340" s="15"/>
      <c r="G7340" s="15"/>
      <c r="H7340" s="15"/>
      <c r="I7340" s="15"/>
      <c r="J7340" s="15"/>
      <c r="K7340" s="15"/>
    </row>
    <row r="7341" spans="2:11" x14ac:dyDescent="0.2">
      <c r="B7341" s="15"/>
      <c r="C7341" s="15"/>
      <c r="D7341" s="15"/>
      <c r="E7341" s="15"/>
      <c r="F7341" s="15"/>
      <c r="G7341" s="15"/>
      <c r="H7341" s="15"/>
      <c r="I7341" s="15"/>
      <c r="J7341" s="15"/>
      <c r="K7341" s="15"/>
    </row>
    <row r="7342" spans="2:11" x14ac:dyDescent="0.2">
      <c r="B7342" s="15"/>
      <c r="C7342" s="15"/>
      <c r="D7342" s="15"/>
      <c r="E7342" s="15"/>
      <c r="F7342" s="15"/>
      <c r="G7342" s="15"/>
      <c r="H7342" s="15"/>
      <c r="I7342" s="15"/>
      <c r="J7342" s="15"/>
      <c r="K7342" s="15"/>
    </row>
    <row r="7343" spans="2:11" x14ac:dyDescent="0.2">
      <c r="B7343" s="15"/>
      <c r="C7343" s="15"/>
      <c r="D7343" s="15"/>
      <c r="E7343" s="15"/>
      <c r="F7343" s="15"/>
      <c r="G7343" s="15"/>
      <c r="H7343" s="15"/>
      <c r="I7343" s="15"/>
      <c r="J7343" s="15"/>
      <c r="K7343" s="15"/>
    </row>
    <row r="7344" spans="2:11" x14ac:dyDescent="0.2">
      <c r="B7344" s="15"/>
      <c r="C7344" s="15"/>
      <c r="D7344" s="15"/>
      <c r="E7344" s="15"/>
      <c r="F7344" s="15"/>
      <c r="G7344" s="15"/>
      <c r="H7344" s="15"/>
      <c r="I7344" s="15"/>
      <c r="J7344" s="15"/>
      <c r="K7344" s="15"/>
    </row>
    <row r="7345" spans="2:11" x14ac:dyDescent="0.2">
      <c r="B7345" s="15"/>
      <c r="C7345" s="15"/>
      <c r="D7345" s="15"/>
      <c r="E7345" s="15"/>
      <c r="F7345" s="15"/>
      <c r="G7345" s="15"/>
      <c r="H7345" s="15"/>
      <c r="I7345" s="15"/>
      <c r="J7345" s="15"/>
      <c r="K7345" s="15"/>
    </row>
    <row r="7346" spans="2:11" x14ac:dyDescent="0.2">
      <c r="B7346" s="15"/>
      <c r="C7346" s="15"/>
      <c r="D7346" s="15"/>
      <c r="E7346" s="15"/>
      <c r="F7346" s="15"/>
      <c r="G7346" s="15"/>
      <c r="H7346" s="15"/>
      <c r="I7346" s="15"/>
      <c r="J7346" s="15"/>
      <c r="K7346" s="15"/>
    </row>
    <row r="7347" spans="2:11" x14ac:dyDescent="0.2">
      <c r="B7347" s="15"/>
      <c r="C7347" s="15"/>
      <c r="D7347" s="15"/>
      <c r="E7347" s="15"/>
      <c r="F7347" s="15"/>
      <c r="G7347" s="15"/>
      <c r="H7347" s="15"/>
      <c r="I7347" s="15"/>
      <c r="J7347" s="15"/>
      <c r="K7347" s="15"/>
    </row>
    <row r="7348" spans="2:11" x14ac:dyDescent="0.2">
      <c r="B7348" s="15"/>
      <c r="C7348" s="15"/>
      <c r="D7348" s="15"/>
      <c r="E7348" s="15"/>
      <c r="F7348" s="15"/>
      <c r="G7348" s="15"/>
      <c r="H7348" s="15"/>
      <c r="I7348" s="15"/>
      <c r="J7348" s="15"/>
      <c r="K7348" s="15"/>
    </row>
    <row r="7349" spans="2:11" x14ac:dyDescent="0.2">
      <c r="B7349" s="15"/>
      <c r="C7349" s="15"/>
      <c r="D7349" s="15"/>
      <c r="E7349" s="15"/>
      <c r="F7349" s="15"/>
      <c r="G7349" s="15"/>
      <c r="H7349" s="15"/>
      <c r="I7349" s="15"/>
      <c r="J7349" s="15"/>
      <c r="K7349" s="15"/>
    </row>
    <row r="7350" spans="2:11" x14ac:dyDescent="0.2">
      <c r="B7350" s="15"/>
      <c r="C7350" s="15"/>
      <c r="D7350" s="15"/>
      <c r="E7350" s="15"/>
      <c r="F7350" s="15"/>
      <c r="G7350" s="15"/>
      <c r="H7350" s="15"/>
      <c r="I7350" s="15"/>
      <c r="J7350" s="15"/>
      <c r="K7350" s="15"/>
    </row>
    <row r="7351" spans="2:11" x14ac:dyDescent="0.2">
      <c r="B7351" s="15"/>
      <c r="C7351" s="15"/>
      <c r="D7351" s="15"/>
      <c r="E7351" s="15"/>
      <c r="F7351" s="15"/>
      <c r="G7351" s="15"/>
      <c r="H7351" s="15"/>
      <c r="I7351" s="15"/>
      <c r="J7351" s="15"/>
      <c r="K7351" s="15"/>
    </row>
    <row r="7352" spans="2:11" x14ac:dyDescent="0.2">
      <c r="B7352" s="15"/>
      <c r="C7352" s="15"/>
      <c r="D7352" s="15"/>
      <c r="E7352" s="15"/>
      <c r="F7352" s="15"/>
      <c r="G7352" s="15"/>
      <c r="H7352" s="15"/>
      <c r="I7352" s="15"/>
      <c r="J7352" s="15"/>
      <c r="K7352" s="15"/>
    </row>
    <row r="7353" spans="2:11" x14ac:dyDescent="0.2">
      <c r="B7353" s="15"/>
      <c r="C7353" s="15"/>
      <c r="D7353" s="15"/>
      <c r="E7353" s="15"/>
      <c r="F7353" s="15"/>
      <c r="G7353" s="15"/>
      <c r="H7353" s="15"/>
      <c r="I7353" s="15"/>
      <c r="J7353" s="15"/>
      <c r="K7353" s="15"/>
    </row>
    <row r="7354" spans="2:11" x14ac:dyDescent="0.2">
      <c r="B7354" s="15"/>
      <c r="C7354" s="15"/>
      <c r="D7354" s="15"/>
      <c r="E7354" s="15"/>
      <c r="F7354" s="15"/>
      <c r="G7354" s="15"/>
      <c r="H7354" s="15"/>
      <c r="I7354" s="15"/>
      <c r="J7354" s="15"/>
      <c r="K7354" s="15"/>
    </row>
    <row r="7355" spans="2:11" x14ac:dyDescent="0.2">
      <c r="B7355" s="15"/>
      <c r="C7355" s="15"/>
      <c r="D7355" s="15"/>
      <c r="E7355" s="15"/>
      <c r="F7355" s="15"/>
      <c r="G7355" s="15"/>
      <c r="H7355" s="15"/>
      <c r="I7355" s="15"/>
      <c r="J7355" s="15"/>
      <c r="K7355" s="15"/>
    </row>
    <row r="7356" spans="2:11" x14ac:dyDescent="0.2">
      <c r="B7356" s="15"/>
      <c r="C7356" s="15"/>
      <c r="D7356" s="15"/>
      <c r="E7356" s="15"/>
      <c r="F7356" s="15"/>
      <c r="G7356" s="15"/>
      <c r="H7356" s="15"/>
      <c r="I7356" s="15"/>
      <c r="J7356" s="15"/>
      <c r="K7356" s="15"/>
    </row>
    <row r="7357" spans="2:11" x14ac:dyDescent="0.2">
      <c r="B7357" s="15"/>
      <c r="C7357" s="15"/>
      <c r="D7357" s="15"/>
      <c r="E7357" s="15"/>
      <c r="F7357" s="15"/>
      <c r="G7357" s="15"/>
      <c r="H7357" s="15"/>
      <c r="I7357" s="15"/>
      <c r="J7357" s="15"/>
      <c r="K7357" s="15"/>
    </row>
    <row r="7358" spans="2:11" x14ac:dyDescent="0.2">
      <c r="B7358" s="15"/>
      <c r="C7358" s="15"/>
      <c r="D7358" s="15"/>
      <c r="E7358" s="15"/>
      <c r="F7358" s="15"/>
      <c r="G7358" s="15"/>
      <c r="H7358" s="15"/>
      <c r="I7358" s="15"/>
      <c r="J7358" s="15"/>
      <c r="K7358" s="15"/>
    </row>
    <row r="7359" spans="2:11" x14ac:dyDescent="0.2">
      <c r="B7359" s="15"/>
      <c r="C7359" s="15"/>
      <c r="D7359" s="15"/>
      <c r="E7359" s="15"/>
      <c r="F7359" s="15"/>
      <c r="G7359" s="15"/>
      <c r="H7359" s="15"/>
      <c r="I7359" s="15"/>
      <c r="J7359" s="15"/>
      <c r="K7359" s="15"/>
    </row>
    <row r="7360" spans="2:11" x14ac:dyDescent="0.2">
      <c r="B7360" s="15"/>
      <c r="C7360" s="15"/>
      <c r="D7360" s="15"/>
      <c r="E7360" s="15"/>
      <c r="F7360" s="15"/>
      <c r="G7360" s="15"/>
      <c r="H7360" s="15"/>
      <c r="I7360" s="15"/>
      <c r="J7360" s="15"/>
      <c r="K7360" s="15"/>
    </row>
    <row r="7361" spans="2:11" x14ac:dyDescent="0.2">
      <c r="B7361" s="15"/>
      <c r="C7361" s="15"/>
      <c r="D7361" s="15"/>
      <c r="E7361" s="15"/>
      <c r="F7361" s="15"/>
      <c r="G7361" s="15"/>
      <c r="H7361" s="15"/>
      <c r="I7361" s="15"/>
      <c r="J7361" s="15"/>
      <c r="K7361" s="15"/>
    </row>
    <row r="7362" spans="2:11" x14ac:dyDescent="0.2">
      <c r="B7362" s="15"/>
      <c r="C7362" s="15"/>
      <c r="D7362" s="15"/>
      <c r="E7362" s="15"/>
      <c r="F7362" s="15"/>
      <c r="G7362" s="15"/>
      <c r="H7362" s="15"/>
      <c r="I7362" s="15"/>
      <c r="J7362" s="15"/>
      <c r="K7362" s="15"/>
    </row>
    <row r="7363" spans="2:11" x14ac:dyDescent="0.2">
      <c r="B7363" s="15"/>
      <c r="C7363" s="15"/>
      <c r="D7363" s="15"/>
      <c r="E7363" s="15"/>
      <c r="F7363" s="15"/>
      <c r="G7363" s="15"/>
      <c r="H7363" s="15"/>
      <c r="I7363" s="15"/>
      <c r="J7363" s="15"/>
      <c r="K7363" s="15"/>
    </row>
    <row r="7364" spans="2:11" x14ac:dyDescent="0.2">
      <c r="B7364" s="15"/>
      <c r="C7364" s="15"/>
      <c r="D7364" s="15"/>
      <c r="E7364" s="15"/>
      <c r="F7364" s="15"/>
      <c r="G7364" s="15"/>
      <c r="H7364" s="15"/>
      <c r="I7364" s="15"/>
      <c r="J7364" s="15"/>
      <c r="K7364" s="15"/>
    </row>
    <row r="7365" spans="2:11" x14ac:dyDescent="0.2">
      <c r="B7365" s="15"/>
      <c r="C7365" s="15"/>
      <c r="D7365" s="15"/>
      <c r="E7365" s="15"/>
      <c r="F7365" s="15"/>
      <c r="G7365" s="15"/>
      <c r="H7365" s="15"/>
      <c r="I7365" s="15"/>
      <c r="J7365" s="15"/>
      <c r="K7365" s="15"/>
    </row>
    <row r="7366" spans="2:11" x14ac:dyDescent="0.2">
      <c r="B7366" s="15"/>
      <c r="C7366" s="15"/>
      <c r="D7366" s="15"/>
      <c r="E7366" s="15"/>
      <c r="F7366" s="15"/>
      <c r="G7366" s="15"/>
      <c r="H7366" s="15"/>
      <c r="I7366" s="15"/>
      <c r="J7366" s="15"/>
      <c r="K7366" s="15"/>
    </row>
    <row r="7367" spans="2:11" x14ac:dyDescent="0.2">
      <c r="B7367" s="15"/>
      <c r="C7367" s="15"/>
      <c r="D7367" s="15"/>
      <c r="E7367" s="15"/>
      <c r="F7367" s="15"/>
      <c r="G7367" s="15"/>
      <c r="H7367" s="15"/>
      <c r="I7367" s="15"/>
      <c r="J7367" s="15"/>
      <c r="K7367" s="15"/>
    </row>
    <row r="7368" spans="2:11" x14ac:dyDescent="0.2">
      <c r="B7368" s="15"/>
      <c r="C7368" s="15"/>
      <c r="D7368" s="15"/>
      <c r="E7368" s="15"/>
      <c r="F7368" s="15"/>
      <c r="G7368" s="15"/>
      <c r="H7368" s="15"/>
      <c r="I7368" s="15"/>
      <c r="J7368" s="15"/>
      <c r="K7368" s="15"/>
    </row>
    <row r="7369" spans="2:11" x14ac:dyDescent="0.2">
      <c r="B7369" s="15"/>
      <c r="C7369" s="15"/>
      <c r="D7369" s="15"/>
      <c r="E7369" s="15"/>
      <c r="F7369" s="15"/>
      <c r="G7369" s="15"/>
      <c r="H7369" s="15"/>
      <c r="I7369" s="15"/>
      <c r="J7369" s="15"/>
      <c r="K7369" s="15"/>
    </row>
    <row r="7370" spans="2:11" x14ac:dyDescent="0.2">
      <c r="B7370" s="15"/>
      <c r="C7370" s="15"/>
      <c r="D7370" s="15"/>
      <c r="E7370" s="15"/>
      <c r="F7370" s="15"/>
      <c r="G7370" s="15"/>
      <c r="H7370" s="15"/>
      <c r="I7370" s="15"/>
      <c r="J7370" s="15"/>
      <c r="K7370" s="15"/>
    </row>
    <row r="7371" spans="2:11" x14ac:dyDescent="0.2">
      <c r="B7371" s="15"/>
      <c r="C7371" s="15"/>
      <c r="D7371" s="15"/>
      <c r="E7371" s="15"/>
      <c r="F7371" s="15"/>
      <c r="G7371" s="15"/>
      <c r="H7371" s="15"/>
      <c r="I7371" s="15"/>
      <c r="J7371" s="15"/>
      <c r="K7371" s="15"/>
    </row>
    <row r="7372" spans="2:11" x14ac:dyDescent="0.2">
      <c r="B7372" s="15"/>
      <c r="C7372" s="15"/>
      <c r="D7372" s="15"/>
      <c r="E7372" s="15"/>
      <c r="F7372" s="15"/>
      <c r="G7372" s="15"/>
      <c r="H7372" s="15"/>
      <c r="I7372" s="15"/>
      <c r="J7372" s="15"/>
      <c r="K7372" s="15"/>
    </row>
    <row r="7373" spans="2:11" x14ac:dyDescent="0.2">
      <c r="B7373" s="15"/>
      <c r="C7373" s="15"/>
      <c r="D7373" s="15"/>
      <c r="E7373" s="15"/>
      <c r="F7373" s="15"/>
      <c r="G7373" s="15"/>
      <c r="H7373" s="15"/>
      <c r="I7373" s="15"/>
      <c r="J7373" s="15"/>
      <c r="K7373" s="15"/>
    </row>
    <row r="7374" spans="2:11" x14ac:dyDescent="0.2">
      <c r="B7374" s="15"/>
      <c r="C7374" s="15"/>
      <c r="D7374" s="15"/>
      <c r="E7374" s="15"/>
      <c r="F7374" s="15"/>
      <c r="G7374" s="15"/>
      <c r="H7374" s="15"/>
      <c r="I7374" s="15"/>
      <c r="J7374" s="15"/>
      <c r="K7374" s="15"/>
    </row>
    <row r="7375" spans="2:11" x14ac:dyDescent="0.2">
      <c r="B7375" s="15"/>
      <c r="C7375" s="15"/>
      <c r="D7375" s="15"/>
      <c r="E7375" s="15"/>
      <c r="F7375" s="15"/>
      <c r="G7375" s="15"/>
      <c r="H7375" s="15"/>
      <c r="I7375" s="15"/>
      <c r="J7375" s="15"/>
      <c r="K7375" s="15"/>
    </row>
    <row r="7376" spans="2:11" x14ac:dyDescent="0.2">
      <c r="B7376" s="15"/>
      <c r="C7376" s="15"/>
      <c r="D7376" s="15"/>
      <c r="E7376" s="15"/>
      <c r="F7376" s="15"/>
      <c r="G7376" s="15"/>
      <c r="H7376" s="15"/>
      <c r="I7376" s="15"/>
      <c r="J7376" s="15"/>
      <c r="K7376" s="15"/>
    </row>
    <row r="7377" spans="2:11" x14ac:dyDescent="0.2">
      <c r="B7377" s="15"/>
      <c r="C7377" s="15"/>
      <c r="D7377" s="15"/>
      <c r="E7377" s="15"/>
      <c r="F7377" s="15"/>
      <c r="G7377" s="15"/>
      <c r="H7377" s="15"/>
      <c r="I7377" s="15"/>
      <c r="J7377" s="15"/>
      <c r="K7377" s="15"/>
    </row>
    <row r="7378" spans="2:11" x14ac:dyDescent="0.2">
      <c r="B7378" s="15"/>
      <c r="C7378" s="15"/>
      <c r="D7378" s="15"/>
      <c r="E7378" s="15"/>
      <c r="F7378" s="15"/>
      <c r="G7378" s="15"/>
      <c r="H7378" s="15"/>
      <c r="I7378" s="15"/>
      <c r="J7378" s="15"/>
      <c r="K7378" s="15"/>
    </row>
    <row r="7379" spans="2:11" x14ac:dyDescent="0.2">
      <c r="B7379" s="15"/>
      <c r="C7379" s="15"/>
      <c r="D7379" s="15"/>
      <c r="E7379" s="15"/>
      <c r="F7379" s="15"/>
      <c r="G7379" s="15"/>
      <c r="H7379" s="15"/>
      <c r="I7379" s="15"/>
      <c r="J7379" s="15"/>
      <c r="K7379" s="15"/>
    </row>
    <row r="7380" spans="2:11" x14ac:dyDescent="0.2">
      <c r="B7380" s="15"/>
      <c r="C7380" s="15"/>
      <c r="D7380" s="15"/>
      <c r="E7380" s="15"/>
      <c r="F7380" s="15"/>
      <c r="G7380" s="15"/>
      <c r="H7380" s="15"/>
      <c r="I7380" s="15"/>
      <c r="J7380" s="15"/>
      <c r="K7380" s="15"/>
    </row>
    <row r="7381" spans="2:11" x14ac:dyDescent="0.2">
      <c r="B7381" s="15"/>
      <c r="C7381" s="15"/>
      <c r="D7381" s="15"/>
      <c r="E7381" s="15"/>
      <c r="F7381" s="15"/>
      <c r="G7381" s="15"/>
      <c r="H7381" s="15"/>
      <c r="I7381" s="15"/>
      <c r="J7381" s="15"/>
      <c r="K7381" s="15"/>
    </row>
    <row r="7382" spans="2:11" x14ac:dyDescent="0.2">
      <c r="B7382" s="15"/>
      <c r="C7382" s="15"/>
      <c r="D7382" s="15"/>
      <c r="E7382" s="15"/>
      <c r="F7382" s="15"/>
      <c r="G7382" s="15"/>
      <c r="H7382" s="15"/>
      <c r="I7382" s="15"/>
      <c r="J7382" s="15"/>
      <c r="K7382" s="15"/>
    </row>
    <row r="7383" spans="2:11" x14ac:dyDescent="0.2">
      <c r="B7383" s="15"/>
      <c r="C7383" s="15"/>
      <c r="D7383" s="15"/>
      <c r="E7383" s="15"/>
      <c r="F7383" s="15"/>
      <c r="G7383" s="15"/>
      <c r="H7383" s="15"/>
      <c r="I7383" s="15"/>
      <c r="J7383" s="15"/>
      <c r="K7383" s="15"/>
    </row>
    <row r="7384" spans="2:11" x14ac:dyDescent="0.2">
      <c r="B7384" s="15"/>
      <c r="C7384" s="15"/>
      <c r="D7384" s="15"/>
      <c r="E7384" s="15"/>
      <c r="F7384" s="15"/>
      <c r="G7384" s="15"/>
      <c r="H7384" s="15"/>
      <c r="I7384" s="15"/>
      <c r="J7384" s="15"/>
      <c r="K7384" s="15"/>
    </row>
    <row r="7385" spans="2:11" x14ac:dyDescent="0.2">
      <c r="B7385" s="15"/>
      <c r="C7385" s="15"/>
      <c r="D7385" s="15"/>
      <c r="E7385" s="15"/>
      <c r="F7385" s="15"/>
      <c r="G7385" s="15"/>
      <c r="H7385" s="15"/>
      <c r="I7385" s="15"/>
      <c r="J7385" s="15"/>
      <c r="K7385" s="15"/>
    </row>
    <row r="7386" spans="2:11" x14ac:dyDescent="0.2">
      <c r="B7386" s="15"/>
      <c r="C7386" s="15"/>
      <c r="D7386" s="15"/>
      <c r="E7386" s="15"/>
      <c r="F7386" s="15"/>
      <c r="G7386" s="15"/>
      <c r="H7386" s="15"/>
      <c r="I7386" s="15"/>
      <c r="J7386" s="15"/>
      <c r="K7386" s="15"/>
    </row>
    <row r="7387" spans="2:11" x14ac:dyDescent="0.2">
      <c r="B7387" s="15"/>
      <c r="C7387" s="15"/>
      <c r="D7387" s="15"/>
      <c r="E7387" s="15"/>
      <c r="F7387" s="15"/>
      <c r="G7387" s="15"/>
      <c r="H7387" s="15"/>
      <c r="I7387" s="15"/>
      <c r="J7387" s="15"/>
      <c r="K7387" s="15"/>
    </row>
    <row r="7388" spans="2:11" x14ac:dyDescent="0.2">
      <c r="B7388" s="15"/>
      <c r="C7388" s="15"/>
      <c r="D7388" s="15"/>
      <c r="E7388" s="15"/>
      <c r="F7388" s="15"/>
      <c r="G7388" s="15"/>
      <c r="H7388" s="15"/>
      <c r="I7388" s="15"/>
      <c r="J7388" s="15"/>
      <c r="K7388" s="15"/>
    </row>
    <row r="7389" spans="2:11" x14ac:dyDescent="0.2">
      <c r="B7389" s="15"/>
      <c r="C7389" s="15"/>
      <c r="D7389" s="15"/>
      <c r="E7389" s="15"/>
      <c r="F7389" s="15"/>
      <c r="G7389" s="15"/>
      <c r="H7389" s="15"/>
      <c r="I7389" s="15"/>
      <c r="J7389" s="15"/>
      <c r="K7389" s="15"/>
    </row>
    <row r="7390" spans="2:11" x14ac:dyDescent="0.2">
      <c r="B7390" s="15"/>
      <c r="C7390" s="15"/>
      <c r="D7390" s="15"/>
      <c r="E7390" s="15"/>
      <c r="F7390" s="15"/>
      <c r="G7390" s="15"/>
      <c r="H7390" s="15"/>
      <c r="I7390" s="15"/>
      <c r="J7390" s="15"/>
      <c r="K7390" s="15"/>
    </row>
    <row r="7391" spans="2:11" x14ac:dyDescent="0.2">
      <c r="B7391" s="15"/>
      <c r="C7391" s="15"/>
      <c r="D7391" s="15"/>
      <c r="E7391" s="15"/>
      <c r="F7391" s="15"/>
      <c r="G7391" s="15"/>
      <c r="H7391" s="15"/>
      <c r="I7391" s="15"/>
      <c r="J7391" s="15"/>
      <c r="K7391" s="15"/>
    </row>
    <row r="7392" spans="2:11" x14ac:dyDescent="0.2">
      <c r="B7392" s="15"/>
      <c r="C7392" s="15"/>
      <c r="D7392" s="15"/>
      <c r="E7392" s="15"/>
      <c r="F7392" s="15"/>
      <c r="G7392" s="15"/>
      <c r="H7392" s="15"/>
      <c r="I7392" s="15"/>
      <c r="J7392" s="15"/>
      <c r="K7392" s="15"/>
    </row>
    <row r="7393" spans="2:11" x14ac:dyDescent="0.2">
      <c r="B7393" s="15"/>
      <c r="C7393" s="15"/>
      <c r="D7393" s="15"/>
      <c r="E7393" s="15"/>
      <c r="F7393" s="15"/>
      <c r="G7393" s="15"/>
      <c r="H7393" s="15"/>
      <c r="I7393" s="15"/>
      <c r="J7393" s="15"/>
      <c r="K7393" s="15"/>
    </row>
    <row r="7394" spans="2:11" x14ac:dyDescent="0.2">
      <c r="B7394" s="15"/>
      <c r="C7394" s="15"/>
      <c r="D7394" s="15"/>
      <c r="E7394" s="15"/>
      <c r="F7394" s="15"/>
      <c r="G7394" s="15"/>
      <c r="H7394" s="15"/>
      <c r="I7394" s="15"/>
      <c r="J7394" s="15"/>
      <c r="K7394" s="15"/>
    </row>
    <row r="7395" spans="2:11" x14ac:dyDescent="0.2">
      <c r="B7395" s="15"/>
      <c r="C7395" s="15"/>
      <c r="D7395" s="15"/>
      <c r="E7395" s="15"/>
      <c r="F7395" s="15"/>
      <c r="G7395" s="15"/>
      <c r="H7395" s="15"/>
      <c r="I7395" s="15"/>
      <c r="J7395" s="15"/>
      <c r="K7395" s="15"/>
    </row>
    <row r="7396" spans="2:11" x14ac:dyDescent="0.2">
      <c r="B7396" s="15"/>
      <c r="C7396" s="15"/>
      <c r="D7396" s="15"/>
      <c r="E7396" s="15"/>
      <c r="F7396" s="15"/>
      <c r="G7396" s="15"/>
      <c r="H7396" s="15"/>
      <c r="I7396" s="15"/>
      <c r="J7396" s="15"/>
      <c r="K7396" s="15"/>
    </row>
    <row r="7397" spans="2:11" x14ac:dyDescent="0.2">
      <c r="B7397" s="15"/>
      <c r="C7397" s="15"/>
      <c r="D7397" s="15"/>
      <c r="E7397" s="15"/>
      <c r="F7397" s="15"/>
      <c r="G7397" s="15"/>
      <c r="H7397" s="15"/>
      <c r="I7397" s="15"/>
      <c r="J7397" s="15"/>
      <c r="K7397" s="15"/>
    </row>
    <row r="7398" spans="2:11" x14ac:dyDescent="0.2">
      <c r="B7398" s="15"/>
      <c r="C7398" s="15"/>
      <c r="D7398" s="15"/>
      <c r="E7398" s="15"/>
      <c r="F7398" s="15"/>
      <c r="G7398" s="15"/>
      <c r="H7398" s="15"/>
      <c r="I7398" s="15"/>
      <c r="J7398" s="15"/>
      <c r="K7398" s="15"/>
    </row>
    <row r="7399" spans="2:11" x14ac:dyDescent="0.2">
      <c r="B7399" s="15"/>
      <c r="C7399" s="15"/>
      <c r="D7399" s="15"/>
      <c r="E7399" s="15"/>
      <c r="F7399" s="15"/>
      <c r="G7399" s="15"/>
      <c r="H7399" s="15"/>
      <c r="I7399" s="15"/>
      <c r="J7399" s="15"/>
      <c r="K7399" s="15"/>
    </row>
    <row r="7400" spans="2:11" x14ac:dyDescent="0.2">
      <c r="B7400" s="15"/>
      <c r="C7400" s="15"/>
      <c r="D7400" s="15"/>
      <c r="E7400" s="15"/>
      <c r="F7400" s="15"/>
      <c r="G7400" s="15"/>
      <c r="H7400" s="15"/>
      <c r="I7400" s="15"/>
      <c r="J7400" s="15"/>
      <c r="K7400" s="15"/>
    </row>
    <row r="7401" spans="2:11" x14ac:dyDescent="0.2">
      <c r="B7401" s="15"/>
      <c r="C7401" s="15"/>
      <c r="D7401" s="15"/>
      <c r="E7401" s="15"/>
      <c r="F7401" s="15"/>
      <c r="G7401" s="15"/>
      <c r="H7401" s="15"/>
      <c r="I7401" s="15"/>
      <c r="J7401" s="15"/>
      <c r="K7401" s="15"/>
    </row>
    <row r="7402" spans="2:11" x14ac:dyDescent="0.2">
      <c r="B7402" s="15"/>
      <c r="C7402" s="15"/>
      <c r="D7402" s="15"/>
      <c r="E7402" s="15"/>
      <c r="F7402" s="15"/>
      <c r="G7402" s="15"/>
      <c r="H7402" s="15"/>
      <c r="I7402" s="15"/>
      <c r="J7402" s="15"/>
      <c r="K7402" s="15"/>
    </row>
    <row r="7403" spans="2:11" x14ac:dyDescent="0.2">
      <c r="B7403" s="15"/>
      <c r="C7403" s="15"/>
      <c r="D7403" s="15"/>
      <c r="E7403" s="15"/>
      <c r="F7403" s="15"/>
      <c r="G7403" s="15"/>
      <c r="H7403" s="15"/>
      <c r="I7403" s="15"/>
      <c r="J7403" s="15"/>
      <c r="K7403" s="15"/>
    </row>
    <row r="7404" spans="2:11" x14ac:dyDescent="0.2">
      <c r="B7404" s="15"/>
      <c r="C7404" s="15"/>
      <c r="D7404" s="15"/>
      <c r="E7404" s="15"/>
      <c r="F7404" s="15"/>
      <c r="G7404" s="15"/>
      <c r="H7404" s="15"/>
      <c r="I7404" s="15"/>
      <c r="J7404" s="15"/>
      <c r="K7404" s="15"/>
    </row>
    <row r="7405" spans="2:11" x14ac:dyDescent="0.2">
      <c r="B7405" s="15"/>
      <c r="C7405" s="15"/>
      <c r="D7405" s="15"/>
      <c r="E7405" s="15"/>
      <c r="F7405" s="15"/>
      <c r="G7405" s="15"/>
      <c r="H7405" s="15"/>
      <c r="I7405" s="15"/>
      <c r="J7405" s="15"/>
      <c r="K7405" s="15"/>
    </row>
    <row r="7406" spans="2:11" x14ac:dyDescent="0.2">
      <c r="B7406" s="15"/>
      <c r="C7406" s="15"/>
      <c r="D7406" s="15"/>
      <c r="E7406" s="15"/>
      <c r="F7406" s="15"/>
      <c r="G7406" s="15"/>
      <c r="H7406" s="15"/>
      <c r="I7406" s="15"/>
      <c r="J7406" s="15"/>
      <c r="K7406" s="15"/>
    </row>
    <row r="7407" spans="2:11" x14ac:dyDescent="0.2">
      <c r="B7407" s="15"/>
      <c r="C7407" s="15"/>
      <c r="D7407" s="15"/>
      <c r="E7407" s="15"/>
      <c r="F7407" s="15"/>
      <c r="G7407" s="15"/>
      <c r="H7407" s="15"/>
      <c r="I7407" s="15"/>
      <c r="J7407" s="15"/>
      <c r="K7407" s="15"/>
    </row>
    <row r="7408" spans="2:11" x14ac:dyDescent="0.2">
      <c r="B7408" s="15"/>
      <c r="C7408" s="15"/>
      <c r="D7408" s="15"/>
      <c r="E7408" s="15"/>
      <c r="F7408" s="15"/>
      <c r="G7408" s="15"/>
      <c r="H7408" s="15"/>
      <c r="I7408" s="15"/>
      <c r="J7408" s="15"/>
      <c r="K7408" s="15"/>
    </row>
    <row r="7409" spans="2:11" x14ac:dyDescent="0.2">
      <c r="B7409" s="15"/>
      <c r="C7409" s="15"/>
      <c r="D7409" s="15"/>
      <c r="E7409" s="15"/>
      <c r="F7409" s="15"/>
      <c r="G7409" s="15"/>
      <c r="H7409" s="15"/>
      <c r="I7409" s="15"/>
      <c r="J7409" s="15"/>
      <c r="K7409" s="15"/>
    </row>
    <row r="7410" spans="2:11" x14ac:dyDescent="0.2">
      <c r="B7410" s="15"/>
      <c r="C7410" s="15"/>
      <c r="D7410" s="15"/>
      <c r="E7410" s="15"/>
      <c r="F7410" s="15"/>
      <c r="G7410" s="15"/>
      <c r="H7410" s="15"/>
      <c r="I7410" s="15"/>
      <c r="J7410" s="15"/>
      <c r="K7410" s="15"/>
    </row>
    <row r="7411" spans="2:11" x14ac:dyDescent="0.2">
      <c r="B7411" s="15"/>
      <c r="C7411" s="15"/>
      <c r="D7411" s="15"/>
      <c r="E7411" s="15"/>
      <c r="F7411" s="15"/>
      <c r="G7411" s="15"/>
      <c r="H7411" s="15"/>
      <c r="I7411" s="15"/>
      <c r="J7411" s="15"/>
      <c r="K7411" s="15"/>
    </row>
    <row r="7412" spans="2:11" x14ac:dyDescent="0.2">
      <c r="B7412" s="15"/>
      <c r="C7412" s="15"/>
      <c r="D7412" s="15"/>
      <c r="E7412" s="15"/>
      <c r="F7412" s="15"/>
      <c r="G7412" s="15"/>
      <c r="H7412" s="15"/>
      <c r="I7412" s="15"/>
      <c r="J7412" s="15"/>
      <c r="K7412" s="15"/>
    </row>
    <row r="7413" spans="2:11" x14ac:dyDescent="0.2">
      <c r="B7413" s="15"/>
      <c r="C7413" s="15"/>
      <c r="D7413" s="15"/>
      <c r="E7413" s="15"/>
      <c r="F7413" s="15"/>
      <c r="G7413" s="15"/>
      <c r="H7413" s="15"/>
      <c r="I7413" s="15"/>
      <c r="J7413" s="15"/>
      <c r="K7413" s="15"/>
    </row>
    <row r="7414" spans="2:11" x14ac:dyDescent="0.2">
      <c r="B7414" s="15"/>
      <c r="C7414" s="15"/>
      <c r="D7414" s="15"/>
      <c r="E7414" s="15"/>
      <c r="F7414" s="15"/>
      <c r="G7414" s="15"/>
      <c r="H7414" s="15"/>
      <c r="I7414" s="15"/>
      <c r="J7414" s="15"/>
      <c r="K7414" s="15"/>
    </row>
    <row r="7415" spans="2:11" x14ac:dyDescent="0.2">
      <c r="B7415" s="15"/>
      <c r="C7415" s="15"/>
      <c r="D7415" s="15"/>
      <c r="E7415" s="15"/>
      <c r="F7415" s="15"/>
      <c r="G7415" s="15"/>
      <c r="H7415" s="15"/>
      <c r="I7415" s="15"/>
      <c r="J7415" s="15"/>
      <c r="K7415" s="15"/>
    </row>
    <row r="7416" spans="2:11" x14ac:dyDescent="0.2">
      <c r="B7416" s="15"/>
      <c r="C7416" s="15"/>
      <c r="D7416" s="15"/>
      <c r="E7416" s="15"/>
      <c r="F7416" s="15"/>
      <c r="G7416" s="15"/>
      <c r="H7416" s="15"/>
      <c r="I7416" s="15"/>
      <c r="J7416" s="15"/>
      <c r="K7416" s="15"/>
    </row>
    <row r="7417" spans="2:11" x14ac:dyDescent="0.2">
      <c r="B7417" s="15"/>
      <c r="C7417" s="15"/>
      <c r="D7417" s="15"/>
      <c r="E7417" s="15"/>
      <c r="F7417" s="15"/>
      <c r="G7417" s="15"/>
      <c r="H7417" s="15"/>
      <c r="I7417" s="15"/>
      <c r="J7417" s="15"/>
      <c r="K7417" s="15"/>
    </row>
    <row r="7418" spans="2:11" x14ac:dyDescent="0.2">
      <c r="B7418" s="15"/>
      <c r="C7418" s="15"/>
      <c r="D7418" s="15"/>
      <c r="E7418" s="15"/>
      <c r="F7418" s="15"/>
      <c r="G7418" s="15"/>
      <c r="H7418" s="15"/>
      <c r="I7418" s="15"/>
      <c r="J7418" s="15"/>
      <c r="K7418" s="15"/>
    </row>
    <row r="7419" spans="2:11" x14ac:dyDescent="0.2">
      <c r="B7419" s="15"/>
      <c r="C7419" s="15"/>
      <c r="D7419" s="15"/>
      <c r="E7419" s="15"/>
      <c r="F7419" s="15"/>
      <c r="G7419" s="15"/>
      <c r="H7419" s="15"/>
      <c r="I7419" s="15"/>
      <c r="J7419" s="15"/>
      <c r="K7419" s="15"/>
    </row>
    <row r="7420" spans="2:11" x14ac:dyDescent="0.2">
      <c r="B7420" s="15"/>
      <c r="C7420" s="15"/>
      <c r="D7420" s="15"/>
      <c r="E7420" s="15"/>
      <c r="F7420" s="15"/>
      <c r="G7420" s="15"/>
      <c r="H7420" s="15"/>
      <c r="I7420" s="15"/>
      <c r="J7420" s="15"/>
      <c r="K7420" s="15"/>
    </row>
    <row r="7421" spans="2:11" x14ac:dyDescent="0.2">
      <c r="B7421" s="15"/>
      <c r="C7421" s="15"/>
      <c r="D7421" s="15"/>
      <c r="E7421" s="15"/>
      <c r="F7421" s="15"/>
      <c r="G7421" s="15"/>
      <c r="H7421" s="15"/>
      <c r="I7421" s="15"/>
      <c r="J7421" s="15"/>
      <c r="K7421" s="15"/>
    </row>
    <row r="7422" spans="2:11" x14ac:dyDescent="0.2">
      <c r="B7422" s="15"/>
      <c r="C7422" s="15"/>
      <c r="D7422" s="15"/>
      <c r="E7422" s="15"/>
      <c r="F7422" s="15"/>
      <c r="G7422" s="15"/>
      <c r="H7422" s="15"/>
      <c r="I7422" s="15"/>
      <c r="J7422" s="15"/>
      <c r="K7422" s="15"/>
    </row>
    <row r="7423" spans="2:11" x14ac:dyDescent="0.2">
      <c r="B7423" s="15"/>
      <c r="C7423" s="15"/>
      <c r="D7423" s="15"/>
      <c r="E7423" s="15"/>
      <c r="F7423" s="15"/>
      <c r="G7423" s="15"/>
      <c r="H7423" s="15"/>
      <c r="I7423" s="15"/>
      <c r="J7423" s="15"/>
      <c r="K7423" s="15"/>
    </row>
    <row r="7424" spans="2:11" x14ac:dyDescent="0.2">
      <c r="B7424" s="15"/>
      <c r="C7424" s="15"/>
      <c r="D7424" s="15"/>
      <c r="E7424" s="15"/>
      <c r="F7424" s="15"/>
      <c r="G7424" s="15"/>
      <c r="H7424" s="15"/>
      <c r="I7424" s="15"/>
      <c r="J7424" s="15"/>
      <c r="K7424" s="15"/>
    </row>
    <row r="7425" spans="2:11" x14ac:dyDescent="0.2">
      <c r="B7425" s="15"/>
      <c r="C7425" s="15"/>
      <c r="D7425" s="15"/>
      <c r="E7425" s="15"/>
      <c r="F7425" s="15"/>
      <c r="G7425" s="15"/>
      <c r="H7425" s="15"/>
      <c r="I7425" s="15"/>
      <c r="J7425" s="15"/>
      <c r="K7425" s="15"/>
    </row>
    <row r="7426" spans="2:11" x14ac:dyDescent="0.2">
      <c r="B7426" s="15"/>
      <c r="C7426" s="15"/>
      <c r="D7426" s="15"/>
      <c r="E7426" s="15"/>
      <c r="F7426" s="15"/>
      <c r="G7426" s="15"/>
      <c r="H7426" s="15"/>
      <c r="I7426" s="15"/>
      <c r="J7426" s="15"/>
      <c r="K7426" s="15"/>
    </row>
    <row r="7427" spans="2:11" x14ac:dyDescent="0.2">
      <c r="B7427" s="15"/>
      <c r="C7427" s="15"/>
      <c r="D7427" s="15"/>
      <c r="E7427" s="15"/>
      <c r="F7427" s="15"/>
      <c r="G7427" s="15"/>
      <c r="H7427" s="15"/>
      <c r="I7427" s="15"/>
      <c r="J7427" s="15"/>
      <c r="K7427" s="15"/>
    </row>
    <row r="7428" spans="2:11" x14ac:dyDescent="0.2">
      <c r="B7428" s="15"/>
      <c r="C7428" s="15"/>
      <c r="D7428" s="15"/>
      <c r="E7428" s="15"/>
      <c r="F7428" s="15"/>
      <c r="G7428" s="15"/>
      <c r="H7428" s="15"/>
      <c r="I7428" s="15"/>
      <c r="J7428" s="15"/>
      <c r="K7428" s="15"/>
    </row>
    <row r="7429" spans="2:11" x14ac:dyDescent="0.2">
      <c r="B7429" s="15"/>
      <c r="C7429" s="15"/>
      <c r="D7429" s="15"/>
      <c r="E7429" s="15"/>
      <c r="F7429" s="15"/>
      <c r="G7429" s="15"/>
      <c r="H7429" s="15"/>
      <c r="I7429" s="15"/>
      <c r="J7429" s="15"/>
      <c r="K7429" s="15"/>
    </row>
    <row r="7430" spans="2:11" x14ac:dyDescent="0.2">
      <c r="B7430" s="15"/>
      <c r="C7430" s="15"/>
      <c r="D7430" s="15"/>
      <c r="E7430" s="15"/>
      <c r="F7430" s="15"/>
      <c r="G7430" s="15"/>
      <c r="H7430" s="15"/>
      <c r="I7430" s="15"/>
      <c r="J7430" s="15"/>
      <c r="K7430" s="15"/>
    </row>
    <row r="7431" spans="2:11" x14ac:dyDescent="0.2">
      <c r="B7431" s="15"/>
      <c r="C7431" s="15"/>
      <c r="D7431" s="15"/>
      <c r="E7431" s="15"/>
      <c r="F7431" s="15"/>
      <c r="G7431" s="15"/>
      <c r="H7431" s="15"/>
      <c r="I7431" s="15"/>
      <c r="J7431" s="15"/>
      <c r="K7431" s="15"/>
    </row>
    <row r="7432" spans="2:11" x14ac:dyDescent="0.2">
      <c r="B7432" s="15"/>
      <c r="C7432" s="15"/>
      <c r="D7432" s="15"/>
      <c r="E7432" s="15"/>
      <c r="F7432" s="15"/>
      <c r="G7432" s="15"/>
      <c r="H7432" s="15"/>
      <c r="I7432" s="15"/>
      <c r="J7432" s="15"/>
      <c r="K7432" s="15"/>
    </row>
    <row r="7433" spans="2:11" x14ac:dyDescent="0.2">
      <c r="B7433" s="15"/>
      <c r="C7433" s="15"/>
      <c r="D7433" s="15"/>
      <c r="E7433" s="15"/>
      <c r="F7433" s="15"/>
      <c r="G7433" s="15"/>
      <c r="H7433" s="15"/>
      <c r="I7433" s="15"/>
      <c r="J7433" s="15"/>
      <c r="K7433" s="15"/>
    </row>
    <row r="7434" spans="2:11" x14ac:dyDescent="0.2">
      <c r="B7434" s="15"/>
      <c r="C7434" s="15"/>
      <c r="D7434" s="15"/>
      <c r="E7434" s="15"/>
      <c r="F7434" s="15"/>
      <c r="G7434" s="15"/>
      <c r="H7434" s="15"/>
      <c r="I7434" s="15"/>
      <c r="J7434" s="15"/>
      <c r="K7434" s="15"/>
    </row>
    <row r="7435" spans="2:11" x14ac:dyDescent="0.2">
      <c r="B7435" s="15"/>
      <c r="C7435" s="15"/>
      <c r="D7435" s="15"/>
      <c r="E7435" s="15"/>
      <c r="F7435" s="15"/>
      <c r="G7435" s="15"/>
      <c r="H7435" s="15"/>
      <c r="I7435" s="15"/>
      <c r="J7435" s="15"/>
      <c r="K7435" s="15"/>
    </row>
    <row r="7436" spans="2:11" x14ac:dyDescent="0.2">
      <c r="B7436" s="15"/>
      <c r="C7436" s="15"/>
      <c r="D7436" s="15"/>
      <c r="E7436" s="15"/>
      <c r="F7436" s="15"/>
      <c r="G7436" s="15"/>
      <c r="H7436" s="15"/>
      <c r="I7436" s="15"/>
      <c r="J7436" s="15"/>
      <c r="K7436" s="15"/>
    </row>
    <row r="7437" spans="2:11" x14ac:dyDescent="0.2">
      <c r="B7437" s="15"/>
      <c r="C7437" s="15"/>
      <c r="D7437" s="15"/>
      <c r="E7437" s="15"/>
      <c r="F7437" s="15"/>
      <c r="G7437" s="15"/>
      <c r="H7437" s="15"/>
      <c r="I7437" s="15"/>
      <c r="J7437" s="15"/>
      <c r="K7437" s="15"/>
    </row>
    <row r="7438" spans="2:11" x14ac:dyDescent="0.2">
      <c r="B7438" s="15"/>
      <c r="C7438" s="15"/>
      <c r="D7438" s="15"/>
      <c r="E7438" s="15"/>
      <c r="F7438" s="15"/>
      <c r="G7438" s="15"/>
      <c r="H7438" s="15"/>
      <c r="I7438" s="15"/>
      <c r="J7438" s="15"/>
      <c r="K7438" s="15"/>
    </row>
    <row r="7439" spans="2:11" x14ac:dyDescent="0.2">
      <c r="B7439" s="15"/>
      <c r="C7439" s="15"/>
      <c r="D7439" s="15"/>
      <c r="E7439" s="15"/>
      <c r="F7439" s="15"/>
      <c r="G7439" s="15"/>
      <c r="H7439" s="15"/>
      <c r="I7439" s="15"/>
      <c r="J7439" s="15"/>
      <c r="K7439" s="15"/>
    </row>
    <row r="7440" spans="2:11" x14ac:dyDescent="0.2">
      <c r="B7440" s="15"/>
      <c r="C7440" s="15"/>
      <c r="D7440" s="15"/>
      <c r="E7440" s="15"/>
      <c r="F7440" s="15"/>
      <c r="G7440" s="15"/>
      <c r="H7440" s="15"/>
      <c r="I7440" s="15"/>
      <c r="J7440" s="15"/>
      <c r="K7440" s="15"/>
    </row>
    <row r="7441" spans="2:11" x14ac:dyDescent="0.2">
      <c r="B7441" s="15"/>
      <c r="C7441" s="15"/>
      <c r="D7441" s="15"/>
      <c r="E7441" s="15"/>
      <c r="F7441" s="15"/>
      <c r="G7441" s="15"/>
      <c r="H7441" s="15"/>
      <c r="I7441" s="15"/>
      <c r="J7441" s="15"/>
      <c r="K7441" s="15"/>
    </row>
    <row r="7442" spans="2:11" x14ac:dyDescent="0.2">
      <c r="B7442" s="15"/>
      <c r="C7442" s="15"/>
      <c r="D7442" s="15"/>
      <c r="E7442" s="15"/>
      <c r="F7442" s="15"/>
      <c r="G7442" s="15"/>
      <c r="H7442" s="15"/>
      <c r="I7442" s="15"/>
      <c r="J7442" s="15"/>
      <c r="K7442" s="15"/>
    </row>
    <row r="7443" spans="2:11" x14ac:dyDescent="0.2">
      <c r="B7443" s="15"/>
      <c r="C7443" s="15"/>
      <c r="D7443" s="15"/>
      <c r="E7443" s="15"/>
      <c r="F7443" s="15"/>
      <c r="G7443" s="15"/>
      <c r="H7443" s="15"/>
      <c r="I7443" s="15"/>
      <c r="J7443" s="15"/>
      <c r="K7443" s="15"/>
    </row>
    <row r="7444" spans="2:11" x14ac:dyDescent="0.2">
      <c r="B7444" s="15"/>
      <c r="C7444" s="15"/>
      <c r="D7444" s="15"/>
      <c r="E7444" s="15"/>
      <c r="F7444" s="15"/>
      <c r="G7444" s="15"/>
      <c r="H7444" s="15"/>
      <c r="I7444" s="15"/>
      <c r="J7444" s="15"/>
      <c r="K7444" s="15"/>
    </row>
    <row r="7445" spans="2:11" x14ac:dyDescent="0.2">
      <c r="B7445" s="15"/>
      <c r="C7445" s="15"/>
      <c r="D7445" s="15"/>
      <c r="E7445" s="15"/>
      <c r="F7445" s="15"/>
      <c r="G7445" s="15"/>
      <c r="H7445" s="15"/>
      <c r="I7445" s="15"/>
      <c r="J7445" s="15"/>
      <c r="K7445" s="15"/>
    </row>
    <row r="7446" spans="2:11" x14ac:dyDescent="0.2">
      <c r="B7446" s="15"/>
      <c r="C7446" s="15"/>
      <c r="D7446" s="15"/>
      <c r="E7446" s="15"/>
      <c r="F7446" s="15"/>
      <c r="G7446" s="15"/>
      <c r="H7446" s="15"/>
      <c r="I7446" s="15"/>
      <c r="J7446" s="15"/>
      <c r="K7446" s="15"/>
    </row>
    <row r="7447" spans="2:11" x14ac:dyDescent="0.2">
      <c r="B7447" s="15"/>
      <c r="C7447" s="15"/>
      <c r="D7447" s="15"/>
      <c r="E7447" s="15"/>
      <c r="F7447" s="15"/>
      <c r="G7447" s="15"/>
      <c r="H7447" s="15"/>
      <c r="I7447" s="15"/>
      <c r="J7447" s="15"/>
      <c r="K7447" s="15"/>
    </row>
    <row r="7448" spans="2:11" x14ac:dyDescent="0.2">
      <c r="B7448" s="15"/>
      <c r="C7448" s="15"/>
      <c r="D7448" s="15"/>
      <c r="E7448" s="15"/>
      <c r="F7448" s="15"/>
      <c r="G7448" s="15"/>
      <c r="H7448" s="15"/>
      <c r="I7448" s="15"/>
      <c r="J7448" s="15"/>
      <c r="K7448" s="15"/>
    </row>
    <row r="7449" spans="2:11" x14ac:dyDescent="0.2">
      <c r="B7449" s="15"/>
      <c r="C7449" s="15"/>
      <c r="D7449" s="15"/>
      <c r="E7449" s="15"/>
      <c r="F7449" s="15"/>
      <c r="G7449" s="15"/>
      <c r="H7449" s="15"/>
      <c r="I7449" s="15"/>
      <c r="J7449" s="15"/>
      <c r="K7449" s="15"/>
    </row>
    <row r="7450" spans="2:11" x14ac:dyDescent="0.2">
      <c r="B7450" s="15"/>
      <c r="C7450" s="15"/>
      <c r="D7450" s="15"/>
      <c r="E7450" s="15"/>
      <c r="F7450" s="15"/>
      <c r="G7450" s="15"/>
      <c r="H7450" s="15"/>
      <c r="I7450" s="15"/>
      <c r="J7450" s="15"/>
      <c r="K7450" s="15"/>
    </row>
    <row r="7451" spans="2:11" x14ac:dyDescent="0.2">
      <c r="B7451" s="15"/>
      <c r="C7451" s="15"/>
      <c r="D7451" s="15"/>
      <c r="E7451" s="15"/>
      <c r="F7451" s="15"/>
      <c r="G7451" s="15"/>
      <c r="H7451" s="15"/>
      <c r="I7451" s="15"/>
      <c r="J7451" s="15"/>
      <c r="K7451" s="15"/>
    </row>
    <row r="7452" spans="2:11" x14ac:dyDescent="0.2">
      <c r="B7452" s="15"/>
      <c r="C7452" s="15"/>
      <c r="D7452" s="15"/>
      <c r="E7452" s="15"/>
      <c r="F7452" s="15"/>
      <c r="G7452" s="15"/>
      <c r="H7452" s="15"/>
      <c r="I7452" s="15"/>
      <c r="J7452" s="15"/>
      <c r="K7452" s="15"/>
    </row>
    <row r="7453" spans="2:11" x14ac:dyDescent="0.2">
      <c r="B7453" s="15"/>
      <c r="C7453" s="15"/>
      <c r="D7453" s="15"/>
      <c r="E7453" s="15"/>
      <c r="F7453" s="15"/>
      <c r="G7453" s="15"/>
      <c r="H7453" s="15"/>
      <c r="I7453" s="15"/>
      <c r="J7453" s="15"/>
      <c r="K7453" s="15"/>
    </row>
    <row r="7454" spans="2:11" x14ac:dyDescent="0.2">
      <c r="B7454" s="15"/>
      <c r="C7454" s="15"/>
      <c r="D7454" s="15"/>
      <c r="E7454" s="15"/>
      <c r="F7454" s="15"/>
      <c r="G7454" s="15"/>
      <c r="H7454" s="15"/>
      <c r="I7454" s="15"/>
      <c r="J7454" s="15"/>
      <c r="K7454" s="15"/>
    </row>
    <row r="7455" spans="2:11" x14ac:dyDescent="0.2">
      <c r="B7455" s="15"/>
      <c r="C7455" s="15"/>
      <c r="D7455" s="15"/>
      <c r="E7455" s="15"/>
      <c r="F7455" s="15"/>
      <c r="G7455" s="15"/>
      <c r="H7455" s="15"/>
      <c r="I7455" s="15"/>
      <c r="J7455" s="15"/>
      <c r="K7455" s="15"/>
    </row>
    <row r="7456" spans="2:11" x14ac:dyDescent="0.2">
      <c r="B7456" s="15"/>
      <c r="C7456" s="15"/>
      <c r="D7456" s="15"/>
      <c r="E7456" s="15"/>
      <c r="F7456" s="15"/>
      <c r="G7456" s="15"/>
      <c r="H7456" s="15"/>
      <c r="I7456" s="15"/>
      <c r="J7456" s="15"/>
      <c r="K7456" s="15"/>
    </row>
    <row r="7457" spans="2:11" x14ac:dyDescent="0.2">
      <c r="B7457" s="15"/>
      <c r="C7457" s="15"/>
      <c r="D7457" s="15"/>
      <c r="E7457" s="15"/>
      <c r="F7457" s="15"/>
      <c r="G7457" s="15"/>
      <c r="H7457" s="15"/>
      <c r="I7457" s="15"/>
      <c r="J7457" s="15"/>
      <c r="K7457" s="15"/>
    </row>
    <row r="7458" spans="2:11" x14ac:dyDescent="0.2">
      <c r="B7458" s="15"/>
      <c r="C7458" s="15"/>
      <c r="D7458" s="15"/>
      <c r="E7458" s="15"/>
      <c r="F7458" s="15"/>
      <c r="G7458" s="15"/>
      <c r="H7458" s="15"/>
      <c r="I7458" s="15"/>
      <c r="J7458" s="15"/>
      <c r="K7458" s="15"/>
    </row>
    <row r="7459" spans="2:11" x14ac:dyDescent="0.2">
      <c r="B7459" s="15"/>
      <c r="C7459" s="15"/>
      <c r="D7459" s="15"/>
      <c r="E7459" s="15"/>
      <c r="F7459" s="15"/>
      <c r="G7459" s="15"/>
      <c r="H7459" s="15"/>
      <c r="I7459" s="15"/>
      <c r="J7459" s="15"/>
      <c r="K7459" s="15"/>
    </row>
    <row r="7460" spans="2:11" x14ac:dyDescent="0.2">
      <c r="B7460" s="15"/>
      <c r="C7460" s="15"/>
      <c r="D7460" s="15"/>
      <c r="E7460" s="15"/>
      <c r="F7460" s="15"/>
      <c r="G7460" s="15"/>
      <c r="H7460" s="15"/>
      <c r="I7460" s="15"/>
      <c r="J7460" s="15"/>
      <c r="K7460" s="15"/>
    </row>
    <row r="7461" spans="2:11" x14ac:dyDescent="0.2">
      <c r="B7461" s="15"/>
      <c r="C7461" s="15"/>
      <c r="D7461" s="15"/>
      <c r="E7461" s="15"/>
      <c r="F7461" s="15"/>
      <c r="G7461" s="15"/>
      <c r="H7461" s="15"/>
      <c r="I7461" s="15"/>
      <c r="J7461" s="15"/>
      <c r="K7461" s="15"/>
    </row>
    <row r="7462" spans="2:11" x14ac:dyDescent="0.2">
      <c r="B7462" s="15"/>
      <c r="C7462" s="15"/>
      <c r="D7462" s="15"/>
      <c r="E7462" s="15"/>
      <c r="F7462" s="15"/>
      <c r="G7462" s="15"/>
      <c r="H7462" s="15"/>
      <c r="I7462" s="15"/>
      <c r="J7462" s="15"/>
      <c r="K7462" s="15"/>
    </row>
    <row r="7463" spans="2:11" x14ac:dyDescent="0.2">
      <c r="B7463" s="15"/>
      <c r="C7463" s="15"/>
      <c r="D7463" s="15"/>
      <c r="E7463" s="15"/>
      <c r="F7463" s="15"/>
      <c r="G7463" s="15"/>
      <c r="H7463" s="15"/>
      <c r="I7463" s="15"/>
      <c r="J7463" s="15"/>
      <c r="K7463" s="15"/>
    </row>
    <row r="7464" spans="2:11" x14ac:dyDescent="0.2">
      <c r="B7464" s="15"/>
      <c r="C7464" s="15"/>
      <c r="D7464" s="15"/>
      <c r="E7464" s="15"/>
      <c r="F7464" s="15"/>
      <c r="G7464" s="15"/>
      <c r="H7464" s="15"/>
      <c r="I7464" s="15"/>
      <c r="J7464" s="15"/>
      <c r="K7464" s="15"/>
    </row>
    <row r="7465" spans="2:11" x14ac:dyDescent="0.2">
      <c r="B7465" s="15"/>
      <c r="C7465" s="15"/>
      <c r="D7465" s="15"/>
      <c r="E7465" s="15"/>
      <c r="F7465" s="15"/>
      <c r="G7465" s="15"/>
      <c r="H7465" s="15"/>
      <c r="I7465" s="15"/>
      <c r="J7465" s="15"/>
      <c r="K7465" s="15"/>
    </row>
    <row r="7466" spans="2:11" x14ac:dyDescent="0.2">
      <c r="B7466" s="15"/>
      <c r="C7466" s="15"/>
      <c r="D7466" s="15"/>
      <c r="E7466" s="15"/>
      <c r="F7466" s="15"/>
      <c r="G7466" s="15"/>
      <c r="H7466" s="15"/>
      <c r="I7466" s="15"/>
      <c r="J7466" s="15"/>
      <c r="K7466" s="15"/>
    </row>
    <row r="7467" spans="2:11" x14ac:dyDescent="0.2">
      <c r="B7467" s="15"/>
      <c r="C7467" s="15"/>
      <c r="D7467" s="15"/>
      <c r="E7467" s="15"/>
      <c r="F7467" s="15"/>
      <c r="G7467" s="15"/>
      <c r="H7467" s="15"/>
      <c r="I7467" s="15"/>
      <c r="J7467" s="15"/>
      <c r="K7467" s="15"/>
    </row>
    <row r="7468" spans="2:11" x14ac:dyDescent="0.2">
      <c r="B7468" s="15"/>
      <c r="C7468" s="15"/>
      <c r="D7468" s="15"/>
      <c r="E7468" s="15"/>
      <c r="F7468" s="15"/>
      <c r="G7468" s="15"/>
      <c r="H7468" s="15"/>
      <c r="I7468" s="15"/>
      <c r="J7468" s="15"/>
      <c r="K7468" s="15"/>
    </row>
    <row r="7469" spans="2:11" x14ac:dyDescent="0.2">
      <c r="B7469" s="15"/>
      <c r="C7469" s="15"/>
      <c r="D7469" s="15"/>
      <c r="E7469" s="15"/>
      <c r="F7469" s="15"/>
      <c r="G7469" s="15"/>
      <c r="H7469" s="15"/>
      <c r="I7469" s="15"/>
      <c r="J7469" s="15"/>
      <c r="K7469" s="15"/>
    </row>
    <row r="7470" spans="2:11" x14ac:dyDescent="0.2">
      <c r="B7470" s="15"/>
      <c r="C7470" s="15"/>
      <c r="D7470" s="15"/>
      <c r="E7470" s="15"/>
      <c r="F7470" s="15"/>
      <c r="G7470" s="15"/>
      <c r="H7470" s="15"/>
      <c r="I7470" s="15"/>
      <c r="J7470" s="15"/>
      <c r="K7470" s="15"/>
    </row>
    <row r="7471" spans="2:11" x14ac:dyDescent="0.2">
      <c r="B7471" s="15"/>
      <c r="C7471" s="15"/>
      <c r="D7471" s="15"/>
      <c r="E7471" s="15"/>
      <c r="F7471" s="15"/>
      <c r="G7471" s="15"/>
      <c r="H7471" s="15"/>
      <c r="I7471" s="15"/>
      <c r="J7471" s="15"/>
      <c r="K7471" s="15"/>
    </row>
    <row r="7472" spans="2:11" x14ac:dyDescent="0.2">
      <c r="B7472" s="15"/>
      <c r="C7472" s="15"/>
      <c r="D7472" s="15"/>
      <c r="E7472" s="15"/>
      <c r="F7472" s="15"/>
      <c r="G7472" s="15"/>
      <c r="H7472" s="15"/>
      <c r="I7472" s="15"/>
      <c r="J7472" s="15"/>
      <c r="K7472" s="15"/>
    </row>
    <row r="7473" spans="2:11" x14ac:dyDescent="0.2">
      <c r="B7473" s="15"/>
      <c r="C7473" s="15"/>
      <c r="D7473" s="15"/>
      <c r="E7473" s="15"/>
      <c r="F7473" s="15"/>
      <c r="G7473" s="15"/>
      <c r="H7473" s="15"/>
      <c r="I7473" s="15"/>
      <c r="J7473" s="15"/>
      <c r="K7473" s="15"/>
    </row>
    <row r="7474" spans="2:11" x14ac:dyDescent="0.2">
      <c r="B7474" s="15"/>
      <c r="C7474" s="15"/>
      <c r="D7474" s="15"/>
      <c r="E7474" s="15"/>
      <c r="F7474" s="15"/>
      <c r="G7474" s="15"/>
      <c r="H7474" s="15"/>
      <c r="I7474" s="15"/>
      <c r="J7474" s="15"/>
      <c r="K7474" s="15"/>
    </row>
    <row r="7475" spans="2:11" x14ac:dyDescent="0.2">
      <c r="B7475" s="15"/>
      <c r="C7475" s="15"/>
      <c r="D7475" s="15"/>
      <c r="E7475" s="15"/>
      <c r="F7475" s="15"/>
      <c r="G7475" s="15"/>
      <c r="H7475" s="15"/>
      <c r="I7475" s="15"/>
      <c r="J7475" s="15"/>
      <c r="K7475" s="15"/>
    </row>
    <row r="7476" spans="2:11" x14ac:dyDescent="0.2">
      <c r="B7476" s="15"/>
      <c r="C7476" s="15"/>
      <c r="D7476" s="15"/>
      <c r="E7476" s="15"/>
      <c r="F7476" s="15"/>
      <c r="G7476" s="15"/>
      <c r="H7476" s="15"/>
      <c r="I7476" s="15"/>
      <c r="J7476" s="15"/>
      <c r="K7476" s="15"/>
    </row>
    <row r="7477" spans="2:11" x14ac:dyDescent="0.2">
      <c r="B7477" s="15"/>
      <c r="C7477" s="15"/>
      <c r="D7477" s="15"/>
      <c r="E7477" s="15"/>
      <c r="F7477" s="15"/>
      <c r="G7477" s="15"/>
      <c r="H7477" s="15"/>
      <c r="I7477" s="15"/>
      <c r="J7477" s="15"/>
      <c r="K7477" s="15"/>
    </row>
    <row r="7478" spans="2:11" x14ac:dyDescent="0.2">
      <c r="B7478" s="15"/>
      <c r="C7478" s="15"/>
      <c r="D7478" s="15"/>
      <c r="E7478" s="15"/>
      <c r="F7478" s="15"/>
      <c r="G7478" s="15"/>
      <c r="H7478" s="15"/>
      <c r="I7478" s="15"/>
      <c r="J7478" s="15"/>
      <c r="K7478" s="15"/>
    </row>
    <row r="7479" spans="2:11" x14ac:dyDescent="0.2">
      <c r="B7479" s="15"/>
      <c r="C7479" s="15"/>
      <c r="D7479" s="15"/>
      <c r="E7479" s="15"/>
      <c r="F7479" s="15"/>
      <c r="G7479" s="15"/>
      <c r="H7479" s="15"/>
      <c r="I7479" s="15"/>
      <c r="J7479" s="15"/>
      <c r="K7479" s="15"/>
    </row>
    <row r="7480" spans="2:11" x14ac:dyDescent="0.2">
      <c r="B7480" s="15"/>
      <c r="C7480" s="15"/>
      <c r="D7480" s="15"/>
      <c r="E7480" s="15"/>
      <c r="F7480" s="15"/>
      <c r="G7480" s="15"/>
      <c r="H7480" s="15"/>
      <c r="I7480" s="15"/>
      <c r="J7480" s="15"/>
      <c r="K7480" s="15"/>
    </row>
    <row r="7481" spans="2:11" x14ac:dyDescent="0.2">
      <c r="B7481" s="15"/>
      <c r="C7481" s="15"/>
      <c r="D7481" s="15"/>
      <c r="E7481" s="15"/>
      <c r="F7481" s="15"/>
      <c r="G7481" s="15"/>
      <c r="H7481" s="15"/>
      <c r="I7481" s="15"/>
      <c r="J7481" s="15"/>
      <c r="K7481" s="15"/>
    </row>
    <row r="7482" spans="2:11" x14ac:dyDescent="0.2">
      <c r="B7482" s="15"/>
      <c r="C7482" s="15"/>
      <c r="D7482" s="15"/>
      <c r="E7482" s="15"/>
      <c r="F7482" s="15"/>
      <c r="G7482" s="15"/>
      <c r="H7482" s="15"/>
      <c r="I7482" s="15"/>
      <c r="J7482" s="15"/>
      <c r="K7482" s="15"/>
    </row>
    <row r="7483" spans="2:11" x14ac:dyDescent="0.2">
      <c r="B7483" s="15"/>
      <c r="C7483" s="15"/>
      <c r="D7483" s="15"/>
      <c r="E7483" s="15"/>
      <c r="F7483" s="15"/>
      <c r="G7483" s="15"/>
      <c r="H7483" s="15"/>
      <c r="I7483" s="15"/>
      <c r="J7483" s="15"/>
      <c r="K7483" s="15"/>
    </row>
    <row r="7484" spans="2:11" x14ac:dyDescent="0.2">
      <c r="B7484" s="15"/>
      <c r="C7484" s="15"/>
      <c r="D7484" s="15"/>
      <c r="E7484" s="15"/>
      <c r="F7484" s="15"/>
      <c r="G7484" s="15"/>
      <c r="H7484" s="15"/>
      <c r="I7484" s="15"/>
      <c r="J7484" s="15"/>
      <c r="K7484" s="15"/>
    </row>
    <row r="7485" spans="2:11" x14ac:dyDescent="0.2">
      <c r="B7485" s="15"/>
      <c r="C7485" s="15"/>
      <c r="D7485" s="15"/>
      <c r="E7485" s="15"/>
      <c r="F7485" s="15"/>
      <c r="G7485" s="15"/>
      <c r="H7485" s="15"/>
      <c r="I7485" s="15"/>
      <c r="J7485" s="15"/>
      <c r="K7485" s="15"/>
    </row>
    <row r="7486" spans="2:11" x14ac:dyDescent="0.2">
      <c r="B7486" s="15"/>
      <c r="C7486" s="15"/>
      <c r="D7486" s="15"/>
      <c r="E7486" s="15"/>
      <c r="F7486" s="15"/>
      <c r="G7486" s="15"/>
      <c r="H7486" s="15"/>
      <c r="I7486" s="15"/>
      <c r="J7486" s="15"/>
      <c r="K7486" s="15"/>
    </row>
    <row r="7487" spans="2:11" x14ac:dyDescent="0.2">
      <c r="B7487" s="15"/>
      <c r="C7487" s="15"/>
      <c r="D7487" s="15"/>
      <c r="E7487" s="15"/>
      <c r="F7487" s="15"/>
      <c r="G7487" s="15"/>
      <c r="H7487" s="15"/>
      <c r="I7487" s="15"/>
      <c r="J7487" s="15"/>
      <c r="K7487" s="15"/>
    </row>
    <row r="7488" spans="2:11" x14ac:dyDescent="0.2">
      <c r="B7488" s="15"/>
      <c r="C7488" s="15"/>
      <c r="D7488" s="15"/>
      <c r="E7488" s="15"/>
      <c r="F7488" s="15"/>
      <c r="G7488" s="15"/>
      <c r="H7488" s="15"/>
      <c r="I7488" s="15"/>
      <c r="J7488" s="15"/>
      <c r="K7488" s="15"/>
    </row>
    <row r="7489" spans="2:11" x14ac:dyDescent="0.2">
      <c r="B7489" s="15"/>
      <c r="C7489" s="15"/>
      <c r="D7489" s="15"/>
      <c r="E7489" s="15"/>
      <c r="F7489" s="15"/>
      <c r="G7489" s="15"/>
      <c r="H7489" s="15"/>
      <c r="I7489" s="15"/>
      <c r="J7489" s="15"/>
      <c r="K7489" s="15"/>
    </row>
    <row r="7490" spans="2:11" x14ac:dyDescent="0.2">
      <c r="B7490" s="15"/>
      <c r="C7490" s="15"/>
      <c r="D7490" s="15"/>
      <c r="E7490" s="15"/>
      <c r="F7490" s="15"/>
      <c r="G7490" s="15"/>
      <c r="H7490" s="15"/>
      <c r="I7490" s="15"/>
      <c r="J7490" s="15"/>
      <c r="K7490" s="15"/>
    </row>
    <row r="7491" spans="2:11" x14ac:dyDescent="0.2">
      <c r="B7491" s="15"/>
      <c r="C7491" s="15"/>
      <c r="D7491" s="15"/>
      <c r="E7491" s="15"/>
      <c r="F7491" s="15"/>
      <c r="G7491" s="15"/>
      <c r="H7491" s="15"/>
      <c r="I7491" s="15"/>
      <c r="J7491" s="15"/>
      <c r="K7491" s="15"/>
    </row>
    <row r="7492" spans="2:11" x14ac:dyDescent="0.2">
      <c r="B7492" s="15"/>
      <c r="C7492" s="15"/>
      <c r="D7492" s="15"/>
      <c r="E7492" s="15"/>
      <c r="F7492" s="15"/>
      <c r="G7492" s="15"/>
      <c r="H7492" s="15"/>
      <c r="I7492" s="15"/>
      <c r="J7492" s="15"/>
      <c r="K7492" s="15"/>
    </row>
    <row r="7493" spans="2:11" x14ac:dyDescent="0.2">
      <c r="B7493" s="15"/>
      <c r="C7493" s="15"/>
      <c r="D7493" s="15"/>
      <c r="E7493" s="15"/>
      <c r="F7493" s="15"/>
      <c r="G7493" s="15"/>
      <c r="H7493" s="15"/>
      <c r="I7493" s="15"/>
      <c r="J7493" s="15"/>
      <c r="K7493" s="15"/>
    </row>
    <row r="7494" spans="2:11" x14ac:dyDescent="0.2">
      <c r="B7494" s="15"/>
      <c r="C7494" s="15"/>
      <c r="D7494" s="15"/>
      <c r="E7494" s="15"/>
      <c r="F7494" s="15"/>
      <c r="G7494" s="15"/>
      <c r="H7494" s="15"/>
      <c r="I7494" s="15"/>
      <c r="J7494" s="15"/>
      <c r="K7494" s="15"/>
    </row>
    <row r="7495" spans="2:11" x14ac:dyDescent="0.2">
      <c r="B7495" s="15"/>
      <c r="C7495" s="15"/>
      <c r="D7495" s="15"/>
      <c r="E7495" s="15"/>
      <c r="F7495" s="15"/>
      <c r="G7495" s="15"/>
      <c r="H7495" s="15"/>
      <c r="I7495" s="15"/>
      <c r="J7495" s="15"/>
      <c r="K7495" s="15"/>
    </row>
    <row r="7496" spans="2:11" x14ac:dyDescent="0.2">
      <c r="B7496" s="15"/>
      <c r="C7496" s="15"/>
      <c r="D7496" s="15"/>
      <c r="E7496" s="15"/>
      <c r="F7496" s="15"/>
      <c r="G7496" s="15"/>
      <c r="H7496" s="15"/>
      <c r="I7496" s="15"/>
      <c r="J7496" s="15"/>
      <c r="K7496" s="15"/>
    </row>
    <row r="7497" spans="2:11" x14ac:dyDescent="0.2">
      <c r="B7497" s="15"/>
      <c r="C7497" s="15"/>
      <c r="D7497" s="15"/>
      <c r="E7497" s="15"/>
      <c r="F7497" s="15"/>
      <c r="G7497" s="15"/>
      <c r="H7497" s="15"/>
      <c r="I7497" s="15"/>
      <c r="J7497" s="15"/>
      <c r="K7497" s="15"/>
    </row>
    <row r="7498" spans="2:11" x14ac:dyDescent="0.2">
      <c r="B7498" s="15"/>
      <c r="C7498" s="15"/>
      <c r="D7498" s="15"/>
      <c r="E7498" s="15"/>
      <c r="F7498" s="15"/>
      <c r="G7498" s="15"/>
      <c r="H7498" s="15"/>
      <c r="I7498" s="15"/>
      <c r="J7498" s="15"/>
      <c r="K7498" s="15"/>
    </row>
    <row r="7499" spans="2:11" x14ac:dyDescent="0.2">
      <c r="B7499" s="15"/>
      <c r="C7499" s="15"/>
      <c r="D7499" s="15"/>
      <c r="E7499" s="15"/>
      <c r="F7499" s="15"/>
      <c r="G7499" s="15"/>
      <c r="H7499" s="15"/>
      <c r="I7499" s="15"/>
      <c r="J7499" s="15"/>
      <c r="K7499" s="15"/>
    </row>
    <row r="7500" spans="2:11" x14ac:dyDescent="0.2">
      <c r="B7500" s="15"/>
      <c r="C7500" s="15"/>
      <c r="D7500" s="15"/>
      <c r="E7500" s="15"/>
      <c r="F7500" s="15"/>
      <c r="G7500" s="15"/>
      <c r="H7500" s="15"/>
      <c r="I7500" s="15"/>
      <c r="J7500" s="15"/>
      <c r="K7500" s="15"/>
    </row>
    <row r="7501" spans="2:11" x14ac:dyDescent="0.2">
      <c r="B7501" s="15"/>
      <c r="C7501" s="15"/>
      <c r="D7501" s="15"/>
      <c r="E7501" s="15"/>
      <c r="F7501" s="15"/>
      <c r="G7501" s="15"/>
      <c r="H7501" s="15"/>
      <c r="I7501" s="15"/>
      <c r="J7501" s="15"/>
      <c r="K7501" s="15"/>
    </row>
    <row r="7502" spans="2:11" x14ac:dyDescent="0.2">
      <c r="B7502" s="15"/>
      <c r="C7502" s="15"/>
      <c r="D7502" s="15"/>
      <c r="E7502" s="15"/>
      <c r="F7502" s="15"/>
      <c r="G7502" s="15"/>
      <c r="H7502" s="15"/>
      <c r="I7502" s="15"/>
      <c r="J7502" s="15"/>
      <c r="K7502" s="15"/>
    </row>
    <row r="7503" spans="2:11" x14ac:dyDescent="0.2">
      <c r="B7503" s="15"/>
      <c r="C7503" s="15"/>
      <c r="D7503" s="15"/>
      <c r="E7503" s="15"/>
      <c r="F7503" s="15"/>
      <c r="G7503" s="15"/>
      <c r="H7503" s="15"/>
      <c r="I7503" s="15"/>
      <c r="J7503" s="15"/>
      <c r="K7503" s="15"/>
    </row>
    <row r="7504" spans="2:11" x14ac:dyDescent="0.2">
      <c r="B7504" s="15"/>
      <c r="C7504" s="15"/>
      <c r="D7504" s="15"/>
      <c r="E7504" s="15"/>
      <c r="F7504" s="15"/>
      <c r="G7504" s="15"/>
      <c r="H7504" s="15"/>
      <c r="I7504" s="15"/>
      <c r="J7504" s="15"/>
      <c r="K7504" s="15"/>
    </row>
    <row r="7505" spans="2:11" x14ac:dyDescent="0.2">
      <c r="B7505" s="15"/>
      <c r="C7505" s="15"/>
      <c r="D7505" s="15"/>
      <c r="E7505" s="15"/>
      <c r="F7505" s="15"/>
      <c r="G7505" s="15"/>
      <c r="H7505" s="15"/>
      <c r="I7505" s="15"/>
      <c r="J7505" s="15"/>
      <c r="K7505" s="15"/>
    </row>
    <row r="7506" spans="2:11" x14ac:dyDescent="0.2">
      <c r="B7506" s="15"/>
      <c r="C7506" s="15"/>
      <c r="D7506" s="15"/>
      <c r="E7506" s="15"/>
      <c r="F7506" s="15"/>
      <c r="G7506" s="15"/>
      <c r="H7506" s="15"/>
      <c r="I7506" s="15"/>
      <c r="J7506" s="15"/>
      <c r="K7506" s="15"/>
    </row>
    <row r="7507" spans="2:11" x14ac:dyDescent="0.2">
      <c r="B7507" s="15"/>
      <c r="C7507" s="15"/>
      <c r="D7507" s="15"/>
      <c r="E7507" s="15"/>
      <c r="F7507" s="15"/>
      <c r="G7507" s="15"/>
      <c r="H7507" s="15"/>
      <c r="I7507" s="15"/>
      <c r="J7507" s="15"/>
      <c r="K7507" s="15"/>
    </row>
    <row r="7508" spans="2:11" x14ac:dyDescent="0.2">
      <c r="B7508" s="15"/>
      <c r="C7508" s="15"/>
      <c r="D7508" s="15"/>
      <c r="E7508" s="15"/>
      <c r="F7508" s="15"/>
      <c r="G7508" s="15"/>
      <c r="H7508" s="15"/>
      <c r="I7508" s="15"/>
      <c r="J7508" s="15"/>
      <c r="K7508" s="15"/>
    </row>
    <row r="7509" spans="2:11" x14ac:dyDescent="0.2">
      <c r="B7509" s="15"/>
      <c r="C7509" s="15"/>
      <c r="D7509" s="15"/>
      <c r="E7509" s="15"/>
      <c r="F7509" s="15"/>
      <c r="G7509" s="15"/>
      <c r="H7509" s="15"/>
      <c r="I7509" s="15"/>
      <c r="J7509" s="15"/>
      <c r="K7509" s="15"/>
    </row>
    <row r="7510" spans="2:11" x14ac:dyDescent="0.2">
      <c r="B7510" s="15"/>
      <c r="C7510" s="15"/>
      <c r="D7510" s="15"/>
      <c r="E7510" s="15"/>
      <c r="F7510" s="15"/>
      <c r="G7510" s="15"/>
      <c r="H7510" s="15"/>
      <c r="I7510" s="15"/>
      <c r="J7510" s="15"/>
      <c r="K7510" s="15"/>
    </row>
    <row r="7511" spans="2:11" x14ac:dyDescent="0.2">
      <c r="B7511" s="15"/>
      <c r="C7511" s="15"/>
      <c r="D7511" s="15"/>
      <c r="E7511" s="15"/>
      <c r="F7511" s="15"/>
      <c r="G7511" s="15"/>
      <c r="H7511" s="15"/>
      <c r="I7511" s="15"/>
      <c r="J7511" s="15"/>
      <c r="K7511" s="15"/>
    </row>
    <row r="7512" spans="2:11" x14ac:dyDescent="0.2">
      <c r="B7512" s="15"/>
      <c r="C7512" s="15"/>
      <c r="D7512" s="15"/>
      <c r="E7512" s="15"/>
      <c r="F7512" s="15"/>
      <c r="G7512" s="15"/>
      <c r="H7512" s="15"/>
      <c r="I7512" s="15"/>
      <c r="J7512" s="15"/>
      <c r="K7512" s="15"/>
    </row>
    <row r="7513" spans="2:11" x14ac:dyDescent="0.2">
      <c r="B7513" s="15"/>
      <c r="C7513" s="15"/>
      <c r="D7513" s="15"/>
      <c r="E7513" s="15"/>
      <c r="F7513" s="15"/>
      <c r="G7513" s="15"/>
      <c r="H7513" s="15"/>
      <c r="I7513" s="15"/>
      <c r="J7513" s="15"/>
      <c r="K7513" s="15"/>
    </row>
    <row r="7514" spans="2:11" x14ac:dyDescent="0.2">
      <c r="B7514" s="15"/>
      <c r="C7514" s="15"/>
      <c r="D7514" s="15"/>
      <c r="E7514" s="15"/>
      <c r="F7514" s="15"/>
      <c r="G7514" s="15"/>
      <c r="H7514" s="15"/>
      <c r="I7514" s="15"/>
      <c r="J7514" s="15"/>
      <c r="K7514" s="15"/>
    </row>
    <row r="7515" spans="2:11" x14ac:dyDescent="0.2">
      <c r="B7515" s="15"/>
      <c r="C7515" s="15"/>
      <c r="D7515" s="15"/>
      <c r="E7515" s="15"/>
      <c r="F7515" s="15"/>
      <c r="G7515" s="15"/>
      <c r="H7515" s="15"/>
      <c r="I7515" s="15"/>
      <c r="J7515" s="15"/>
      <c r="K7515" s="15"/>
    </row>
    <row r="7516" spans="2:11" x14ac:dyDescent="0.2">
      <c r="B7516" s="15"/>
      <c r="C7516" s="15"/>
      <c r="D7516" s="15"/>
      <c r="E7516" s="15"/>
      <c r="F7516" s="15"/>
      <c r="G7516" s="15"/>
      <c r="H7516" s="15"/>
      <c r="I7516" s="15"/>
      <c r="J7516" s="15"/>
      <c r="K7516" s="15"/>
    </row>
    <row r="7517" spans="2:11" x14ac:dyDescent="0.2">
      <c r="B7517" s="15"/>
      <c r="C7517" s="15"/>
      <c r="D7517" s="15"/>
      <c r="E7517" s="15"/>
      <c r="F7517" s="15"/>
      <c r="G7517" s="15"/>
      <c r="H7517" s="15"/>
      <c r="I7517" s="15"/>
      <c r="J7517" s="15"/>
      <c r="K7517" s="15"/>
    </row>
    <row r="7518" spans="2:11" x14ac:dyDescent="0.2">
      <c r="B7518" s="15"/>
      <c r="C7518" s="15"/>
      <c r="D7518" s="15"/>
      <c r="E7518" s="15"/>
      <c r="F7518" s="15"/>
      <c r="G7518" s="15"/>
      <c r="H7518" s="15"/>
      <c r="I7518" s="15"/>
      <c r="J7518" s="15"/>
      <c r="K7518" s="15"/>
    </row>
    <row r="7519" spans="2:11" x14ac:dyDescent="0.2">
      <c r="B7519" s="15"/>
      <c r="C7519" s="15"/>
      <c r="D7519" s="15"/>
      <c r="E7519" s="15"/>
      <c r="F7519" s="15"/>
      <c r="G7519" s="15"/>
      <c r="H7519" s="15"/>
      <c r="I7519" s="15"/>
      <c r="J7519" s="15"/>
      <c r="K7519" s="15"/>
    </row>
    <row r="7520" spans="2:11" x14ac:dyDescent="0.2">
      <c r="B7520" s="15"/>
      <c r="C7520" s="15"/>
      <c r="D7520" s="15"/>
      <c r="E7520" s="15"/>
      <c r="F7520" s="15"/>
      <c r="G7520" s="15"/>
      <c r="H7520" s="15"/>
      <c r="I7520" s="15"/>
      <c r="J7520" s="15"/>
      <c r="K7520" s="15"/>
    </row>
    <row r="7521" spans="2:11" x14ac:dyDescent="0.2">
      <c r="B7521" s="15"/>
      <c r="C7521" s="15"/>
      <c r="D7521" s="15"/>
      <c r="E7521" s="15"/>
      <c r="F7521" s="15"/>
      <c r="G7521" s="15"/>
      <c r="H7521" s="15"/>
      <c r="I7521" s="15"/>
      <c r="J7521" s="15"/>
      <c r="K7521" s="15"/>
    </row>
    <row r="7522" spans="2:11" x14ac:dyDescent="0.2">
      <c r="B7522" s="15"/>
      <c r="C7522" s="15"/>
      <c r="D7522" s="15"/>
      <c r="E7522" s="15"/>
      <c r="F7522" s="15"/>
      <c r="G7522" s="15"/>
      <c r="H7522" s="15"/>
      <c r="I7522" s="15"/>
      <c r="J7522" s="15"/>
      <c r="K7522" s="15"/>
    </row>
    <row r="7523" spans="2:11" x14ac:dyDescent="0.2">
      <c r="B7523" s="15"/>
      <c r="C7523" s="15"/>
      <c r="D7523" s="15"/>
      <c r="E7523" s="15"/>
      <c r="F7523" s="15"/>
      <c r="G7523" s="15"/>
      <c r="H7523" s="15"/>
      <c r="I7523" s="15"/>
      <c r="J7523" s="15"/>
      <c r="K7523" s="15"/>
    </row>
    <row r="7524" spans="2:11" x14ac:dyDescent="0.2">
      <c r="B7524" s="15"/>
      <c r="C7524" s="15"/>
      <c r="D7524" s="15"/>
      <c r="E7524" s="15"/>
      <c r="F7524" s="15"/>
      <c r="G7524" s="15"/>
      <c r="H7524" s="15"/>
      <c r="I7524" s="15"/>
      <c r="J7524" s="15"/>
      <c r="K7524" s="15"/>
    </row>
    <row r="7525" spans="2:11" x14ac:dyDescent="0.2">
      <c r="B7525" s="15"/>
      <c r="C7525" s="15"/>
      <c r="D7525" s="15"/>
      <c r="E7525" s="15"/>
      <c r="F7525" s="15"/>
      <c r="G7525" s="15"/>
      <c r="H7525" s="15"/>
      <c r="I7525" s="15"/>
      <c r="J7525" s="15"/>
      <c r="K7525" s="15"/>
    </row>
    <row r="7526" spans="2:11" x14ac:dyDescent="0.2">
      <c r="B7526" s="15"/>
      <c r="C7526" s="15"/>
      <c r="D7526" s="15"/>
      <c r="E7526" s="15"/>
      <c r="F7526" s="15"/>
      <c r="G7526" s="15"/>
      <c r="H7526" s="15"/>
      <c r="I7526" s="15"/>
      <c r="J7526" s="15"/>
      <c r="K7526" s="15"/>
    </row>
    <row r="7527" spans="2:11" x14ac:dyDescent="0.2">
      <c r="B7527" s="15"/>
      <c r="C7527" s="15"/>
      <c r="D7527" s="15"/>
      <c r="E7527" s="15"/>
      <c r="F7527" s="15"/>
      <c r="G7527" s="15"/>
      <c r="H7527" s="15"/>
      <c r="I7527" s="15"/>
      <c r="J7527" s="15"/>
      <c r="K7527" s="15"/>
    </row>
    <row r="7528" spans="2:11" x14ac:dyDescent="0.2">
      <c r="B7528" s="15"/>
      <c r="C7528" s="15"/>
      <c r="D7528" s="15"/>
      <c r="E7528" s="15"/>
      <c r="F7528" s="15"/>
      <c r="G7528" s="15"/>
      <c r="H7528" s="15"/>
      <c r="I7528" s="15"/>
      <c r="J7528" s="15"/>
      <c r="K7528" s="15"/>
    </row>
    <row r="7529" spans="2:11" x14ac:dyDescent="0.2">
      <c r="B7529" s="15"/>
      <c r="C7529" s="15"/>
      <c r="D7529" s="15"/>
      <c r="E7529" s="15"/>
      <c r="F7529" s="15"/>
      <c r="G7529" s="15"/>
      <c r="H7529" s="15"/>
      <c r="I7529" s="15"/>
      <c r="J7529" s="15"/>
      <c r="K7529" s="15"/>
    </row>
    <row r="7530" spans="2:11" x14ac:dyDescent="0.2">
      <c r="B7530" s="15"/>
      <c r="C7530" s="15"/>
      <c r="D7530" s="15"/>
      <c r="E7530" s="15"/>
      <c r="F7530" s="15"/>
      <c r="G7530" s="15"/>
      <c r="H7530" s="15"/>
      <c r="I7530" s="15"/>
      <c r="J7530" s="15"/>
      <c r="K7530" s="15"/>
    </row>
    <row r="7531" spans="2:11" x14ac:dyDescent="0.2">
      <c r="B7531" s="15"/>
      <c r="C7531" s="15"/>
      <c r="D7531" s="15"/>
      <c r="E7531" s="15"/>
      <c r="F7531" s="15"/>
      <c r="G7531" s="15"/>
      <c r="H7531" s="15"/>
      <c r="I7531" s="15"/>
      <c r="J7531" s="15"/>
      <c r="K7531" s="15"/>
    </row>
    <row r="7532" spans="2:11" x14ac:dyDescent="0.2">
      <c r="B7532" s="15"/>
      <c r="C7532" s="15"/>
      <c r="D7532" s="15"/>
      <c r="E7532" s="15"/>
      <c r="F7532" s="15"/>
      <c r="G7532" s="15"/>
      <c r="H7532" s="15"/>
      <c r="I7532" s="15"/>
      <c r="J7532" s="15"/>
      <c r="K7532" s="15"/>
    </row>
    <row r="7533" spans="2:11" x14ac:dyDescent="0.2">
      <c r="B7533" s="15"/>
      <c r="C7533" s="15"/>
      <c r="D7533" s="15"/>
      <c r="E7533" s="15"/>
      <c r="F7533" s="15"/>
      <c r="G7533" s="15"/>
      <c r="H7533" s="15"/>
      <c r="I7533" s="15"/>
      <c r="J7533" s="15"/>
      <c r="K7533" s="15"/>
    </row>
    <row r="7534" spans="2:11" x14ac:dyDescent="0.2">
      <c r="B7534" s="15"/>
      <c r="C7534" s="15"/>
      <c r="D7534" s="15"/>
      <c r="E7534" s="15"/>
      <c r="F7534" s="15"/>
      <c r="G7534" s="15"/>
      <c r="H7534" s="15"/>
      <c r="I7534" s="15"/>
      <c r="J7534" s="15"/>
      <c r="K7534" s="15"/>
    </row>
    <row r="7535" spans="2:11" x14ac:dyDescent="0.2">
      <c r="B7535" s="15"/>
      <c r="C7535" s="15"/>
      <c r="D7535" s="15"/>
      <c r="E7535" s="15"/>
      <c r="F7535" s="15"/>
      <c r="G7535" s="15"/>
      <c r="H7535" s="15"/>
      <c r="I7535" s="15"/>
      <c r="J7535" s="15"/>
      <c r="K7535" s="15"/>
    </row>
    <row r="7536" spans="2:11" x14ac:dyDescent="0.2">
      <c r="B7536" s="15"/>
      <c r="C7536" s="15"/>
      <c r="D7536" s="15"/>
      <c r="E7536" s="15"/>
      <c r="F7536" s="15"/>
      <c r="G7536" s="15"/>
      <c r="H7536" s="15"/>
      <c r="I7536" s="15"/>
      <c r="J7536" s="15"/>
      <c r="K7536" s="15"/>
    </row>
    <row r="7537" spans="2:11" x14ac:dyDescent="0.2">
      <c r="B7537" s="15"/>
      <c r="C7537" s="15"/>
      <c r="D7537" s="15"/>
      <c r="E7537" s="15"/>
      <c r="F7537" s="15"/>
      <c r="G7537" s="15"/>
      <c r="H7537" s="15"/>
      <c r="I7537" s="15"/>
      <c r="J7537" s="15"/>
      <c r="K7537" s="15"/>
    </row>
    <row r="7538" spans="2:11" x14ac:dyDescent="0.2">
      <c r="B7538" s="15"/>
      <c r="C7538" s="15"/>
      <c r="D7538" s="15"/>
      <c r="E7538" s="15"/>
      <c r="F7538" s="15"/>
      <c r="G7538" s="15"/>
      <c r="H7538" s="15"/>
      <c r="I7538" s="15"/>
      <c r="J7538" s="15"/>
      <c r="K7538" s="15"/>
    </row>
    <row r="7539" spans="2:11" x14ac:dyDescent="0.2">
      <c r="B7539" s="15"/>
      <c r="C7539" s="15"/>
      <c r="D7539" s="15"/>
      <c r="E7539" s="15"/>
      <c r="F7539" s="15"/>
      <c r="G7539" s="15"/>
      <c r="H7539" s="15"/>
      <c r="I7539" s="15"/>
      <c r="J7539" s="15"/>
      <c r="K7539" s="15"/>
    </row>
    <row r="7540" spans="2:11" x14ac:dyDescent="0.2">
      <c r="B7540" s="15"/>
      <c r="C7540" s="15"/>
      <c r="D7540" s="15"/>
      <c r="E7540" s="15"/>
      <c r="F7540" s="15"/>
      <c r="G7540" s="15"/>
      <c r="H7540" s="15"/>
      <c r="I7540" s="15"/>
      <c r="J7540" s="15"/>
      <c r="K7540" s="15"/>
    </row>
    <row r="7541" spans="2:11" x14ac:dyDescent="0.2">
      <c r="B7541" s="15"/>
      <c r="C7541" s="15"/>
      <c r="D7541" s="15"/>
      <c r="E7541" s="15"/>
      <c r="F7541" s="15"/>
      <c r="G7541" s="15"/>
      <c r="H7541" s="15"/>
      <c r="I7541" s="15"/>
      <c r="J7541" s="15"/>
      <c r="K7541" s="15"/>
    </row>
    <row r="7542" spans="2:11" x14ac:dyDescent="0.2">
      <c r="B7542" s="15"/>
      <c r="C7542" s="15"/>
      <c r="D7542" s="15"/>
      <c r="E7542" s="15"/>
      <c r="F7542" s="15"/>
      <c r="G7542" s="15"/>
      <c r="H7542" s="15"/>
      <c r="I7542" s="15"/>
      <c r="J7542" s="15"/>
      <c r="K7542" s="15"/>
    </row>
    <row r="7543" spans="2:11" x14ac:dyDescent="0.2">
      <c r="B7543" s="15"/>
      <c r="C7543" s="15"/>
      <c r="D7543" s="15"/>
      <c r="E7543" s="15"/>
      <c r="F7543" s="15"/>
      <c r="G7543" s="15"/>
      <c r="H7543" s="15"/>
      <c r="I7543" s="15"/>
      <c r="J7543" s="15"/>
      <c r="K7543" s="15"/>
    </row>
    <row r="7544" spans="2:11" x14ac:dyDescent="0.2">
      <c r="B7544" s="15"/>
      <c r="C7544" s="15"/>
      <c r="D7544" s="15"/>
      <c r="E7544" s="15"/>
      <c r="F7544" s="15"/>
      <c r="G7544" s="15"/>
      <c r="H7544" s="15"/>
      <c r="I7544" s="15"/>
      <c r="J7544" s="15"/>
      <c r="K7544" s="15"/>
    </row>
    <row r="7545" spans="2:11" x14ac:dyDescent="0.2">
      <c r="B7545" s="15"/>
      <c r="C7545" s="15"/>
      <c r="D7545" s="15"/>
      <c r="E7545" s="15"/>
      <c r="F7545" s="15"/>
      <c r="G7545" s="15"/>
      <c r="H7545" s="15"/>
      <c r="I7545" s="15"/>
      <c r="J7545" s="15"/>
      <c r="K7545" s="15"/>
    </row>
    <row r="7546" spans="2:11" x14ac:dyDescent="0.2">
      <c r="B7546" s="15"/>
      <c r="C7546" s="15"/>
      <c r="D7546" s="15"/>
      <c r="E7546" s="15"/>
      <c r="F7546" s="15"/>
      <c r="G7546" s="15"/>
      <c r="H7546" s="15"/>
      <c r="I7546" s="15"/>
      <c r="J7546" s="15"/>
      <c r="K7546" s="15"/>
    </row>
    <row r="7547" spans="2:11" x14ac:dyDescent="0.2">
      <c r="B7547" s="15"/>
      <c r="C7547" s="15"/>
      <c r="D7547" s="15"/>
      <c r="E7547" s="15"/>
      <c r="F7547" s="15"/>
      <c r="G7547" s="15"/>
      <c r="H7547" s="15"/>
      <c r="I7547" s="15"/>
      <c r="J7547" s="15"/>
      <c r="K7547" s="15"/>
    </row>
    <row r="7548" spans="2:11" x14ac:dyDescent="0.2">
      <c r="B7548" s="15"/>
      <c r="C7548" s="15"/>
      <c r="D7548" s="15"/>
      <c r="E7548" s="15"/>
      <c r="F7548" s="15"/>
      <c r="G7548" s="15"/>
      <c r="H7548" s="15"/>
      <c r="I7548" s="15"/>
      <c r="J7548" s="15"/>
      <c r="K7548" s="15"/>
    </row>
    <row r="7549" spans="2:11" x14ac:dyDescent="0.2">
      <c r="B7549" s="15"/>
      <c r="C7549" s="15"/>
      <c r="D7549" s="15"/>
      <c r="E7549" s="15"/>
      <c r="F7549" s="15"/>
      <c r="G7549" s="15"/>
      <c r="H7549" s="15"/>
      <c r="I7549" s="15"/>
      <c r="J7549" s="15"/>
      <c r="K7549" s="15"/>
    </row>
    <row r="7550" spans="2:11" x14ac:dyDescent="0.2">
      <c r="B7550" s="15"/>
      <c r="C7550" s="15"/>
      <c r="D7550" s="15"/>
      <c r="E7550" s="15"/>
      <c r="F7550" s="15"/>
      <c r="G7550" s="15"/>
      <c r="H7550" s="15"/>
      <c r="I7550" s="15"/>
      <c r="J7550" s="15"/>
      <c r="K7550" s="15"/>
    </row>
    <row r="7551" spans="2:11" x14ac:dyDescent="0.2">
      <c r="B7551" s="15"/>
      <c r="C7551" s="15"/>
      <c r="D7551" s="15"/>
      <c r="E7551" s="15"/>
      <c r="F7551" s="15"/>
      <c r="G7551" s="15"/>
      <c r="H7551" s="15"/>
      <c r="I7551" s="15"/>
      <c r="J7551" s="15"/>
      <c r="K7551" s="15"/>
    </row>
    <row r="7552" spans="2:11" x14ac:dyDescent="0.2">
      <c r="B7552" s="15"/>
      <c r="C7552" s="15"/>
      <c r="D7552" s="15"/>
      <c r="E7552" s="15"/>
      <c r="F7552" s="15"/>
      <c r="G7552" s="15"/>
      <c r="H7552" s="15"/>
      <c r="I7552" s="15"/>
      <c r="J7552" s="15"/>
      <c r="K7552" s="15"/>
    </row>
    <row r="7553" spans="2:11" x14ac:dyDescent="0.2">
      <c r="B7553" s="15"/>
      <c r="C7553" s="15"/>
      <c r="D7553" s="15"/>
      <c r="E7553" s="15"/>
      <c r="F7553" s="15"/>
      <c r="G7553" s="15"/>
      <c r="H7553" s="15"/>
      <c r="I7553" s="15"/>
      <c r="J7553" s="15"/>
      <c r="K7553" s="15"/>
    </row>
    <row r="7554" spans="2:11" x14ac:dyDescent="0.2">
      <c r="B7554" s="15"/>
      <c r="C7554" s="15"/>
      <c r="D7554" s="15"/>
      <c r="E7554" s="15"/>
      <c r="F7554" s="15"/>
      <c r="G7554" s="15"/>
      <c r="H7554" s="15"/>
      <c r="I7554" s="15"/>
      <c r="J7554" s="15"/>
      <c r="K7554" s="15"/>
    </row>
    <row r="7555" spans="2:11" x14ac:dyDescent="0.2">
      <c r="B7555" s="15"/>
      <c r="C7555" s="15"/>
      <c r="D7555" s="15"/>
      <c r="E7555" s="15"/>
      <c r="F7555" s="15"/>
      <c r="G7555" s="15"/>
      <c r="H7555" s="15"/>
      <c r="I7555" s="15"/>
      <c r="J7555" s="15"/>
      <c r="K7555" s="15"/>
    </row>
    <row r="7556" spans="2:11" x14ac:dyDescent="0.2">
      <c r="B7556" s="15"/>
      <c r="C7556" s="15"/>
      <c r="D7556" s="15"/>
      <c r="E7556" s="15"/>
      <c r="F7556" s="15"/>
      <c r="G7556" s="15"/>
      <c r="H7556" s="15"/>
      <c r="I7556" s="15"/>
      <c r="J7556" s="15"/>
      <c r="K7556" s="15"/>
    </row>
    <row r="7557" spans="2:11" x14ac:dyDescent="0.2">
      <c r="B7557" s="15"/>
      <c r="C7557" s="15"/>
      <c r="D7557" s="15"/>
      <c r="E7557" s="15"/>
      <c r="F7557" s="15"/>
      <c r="G7557" s="15"/>
      <c r="H7557" s="15"/>
      <c r="I7557" s="15"/>
      <c r="J7557" s="15"/>
      <c r="K7557" s="15"/>
    </row>
    <row r="7558" spans="2:11" x14ac:dyDescent="0.2">
      <c r="B7558" s="15"/>
      <c r="C7558" s="15"/>
      <c r="D7558" s="15"/>
      <c r="E7558" s="15"/>
      <c r="F7558" s="15"/>
      <c r="G7558" s="15"/>
      <c r="H7558" s="15"/>
      <c r="I7558" s="15"/>
      <c r="J7558" s="15"/>
      <c r="K7558" s="15"/>
    </row>
    <row r="7559" spans="2:11" x14ac:dyDescent="0.2">
      <c r="B7559" s="15"/>
      <c r="C7559" s="15"/>
      <c r="D7559" s="15"/>
      <c r="E7559" s="15"/>
      <c r="F7559" s="15"/>
      <c r="G7559" s="15"/>
      <c r="H7559" s="15"/>
      <c r="I7559" s="15"/>
      <c r="J7559" s="15"/>
      <c r="K7559" s="15"/>
    </row>
    <row r="7560" spans="2:11" x14ac:dyDescent="0.2">
      <c r="B7560" s="15"/>
      <c r="C7560" s="15"/>
      <c r="D7560" s="15"/>
      <c r="E7560" s="15"/>
      <c r="F7560" s="15"/>
      <c r="G7560" s="15"/>
      <c r="H7560" s="15"/>
      <c r="I7560" s="15"/>
      <c r="J7560" s="15"/>
      <c r="K7560" s="15"/>
    </row>
    <row r="7561" spans="2:11" x14ac:dyDescent="0.2">
      <c r="B7561" s="15"/>
      <c r="C7561" s="15"/>
      <c r="D7561" s="15"/>
      <c r="E7561" s="15"/>
      <c r="F7561" s="15"/>
      <c r="G7561" s="15"/>
      <c r="H7561" s="15"/>
      <c r="I7561" s="15"/>
      <c r="J7561" s="15"/>
      <c r="K7561" s="15"/>
    </row>
    <row r="7562" spans="2:11" x14ac:dyDescent="0.2">
      <c r="B7562" s="15"/>
      <c r="C7562" s="15"/>
      <c r="D7562" s="15"/>
      <c r="E7562" s="15"/>
      <c r="F7562" s="15"/>
      <c r="G7562" s="15"/>
      <c r="H7562" s="15"/>
      <c r="I7562" s="15"/>
      <c r="J7562" s="15"/>
      <c r="K7562" s="15"/>
    </row>
    <row r="7563" spans="2:11" x14ac:dyDescent="0.2">
      <c r="B7563" s="15"/>
      <c r="C7563" s="15"/>
      <c r="D7563" s="15"/>
      <c r="E7563" s="15"/>
      <c r="F7563" s="15"/>
      <c r="G7563" s="15"/>
      <c r="H7563" s="15"/>
      <c r="I7563" s="15"/>
      <c r="J7563" s="15"/>
      <c r="K7563" s="15"/>
    </row>
    <row r="7564" spans="2:11" x14ac:dyDescent="0.2">
      <c r="B7564" s="15"/>
      <c r="C7564" s="15"/>
      <c r="D7564" s="15"/>
      <c r="E7564" s="15"/>
      <c r="F7564" s="15"/>
      <c r="G7564" s="15"/>
      <c r="H7564" s="15"/>
      <c r="I7564" s="15"/>
      <c r="J7564" s="15"/>
      <c r="K7564" s="15"/>
    </row>
    <row r="7565" spans="2:11" x14ac:dyDescent="0.2">
      <c r="B7565" s="15"/>
      <c r="C7565" s="15"/>
      <c r="D7565" s="15"/>
      <c r="E7565" s="15"/>
      <c r="F7565" s="15"/>
      <c r="G7565" s="15"/>
      <c r="H7565" s="15"/>
      <c r="I7565" s="15"/>
      <c r="J7565" s="15"/>
      <c r="K7565" s="15"/>
    </row>
    <row r="7566" spans="2:11" x14ac:dyDescent="0.2">
      <c r="B7566" s="15"/>
      <c r="C7566" s="15"/>
      <c r="D7566" s="15"/>
      <c r="E7566" s="15"/>
      <c r="F7566" s="15"/>
      <c r="G7566" s="15"/>
      <c r="H7566" s="15"/>
      <c r="I7566" s="15"/>
      <c r="J7566" s="15"/>
      <c r="K7566" s="15"/>
    </row>
    <row r="7567" spans="2:11" x14ac:dyDescent="0.2">
      <c r="B7567" s="15"/>
      <c r="C7567" s="15"/>
      <c r="D7567" s="15"/>
      <c r="E7567" s="15"/>
      <c r="F7567" s="15"/>
      <c r="G7567" s="15"/>
      <c r="H7567" s="15"/>
      <c r="I7567" s="15"/>
      <c r="J7567" s="15"/>
      <c r="K7567" s="15"/>
    </row>
    <row r="7568" spans="2:11" x14ac:dyDescent="0.2">
      <c r="B7568" s="15"/>
      <c r="C7568" s="15"/>
      <c r="D7568" s="15"/>
      <c r="E7568" s="15"/>
      <c r="F7568" s="15"/>
      <c r="G7568" s="15"/>
      <c r="H7568" s="15"/>
      <c r="I7568" s="15"/>
      <c r="J7568" s="15"/>
      <c r="K7568" s="15"/>
    </row>
    <row r="7569" spans="2:11" x14ac:dyDescent="0.2">
      <c r="B7569" s="15"/>
      <c r="C7569" s="15"/>
      <c r="D7569" s="15"/>
      <c r="E7569" s="15"/>
      <c r="F7569" s="15"/>
      <c r="G7569" s="15"/>
      <c r="H7569" s="15"/>
      <c r="I7569" s="15"/>
      <c r="J7569" s="15"/>
      <c r="K7569" s="15"/>
    </row>
    <row r="7570" spans="2:11" x14ac:dyDescent="0.2">
      <c r="B7570" s="15"/>
      <c r="C7570" s="15"/>
      <c r="D7570" s="15"/>
      <c r="E7570" s="15"/>
      <c r="F7570" s="15"/>
      <c r="G7570" s="15"/>
      <c r="H7570" s="15"/>
      <c r="I7570" s="15"/>
      <c r="J7570" s="15"/>
      <c r="K7570" s="15"/>
    </row>
    <row r="7571" spans="2:11" x14ac:dyDescent="0.2">
      <c r="B7571" s="15"/>
      <c r="C7571" s="15"/>
      <c r="D7571" s="15"/>
      <c r="E7571" s="15"/>
      <c r="F7571" s="15"/>
      <c r="G7571" s="15"/>
      <c r="H7571" s="15"/>
      <c r="I7571" s="15"/>
      <c r="J7571" s="15"/>
      <c r="K7571" s="15"/>
    </row>
    <row r="7572" spans="2:11" x14ac:dyDescent="0.2">
      <c r="B7572" s="15"/>
      <c r="C7572" s="15"/>
      <c r="D7572" s="15"/>
      <c r="E7572" s="15"/>
      <c r="F7572" s="15"/>
      <c r="G7572" s="15"/>
      <c r="H7572" s="15"/>
      <c r="I7572" s="15"/>
      <c r="J7572" s="15"/>
      <c r="K7572" s="15"/>
    </row>
    <row r="7573" spans="2:11" x14ac:dyDescent="0.2">
      <c r="B7573" s="15"/>
      <c r="C7573" s="15"/>
      <c r="D7573" s="15"/>
      <c r="E7573" s="15"/>
      <c r="F7573" s="15"/>
      <c r="G7573" s="15"/>
      <c r="H7573" s="15"/>
      <c r="I7573" s="15"/>
      <c r="J7573" s="15"/>
      <c r="K7573" s="15"/>
    </row>
    <row r="7574" spans="2:11" x14ac:dyDescent="0.2">
      <c r="B7574" s="15"/>
      <c r="C7574" s="15"/>
      <c r="D7574" s="15"/>
      <c r="E7574" s="15"/>
      <c r="F7574" s="15"/>
      <c r="G7574" s="15"/>
      <c r="H7574" s="15"/>
      <c r="I7574" s="15"/>
      <c r="J7574" s="15"/>
      <c r="K7574" s="15"/>
    </row>
    <row r="7575" spans="2:11" x14ac:dyDescent="0.2">
      <c r="B7575" s="15"/>
      <c r="C7575" s="15"/>
      <c r="D7575" s="15"/>
      <c r="E7575" s="15"/>
      <c r="F7575" s="15"/>
      <c r="G7575" s="15"/>
      <c r="H7575" s="15"/>
      <c r="I7575" s="15"/>
      <c r="J7575" s="15"/>
      <c r="K7575" s="15"/>
    </row>
    <row r="7576" spans="2:11" x14ac:dyDescent="0.2">
      <c r="B7576" s="15"/>
      <c r="C7576" s="15"/>
      <c r="D7576" s="15"/>
      <c r="E7576" s="15"/>
      <c r="F7576" s="15"/>
      <c r="G7576" s="15"/>
      <c r="H7576" s="15"/>
      <c r="I7576" s="15"/>
      <c r="J7576" s="15"/>
      <c r="K7576" s="15"/>
    </row>
    <row r="7577" spans="2:11" x14ac:dyDescent="0.2">
      <c r="B7577" s="15"/>
      <c r="C7577" s="15"/>
      <c r="D7577" s="15"/>
      <c r="E7577" s="15"/>
      <c r="F7577" s="15"/>
      <c r="G7577" s="15"/>
      <c r="H7577" s="15"/>
      <c r="I7577" s="15"/>
      <c r="J7577" s="15"/>
      <c r="K7577" s="15"/>
    </row>
    <row r="7578" spans="2:11" x14ac:dyDescent="0.2">
      <c r="B7578" s="15"/>
      <c r="C7578" s="15"/>
      <c r="D7578" s="15"/>
      <c r="E7578" s="15"/>
      <c r="F7578" s="15"/>
      <c r="G7578" s="15"/>
      <c r="H7578" s="15"/>
      <c r="I7578" s="15"/>
      <c r="J7578" s="15"/>
      <c r="K7578" s="15"/>
    </row>
    <row r="7579" spans="2:11" x14ac:dyDescent="0.2">
      <c r="B7579" s="15"/>
      <c r="C7579" s="15"/>
      <c r="D7579" s="15"/>
      <c r="E7579" s="15"/>
      <c r="F7579" s="15"/>
      <c r="G7579" s="15"/>
      <c r="H7579" s="15"/>
      <c r="I7579" s="15"/>
      <c r="J7579" s="15"/>
      <c r="K7579" s="15"/>
    </row>
    <row r="7580" spans="2:11" x14ac:dyDescent="0.2">
      <c r="B7580" s="15"/>
      <c r="C7580" s="15"/>
      <c r="D7580" s="15"/>
      <c r="E7580" s="15"/>
      <c r="F7580" s="15"/>
      <c r="G7580" s="15"/>
      <c r="H7580" s="15"/>
      <c r="I7580" s="15"/>
      <c r="J7580" s="15"/>
      <c r="K7580" s="15"/>
    </row>
    <row r="7581" spans="2:11" x14ac:dyDescent="0.2">
      <c r="B7581" s="15"/>
      <c r="C7581" s="15"/>
      <c r="D7581" s="15"/>
      <c r="E7581" s="15"/>
      <c r="F7581" s="15"/>
      <c r="G7581" s="15"/>
      <c r="H7581" s="15"/>
      <c r="I7581" s="15"/>
      <c r="J7581" s="15"/>
      <c r="K7581" s="15"/>
    </row>
    <row r="7582" spans="2:11" x14ac:dyDescent="0.2">
      <c r="B7582" s="15"/>
      <c r="C7582" s="15"/>
      <c r="D7582" s="15"/>
      <c r="E7582" s="15"/>
      <c r="F7582" s="15"/>
      <c r="G7582" s="15"/>
      <c r="H7582" s="15"/>
      <c r="I7582" s="15"/>
      <c r="J7582" s="15"/>
      <c r="K7582" s="15"/>
    </row>
    <row r="7583" spans="2:11" x14ac:dyDescent="0.2">
      <c r="B7583" s="15"/>
      <c r="C7583" s="15"/>
      <c r="D7583" s="15"/>
      <c r="E7583" s="15"/>
      <c r="F7583" s="15"/>
      <c r="G7583" s="15"/>
      <c r="H7583" s="15"/>
      <c r="I7583" s="15"/>
      <c r="J7583" s="15"/>
      <c r="K7583" s="15"/>
    </row>
    <row r="7584" spans="2:11" x14ac:dyDescent="0.2">
      <c r="B7584" s="15"/>
      <c r="C7584" s="15"/>
      <c r="D7584" s="15"/>
      <c r="E7584" s="15"/>
      <c r="F7584" s="15"/>
      <c r="G7584" s="15"/>
      <c r="H7584" s="15"/>
      <c r="I7584" s="15"/>
      <c r="J7584" s="15"/>
      <c r="K7584" s="15"/>
    </row>
    <row r="7585" spans="2:11" x14ac:dyDescent="0.2">
      <c r="B7585" s="15"/>
      <c r="C7585" s="15"/>
      <c r="D7585" s="15"/>
      <c r="E7585" s="15"/>
      <c r="F7585" s="15"/>
      <c r="G7585" s="15"/>
      <c r="H7585" s="15"/>
      <c r="I7585" s="15"/>
      <c r="J7585" s="15"/>
      <c r="K7585" s="15"/>
    </row>
    <row r="7586" spans="2:11" x14ac:dyDescent="0.2">
      <c r="B7586" s="15"/>
      <c r="C7586" s="15"/>
      <c r="D7586" s="15"/>
      <c r="E7586" s="15"/>
      <c r="F7586" s="15"/>
      <c r="G7586" s="15"/>
      <c r="H7586" s="15"/>
      <c r="I7586" s="15"/>
      <c r="J7586" s="15"/>
      <c r="K7586" s="15"/>
    </row>
    <row r="7587" spans="2:11" x14ac:dyDescent="0.2">
      <c r="B7587" s="15"/>
      <c r="C7587" s="15"/>
      <c r="D7587" s="15"/>
      <c r="E7587" s="15"/>
      <c r="F7587" s="15"/>
      <c r="G7587" s="15"/>
      <c r="H7587" s="15"/>
      <c r="I7587" s="15"/>
      <c r="J7587" s="15"/>
      <c r="K7587" s="15"/>
    </row>
    <row r="7588" spans="2:11" x14ac:dyDescent="0.2">
      <c r="B7588" s="15"/>
      <c r="C7588" s="15"/>
      <c r="D7588" s="15"/>
      <c r="E7588" s="15"/>
      <c r="F7588" s="15"/>
      <c r="G7588" s="15"/>
      <c r="H7588" s="15"/>
      <c r="I7588" s="15"/>
      <c r="J7588" s="15"/>
      <c r="K7588" s="15"/>
    </row>
    <row r="7589" spans="2:11" x14ac:dyDescent="0.2">
      <c r="B7589" s="15"/>
      <c r="C7589" s="15"/>
      <c r="D7589" s="15"/>
      <c r="E7589" s="15"/>
      <c r="F7589" s="15"/>
      <c r="G7589" s="15"/>
      <c r="H7589" s="15"/>
      <c r="I7589" s="15"/>
      <c r="J7589" s="15"/>
      <c r="K7589" s="15"/>
    </row>
    <row r="7590" spans="2:11" x14ac:dyDescent="0.2">
      <c r="B7590" s="15"/>
      <c r="C7590" s="15"/>
      <c r="D7590" s="15"/>
      <c r="E7590" s="15"/>
      <c r="F7590" s="15"/>
      <c r="G7590" s="15"/>
      <c r="H7590" s="15"/>
      <c r="I7590" s="15"/>
      <c r="J7590" s="15"/>
      <c r="K7590" s="15"/>
    </row>
    <row r="7591" spans="2:11" x14ac:dyDescent="0.2">
      <c r="B7591" s="15"/>
      <c r="C7591" s="15"/>
      <c r="D7591" s="15"/>
      <c r="E7591" s="15"/>
      <c r="F7591" s="15"/>
      <c r="G7591" s="15"/>
      <c r="H7591" s="15"/>
      <c r="I7591" s="15"/>
      <c r="J7591" s="15"/>
      <c r="K7591" s="15"/>
    </row>
    <row r="7592" spans="2:11" x14ac:dyDescent="0.2">
      <c r="B7592" s="15"/>
      <c r="C7592" s="15"/>
      <c r="D7592" s="15"/>
      <c r="E7592" s="15"/>
      <c r="F7592" s="15"/>
      <c r="G7592" s="15"/>
      <c r="H7592" s="15"/>
      <c r="I7592" s="15"/>
      <c r="J7592" s="15"/>
      <c r="K7592" s="15"/>
    </row>
    <row r="7593" spans="2:11" x14ac:dyDescent="0.2">
      <c r="B7593" s="15"/>
      <c r="C7593" s="15"/>
      <c r="D7593" s="15"/>
      <c r="E7593" s="15"/>
      <c r="F7593" s="15"/>
      <c r="G7593" s="15"/>
      <c r="H7593" s="15"/>
      <c r="I7593" s="15"/>
      <c r="J7593" s="15"/>
      <c r="K7593" s="15"/>
    </row>
    <row r="7594" spans="2:11" x14ac:dyDescent="0.2">
      <c r="B7594" s="15"/>
      <c r="C7594" s="15"/>
      <c r="D7594" s="15"/>
      <c r="E7594" s="15"/>
      <c r="F7594" s="15"/>
      <c r="G7594" s="15"/>
      <c r="H7594" s="15"/>
      <c r="I7594" s="15"/>
      <c r="J7594" s="15"/>
      <c r="K7594" s="15"/>
    </row>
    <row r="7595" spans="2:11" x14ac:dyDescent="0.2">
      <c r="B7595" s="15"/>
      <c r="C7595" s="15"/>
      <c r="D7595" s="15"/>
      <c r="E7595" s="15"/>
      <c r="F7595" s="15"/>
      <c r="G7595" s="15"/>
      <c r="H7595" s="15"/>
      <c r="I7595" s="15"/>
      <c r="J7595" s="15"/>
      <c r="K7595" s="15"/>
    </row>
    <row r="7596" spans="2:11" x14ac:dyDescent="0.2">
      <c r="B7596" s="15"/>
      <c r="C7596" s="15"/>
      <c r="D7596" s="15"/>
      <c r="E7596" s="15"/>
      <c r="F7596" s="15"/>
      <c r="G7596" s="15"/>
      <c r="H7596" s="15"/>
      <c r="I7596" s="15"/>
      <c r="J7596" s="15"/>
      <c r="K7596" s="15"/>
    </row>
    <row r="7597" spans="2:11" x14ac:dyDescent="0.2">
      <c r="B7597" s="15"/>
      <c r="C7597" s="15"/>
      <c r="D7597" s="15"/>
      <c r="E7597" s="15"/>
      <c r="F7597" s="15"/>
      <c r="G7597" s="15"/>
      <c r="H7597" s="15"/>
      <c r="I7597" s="15"/>
      <c r="J7597" s="15"/>
      <c r="K7597" s="15"/>
    </row>
    <row r="7598" spans="2:11" x14ac:dyDescent="0.2">
      <c r="B7598" s="15"/>
      <c r="C7598" s="15"/>
      <c r="D7598" s="15"/>
      <c r="E7598" s="15"/>
      <c r="F7598" s="15"/>
      <c r="G7598" s="15"/>
      <c r="H7598" s="15"/>
      <c r="I7598" s="15"/>
      <c r="J7598" s="15"/>
      <c r="K7598" s="15"/>
    </row>
    <row r="7599" spans="2:11" x14ac:dyDescent="0.2">
      <c r="B7599" s="15"/>
      <c r="C7599" s="15"/>
      <c r="D7599" s="15"/>
      <c r="E7599" s="15"/>
      <c r="F7599" s="15"/>
      <c r="G7599" s="15"/>
      <c r="H7599" s="15"/>
      <c r="I7599" s="15"/>
      <c r="J7599" s="15"/>
      <c r="K7599" s="15"/>
    </row>
    <row r="7600" spans="2:11" x14ac:dyDescent="0.2">
      <c r="B7600" s="15"/>
      <c r="C7600" s="15"/>
      <c r="D7600" s="15"/>
      <c r="E7600" s="15"/>
      <c r="F7600" s="15"/>
      <c r="G7600" s="15"/>
      <c r="H7600" s="15"/>
      <c r="I7600" s="15"/>
      <c r="J7600" s="15"/>
      <c r="K7600" s="15"/>
    </row>
    <row r="7601" spans="2:11" x14ac:dyDescent="0.2">
      <c r="B7601" s="15"/>
      <c r="C7601" s="15"/>
      <c r="D7601" s="15"/>
      <c r="E7601" s="15"/>
      <c r="F7601" s="15"/>
      <c r="G7601" s="15"/>
      <c r="H7601" s="15"/>
      <c r="I7601" s="15"/>
      <c r="J7601" s="15"/>
      <c r="K7601" s="15"/>
    </row>
    <row r="7602" spans="2:11" x14ac:dyDescent="0.2">
      <c r="B7602" s="15"/>
      <c r="C7602" s="15"/>
      <c r="D7602" s="15"/>
      <c r="E7602" s="15"/>
      <c r="F7602" s="15"/>
      <c r="G7602" s="15"/>
      <c r="H7602" s="15"/>
      <c r="I7602" s="15"/>
      <c r="J7602" s="15"/>
      <c r="K7602" s="15"/>
    </row>
    <row r="7603" spans="2:11" x14ac:dyDescent="0.2">
      <c r="B7603" s="15"/>
      <c r="C7603" s="15"/>
      <c r="D7603" s="15"/>
      <c r="E7603" s="15"/>
      <c r="F7603" s="15"/>
      <c r="G7603" s="15"/>
      <c r="H7603" s="15"/>
      <c r="I7603" s="15"/>
      <c r="J7603" s="15"/>
      <c r="K7603" s="15"/>
    </row>
    <row r="7604" spans="2:11" x14ac:dyDescent="0.2">
      <c r="B7604" s="15"/>
      <c r="C7604" s="15"/>
      <c r="D7604" s="15"/>
      <c r="E7604" s="15"/>
      <c r="F7604" s="15"/>
      <c r="G7604" s="15"/>
      <c r="H7604" s="15"/>
      <c r="I7604" s="15"/>
      <c r="J7604" s="15"/>
      <c r="K7604" s="15"/>
    </row>
    <row r="7605" spans="2:11" x14ac:dyDescent="0.2">
      <c r="B7605" s="15"/>
      <c r="C7605" s="15"/>
      <c r="D7605" s="15"/>
      <c r="E7605" s="15"/>
      <c r="F7605" s="15"/>
      <c r="G7605" s="15"/>
      <c r="H7605" s="15"/>
      <c r="I7605" s="15"/>
      <c r="J7605" s="15"/>
      <c r="K7605" s="15"/>
    </row>
    <row r="7606" spans="2:11" x14ac:dyDescent="0.2">
      <c r="B7606" s="15"/>
      <c r="C7606" s="15"/>
      <c r="D7606" s="15"/>
      <c r="E7606" s="15"/>
      <c r="F7606" s="15"/>
      <c r="G7606" s="15"/>
      <c r="H7606" s="15"/>
      <c r="I7606" s="15"/>
      <c r="J7606" s="15"/>
      <c r="K7606" s="15"/>
    </row>
    <row r="7607" spans="2:11" x14ac:dyDescent="0.2">
      <c r="B7607" s="15"/>
      <c r="C7607" s="15"/>
      <c r="D7607" s="15"/>
      <c r="E7607" s="15"/>
      <c r="F7607" s="15"/>
      <c r="G7607" s="15"/>
      <c r="H7607" s="15"/>
      <c r="I7607" s="15"/>
      <c r="J7607" s="15"/>
      <c r="K7607" s="15"/>
    </row>
    <row r="7608" spans="2:11" x14ac:dyDescent="0.2">
      <c r="B7608" s="15"/>
      <c r="C7608" s="15"/>
      <c r="D7608" s="15"/>
      <c r="E7608" s="15"/>
      <c r="F7608" s="15"/>
      <c r="G7608" s="15"/>
      <c r="H7608" s="15"/>
      <c r="I7608" s="15"/>
      <c r="J7608" s="15"/>
      <c r="K7608" s="15"/>
    </row>
    <row r="7609" spans="2:11" x14ac:dyDescent="0.2">
      <c r="B7609" s="15"/>
      <c r="C7609" s="15"/>
      <c r="D7609" s="15"/>
      <c r="E7609" s="15"/>
      <c r="F7609" s="15"/>
      <c r="G7609" s="15"/>
      <c r="H7609" s="15"/>
      <c r="I7609" s="15"/>
      <c r="J7609" s="15"/>
      <c r="K7609" s="15"/>
    </row>
    <row r="7610" spans="2:11" x14ac:dyDescent="0.2">
      <c r="B7610" s="15"/>
      <c r="C7610" s="15"/>
      <c r="D7610" s="15"/>
      <c r="E7610" s="15"/>
      <c r="F7610" s="15"/>
      <c r="G7610" s="15"/>
      <c r="H7610" s="15"/>
      <c r="I7610" s="15"/>
      <c r="J7610" s="15"/>
      <c r="K7610" s="15"/>
    </row>
    <row r="7611" spans="2:11" x14ac:dyDescent="0.2">
      <c r="B7611" s="15"/>
      <c r="C7611" s="15"/>
      <c r="D7611" s="15"/>
      <c r="E7611" s="15"/>
      <c r="F7611" s="15"/>
      <c r="G7611" s="15"/>
      <c r="H7611" s="15"/>
      <c r="I7611" s="15"/>
      <c r="J7611" s="15"/>
      <c r="K7611" s="15"/>
    </row>
    <row r="7612" spans="2:11" x14ac:dyDescent="0.2">
      <c r="B7612" s="15"/>
      <c r="C7612" s="15"/>
      <c r="D7612" s="15"/>
      <c r="E7612" s="15"/>
      <c r="F7612" s="15"/>
      <c r="G7612" s="15"/>
      <c r="H7612" s="15"/>
      <c r="I7612" s="15"/>
      <c r="J7612" s="15"/>
      <c r="K7612" s="15"/>
    </row>
    <row r="7613" spans="2:11" x14ac:dyDescent="0.2">
      <c r="B7613" s="15"/>
      <c r="C7613" s="15"/>
      <c r="D7613" s="15"/>
      <c r="E7613" s="15"/>
      <c r="F7613" s="15"/>
      <c r="G7613" s="15"/>
      <c r="H7613" s="15"/>
      <c r="I7613" s="15"/>
      <c r="J7613" s="15"/>
      <c r="K7613" s="15"/>
    </row>
    <row r="7614" spans="2:11" x14ac:dyDescent="0.2">
      <c r="B7614" s="15"/>
      <c r="C7614" s="15"/>
      <c r="D7614" s="15"/>
      <c r="E7614" s="15"/>
      <c r="F7614" s="15"/>
      <c r="G7614" s="15"/>
      <c r="H7614" s="15"/>
      <c r="I7614" s="15"/>
      <c r="J7614" s="15"/>
      <c r="K7614" s="15"/>
    </row>
    <row r="7615" spans="2:11" x14ac:dyDescent="0.2">
      <c r="B7615" s="15"/>
      <c r="C7615" s="15"/>
      <c r="D7615" s="15"/>
      <c r="E7615" s="15"/>
      <c r="F7615" s="15"/>
      <c r="G7615" s="15"/>
      <c r="H7615" s="15"/>
      <c r="I7615" s="15"/>
      <c r="J7615" s="15"/>
      <c r="K7615" s="15"/>
    </row>
    <row r="7616" spans="2:11" x14ac:dyDescent="0.2">
      <c r="B7616" s="15"/>
      <c r="C7616" s="15"/>
      <c r="D7616" s="15"/>
      <c r="E7616" s="15"/>
      <c r="F7616" s="15"/>
      <c r="G7616" s="15"/>
      <c r="H7616" s="15"/>
      <c r="I7616" s="15"/>
      <c r="J7616" s="15"/>
      <c r="K7616" s="15"/>
    </row>
    <row r="7617" spans="2:11" x14ac:dyDescent="0.2">
      <c r="B7617" s="15"/>
      <c r="C7617" s="15"/>
      <c r="D7617" s="15"/>
      <c r="E7617" s="15"/>
      <c r="F7617" s="15"/>
      <c r="G7617" s="15"/>
      <c r="H7617" s="15"/>
      <c r="I7617" s="15"/>
      <c r="J7617" s="15"/>
      <c r="K7617" s="15"/>
    </row>
    <row r="7618" spans="2:11" x14ac:dyDescent="0.2">
      <c r="B7618" s="15"/>
      <c r="C7618" s="15"/>
      <c r="D7618" s="15"/>
      <c r="E7618" s="15"/>
      <c r="F7618" s="15"/>
      <c r="G7618" s="15"/>
      <c r="H7618" s="15"/>
      <c r="I7618" s="15"/>
      <c r="J7618" s="15"/>
      <c r="K7618" s="15"/>
    </row>
    <row r="7619" spans="2:11" x14ac:dyDescent="0.2">
      <c r="B7619" s="15"/>
      <c r="C7619" s="15"/>
      <c r="D7619" s="15"/>
      <c r="E7619" s="15"/>
      <c r="F7619" s="15"/>
      <c r="G7619" s="15"/>
      <c r="H7619" s="15"/>
      <c r="I7619" s="15"/>
      <c r="J7619" s="15"/>
      <c r="K7619" s="15"/>
    </row>
    <row r="7620" spans="2:11" x14ac:dyDescent="0.2">
      <c r="B7620" s="15"/>
      <c r="C7620" s="15"/>
      <c r="D7620" s="15"/>
      <c r="E7620" s="15"/>
      <c r="F7620" s="15"/>
      <c r="G7620" s="15"/>
      <c r="H7620" s="15"/>
      <c r="I7620" s="15"/>
      <c r="J7620" s="15"/>
      <c r="K7620" s="15"/>
    </row>
    <row r="7621" spans="2:11" x14ac:dyDescent="0.2">
      <c r="B7621" s="15"/>
      <c r="C7621" s="15"/>
      <c r="D7621" s="15"/>
      <c r="E7621" s="15"/>
      <c r="F7621" s="15"/>
      <c r="G7621" s="15"/>
      <c r="H7621" s="15"/>
      <c r="I7621" s="15"/>
      <c r="J7621" s="15"/>
      <c r="K7621" s="15"/>
    </row>
    <row r="7622" spans="2:11" x14ac:dyDescent="0.2">
      <c r="B7622" s="15"/>
      <c r="C7622" s="15"/>
      <c r="D7622" s="15"/>
      <c r="E7622" s="15"/>
      <c r="F7622" s="15"/>
      <c r="G7622" s="15"/>
      <c r="H7622" s="15"/>
      <c r="I7622" s="15"/>
      <c r="J7622" s="15"/>
      <c r="K7622" s="15"/>
    </row>
    <row r="7623" spans="2:11" x14ac:dyDescent="0.2">
      <c r="B7623" s="15"/>
      <c r="C7623" s="15"/>
      <c r="D7623" s="15"/>
      <c r="E7623" s="15"/>
      <c r="F7623" s="15"/>
      <c r="G7623" s="15"/>
      <c r="H7623" s="15"/>
      <c r="I7623" s="15"/>
      <c r="J7623" s="15"/>
      <c r="K7623" s="15"/>
    </row>
    <row r="7624" spans="2:11" x14ac:dyDescent="0.2">
      <c r="B7624" s="15"/>
      <c r="C7624" s="15"/>
      <c r="D7624" s="15"/>
      <c r="E7624" s="15"/>
      <c r="F7624" s="15"/>
      <c r="G7624" s="15"/>
      <c r="H7624" s="15"/>
      <c r="I7624" s="15"/>
      <c r="J7624" s="15"/>
      <c r="K7624" s="15"/>
    </row>
    <row r="7625" spans="2:11" x14ac:dyDescent="0.2">
      <c r="B7625" s="15"/>
      <c r="C7625" s="15"/>
      <c r="D7625" s="15"/>
      <c r="E7625" s="15"/>
      <c r="F7625" s="15"/>
      <c r="G7625" s="15"/>
      <c r="H7625" s="15"/>
      <c r="I7625" s="15"/>
      <c r="J7625" s="15"/>
      <c r="K7625" s="15"/>
    </row>
    <row r="7626" spans="2:11" x14ac:dyDescent="0.2">
      <c r="B7626" s="15"/>
      <c r="C7626" s="15"/>
      <c r="D7626" s="15"/>
      <c r="E7626" s="15"/>
      <c r="F7626" s="15"/>
      <c r="G7626" s="15"/>
      <c r="H7626" s="15"/>
      <c r="I7626" s="15"/>
      <c r="J7626" s="15"/>
      <c r="K7626" s="15"/>
    </row>
    <row r="7627" spans="2:11" x14ac:dyDescent="0.2">
      <c r="B7627" s="15"/>
      <c r="C7627" s="15"/>
      <c r="D7627" s="15"/>
      <c r="E7627" s="15"/>
      <c r="F7627" s="15"/>
      <c r="G7627" s="15"/>
      <c r="H7627" s="15"/>
      <c r="I7627" s="15"/>
      <c r="J7627" s="15"/>
      <c r="K7627" s="15"/>
    </row>
    <row r="7628" spans="2:11" x14ac:dyDescent="0.2">
      <c r="B7628" s="15"/>
      <c r="C7628" s="15"/>
      <c r="D7628" s="15"/>
      <c r="E7628" s="15"/>
      <c r="F7628" s="15"/>
      <c r="G7628" s="15"/>
      <c r="H7628" s="15"/>
      <c r="I7628" s="15"/>
      <c r="J7628" s="15"/>
      <c r="K7628" s="15"/>
    </row>
    <row r="7629" spans="2:11" x14ac:dyDescent="0.2">
      <c r="B7629" s="15"/>
      <c r="C7629" s="15"/>
      <c r="D7629" s="15"/>
      <c r="E7629" s="15"/>
      <c r="F7629" s="15"/>
      <c r="G7629" s="15"/>
      <c r="H7629" s="15"/>
      <c r="I7629" s="15"/>
      <c r="J7629" s="15"/>
      <c r="K7629" s="15"/>
    </row>
    <row r="7630" spans="2:11" x14ac:dyDescent="0.2">
      <c r="B7630" s="15"/>
      <c r="C7630" s="15"/>
      <c r="D7630" s="15"/>
      <c r="E7630" s="15"/>
      <c r="F7630" s="15"/>
      <c r="G7630" s="15"/>
      <c r="H7630" s="15"/>
      <c r="I7630" s="15"/>
      <c r="J7630" s="15"/>
      <c r="K7630" s="15"/>
    </row>
    <row r="7631" spans="2:11" x14ac:dyDescent="0.2">
      <c r="B7631" s="15"/>
      <c r="C7631" s="15"/>
      <c r="D7631" s="15"/>
      <c r="E7631" s="15"/>
      <c r="F7631" s="15"/>
      <c r="G7631" s="15"/>
      <c r="H7631" s="15"/>
      <c r="I7631" s="15"/>
      <c r="J7631" s="15"/>
      <c r="K7631" s="15"/>
    </row>
    <row r="7632" spans="2:11" x14ac:dyDescent="0.2">
      <c r="B7632" s="15"/>
      <c r="C7632" s="15"/>
      <c r="D7632" s="15"/>
      <c r="E7632" s="15"/>
      <c r="F7632" s="15"/>
      <c r="G7632" s="15"/>
      <c r="H7632" s="15"/>
      <c r="I7632" s="15"/>
      <c r="J7632" s="15"/>
      <c r="K7632" s="15"/>
    </row>
    <row r="7633" spans="2:11" x14ac:dyDescent="0.2">
      <c r="B7633" s="15"/>
      <c r="C7633" s="15"/>
      <c r="D7633" s="15"/>
      <c r="E7633" s="15"/>
      <c r="F7633" s="15"/>
      <c r="G7633" s="15"/>
      <c r="H7633" s="15"/>
      <c r="I7633" s="15"/>
      <c r="J7633" s="15"/>
      <c r="K7633" s="15"/>
    </row>
    <row r="7634" spans="2:11" x14ac:dyDescent="0.2">
      <c r="B7634" s="15"/>
      <c r="C7634" s="15"/>
      <c r="D7634" s="15"/>
      <c r="E7634" s="15"/>
      <c r="F7634" s="15"/>
      <c r="G7634" s="15"/>
      <c r="H7634" s="15"/>
      <c r="I7634" s="15"/>
      <c r="J7634" s="15"/>
      <c r="K7634" s="15"/>
    </row>
    <row r="7635" spans="2:11" x14ac:dyDescent="0.2">
      <c r="B7635" s="15"/>
      <c r="C7635" s="15"/>
      <c r="D7635" s="15"/>
      <c r="E7635" s="15"/>
      <c r="F7635" s="15"/>
      <c r="G7635" s="15"/>
      <c r="H7635" s="15"/>
      <c r="I7635" s="15"/>
      <c r="J7635" s="15"/>
      <c r="K7635" s="15"/>
    </row>
    <row r="7636" spans="2:11" x14ac:dyDescent="0.2">
      <c r="B7636" s="15"/>
      <c r="C7636" s="15"/>
      <c r="D7636" s="15"/>
      <c r="E7636" s="15"/>
      <c r="F7636" s="15"/>
      <c r="G7636" s="15"/>
      <c r="H7636" s="15"/>
      <c r="I7636" s="15"/>
      <c r="J7636" s="15"/>
      <c r="K7636" s="15"/>
    </row>
    <row r="7637" spans="2:11" x14ac:dyDescent="0.2">
      <c r="B7637" s="15"/>
      <c r="C7637" s="15"/>
      <c r="D7637" s="15"/>
      <c r="E7637" s="15"/>
      <c r="F7637" s="15"/>
      <c r="G7637" s="15"/>
      <c r="H7637" s="15"/>
      <c r="I7637" s="15"/>
      <c r="J7637" s="15"/>
      <c r="K7637" s="15"/>
    </row>
    <row r="7638" spans="2:11" x14ac:dyDescent="0.2">
      <c r="B7638" s="15"/>
      <c r="C7638" s="15"/>
      <c r="D7638" s="15"/>
      <c r="E7638" s="15"/>
      <c r="F7638" s="15"/>
      <c r="G7638" s="15"/>
      <c r="H7638" s="15"/>
      <c r="I7638" s="15"/>
      <c r="J7638" s="15"/>
      <c r="K7638" s="15"/>
    </row>
    <row r="7639" spans="2:11" x14ac:dyDescent="0.2">
      <c r="B7639" s="15"/>
      <c r="C7639" s="15"/>
      <c r="D7639" s="15"/>
      <c r="E7639" s="15"/>
      <c r="F7639" s="15"/>
      <c r="G7639" s="15"/>
      <c r="H7639" s="15"/>
      <c r="I7639" s="15"/>
      <c r="J7639" s="15"/>
      <c r="K7639" s="15"/>
    </row>
    <row r="7640" spans="2:11" x14ac:dyDescent="0.2">
      <c r="B7640" s="15"/>
      <c r="C7640" s="15"/>
      <c r="D7640" s="15"/>
      <c r="E7640" s="15"/>
      <c r="F7640" s="15"/>
      <c r="G7640" s="15"/>
      <c r="H7640" s="15"/>
      <c r="I7640" s="15"/>
      <c r="J7640" s="15"/>
      <c r="K7640" s="15"/>
    </row>
    <row r="7641" spans="2:11" x14ac:dyDescent="0.2">
      <c r="B7641" s="15"/>
      <c r="C7641" s="15"/>
      <c r="D7641" s="15"/>
      <c r="E7641" s="15"/>
      <c r="F7641" s="15"/>
      <c r="G7641" s="15"/>
      <c r="H7641" s="15"/>
      <c r="I7641" s="15"/>
      <c r="J7641" s="15"/>
      <c r="K7641" s="15"/>
    </row>
    <row r="7642" spans="2:11" x14ac:dyDescent="0.2">
      <c r="B7642" s="15"/>
      <c r="C7642" s="15"/>
      <c r="D7642" s="15"/>
      <c r="E7642" s="15"/>
      <c r="F7642" s="15"/>
      <c r="G7642" s="15"/>
      <c r="H7642" s="15"/>
      <c r="I7642" s="15"/>
      <c r="J7642" s="15"/>
      <c r="K7642" s="15"/>
    </row>
    <row r="7643" spans="2:11" x14ac:dyDescent="0.2">
      <c r="B7643" s="15"/>
      <c r="C7643" s="15"/>
      <c r="D7643" s="15"/>
      <c r="E7643" s="15"/>
      <c r="F7643" s="15"/>
      <c r="G7643" s="15"/>
      <c r="H7643" s="15"/>
      <c r="I7643" s="15"/>
      <c r="J7643" s="15"/>
      <c r="K7643" s="15"/>
    </row>
    <row r="7644" spans="2:11" x14ac:dyDescent="0.2">
      <c r="B7644" s="15"/>
      <c r="C7644" s="15"/>
      <c r="D7644" s="15"/>
      <c r="E7644" s="15"/>
      <c r="F7644" s="15"/>
      <c r="G7644" s="15"/>
      <c r="H7644" s="15"/>
      <c r="I7644" s="15"/>
      <c r="J7644" s="15"/>
      <c r="K7644" s="15"/>
    </row>
    <row r="7645" spans="2:11" x14ac:dyDescent="0.2">
      <c r="B7645" s="15"/>
      <c r="C7645" s="15"/>
      <c r="D7645" s="15"/>
      <c r="E7645" s="15"/>
      <c r="F7645" s="15"/>
      <c r="G7645" s="15"/>
      <c r="H7645" s="15"/>
      <c r="I7645" s="15"/>
      <c r="J7645" s="15"/>
      <c r="K7645" s="15"/>
    </row>
    <row r="7646" spans="2:11" x14ac:dyDescent="0.2">
      <c r="B7646" s="15"/>
      <c r="C7646" s="15"/>
      <c r="D7646" s="15"/>
      <c r="E7646" s="15"/>
      <c r="F7646" s="15"/>
      <c r="G7646" s="15"/>
      <c r="H7646" s="15"/>
      <c r="I7646" s="15"/>
      <c r="J7646" s="15"/>
      <c r="K7646" s="15"/>
    </row>
    <row r="7647" spans="2:11" x14ac:dyDescent="0.2">
      <c r="B7647" s="15"/>
      <c r="C7647" s="15"/>
      <c r="D7647" s="15"/>
      <c r="E7647" s="15"/>
      <c r="F7647" s="15"/>
      <c r="G7647" s="15"/>
      <c r="H7647" s="15"/>
      <c r="I7647" s="15"/>
      <c r="J7647" s="15"/>
      <c r="K7647" s="15"/>
    </row>
    <row r="7648" spans="2:11" x14ac:dyDescent="0.2">
      <c r="B7648" s="15"/>
      <c r="C7648" s="15"/>
      <c r="D7648" s="15"/>
      <c r="E7648" s="15"/>
      <c r="F7648" s="15"/>
      <c r="G7648" s="15"/>
      <c r="H7648" s="15"/>
      <c r="I7648" s="15"/>
      <c r="J7648" s="15"/>
      <c r="K7648" s="15"/>
    </row>
    <row r="7649" spans="2:11" x14ac:dyDescent="0.2">
      <c r="B7649" s="15"/>
      <c r="C7649" s="15"/>
      <c r="D7649" s="15"/>
      <c r="E7649" s="15"/>
      <c r="F7649" s="15"/>
      <c r="G7649" s="15"/>
      <c r="H7649" s="15"/>
      <c r="I7649" s="15"/>
      <c r="J7649" s="15"/>
      <c r="K7649" s="15"/>
    </row>
    <row r="7650" spans="2:11" x14ac:dyDescent="0.2">
      <c r="B7650" s="15"/>
      <c r="C7650" s="15"/>
      <c r="D7650" s="15"/>
      <c r="E7650" s="15"/>
      <c r="F7650" s="15"/>
      <c r="G7650" s="15"/>
      <c r="H7650" s="15"/>
      <c r="I7650" s="15"/>
      <c r="J7650" s="15"/>
      <c r="K7650" s="15"/>
    </row>
    <row r="7651" spans="2:11" x14ac:dyDescent="0.2">
      <c r="B7651" s="15"/>
      <c r="C7651" s="15"/>
      <c r="D7651" s="15"/>
      <c r="E7651" s="15"/>
      <c r="F7651" s="15"/>
      <c r="G7651" s="15"/>
      <c r="H7651" s="15"/>
      <c r="I7651" s="15"/>
      <c r="J7651" s="15"/>
      <c r="K7651" s="15"/>
    </row>
    <row r="7652" spans="2:11" x14ac:dyDescent="0.2">
      <c r="B7652" s="15"/>
      <c r="C7652" s="15"/>
      <c r="D7652" s="15"/>
      <c r="E7652" s="15"/>
      <c r="F7652" s="15"/>
      <c r="G7652" s="15"/>
      <c r="H7652" s="15"/>
      <c r="I7652" s="15"/>
      <c r="J7652" s="15"/>
      <c r="K7652" s="15"/>
    </row>
    <row r="7653" spans="2:11" x14ac:dyDescent="0.2">
      <c r="B7653" s="15"/>
      <c r="C7653" s="15"/>
      <c r="D7653" s="15"/>
      <c r="E7653" s="15"/>
      <c r="F7653" s="15"/>
      <c r="G7653" s="15"/>
      <c r="H7653" s="15"/>
      <c r="I7653" s="15"/>
      <c r="J7653" s="15"/>
      <c r="K7653" s="15"/>
    </row>
    <row r="7654" spans="2:11" x14ac:dyDescent="0.2">
      <c r="B7654" s="15"/>
      <c r="C7654" s="15"/>
      <c r="D7654" s="15"/>
      <c r="E7654" s="15"/>
      <c r="F7654" s="15"/>
      <c r="G7654" s="15"/>
      <c r="H7654" s="15"/>
      <c r="I7654" s="15"/>
      <c r="J7654" s="15"/>
      <c r="K7654" s="15"/>
    </row>
    <row r="7655" spans="2:11" x14ac:dyDescent="0.2">
      <c r="B7655" s="15"/>
      <c r="C7655" s="15"/>
      <c r="D7655" s="15"/>
      <c r="E7655" s="15"/>
      <c r="F7655" s="15"/>
      <c r="G7655" s="15"/>
      <c r="H7655" s="15"/>
      <c r="I7655" s="15"/>
      <c r="J7655" s="15"/>
      <c r="K7655" s="15"/>
    </row>
    <row r="7656" spans="2:11" x14ac:dyDescent="0.2">
      <c r="B7656" s="15"/>
      <c r="C7656" s="15"/>
      <c r="D7656" s="15"/>
      <c r="E7656" s="15"/>
      <c r="F7656" s="15"/>
      <c r="G7656" s="15"/>
      <c r="H7656" s="15"/>
      <c r="I7656" s="15"/>
      <c r="J7656" s="15"/>
      <c r="K7656" s="15"/>
    </row>
    <row r="7657" spans="2:11" x14ac:dyDescent="0.2">
      <c r="B7657" s="15"/>
      <c r="C7657" s="15"/>
      <c r="D7657" s="15"/>
      <c r="E7657" s="15"/>
      <c r="F7657" s="15"/>
      <c r="G7657" s="15"/>
      <c r="H7657" s="15"/>
      <c r="I7657" s="15"/>
      <c r="J7657" s="15"/>
      <c r="K7657" s="15"/>
    </row>
    <row r="7658" spans="2:11" x14ac:dyDescent="0.2">
      <c r="B7658" s="15"/>
      <c r="C7658" s="15"/>
      <c r="D7658" s="15"/>
      <c r="E7658" s="15"/>
      <c r="F7658" s="15"/>
      <c r="G7658" s="15"/>
      <c r="H7658" s="15"/>
      <c r="I7658" s="15"/>
      <c r="J7658" s="15"/>
      <c r="K7658" s="15"/>
    </row>
    <row r="7659" spans="2:11" x14ac:dyDescent="0.2">
      <c r="B7659" s="15"/>
      <c r="C7659" s="15"/>
      <c r="D7659" s="15"/>
      <c r="E7659" s="15"/>
      <c r="F7659" s="15"/>
      <c r="G7659" s="15"/>
      <c r="H7659" s="15"/>
      <c r="I7659" s="15"/>
      <c r="J7659" s="15"/>
      <c r="K7659" s="15"/>
    </row>
    <row r="7660" spans="2:11" x14ac:dyDescent="0.2">
      <c r="B7660" s="15"/>
      <c r="C7660" s="15"/>
      <c r="D7660" s="15"/>
      <c r="E7660" s="15"/>
      <c r="F7660" s="15"/>
      <c r="G7660" s="15"/>
      <c r="H7660" s="15"/>
      <c r="I7660" s="15"/>
      <c r="J7660" s="15"/>
      <c r="K7660" s="15"/>
    </row>
    <row r="7661" spans="2:11" x14ac:dyDescent="0.2">
      <c r="B7661" s="15"/>
      <c r="C7661" s="15"/>
      <c r="D7661" s="15"/>
      <c r="E7661" s="15"/>
      <c r="F7661" s="15"/>
      <c r="G7661" s="15"/>
      <c r="H7661" s="15"/>
      <c r="I7661" s="15"/>
      <c r="J7661" s="15"/>
      <c r="K7661" s="15"/>
    </row>
    <row r="7662" spans="2:11" x14ac:dyDescent="0.2">
      <c r="B7662" s="15"/>
      <c r="C7662" s="15"/>
      <c r="D7662" s="15"/>
      <c r="E7662" s="15"/>
      <c r="F7662" s="15"/>
      <c r="G7662" s="15"/>
      <c r="H7662" s="15"/>
      <c r="I7662" s="15"/>
      <c r="J7662" s="15"/>
      <c r="K7662" s="15"/>
    </row>
    <row r="7663" spans="2:11" x14ac:dyDescent="0.2">
      <c r="B7663" s="15"/>
      <c r="C7663" s="15"/>
      <c r="D7663" s="15"/>
      <c r="E7663" s="15"/>
      <c r="F7663" s="15"/>
      <c r="G7663" s="15"/>
      <c r="H7663" s="15"/>
      <c r="I7663" s="15"/>
      <c r="J7663" s="15"/>
      <c r="K7663" s="15"/>
    </row>
    <row r="7664" spans="2:11" x14ac:dyDescent="0.2">
      <c r="B7664" s="15"/>
      <c r="C7664" s="15"/>
      <c r="D7664" s="15"/>
      <c r="E7664" s="15"/>
      <c r="F7664" s="15"/>
      <c r="G7664" s="15"/>
      <c r="H7664" s="15"/>
      <c r="I7664" s="15"/>
      <c r="J7664" s="15"/>
      <c r="K7664" s="15"/>
    </row>
    <row r="7665" spans="2:11" x14ac:dyDescent="0.2">
      <c r="B7665" s="15"/>
      <c r="C7665" s="15"/>
      <c r="D7665" s="15"/>
      <c r="E7665" s="15"/>
      <c r="F7665" s="15"/>
      <c r="G7665" s="15"/>
      <c r="H7665" s="15"/>
      <c r="I7665" s="15"/>
      <c r="J7665" s="15"/>
      <c r="K7665" s="15"/>
    </row>
    <row r="7666" spans="2:11" x14ac:dyDescent="0.2">
      <c r="B7666" s="15"/>
      <c r="C7666" s="15"/>
      <c r="D7666" s="15"/>
      <c r="E7666" s="15"/>
      <c r="F7666" s="15"/>
      <c r="G7666" s="15"/>
      <c r="H7666" s="15"/>
      <c r="I7666" s="15"/>
      <c r="J7666" s="15"/>
      <c r="K7666" s="15"/>
    </row>
    <row r="7667" spans="2:11" x14ac:dyDescent="0.2">
      <c r="B7667" s="15"/>
      <c r="C7667" s="15"/>
      <c r="D7667" s="15"/>
      <c r="E7667" s="15"/>
      <c r="F7667" s="15"/>
      <c r="G7667" s="15"/>
      <c r="H7667" s="15"/>
      <c r="I7667" s="15"/>
      <c r="J7667" s="15"/>
      <c r="K7667" s="15"/>
    </row>
    <row r="7668" spans="2:11" x14ac:dyDescent="0.2">
      <c r="B7668" s="15"/>
      <c r="C7668" s="15"/>
      <c r="D7668" s="15"/>
      <c r="E7668" s="15"/>
      <c r="F7668" s="15"/>
      <c r="G7668" s="15"/>
      <c r="H7668" s="15"/>
      <c r="I7668" s="15"/>
      <c r="J7668" s="15"/>
      <c r="K7668" s="15"/>
    </row>
    <row r="7669" spans="2:11" x14ac:dyDescent="0.2">
      <c r="B7669" s="15"/>
      <c r="C7669" s="15"/>
      <c r="D7669" s="15"/>
      <c r="E7669" s="15"/>
      <c r="F7669" s="15"/>
      <c r="G7669" s="15"/>
      <c r="H7669" s="15"/>
      <c r="I7669" s="15"/>
      <c r="J7669" s="15"/>
      <c r="K7669" s="15"/>
    </row>
    <row r="7670" spans="2:11" x14ac:dyDescent="0.2">
      <c r="B7670" s="15"/>
      <c r="C7670" s="15"/>
      <c r="D7670" s="15"/>
      <c r="E7670" s="15"/>
      <c r="F7670" s="15"/>
      <c r="G7670" s="15"/>
      <c r="H7670" s="15"/>
      <c r="I7670" s="15"/>
      <c r="J7670" s="15"/>
      <c r="K7670" s="15"/>
    </row>
    <row r="7671" spans="2:11" x14ac:dyDescent="0.2">
      <c r="B7671" s="15"/>
      <c r="C7671" s="15"/>
      <c r="D7671" s="15"/>
      <c r="E7671" s="15"/>
      <c r="F7671" s="15"/>
      <c r="G7671" s="15"/>
      <c r="H7671" s="15"/>
      <c r="I7671" s="15"/>
      <c r="J7671" s="15"/>
      <c r="K7671" s="15"/>
    </row>
    <row r="7672" spans="2:11" x14ac:dyDescent="0.2">
      <c r="B7672" s="15"/>
      <c r="C7672" s="15"/>
      <c r="D7672" s="15"/>
      <c r="E7672" s="15"/>
      <c r="F7672" s="15"/>
      <c r="G7672" s="15"/>
      <c r="H7672" s="15"/>
      <c r="I7672" s="15"/>
      <c r="J7672" s="15"/>
      <c r="K7672" s="15"/>
    </row>
    <row r="7673" spans="2:11" x14ac:dyDescent="0.2">
      <c r="B7673" s="15"/>
      <c r="C7673" s="15"/>
      <c r="D7673" s="15"/>
      <c r="E7673" s="15"/>
      <c r="F7673" s="15"/>
      <c r="G7673" s="15"/>
      <c r="H7673" s="15"/>
      <c r="I7673" s="15"/>
      <c r="J7673" s="15"/>
      <c r="K7673" s="15"/>
    </row>
    <row r="7674" spans="2:11" x14ac:dyDescent="0.2">
      <c r="B7674" s="15"/>
      <c r="C7674" s="15"/>
      <c r="D7674" s="15"/>
      <c r="E7674" s="15"/>
      <c r="F7674" s="15"/>
      <c r="G7674" s="15"/>
      <c r="H7674" s="15"/>
      <c r="I7674" s="15"/>
      <c r="J7674" s="15"/>
      <c r="K7674" s="15"/>
    </row>
    <row r="7675" spans="2:11" x14ac:dyDescent="0.2">
      <c r="B7675" s="15"/>
      <c r="C7675" s="15"/>
      <c r="D7675" s="15"/>
      <c r="E7675" s="15"/>
      <c r="F7675" s="15"/>
      <c r="G7675" s="15"/>
      <c r="H7675" s="15"/>
      <c r="I7675" s="15"/>
      <c r="J7675" s="15"/>
      <c r="K7675" s="15"/>
    </row>
    <row r="7676" spans="2:11" x14ac:dyDescent="0.2">
      <c r="B7676" s="15"/>
      <c r="C7676" s="15"/>
      <c r="D7676" s="15"/>
      <c r="E7676" s="15"/>
      <c r="F7676" s="15"/>
      <c r="G7676" s="15"/>
      <c r="H7676" s="15"/>
      <c r="I7676" s="15"/>
      <c r="J7676" s="15"/>
      <c r="K7676" s="15"/>
    </row>
    <row r="7677" spans="2:11" x14ac:dyDescent="0.2">
      <c r="B7677" s="15"/>
      <c r="C7677" s="15"/>
      <c r="D7677" s="15"/>
      <c r="E7677" s="15"/>
      <c r="F7677" s="15"/>
      <c r="G7677" s="15"/>
      <c r="H7677" s="15"/>
      <c r="I7677" s="15"/>
      <c r="J7677" s="15"/>
      <c r="K7677" s="15"/>
    </row>
    <row r="7678" spans="2:11" x14ac:dyDescent="0.2">
      <c r="B7678" s="15"/>
      <c r="C7678" s="15"/>
      <c r="D7678" s="15"/>
      <c r="E7678" s="15"/>
      <c r="F7678" s="15"/>
      <c r="G7678" s="15"/>
      <c r="H7678" s="15"/>
      <c r="I7678" s="15"/>
      <c r="J7678" s="15"/>
      <c r="K7678" s="15"/>
    </row>
    <row r="7679" spans="2:11" x14ac:dyDescent="0.2">
      <c r="B7679" s="15"/>
      <c r="C7679" s="15"/>
      <c r="D7679" s="15"/>
      <c r="E7679" s="15"/>
      <c r="F7679" s="15"/>
      <c r="G7679" s="15"/>
      <c r="H7679" s="15"/>
      <c r="I7679" s="15"/>
      <c r="J7679" s="15"/>
      <c r="K7679" s="15"/>
    </row>
    <row r="7680" spans="2:11" x14ac:dyDescent="0.2">
      <c r="B7680" s="15"/>
      <c r="C7680" s="15"/>
      <c r="D7680" s="15"/>
      <c r="E7680" s="15"/>
      <c r="F7680" s="15"/>
      <c r="G7680" s="15"/>
      <c r="H7680" s="15"/>
      <c r="I7680" s="15"/>
      <c r="J7680" s="15"/>
      <c r="K7680" s="15"/>
    </row>
    <row r="7681" spans="2:11" x14ac:dyDescent="0.2">
      <c r="B7681" s="15"/>
      <c r="C7681" s="15"/>
      <c r="D7681" s="15"/>
      <c r="E7681" s="15"/>
      <c r="F7681" s="15"/>
      <c r="G7681" s="15"/>
      <c r="H7681" s="15"/>
      <c r="I7681" s="15"/>
      <c r="J7681" s="15"/>
      <c r="K7681" s="15"/>
    </row>
    <row r="7682" spans="2:11" x14ac:dyDescent="0.2">
      <c r="B7682" s="15"/>
      <c r="C7682" s="15"/>
      <c r="D7682" s="15"/>
      <c r="E7682" s="15"/>
      <c r="F7682" s="15"/>
      <c r="G7682" s="15"/>
      <c r="H7682" s="15"/>
      <c r="I7682" s="15"/>
      <c r="J7682" s="15"/>
      <c r="K7682" s="15"/>
    </row>
    <row r="7683" spans="2:11" x14ac:dyDescent="0.2">
      <c r="B7683" s="15"/>
      <c r="C7683" s="15"/>
      <c r="D7683" s="15"/>
      <c r="E7683" s="15"/>
      <c r="F7683" s="15"/>
      <c r="G7683" s="15"/>
      <c r="H7683" s="15"/>
      <c r="I7683" s="15"/>
      <c r="J7683" s="15"/>
      <c r="K7683" s="15"/>
    </row>
    <row r="7684" spans="2:11" x14ac:dyDescent="0.2">
      <c r="B7684" s="15"/>
      <c r="C7684" s="15"/>
      <c r="D7684" s="15"/>
      <c r="E7684" s="15"/>
      <c r="F7684" s="15"/>
      <c r="G7684" s="15"/>
      <c r="H7684" s="15"/>
      <c r="I7684" s="15"/>
      <c r="J7684" s="15"/>
      <c r="K7684" s="15"/>
    </row>
    <row r="7685" spans="2:11" x14ac:dyDescent="0.2">
      <c r="B7685" s="15"/>
      <c r="C7685" s="15"/>
      <c r="D7685" s="15"/>
      <c r="E7685" s="15"/>
      <c r="F7685" s="15"/>
      <c r="G7685" s="15"/>
      <c r="H7685" s="15"/>
      <c r="I7685" s="15"/>
      <c r="J7685" s="15"/>
      <c r="K7685" s="15"/>
    </row>
    <row r="7686" spans="2:11" x14ac:dyDescent="0.2">
      <c r="B7686" s="15"/>
      <c r="C7686" s="15"/>
      <c r="D7686" s="15"/>
      <c r="E7686" s="15"/>
      <c r="F7686" s="15"/>
      <c r="G7686" s="15"/>
      <c r="H7686" s="15"/>
      <c r="I7686" s="15"/>
      <c r="J7686" s="15"/>
      <c r="K7686" s="15"/>
    </row>
    <row r="7687" spans="2:11" x14ac:dyDescent="0.2">
      <c r="B7687" s="15"/>
      <c r="C7687" s="15"/>
      <c r="D7687" s="15"/>
      <c r="E7687" s="15"/>
      <c r="F7687" s="15"/>
      <c r="G7687" s="15"/>
      <c r="H7687" s="15"/>
      <c r="I7687" s="15"/>
      <c r="J7687" s="15"/>
      <c r="K7687" s="15"/>
    </row>
    <row r="7688" spans="2:11" x14ac:dyDescent="0.2">
      <c r="B7688" s="15"/>
      <c r="C7688" s="15"/>
      <c r="D7688" s="15"/>
      <c r="E7688" s="15"/>
      <c r="F7688" s="15"/>
      <c r="G7688" s="15"/>
      <c r="H7688" s="15"/>
      <c r="I7688" s="15"/>
      <c r="J7688" s="15"/>
      <c r="K7688" s="15"/>
    </row>
    <row r="7689" spans="2:11" x14ac:dyDescent="0.2">
      <c r="B7689" s="15"/>
      <c r="C7689" s="15"/>
      <c r="D7689" s="15"/>
      <c r="E7689" s="15"/>
      <c r="F7689" s="15"/>
      <c r="G7689" s="15"/>
      <c r="H7689" s="15"/>
      <c r="I7689" s="15"/>
      <c r="J7689" s="15"/>
      <c r="K7689" s="15"/>
    </row>
    <row r="7690" spans="2:11" x14ac:dyDescent="0.2">
      <c r="B7690" s="15"/>
      <c r="C7690" s="15"/>
      <c r="D7690" s="15"/>
      <c r="E7690" s="15"/>
      <c r="F7690" s="15"/>
      <c r="G7690" s="15"/>
      <c r="H7690" s="15"/>
      <c r="I7690" s="15"/>
      <c r="J7690" s="15"/>
      <c r="K7690" s="15"/>
    </row>
    <row r="7691" spans="2:11" x14ac:dyDescent="0.2">
      <c r="B7691" s="15"/>
      <c r="C7691" s="15"/>
      <c r="D7691" s="15"/>
      <c r="E7691" s="15"/>
      <c r="F7691" s="15"/>
      <c r="G7691" s="15"/>
      <c r="H7691" s="15"/>
      <c r="I7691" s="15"/>
      <c r="J7691" s="15"/>
      <c r="K7691" s="15"/>
    </row>
    <row r="7692" spans="2:11" x14ac:dyDescent="0.2">
      <c r="B7692" s="15"/>
      <c r="C7692" s="15"/>
      <c r="D7692" s="15"/>
      <c r="E7692" s="15"/>
      <c r="F7692" s="15"/>
      <c r="G7692" s="15"/>
      <c r="H7692" s="15"/>
      <c r="I7692" s="15"/>
      <c r="J7692" s="15"/>
      <c r="K7692" s="15"/>
    </row>
    <row r="7693" spans="2:11" x14ac:dyDescent="0.2">
      <c r="B7693" s="15"/>
      <c r="C7693" s="15"/>
      <c r="D7693" s="15"/>
      <c r="E7693" s="15"/>
      <c r="F7693" s="15"/>
      <c r="G7693" s="15"/>
      <c r="H7693" s="15"/>
      <c r="I7693" s="15"/>
      <c r="J7693" s="15"/>
      <c r="K7693" s="15"/>
    </row>
    <row r="7694" spans="2:11" x14ac:dyDescent="0.2">
      <c r="B7694" s="15"/>
      <c r="C7694" s="15"/>
      <c r="D7694" s="15"/>
      <c r="E7694" s="15"/>
      <c r="F7694" s="15"/>
      <c r="G7694" s="15"/>
      <c r="H7694" s="15"/>
      <c r="I7694" s="15"/>
      <c r="J7694" s="15"/>
      <c r="K7694" s="15"/>
    </row>
    <row r="7695" spans="2:11" x14ac:dyDescent="0.2">
      <c r="B7695" s="15"/>
      <c r="C7695" s="15"/>
      <c r="D7695" s="15"/>
      <c r="E7695" s="15"/>
      <c r="F7695" s="15"/>
      <c r="G7695" s="15"/>
      <c r="H7695" s="15"/>
      <c r="I7695" s="15"/>
      <c r="J7695" s="15"/>
      <c r="K7695" s="15"/>
    </row>
    <row r="7696" spans="2:11" x14ac:dyDescent="0.2">
      <c r="B7696" s="15"/>
      <c r="C7696" s="15"/>
      <c r="D7696" s="15"/>
      <c r="E7696" s="15"/>
      <c r="F7696" s="15"/>
      <c r="G7696" s="15"/>
      <c r="H7696" s="15"/>
      <c r="I7696" s="15"/>
      <c r="J7696" s="15"/>
      <c r="K7696" s="15"/>
    </row>
    <row r="7697" spans="2:11" x14ac:dyDescent="0.2">
      <c r="B7697" s="15"/>
      <c r="C7697" s="15"/>
      <c r="D7697" s="15"/>
      <c r="E7697" s="15"/>
      <c r="F7697" s="15"/>
      <c r="G7697" s="15"/>
      <c r="H7697" s="15"/>
      <c r="I7697" s="15"/>
      <c r="J7697" s="15"/>
      <c r="K7697" s="15"/>
    </row>
    <row r="7698" spans="2:11" x14ac:dyDescent="0.2">
      <c r="B7698" s="15"/>
      <c r="C7698" s="15"/>
      <c r="D7698" s="15"/>
      <c r="E7698" s="15"/>
      <c r="F7698" s="15"/>
      <c r="G7698" s="15"/>
      <c r="H7698" s="15"/>
      <c r="I7698" s="15"/>
      <c r="J7698" s="15"/>
      <c r="K7698" s="15"/>
    </row>
    <row r="7699" spans="2:11" x14ac:dyDescent="0.2">
      <c r="B7699" s="15"/>
      <c r="C7699" s="15"/>
      <c r="D7699" s="15"/>
      <c r="E7699" s="15"/>
      <c r="F7699" s="15"/>
      <c r="G7699" s="15"/>
      <c r="H7699" s="15"/>
      <c r="I7699" s="15"/>
      <c r="J7699" s="15"/>
      <c r="K7699" s="15"/>
    </row>
    <row r="7700" spans="2:11" x14ac:dyDescent="0.2">
      <c r="B7700" s="15"/>
      <c r="C7700" s="15"/>
      <c r="D7700" s="15"/>
      <c r="E7700" s="15"/>
      <c r="F7700" s="15"/>
      <c r="G7700" s="15"/>
      <c r="H7700" s="15"/>
      <c r="I7700" s="15"/>
      <c r="J7700" s="15"/>
      <c r="K7700" s="15"/>
    </row>
    <row r="7701" spans="2:11" x14ac:dyDescent="0.2">
      <c r="B7701" s="15"/>
      <c r="C7701" s="15"/>
      <c r="D7701" s="15"/>
      <c r="E7701" s="15"/>
      <c r="F7701" s="15"/>
      <c r="G7701" s="15"/>
      <c r="H7701" s="15"/>
      <c r="I7701" s="15"/>
      <c r="J7701" s="15"/>
      <c r="K7701" s="15"/>
    </row>
    <row r="7702" spans="2:11" x14ac:dyDescent="0.2">
      <c r="B7702" s="15"/>
      <c r="C7702" s="15"/>
      <c r="D7702" s="15"/>
      <c r="E7702" s="15"/>
      <c r="F7702" s="15"/>
      <c r="G7702" s="15"/>
      <c r="H7702" s="15"/>
      <c r="I7702" s="15"/>
      <c r="J7702" s="15"/>
      <c r="K7702" s="15"/>
    </row>
    <row r="7703" spans="2:11" x14ac:dyDescent="0.2">
      <c r="B7703" s="15"/>
      <c r="C7703" s="15"/>
      <c r="D7703" s="15"/>
      <c r="E7703" s="15"/>
      <c r="F7703" s="15"/>
      <c r="G7703" s="15"/>
      <c r="H7703" s="15"/>
      <c r="I7703" s="15"/>
      <c r="J7703" s="15"/>
      <c r="K7703" s="15"/>
    </row>
    <row r="7704" spans="2:11" x14ac:dyDescent="0.2">
      <c r="B7704" s="15"/>
      <c r="C7704" s="15"/>
      <c r="D7704" s="15"/>
      <c r="E7704" s="15"/>
      <c r="F7704" s="15"/>
      <c r="G7704" s="15"/>
      <c r="H7704" s="15"/>
      <c r="I7704" s="15"/>
      <c r="J7704" s="15"/>
      <c r="K7704" s="15"/>
    </row>
    <row r="7705" spans="2:11" x14ac:dyDescent="0.2">
      <c r="B7705" s="15"/>
      <c r="C7705" s="15"/>
      <c r="D7705" s="15"/>
      <c r="E7705" s="15"/>
      <c r="F7705" s="15"/>
      <c r="G7705" s="15"/>
      <c r="H7705" s="15"/>
      <c r="I7705" s="15"/>
      <c r="J7705" s="15"/>
      <c r="K7705" s="15"/>
    </row>
    <row r="7706" spans="2:11" x14ac:dyDescent="0.2">
      <c r="B7706" s="15"/>
      <c r="C7706" s="15"/>
      <c r="D7706" s="15"/>
      <c r="E7706" s="15"/>
      <c r="F7706" s="15"/>
      <c r="G7706" s="15"/>
      <c r="H7706" s="15"/>
      <c r="I7706" s="15"/>
      <c r="J7706" s="15"/>
      <c r="K7706" s="15"/>
    </row>
    <row r="7707" spans="2:11" x14ac:dyDescent="0.2">
      <c r="B7707" s="15"/>
      <c r="C7707" s="15"/>
      <c r="D7707" s="15"/>
      <c r="E7707" s="15"/>
      <c r="F7707" s="15"/>
      <c r="G7707" s="15"/>
      <c r="H7707" s="15"/>
      <c r="I7707" s="15"/>
      <c r="J7707" s="15"/>
      <c r="K7707" s="15"/>
    </row>
    <row r="7708" spans="2:11" x14ac:dyDescent="0.2">
      <c r="B7708" s="15"/>
      <c r="C7708" s="15"/>
      <c r="D7708" s="15"/>
      <c r="E7708" s="15"/>
      <c r="F7708" s="15"/>
      <c r="G7708" s="15"/>
      <c r="H7708" s="15"/>
      <c r="I7708" s="15"/>
      <c r="J7708" s="15"/>
      <c r="K7708" s="15"/>
    </row>
    <row r="7709" spans="2:11" x14ac:dyDescent="0.2">
      <c r="B7709" s="15"/>
      <c r="C7709" s="15"/>
      <c r="D7709" s="15"/>
      <c r="E7709" s="15"/>
      <c r="F7709" s="15"/>
      <c r="G7709" s="15"/>
      <c r="H7709" s="15"/>
      <c r="I7709" s="15"/>
      <c r="J7709" s="15"/>
      <c r="K7709" s="15"/>
    </row>
    <row r="7710" spans="2:11" x14ac:dyDescent="0.2">
      <c r="B7710" s="15"/>
      <c r="C7710" s="15"/>
      <c r="D7710" s="15"/>
      <c r="E7710" s="15"/>
      <c r="F7710" s="15"/>
      <c r="G7710" s="15"/>
      <c r="H7710" s="15"/>
      <c r="I7710" s="15"/>
      <c r="J7710" s="15"/>
      <c r="K7710" s="15"/>
    </row>
    <row r="7711" spans="2:11" x14ac:dyDescent="0.2">
      <c r="B7711" s="15"/>
      <c r="C7711" s="15"/>
      <c r="D7711" s="15"/>
      <c r="E7711" s="15"/>
      <c r="F7711" s="15"/>
      <c r="G7711" s="15"/>
      <c r="H7711" s="15"/>
      <c r="I7711" s="15"/>
      <c r="J7711" s="15"/>
      <c r="K7711" s="15"/>
    </row>
    <row r="7712" spans="2:11" x14ac:dyDescent="0.2">
      <c r="B7712" s="15"/>
      <c r="C7712" s="15"/>
      <c r="D7712" s="15"/>
      <c r="E7712" s="15"/>
      <c r="F7712" s="15"/>
      <c r="G7712" s="15"/>
      <c r="H7712" s="15"/>
      <c r="I7712" s="15"/>
      <c r="J7712" s="15"/>
      <c r="K7712" s="15"/>
    </row>
    <row r="7713" spans="2:11" x14ac:dyDescent="0.2">
      <c r="B7713" s="15"/>
      <c r="C7713" s="15"/>
      <c r="D7713" s="15"/>
      <c r="E7713" s="15"/>
      <c r="F7713" s="15"/>
      <c r="G7713" s="15"/>
      <c r="H7713" s="15"/>
      <c r="I7713" s="15"/>
      <c r="J7713" s="15"/>
      <c r="K7713" s="15"/>
    </row>
    <row r="7714" spans="2:11" x14ac:dyDescent="0.2">
      <c r="B7714" s="15"/>
      <c r="C7714" s="15"/>
      <c r="D7714" s="15"/>
      <c r="E7714" s="15"/>
      <c r="F7714" s="15"/>
      <c r="G7714" s="15"/>
      <c r="H7714" s="15"/>
      <c r="I7714" s="15"/>
      <c r="J7714" s="15"/>
      <c r="K7714" s="15"/>
    </row>
    <row r="7715" spans="2:11" x14ac:dyDescent="0.2">
      <c r="B7715" s="15"/>
      <c r="C7715" s="15"/>
      <c r="D7715" s="15"/>
      <c r="E7715" s="15"/>
      <c r="F7715" s="15"/>
      <c r="G7715" s="15"/>
      <c r="H7715" s="15"/>
      <c r="I7715" s="15"/>
      <c r="J7715" s="15"/>
      <c r="K7715" s="15"/>
    </row>
    <row r="7716" spans="2:11" x14ac:dyDescent="0.2">
      <c r="B7716" s="15"/>
      <c r="C7716" s="15"/>
      <c r="D7716" s="15"/>
      <c r="E7716" s="15"/>
      <c r="F7716" s="15"/>
      <c r="G7716" s="15"/>
      <c r="H7716" s="15"/>
      <c r="I7716" s="15"/>
      <c r="J7716" s="15"/>
      <c r="K7716" s="15"/>
    </row>
    <row r="7717" spans="2:11" x14ac:dyDescent="0.2">
      <c r="B7717" s="15"/>
      <c r="C7717" s="15"/>
      <c r="D7717" s="15"/>
      <c r="E7717" s="15"/>
      <c r="F7717" s="15"/>
      <c r="G7717" s="15"/>
      <c r="H7717" s="15"/>
      <c r="I7717" s="15"/>
      <c r="J7717" s="15"/>
      <c r="K7717" s="15"/>
    </row>
    <row r="7718" spans="2:11" x14ac:dyDescent="0.2">
      <c r="B7718" s="15"/>
      <c r="C7718" s="15"/>
      <c r="D7718" s="15"/>
      <c r="E7718" s="15"/>
      <c r="F7718" s="15"/>
      <c r="G7718" s="15"/>
      <c r="H7718" s="15"/>
      <c r="I7718" s="15"/>
      <c r="J7718" s="15"/>
      <c r="K7718" s="15"/>
    </row>
    <row r="7719" spans="2:11" x14ac:dyDescent="0.2">
      <c r="B7719" s="15"/>
      <c r="C7719" s="15"/>
      <c r="D7719" s="15"/>
      <c r="E7719" s="15"/>
      <c r="F7719" s="15"/>
      <c r="G7719" s="15"/>
      <c r="H7719" s="15"/>
      <c r="I7719" s="15"/>
      <c r="J7719" s="15"/>
      <c r="K7719" s="15"/>
    </row>
    <row r="7720" spans="2:11" x14ac:dyDescent="0.2">
      <c r="B7720" s="15"/>
      <c r="C7720" s="15"/>
      <c r="D7720" s="15"/>
      <c r="E7720" s="15"/>
      <c r="F7720" s="15"/>
      <c r="G7720" s="15"/>
      <c r="H7720" s="15"/>
      <c r="I7720" s="15"/>
      <c r="J7720" s="15"/>
      <c r="K7720" s="15"/>
    </row>
    <row r="7721" spans="2:11" x14ac:dyDescent="0.2">
      <c r="B7721" s="15"/>
      <c r="C7721" s="15"/>
      <c r="D7721" s="15"/>
      <c r="E7721" s="15"/>
      <c r="F7721" s="15"/>
      <c r="G7721" s="15"/>
      <c r="H7721" s="15"/>
      <c r="I7721" s="15"/>
      <c r="J7721" s="15"/>
      <c r="K7721" s="15"/>
    </row>
    <row r="7722" spans="2:11" x14ac:dyDescent="0.2">
      <c r="B7722" s="15"/>
      <c r="C7722" s="15"/>
      <c r="D7722" s="15"/>
      <c r="E7722" s="15"/>
      <c r="F7722" s="15"/>
      <c r="G7722" s="15"/>
      <c r="H7722" s="15"/>
      <c r="I7722" s="15"/>
      <c r="J7722" s="15"/>
      <c r="K7722" s="15"/>
    </row>
    <row r="7723" spans="2:11" x14ac:dyDescent="0.2">
      <c r="B7723" s="15"/>
      <c r="C7723" s="15"/>
      <c r="D7723" s="15"/>
      <c r="E7723" s="15"/>
      <c r="F7723" s="15"/>
      <c r="G7723" s="15"/>
      <c r="H7723" s="15"/>
      <c r="I7723" s="15"/>
      <c r="J7723" s="15"/>
      <c r="K7723" s="15"/>
    </row>
    <row r="7724" spans="2:11" x14ac:dyDescent="0.2">
      <c r="B7724" s="15"/>
      <c r="C7724" s="15"/>
      <c r="D7724" s="15"/>
      <c r="E7724" s="15"/>
      <c r="F7724" s="15"/>
      <c r="G7724" s="15"/>
      <c r="H7724" s="15"/>
      <c r="I7724" s="15"/>
      <c r="J7724" s="15"/>
      <c r="K7724" s="15"/>
    </row>
    <row r="7725" spans="2:11" x14ac:dyDescent="0.2">
      <c r="B7725" s="15"/>
      <c r="C7725" s="15"/>
      <c r="D7725" s="15"/>
      <c r="E7725" s="15"/>
      <c r="F7725" s="15"/>
      <c r="G7725" s="15"/>
      <c r="H7725" s="15"/>
      <c r="I7725" s="15"/>
      <c r="J7725" s="15"/>
      <c r="K7725" s="15"/>
    </row>
    <row r="7726" spans="2:11" x14ac:dyDescent="0.2">
      <c r="B7726" s="15"/>
      <c r="C7726" s="15"/>
      <c r="D7726" s="15"/>
      <c r="E7726" s="15"/>
      <c r="F7726" s="15"/>
      <c r="G7726" s="15"/>
      <c r="H7726" s="15"/>
      <c r="I7726" s="15"/>
      <c r="J7726" s="15"/>
      <c r="K7726" s="15"/>
    </row>
    <row r="7727" spans="2:11" x14ac:dyDescent="0.2">
      <c r="B7727" s="15"/>
      <c r="C7727" s="15"/>
      <c r="D7727" s="15"/>
      <c r="E7727" s="15"/>
      <c r="F7727" s="15"/>
      <c r="G7727" s="15"/>
      <c r="H7727" s="15"/>
      <c r="I7727" s="15"/>
      <c r="J7727" s="15"/>
      <c r="K7727" s="15"/>
    </row>
    <row r="7728" spans="2:11" x14ac:dyDescent="0.2">
      <c r="B7728" s="15"/>
      <c r="C7728" s="15"/>
      <c r="D7728" s="15"/>
      <c r="E7728" s="15"/>
      <c r="F7728" s="15"/>
      <c r="G7728" s="15"/>
      <c r="H7728" s="15"/>
      <c r="I7728" s="15"/>
      <c r="J7728" s="15"/>
      <c r="K7728" s="15"/>
    </row>
    <row r="7729" spans="2:11" x14ac:dyDescent="0.2">
      <c r="B7729" s="15"/>
      <c r="C7729" s="15"/>
      <c r="D7729" s="15"/>
      <c r="E7729" s="15"/>
      <c r="F7729" s="15"/>
      <c r="G7729" s="15"/>
      <c r="H7729" s="15"/>
      <c r="I7729" s="15"/>
      <c r="J7729" s="15"/>
      <c r="K7729" s="15"/>
    </row>
    <row r="7730" spans="2:11" x14ac:dyDescent="0.2">
      <c r="B7730" s="15"/>
      <c r="C7730" s="15"/>
      <c r="D7730" s="15"/>
      <c r="E7730" s="15"/>
      <c r="F7730" s="15"/>
      <c r="G7730" s="15"/>
      <c r="H7730" s="15"/>
      <c r="I7730" s="15"/>
      <c r="J7730" s="15"/>
      <c r="K7730" s="15"/>
    </row>
    <row r="7731" spans="2:11" x14ac:dyDescent="0.2">
      <c r="B7731" s="15"/>
      <c r="C7731" s="15"/>
      <c r="D7731" s="15"/>
      <c r="E7731" s="15"/>
      <c r="F7731" s="15"/>
      <c r="G7731" s="15"/>
      <c r="H7731" s="15"/>
      <c r="I7731" s="15"/>
      <c r="J7731" s="15"/>
      <c r="K7731" s="15"/>
    </row>
    <row r="7732" spans="2:11" x14ac:dyDescent="0.2">
      <c r="B7732" s="15"/>
      <c r="C7732" s="15"/>
      <c r="D7732" s="15"/>
      <c r="E7732" s="15"/>
      <c r="F7732" s="15"/>
      <c r="G7732" s="15"/>
      <c r="H7732" s="15"/>
      <c r="I7732" s="15"/>
      <c r="J7732" s="15"/>
      <c r="K7732" s="15"/>
    </row>
    <row r="7733" spans="2:11" x14ac:dyDescent="0.2">
      <c r="B7733" s="15"/>
      <c r="C7733" s="15"/>
      <c r="D7733" s="15"/>
      <c r="E7733" s="15"/>
      <c r="F7733" s="15"/>
      <c r="G7733" s="15"/>
      <c r="H7733" s="15"/>
      <c r="I7733" s="15"/>
      <c r="J7733" s="15"/>
      <c r="K7733" s="15"/>
    </row>
    <row r="7734" spans="2:11" x14ac:dyDescent="0.2">
      <c r="B7734" s="15"/>
      <c r="C7734" s="15"/>
      <c r="D7734" s="15"/>
      <c r="E7734" s="15"/>
      <c r="F7734" s="15"/>
      <c r="G7734" s="15"/>
      <c r="H7734" s="15"/>
      <c r="I7734" s="15"/>
      <c r="J7734" s="15"/>
      <c r="K7734" s="15"/>
    </row>
    <row r="7735" spans="2:11" x14ac:dyDescent="0.2">
      <c r="B7735" s="15"/>
      <c r="C7735" s="15"/>
      <c r="D7735" s="15"/>
      <c r="E7735" s="15"/>
      <c r="F7735" s="15"/>
      <c r="G7735" s="15"/>
      <c r="H7735" s="15"/>
      <c r="I7735" s="15"/>
      <c r="J7735" s="15"/>
      <c r="K7735" s="15"/>
    </row>
    <row r="7736" spans="2:11" x14ac:dyDescent="0.2">
      <c r="B7736" s="15"/>
      <c r="C7736" s="15"/>
      <c r="D7736" s="15"/>
      <c r="E7736" s="15"/>
      <c r="F7736" s="15"/>
      <c r="G7736" s="15"/>
      <c r="H7736" s="15"/>
      <c r="I7736" s="15"/>
      <c r="J7736" s="15"/>
      <c r="K7736" s="15"/>
    </row>
    <row r="7737" spans="2:11" x14ac:dyDescent="0.2">
      <c r="B7737" s="15"/>
      <c r="C7737" s="15"/>
      <c r="D7737" s="15"/>
      <c r="E7737" s="15"/>
      <c r="F7737" s="15"/>
      <c r="G7737" s="15"/>
      <c r="H7737" s="15"/>
      <c r="I7737" s="15"/>
      <c r="J7737" s="15"/>
      <c r="K7737" s="15"/>
    </row>
    <row r="7738" spans="2:11" x14ac:dyDescent="0.2">
      <c r="B7738" s="15"/>
      <c r="C7738" s="15"/>
      <c r="D7738" s="15"/>
      <c r="E7738" s="15"/>
      <c r="F7738" s="15"/>
      <c r="G7738" s="15"/>
      <c r="H7738" s="15"/>
      <c r="I7738" s="15"/>
      <c r="J7738" s="15"/>
      <c r="K7738" s="15"/>
    </row>
    <row r="7739" spans="2:11" x14ac:dyDescent="0.2">
      <c r="B7739" s="15"/>
      <c r="C7739" s="15"/>
      <c r="D7739" s="15"/>
      <c r="E7739" s="15"/>
      <c r="F7739" s="15"/>
      <c r="G7739" s="15"/>
      <c r="H7739" s="15"/>
      <c r="I7739" s="15"/>
      <c r="J7739" s="15"/>
      <c r="K7739" s="15"/>
    </row>
    <row r="7740" spans="2:11" x14ac:dyDescent="0.2">
      <c r="B7740" s="15"/>
      <c r="C7740" s="15"/>
      <c r="D7740" s="15"/>
      <c r="E7740" s="15"/>
      <c r="F7740" s="15"/>
      <c r="G7740" s="15"/>
      <c r="H7740" s="15"/>
      <c r="I7740" s="15"/>
      <c r="J7740" s="15"/>
      <c r="K7740" s="15"/>
    </row>
    <row r="7741" spans="2:11" x14ac:dyDescent="0.2">
      <c r="B7741" s="15"/>
      <c r="C7741" s="15"/>
      <c r="D7741" s="15"/>
      <c r="E7741" s="15"/>
      <c r="F7741" s="15"/>
      <c r="G7741" s="15"/>
      <c r="H7741" s="15"/>
      <c r="I7741" s="15"/>
      <c r="J7741" s="15"/>
      <c r="K7741" s="15"/>
    </row>
    <row r="7742" spans="2:11" x14ac:dyDescent="0.2">
      <c r="B7742" s="15"/>
      <c r="C7742" s="15"/>
      <c r="D7742" s="15"/>
      <c r="E7742" s="15"/>
      <c r="F7742" s="15"/>
      <c r="G7742" s="15"/>
      <c r="H7742" s="15"/>
      <c r="I7742" s="15"/>
      <c r="J7742" s="15"/>
      <c r="K7742" s="15"/>
    </row>
    <row r="7743" spans="2:11" x14ac:dyDescent="0.2">
      <c r="B7743" s="15"/>
      <c r="C7743" s="15"/>
      <c r="D7743" s="15"/>
      <c r="E7743" s="15"/>
      <c r="F7743" s="15"/>
      <c r="G7743" s="15"/>
      <c r="H7743" s="15"/>
      <c r="I7743" s="15"/>
      <c r="J7743" s="15"/>
      <c r="K7743" s="15"/>
    </row>
    <row r="7744" spans="2:11" x14ac:dyDescent="0.2">
      <c r="B7744" s="15"/>
      <c r="C7744" s="15"/>
      <c r="D7744" s="15"/>
      <c r="E7744" s="15"/>
      <c r="F7744" s="15"/>
      <c r="G7744" s="15"/>
      <c r="H7744" s="15"/>
      <c r="I7744" s="15"/>
      <c r="J7744" s="15"/>
      <c r="K7744" s="15"/>
    </row>
    <row r="7745" spans="2:11" x14ac:dyDescent="0.2">
      <c r="B7745" s="15"/>
      <c r="C7745" s="15"/>
      <c r="D7745" s="15"/>
      <c r="E7745" s="15"/>
      <c r="F7745" s="15"/>
      <c r="G7745" s="15"/>
      <c r="H7745" s="15"/>
      <c r="I7745" s="15"/>
      <c r="J7745" s="15"/>
      <c r="K7745" s="15"/>
    </row>
    <row r="7746" spans="2:11" x14ac:dyDescent="0.2">
      <c r="B7746" s="15"/>
      <c r="C7746" s="15"/>
      <c r="D7746" s="15"/>
      <c r="E7746" s="15"/>
      <c r="F7746" s="15"/>
      <c r="G7746" s="15"/>
      <c r="H7746" s="15"/>
      <c r="I7746" s="15"/>
      <c r="J7746" s="15"/>
      <c r="K7746" s="15"/>
    </row>
    <row r="7747" spans="2:11" x14ac:dyDescent="0.2">
      <c r="B7747" s="15"/>
      <c r="C7747" s="15"/>
      <c r="D7747" s="15"/>
      <c r="E7747" s="15"/>
      <c r="F7747" s="15"/>
      <c r="G7747" s="15"/>
      <c r="H7747" s="15"/>
      <c r="I7747" s="15"/>
      <c r="J7747" s="15"/>
      <c r="K7747" s="15"/>
    </row>
    <row r="7748" spans="2:11" x14ac:dyDescent="0.2">
      <c r="B7748" s="15"/>
      <c r="C7748" s="15"/>
      <c r="D7748" s="15"/>
      <c r="E7748" s="15"/>
      <c r="F7748" s="15"/>
      <c r="G7748" s="15"/>
      <c r="H7748" s="15"/>
      <c r="I7748" s="15"/>
      <c r="J7748" s="15"/>
      <c r="K7748" s="15"/>
    </row>
    <row r="7749" spans="2:11" x14ac:dyDescent="0.2">
      <c r="B7749" s="15"/>
      <c r="C7749" s="15"/>
      <c r="D7749" s="15"/>
      <c r="E7749" s="15"/>
      <c r="F7749" s="15"/>
      <c r="G7749" s="15"/>
      <c r="H7749" s="15"/>
      <c r="I7749" s="15"/>
      <c r="J7749" s="15"/>
      <c r="K7749" s="15"/>
    </row>
    <row r="7750" spans="2:11" x14ac:dyDescent="0.2">
      <c r="B7750" s="15"/>
      <c r="C7750" s="15"/>
      <c r="D7750" s="15"/>
      <c r="E7750" s="15"/>
      <c r="F7750" s="15"/>
      <c r="G7750" s="15"/>
      <c r="H7750" s="15"/>
      <c r="I7750" s="15"/>
      <c r="J7750" s="15"/>
      <c r="K7750" s="15"/>
    </row>
    <row r="7751" spans="2:11" x14ac:dyDescent="0.2">
      <c r="B7751" s="15"/>
      <c r="C7751" s="15"/>
      <c r="D7751" s="15"/>
      <c r="E7751" s="15"/>
      <c r="F7751" s="15"/>
      <c r="G7751" s="15"/>
      <c r="H7751" s="15"/>
      <c r="I7751" s="15"/>
      <c r="J7751" s="15"/>
      <c r="K7751" s="15"/>
    </row>
    <row r="7752" spans="2:11" x14ac:dyDescent="0.2">
      <c r="B7752" s="15"/>
      <c r="C7752" s="15"/>
      <c r="D7752" s="15"/>
      <c r="E7752" s="15"/>
      <c r="F7752" s="15"/>
      <c r="G7752" s="15"/>
      <c r="H7752" s="15"/>
      <c r="I7752" s="15"/>
      <c r="J7752" s="15"/>
      <c r="K7752" s="15"/>
    </row>
    <row r="7753" spans="2:11" x14ac:dyDescent="0.2">
      <c r="B7753" s="15"/>
      <c r="C7753" s="15"/>
      <c r="D7753" s="15"/>
      <c r="E7753" s="15"/>
      <c r="F7753" s="15"/>
      <c r="G7753" s="15"/>
      <c r="H7753" s="15"/>
      <c r="I7753" s="15"/>
      <c r="J7753" s="15"/>
      <c r="K7753" s="15"/>
    </row>
    <row r="7754" spans="2:11" x14ac:dyDescent="0.2">
      <c r="B7754" s="15"/>
      <c r="C7754" s="15"/>
      <c r="D7754" s="15"/>
      <c r="E7754" s="15"/>
      <c r="F7754" s="15"/>
      <c r="G7754" s="15"/>
      <c r="H7754" s="15"/>
      <c r="I7754" s="15"/>
      <c r="J7754" s="15"/>
      <c r="K7754" s="15"/>
    </row>
    <row r="7755" spans="2:11" x14ac:dyDescent="0.2">
      <c r="B7755" s="15"/>
      <c r="C7755" s="15"/>
      <c r="D7755" s="15"/>
      <c r="E7755" s="15"/>
      <c r="F7755" s="15"/>
      <c r="G7755" s="15"/>
      <c r="H7755" s="15"/>
      <c r="I7755" s="15"/>
      <c r="J7755" s="15"/>
      <c r="K7755" s="15"/>
    </row>
    <row r="7756" spans="2:11" x14ac:dyDescent="0.2">
      <c r="B7756" s="15"/>
      <c r="C7756" s="15"/>
      <c r="D7756" s="15"/>
      <c r="E7756" s="15"/>
      <c r="F7756" s="15"/>
      <c r="G7756" s="15"/>
      <c r="H7756" s="15"/>
      <c r="I7756" s="15"/>
      <c r="J7756" s="15"/>
      <c r="K7756" s="15"/>
    </row>
    <row r="7757" spans="2:11" x14ac:dyDescent="0.2">
      <c r="B7757" s="15"/>
      <c r="C7757" s="15"/>
      <c r="D7757" s="15"/>
      <c r="E7757" s="15"/>
      <c r="F7757" s="15"/>
      <c r="G7757" s="15"/>
      <c r="H7757" s="15"/>
      <c r="I7757" s="15"/>
      <c r="J7757" s="15"/>
      <c r="K7757" s="15"/>
    </row>
    <row r="7758" spans="2:11" x14ac:dyDescent="0.2">
      <c r="B7758" s="15"/>
      <c r="C7758" s="15"/>
      <c r="D7758" s="15"/>
      <c r="E7758" s="15"/>
      <c r="F7758" s="15"/>
      <c r="G7758" s="15"/>
      <c r="H7758" s="15"/>
      <c r="I7758" s="15"/>
      <c r="J7758" s="15"/>
      <c r="K7758" s="15"/>
    </row>
    <row r="7759" spans="2:11" x14ac:dyDescent="0.2">
      <c r="B7759" s="15"/>
      <c r="C7759" s="15"/>
      <c r="D7759" s="15"/>
      <c r="E7759" s="15"/>
      <c r="F7759" s="15"/>
      <c r="G7759" s="15"/>
      <c r="H7759" s="15"/>
      <c r="I7759" s="15"/>
      <c r="J7759" s="15"/>
      <c r="K7759" s="15"/>
    </row>
    <row r="7760" spans="2:11" x14ac:dyDescent="0.2">
      <c r="B7760" s="15"/>
      <c r="C7760" s="15"/>
      <c r="D7760" s="15"/>
      <c r="E7760" s="15"/>
      <c r="F7760" s="15"/>
      <c r="G7760" s="15"/>
      <c r="H7760" s="15"/>
      <c r="I7760" s="15"/>
      <c r="J7760" s="15"/>
      <c r="K7760" s="15"/>
    </row>
    <row r="7761" spans="2:11" x14ac:dyDescent="0.2">
      <c r="B7761" s="15"/>
      <c r="C7761" s="15"/>
      <c r="D7761" s="15"/>
      <c r="E7761" s="15"/>
      <c r="F7761" s="15"/>
      <c r="G7761" s="15"/>
      <c r="H7761" s="15"/>
      <c r="I7761" s="15"/>
      <c r="J7761" s="15"/>
      <c r="K7761" s="15"/>
    </row>
    <row r="7762" spans="2:11" x14ac:dyDescent="0.2">
      <c r="B7762" s="15"/>
      <c r="C7762" s="15"/>
      <c r="D7762" s="15"/>
      <c r="E7762" s="15"/>
      <c r="F7762" s="15"/>
      <c r="G7762" s="15"/>
      <c r="H7762" s="15"/>
      <c r="I7762" s="15"/>
      <c r="J7762" s="15"/>
      <c r="K7762" s="15"/>
    </row>
    <row r="7763" spans="2:11" x14ac:dyDescent="0.2">
      <c r="B7763" s="15"/>
      <c r="C7763" s="15"/>
      <c r="D7763" s="15"/>
      <c r="E7763" s="15"/>
      <c r="F7763" s="15"/>
      <c r="G7763" s="15"/>
      <c r="H7763" s="15"/>
      <c r="I7763" s="15"/>
      <c r="J7763" s="15"/>
      <c r="K7763" s="15"/>
    </row>
    <row r="7764" spans="2:11" x14ac:dyDescent="0.2">
      <c r="B7764" s="15"/>
      <c r="C7764" s="15"/>
      <c r="D7764" s="15"/>
      <c r="E7764" s="15"/>
      <c r="F7764" s="15"/>
      <c r="G7764" s="15"/>
      <c r="H7764" s="15"/>
      <c r="I7764" s="15"/>
      <c r="J7764" s="15"/>
      <c r="K7764" s="15"/>
    </row>
    <row r="7765" spans="2:11" x14ac:dyDescent="0.2">
      <c r="B7765" s="15"/>
      <c r="C7765" s="15"/>
      <c r="D7765" s="15"/>
      <c r="E7765" s="15"/>
      <c r="F7765" s="15"/>
      <c r="G7765" s="15"/>
      <c r="H7765" s="15"/>
      <c r="I7765" s="15"/>
      <c r="J7765" s="15"/>
      <c r="K7765" s="15"/>
    </row>
    <row r="7766" spans="2:11" x14ac:dyDescent="0.2">
      <c r="B7766" s="15"/>
      <c r="C7766" s="15"/>
      <c r="D7766" s="15"/>
      <c r="E7766" s="15"/>
      <c r="F7766" s="15"/>
      <c r="G7766" s="15"/>
      <c r="H7766" s="15"/>
      <c r="I7766" s="15"/>
      <c r="J7766" s="15"/>
      <c r="K7766" s="15"/>
    </row>
    <row r="7767" spans="2:11" x14ac:dyDescent="0.2">
      <c r="B7767" s="15"/>
      <c r="C7767" s="15"/>
      <c r="D7767" s="15"/>
      <c r="E7767" s="15"/>
      <c r="F7767" s="15"/>
      <c r="G7767" s="15"/>
      <c r="H7767" s="15"/>
      <c r="I7767" s="15"/>
      <c r="J7767" s="15"/>
      <c r="K7767" s="15"/>
    </row>
    <row r="7768" spans="2:11" x14ac:dyDescent="0.2">
      <c r="B7768" s="15"/>
      <c r="C7768" s="15"/>
      <c r="D7768" s="15"/>
      <c r="E7768" s="15"/>
      <c r="F7768" s="15"/>
      <c r="G7768" s="15"/>
      <c r="H7768" s="15"/>
      <c r="I7768" s="15"/>
      <c r="J7768" s="15"/>
      <c r="K7768" s="15"/>
    </row>
    <row r="7769" spans="2:11" x14ac:dyDescent="0.2">
      <c r="B7769" s="15"/>
      <c r="C7769" s="15"/>
      <c r="D7769" s="15"/>
      <c r="E7769" s="15"/>
      <c r="F7769" s="15"/>
      <c r="G7769" s="15"/>
      <c r="H7769" s="15"/>
      <c r="I7769" s="15"/>
      <c r="J7769" s="15"/>
      <c r="K7769" s="15"/>
    </row>
    <row r="7770" spans="2:11" x14ac:dyDescent="0.2">
      <c r="B7770" s="15"/>
      <c r="C7770" s="15"/>
      <c r="D7770" s="15"/>
      <c r="E7770" s="15"/>
      <c r="F7770" s="15"/>
      <c r="G7770" s="15"/>
      <c r="H7770" s="15"/>
      <c r="I7770" s="15"/>
      <c r="J7770" s="15"/>
      <c r="K7770" s="15"/>
    </row>
    <row r="7771" spans="2:11" x14ac:dyDescent="0.2">
      <c r="B7771" s="15"/>
      <c r="C7771" s="15"/>
      <c r="D7771" s="15"/>
      <c r="E7771" s="15"/>
      <c r="F7771" s="15"/>
      <c r="G7771" s="15"/>
      <c r="H7771" s="15"/>
      <c r="I7771" s="15"/>
      <c r="J7771" s="15"/>
      <c r="K7771" s="15"/>
    </row>
    <row r="7772" spans="2:11" x14ac:dyDescent="0.2">
      <c r="B7772" s="15"/>
      <c r="C7772" s="15"/>
      <c r="D7772" s="15"/>
      <c r="E7772" s="15"/>
      <c r="F7772" s="15"/>
      <c r="G7772" s="15"/>
      <c r="H7772" s="15"/>
      <c r="I7772" s="15"/>
      <c r="J7772" s="15"/>
      <c r="K7772" s="15"/>
    </row>
    <row r="7773" spans="2:11" x14ac:dyDescent="0.2">
      <c r="B7773" s="15"/>
      <c r="C7773" s="15"/>
      <c r="D7773" s="15"/>
      <c r="E7773" s="15"/>
      <c r="F7773" s="15"/>
      <c r="G7773" s="15"/>
      <c r="H7773" s="15"/>
      <c r="I7773" s="15"/>
      <c r="J7773" s="15"/>
      <c r="K7773" s="15"/>
    </row>
    <row r="7774" spans="2:11" x14ac:dyDescent="0.2">
      <c r="B7774" s="15"/>
      <c r="C7774" s="15"/>
      <c r="D7774" s="15"/>
      <c r="E7774" s="15"/>
      <c r="F7774" s="15"/>
      <c r="G7774" s="15"/>
      <c r="H7774" s="15"/>
      <c r="I7774" s="15"/>
      <c r="J7774" s="15"/>
      <c r="K7774" s="15"/>
    </row>
    <row r="7775" spans="2:11" x14ac:dyDescent="0.2">
      <c r="B7775" s="15"/>
      <c r="C7775" s="15"/>
      <c r="D7775" s="15"/>
      <c r="E7775" s="15"/>
      <c r="F7775" s="15"/>
      <c r="G7775" s="15"/>
      <c r="H7775" s="15"/>
      <c r="I7775" s="15"/>
      <c r="J7775" s="15"/>
      <c r="K7775" s="15"/>
    </row>
    <row r="7776" spans="2:11" x14ac:dyDescent="0.2">
      <c r="B7776" s="15"/>
      <c r="C7776" s="15"/>
      <c r="D7776" s="15"/>
      <c r="E7776" s="15"/>
      <c r="F7776" s="15"/>
      <c r="G7776" s="15"/>
      <c r="H7776" s="15"/>
      <c r="I7776" s="15"/>
      <c r="J7776" s="15"/>
      <c r="K7776" s="15"/>
    </row>
    <row r="7777" spans="2:11" x14ac:dyDescent="0.2">
      <c r="B7777" s="15"/>
      <c r="C7777" s="15"/>
      <c r="D7777" s="15"/>
      <c r="E7777" s="15"/>
      <c r="F7777" s="15"/>
      <c r="G7777" s="15"/>
      <c r="H7777" s="15"/>
      <c r="I7777" s="15"/>
      <c r="J7777" s="15"/>
      <c r="K7777" s="15"/>
    </row>
    <row r="7778" spans="2:11" x14ac:dyDescent="0.2">
      <c r="B7778" s="15"/>
      <c r="C7778" s="15"/>
      <c r="D7778" s="15"/>
      <c r="E7778" s="15"/>
      <c r="F7778" s="15"/>
      <c r="G7778" s="15"/>
      <c r="H7778" s="15"/>
      <c r="I7778" s="15"/>
      <c r="J7778" s="15"/>
      <c r="K7778" s="15"/>
    </row>
    <row r="7779" spans="2:11" x14ac:dyDescent="0.2">
      <c r="B7779" s="15"/>
      <c r="C7779" s="15"/>
      <c r="D7779" s="15"/>
      <c r="E7779" s="15"/>
      <c r="F7779" s="15"/>
      <c r="G7779" s="15"/>
      <c r="H7779" s="15"/>
      <c r="I7779" s="15"/>
      <c r="J7779" s="15"/>
      <c r="K7779" s="15"/>
    </row>
    <row r="7780" spans="2:11" x14ac:dyDescent="0.2">
      <c r="B7780" s="15"/>
      <c r="C7780" s="15"/>
      <c r="D7780" s="15"/>
      <c r="E7780" s="15"/>
      <c r="F7780" s="15"/>
      <c r="G7780" s="15"/>
      <c r="H7780" s="15"/>
      <c r="I7780" s="15"/>
      <c r="J7780" s="15"/>
      <c r="K7780" s="15"/>
    </row>
    <row r="7781" spans="2:11" x14ac:dyDescent="0.2">
      <c r="B7781" s="15"/>
      <c r="C7781" s="15"/>
      <c r="D7781" s="15"/>
      <c r="E7781" s="15"/>
      <c r="F7781" s="15"/>
      <c r="G7781" s="15"/>
      <c r="H7781" s="15"/>
      <c r="I7781" s="15"/>
      <c r="J7781" s="15"/>
      <c r="K7781" s="15"/>
    </row>
    <row r="7782" spans="2:11" x14ac:dyDescent="0.2">
      <c r="B7782" s="15"/>
      <c r="C7782" s="15"/>
      <c r="D7782" s="15"/>
      <c r="E7782" s="15"/>
      <c r="F7782" s="15"/>
      <c r="G7782" s="15"/>
      <c r="H7782" s="15"/>
      <c r="I7782" s="15"/>
      <c r="J7782" s="15"/>
      <c r="K7782" s="15"/>
    </row>
    <row r="7783" spans="2:11" x14ac:dyDescent="0.2">
      <c r="B7783" s="15"/>
      <c r="C7783" s="15"/>
      <c r="D7783" s="15"/>
      <c r="E7783" s="15"/>
      <c r="F7783" s="15"/>
      <c r="G7783" s="15"/>
      <c r="H7783" s="15"/>
      <c r="I7783" s="15"/>
      <c r="J7783" s="15"/>
      <c r="K7783" s="15"/>
    </row>
    <row r="7784" spans="2:11" x14ac:dyDescent="0.2">
      <c r="B7784" s="15"/>
      <c r="C7784" s="15"/>
      <c r="D7784" s="15"/>
      <c r="E7784" s="15"/>
      <c r="F7784" s="15"/>
      <c r="G7784" s="15"/>
      <c r="H7784" s="15"/>
      <c r="I7784" s="15"/>
      <c r="J7784" s="15"/>
      <c r="K7784" s="15"/>
    </row>
    <row r="7785" spans="2:11" x14ac:dyDescent="0.2">
      <c r="B7785" s="15"/>
      <c r="C7785" s="15"/>
      <c r="D7785" s="15"/>
      <c r="E7785" s="15"/>
      <c r="F7785" s="15"/>
      <c r="G7785" s="15"/>
      <c r="H7785" s="15"/>
      <c r="I7785" s="15"/>
      <c r="J7785" s="15"/>
      <c r="K7785" s="15"/>
    </row>
    <row r="7786" spans="2:11" x14ac:dyDescent="0.2">
      <c r="B7786" s="15"/>
      <c r="C7786" s="15"/>
      <c r="D7786" s="15"/>
      <c r="E7786" s="15"/>
      <c r="F7786" s="15"/>
      <c r="G7786" s="15"/>
      <c r="H7786" s="15"/>
      <c r="I7786" s="15"/>
      <c r="J7786" s="15"/>
      <c r="K7786" s="15"/>
    </row>
    <row r="7787" spans="2:11" x14ac:dyDescent="0.2">
      <c r="B7787" s="15"/>
      <c r="C7787" s="15"/>
      <c r="D7787" s="15"/>
      <c r="E7787" s="15"/>
      <c r="F7787" s="15"/>
      <c r="G7787" s="15"/>
      <c r="H7787" s="15"/>
      <c r="I7787" s="15"/>
      <c r="J7787" s="15"/>
      <c r="K7787" s="15"/>
    </row>
    <row r="7788" spans="2:11" x14ac:dyDescent="0.2">
      <c r="B7788" s="15"/>
      <c r="C7788" s="15"/>
      <c r="D7788" s="15"/>
      <c r="E7788" s="15"/>
      <c r="F7788" s="15"/>
      <c r="G7788" s="15"/>
      <c r="H7788" s="15"/>
      <c r="I7788" s="15"/>
      <c r="J7788" s="15"/>
      <c r="K7788" s="15"/>
    </row>
    <row r="7789" spans="2:11" x14ac:dyDescent="0.2">
      <c r="B7789" s="15"/>
      <c r="C7789" s="15"/>
      <c r="D7789" s="15"/>
      <c r="E7789" s="15"/>
      <c r="F7789" s="15"/>
      <c r="G7789" s="15"/>
      <c r="H7789" s="15"/>
      <c r="I7789" s="15"/>
      <c r="J7789" s="15"/>
      <c r="K7789" s="15"/>
    </row>
    <row r="7790" spans="2:11" x14ac:dyDescent="0.2">
      <c r="B7790" s="15"/>
      <c r="C7790" s="15"/>
      <c r="D7790" s="15"/>
      <c r="E7790" s="15"/>
      <c r="F7790" s="15"/>
      <c r="G7790" s="15"/>
      <c r="H7790" s="15"/>
      <c r="I7790" s="15"/>
      <c r="J7790" s="15"/>
      <c r="K7790" s="15"/>
    </row>
    <row r="7791" spans="2:11" x14ac:dyDescent="0.2">
      <c r="B7791" s="15"/>
      <c r="C7791" s="15"/>
      <c r="D7791" s="15"/>
      <c r="E7791" s="15"/>
      <c r="F7791" s="15"/>
      <c r="G7791" s="15"/>
      <c r="H7791" s="15"/>
      <c r="I7791" s="15"/>
      <c r="J7791" s="15"/>
      <c r="K7791" s="15"/>
    </row>
    <row r="7792" spans="2:11" x14ac:dyDescent="0.2">
      <c r="B7792" s="15"/>
      <c r="C7792" s="15"/>
      <c r="D7792" s="15"/>
      <c r="E7792" s="15"/>
      <c r="F7792" s="15"/>
      <c r="G7792" s="15"/>
      <c r="H7792" s="15"/>
      <c r="I7792" s="15"/>
      <c r="J7792" s="15"/>
      <c r="K7792" s="15"/>
    </row>
    <row r="7793" spans="2:11" x14ac:dyDescent="0.2">
      <c r="B7793" s="15"/>
      <c r="C7793" s="15"/>
      <c r="D7793" s="15"/>
      <c r="E7793" s="15"/>
      <c r="F7793" s="15"/>
      <c r="G7793" s="15"/>
      <c r="H7793" s="15"/>
      <c r="I7793" s="15"/>
      <c r="J7793" s="15"/>
      <c r="K7793" s="15"/>
    </row>
    <row r="7794" spans="2:11" x14ac:dyDescent="0.2">
      <c r="B7794" s="15"/>
      <c r="C7794" s="15"/>
      <c r="D7794" s="15"/>
      <c r="E7794" s="15"/>
      <c r="F7794" s="15"/>
      <c r="G7794" s="15"/>
      <c r="H7794" s="15"/>
      <c r="I7794" s="15"/>
      <c r="J7794" s="15"/>
      <c r="K7794" s="15"/>
    </row>
    <row r="7795" spans="2:11" x14ac:dyDescent="0.2">
      <c r="B7795" s="15"/>
      <c r="C7795" s="15"/>
      <c r="D7795" s="15"/>
      <c r="E7795" s="15"/>
      <c r="F7795" s="15"/>
      <c r="G7795" s="15"/>
      <c r="H7795" s="15"/>
      <c r="I7795" s="15"/>
      <c r="J7795" s="15"/>
      <c r="K7795" s="15"/>
    </row>
    <row r="7796" spans="2:11" x14ac:dyDescent="0.2">
      <c r="B7796" s="15"/>
      <c r="C7796" s="15"/>
      <c r="D7796" s="15"/>
      <c r="E7796" s="15"/>
      <c r="F7796" s="15"/>
      <c r="G7796" s="15"/>
      <c r="H7796" s="15"/>
      <c r="I7796" s="15"/>
      <c r="J7796" s="15"/>
      <c r="K7796" s="15"/>
    </row>
    <row r="7797" spans="2:11" x14ac:dyDescent="0.2">
      <c r="B7797" s="15"/>
      <c r="C7797" s="15"/>
      <c r="D7797" s="15"/>
      <c r="E7797" s="15"/>
      <c r="F7797" s="15"/>
      <c r="G7797" s="15"/>
      <c r="H7797" s="15"/>
      <c r="I7797" s="15"/>
      <c r="J7797" s="15"/>
      <c r="K7797" s="15"/>
    </row>
    <row r="7798" spans="2:11" x14ac:dyDescent="0.2">
      <c r="B7798" s="15"/>
      <c r="C7798" s="15"/>
      <c r="D7798" s="15"/>
      <c r="E7798" s="15"/>
      <c r="F7798" s="15"/>
      <c r="G7798" s="15"/>
      <c r="H7798" s="15"/>
      <c r="I7798" s="15"/>
      <c r="J7798" s="15"/>
      <c r="K7798" s="15"/>
    </row>
    <row r="7799" spans="2:11" x14ac:dyDescent="0.2">
      <c r="B7799" s="15"/>
      <c r="C7799" s="15"/>
      <c r="D7799" s="15"/>
      <c r="E7799" s="15"/>
      <c r="F7799" s="15"/>
      <c r="G7799" s="15"/>
      <c r="H7799" s="15"/>
      <c r="I7799" s="15"/>
      <c r="J7799" s="15"/>
      <c r="K7799" s="15"/>
    </row>
    <row r="7800" spans="2:11" x14ac:dyDescent="0.2">
      <c r="B7800" s="15"/>
      <c r="C7800" s="15"/>
      <c r="D7800" s="15"/>
      <c r="E7800" s="15"/>
      <c r="F7800" s="15"/>
      <c r="G7800" s="15"/>
      <c r="H7800" s="15"/>
      <c r="I7800" s="15"/>
      <c r="J7800" s="15"/>
      <c r="K7800" s="15"/>
    </row>
    <row r="7801" spans="2:11" x14ac:dyDescent="0.2">
      <c r="B7801" s="15"/>
      <c r="C7801" s="15"/>
      <c r="D7801" s="15"/>
      <c r="E7801" s="15"/>
      <c r="F7801" s="15"/>
      <c r="G7801" s="15"/>
      <c r="H7801" s="15"/>
      <c r="I7801" s="15"/>
      <c r="J7801" s="15"/>
      <c r="K7801" s="15"/>
    </row>
    <row r="7802" spans="2:11" x14ac:dyDescent="0.2">
      <c r="B7802" s="15"/>
      <c r="C7802" s="15"/>
      <c r="D7802" s="15"/>
      <c r="E7802" s="15"/>
      <c r="F7802" s="15"/>
      <c r="G7802" s="15"/>
      <c r="H7802" s="15"/>
      <c r="I7802" s="15"/>
      <c r="J7802" s="15"/>
      <c r="K7802" s="15"/>
    </row>
    <row r="7803" spans="2:11" x14ac:dyDescent="0.2">
      <c r="B7803" s="15"/>
      <c r="C7803" s="15"/>
      <c r="D7803" s="15"/>
      <c r="E7803" s="15"/>
      <c r="F7803" s="15"/>
      <c r="G7803" s="15"/>
      <c r="H7803" s="15"/>
      <c r="I7803" s="15"/>
      <c r="J7803" s="15"/>
      <c r="K7803" s="15"/>
    </row>
    <row r="7804" spans="2:11" x14ac:dyDescent="0.2">
      <c r="B7804" s="15"/>
      <c r="C7804" s="15"/>
      <c r="D7804" s="15"/>
      <c r="E7804" s="15"/>
      <c r="F7804" s="15"/>
      <c r="G7804" s="15"/>
      <c r="H7804" s="15"/>
      <c r="I7804" s="15"/>
      <c r="J7804" s="15"/>
      <c r="K7804" s="15"/>
    </row>
    <row r="7805" spans="2:11" x14ac:dyDescent="0.2">
      <c r="B7805" s="15"/>
      <c r="C7805" s="15"/>
      <c r="D7805" s="15"/>
      <c r="E7805" s="15"/>
      <c r="F7805" s="15"/>
      <c r="G7805" s="15"/>
      <c r="H7805" s="15"/>
      <c r="I7805" s="15"/>
      <c r="J7805" s="15"/>
      <c r="K7805" s="15"/>
    </row>
    <row r="7806" spans="2:11" x14ac:dyDescent="0.2">
      <c r="B7806" s="15"/>
      <c r="C7806" s="15"/>
      <c r="D7806" s="15"/>
      <c r="E7806" s="15"/>
      <c r="F7806" s="15"/>
      <c r="G7806" s="15"/>
      <c r="H7806" s="15"/>
      <c r="I7806" s="15"/>
      <c r="J7806" s="15"/>
      <c r="K7806" s="15"/>
    </row>
    <row r="7807" spans="2:11" x14ac:dyDescent="0.2">
      <c r="B7807" s="15"/>
      <c r="C7807" s="15"/>
      <c r="D7807" s="15"/>
      <c r="E7807" s="15"/>
      <c r="F7807" s="15"/>
      <c r="G7807" s="15"/>
      <c r="H7807" s="15"/>
      <c r="I7807" s="15"/>
      <c r="J7807" s="15"/>
      <c r="K7807" s="15"/>
    </row>
    <row r="7808" spans="2:11" x14ac:dyDescent="0.2">
      <c r="B7808" s="15"/>
      <c r="C7808" s="15"/>
      <c r="D7808" s="15"/>
      <c r="E7808" s="15"/>
      <c r="F7808" s="15"/>
      <c r="G7808" s="15"/>
      <c r="H7808" s="15"/>
      <c r="I7808" s="15"/>
      <c r="J7808" s="15"/>
      <c r="K7808" s="15"/>
    </row>
    <row r="7809" spans="2:11" x14ac:dyDescent="0.2">
      <c r="B7809" s="15"/>
      <c r="C7809" s="15"/>
      <c r="D7809" s="15"/>
      <c r="E7809" s="15"/>
      <c r="F7809" s="15"/>
      <c r="G7809" s="15"/>
      <c r="H7809" s="15"/>
      <c r="I7809" s="15"/>
      <c r="J7809" s="15"/>
      <c r="K7809" s="15"/>
    </row>
    <row r="7810" spans="2:11" x14ac:dyDescent="0.2">
      <c r="B7810" s="15"/>
      <c r="C7810" s="15"/>
      <c r="D7810" s="15"/>
      <c r="E7810" s="15"/>
      <c r="F7810" s="15"/>
      <c r="G7810" s="15"/>
      <c r="H7810" s="15"/>
      <c r="I7810" s="15"/>
      <c r="J7810" s="15"/>
      <c r="K7810" s="15"/>
    </row>
    <row r="7811" spans="2:11" x14ac:dyDescent="0.2">
      <c r="B7811" s="15"/>
      <c r="C7811" s="15"/>
      <c r="D7811" s="15"/>
      <c r="E7811" s="15"/>
      <c r="F7811" s="15"/>
      <c r="G7811" s="15"/>
      <c r="H7811" s="15"/>
      <c r="I7811" s="15"/>
      <c r="J7811" s="15"/>
      <c r="K7811" s="15"/>
    </row>
    <row r="7812" spans="2:11" x14ac:dyDescent="0.2">
      <c r="B7812" s="15"/>
      <c r="C7812" s="15"/>
      <c r="D7812" s="15"/>
      <c r="E7812" s="15"/>
      <c r="F7812" s="15"/>
      <c r="G7812" s="15"/>
      <c r="H7812" s="15"/>
      <c r="I7812" s="15"/>
      <c r="J7812" s="15"/>
      <c r="K7812" s="15"/>
    </row>
    <row r="7813" spans="2:11" x14ac:dyDescent="0.2">
      <c r="B7813" s="15"/>
      <c r="C7813" s="15"/>
      <c r="D7813" s="15"/>
      <c r="E7813" s="15"/>
      <c r="F7813" s="15"/>
      <c r="G7813" s="15"/>
      <c r="H7813" s="15"/>
      <c r="I7813" s="15"/>
      <c r="J7813" s="15"/>
      <c r="K7813" s="15"/>
    </row>
    <row r="7814" spans="2:11" x14ac:dyDescent="0.2">
      <c r="B7814" s="15"/>
      <c r="C7814" s="15"/>
      <c r="D7814" s="15"/>
      <c r="E7814" s="15"/>
      <c r="F7814" s="15"/>
      <c r="G7814" s="15"/>
      <c r="H7814" s="15"/>
      <c r="I7814" s="15"/>
      <c r="J7814" s="15"/>
      <c r="K7814" s="15"/>
    </row>
    <row r="7815" spans="2:11" x14ac:dyDescent="0.2">
      <c r="B7815" s="15"/>
      <c r="C7815" s="15"/>
      <c r="D7815" s="15"/>
      <c r="E7815" s="15"/>
      <c r="F7815" s="15"/>
      <c r="G7815" s="15"/>
      <c r="H7815" s="15"/>
      <c r="I7815" s="15"/>
      <c r="J7815" s="15"/>
      <c r="K7815" s="15"/>
    </row>
    <row r="7816" spans="2:11" x14ac:dyDescent="0.2">
      <c r="B7816" s="15"/>
      <c r="C7816" s="15"/>
      <c r="D7816" s="15"/>
      <c r="E7816" s="15"/>
      <c r="F7816" s="15"/>
      <c r="G7816" s="15"/>
      <c r="H7816" s="15"/>
      <c r="I7816" s="15"/>
      <c r="J7816" s="15"/>
      <c r="K7816" s="15"/>
    </row>
    <row r="7817" spans="2:11" x14ac:dyDescent="0.2">
      <c r="B7817" s="15"/>
      <c r="C7817" s="15"/>
      <c r="D7817" s="15"/>
      <c r="E7817" s="15"/>
      <c r="F7817" s="15"/>
      <c r="G7817" s="15"/>
      <c r="H7817" s="15"/>
      <c r="I7817" s="15"/>
      <c r="J7817" s="15"/>
      <c r="K7817" s="15"/>
    </row>
    <row r="7818" spans="2:11" x14ac:dyDescent="0.2">
      <c r="B7818" s="15"/>
      <c r="C7818" s="15"/>
      <c r="D7818" s="15"/>
      <c r="E7818" s="15"/>
      <c r="F7818" s="15"/>
      <c r="G7818" s="15"/>
      <c r="H7818" s="15"/>
      <c r="I7818" s="15"/>
      <c r="J7818" s="15"/>
      <c r="K7818" s="15"/>
    </row>
    <row r="7819" spans="2:11" x14ac:dyDescent="0.2">
      <c r="B7819" s="15"/>
      <c r="C7819" s="15"/>
      <c r="D7819" s="15"/>
      <c r="E7819" s="15"/>
      <c r="F7819" s="15"/>
      <c r="G7819" s="15"/>
      <c r="H7819" s="15"/>
      <c r="I7819" s="15"/>
      <c r="J7819" s="15"/>
      <c r="K7819" s="15"/>
    </row>
    <row r="7820" spans="2:11" x14ac:dyDescent="0.2">
      <c r="B7820" s="15"/>
      <c r="C7820" s="15"/>
      <c r="D7820" s="15"/>
      <c r="E7820" s="15"/>
      <c r="F7820" s="15"/>
      <c r="G7820" s="15"/>
      <c r="H7820" s="15"/>
      <c r="I7820" s="15"/>
      <c r="J7820" s="15"/>
      <c r="K7820" s="15"/>
    </row>
    <row r="7821" spans="2:11" x14ac:dyDescent="0.2">
      <c r="B7821" s="15"/>
      <c r="C7821" s="15"/>
      <c r="D7821" s="15"/>
      <c r="E7821" s="15"/>
      <c r="F7821" s="15"/>
      <c r="G7821" s="15"/>
      <c r="H7821" s="15"/>
      <c r="I7821" s="15"/>
      <c r="J7821" s="15"/>
      <c r="K7821" s="15"/>
    </row>
    <row r="7822" spans="2:11" x14ac:dyDescent="0.2">
      <c r="B7822" s="15"/>
      <c r="C7822" s="15"/>
      <c r="D7822" s="15"/>
      <c r="E7822" s="15"/>
      <c r="F7822" s="15"/>
      <c r="G7822" s="15"/>
      <c r="H7822" s="15"/>
      <c r="I7822" s="15"/>
      <c r="J7822" s="15"/>
      <c r="K7822" s="15"/>
    </row>
    <row r="7823" spans="2:11" x14ac:dyDescent="0.2">
      <c r="B7823" s="15"/>
      <c r="C7823" s="15"/>
      <c r="D7823" s="15"/>
      <c r="E7823" s="15"/>
      <c r="F7823" s="15"/>
      <c r="G7823" s="15"/>
      <c r="H7823" s="15"/>
      <c r="I7823" s="15"/>
      <c r="J7823" s="15"/>
      <c r="K7823" s="15"/>
    </row>
    <row r="7824" spans="2:11" x14ac:dyDescent="0.2">
      <c r="B7824" s="15"/>
      <c r="C7824" s="15"/>
      <c r="D7824" s="15"/>
      <c r="E7824" s="15"/>
      <c r="F7824" s="15"/>
      <c r="G7824" s="15"/>
      <c r="H7824" s="15"/>
      <c r="I7824" s="15"/>
      <c r="J7824" s="15"/>
      <c r="K7824" s="15"/>
    </row>
    <row r="7825" spans="2:11" x14ac:dyDescent="0.2">
      <c r="B7825" s="15"/>
      <c r="C7825" s="15"/>
      <c r="D7825" s="15"/>
      <c r="E7825" s="15"/>
      <c r="F7825" s="15"/>
      <c r="G7825" s="15"/>
      <c r="H7825" s="15"/>
      <c r="I7825" s="15"/>
      <c r="J7825" s="15"/>
      <c r="K7825" s="15"/>
    </row>
    <row r="7826" spans="2:11" x14ac:dyDescent="0.2">
      <c r="B7826" s="15"/>
      <c r="C7826" s="15"/>
      <c r="D7826" s="15"/>
      <c r="E7826" s="15"/>
      <c r="F7826" s="15"/>
      <c r="G7826" s="15"/>
      <c r="H7826" s="15"/>
      <c r="I7826" s="15"/>
      <c r="J7826" s="15"/>
      <c r="K7826" s="15"/>
    </row>
    <row r="7827" spans="2:11" x14ac:dyDescent="0.2">
      <c r="B7827" s="15"/>
      <c r="C7827" s="15"/>
      <c r="D7827" s="15"/>
      <c r="E7827" s="15"/>
      <c r="F7827" s="15"/>
      <c r="G7827" s="15"/>
      <c r="H7827" s="15"/>
      <c r="I7827" s="15"/>
      <c r="J7827" s="15"/>
      <c r="K7827" s="15"/>
    </row>
    <row r="7828" spans="2:11" x14ac:dyDescent="0.2">
      <c r="B7828" s="15"/>
      <c r="C7828" s="15"/>
      <c r="D7828" s="15"/>
      <c r="E7828" s="15"/>
      <c r="F7828" s="15"/>
      <c r="G7828" s="15"/>
      <c r="H7828" s="15"/>
      <c r="I7828" s="15"/>
      <c r="J7828" s="15"/>
      <c r="K7828" s="15"/>
    </row>
    <row r="7829" spans="2:11" x14ac:dyDescent="0.2">
      <c r="B7829" s="15"/>
      <c r="C7829" s="15"/>
      <c r="D7829" s="15"/>
      <c r="E7829" s="15"/>
      <c r="F7829" s="15"/>
      <c r="G7829" s="15"/>
      <c r="H7829" s="15"/>
      <c r="I7829" s="15"/>
      <c r="J7829" s="15"/>
      <c r="K7829" s="15"/>
    </row>
    <row r="7830" spans="2:11" x14ac:dyDescent="0.2">
      <c r="B7830" s="15"/>
      <c r="C7830" s="15"/>
      <c r="D7830" s="15"/>
      <c r="E7830" s="15"/>
      <c r="F7830" s="15"/>
      <c r="G7830" s="15"/>
      <c r="H7830" s="15"/>
      <c r="I7830" s="15"/>
      <c r="J7830" s="15"/>
      <c r="K7830" s="15"/>
    </row>
    <row r="7831" spans="2:11" x14ac:dyDescent="0.2">
      <c r="B7831" s="15"/>
      <c r="C7831" s="15"/>
      <c r="D7831" s="15"/>
      <c r="E7831" s="15"/>
      <c r="F7831" s="15"/>
      <c r="G7831" s="15"/>
      <c r="H7831" s="15"/>
      <c r="I7831" s="15"/>
      <c r="J7831" s="15"/>
      <c r="K7831" s="15"/>
    </row>
    <row r="7832" spans="2:11" x14ac:dyDescent="0.2">
      <c r="B7832" s="15"/>
      <c r="C7832" s="15"/>
      <c r="D7832" s="15"/>
      <c r="E7832" s="15"/>
      <c r="F7832" s="15"/>
      <c r="G7832" s="15"/>
      <c r="H7832" s="15"/>
      <c r="I7832" s="15"/>
      <c r="J7832" s="15"/>
      <c r="K7832" s="15"/>
    </row>
    <row r="7833" spans="2:11" x14ac:dyDescent="0.2">
      <c r="B7833" s="15"/>
      <c r="C7833" s="15"/>
      <c r="D7833" s="15"/>
      <c r="E7833" s="15"/>
      <c r="F7833" s="15"/>
      <c r="G7833" s="15"/>
      <c r="H7833" s="15"/>
      <c r="I7833" s="15"/>
      <c r="J7833" s="15"/>
      <c r="K7833" s="15"/>
    </row>
    <row r="7834" spans="2:11" x14ac:dyDescent="0.2">
      <c r="B7834" s="15"/>
      <c r="C7834" s="15"/>
      <c r="D7834" s="15"/>
      <c r="E7834" s="15"/>
      <c r="F7834" s="15"/>
      <c r="G7834" s="15"/>
      <c r="H7834" s="15"/>
      <c r="I7834" s="15"/>
      <c r="J7834" s="15"/>
      <c r="K7834" s="15"/>
    </row>
    <row r="7835" spans="2:11" x14ac:dyDescent="0.2">
      <c r="B7835" s="15"/>
      <c r="C7835" s="15"/>
      <c r="D7835" s="15"/>
      <c r="E7835" s="15"/>
      <c r="F7835" s="15"/>
      <c r="G7835" s="15"/>
      <c r="H7835" s="15"/>
      <c r="I7835" s="15"/>
      <c r="J7835" s="15"/>
      <c r="K7835" s="15"/>
    </row>
    <row r="7836" spans="2:11" x14ac:dyDescent="0.2">
      <c r="B7836" s="15"/>
      <c r="C7836" s="15"/>
      <c r="D7836" s="15"/>
      <c r="E7836" s="15"/>
      <c r="F7836" s="15"/>
      <c r="G7836" s="15"/>
      <c r="H7836" s="15"/>
      <c r="I7836" s="15"/>
      <c r="J7836" s="15"/>
      <c r="K7836" s="15"/>
    </row>
    <row r="7837" spans="2:11" x14ac:dyDescent="0.2">
      <c r="B7837" s="15"/>
      <c r="C7837" s="15"/>
      <c r="D7837" s="15"/>
      <c r="E7837" s="15"/>
      <c r="F7837" s="15"/>
      <c r="G7837" s="15"/>
      <c r="H7837" s="15"/>
      <c r="I7837" s="15"/>
      <c r="J7837" s="15"/>
      <c r="K7837" s="15"/>
    </row>
    <row r="7838" spans="2:11" x14ac:dyDescent="0.2">
      <c r="B7838" s="15"/>
      <c r="C7838" s="15"/>
      <c r="D7838" s="15"/>
      <c r="E7838" s="15"/>
      <c r="F7838" s="15"/>
      <c r="G7838" s="15"/>
      <c r="H7838" s="15"/>
      <c r="I7838" s="15"/>
      <c r="J7838" s="15"/>
      <c r="K7838" s="15"/>
    </row>
    <row r="7839" spans="2:11" x14ac:dyDescent="0.2">
      <c r="B7839" s="15"/>
      <c r="C7839" s="15"/>
      <c r="D7839" s="15"/>
      <c r="E7839" s="15"/>
      <c r="F7839" s="15"/>
      <c r="G7839" s="15"/>
      <c r="H7839" s="15"/>
      <c r="I7839" s="15"/>
      <c r="J7839" s="15"/>
      <c r="K7839" s="15"/>
    </row>
    <row r="7840" spans="2:11" x14ac:dyDescent="0.2">
      <c r="B7840" s="15"/>
      <c r="C7840" s="15"/>
      <c r="D7840" s="15"/>
      <c r="E7840" s="15"/>
      <c r="F7840" s="15"/>
      <c r="G7840" s="15"/>
      <c r="H7840" s="15"/>
      <c r="I7840" s="15"/>
      <c r="J7840" s="15"/>
      <c r="K7840" s="15"/>
    </row>
    <row r="7841" spans="2:11" x14ac:dyDescent="0.2">
      <c r="B7841" s="15"/>
      <c r="C7841" s="15"/>
      <c r="D7841" s="15"/>
      <c r="E7841" s="15"/>
      <c r="F7841" s="15"/>
      <c r="G7841" s="15"/>
      <c r="H7841" s="15"/>
      <c r="I7841" s="15"/>
      <c r="J7841" s="15"/>
      <c r="K7841" s="15"/>
    </row>
    <row r="7842" spans="2:11" x14ac:dyDescent="0.2">
      <c r="B7842" s="15"/>
      <c r="C7842" s="15"/>
      <c r="D7842" s="15"/>
      <c r="E7842" s="15"/>
      <c r="F7842" s="15"/>
      <c r="G7842" s="15"/>
      <c r="H7842" s="15"/>
      <c r="I7842" s="15"/>
      <c r="J7842" s="15"/>
      <c r="K7842" s="15"/>
    </row>
    <row r="7843" spans="2:11" x14ac:dyDescent="0.2">
      <c r="B7843" s="15"/>
      <c r="C7843" s="15"/>
      <c r="D7843" s="15"/>
      <c r="E7843" s="15"/>
      <c r="F7843" s="15"/>
      <c r="G7843" s="15"/>
      <c r="H7843" s="15"/>
      <c r="I7843" s="15"/>
      <c r="J7843" s="15"/>
      <c r="K7843" s="15"/>
    </row>
    <row r="7844" spans="2:11" x14ac:dyDescent="0.2">
      <c r="B7844" s="15"/>
      <c r="C7844" s="15"/>
      <c r="D7844" s="15"/>
      <c r="E7844" s="15"/>
      <c r="F7844" s="15"/>
      <c r="G7844" s="15"/>
      <c r="H7844" s="15"/>
      <c r="I7844" s="15"/>
      <c r="J7844" s="15"/>
      <c r="K7844" s="15"/>
    </row>
    <row r="7845" spans="2:11" x14ac:dyDescent="0.2">
      <c r="B7845" s="15"/>
      <c r="C7845" s="15"/>
      <c r="D7845" s="15"/>
      <c r="E7845" s="15"/>
      <c r="F7845" s="15"/>
      <c r="G7845" s="15"/>
      <c r="H7845" s="15"/>
      <c r="I7845" s="15"/>
      <c r="J7845" s="15"/>
      <c r="K7845" s="15"/>
    </row>
    <row r="7846" spans="2:11" x14ac:dyDescent="0.2">
      <c r="B7846" s="15"/>
      <c r="C7846" s="15"/>
      <c r="D7846" s="15"/>
      <c r="E7846" s="15"/>
      <c r="F7846" s="15"/>
      <c r="G7846" s="15"/>
      <c r="H7846" s="15"/>
      <c r="I7846" s="15"/>
      <c r="J7846" s="15"/>
      <c r="K7846" s="15"/>
    </row>
    <row r="7847" spans="2:11" x14ac:dyDescent="0.2">
      <c r="B7847" s="15"/>
      <c r="C7847" s="15"/>
      <c r="D7847" s="15"/>
      <c r="E7847" s="15"/>
      <c r="F7847" s="15"/>
      <c r="G7847" s="15"/>
      <c r="H7847" s="15"/>
      <c r="I7847" s="15"/>
      <c r="J7847" s="15"/>
      <c r="K7847" s="15"/>
    </row>
    <row r="7848" spans="2:11" x14ac:dyDescent="0.2">
      <c r="B7848" s="15"/>
      <c r="C7848" s="15"/>
      <c r="D7848" s="15"/>
      <c r="E7848" s="15"/>
      <c r="F7848" s="15"/>
      <c r="G7848" s="15"/>
      <c r="H7848" s="15"/>
      <c r="I7848" s="15"/>
      <c r="J7848" s="15"/>
      <c r="K7848" s="15"/>
    </row>
    <row r="7849" spans="2:11" x14ac:dyDescent="0.2">
      <c r="B7849" s="15"/>
      <c r="C7849" s="15"/>
      <c r="D7849" s="15"/>
      <c r="E7849" s="15"/>
      <c r="F7849" s="15"/>
      <c r="G7849" s="15"/>
      <c r="H7849" s="15"/>
      <c r="I7849" s="15"/>
      <c r="J7849" s="15"/>
      <c r="K7849" s="15"/>
    </row>
    <row r="7850" spans="2:11" x14ac:dyDescent="0.2">
      <c r="B7850" s="15"/>
      <c r="C7850" s="15"/>
      <c r="D7850" s="15"/>
      <c r="E7850" s="15"/>
      <c r="F7850" s="15"/>
      <c r="G7850" s="15"/>
      <c r="H7850" s="15"/>
      <c r="I7850" s="15"/>
      <c r="J7850" s="15"/>
      <c r="K7850" s="15"/>
    </row>
    <row r="7851" spans="2:11" x14ac:dyDescent="0.2">
      <c r="B7851" s="15"/>
      <c r="C7851" s="15"/>
      <c r="D7851" s="15"/>
      <c r="E7851" s="15"/>
      <c r="F7851" s="15"/>
      <c r="G7851" s="15"/>
      <c r="H7851" s="15"/>
      <c r="I7851" s="15"/>
      <c r="J7851" s="15"/>
      <c r="K7851" s="15"/>
    </row>
    <row r="7852" spans="2:11" x14ac:dyDescent="0.2">
      <c r="B7852" s="15"/>
      <c r="C7852" s="15"/>
      <c r="D7852" s="15"/>
      <c r="E7852" s="15"/>
      <c r="F7852" s="15"/>
      <c r="G7852" s="15"/>
      <c r="H7852" s="15"/>
      <c r="I7852" s="15"/>
      <c r="J7852" s="15"/>
      <c r="K7852" s="15"/>
    </row>
    <row r="7853" spans="2:11" x14ac:dyDescent="0.2">
      <c r="B7853" s="15"/>
      <c r="C7853" s="15"/>
      <c r="D7853" s="15"/>
      <c r="E7853" s="15"/>
      <c r="F7853" s="15"/>
      <c r="G7853" s="15"/>
      <c r="H7853" s="15"/>
      <c r="I7853" s="15"/>
      <c r="J7853" s="15"/>
      <c r="K7853" s="15"/>
    </row>
    <row r="7854" spans="2:11" x14ac:dyDescent="0.2">
      <c r="B7854" s="15"/>
      <c r="C7854" s="15"/>
      <c r="D7854" s="15"/>
      <c r="E7854" s="15"/>
      <c r="F7854" s="15"/>
      <c r="G7854" s="15"/>
      <c r="H7854" s="15"/>
      <c r="I7854" s="15"/>
      <c r="J7854" s="15"/>
      <c r="K7854" s="15"/>
    </row>
    <row r="7855" spans="2:11" x14ac:dyDescent="0.2">
      <c r="B7855" s="15"/>
      <c r="C7855" s="15"/>
      <c r="D7855" s="15"/>
      <c r="E7855" s="15"/>
      <c r="F7855" s="15"/>
      <c r="G7855" s="15"/>
      <c r="H7855" s="15"/>
      <c r="I7855" s="15"/>
      <c r="J7855" s="15"/>
      <c r="K7855" s="15"/>
    </row>
    <row r="7856" spans="2:11" x14ac:dyDescent="0.2">
      <c r="B7856" s="15"/>
      <c r="C7856" s="15"/>
      <c r="D7856" s="15"/>
      <c r="E7856" s="15"/>
      <c r="F7856" s="15"/>
      <c r="G7856" s="15"/>
      <c r="H7856" s="15"/>
      <c r="I7856" s="15"/>
      <c r="J7856" s="15"/>
      <c r="K7856" s="15"/>
    </row>
    <row r="7857" spans="2:11" x14ac:dyDescent="0.2">
      <c r="B7857" s="15"/>
      <c r="C7857" s="15"/>
      <c r="D7857" s="15"/>
      <c r="E7857" s="15"/>
      <c r="F7857" s="15"/>
      <c r="G7857" s="15"/>
      <c r="H7857" s="15"/>
      <c r="I7857" s="15"/>
      <c r="J7857" s="15"/>
      <c r="K7857" s="15"/>
    </row>
    <row r="7858" spans="2:11" x14ac:dyDescent="0.2">
      <c r="B7858" s="15"/>
      <c r="C7858" s="15"/>
      <c r="D7858" s="15"/>
      <c r="E7858" s="15"/>
      <c r="F7858" s="15"/>
      <c r="G7858" s="15"/>
      <c r="H7858" s="15"/>
      <c r="I7858" s="15"/>
      <c r="J7858" s="15"/>
      <c r="K7858" s="15"/>
    </row>
    <row r="7859" spans="2:11" x14ac:dyDescent="0.2">
      <c r="B7859" s="15"/>
      <c r="C7859" s="15"/>
      <c r="D7859" s="15"/>
      <c r="E7859" s="15"/>
      <c r="F7859" s="15"/>
      <c r="G7859" s="15"/>
      <c r="H7859" s="15"/>
      <c r="I7859" s="15"/>
      <c r="J7859" s="15"/>
      <c r="K7859" s="15"/>
    </row>
    <row r="7860" spans="2:11" x14ac:dyDescent="0.2">
      <c r="B7860" s="15"/>
      <c r="C7860" s="15"/>
      <c r="D7860" s="15"/>
      <c r="E7860" s="15"/>
      <c r="F7860" s="15"/>
      <c r="G7860" s="15"/>
      <c r="H7860" s="15"/>
      <c r="I7860" s="15"/>
      <c r="J7860" s="15"/>
      <c r="K7860" s="15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5"/>
  <dimension ref="A1:R25"/>
  <sheetViews>
    <sheetView workbookViewId="0">
      <pane xSplit="6" ySplit="2" topLeftCell="G3" activePane="bottomRight" state="frozen"/>
      <selection pane="topRight" activeCell="G1" sqref="G1"/>
      <selection pane="bottomLeft" activeCell="A3" sqref="A3"/>
      <selection pane="bottomRight" sqref="A1:R9"/>
    </sheetView>
  </sheetViews>
  <sheetFormatPr defaultRowHeight="15" x14ac:dyDescent="0.25"/>
  <cols>
    <col min="1" max="1" width="21.42578125" style="125" customWidth="1"/>
    <col min="2" max="2" width="19.42578125" style="125" bestFit="1" customWidth="1"/>
    <col min="3" max="3" width="15.7109375" style="125" bestFit="1" customWidth="1"/>
    <col min="4" max="4" width="12.5703125" style="125" bestFit="1" customWidth="1"/>
    <col min="5" max="5" width="9.140625" style="125"/>
    <col min="6" max="6" width="9.5703125" style="125" bestFit="1" customWidth="1"/>
    <col min="7" max="15" width="11" style="125" bestFit="1" customWidth="1"/>
    <col min="16" max="37" width="12.140625" style="125" bestFit="1" customWidth="1"/>
    <col min="38" max="38" width="9.85546875" style="125" bestFit="1" customWidth="1"/>
    <col min="39" max="16384" width="9.140625" style="125"/>
  </cols>
  <sheetData>
    <row r="1" spans="1:18" ht="15.75" customHeight="1" x14ac:dyDescent="0.25">
      <c r="A1" s="121" t="s">
        <v>2571</v>
      </c>
      <c r="B1" s="121" t="s">
        <v>2572</v>
      </c>
      <c r="C1" s="121" t="s">
        <v>2573</v>
      </c>
      <c r="D1" s="122" t="s">
        <v>2574</v>
      </c>
      <c r="E1" s="122" t="s">
        <v>2575</v>
      </c>
      <c r="F1" s="122" t="s">
        <v>2576</v>
      </c>
      <c r="G1" s="123" t="s">
        <v>2577</v>
      </c>
      <c r="H1" s="124" t="s">
        <v>2578</v>
      </c>
      <c r="I1" s="121" t="s">
        <v>2579</v>
      </c>
      <c r="J1" s="124" t="s">
        <v>2580</v>
      </c>
      <c r="K1" s="123" t="s">
        <v>2581</v>
      </c>
      <c r="L1" s="124" t="s">
        <v>2582</v>
      </c>
      <c r="M1" s="124" t="s">
        <v>2583</v>
      </c>
      <c r="N1" s="123" t="s">
        <v>2584</v>
      </c>
      <c r="O1" s="123" t="s">
        <v>2585</v>
      </c>
      <c r="P1" s="123" t="s">
        <v>2586</v>
      </c>
      <c r="Q1" s="123" t="s">
        <v>2587</v>
      </c>
      <c r="R1" s="122" t="s">
        <v>2588</v>
      </c>
    </row>
    <row r="2" spans="1:18" x14ac:dyDescent="0.25">
      <c r="A2" s="120" t="s">
        <v>1764</v>
      </c>
      <c r="B2" s="116">
        <v>261552</v>
      </c>
      <c r="C2" s="117" t="s">
        <v>25</v>
      </c>
      <c r="D2" s="109">
        <v>1.1847222222222222</v>
      </c>
      <c r="E2" s="109">
        <v>1.3201383333333332</v>
      </c>
      <c r="F2" s="109">
        <v>1.0334027777777777</v>
      </c>
      <c r="G2" s="110">
        <v>0.96404999999999996</v>
      </c>
      <c r="H2" s="114">
        <v>0.65333200000000002</v>
      </c>
      <c r="I2" s="108">
        <v>0</v>
      </c>
      <c r="J2" s="114">
        <v>0.31666666666666821</v>
      </c>
      <c r="K2" s="110">
        <v>0.84562500000000007</v>
      </c>
      <c r="L2" s="114">
        <v>302</v>
      </c>
      <c r="M2" s="114">
        <v>364.5</v>
      </c>
      <c r="N2" s="110">
        <v>0.38777499999999998</v>
      </c>
      <c r="O2" s="110">
        <v>5.2275000000000002E-2</v>
      </c>
      <c r="P2" s="110">
        <v>0.9180059315874266</v>
      </c>
      <c r="Q2" s="110">
        <v>0.90748351560306684</v>
      </c>
      <c r="R2" s="109">
        <v>1.1847222222222222</v>
      </c>
    </row>
    <row r="3" spans="1:18" ht="15.75" customHeight="1" x14ac:dyDescent="0.25">
      <c r="A3" s="118" t="s">
        <v>1134</v>
      </c>
      <c r="B3" s="119">
        <v>259980</v>
      </c>
      <c r="C3" s="2" t="s">
        <v>25</v>
      </c>
      <c r="D3" s="112">
        <v>1.2569444444444444</v>
      </c>
      <c r="E3" s="112">
        <v>1.3277775000000001</v>
      </c>
      <c r="F3" s="112">
        <v>1.1708333333333334</v>
      </c>
      <c r="G3" s="113">
        <v>1.0067249999999999</v>
      </c>
      <c r="H3" s="115">
        <v>0.33333200000000002</v>
      </c>
      <c r="I3" s="111">
        <v>0</v>
      </c>
      <c r="J3" s="115">
        <v>0</v>
      </c>
      <c r="K3" s="113">
        <v>0.86677499999999996</v>
      </c>
      <c r="L3" s="115">
        <v>313.25</v>
      </c>
      <c r="M3" s="115">
        <v>363.25</v>
      </c>
      <c r="N3" s="113">
        <v>0.18647499999999997</v>
      </c>
      <c r="O3" s="113">
        <v>3.3799999999999997E-2</v>
      </c>
      <c r="P3" s="113">
        <v>0.95727377762919852</v>
      </c>
      <c r="Q3" s="113">
        <v>0.9468122919108346</v>
      </c>
      <c r="R3" s="112">
        <v>1.2569444444444444</v>
      </c>
    </row>
    <row r="4" spans="1:18" ht="15.75" customHeight="1" x14ac:dyDescent="0.25">
      <c r="A4" s="120" t="s">
        <v>1765</v>
      </c>
      <c r="B4" s="116">
        <v>261567</v>
      </c>
      <c r="C4" s="117" t="s">
        <v>25</v>
      </c>
      <c r="D4" s="109">
        <v>1.132638888888889</v>
      </c>
      <c r="E4" s="109">
        <v>1.3770833333333332</v>
      </c>
      <c r="F4" s="109">
        <v>1.0390393518518519</v>
      </c>
      <c r="G4" s="110">
        <v>0.97642499999999999</v>
      </c>
      <c r="H4" s="114">
        <v>1.5233320000000001</v>
      </c>
      <c r="I4" s="108">
        <v>1.19</v>
      </c>
      <c r="J4" s="114">
        <v>1.0499999999999989</v>
      </c>
      <c r="K4" s="110">
        <v>0.82989999999999997</v>
      </c>
      <c r="L4" s="114">
        <v>649</v>
      </c>
      <c r="M4" s="114">
        <v>367</v>
      </c>
      <c r="N4" s="110">
        <v>0.15440000000000001</v>
      </c>
      <c r="O4" s="110">
        <v>6.3499999999999997E-3</v>
      </c>
      <c r="P4" s="110">
        <v>0.86899346503258101</v>
      </c>
      <c r="Q4" s="110">
        <v>0.8589027647943368</v>
      </c>
      <c r="R4" s="109">
        <v>1.1822222222222223</v>
      </c>
    </row>
    <row r="5" spans="1:18" ht="16.5" customHeight="1" x14ac:dyDescent="0.25">
      <c r="A5" s="118" t="s">
        <v>1766</v>
      </c>
      <c r="B5" s="119">
        <v>261564</v>
      </c>
      <c r="C5" s="2" t="s">
        <v>25</v>
      </c>
      <c r="D5" s="112">
        <v>0.60138888888888886</v>
      </c>
      <c r="E5" s="112">
        <v>0.73749999999999993</v>
      </c>
      <c r="F5" s="112">
        <v>0.5463541666666667</v>
      </c>
      <c r="G5" s="113">
        <v>0.95659999999999989</v>
      </c>
      <c r="H5" s="115">
        <v>1.3699990000000002</v>
      </c>
      <c r="I5" s="111">
        <v>0</v>
      </c>
      <c r="J5" s="115">
        <v>1.683333333333334</v>
      </c>
      <c r="K5" s="113">
        <v>0.84656666666666658</v>
      </c>
      <c r="L5" s="115">
        <v>315.33333333333331</v>
      </c>
      <c r="M5" s="115">
        <v>357.33333333333331</v>
      </c>
      <c r="N5" s="113">
        <v>0.25356666666666666</v>
      </c>
      <c r="O5" s="113">
        <v>1.72E-2</v>
      </c>
      <c r="P5" s="113">
        <v>0.86155518649557372</v>
      </c>
      <c r="Q5" s="113">
        <v>0.83693739896127239</v>
      </c>
      <c r="R5" s="112">
        <v>0.60138888888888886</v>
      </c>
    </row>
    <row r="6" spans="1:18" ht="15.75" customHeight="1" x14ac:dyDescent="0.25">
      <c r="A6" s="120" t="s">
        <v>1193</v>
      </c>
      <c r="B6" s="116">
        <v>259361</v>
      </c>
      <c r="C6" s="117" t="s">
        <v>25</v>
      </c>
      <c r="D6" s="109">
        <v>1.0048611111111112</v>
      </c>
      <c r="E6" s="109">
        <v>1.1277787499999998</v>
      </c>
      <c r="F6" s="109">
        <v>0.89363425925925921</v>
      </c>
      <c r="G6" s="110">
        <v>1.0205249999999999</v>
      </c>
      <c r="H6" s="114">
        <v>1.6133320000000002</v>
      </c>
      <c r="I6" s="108">
        <v>0</v>
      </c>
      <c r="J6" s="114">
        <v>1.2833333333333341</v>
      </c>
      <c r="K6" s="110">
        <v>0.90739999999999998</v>
      </c>
      <c r="L6" s="114">
        <v>404.5</v>
      </c>
      <c r="M6" s="114">
        <v>275.25</v>
      </c>
      <c r="N6" s="110">
        <v>0.39429999999999998</v>
      </c>
      <c r="O6" s="110">
        <v>6.0000000000000006E-4</v>
      </c>
      <c r="P6" s="110">
        <v>0.95472788011060661</v>
      </c>
      <c r="Q6" s="110">
        <v>0.94971478561881117</v>
      </c>
      <c r="R6" s="109">
        <v>1.0048611111111112</v>
      </c>
    </row>
    <row r="7" spans="1:18" ht="16.5" customHeight="1" x14ac:dyDescent="0.25">
      <c r="A7" s="118" t="s">
        <v>1767</v>
      </c>
      <c r="B7" s="119">
        <v>261569</v>
      </c>
      <c r="C7" s="2" t="s">
        <v>25</v>
      </c>
      <c r="D7" s="112">
        <v>0.92013888888888884</v>
      </c>
      <c r="E7" s="112">
        <v>1.0250000000000001</v>
      </c>
      <c r="F7" s="112">
        <v>0.86033564814814811</v>
      </c>
      <c r="G7" s="113">
        <v>1.0100666666666667</v>
      </c>
      <c r="H7" s="115">
        <v>0.71999900000000006</v>
      </c>
      <c r="I7" s="111">
        <v>0.27</v>
      </c>
      <c r="J7" s="115">
        <v>0.38333333333333464</v>
      </c>
      <c r="K7" s="113">
        <v>0.85166666666666657</v>
      </c>
      <c r="L7" s="115">
        <v>374.33333333333331</v>
      </c>
      <c r="M7" s="115">
        <v>360.66666666666669</v>
      </c>
      <c r="N7" s="113">
        <v>0.18890000000000004</v>
      </c>
      <c r="O7" s="113">
        <v>2.6066666666666669E-2</v>
      </c>
      <c r="P7" s="113">
        <v>0.9244174239552061</v>
      </c>
      <c r="Q7" s="113">
        <v>0.9068803509090797</v>
      </c>
      <c r="R7" s="112">
        <v>0.93138888888888882</v>
      </c>
    </row>
    <row r="8" spans="1:18" ht="15.75" customHeight="1" x14ac:dyDescent="0.25">
      <c r="A8" s="120" t="s">
        <v>1302</v>
      </c>
      <c r="B8" s="116">
        <v>261576</v>
      </c>
      <c r="C8" s="117" t="s">
        <v>25</v>
      </c>
      <c r="D8" s="109">
        <v>0.85624999999999996</v>
      </c>
      <c r="E8" s="109">
        <v>0.96666666666666667</v>
      </c>
      <c r="F8" s="109">
        <v>0.75787037037037042</v>
      </c>
      <c r="G8" s="110">
        <v>0.9869</v>
      </c>
      <c r="H8" s="114">
        <v>0.92999900000000002</v>
      </c>
      <c r="I8" s="108">
        <v>0.63</v>
      </c>
      <c r="J8" s="114">
        <v>0.68333333333333224</v>
      </c>
      <c r="K8" s="110">
        <v>0.88093333333333323</v>
      </c>
      <c r="L8" s="114">
        <v>363.66666666666669</v>
      </c>
      <c r="M8" s="114">
        <v>353</v>
      </c>
      <c r="N8" s="110">
        <v>0.31926666666666664</v>
      </c>
      <c r="O8" s="110">
        <v>7.6233333333333334E-2</v>
      </c>
      <c r="P8" s="110">
        <v>0.92540184952540094</v>
      </c>
      <c r="Q8" s="110">
        <v>0.91458596501075473</v>
      </c>
      <c r="R8" s="109">
        <v>0.88249999999999995</v>
      </c>
    </row>
    <row r="9" spans="1:18" ht="16.5" customHeight="1" x14ac:dyDescent="0.25">
      <c r="A9" s="118" t="s">
        <v>4021</v>
      </c>
      <c r="B9" s="119">
        <v>261038</v>
      </c>
      <c r="C9" s="2" t="s">
        <v>25</v>
      </c>
      <c r="D9" s="112">
        <v>1.1145833333333333</v>
      </c>
      <c r="E9" s="112">
        <v>1.2583325000000001</v>
      </c>
      <c r="F9" s="112">
        <v>0.99396990740740743</v>
      </c>
      <c r="G9" s="113">
        <v>1.0935666666666668</v>
      </c>
      <c r="H9" s="115">
        <v>0.24999900000000003</v>
      </c>
      <c r="I9" s="111">
        <v>0</v>
      </c>
      <c r="J9" s="115">
        <v>0</v>
      </c>
      <c r="K9" s="113">
        <v>0.88450000000000006</v>
      </c>
      <c r="L9" s="115">
        <v>251.33333333333334</v>
      </c>
      <c r="M9" s="115">
        <v>354.66666666666669</v>
      </c>
      <c r="N9" s="113">
        <v>0.28176666666666667</v>
      </c>
      <c r="O9" s="113">
        <v>2.7833333333333331E-2</v>
      </c>
      <c r="P9" s="113">
        <v>0.89403918802921833</v>
      </c>
      <c r="Q9" s="113">
        <v>0.88576105484880152</v>
      </c>
      <c r="R9" s="112">
        <v>1.1145833333333333</v>
      </c>
    </row>
    <row r="10" spans="1:18" ht="15.75" customHeight="1" x14ac:dyDescent="0.25">
      <c r="A10" s="120"/>
      <c r="B10" s="116"/>
      <c r="C10" s="117"/>
      <c r="D10" s="109"/>
      <c r="E10" s="109"/>
      <c r="F10" s="109"/>
      <c r="G10" s="110"/>
      <c r="H10" s="114"/>
      <c r="I10" s="108"/>
      <c r="J10" s="114"/>
      <c r="K10" s="110"/>
      <c r="L10" s="114"/>
      <c r="M10" s="114"/>
      <c r="N10" s="110"/>
      <c r="O10" s="110"/>
      <c r="P10" s="110"/>
      <c r="Q10" s="110"/>
      <c r="R10" s="109"/>
    </row>
    <row r="11" spans="1:18" ht="16.5" customHeight="1" x14ac:dyDescent="0.25">
      <c r="A11" s="118"/>
      <c r="B11" s="119"/>
      <c r="C11" s="2"/>
      <c r="D11" s="112"/>
      <c r="E11" s="112"/>
      <c r="F11" s="112"/>
      <c r="G11" s="113"/>
      <c r="H11" s="115"/>
      <c r="I11" s="111"/>
      <c r="J11" s="115"/>
      <c r="K11" s="113"/>
      <c r="L11" s="115"/>
      <c r="M11" s="115"/>
      <c r="N11" s="113"/>
      <c r="O11" s="113"/>
      <c r="P11" s="113"/>
      <c r="Q11" s="113"/>
      <c r="R11" s="112"/>
    </row>
    <row r="12" spans="1:18" ht="16.5" customHeight="1" x14ac:dyDescent="0.25">
      <c r="A12" s="120"/>
      <c r="B12" s="116"/>
      <c r="C12" s="117"/>
      <c r="D12" s="109"/>
      <c r="E12" s="109"/>
      <c r="F12" s="109"/>
      <c r="G12" s="110"/>
      <c r="H12" s="114"/>
      <c r="I12" s="108"/>
      <c r="J12" s="114"/>
      <c r="K12" s="110"/>
      <c r="L12" s="114"/>
      <c r="M12" s="114"/>
      <c r="N12" s="110"/>
      <c r="O12" s="110"/>
      <c r="P12" s="110"/>
      <c r="Q12" s="110"/>
      <c r="R12" s="109"/>
    </row>
    <row r="13" spans="1:18" ht="15.75" customHeight="1" x14ac:dyDescent="0.25">
      <c r="A13" s="118"/>
      <c r="B13" s="119"/>
      <c r="C13" s="2"/>
      <c r="D13" s="112"/>
      <c r="E13" s="112"/>
      <c r="F13" s="112"/>
      <c r="G13" s="113"/>
      <c r="H13" s="115"/>
      <c r="I13" s="111"/>
      <c r="J13" s="115"/>
      <c r="K13" s="113"/>
      <c r="L13" s="115"/>
      <c r="M13" s="115"/>
      <c r="N13" s="113"/>
      <c r="O13" s="113"/>
      <c r="P13" s="113"/>
      <c r="Q13" s="113"/>
      <c r="R13" s="112"/>
    </row>
    <row r="14" spans="1:18" ht="15.75" customHeight="1" x14ac:dyDescent="0.25">
      <c r="A14" s="120"/>
      <c r="B14" s="116"/>
      <c r="C14" s="117"/>
      <c r="D14" s="109"/>
      <c r="E14" s="109"/>
      <c r="F14" s="109"/>
      <c r="G14" s="110"/>
      <c r="H14" s="114"/>
      <c r="I14" s="108"/>
      <c r="J14" s="114"/>
      <c r="K14" s="110"/>
      <c r="L14" s="114"/>
      <c r="M14" s="114"/>
      <c r="N14" s="110"/>
      <c r="O14" s="110"/>
      <c r="P14" s="110"/>
      <c r="Q14" s="110"/>
      <c r="R14" s="109"/>
    </row>
    <row r="15" spans="1:18" ht="16.5" customHeight="1" x14ac:dyDescent="0.25">
      <c r="A15" s="118"/>
      <c r="B15" s="119"/>
      <c r="C15" s="2"/>
      <c r="D15" s="112"/>
      <c r="E15" s="112"/>
      <c r="F15" s="112"/>
      <c r="G15" s="113"/>
      <c r="H15" s="115"/>
      <c r="I15" s="111"/>
      <c r="J15" s="115"/>
      <c r="K15" s="113"/>
      <c r="L15" s="115"/>
      <c r="M15" s="115"/>
      <c r="N15" s="113"/>
      <c r="O15" s="113"/>
      <c r="P15" s="113"/>
      <c r="Q15" s="113"/>
      <c r="R15" s="112"/>
    </row>
    <row r="16" spans="1:18" ht="16.5" customHeight="1" x14ac:dyDescent="0.25">
      <c r="A16" s="120"/>
      <c r="B16" s="116"/>
      <c r="C16" s="117"/>
      <c r="D16" s="109"/>
      <c r="E16" s="109"/>
      <c r="F16" s="109"/>
      <c r="G16" s="110"/>
      <c r="H16" s="114"/>
      <c r="I16" s="108"/>
      <c r="J16" s="114"/>
      <c r="K16" s="110"/>
      <c r="L16" s="114"/>
      <c r="M16" s="114"/>
      <c r="N16" s="110"/>
      <c r="O16" s="110"/>
      <c r="P16" s="110"/>
      <c r="Q16" s="110"/>
      <c r="R16" s="109"/>
    </row>
    <row r="17" spans="1:18" ht="16.5" customHeight="1" x14ac:dyDescent="0.25">
      <c r="A17" s="118"/>
      <c r="B17" s="119"/>
      <c r="C17" s="2"/>
      <c r="D17" s="112"/>
      <c r="E17" s="112"/>
      <c r="F17" s="112"/>
      <c r="G17" s="113"/>
      <c r="H17" s="115"/>
      <c r="I17" s="111"/>
      <c r="J17" s="115"/>
      <c r="K17" s="113"/>
      <c r="L17" s="115"/>
      <c r="M17" s="115"/>
      <c r="N17" s="113"/>
      <c r="O17" s="113"/>
      <c r="P17" s="113"/>
      <c r="Q17" s="113"/>
      <c r="R17" s="112"/>
    </row>
    <row r="18" spans="1:18" x14ac:dyDescent="0.25">
      <c r="A18" s="120"/>
      <c r="B18" s="116"/>
      <c r="C18" s="117"/>
      <c r="D18" s="109"/>
      <c r="E18" s="109"/>
      <c r="F18" s="109"/>
      <c r="G18" s="110"/>
      <c r="H18" s="114"/>
      <c r="I18" s="108"/>
      <c r="J18" s="114"/>
      <c r="K18" s="110"/>
      <c r="L18" s="114"/>
      <c r="M18" s="114"/>
      <c r="N18" s="110"/>
      <c r="O18" s="110"/>
      <c r="P18" s="110"/>
      <c r="Q18" s="110"/>
      <c r="R18" s="109"/>
    </row>
    <row r="19" spans="1:18" x14ac:dyDescent="0.25">
      <c r="A19" s="118"/>
      <c r="B19" s="119"/>
      <c r="C19" s="2"/>
      <c r="D19" s="112"/>
      <c r="E19" s="112"/>
      <c r="F19" s="112"/>
      <c r="G19" s="113"/>
      <c r="H19" s="115"/>
      <c r="I19" s="111"/>
      <c r="J19" s="115"/>
      <c r="K19" s="113"/>
      <c r="L19" s="115"/>
      <c r="M19" s="115"/>
      <c r="N19" s="113"/>
      <c r="O19" s="113"/>
      <c r="P19" s="113"/>
      <c r="Q19" s="113"/>
      <c r="R19" s="112"/>
    </row>
    <row r="20" spans="1:18" x14ac:dyDescent="0.25">
      <c r="A20" s="120"/>
      <c r="B20" s="116"/>
      <c r="C20" s="117"/>
      <c r="D20" s="109"/>
      <c r="E20" s="109"/>
      <c r="F20" s="109"/>
      <c r="G20" s="110"/>
      <c r="H20" s="114"/>
      <c r="I20" s="108"/>
      <c r="J20" s="114"/>
      <c r="K20" s="110"/>
      <c r="L20" s="114"/>
      <c r="M20" s="114"/>
      <c r="N20" s="110"/>
      <c r="O20" s="110"/>
      <c r="P20" s="110"/>
      <c r="Q20" s="110"/>
      <c r="R20" s="109"/>
    </row>
    <row r="21" spans="1:18" x14ac:dyDescent="0.25">
      <c r="A21" s="118"/>
      <c r="B21" s="119"/>
      <c r="C21" s="2"/>
      <c r="D21" s="112"/>
      <c r="E21" s="112"/>
      <c r="F21" s="112"/>
      <c r="G21" s="113"/>
      <c r="H21" s="115"/>
      <c r="I21" s="111"/>
      <c r="J21" s="115"/>
      <c r="K21" s="113"/>
      <c r="L21" s="115"/>
      <c r="M21" s="115"/>
      <c r="N21" s="113"/>
      <c r="O21" s="113"/>
      <c r="P21" s="113"/>
      <c r="Q21" s="113"/>
      <c r="R21" s="112"/>
    </row>
    <row r="22" spans="1:18" x14ac:dyDescent="0.25">
      <c r="A22" s="120"/>
      <c r="B22" s="116"/>
      <c r="C22" s="117"/>
      <c r="D22" s="109"/>
      <c r="E22" s="109"/>
      <c r="F22" s="109"/>
      <c r="G22" s="110"/>
      <c r="H22" s="114"/>
      <c r="I22" s="108"/>
      <c r="J22" s="114"/>
      <c r="K22" s="110"/>
      <c r="L22" s="114"/>
      <c r="M22" s="114"/>
      <c r="N22" s="110"/>
      <c r="O22" s="110"/>
      <c r="P22" s="110"/>
      <c r="Q22" s="110"/>
      <c r="R22" s="109"/>
    </row>
    <row r="23" spans="1:18" x14ac:dyDescent="0.25">
      <c r="A23" s="118"/>
      <c r="B23" s="119"/>
      <c r="C23" s="2"/>
      <c r="D23" s="112"/>
      <c r="E23" s="112"/>
      <c r="F23" s="112"/>
      <c r="G23" s="113"/>
      <c r="H23" s="115"/>
      <c r="I23" s="111"/>
      <c r="J23" s="115"/>
      <c r="K23" s="113"/>
      <c r="L23" s="115"/>
      <c r="M23" s="115"/>
      <c r="N23" s="113"/>
      <c r="O23" s="113"/>
      <c r="P23" s="113"/>
      <c r="Q23" s="113"/>
      <c r="R23" s="112"/>
    </row>
    <row r="24" spans="1:18" x14ac:dyDescent="0.25">
      <c r="A24" s="120"/>
      <c r="B24" s="116"/>
      <c r="C24" s="117"/>
      <c r="D24" s="109"/>
      <c r="E24" s="109"/>
      <c r="F24" s="109"/>
      <c r="G24" s="110"/>
      <c r="H24" s="114"/>
      <c r="I24" s="108"/>
      <c r="J24" s="114"/>
      <c r="K24" s="110"/>
      <c r="L24" s="114"/>
      <c r="M24" s="114"/>
      <c r="N24" s="110"/>
      <c r="O24" s="110"/>
      <c r="P24" s="110"/>
      <c r="Q24" s="110"/>
      <c r="R24" s="109"/>
    </row>
    <row r="25" spans="1:18" x14ac:dyDescent="0.25">
      <c r="A25" s="118"/>
      <c r="B25" s="2"/>
      <c r="C25" s="112"/>
      <c r="D25" s="112"/>
      <c r="E25" s="112"/>
      <c r="F25" s="113"/>
      <c r="G25" s="111"/>
      <c r="H25" s="111"/>
      <c r="I25" s="115"/>
      <c r="J25" s="113"/>
      <c r="K25" s="115"/>
      <c r="L25" s="115"/>
      <c r="M25" s="113"/>
      <c r="N25" s="113"/>
      <c r="O25" s="113"/>
      <c r="P25" s="113"/>
      <c r="Q25" s="112"/>
    </row>
  </sheetData>
  <conditionalFormatting sqref="P18:P21">
    <cfRule type="cellIs" dxfId="190" priority="108" operator="between">
      <formula>0.9199</formula>
      <formula>1</formula>
    </cfRule>
  </conditionalFormatting>
  <conditionalFormatting sqref="P18:P21">
    <cfRule type="cellIs" dxfId="189" priority="107" operator="lessThan">
      <formula>0.9199</formula>
    </cfRule>
  </conditionalFormatting>
  <conditionalFormatting sqref="P18:P21">
    <cfRule type="cellIs" dxfId="188" priority="106" operator="equal">
      <formula>0.92</formula>
    </cfRule>
  </conditionalFormatting>
  <conditionalFormatting sqref="P17">
    <cfRule type="cellIs" dxfId="187" priority="105" operator="between">
      <formula>0.9199</formula>
      <formula>1</formula>
    </cfRule>
  </conditionalFormatting>
  <conditionalFormatting sqref="P17">
    <cfRule type="cellIs" dxfId="186" priority="104" operator="lessThan">
      <formula>0.9199</formula>
    </cfRule>
  </conditionalFormatting>
  <conditionalFormatting sqref="P17">
    <cfRule type="cellIs" dxfId="185" priority="103" operator="equal">
      <formula>0.92</formula>
    </cfRule>
  </conditionalFormatting>
  <conditionalFormatting sqref="P16">
    <cfRule type="cellIs" dxfId="184" priority="99" operator="between">
      <formula>0.9199</formula>
      <formula>1</formula>
    </cfRule>
  </conditionalFormatting>
  <conditionalFormatting sqref="P16">
    <cfRule type="cellIs" dxfId="183" priority="98" operator="lessThan">
      <formula>0.9199</formula>
    </cfRule>
  </conditionalFormatting>
  <conditionalFormatting sqref="P16">
    <cfRule type="cellIs" dxfId="182" priority="97" operator="equal">
      <formula>0.92</formula>
    </cfRule>
  </conditionalFormatting>
  <conditionalFormatting sqref="P15">
    <cfRule type="cellIs" dxfId="181" priority="54" operator="between">
      <formula>0.9199</formula>
      <formula>1</formula>
    </cfRule>
  </conditionalFormatting>
  <conditionalFormatting sqref="P15">
    <cfRule type="cellIs" dxfId="180" priority="53" operator="lessThan">
      <formula>0.9199</formula>
    </cfRule>
  </conditionalFormatting>
  <conditionalFormatting sqref="P15">
    <cfRule type="cellIs" dxfId="179" priority="52" operator="equal">
      <formula>0.92</formula>
    </cfRule>
  </conditionalFormatting>
  <conditionalFormatting sqref="P13:P14">
    <cfRule type="cellIs" dxfId="178" priority="39" operator="between">
      <formula>0.9199</formula>
      <formula>1</formula>
    </cfRule>
  </conditionalFormatting>
  <conditionalFormatting sqref="P13:P14">
    <cfRule type="cellIs" dxfId="177" priority="38" operator="lessThan">
      <formula>0.9199</formula>
    </cfRule>
  </conditionalFormatting>
  <conditionalFormatting sqref="P13:P14">
    <cfRule type="cellIs" dxfId="176" priority="37" operator="equal">
      <formula>0.92</formula>
    </cfRule>
  </conditionalFormatting>
  <conditionalFormatting sqref="P12">
    <cfRule type="cellIs" dxfId="175" priority="27" operator="between">
      <formula>0.9199</formula>
      <formula>1</formula>
    </cfRule>
  </conditionalFormatting>
  <conditionalFormatting sqref="P12">
    <cfRule type="cellIs" dxfId="174" priority="26" operator="lessThan">
      <formula>0.9199</formula>
    </cfRule>
  </conditionalFormatting>
  <conditionalFormatting sqref="P12">
    <cfRule type="cellIs" dxfId="173" priority="25" operator="equal">
      <formula>0.92</formula>
    </cfRule>
  </conditionalFormatting>
  <conditionalFormatting sqref="P10:P11">
    <cfRule type="cellIs" dxfId="172" priority="24" operator="between">
      <formula>0.9199</formula>
      <formula>1</formula>
    </cfRule>
  </conditionalFormatting>
  <conditionalFormatting sqref="P10:P11">
    <cfRule type="cellIs" dxfId="171" priority="23" operator="lessThan">
      <formula>0.9199</formula>
    </cfRule>
  </conditionalFormatting>
  <conditionalFormatting sqref="P10:P11">
    <cfRule type="cellIs" dxfId="170" priority="22" operator="equal">
      <formula>0.92</formula>
    </cfRule>
  </conditionalFormatting>
  <conditionalFormatting sqref="P2:P9">
    <cfRule type="cellIs" dxfId="169" priority="3" operator="between">
      <formula>0.9199</formula>
      <formula>1</formula>
    </cfRule>
  </conditionalFormatting>
  <conditionalFormatting sqref="P2:P9">
    <cfRule type="cellIs" dxfId="168" priority="2" operator="lessThan">
      <formula>0.9199</formula>
    </cfRule>
  </conditionalFormatting>
  <conditionalFormatting sqref="P2:P9">
    <cfRule type="cellIs" dxfId="167" priority="1" operator="equal">
      <formula>0.92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BY1000"/>
  <sheetViews>
    <sheetView topLeftCell="F31" workbookViewId="0">
      <selection activeCell="A50" sqref="A50:H50"/>
    </sheetView>
  </sheetViews>
  <sheetFormatPr defaultRowHeight="12.75" x14ac:dyDescent="0.2"/>
  <cols>
    <col min="1" max="1" width="24.140625" bestFit="1" customWidth="1"/>
    <col min="2" max="30" width="9.140625" customWidth="1"/>
    <col min="47" max="52" width="0" hidden="1" customWidth="1"/>
    <col min="54" max="54" width="9.7109375" bestFit="1" customWidth="1"/>
  </cols>
  <sheetData>
    <row r="1" spans="1:77" ht="34.5" x14ac:dyDescent="0.25">
      <c r="A1" s="31" t="s">
        <v>63</v>
      </c>
      <c r="B1" s="31" t="s">
        <v>0</v>
      </c>
      <c r="C1" s="31" t="s">
        <v>4</v>
      </c>
      <c r="D1" s="31" t="s">
        <v>98</v>
      </c>
      <c r="E1" s="31" t="s">
        <v>99</v>
      </c>
      <c r="F1" s="31" t="s">
        <v>3</v>
      </c>
      <c r="G1" s="32" t="s">
        <v>100</v>
      </c>
      <c r="H1" s="32" t="s">
        <v>101</v>
      </c>
      <c r="I1" s="32" t="s">
        <v>102</v>
      </c>
      <c r="J1" s="32" t="s">
        <v>103</v>
      </c>
      <c r="K1" s="32" t="s">
        <v>104</v>
      </c>
      <c r="L1" s="32" t="s">
        <v>3459</v>
      </c>
      <c r="M1" s="33" t="s">
        <v>72</v>
      </c>
      <c r="N1" s="34" t="s">
        <v>105</v>
      </c>
      <c r="O1" s="35" t="s">
        <v>106</v>
      </c>
      <c r="P1" s="36" t="s">
        <v>107</v>
      </c>
      <c r="Q1" s="36" t="s">
        <v>108</v>
      </c>
      <c r="R1" s="35" t="s">
        <v>109</v>
      </c>
      <c r="S1" s="37" t="s">
        <v>110</v>
      </c>
      <c r="T1" s="33" t="s">
        <v>111</v>
      </c>
      <c r="U1" s="34" t="s">
        <v>112</v>
      </c>
      <c r="V1" s="38" t="s">
        <v>113</v>
      </c>
      <c r="W1" s="38" t="s">
        <v>208</v>
      </c>
      <c r="X1" s="38" t="s">
        <v>3460</v>
      </c>
      <c r="Y1" s="38" t="s">
        <v>114</v>
      </c>
      <c r="Z1" s="38" t="s">
        <v>115</v>
      </c>
      <c r="AA1" s="38" t="s">
        <v>116</v>
      </c>
      <c r="AB1" s="38" t="s">
        <v>117</v>
      </c>
      <c r="AC1" s="38" t="s">
        <v>118</v>
      </c>
      <c r="AD1" s="38" t="s">
        <v>119</v>
      </c>
      <c r="AE1" s="36" t="s">
        <v>120</v>
      </c>
      <c r="AF1" s="38" t="s">
        <v>121</v>
      </c>
      <c r="AG1" s="39" t="s">
        <v>122</v>
      </c>
      <c r="AH1" s="40" t="s">
        <v>123</v>
      </c>
      <c r="AI1" s="40" t="s">
        <v>124</v>
      </c>
      <c r="AJ1" s="40" t="s">
        <v>125</v>
      </c>
      <c r="AK1" s="40" t="s">
        <v>126</v>
      </c>
      <c r="AL1" s="40" t="s">
        <v>127</v>
      </c>
      <c r="AM1" s="40" t="s">
        <v>128</v>
      </c>
      <c r="AN1" s="40" t="s">
        <v>129</v>
      </c>
      <c r="AO1" s="40" t="s">
        <v>130</v>
      </c>
      <c r="AP1" s="40" t="s">
        <v>131</v>
      </c>
      <c r="AQ1" s="40" t="s">
        <v>132</v>
      </c>
      <c r="AR1" s="40" t="s">
        <v>113</v>
      </c>
      <c r="AS1" s="40" t="s">
        <v>3461</v>
      </c>
      <c r="AT1" s="40" t="s">
        <v>3462</v>
      </c>
      <c r="AU1" s="40" t="s">
        <v>3463</v>
      </c>
      <c r="AV1" s="40" t="s">
        <v>3464</v>
      </c>
      <c r="AW1" s="40" t="s">
        <v>133</v>
      </c>
      <c r="AX1" s="40" t="s">
        <v>134</v>
      </c>
      <c r="AY1" s="40" t="s">
        <v>135</v>
      </c>
      <c r="AZ1" s="40" t="s">
        <v>136</v>
      </c>
      <c r="BA1" s="41" t="s">
        <v>137</v>
      </c>
      <c r="BB1" s="42" t="s">
        <v>138</v>
      </c>
      <c r="BC1" s="43"/>
      <c r="BD1" s="44" t="s">
        <v>139</v>
      </c>
      <c r="BE1" s="44" t="s">
        <v>120</v>
      </c>
      <c r="BF1" s="44" t="s">
        <v>72</v>
      </c>
      <c r="BG1" s="44" t="s">
        <v>105</v>
      </c>
      <c r="BH1" s="44" t="s">
        <v>106</v>
      </c>
      <c r="BI1" s="44" t="s">
        <v>107</v>
      </c>
      <c r="BJ1" s="45" t="s">
        <v>108</v>
      </c>
      <c r="BK1" s="46" t="s">
        <v>109</v>
      </c>
      <c r="BL1" s="46" t="s">
        <v>110</v>
      </c>
      <c r="BM1" s="46" t="s">
        <v>111</v>
      </c>
      <c r="BN1" s="46" t="s">
        <v>140</v>
      </c>
      <c r="BO1" s="46" t="s">
        <v>141</v>
      </c>
      <c r="BP1" s="46" t="s">
        <v>113</v>
      </c>
      <c r="BQ1" s="46" t="s">
        <v>3465</v>
      </c>
      <c r="BR1" s="46" t="s">
        <v>3466</v>
      </c>
      <c r="BS1" s="46" t="s">
        <v>3467</v>
      </c>
      <c r="BT1" s="46" t="s">
        <v>3468</v>
      </c>
      <c r="BU1" s="46" t="s">
        <v>142</v>
      </c>
      <c r="BV1" s="46" t="s">
        <v>143</v>
      </c>
      <c r="BW1" s="46" t="s">
        <v>144</v>
      </c>
      <c r="BX1" s="46" t="s">
        <v>145</v>
      </c>
      <c r="BY1" s="46" t="s">
        <v>137</v>
      </c>
    </row>
    <row r="2" spans="1:77" ht="15" x14ac:dyDescent="0.25">
      <c r="A2" s="47" t="s">
        <v>2059</v>
      </c>
      <c r="B2" s="47">
        <v>94347</v>
      </c>
      <c r="C2" s="47" t="s">
        <v>514</v>
      </c>
      <c r="D2" s="47" t="s">
        <v>492</v>
      </c>
      <c r="E2" s="47" t="s">
        <v>25</v>
      </c>
      <c r="F2" s="47" t="s">
        <v>26</v>
      </c>
      <c r="G2" s="48">
        <v>40</v>
      </c>
      <c r="H2" s="48">
        <v>20.149990000000003</v>
      </c>
      <c r="I2" s="48">
        <v>4.5</v>
      </c>
      <c r="J2" s="48">
        <v>0</v>
      </c>
      <c r="K2" s="48">
        <v>0</v>
      </c>
      <c r="L2" s="48">
        <v>50</v>
      </c>
      <c r="M2" s="49">
        <v>1</v>
      </c>
      <c r="N2" s="50" t="s">
        <v>151</v>
      </c>
      <c r="O2" s="51"/>
      <c r="P2" s="52"/>
      <c r="Q2" s="52"/>
      <c r="R2" s="51"/>
      <c r="S2" s="53"/>
      <c r="T2" s="49">
        <v>0</v>
      </c>
      <c r="U2" s="50"/>
      <c r="V2" s="51">
        <v>100</v>
      </c>
      <c r="W2" s="51"/>
      <c r="X2" s="54">
        <v>0</v>
      </c>
      <c r="Y2" s="54" t="s">
        <v>93</v>
      </c>
      <c r="Z2" s="54" t="s">
        <v>93</v>
      </c>
      <c r="AA2" s="54" t="s">
        <v>93</v>
      </c>
      <c r="AB2" s="54" t="s">
        <v>93</v>
      </c>
      <c r="AC2" s="54" t="s">
        <v>93</v>
      </c>
      <c r="AD2" s="54" t="s">
        <v>93</v>
      </c>
      <c r="AE2" s="55">
        <f t="shared" ref="AE2:AE65" si="0">IFERROR(IF(ISERROR(INDEX($BE$30:$BE$60,MATCH(B2,$BD$30:$BD$60,0))),L2/MAX((G2-I2-K2),H2),L2/H2),"")</f>
        <v>1.408450704225352</v>
      </c>
      <c r="AF2" s="51">
        <f t="shared" ref="AF2:AF65" si="1">(G2-I2-K2)-H2</f>
        <v>15.350009999999997</v>
      </c>
      <c r="AG2" s="41" t="str">
        <f t="shared" ref="AG2:AG65" si="2">IF(AND(F2="USCC",J2&gt;0),"",IFERROR(IF(AE2&gt;=_xlfn.NUMBERVALUE(LEFT(INDEX(BE:BE,MATCH($D2,$BD:$BD,0)),FIND(",",INDEX(BE:BE,MATCH($D2,$BD:$BD,0)))-1)),RIGHT(INDEX(BE:BE,MATCH($D2,$BD:$BD,0)),LEN(INDEX(BE:BE,MATCH($D2,$BD:$BD,0)))-FIND(",",INDEX(BE:BE,MATCH($D2,$BD:$BD,0)))),""),"x"))</f>
        <v>x</v>
      </c>
      <c r="AH2" s="41" t="str">
        <f t="shared" ref="AH2:AH65" si="3">IFERROR(IF($AG2="x",IF(M2=_xlfn.NUMBERVALUE(LEFT(INDEX(BF:BF,MATCH($D2,$BD:$BD,0)),FIND(",",INDEX(BF:BF,MATCH($D2,$BD:$BD,0)))-1)),_xlfn.NUMBERVALUE(RIGHT(INDEX(BF:BF,MATCH($D2,$BD:$BD,0)),LEN(INDEX(BF:BF,MATCH($D2,$BD:$BD,0)))-FIND(",",INDEX(BF:BF,MATCH($D2,$BD:$BD,0))))),0),""),"")</f>
        <v/>
      </c>
      <c r="AI2" s="41" t="str">
        <f t="shared" ref="AI2:AI4" si="4">IFERROR(IF($AG2="x",IF(N2&gt;=_xlfn.NUMBERVALUE(LEFT(INDEX(BG:BG,MATCH($D2,$BD:$BD,0)),FIND(",",INDEX(BG:BG,MATCH($D2,$BD:$BD,0)))-1)),_xlfn.NUMBERVALUE(RIGHT(INDEX(BG:BG,MATCH($D2,$BD:$BD,0)),LEN(INDEX(BG:BG,MATCH($D2,$BD:$BD,0)))-FIND(",",INDEX(BG:BG,MATCH($D2,$BD:$BD,0))))),IF(AND(N2&lt;0.9,N2&gt;=0.85),0.5,0)),""),"")</f>
        <v/>
      </c>
      <c r="AJ2" s="41" t="str">
        <f t="shared" ref="AJ2:AN44" si="5">IFERROR(IF($AG2="x",IF(O2&gt;=_xlfn.NUMBERVALUE(LEFT(INDEX(BH:BH,MATCH($D2,$BD:$BD,0)),FIND(",",INDEX(BH:BH,MATCH($D2,$BD:$BD,0)))-1)),_xlfn.NUMBERVALUE(RIGHT(INDEX(BH:BH,MATCH($D2,$BD:$BD,0)),LEN(INDEX(BH:BH,MATCH($D2,$BD:$BD,0)))-FIND(",",INDEX(BH:BH,MATCH($D2,$BD:$BD,0))))),0),""),"")</f>
        <v/>
      </c>
      <c r="AK2" s="41" t="str">
        <f t="shared" si="5"/>
        <v/>
      </c>
      <c r="AL2" s="41" t="str">
        <f t="shared" si="5"/>
        <v/>
      </c>
      <c r="AM2" s="41" t="str">
        <f t="shared" si="5"/>
        <v/>
      </c>
      <c r="AN2" s="41" t="str">
        <f t="shared" si="5"/>
        <v/>
      </c>
      <c r="AO2" s="41" t="str">
        <f t="shared" ref="AO2:AO65" si="6">IFERROR(IF($AG2="x",IF(T2=_xlfn.NUMBERVALUE(LEFT(INDEX(BM:BM,MATCH($D2,$BD:$BD,0)),FIND(",",INDEX(BM:BM,MATCH($D2,$BD:$BD,0)))-1)),_xlfn.NUMBERVALUE(RIGHT(INDEX(BM:BM,MATCH($D2,$BD:$BD,0)),LEN(INDEX(BM:BM,MATCH($D2,$BD:$BD,0)))-FIND(",",INDEX(BM:BM,MATCH($D2,$BD:$BD,0))))),0),""),"")</f>
        <v/>
      </c>
      <c r="AP2" s="41" t="str">
        <f t="shared" ref="AP2:AP65" si="7">IFERROR(IF($AG2="x",IF(U2&gt;=_xlfn.NUMBERVALUE(LEFT(INDEX(BN:BN,MATCH($D2,$BD:$BD,0)),FIND(",",INDEX(BN:BN,MATCH($D2,$BD:$BD,0)))-1)),_xlfn.NUMBERVALUE(RIGHT(INDEX(BN:BN,MATCH($D2,$BD:$BD,0)),LEN(INDEX(BN:BN,MATCH($D2,$BD:$BD,0)))-FIND(",",INDEX(BN:BN,MATCH($D2,$BD:$BD,0))))),0),""),"")</f>
        <v/>
      </c>
      <c r="AQ2" s="41" t="str">
        <f t="shared" ref="AQ2:AQ65" si="8">IFERROR(IF($AG2="x",IF(AF2&lt;=_xlfn.NUMBERVALUE(LEFT(INDEX(BO:BO,MATCH($D2,$BD:$BD,0)),FIND(",",INDEX(BO:BO,MATCH($D2,$BD:$BD,0)))-1)),_xlfn.NUMBERVALUE(RIGHT(INDEX(BO:BO,MATCH($D2,$BD:$BD,0)),LEN(INDEX(BO:BO,MATCH($D2,$BD:$BD,0)))-FIND(",",INDEX(BO:BO,MATCH($D2,$BD:$BD,0))))),0),""),"")</f>
        <v/>
      </c>
      <c r="AR2" s="41">
        <f t="shared" ref="AR2:AR15" si="9">IFERROR(IF($AG2="x",IF(V2&gt;=_xlfn.NUMBERVALUE(LEFT(INDEX(BP:BP,MATCH($D2,$BD:$BD,0)),FIND(",",INDEX(BP:BP,MATCH($D2,$BD:$BD,0)))-1)),_xlfn.NUMBERVALUE(RIGHT(INDEX(BP:BP,MATCH($D2,$BD:$BD,0)),LEN(INDEX(BP:BP,MATCH($D2,$BD:$BD,0)))-FIND(",",INDEX(BP:BP,MATCH($D2,$BD:$BD,0))))),IF(V2&gt;=_xlfn.NUMBERVALUE(LEFT(INDEX(BP:BP,MATCH($D2,$BD:$BD,0)),FIND(",",INDEX(BP:BP,MATCH($D2,$BD:$BD,0)))-1))-5,_xlfn.NUMBERVALUE(RIGHT(INDEX(BP:BP,MATCH($D2,$BD:$BD,0)),LEN(INDEX(BP:BP,MATCH($D2,$BD:$BD,0)))-FIND(",",INDEX(BP:BP,MATCH($D2,$BD:$BD,0)))))*(1/3),0)),0),0)</f>
        <v>0</v>
      </c>
      <c r="AS2" s="107">
        <f>IFERROR(IF(AND(OR(D2="Plan 22",D2="Plan 26",D2="Plan 19",D2="Plan 12",D2="Plan 2"),H2+I2+J2&gt;=38),3,0),"")</f>
        <v>0</v>
      </c>
      <c r="AT2" s="41" t="str">
        <f t="shared" ref="AT2:AT4" si="10">IF(AG2="x",IF(D2="Plan 22",IF(AND(N2&lt;&gt;"N/A",N2&gt;=0.85,N2&lt;0.9),0.5,""),IF(D2="Plan 26",IF(AND(N2&lt;&gt;"N/A",N2&gt;=0.85,N2&lt;0.9),1.5,""),IF(D2="Plan 19",IF(AND(V2&lt;&gt;"N/A",V2&gt;=0.85,V2&lt;0.9),1.5,""),""))),"")</f>
        <v/>
      </c>
      <c r="AU2" s="41"/>
      <c r="AV2" s="41"/>
      <c r="AW2" s="41"/>
      <c r="AX2" s="41"/>
      <c r="AY2" s="41"/>
      <c r="AZ2" s="41"/>
      <c r="BA2" s="41">
        <f t="shared" ref="BA2:BA65" si="11">SUM(AH2:AZ2)</f>
        <v>0</v>
      </c>
      <c r="BB2" s="42">
        <f>[1]Rollup!$C$15</f>
        <v>44388</v>
      </c>
      <c r="BC2" s="43" t="str">
        <f t="shared" ref="BC2:BC65" si="12">IF(M2=0,"",IF(AND(M2=1,J2=0),IF(AF2&lt;=0.75,"Check",""),""))</f>
        <v/>
      </c>
      <c r="BD2" s="56" t="s">
        <v>61</v>
      </c>
      <c r="BE2" s="57" t="s">
        <v>146</v>
      </c>
      <c r="BF2" s="56" t="s">
        <v>147</v>
      </c>
      <c r="BG2" s="56" t="s">
        <v>147</v>
      </c>
      <c r="BH2" s="56" t="s">
        <v>147</v>
      </c>
      <c r="BI2" s="56" t="s">
        <v>147</v>
      </c>
      <c r="BJ2" s="58" t="s">
        <v>147</v>
      </c>
      <c r="BK2" s="58" t="s">
        <v>147</v>
      </c>
      <c r="BL2" s="58" t="s">
        <v>147</v>
      </c>
      <c r="BM2" s="58" t="s">
        <v>147</v>
      </c>
      <c r="BN2" s="58" t="s">
        <v>147</v>
      </c>
      <c r="BO2" s="56" t="s">
        <v>147</v>
      </c>
      <c r="BP2" s="58"/>
      <c r="BQ2" s="58"/>
      <c r="BR2" s="58"/>
      <c r="BS2" s="58"/>
      <c r="BT2" s="58"/>
      <c r="BU2" s="58"/>
      <c r="BV2" s="58"/>
      <c r="BW2" s="58"/>
      <c r="BX2" s="58"/>
      <c r="BY2" s="58">
        <v>0</v>
      </c>
    </row>
    <row r="3" spans="1:77" ht="15" x14ac:dyDescent="0.25">
      <c r="A3" s="47" t="s">
        <v>1293</v>
      </c>
      <c r="B3" s="47">
        <v>240832</v>
      </c>
      <c r="C3" s="47" t="s">
        <v>514</v>
      </c>
      <c r="D3" s="47" t="s">
        <v>10</v>
      </c>
      <c r="E3" s="47" t="s">
        <v>25</v>
      </c>
      <c r="F3" s="47" t="s">
        <v>26</v>
      </c>
      <c r="G3" s="48">
        <v>40</v>
      </c>
      <c r="H3" s="48">
        <v>40.016680000000001</v>
      </c>
      <c r="I3" s="48">
        <v>0</v>
      </c>
      <c r="J3" s="48">
        <v>0</v>
      </c>
      <c r="K3" s="48">
        <v>0</v>
      </c>
      <c r="L3" s="48">
        <v>50</v>
      </c>
      <c r="M3" s="49">
        <v>0</v>
      </c>
      <c r="N3" s="50" t="s">
        <v>151</v>
      </c>
      <c r="O3" s="51"/>
      <c r="P3" s="52"/>
      <c r="Q3" s="52"/>
      <c r="R3" s="51"/>
      <c r="S3" s="53"/>
      <c r="T3" s="49">
        <v>0</v>
      </c>
      <c r="U3" s="50"/>
      <c r="V3" s="51">
        <v>100</v>
      </c>
      <c r="W3" s="51"/>
      <c r="X3" s="54">
        <v>0</v>
      </c>
      <c r="Y3" s="54" t="s">
        <v>93</v>
      </c>
      <c r="Z3" s="54" t="s">
        <v>93</v>
      </c>
      <c r="AA3" s="54" t="s">
        <v>93</v>
      </c>
      <c r="AB3" s="54" t="s">
        <v>93</v>
      </c>
      <c r="AC3" s="54" t="s">
        <v>93</v>
      </c>
      <c r="AD3" s="54" t="s">
        <v>93</v>
      </c>
      <c r="AE3" s="55">
        <f t="shared" si="0"/>
        <v>1.2494789672706481</v>
      </c>
      <c r="AF3" s="51">
        <f t="shared" si="1"/>
        <v>-1.6680000000000916E-2</v>
      </c>
      <c r="AG3" s="41" t="str">
        <f t="shared" si="2"/>
        <v>x</v>
      </c>
      <c r="AH3" s="41">
        <f t="shared" si="3"/>
        <v>2</v>
      </c>
      <c r="AI3" s="41">
        <f t="shared" si="4"/>
        <v>0</v>
      </c>
      <c r="AJ3" s="41">
        <f t="shared" si="5"/>
        <v>0</v>
      </c>
      <c r="AK3" s="41">
        <f t="shared" si="5"/>
        <v>0</v>
      </c>
      <c r="AL3" s="41">
        <f t="shared" si="5"/>
        <v>0</v>
      </c>
      <c r="AM3" s="41">
        <f t="shared" si="5"/>
        <v>0</v>
      </c>
      <c r="AN3" s="41">
        <f t="shared" si="5"/>
        <v>0</v>
      </c>
      <c r="AO3" s="41">
        <f t="shared" si="6"/>
        <v>0</v>
      </c>
      <c r="AP3" s="41">
        <f t="shared" si="7"/>
        <v>0</v>
      </c>
      <c r="AQ3" s="41">
        <f t="shared" si="8"/>
        <v>0</v>
      </c>
      <c r="AR3" s="41">
        <f t="shared" si="9"/>
        <v>0</v>
      </c>
      <c r="AS3" s="107">
        <f t="shared" ref="AS3:AS66" si="13">IFERROR(IF(AND(OR(D3="Plan 22",D3="Plan 26",D3="Plan 19",D3="Plan 12",D3="Plan 2"),H3+I3+J3&gt;=38),3,0),"")</f>
        <v>3</v>
      </c>
      <c r="AT3" s="41" t="str">
        <f t="shared" si="10"/>
        <v/>
      </c>
      <c r="AU3" s="41"/>
      <c r="AV3" s="41"/>
      <c r="AW3" s="41"/>
      <c r="AX3" s="41"/>
      <c r="AY3" s="41"/>
      <c r="AZ3" s="41"/>
      <c r="BA3" s="41">
        <f t="shared" si="11"/>
        <v>5</v>
      </c>
      <c r="BB3" s="42">
        <f>[1]Rollup!$C$15</f>
        <v>44388</v>
      </c>
      <c r="BC3" s="43" t="str">
        <f t="shared" si="12"/>
        <v/>
      </c>
      <c r="BD3" s="56" t="s">
        <v>148</v>
      </c>
      <c r="BE3" s="57" t="s">
        <v>146</v>
      </c>
      <c r="BF3" s="56" t="s">
        <v>147</v>
      </c>
      <c r="BG3" s="56" t="s">
        <v>147</v>
      </c>
      <c r="BH3" s="56" t="s">
        <v>147</v>
      </c>
      <c r="BI3" s="56" t="s">
        <v>147</v>
      </c>
      <c r="BJ3" s="58" t="s">
        <v>147</v>
      </c>
      <c r="BK3" s="58" t="s">
        <v>147</v>
      </c>
      <c r="BL3" s="58" t="s">
        <v>147</v>
      </c>
      <c r="BM3" s="58" t="s">
        <v>147</v>
      </c>
      <c r="BN3" s="58" t="s">
        <v>147</v>
      </c>
      <c r="BO3" s="56" t="s">
        <v>149</v>
      </c>
      <c r="BP3" s="58"/>
      <c r="BQ3" s="58"/>
      <c r="BR3" s="58"/>
      <c r="BS3" s="58"/>
      <c r="BT3" s="58"/>
      <c r="BU3" s="58"/>
      <c r="BV3" s="58"/>
      <c r="BW3" s="58"/>
      <c r="BX3" s="58"/>
      <c r="BY3" s="58">
        <v>1</v>
      </c>
    </row>
    <row r="4" spans="1:77" ht="15" x14ac:dyDescent="0.25">
      <c r="A4" s="47" t="s">
        <v>2569</v>
      </c>
      <c r="B4" s="47">
        <v>262437</v>
      </c>
      <c r="C4" s="47" t="s">
        <v>514</v>
      </c>
      <c r="D4" s="47" t="s">
        <v>553</v>
      </c>
      <c r="E4" s="47" t="s">
        <v>25</v>
      </c>
      <c r="F4" s="47" t="s">
        <v>26</v>
      </c>
      <c r="G4" s="48">
        <v>40</v>
      </c>
      <c r="H4" s="48">
        <v>16.216660000000001</v>
      </c>
      <c r="I4" s="48">
        <v>0</v>
      </c>
      <c r="J4" s="48">
        <v>0</v>
      </c>
      <c r="K4" s="48">
        <v>0</v>
      </c>
      <c r="L4" s="48">
        <v>50</v>
      </c>
      <c r="M4" s="49">
        <v>1</v>
      </c>
      <c r="N4" s="50" t="s">
        <v>151</v>
      </c>
      <c r="O4" s="51"/>
      <c r="P4" s="52"/>
      <c r="Q4" s="52"/>
      <c r="R4" s="51"/>
      <c r="S4" s="53"/>
      <c r="T4" s="49">
        <v>0</v>
      </c>
      <c r="U4" s="50"/>
      <c r="V4" s="51">
        <v>100</v>
      </c>
      <c r="W4" s="51"/>
      <c r="X4" s="54">
        <v>0</v>
      </c>
      <c r="Y4" s="54" t="s">
        <v>93</v>
      </c>
      <c r="Z4" s="54" t="s">
        <v>93</v>
      </c>
      <c r="AA4" s="54" t="s">
        <v>93</v>
      </c>
      <c r="AB4" s="54" t="s">
        <v>93</v>
      </c>
      <c r="AC4" s="54" t="s">
        <v>93</v>
      </c>
      <c r="AD4" s="54" t="s">
        <v>93</v>
      </c>
      <c r="AE4" s="55">
        <f t="shared" si="0"/>
        <v>1.25</v>
      </c>
      <c r="AF4" s="51">
        <f t="shared" si="1"/>
        <v>23.783339999999999</v>
      </c>
      <c r="AG4" s="41" t="str">
        <f t="shared" si="2"/>
        <v>x</v>
      </c>
      <c r="AH4" s="41">
        <f t="shared" si="3"/>
        <v>0</v>
      </c>
      <c r="AI4" s="41">
        <f t="shared" si="4"/>
        <v>1.5</v>
      </c>
      <c r="AJ4" s="41">
        <f t="shared" si="5"/>
        <v>0</v>
      </c>
      <c r="AK4" s="41">
        <f t="shared" si="5"/>
        <v>0</v>
      </c>
      <c r="AL4" s="41">
        <f t="shared" si="5"/>
        <v>0</v>
      </c>
      <c r="AM4" s="41">
        <f t="shared" si="5"/>
        <v>0</v>
      </c>
      <c r="AN4" s="41">
        <f t="shared" si="5"/>
        <v>0</v>
      </c>
      <c r="AO4" s="41">
        <f t="shared" si="6"/>
        <v>0</v>
      </c>
      <c r="AP4" s="41">
        <f t="shared" si="7"/>
        <v>0</v>
      </c>
      <c r="AQ4" s="41">
        <f t="shared" si="8"/>
        <v>0</v>
      </c>
      <c r="AR4" s="41">
        <f t="shared" si="9"/>
        <v>0</v>
      </c>
      <c r="AS4" s="107">
        <f t="shared" si="13"/>
        <v>0</v>
      </c>
      <c r="AT4" s="41" t="str">
        <f t="shared" si="10"/>
        <v/>
      </c>
      <c r="AU4" s="41"/>
      <c r="AV4" s="41"/>
      <c r="AW4" s="41"/>
      <c r="AX4" s="41"/>
      <c r="AY4" s="41"/>
      <c r="AZ4" s="41"/>
      <c r="BA4" s="41">
        <f t="shared" si="11"/>
        <v>1.5</v>
      </c>
      <c r="BB4" s="42">
        <f>[1]Rollup!$C$15</f>
        <v>44388</v>
      </c>
      <c r="BC4" s="43" t="str">
        <f t="shared" si="12"/>
        <v/>
      </c>
      <c r="BD4" s="56" t="s">
        <v>75</v>
      </c>
      <c r="BE4" s="57" t="s">
        <v>146</v>
      </c>
      <c r="BF4" s="56" t="s">
        <v>150</v>
      </c>
      <c r="BG4" s="56" t="s">
        <v>147</v>
      </c>
      <c r="BH4" s="56" t="s">
        <v>147</v>
      </c>
      <c r="BI4" s="56" t="s">
        <v>147</v>
      </c>
      <c r="BJ4" s="58" t="s">
        <v>147</v>
      </c>
      <c r="BK4" s="58" t="s">
        <v>147</v>
      </c>
      <c r="BL4" s="58" t="s">
        <v>147</v>
      </c>
      <c r="BM4" s="58" t="s">
        <v>147</v>
      </c>
      <c r="BN4" s="58" t="s">
        <v>147</v>
      </c>
      <c r="BO4" s="56" t="s">
        <v>147</v>
      </c>
      <c r="BP4" s="58"/>
      <c r="BQ4" s="58"/>
      <c r="BR4" s="58"/>
      <c r="BS4" s="58"/>
      <c r="BT4" s="58"/>
      <c r="BU4" s="58"/>
      <c r="BV4" s="58"/>
      <c r="BW4" s="58"/>
      <c r="BX4" s="58"/>
      <c r="BY4" s="58">
        <v>2</v>
      </c>
    </row>
    <row r="5" spans="1:77" ht="15" x14ac:dyDescent="0.25">
      <c r="A5" s="47" t="s">
        <v>399</v>
      </c>
      <c r="B5" s="47">
        <v>253679</v>
      </c>
      <c r="C5" s="47" t="s">
        <v>590</v>
      </c>
      <c r="D5" s="47" t="s">
        <v>12</v>
      </c>
      <c r="E5" s="47" t="s">
        <v>25</v>
      </c>
      <c r="F5" s="47" t="s">
        <v>26</v>
      </c>
      <c r="G5" s="48">
        <v>40</v>
      </c>
      <c r="H5" s="48">
        <v>41.349989999999998</v>
      </c>
      <c r="I5" s="48">
        <v>0</v>
      </c>
      <c r="J5" s="48">
        <v>0</v>
      </c>
      <c r="K5" s="48">
        <v>0</v>
      </c>
      <c r="L5" s="48">
        <v>50</v>
      </c>
      <c r="M5" s="49">
        <v>0</v>
      </c>
      <c r="N5" s="50" t="s">
        <v>151</v>
      </c>
      <c r="O5" s="51"/>
      <c r="P5" s="52"/>
      <c r="Q5" s="52"/>
      <c r="R5" s="51"/>
      <c r="S5" s="53"/>
      <c r="T5" s="49">
        <v>0</v>
      </c>
      <c r="U5" s="50"/>
      <c r="V5" s="51">
        <v>100</v>
      </c>
      <c r="W5" s="51"/>
      <c r="X5" s="54">
        <v>0</v>
      </c>
      <c r="Y5" s="54" t="s">
        <v>93</v>
      </c>
      <c r="Z5" s="54" t="s">
        <v>93</v>
      </c>
      <c r="AA5" s="54" t="s">
        <v>93</v>
      </c>
      <c r="AB5" s="54" t="s">
        <v>93</v>
      </c>
      <c r="AC5" s="54" t="s">
        <v>93</v>
      </c>
      <c r="AD5" s="54" t="s">
        <v>93</v>
      </c>
      <c r="AE5" s="55">
        <f t="shared" si="0"/>
        <v>1.2091901352334065</v>
      </c>
      <c r="AF5" s="51">
        <f t="shared" si="1"/>
        <v>-1.3499899999999982</v>
      </c>
      <c r="AG5" s="41" t="str">
        <f t="shared" si="2"/>
        <v>x</v>
      </c>
      <c r="AH5" s="41">
        <f t="shared" si="3"/>
        <v>2.5</v>
      </c>
      <c r="AI5" s="41">
        <f>IFERROR(IF($AG5="x",IF(N5&gt;=_xlfn.NUMBERVALUE(LEFT(INDEX(BG:BG,MATCH($D5,$BD:$BD,0)),FIND(",",INDEX(BG:BG,MATCH($D5,$BD:$BD,0)))-1)),_xlfn.NUMBERVALUE(RIGHT(INDEX(BG:BG,MATCH($D5,$BD:$BD,0)),LEN(INDEX(BG:BG,MATCH($D5,$BD:$BD,0)))-FIND(",",INDEX(BG:BG,MATCH($D5,$BD:$BD,0))))),IF(AND(N5&lt;0.9,N5&gt;=0.85),0.5,0)),""),"")</f>
        <v>0</v>
      </c>
      <c r="AJ5" s="41">
        <f t="shared" si="5"/>
        <v>0</v>
      </c>
      <c r="AK5" s="41">
        <f t="shared" si="5"/>
        <v>0</v>
      </c>
      <c r="AL5" s="41">
        <f t="shared" si="5"/>
        <v>0</v>
      </c>
      <c r="AM5" s="41">
        <f t="shared" si="5"/>
        <v>0</v>
      </c>
      <c r="AN5" s="41">
        <f t="shared" si="5"/>
        <v>0</v>
      </c>
      <c r="AO5" s="41">
        <f t="shared" si="6"/>
        <v>0</v>
      </c>
      <c r="AP5" s="41">
        <f t="shared" si="7"/>
        <v>0</v>
      </c>
      <c r="AQ5" s="41">
        <f t="shared" si="8"/>
        <v>0</v>
      </c>
      <c r="AR5" s="41">
        <f t="shared" si="9"/>
        <v>0</v>
      </c>
      <c r="AS5" s="107">
        <f t="shared" si="13"/>
        <v>3</v>
      </c>
      <c r="AT5" s="41" t="str">
        <f>IF(AG5="x",IF(D5="Plan 22",IF(AND(N5&lt;&gt;"N/A",N5&gt;=0.85,N5&lt;0.9),0.5,""),IF(D5="Plan 26",IF(AND(N5&lt;&gt;"N/A",N5&gt;=0.85,N5&lt;0.9),1.5,""),"")),"")</f>
        <v/>
      </c>
      <c r="AU5" s="41"/>
      <c r="AV5" s="41"/>
      <c r="AW5" s="41"/>
      <c r="AX5" s="41"/>
      <c r="AY5" s="41"/>
      <c r="AZ5" s="41"/>
      <c r="BA5" s="41">
        <f t="shared" si="11"/>
        <v>5.5</v>
      </c>
      <c r="BB5" s="42">
        <f>[1]Rollup!$C$15</f>
        <v>44388</v>
      </c>
      <c r="BC5" s="43" t="str">
        <f t="shared" si="12"/>
        <v/>
      </c>
      <c r="BD5" s="56" t="s">
        <v>152</v>
      </c>
      <c r="BE5" s="57" t="s">
        <v>153</v>
      </c>
      <c r="BF5" s="56" t="s">
        <v>150</v>
      </c>
      <c r="BG5" s="56" t="s">
        <v>147</v>
      </c>
      <c r="BH5" s="56" t="s">
        <v>147</v>
      </c>
      <c r="BI5" s="56" t="s">
        <v>147</v>
      </c>
      <c r="BJ5" s="58" t="s">
        <v>147</v>
      </c>
      <c r="BK5" s="58" t="s">
        <v>147</v>
      </c>
      <c r="BL5" s="58" t="s">
        <v>147</v>
      </c>
      <c r="BM5" s="58" t="s">
        <v>147</v>
      </c>
      <c r="BN5" s="58" t="s">
        <v>147</v>
      </c>
      <c r="BO5" s="56" t="s">
        <v>147</v>
      </c>
      <c r="BP5" s="58"/>
      <c r="BQ5" s="58"/>
      <c r="BR5" s="58"/>
      <c r="BS5" s="58"/>
      <c r="BT5" s="58"/>
      <c r="BU5" s="58"/>
      <c r="BV5" s="58"/>
      <c r="BW5" s="58"/>
      <c r="BX5" s="58"/>
      <c r="BY5" s="58">
        <v>2</v>
      </c>
    </row>
    <row r="6" spans="1:77" ht="15" x14ac:dyDescent="0.25">
      <c r="A6" s="47" t="s">
        <v>1146</v>
      </c>
      <c r="B6" s="47">
        <v>79920</v>
      </c>
      <c r="C6" s="47" t="s">
        <v>590</v>
      </c>
      <c r="D6" s="47" t="s">
        <v>591</v>
      </c>
      <c r="E6" s="47" t="s">
        <v>25</v>
      </c>
      <c r="F6" s="47" t="s">
        <v>26</v>
      </c>
      <c r="G6" s="48">
        <v>40</v>
      </c>
      <c r="H6" s="48">
        <v>40</v>
      </c>
      <c r="I6" s="48">
        <v>0</v>
      </c>
      <c r="J6" s="48">
        <v>0</v>
      </c>
      <c r="K6" s="48">
        <v>0</v>
      </c>
      <c r="L6" s="48">
        <v>50</v>
      </c>
      <c r="M6" s="49">
        <v>0</v>
      </c>
      <c r="N6" s="50" t="s">
        <v>151</v>
      </c>
      <c r="O6" s="51"/>
      <c r="P6" s="52"/>
      <c r="Q6" s="52"/>
      <c r="R6" s="51"/>
      <c r="S6" s="53"/>
      <c r="T6" s="49">
        <v>0</v>
      </c>
      <c r="U6" s="50"/>
      <c r="V6" s="51">
        <v>100</v>
      </c>
      <c r="W6" s="51"/>
      <c r="X6" s="54">
        <v>0</v>
      </c>
      <c r="Y6" s="54" t="s">
        <v>93</v>
      </c>
      <c r="Z6" s="54" t="s">
        <v>93</v>
      </c>
      <c r="AA6" s="54" t="s">
        <v>93</v>
      </c>
      <c r="AB6" s="54" t="s">
        <v>93</v>
      </c>
      <c r="AC6" s="54" t="s">
        <v>93</v>
      </c>
      <c r="AD6" s="54" t="s">
        <v>93</v>
      </c>
      <c r="AE6" s="55">
        <f t="shared" si="0"/>
        <v>1.25</v>
      </c>
      <c r="AF6" s="51">
        <f t="shared" si="1"/>
        <v>0</v>
      </c>
      <c r="AG6" s="41" t="str">
        <f t="shared" si="2"/>
        <v>x</v>
      </c>
      <c r="AH6" s="41">
        <f t="shared" si="3"/>
        <v>1</v>
      </c>
      <c r="AI6" s="41">
        <f t="shared" ref="AI6:AI69" si="14">IFERROR(IF($AG6="x",IF(N6&gt;=_xlfn.NUMBERVALUE(LEFT(INDEX(BG:BG,MATCH($D6,$BD:$BD,0)),FIND(",",INDEX(BG:BG,MATCH($D6,$BD:$BD,0)))-1)),_xlfn.NUMBERVALUE(RIGHT(INDEX(BG:BG,MATCH($D6,$BD:$BD,0)),LEN(INDEX(BG:BG,MATCH($D6,$BD:$BD,0)))-FIND(",",INDEX(BG:BG,MATCH($D6,$BD:$BD,0))))),IF(AND(N6&lt;0.9,N6&gt;=0.85),0.5,0)),""),"")</f>
        <v>0</v>
      </c>
      <c r="AJ6" s="41">
        <f t="shared" si="5"/>
        <v>0</v>
      </c>
      <c r="AK6" s="41">
        <f t="shared" si="5"/>
        <v>0</v>
      </c>
      <c r="AL6" s="41">
        <f t="shared" si="5"/>
        <v>0</v>
      </c>
      <c r="AM6" s="41">
        <f t="shared" si="5"/>
        <v>0</v>
      </c>
      <c r="AN6" s="41">
        <f t="shared" si="5"/>
        <v>0</v>
      </c>
      <c r="AO6" s="41">
        <f t="shared" si="6"/>
        <v>0</v>
      </c>
      <c r="AP6" s="41">
        <f t="shared" si="7"/>
        <v>0</v>
      </c>
      <c r="AQ6" s="41">
        <f t="shared" si="8"/>
        <v>0</v>
      </c>
      <c r="AR6" s="41">
        <f t="shared" si="9"/>
        <v>1.5</v>
      </c>
      <c r="AS6" s="107">
        <f t="shared" si="13"/>
        <v>3</v>
      </c>
      <c r="AT6" s="41" t="str">
        <f t="shared" ref="AT6:AT69" si="15">IF(AG6="x",IF(D6="Plan 22",IF(AND(N6&lt;&gt;"N/A",N6&gt;=0.85,N6&lt;0.9),0.5,""),IF(D6="Plan 26",IF(AND(N6&lt;&gt;"N/A",N6&gt;=0.85,N6&lt;0.9),1.5,""),"")),"")</f>
        <v/>
      </c>
      <c r="AU6" s="41"/>
      <c r="AV6" s="41"/>
      <c r="AW6" s="41"/>
      <c r="AX6" s="41"/>
      <c r="AY6" s="41"/>
      <c r="AZ6" s="41"/>
      <c r="BA6" s="41">
        <f t="shared" si="11"/>
        <v>5.5</v>
      </c>
      <c r="BB6" s="42">
        <f>[1]Rollup!$C$15</f>
        <v>44388</v>
      </c>
      <c r="BC6" s="43" t="str">
        <f t="shared" si="12"/>
        <v/>
      </c>
      <c r="BD6" s="56" t="s">
        <v>154</v>
      </c>
      <c r="BE6" s="57" t="s">
        <v>153</v>
      </c>
      <c r="BF6" s="56" t="s">
        <v>149</v>
      </c>
      <c r="BG6" s="56" t="s">
        <v>147</v>
      </c>
      <c r="BH6" s="56" t="s">
        <v>3469</v>
      </c>
      <c r="BI6" s="56" t="s">
        <v>147</v>
      </c>
      <c r="BJ6" s="58" t="s">
        <v>147</v>
      </c>
      <c r="BK6" s="58" t="s">
        <v>147</v>
      </c>
      <c r="BL6" s="58" t="s">
        <v>147</v>
      </c>
      <c r="BM6" s="58" t="s">
        <v>147</v>
      </c>
      <c r="BN6" s="58" t="s">
        <v>147</v>
      </c>
      <c r="BO6" s="56" t="s">
        <v>147</v>
      </c>
      <c r="BP6" s="58"/>
      <c r="BQ6" s="58"/>
      <c r="BR6" s="58"/>
      <c r="BS6" s="58"/>
      <c r="BT6" s="58"/>
      <c r="BU6" s="58"/>
      <c r="BV6" s="58"/>
      <c r="BW6" s="58"/>
      <c r="BX6" s="58"/>
      <c r="BY6" s="58">
        <v>2</v>
      </c>
    </row>
    <row r="7" spans="1:77" ht="15" x14ac:dyDescent="0.25">
      <c r="A7" s="47" t="s">
        <v>552</v>
      </c>
      <c r="B7" s="47">
        <v>107066</v>
      </c>
      <c r="C7" s="47" t="s">
        <v>590</v>
      </c>
      <c r="D7" s="47" t="s">
        <v>591</v>
      </c>
      <c r="E7" s="47" t="s">
        <v>25</v>
      </c>
      <c r="F7" s="47" t="s">
        <v>26</v>
      </c>
      <c r="G7" s="48">
        <v>40</v>
      </c>
      <c r="H7" s="48">
        <v>40.233339999999998</v>
      </c>
      <c r="I7" s="48">
        <v>0</v>
      </c>
      <c r="J7" s="48">
        <v>0</v>
      </c>
      <c r="K7" s="48">
        <v>0</v>
      </c>
      <c r="L7" s="48">
        <v>50</v>
      </c>
      <c r="M7" s="49">
        <v>0</v>
      </c>
      <c r="N7" s="50" t="s">
        <v>151</v>
      </c>
      <c r="O7" s="51"/>
      <c r="P7" s="52"/>
      <c r="Q7" s="52"/>
      <c r="R7" s="51"/>
      <c r="S7" s="53"/>
      <c r="T7" s="49">
        <v>0</v>
      </c>
      <c r="U7" s="50"/>
      <c r="V7" s="51">
        <v>100</v>
      </c>
      <c r="W7" s="51"/>
      <c r="X7" s="54">
        <v>0</v>
      </c>
      <c r="Y7" s="54" t="s">
        <v>93</v>
      </c>
      <c r="Z7" s="54" t="s">
        <v>93</v>
      </c>
      <c r="AA7" s="54" t="s">
        <v>93</v>
      </c>
      <c r="AB7" s="54" t="s">
        <v>93</v>
      </c>
      <c r="AC7" s="54" t="s">
        <v>93</v>
      </c>
      <c r="AD7" s="54" t="s">
        <v>93</v>
      </c>
      <c r="AE7" s="55">
        <f t="shared" si="0"/>
        <v>1.2427504154514639</v>
      </c>
      <c r="AF7" s="51">
        <f t="shared" si="1"/>
        <v>-0.23333999999999833</v>
      </c>
      <c r="AG7" s="41" t="str">
        <f t="shared" si="2"/>
        <v>x</v>
      </c>
      <c r="AH7" s="41">
        <f t="shared" si="3"/>
        <v>1</v>
      </c>
      <c r="AI7" s="41">
        <f t="shared" si="14"/>
        <v>0</v>
      </c>
      <c r="AJ7" s="41">
        <f t="shared" si="5"/>
        <v>0</v>
      </c>
      <c r="AK7" s="41">
        <f t="shared" si="5"/>
        <v>0</v>
      </c>
      <c r="AL7" s="41">
        <f t="shared" si="5"/>
        <v>0</v>
      </c>
      <c r="AM7" s="41">
        <f t="shared" si="5"/>
        <v>0</v>
      </c>
      <c r="AN7" s="41">
        <f t="shared" si="5"/>
        <v>0</v>
      </c>
      <c r="AO7" s="41">
        <f t="shared" si="6"/>
        <v>0</v>
      </c>
      <c r="AP7" s="41">
        <f t="shared" si="7"/>
        <v>0</v>
      </c>
      <c r="AQ7" s="41">
        <f t="shared" si="8"/>
        <v>0</v>
      </c>
      <c r="AR7" s="41">
        <f t="shared" si="9"/>
        <v>1.5</v>
      </c>
      <c r="AS7" s="107">
        <f t="shared" si="13"/>
        <v>3</v>
      </c>
      <c r="AT7" s="41" t="str">
        <f t="shared" si="15"/>
        <v/>
      </c>
      <c r="AU7" s="41"/>
      <c r="AV7" s="41"/>
      <c r="AW7" s="41"/>
      <c r="AX7" s="41"/>
      <c r="AY7" s="41"/>
      <c r="AZ7" s="41"/>
      <c r="BA7" s="41">
        <f t="shared" si="11"/>
        <v>5.5</v>
      </c>
      <c r="BB7" s="42">
        <f>[1]Rollup!$C$15</f>
        <v>44388</v>
      </c>
      <c r="BC7" s="43" t="str">
        <f t="shared" si="12"/>
        <v/>
      </c>
      <c r="BD7" s="56" t="s">
        <v>155</v>
      </c>
      <c r="BE7" s="57" t="s">
        <v>146</v>
      </c>
      <c r="BF7" s="56" t="s">
        <v>147</v>
      </c>
      <c r="BG7" s="56" t="s">
        <v>147</v>
      </c>
      <c r="BH7" s="56" t="s">
        <v>147</v>
      </c>
      <c r="BI7" s="56" t="s">
        <v>147</v>
      </c>
      <c r="BJ7" s="58" t="s">
        <v>147</v>
      </c>
      <c r="BK7" s="58" t="s">
        <v>147</v>
      </c>
      <c r="BL7" s="58" t="s">
        <v>147</v>
      </c>
      <c r="BM7" s="58" t="s">
        <v>147</v>
      </c>
      <c r="BN7" s="58" t="s">
        <v>147</v>
      </c>
      <c r="BO7" s="56" t="s">
        <v>150</v>
      </c>
      <c r="BP7" s="58"/>
      <c r="BQ7" s="58"/>
      <c r="BR7" s="58"/>
      <c r="BS7" s="58"/>
      <c r="BT7" s="58"/>
      <c r="BU7" s="58"/>
      <c r="BV7" s="58"/>
      <c r="BW7" s="58"/>
      <c r="BX7" s="58"/>
      <c r="BY7" s="58">
        <v>2</v>
      </c>
    </row>
    <row r="8" spans="1:77" ht="15" x14ac:dyDescent="0.25">
      <c r="A8" s="47" t="s">
        <v>967</v>
      </c>
      <c r="B8" s="47">
        <v>245223</v>
      </c>
      <c r="C8" s="47" t="s">
        <v>590</v>
      </c>
      <c r="D8" s="47" t="s">
        <v>12</v>
      </c>
      <c r="E8" s="47" t="s">
        <v>25</v>
      </c>
      <c r="F8" s="47" t="s">
        <v>26</v>
      </c>
      <c r="G8" s="48">
        <v>40</v>
      </c>
      <c r="H8" s="48">
        <v>40.116660000000003</v>
      </c>
      <c r="I8" s="48">
        <v>0</v>
      </c>
      <c r="J8" s="48">
        <v>0</v>
      </c>
      <c r="K8" s="48">
        <v>0</v>
      </c>
      <c r="L8" s="48">
        <v>50</v>
      </c>
      <c r="M8" s="49">
        <v>0</v>
      </c>
      <c r="N8" s="50" t="s">
        <v>151</v>
      </c>
      <c r="O8" s="51"/>
      <c r="P8" s="52"/>
      <c r="Q8" s="52"/>
      <c r="R8" s="51"/>
      <c r="S8" s="53"/>
      <c r="T8" s="49">
        <v>0</v>
      </c>
      <c r="U8" s="50"/>
      <c r="V8" s="51">
        <v>100</v>
      </c>
      <c r="W8" s="51"/>
      <c r="X8" s="54">
        <v>0</v>
      </c>
      <c r="Y8" s="54" t="s">
        <v>93</v>
      </c>
      <c r="Z8" s="54" t="s">
        <v>93</v>
      </c>
      <c r="AA8" s="54" t="s">
        <v>93</v>
      </c>
      <c r="AB8" s="54" t="s">
        <v>93</v>
      </c>
      <c r="AC8" s="54" t="s">
        <v>93</v>
      </c>
      <c r="AD8" s="54" t="s">
        <v>93</v>
      </c>
      <c r="AE8" s="55">
        <f t="shared" si="0"/>
        <v>1.2463649765459037</v>
      </c>
      <c r="AF8" s="51">
        <f t="shared" si="1"/>
        <v>-0.11666000000000309</v>
      </c>
      <c r="AG8" s="41" t="str">
        <f t="shared" si="2"/>
        <v>x</v>
      </c>
      <c r="AH8" s="41">
        <f t="shared" si="3"/>
        <v>2.5</v>
      </c>
      <c r="AI8" s="41">
        <f t="shared" si="14"/>
        <v>0</v>
      </c>
      <c r="AJ8" s="41">
        <f t="shared" si="5"/>
        <v>0</v>
      </c>
      <c r="AK8" s="41">
        <f t="shared" si="5"/>
        <v>0</v>
      </c>
      <c r="AL8" s="41">
        <f t="shared" si="5"/>
        <v>0</v>
      </c>
      <c r="AM8" s="41">
        <f t="shared" si="5"/>
        <v>0</v>
      </c>
      <c r="AN8" s="41">
        <f t="shared" si="5"/>
        <v>0</v>
      </c>
      <c r="AO8" s="41">
        <f t="shared" si="6"/>
        <v>0</v>
      </c>
      <c r="AP8" s="41">
        <f t="shared" si="7"/>
        <v>0</v>
      </c>
      <c r="AQ8" s="41">
        <f t="shared" si="8"/>
        <v>0</v>
      </c>
      <c r="AR8" s="41">
        <f t="shared" si="9"/>
        <v>0</v>
      </c>
      <c r="AS8" s="107">
        <f t="shared" si="13"/>
        <v>3</v>
      </c>
      <c r="AT8" s="41" t="str">
        <f t="shared" si="15"/>
        <v/>
      </c>
      <c r="AU8" s="41"/>
      <c r="AV8" s="41"/>
      <c r="AW8" s="41"/>
      <c r="AX8" s="41"/>
      <c r="AY8" s="41"/>
      <c r="AZ8" s="41"/>
      <c r="BA8" s="41">
        <f t="shared" si="11"/>
        <v>5.5</v>
      </c>
      <c r="BB8" s="42">
        <f>[1]Rollup!$C$15</f>
        <v>44388</v>
      </c>
      <c r="BC8" s="43" t="str">
        <f t="shared" si="12"/>
        <v/>
      </c>
      <c r="BD8" s="56" t="s">
        <v>156</v>
      </c>
      <c r="BE8" s="57" t="s">
        <v>153</v>
      </c>
      <c r="BF8" s="56" t="s">
        <v>157</v>
      </c>
      <c r="BG8" s="56" t="s">
        <v>147</v>
      </c>
      <c r="BH8" s="56" t="s">
        <v>147</v>
      </c>
      <c r="BI8" s="56" t="s">
        <v>147</v>
      </c>
      <c r="BJ8" s="58" t="s">
        <v>147</v>
      </c>
      <c r="BK8" s="58" t="s">
        <v>147</v>
      </c>
      <c r="BL8" s="58" t="s">
        <v>147</v>
      </c>
      <c r="BM8" s="58" t="s">
        <v>147</v>
      </c>
      <c r="BN8" s="58" t="s">
        <v>147</v>
      </c>
      <c r="BO8" s="56" t="s">
        <v>147</v>
      </c>
      <c r="BP8" s="58"/>
      <c r="BQ8" s="58"/>
      <c r="BR8" s="58"/>
      <c r="BS8" s="58"/>
      <c r="BT8" s="58"/>
      <c r="BU8" s="58"/>
      <c r="BV8" s="58"/>
      <c r="BW8" s="58"/>
      <c r="BX8" s="58"/>
      <c r="BY8" s="58">
        <v>3</v>
      </c>
    </row>
    <row r="9" spans="1:77" ht="15" x14ac:dyDescent="0.25">
      <c r="A9" s="47" t="s">
        <v>564</v>
      </c>
      <c r="B9" s="47">
        <v>221292</v>
      </c>
      <c r="C9" s="47" t="s">
        <v>590</v>
      </c>
      <c r="D9" s="47" t="s">
        <v>591</v>
      </c>
      <c r="E9" s="47" t="s">
        <v>25</v>
      </c>
      <c r="F9" s="47" t="s">
        <v>26</v>
      </c>
      <c r="G9" s="48">
        <v>40</v>
      </c>
      <c r="H9" s="48">
        <v>40.700000000000003</v>
      </c>
      <c r="I9" s="48">
        <v>0</v>
      </c>
      <c r="J9" s="48">
        <v>0</v>
      </c>
      <c r="K9" s="48">
        <v>0</v>
      </c>
      <c r="L9" s="48">
        <v>50</v>
      </c>
      <c r="M9" s="49">
        <v>0</v>
      </c>
      <c r="N9" s="50" t="s">
        <v>151</v>
      </c>
      <c r="O9" s="51"/>
      <c r="P9" s="52"/>
      <c r="Q9" s="52"/>
      <c r="R9" s="51"/>
      <c r="S9" s="53"/>
      <c r="T9" s="49">
        <v>0</v>
      </c>
      <c r="U9" s="50"/>
      <c r="V9" s="51">
        <v>100</v>
      </c>
      <c r="W9" s="51"/>
      <c r="X9" s="54">
        <v>0</v>
      </c>
      <c r="Y9" s="54" t="s">
        <v>93</v>
      </c>
      <c r="Z9" s="54" t="s">
        <v>93</v>
      </c>
      <c r="AA9" s="54" t="s">
        <v>93</v>
      </c>
      <c r="AB9" s="54" t="s">
        <v>93</v>
      </c>
      <c r="AC9" s="54" t="s">
        <v>93</v>
      </c>
      <c r="AD9" s="54" t="s">
        <v>93</v>
      </c>
      <c r="AE9" s="55">
        <f t="shared" si="0"/>
        <v>1.2285012285012284</v>
      </c>
      <c r="AF9" s="51">
        <f t="shared" si="1"/>
        <v>-0.70000000000000284</v>
      </c>
      <c r="AG9" s="41" t="str">
        <f t="shared" si="2"/>
        <v>x</v>
      </c>
      <c r="AH9" s="41">
        <f t="shared" si="3"/>
        <v>1</v>
      </c>
      <c r="AI9" s="41">
        <f t="shared" si="14"/>
        <v>0</v>
      </c>
      <c r="AJ9" s="41">
        <f t="shared" si="5"/>
        <v>0</v>
      </c>
      <c r="AK9" s="41">
        <f t="shared" si="5"/>
        <v>0</v>
      </c>
      <c r="AL9" s="41">
        <f t="shared" si="5"/>
        <v>0</v>
      </c>
      <c r="AM9" s="41">
        <f t="shared" si="5"/>
        <v>0</v>
      </c>
      <c r="AN9" s="41">
        <f t="shared" si="5"/>
        <v>0</v>
      </c>
      <c r="AO9" s="41">
        <f t="shared" si="6"/>
        <v>0</v>
      </c>
      <c r="AP9" s="41">
        <f t="shared" si="7"/>
        <v>0</v>
      </c>
      <c r="AQ9" s="41">
        <f t="shared" si="8"/>
        <v>0</v>
      </c>
      <c r="AR9" s="41">
        <f t="shared" si="9"/>
        <v>1.5</v>
      </c>
      <c r="AS9" s="107">
        <f t="shared" si="13"/>
        <v>3</v>
      </c>
      <c r="AT9" s="41" t="str">
        <f t="shared" si="15"/>
        <v/>
      </c>
      <c r="AU9" s="41"/>
      <c r="AV9" s="41"/>
      <c r="AW9" s="41"/>
      <c r="AX9" s="41"/>
      <c r="AY9" s="41"/>
      <c r="AZ9" s="41"/>
      <c r="BA9" s="41">
        <f t="shared" si="11"/>
        <v>5.5</v>
      </c>
      <c r="BB9" s="42">
        <f>[1]Rollup!$C$15</f>
        <v>44388</v>
      </c>
      <c r="BC9" s="43" t="str">
        <f t="shared" si="12"/>
        <v/>
      </c>
      <c r="BD9" s="56" t="s">
        <v>158</v>
      </c>
      <c r="BE9" s="57" t="s">
        <v>146</v>
      </c>
      <c r="BF9" s="56" t="s">
        <v>147</v>
      </c>
      <c r="BG9" s="56" t="s">
        <v>147</v>
      </c>
      <c r="BH9" s="56" t="s">
        <v>147</v>
      </c>
      <c r="BI9" s="56" t="s">
        <v>147</v>
      </c>
      <c r="BJ9" s="58" t="s">
        <v>147</v>
      </c>
      <c r="BK9" s="58" t="s">
        <v>147</v>
      </c>
      <c r="BL9" s="58" t="s">
        <v>147</v>
      </c>
      <c r="BM9" s="58" t="s">
        <v>147</v>
      </c>
      <c r="BN9" s="58" t="s">
        <v>147</v>
      </c>
      <c r="BO9" s="56" t="s">
        <v>159</v>
      </c>
      <c r="BP9" s="58"/>
      <c r="BQ9" s="58"/>
      <c r="BR9" s="58"/>
      <c r="BS9" s="58"/>
      <c r="BT9" s="58"/>
      <c r="BU9" s="58"/>
      <c r="BV9" s="58"/>
      <c r="BW9" s="58"/>
      <c r="BX9" s="58"/>
      <c r="BY9" s="58">
        <v>2.5</v>
      </c>
    </row>
    <row r="10" spans="1:77" ht="15" x14ac:dyDescent="0.25">
      <c r="A10" s="47" t="s">
        <v>558</v>
      </c>
      <c r="B10" s="47">
        <v>217968</v>
      </c>
      <c r="C10" s="47" t="s">
        <v>590</v>
      </c>
      <c r="D10" s="47" t="s">
        <v>591</v>
      </c>
      <c r="E10" s="47" t="s">
        <v>25</v>
      </c>
      <c r="F10" s="47" t="s">
        <v>26</v>
      </c>
      <c r="G10" s="48">
        <v>40</v>
      </c>
      <c r="H10" s="48">
        <v>40.483350000000002</v>
      </c>
      <c r="I10" s="48">
        <v>0</v>
      </c>
      <c r="J10" s="48">
        <v>0</v>
      </c>
      <c r="K10" s="48">
        <v>0</v>
      </c>
      <c r="L10" s="48">
        <v>50</v>
      </c>
      <c r="M10" s="49">
        <v>0</v>
      </c>
      <c r="N10" s="50" t="s">
        <v>151</v>
      </c>
      <c r="O10" s="51"/>
      <c r="P10" s="52"/>
      <c r="Q10" s="52"/>
      <c r="R10" s="51"/>
      <c r="S10" s="53"/>
      <c r="T10" s="49">
        <v>0</v>
      </c>
      <c r="U10" s="50"/>
      <c r="V10" s="51">
        <v>100</v>
      </c>
      <c r="W10" s="51"/>
      <c r="X10" s="54">
        <v>0</v>
      </c>
      <c r="Y10" s="54" t="s">
        <v>93</v>
      </c>
      <c r="Z10" s="54" t="s">
        <v>93</v>
      </c>
      <c r="AA10" s="54" t="s">
        <v>93</v>
      </c>
      <c r="AB10" s="54" t="s">
        <v>93</v>
      </c>
      <c r="AC10" s="54" t="s">
        <v>93</v>
      </c>
      <c r="AD10" s="54" t="s">
        <v>93</v>
      </c>
      <c r="AE10" s="55">
        <f t="shared" si="0"/>
        <v>1.2350756545592201</v>
      </c>
      <c r="AF10" s="51">
        <f t="shared" si="1"/>
        <v>-0.4833500000000015</v>
      </c>
      <c r="AG10" s="41" t="str">
        <f t="shared" si="2"/>
        <v>x</v>
      </c>
      <c r="AH10" s="41">
        <f t="shared" si="3"/>
        <v>1</v>
      </c>
      <c r="AI10" s="41">
        <f t="shared" si="14"/>
        <v>0</v>
      </c>
      <c r="AJ10" s="41">
        <f t="shared" si="5"/>
        <v>0</v>
      </c>
      <c r="AK10" s="41">
        <f t="shared" si="5"/>
        <v>0</v>
      </c>
      <c r="AL10" s="41">
        <f t="shared" si="5"/>
        <v>0</v>
      </c>
      <c r="AM10" s="41">
        <f t="shared" si="5"/>
        <v>0</v>
      </c>
      <c r="AN10" s="41">
        <f t="shared" si="5"/>
        <v>0</v>
      </c>
      <c r="AO10" s="41">
        <f t="shared" si="6"/>
        <v>0</v>
      </c>
      <c r="AP10" s="41">
        <f t="shared" si="7"/>
        <v>0</v>
      </c>
      <c r="AQ10" s="41">
        <f t="shared" si="8"/>
        <v>0</v>
      </c>
      <c r="AR10" s="41">
        <f t="shared" si="9"/>
        <v>1.5</v>
      </c>
      <c r="AS10" s="107">
        <f t="shared" si="13"/>
        <v>3</v>
      </c>
      <c r="AT10" s="41" t="str">
        <f t="shared" si="15"/>
        <v/>
      </c>
      <c r="AU10" s="41"/>
      <c r="AV10" s="41"/>
      <c r="AW10" s="41"/>
      <c r="AX10" s="41"/>
      <c r="AY10" s="41"/>
      <c r="AZ10" s="41"/>
      <c r="BA10" s="41">
        <f t="shared" si="11"/>
        <v>5.5</v>
      </c>
      <c r="BB10" s="42">
        <f>[1]Rollup!$C$15</f>
        <v>44388</v>
      </c>
      <c r="BC10" s="43" t="str">
        <f t="shared" si="12"/>
        <v/>
      </c>
      <c r="BD10" s="56" t="s">
        <v>160</v>
      </c>
      <c r="BE10" s="57" t="s">
        <v>153</v>
      </c>
      <c r="BF10" s="56" t="s">
        <v>161</v>
      </c>
      <c r="BG10" s="56" t="s">
        <v>147</v>
      </c>
      <c r="BH10" s="56" t="s">
        <v>147</v>
      </c>
      <c r="BI10" s="56" t="s">
        <v>147</v>
      </c>
      <c r="BJ10" s="58" t="s">
        <v>147</v>
      </c>
      <c r="BK10" s="58" t="s">
        <v>147</v>
      </c>
      <c r="BL10" s="58" t="s">
        <v>147</v>
      </c>
      <c r="BM10" s="58" t="s">
        <v>147</v>
      </c>
      <c r="BN10" s="58" t="s">
        <v>147</v>
      </c>
      <c r="BO10" s="56" t="s">
        <v>147</v>
      </c>
      <c r="BP10" s="58"/>
      <c r="BQ10" s="58"/>
      <c r="BR10" s="58"/>
      <c r="BS10" s="58"/>
      <c r="BT10" s="58"/>
      <c r="BU10" s="58"/>
      <c r="BV10" s="58"/>
      <c r="BW10" s="58"/>
      <c r="BX10" s="58"/>
      <c r="BY10" s="58">
        <v>2.5</v>
      </c>
    </row>
    <row r="11" spans="1:77" ht="15" x14ac:dyDescent="0.25">
      <c r="A11" s="47" t="s">
        <v>3485</v>
      </c>
      <c r="B11" s="47">
        <v>263366</v>
      </c>
      <c r="C11" s="47" t="s">
        <v>1146</v>
      </c>
      <c r="D11" s="47" t="s">
        <v>553</v>
      </c>
      <c r="E11" s="47" t="s">
        <v>25</v>
      </c>
      <c r="F11" s="47" t="s">
        <v>26</v>
      </c>
      <c r="G11" s="48">
        <v>40</v>
      </c>
      <c r="H11" s="48">
        <v>40.000010000000003</v>
      </c>
      <c r="I11" s="48">
        <v>0</v>
      </c>
      <c r="J11" s="48">
        <v>0</v>
      </c>
      <c r="K11" s="48">
        <v>0</v>
      </c>
      <c r="L11" s="48">
        <v>50</v>
      </c>
      <c r="M11" s="49">
        <v>1</v>
      </c>
      <c r="N11" s="50" t="s">
        <v>151</v>
      </c>
      <c r="O11" s="51"/>
      <c r="P11" s="52"/>
      <c r="Q11" s="52"/>
      <c r="R11" s="51"/>
      <c r="S11" s="53"/>
      <c r="T11" s="49">
        <v>0</v>
      </c>
      <c r="U11" s="50"/>
      <c r="V11" s="51">
        <v>100</v>
      </c>
      <c r="W11" s="51"/>
      <c r="X11" s="54">
        <v>0</v>
      </c>
      <c r="Y11" s="54" t="s">
        <v>93</v>
      </c>
      <c r="Z11" s="54" t="s">
        <v>93</v>
      </c>
      <c r="AA11" s="54" t="s">
        <v>93</v>
      </c>
      <c r="AB11" s="54" t="s">
        <v>93</v>
      </c>
      <c r="AC11" s="54" t="s">
        <v>93</v>
      </c>
      <c r="AD11" s="54" t="s">
        <v>93</v>
      </c>
      <c r="AE11" s="55">
        <f t="shared" si="0"/>
        <v>1.2499996875000781</v>
      </c>
      <c r="AF11" s="51">
        <f t="shared" si="1"/>
        <v>-1.0000000003174137E-5</v>
      </c>
      <c r="AG11" s="41" t="str">
        <f t="shared" si="2"/>
        <v>x</v>
      </c>
      <c r="AH11" s="41">
        <f t="shared" si="3"/>
        <v>0</v>
      </c>
      <c r="AI11" s="41">
        <f t="shared" si="14"/>
        <v>1.5</v>
      </c>
      <c r="AJ11" s="41">
        <f t="shared" si="5"/>
        <v>0</v>
      </c>
      <c r="AK11" s="41">
        <f t="shared" si="5"/>
        <v>0</v>
      </c>
      <c r="AL11" s="41">
        <f t="shared" si="5"/>
        <v>0</v>
      </c>
      <c r="AM11" s="41">
        <f t="shared" si="5"/>
        <v>0</v>
      </c>
      <c r="AN11" s="41">
        <f t="shared" si="5"/>
        <v>0</v>
      </c>
      <c r="AO11" s="41">
        <f t="shared" si="6"/>
        <v>0</v>
      </c>
      <c r="AP11" s="41">
        <f t="shared" si="7"/>
        <v>0</v>
      </c>
      <c r="AQ11" s="41">
        <f t="shared" si="8"/>
        <v>0</v>
      </c>
      <c r="AR11" s="41">
        <f t="shared" si="9"/>
        <v>0</v>
      </c>
      <c r="AS11" s="107">
        <f t="shared" si="13"/>
        <v>3</v>
      </c>
      <c r="AT11" s="41" t="str">
        <f t="shared" si="15"/>
        <v/>
      </c>
      <c r="AU11" s="41"/>
      <c r="AV11" s="41"/>
      <c r="AW11" s="41"/>
      <c r="AX11" s="41"/>
      <c r="AY11" s="41"/>
      <c r="AZ11" s="41"/>
      <c r="BA11" s="41">
        <f t="shared" si="11"/>
        <v>4.5</v>
      </c>
      <c r="BB11" s="42">
        <f>[1]Rollup!$C$15</f>
        <v>44388</v>
      </c>
      <c r="BC11" s="43" t="str">
        <f t="shared" si="12"/>
        <v>Check</v>
      </c>
      <c r="BD11" s="56" t="s">
        <v>162</v>
      </c>
      <c r="BE11" s="57" t="s">
        <v>163</v>
      </c>
      <c r="BF11" s="56" t="s">
        <v>150</v>
      </c>
      <c r="BG11" s="56" t="s">
        <v>147</v>
      </c>
      <c r="BH11" s="56" t="s">
        <v>147</v>
      </c>
      <c r="BI11" s="56" t="s">
        <v>147</v>
      </c>
      <c r="BJ11" s="58" t="s">
        <v>147</v>
      </c>
      <c r="BK11" s="58" t="s">
        <v>147</v>
      </c>
      <c r="BL11" s="58" t="s">
        <v>147</v>
      </c>
      <c r="BM11" s="58" t="s">
        <v>147</v>
      </c>
      <c r="BN11" s="58" t="s">
        <v>147</v>
      </c>
      <c r="BO11" s="56" t="s">
        <v>147</v>
      </c>
      <c r="BP11" s="58"/>
      <c r="BQ11" s="58"/>
      <c r="BR11" s="58"/>
      <c r="BS11" s="58"/>
      <c r="BT11" s="58"/>
      <c r="BU11" s="58"/>
      <c r="BV11" s="58"/>
      <c r="BW11" s="58"/>
      <c r="BX11" s="58"/>
      <c r="BY11" s="58">
        <v>2</v>
      </c>
    </row>
    <row r="12" spans="1:77" ht="15" x14ac:dyDescent="0.25">
      <c r="A12" s="47" t="s">
        <v>3486</v>
      </c>
      <c r="B12" s="47">
        <v>263367</v>
      </c>
      <c r="C12" s="47" t="s">
        <v>1146</v>
      </c>
      <c r="D12" s="47" t="s">
        <v>553</v>
      </c>
      <c r="E12" s="47" t="s">
        <v>25</v>
      </c>
      <c r="F12" s="47" t="s">
        <v>26</v>
      </c>
      <c r="G12" s="48">
        <v>40</v>
      </c>
      <c r="H12" s="48">
        <v>41.016680000000001</v>
      </c>
      <c r="I12" s="48">
        <v>0</v>
      </c>
      <c r="J12" s="48">
        <v>0</v>
      </c>
      <c r="K12" s="48">
        <v>0</v>
      </c>
      <c r="L12" s="48">
        <v>50</v>
      </c>
      <c r="M12" s="49">
        <v>0</v>
      </c>
      <c r="N12" s="50" t="s">
        <v>151</v>
      </c>
      <c r="O12" s="51"/>
      <c r="P12" s="52"/>
      <c r="Q12" s="52"/>
      <c r="R12" s="51"/>
      <c r="S12" s="53"/>
      <c r="T12" s="49">
        <v>0</v>
      </c>
      <c r="U12" s="50"/>
      <c r="V12" s="51">
        <v>100</v>
      </c>
      <c r="W12" s="51"/>
      <c r="X12" s="54">
        <v>0</v>
      </c>
      <c r="Y12" s="54" t="s">
        <v>93</v>
      </c>
      <c r="Z12" s="54" t="s">
        <v>93</v>
      </c>
      <c r="AA12" s="54" t="s">
        <v>93</v>
      </c>
      <c r="AB12" s="54" t="s">
        <v>93</v>
      </c>
      <c r="AC12" s="54" t="s">
        <v>93</v>
      </c>
      <c r="AD12" s="54" t="s">
        <v>93</v>
      </c>
      <c r="AE12" s="55">
        <f t="shared" si="0"/>
        <v>1.2190162636273827</v>
      </c>
      <c r="AF12" s="51">
        <f t="shared" si="1"/>
        <v>-1.0166800000000009</v>
      </c>
      <c r="AG12" s="41" t="str">
        <f t="shared" si="2"/>
        <v>x</v>
      </c>
      <c r="AH12" s="41">
        <f t="shared" si="3"/>
        <v>0.5</v>
      </c>
      <c r="AI12" s="41">
        <f t="shared" si="14"/>
        <v>1.5</v>
      </c>
      <c r="AJ12" s="41">
        <f t="shared" si="5"/>
        <v>0</v>
      </c>
      <c r="AK12" s="41">
        <f t="shared" si="5"/>
        <v>0</v>
      </c>
      <c r="AL12" s="41">
        <f t="shared" si="5"/>
        <v>0</v>
      </c>
      <c r="AM12" s="41">
        <f t="shared" si="5"/>
        <v>0</v>
      </c>
      <c r="AN12" s="41">
        <f t="shared" si="5"/>
        <v>0</v>
      </c>
      <c r="AO12" s="41">
        <f t="shared" si="6"/>
        <v>0</v>
      </c>
      <c r="AP12" s="41">
        <f t="shared" si="7"/>
        <v>0</v>
      </c>
      <c r="AQ12" s="41">
        <f t="shared" si="8"/>
        <v>0</v>
      </c>
      <c r="AR12" s="41">
        <f t="shared" si="9"/>
        <v>0</v>
      </c>
      <c r="AS12" s="107">
        <f t="shared" si="13"/>
        <v>3</v>
      </c>
      <c r="AT12" s="41" t="str">
        <f t="shared" si="15"/>
        <v/>
      </c>
      <c r="AU12" s="41"/>
      <c r="AV12" s="41"/>
      <c r="AW12" s="41"/>
      <c r="AX12" s="41"/>
      <c r="AY12" s="41"/>
      <c r="AZ12" s="41"/>
      <c r="BA12" s="41">
        <f t="shared" si="11"/>
        <v>5</v>
      </c>
      <c r="BB12" s="42">
        <f>[1]Rollup!$C$15</f>
        <v>44388</v>
      </c>
      <c r="BC12" s="43" t="str">
        <f t="shared" si="12"/>
        <v/>
      </c>
      <c r="BD12" s="56" t="s">
        <v>164</v>
      </c>
      <c r="BE12" s="57" t="s">
        <v>146</v>
      </c>
      <c r="BF12" s="56" t="s">
        <v>147</v>
      </c>
      <c r="BG12" s="56" t="s">
        <v>147</v>
      </c>
      <c r="BH12" s="56" t="s">
        <v>147</v>
      </c>
      <c r="BI12" s="56" t="s">
        <v>147</v>
      </c>
      <c r="BJ12" s="58" t="s">
        <v>165</v>
      </c>
      <c r="BK12" s="58" t="s">
        <v>147</v>
      </c>
      <c r="BL12" s="58" t="s">
        <v>147</v>
      </c>
      <c r="BM12" s="58" t="s">
        <v>147</v>
      </c>
      <c r="BN12" s="58" t="s">
        <v>147</v>
      </c>
      <c r="BO12" s="56" t="s">
        <v>147</v>
      </c>
      <c r="BP12" s="58"/>
      <c r="BQ12" s="58"/>
      <c r="BR12" s="58"/>
      <c r="BS12" s="58"/>
      <c r="BT12" s="58"/>
      <c r="BU12" s="58"/>
      <c r="BV12" s="58"/>
      <c r="BW12" s="58"/>
      <c r="BX12" s="58"/>
      <c r="BY12" s="58">
        <v>2.5</v>
      </c>
    </row>
    <row r="13" spans="1:77" ht="14.25" customHeight="1" x14ac:dyDescent="0.25">
      <c r="A13" s="47" t="s">
        <v>3487</v>
      </c>
      <c r="B13" s="47">
        <v>263369</v>
      </c>
      <c r="C13" s="47" t="s">
        <v>1146</v>
      </c>
      <c r="D13" s="47" t="s">
        <v>553</v>
      </c>
      <c r="E13" s="47" t="s">
        <v>25</v>
      </c>
      <c r="F13" s="47" t="s">
        <v>26</v>
      </c>
      <c r="G13" s="48">
        <v>40</v>
      </c>
      <c r="H13" s="48">
        <v>40.350000000000009</v>
      </c>
      <c r="I13" s="48">
        <v>0</v>
      </c>
      <c r="J13" s="48">
        <v>0</v>
      </c>
      <c r="K13" s="48">
        <v>0</v>
      </c>
      <c r="L13" s="48">
        <v>50</v>
      </c>
      <c r="M13" s="49">
        <v>0</v>
      </c>
      <c r="N13" s="50" t="s">
        <v>151</v>
      </c>
      <c r="O13" s="51"/>
      <c r="P13" s="52"/>
      <c r="Q13" s="52"/>
      <c r="R13" s="51"/>
      <c r="S13" s="53"/>
      <c r="T13" s="49">
        <v>0</v>
      </c>
      <c r="U13" s="50"/>
      <c r="V13" s="51">
        <v>100</v>
      </c>
      <c r="W13" s="51"/>
      <c r="X13" s="54">
        <v>0</v>
      </c>
      <c r="Y13" s="54" t="s">
        <v>93</v>
      </c>
      <c r="Z13" s="54" t="s">
        <v>93</v>
      </c>
      <c r="AA13" s="54" t="s">
        <v>93</v>
      </c>
      <c r="AB13" s="54" t="s">
        <v>93</v>
      </c>
      <c r="AC13" s="54" t="s">
        <v>93</v>
      </c>
      <c r="AD13" s="54" t="s">
        <v>93</v>
      </c>
      <c r="AE13" s="55">
        <f t="shared" si="0"/>
        <v>1.239157372986369</v>
      </c>
      <c r="AF13" s="51">
        <f t="shared" si="1"/>
        <v>-0.35000000000000853</v>
      </c>
      <c r="AG13" s="41" t="str">
        <f t="shared" si="2"/>
        <v>x</v>
      </c>
      <c r="AH13" s="41">
        <f t="shared" si="3"/>
        <v>0.5</v>
      </c>
      <c r="AI13" s="41">
        <f t="shared" si="14"/>
        <v>1.5</v>
      </c>
      <c r="AJ13" s="41">
        <f t="shared" si="5"/>
        <v>0</v>
      </c>
      <c r="AK13" s="41">
        <f t="shared" si="5"/>
        <v>0</v>
      </c>
      <c r="AL13" s="41">
        <f t="shared" si="5"/>
        <v>0</v>
      </c>
      <c r="AM13" s="41">
        <f t="shared" si="5"/>
        <v>0</v>
      </c>
      <c r="AN13" s="41">
        <f t="shared" si="5"/>
        <v>0</v>
      </c>
      <c r="AO13" s="41">
        <f t="shared" si="6"/>
        <v>0</v>
      </c>
      <c r="AP13" s="41">
        <f t="shared" si="7"/>
        <v>0</v>
      </c>
      <c r="AQ13" s="41">
        <f t="shared" si="8"/>
        <v>0</v>
      </c>
      <c r="AR13" s="41">
        <f t="shared" si="9"/>
        <v>0</v>
      </c>
      <c r="AS13" s="107">
        <f t="shared" si="13"/>
        <v>3</v>
      </c>
      <c r="AT13" s="41" t="str">
        <f t="shared" si="15"/>
        <v/>
      </c>
      <c r="AU13" s="41"/>
      <c r="AV13" s="41"/>
      <c r="AW13" s="41"/>
      <c r="AX13" s="41"/>
      <c r="AY13" s="41"/>
      <c r="AZ13" s="41"/>
      <c r="BA13" s="41">
        <f t="shared" si="11"/>
        <v>5</v>
      </c>
      <c r="BB13" s="42">
        <f>[1]Rollup!$C$15</f>
        <v>44388</v>
      </c>
      <c r="BC13" s="43" t="str">
        <f t="shared" si="12"/>
        <v/>
      </c>
      <c r="BD13" s="56" t="s">
        <v>76</v>
      </c>
      <c r="BE13" s="57" t="s">
        <v>146</v>
      </c>
      <c r="BF13" s="56" t="s">
        <v>149</v>
      </c>
      <c r="BG13" s="56" t="s">
        <v>147</v>
      </c>
      <c r="BH13" s="56" t="s">
        <v>147</v>
      </c>
      <c r="BI13" s="56" t="s">
        <v>147</v>
      </c>
      <c r="BJ13" s="58" t="s">
        <v>147</v>
      </c>
      <c r="BK13" s="58" t="s">
        <v>166</v>
      </c>
      <c r="BL13" s="58" t="s">
        <v>147</v>
      </c>
      <c r="BM13" s="58" t="s">
        <v>147</v>
      </c>
      <c r="BN13" s="58" t="s">
        <v>147</v>
      </c>
      <c r="BO13" s="56" t="s">
        <v>147</v>
      </c>
      <c r="BP13" s="58"/>
      <c r="BQ13" s="58"/>
      <c r="BR13" s="58"/>
      <c r="BS13" s="58"/>
      <c r="BT13" s="58"/>
      <c r="BU13" s="58"/>
      <c r="BV13" s="58"/>
      <c r="BW13" s="58"/>
      <c r="BX13" s="58"/>
      <c r="BY13" s="58">
        <v>2</v>
      </c>
    </row>
    <row r="14" spans="1:77" ht="15" x14ac:dyDescent="0.25">
      <c r="A14" s="47" t="s">
        <v>3488</v>
      </c>
      <c r="B14" s="47">
        <v>263357</v>
      </c>
      <c r="C14" s="47" t="s">
        <v>1146</v>
      </c>
      <c r="D14" s="47" t="s">
        <v>553</v>
      </c>
      <c r="E14" s="47" t="s">
        <v>25</v>
      </c>
      <c r="F14" s="47" t="s">
        <v>26</v>
      </c>
      <c r="G14" s="48">
        <v>40</v>
      </c>
      <c r="H14" s="48">
        <v>40.633330000000001</v>
      </c>
      <c r="I14" s="48">
        <v>0</v>
      </c>
      <c r="J14" s="48">
        <v>0</v>
      </c>
      <c r="K14" s="48">
        <v>0</v>
      </c>
      <c r="L14" s="48">
        <v>50</v>
      </c>
      <c r="M14" s="49">
        <v>0</v>
      </c>
      <c r="N14" s="50" t="s">
        <v>151</v>
      </c>
      <c r="O14" s="51"/>
      <c r="P14" s="52"/>
      <c r="Q14" s="52"/>
      <c r="R14" s="51"/>
      <c r="S14" s="53"/>
      <c r="T14" s="49">
        <v>0</v>
      </c>
      <c r="U14" s="50"/>
      <c r="V14" s="51">
        <v>100</v>
      </c>
      <c r="W14" s="51"/>
      <c r="X14" s="54">
        <v>0</v>
      </c>
      <c r="Y14" s="54" t="s">
        <v>93</v>
      </c>
      <c r="Z14" s="54" t="s">
        <v>93</v>
      </c>
      <c r="AA14" s="54" t="s">
        <v>93</v>
      </c>
      <c r="AB14" s="54" t="s">
        <v>93</v>
      </c>
      <c r="AC14" s="54" t="s">
        <v>93</v>
      </c>
      <c r="AD14" s="54" t="s">
        <v>93</v>
      </c>
      <c r="AE14" s="55">
        <f t="shared" si="0"/>
        <v>1.2305169180079505</v>
      </c>
      <c r="AF14" s="51">
        <f t="shared" si="1"/>
        <v>-0.63333000000000084</v>
      </c>
      <c r="AG14" s="41" t="str">
        <f t="shared" si="2"/>
        <v>x</v>
      </c>
      <c r="AH14" s="41">
        <f t="shared" si="3"/>
        <v>0.5</v>
      </c>
      <c r="AI14" s="41">
        <f t="shared" si="14"/>
        <v>1.5</v>
      </c>
      <c r="AJ14" s="41">
        <f t="shared" si="5"/>
        <v>0</v>
      </c>
      <c r="AK14" s="41">
        <f t="shared" si="5"/>
        <v>0</v>
      </c>
      <c r="AL14" s="41">
        <f t="shared" si="5"/>
        <v>0</v>
      </c>
      <c r="AM14" s="41">
        <f t="shared" si="5"/>
        <v>0</v>
      </c>
      <c r="AN14" s="41">
        <f t="shared" si="5"/>
        <v>0</v>
      </c>
      <c r="AO14" s="41">
        <f t="shared" si="6"/>
        <v>0</v>
      </c>
      <c r="AP14" s="41">
        <f t="shared" si="7"/>
        <v>0</v>
      </c>
      <c r="AQ14" s="41">
        <f t="shared" si="8"/>
        <v>0</v>
      </c>
      <c r="AR14" s="41">
        <f t="shared" si="9"/>
        <v>0</v>
      </c>
      <c r="AS14" s="107">
        <f t="shared" si="13"/>
        <v>3</v>
      </c>
      <c r="AT14" s="41" t="str">
        <f t="shared" si="15"/>
        <v/>
      </c>
      <c r="AU14" s="41"/>
      <c r="AV14" s="41"/>
      <c r="AW14" s="41"/>
      <c r="AX14" s="41"/>
      <c r="AY14" s="41"/>
      <c r="AZ14" s="41"/>
      <c r="BA14" s="41">
        <f t="shared" si="11"/>
        <v>5</v>
      </c>
      <c r="BB14" s="42">
        <f>[1]Rollup!$C$15</f>
        <v>44388</v>
      </c>
      <c r="BC14" s="43" t="str">
        <f t="shared" si="12"/>
        <v/>
      </c>
      <c r="BD14" s="56" t="s">
        <v>78</v>
      </c>
      <c r="BE14" s="57" t="s">
        <v>146</v>
      </c>
      <c r="BF14" s="56" t="s">
        <v>161</v>
      </c>
      <c r="BG14" s="56" t="s">
        <v>147</v>
      </c>
      <c r="BH14" s="56" t="s">
        <v>147</v>
      </c>
      <c r="BI14" s="56" t="s">
        <v>147</v>
      </c>
      <c r="BJ14" s="58" t="s">
        <v>147</v>
      </c>
      <c r="BK14" s="58" t="s">
        <v>147</v>
      </c>
      <c r="BL14" s="58" t="s">
        <v>147</v>
      </c>
      <c r="BM14" s="58" t="s">
        <v>147</v>
      </c>
      <c r="BN14" s="58" t="s">
        <v>147</v>
      </c>
      <c r="BO14" s="56" t="s">
        <v>147</v>
      </c>
      <c r="BP14" s="58"/>
      <c r="BQ14" s="58"/>
      <c r="BR14" s="58"/>
      <c r="BS14" s="58"/>
      <c r="BT14" s="58"/>
      <c r="BU14" s="58"/>
      <c r="BV14" s="58"/>
      <c r="BW14" s="58"/>
      <c r="BX14" s="58"/>
      <c r="BY14" s="58">
        <v>2.5</v>
      </c>
    </row>
    <row r="15" spans="1:77" ht="15" x14ac:dyDescent="0.25">
      <c r="A15" s="47" t="s">
        <v>3489</v>
      </c>
      <c r="B15" s="47">
        <v>263365</v>
      </c>
      <c r="C15" s="47" t="s">
        <v>1146</v>
      </c>
      <c r="D15" s="47" t="s">
        <v>553</v>
      </c>
      <c r="E15" s="47" t="s">
        <v>25</v>
      </c>
      <c r="F15" s="47" t="s">
        <v>26</v>
      </c>
      <c r="G15" s="48">
        <v>40</v>
      </c>
      <c r="H15" s="48">
        <v>40.166659999999993</v>
      </c>
      <c r="I15" s="48">
        <v>0</v>
      </c>
      <c r="J15" s="48">
        <v>0</v>
      </c>
      <c r="K15" s="48">
        <v>0</v>
      </c>
      <c r="L15" s="48">
        <v>50</v>
      </c>
      <c r="M15" s="49">
        <v>0</v>
      </c>
      <c r="N15" s="50" t="s">
        <v>151</v>
      </c>
      <c r="O15" s="51"/>
      <c r="P15" s="52"/>
      <c r="Q15" s="52"/>
      <c r="R15" s="51"/>
      <c r="S15" s="53"/>
      <c r="T15" s="49">
        <v>0</v>
      </c>
      <c r="U15" s="50"/>
      <c r="V15" s="51">
        <v>100</v>
      </c>
      <c r="W15" s="51"/>
      <c r="X15" s="54">
        <v>0</v>
      </c>
      <c r="Y15" s="54" t="s">
        <v>93</v>
      </c>
      <c r="Z15" s="54" t="s">
        <v>93</v>
      </c>
      <c r="AA15" s="54" t="s">
        <v>93</v>
      </c>
      <c r="AB15" s="54" t="s">
        <v>93</v>
      </c>
      <c r="AC15" s="54" t="s">
        <v>93</v>
      </c>
      <c r="AD15" s="54" t="s">
        <v>93</v>
      </c>
      <c r="AE15" s="55">
        <f t="shared" si="0"/>
        <v>1.2448134846163461</v>
      </c>
      <c r="AF15" s="51">
        <f t="shared" si="1"/>
        <v>-0.16665999999999315</v>
      </c>
      <c r="AG15" s="41" t="str">
        <f t="shared" si="2"/>
        <v>x</v>
      </c>
      <c r="AH15" s="41">
        <f t="shared" si="3"/>
        <v>0.5</v>
      </c>
      <c r="AI15" s="41">
        <f t="shared" si="14"/>
        <v>1.5</v>
      </c>
      <c r="AJ15" s="41">
        <f t="shared" si="5"/>
        <v>0</v>
      </c>
      <c r="AK15" s="41">
        <f t="shared" si="5"/>
        <v>0</v>
      </c>
      <c r="AL15" s="41">
        <f t="shared" si="5"/>
        <v>0</v>
      </c>
      <c r="AM15" s="41">
        <f t="shared" si="5"/>
        <v>0</v>
      </c>
      <c r="AN15" s="41">
        <f t="shared" si="5"/>
        <v>0</v>
      </c>
      <c r="AO15" s="41">
        <f t="shared" si="6"/>
        <v>0</v>
      </c>
      <c r="AP15" s="41">
        <f t="shared" si="7"/>
        <v>0</v>
      </c>
      <c r="AQ15" s="41">
        <f t="shared" si="8"/>
        <v>0</v>
      </c>
      <c r="AR15" s="41">
        <f t="shared" si="9"/>
        <v>0</v>
      </c>
      <c r="AS15" s="107">
        <f t="shared" si="13"/>
        <v>3</v>
      </c>
      <c r="AT15" s="41" t="str">
        <f t="shared" si="15"/>
        <v/>
      </c>
      <c r="AU15" s="41"/>
      <c r="AV15" s="41"/>
      <c r="AW15" s="41"/>
      <c r="AX15" s="41"/>
      <c r="AY15" s="41"/>
      <c r="AZ15" s="41"/>
      <c r="BA15" s="41">
        <f t="shared" si="11"/>
        <v>5</v>
      </c>
      <c r="BB15" s="42">
        <f>[1]Rollup!$C$15</f>
        <v>44388</v>
      </c>
      <c r="BC15" s="43" t="str">
        <f t="shared" si="12"/>
        <v/>
      </c>
      <c r="BD15" s="56" t="s">
        <v>167</v>
      </c>
      <c r="BE15" s="57" t="s">
        <v>153</v>
      </c>
      <c r="BF15" s="56" t="s">
        <v>149</v>
      </c>
      <c r="BG15" s="56" t="s">
        <v>168</v>
      </c>
      <c r="BH15" s="56" t="s">
        <v>147</v>
      </c>
      <c r="BI15" s="56" t="s">
        <v>147</v>
      </c>
      <c r="BJ15" s="58" t="s">
        <v>147</v>
      </c>
      <c r="BK15" s="58" t="s">
        <v>147</v>
      </c>
      <c r="BL15" s="58" t="s">
        <v>147</v>
      </c>
      <c r="BM15" s="58" t="s">
        <v>147</v>
      </c>
      <c r="BN15" s="58" t="s">
        <v>147</v>
      </c>
      <c r="BO15" s="56" t="s">
        <v>147</v>
      </c>
      <c r="BP15" s="58"/>
      <c r="BQ15" s="58"/>
      <c r="BR15" s="58"/>
      <c r="BS15" s="58"/>
      <c r="BT15" s="58"/>
      <c r="BU15" s="58"/>
      <c r="BV15" s="58"/>
      <c r="BW15" s="58"/>
      <c r="BX15" s="58"/>
      <c r="BY15" s="58">
        <v>2</v>
      </c>
    </row>
    <row r="16" spans="1:77" ht="15" x14ac:dyDescent="0.25">
      <c r="A16" s="47" t="s">
        <v>3490</v>
      </c>
      <c r="B16" s="47">
        <v>263364</v>
      </c>
      <c r="C16" s="47" t="s">
        <v>1146</v>
      </c>
      <c r="D16" s="47" t="s">
        <v>553</v>
      </c>
      <c r="E16" s="47" t="s">
        <v>25</v>
      </c>
      <c r="F16" s="47" t="s">
        <v>26</v>
      </c>
      <c r="G16" s="48">
        <v>40</v>
      </c>
      <c r="H16" s="48">
        <v>37.316680000000005</v>
      </c>
      <c r="I16" s="48">
        <v>0</v>
      </c>
      <c r="J16" s="48">
        <v>0</v>
      </c>
      <c r="K16" s="48">
        <v>0</v>
      </c>
      <c r="L16" s="48">
        <v>50</v>
      </c>
      <c r="M16" s="49">
        <v>1</v>
      </c>
      <c r="N16" s="50" t="s">
        <v>151</v>
      </c>
      <c r="O16" s="51"/>
      <c r="P16" s="52"/>
      <c r="Q16" s="52"/>
      <c r="R16" s="51"/>
      <c r="S16" s="53"/>
      <c r="T16" s="49">
        <v>0</v>
      </c>
      <c r="U16" s="50"/>
      <c r="V16" s="51">
        <v>100</v>
      </c>
      <c r="W16" s="51"/>
      <c r="X16" s="54">
        <v>0</v>
      </c>
      <c r="Y16" s="54" t="s">
        <v>93</v>
      </c>
      <c r="Z16" s="54" t="s">
        <v>93</v>
      </c>
      <c r="AA16" s="54" t="s">
        <v>93</v>
      </c>
      <c r="AB16" s="54" t="s">
        <v>93</v>
      </c>
      <c r="AC16" s="54" t="s">
        <v>93</v>
      </c>
      <c r="AD16" s="54" t="s">
        <v>93</v>
      </c>
      <c r="AE16" s="55">
        <f t="shared" si="0"/>
        <v>1.25</v>
      </c>
      <c r="AF16" s="51">
        <f t="shared" si="1"/>
        <v>2.6833199999999948</v>
      </c>
      <c r="AG16" s="41" t="str">
        <f t="shared" si="2"/>
        <v>x</v>
      </c>
      <c r="AH16" s="41">
        <f t="shared" si="3"/>
        <v>0</v>
      </c>
      <c r="AI16" s="41">
        <f t="shared" si="14"/>
        <v>1.5</v>
      </c>
      <c r="AJ16" s="41">
        <f t="shared" si="5"/>
        <v>0</v>
      </c>
      <c r="AK16" s="41">
        <f t="shared" si="5"/>
        <v>0</v>
      </c>
      <c r="AL16" s="41">
        <f t="shared" si="5"/>
        <v>0</v>
      </c>
      <c r="AM16" s="41">
        <f t="shared" si="5"/>
        <v>0</v>
      </c>
      <c r="AN16" s="41">
        <f t="shared" si="5"/>
        <v>0</v>
      </c>
      <c r="AO16" s="41">
        <f t="shared" si="6"/>
        <v>0</v>
      </c>
      <c r="AP16" s="41">
        <f t="shared" si="7"/>
        <v>0</v>
      </c>
      <c r="AQ16" s="41">
        <f t="shared" si="8"/>
        <v>0</v>
      </c>
      <c r="AR16" s="41">
        <f>IFERROR(IF($AG16="x",IF(V16&gt;=_xlfn.NUMBERVALUE(LEFT(INDEX(BP:BP,MATCH($D16,$BD:$BD,0)),FIND(",",INDEX(BP:BP,MATCH($D16,$BD:$BD,0)))-1)),_xlfn.NUMBERVALUE(RIGHT(INDEX(BP:BP,MATCH($D16,$BD:$BD,0)),LEN(INDEX(BP:BP,MATCH($D16,$BD:$BD,0)))-FIND(",",INDEX(BP:BP,MATCH($D16,$BD:$BD,0))))),IF(V16&gt;=_xlfn.NUMBERVALUE(LEFT(INDEX(BP:BP,MATCH($D16,$BD:$BD,0)),FIND(",",INDEX(BP:BP,MATCH($D16,$BD:$BD,0)))-1))-5,_xlfn.NUMBERVALUE(RIGHT(INDEX(BP:BP,MATCH($D16,$BD:$BD,0)),LEN(INDEX(BP:BP,MATCH($D16,$BD:$BD,0)))-FIND(",",INDEX(BP:BP,MATCH($D16,$BD:$BD,0)))))*(1/3),0)),0),0)</f>
        <v>0</v>
      </c>
      <c r="AS16" s="107">
        <f t="shared" si="13"/>
        <v>0</v>
      </c>
      <c r="AT16" s="41" t="str">
        <f t="shared" si="15"/>
        <v/>
      </c>
      <c r="AU16" s="41"/>
      <c r="AV16" s="41"/>
      <c r="AW16" s="41"/>
      <c r="AX16" s="41"/>
      <c r="AY16" s="41"/>
      <c r="AZ16" s="41"/>
      <c r="BA16" s="41">
        <f t="shared" si="11"/>
        <v>1.5</v>
      </c>
      <c r="BB16" s="42">
        <f>[1]Rollup!$C$15</f>
        <v>44388</v>
      </c>
      <c r="BC16" s="43" t="str">
        <f t="shared" si="12"/>
        <v/>
      </c>
      <c r="BD16" s="56" t="s">
        <v>169</v>
      </c>
      <c r="BE16" s="57" t="s">
        <v>146</v>
      </c>
      <c r="BF16" s="56" t="s">
        <v>147</v>
      </c>
      <c r="BG16" s="56" t="s">
        <v>147</v>
      </c>
      <c r="BH16" s="56" t="s">
        <v>147</v>
      </c>
      <c r="BI16" s="56" t="s">
        <v>147</v>
      </c>
      <c r="BJ16" s="58" t="s">
        <v>147</v>
      </c>
      <c r="BK16" s="58" t="s">
        <v>147</v>
      </c>
      <c r="BL16" s="58" t="s">
        <v>147</v>
      </c>
      <c r="BM16" s="58" t="s">
        <v>147</v>
      </c>
      <c r="BN16" s="58" t="s">
        <v>147</v>
      </c>
      <c r="BO16" s="56" t="s">
        <v>150</v>
      </c>
      <c r="BP16" s="58"/>
      <c r="BQ16" s="58"/>
      <c r="BR16" s="58"/>
      <c r="BS16" s="58"/>
      <c r="BT16" s="58"/>
      <c r="BU16" s="58"/>
      <c r="BV16" s="58"/>
      <c r="BW16" s="58"/>
      <c r="BX16" s="58"/>
      <c r="BY16" s="58">
        <v>2</v>
      </c>
    </row>
    <row r="17" spans="1:77" ht="15" x14ac:dyDescent="0.25">
      <c r="A17" s="47" t="s">
        <v>3491</v>
      </c>
      <c r="B17" s="47">
        <v>263368</v>
      </c>
      <c r="C17" s="47" t="s">
        <v>1146</v>
      </c>
      <c r="D17" s="47" t="s">
        <v>553</v>
      </c>
      <c r="E17" s="47" t="s">
        <v>25</v>
      </c>
      <c r="F17" s="47" t="s">
        <v>26</v>
      </c>
      <c r="G17" s="48">
        <v>40</v>
      </c>
      <c r="H17" s="48">
        <v>32.766670000000005</v>
      </c>
      <c r="I17" s="48">
        <v>0</v>
      </c>
      <c r="J17" s="48">
        <v>0</v>
      </c>
      <c r="K17" s="48">
        <v>0</v>
      </c>
      <c r="L17" s="48">
        <v>50</v>
      </c>
      <c r="M17" s="49">
        <v>1</v>
      </c>
      <c r="N17" s="50" t="s">
        <v>151</v>
      </c>
      <c r="O17" s="51"/>
      <c r="P17" s="52"/>
      <c r="Q17" s="52"/>
      <c r="R17" s="51"/>
      <c r="S17" s="53"/>
      <c r="T17" s="49">
        <v>0</v>
      </c>
      <c r="U17" s="50"/>
      <c r="V17" s="51">
        <v>100</v>
      </c>
      <c r="W17" s="51"/>
      <c r="X17" s="54">
        <v>0</v>
      </c>
      <c r="Y17" s="54" t="s">
        <v>93</v>
      </c>
      <c r="Z17" s="54" t="s">
        <v>93</v>
      </c>
      <c r="AA17" s="54" t="s">
        <v>93</v>
      </c>
      <c r="AB17" s="54" t="s">
        <v>93</v>
      </c>
      <c r="AC17" s="54" t="s">
        <v>93</v>
      </c>
      <c r="AD17" s="54" t="s">
        <v>93</v>
      </c>
      <c r="AE17" s="55">
        <f t="shared" si="0"/>
        <v>1.25</v>
      </c>
      <c r="AF17" s="51">
        <f t="shared" si="1"/>
        <v>7.2333299999999952</v>
      </c>
      <c r="AG17" s="41" t="str">
        <f t="shared" si="2"/>
        <v>x</v>
      </c>
      <c r="AH17" s="41">
        <f t="shared" si="3"/>
        <v>0</v>
      </c>
      <c r="AI17" s="41">
        <f t="shared" si="14"/>
        <v>1.5</v>
      </c>
      <c r="AJ17" s="41">
        <f t="shared" si="5"/>
        <v>0</v>
      </c>
      <c r="AK17" s="41">
        <f t="shared" si="5"/>
        <v>0</v>
      </c>
      <c r="AL17" s="41">
        <f t="shared" si="5"/>
        <v>0</v>
      </c>
      <c r="AM17" s="41">
        <f t="shared" si="5"/>
        <v>0</v>
      </c>
      <c r="AN17" s="41">
        <f t="shared" si="5"/>
        <v>0</v>
      </c>
      <c r="AO17" s="41">
        <f t="shared" si="6"/>
        <v>0</v>
      </c>
      <c r="AP17" s="41">
        <f t="shared" si="7"/>
        <v>0</v>
      </c>
      <c r="AQ17" s="41">
        <f t="shared" si="8"/>
        <v>0</v>
      </c>
      <c r="AR17" s="41">
        <f t="shared" ref="AR17:AR80" si="16">IFERROR(IF($AG17="x",IF(V17&gt;=_xlfn.NUMBERVALUE(LEFT(INDEX(BP:BP,MATCH($D17,$BD:$BD,0)),FIND(",",INDEX(BP:BP,MATCH($D17,$BD:$BD,0)))-1)),_xlfn.NUMBERVALUE(RIGHT(INDEX(BP:BP,MATCH($D17,$BD:$BD,0)),LEN(INDEX(BP:BP,MATCH($D17,$BD:$BD,0)))-FIND(",",INDEX(BP:BP,MATCH($D17,$BD:$BD,0))))),IF(V17&gt;=_xlfn.NUMBERVALUE(LEFT(INDEX(BP:BP,MATCH($D17,$BD:$BD,0)),FIND(",",INDEX(BP:BP,MATCH($D17,$BD:$BD,0)))-1))-5,_xlfn.NUMBERVALUE(RIGHT(INDEX(BP:BP,MATCH($D17,$BD:$BD,0)),LEN(INDEX(BP:BP,MATCH($D17,$BD:$BD,0)))-FIND(",",INDEX(BP:BP,MATCH($D17,$BD:$BD,0)))))*(1/3),0)),0),0)</f>
        <v>0</v>
      </c>
      <c r="AS17" s="107">
        <f t="shared" si="13"/>
        <v>0</v>
      </c>
      <c r="AT17" s="41" t="str">
        <f t="shared" si="15"/>
        <v/>
      </c>
      <c r="AU17" s="41"/>
      <c r="AV17" s="41"/>
      <c r="AW17" s="41"/>
      <c r="AX17" s="41"/>
      <c r="AY17" s="41"/>
      <c r="AZ17" s="41"/>
      <c r="BA17" s="41">
        <f t="shared" si="11"/>
        <v>1.5</v>
      </c>
      <c r="BB17" s="42">
        <f>[1]Rollup!$C$15</f>
        <v>44388</v>
      </c>
      <c r="BC17" s="43" t="str">
        <f t="shared" si="12"/>
        <v/>
      </c>
      <c r="BD17" s="56" t="s">
        <v>170</v>
      </c>
      <c r="BE17" s="57" t="s">
        <v>153</v>
      </c>
      <c r="BF17" s="56" t="s">
        <v>150</v>
      </c>
      <c r="BG17" s="56" t="s">
        <v>147</v>
      </c>
      <c r="BH17" s="56" t="s">
        <v>147</v>
      </c>
      <c r="BI17" s="56" t="s">
        <v>147</v>
      </c>
      <c r="BJ17" s="58" t="s">
        <v>147</v>
      </c>
      <c r="BK17" s="58" t="s">
        <v>147</v>
      </c>
      <c r="BL17" s="58" t="s">
        <v>147</v>
      </c>
      <c r="BM17" s="58" t="s">
        <v>171</v>
      </c>
      <c r="BN17" s="58" t="s">
        <v>147</v>
      </c>
      <c r="BO17" s="56" t="s">
        <v>147</v>
      </c>
      <c r="BP17" s="58"/>
      <c r="BQ17" s="58"/>
      <c r="BR17" s="58"/>
      <c r="BS17" s="58"/>
      <c r="BT17" s="58"/>
      <c r="BU17" s="58"/>
      <c r="BV17" s="58"/>
      <c r="BW17" s="58"/>
      <c r="BX17" s="58"/>
      <c r="BY17" s="58">
        <v>2.5</v>
      </c>
    </row>
    <row r="18" spans="1:77" ht="15" x14ac:dyDescent="0.25">
      <c r="A18" s="47" t="s">
        <v>3492</v>
      </c>
      <c r="B18" s="47">
        <v>263360</v>
      </c>
      <c r="C18" s="47" t="s">
        <v>1146</v>
      </c>
      <c r="D18" s="47" t="s">
        <v>553</v>
      </c>
      <c r="E18" s="47" t="s">
        <v>25</v>
      </c>
      <c r="F18" s="47" t="s">
        <v>26</v>
      </c>
      <c r="G18" s="48">
        <v>40</v>
      </c>
      <c r="H18" s="48">
        <v>40.583329999999997</v>
      </c>
      <c r="I18" s="48">
        <v>0</v>
      </c>
      <c r="J18" s="48">
        <v>0</v>
      </c>
      <c r="K18" s="48">
        <v>0</v>
      </c>
      <c r="L18" s="48">
        <v>50</v>
      </c>
      <c r="M18" s="49">
        <v>0</v>
      </c>
      <c r="N18" s="50" t="s">
        <v>151</v>
      </c>
      <c r="O18" s="51"/>
      <c r="P18" s="52"/>
      <c r="Q18" s="52"/>
      <c r="R18" s="51"/>
      <c r="S18" s="53"/>
      <c r="T18" s="49">
        <v>0</v>
      </c>
      <c r="U18" s="50"/>
      <c r="V18" s="51">
        <v>100</v>
      </c>
      <c r="W18" s="51"/>
      <c r="X18" s="54">
        <v>0</v>
      </c>
      <c r="Y18" s="54" t="s">
        <v>93</v>
      </c>
      <c r="Z18" s="54" t="s">
        <v>93</v>
      </c>
      <c r="AA18" s="54" t="s">
        <v>93</v>
      </c>
      <c r="AB18" s="54" t="s">
        <v>93</v>
      </c>
      <c r="AC18" s="54" t="s">
        <v>93</v>
      </c>
      <c r="AD18" s="54" t="s">
        <v>93</v>
      </c>
      <c r="AE18" s="55">
        <f t="shared" si="0"/>
        <v>1.2320329554031175</v>
      </c>
      <c r="AF18" s="51">
        <f t="shared" si="1"/>
        <v>-0.58332999999999657</v>
      </c>
      <c r="AG18" s="41" t="str">
        <f t="shared" si="2"/>
        <v>x</v>
      </c>
      <c r="AH18" s="41">
        <f t="shared" si="3"/>
        <v>0.5</v>
      </c>
      <c r="AI18" s="41">
        <f t="shared" si="14"/>
        <v>1.5</v>
      </c>
      <c r="AJ18" s="41">
        <f t="shared" si="5"/>
        <v>0</v>
      </c>
      <c r="AK18" s="41">
        <f t="shared" si="5"/>
        <v>0</v>
      </c>
      <c r="AL18" s="41">
        <f t="shared" si="5"/>
        <v>0</v>
      </c>
      <c r="AM18" s="41">
        <f t="shared" si="5"/>
        <v>0</v>
      </c>
      <c r="AN18" s="41">
        <f t="shared" si="5"/>
        <v>0</v>
      </c>
      <c r="AO18" s="41">
        <f t="shared" si="6"/>
        <v>0</v>
      </c>
      <c r="AP18" s="41">
        <f t="shared" si="7"/>
        <v>0</v>
      </c>
      <c r="AQ18" s="41">
        <f t="shared" si="8"/>
        <v>0</v>
      </c>
      <c r="AR18" s="41">
        <f t="shared" si="16"/>
        <v>0</v>
      </c>
      <c r="AS18" s="107">
        <f t="shared" si="13"/>
        <v>3</v>
      </c>
      <c r="AT18" s="41" t="str">
        <f t="shared" si="15"/>
        <v/>
      </c>
      <c r="AU18" s="41"/>
      <c r="AV18" s="41"/>
      <c r="AW18" s="41"/>
      <c r="AX18" s="41"/>
      <c r="AY18" s="41"/>
      <c r="AZ18" s="41"/>
      <c r="BA18" s="41">
        <f t="shared" si="11"/>
        <v>5</v>
      </c>
      <c r="BB18" s="42">
        <f>[1]Rollup!$C$15</f>
        <v>44388</v>
      </c>
      <c r="BC18" s="43" t="str">
        <f t="shared" si="12"/>
        <v/>
      </c>
      <c r="BD18" s="56" t="s">
        <v>3470</v>
      </c>
      <c r="BE18" s="57" t="s">
        <v>146</v>
      </c>
      <c r="BF18" s="56" t="s">
        <v>171</v>
      </c>
      <c r="BG18" s="56" t="s">
        <v>3471</v>
      </c>
      <c r="BH18" s="56"/>
      <c r="BI18" s="56"/>
      <c r="BJ18" s="58"/>
      <c r="BK18" s="58"/>
      <c r="BL18" s="58" t="s">
        <v>147</v>
      </c>
      <c r="BM18" s="58"/>
      <c r="BN18" s="58" t="s">
        <v>147</v>
      </c>
      <c r="BO18" s="56" t="s">
        <v>147</v>
      </c>
      <c r="BP18" s="58"/>
      <c r="BQ18" s="58"/>
      <c r="BR18" s="58"/>
      <c r="BS18" s="58"/>
      <c r="BT18" s="58"/>
      <c r="BU18" s="58"/>
      <c r="BV18" s="58"/>
      <c r="BW18" s="58"/>
      <c r="BX18" s="58"/>
      <c r="BY18" s="58">
        <v>1</v>
      </c>
    </row>
    <row r="19" spans="1:77" ht="15" x14ac:dyDescent="0.25">
      <c r="A19" s="47" t="s">
        <v>3493</v>
      </c>
      <c r="B19" s="47">
        <v>263358</v>
      </c>
      <c r="C19" s="47" t="s">
        <v>1146</v>
      </c>
      <c r="D19" s="47" t="s">
        <v>553</v>
      </c>
      <c r="E19" s="47" t="s">
        <v>25</v>
      </c>
      <c r="F19" s="47" t="s">
        <v>26</v>
      </c>
      <c r="G19" s="48">
        <v>40</v>
      </c>
      <c r="H19" s="48">
        <v>32.299990000000001</v>
      </c>
      <c r="I19" s="48">
        <v>0</v>
      </c>
      <c r="J19" s="48">
        <v>0</v>
      </c>
      <c r="K19" s="48">
        <v>0</v>
      </c>
      <c r="L19" s="48">
        <v>50</v>
      </c>
      <c r="M19" s="49">
        <v>1</v>
      </c>
      <c r="N19" s="50" t="s">
        <v>151</v>
      </c>
      <c r="O19" s="51"/>
      <c r="P19" s="52"/>
      <c r="Q19" s="52"/>
      <c r="R19" s="51"/>
      <c r="S19" s="53"/>
      <c r="T19" s="49">
        <v>0</v>
      </c>
      <c r="U19" s="50"/>
      <c r="V19" s="51">
        <v>100</v>
      </c>
      <c r="W19" s="51"/>
      <c r="X19" s="54">
        <v>0</v>
      </c>
      <c r="Y19" s="54" t="s">
        <v>93</v>
      </c>
      <c r="Z19" s="54" t="s">
        <v>93</v>
      </c>
      <c r="AA19" s="54" t="s">
        <v>93</v>
      </c>
      <c r="AB19" s="54" t="s">
        <v>93</v>
      </c>
      <c r="AC19" s="54" t="s">
        <v>93</v>
      </c>
      <c r="AD19" s="54" t="s">
        <v>93</v>
      </c>
      <c r="AE19" s="55">
        <f t="shared" si="0"/>
        <v>1.25</v>
      </c>
      <c r="AF19" s="51">
        <f t="shared" si="1"/>
        <v>7.7000099999999989</v>
      </c>
      <c r="AG19" s="41" t="str">
        <f t="shared" si="2"/>
        <v>x</v>
      </c>
      <c r="AH19" s="41">
        <f t="shared" si="3"/>
        <v>0</v>
      </c>
      <c r="AI19" s="41">
        <f t="shared" si="14"/>
        <v>1.5</v>
      </c>
      <c r="AJ19" s="41">
        <f t="shared" si="5"/>
        <v>0</v>
      </c>
      <c r="AK19" s="41">
        <f t="shared" si="5"/>
        <v>0</v>
      </c>
      <c r="AL19" s="41">
        <f t="shared" si="5"/>
        <v>0</v>
      </c>
      <c r="AM19" s="41">
        <f t="shared" si="5"/>
        <v>0</v>
      </c>
      <c r="AN19" s="41">
        <f t="shared" si="5"/>
        <v>0</v>
      </c>
      <c r="AO19" s="41">
        <f t="shared" si="6"/>
        <v>0</v>
      </c>
      <c r="AP19" s="41">
        <f t="shared" si="7"/>
        <v>0</v>
      </c>
      <c r="AQ19" s="41">
        <f t="shared" si="8"/>
        <v>0</v>
      </c>
      <c r="AR19" s="41">
        <f t="shared" si="16"/>
        <v>0</v>
      </c>
      <c r="AS19" s="107">
        <f t="shared" si="13"/>
        <v>0</v>
      </c>
      <c r="AT19" s="41" t="str">
        <f t="shared" si="15"/>
        <v/>
      </c>
      <c r="AU19" s="41"/>
      <c r="AV19" s="41"/>
      <c r="AW19" s="41"/>
      <c r="AX19" s="41"/>
      <c r="AY19" s="41"/>
      <c r="AZ19" s="41"/>
      <c r="BA19" s="41">
        <f t="shared" si="11"/>
        <v>1.5</v>
      </c>
      <c r="BB19" s="42">
        <f>[1]Rollup!$C$15</f>
        <v>44388</v>
      </c>
      <c r="BC19" s="43" t="str">
        <f t="shared" si="12"/>
        <v/>
      </c>
      <c r="BD19" s="56" t="s">
        <v>3472</v>
      </c>
      <c r="BE19" s="57" t="s">
        <v>146</v>
      </c>
      <c r="BF19" s="56" t="s">
        <v>149</v>
      </c>
      <c r="BG19" s="56" t="s">
        <v>3473</v>
      </c>
      <c r="BH19" s="56"/>
      <c r="BI19" s="56"/>
      <c r="BJ19" s="58"/>
      <c r="BK19" s="58"/>
      <c r="BL19" s="58" t="s">
        <v>147</v>
      </c>
      <c r="BM19" s="58"/>
      <c r="BN19" s="58" t="s">
        <v>147</v>
      </c>
      <c r="BO19" s="56" t="s">
        <v>147</v>
      </c>
      <c r="BP19" s="58"/>
      <c r="BQ19" s="58"/>
      <c r="BR19" s="58"/>
      <c r="BS19" s="58"/>
      <c r="BT19" s="58"/>
      <c r="BU19" s="58"/>
      <c r="BV19" s="58"/>
      <c r="BW19" s="58"/>
      <c r="BX19" s="58"/>
      <c r="BY19" s="58">
        <v>2</v>
      </c>
    </row>
    <row r="20" spans="1:77" ht="15" x14ac:dyDescent="0.25">
      <c r="A20" s="47" t="s">
        <v>3494</v>
      </c>
      <c r="B20" s="47">
        <v>263359</v>
      </c>
      <c r="C20" s="47" t="s">
        <v>1146</v>
      </c>
      <c r="D20" s="47" t="s">
        <v>553</v>
      </c>
      <c r="E20" s="47" t="s">
        <v>25</v>
      </c>
      <c r="F20" s="47" t="s">
        <v>26</v>
      </c>
      <c r="G20" s="48">
        <v>40</v>
      </c>
      <c r="H20" s="48">
        <v>40.66666</v>
      </c>
      <c r="I20" s="48">
        <v>0</v>
      </c>
      <c r="J20" s="48">
        <v>0</v>
      </c>
      <c r="K20" s="48">
        <v>0</v>
      </c>
      <c r="L20" s="48">
        <v>50</v>
      </c>
      <c r="M20" s="49">
        <v>0</v>
      </c>
      <c r="N20" s="50" t="s">
        <v>151</v>
      </c>
      <c r="O20" s="51"/>
      <c r="P20" s="52"/>
      <c r="Q20" s="52"/>
      <c r="R20" s="51"/>
      <c r="S20" s="53"/>
      <c r="T20" s="49">
        <v>0</v>
      </c>
      <c r="U20" s="50"/>
      <c r="V20" s="51">
        <v>100</v>
      </c>
      <c r="W20" s="51"/>
      <c r="X20" s="54">
        <v>0</v>
      </c>
      <c r="Y20" s="54" t="s">
        <v>93</v>
      </c>
      <c r="Z20" s="54" t="s">
        <v>93</v>
      </c>
      <c r="AA20" s="54" t="s">
        <v>93</v>
      </c>
      <c r="AB20" s="54" t="s">
        <v>93</v>
      </c>
      <c r="AC20" s="54" t="s">
        <v>93</v>
      </c>
      <c r="AD20" s="54" t="s">
        <v>93</v>
      </c>
      <c r="AE20" s="55">
        <f t="shared" si="0"/>
        <v>1.2295083982800652</v>
      </c>
      <c r="AF20" s="51">
        <f t="shared" si="1"/>
        <v>-0.66666000000000025</v>
      </c>
      <c r="AG20" s="41" t="str">
        <f t="shared" si="2"/>
        <v>x</v>
      </c>
      <c r="AH20" s="41">
        <f t="shared" si="3"/>
        <v>0.5</v>
      </c>
      <c r="AI20" s="41">
        <f t="shared" si="14"/>
        <v>1.5</v>
      </c>
      <c r="AJ20" s="41">
        <f t="shared" si="5"/>
        <v>0</v>
      </c>
      <c r="AK20" s="41">
        <f t="shared" si="5"/>
        <v>0</v>
      </c>
      <c r="AL20" s="41">
        <f t="shared" si="5"/>
        <v>0</v>
      </c>
      <c r="AM20" s="41">
        <f t="shared" si="5"/>
        <v>0</v>
      </c>
      <c r="AN20" s="41">
        <f t="shared" si="5"/>
        <v>0</v>
      </c>
      <c r="AO20" s="41">
        <f t="shared" si="6"/>
        <v>0</v>
      </c>
      <c r="AP20" s="41">
        <f t="shared" si="7"/>
        <v>0</v>
      </c>
      <c r="AQ20" s="41">
        <f t="shared" si="8"/>
        <v>0</v>
      </c>
      <c r="AR20" s="41">
        <f t="shared" si="16"/>
        <v>0</v>
      </c>
      <c r="AS20" s="107">
        <f t="shared" si="13"/>
        <v>3</v>
      </c>
      <c r="AT20" s="41" t="str">
        <f t="shared" si="15"/>
        <v/>
      </c>
      <c r="AU20" s="41"/>
      <c r="AV20" s="41"/>
      <c r="AW20" s="41"/>
      <c r="AX20" s="41"/>
      <c r="AY20" s="41"/>
      <c r="AZ20" s="41"/>
      <c r="BA20" s="41">
        <f t="shared" si="11"/>
        <v>5</v>
      </c>
      <c r="BB20" s="42">
        <f>[1]Rollup!$C$15</f>
        <v>44388</v>
      </c>
      <c r="BC20" s="43" t="str">
        <f t="shared" si="12"/>
        <v/>
      </c>
      <c r="BD20" s="56" t="s">
        <v>172</v>
      </c>
      <c r="BE20" s="57" t="s">
        <v>3474</v>
      </c>
      <c r="BF20" s="56" t="s">
        <v>150</v>
      </c>
      <c r="BG20" s="56"/>
      <c r="BH20" s="56"/>
      <c r="BI20" s="56"/>
      <c r="BJ20" s="58"/>
      <c r="BK20" s="58"/>
      <c r="BL20" s="58"/>
      <c r="BM20" s="58"/>
      <c r="BN20" s="58"/>
      <c r="BO20" s="56" t="s">
        <v>147</v>
      </c>
      <c r="BP20" s="58"/>
      <c r="BQ20" s="58"/>
      <c r="BR20" s="58"/>
      <c r="BS20" s="58"/>
      <c r="BT20" s="58"/>
      <c r="BU20" s="58"/>
      <c r="BV20" s="58"/>
      <c r="BW20" s="58"/>
      <c r="BX20" s="58"/>
      <c r="BY20" s="58">
        <v>2</v>
      </c>
    </row>
    <row r="21" spans="1:77" ht="15" x14ac:dyDescent="0.25">
      <c r="A21" s="47" t="s">
        <v>984</v>
      </c>
      <c r="B21" s="47">
        <v>247042</v>
      </c>
      <c r="C21" s="47" t="s">
        <v>552</v>
      </c>
      <c r="D21" s="47" t="s">
        <v>553</v>
      </c>
      <c r="E21" s="47" t="s">
        <v>25</v>
      </c>
      <c r="F21" s="47" t="s">
        <v>26</v>
      </c>
      <c r="G21" s="48">
        <v>40</v>
      </c>
      <c r="H21" s="48">
        <v>41.366630000000001</v>
      </c>
      <c r="I21" s="48">
        <v>0</v>
      </c>
      <c r="J21" s="48">
        <v>0</v>
      </c>
      <c r="K21" s="48">
        <v>0</v>
      </c>
      <c r="L21" s="48">
        <v>50</v>
      </c>
      <c r="M21" s="49">
        <v>0</v>
      </c>
      <c r="N21" s="50" t="s">
        <v>151</v>
      </c>
      <c r="O21" s="51"/>
      <c r="P21" s="52"/>
      <c r="Q21" s="52"/>
      <c r="R21" s="51"/>
      <c r="S21" s="53"/>
      <c r="T21" s="49">
        <v>0</v>
      </c>
      <c r="U21" s="50"/>
      <c r="V21" s="51">
        <v>100</v>
      </c>
      <c r="W21" s="51"/>
      <c r="X21" s="54">
        <v>0</v>
      </c>
      <c r="Y21" s="54" t="s">
        <v>93</v>
      </c>
      <c r="Z21" s="54" t="s">
        <v>93</v>
      </c>
      <c r="AA21" s="54" t="s">
        <v>93</v>
      </c>
      <c r="AB21" s="54" t="s">
        <v>93</v>
      </c>
      <c r="AC21" s="54" t="s">
        <v>93</v>
      </c>
      <c r="AD21" s="54" t="s">
        <v>93</v>
      </c>
      <c r="AE21" s="55">
        <f t="shared" si="0"/>
        <v>1.2087037305190198</v>
      </c>
      <c r="AF21" s="51">
        <f t="shared" si="1"/>
        <v>-1.3666300000000007</v>
      </c>
      <c r="AG21" s="41" t="str">
        <f t="shared" si="2"/>
        <v>x</v>
      </c>
      <c r="AH21" s="41">
        <f t="shared" si="3"/>
        <v>0.5</v>
      </c>
      <c r="AI21" s="41">
        <f t="shared" si="14"/>
        <v>1.5</v>
      </c>
      <c r="AJ21" s="41">
        <f t="shared" si="5"/>
        <v>0</v>
      </c>
      <c r="AK21" s="41">
        <f t="shared" si="5"/>
        <v>0</v>
      </c>
      <c r="AL21" s="41">
        <f t="shared" si="5"/>
        <v>0</v>
      </c>
      <c r="AM21" s="41">
        <f t="shared" si="5"/>
        <v>0</v>
      </c>
      <c r="AN21" s="41">
        <f t="shared" si="5"/>
        <v>0</v>
      </c>
      <c r="AO21" s="41">
        <f t="shared" si="6"/>
        <v>0</v>
      </c>
      <c r="AP21" s="41">
        <f t="shared" si="7"/>
        <v>0</v>
      </c>
      <c r="AQ21" s="41">
        <f t="shared" si="8"/>
        <v>0</v>
      </c>
      <c r="AR21" s="41">
        <f t="shared" si="16"/>
        <v>0</v>
      </c>
      <c r="AS21" s="107">
        <f t="shared" si="13"/>
        <v>3</v>
      </c>
      <c r="AT21" s="41" t="str">
        <f t="shared" si="15"/>
        <v/>
      </c>
      <c r="AU21" s="41"/>
      <c r="AV21" s="41"/>
      <c r="AW21" s="41"/>
      <c r="AX21" s="41"/>
      <c r="AY21" s="41"/>
      <c r="AZ21" s="41"/>
      <c r="BA21" s="41">
        <f t="shared" si="11"/>
        <v>5</v>
      </c>
      <c r="BB21" s="42">
        <f>[1]Rollup!$C$15</f>
        <v>44388</v>
      </c>
      <c r="BC21" s="43" t="str">
        <f t="shared" si="12"/>
        <v/>
      </c>
      <c r="BD21" s="56" t="s">
        <v>173</v>
      </c>
      <c r="BE21" s="57" t="s">
        <v>153</v>
      </c>
      <c r="BF21" s="56" t="s">
        <v>149</v>
      </c>
      <c r="BG21" s="56" t="s">
        <v>168</v>
      </c>
      <c r="BH21" s="56" t="s">
        <v>147</v>
      </c>
      <c r="BI21" s="56" t="s">
        <v>147</v>
      </c>
      <c r="BJ21" s="58" t="s">
        <v>147</v>
      </c>
      <c r="BK21" s="58" t="s">
        <v>147</v>
      </c>
      <c r="BL21" s="58" t="s">
        <v>147</v>
      </c>
      <c r="BM21" s="58" t="s">
        <v>147</v>
      </c>
      <c r="BN21" s="58" t="s">
        <v>147</v>
      </c>
      <c r="BO21" s="56" t="s">
        <v>147</v>
      </c>
      <c r="BP21" s="58"/>
      <c r="BQ21" s="58"/>
      <c r="BR21" s="58"/>
      <c r="BS21" s="58"/>
      <c r="BT21" s="58"/>
      <c r="BU21" s="58"/>
      <c r="BV21" s="58"/>
      <c r="BW21" s="58"/>
      <c r="BX21" s="58"/>
      <c r="BY21" s="58">
        <v>2</v>
      </c>
    </row>
    <row r="22" spans="1:77" ht="15" x14ac:dyDescent="0.25">
      <c r="A22" s="47" t="s">
        <v>2565</v>
      </c>
      <c r="B22" s="47">
        <v>262439</v>
      </c>
      <c r="C22" s="47" t="s">
        <v>552</v>
      </c>
      <c r="D22" s="47" t="s">
        <v>553</v>
      </c>
      <c r="E22" s="47" t="s">
        <v>25</v>
      </c>
      <c r="F22" s="47" t="s">
        <v>26</v>
      </c>
      <c r="G22" s="48">
        <v>40</v>
      </c>
      <c r="H22" s="48">
        <v>39.900000000000006</v>
      </c>
      <c r="I22" s="48">
        <v>0</v>
      </c>
      <c r="J22" s="48">
        <v>0</v>
      </c>
      <c r="K22" s="48">
        <v>0</v>
      </c>
      <c r="L22" s="48">
        <v>50</v>
      </c>
      <c r="M22" s="49">
        <v>1</v>
      </c>
      <c r="N22" s="50" t="s">
        <v>151</v>
      </c>
      <c r="O22" s="51"/>
      <c r="P22" s="52"/>
      <c r="Q22" s="52"/>
      <c r="R22" s="51"/>
      <c r="S22" s="53"/>
      <c r="T22" s="49">
        <v>0</v>
      </c>
      <c r="U22" s="50"/>
      <c r="V22" s="51">
        <v>100</v>
      </c>
      <c r="W22" s="51"/>
      <c r="X22" s="54">
        <v>0</v>
      </c>
      <c r="Y22" s="54" t="s">
        <v>93</v>
      </c>
      <c r="Z22" s="54" t="s">
        <v>93</v>
      </c>
      <c r="AA22" s="54" t="s">
        <v>93</v>
      </c>
      <c r="AB22" s="54" t="s">
        <v>93</v>
      </c>
      <c r="AC22" s="54" t="s">
        <v>93</v>
      </c>
      <c r="AD22" s="54" t="s">
        <v>93</v>
      </c>
      <c r="AE22" s="55">
        <f t="shared" si="0"/>
        <v>1.25</v>
      </c>
      <c r="AF22" s="51">
        <f t="shared" si="1"/>
        <v>9.9999999999994316E-2</v>
      </c>
      <c r="AG22" s="41" t="str">
        <f t="shared" si="2"/>
        <v>x</v>
      </c>
      <c r="AH22" s="41">
        <f t="shared" si="3"/>
        <v>0</v>
      </c>
      <c r="AI22" s="41">
        <f t="shared" si="14"/>
        <v>1.5</v>
      </c>
      <c r="AJ22" s="41">
        <f t="shared" si="5"/>
        <v>0</v>
      </c>
      <c r="AK22" s="41">
        <f t="shared" si="5"/>
        <v>0</v>
      </c>
      <c r="AL22" s="41">
        <f t="shared" si="5"/>
        <v>0</v>
      </c>
      <c r="AM22" s="41">
        <f t="shared" si="5"/>
        <v>0</v>
      </c>
      <c r="AN22" s="41">
        <f t="shared" si="5"/>
        <v>0</v>
      </c>
      <c r="AO22" s="41">
        <f t="shared" si="6"/>
        <v>0</v>
      </c>
      <c r="AP22" s="41">
        <f t="shared" si="7"/>
        <v>0</v>
      </c>
      <c r="AQ22" s="41">
        <f t="shared" si="8"/>
        <v>0</v>
      </c>
      <c r="AR22" s="41">
        <f t="shared" si="16"/>
        <v>0</v>
      </c>
      <c r="AS22" s="107">
        <f t="shared" si="13"/>
        <v>3</v>
      </c>
      <c r="AT22" s="41" t="str">
        <f t="shared" si="15"/>
        <v/>
      </c>
      <c r="AU22" s="41"/>
      <c r="AV22" s="41"/>
      <c r="AW22" s="41"/>
      <c r="AX22" s="41"/>
      <c r="AY22" s="41"/>
      <c r="AZ22" s="41"/>
      <c r="BA22" s="41">
        <f t="shared" si="11"/>
        <v>4.5</v>
      </c>
      <c r="BB22" s="42">
        <f>[1]Rollup!$C$15</f>
        <v>44388</v>
      </c>
      <c r="BC22" s="43" t="str">
        <f t="shared" si="12"/>
        <v>Check</v>
      </c>
      <c r="BD22" s="56" t="s">
        <v>79</v>
      </c>
      <c r="BE22" s="57" t="s">
        <v>146</v>
      </c>
      <c r="BF22" s="56" t="s">
        <v>149</v>
      </c>
      <c r="BG22" s="56" t="s">
        <v>147</v>
      </c>
      <c r="BH22" s="56" t="s">
        <v>147</v>
      </c>
      <c r="BI22" s="56" t="s">
        <v>147</v>
      </c>
      <c r="BJ22" s="58" t="s">
        <v>147</v>
      </c>
      <c r="BK22" s="58" t="s">
        <v>147</v>
      </c>
      <c r="BL22" s="58" t="s">
        <v>147</v>
      </c>
      <c r="BM22" s="58" t="s">
        <v>147</v>
      </c>
      <c r="BN22" s="58" t="s">
        <v>147</v>
      </c>
      <c r="BO22" s="56" t="s">
        <v>147</v>
      </c>
      <c r="BP22" s="58" t="s">
        <v>174</v>
      </c>
      <c r="BQ22" s="58"/>
      <c r="BR22" s="58"/>
      <c r="BS22" s="58"/>
      <c r="BT22" s="58"/>
      <c r="BU22" s="58"/>
      <c r="BV22" s="58"/>
      <c r="BW22" s="58"/>
      <c r="BX22" s="58"/>
      <c r="BY22" s="58">
        <v>2.5</v>
      </c>
    </row>
    <row r="23" spans="1:77" ht="15" x14ac:dyDescent="0.25">
      <c r="A23" s="47" t="s">
        <v>1091</v>
      </c>
      <c r="B23" s="47">
        <v>246036</v>
      </c>
      <c r="C23" s="47" t="s">
        <v>552</v>
      </c>
      <c r="D23" s="47" t="s">
        <v>553</v>
      </c>
      <c r="E23" s="47" t="s">
        <v>25</v>
      </c>
      <c r="F23" s="47" t="s">
        <v>26</v>
      </c>
      <c r="G23" s="48">
        <v>40</v>
      </c>
      <c r="H23" s="48">
        <v>40.150010000000002</v>
      </c>
      <c r="I23" s="48">
        <v>0</v>
      </c>
      <c r="J23" s="48">
        <v>0</v>
      </c>
      <c r="K23" s="48">
        <v>0</v>
      </c>
      <c r="L23" s="48">
        <v>50</v>
      </c>
      <c r="M23" s="49">
        <v>0</v>
      </c>
      <c r="N23" s="50" t="s">
        <v>151</v>
      </c>
      <c r="O23" s="51"/>
      <c r="P23" s="52"/>
      <c r="Q23" s="52"/>
      <c r="R23" s="51"/>
      <c r="S23" s="53"/>
      <c r="T23" s="49">
        <v>0</v>
      </c>
      <c r="U23" s="50"/>
      <c r="V23" s="51">
        <v>100</v>
      </c>
      <c r="W23" s="51"/>
      <c r="X23" s="54">
        <v>0</v>
      </c>
      <c r="Y23" s="54" t="s">
        <v>93</v>
      </c>
      <c r="Z23" s="54" t="s">
        <v>93</v>
      </c>
      <c r="AA23" s="54" t="s">
        <v>93</v>
      </c>
      <c r="AB23" s="54" t="s">
        <v>93</v>
      </c>
      <c r="AC23" s="54" t="s">
        <v>93</v>
      </c>
      <c r="AD23" s="54" t="s">
        <v>93</v>
      </c>
      <c r="AE23" s="55">
        <f t="shared" si="0"/>
        <v>1.2453297022840093</v>
      </c>
      <c r="AF23" s="51">
        <f t="shared" si="1"/>
        <v>-0.15001000000000175</v>
      </c>
      <c r="AG23" s="41" t="str">
        <f t="shared" si="2"/>
        <v>x</v>
      </c>
      <c r="AH23" s="41">
        <f t="shared" si="3"/>
        <v>0.5</v>
      </c>
      <c r="AI23" s="41">
        <f t="shared" si="14"/>
        <v>1.5</v>
      </c>
      <c r="AJ23" s="41">
        <f t="shared" si="5"/>
        <v>0</v>
      </c>
      <c r="AK23" s="41">
        <f t="shared" si="5"/>
        <v>0</v>
      </c>
      <c r="AL23" s="41">
        <f t="shared" si="5"/>
        <v>0</v>
      </c>
      <c r="AM23" s="41">
        <f t="shared" si="5"/>
        <v>0</v>
      </c>
      <c r="AN23" s="41">
        <f t="shared" si="5"/>
        <v>0</v>
      </c>
      <c r="AO23" s="41">
        <f t="shared" si="6"/>
        <v>0</v>
      </c>
      <c r="AP23" s="41">
        <f t="shared" si="7"/>
        <v>0</v>
      </c>
      <c r="AQ23" s="41">
        <f t="shared" si="8"/>
        <v>0</v>
      </c>
      <c r="AR23" s="41">
        <f t="shared" si="16"/>
        <v>0</v>
      </c>
      <c r="AS23" s="107">
        <f t="shared" si="13"/>
        <v>3</v>
      </c>
      <c r="AT23" s="41" t="str">
        <f t="shared" si="15"/>
        <v/>
      </c>
      <c r="AU23" s="41"/>
      <c r="AV23" s="41"/>
      <c r="AW23" s="41"/>
      <c r="AX23" s="41"/>
      <c r="AY23" s="41"/>
      <c r="AZ23" s="41"/>
      <c r="BA23" s="41">
        <f t="shared" si="11"/>
        <v>5</v>
      </c>
      <c r="BB23" s="42">
        <f>[1]Rollup!$C$15</f>
        <v>44388</v>
      </c>
      <c r="BC23" s="43" t="str">
        <f t="shared" si="12"/>
        <v/>
      </c>
      <c r="BD23" s="56" t="s">
        <v>175</v>
      </c>
      <c r="BE23" s="57" t="s">
        <v>163</v>
      </c>
      <c r="BF23" s="56" t="s">
        <v>176</v>
      </c>
      <c r="BG23" s="56" t="s">
        <v>177</v>
      </c>
      <c r="BH23" s="56" t="s">
        <v>147</v>
      </c>
      <c r="BI23" s="56" t="s">
        <v>147</v>
      </c>
      <c r="BJ23" s="58" t="s">
        <v>147</v>
      </c>
      <c r="BK23" s="58" t="s">
        <v>147</v>
      </c>
      <c r="BL23" s="58" t="s">
        <v>147</v>
      </c>
      <c r="BM23" s="58" t="s">
        <v>147</v>
      </c>
      <c r="BN23" s="58" t="s">
        <v>147</v>
      </c>
      <c r="BO23" s="56" t="s">
        <v>147</v>
      </c>
      <c r="BP23" s="58" t="s">
        <v>147</v>
      </c>
      <c r="BQ23" s="58"/>
      <c r="BR23" s="58"/>
      <c r="BS23" s="58"/>
      <c r="BT23" s="58"/>
      <c r="BU23" s="58"/>
      <c r="BV23" s="58"/>
      <c r="BW23" s="58"/>
      <c r="BX23" s="58"/>
      <c r="BY23" s="58">
        <v>2.5</v>
      </c>
    </row>
    <row r="24" spans="1:77" ht="15" x14ac:dyDescent="0.25">
      <c r="A24" s="47" t="s">
        <v>2566</v>
      </c>
      <c r="B24" s="47">
        <v>262436</v>
      </c>
      <c r="C24" s="47" t="s">
        <v>552</v>
      </c>
      <c r="D24" s="47" t="s">
        <v>553</v>
      </c>
      <c r="E24" s="47" t="s">
        <v>25</v>
      </c>
      <c r="F24" s="47" t="s">
        <v>26</v>
      </c>
      <c r="G24" s="48">
        <v>40</v>
      </c>
      <c r="H24" s="48">
        <v>40.299979999999998</v>
      </c>
      <c r="I24" s="48">
        <v>0</v>
      </c>
      <c r="J24" s="48">
        <v>0</v>
      </c>
      <c r="K24" s="48">
        <v>0</v>
      </c>
      <c r="L24" s="48">
        <v>50</v>
      </c>
      <c r="M24" s="49">
        <v>0</v>
      </c>
      <c r="N24" s="50" t="s">
        <v>151</v>
      </c>
      <c r="O24" s="51"/>
      <c r="P24" s="52"/>
      <c r="Q24" s="52"/>
      <c r="R24" s="51"/>
      <c r="S24" s="53"/>
      <c r="T24" s="49">
        <v>0</v>
      </c>
      <c r="U24" s="50"/>
      <c r="V24" s="51">
        <v>100</v>
      </c>
      <c r="W24" s="51"/>
      <c r="X24" s="54">
        <v>0</v>
      </c>
      <c r="Y24" s="54" t="s">
        <v>93</v>
      </c>
      <c r="Z24" s="54" t="s">
        <v>93</v>
      </c>
      <c r="AA24" s="54" t="s">
        <v>93</v>
      </c>
      <c r="AB24" s="54" t="s">
        <v>93</v>
      </c>
      <c r="AC24" s="54" t="s">
        <v>93</v>
      </c>
      <c r="AD24" s="54" t="s">
        <v>93</v>
      </c>
      <c r="AE24" s="55">
        <f t="shared" si="0"/>
        <v>1.2406954048116154</v>
      </c>
      <c r="AF24" s="51">
        <f t="shared" si="1"/>
        <v>-0.29997999999999791</v>
      </c>
      <c r="AG24" s="41" t="str">
        <f t="shared" si="2"/>
        <v>x</v>
      </c>
      <c r="AH24" s="41">
        <f t="shared" si="3"/>
        <v>0.5</v>
      </c>
      <c r="AI24" s="41">
        <f t="shared" si="14"/>
        <v>1.5</v>
      </c>
      <c r="AJ24" s="41">
        <f t="shared" si="5"/>
        <v>0</v>
      </c>
      <c r="AK24" s="41">
        <f t="shared" si="5"/>
        <v>0</v>
      </c>
      <c r="AL24" s="41">
        <f t="shared" si="5"/>
        <v>0</v>
      </c>
      <c r="AM24" s="41">
        <f t="shared" si="5"/>
        <v>0</v>
      </c>
      <c r="AN24" s="41">
        <f t="shared" si="5"/>
        <v>0</v>
      </c>
      <c r="AO24" s="41">
        <f t="shared" si="6"/>
        <v>0</v>
      </c>
      <c r="AP24" s="41">
        <f t="shared" si="7"/>
        <v>0</v>
      </c>
      <c r="AQ24" s="41">
        <f t="shared" si="8"/>
        <v>0</v>
      </c>
      <c r="AR24" s="41">
        <f t="shared" si="16"/>
        <v>0</v>
      </c>
      <c r="AS24" s="107">
        <f t="shared" si="13"/>
        <v>3</v>
      </c>
      <c r="AT24" s="41" t="str">
        <f t="shared" si="15"/>
        <v/>
      </c>
      <c r="AU24" s="41"/>
      <c r="AV24" s="41"/>
      <c r="AW24" s="41"/>
      <c r="AX24" s="41"/>
      <c r="AY24" s="41"/>
      <c r="AZ24" s="41"/>
      <c r="BA24" s="41">
        <f t="shared" si="11"/>
        <v>5</v>
      </c>
      <c r="BB24" s="42">
        <f>[1]Rollup!$C$15</f>
        <v>44388</v>
      </c>
      <c r="BC24" s="43" t="str">
        <f t="shared" si="12"/>
        <v/>
      </c>
      <c r="BD24" s="56" t="s">
        <v>178</v>
      </c>
      <c r="BE24" s="57" t="s">
        <v>146</v>
      </c>
      <c r="BF24" s="56" t="s">
        <v>157</v>
      </c>
      <c r="BG24" s="56" t="s">
        <v>147</v>
      </c>
      <c r="BH24" s="56" t="s">
        <v>147</v>
      </c>
      <c r="BI24" s="56" t="s">
        <v>147</v>
      </c>
      <c r="BJ24" s="58" t="s">
        <v>147</v>
      </c>
      <c r="BK24" s="58" t="s">
        <v>147</v>
      </c>
      <c r="BL24" s="58" t="s">
        <v>147</v>
      </c>
      <c r="BM24" s="58" t="s">
        <v>147</v>
      </c>
      <c r="BN24" s="58" t="s">
        <v>147</v>
      </c>
      <c r="BO24" s="56" t="s">
        <v>147</v>
      </c>
      <c r="BP24" s="58"/>
      <c r="BQ24" s="58"/>
      <c r="BR24" s="58"/>
      <c r="BS24" s="58"/>
      <c r="BT24" s="58"/>
      <c r="BU24" s="58"/>
      <c r="BV24" s="58"/>
      <c r="BW24" s="58"/>
      <c r="BX24" s="58"/>
      <c r="BY24" s="58">
        <v>3</v>
      </c>
    </row>
    <row r="25" spans="1:77" ht="15" x14ac:dyDescent="0.25">
      <c r="A25" s="47" t="s">
        <v>3185</v>
      </c>
      <c r="B25" s="47">
        <v>263185</v>
      </c>
      <c r="C25" s="47" t="s">
        <v>552</v>
      </c>
      <c r="D25" s="47" t="s">
        <v>553</v>
      </c>
      <c r="E25" s="47" t="s">
        <v>25</v>
      </c>
      <c r="F25" s="47" t="s">
        <v>26</v>
      </c>
      <c r="G25" s="48">
        <v>40</v>
      </c>
      <c r="H25" s="48">
        <v>40.350020000000001</v>
      </c>
      <c r="I25" s="48">
        <v>0</v>
      </c>
      <c r="J25" s="48">
        <v>0</v>
      </c>
      <c r="K25" s="48">
        <v>0</v>
      </c>
      <c r="L25" s="48">
        <v>50</v>
      </c>
      <c r="M25" s="49">
        <v>1</v>
      </c>
      <c r="N25" s="50" t="s">
        <v>151</v>
      </c>
      <c r="O25" s="51"/>
      <c r="P25" s="52"/>
      <c r="Q25" s="52"/>
      <c r="R25" s="51"/>
      <c r="S25" s="53"/>
      <c r="T25" s="49">
        <v>0</v>
      </c>
      <c r="U25" s="50"/>
      <c r="V25" s="51">
        <v>100</v>
      </c>
      <c r="W25" s="51"/>
      <c r="X25" s="54">
        <v>0</v>
      </c>
      <c r="Y25" s="54" t="s">
        <v>93</v>
      </c>
      <c r="Z25" s="54" t="s">
        <v>93</v>
      </c>
      <c r="AA25" s="54" t="s">
        <v>93</v>
      </c>
      <c r="AB25" s="54" t="s">
        <v>93</v>
      </c>
      <c r="AC25" s="54" t="s">
        <v>93</v>
      </c>
      <c r="AD25" s="54" t="s">
        <v>93</v>
      </c>
      <c r="AE25" s="55">
        <f t="shared" si="0"/>
        <v>1.2391567587822756</v>
      </c>
      <c r="AF25" s="51">
        <f t="shared" si="1"/>
        <v>-0.35002000000000066</v>
      </c>
      <c r="AG25" s="41" t="str">
        <f t="shared" si="2"/>
        <v>x</v>
      </c>
      <c r="AH25" s="41">
        <f t="shared" si="3"/>
        <v>0</v>
      </c>
      <c r="AI25" s="41">
        <f t="shared" si="14"/>
        <v>1.5</v>
      </c>
      <c r="AJ25" s="41">
        <f t="shared" si="5"/>
        <v>0</v>
      </c>
      <c r="AK25" s="41">
        <f t="shared" si="5"/>
        <v>0</v>
      </c>
      <c r="AL25" s="41">
        <f t="shared" si="5"/>
        <v>0</v>
      </c>
      <c r="AM25" s="41">
        <f t="shared" si="5"/>
        <v>0</v>
      </c>
      <c r="AN25" s="41">
        <f t="shared" si="5"/>
        <v>0</v>
      </c>
      <c r="AO25" s="41">
        <f t="shared" si="6"/>
        <v>0</v>
      </c>
      <c r="AP25" s="41">
        <f t="shared" si="7"/>
        <v>0</v>
      </c>
      <c r="AQ25" s="41">
        <f t="shared" si="8"/>
        <v>0</v>
      </c>
      <c r="AR25" s="41">
        <f t="shared" si="16"/>
        <v>0</v>
      </c>
      <c r="AS25" s="107">
        <f t="shared" si="13"/>
        <v>3</v>
      </c>
      <c r="AT25" s="41" t="str">
        <f t="shared" si="15"/>
        <v/>
      </c>
      <c r="AU25" s="41"/>
      <c r="AV25" s="41"/>
      <c r="AW25" s="41"/>
      <c r="AX25" s="41"/>
      <c r="AY25" s="41"/>
      <c r="AZ25" s="41"/>
      <c r="BA25" s="41">
        <f t="shared" si="11"/>
        <v>4.5</v>
      </c>
      <c r="BB25" s="42">
        <f>[1]Rollup!$C$15</f>
        <v>44388</v>
      </c>
      <c r="BC25" s="43" t="str">
        <f t="shared" si="12"/>
        <v>Check</v>
      </c>
      <c r="BD25" s="56" t="s">
        <v>80</v>
      </c>
      <c r="BE25" s="57" t="s">
        <v>153</v>
      </c>
      <c r="BF25" s="56" t="s">
        <v>171</v>
      </c>
      <c r="BG25" s="56" t="s">
        <v>182</v>
      </c>
      <c r="BH25" s="56" t="s">
        <v>147</v>
      </c>
      <c r="BI25" s="56" t="s">
        <v>147</v>
      </c>
      <c r="BJ25" s="58" t="s">
        <v>147</v>
      </c>
      <c r="BK25" s="58" t="s">
        <v>147</v>
      </c>
      <c r="BL25" s="58" t="s">
        <v>147</v>
      </c>
      <c r="BM25" s="58" t="s">
        <v>147</v>
      </c>
      <c r="BN25" s="58" t="s">
        <v>147</v>
      </c>
      <c r="BO25" s="56" t="s">
        <v>147</v>
      </c>
      <c r="BP25" s="58" t="s">
        <v>147</v>
      </c>
      <c r="BQ25" s="58"/>
      <c r="BR25" s="58"/>
      <c r="BS25" s="58"/>
      <c r="BT25" s="58"/>
      <c r="BU25" s="58"/>
      <c r="BV25" s="58"/>
      <c r="BW25" s="58"/>
      <c r="BX25" s="58"/>
      <c r="BY25" s="58">
        <v>2</v>
      </c>
    </row>
    <row r="26" spans="1:77" ht="15" x14ac:dyDescent="0.25">
      <c r="A26" s="47" t="s">
        <v>2990</v>
      </c>
      <c r="B26" s="47">
        <v>262993</v>
      </c>
      <c r="C26" s="47" t="s">
        <v>552</v>
      </c>
      <c r="D26" s="47" t="s">
        <v>553</v>
      </c>
      <c r="E26" s="47" t="s">
        <v>25</v>
      </c>
      <c r="F26" s="47" t="s">
        <v>26</v>
      </c>
      <c r="G26" s="48">
        <v>40</v>
      </c>
      <c r="H26" s="48">
        <v>39.516689999999997</v>
      </c>
      <c r="I26" s="48">
        <v>0</v>
      </c>
      <c r="J26" s="48">
        <v>0</v>
      </c>
      <c r="K26" s="48">
        <v>0</v>
      </c>
      <c r="L26" s="48">
        <v>50</v>
      </c>
      <c r="M26" s="49">
        <v>0</v>
      </c>
      <c r="N26" s="50" t="s">
        <v>151</v>
      </c>
      <c r="O26" s="51"/>
      <c r="P26" s="52"/>
      <c r="Q26" s="52"/>
      <c r="R26" s="51"/>
      <c r="S26" s="53"/>
      <c r="T26" s="49">
        <v>0</v>
      </c>
      <c r="U26" s="50"/>
      <c r="V26" s="51">
        <v>100</v>
      </c>
      <c r="W26" s="51"/>
      <c r="X26" s="54">
        <v>0</v>
      </c>
      <c r="Y26" s="54" t="s">
        <v>93</v>
      </c>
      <c r="Z26" s="54" t="s">
        <v>93</v>
      </c>
      <c r="AA26" s="54" t="s">
        <v>93</v>
      </c>
      <c r="AB26" s="54" t="s">
        <v>93</v>
      </c>
      <c r="AC26" s="54" t="s">
        <v>93</v>
      </c>
      <c r="AD26" s="54" t="s">
        <v>93</v>
      </c>
      <c r="AE26" s="55">
        <f t="shared" si="0"/>
        <v>1.25</v>
      </c>
      <c r="AF26" s="51">
        <f t="shared" si="1"/>
        <v>0.48331000000000301</v>
      </c>
      <c r="AG26" s="41" t="str">
        <f t="shared" si="2"/>
        <v>x</v>
      </c>
      <c r="AH26" s="41">
        <f t="shared" si="3"/>
        <v>0.5</v>
      </c>
      <c r="AI26" s="41">
        <f t="shared" si="14"/>
        <v>1.5</v>
      </c>
      <c r="AJ26" s="41">
        <f t="shared" si="5"/>
        <v>0</v>
      </c>
      <c r="AK26" s="41">
        <f t="shared" si="5"/>
        <v>0</v>
      </c>
      <c r="AL26" s="41">
        <f t="shared" si="5"/>
        <v>0</v>
      </c>
      <c r="AM26" s="41">
        <f t="shared" si="5"/>
        <v>0</v>
      </c>
      <c r="AN26" s="41">
        <f t="shared" si="5"/>
        <v>0</v>
      </c>
      <c r="AO26" s="41">
        <f t="shared" si="6"/>
        <v>0</v>
      </c>
      <c r="AP26" s="41">
        <f t="shared" si="7"/>
        <v>0</v>
      </c>
      <c r="AQ26" s="41">
        <f t="shared" si="8"/>
        <v>0</v>
      </c>
      <c r="AR26" s="41">
        <f t="shared" si="16"/>
        <v>0</v>
      </c>
      <c r="AS26" s="107">
        <f t="shared" si="13"/>
        <v>3</v>
      </c>
      <c r="AT26" s="41" t="str">
        <f t="shared" si="15"/>
        <v/>
      </c>
      <c r="AU26" s="41"/>
      <c r="AV26" s="41"/>
      <c r="AW26" s="41"/>
      <c r="AX26" s="41"/>
      <c r="AY26" s="41"/>
      <c r="AZ26" s="41"/>
      <c r="BA26" s="41">
        <f t="shared" si="11"/>
        <v>5</v>
      </c>
      <c r="BB26" s="42">
        <f>[1]Rollup!$C$15</f>
        <v>44388</v>
      </c>
      <c r="BC26" s="43" t="str">
        <f t="shared" si="12"/>
        <v/>
      </c>
      <c r="BD26" s="56" t="s">
        <v>180</v>
      </c>
      <c r="BE26" s="57" t="s">
        <v>153</v>
      </c>
      <c r="BF26" s="56" t="s">
        <v>150</v>
      </c>
      <c r="BG26" s="56" t="s">
        <v>3471</v>
      </c>
      <c r="BH26" s="56" t="s">
        <v>147</v>
      </c>
      <c r="BI26" s="56" t="s">
        <v>147</v>
      </c>
      <c r="BJ26" s="58" t="s">
        <v>147</v>
      </c>
      <c r="BK26" s="58" t="s">
        <v>147</v>
      </c>
      <c r="BL26" s="58" t="s">
        <v>147</v>
      </c>
      <c r="BM26" s="58" t="s">
        <v>147</v>
      </c>
      <c r="BN26" s="58" t="s">
        <v>147</v>
      </c>
      <c r="BO26" s="56" t="s">
        <v>147</v>
      </c>
      <c r="BP26" s="58" t="s">
        <v>147</v>
      </c>
      <c r="BQ26" s="58"/>
      <c r="BR26" s="58"/>
      <c r="BS26" s="58"/>
      <c r="BT26" s="58"/>
      <c r="BU26" s="58"/>
      <c r="BV26" s="58"/>
      <c r="BW26" s="58"/>
      <c r="BX26" s="58"/>
      <c r="BY26" s="58">
        <v>2.5</v>
      </c>
    </row>
    <row r="27" spans="1:77" ht="15" x14ac:dyDescent="0.25">
      <c r="A27" s="47" t="s">
        <v>3186</v>
      </c>
      <c r="B27" s="47">
        <v>263197</v>
      </c>
      <c r="C27" s="47" t="s">
        <v>552</v>
      </c>
      <c r="D27" s="47" t="s">
        <v>553</v>
      </c>
      <c r="E27" s="47" t="s">
        <v>25</v>
      </c>
      <c r="F27" s="47" t="s">
        <v>26</v>
      </c>
      <c r="G27" s="48">
        <v>40</v>
      </c>
      <c r="H27" s="48">
        <v>40.316650000000003</v>
      </c>
      <c r="I27" s="48">
        <v>0</v>
      </c>
      <c r="J27" s="48">
        <v>0</v>
      </c>
      <c r="K27" s="48">
        <v>0</v>
      </c>
      <c r="L27" s="48">
        <v>50</v>
      </c>
      <c r="M27" s="49">
        <v>0</v>
      </c>
      <c r="N27" s="50" t="s">
        <v>151</v>
      </c>
      <c r="O27" s="51"/>
      <c r="P27" s="52"/>
      <c r="Q27" s="52"/>
      <c r="R27" s="51"/>
      <c r="S27" s="53"/>
      <c r="T27" s="49">
        <v>0</v>
      </c>
      <c r="U27" s="50"/>
      <c r="V27" s="51">
        <v>100</v>
      </c>
      <c r="W27" s="51"/>
      <c r="X27" s="54">
        <v>0</v>
      </c>
      <c r="Y27" s="54" t="s">
        <v>93</v>
      </c>
      <c r="Z27" s="54" t="s">
        <v>93</v>
      </c>
      <c r="AA27" s="54" t="s">
        <v>93</v>
      </c>
      <c r="AB27" s="54" t="s">
        <v>93</v>
      </c>
      <c r="AC27" s="54" t="s">
        <v>93</v>
      </c>
      <c r="AD27" s="54" t="s">
        <v>93</v>
      </c>
      <c r="AE27" s="55">
        <f t="shared" si="0"/>
        <v>1.2401824060282785</v>
      </c>
      <c r="AF27" s="51">
        <f t="shared" si="1"/>
        <v>-0.31665000000000276</v>
      </c>
      <c r="AG27" s="41" t="str">
        <f t="shared" si="2"/>
        <v>x</v>
      </c>
      <c r="AH27" s="41">
        <f t="shared" si="3"/>
        <v>0.5</v>
      </c>
      <c r="AI27" s="41">
        <f t="shared" si="14"/>
        <v>1.5</v>
      </c>
      <c r="AJ27" s="41">
        <f t="shared" si="5"/>
        <v>0</v>
      </c>
      <c r="AK27" s="41">
        <f t="shared" si="5"/>
        <v>0</v>
      </c>
      <c r="AL27" s="41">
        <f t="shared" si="5"/>
        <v>0</v>
      </c>
      <c r="AM27" s="41">
        <f t="shared" si="5"/>
        <v>0</v>
      </c>
      <c r="AN27" s="41">
        <f t="shared" si="5"/>
        <v>0</v>
      </c>
      <c r="AO27" s="41">
        <f t="shared" si="6"/>
        <v>0</v>
      </c>
      <c r="AP27" s="41">
        <f t="shared" si="7"/>
        <v>0</v>
      </c>
      <c r="AQ27" s="41">
        <f t="shared" si="8"/>
        <v>0</v>
      </c>
      <c r="AR27" s="41">
        <f t="shared" si="16"/>
        <v>0</v>
      </c>
      <c r="AS27" s="107">
        <f t="shared" si="13"/>
        <v>3</v>
      </c>
      <c r="AT27" s="41" t="str">
        <f t="shared" si="15"/>
        <v/>
      </c>
      <c r="AU27" s="41"/>
      <c r="AV27" s="41"/>
      <c r="AW27" s="41"/>
      <c r="AX27" s="41"/>
      <c r="AY27" s="41"/>
      <c r="AZ27" s="41"/>
      <c r="BA27" s="41">
        <f t="shared" si="11"/>
        <v>5</v>
      </c>
      <c r="BB27" s="42">
        <f>[1]Rollup!$C$15</f>
        <v>44388</v>
      </c>
      <c r="BC27" s="43" t="str">
        <f t="shared" si="12"/>
        <v/>
      </c>
      <c r="BD27" s="56" t="s">
        <v>81</v>
      </c>
      <c r="BE27" s="57" t="s">
        <v>146</v>
      </c>
      <c r="BF27" s="56" t="s">
        <v>149</v>
      </c>
      <c r="BG27" s="56" t="s">
        <v>147</v>
      </c>
      <c r="BH27" s="56" t="s">
        <v>147</v>
      </c>
      <c r="BI27" s="56" t="s">
        <v>147</v>
      </c>
      <c r="BJ27" s="56" t="s">
        <v>147</v>
      </c>
      <c r="BK27" s="56" t="s">
        <v>147</v>
      </c>
      <c r="BL27" s="56" t="s">
        <v>147</v>
      </c>
      <c r="BM27" s="56" t="s">
        <v>147</v>
      </c>
      <c r="BN27" s="56" t="s">
        <v>147</v>
      </c>
      <c r="BO27" s="56" t="s">
        <v>149</v>
      </c>
      <c r="BP27" s="56" t="s">
        <v>147</v>
      </c>
      <c r="BQ27" s="58"/>
      <c r="BR27" s="58"/>
      <c r="BS27" s="58"/>
      <c r="BT27" s="58"/>
      <c r="BU27" s="58"/>
      <c r="BV27" s="58"/>
      <c r="BW27" s="58"/>
      <c r="BX27" s="58"/>
      <c r="BY27" s="58">
        <v>2</v>
      </c>
    </row>
    <row r="28" spans="1:77" ht="15" x14ac:dyDescent="0.25">
      <c r="A28" s="47" t="s">
        <v>2991</v>
      </c>
      <c r="B28" s="47">
        <v>262997</v>
      </c>
      <c r="C28" s="47" t="s">
        <v>552</v>
      </c>
      <c r="D28" s="47" t="s">
        <v>553</v>
      </c>
      <c r="E28" s="47" t="s">
        <v>25</v>
      </c>
      <c r="F28" s="47" t="s">
        <v>26</v>
      </c>
      <c r="G28" s="48">
        <v>40</v>
      </c>
      <c r="H28" s="48">
        <v>40.383310000000002</v>
      </c>
      <c r="I28" s="48">
        <v>0</v>
      </c>
      <c r="J28" s="48">
        <v>0</v>
      </c>
      <c r="K28" s="48">
        <v>0</v>
      </c>
      <c r="L28" s="48">
        <v>50</v>
      </c>
      <c r="M28" s="49">
        <v>0</v>
      </c>
      <c r="N28" s="50" t="s">
        <v>151</v>
      </c>
      <c r="O28" s="51"/>
      <c r="P28" s="52"/>
      <c r="Q28" s="52"/>
      <c r="R28" s="51"/>
      <c r="S28" s="53"/>
      <c r="T28" s="49">
        <v>0</v>
      </c>
      <c r="U28" s="50"/>
      <c r="V28" s="51">
        <v>100</v>
      </c>
      <c r="W28" s="51"/>
      <c r="X28" s="54">
        <v>0</v>
      </c>
      <c r="Y28" s="54" t="s">
        <v>93</v>
      </c>
      <c r="Z28" s="54" t="s">
        <v>93</v>
      </c>
      <c r="AA28" s="54" t="s">
        <v>93</v>
      </c>
      <c r="AB28" s="54" t="s">
        <v>93</v>
      </c>
      <c r="AC28" s="54" t="s">
        <v>93</v>
      </c>
      <c r="AD28" s="54" t="s">
        <v>93</v>
      </c>
      <c r="AE28" s="55">
        <f t="shared" si="0"/>
        <v>1.2381352593435258</v>
      </c>
      <c r="AF28" s="51">
        <f t="shared" si="1"/>
        <v>-0.38331000000000159</v>
      </c>
      <c r="AG28" s="41" t="str">
        <f t="shared" si="2"/>
        <v>x</v>
      </c>
      <c r="AH28" s="41">
        <f t="shared" si="3"/>
        <v>0.5</v>
      </c>
      <c r="AI28" s="41">
        <f t="shared" si="14"/>
        <v>1.5</v>
      </c>
      <c r="AJ28" s="41">
        <f t="shared" si="5"/>
        <v>0</v>
      </c>
      <c r="AK28" s="41">
        <f t="shared" si="5"/>
        <v>0</v>
      </c>
      <c r="AL28" s="41">
        <f t="shared" si="5"/>
        <v>0</v>
      </c>
      <c r="AM28" s="41">
        <f t="shared" si="5"/>
        <v>0</v>
      </c>
      <c r="AN28" s="41">
        <f t="shared" si="5"/>
        <v>0</v>
      </c>
      <c r="AO28" s="41">
        <f t="shared" si="6"/>
        <v>0</v>
      </c>
      <c r="AP28" s="41">
        <f t="shared" si="7"/>
        <v>0</v>
      </c>
      <c r="AQ28" s="41">
        <f t="shared" si="8"/>
        <v>0</v>
      </c>
      <c r="AR28" s="41">
        <f t="shared" si="16"/>
        <v>0</v>
      </c>
      <c r="AS28" s="107">
        <f t="shared" si="13"/>
        <v>3</v>
      </c>
      <c r="AT28" s="41" t="str">
        <f t="shared" si="15"/>
        <v/>
      </c>
      <c r="AU28" s="41"/>
      <c r="AV28" s="41"/>
      <c r="AW28" s="41"/>
      <c r="AX28" s="41"/>
      <c r="AY28" s="41"/>
      <c r="AZ28" s="41"/>
      <c r="BA28" s="41">
        <f t="shared" si="11"/>
        <v>5</v>
      </c>
      <c r="BB28" s="42">
        <f>[1]Rollup!$C$15</f>
        <v>44388</v>
      </c>
      <c r="BC28" s="43" t="str">
        <f t="shared" si="12"/>
        <v/>
      </c>
      <c r="BD28" s="56" t="s">
        <v>181</v>
      </c>
      <c r="BE28" s="57" t="s">
        <v>153</v>
      </c>
      <c r="BF28" s="56" t="s">
        <v>149</v>
      </c>
      <c r="BG28" s="56" t="s">
        <v>177</v>
      </c>
      <c r="BH28" s="56" t="s">
        <v>147</v>
      </c>
      <c r="BI28" s="56" t="s">
        <v>147</v>
      </c>
      <c r="BJ28" s="56" t="s">
        <v>147</v>
      </c>
      <c r="BK28" s="56" t="s">
        <v>147</v>
      </c>
      <c r="BL28" s="56" t="s">
        <v>147</v>
      </c>
      <c r="BM28" s="56" t="s">
        <v>147</v>
      </c>
      <c r="BN28" s="56" t="s">
        <v>147</v>
      </c>
      <c r="BO28" s="56"/>
      <c r="BP28" s="56" t="s">
        <v>147</v>
      </c>
      <c r="BQ28" s="58"/>
      <c r="BR28" s="58"/>
      <c r="BS28" s="58"/>
      <c r="BT28" s="58"/>
      <c r="BU28" s="58"/>
      <c r="BV28" s="58"/>
      <c r="BW28" s="58"/>
      <c r="BX28" s="58"/>
      <c r="BY28" s="58">
        <v>2</v>
      </c>
    </row>
    <row r="29" spans="1:77" ht="15" x14ac:dyDescent="0.25">
      <c r="A29" s="47" t="s">
        <v>2845</v>
      </c>
      <c r="B29" s="47">
        <v>262774</v>
      </c>
      <c r="C29" s="47" t="s">
        <v>552</v>
      </c>
      <c r="D29" s="47" t="s">
        <v>553</v>
      </c>
      <c r="E29" s="47" t="s">
        <v>25</v>
      </c>
      <c r="F29" s="47" t="s">
        <v>26</v>
      </c>
      <c r="G29" s="48">
        <v>40</v>
      </c>
      <c r="H29" s="48">
        <v>38.883330000000001</v>
      </c>
      <c r="I29" s="48">
        <v>0</v>
      </c>
      <c r="J29" s="48">
        <v>0</v>
      </c>
      <c r="K29" s="48">
        <v>0</v>
      </c>
      <c r="L29" s="48">
        <v>50</v>
      </c>
      <c r="M29" s="49">
        <v>1</v>
      </c>
      <c r="N29" s="50" t="s">
        <v>151</v>
      </c>
      <c r="O29" s="51"/>
      <c r="P29" s="52"/>
      <c r="Q29" s="52"/>
      <c r="R29" s="51"/>
      <c r="S29" s="53"/>
      <c r="T29" s="49">
        <v>0</v>
      </c>
      <c r="U29" s="50"/>
      <c r="V29" s="51">
        <v>100</v>
      </c>
      <c r="W29" s="51"/>
      <c r="X29" s="54">
        <v>0</v>
      </c>
      <c r="Y29" s="54" t="s">
        <v>93</v>
      </c>
      <c r="Z29" s="54" t="s">
        <v>93</v>
      </c>
      <c r="AA29" s="54" t="s">
        <v>93</v>
      </c>
      <c r="AB29" s="54" t="s">
        <v>93</v>
      </c>
      <c r="AC29" s="54" t="s">
        <v>93</v>
      </c>
      <c r="AD29" s="54" t="s">
        <v>93</v>
      </c>
      <c r="AE29" s="55">
        <f t="shared" si="0"/>
        <v>1.25</v>
      </c>
      <c r="AF29" s="51">
        <f t="shared" si="1"/>
        <v>1.1166699999999992</v>
      </c>
      <c r="AG29" s="41" t="str">
        <f t="shared" si="2"/>
        <v>x</v>
      </c>
      <c r="AH29" s="41">
        <f t="shared" si="3"/>
        <v>0</v>
      </c>
      <c r="AI29" s="41">
        <f t="shared" si="14"/>
        <v>1.5</v>
      </c>
      <c r="AJ29" s="41">
        <f t="shared" si="5"/>
        <v>0</v>
      </c>
      <c r="AK29" s="41">
        <f t="shared" si="5"/>
        <v>0</v>
      </c>
      <c r="AL29" s="41">
        <f t="shared" si="5"/>
        <v>0</v>
      </c>
      <c r="AM29" s="41">
        <f t="shared" si="5"/>
        <v>0</v>
      </c>
      <c r="AN29" s="41">
        <f t="shared" si="5"/>
        <v>0</v>
      </c>
      <c r="AO29" s="41">
        <f t="shared" si="6"/>
        <v>0</v>
      </c>
      <c r="AP29" s="41">
        <f t="shared" si="7"/>
        <v>0</v>
      </c>
      <c r="AQ29" s="41">
        <f t="shared" si="8"/>
        <v>0</v>
      </c>
      <c r="AR29" s="41">
        <f t="shared" si="16"/>
        <v>0</v>
      </c>
      <c r="AS29" s="107">
        <f t="shared" si="13"/>
        <v>3</v>
      </c>
      <c r="AT29" s="41" t="str">
        <f t="shared" si="15"/>
        <v/>
      </c>
      <c r="AU29" s="41"/>
      <c r="AV29" s="41"/>
      <c r="AW29" s="41"/>
      <c r="AX29" s="41"/>
      <c r="AY29" s="41"/>
      <c r="AZ29" s="41"/>
      <c r="BA29" s="41">
        <f t="shared" si="11"/>
        <v>4.5</v>
      </c>
      <c r="BB29" s="42">
        <f>[1]Rollup!$C$15</f>
        <v>44388</v>
      </c>
      <c r="BC29" s="43" t="str">
        <f t="shared" si="12"/>
        <v/>
      </c>
      <c r="BD29" s="56" t="s">
        <v>82</v>
      </c>
      <c r="BE29" s="57" t="s">
        <v>153</v>
      </c>
      <c r="BF29" s="56" t="s">
        <v>171</v>
      </c>
      <c r="BG29" s="56" t="s">
        <v>3475</v>
      </c>
      <c r="BH29" s="56" t="s">
        <v>147</v>
      </c>
      <c r="BI29" s="56" t="s">
        <v>147</v>
      </c>
      <c r="BJ29" s="56" t="s">
        <v>147</v>
      </c>
      <c r="BK29" s="56" t="s">
        <v>147</v>
      </c>
      <c r="BL29" s="56" t="s">
        <v>147</v>
      </c>
      <c r="BM29" s="56" t="s">
        <v>147</v>
      </c>
      <c r="BN29" s="56" t="s">
        <v>147</v>
      </c>
      <c r="BO29" s="56"/>
      <c r="BP29" s="56" t="s">
        <v>147</v>
      </c>
      <c r="BQ29" s="58"/>
      <c r="BR29" s="58"/>
      <c r="BS29" s="58"/>
      <c r="BT29" s="58"/>
      <c r="BU29" s="58"/>
      <c r="BV29" s="58"/>
      <c r="BW29" s="58"/>
      <c r="BX29" s="58"/>
      <c r="BY29" s="58">
        <v>2.5</v>
      </c>
    </row>
    <row r="30" spans="1:77" ht="15" x14ac:dyDescent="0.25">
      <c r="A30" s="47" t="s">
        <v>1179</v>
      </c>
      <c r="B30" s="47">
        <v>262028</v>
      </c>
      <c r="C30" s="47" t="s">
        <v>552</v>
      </c>
      <c r="D30" s="47" t="s">
        <v>553</v>
      </c>
      <c r="E30" s="47" t="s">
        <v>25</v>
      </c>
      <c r="F30" s="47" t="s">
        <v>26</v>
      </c>
      <c r="G30" s="48">
        <v>40</v>
      </c>
      <c r="H30" s="48">
        <v>32.350020000000001</v>
      </c>
      <c r="I30" s="48">
        <v>0</v>
      </c>
      <c r="J30" s="48">
        <v>0</v>
      </c>
      <c r="K30" s="48">
        <v>0</v>
      </c>
      <c r="L30" s="48">
        <v>50</v>
      </c>
      <c r="M30" s="49">
        <v>0</v>
      </c>
      <c r="N30" s="50" t="s">
        <v>151</v>
      </c>
      <c r="O30" s="51"/>
      <c r="P30" s="52"/>
      <c r="Q30" s="52"/>
      <c r="R30" s="51"/>
      <c r="S30" s="53"/>
      <c r="T30" s="49">
        <v>0</v>
      </c>
      <c r="U30" s="50"/>
      <c r="V30" s="51">
        <v>100</v>
      </c>
      <c r="W30" s="51"/>
      <c r="X30" s="54">
        <v>0</v>
      </c>
      <c r="Y30" s="54" t="s">
        <v>93</v>
      </c>
      <c r="Z30" s="54" t="s">
        <v>93</v>
      </c>
      <c r="AA30" s="54" t="s">
        <v>93</v>
      </c>
      <c r="AB30" s="54" t="s">
        <v>93</v>
      </c>
      <c r="AC30" s="54" t="s">
        <v>93</v>
      </c>
      <c r="AD30" s="54" t="s">
        <v>93</v>
      </c>
      <c r="AE30" s="55">
        <f t="shared" si="0"/>
        <v>1.25</v>
      </c>
      <c r="AF30" s="51">
        <f t="shared" si="1"/>
        <v>7.6499799999999993</v>
      </c>
      <c r="AG30" s="41" t="str">
        <f t="shared" si="2"/>
        <v>x</v>
      </c>
      <c r="AH30" s="41">
        <f t="shared" si="3"/>
        <v>0.5</v>
      </c>
      <c r="AI30" s="41">
        <f t="shared" si="14"/>
        <v>1.5</v>
      </c>
      <c r="AJ30" s="41">
        <f t="shared" si="5"/>
        <v>0</v>
      </c>
      <c r="AK30" s="41">
        <f t="shared" si="5"/>
        <v>0</v>
      </c>
      <c r="AL30" s="41">
        <f t="shared" si="5"/>
        <v>0</v>
      </c>
      <c r="AM30" s="41">
        <f t="shared" si="5"/>
        <v>0</v>
      </c>
      <c r="AN30" s="41">
        <f t="shared" si="5"/>
        <v>0</v>
      </c>
      <c r="AO30" s="41">
        <f t="shared" si="6"/>
        <v>0</v>
      </c>
      <c r="AP30" s="41">
        <f t="shared" si="7"/>
        <v>0</v>
      </c>
      <c r="AQ30" s="41">
        <f t="shared" si="8"/>
        <v>0</v>
      </c>
      <c r="AR30" s="41">
        <f t="shared" si="16"/>
        <v>0</v>
      </c>
      <c r="AS30" s="107">
        <f t="shared" si="13"/>
        <v>0</v>
      </c>
      <c r="AT30" s="41" t="str">
        <f t="shared" si="15"/>
        <v/>
      </c>
      <c r="AU30" s="41"/>
      <c r="AV30" s="41"/>
      <c r="AW30" s="41"/>
      <c r="AX30" s="41"/>
      <c r="AY30" s="41"/>
      <c r="AZ30" s="41"/>
      <c r="BA30" s="41">
        <f t="shared" si="11"/>
        <v>2</v>
      </c>
      <c r="BB30" s="42">
        <f>[1]Rollup!$C$15</f>
        <v>44388</v>
      </c>
      <c r="BC30" s="43" t="str">
        <f t="shared" si="12"/>
        <v/>
      </c>
      <c r="BD30" s="56" t="s">
        <v>183</v>
      </c>
      <c r="BE30" s="57" t="s">
        <v>179</v>
      </c>
      <c r="BF30" s="56" t="s">
        <v>147</v>
      </c>
      <c r="BG30" s="56" t="s">
        <v>184</v>
      </c>
      <c r="BH30" s="56" t="s">
        <v>147</v>
      </c>
      <c r="BI30" s="56" t="s">
        <v>147</v>
      </c>
      <c r="BJ30" s="56" t="s">
        <v>147</v>
      </c>
      <c r="BK30" s="56" t="s">
        <v>147</v>
      </c>
      <c r="BL30" s="56" t="s">
        <v>147</v>
      </c>
      <c r="BM30" s="56" t="s">
        <v>147</v>
      </c>
      <c r="BN30" s="56" t="s">
        <v>147</v>
      </c>
      <c r="BO30" s="56"/>
      <c r="BP30" s="56" t="s">
        <v>147</v>
      </c>
      <c r="BQ30" s="58"/>
      <c r="BR30" s="58"/>
      <c r="BS30" s="58"/>
      <c r="BT30" s="58"/>
      <c r="BU30" s="58"/>
      <c r="BV30" s="58"/>
      <c r="BW30" s="58"/>
      <c r="BX30" s="58"/>
      <c r="BY30" s="58">
        <v>0.5</v>
      </c>
    </row>
    <row r="31" spans="1:77" ht="15" x14ac:dyDescent="0.25">
      <c r="A31" s="47" t="s">
        <v>2846</v>
      </c>
      <c r="B31" s="47">
        <v>262734</v>
      </c>
      <c r="C31" s="47" t="s">
        <v>552</v>
      </c>
      <c r="D31" s="47" t="s">
        <v>553</v>
      </c>
      <c r="E31" s="47" t="s">
        <v>25</v>
      </c>
      <c r="F31" s="47" t="s">
        <v>26</v>
      </c>
      <c r="G31" s="48">
        <v>40</v>
      </c>
      <c r="H31" s="48">
        <v>40.316659999999999</v>
      </c>
      <c r="I31" s="48">
        <v>0</v>
      </c>
      <c r="J31" s="48">
        <v>0</v>
      </c>
      <c r="K31" s="48">
        <v>0</v>
      </c>
      <c r="L31" s="48">
        <v>50</v>
      </c>
      <c r="M31" s="49">
        <v>0</v>
      </c>
      <c r="N31" s="50" t="s">
        <v>151</v>
      </c>
      <c r="O31" s="51"/>
      <c r="P31" s="52"/>
      <c r="Q31" s="52"/>
      <c r="R31" s="51"/>
      <c r="S31" s="53"/>
      <c r="T31" s="49">
        <v>0</v>
      </c>
      <c r="U31" s="50"/>
      <c r="V31" s="51">
        <v>100</v>
      </c>
      <c r="W31" s="51"/>
      <c r="X31" s="54">
        <v>0</v>
      </c>
      <c r="Y31" s="54" t="s">
        <v>93</v>
      </c>
      <c r="Z31" s="54" t="s">
        <v>93</v>
      </c>
      <c r="AA31" s="54" t="s">
        <v>93</v>
      </c>
      <c r="AB31" s="54" t="s">
        <v>93</v>
      </c>
      <c r="AC31" s="54" t="s">
        <v>93</v>
      </c>
      <c r="AD31" s="54" t="s">
        <v>93</v>
      </c>
      <c r="AE31" s="55">
        <f t="shared" si="0"/>
        <v>1.2401820984178749</v>
      </c>
      <c r="AF31" s="51">
        <f t="shared" si="1"/>
        <v>-0.31665999999999883</v>
      </c>
      <c r="AG31" s="41" t="str">
        <f t="shared" si="2"/>
        <v>x</v>
      </c>
      <c r="AH31" s="41">
        <f t="shared" si="3"/>
        <v>0.5</v>
      </c>
      <c r="AI31" s="41">
        <f t="shared" si="14"/>
        <v>1.5</v>
      </c>
      <c r="AJ31" s="41">
        <f t="shared" si="5"/>
        <v>0</v>
      </c>
      <c r="AK31" s="41">
        <f t="shared" si="5"/>
        <v>0</v>
      </c>
      <c r="AL31" s="41">
        <f t="shared" si="5"/>
        <v>0</v>
      </c>
      <c r="AM31" s="41">
        <f t="shared" si="5"/>
        <v>0</v>
      </c>
      <c r="AN31" s="41">
        <f t="shared" si="5"/>
        <v>0</v>
      </c>
      <c r="AO31" s="41">
        <f t="shared" si="6"/>
        <v>0</v>
      </c>
      <c r="AP31" s="41">
        <f t="shared" si="7"/>
        <v>0</v>
      </c>
      <c r="AQ31" s="41">
        <f t="shared" si="8"/>
        <v>0</v>
      </c>
      <c r="AR31" s="41">
        <f t="shared" si="16"/>
        <v>0</v>
      </c>
      <c r="AS31" s="107">
        <f t="shared" si="13"/>
        <v>3</v>
      </c>
      <c r="AT31" s="41" t="str">
        <f t="shared" si="15"/>
        <v/>
      </c>
      <c r="AU31" s="41"/>
      <c r="AV31" s="41"/>
      <c r="AW31" s="41"/>
      <c r="AX31" s="41"/>
      <c r="AY31" s="41"/>
      <c r="AZ31" s="41"/>
      <c r="BA31" s="41">
        <f t="shared" si="11"/>
        <v>5</v>
      </c>
      <c r="BB31" s="42">
        <f>[1]Rollup!$C$15</f>
        <v>44388</v>
      </c>
      <c r="BC31" s="43" t="str">
        <f t="shared" si="12"/>
        <v/>
      </c>
      <c r="BD31" s="56" t="s">
        <v>202</v>
      </c>
      <c r="BE31" s="57" t="s">
        <v>153</v>
      </c>
      <c r="BF31" s="56" t="s">
        <v>150</v>
      </c>
      <c r="BG31" s="56" t="s">
        <v>184</v>
      </c>
      <c r="BH31" s="56" t="s">
        <v>147</v>
      </c>
      <c r="BI31" s="56" t="s">
        <v>147</v>
      </c>
      <c r="BJ31" s="58" t="s">
        <v>147</v>
      </c>
      <c r="BK31" s="58" t="s">
        <v>147</v>
      </c>
      <c r="BL31" s="58" t="s">
        <v>147</v>
      </c>
      <c r="BM31" s="58" t="s">
        <v>147</v>
      </c>
      <c r="BN31" s="58" t="s">
        <v>147</v>
      </c>
      <c r="BO31" s="56" t="s">
        <v>147</v>
      </c>
      <c r="BP31" s="58" t="s">
        <v>147</v>
      </c>
      <c r="BQ31" s="58"/>
      <c r="BR31" s="58"/>
      <c r="BS31" s="58"/>
      <c r="BT31" s="58"/>
      <c r="BU31" s="58"/>
      <c r="BV31" s="58"/>
      <c r="BW31" s="58"/>
      <c r="BX31" s="58"/>
      <c r="BY31" s="58">
        <v>2.5</v>
      </c>
    </row>
    <row r="32" spans="1:77" ht="15" x14ac:dyDescent="0.25">
      <c r="A32" s="47" t="s">
        <v>1233</v>
      </c>
      <c r="B32" s="47">
        <v>259950</v>
      </c>
      <c r="C32" s="47" t="s">
        <v>552</v>
      </c>
      <c r="D32" s="47" t="s">
        <v>553</v>
      </c>
      <c r="E32" s="47" t="s">
        <v>25</v>
      </c>
      <c r="F32" s="47" t="s">
        <v>26</v>
      </c>
      <c r="G32" s="48">
        <v>40</v>
      </c>
      <c r="H32" s="48">
        <v>40.25</v>
      </c>
      <c r="I32" s="48">
        <v>0</v>
      </c>
      <c r="J32" s="48">
        <v>0</v>
      </c>
      <c r="K32" s="48">
        <v>0</v>
      </c>
      <c r="L32" s="48">
        <v>50</v>
      </c>
      <c r="M32" s="49">
        <v>0</v>
      </c>
      <c r="N32" s="50" t="s">
        <v>151</v>
      </c>
      <c r="O32" s="51"/>
      <c r="P32" s="52"/>
      <c r="Q32" s="52"/>
      <c r="R32" s="51"/>
      <c r="S32" s="53"/>
      <c r="T32" s="49">
        <v>0</v>
      </c>
      <c r="U32" s="50"/>
      <c r="V32" s="51">
        <v>100</v>
      </c>
      <c r="W32" s="51"/>
      <c r="X32" s="54">
        <v>0</v>
      </c>
      <c r="Y32" s="54" t="s">
        <v>93</v>
      </c>
      <c r="Z32" s="54" t="s">
        <v>93</v>
      </c>
      <c r="AA32" s="54" t="s">
        <v>93</v>
      </c>
      <c r="AB32" s="54" t="s">
        <v>93</v>
      </c>
      <c r="AC32" s="54" t="s">
        <v>93</v>
      </c>
      <c r="AD32" s="54" t="s">
        <v>93</v>
      </c>
      <c r="AE32" s="55">
        <f t="shared" si="0"/>
        <v>1.2422360248447204</v>
      </c>
      <c r="AF32" s="51">
        <f t="shared" si="1"/>
        <v>-0.25</v>
      </c>
      <c r="AG32" s="41" t="str">
        <f t="shared" si="2"/>
        <v>x</v>
      </c>
      <c r="AH32" s="41">
        <f t="shared" si="3"/>
        <v>0.5</v>
      </c>
      <c r="AI32" s="41">
        <f t="shared" si="14"/>
        <v>1.5</v>
      </c>
      <c r="AJ32" s="41">
        <f t="shared" si="5"/>
        <v>0</v>
      </c>
      <c r="AK32" s="41">
        <f t="shared" si="5"/>
        <v>0</v>
      </c>
      <c r="AL32" s="41">
        <f t="shared" si="5"/>
        <v>0</v>
      </c>
      <c r="AM32" s="41">
        <f t="shared" si="5"/>
        <v>0</v>
      </c>
      <c r="AN32" s="41">
        <f t="shared" si="5"/>
        <v>0</v>
      </c>
      <c r="AO32" s="41">
        <f t="shared" si="6"/>
        <v>0</v>
      </c>
      <c r="AP32" s="41">
        <f t="shared" si="7"/>
        <v>0</v>
      </c>
      <c r="AQ32" s="41">
        <f t="shared" si="8"/>
        <v>0</v>
      </c>
      <c r="AR32" s="41">
        <f t="shared" si="16"/>
        <v>0</v>
      </c>
      <c r="AS32" s="107">
        <f t="shared" si="13"/>
        <v>3</v>
      </c>
      <c r="AT32" s="41" t="str">
        <f t="shared" si="15"/>
        <v/>
      </c>
      <c r="AU32" s="41"/>
      <c r="AV32" s="41"/>
      <c r="AW32" s="41"/>
      <c r="AX32" s="41"/>
      <c r="AY32" s="41"/>
      <c r="AZ32" s="41"/>
      <c r="BA32" s="41">
        <f t="shared" si="11"/>
        <v>5</v>
      </c>
      <c r="BB32" s="42">
        <f>[1]Rollup!$C$15</f>
        <v>44388</v>
      </c>
      <c r="BC32" s="43" t="str">
        <f t="shared" si="12"/>
        <v/>
      </c>
      <c r="BD32" s="56" t="s">
        <v>190</v>
      </c>
      <c r="BE32" s="57"/>
      <c r="BF32" s="56" t="s">
        <v>203</v>
      </c>
      <c r="BG32" s="56"/>
      <c r="BH32" s="56" t="s">
        <v>147</v>
      </c>
      <c r="BI32" s="56" t="s">
        <v>147</v>
      </c>
      <c r="BJ32" s="58" t="s">
        <v>147</v>
      </c>
      <c r="BK32" s="58" t="s">
        <v>147</v>
      </c>
      <c r="BL32" s="58" t="s">
        <v>147</v>
      </c>
      <c r="BM32" s="58" t="s">
        <v>147</v>
      </c>
      <c r="BN32" s="58" t="s">
        <v>147</v>
      </c>
      <c r="BO32" s="56" t="s">
        <v>203</v>
      </c>
      <c r="BP32" s="58" t="s">
        <v>147</v>
      </c>
      <c r="BQ32" s="58"/>
      <c r="BR32" s="58"/>
      <c r="BS32" s="58"/>
      <c r="BT32" s="58"/>
      <c r="BU32" s="58"/>
      <c r="BV32" s="58"/>
      <c r="BW32" s="58"/>
      <c r="BX32" s="58"/>
      <c r="BY32" s="58">
        <v>2.5</v>
      </c>
    </row>
    <row r="33" spans="1:77" ht="15" x14ac:dyDescent="0.25">
      <c r="A33" s="47" t="s">
        <v>2993</v>
      </c>
      <c r="B33" s="47">
        <v>262984</v>
      </c>
      <c r="C33" s="47" t="s">
        <v>552</v>
      </c>
      <c r="D33" s="47" t="s">
        <v>553</v>
      </c>
      <c r="E33" s="47" t="s">
        <v>25</v>
      </c>
      <c r="F33" s="47" t="s">
        <v>26</v>
      </c>
      <c r="G33" s="48">
        <v>40</v>
      </c>
      <c r="H33" s="48">
        <v>39.983310000000003</v>
      </c>
      <c r="I33" s="48">
        <v>0</v>
      </c>
      <c r="J33" s="48">
        <v>0</v>
      </c>
      <c r="K33" s="48">
        <v>0</v>
      </c>
      <c r="L33" s="48">
        <v>50</v>
      </c>
      <c r="M33" s="49">
        <v>0</v>
      </c>
      <c r="N33" s="50" t="s">
        <v>151</v>
      </c>
      <c r="O33" s="51"/>
      <c r="P33" s="52"/>
      <c r="Q33" s="52"/>
      <c r="R33" s="51"/>
      <c r="S33" s="53"/>
      <c r="T33" s="49">
        <v>0</v>
      </c>
      <c r="U33" s="50"/>
      <c r="V33" s="51">
        <v>100</v>
      </c>
      <c r="W33" s="51"/>
      <c r="X33" s="54">
        <v>0</v>
      </c>
      <c r="Y33" s="54" t="s">
        <v>93</v>
      </c>
      <c r="Z33" s="54" t="s">
        <v>93</v>
      </c>
      <c r="AA33" s="54" t="s">
        <v>93</v>
      </c>
      <c r="AB33" s="54" t="s">
        <v>93</v>
      </c>
      <c r="AC33" s="54" t="s">
        <v>93</v>
      </c>
      <c r="AD33" s="54" t="s">
        <v>93</v>
      </c>
      <c r="AE33" s="55">
        <f t="shared" si="0"/>
        <v>1.25</v>
      </c>
      <c r="AF33" s="51">
        <f t="shared" si="1"/>
        <v>1.6689999999996985E-2</v>
      </c>
      <c r="AG33" s="41" t="str">
        <f t="shared" si="2"/>
        <v>x</v>
      </c>
      <c r="AH33" s="41">
        <f t="shared" si="3"/>
        <v>0.5</v>
      </c>
      <c r="AI33" s="41">
        <f t="shared" si="14"/>
        <v>1.5</v>
      </c>
      <c r="AJ33" s="41">
        <f t="shared" si="5"/>
        <v>0</v>
      </c>
      <c r="AK33" s="41">
        <f t="shared" si="5"/>
        <v>0</v>
      </c>
      <c r="AL33" s="41">
        <f t="shared" si="5"/>
        <v>0</v>
      </c>
      <c r="AM33" s="41">
        <f t="shared" si="5"/>
        <v>0</v>
      </c>
      <c r="AN33" s="41">
        <f t="shared" si="5"/>
        <v>0</v>
      </c>
      <c r="AO33" s="41">
        <f t="shared" si="6"/>
        <v>0</v>
      </c>
      <c r="AP33" s="41">
        <f t="shared" si="7"/>
        <v>0</v>
      </c>
      <c r="AQ33" s="41">
        <f t="shared" si="8"/>
        <v>0</v>
      </c>
      <c r="AR33" s="41">
        <f t="shared" si="16"/>
        <v>0</v>
      </c>
      <c r="AS33" s="107">
        <f t="shared" si="13"/>
        <v>3</v>
      </c>
      <c r="AT33" s="41" t="str">
        <f t="shared" si="15"/>
        <v/>
      </c>
      <c r="AU33" s="41"/>
      <c r="AV33" s="41"/>
      <c r="AW33" s="41"/>
      <c r="AX33" s="41"/>
      <c r="AY33" s="41"/>
      <c r="AZ33" s="41"/>
      <c r="BA33" s="41">
        <f t="shared" si="11"/>
        <v>5</v>
      </c>
      <c r="BB33" s="42">
        <f>[1]Rollup!$C$15</f>
        <v>44388</v>
      </c>
      <c r="BC33" s="43" t="str">
        <f t="shared" si="12"/>
        <v/>
      </c>
      <c r="BD33" s="56" t="s">
        <v>204</v>
      </c>
      <c r="BE33" s="57" t="s">
        <v>205</v>
      </c>
      <c r="BF33" s="56"/>
      <c r="BG33" s="56"/>
      <c r="BH33" s="56" t="s">
        <v>147</v>
      </c>
      <c r="BI33" s="56" t="s">
        <v>147</v>
      </c>
      <c r="BJ33" s="58" t="s">
        <v>147</v>
      </c>
      <c r="BK33" s="58" t="s">
        <v>147</v>
      </c>
      <c r="BL33" s="58" t="s">
        <v>147</v>
      </c>
      <c r="BM33" s="58" t="s">
        <v>147</v>
      </c>
      <c r="BN33" s="58" t="s">
        <v>147</v>
      </c>
      <c r="BO33" s="56" t="s">
        <v>150</v>
      </c>
      <c r="BP33" s="58" t="s">
        <v>147</v>
      </c>
      <c r="BQ33" s="58"/>
      <c r="BR33" s="58"/>
      <c r="BS33" s="58"/>
      <c r="BT33" s="58"/>
      <c r="BU33" s="58"/>
      <c r="BV33" s="58"/>
      <c r="BW33" s="58"/>
      <c r="BX33" s="58"/>
      <c r="BY33" s="58">
        <v>2</v>
      </c>
    </row>
    <row r="34" spans="1:77" ht="15" x14ac:dyDescent="0.25">
      <c r="A34" s="47" t="s">
        <v>3188</v>
      </c>
      <c r="B34" s="47">
        <v>263186</v>
      </c>
      <c r="C34" s="47" t="s">
        <v>552</v>
      </c>
      <c r="D34" s="47" t="s">
        <v>553</v>
      </c>
      <c r="E34" s="47" t="s">
        <v>25</v>
      </c>
      <c r="F34" s="47" t="s">
        <v>26</v>
      </c>
      <c r="G34" s="48">
        <v>40</v>
      </c>
      <c r="H34" s="48">
        <v>40.250010000000003</v>
      </c>
      <c r="I34" s="48">
        <v>0</v>
      </c>
      <c r="J34" s="48">
        <v>0</v>
      </c>
      <c r="K34" s="48">
        <v>0</v>
      </c>
      <c r="L34" s="48">
        <v>50</v>
      </c>
      <c r="M34" s="49">
        <v>0</v>
      </c>
      <c r="N34" s="50" t="s">
        <v>151</v>
      </c>
      <c r="O34" s="51"/>
      <c r="P34" s="52"/>
      <c r="Q34" s="52"/>
      <c r="R34" s="51"/>
      <c r="S34" s="53"/>
      <c r="T34" s="49">
        <v>0</v>
      </c>
      <c r="U34" s="50"/>
      <c r="V34" s="51">
        <v>100</v>
      </c>
      <c r="W34" s="51"/>
      <c r="X34" s="54">
        <v>0</v>
      </c>
      <c r="Y34" s="54" t="s">
        <v>93</v>
      </c>
      <c r="Z34" s="54" t="s">
        <v>93</v>
      </c>
      <c r="AA34" s="54" t="s">
        <v>93</v>
      </c>
      <c r="AB34" s="54" t="s">
        <v>93</v>
      </c>
      <c r="AC34" s="54" t="s">
        <v>93</v>
      </c>
      <c r="AD34" s="54" t="s">
        <v>93</v>
      </c>
      <c r="AE34" s="55">
        <f t="shared" si="0"/>
        <v>1.2422357162147288</v>
      </c>
      <c r="AF34" s="51">
        <f t="shared" si="1"/>
        <v>-0.25001000000000317</v>
      </c>
      <c r="AG34" s="41" t="str">
        <f t="shared" si="2"/>
        <v>x</v>
      </c>
      <c r="AH34" s="41">
        <f t="shared" si="3"/>
        <v>0.5</v>
      </c>
      <c r="AI34" s="41">
        <f t="shared" si="14"/>
        <v>1.5</v>
      </c>
      <c r="AJ34" s="41">
        <f t="shared" si="5"/>
        <v>0</v>
      </c>
      <c r="AK34" s="41">
        <f t="shared" si="5"/>
        <v>0</v>
      </c>
      <c r="AL34" s="41">
        <f t="shared" si="5"/>
        <v>0</v>
      </c>
      <c r="AM34" s="41">
        <f t="shared" si="5"/>
        <v>0</v>
      </c>
      <c r="AN34" s="41">
        <f t="shared" si="5"/>
        <v>0</v>
      </c>
      <c r="AO34" s="41">
        <f t="shared" si="6"/>
        <v>0</v>
      </c>
      <c r="AP34" s="41">
        <f t="shared" si="7"/>
        <v>0</v>
      </c>
      <c r="AQ34" s="41">
        <f t="shared" si="8"/>
        <v>0</v>
      </c>
      <c r="AR34" s="41">
        <f t="shared" si="16"/>
        <v>0</v>
      </c>
      <c r="AS34" s="107">
        <f t="shared" si="13"/>
        <v>3</v>
      </c>
      <c r="AT34" s="41" t="str">
        <f t="shared" si="15"/>
        <v/>
      </c>
      <c r="AU34" s="41"/>
      <c r="AV34" s="41"/>
      <c r="AW34" s="41"/>
      <c r="AX34" s="41"/>
      <c r="AY34" s="41"/>
      <c r="AZ34" s="41"/>
      <c r="BA34" s="41">
        <f t="shared" si="11"/>
        <v>5</v>
      </c>
      <c r="BB34" s="42">
        <f>[1]Rollup!$C$15</f>
        <v>44388</v>
      </c>
      <c r="BC34" s="43" t="str">
        <f t="shared" si="12"/>
        <v/>
      </c>
      <c r="BD34" s="43">
        <v>248376</v>
      </c>
      <c r="BE34" s="43" t="s">
        <v>3476</v>
      </c>
      <c r="BF34" s="43" t="s">
        <v>3477</v>
      </c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</row>
    <row r="35" spans="1:77" ht="15" x14ac:dyDescent="0.25">
      <c r="A35" s="47" t="s">
        <v>2994</v>
      </c>
      <c r="B35" s="47">
        <v>262994</v>
      </c>
      <c r="C35" s="47" t="s">
        <v>552</v>
      </c>
      <c r="D35" s="47" t="s">
        <v>553</v>
      </c>
      <c r="E35" s="47" t="s">
        <v>25</v>
      </c>
      <c r="F35" s="47" t="s">
        <v>26</v>
      </c>
      <c r="G35" s="48">
        <v>40</v>
      </c>
      <c r="H35" s="48">
        <v>29.33333</v>
      </c>
      <c r="I35" s="48">
        <v>0</v>
      </c>
      <c r="J35" s="48">
        <v>0</v>
      </c>
      <c r="K35" s="48">
        <v>0</v>
      </c>
      <c r="L35" s="48">
        <v>50</v>
      </c>
      <c r="M35" s="49">
        <v>1</v>
      </c>
      <c r="N35" s="50" t="s">
        <v>151</v>
      </c>
      <c r="O35" s="51"/>
      <c r="P35" s="52"/>
      <c r="Q35" s="52"/>
      <c r="R35" s="51"/>
      <c r="S35" s="53"/>
      <c r="T35" s="49">
        <v>0</v>
      </c>
      <c r="U35" s="50"/>
      <c r="V35" s="51">
        <v>100</v>
      </c>
      <c r="W35" s="51"/>
      <c r="X35" s="54">
        <v>0</v>
      </c>
      <c r="Y35" s="54" t="s">
        <v>93</v>
      </c>
      <c r="Z35" s="54" t="s">
        <v>93</v>
      </c>
      <c r="AA35" s="54" t="s">
        <v>93</v>
      </c>
      <c r="AB35" s="54" t="s">
        <v>93</v>
      </c>
      <c r="AC35" s="54" t="s">
        <v>93</v>
      </c>
      <c r="AD35" s="54" t="s">
        <v>93</v>
      </c>
      <c r="AE35" s="55">
        <f t="shared" si="0"/>
        <v>1.25</v>
      </c>
      <c r="AF35" s="51">
        <f t="shared" si="1"/>
        <v>10.66667</v>
      </c>
      <c r="AG35" s="41" t="str">
        <f t="shared" si="2"/>
        <v>x</v>
      </c>
      <c r="AH35" s="41">
        <f t="shared" si="3"/>
        <v>0</v>
      </c>
      <c r="AI35" s="41">
        <f t="shared" si="14"/>
        <v>1.5</v>
      </c>
      <c r="AJ35" s="41">
        <f t="shared" si="5"/>
        <v>0</v>
      </c>
      <c r="AK35" s="41">
        <f t="shared" si="5"/>
        <v>0</v>
      </c>
      <c r="AL35" s="41">
        <f t="shared" si="5"/>
        <v>0</v>
      </c>
      <c r="AM35" s="41">
        <f t="shared" si="5"/>
        <v>0</v>
      </c>
      <c r="AN35" s="41">
        <f t="shared" si="5"/>
        <v>0</v>
      </c>
      <c r="AO35" s="41">
        <f t="shared" si="6"/>
        <v>0</v>
      </c>
      <c r="AP35" s="41">
        <f t="shared" si="7"/>
        <v>0</v>
      </c>
      <c r="AQ35" s="41">
        <f t="shared" si="8"/>
        <v>0</v>
      </c>
      <c r="AR35" s="41">
        <f t="shared" si="16"/>
        <v>0</v>
      </c>
      <c r="AS35" s="107">
        <f t="shared" si="13"/>
        <v>0</v>
      </c>
      <c r="AT35" s="41" t="str">
        <f t="shared" si="15"/>
        <v/>
      </c>
      <c r="AU35" s="41"/>
      <c r="AV35" s="41"/>
      <c r="AW35" s="41"/>
      <c r="AX35" s="41"/>
      <c r="AY35" s="41"/>
      <c r="AZ35" s="41"/>
      <c r="BA35" s="41">
        <f t="shared" si="11"/>
        <v>1.5</v>
      </c>
      <c r="BB35" s="42">
        <f>[1]Rollup!$C$15</f>
        <v>44388</v>
      </c>
      <c r="BC35" s="43" t="str">
        <f t="shared" si="12"/>
        <v/>
      </c>
      <c r="BD35" s="43">
        <v>195026</v>
      </c>
      <c r="BE35" s="43" t="s">
        <v>1195</v>
      </c>
      <c r="BF35" s="43" t="s">
        <v>26</v>
      </c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</row>
    <row r="36" spans="1:77" ht="15" x14ac:dyDescent="0.25">
      <c r="A36" s="47" t="s">
        <v>3565</v>
      </c>
      <c r="B36" s="47">
        <v>262992</v>
      </c>
      <c r="C36" s="47" t="s">
        <v>552</v>
      </c>
      <c r="D36" s="47" t="s">
        <v>553</v>
      </c>
      <c r="E36" s="47" t="s">
        <v>25</v>
      </c>
      <c r="F36" s="47" t="s">
        <v>26</v>
      </c>
      <c r="G36" s="48">
        <v>40</v>
      </c>
      <c r="H36" s="48">
        <v>40.433339999999994</v>
      </c>
      <c r="I36" s="48">
        <v>0</v>
      </c>
      <c r="J36" s="48">
        <v>0</v>
      </c>
      <c r="K36" s="48">
        <v>0</v>
      </c>
      <c r="L36" s="48">
        <v>50</v>
      </c>
      <c r="M36" s="49">
        <v>0</v>
      </c>
      <c r="N36" s="50" t="s">
        <v>151</v>
      </c>
      <c r="O36" s="51"/>
      <c r="P36" s="52"/>
      <c r="Q36" s="52"/>
      <c r="R36" s="51"/>
      <c r="S36" s="53"/>
      <c r="T36" s="49">
        <v>0</v>
      </c>
      <c r="U36" s="50"/>
      <c r="V36" s="51">
        <v>100</v>
      </c>
      <c r="W36" s="51"/>
      <c r="X36" s="54">
        <v>0</v>
      </c>
      <c r="Y36" s="54" t="s">
        <v>93</v>
      </c>
      <c r="Z36" s="54" t="s">
        <v>93</v>
      </c>
      <c r="AA36" s="54" t="s">
        <v>93</v>
      </c>
      <c r="AB36" s="54" t="s">
        <v>93</v>
      </c>
      <c r="AC36" s="54" t="s">
        <v>93</v>
      </c>
      <c r="AD36" s="54" t="s">
        <v>93</v>
      </c>
      <c r="AE36" s="55">
        <f t="shared" si="0"/>
        <v>1.2366032585979789</v>
      </c>
      <c r="AF36" s="51">
        <f t="shared" si="1"/>
        <v>-0.43333999999999406</v>
      </c>
      <c r="AG36" s="41" t="str">
        <f t="shared" si="2"/>
        <v>x</v>
      </c>
      <c r="AH36" s="41">
        <f t="shared" si="3"/>
        <v>0.5</v>
      </c>
      <c r="AI36" s="41">
        <f t="shared" si="14"/>
        <v>1.5</v>
      </c>
      <c r="AJ36" s="41">
        <f t="shared" si="5"/>
        <v>0</v>
      </c>
      <c r="AK36" s="41">
        <f t="shared" si="5"/>
        <v>0</v>
      </c>
      <c r="AL36" s="41">
        <f t="shared" si="5"/>
        <v>0</v>
      </c>
      <c r="AM36" s="41">
        <f t="shared" si="5"/>
        <v>0</v>
      </c>
      <c r="AN36" s="41">
        <f t="shared" si="5"/>
        <v>0</v>
      </c>
      <c r="AO36" s="41">
        <f t="shared" si="6"/>
        <v>0</v>
      </c>
      <c r="AP36" s="41">
        <f t="shared" si="7"/>
        <v>0</v>
      </c>
      <c r="AQ36" s="41">
        <f t="shared" si="8"/>
        <v>0</v>
      </c>
      <c r="AR36" s="41">
        <f t="shared" si="16"/>
        <v>0</v>
      </c>
      <c r="AS36" s="107">
        <f t="shared" si="13"/>
        <v>3</v>
      </c>
      <c r="AT36" s="41" t="str">
        <f t="shared" si="15"/>
        <v/>
      </c>
      <c r="AU36" s="41"/>
      <c r="AV36" s="41"/>
      <c r="AW36" s="41"/>
      <c r="AX36" s="41"/>
      <c r="AY36" s="41"/>
      <c r="AZ36" s="41"/>
      <c r="BA36" s="41">
        <f t="shared" si="11"/>
        <v>5</v>
      </c>
      <c r="BB36" s="42">
        <f>[1]Rollup!$C$15</f>
        <v>44388</v>
      </c>
      <c r="BC36" s="43" t="str">
        <f t="shared" si="12"/>
        <v/>
      </c>
      <c r="BD36" s="43">
        <v>200081</v>
      </c>
      <c r="BE36" s="43" t="s">
        <v>3478</v>
      </c>
      <c r="BF36" s="43" t="s">
        <v>3477</v>
      </c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</row>
    <row r="37" spans="1:77" ht="15" x14ac:dyDescent="0.25">
      <c r="A37" s="47" t="s">
        <v>2567</v>
      </c>
      <c r="B37" s="47">
        <v>262441</v>
      </c>
      <c r="C37" s="47" t="s">
        <v>552</v>
      </c>
      <c r="D37" s="47" t="s">
        <v>553</v>
      </c>
      <c r="E37" s="47" t="s">
        <v>25</v>
      </c>
      <c r="F37" s="47" t="s">
        <v>26</v>
      </c>
      <c r="G37" s="48">
        <v>40</v>
      </c>
      <c r="H37" s="48">
        <v>40.433340000000001</v>
      </c>
      <c r="I37" s="48">
        <v>0</v>
      </c>
      <c r="J37" s="48">
        <v>0</v>
      </c>
      <c r="K37" s="48">
        <v>0</v>
      </c>
      <c r="L37" s="48">
        <v>50</v>
      </c>
      <c r="M37" s="49">
        <v>0</v>
      </c>
      <c r="N37" s="50" t="s">
        <v>151</v>
      </c>
      <c r="O37" s="51"/>
      <c r="P37" s="52"/>
      <c r="Q37" s="52"/>
      <c r="R37" s="51"/>
      <c r="S37" s="53"/>
      <c r="T37" s="49">
        <v>0</v>
      </c>
      <c r="U37" s="50"/>
      <c r="V37" s="51">
        <v>100</v>
      </c>
      <c r="W37" s="51"/>
      <c r="X37" s="54">
        <v>0</v>
      </c>
      <c r="Y37" s="54" t="s">
        <v>93</v>
      </c>
      <c r="Z37" s="54" t="s">
        <v>93</v>
      </c>
      <c r="AA37" s="54" t="s">
        <v>93</v>
      </c>
      <c r="AB37" s="54" t="s">
        <v>93</v>
      </c>
      <c r="AC37" s="54" t="s">
        <v>93</v>
      </c>
      <c r="AD37" s="54" t="s">
        <v>93</v>
      </c>
      <c r="AE37" s="55">
        <f t="shared" si="0"/>
        <v>1.2366032585979787</v>
      </c>
      <c r="AF37" s="51">
        <f t="shared" si="1"/>
        <v>-0.43334000000000117</v>
      </c>
      <c r="AG37" s="41" t="str">
        <f t="shared" si="2"/>
        <v>x</v>
      </c>
      <c r="AH37" s="41">
        <f t="shared" si="3"/>
        <v>0.5</v>
      </c>
      <c r="AI37" s="41">
        <f t="shared" si="14"/>
        <v>1.5</v>
      </c>
      <c r="AJ37" s="41">
        <f t="shared" si="5"/>
        <v>0</v>
      </c>
      <c r="AK37" s="41">
        <f t="shared" si="5"/>
        <v>0</v>
      </c>
      <c r="AL37" s="41">
        <f t="shared" si="5"/>
        <v>0</v>
      </c>
      <c r="AM37" s="41">
        <f t="shared" si="5"/>
        <v>0</v>
      </c>
      <c r="AN37" s="41">
        <f t="shared" si="5"/>
        <v>0</v>
      </c>
      <c r="AO37" s="41">
        <f t="shared" si="6"/>
        <v>0</v>
      </c>
      <c r="AP37" s="41">
        <f t="shared" si="7"/>
        <v>0</v>
      </c>
      <c r="AQ37" s="41">
        <f t="shared" si="8"/>
        <v>0</v>
      </c>
      <c r="AR37" s="41">
        <f t="shared" si="16"/>
        <v>0</v>
      </c>
      <c r="AS37" s="107">
        <f t="shared" si="13"/>
        <v>3</v>
      </c>
      <c r="AT37" s="41" t="str">
        <f t="shared" si="15"/>
        <v/>
      </c>
      <c r="AU37" s="41"/>
      <c r="AV37" s="41"/>
      <c r="AW37" s="41"/>
      <c r="AX37" s="41"/>
      <c r="AY37" s="41"/>
      <c r="AZ37" s="41"/>
      <c r="BA37" s="41">
        <f t="shared" si="11"/>
        <v>5</v>
      </c>
      <c r="BB37" s="42">
        <f>[1]Rollup!$C$15</f>
        <v>44388</v>
      </c>
      <c r="BC37" s="43" t="str">
        <f t="shared" si="12"/>
        <v/>
      </c>
      <c r="BD37" s="43">
        <v>243001</v>
      </c>
      <c r="BE37" s="43" t="s">
        <v>3479</v>
      </c>
      <c r="BF37" s="43" t="s">
        <v>26</v>
      </c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</row>
    <row r="38" spans="1:77" ht="15" x14ac:dyDescent="0.25">
      <c r="A38" s="47" t="s">
        <v>1320</v>
      </c>
      <c r="B38" s="47">
        <v>259300</v>
      </c>
      <c r="C38" s="47" t="s">
        <v>552</v>
      </c>
      <c r="D38" s="47" t="s">
        <v>553</v>
      </c>
      <c r="E38" s="47" t="s">
        <v>25</v>
      </c>
      <c r="F38" s="47" t="s">
        <v>26</v>
      </c>
      <c r="G38" s="48">
        <v>40</v>
      </c>
      <c r="H38" s="48">
        <v>32.183350000000004</v>
      </c>
      <c r="I38" s="48">
        <v>0</v>
      </c>
      <c r="J38" s="48">
        <v>0</v>
      </c>
      <c r="K38" s="48">
        <v>0</v>
      </c>
      <c r="L38" s="48">
        <v>50</v>
      </c>
      <c r="M38" s="49">
        <v>0</v>
      </c>
      <c r="N38" s="50" t="s">
        <v>151</v>
      </c>
      <c r="O38" s="51"/>
      <c r="P38" s="52"/>
      <c r="Q38" s="52"/>
      <c r="R38" s="51"/>
      <c r="S38" s="53"/>
      <c r="T38" s="49">
        <v>0</v>
      </c>
      <c r="U38" s="50"/>
      <c r="V38" s="51">
        <v>100</v>
      </c>
      <c r="W38" s="51"/>
      <c r="X38" s="54">
        <v>0</v>
      </c>
      <c r="Y38" s="54" t="s">
        <v>93</v>
      </c>
      <c r="Z38" s="54" t="s">
        <v>93</v>
      </c>
      <c r="AA38" s="54" t="s">
        <v>93</v>
      </c>
      <c r="AB38" s="54" t="s">
        <v>93</v>
      </c>
      <c r="AC38" s="54" t="s">
        <v>93</v>
      </c>
      <c r="AD38" s="54" t="s">
        <v>93</v>
      </c>
      <c r="AE38" s="55">
        <f t="shared" si="0"/>
        <v>1.25</v>
      </c>
      <c r="AF38" s="51">
        <f t="shared" si="1"/>
        <v>7.8166499999999957</v>
      </c>
      <c r="AG38" s="41" t="str">
        <f t="shared" si="2"/>
        <v>x</v>
      </c>
      <c r="AH38" s="41">
        <f t="shared" si="3"/>
        <v>0.5</v>
      </c>
      <c r="AI38" s="41">
        <f t="shared" si="14"/>
        <v>1.5</v>
      </c>
      <c r="AJ38" s="41">
        <f t="shared" si="5"/>
        <v>0</v>
      </c>
      <c r="AK38" s="41">
        <f t="shared" si="5"/>
        <v>0</v>
      </c>
      <c r="AL38" s="41">
        <f t="shared" si="5"/>
        <v>0</v>
      </c>
      <c r="AM38" s="41">
        <f t="shared" si="5"/>
        <v>0</v>
      </c>
      <c r="AN38" s="41">
        <f t="shared" si="5"/>
        <v>0</v>
      </c>
      <c r="AO38" s="41">
        <f t="shared" si="6"/>
        <v>0</v>
      </c>
      <c r="AP38" s="41">
        <f t="shared" si="7"/>
        <v>0</v>
      </c>
      <c r="AQ38" s="41">
        <f t="shared" si="8"/>
        <v>0</v>
      </c>
      <c r="AR38" s="41">
        <f t="shared" si="16"/>
        <v>0</v>
      </c>
      <c r="AS38" s="107">
        <f t="shared" si="13"/>
        <v>0</v>
      </c>
      <c r="AT38" s="41" t="str">
        <f t="shared" si="15"/>
        <v/>
      </c>
      <c r="AU38" s="41"/>
      <c r="AV38" s="41"/>
      <c r="AW38" s="41"/>
      <c r="AX38" s="41"/>
      <c r="AY38" s="41"/>
      <c r="AZ38" s="41"/>
      <c r="BA38" s="41">
        <f t="shared" si="11"/>
        <v>2</v>
      </c>
      <c r="BB38" s="42">
        <f>[1]Rollup!$C$15</f>
        <v>44388</v>
      </c>
      <c r="BC38" s="43" t="str">
        <f t="shared" si="12"/>
        <v/>
      </c>
      <c r="BD38" s="43">
        <v>250396</v>
      </c>
      <c r="BE38" s="43" t="s">
        <v>3480</v>
      </c>
      <c r="BF38" s="43" t="s">
        <v>3477</v>
      </c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</row>
    <row r="39" spans="1:77" ht="15" x14ac:dyDescent="0.25">
      <c r="A39" s="47" t="s">
        <v>2568</v>
      </c>
      <c r="B39" s="47">
        <v>262443</v>
      </c>
      <c r="C39" s="47" t="s">
        <v>552</v>
      </c>
      <c r="D39" s="47" t="s">
        <v>553</v>
      </c>
      <c r="E39" s="47" t="s">
        <v>25</v>
      </c>
      <c r="F39" s="47" t="s">
        <v>26</v>
      </c>
      <c r="G39" s="48">
        <v>40</v>
      </c>
      <c r="H39" s="48">
        <v>32.566670000000002</v>
      </c>
      <c r="I39" s="48">
        <v>0</v>
      </c>
      <c r="J39" s="48">
        <v>0</v>
      </c>
      <c r="K39" s="48">
        <v>0</v>
      </c>
      <c r="L39" s="48">
        <v>50</v>
      </c>
      <c r="M39" s="49">
        <v>1</v>
      </c>
      <c r="N39" s="50" t="s">
        <v>151</v>
      </c>
      <c r="O39" s="51"/>
      <c r="P39" s="52"/>
      <c r="Q39" s="52"/>
      <c r="R39" s="51"/>
      <c r="S39" s="53"/>
      <c r="T39" s="49">
        <v>0</v>
      </c>
      <c r="U39" s="50"/>
      <c r="V39" s="51">
        <v>100</v>
      </c>
      <c r="W39" s="51"/>
      <c r="X39" s="54">
        <v>0</v>
      </c>
      <c r="Y39" s="54" t="s">
        <v>93</v>
      </c>
      <c r="Z39" s="54" t="s">
        <v>93</v>
      </c>
      <c r="AA39" s="54" t="s">
        <v>93</v>
      </c>
      <c r="AB39" s="54" t="s">
        <v>93</v>
      </c>
      <c r="AC39" s="54" t="s">
        <v>93</v>
      </c>
      <c r="AD39" s="54" t="s">
        <v>93</v>
      </c>
      <c r="AE39" s="55">
        <f t="shared" si="0"/>
        <v>1.25</v>
      </c>
      <c r="AF39" s="51">
        <f t="shared" si="1"/>
        <v>7.433329999999998</v>
      </c>
      <c r="AG39" s="41" t="str">
        <f t="shared" si="2"/>
        <v>x</v>
      </c>
      <c r="AH39" s="41">
        <f t="shared" si="3"/>
        <v>0</v>
      </c>
      <c r="AI39" s="41">
        <f t="shared" si="14"/>
        <v>1.5</v>
      </c>
      <c r="AJ39" s="41">
        <f t="shared" si="5"/>
        <v>0</v>
      </c>
      <c r="AK39" s="41">
        <f t="shared" si="5"/>
        <v>0</v>
      </c>
      <c r="AL39" s="41">
        <f t="shared" si="5"/>
        <v>0</v>
      </c>
      <c r="AM39" s="41">
        <f t="shared" si="5"/>
        <v>0</v>
      </c>
      <c r="AN39" s="41">
        <f t="shared" si="5"/>
        <v>0</v>
      </c>
      <c r="AO39" s="41">
        <f t="shared" si="6"/>
        <v>0</v>
      </c>
      <c r="AP39" s="41">
        <f t="shared" si="7"/>
        <v>0</v>
      </c>
      <c r="AQ39" s="41">
        <f t="shared" si="8"/>
        <v>0</v>
      </c>
      <c r="AR39" s="41">
        <f t="shared" si="16"/>
        <v>0</v>
      </c>
      <c r="AS39" s="107">
        <f t="shared" si="13"/>
        <v>0</v>
      </c>
      <c r="AT39" s="41" t="str">
        <f t="shared" si="15"/>
        <v/>
      </c>
      <c r="AU39" s="41"/>
      <c r="AV39" s="41"/>
      <c r="AW39" s="41"/>
      <c r="AX39" s="41"/>
      <c r="AY39" s="41"/>
      <c r="AZ39" s="41"/>
      <c r="BA39" s="41">
        <f t="shared" si="11"/>
        <v>1.5</v>
      </c>
      <c r="BB39" s="42">
        <f>[1]Rollup!$C$15</f>
        <v>44388</v>
      </c>
      <c r="BC39" s="43" t="str">
        <f t="shared" si="12"/>
        <v/>
      </c>
      <c r="BD39" s="43">
        <v>209190</v>
      </c>
      <c r="BE39" s="43" t="s">
        <v>1271</v>
      </c>
      <c r="BF39" s="43" t="s">
        <v>26</v>
      </c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</row>
    <row r="40" spans="1:77" ht="15" x14ac:dyDescent="0.25">
      <c r="A40" s="47" t="s">
        <v>985</v>
      </c>
      <c r="B40" s="47">
        <v>229882</v>
      </c>
      <c r="C40" s="47" t="s">
        <v>552</v>
      </c>
      <c r="D40" s="47" t="s">
        <v>8</v>
      </c>
      <c r="E40" s="47" t="s">
        <v>25</v>
      </c>
      <c r="F40" s="47" t="s">
        <v>26</v>
      </c>
      <c r="G40" s="48">
        <v>40</v>
      </c>
      <c r="H40" s="48">
        <v>31.966650000000001</v>
      </c>
      <c r="I40" s="48">
        <v>0</v>
      </c>
      <c r="J40" s="48">
        <v>0</v>
      </c>
      <c r="K40" s="48">
        <v>4.12</v>
      </c>
      <c r="L40" s="48">
        <v>50</v>
      </c>
      <c r="M40" s="49">
        <v>0</v>
      </c>
      <c r="N40" s="50" t="s">
        <v>151</v>
      </c>
      <c r="O40" s="51"/>
      <c r="P40" s="52"/>
      <c r="Q40" s="52"/>
      <c r="R40" s="51"/>
      <c r="S40" s="53"/>
      <c r="T40" s="49">
        <v>0</v>
      </c>
      <c r="U40" s="50"/>
      <c r="V40" s="51">
        <v>100</v>
      </c>
      <c r="W40" s="51"/>
      <c r="X40" s="54">
        <v>0</v>
      </c>
      <c r="Y40" s="54" t="s">
        <v>93</v>
      </c>
      <c r="Z40" s="54" t="s">
        <v>93</v>
      </c>
      <c r="AA40" s="54" t="s">
        <v>93</v>
      </c>
      <c r="AB40" s="54" t="s">
        <v>93</v>
      </c>
      <c r="AC40" s="54" t="s">
        <v>93</v>
      </c>
      <c r="AD40" s="54" t="s">
        <v>93</v>
      </c>
      <c r="AE40" s="55">
        <f t="shared" si="0"/>
        <v>1.3935340022296543</v>
      </c>
      <c r="AF40" s="51">
        <f t="shared" si="1"/>
        <v>3.9133500000000012</v>
      </c>
      <c r="AG40" s="41" t="str">
        <f t="shared" si="2"/>
        <v>x</v>
      </c>
      <c r="AH40" s="41">
        <f t="shared" si="3"/>
        <v>0</v>
      </c>
      <c r="AI40" s="41">
        <f t="shared" si="14"/>
        <v>0</v>
      </c>
      <c r="AJ40" s="41">
        <f t="shared" si="5"/>
        <v>0</v>
      </c>
      <c r="AK40" s="41">
        <f t="shared" si="5"/>
        <v>0</v>
      </c>
      <c r="AL40" s="41">
        <f t="shared" si="5"/>
        <v>0</v>
      </c>
      <c r="AM40" s="41">
        <f t="shared" si="5"/>
        <v>0</v>
      </c>
      <c r="AN40" s="41">
        <f t="shared" si="5"/>
        <v>0</v>
      </c>
      <c r="AO40" s="41">
        <f t="shared" si="6"/>
        <v>0</v>
      </c>
      <c r="AP40" s="41">
        <f t="shared" si="7"/>
        <v>0</v>
      </c>
      <c r="AQ40" s="41">
        <f t="shared" si="8"/>
        <v>0</v>
      </c>
      <c r="AR40" s="41">
        <f t="shared" si="16"/>
        <v>0</v>
      </c>
      <c r="AS40" s="107">
        <f t="shared" si="13"/>
        <v>0</v>
      </c>
      <c r="AT40" s="41" t="str">
        <f t="shared" si="15"/>
        <v/>
      </c>
      <c r="AU40" s="41"/>
      <c r="AV40" s="41"/>
      <c r="AW40" s="41"/>
      <c r="AX40" s="41"/>
      <c r="AY40" s="41"/>
      <c r="AZ40" s="41"/>
      <c r="BA40" s="41">
        <f t="shared" si="11"/>
        <v>0</v>
      </c>
      <c r="BB40" s="42">
        <f>[1]Rollup!$C$15</f>
        <v>44388</v>
      </c>
      <c r="BC40" s="43" t="str">
        <f t="shared" si="12"/>
        <v/>
      </c>
      <c r="BD40" s="43">
        <v>245142</v>
      </c>
      <c r="BE40" s="43" t="s">
        <v>3481</v>
      </c>
      <c r="BF40" s="43" t="s">
        <v>9</v>
      </c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</row>
    <row r="41" spans="1:77" ht="15" x14ac:dyDescent="0.25">
      <c r="A41" s="47" t="s">
        <v>1367</v>
      </c>
      <c r="B41" s="47">
        <v>260725</v>
      </c>
      <c r="C41" s="47" t="s">
        <v>552</v>
      </c>
      <c r="D41" s="47" t="s">
        <v>553</v>
      </c>
      <c r="E41" s="47" t="s">
        <v>25</v>
      </c>
      <c r="F41" s="47" t="s">
        <v>26</v>
      </c>
      <c r="G41" s="48">
        <v>40</v>
      </c>
      <c r="H41" s="48">
        <v>40.65</v>
      </c>
      <c r="I41" s="48">
        <v>0</v>
      </c>
      <c r="J41" s="48">
        <v>0</v>
      </c>
      <c r="K41" s="48">
        <v>0</v>
      </c>
      <c r="L41" s="48">
        <v>50</v>
      </c>
      <c r="M41" s="49">
        <v>0</v>
      </c>
      <c r="N41" s="50" t="s">
        <v>151</v>
      </c>
      <c r="O41" s="51"/>
      <c r="P41" s="52"/>
      <c r="Q41" s="52"/>
      <c r="R41" s="51"/>
      <c r="S41" s="53"/>
      <c r="T41" s="49">
        <v>0</v>
      </c>
      <c r="U41" s="50"/>
      <c r="V41" s="51">
        <v>100</v>
      </c>
      <c r="W41" s="51"/>
      <c r="X41" s="54">
        <v>0</v>
      </c>
      <c r="Y41" s="54" t="s">
        <v>93</v>
      </c>
      <c r="Z41" s="54" t="s">
        <v>93</v>
      </c>
      <c r="AA41" s="54" t="s">
        <v>93</v>
      </c>
      <c r="AB41" s="54" t="s">
        <v>93</v>
      </c>
      <c r="AC41" s="54" t="s">
        <v>93</v>
      </c>
      <c r="AD41" s="54" t="s">
        <v>93</v>
      </c>
      <c r="AE41" s="55">
        <f t="shared" si="0"/>
        <v>1.2300123001230012</v>
      </c>
      <c r="AF41" s="51">
        <f t="shared" si="1"/>
        <v>-0.64999999999999858</v>
      </c>
      <c r="AG41" s="41" t="str">
        <f t="shared" si="2"/>
        <v>x</v>
      </c>
      <c r="AH41" s="41">
        <f t="shared" si="3"/>
        <v>0.5</v>
      </c>
      <c r="AI41" s="41">
        <f t="shared" si="14"/>
        <v>1.5</v>
      </c>
      <c r="AJ41" s="41">
        <f t="shared" si="5"/>
        <v>0</v>
      </c>
      <c r="AK41" s="41">
        <f t="shared" si="5"/>
        <v>0</v>
      </c>
      <c r="AL41" s="41">
        <f t="shared" si="5"/>
        <v>0</v>
      </c>
      <c r="AM41" s="41">
        <f t="shared" si="5"/>
        <v>0</v>
      </c>
      <c r="AN41" s="41">
        <f t="shared" si="5"/>
        <v>0</v>
      </c>
      <c r="AO41" s="41">
        <f t="shared" si="6"/>
        <v>0</v>
      </c>
      <c r="AP41" s="41">
        <f t="shared" si="7"/>
        <v>0</v>
      </c>
      <c r="AQ41" s="41">
        <f t="shared" si="8"/>
        <v>0</v>
      </c>
      <c r="AR41" s="41">
        <f t="shared" si="16"/>
        <v>0</v>
      </c>
      <c r="AS41" s="107">
        <f t="shared" si="13"/>
        <v>3</v>
      </c>
      <c r="AT41" s="41" t="str">
        <f t="shared" si="15"/>
        <v/>
      </c>
      <c r="AU41" s="41"/>
      <c r="AV41" s="41"/>
      <c r="AW41" s="41"/>
      <c r="AX41" s="41"/>
      <c r="AY41" s="41"/>
      <c r="AZ41" s="41"/>
      <c r="BA41" s="41">
        <f t="shared" si="11"/>
        <v>5</v>
      </c>
      <c r="BB41" s="42">
        <f>[1]Rollup!$C$15</f>
        <v>44388</v>
      </c>
      <c r="BC41" s="43" t="str">
        <f t="shared" si="12"/>
        <v/>
      </c>
      <c r="BD41" s="43">
        <v>247530</v>
      </c>
      <c r="BE41" s="43" t="s">
        <v>94</v>
      </c>
      <c r="BF41" s="43" t="s">
        <v>9</v>
      </c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</row>
    <row r="42" spans="1:77" ht="15" x14ac:dyDescent="0.25">
      <c r="A42" s="47" t="s">
        <v>2448</v>
      </c>
      <c r="B42" s="47">
        <v>253312</v>
      </c>
      <c r="C42" s="47" t="s">
        <v>552</v>
      </c>
      <c r="D42" s="47" t="s">
        <v>553</v>
      </c>
      <c r="E42" s="47" t="s">
        <v>25</v>
      </c>
      <c r="F42" s="47" t="s">
        <v>26</v>
      </c>
      <c r="G42" s="48">
        <v>40</v>
      </c>
      <c r="H42" s="48">
        <v>40.616669999999999</v>
      </c>
      <c r="I42" s="48">
        <v>0</v>
      </c>
      <c r="J42" s="48">
        <v>0</v>
      </c>
      <c r="K42" s="48">
        <v>0</v>
      </c>
      <c r="L42" s="48">
        <v>50</v>
      </c>
      <c r="M42" s="49">
        <v>0</v>
      </c>
      <c r="N42" s="50" t="s">
        <v>151</v>
      </c>
      <c r="O42" s="51"/>
      <c r="P42" s="52"/>
      <c r="Q42" s="52"/>
      <c r="R42" s="51"/>
      <c r="S42" s="53"/>
      <c r="T42" s="49">
        <v>0</v>
      </c>
      <c r="U42" s="50"/>
      <c r="V42" s="51">
        <v>100</v>
      </c>
      <c r="W42" s="51"/>
      <c r="X42" s="54">
        <v>0</v>
      </c>
      <c r="Y42" s="54" t="s">
        <v>93</v>
      </c>
      <c r="Z42" s="54" t="s">
        <v>93</v>
      </c>
      <c r="AA42" s="54" t="s">
        <v>93</v>
      </c>
      <c r="AB42" s="54" t="s">
        <v>93</v>
      </c>
      <c r="AC42" s="54" t="s">
        <v>93</v>
      </c>
      <c r="AD42" s="54" t="s">
        <v>93</v>
      </c>
      <c r="AE42" s="55">
        <f t="shared" si="0"/>
        <v>1.2310216470232542</v>
      </c>
      <c r="AF42" s="51">
        <f t="shared" si="1"/>
        <v>-0.61666999999999916</v>
      </c>
      <c r="AG42" s="41" t="str">
        <f t="shared" si="2"/>
        <v>x</v>
      </c>
      <c r="AH42" s="41">
        <f t="shared" si="3"/>
        <v>0.5</v>
      </c>
      <c r="AI42" s="41">
        <f t="shared" si="14"/>
        <v>1.5</v>
      </c>
      <c r="AJ42" s="41">
        <f t="shared" si="5"/>
        <v>0</v>
      </c>
      <c r="AK42" s="41">
        <f t="shared" si="5"/>
        <v>0</v>
      </c>
      <c r="AL42" s="41">
        <f t="shared" si="5"/>
        <v>0</v>
      </c>
      <c r="AM42" s="41">
        <f t="shared" si="5"/>
        <v>0</v>
      </c>
      <c r="AN42" s="41">
        <f t="shared" si="5"/>
        <v>0</v>
      </c>
      <c r="AO42" s="41">
        <f t="shared" si="6"/>
        <v>0</v>
      </c>
      <c r="AP42" s="41">
        <f t="shared" si="7"/>
        <v>0</v>
      </c>
      <c r="AQ42" s="41">
        <f t="shared" si="8"/>
        <v>0</v>
      </c>
      <c r="AR42" s="41">
        <f t="shared" si="16"/>
        <v>0</v>
      </c>
      <c r="AS42" s="107">
        <f t="shared" si="13"/>
        <v>3</v>
      </c>
      <c r="AT42" s="41" t="str">
        <f t="shared" si="15"/>
        <v/>
      </c>
      <c r="AU42" s="41"/>
      <c r="AV42" s="41"/>
      <c r="AW42" s="41"/>
      <c r="AX42" s="41"/>
      <c r="AY42" s="41"/>
      <c r="AZ42" s="41"/>
      <c r="BA42" s="41">
        <f t="shared" si="11"/>
        <v>5</v>
      </c>
      <c r="BB42" s="42">
        <f>[1]Rollup!$C$15</f>
        <v>44388</v>
      </c>
      <c r="BC42" s="43" t="str">
        <f t="shared" si="12"/>
        <v/>
      </c>
      <c r="BD42" s="43">
        <v>32321</v>
      </c>
      <c r="BE42" s="43" t="s">
        <v>185</v>
      </c>
      <c r="BF42" s="43" t="s">
        <v>26</v>
      </c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</row>
    <row r="43" spans="1:77" ht="15" x14ac:dyDescent="0.25">
      <c r="A43" s="47" t="s">
        <v>1239</v>
      </c>
      <c r="B43" s="47">
        <v>235306</v>
      </c>
      <c r="C43" s="47" t="s">
        <v>632</v>
      </c>
      <c r="D43" s="47" t="s">
        <v>10</v>
      </c>
      <c r="E43" s="47" t="s">
        <v>25</v>
      </c>
      <c r="F43" s="47" t="s">
        <v>26</v>
      </c>
      <c r="G43" s="48">
        <v>40</v>
      </c>
      <c r="H43" s="48">
        <v>40.033340000000003</v>
      </c>
      <c r="I43" s="48">
        <v>0</v>
      </c>
      <c r="J43" s="48">
        <v>0</v>
      </c>
      <c r="K43" s="48">
        <v>0</v>
      </c>
      <c r="L43" s="48">
        <v>50</v>
      </c>
      <c r="M43" s="49">
        <v>0</v>
      </c>
      <c r="N43" s="50" t="s">
        <v>151</v>
      </c>
      <c r="O43" s="51"/>
      <c r="P43" s="52"/>
      <c r="Q43" s="52"/>
      <c r="R43" s="51"/>
      <c r="S43" s="53"/>
      <c r="T43" s="49">
        <v>0</v>
      </c>
      <c r="U43" s="50"/>
      <c r="V43" s="51">
        <v>100</v>
      </c>
      <c r="W43" s="51"/>
      <c r="X43" s="54">
        <v>0</v>
      </c>
      <c r="Y43" s="54" t="s">
        <v>93</v>
      </c>
      <c r="Z43" s="54" t="s">
        <v>93</v>
      </c>
      <c r="AA43" s="54" t="s">
        <v>93</v>
      </c>
      <c r="AB43" s="54" t="s">
        <v>93</v>
      </c>
      <c r="AC43" s="54" t="s">
        <v>93</v>
      </c>
      <c r="AD43" s="54" t="s">
        <v>93</v>
      </c>
      <c r="AE43" s="55">
        <f t="shared" si="0"/>
        <v>1.2489589926796014</v>
      </c>
      <c r="AF43" s="51">
        <f t="shared" si="1"/>
        <v>-3.334000000000259E-2</v>
      </c>
      <c r="AG43" s="41" t="str">
        <f t="shared" si="2"/>
        <v>x</v>
      </c>
      <c r="AH43" s="41">
        <f t="shared" si="3"/>
        <v>2</v>
      </c>
      <c r="AI43" s="41">
        <f t="shared" si="14"/>
        <v>0</v>
      </c>
      <c r="AJ43" s="41">
        <f t="shared" si="5"/>
        <v>0</v>
      </c>
      <c r="AK43" s="41">
        <f t="shared" si="5"/>
        <v>0</v>
      </c>
      <c r="AL43" s="41">
        <f t="shared" si="5"/>
        <v>0</v>
      </c>
      <c r="AM43" s="41">
        <f t="shared" si="5"/>
        <v>0</v>
      </c>
      <c r="AN43" s="41">
        <f t="shared" si="5"/>
        <v>0</v>
      </c>
      <c r="AO43" s="41">
        <f t="shared" si="6"/>
        <v>0</v>
      </c>
      <c r="AP43" s="41">
        <f t="shared" si="7"/>
        <v>0</v>
      </c>
      <c r="AQ43" s="41">
        <f t="shared" si="8"/>
        <v>0</v>
      </c>
      <c r="AR43" s="41">
        <f t="shared" si="16"/>
        <v>0</v>
      </c>
      <c r="AS43" s="107">
        <f t="shared" si="13"/>
        <v>3</v>
      </c>
      <c r="AT43" s="41" t="str">
        <f t="shared" si="15"/>
        <v/>
      </c>
      <c r="AU43" s="41"/>
      <c r="AV43" s="41"/>
      <c r="AW43" s="41"/>
      <c r="AX43" s="41"/>
      <c r="AY43" s="41"/>
      <c r="AZ43" s="41"/>
      <c r="BA43" s="41">
        <f t="shared" si="11"/>
        <v>5</v>
      </c>
      <c r="BB43" s="42">
        <f>[1]Rollup!$C$15</f>
        <v>44388</v>
      </c>
      <c r="BC43" s="43" t="str">
        <f t="shared" si="12"/>
        <v/>
      </c>
      <c r="BD43" s="43">
        <v>176533</v>
      </c>
      <c r="BE43" s="43" t="s">
        <v>73</v>
      </c>
      <c r="BF43" s="43" t="s">
        <v>26</v>
      </c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</row>
    <row r="44" spans="1:77" ht="15" x14ac:dyDescent="0.25">
      <c r="A44" s="47" t="s">
        <v>2596</v>
      </c>
      <c r="B44" s="47">
        <v>259055</v>
      </c>
      <c r="C44" s="47" t="s">
        <v>564</v>
      </c>
      <c r="D44" s="47" t="s">
        <v>553</v>
      </c>
      <c r="E44" s="47" t="s">
        <v>25</v>
      </c>
      <c r="F44" s="47" t="s">
        <v>26</v>
      </c>
      <c r="G44" s="48">
        <v>40</v>
      </c>
      <c r="H44" s="48">
        <v>40.633310000000002</v>
      </c>
      <c r="I44" s="48">
        <v>0</v>
      </c>
      <c r="J44" s="48">
        <v>0</v>
      </c>
      <c r="K44" s="48">
        <v>0</v>
      </c>
      <c r="L44" s="48">
        <v>50</v>
      </c>
      <c r="M44" s="49">
        <v>0</v>
      </c>
      <c r="N44" s="50" t="s">
        <v>151</v>
      </c>
      <c r="O44" s="51"/>
      <c r="P44" s="52"/>
      <c r="Q44" s="52"/>
      <c r="R44" s="51"/>
      <c r="S44" s="53"/>
      <c r="T44" s="49">
        <v>0</v>
      </c>
      <c r="U44" s="50"/>
      <c r="V44" s="51">
        <v>100</v>
      </c>
      <c r="W44" s="51"/>
      <c r="X44" s="54">
        <v>0</v>
      </c>
      <c r="Y44" s="54" t="s">
        <v>93</v>
      </c>
      <c r="Z44" s="54" t="s">
        <v>93</v>
      </c>
      <c r="AA44" s="54" t="s">
        <v>93</v>
      </c>
      <c r="AB44" s="54" t="s">
        <v>93</v>
      </c>
      <c r="AC44" s="54" t="s">
        <v>93</v>
      </c>
      <c r="AD44" s="54" t="s">
        <v>93</v>
      </c>
      <c r="AE44" s="55">
        <f t="shared" si="0"/>
        <v>1.230517523677003</v>
      </c>
      <c r="AF44" s="51">
        <f t="shared" si="1"/>
        <v>-0.63331000000000159</v>
      </c>
      <c r="AG44" s="41" t="str">
        <f t="shared" si="2"/>
        <v>x</v>
      </c>
      <c r="AH44" s="41">
        <f t="shared" si="3"/>
        <v>0.5</v>
      </c>
      <c r="AI44" s="41">
        <f t="shared" si="14"/>
        <v>1.5</v>
      </c>
      <c r="AJ44" s="41">
        <f t="shared" si="5"/>
        <v>0</v>
      </c>
      <c r="AK44" s="41">
        <f t="shared" si="5"/>
        <v>0</v>
      </c>
      <c r="AL44" s="41">
        <f t="shared" si="5"/>
        <v>0</v>
      </c>
      <c r="AM44" s="41">
        <f t="shared" si="5"/>
        <v>0</v>
      </c>
      <c r="AN44" s="41">
        <f t="shared" si="5"/>
        <v>0</v>
      </c>
      <c r="AO44" s="41">
        <f t="shared" si="6"/>
        <v>0</v>
      </c>
      <c r="AP44" s="41">
        <f t="shared" si="7"/>
        <v>0</v>
      </c>
      <c r="AQ44" s="41">
        <f t="shared" si="8"/>
        <v>0</v>
      </c>
      <c r="AR44" s="41">
        <f t="shared" si="16"/>
        <v>0</v>
      </c>
      <c r="AS44" s="107">
        <f t="shared" si="13"/>
        <v>3</v>
      </c>
      <c r="AT44" s="41" t="str">
        <f t="shared" si="15"/>
        <v/>
      </c>
      <c r="AU44" s="41"/>
      <c r="AV44" s="41"/>
      <c r="AW44" s="41"/>
      <c r="AX44" s="41"/>
      <c r="AY44" s="41"/>
      <c r="AZ44" s="41"/>
      <c r="BA44" s="41">
        <f t="shared" si="11"/>
        <v>5</v>
      </c>
      <c r="BB44" s="42">
        <f>[1]Rollup!$C$15</f>
        <v>44388</v>
      </c>
      <c r="BC44" s="43" t="str">
        <f t="shared" si="12"/>
        <v/>
      </c>
      <c r="BD44" s="43">
        <v>73856</v>
      </c>
      <c r="BE44" s="43" t="s">
        <v>74</v>
      </c>
      <c r="BF44" s="43" t="s">
        <v>26</v>
      </c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</row>
    <row r="45" spans="1:77" ht="15" x14ac:dyDescent="0.25">
      <c r="A45" s="47" t="s">
        <v>1064</v>
      </c>
      <c r="B45" s="47">
        <v>259077</v>
      </c>
      <c r="C45" s="47" t="s">
        <v>564</v>
      </c>
      <c r="D45" s="47" t="s">
        <v>553</v>
      </c>
      <c r="E45" s="47" t="s">
        <v>25</v>
      </c>
      <c r="F45" s="47" t="s">
        <v>26</v>
      </c>
      <c r="G45" s="48">
        <v>40</v>
      </c>
      <c r="H45" s="48">
        <v>27.183329999999998</v>
      </c>
      <c r="I45" s="48">
        <v>0</v>
      </c>
      <c r="J45" s="48">
        <v>0</v>
      </c>
      <c r="K45" s="48">
        <v>0</v>
      </c>
      <c r="L45" s="48">
        <v>50</v>
      </c>
      <c r="M45" s="49">
        <v>0</v>
      </c>
      <c r="N45" s="50" t="s">
        <v>151</v>
      </c>
      <c r="O45" s="51"/>
      <c r="P45" s="52"/>
      <c r="Q45" s="52"/>
      <c r="R45" s="51"/>
      <c r="S45" s="53"/>
      <c r="T45" s="49">
        <v>0</v>
      </c>
      <c r="U45" s="50"/>
      <c r="V45" s="51">
        <v>100</v>
      </c>
      <c r="W45" s="51"/>
      <c r="X45" s="54">
        <v>0</v>
      </c>
      <c r="Y45" s="54" t="s">
        <v>93</v>
      </c>
      <c r="Z45" s="54" t="s">
        <v>93</v>
      </c>
      <c r="AA45" s="54" t="s">
        <v>93</v>
      </c>
      <c r="AB45" s="54" t="s">
        <v>93</v>
      </c>
      <c r="AC45" s="54" t="s">
        <v>93</v>
      </c>
      <c r="AD45" s="54" t="s">
        <v>93</v>
      </c>
      <c r="AE45" s="55">
        <f t="shared" si="0"/>
        <v>1.25</v>
      </c>
      <c r="AF45" s="51">
        <f t="shared" si="1"/>
        <v>12.816670000000002</v>
      </c>
      <c r="AG45" s="41" t="str">
        <f t="shared" si="2"/>
        <v>x</v>
      </c>
      <c r="AH45" s="41">
        <f t="shared" si="3"/>
        <v>0.5</v>
      </c>
      <c r="AI45" s="41">
        <f t="shared" si="14"/>
        <v>1.5</v>
      </c>
      <c r="AJ45" s="41">
        <f t="shared" ref="AJ45:AN95" si="17">IFERROR(IF($AG45="x",IF(O45&gt;=_xlfn.NUMBERVALUE(LEFT(INDEX(BH:BH,MATCH($D45,$BD:$BD,0)),FIND(",",INDEX(BH:BH,MATCH($D45,$BD:$BD,0)))-1)),_xlfn.NUMBERVALUE(RIGHT(INDEX(BH:BH,MATCH($D45,$BD:$BD,0)),LEN(INDEX(BH:BH,MATCH($D45,$BD:$BD,0)))-FIND(",",INDEX(BH:BH,MATCH($D45,$BD:$BD,0))))),0),""),"")</f>
        <v>0</v>
      </c>
      <c r="AK45" s="41">
        <f t="shared" si="17"/>
        <v>0</v>
      </c>
      <c r="AL45" s="41">
        <f t="shared" si="17"/>
        <v>0</v>
      </c>
      <c r="AM45" s="41">
        <f t="shared" si="17"/>
        <v>0</v>
      </c>
      <c r="AN45" s="41">
        <f t="shared" si="17"/>
        <v>0</v>
      </c>
      <c r="AO45" s="41">
        <f t="shared" si="6"/>
        <v>0</v>
      </c>
      <c r="AP45" s="41">
        <f t="shared" si="7"/>
        <v>0</v>
      </c>
      <c r="AQ45" s="41">
        <f t="shared" si="8"/>
        <v>0</v>
      </c>
      <c r="AR45" s="41">
        <f t="shared" si="16"/>
        <v>0</v>
      </c>
      <c r="AS45" s="107">
        <f t="shared" si="13"/>
        <v>0</v>
      </c>
      <c r="AT45" s="41" t="str">
        <f t="shared" si="15"/>
        <v/>
      </c>
      <c r="AU45" s="41"/>
      <c r="AV45" s="41"/>
      <c r="AW45" s="41"/>
      <c r="AX45" s="41"/>
      <c r="AY45" s="41"/>
      <c r="AZ45" s="41"/>
      <c r="BA45" s="41">
        <f t="shared" si="11"/>
        <v>2</v>
      </c>
      <c r="BB45" s="42">
        <f>[1]Rollup!$C$15</f>
        <v>44388</v>
      </c>
      <c r="BC45" s="43" t="str">
        <f t="shared" si="12"/>
        <v/>
      </c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</row>
    <row r="46" spans="1:77" ht="15" x14ac:dyDescent="0.25">
      <c r="A46" s="47" t="s">
        <v>3184</v>
      </c>
      <c r="B46" s="47">
        <v>263193</v>
      </c>
      <c r="C46" s="47" t="s">
        <v>564</v>
      </c>
      <c r="D46" s="47" t="s">
        <v>553</v>
      </c>
      <c r="E46" s="47" t="s">
        <v>25</v>
      </c>
      <c r="F46" s="47" t="s">
        <v>26</v>
      </c>
      <c r="G46" s="48">
        <v>40</v>
      </c>
      <c r="H46" s="48">
        <v>40.516680000000001</v>
      </c>
      <c r="I46" s="48">
        <v>0</v>
      </c>
      <c r="J46" s="48">
        <v>0</v>
      </c>
      <c r="K46" s="48">
        <v>0</v>
      </c>
      <c r="L46" s="48">
        <v>50</v>
      </c>
      <c r="M46" s="49">
        <v>1</v>
      </c>
      <c r="N46" s="50" t="s">
        <v>151</v>
      </c>
      <c r="O46" s="51"/>
      <c r="P46" s="52"/>
      <c r="Q46" s="52"/>
      <c r="R46" s="51"/>
      <c r="S46" s="53"/>
      <c r="T46" s="49">
        <v>0</v>
      </c>
      <c r="U46" s="50"/>
      <c r="V46" s="51">
        <v>100</v>
      </c>
      <c r="W46" s="51"/>
      <c r="X46" s="54">
        <v>0</v>
      </c>
      <c r="Y46" s="54" t="s">
        <v>93</v>
      </c>
      <c r="Z46" s="54" t="s">
        <v>93</v>
      </c>
      <c r="AA46" s="54" t="s">
        <v>93</v>
      </c>
      <c r="AB46" s="54" t="s">
        <v>93</v>
      </c>
      <c r="AC46" s="54" t="s">
        <v>93</v>
      </c>
      <c r="AD46" s="54" t="s">
        <v>93</v>
      </c>
      <c r="AE46" s="55">
        <f t="shared" si="0"/>
        <v>1.2340596514818094</v>
      </c>
      <c r="AF46" s="51">
        <f t="shared" si="1"/>
        <v>-0.51668000000000092</v>
      </c>
      <c r="AG46" s="41" t="str">
        <f t="shared" si="2"/>
        <v>x</v>
      </c>
      <c r="AH46" s="41">
        <f t="shared" si="3"/>
        <v>0</v>
      </c>
      <c r="AI46" s="41">
        <f t="shared" si="14"/>
        <v>1.5</v>
      </c>
      <c r="AJ46" s="41">
        <f t="shared" si="17"/>
        <v>0</v>
      </c>
      <c r="AK46" s="41">
        <f t="shared" si="17"/>
        <v>0</v>
      </c>
      <c r="AL46" s="41">
        <f t="shared" si="17"/>
        <v>0</v>
      </c>
      <c r="AM46" s="41">
        <f t="shared" si="17"/>
        <v>0</v>
      </c>
      <c r="AN46" s="41">
        <f t="shared" si="17"/>
        <v>0</v>
      </c>
      <c r="AO46" s="41">
        <f t="shared" si="6"/>
        <v>0</v>
      </c>
      <c r="AP46" s="41">
        <f t="shared" si="7"/>
        <v>0</v>
      </c>
      <c r="AQ46" s="41">
        <f t="shared" si="8"/>
        <v>0</v>
      </c>
      <c r="AR46" s="41">
        <f t="shared" si="16"/>
        <v>0</v>
      </c>
      <c r="AS46" s="107">
        <f t="shared" si="13"/>
        <v>3</v>
      </c>
      <c r="AT46" s="41" t="str">
        <f t="shared" si="15"/>
        <v/>
      </c>
      <c r="AU46" s="41"/>
      <c r="AV46" s="41"/>
      <c r="AW46" s="41"/>
      <c r="AX46" s="41"/>
      <c r="AY46" s="41"/>
      <c r="AZ46" s="41"/>
      <c r="BA46" s="41">
        <f t="shared" si="11"/>
        <v>4.5</v>
      </c>
      <c r="BB46" s="42">
        <f>[1]Rollup!$C$15</f>
        <v>44388</v>
      </c>
      <c r="BC46" s="43" t="str">
        <f t="shared" si="12"/>
        <v>Check</v>
      </c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</row>
    <row r="47" spans="1:77" ht="15" x14ac:dyDescent="0.25">
      <c r="A47" s="47" t="s">
        <v>1094</v>
      </c>
      <c r="B47" s="47">
        <v>256818</v>
      </c>
      <c r="C47" s="47" t="s">
        <v>564</v>
      </c>
      <c r="D47" s="47" t="s">
        <v>553</v>
      </c>
      <c r="E47" s="47" t="s">
        <v>25</v>
      </c>
      <c r="F47" s="47" t="s">
        <v>26</v>
      </c>
      <c r="G47" s="48">
        <v>40</v>
      </c>
      <c r="H47" s="48">
        <v>32.333350000000003</v>
      </c>
      <c r="I47" s="48">
        <v>8</v>
      </c>
      <c r="J47" s="48">
        <v>0</v>
      </c>
      <c r="K47" s="48">
        <v>0</v>
      </c>
      <c r="L47" s="48">
        <v>50</v>
      </c>
      <c r="M47" s="49">
        <v>0</v>
      </c>
      <c r="N47" s="50" t="s">
        <v>151</v>
      </c>
      <c r="O47" s="51"/>
      <c r="P47" s="52"/>
      <c r="Q47" s="52"/>
      <c r="R47" s="51"/>
      <c r="S47" s="53"/>
      <c r="T47" s="49">
        <v>0</v>
      </c>
      <c r="U47" s="50"/>
      <c r="V47" s="51">
        <v>100</v>
      </c>
      <c r="W47" s="51"/>
      <c r="X47" s="54">
        <v>0</v>
      </c>
      <c r="Y47" s="54" t="s">
        <v>93</v>
      </c>
      <c r="Z47" s="54" t="s">
        <v>93</v>
      </c>
      <c r="AA47" s="54" t="s">
        <v>93</v>
      </c>
      <c r="AB47" s="54" t="s">
        <v>93</v>
      </c>
      <c r="AC47" s="54" t="s">
        <v>93</v>
      </c>
      <c r="AD47" s="54" t="s">
        <v>93</v>
      </c>
      <c r="AE47" s="55">
        <f t="shared" si="0"/>
        <v>1.5463909554685795</v>
      </c>
      <c r="AF47" s="51">
        <f t="shared" si="1"/>
        <v>-0.33335000000000292</v>
      </c>
      <c r="AG47" s="41" t="str">
        <f t="shared" si="2"/>
        <v>x</v>
      </c>
      <c r="AH47" s="41">
        <f t="shared" si="3"/>
        <v>0.5</v>
      </c>
      <c r="AI47" s="41">
        <f t="shared" si="14"/>
        <v>1.5</v>
      </c>
      <c r="AJ47" s="41">
        <f t="shared" si="17"/>
        <v>0</v>
      </c>
      <c r="AK47" s="41">
        <f t="shared" si="17"/>
        <v>0</v>
      </c>
      <c r="AL47" s="41">
        <f t="shared" si="17"/>
        <v>0</v>
      </c>
      <c r="AM47" s="41">
        <f t="shared" si="17"/>
        <v>0</v>
      </c>
      <c r="AN47" s="41">
        <f t="shared" si="17"/>
        <v>0</v>
      </c>
      <c r="AO47" s="41">
        <f t="shared" si="6"/>
        <v>0</v>
      </c>
      <c r="AP47" s="41">
        <f t="shared" si="7"/>
        <v>0</v>
      </c>
      <c r="AQ47" s="41">
        <f t="shared" si="8"/>
        <v>0</v>
      </c>
      <c r="AR47" s="41">
        <f t="shared" si="16"/>
        <v>0</v>
      </c>
      <c r="AS47" s="107">
        <f t="shared" si="13"/>
        <v>3</v>
      </c>
      <c r="AT47" s="41" t="str">
        <f t="shared" si="15"/>
        <v/>
      </c>
      <c r="AU47" s="41"/>
      <c r="AV47" s="41"/>
      <c r="AW47" s="41"/>
      <c r="AX47" s="41"/>
      <c r="AY47" s="41"/>
      <c r="AZ47" s="41"/>
      <c r="BA47" s="41">
        <f t="shared" si="11"/>
        <v>5</v>
      </c>
      <c r="BB47" s="42">
        <f>[1]Rollup!$C$15</f>
        <v>44388</v>
      </c>
      <c r="BC47" s="43" t="str">
        <f t="shared" si="12"/>
        <v/>
      </c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</row>
    <row r="48" spans="1:77" ht="15" x14ac:dyDescent="0.25">
      <c r="A48" s="47" t="s">
        <v>1127</v>
      </c>
      <c r="B48" s="47">
        <v>256775</v>
      </c>
      <c r="C48" s="47" t="s">
        <v>564</v>
      </c>
      <c r="D48" s="47" t="s">
        <v>553</v>
      </c>
      <c r="E48" s="47" t="s">
        <v>25</v>
      </c>
      <c r="F48" s="47" t="s">
        <v>26</v>
      </c>
      <c r="G48" s="48">
        <v>40</v>
      </c>
      <c r="H48" s="48">
        <v>40.633330000000001</v>
      </c>
      <c r="I48" s="48">
        <v>0</v>
      </c>
      <c r="J48" s="48">
        <v>0</v>
      </c>
      <c r="K48" s="48">
        <v>0</v>
      </c>
      <c r="L48" s="48">
        <v>50</v>
      </c>
      <c r="M48" s="49">
        <v>0</v>
      </c>
      <c r="N48" s="50" t="s">
        <v>151</v>
      </c>
      <c r="O48" s="51"/>
      <c r="P48" s="52"/>
      <c r="Q48" s="52"/>
      <c r="R48" s="51"/>
      <c r="S48" s="53"/>
      <c r="T48" s="49">
        <v>0</v>
      </c>
      <c r="U48" s="50"/>
      <c r="V48" s="51">
        <v>100</v>
      </c>
      <c r="W48" s="51"/>
      <c r="X48" s="54">
        <v>0</v>
      </c>
      <c r="Y48" s="54" t="s">
        <v>93</v>
      </c>
      <c r="Z48" s="54" t="s">
        <v>93</v>
      </c>
      <c r="AA48" s="54" t="s">
        <v>93</v>
      </c>
      <c r="AB48" s="54" t="s">
        <v>93</v>
      </c>
      <c r="AC48" s="54" t="s">
        <v>93</v>
      </c>
      <c r="AD48" s="54" t="s">
        <v>93</v>
      </c>
      <c r="AE48" s="55">
        <f t="shared" si="0"/>
        <v>1.2305169180079505</v>
      </c>
      <c r="AF48" s="51">
        <f t="shared" si="1"/>
        <v>-0.63333000000000084</v>
      </c>
      <c r="AG48" s="41" t="str">
        <f t="shared" si="2"/>
        <v>x</v>
      </c>
      <c r="AH48" s="41">
        <f t="shared" si="3"/>
        <v>0.5</v>
      </c>
      <c r="AI48" s="41">
        <f t="shared" si="14"/>
        <v>1.5</v>
      </c>
      <c r="AJ48" s="41">
        <f t="shared" si="17"/>
        <v>0</v>
      </c>
      <c r="AK48" s="41">
        <f t="shared" si="17"/>
        <v>0</v>
      </c>
      <c r="AL48" s="41">
        <f t="shared" si="17"/>
        <v>0</v>
      </c>
      <c r="AM48" s="41">
        <f t="shared" si="17"/>
        <v>0</v>
      </c>
      <c r="AN48" s="41">
        <f t="shared" si="17"/>
        <v>0</v>
      </c>
      <c r="AO48" s="41">
        <f t="shared" si="6"/>
        <v>0</v>
      </c>
      <c r="AP48" s="41">
        <f t="shared" si="7"/>
        <v>0</v>
      </c>
      <c r="AQ48" s="41">
        <f t="shared" si="8"/>
        <v>0</v>
      </c>
      <c r="AR48" s="41">
        <f t="shared" si="16"/>
        <v>0</v>
      </c>
      <c r="AS48" s="107">
        <f t="shared" si="13"/>
        <v>3</v>
      </c>
      <c r="AT48" s="41" t="str">
        <f t="shared" si="15"/>
        <v/>
      </c>
      <c r="AU48" s="41"/>
      <c r="AV48" s="41"/>
      <c r="AW48" s="41"/>
      <c r="AX48" s="41"/>
      <c r="AY48" s="41"/>
      <c r="AZ48" s="41"/>
      <c r="BA48" s="41">
        <f t="shared" si="11"/>
        <v>5</v>
      </c>
      <c r="BB48" s="42">
        <f>[1]Rollup!$C$15</f>
        <v>44388</v>
      </c>
      <c r="BC48" s="43" t="str">
        <f t="shared" si="12"/>
        <v/>
      </c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</row>
    <row r="49" spans="1:77" ht="15" x14ac:dyDescent="0.25">
      <c r="A49" s="47" t="s">
        <v>1142</v>
      </c>
      <c r="B49" s="47">
        <v>261528</v>
      </c>
      <c r="C49" s="47" t="s">
        <v>564</v>
      </c>
      <c r="D49" s="47" t="s">
        <v>553</v>
      </c>
      <c r="E49" s="47" t="s">
        <v>25</v>
      </c>
      <c r="F49" s="47" t="s">
        <v>26</v>
      </c>
      <c r="G49" s="48">
        <v>40</v>
      </c>
      <c r="H49" s="48">
        <v>36.383330000000001</v>
      </c>
      <c r="I49" s="48">
        <v>0</v>
      </c>
      <c r="J49" s="48">
        <v>0</v>
      </c>
      <c r="K49" s="48">
        <v>0</v>
      </c>
      <c r="L49" s="48">
        <v>50</v>
      </c>
      <c r="M49" s="49">
        <v>0</v>
      </c>
      <c r="N49" s="50" t="s">
        <v>151</v>
      </c>
      <c r="O49" s="51"/>
      <c r="P49" s="52"/>
      <c r="Q49" s="52"/>
      <c r="R49" s="51"/>
      <c r="S49" s="53"/>
      <c r="T49" s="49">
        <v>0</v>
      </c>
      <c r="U49" s="50"/>
      <c r="V49" s="51">
        <v>100</v>
      </c>
      <c r="W49" s="51"/>
      <c r="X49" s="54">
        <v>0</v>
      </c>
      <c r="Y49" s="54" t="s">
        <v>93</v>
      </c>
      <c r="Z49" s="54" t="s">
        <v>93</v>
      </c>
      <c r="AA49" s="54" t="s">
        <v>93</v>
      </c>
      <c r="AB49" s="54" t="s">
        <v>93</v>
      </c>
      <c r="AC49" s="54" t="s">
        <v>93</v>
      </c>
      <c r="AD49" s="54" t="s">
        <v>93</v>
      </c>
      <c r="AE49" s="55">
        <f t="shared" si="0"/>
        <v>1.25</v>
      </c>
      <c r="AF49" s="51">
        <f t="shared" si="1"/>
        <v>3.6166699999999992</v>
      </c>
      <c r="AG49" s="41" t="str">
        <f t="shared" si="2"/>
        <v>x</v>
      </c>
      <c r="AH49" s="41">
        <f t="shared" si="3"/>
        <v>0.5</v>
      </c>
      <c r="AI49" s="41">
        <f t="shared" si="14"/>
        <v>1.5</v>
      </c>
      <c r="AJ49" s="41">
        <f t="shared" si="17"/>
        <v>0</v>
      </c>
      <c r="AK49" s="41">
        <f t="shared" si="17"/>
        <v>0</v>
      </c>
      <c r="AL49" s="41">
        <f t="shared" si="17"/>
        <v>0</v>
      </c>
      <c r="AM49" s="41">
        <f t="shared" si="17"/>
        <v>0</v>
      </c>
      <c r="AN49" s="41">
        <f t="shared" si="17"/>
        <v>0</v>
      </c>
      <c r="AO49" s="41">
        <f t="shared" si="6"/>
        <v>0</v>
      </c>
      <c r="AP49" s="41">
        <f t="shared" si="7"/>
        <v>0</v>
      </c>
      <c r="AQ49" s="41">
        <f t="shared" si="8"/>
        <v>0</v>
      </c>
      <c r="AR49" s="41">
        <f t="shared" si="16"/>
        <v>0</v>
      </c>
      <c r="AS49" s="107">
        <f t="shared" si="13"/>
        <v>0</v>
      </c>
      <c r="AT49" s="41" t="str">
        <f t="shared" si="15"/>
        <v/>
      </c>
      <c r="AU49" s="41"/>
      <c r="AV49" s="41"/>
      <c r="AW49" s="41"/>
      <c r="AX49" s="41"/>
      <c r="AY49" s="41"/>
      <c r="AZ49" s="41"/>
      <c r="BA49" s="41">
        <f t="shared" si="11"/>
        <v>2</v>
      </c>
      <c r="BB49" s="42">
        <f>[1]Rollup!$C$15</f>
        <v>44388</v>
      </c>
      <c r="BC49" s="43" t="str">
        <f t="shared" si="12"/>
        <v/>
      </c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</row>
    <row r="50" spans="1:77" ht="15" x14ac:dyDescent="0.25">
      <c r="A50" s="47" t="s">
        <v>1165</v>
      </c>
      <c r="B50" s="47">
        <v>260690</v>
      </c>
      <c r="C50" s="47" t="s">
        <v>564</v>
      </c>
      <c r="D50" s="47" t="s">
        <v>553</v>
      </c>
      <c r="E50" s="47" t="s">
        <v>25</v>
      </c>
      <c r="F50" s="47" t="s">
        <v>26</v>
      </c>
      <c r="G50" s="48">
        <v>40</v>
      </c>
      <c r="H50" s="48">
        <v>35.416679999999999</v>
      </c>
      <c r="I50" s="48">
        <v>0</v>
      </c>
      <c r="J50" s="48">
        <v>0</v>
      </c>
      <c r="K50" s="48">
        <v>0</v>
      </c>
      <c r="L50" s="48">
        <v>50</v>
      </c>
      <c r="M50" s="49">
        <v>0</v>
      </c>
      <c r="N50" s="50" t="s">
        <v>151</v>
      </c>
      <c r="O50" s="51"/>
      <c r="P50" s="52"/>
      <c r="Q50" s="52"/>
      <c r="R50" s="51"/>
      <c r="S50" s="53"/>
      <c r="T50" s="49">
        <v>0</v>
      </c>
      <c r="U50" s="50"/>
      <c r="V50" s="51">
        <v>100</v>
      </c>
      <c r="W50" s="51"/>
      <c r="X50" s="54">
        <v>0</v>
      </c>
      <c r="Y50" s="54" t="s">
        <v>93</v>
      </c>
      <c r="Z50" s="54" t="s">
        <v>93</v>
      </c>
      <c r="AA50" s="54" t="s">
        <v>93</v>
      </c>
      <c r="AB50" s="54" t="s">
        <v>93</v>
      </c>
      <c r="AC50" s="54" t="s">
        <v>93</v>
      </c>
      <c r="AD50" s="54" t="s">
        <v>93</v>
      </c>
      <c r="AE50" s="55">
        <f t="shared" si="0"/>
        <v>1.25</v>
      </c>
      <c r="AF50" s="51">
        <f t="shared" si="1"/>
        <v>4.5833200000000005</v>
      </c>
      <c r="AG50" s="41" t="str">
        <f t="shared" si="2"/>
        <v>x</v>
      </c>
      <c r="AH50" s="41">
        <f t="shared" si="3"/>
        <v>0.5</v>
      </c>
      <c r="AI50" s="41">
        <f t="shared" si="14"/>
        <v>1.5</v>
      </c>
      <c r="AJ50" s="41">
        <f t="shared" si="17"/>
        <v>0</v>
      </c>
      <c r="AK50" s="41">
        <f t="shared" si="17"/>
        <v>0</v>
      </c>
      <c r="AL50" s="41">
        <f t="shared" si="17"/>
        <v>0</v>
      </c>
      <c r="AM50" s="41">
        <f t="shared" si="17"/>
        <v>0</v>
      </c>
      <c r="AN50" s="41">
        <f t="shared" si="17"/>
        <v>0</v>
      </c>
      <c r="AO50" s="41">
        <f t="shared" si="6"/>
        <v>0</v>
      </c>
      <c r="AP50" s="41">
        <f t="shared" si="7"/>
        <v>0</v>
      </c>
      <c r="AQ50" s="41">
        <f t="shared" si="8"/>
        <v>0</v>
      </c>
      <c r="AR50" s="41">
        <f t="shared" si="16"/>
        <v>0</v>
      </c>
      <c r="AS50" s="107">
        <f t="shared" si="13"/>
        <v>0</v>
      </c>
      <c r="AT50" s="41" t="str">
        <f t="shared" si="15"/>
        <v/>
      </c>
      <c r="AU50" s="41"/>
      <c r="AV50" s="41"/>
      <c r="AW50" s="41"/>
      <c r="AX50" s="41"/>
      <c r="AY50" s="41"/>
      <c r="AZ50" s="41"/>
      <c r="BA50" s="41">
        <f t="shared" si="11"/>
        <v>2</v>
      </c>
      <c r="BB50" s="42">
        <f>[1]Rollup!$C$15</f>
        <v>44388</v>
      </c>
      <c r="BC50" s="43" t="str">
        <f t="shared" si="12"/>
        <v/>
      </c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</row>
    <row r="51" spans="1:77" ht="15" x14ac:dyDescent="0.25">
      <c r="A51" s="47" t="s">
        <v>3187</v>
      </c>
      <c r="B51" s="47">
        <v>263196</v>
      </c>
      <c r="C51" s="47" t="s">
        <v>564</v>
      </c>
      <c r="D51" s="47" t="s">
        <v>553</v>
      </c>
      <c r="E51" s="47" t="s">
        <v>25</v>
      </c>
      <c r="F51" s="47" t="s">
        <v>26</v>
      </c>
      <c r="G51" s="48">
        <v>40</v>
      </c>
      <c r="H51" s="48">
        <v>40.549999999999997</v>
      </c>
      <c r="I51" s="48">
        <v>0</v>
      </c>
      <c r="J51" s="48">
        <v>0</v>
      </c>
      <c r="K51" s="48">
        <v>0</v>
      </c>
      <c r="L51" s="48">
        <v>50</v>
      </c>
      <c r="M51" s="49">
        <v>0</v>
      </c>
      <c r="N51" s="50" t="s">
        <v>151</v>
      </c>
      <c r="O51" s="51"/>
      <c r="P51" s="52"/>
      <c r="Q51" s="52"/>
      <c r="R51" s="51"/>
      <c r="S51" s="53"/>
      <c r="T51" s="49">
        <v>0</v>
      </c>
      <c r="U51" s="50"/>
      <c r="V51" s="51">
        <v>100</v>
      </c>
      <c r="W51" s="51"/>
      <c r="X51" s="54">
        <v>0</v>
      </c>
      <c r="Y51" s="54" t="s">
        <v>93</v>
      </c>
      <c r="Z51" s="54" t="s">
        <v>93</v>
      </c>
      <c r="AA51" s="54" t="s">
        <v>93</v>
      </c>
      <c r="AB51" s="54" t="s">
        <v>93</v>
      </c>
      <c r="AC51" s="54" t="s">
        <v>93</v>
      </c>
      <c r="AD51" s="54" t="s">
        <v>93</v>
      </c>
      <c r="AE51" s="55">
        <f t="shared" si="0"/>
        <v>1.2330456226880395</v>
      </c>
      <c r="AF51" s="51">
        <f t="shared" si="1"/>
        <v>-0.54999999999999716</v>
      </c>
      <c r="AG51" s="41" t="str">
        <f t="shared" si="2"/>
        <v>x</v>
      </c>
      <c r="AH51" s="41">
        <f t="shared" si="3"/>
        <v>0.5</v>
      </c>
      <c r="AI51" s="41">
        <f t="shared" si="14"/>
        <v>1.5</v>
      </c>
      <c r="AJ51" s="41">
        <f t="shared" si="17"/>
        <v>0</v>
      </c>
      <c r="AK51" s="41">
        <f t="shared" si="17"/>
        <v>0</v>
      </c>
      <c r="AL51" s="41">
        <f t="shared" si="17"/>
        <v>0</v>
      </c>
      <c r="AM51" s="41">
        <f t="shared" si="17"/>
        <v>0</v>
      </c>
      <c r="AN51" s="41">
        <f t="shared" si="17"/>
        <v>0</v>
      </c>
      <c r="AO51" s="41">
        <f t="shared" si="6"/>
        <v>0</v>
      </c>
      <c r="AP51" s="41">
        <f t="shared" si="7"/>
        <v>0</v>
      </c>
      <c r="AQ51" s="41">
        <f t="shared" si="8"/>
        <v>0</v>
      </c>
      <c r="AR51" s="41">
        <f t="shared" si="16"/>
        <v>0</v>
      </c>
      <c r="AS51" s="107">
        <f t="shared" si="13"/>
        <v>3</v>
      </c>
      <c r="AT51" s="41" t="str">
        <f t="shared" si="15"/>
        <v/>
      </c>
      <c r="AU51" s="41"/>
      <c r="AV51" s="41"/>
      <c r="AW51" s="41"/>
      <c r="AX51" s="41"/>
      <c r="AY51" s="41"/>
      <c r="AZ51" s="41"/>
      <c r="BA51" s="41">
        <f t="shared" si="11"/>
        <v>5</v>
      </c>
      <c r="BB51" s="42">
        <f>[1]Rollup!$C$15</f>
        <v>44388</v>
      </c>
      <c r="BC51" s="43" t="str">
        <f t="shared" si="12"/>
        <v/>
      </c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</row>
    <row r="52" spans="1:77" ht="15" x14ac:dyDescent="0.25">
      <c r="A52" s="47" t="s">
        <v>2848</v>
      </c>
      <c r="B52" s="47">
        <v>262779</v>
      </c>
      <c r="C52" s="47" t="s">
        <v>564</v>
      </c>
      <c r="D52" s="47" t="s">
        <v>553</v>
      </c>
      <c r="E52" s="47" t="s">
        <v>25</v>
      </c>
      <c r="F52" s="47" t="s">
        <v>26</v>
      </c>
      <c r="G52" s="48">
        <v>40</v>
      </c>
      <c r="H52" s="48">
        <v>40.133339999999997</v>
      </c>
      <c r="I52" s="48">
        <v>0</v>
      </c>
      <c r="J52" s="48">
        <v>0</v>
      </c>
      <c r="K52" s="48">
        <v>0</v>
      </c>
      <c r="L52" s="48">
        <v>50</v>
      </c>
      <c r="M52" s="49">
        <v>0</v>
      </c>
      <c r="N52" s="50" t="s">
        <v>151</v>
      </c>
      <c r="O52" s="51"/>
      <c r="P52" s="52"/>
      <c r="Q52" s="52"/>
      <c r="R52" s="51"/>
      <c r="S52" s="53"/>
      <c r="T52" s="49">
        <v>0</v>
      </c>
      <c r="U52" s="50"/>
      <c r="V52" s="51">
        <v>100</v>
      </c>
      <c r="W52" s="51"/>
      <c r="X52" s="54">
        <v>0</v>
      </c>
      <c r="Y52" s="54" t="s">
        <v>93</v>
      </c>
      <c r="Z52" s="54" t="s">
        <v>93</v>
      </c>
      <c r="AA52" s="54" t="s">
        <v>93</v>
      </c>
      <c r="AB52" s="54" t="s">
        <v>93</v>
      </c>
      <c r="AC52" s="54" t="s">
        <v>93</v>
      </c>
      <c r="AD52" s="54" t="s">
        <v>93</v>
      </c>
      <c r="AE52" s="55">
        <f t="shared" si="0"/>
        <v>1.2458469691284106</v>
      </c>
      <c r="AF52" s="51">
        <f t="shared" si="1"/>
        <v>-0.13333999999999691</v>
      </c>
      <c r="AG52" s="41" t="str">
        <f t="shared" si="2"/>
        <v>x</v>
      </c>
      <c r="AH52" s="41">
        <f t="shared" si="3"/>
        <v>0.5</v>
      </c>
      <c r="AI52" s="41">
        <f t="shared" si="14"/>
        <v>1.5</v>
      </c>
      <c r="AJ52" s="41">
        <f t="shared" si="17"/>
        <v>0</v>
      </c>
      <c r="AK52" s="41">
        <f t="shared" si="17"/>
        <v>0</v>
      </c>
      <c r="AL52" s="41">
        <f t="shared" si="17"/>
        <v>0</v>
      </c>
      <c r="AM52" s="41">
        <f t="shared" si="17"/>
        <v>0</v>
      </c>
      <c r="AN52" s="41">
        <f t="shared" si="17"/>
        <v>0</v>
      </c>
      <c r="AO52" s="41">
        <f t="shared" si="6"/>
        <v>0</v>
      </c>
      <c r="AP52" s="41">
        <f t="shared" si="7"/>
        <v>0</v>
      </c>
      <c r="AQ52" s="41">
        <f t="shared" si="8"/>
        <v>0</v>
      </c>
      <c r="AR52" s="41">
        <f t="shared" si="16"/>
        <v>0</v>
      </c>
      <c r="AS52" s="107">
        <f t="shared" si="13"/>
        <v>3</v>
      </c>
      <c r="AT52" s="41" t="str">
        <f t="shared" si="15"/>
        <v/>
      </c>
      <c r="AU52" s="41"/>
      <c r="AV52" s="41"/>
      <c r="AW52" s="41"/>
      <c r="AX52" s="41"/>
      <c r="AY52" s="41"/>
      <c r="AZ52" s="41"/>
      <c r="BA52" s="41">
        <f t="shared" si="11"/>
        <v>5</v>
      </c>
      <c r="BB52" s="42">
        <f>[1]Rollup!$C$15</f>
        <v>44388</v>
      </c>
      <c r="BC52" s="43" t="str">
        <f t="shared" si="12"/>
        <v/>
      </c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</row>
    <row r="53" spans="1:77" ht="15" x14ac:dyDescent="0.25">
      <c r="A53" s="47" t="s">
        <v>2186</v>
      </c>
      <c r="B53" s="47">
        <v>260480</v>
      </c>
      <c r="C53" s="47" t="s">
        <v>564</v>
      </c>
      <c r="D53" s="47" t="s">
        <v>553</v>
      </c>
      <c r="E53" s="47" t="s">
        <v>25</v>
      </c>
      <c r="F53" s="47" t="s">
        <v>26</v>
      </c>
      <c r="G53" s="48">
        <v>40</v>
      </c>
      <c r="H53" s="48">
        <v>31.866669999999999</v>
      </c>
      <c r="I53" s="48">
        <v>0</v>
      </c>
      <c r="J53" s="48">
        <v>0</v>
      </c>
      <c r="K53" s="48">
        <v>0</v>
      </c>
      <c r="L53" s="48">
        <v>50</v>
      </c>
      <c r="M53" s="49">
        <v>0</v>
      </c>
      <c r="N53" s="50" t="s">
        <v>151</v>
      </c>
      <c r="O53" s="51"/>
      <c r="P53" s="52"/>
      <c r="Q53" s="52"/>
      <c r="R53" s="51"/>
      <c r="S53" s="53"/>
      <c r="T53" s="49">
        <v>0</v>
      </c>
      <c r="U53" s="50"/>
      <c r="V53" s="51">
        <v>100</v>
      </c>
      <c r="W53" s="51"/>
      <c r="X53" s="54">
        <v>0</v>
      </c>
      <c r="Y53" s="54" t="s">
        <v>93</v>
      </c>
      <c r="Z53" s="54" t="s">
        <v>93</v>
      </c>
      <c r="AA53" s="54" t="s">
        <v>93</v>
      </c>
      <c r="AB53" s="54" t="s">
        <v>93</v>
      </c>
      <c r="AC53" s="54" t="s">
        <v>93</v>
      </c>
      <c r="AD53" s="54" t="s">
        <v>93</v>
      </c>
      <c r="AE53" s="55">
        <f t="shared" si="0"/>
        <v>1.25</v>
      </c>
      <c r="AF53" s="51">
        <f t="shared" si="1"/>
        <v>8.1333300000000008</v>
      </c>
      <c r="AG53" s="41" t="str">
        <f t="shared" si="2"/>
        <v>x</v>
      </c>
      <c r="AH53" s="41">
        <f t="shared" si="3"/>
        <v>0.5</v>
      </c>
      <c r="AI53" s="41">
        <f t="shared" si="14"/>
        <v>1.5</v>
      </c>
      <c r="AJ53" s="41">
        <f t="shared" si="17"/>
        <v>0</v>
      </c>
      <c r="AK53" s="41">
        <f t="shared" si="17"/>
        <v>0</v>
      </c>
      <c r="AL53" s="41">
        <f t="shared" si="17"/>
        <v>0</v>
      </c>
      <c r="AM53" s="41">
        <f t="shared" si="17"/>
        <v>0</v>
      </c>
      <c r="AN53" s="41">
        <f t="shared" si="17"/>
        <v>0</v>
      </c>
      <c r="AO53" s="41">
        <f t="shared" si="6"/>
        <v>0</v>
      </c>
      <c r="AP53" s="41">
        <f t="shared" si="7"/>
        <v>0</v>
      </c>
      <c r="AQ53" s="41">
        <f t="shared" si="8"/>
        <v>0</v>
      </c>
      <c r="AR53" s="41">
        <f t="shared" si="16"/>
        <v>0</v>
      </c>
      <c r="AS53" s="107">
        <f t="shared" si="13"/>
        <v>0</v>
      </c>
      <c r="AT53" s="41" t="str">
        <f t="shared" si="15"/>
        <v/>
      </c>
      <c r="AU53" s="41"/>
      <c r="AV53" s="41"/>
      <c r="AW53" s="41"/>
      <c r="AX53" s="41"/>
      <c r="AY53" s="41"/>
      <c r="AZ53" s="41"/>
      <c r="BA53" s="41">
        <f t="shared" si="11"/>
        <v>2</v>
      </c>
      <c r="BB53" s="42">
        <f>[1]Rollup!$C$15</f>
        <v>44388</v>
      </c>
      <c r="BC53" s="43" t="str">
        <f t="shared" si="12"/>
        <v/>
      </c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</row>
    <row r="54" spans="1:77" ht="15" x14ac:dyDescent="0.25">
      <c r="A54" s="47" t="s">
        <v>1248</v>
      </c>
      <c r="B54" s="47">
        <v>251766</v>
      </c>
      <c r="C54" s="47" t="s">
        <v>564</v>
      </c>
      <c r="D54" s="47" t="s">
        <v>10</v>
      </c>
      <c r="E54" s="47" t="s">
        <v>25</v>
      </c>
      <c r="F54" s="47" t="s">
        <v>26</v>
      </c>
      <c r="G54" s="48">
        <v>40</v>
      </c>
      <c r="H54" s="48">
        <v>40.283320000000003</v>
      </c>
      <c r="I54" s="48">
        <v>0</v>
      </c>
      <c r="J54" s="48">
        <v>0</v>
      </c>
      <c r="K54" s="48">
        <v>0</v>
      </c>
      <c r="L54" s="48">
        <v>50</v>
      </c>
      <c r="M54" s="49">
        <v>0</v>
      </c>
      <c r="N54" s="50" t="s">
        <v>151</v>
      </c>
      <c r="O54" s="51"/>
      <c r="P54" s="52"/>
      <c r="Q54" s="52"/>
      <c r="R54" s="51"/>
      <c r="S54" s="53"/>
      <c r="T54" s="49">
        <v>0</v>
      </c>
      <c r="U54" s="50"/>
      <c r="V54" s="51">
        <v>100</v>
      </c>
      <c r="W54" s="51"/>
      <c r="X54" s="54">
        <v>0</v>
      </c>
      <c r="Y54" s="54" t="s">
        <v>93</v>
      </c>
      <c r="Z54" s="54" t="s">
        <v>93</v>
      </c>
      <c r="AA54" s="54" t="s">
        <v>93</v>
      </c>
      <c r="AB54" s="54" t="s">
        <v>93</v>
      </c>
      <c r="AC54" s="54" t="s">
        <v>93</v>
      </c>
      <c r="AD54" s="54" t="s">
        <v>93</v>
      </c>
      <c r="AE54" s="55">
        <f t="shared" si="0"/>
        <v>1.2412085200524683</v>
      </c>
      <c r="AF54" s="51">
        <f t="shared" si="1"/>
        <v>-0.28332000000000335</v>
      </c>
      <c r="AG54" s="41" t="str">
        <f t="shared" si="2"/>
        <v>x</v>
      </c>
      <c r="AH54" s="41">
        <f t="shared" si="3"/>
        <v>2</v>
      </c>
      <c r="AI54" s="41">
        <f t="shared" si="14"/>
        <v>0</v>
      </c>
      <c r="AJ54" s="41">
        <f t="shared" si="17"/>
        <v>0</v>
      </c>
      <c r="AK54" s="41">
        <f t="shared" si="17"/>
        <v>0</v>
      </c>
      <c r="AL54" s="41">
        <f t="shared" si="17"/>
        <v>0</v>
      </c>
      <c r="AM54" s="41">
        <f t="shared" si="17"/>
        <v>0</v>
      </c>
      <c r="AN54" s="41">
        <f t="shared" si="17"/>
        <v>0</v>
      </c>
      <c r="AO54" s="41">
        <f t="shared" si="6"/>
        <v>0</v>
      </c>
      <c r="AP54" s="41">
        <f t="shared" si="7"/>
        <v>0</v>
      </c>
      <c r="AQ54" s="41">
        <f t="shared" si="8"/>
        <v>0</v>
      </c>
      <c r="AR54" s="41">
        <f t="shared" si="16"/>
        <v>0</v>
      </c>
      <c r="AS54" s="107">
        <f t="shared" si="13"/>
        <v>3</v>
      </c>
      <c r="AT54" s="41" t="str">
        <f t="shared" si="15"/>
        <v/>
      </c>
      <c r="AU54" s="41"/>
      <c r="AV54" s="41"/>
      <c r="AW54" s="41"/>
      <c r="AX54" s="41"/>
      <c r="AY54" s="41"/>
      <c r="AZ54" s="41"/>
      <c r="BA54" s="41">
        <f t="shared" si="11"/>
        <v>5</v>
      </c>
      <c r="BB54" s="42">
        <f>[1]Rollup!$C$15</f>
        <v>44388</v>
      </c>
      <c r="BC54" s="43" t="str">
        <f t="shared" si="12"/>
        <v/>
      </c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</row>
    <row r="55" spans="1:77" ht="15" x14ac:dyDescent="0.25">
      <c r="A55" s="47" t="s">
        <v>966</v>
      </c>
      <c r="B55" s="47">
        <v>246756</v>
      </c>
      <c r="C55" s="47" t="s">
        <v>564</v>
      </c>
      <c r="D55" s="47" t="s">
        <v>553</v>
      </c>
      <c r="E55" s="47" t="s">
        <v>25</v>
      </c>
      <c r="F55" s="47" t="s">
        <v>26</v>
      </c>
      <c r="G55" s="48">
        <v>40</v>
      </c>
      <c r="H55" s="48">
        <v>39.733339999999998</v>
      </c>
      <c r="I55" s="48">
        <v>0</v>
      </c>
      <c r="J55" s="48">
        <v>0</v>
      </c>
      <c r="K55" s="48">
        <v>0</v>
      </c>
      <c r="L55" s="48">
        <v>50</v>
      </c>
      <c r="M55" s="49">
        <v>0</v>
      </c>
      <c r="N55" s="50" t="s">
        <v>151</v>
      </c>
      <c r="O55" s="51"/>
      <c r="P55" s="52"/>
      <c r="Q55" s="52"/>
      <c r="R55" s="51"/>
      <c r="S55" s="53"/>
      <c r="T55" s="49">
        <v>0</v>
      </c>
      <c r="U55" s="50"/>
      <c r="V55" s="51">
        <v>100</v>
      </c>
      <c r="W55" s="51"/>
      <c r="X55" s="54">
        <v>0</v>
      </c>
      <c r="Y55" s="54" t="s">
        <v>93</v>
      </c>
      <c r="Z55" s="54" t="s">
        <v>93</v>
      </c>
      <c r="AA55" s="54" t="s">
        <v>93</v>
      </c>
      <c r="AB55" s="54" t="s">
        <v>93</v>
      </c>
      <c r="AC55" s="54" t="s">
        <v>93</v>
      </c>
      <c r="AD55" s="54" t="s">
        <v>93</v>
      </c>
      <c r="AE55" s="55">
        <f t="shared" si="0"/>
        <v>1.25</v>
      </c>
      <c r="AF55" s="51">
        <f t="shared" si="1"/>
        <v>0.26666000000000167</v>
      </c>
      <c r="AG55" s="41" t="str">
        <f t="shared" si="2"/>
        <v>x</v>
      </c>
      <c r="AH55" s="41">
        <f t="shared" si="3"/>
        <v>0.5</v>
      </c>
      <c r="AI55" s="41">
        <f t="shared" si="14"/>
        <v>1.5</v>
      </c>
      <c r="AJ55" s="41">
        <f t="shared" si="17"/>
        <v>0</v>
      </c>
      <c r="AK55" s="41">
        <f t="shared" si="17"/>
        <v>0</v>
      </c>
      <c r="AL55" s="41">
        <f t="shared" si="17"/>
        <v>0</v>
      </c>
      <c r="AM55" s="41">
        <f t="shared" si="17"/>
        <v>0</v>
      </c>
      <c r="AN55" s="41">
        <f t="shared" si="17"/>
        <v>0</v>
      </c>
      <c r="AO55" s="41">
        <f t="shared" si="6"/>
        <v>0</v>
      </c>
      <c r="AP55" s="41">
        <f t="shared" si="7"/>
        <v>0</v>
      </c>
      <c r="AQ55" s="41">
        <f t="shared" si="8"/>
        <v>0</v>
      </c>
      <c r="AR55" s="41">
        <f t="shared" si="16"/>
        <v>0</v>
      </c>
      <c r="AS55" s="107">
        <f t="shared" si="13"/>
        <v>3</v>
      </c>
      <c r="AT55" s="41" t="str">
        <f t="shared" si="15"/>
        <v/>
      </c>
      <c r="AU55" s="41"/>
      <c r="AV55" s="41"/>
      <c r="AW55" s="41"/>
      <c r="AX55" s="41"/>
      <c r="AY55" s="41"/>
      <c r="AZ55" s="41"/>
      <c r="BA55" s="41">
        <f t="shared" si="11"/>
        <v>5</v>
      </c>
      <c r="BB55" s="42">
        <f>[1]Rollup!$C$15</f>
        <v>44388</v>
      </c>
      <c r="BC55" s="43" t="str">
        <f t="shared" si="12"/>
        <v/>
      </c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</row>
    <row r="56" spans="1:77" ht="15" x14ac:dyDescent="0.25">
      <c r="A56" s="47" t="s">
        <v>970</v>
      </c>
      <c r="B56" s="47">
        <v>256277</v>
      </c>
      <c r="C56" s="47" t="s">
        <v>564</v>
      </c>
      <c r="D56" s="47" t="s">
        <v>553</v>
      </c>
      <c r="E56" s="47" t="s">
        <v>25</v>
      </c>
      <c r="F56" s="47" t="s">
        <v>26</v>
      </c>
      <c r="G56" s="48">
        <v>40</v>
      </c>
      <c r="H56" s="48">
        <v>41.750029999999995</v>
      </c>
      <c r="I56" s="48">
        <v>0</v>
      </c>
      <c r="J56" s="48">
        <v>0</v>
      </c>
      <c r="K56" s="48">
        <v>0</v>
      </c>
      <c r="L56" s="48">
        <v>50</v>
      </c>
      <c r="M56" s="49">
        <v>0</v>
      </c>
      <c r="N56" s="50" t="s">
        <v>151</v>
      </c>
      <c r="O56" s="51"/>
      <c r="P56" s="52"/>
      <c r="Q56" s="52"/>
      <c r="R56" s="51"/>
      <c r="S56" s="53"/>
      <c r="T56" s="49">
        <v>0</v>
      </c>
      <c r="U56" s="50"/>
      <c r="V56" s="51">
        <v>100</v>
      </c>
      <c r="W56" s="51"/>
      <c r="X56" s="54">
        <v>0</v>
      </c>
      <c r="Y56" s="54" t="s">
        <v>93</v>
      </c>
      <c r="Z56" s="54" t="s">
        <v>93</v>
      </c>
      <c r="AA56" s="54" t="s">
        <v>93</v>
      </c>
      <c r="AB56" s="54" t="s">
        <v>93</v>
      </c>
      <c r="AC56" s="54" t="s">
        <v>93</v>
      </c>
      <c r="AD56" s="54" t="s">
        <v>93</v>
      </c>
      <c r="AE56" s="55">
        <f t="shared" si="0"/>
        <v>1.1976039298654397</v>
      </c>
      <c r="AF56" s="51">
        <f t="shared" si="1"/>
        <v>-1.7500299999999953</v>
      </c>
      <c r="AG56" s="41" t="str">
        <f t="shared" si="2"/>
        <v>x</v>
      </c>
      <c r="AH56" s="41">
        <f t="shared" si="3"/>
        <v>0.5</v>
      </c>
      <c r="AI56" s="41">
        <f t="shared" si="14"/>
        <v>1.5</v>
      </c>
      <c r="AJ56" s="41">
        <f t="shared" si="17"/>
        <v>0</v>
      </c>
      <c r="AK56" s="41">
        <f t="shared" si="17"/>
        <v>0</v>
      </c>
      <c r="AL56" s="41">
        <f t="shared" si="17"/>
        <v>0</v>
      </c>
      <c r="AM56" s="41">
        <f t="shared" si="17"/>
        <v>0</v>
      </c>
      <c r="AN56" s="41">
        <f t="shared" si="17"/>
        <v>0</v>
      </c>
      <c r="AO56" s="41">
        <f t="shared" si="6"/>
        <v>0</v>
      </c>
      <c r="AP56" s="41">
        <f t="shared" si="7"/>
        <v>0</v>
      </c>
      <c r="AQ56" s="41">
        <f t="shared" si="8"/>
        <v>0</v>
      </c>
      <c r="AR56" s="41">
        <f t="shared" si="16"/>
        <v>0</v>
      </c>
      <c r="AS56" s="107">
        <f t="shared" si="13"/>
        <v>3</v>
      </c>
      <c r="AT56" s="41" t="str">
        <f t="shared" si="15"/>
        <v/>
      </c>
      <c r="AU56" s="41"/>
      <c r="AV56" s="41"/>
      <c r="AW56" s="41"/>
      <c r="AX56" s="41"/>
      <c r="AY56" s="41"/>
      <c r="AZ56" s="41"/>
      <c r="BA56" s="41">
        <f t="shared" si="11"/>
        <v>5</v>
      </c>
      <c r="BB56" s="42">
        <f>[1]Rollup!$C$15</f>
        <v>44388</v>
      </c>
      <c r="BC56" s="43" t="str">
        <f t="shared" si="12"/>
        <v/>
      </c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</row>
    <row r="57" spans="1:77" ht="15" x14ac:dyDescent="0.25">
      <c r="A57" s="47" t="s">
        <v>3189</v>
      </c>
      <c r="B57" s="47">
        <v>263189</v>
      </c>
      <c r="C57" s="47" t="s">
        <v>564</v>
      </c>
      <c r="D57" s="47" t="s">
        <v>553</v>
      </c>
      <c r="E57" s="47" t="s">
        <v>25</v>
      </c>
      <c r="F57" s="47" t="s">
        <v>26</v>
      </c>
      <c r="G57" s="48">
        <v>40</v>
      </c>
      <c r="H57" s="48">
        <v>39.96669</v>
      </c>
      <c r="I57" s="48">
        <v>0</v>
      </c>
      <c r="J57" s="48">
        <v>0</v>
      </c>
      <c r="K57" s="48">
        <v>0</v>
      </c>
      <c r="L57" s="48">
        <v>50</v>
      </c>
      <c r="M57" s="49">
        <v>1</v>
      </c>
      <c r="N57" s="50" t="s">
        <v>151</v>
      </c>
      <c r="O57" s="51"/>
      <c r="P57" s="52"/>
      <c r="Q57" s="52"/>
      <c r="R57" s="51"/>
      <c r="S57" s="53"/>
      <c r="T57" s="49">
        <v>0</v>
      </c>
      <c r="U57" s="50"/>
      <c r="V57" s="51">
        <v>100</v>
      </c>
      <c r="W57" s="51"/>
      <c r="X57" s="54">
        <v>0</v>
      </c>
      <c r="Y57" s="54" t="s">
        <v>93</v>
      </c>
      <c r="Z57" s="54" t="s">
        <v>93</v>
      </c>
      <c r="AA57" s="54" t="s">
        <v>93</v>
      </c>
      <c r="AB57" s="54" t="s">
        <v>93</v>
      </c>
      <c r="AC57" s="54" t="s">
        <v>93</v>
      </c>
      <c r="AD57" s="54" t="s">
        <v>93</v>
      </c>
      <c r="AE57" s="55">
        <f t="shared" si="0"/>
        <v>1.25</v>
      </c>
      <c r="AF57" s="51">
        <f t="shared" si="1"/>
        <v>3.3310000000000173E-2</v>
      </c>
      <c r="AG57" s="41" t="str">
        <f t="shared" si="2"/>
        <v>x</v>
      </c>
      <c r="AH57" s="41">
        <f t="shared" si="3"/>
        <v>0</v>
      </c>
      <c r="AI57" s="41">
        <f t="shared" si="14"/>
        <v>1.5</v>
      </c>
      <c r="AJ57" s="41">
        <f t="shared" si="17"/>
        <v>0</v>
      </c>
      <c r="AK57" s="41">
        <f t="shared" si="17"/>
        <v>0</v>
      </c>
      <c r="AL57" s="41">
        <f t="shared" si="17"/>
        <v>0</v>
      </c>
      <c r="AM57" s="41">
        <f t="shared" si="17"/>
        <v>0</v>
      </c>
      <c r="AN57" s="41">
        <f t="shared" si="17"/>
        <v>0</v>
      </c>
      <c r="AO57" s="41">
        <f t="shared" si="6"/>
        <v>0</v>
      </c>
      <c r="AP57" s="41">
        <f t="shared" si="7"/>
        <v>0</v>
      </c>
      <c r="AQ57" s="41">
        <f t="shared" si="8"/>
        <v>0</v>
      </c>
      <c r="AR57" s="41">
        <f t="shared" si="16"/>
        <v>0</v>
      </c>
      <c r="AS57" s="107">
        <f t="shared" si="13"/>
        <v>3</v>
      </c>
      <c r="AT57" s="41" t="str">
        <f t="shared" si="15"/>
        <v/>
      </c>
      <c r="AU57" s="41"/>
      <c r="AV57" s="41"/>
      <c r="AW57" s="41"/>
      <c r="AX57" s="41"/>
      <c r="AY57" s="41"/>
      <c r="AZ57" s="41"/>
      <c r="BA57" s="41">
        <f t="shared" si="11"/>
        <v>4.5</v>
      </c>
      <c r="BB57" s="42">
        <f>[1]Rollup!$C$15</f>
        <v>44388</v>
      </c>
      <c r="BC57" s="43" t="str">
        <f t="shared" si="12"/>
        <v>Check</v>
      </c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</row>
    <row r="58" spans="1:77" ht="15" x14ac:dyDescent="0.25">
      <c r="A58" s="47" t="s">
        <v>2253</v>
      </c>
      <c r="B58" s="47">
        <v>252806</v>
      </c>
      <c r="C58" s="47" t="s">
        <v>564</v>
      </c>
      <c r="D58" s="47" t="s">
        <v>553</v>
      </c>
      <c r="E58" s="47" t="s">
        <v>25</v>
      </c>
      <c r="F58" s="47" t="s">
        <v>26</v>
      </c>
      <c r="G58" s="48">
        <v>40</v>
      </c>
      <c r="H58" s="48">
        <v>35.683320000000002</v>
      </c>
      <c r="I58" s="48">
        <v>3</v>
      </c>
      <c r="J58" s="48">
        <v>0</v>
      </c>
      <c r="K58" s="48">
        <v>0</v>
      </c>
      <c r="L58" s="48">
        <v>50</v>
      </c>
      <c r="M58" s="49">
        <v>0</v>
      </c>
      <c r="N58" s="50" t="s">
        <v>151</v>
      </c>
      <c r="O58" s="51"/>
      <c r="P58" s="52"/>
      <c r="Q58" s="52"/>
      <c r="R58" s="51"/>
      <c r="S58" s="53"/>
      <c r="T58" s="49">
        <v>0</v>
      </c>
      <c r="U58" s="50"/>
      <c r="V58" s="51">
        <v>100</v>
      </c>
      <c r="W58" s="51"/>
      <c r="X58" s="54">
        <v>0</v>
      </c>
      <c r="Y58" s="54" t="s">
        <v>93</v>
      </c>
      <c r="Z58" s="54" t="s">
        <v>93</v>
      </c>
      <c r="AA58" s="54" t="s">
        <v>93</v>
      </c>
      <c r="AB58" s="54" t="s">
        <v>93</v>
      </c>
      <c r="AC58" s="54" t="s">
        <v>93</v>
      </c>
      <c r="AD58" s="54" t="s">
        <v>93</v>
      </c>
      <c r="AE58" s="55">
        <f t="shared" si="0"/>
        <v>1.3513513513513513</v>
      </c>
      <c r="AF58" s="51">
        <f t="shared" si="1"/>
        <v>1.3166799999999981</v>
      </c>
      <c r="AG58" s="41" t="str">
        <f t="shared" si="2"/>
        <v>x</v>
      </c>
      <c r="AH58" s="41">
        <f t="shared" si="3"/>
        <v>0.5</v>
      </c>
      <c r="AI58" s="41">
        <f t="shared" si="14"/>
        <v>1.5</v>
      </c>
      <c r="AJ58" s="41">
        <f t="shared" si="17"/>
        <v>0</v>
      </c>
      <c r="AK58" s="41">
        <f t="shared" si="17"/>
        <v>0</v>
      </c>
      <c r="AL58" s="41">
        <f t="shared" si="17"/>
        <v>0</v>
      </c>
      <c r="AM58" s="41">
        <f t="shared" si="17"/>
        <v>0</v>
      </c>
      <c r="AN58" s="41">
        <f t="shared" si="17"/>
        <v>0</v>
      </c>
      <c r="AO58" s="41">
        <f t="shared" si="6"/>
        <v>0</v>
      </c>
      <c r="AP58" s="41">
        <f t="shared" si="7"/>
        <v>0</v>
      </c>
      <c r="AQ58" s="41">
        <f t="shared" si="8"/>
        <v>0</v>
      </c>
      <c r="AR58" s="41">
        <f t="shared" si="16"/>
        <v>0</v>
      </c>
      <c r="AS58" s="107">
        <f t="shared" si="13"/>
        <v>3</v>
      </c>
      <c r="AT58" s="41" t="str">
        <f t="shared" si="15"/>
        <v/>
      </c>
      <c r="AU58" s="41"/>
      <c r="AV58" s="41"/>
      <c r="AW58" s="41"/>
      <c r="AX58" s="41"/>
      <c r="AY58" s="41"/>
      <c r="AZ58" s="41"/>
      <c r="BA58" s="41">
        <f t="shared" si="11"/>
        <v>5</v>
      </c>
      <c r="BB58" s="42">
        <f>[1]Rollup!$C$15</f>
        <v>44388</v>
      </c>
      <c r="BC58" s="43" t="str">
        <f t="shared" si="12"/>
        <v/>
      </c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</row>
    <row r="59" spans="1:77" ht="15" x14ac:dyDescent="0.25">
      <c r="A59" s="47" t="s">
        <v>1305</v>
      </c>
      <c r="B59" s="47">
        <v>252375</v>
      </c>
      <c r="C59" s="47" t="s">
        <v>564</v>
      </c>
      <c r="D59" s="47" t="s">
        <v>8</v>
      </c>
      <c r="E59" s="47" t="s">
        <v>25</v>
      </c>
      <c r="F59" s="47" t="s">
        <v>26</v>
      </c>
      <c r="G59" s="48">
        <v>40</v>
      </c>
      <c r="H59" s="48">
        <v>40.883339999999997</v>
      </c>
      <c r="I59" s="48">
        <v>0</v>
      </c>
      <c r="J59" s="48">
        <v>0</v>
      </c>
      <c r="K59" s="48">
        <v>0</v>
      </c>
      <c r="L59" s="48">
        <v>50</v>
      </c>
      <c r="M59" s="49">
        <v>0</v>
      </c>
      <c r="N59" s="50" t="s">
        <v>151</v>
      </c>
      <c r="O59" s="51"/>
      <c r="P59" s="52"/>
      <c r="Q59" s="52"/>
      <c r="R59" s="51"/>
      <c r="S59" s="53"/>
      <c r="T59" s="49">
        <v>0</v>
      </c>
      <c r="U59" s="50"/>
      <c r="V59" s="51">
        <v>100</v>
      </c>
      <c r="W59" s="51"/>
      <c r="X59" s="54">
        <v>0</v>
      </c>
      <c r="Y59" s="54" t="s">
        <v>93</v>
      </c>
      <c r="Z59" s="54" t="s">
        <v>93</v>
      </c>
      <c r="AA59" s="54" t="s">
        <v>93</v>
      </c>
      <c r="AB59" s="54" t="s">
        <v>93</v>
      </c>
      <c r="AC59" s="54" t="s">
        <v>93</v>
      </c>
      <c r="AD59" s="54" t="s">
        <v>93</v>
      </c>
      <c r="AE59" s="55">
        <f t="shared" si="0"/>
        <v>1.2229920549544142</v>
      </c>
      <c r="AF59" s="51">
        <f t="shared" si="1"/>
        <v>-0.88333999999999691</v>
      </c>
      <c r="AG59" s="41" t="str">
        <f t="shared" si="2"/>
        <v>x</v>
      </c>
      <c r="AH59" s="41">
        <f t="shared" si="3"/>
        <v>0</v>
      </c>
      <c r="AI59" s="41">
        <f t="shared" si="14"/>
        <v>0</v>
      </c>
      <c r="AJ59" s="41">
        <f t="shared" si="17"/>
        <v>0</v>
      </c>
      <c r="AK59" s="41">
        <f t="shared" si="17"/>
        <v>0</v>
      </c>
      <c r="AL59" s="41">
        <f t="shared" si="17"/>
        <v>0</v>
      </c>
      <c r="AM59" s="41">
        <f t="shared" si="17"/>
        <v>0</v>
      </c>
      <c r="AN59" s="41">
        <f t="shared" si="17"/>
        <v>0</v>
      </c>
      <c r="AO59" s="41">
        <f t="shared" si="6"/>
        <v>0</v>
      </c>
      <c r="AP59" s="41">
        <f t="shared" si="7"/>
        <v>0</v>
      </c>
      <c r="AQ59" s="41">
        <f t="shared" si="8"/>
        <v>0</v>
      </c>
      <c r="AR59" s="41">
        <f t="shared" si="16"/>
        <v>0</v>
      </c>
      <c r="AS59" s="107">
        <f t="shared" si="13"/>
        <v>0</v>
      </c>
      <c r="AT59" s="41" t="str">
        <f t="shared" si="15"/>
        <v/>
      </c>
      <c r="AU59" s="41"/>
      <c r="AV59" s="41"/>
      <c r="AW59" s="41"/>
      <c r="AX59" s="41"/>
      <c r="AY59" s="41"/>
      <c r="AZ59" s="41"/>
      <c r="BA59" s="41">
        <f t="shared" si="11"/>
        <v>0</v>
      </c>
      <c r="BB59" s="42">
        <f>[1]Rollup!$C$15</f>
        <v>44388</v>
      </c>
      <c r="BC59" s="43" t="str">
        <f t="shared" si="12"/>
        <v/>
      </c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</row>
    <row r="60" spans="1:77" ht="15" x14ac:dyDescent="0.25">
      <c r="A60" s="47" t="s">
        <v>1334</v>
      </c>
      <c r="B60" s="47">
        <v>261593</v>
      </c>
      <c r="C60" s="47" t="s">
        <v>564</v>
      </c>
      <c r="D60" s="47" t="s">
        <v>553</v>
      </c>
      <c r="E60" s="47" t="s">
        <v>25</v>
      </c>
      <c r="F60" s="47" t="s">
        <v>26</v>
      </c>
      <c r="G60" s="48">
        <v>40</v>
      </c>
      <c r="H60" s="48">
        <v>39.71669</v>
      </c>
      <c r="I60" s="48">
        <v>0</v>
      </c>
      <c r="J60" s="48">
        <v>0</v>
      </c>
      <c r="K60" s="48">
        <v>0</v>
      </c>
      <c r="L60" s="48">
        <v>50</v>
      </c>
      <c r="M60" s="49">
        <v>0</v>
      </c>
      <c r="N60" s="50" t="s">
        <v>151</v>
      </c>
      <c r="O60" s="51"/>
      <c r="P60" s="52"/>
      <c r="Q60" s="52"/>
      <c r="R60" s="51"/>
      <c r="S60" s="53"/>
      <c r="T60" s="49">
        <v>0</v>
      </c>
      <c r="U60" s="50"/>
      <c r="V60" s="51">
        <v>100</v>
      </c>
      <c r="W60" s="51"/>
      <c r="X60" s="54">
        <v>0</v>
      </c>
      <c r="Y60" s="54" t="s">
        <v>93</v>
      </c>
      <c r="Z60" s="54" t="s">
        <v>93</v>
      </c>
      <c r="AA60" s="54" t="s">
        <v>93</v>
      </c>
      <c r="AB60" s="54" t="s">
        <v>93</v>
      </c>
      <c r="AC60" s="54" t="s">
        <v>93</v>
      </c>
      <c r="AD60" s="54" t="s">
        <v>93</v>
      </c>
      <c r="AE60" s="55">
        <f t="shared" si="0"/>
        <v>1.25</v>
      </c>
      <c r="AF60" s="51">
        <f t="shared" si="1"/>
        <v>0.28331000000000017</v>
      </c>
      <c r="AG60" s="41" t="str">
        <f t="shared" si="2"/>
        <v>x</v>
      </c>
      <c r="AH60" s="41">
        <f t="shared" si="3"/>
        <v>0.5</v>
      </c>
      <c r="AI60" s="41">
        <f t="shared" si="14"/>
        <v>1.5</v>
      </c>
      <c r="AJ60" s="41">
        <f t="shared" si="17"/>
        <v>0</v>
      </c>
      <c r="AK60" s="41">
        <f t="shared" si="17"/>
        <v>0</v>
      </c>
      <c r="AL60" s="41">
        <f t="shared" si="17"/>
        <v>0</v>
      </c>
      <c r="AM60" s="41">
        <f t="shared" si="17"/>
        <v>0</v>
      </c>
      <c r="AN60" s="41">
        <f t="shared" si="17"/>
        <v>0</v>
      </c>
      <c r="AO60" s="41">
        <f t="shared" si="6"/>
        <v>0</v>
      </c>
      <c r="AP60" s="41">
        <f t="shared" si="7"/>
        <v>0</v>
      </c>
      <c r="AQ60" s="41">
        <f t="shared" si="8"/>
        <v>0</v>
      </c>
      <c r="AR60" s="41">
        <f t="shared" si="16"/>
        <v>0</v>
      </c>
      <c r="AS60" s="107">
        <f t="shared" si="13"/>
        <v>3</v>
      </c>
      <c r="AT60" s="41" t="str">
        <f t="shared" si="15"/>
        <v/>
      </c>
      <c r="AU60" s="41"/>
      <c r="AV60" s="41"/>
      <c r="AW60" s="41"/>
      <c r="AX60" s="41"/>
      <c r="AY60" s="41"/>
      <c r="AZ60" s="41"/>
      <c r="BA60" s="41">
        <f t="shared" si="11"/>
        <v>5</v>
      </c>
      <c r="BB60" s="42">
        <f>[1]Rollup!$C$15</f>
        <v>44388</v>
      </c>
      <c r="BC60" s="43" t="str">
        <f t="shared" si="12"/>
        <v/>
      </c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</row>
    <row r="61" spans="1:77" ht="15" x14ac:dyDescent="0.25">
      <c r="A61" s="47" t="s">
        <v>1358</v>
      </c>
      <c r="B61" s="47">
        <v>257047</v>
      </c>
      <c r="C61" s="47" t="s">
        <v>564</v>
      </c>
      <c r="D61" s="47" t="s">
        <v>553</v>
      </c>
      <c r="E61" s="47" t="s">
        <v>25</v>
      </c>
      <c r="F61" s="47" t="s">
        <v>26</v>
      </c>
      <c r="G61" s="48">
        <v>40</v>
      </c>
      <c r="H61" s="48">
        <v>40.716670000000008</v>
      </c>
      <c r="I61" s="48">
        <v>0</v>
      </c>
      <c r="J61" s="48">
        <v>0</v>
      </c>
      <c r="K61" s="48">
        <v>0</v>
      </c>
      <c r="L61" s="48">
        <v>50</v>
      </c>
      <c r="M61" s="49">
        <v>0</v>
      </c>
      <c r="N61" s="50" t="s">
        <v>151</v>
      </c>
      <c r="O61" s="51"/>
      <c r="P61" s="52"/>
      <c r="Q61" s="52"/>
      <c r="R61" s="51"/>
      <c r="S61" s="53"/>
      <c r="T61" s="49">
        <v>0</v>
      </c>
      <c r="U61" s="50"/>
      <c r="V61" s="51">
        <v>100</v>
      </c>
      <c r="W61" s="51"/>
      <c r="X61" s="54">
        <v>0</v>
      </c>
      <c r="Y61" s="54" t="s">
        <v>93</v>
      </c>
      <c r="Z61" s="54" t="s">
        <v>93</v>
      </c>
      <c r="AA61" s="54" t="s">
        <v>93</v>
      </c>
      <c r="AB61" s="54" t="s">
        <v>93</v>
      </c>
      <c r="AC61" s="54" t="s">
        <v>93</v>
      </c>
      <c r="AD61" s="54" t="s">
        <v>93</v>
      </c>
      <c r="AE61" s="55">
        <f t="shared" si="0"/>
        <v>1.2279982621368593</v>
      </c>
      <c r="AF61" s="51">
        <f t="shared" si="1"/>
        <v>-0.71667000000000769</v>
      </c>
      <c r="AG61" s="41" t="str">
        <f t="shared" si="2"/>
        <v>x</v>
      </c>
      <c r="AH61" s="41">
        <f t="shared" si="3"/>
        <v>0.5</v>
      </c>
      <c r="AI61" s="41">
        <f t="shared" si="14"/>
        <v>1.5</v>
      </c>
      <c r="AJ61" s="41">
        <f t="shared" si="17"/>
        <v>0</v>
      </c>
      <c r="AK61" s="41">
        <f t="shared" si="17"/>
        <v>0</v>
      </c>
      <c r="AL61" s="41">
        <f t="shared" si="17"/>
        <v>0</v>
      </c>
      <c r="AM61" s="41">
        <f t="shared" si="17"/>
        <v>0</v>
      </c>
      <c r="AN61" s="41">
        <f t="shared" si="17"/>
        <v>0</v>
      </c>
      <c r="AO61" s="41">
        <f t="shared" si="6"/>
        <v>0</v>
      </c>
      <c r="AP61" s="41">
        <f t="shared" si="7"/>
        <v>0</v>
      </c>
      <c r="AQ61" s="41">
        <f t="shared" si="8"/>
        <v>0</v>
      </c>
      <c r="AR61" s="41">
        <f t="shared" si="16"/>
        <v>0</v>
      </c>
      <c r="AS61" s="107">
        <f t="shared" si="13"/>
        <v>3</v>
      </c>
      <c r="AT61" s="41" t="str">
        <f t="shared" si="15"/>
        <v/>
      </c>
      <c r="AU61" s="41"/>
      <c r="AV61" s="41"/>
      <c r="AW61" s="41"/>
      <c r="AX61" s="41"/>
      <c r="AY61" s="41"/>
      <c r="AZ61" s="41"/>
      <c r="BA61" s="41">
        <f t="shared" si="11"/>
        <v>5</v>
      </c>
      <c r="BB61" s="42">
        <f>[1]Rollup!$C$15</f>
        <v>44388</v>
      </c>
      <c r="BC61" s="43" t="str">
        <f t="shared" si="12"/>
        <v/>
      </c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</row>
    <row r="62" spans="1:77" ht="15" x14ac:dyDescent="0.25">
      <c r="A62" s="47" t="s">
        <v>2396</v>
      </c>
      <c r="B62" s="47">
        <v>262012</v>
      </c>
      <c r="C62" s="47" t="s">
        <v>564</v>
      </c>
      <c r="D62" s="47" t="s">
        <v>553</v>
      </c>
      <c r="E62" s="47" t="s">
        <v>25</v>
      </c>
      <c r="F62" s="47" t="s">
        <v>26</v>
      </c>
      <c r="G62" s="48">
        <v>40</v>
      </c>
      <c r="H62" s="48">
        <v>40.266669999999998</v>
      </c>
      <c r="I62" s="48">
        <v>0</v>
      </c>
      <c r="J62" s="48">
        <v>0</v>
      </c>
      <c r="K62" s="48">
        <v>0</v>
      </c>
      <c r="L62" s="48">
        <v>50</v>
      </c>
      <c r="M62" s="49">
        <v>0</v>
      </c>
      <c r="N62" s="50" t="s">
        <v>151</v>
      </c>
      <c r="O62" s="51"/>
      <c r="P62" s="52"/>
      <c r="Q62" s="52"/>
      <c r="R62" s="51"/>
      <c r="S62" s="53"/>
      <c r="T62" s="49">
        <v>0</v>
      </c>
      <c r="U62" s="50"/>
      <c r="V62" s="51">
        <v>100</v>
      </c>
      <c r="W62" s="51"/>
      <c r="X62" s="54">
        <v>0</v>
      </c>
      <c r="Y62" s="54" t="s">
        <v>93</v>
      </c>
      <c r="Z62" s="54" t="s">
        <v>93</v>
      </c>
      <c r="AA62" s="54" t="s">
        <v>93</v>
      </c>
      <c r="AB62" s="54" t="s">
        <v>93</v>
      </c>
      <c r="AC62" s="54" t="s">
        <v>93</v>
      </c>
      <c r="AD62" s="54" t="s">
        <v>93</v>
      </c>
      <c r="AE62" s="55">
        <f t="shared" si="0"/>
        <v>1.2417217515131</v>
      </c>
      <c r="AF62" s="51">
        <f t="shared" si="1"/>
        <v>-0.26666999999999774</v>
      </c>
      <c r="AG62" s="41" t="str">
        <f t="shared" si="2"/>
        <v>x</v>
      </c>
      <c r="AH62" s="41">
        <f t="shared" si="3"/>
        <v>0.5</v>
      </c>
      <c r="AI62" s="41">
        <f t="shared" si="14"/>
        <v>1.5</v>
      </c>
      <c r="AJ62" s="41">
        <f t="shared" si="17"/>
        <v>0</v>
      </c>
      <c r="AK62" s="41">
        <f t="shared" si="17"/>
        <v>0</v>
      </c>
      <c r="AL62" s="41">
        <f t="shared" si="17"/>
        <v>0</v>
      </c>
      <c r="AM62" s="41">
        <f t="shared" si="17"/>
        <v>0</v>
      </c>
      <c r="AN62" s="41">
        <f t="shared" si="17"/>
        <v>0</v>
      </c>
      <c r="AO62" s="41">
        <f t="shared" si="6"/>
        <v>0</v>
      </c>
      <c r="AP62" s="41">
        <f t="shared" si="7"/>
        <v>0</v>
      </c>
      <c r="AQ62" s="41">
        <f t="shared" si="8"/>
        <v>0</v>
      </c>
      <c r="AR62" s="41">
        <f t="shared" si="16"/>
        <v>0</v>
      </c>
      <c r="AS62" s="107">
        <f t="shared" si="13"/>
        <v>3</v>
      </c>
      <c r="AT62" s="41" t="str">
        <f t="shared" si="15"/>
        <v/>
      </c>
      <c r="AU62" s="41"/>
      <c r="AV62" s="41"/>
      <c r="AW62" s="41"/>
      <c r="AX62" s="41"/>
      <c r="AY62" s="41"/>
      <c r="AZ62" s="41"/>
      <c r="BA62" s="41">
        <f t="shared" si="11"/>
        <v>5</v>
      </c>
      <c r="BB62" s="42">
        <f>[1]Rollup!$C$15</f>
        <v>44388</v>
      </c>
      <c r="BC62" s="43" t="str">
        <f t="shared" si="12"/>
        <v/>
      </c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</row>
    <row r="63" spans="1:77" ht="15" x14ac:dyDescent="0.25">
      <c r="A63" s="47" t="s">
        <v>1374</v>
      </c>
      <c r="B63" s="47">
        <v>254134</v>
      </c>
      <c r="C63" s="47" t="s">
        <v>564</v>
      </c>
      <c r="D63" s="47" t="s">
        <v>10</v>
      </c>
      <c r="E63" s="47" t="s">
        <v>25</v>
      </c>
      <c r="F63" s="47" t="s">
        <v>26</v>
      </c>
      <c r="G63" s="48">
        <v>40</v>
      </c>
      <c r="H63" s="48">
        <v>40.250010000000003</v>
      </c>
      <c r="I63" s="48">
        <v>0</v>
      </c>
      <c r="J63" s="48">
        <v>0</v>
      </c>
      <c r="K63" s="48">
        <v>0</v>
      </c>
      <c r="L63" s="48">
        <v>50</v>
      </c>
      <c r="M63" s="49">
        <v>0</v>
      </c>
      <c r="N63" s="50" t="s">
        <v>151</v>
      </c>
      <c r="O63" s="51"/>
      <c r="P63" s="52"/>
      <c r="Q63" s="52"/>
      <c r="R63" s="51"/>
      <c r="S63" s="53"/>
      <c r="T63" s="49">
        <v>0</v>
      </c>
      <c r="U63" s="50"/>
      <c r="V63" s="51">
        <v>100</v>
      </c>
      <c r="W63" s="51"/>
      <c r="X63" s="54">
        <v>0</v>
      </c>
      <c r="Y63" s="54" t="s">
        <v>93</v>
      </c>
      <c r="Z63" s="54" t="s">
        <v>93</v>
      </c>
      <c r="AA63" s="54" t="s">
        <v>93</v>
      </c>
      <c r="AB63" s="54" t="s">
        <v>93</v>
      </c>
      <c r="AC63" s="54" t="s">
        <v>93</v>
      </c>
      <c r="AD63" s="54" t="s">
        <v>93</v>
      </c>
      <c r="AE63" s="55">
        <f t="shared" si="0"/>
        <v>1.2422357162147288</v>
      </c>
      <c r="AF63" s="51">
        <f t="shared" si="1"/>
        <v>-0.25001000000000317</v>
      </c>
      <c r="AG63" s="41" t="str">
        <f t="shared" si="2"/>
        <v>x</v>
      </c>
      <c r="AH63" s="41">
        <f t="shared" si="3"/>
        <v>2</v>
      </c>
      <c r="AI63" s="41">
        <f t="shared" si="14"/>
        <v>0</v>
      </c>
      <c r="AJ63" s="41">
        <f t="shared" si="17"/>
        <v>0</v>
      </c>
      <c r="AK63" s="41">
        <f t="shared" si="17"/>
        <v>0</v>
      </c>
      <c r="AL63" s="41">
        <f t="shared" si="17"/>
        <v>0</v>
      </c>
      <c r="AM63" s="41">
        <f t="shared" si="17"/>
        <v>0</v>
      </c>
      <c r="AN63" s="41">
        <f t="shared" si="17"/>
        <v>0</v>
      </c>
      <c r="AO63" s="41">
        <f t="shared" si="6"/>
        <v>0</v>
      </c>
      <c r="AP63" s="41">
        <f t="shared" si="7"/>
        <v>0</v>
      </c>
      <c r="AQ63" s="41">
        <f t="shared" si="8"/>
        <v>0</v>
      </c>
      <c r="AR63" s="41">
        <f t="shared" si="16"/>
        <v>0</v>
      </c>
      <c r="AS63" s="107">
        <f t="shared" si="13"/>
        <v>3</v>
      </c>
      <c r="AT63" s="41" t="str">
        <f t="shared" si="15"/>
        <v/>
      </c>
      <c r="AU63" s="41"/>
      <c r="AV63" s="41"/>
      <c r="AW63" s="41"/>
      <c r="AX63" s="41"/>
      <c r="AY63" s="41"/>
      <c r="AZ63" s="41"/>
      <c r="BA63" s="41">
        <f t="shared" si="11"/>
        <v>5</v>
      </c>
      <c r="BB63" s="42">
        <f>[1]Rollup!$C$15</f>
        <v>44388</v>
      </c>
      <c r="BC63" s="43" t="str">
        <f t="shared" si="12"/>
        <v/>
      </c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</row>
    <row r="64" spans="1:77" ht="15" x14ac:dyDescent="0.25">
      <c r="A64" s="47" t="s">
        <v>1395</v>
      </c>
      <c r="B64" s="47">
        <v>260484</v>
      </c>
      <c r="C64" s="47" t="s">
        <v>564</v>
      </c>
      <c r="D64" s="47" t="s">
        <v>553</v>
      </c>
      <c r="E64" s="47" t="s">
        <v>25</v>
      </c>
      <c r="F64" s="47" t="s">
        <v>26</v>
      </c>
      <c r="G64" s="48">
        <v>40</v>
      </c>
      <c r="H64" s="48">
        <v>40.283309999999993</v>
      </c>
      <c r="I64" s="48">
        <v>0</v>
      </c>
      <c r="J64" s="48">
        <v>0</v>
      </c>
      <c r="K64" s="48">
        <v>0</v>
      </c>
      <c r="L64" s="48">
        <v>50</v>
      </c>
      <c r="M64" s="49">
        <v>0</v>
      </c>
      <c r="N64" s="50" t="s">
        <v>151</v>
      </c>
      <c r="O64" s="51"/>
      <c r="P64" s="52"/>
      <c r="Q64" s="52"/>
      <c r="R64" s="51"/>
      <c r="S64" s="53"/>
      <c r="T64" s="49">
        <v>0</v>
      </c>
      <c r="U64" s="50"/>
      <c r="V64" s="51">
        <v>100</v>
      </c>
      <c r="W64" s="51"/>
      <c r="X64" s="54">
        <v>0</v>
      </c>
      <c r="Y64" s="54" t="s">
        <v>93</v>
      </c>
      <c r="Z64" s="54" t="s">
        <v>93</v>
      </c>
      <c r="AA64" s="54" t="s">
        <v>93</v>
      </c>
      <c r="AB64" s="54" t="s">
        <v>93</v>
      </c>
      <c r="AC64" s="54" t="s">
        <v>93</v>
      </c>
      <c r="AD64" s="54" t="s">
        <v>93</v>
      </c>
      <c r="AE64" s="55">
        <f t="shared" si="0"/>
        <v>1.2412088281722631</v>
      </c>
      <c r="AF64" s="51">
        <f t="shared" si="1"/>
        <v>-0.28330999999999307</v>
      </c>
      <c r="AG64" s="41" t="str">
        <f t="shared" si="2"/>
        <v>x</v>
      </c>
      <c r="AH64" s="41">
        <f t="shared" si="3"/>
        <v>0.5</v>
      </c>
      <c r="AI64" s="41">
        <f t="shared" si="14"/>
        <v>1.5</v>
      </c>
      <c r="AJ64" s="41">
        <f t="shared" si="17"/>
        <v>0</v>
      </c>
      <c r="AK64" s="41">
        <f t="shared" si="17"/>
        <v>0</v>
      </c>
      <c r="AL64" s="41">
        <f t="shared" si="17"/>
        <v>0</v>
      </c>
      <c r="AM64" s="41">
        <f t="shared" si="17"/>
        <v>0</v>
      </c>
      <c r="AN64" s="41">
        <f t="shared" si="17"/>
        <v>0</v>
      </c>
      <c r="AO64" s="41">
        <f t="shared" si="6"/>
        <v>0</v>
      </c>
      <c r="AP64" s="41">
        <f t="shared" si="7"/>
        <v>0</v>
      </c>
      <c r="AQ64" s="41">
        <f t="shared" si="8"/>
        <v>0</v>
      </c>
      <c r="AR64" s="41">
        <f t="shared" si="16"/>
        <v>0</v>
      </c>
      <c r="AS64" s="107">
        <f t="shared" si="13"/>
        <v>3</v>
      </c>
      <c r="AT64" s="41" t="str">
        <f t="shared" si="15"/>
        <v/>
      </c>
      <c r="AU64" s="41"/>
      <c r="AV64" s="41"/>
      <c r="AW64" s="41"/>
      <c r="AX64" s="41"/>
      <c r="AY64" s="41"/>
      <c r="AZ64" s="41"/>
      <c r="BA64" s="41">
        <f t="shared" si="11"/>
        <v>5</v>
      </c>
      <c r="BB64" s="42">
        <f>[1]Rollup!$C$15</f>
        <v>44388</v>
      </c>
      <c r="BC64" s="43" t="str">
        <f t="shared" si="12"/>
        <v/>
      </c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</row>
    <row r="65" spans="1:77" ht="15" x14ac:dyDescent="0.25">
      <c r="A65" s="47" t="s">
        <v>1398</v>
      </c>
      <c r="B65" s="47">
        <v>260495</v>
      </c>
      <c r="C65" s="47" t="s">
        <v>564</v>
      </c>
      <c r="D65" s="47" t="s">
        <v>553</v>
      </c>
      <c r="E65" s="47" t="s">
        <v>25</v>
      </c>
      <c r="F65" s="47" t="s">
        <v>26</v>
      </c>
      <c r="G65" s="48">
        <v>40</v>
      </c>
      <c r="H65" s="48">
        <v>40.13335</v>
      </c>
      <c r="I65" s="48">
        <v>0</v>
      </c>
      <c r="J65" s="48">
        <v>0</v>
      </c>
      <c r="K65" s="48">
        <v>0</v>
      </c>
      <c r="L65" s="48">
        <v>50</v>
      </c>
      <c r="M65" s="49">
        <v>0</v>
      </c>
      <c r="N65" s="50" t="s">
        <v>151</v>
      </c>
      <c r="O65" s="51"/>
      <c r="P65" s="52"/>
      <c r="Q65" s="52"/>
      <c r="R65" s="51"/>
      <c r="S65" s="53"/>
      <c r="T65" s="49">
        <v>0</v>
      </c>
      <c r="U65" s="50"/>
      <c r="V65" s="51">
        <v>100</v>
      </c>
      <c r="W65" s="51"/>
      <c r="X65" s="54">
        <v>0</v>
      </c>
      <c r="Y65" s="54" t="s">
        <v>93</v>
      </c>
      <c r="Z65" s="54" t="s">
        <v>93</v>
      </c>
      <c r="AA65" s="54" t="s">
        <v>93</v>
      </c>
      <c r="AB65" s="54" t="s">
        <v>93</v>
      </c>
      <c r="AC65" s="54" t="s">
        <v>93</v>
      </c>
      <c r="AD65" s="54" t="s">
        <v>93</v>
      </c>
      <c r="AE65" s="55">
        <f t="shared" si="0"/>
        <v>1.2458466587015538</v>
      </c>
      <c r="AF65" s="51">
        <f t="shared" si="1"/>
        <v>-0.13335000000000008</v>
      </c>
      <c r="AG65" s="41" t="str">
        <f t="shared" si="2"/>
        <v>x</v>
      </c>
      <c r="AH65" s="41">
        <f t="shared" si="3"/>
        <v>0.5</v>
      </c>
      <c r="AI65" s="41">
        <f t="shared" si="14"/>
        <v>1.5</v>
      </c>
      <c r="AJ65" s="41">
        <f t="shared" si="17"/>
        <v>0</v>
      </c>
      <c r="AK65" s="41">
        <f t="shared" si="17"/>
        <v>0</v>
      </c>
      <c r="AL65" s="41">
        <f t="shared" si="17"/>
        <v>0</v>
      </c>
      <c r="AM65" s="41">
        <f t="shared" si="17"/>
        <v>0</v>
      </c>
      <c r="AN65" s="41">
        <f t="shared" si="17"/>
        <v>0</v>
      </c>
      <c r="AO65" s="41">
        <f t="shared" si="6"/>
        <v>0</v>
      </c>
      <c r="AP65" s="41">
        <f t="shared" si="7"/>
        <v>0</v>
      </c>
      <c r="AQ65" s="41">
        <f t="shared" si="8"/>
        <v>0</v>
      </c>
      <c r="AR65" s="41">
        <f t="shared" si="16"/>
        <v>0</v>
      </c>
      <c r="AS65" s="107">
        <f t="shared" si="13"/>
        <v>3</v>
      </c>
      <c r="AT65" s="41" t="str">
        <f t="shared" si="15"/>
        <v/>
      </c>
      <c r="AU65" s="41"/>
      <c r="AV65" s="41"/>
      <c r="AW65" s="41"/>
      <c r="AX65" s="41"/>
      <c r="AY65" s="41"/>
      <c r="AZ65" s="41"/>
      <c r="BA65" s="41">
        <f t="shared" si="11"/>
        <v>5</v>
      </c>
      <c r="BB65" s="42">
        <f>[1]Rollup!$C$15</f>
        <v>44388</v>
      </c>
      <c r="BC65" s="43" t="str">
        <f t="shared" si="12"/>
        <v/>
      </c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</row>
    <row r="66" spans="1:77" ht="15" x14ac:dyDescent="0.25">
      <c r="A66" s="47" t="s">
        <v>2860</v>
      </c>
      <c r="B66" s="47">
        <v>262797</v>
      </c>
      <c r="C66" s="47" t="s">
        <v>564</v>
      </c>
      <c r="D66" s="47" t="s">
        <v>553</v>
      </c>
      <c r="E66" s="47" t="s">
        <v>25</v>
      </c>
      <c r="F66" s="47" t="s">
        <v>26</v>
      </c>
      <c r="G66" s="48">
        <v>40</v>
      </c>
      <c r="H66" s="48">
        <v>41.649959999999993</v>
      </c>
      <c r="I66" s="48">
        <v>0</v>
      </c>
      <c r="J66" s="48">
        <v>0</v>
      </c>
      <c r="K66" s="48">
        <v>0</v>
      </c>
      <c r="L66" s="48">
        <v>50</v>
      </c>
      <c r="M66" s="49">
        <v>1</v>
      </c>
      <c r="N66" s="50" t="s">
        <v>151</v>
      </c>
      <c r="O66" s="51"/>
      <c r="P66" s="52"/>
      <c r="Q66" s="52"/>
      <c r="R66" s="51"/>
      <c r="S66" s="53"/>
      <c r="T66" s="49">
        <v>0</v>
      </c>
      <c r="U66" s="50"/>
      <c r="V66" s="51">
        <v>100</v>
      </c>
      <c r="W66" s="51"/>
      <c r="X66" s="54">
        <v>0</v>
      </c>
      <c r="Y66" s="54" t="s">
        <v>93</v>
      </c>
      <c r="Z66" s="54" t="s">
        <v>93</v>
      </c>
      <c r="AA66" s="54" t="s">
        <v>93</v>
      </c>
      <c r="AB66" s="54" t="s">
        <v>93</v>
      </c>
      <c r="AC66" s="54" t="s">
        <v>93</v>
      </c>
      <c r="AD66" s="54" t="s">
        <v>93</v>
      </c>
      <c r="AE66" s="55">
        <f t="shared" ref="AE66:AE129" si="18">IFERROR(IF(ISERROR(INDEX($BE$30:$BE$60,MATCH(B66,$BD$30:$BD$60,0))),L66/MAX((G66-I66-K66),H66),L66/H66),"")</f>
        <v>1.2004813450000915</v>
      </c>
      <c r="AF66" s="51">
        <f t="shared" ref="AF66:AF129" si="19">(G66-I66-K66)-H66</f>
        <v>-1.649959999999993</v>
      </c>
      <c r="AG66" s="41" t="str">
        <f t="shared" ref="AG66:AG129" si="20">IF(AND(F66="USCC",J66&gt;0),"",IFERROR(IF(AE66&gt;=_xlfn.NUMBERVALUE(LEFT(INDEX(BE:BE,MATCH($D66,$BD:$BD,0)),FIND(",",INDEX(BE:BE,MATCH($D66,$BD:$BD,0)))-1)),RIGHT(INDEX(BE:BE,MATCH($D66,$BD:$BD,0)),LEN(INDEX(BE:BE,MATCH($D66,$BD:$BD,0)))-FIND(",",INDEX(BE:BE,MATCH($D66,$BD:$BD,0)))),""),"x"))</f>
        <v>x</v>
      </c>
      <c r="AH66" s="41">
        <f t="shared" ref="AH66:AH129" si="21">IFERROR(IF($AG66="x",IF(M66=_xlfn.NUMBERVALUE(LEFT(INDEX(BF:BF,MATCH($D66,$BD:$BD,0)),FIND(",",INDEX(BF:BF,MATCH($D66,$BD:$BD,0)))-1)),_xlfn.NUMBERVALUE(RIGHT(INDEX(BF:BF,MATCH($D66,$BD:$BD,0)),LEN(INDEX(BF:BF,MATCH($D66,$BD:$BD,0)))-FIND(",",INDEX(BF:BF,MATCH($D66,$BD:$BD,0))))),0),""),"")</f>
        <v>0</v>
      </c>
      <c r="AI66" s="41">
        <f t="shared" si="14"/>
        <v>1.5</v>
      </c>
      <c r="AJ66" s="41">
        <f t="shared" si="17"/>
        <v>0</v>
      </c>
      <c r="AK66" s="41">
        <f t="shared" si="17"/>
        <v>0</v>
      </c>
      <c r="AL66" s="41">
        <f t="shared" si="17"/>
        <v>0</v>
      </c>
      <c r="AM66" s="41">
        <f t="shared" si="17"/>
        <v>0</v>
      </c>
      <c r="AN66" s="41">
        <f t="shared" si="17"/>
        <v>0</v>
      </c>
      <c r="AO66" s="41">
        <f t="shared" ref="AO66:AO129" si="22">IFERROR(IF($AG66="x",IF(T66=_xlfn.NUMBERVALUE(LEFT(INDEX(BM:BM,MATCH($D66,$BD:$BD,0)),FIND(",",INDEX(BM:BM,MATCH($D66,$BD:$BD,0)))-1)),_xlfn.NUMBERVALUE(RIGHT(INDEX(BM:BM,MATCH($D66,$BD:$BD,0)),LEN(INDEX(BM:BM,MATCH($D66,$BD:$BD,0)))-FIND(",",INDEX(BM:BM,MATCH($D66,$BD:$BD,0))))),0),""),"")</f>
        <v>0</v>
      </c>
      <c r="AP66" s="41">
        <f t="shared" ref="AP66:AP129" si="23">IFERROR(IF($AG66="x",IF(U66&gt;=_xlfn.NUMBERVALUE(LEFT(INDEX(BN:BN,MATCH($D66,$BD:$BD,0)),FIND(",",INDEX(BN:BN,MATCH($D66,$BD:$BD,0)))-1)),_xlfn.NUMBERVALUE(RIGHT(INDEX(BN:BN,MATCH($D66,$BD:$BD,0)),LEN(INDEX(BN:BN,MATCH($D66,$BD:$BD,0)))-FIND(",",INDEX(BN:BN,MATCH($D66,$BD:$BD,0))))),0),""),"")</f>
        <v>0</v>
      </c>
      <c r="AQ66" s="41">
        <f t="shared" ref="AQ66:AQ129" si="24">IFERROR(IF($AG66="x",IF(AF66&lt;=_xlfn.NUMBERVALUE(LEFT(INDEX(BO:BO,MATCH($D66,$BD:$BD,0)),FIND(",",INDEX(BO:BO,MATCH($D66,$BD:$BD,0)))-1)),_xlfn.NUMBERVALUE(RIGHT(INDEX(BO:BO,MATCH($D66,$BD:$BD,0)),LEN(INDEX(BO:BO,MATCH($D66,$BD:$BD,0)))-FIND(",",INDEX(BO:BO,MATCH($D66,$BD:$BD,0))))),0),""),"")</f>
        <v>0</v>
      </c>
      <c r="AR66" s="41">
        <f t="shared" si="16"/>
        <v>0</v>
      </c>
      <c r="AS66" s="107">
        <f t="shared" si="13"/>
        <v>3</v>
      </c>
      <c r="AT66" s="41" t="str">
        <f t="shared" si="15"/>
        <v/>
      </c>
      <c r="AU66" s="41"/>
      <c r="AV66" s="41"/>
      <c r="AW66" s="41"/>
      <c r="AX66" s="41"/>
      <c r="AY66" s="41"/>
      <c r="AZ66" s="41"/>
      <c r="BA66" s="41">
        <f t="shared" ref="BA66:BA129" si="25">SUM(AH66:AZ66)</f>
        <v>4.5</v>
      </c>
      <c r="BB66" s="42">
        <f>[1]Rollup!$C$15</f>
        <v>44388</v>
      </c>
      <c r="BC66" s="43" t="str">
        <f t="shared" ref="BC66:BC129" si="26">IF(M66=0,"",IF(AND(M66=1,J66=0),IF(AF66&lt;=0.75,"Check",""),""))</f>
        <v>Check</v>
      </c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</row>
    <row r="67" spans="1:77" ht="15" x14ac:dyDescent="0.25">
      <c r="A67" s="47" t="s">
        <v>1010</v>
      </c>
      <c r="B67" s="47">
        <v>249073</v>
      </c>
      <c r="C67" s="47" t="s">
        <v>558</v>
      </c>
      <c r="D67" s="47" t="s">
        <v>553</v>
      </c>
      <c r="E67" s="47" t="s">
        <v>25</v>
      </c>
      <c r="F67" s="47" t="s">
        <v>26</v>
      </c>
      <c r="G67" s="48">
        <v>40</v>
      </c>
      <c r="H67" s="48">
        <v>27.950009999999999</v>
      </c>
      <c r="I67" s="48">
        <v>0</v>
      </c>
      <c r="J67" s="48">
        <v>0</v>
      </c>
      <c r="K67" s="48">
        <v>12.77</v>
      </c>
      <c r="L67" s="48">
        <v>50</v>
      </c>
      <c r="M67" s="49">
        <v>1</v>
      </c>
      <c r="N67" s="50" t="s">
        <v>151</v>
      </c>
      <c r="O67" s="51"/>
      <c r="P67" s="52"/>
      <c r="Q67" s="52"/>
      <c r="R67" s="51"/>
      <c r="S67" s="53"/>
      <c r="T67" s="49">
        <v>0</v>
      </c>
      <c r="U67" s="50"/>
      <c r="V67" s="51">
        <v>100</v>
      </c>
      <c r="W67" s="51"/>
      <c r="X67" s="54">
        <v>0</v>
      </c>
      <c r="Y67" s="54" t="s">
        <v>93</v>
      </c>
      <c r="Z67" s="54" t="s">
        <v>93</v>
      </c>
      <c r="AA67" s="54" t="s">
        <v>93</v>
      </c>
      <c r="AB67" s="54" t="s">
        <v>93</v>
      </c>
      <c r="AC67" s="54" t="s">
        <v>93</v>
      </c>
      <c r="AD67" s="54" t="s">
        <v>93</v>
      </c>
      <c r="AE67" s="55">
        <f t="shared" si="18"/>
        <v>1.7889081256142665</v>
      </c>
      <c r="AF67" s="51">
        <f t="shared" si="19"/>
        <v>-0.72000999999999848</v>
      </c>
      <c r="AG67" s="41" t="str">
        <f t="shared" si="20"/>
        <v>x</v>
      </c>
      <c r="AH67" s="41">
        <f t="shared" si="21"/>
        <v>0</v>
      </c>
      <c r="AI67" s="41">
        <f t="shared" si="14"/>
        <v>1.5</v>
      </c>
      <c r="AJ67" s="41">
        <f t="shared" si="17"/>
        <v>0</v>
      </c>
      <c r="AK67" s="41">
        <f t="shared" si="17"/>
        <v>0</v>
      </c>
      <c r="AL67" s="41">
        <f t="shared" si="17"/>
        <v>0</v>
      </c>
      <c r="AM67" s="41">
        <f t="shared" si="17"/>
        <v>0</v>
      </c>
      <c r="AN67" s="41">
        <f t="shared" si="17"/>
        <v>0</v>
      </c>
      <c r="AO67" s="41">
        <f t="shared" si="22"/>
        <v>0</v>
      </c>
      <c r="AP67" s="41">
        <f t="shared" si="23"/>
        <v>0</v>
      </c>
      <c r="AQ67" s="41">
        <f t="shared" si="24"/>
        <v>0</v>
      </c>
      <c r="AR67" s="41">
        <f t="shared" si="16"/>
        <v>0</v>
      </c>
      <c r="AS67" s="107">
        <f t="shared" ref="AS67:AS130" si="27">IFERROR(IF(AND(OR(D67="Plan 22",D67="Plan 26",D67="Plan 19",D67="Plan 12",D67="Plan 2"),H67+I67+J67&gt;=38),3,0),"")</f>
        <v>0</v>
      </c>
      <c r="AT67" s="41" t="str">
        <f t="shared" si="15"/>
        <v/>
      </c>
      <c r="AU67" s="41"/>
      <c r="AV67" s="41"/>
      <c r="AW67" s="41"/>
      <c r="AX67" s="41"/>
      <c r="AY67" s="41"/>
      <c r="AZ67" s="41"/>
      <c r="BA67" s="41">
        <f t="shared" si="25"/>
        <v>1.5</v>
      </c>
      <c r="BB67" s="42">
        <f>[1]Rollup!$C$15</f>
        <v>44388</v>
      </c>
      <c r="BC67" s="43" t="str">
        <f t="shared" si="26"/>
        <v>Check</v>
      </c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</row>
    <row r="68" spans="1:77" ht="15" x14ac:dyDescent="0.25">
      <c r="A68" s="47" t="s">
        <v>1027</v>
      </c>
      <c r="B68" s="47">
        <v>232005</v>
      </c>
      <c r="C68" s="47" t="s">
        <v>558</v>
      </c>
      <c r="D68" s="47" t="s">
        <v>553</v>
      </c>
      <c r="E68" s="47" t="s">
        <v>25</v>
      </c>
      <c r="F68" s="47" t="s">
        <v>26</v>
      </c>
      <c r="G68" s="48">
        <v>40</v>
      </c>
      <c r="H68" s="48">
        <v>40.616680000000002</v>
      </c>
      <c r="I68" s="48">
        <v>0</v>
      </c>
      <c r="J68" s="48">
        <v>0</v>
      </c>
      <c r="K68" s="48">
        <v>0</v>
      </c>
      <c r="L68" s="48">
        <v>50</v>
      </c>
      <c r="M68" s="49">
        <v>0</v>
      </c>
      <c r="N68" s="50" t="s">
        <v>151</v>
      </c>
      <c r="O68" s="51"/>
      <c r="P68" s="52"/>
      <c r="Q68" s="52"/>
      <c r="R68" s="51"/>
      <c r="S68" s="53"/>
      <c r="T68" s="49">
        <v>0</v>
      </c>
      <c r="U68" s="50"/>
      <c r="V68" s="51">
        <v>100</v>
      </c>
      <c r="W68" s="51"/>
      <c r="X68" s="54">
        <v>0</v>
      </c>
      <c r="Y68" s="54" t="s">
        <v>93</v>
      </c>
      <c r="Z68" s="54" t="s">
        <v>93</v>
      </c>
      <c r="AA68" s="54" t="s">
        <v>93</v>
      </c>
      <c r="AB68" s="54" t="s">
        <v>93</v>
      </c>
      <c r="AC68" s="54" t="s">
        <v>93</v>
      </c>
      <c r="AD68" s="54" t="s">
        <v>93</v>
      </c>
      <c r="AE68" s="55">
        <f t="shared" si="18"/>
        <v>1.2310213439404698</v>
      </c>
      <c r="AF68" s="51">
        <f t="shared" si="19"/>
        <v>-0.61668000000000234</v>
      </c>
      <c r="AG68" s="41" t="str">
        <f t="shared" si="20"/>
        <v>x</v>
      </c>
      <c r="AH68" s="41">
        <f t="shared" si="21"/>
        <v>0.5</v>
      </c>
      <c r="AI68" s="41">
        <f t="shared" si="14"/>
        <v>1.5</v>
      </c>
      <c r="AJ68" s="41">
        <f t="shared" si="17"/>
        <v>0</v>
      </c>
      <c r="AK68" s="41">
        <f t="shared" si="17"/>
        <v>0</v>
      </c>
      <c r="AL68" s="41">
        <f t="shared" si="17"/>
        <v>0</v>
      </c>
      <c r="AM68" s="41">
        <f t="shared" si="17"/>
        <v>0</v>
      </c>
      <c r="AN68" s="41">
        <f t="shared" si="17"/>
        <v>0</v>
      </c>
      <c r="AO68" s="41">
        <f t="shared" si="22"/>
        <v>0</v>
      </c>
      <c r="AP68" s="41">
        <f t="shared" si="23"/>
        <v>0</v>
      </c>
      <c r="AQ68" s="41">
        <f t="shared" si="24"/>
        <v>0</v>
      </c>
      <c r="AR68" s="41">
        <f t="shared" si="16"/>
        <v>0</v>
      </c>
      <c r="AS68" s="107">
        <f t="shared" si="27"/>
        <v>3</v>
      </c>
      <c r="AT68" s="41" t="str">
        <f t="shared" si="15"/>
        <v/>
      </c>
      <c r="AU68" s="41"/>
      <c r="AV68" s="41"/>
      <c r="AW68" s="41"/>
      <c r="AX68" s="41"/>
      <c r="AY68" s="41"/>
      <c r="AZ68" s="41"/>
      <c r="BA68" s="41">
        <f t="shared" si="25"/>
        <v>5</v>
      </c>
      <c r="BB68" s="42">
        <f>[1]Rollup!$C$15</f>
        <v>44388</v>
      </c>
      <c r="BC68" s="43" t="str">
        <f t="shared" si="26"/>
        <v/>
      </c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</row>
    <row r="69" spans="1:77" ht="15" x14ac:dyDescent="0.25">
      <c r="A69" s="47" t="s">
        <v>1030</v>
      </c>
      <c r="B69" s="47">
        <v>252830</v>
      </c>
      <c r="C69" s="47" t="s">
        <v>558</v>
      </c>
      <c r="D69" s="47" t="s">
        <v>573</v>
      </c>
      <c r="E69" s="47" t="s">
        <v>25</v>
      </c>
      <c r="F69" s="47" t="s">
        <v>26</v>
      </c>
      <c r="G69" s="48">
        <v>40</v>
      </c>
      <c r="H69" s="48">
        <v>40.116669999999999</v>
      </c>
      <c r="I69" s="48">
        <v>0</v>
      </c>
      <c r="J69" s="48">
        <v>0</v>
      </c>
      <c r="K69" s="48">
        <v>0</v>
      </c>
      <c r="L69" s="48">
        <v>50</v>
      </c>
      <c r="M69" s="49">
        <v>0</v>
      </c>
      <c r="N69" s="50" t="s">
        <v>151</v>
      </c>
      <c r="O69" s="51"/>
      <c r="P69" s="52"/>
      <c r="Q69" s="52"/>
      <c r="R69" s="51"/>
      <c r="S69" s="53"/>
      <c r="T69" s="49">
        <v>0</v>
      </c>
      <c r="U69" s="50"/>
      <c r="V69" s="51">
        <v>100</v>
      </c>
      <c r="W69" s="51"/>
      <c r="X69" s="54">
        <v>0</v>
      </c>
      <c r="Y69" s="54" t="s">
        <v>93</v>
      </c>
      <c r="Z69" s="54" t="s">
        <v>93</v>
      </c>
      <c r="AA69" s="54" t="s">
        <v>93</v>
      </c>
      <c r="AB69" s="54" t="s">
        <v>93</v>
      </c>
      <c r="AC69" s="54" t="s">
        <v>93</v>
      </c>
      <c r="AD69" s="54" t="s">
        <v>93</v>
      </c>
      <c r="AE69" s="55">
        <f t="shared" si="18"/>
        <v>1.2463646658608505</v>
      </c>
      <c r="AF69" s="51">
        <f t="shared" si="19"/>
        <v>-0.11666999999999916</v>
      </c>
      <c r="AG69" s="41" t="str">
        <f t="shared" si="20"/>
        <v>x</v>
      </c>
      <c r="AH69" s="41">
        <f t="shared" si="21"/>
        <v>0.5</v>
      </c>
      <c r="AI69" s="41">
        <f t="shared" si="14"/>
        <v>2</v>
      </c>
      <c r="AJ69" s="41">
        <f t="shared" si="17"/>
        <v>0</v>
      </c>
      <c r="AK69" s="41">
        <f t="shared" si="17"/>
        <v>0</v>
      </c>
      <c r="AL69" s="41">
        <f t="shared" si="17"/>
        <v>0</v>
      </c>
      <c r="AM69" s="41">
        <f t="shared" si="17"/>
        <v>0</v>
      </c>
      <c r="AN69" s="41">
        <f t="shared" si="17"/>
        <v>0</v>
      </c>
      <c r="AO69" s="41">
        <f t="shared" si="22"/>
        <v>0</v>
      </c>
      <c r="AP69" s="41">
        <f t="shared" si="23"/>
        <v>0</v>
      </c>
      <c r="AQ69" s="41" t="str">
        <f t="shared" si="24"/>
        <v/>
      </c>
      <c r="AR69" s="41">
        <f t="shared" si="16"/>
        <v>0</v>
      </c>
      <c r="AS69" s="107">
        <f t="shared" si="27"/>
        <v>3</v>
      </c>
      <c r="AT69" s="41" t="str">
        <f t="shared" si="15"/>
        <v/>
      </c>
      <c r="AU69" s="41"/>
      <c r="AV69" s="41"/>
      <c r="AW69" s="41"/>
      <c r="AX69" s="41"/>
      <c r="AY69" s="41"/>
      <c r="AZ69" s="41"/>
      <c r="BA69" s="41">
        <f t="shared" si="25"/>
        <v>5.5</v>
      </c>
      <c r="BB69" s="42">
        <f>[1]Rollup!$C$15</f>
        <v>44388</v>
      </c>
      <c r="BC69" s="43" t="str">
        <f t="shared" si="26"/>
        <v/>
      </c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</row>
    <row r="70" spans="1:77" ht="15" x14ac:dyDescent="0.25">
      <c r="A70" s="47" t="s">
        <v>2835</v>
      </c>
      <c r="B70" s="47">
        <v>262780</v>
      </c>
      <c r="C70" s="47" t="s">
        <v>558</v>
      </c>
      <c r="D70" s="47" t="s">
        <v>553</v>
      </c>
      <c r="E70" s="47" t="s">
        <v>25</v>
      </c>
      <c r="F70" s="47" t="s">
        <v>26</v>
      </c>
      <c r="G70" s="48">
        <v>40</v>
      </c>
      <c r="H70" s="48">
        <v>40.700009999999999</v>
      </c>
      <c r="I70" s="48">
        <v>0</v>
      </c>
      <c r="J70" s="48">
        <v>0</v>
      </c>
      <c r="K70" s="48">
        <v>0</v>
      </c>
      <c r="L70" s="48">
        <v>50</v>
      </c>
      <c r="M70" s="49">
        <v>0</v>
      </c>
      <c r="N70" s="50" t="s">
        <v>151</v>
      </c>
      <c r="O70" s="51"/>
      <c r="P70" s="52"/>
      <c r="Q70" s="52"/>
      <c r="R70" s="51"/>
      <c r="S70" s="53"/>
      <c r="T70" s="49">
        <v>0</v>
      </c>
      <c r="U70" s="50"/>
      <c r="V70" s="51">
        <v>100</v>
      </c>
      <c r="W70" s="51"/>
      <c r="X70" s="54">
        <v>0</v>
      </c>
      <c r="Y70" s="54" t="s">
        <v>93</v>
      </c>
      <c r="Z70" s="54" t="s">
        <v>93</v>
      </c>
      <c r="AA70" s="54" t="s">
        <v>93</v>
      </c>
      <c r="AB70" s="54" t="s">
        <v>93</v>
      </c>
      <c r="AC70" s="54" t="s">
        <v>93</v>
      </c>
      <c r="AD70" s="54" t="s">
        <v>93</v>
      </c>
      <c r="AE70" s="55">
        <f t="shared" si="18"/>
        <v>1.2285009266582489</v>
      </c>
      <c r="AF70" s="51">
        <f t="shared" si="19"/>
        <v>-0.70000999999999891</v>
      </c>
      <c r="AG70" s="41" t="str">
        <f t="shared" si="20"/>
        <v>x</v>
      </c>
      <c r="AH70" s="41">
        <f t="shared" si="21"/>
        <v>0.5</v>
      </c>
      <c r="AI70" s="41">
        <f t="shared" ref="AI70:AI133" si="28">IFERROR(IF($AG70="x",IF(N70&gt;=_xlfn.NUMBERVALUE(LEFT(INDEX(BG:BG,MATCH($D70,$BD:$BD,0)),FIND(",",INDEX(BG:BG,MATCH($D70,$BD:$BD,0)))-1)),_xlfn.NUMBERVALUE(RIGHT(INDEX(BG:BG,MATCH($D70,$BD:$BD,0)),LEN(INDEX(BG:BG,MATCH($D70,$BD:$BD,0)))-FIND(",",INDEX(BG:BG,MATCH($D70,$BD:$BD,0))))),IF(AND(N70&lt;0.9,N70&gt;=0.85),0.5,0)),""),"")</f>
        <v>1.5</v>
      </c>
      <c r="AJ70" s="41">
        <f t="shared" si="17"/>
        <v>0</v>
      </c>
      <c r="AK70" s="41">
        <f t="shared" si="17"/>
        <v>0</v>
      </c>
      <c r="AL70" s="41">
        <f t="shared" si="17"/>
        <v>0</v>
      </c>
      <c r="AM70" s="41">
        <f t="shared" si="17"/>
        <v>0</v>
      </c>
      <c r="AN70" s="41">
        <f t="shared" si="17"/>
        <v>0</v>
      </c>
      <c r="AO70" s="41">
        <f t="shared" si="22"/>
        <v>0</v>
      </c>
      <c r="AP70" s="41">
        <f t="shared" si="23"/>
        <v>0</v>
      </c>
      <c r="AQ70" s="41">
        <f t="shared" si="24"/>
        <v>0</v>
      </c>
      <c r="AR70" s="41">
        <f t="shared" si="16"/>
        <v>0</v>
      </c>
      <c r="AS70" s="107">
        <f t="shared" si="27"/>
        <v>3</v>
      </c>
      <c r="AT70" s="41" t="str">
        <f t="shared" ref="AT70:AT133" si="29">IF(AG70="x",IF(D70="Plan 22",IF(AND(N70&lt;&gt;"N/A",N70&gt;=0.85,N70&lt;0.9),0.5,""),IF(D70="Plan 26",IF(AND(N70&lt;&gt;"N/A",N70&gt;=0.85,N70&lt;0.9),1.5,""),"")),"")</f>
        <v/>
      </c>
      <c r="AU70" s="41"/>
      <c r="AV70" s="41"/>
      <c r="AW70" s="41"/>
      <c r="AX70" s="41"/>
      <c r="AY70" s="41"/>
      <c r="AZ70" s="41"/>
      <c r="BA70" s="41">
        <f t="shared" si="25"/>
        <v>5</v>
      </c>
      <c r="BB70" s="42">
        <f>[1]Rollup!$C$15</f>
        <v>44388</v>
      </c>
      <c r="BC70" s="43" t="str">
        <f t="shared" si="26"/>
        <v/>
      </c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</row>
    <row r="71" spans="1:77" ht="15" x14ac:dyDescent="0.25">
      <c r="A71" s="47" t="s">
        <v>1048</v>
      </c>
      <c r="B71" s="47">
        <v>244898</v>
      </c>
      <c r="C71" s="47" t="s">
        <v>558</v>
      </c>
      <c r="D71" s="47" t="s">
        <v>573</v>
      </c>
      <c r="E71" s="47" t="s">
        <v>25</v>
      </c>
      <c r="F71" s="47" t="s">
        <v>26</v>
      </c>
      <c r="G71" s="48">
        <v>40</v>
      </c>
      <c r="H71" s="48">
        <v>41.016660000000002</v>
      </c>
      <c r="I71" s="48">
        <v>0</v>
      </c>
      <c r="J71" s="48">
        <v>0</v>
      </c>
      <c r="K71" s="48">
        <v>0</v>
      </c>
      <c r="L71" s="48">
        <v>50</v>
      </c>
      <c r="M71" s="49">
        <v>0</v>
      </c>
      <c r="N71" s="50" t="s">
        <v>151</v>
      </c>
      <c r="O71" s="51"/>
      <c r="P71" s="52"/>
      <c r="Q71" s="52"/>
      <c r="R71" s="51"/>
      <c r="S71" s="53"/>
      <c r="T71" s="49">
        <v>0</v>
      </c>
      <c r="U71" s="50"/>
      <c r="V71" s="51">
        <v>100</v>
      </c>
      <c r="W71" s="51"/>
      <c r="X71" s="54">
        <v>0</v>
      </c>
      <c r="Y71" s="54" t="s">
        <v>93</v>
      </c>
      <c r="Z71" s="54" t="s">
        <v>93</v>
      </c>
      <c r="AA71" s="54" t="s">
        <v>93</v>
      </c>
      <c r="AB71" s="54" t="s">
        <v>93</v>
      </c>
      <c r="AC71" s="54" t="s">
        <v>93</v>
      </c>
      <c r="AD71" s="54" t="s">
        <v>93</v>
      </c>
      <c r="AE71" s="55">
        <f t="shared" si="18"/>
        <v>1.219016858027933</v>
      </c>
      <c r="AF71" s="51">
        <f t="shared" si="19"/>
        <v>-1.0166600000000017</v>
      </c>
      <c r="AG71" s="41" t="str">
        <f t="shared" si="20"/>
        <v>x</v>
      </c>
      <c r="AH71" s="41">
        <f t="shared" si="21"/>
        <v>0.5</v>
      </c>
      <c r="AI71" s="41">
        <f t="shared" si="28"/>
        <v>2</v>
      </c>
      <c r="AJ71" s="41">
        <f t="shared" si="17"/>
        <v>0</v>
      </c>
      <c r="AK71" s="41">
        <f t="shared" si="17"/>
        <v>0</v>
      </c>
      <c r="AL71" s="41">
        <f t="shared" si="17"/>
        <v>0</v>
      </c>
      <c r="AM71" s="41">
        <f t="shared" si="17"/>
        <v>0</v>
      </c>
      <c r="AN71" s="41">
        <f t="shared" si="17"/>
        <v>0</v>
      </c>
      <c r="AO71" s="41">
        <f t="shared" si="22"/>
        <v>0</v>
      </c>
      <c r="AP71" s="41">
        <f t="shared" si="23"/>
        <v>0</v>
      </c>
      <c r="AQ71" s="41" t="str">
        <f t="shared" si="24"/>
        <v/>
      </c>
      <c r="AR71" s="41">
        <f t="shared" si="16"/>
        <v>0</v>
      </c>
      <c r="AS71" s="107">
        <f t="shared" si="27"/>
        <v>3</v>
      </c>
      <c r="AT71" s="41" t="str">
        <f t="shared" si="29"/>
        <v/>
      </c>
      <c r="AU71" s="41"/>
      <c r="AV71" s="41"/>
      <c r="AW71" s="41"/>
      <c r="AX71" s="41"/>
      <c r="AY71" s="41"/>
      <c r="AZ71" s="41"/>
      <c r="BA71" s="41">
        <f t="shared" si="25"/>
        <v>5.5</v>
      </c>
      <c r="BB71" s="42">
        <f>[1]Rollup!$C$15</f>
        <v>44388</v>
      </c>
      <c r="BC71" s="43" t="str">
        <f t="shared" si="26"/>
        <v/>
      </c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</row>
    <row r="72" spans="1:77" ht="15" x14ac:dyDescent="0.25">
      <c r="A72" s="47" t="s">
        <v>1103</v>
      </c>
      <c r="B72" s="47">
        <v>261570</v>
      </c>
      <c r="C72" s="47" t="s">
        <v>558</v>
      </c>
      <c r="D72" s="47" t="s">
        <v>553</v>
      </c>
      <c r="E72" s="47" t="s">
        <v>25</v>
      </c>
      <c r="F72" s="47" t="s">
        <v>26</v>
      </c>
      <c r="G72" s="48">
        <v>40</v>
      </c>
      <c r="H72" s="48">
        <v>40.283320000000003</v>
      </c>
      <c r="I72" s="48">
        <v>0</v>
      </c>
      <c r="J72" s="48">
        <v>0</v>
      </c>
      <c r="K72" s="48">
        <v>0</v>
      </c>
      <c r="L72" s="48">
        <v>50</v>
      </c>
      <c r="M72" s="49">
        <v>0</v>
      </c>
      <c r="N72" s="50" t="s">
        <v>151</v>
      </c>
      <c r="O72" s="51"/>
      <c r="P72" s="52"/>
      <c r="Q72" s="52"/>
      <c r="R72" s="51"/>
      <c r="S72" s="53"/>
      <c r="T72" s="49">
        <v>0</v>
      </c>
      <c r="U72" s="50"/>
      <c r="V72" s="51">
        <v>100</v>
      </c>
      <c r="W72" s="51"/>
      <c r="X72" s="54">
        <v>0</v>
      </c>
      <c r="Y72" s="54" t="s">
        <v>93</v>
      </c>
      <c r="Z72" s="54" t="s">
        <v>93</v>
      </c>
      <c r="AA72" s="54" t="s">
        <v>93</v>
      </c>
      <c r="AB72" s="54" t="s">
        <v>93</v>
      </c>
      <c r="AC72" s="54" t="s">
        <v>93</v>
      </c>
      <c r="AD72" s="54" t="s">
        <v>93</v>
      </c>
      <c r="AE72" s="55">
        <f t="shared" si="18"/>
        <v>1.2412085200524683</v>
      </c>
      <c r="AF72" s="51">
        <f t="shared" si="19"/>
        <v>-0.28332000000000335</v>
      </c>
      <c r="AG72" s="41" t="str">
        <f t="shared" si="20"/>
        <v>x</v>
      </c>
      <c r="AH72" s="41">
        <f t="shared" si="21"/>
        <v>0.5</v>
      </c>
      <c r="AI72" s="41">
        <f t="shared" si="28"/>
        <v>1.5</v>
      </c>
      <c r="AJ72" s="41">
        <f t="shared" si="17"/>
        <v>0</v>
      </c>
      <c r="AK72" s="41">
        <f t="shared" si="17"/>
        <v>0</v>
      </c>
      <c r="AL72" s="41">
        <f t="shared" si="17"/>
        <v>0</v>
      </c>
      <c r="AM72" s="41">
        <f t="shared" si="17"/>
        <v>0</v>
      </c>
      <c r="AN72" s="41">
        <f t="shared" si="17"/>
        <v>0</v>
      </c>
      <c r="AO72" s="41">
        <f t="shared" si="22"/>
        <v>0</v>
      </c>
      <c r="AP72" s="41">
        <f t="shared" si="23"/>
        <v>0</v>
      </c>
      <c r="AQ72" s="41">
        <f t="shared" si="24"/>
        <v>0</v>
      </c>
      <c r="AR72" s="41">
        <f t="shared" si="16"/>
        <v>0</v>
      </c>
      <c r="AS72" s="107">
        <f t="shared" si="27"/>
        <v>3</v>
      </c>
      <c r="AT72" s="41" t="str">
        <f t="shared" si="29"/>
        <v/>
      </c>
      <c r="AU72" s="41"/>
      <c r="AV72" s="41"/>
      <c r="AW72" s="41"/>
      <c r="AX72" s="41"/>
      <c r="AY72" s="41"/>
      <c r="AZ72" s="41"/>
      <c r="BA72" s="41">
        <f t="shared" si="25"/>
        <v>5</v>
      </c>
      <c r="BB72" s="42">
        <f>[1]Rollup!$C$15</f>
        <v>44388</v>
      </c>
      <c r="BC72" s="43" t="str">
        <f t="shared" si="26"/>
        <v/>
      </c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</row>
    <row r="73" spans="1:77" ht="15" x14ac:dyDescent="0.25">
      <c r="A73" s="47" t="s">
        <v>2759</v>
      </c>
      <c r="B73" s="47">
        <v>240090</v>
      </c>
      <c r="C73" s="47" t="s">
        <v>558</v>
      </c>
      <c r="D73" s="47" t="s">
        <v>553</v>
      </c>
      <c r="E73" s="47" t="s">
        <v>25</v>
      </c>
      <c r="F73" s="47" t="s">
        <v>26</v>
      </c>
      <c r="G73" s="48">
        <v>30</v>
      </c>
      <c r="H73" s="48">
        <v>18.05001</v>
      </c>
      <c r="I73" s="48">
        <v>12</v>
      </c>
      <c r="J73" s="48">
        <v>0</v>
      </c>
      <c r="K73" s="48">
        <v>0</v>
      </c>
      <c r="L73" s="48">
        <v>50</v>
      </c>
      <c r="M73" s="49">
        <v>0</v>
      </c>
      <c r="N73" s="50" t="s">
        <v>151</v>
      </c>
      <c r="O73" s="51"/>
      <c r="P73" s="52"/>
      <c r="Q73" s="52"/>
      <c r="R73" s="51"/>
      <c r="S73" s="53"/>
      <c r="T73" s="49">
        <v>0</v>
      </c>
      <c r="U73" s="50"/>
      <c r="V73" s="51">
        <v>100</v>
      </c>
      <c r="W73" s="51"/>
      <c r="X73" s="54">
        <v>0</v>
      </c>
      <c r="Y73" s="54" t="s">
        <v>93</v>
      </c>
      <c r="Z73" s="54" t="s">
        <v>93</v>
      </c>
      <c r="AA73" s="54" t="s">
        <v>93</v>
      </c>
      <c r="AB73" s="54" t="s">
        <v>93</v>
      </c>
      <c r="AC73" s="54" t="s">
        <v>93</v>
      </c>
      <c r="AD73" s="54" t="s">
        <v>93</v>
      </c>
      <c r="AE73" s="55">
        <f t="shared" si="18"/>
        <v>2.7700815678218462</v>
      </c>
      <c r="AF73" s="51">
        <f t="shared" si="19"/>
        <v>-5.0010000000000332E-2</v>
      </c>
      <c r="AG73" s="41" t="str">
        <f t="shared" si="20"/>
        <v>x</v>
      </c>
      <c r="AH73" s="41">
        <f t="shared" si="21"/>
        <v>0.5</v>
      </c>
      <c r="AI73" s="41">
        <f t="shared" si="28"/>
        <v>1.5</v>
      </c>
      <c r="AJ73" s="41">
        <f t="shared" si="17"/>
        <v>0</v>
      </c>
      <c r="AK73" s="41">
        <f t="shared" si="17"/>
        <v>0</v>
      </c>
      <c r="AL73" s="41">
        <f t="shared" si="17"/>
        <v>0</v>
      </c>
      <c r="AM73" s="41">
        <f t="shared" si="17"/>
        <v>0</v>
      </c>
      <c r="AN73" s="41">
        <f t="shared" si="17"/>
        <v>0</v>
      </c>
      <c r="AO73" s="41">
        <f t="shared" si="22"/>
        <v>0</v>
      </c>
      <c r="AP73" s="41">
        <f t="shared" si="23"/>
        <v>0</v>
      </c>
      <c r="AQ73" s="41">
        <f t="shared" si="24"/>
        <v>0</v>
      </c>
      <c r="AR73" s="41">
        <f t="shared" si="16"/>
        <v>0</v>
      </c>
      <c r="AS73" s="107">
        <f t="shared" si="27"/>
        <v>0</v>
      </c>
      <c r="AT73" s="41" t="str">
        <f t="shared" si="29"/>
        <v/>
      </c>
      <c r="AU73" s="41"/>
      <c r="AV73" s="41"/>
      <c r="AW73" s="41"/>
      <c r="AX73" s="41"/>
      <c r="AY73" s="41"/>
      <c r="AZ73" s="41"/>
      <c r="BA73" s="41">
        <f t="shared" si="25"/>
        <v>2</v>
      </c>
      <c r="BB73" s="42">
        <f>[1]Rollup!$C$15</f>
        <v>44388</v>
      </c>
      <c r="BC73" s="43" t="str">
        <f t="shared" si="26"/>
        <v/>
      </c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</row>
    <row r="74" spans="1:77" ht="15" x14ac:dyDescent="0.25">
      <c r="A74" s="47" t="s">
        <v>1130</v>
      </c>
      <c r="B74" s="47">
        <v>247937</v>
      </c>
      <c r="C74" s="47" t="s">
        <v>558</v>
      </c>
      <c r="D74" s="47" t="s">
        <v>553</v>
      </c>
      <c r="E74" s="47" t="s">
        <v>25</v>
      </c>
      <c r="F74" s="47" t="s">
        <v>26</v>
      </c>
      <c r="G74" s="48">
        <v>40</v>
      </c>
      <c r="H74" s="48">
        <v>40.94999</v>
      </c>
      <c r="I74" s="48">
        <v>0</v>
      </c>
      <c r="J74" s="48">
        <v>0</v>
      </c>
      <c r="K74" s="48">
        <v>0</v>
      </c>
      <c r="L74" s="48">
        <v>50</v>
      </c>
      <c r="M74" s="49">
        <v>0</v>
      </c>
      <c r="N74" s="50" t="s">
        <v>151</v>
      </c>
      <c r="O74" s="51"/>
      <c r="P74" s="52"/>
      <c r="Q74" s="52"/>
      <c r="R74" s="51"/>
      <c r="S74" s="53"/>
      <c r="T74" s="49">
        <v>0</v>
      </c>
      <c r="U74" s="50"/>
      <c r="V74" s="51">
        <v>100</v>
      </c>
      <c r="W74" s="51"/>
      <c r="X74" s="54">
        <v>0</v>
      </c>
      <c r="Y74" s="54" t="s">
        <v>93</v>
      </c>
      <c r="Z74" s="54" t="s">
        <v>93</v>
      </c>
      <c r="AA74" s="54" t="s">
        <v>93</v>
      </c>
      <c r="AB74" s="54" t="s">
        <v>93</v>
      </c>
      <c r="AC74" s="54" t="s">
        <v>93</v>
      </c>
      <c r="AD74" s="54" t="s">
        <v>93</v>
      </c>
      <c r="AE74" s="55">
        <f t="shared" si="18"/>
        <v>1.2210015191700903</v>
      </c>
      <c r="AF74" s="51">
        <f t="shared" si="19"/>
        <v>-0.94998999999999967</v>
      </c>
      <c r="AG74" s="41" t="str">
        <f t="shared" si="20"/>
        <v>x</v>
      </c>
      <c r="AH74" s="41">
        <f t="shared" si="21"/>
        <v>0.5</v>
      </c>
      <c r="AI74" s="41">
        <f t="shared" si="28"/>
        <v>1.5</v>
      </c>
      <c r="AJ74" s="41">
        <f t="shared" si="17"/>
        <v>0</v>
      </c>
      <c r="AK74" s="41">
        <f t="shared" si="17"/>
        <v>0</v>
      </c>
      <c r="AL74" s="41">
        <f t="shared" si="17"/>
        <v>0</v>
      </c>
      <c r="AM74" s="41">
        <f t="shared" si="17"/>
        <v>0</v>
      </c>
      <c r="AN74" s="41">
        <f t="shared" si="17"/>
        <v>0</v>
      </c>
      <c r="AO74" s="41">
        <f t="shared" si="22"/>
        <v>0</v>
      </c>
      <c r="AP74" s="41">
        <f t="shared" si="23"/>
        <v>0</v>
      </c>
      <c r="AQ74" s="41">
        <f t="shared" si="24"/>
        <v>0</v>
      </c>
      <c r="AR74" s="41">
        <f t="shared" si="16"/>
        <v>0</v>
      </c>
      <c r="AS74" s="107">
        <f t="shared" si="27"/>
        <v>3</v>
      </c>
      <c r="AT74" s="41" t="str">
        <f t="shared" si="29"/>
        <v/>
      </c>
      <c r="AU74" s="41"/>
      <c r="AV74" s="41"/>
      <c r="AW74" s="41"/>
      <c r="AX74" s="41"/>
      <c r="AY74" s="41"/>
      <c r="AZ74" s="41"/>
      <c r="BA74" s="41">
        <f t="shared" si="25"/>
        <v>5</v>
      </c>
      <c r="BB74" s="42">
        <f>[1]Rollup!$C$15</f>
        <v>44388</v>
      </c>
      <c r="BC74" s="43" t="str">
        <f t="shared" si="26"/>
        <v/>
      </c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</row>
    <row r="75" spans="1:77" ht="15" x14ac:dyDescent="0.25">
      <c r="A75" s="47" t="s">
        <v>2146</v>
      </c>
      <c r="B75" s="47">
        <v>261560</v>
      </c>
      <c r="C75" s="47" t="s">
        <v>558</v>
      </c>
      <c r="D75" s="47" t="s">
        <v>553</v>
      </c>
      <c r="E75" s="47" t="s">
        <v>25</v>
      </c>
      <c r="F75" s="47" t="s">
        <v>26</v>
      </c>
      <c r="G75" s="48">
        <v>40</v>
      </c>
      <c r="H75" s="48">
        <v>39.083359999999999</v>
      </c>
      <c r="I75" s="48">
        <v>0</v>
      </c>
      <c r="J75" s="48">
        <v>0</v>
      </c>
      <c r="K75" s="48">
        <v>0</v>
      </c>
      <c r="L75" s="48">
        <v>50</v>
      </c>
      <c r="M75" s="49">
        <v>0</v>
      </c>
      <c r="N75" s="50" t="s">
        <v>151</v>
      </c>
      <c r="O75" s="51"/>
      <c r="P75" s="52"/>
      <c r="Q75" s="52"/>
      <c r="R75" s="51"/>
      <c r="S75" s="53"/>
      <c r="T75" s="49">
        <v>0</v>
      </c>
      <c r="U75" s="50"/>
      <c r="V75" s="51">
        <v>100</v>
      </c>
      <c r="W75" s="51"/>
      <c r="X75" s="54">
        <v>0</v>
      </c>
      <c r="Y75" s="54" t="s">
        <v>93</v>
      </c>
      <c r="Z75" s="54" t="s">
        <v>93</v>
      </c>
      <c r="AA75" s="54" t="s">
        <v>93</v>
      </c>
      <c r="AB75" s="54" t="s">
        <v>93</v>
      </c>
      <c r="AC75" s="54" t="s">
        <v>93</v>
      </c>
      <c r="AD75" s="54" t="s">
        <v>93</v>
      </c>
      <c r="AE75" s="55">
        <f t="shared" si="18"/>
        <v>1.25</v>
      </c>
      <c r="AF75" s="51">
        <f t="shared" si="19"/>
        <v>0.91664000000000101</v>
      </c>
      <c r="AG75" s="41" t="str">
        <f t="shared" si="20"/>
        <v>x</v>
      </c>
      <c r="AH75" s="41">
        <f t="shared" si="21"/>
        <v>0.5</v>
      </c>
      <c r="AI75" s="41">
        <f t="shared" si="28"/>
        <v>1.5</v>
      </c>
      <c r="AJ75" s="41">
        <f t="shared" si="17"/>
        <v>0</v>
      </c>
      <c r="AK75" s="41">
        <f t="shared" si="17"/>
        <v>0</v>
      </c>
      <c r="AL75" s="41">
        <f t="shared" si="17"/>
        <v>0</v>
      </c>
      <c r="AM75" s="41">
        <f t="shared" si="17"/>
        <v>0</v>
      </c>
      <c r="AN75" s="41">
        <f t="shared" si="17"/>
        <v>0</v>
      </c>
      <c r="AO75" s="41">
        <f t="shared" si="22"/>
        <v>0</v>
      </c>
      <c r="AP75" s="41">
        <f t="shared" si="23"/>
        <v>0</v>
      </c>
      <c r="AQ75" s="41">
        <f t="shared" si="24"/>
        <v>0</v>
      </c>
      <c r="AR75" s="41">
        <f t="shared" si="16"/>
        <v>0</v>
      </c>
      <c r="AS75" s="107">
        <f t="shared" si="27"/>
        <v>3</v>
      </c>
      <c r="AT75" s="41" t="str">
        <f t="shared" si="29"/>
        <v/>
      </c>
      <c r="AU75" s="41"/>
      <c r="AV75" s="41"/>
      <c r="AW75" s="41"/>
      <c r="AX75" s="41"/>
      <c r="AY75" s="41"/>
      <c r="AZ75" s="41"/>
      <c r="BA75" s="41">
        <f t="shared" si="25"/>
        <v>5</v>
      </c>
      <c r="BB75" s="42">
        <f>[1]Rollup!$C$15</f>
        <v>44388</v>
      </c>
      <c r="BC75" s="43" t="str">
        <f t="shared" si="26"/>
        <v/>
      </c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</row>
    <row r="76" spans="1:77" ht="15" x14ac:dyDescent="0.25">
      <c r="A76" s="47" t="s">
        <v>1191</v>
      </c>
      <c r="B76" s="47">
        <v>247936</v>
      </c>
      <c r="C76" s="47" t="s">
        <v>558</v>
      </c>
      <c r="D76" s="47" t="s">
        <v>573</v>
      </c>
      <c r="E76" s="47" t="s">
        <v>25</v>
      </c>
      <c r="F76" s="47" t="s">
        <v>26</v>
      </c>
      <c r="G76" s="48">
        <v>40</v>
      </c>
      <c r="H76" s="48">
        <v>40.199979999999996</v>
      </c>
      <c r="I76" s="48">
        <v>0</v>
      </c>
      <c r="J76" s="48">
        <v>0</v>
      </c>
      <c r="K76" s="48">
        <v>0</v>
      </c>
      <c r="L76" s="48">
        <v>50</v>
      </c>
      <c r="M76" s="49">
        <v>0</v>
      </c>
      <c r="N76" s="50" t="s">
        <v>151</v>
      </c>
      <c r="O76" s="51"/>
      <c r="P76" s="52"/>
      <c r="Q76" s="52"/>
      <c r="R76" s="51"/>
      <c r="S76" s="53"/>
      <c r="T76" s="49">
        <v>0</v>
      </c>
      <c r="U76" s="50"/>
      <c r="V76" s="51">
        <v>100</v>
      </c>
      <c r="W76" s="51"/>
      <c r="X76" s="54">
        <v>0</v>
      </c>
      <c r="Y76" s="54" t="s">
        <v>93</v>
      </c>
      <c r="Z76" s="54" t="s">
        <v>93</v>
      </c>
      <c r="AA76" s="54" t="s">
        <v>93</v>
      </c>
      <c r="AB76" s="54" t="s">
        <v>93</v>
      </c>
      <c r="AC76" s="54" t="s">
        <v>93</v>
      </c>
      <c r="AD76" s="54" t="s">
        <v>93</v>
      </c>
      <c r="AE76" s="55">
        <f t="shared" si="18"/>
        <v>1.2437817133242355</v>
      </c>
      <c r="AF76" s="51">
        <f t="shared" si="19"/>
        <v>-0.19997999999999649</v>
      </c>
      <c r="AG76" s="41" t="str">
        <f t="shared" si="20"/>
        <v>x</v>
      </c>
      <c r="AH76" s="41">
        <f t="shared" si="21"/>
        <v>0.5</v>
      </c>
      <c r="AI76" s="41">
        <f t="shared" si="28"/>
        <v>2</v>
      </c>
      <c r="AJ76" s="41">
        <f t="shared" si="17"/>
        <v>0</v>
      </c>
      <c r="AK76" s="41">
        <f t="shared" si="17"/>
        <v>0</v>
      </c>
      <c r="AL76" s="41">
        <f t="shared" si="17"/>
        <v>0</v>
      </c>
      <c r="AM76" s="41">
        <f t="shared" si="17"/>
        <v>0</v>
      </c>
      <c r="AN76" s="41">
        <f t="shared" si="17"/>
        <v>0</v>
      </c>
      <c r="AO76" s="41">
        <f t="shared" si="22"/>
        <v>0</v>
      </c>
      <c r="AP76" s="41">
        <f t="shared" si="23"/>
        <v>0</v>
      </c>
      <c r="AQ76" s="41" t="str">
        <f t="shared" si="24"/>
        <v/>
      </c>
      <c r="AR76" s="41">
        <f t="shared" si="16"/>
        <v>0</v>
      </c>
      <c r="AS76" s="107">
        <f t="shared" si="27"/>
        <v>3</v>
      </c>
      <c r="AT76" s="41" t="str">
        <f t="shared" si="29"/>
        <v/>
      </c>
      <c r="AU76" s="41"/>
      <c r="AV76" s="41"/>
      <c r="AW76" s="41"/>
      <c r="AX76" s="41"/>
      <c r="AY76" s="41"/>
      <c r="AZ76" s="41"/>
      <c r="BA76" s="41">
        <f t="shared" si="25"/>
        <v>5.5</v>
      </c>
      <c r="BB76" s="42">
        <f>[1]Rollup!$C$15</f>
        <v>44388</v>
      </c>
      <c r="BC76" s="43" t="str">
        <f t="shared" si="26"/>
        <v/>
      </c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</row>
    <row r="77" spans="1:77" ht="15" x14ac:dyDescent="0.25">
      <c r="A77" s="47" t="s">
        <v>1194</v>
      </c>
      <c r="B77" s="47">
        <v>229004</v>
      </c>
      <c r="C77" s="47" t="s">
        <v>558</v>
      </c>
      <c r="D77" s="47" t="s">
        <v>8</v>
      </c>
      <c r="E77" s="47" t="s">
        <v>25</v>
      </c>
      <c r="F77" s="47" t="s">
        <v>26</v>
      </c>
      <c r="G77" s="48">
        <v>40</v>
      </c>
      <c r="H77" s="48">
        <v>40.066670000000002</v>
      </c>
      <c r="I77" s="48">
        <v>0</v>
      </c>
      <c r="J77" s="48">
        <v>0</v>
      </c>
      <c r="K77" s="48">
        <v>0</v>
      </c>
      <c r="L77" s="48">
        <v>50</v>
      </c>
      <c r="M77" s="49">
        <v>0</v>
      </c>
      <c r="N77" s="50" t="s">
        <v>151</v>
      </c>
      <c r="O77" s="51"/>
      <c r="P77" s="52"/>
      <c r="Q77" s="52"/>
      <c r="R77" s="51"/>
      <c r="S77" s="53"/>
      <c r="T77" s="49">
        <v>0</v>
      </c>
      <c r="U77" s="50"/>
      <c r="V77" s="51">
        <v>100</v>
      </c>
      <c r="W77" s="51"/>
      <c r="X77" s="54">
        <v>0</v>
      </c>
      <c r="Y77" s="54" t="s">
        <v>93</v>
      </c>
      <c r="Z77" s="54" t="s">
        <v>93</v>
      </c>
      <c r="AA77" s="54" t="s">
        <v>93</v>
      </c>
      <c r="AB77" s="54" t="s">
        <v>93</v>
      </c>
      <c r="AC77" s="54" t="s">
        <v>93</v>
      </c>
      <c r="AD77" s="54" t="s">
        <v>93</v>
      </c>
      <c r="AE77" s="55">
        <f t="shared" si="18"/>
        <v>1.247920029291179</v>
      </c>
      <c r="AF77" s="51">
        <f t="shared" si="19"/>
        <v>-6.6670000000002005E-2</v>
      </c>
      <c r="AG77" s="41" t="str">
        <f t="shared" si="20"/>
        <v>x</v>
      </c>
      <c r="AH77" s="41">
        <f t="shared" si="21"/>
        <v>0</v>
      </c>
      <c r="AI77" s="41">
        <f t="shared" si="28"/>
        <v>0</v>
      </c>
      <c r="AJ77" s="41">
        <f t="shared" si="17"/>
        <v>0</v>
      </c>
      <c r="AK77" s="41">
        <f t="shared" si="17"/>
        <v>0</v>
      </c>
      <c r="AL77" s="41">
        <f t="shared" si="17"/>
        <v>0</v>
      </c>
      <c r="AM77" s="41">
        <f t="shared" si="17"/>
        <v>0</v>
      </c>
      <c r="AN77" s="41">
        <f t="shared" si="17"/>
        <v>0</v>
      </c>
      <c r="AO77" s="41">
        <f t="shared" si="22"/>
        <v>0</v>
      </c>
      <c r="AP77" s="41">
        <f t="shared" si="23"/>
        <v>0</v>
      </c>
      <c r="AQ77" s="41">
        <f t="shared" si="24"/>
        <v>0</v>
      </c>
      <c r="AR77" s="41">
        <f t="shared" si="16"/>
        <v>0</v>
      </c>
      <c r="AS77" s="107">
        <f t="shared" si="27"/>
        <v>0</v>
      </c>
      <c r="AT77" s="41" t="str">
        <f t="shared" si="29"/>
        <v/>
      </c>
      <c r="AU77" s="41"/>
      <c r="AV77" s="41"/>
      <c r="AW77" s="41"/>
      <c r="AX77" s="41"/>
      <c r="AY77" s="41"/>
      <c r="AZ77" s="41"/>
      <c r="BA77" s="41">
        <f t="shared" si="25"/>
        <v>0</v>
      </c>
      <c r="BB77" s="42">
        <f>[1]Rollup!$C$15</f>
        <v>44388</v>
      </c>
      <c r="BC77" s="43" t="str">
        <f t="shared" si="26"/>
        <v/>
      </c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</row>
    <row r="78" spans="1:77" ht="15" x14ac:dyDescent="0.25">
      <c r="A78" s="47" t="s">
        <v>2718</v>
      </c>
      <c r="B78" s="47">
        <v>251635</v>
      </c>
      <c r="C78" s="47" t="s">
        <v>558</v>
      </c>
      <c r="D78" s="47" t="s">
        <v>553</v>
      </c>
      <c r="E78" s="47" t="s">
        <v>25</v>
      </c>
      <c r="F78" s="47" t="s">
        <v>26</v>
      </c>
      <c r="G78" s="48">
        <v>40</v>
      </c>
      <c r="H78" s="48">
        <v>37.233329999999995</v>
      </c>
      <c r="I78" s="48">
        <v>0</v>
      </c>
      <c r="J78" s="48">
        <v>3</v>
      </c>
      <c r="K78" s="48">
        <v>0</v>
      </c>
      <c r="L78" s="48">
        <v>50</v>
      </c>
      <c r="M78" s="49">
        <v>0</v>
      </c>
      <c r="N78" s="50" t="s">
        <v>151</v>
      </c>
      <c r="O78" s="51"/>
      <c r="P78" s="52"/>
      <c r="Q78" s="52"/>
      <c r="R78" s="51"/>
      <c r="S78" s="53"/>
      <c r="T78" s="49">
        <v>0</v>
      </c>
      <c r="U78" s="50"/>
      <c r="V78" s="51">
        <v>100</v>
      </c>
      <c r="W78" s="51"/>
      <c r="X78" s="54">
        <v>0</v>
      </c>
      <c r="Y78" s="54" t="s">
        <v>93</v>
      </c>
      <c r="Z78" s="54" t="s">
        <v>93</v>
      </c>
      <c r="AA78" s="54" t="s">
        <v>93</v>
      </c>
      <c r="AB78" s="54" t="s">
        <v>93</v>
      </c>
      <c r="AC78" s="54" t="s">
        <v>93</v>
      </c>
      <c r="AD78" s="54" t="s">
        <v>93</v>
      </c>
      <c r="AE78" s="55">
        <f t="shared" si="18"/>
        <v>1.25</v>
      </c>
      <c r="AF78" s="51">
        <f t="shared" si="19"/>
        <v>2.7666700000000048</v>
      </c>
      <c r="AG78" s="41" t="str">
        <f t="shared" si="20"/>
        <v>x</v>
      </c>
      <c r="AH78" s="41">
        <f t="shared" si="21"/>
        <v>0.5</v>
      </c>
      <c r="AI78" s="41">
        <f t="shared" si="28"/>
        <v>1.5</v>
      </c>
      <c r="AJ78" s="41">
        <f t="shared" si="17"/>
        <v>0</v>
      </c>
      <c r="AK78" s="41">
        <f t="shared" si="17"/>
        <v>0</v>
      </c>
      <c r="AL78" s="41">
        <f t="shared" si="17"/>
        <v>0</v>
      </c>
      <c r="AM78" s="41">
        <f t="shared" si="17"/>
        <v>0</v>
      </c>
      <c r="AN78" s="41">
        <f t="shared" si="17"/>
        <v>0</v>
      </c>
      <c r="AO78" s="41">
        <f t="shared" si="22"/>
        <v>0</v>
      </c>
      <c r="AP78" s="41">
        <f t="shared" si="23"/>
        <v>0</v>
      </c>
      <c r="AQ78" s="41">
        <f t="shared" si="24"/>
        <v>0</v>
      </c>
      <c r="AR78" s="41">
        <f t="shared" si="16"/>
        <v>0</v>
      </c>
      <c r="AS78" s="107">
        <f t="shared" si="27"/>
        <v>3</v>
      </c>
      <c r="AT78" s="41" t="str">
        <f t="shared" si="29"/>
        <v/>
      </c>
      <c r="AU78" s="41"/>
      <c r="AV78" s="41"/>
      <c r="AW78" s="41"/>
      <c r="AX78" s="41"/>
      <c r="AY78" s="41"/>
      <c r="AZ78" s="41"/>
      <c r="BA78" s="41">
        <f t="shared" si="25"/>
        <v>5</v>
      </c>
      <c r="BB78" s="42">
        <f>[1]Rollup!$C$15</f>
        <v>44388</v>
      </c>
      <c r="BC78" s="43" t="str">
        <f t="shared" si="26"/>
        <v/>
      </c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</row>
    <row r="79" spans="1:77" ht="15" x14ac:dyDescent="0.25">
      <c r="A79" s="47" t="s">
        <v>2771</v>
      </c>
      <c r="B79" s="47">
        <v>262445</v>
      </c>
      <c r="C79" s="47" t="s">
        <v>558</v>
      </c>
      <c r="D79" s="47" t="s">
        <v>8</v>
      </c>
      <c r="E79" s="47" t="s">
        <v>25</v>
      </c>
      <c r="F79" s="47" t="s">
        <v>26</v>
      </c>
      <c r="G79" s="48">
        <v>40</v>
      </c>
      <c r="H79" s="48">
        <v>40.450029999999998</v>
      </c>
      <c r="I79" s="48">
        <v>0</v>
      </c>
      <c r="J79" s="48">
        <v>0</v>
      </c>
      <c r="K79" s="48">
        <v>0</v>
      </c>
      <c r="L79" s="48">
        <v>50</v>
      </c>
      <c r="M79" s="49">
        <v>0</v>
      </c>
      <c r="N79" s="50" t="s">
        <v>151</v>
      </c>
      <c r="O79" s="51"/>
      <c r="P79" s="52"/>
      <c r="Q79" s="52"/>
      <c r="R79" s="51"/>
      <c r="S79" s="53"/>
      <c r="T79" s="49">
        <v>0</v>
      </c>
      <c r="U79" s="50"/>
      <c r="V79" s="51">
        <v>100</v>
      </c>
      <c r="W79" s="51"/>
      <c r="X79" s="54">
        <v>0</v>
      </c>
      <c r="Y79" s="54" t="s">
        <v>93</v>
      </c>
      <c r="Z79" s="54" t="s">
        <v>93</v>
      </c>
      <c r="AA79" s="54" t="s">
        <v>93</v>
      </c>
      <c r="AB79" s="54" t="s">
        <v>93</v>
      </c>
      <c r="AC79" s="54" t="s">
        <v>93</v>
      </c>
      <c r="AD79" s="54" t="s">
        <v>93</v>
      </c>
      <c r="AE79" s="55">
        <f t="shared" si="18"/>
        <v>1.2360930263834169</v>
      </c>
      <c r="AF79" s="51">
        <f t="shared" si="19"/>
        <v>-0.45002999999999815</v>
      </c>
      <c r="AG79" s="41" t="str">
        <f t="shared" si="20"/>
        <v>x</v>
      </c>
      <c r="AH79" s="41">
        <f t="shared" si="21"/>
        <v>0</v>
      </c>
      <c r="AI79" s="41">
        <f t="shared" si="28"/>
        <v>0</v>
      </c>
      <c r="AJ79" s="41">
        <f t="shared" si="17"/>
        <v>0</v>
      </c>
      <c r="AK79" s="41">
        <f t="shared" si="17"/>
        <v>0</v>
      </c>
      <c r="AL79" s="41">
        <f t="shared" si="17"/>
        <v>0</v>
      </c>
      <c r="AM79" s="41">
        <f t="shared" si="17"/>
        <v>0</v>
      </c>
      <c r="AN79" s="41">
        <f t="shared" si="17"/>
        <v>0</v>
      </c>
      <c r="AO79" s="41">
        <f t="shared" si="22"/>
        <v>0</v>
      </c>
      <c r="AP79" s="41">
        <f t="shared" si="23"/>
        <v>0</v>
      </c>
      <c r="AQ79" s="41">
        <f t="shared" si="24"/>
        <v>0</v>
      </c>
      <c r="AR79" s="41">
        <f t="shared" si="16"/>
        <v>0</v>
      </c>
      <c r="AS79" s="107">
        <f t="shared" si="27"/>
        <v>0</v>
      </c>
      <c r="AT79" s="41" t="str">
        <f t="shared" si="29"/>
        <v/>
      </c>
      <c r="AU79" s="41"/>
      <c r="AV79" s="41"/>
      <c r="AW79" s="41"/>
      <c r="AX79" s="41"/>
      <c r="AY79" s="41"/>
      <c r="AZ79" s="41"/>
      <c r="BA79" s="41">
        <f t="shared" si="25"/>
        <v>0</v>
      </c>
      <c r="BB79" s="42">
        <f>[1]Rollup!$C$15</f>
        <v>44388</v>
      </c>
      <c r="BC79" s="43" t="str">
        <f t="shared" si="26"/>
        <v/>
      </c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</row>
    <row r="80" spans="1:77" ht="15" x14ac:dyDescent="0.25">
      <c r="A80" s="47" t="s">
        <v>1277</v>
      </c>
      <c r="B80" s="47">
        <v>249857</v>
      </c>
      <c r="C80" s="47" t="s">
        <v>558</v>
      </c>
      <c r="D80" s="47" t="s">
        <v>8</v>
      </c>
      <c r="E80" s="47" t="s">
        <v>25</v>
      </c>
      <c r="F80" s="47" t="s">
        <v>26</v>
      </c>
      <c r="G80" s="48">
        <v>40</v>
      </c>
      <c r="H80" s="48">
        <v>40.400010000000002</v>
      </c>
      <c r="I80" s="48">
        <v>0</v>
      </c>
      <c r="J80" s="48">
        <v>0</v>
      </c>
      <c r="K80" s="48">
        <v>0</v>
      </c>
      <c r="L80" s="48">
        <v>50</v>
      </c>
      <c r="M80" s="49">
        <v>0</v>
      </c>
      <c r="N80" s="50" t="s">
        <v>151</v>
      </c>
      <c r="O80" s="51"/>
      <c r="P80" s="52"/>
      <c r="Q80" s="52"/>
      <c r="R80" s="51"/>
      <c r="S80" s="53"/>
      <c r="T80" s="49">
        <v>0</v>
      </c>
      <c r="U80" s="50"/>
      <c r="V80" s="51">
        <v>100</v>
      </c>
      <c r="W80" s="51"/>
      <c r="X80" s="54">
        <v>0</v>
      </c>
      <c r="Y80" s="54" t="s">
        <v>93</v>
      </c>
      <c r="Z80" s="54" t="s">
        <v>93</v>
      </c>
      <c r="AA80" s="54" t="s">
        <v>93</v>
      </c>
      <c r="AB80" s="54" t="s">
        <v>93</v>
      </c>
      <c r="AC80" s="54" t="s">
        <v>93</v>
      </c>
      <c r="AD80" s="54" t="s">
        <v>93</v>
      </c>
      <c r="AE80" s="55">
        <f t="shared" si="18"/>
        <v>1.237623456033798</v>
      </c>
      <c r="AF80" s="51">
        <f t="shared" si="19"/>
        <v>-0.40001000000000175</v>
      </c>
      <c r="AG80" s="41" t="str">
        <f t="shared" si="20"/>
        <v>x</v>
      </c>
      <c r="AH80" s="41">
        <f t="shared" si="21"/>
        <v>0</v>
      </c>
      <c r="AI80" s="41">
        <f t="shared" si="28"/>
        <v>0</v>
      </c>
      <c r="AJ80" s="41">
        <f t="shared" si="17"/>
        <v>0</v>
      </c>
      <c r="AK80" s="41">
        <f t="shared" si="17"/>
        <v>0</v>
      </c>
      <c r="AL80" s="41">
        <f t="shared" si="17"/>
        <v>0</v>
      </c>
      <c r="AM80" s="41">
        <f t="shared" si="17"/>
        <v>0</v>
      </c>
      <c r="AN80" s="41">
        <f t="shared" si="17"/>
        <v>0</v>
      </c>
      <c r="AO80" s="41">
        <f t="shared" si="22"/>
        <v>0</v>
      </c>
      <c r="AP80" s="41">
        <f t="shared" si="23"/>
        <v>0</v>
      </c>
      <c r="AQ80" s="41">
        <f t="shared" si="24"/>
        <v>0</v>
      </c>
      <c r="AR80" s="41">
        <f t="shared" si="16"/>
        <v>0</v>
      </c>
      <c r="AS80" s="107">
        <f t="shared" si="27"/>
        <v>0</v>
      </c>
      <c r="AT80" s="41" t="str">
        <f t="shared" si="29"/>
        <v/>
      </c>
      <c r="AU80" s="41"/>
      <c r="AV80" s="41"/>
      <c r="AW80" s="41"/>
      <c r="AX80" s="41"/>
      <c r="AY80" s="41"/>
      <c r="AZ80" s="41"/>
      <c r="BA80" s="41">
        <f t="shared" si="25"/>
        <v>0</v>
      </c>
      <c r="BB80" s="42">
        <f>[1]Rollup!$C$15</f>
        <v>44388</v>
      </c>
      <c r="BC80" s="43" t="str">
        <f t="shared" si="26"/>
        <v/>
      </c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</row>
    <row r="81" spans="1:77" ht="15" x14ac:dyDescent="0.25">
      <c r="A81" s="47" t="s">
        <v>1326</v>
      </c>
      <c r="B81" s="47">
        <v>245489</v>
      </c>
      <c r="C81" s="47" t="s">
        <v>558</v>
      </c>
      <c r="D81" s="47" t="s">
        <v>553</v>
      </c>
      <c r="E81" s="47" t="s">
        <v>25</v>
      </c>
      <c r="F81" s="47" t="s">
        <v>26</v>
      </c>
      <c r="G81" s="48">
        <v>40</v>
      </c>
      <c r="H81" s="48">
        <v>40.016660000000002</v>
      </c>
      <c r="I81" s="48">
        <v>0</v>
      </c>
      <c r="J81" s="48">
        <v>0</v>
      </c>
      <c r="K81" s="48">
        <v>0</v>
      </c>
      <c r="L81" s="48">
        <v>50</v>
      </c>
      <c r="M81" s="49">
        <v>0</v>
      </c>
      <c r="N81" s="50" t="s">
        <v>151</v>
      </c>
      <c r="O81" s="51"/>
      <c r="P81" s="52"/>
      <c r="Q81" s="52"/>
      <c r="R81" s="51"/>
      <c r="S81" s="53"/>
      <c r="T81" s="49">
        <v>0</v>
      </c>
      <c r="U81" s="50"/>
      <c r="V81" s="51">
        <v>100</v>
      </c>
      <c r="W81" s="51"/>
      <c r="X81" s="54">
        <v>0</v>
      </c>
      <c r="Y81" s="54" t="s">
        <v>93</v>
      </c>
      <c r="Z81" s="54" t="s">
        <v>93</v>
      </c>
      <c r="AA81" s="54" t="s">
        <v>93</v>
      </c>
      <c r="AB81" s="54" t="s">
        <v>93</v>
      </c>
      <c r="AC81" s="54" t="s">
        <v>93</v>
      </c>
      <c r="AD81" s="54" t="s">
        <v>93</v>
      </c>
      <c r="AE81" s="55">
        <f t="shared" si="18"/>
        <v>1.2494795917500361</v>
      </c>
      <c r="AF81" s="51">
        <f t="shared" si="19"/>
        <v>-1.6660000000001673E-2</v>
      </c>
      <c r="AG81" s="41" t="str">
        <f t="shared" si="20"/>
        <v>x</v>
      </c>
      <c r="AH81" s="41">
        <f t="shared" si="21"/>
        <v>0.5</v>
      </c>
      <c r="AI81" s="41">
        <f t="shared" si="28"/>
        <v>1.5</v>
      </c>
      <c r="AJ81" s="41">
        <f t="shared" si="17"/>
        <v>0</v>
      </c>
      <c r="AK81" s="41">
        <f t="shared" si="17"/>
        <v>0</v>
      </c>
      <c r="AL81" s="41">
        <f t="shared" si="17"/>
        <v>0</v>
      </c>
      <c r="AM81" s="41">
        <f t="shared" si="17"/>
        <v>0</v>
      </c>
      <c r="AN81" s="41">
        <f t="shared" si="17"/>
        <v>0</v>
      </c>
      <c r="AO81" s="41">
        <f t="shared" si="22"/>
        <v>0</v>
      </c>
      <c r="AP81" s="41">
        <f t="shared" si="23"/>
        <v>0</v>
      </c>
      <c r="AQ81" s="41">
        <f t="shared" si="24"/>
        <v>0</v>
      </c>
      <c r="AR81" s="41">
        <f t="shared" ref="AR81:AR144" si="30">IFERROR(IF($AG81="x",IF(V81&gt;=_xlfn.NUMBERVALUE(LEFT(INDEX(BP:BP,MATCH($D81,$BD:$BD,0)),FIND(",",INDEX(BP:BP,MATCH($D81,$BD:$BD,0)))-1)),_xlfn.NUMBERVALUE(RIGHT(INDEX(BP:BP,MATCH($D81,$BD:$BD,0)),LEN(INDEX(BP:BP,MATCH($D81,$BD:$BD,0)))-FIND(",",INDEX(BP:BP,MATCH($D81,$BD:$BD,0))))),IF(V81&gt;=_xlfn.NUMBERVALUE(LEFT(INDEX(BP:BP,MATCH($D81,$BD:$BD,0)),FIND(",",INDEX(BP:BP,MATCH($D81,$BD:$BD,0)))-1))-5,_xlfn.NUMBERVALUE(RIGHT(INDEX(BP:BP,MATCH($D81,$BD:$BD,0)),LEN(INDEX(BP:BP,MATCH($D81,$BD:$BD,0)))-FIND(",",INDEX(BP:BP,MATCH($D81,$BD:$BD,0)))))*(1/3),0)),0),0)</f>
        <v>0</v>
      </c>
      <c r="AS81" s="107">
        <f t="shared" si="27"/>
        <v>3</v>
      </c>
      <c r="AT81" s="41" t="str">
        <f t="shared" si="29"/>
        <v/>
      </c>
      <c r="AU81" s="41"/>
      <c r="AV81" s="41"/>
      <c r="AW81" s="41"/>
      <c r="AX81" s="41"/>
      <c r="AY81" s="41"/>
      <c r="AZ81" s="41"/>
      <c r="BA81" s="41">
        <f t="shared" si="25"/>
        <v>5</v>
      </c>
      <c r="BB81" s="42">
        <f>[1]Rollup!$C$15</f>
        <v>44388</v>
      </c>
      <c r="BC81" s="43" t="str">
        <f t="shared" si="26"/>
        <v/>
      </c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</row>
    <row r="82" spans="1:77" ht="15" x14ac:dyDescent="0.25">
      <c r="A82" s="47" t="s">
        <v>1332</v>
      </c>
      <c r="B82" s="47">
        <v>257544</v>
      </c>
      <c r="C82" s="47" t="s">
        <v>558</v>
      </c>
      <c r="D82" s="47" t="s">
        <v>553</v>
      </c>
      <c r="E82" s="47" t="s">
        <v>25</v>
      </c>
      <c r="F82" s="47" t="s">
        <v>26</v>
      </c>
      <c r="G82" s="48">
        <v>40</v>
      </c>
      <c r="H82" s="48">
        <v>30.583349999999996</v>
      </c>
      <c r="I82" s="48">
        <v>0</v>
      </c>
      <c r="J82" s="48">
        <v>0</v>
      </c>
      <c r="K82" s="48">
        <v>0</v>
      </c>
      <c r="L82" s="48">
        <v>50</v>
      </c>
      <c r="M82" s="49">
        <v>1</v>
      </c>
      <c r="N82" s="50" t="s">
        <v>151</v>
      </c>
      <c r="O82" s="51"/>
      <c r="P82" s="52"/>
      <c r="Q82" s="52"/>
      <c r="R82" s="51"/>
      <c r="S82" s="53"/>
      <c r="T82" s="49">
        <v>0</v>
      </c>
      <c r="U82" s="50"/>
      <c r="V82" s="51">
        <v>100</v>
      </c>
      <c r="W82" s="51"/>
      <c r="X82" s="54">
        <v>0</v>
      </c>
      <c r="Y82" s="54" t="s">
        <v>93</v>
      </c>
      <c r="Z82" s="54" t="s">
        <v>93</v>
      </c>
      <c r="AA82" s="54" t="s">
        <v>93</v>
      </c>
      <c r="AB82" s="54" t="s">
        <v>93</v>
      </c>
      <c r="AC82" s="54" t="s">
        <v>93</v>
      </c>
      <c r="AD82" s="54" t="s">
        <v>93</v>
      </c>
      <c r="AE82" s="55">
        <f t="shared" si="18"/>
        <v>1.25</v>
      </c>
      <c r="AF82" s="51">
        <f t="shared" si="19"/>
        <v>9.4166500000000042</v>
      </c>
      <c r="AG82" s="41" t="str">
        <f t="shared" si="20"/>
        <v>x</v>
      </c>
      <c r="AH82" s="41">
        <f t="shared" si="21"/>
        <v>0</v>
      </c>
      <c r="AI82" s="41">
        <f t="shared" si="28"/>
        <v>1.5</v>
      </c>
      <c r="AJ82" s="41">
        <f t="shared" si="17"/>
        <v>0</v>
      </c>
      <c r="AK82" s="41">
        <f t="shared" si="17"/>
        <v>0</v>
      </c>
      <c r="AL82" s="41">
        <f t="shared" si="17"/>
        <v>0</v>
      </c>
      <c r="AM82" s="41">
        <f t="shared" si="17"/>
        <v>0</v>
      </c>
      <c r="AN82" s="41">
        <f t="shared" si="17"/>
        <v>0</v>
      </c>
      <c r="AO82" s="41">
        <f t="shared" si="22"/>
        <v>0</v>
      </c>
      <c r="AP82" s="41">
        <f t="shared" si="23"/>
        <v>0</v>
      </c>
      <c r="AQ82" s="41">
        <f t="shared" si="24"/>
        <v>0</v>
      </c>
      <c r="AR82" s="41">
        <f t="shared" si="30"/>
        <v>0</v>
      </c>
      <c r="AS82" s="107">
        <f t="shared" si="27"/>
        <v>0</v>
      </c>
      <c r="AT82" s="41" t="str">
        <f t="shared" si="29"/>
        <v/>
      </c>
      <c r="AU82" s="41"/>
      <c r="AV82" s="41"/>
      <c r="AW82" s="41"/>
      <c r="AX82" s="41"/>
      <c r="AY82" s="41"/>
      <c r="AZ82" s="41"/>
      <c r="BA82" s="41">
        <f t="shared" si="25"/>
        <v>1.5</v>
      </c>
      <c r="BB82" s="42">
        <f>[1]Rollup!$C$15</f>
        <v>44388</v>
      </c>
      <c r="BC82" s="43" t="str">
        <f t="shared" si="26"/>
        <v/>
      </c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</row>
    <row r="83" spans="1:77" ht="15" x14ac:dyDescent="0.25">
      <c r="A83" s="47" t="s">
        <v>969</v>
      </c>
      <c r="B83" s="47">
        <v>245486</v>
      </c>
      <c r="C83" s="47" t="s">
        <v>558</v>
      </c>
      <c r="D83" s="47" t="s">
        <v>553</v>
      </c>
      <c r="E83" s="47" t="s">
        <v>25</v>
      </c>
      <c r="F83" s="47" t="s">
        <v>26</v>
      </c>
      <c r="G83" s="48">
        <v>40</v>
      </c>
      <c r="H83" s="48">
        <v>32.233350000000002</v>
      </c>
      <c r="I83" s="48">
        <v>8</v>
      </c>
      <c r="J83" s="48">
        <v>0</v>
      </c>
      <c r="K83" s="48">
        <v>0</v>
      </c>
      <c r="L83" s="48">
        <v>50</v>
      </c>
      <c r="M83" s="49">
        <v>0</v>
      </c>
      <c r="N83" s="50" t="s">
        <v>151</v>
      </c>
      <c r="O83" s="51"/>
      <c r="P83" s="52"/>
      <c r="Q83" s="52"/>
      <c r="R83" s="51"/>
      <c r="S83" s="53"/>
      <c r="T83" s="49">
        <v>0</v>
      </c>
      <c r="U83" s="50"/>
      <c r="V83" s="51">
        <v>100</v>
      </c>
      <c r="W83" s="51"/>
      <c r="X83" s="54">
        <v>0</v>
      </c>
      <c r="Y83" s="54" t="s">
        <v>93</v>
      </c>
      <c r="Z83" s="54" t="s">
        <v>93</v>
      </c>
      <c r="AA83" s="54" t="s">
        <v>93</v>
      </c>
      <c r="AB83" s="54" t="s">
        <v>93</v>
      </c>
      <c r="AC83" s="54" t="s">
        <v>93</v>
      </c>
      <c r="AD83" s="54" t="s">
        <v>93</v>
      </c>
      <c r="AE83" s="55">
        <f t="shared" si="18"/>
        <v>1.551188443025624</v>
      </c>
      <c r="AF83" s="51">
        <f t="shared" si="19"/>
        <v>-0.2333500000000015</v>
      </c>
      <c r="AG83" s="41" t="str">
        <f t="shared" si="20"/>
        <v>x</v>
      </c>
      <c r="AH83" s="41">
        <f t="shared" si="21"/>
        <v>0.5</v>
      </c>
      <c r="AI83" s="41">
        <f t="shared" si="28"/>
        <v>1.5</v>
      </c>
      <c r="AJ83" s="41">
        <f t="shared" si="17"/>
        <v>0</v>
      </c>
      <c r="AK83" s="41">
        <f t="shared" si="17"/>
        <v>0</v>
      </c>
      <c r="AL83" s="41">
        <f t="shared" si="17"/>
        <v>0</v>
      </c>
      <c r="AM83" s="41">
        <f t="shared" si="17"/>
        <v>0</v>
      </c>
      <c r="AN83" s="41">
        <f t="shared" si="17"/>
        <v>0</v>
      </c>
      <c r="AO83" s="41">
        <f t="shared" si="22"/>
        <v>0</v>
      </c>
      <c r="AP83" s="41">
        <f t="shared" si="23"/>
        <v>0</v>
      </c>
      <c r="AQ83" s="41">
        <f t="shared" si="24"/>
        <v>0</v>
      </c>
      <c r="AR83" s="41">
        <f t="shared" si="30"/>
        <v>0</v>
      </c>
      <c r="AS83" s="107">
        <f t="shared" si="27"/>
        <v>3</v>
      </c>
      <c r="AT83" s="41" t="str">
        <f t="shared" si="29"/>
        <v/>
      </c>
      <c r="AU83" s="41"/>
      <c r="AV83" s="41"/>
      <c r="AW83" s="41"/>
      <c r="AX83" s="41"/>
      <c r="AY83" s="41"/>
      <c r="AZ83" s="41"/>
      <c r="BA83" s="41">
        <f t="shared" si="25"/>
        <v>5</v>
      </c>
      <c r="BB83" s="42">
        <f>[1]Rollup!$C$15</f>
        <v>44388</v>
      </c>
      <c r="BC83" s="43" t="str">
        <f t="shared" si="26"/>
        <v/>
      </c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</row>
    <row r="84" spans="1:77" ht="15" x14ac:dyDescent="0.25">
      <c r="A84" s="47" t="s">
        <v>1377</v>
      </c>
      <c r="B84" s="47">
        <v>261540</v>
      </c>
      <c r="C84" s="47" t="s">
        <v>558</v>
      </c>
      <c r="D84" s="47" t="s">
        <v>553</v>
      </c>
      <c r="E84" s="47" t="s">
        <v>25</v>
      </c>
      <c r="F84" s="47" t="s">
        <v>26</v>
      </c>
      <c r="G84" s="48">
        <v>40</v>
      </c>
      <c r="H84" s="48">
        <v>40.05001</v>
      </c>
      <c r="I84" s="48">
        <v>0</v>
      </c>
      <c r="J84" s="48">
        <v>0</v>
      </c>
      <c r="K84" s="48">
        <v>0</v>
      </c>
      <c r="L84" s="48">
        <v>50</v>
      </c>
      <c r="M84" s="49">
        <v>1</v>
      </c>
      <c r="N84" s="50" t="s">
        <v>151</v>
      </c>
      <c r="O84" s="51"/>
      <c r="P84" s="52"/>
      <c r="Q84" s="52"/>
      <c r="R84" s="51"/>
      <c r="S84" s="53"/>
      <c r="T84" s="49">
        <v>0</v>
      </c>
      <c r="U84" s="50"/>
      <c r="V84" s="51">
        <v>100</v>
      </c>
      <c r="W84" s="51"/>
      <c r="X84" s="54">
        <v>0</v>
      </c>
      <c r="Y84" s="54" t="s">
        <v>93</v>
      </c>
      <c r="Z84" s="54" t="s">
        <v>93</v>
      </c>
      <c r="AA84" s="54" t="s">
        <v>93</v>
      </c>
      <c r="AB84" s="54" t="s">
        <v>93</v>
      </c>
      <c r="AC84" s="54" t="s">
        <v>93</v>
      </c>
      <c r="AD84" s="54" t="s">
        <v>93</v>
      </c>
      <c r="AE84" s="55">
        <f t="shared" si="18"/>
        <v>1.248439138966507</v>
      </c>
      <c r="AF84" s="51">
        <f t="shared" si="19"/>
        <v>-5.0010000000000332E-2</v>
      </c>
      <c r="AG84" s="41" t="str">
        <f t="shared" si="20"/>
        <v>x</v>
      </c>
      <c r="AH84" s="41">
        <f t="shared" si="21"/>
        <v>0</v>
      </c>
      <c r="AI84" s="41">
        <f t="shared" si="28"/>
        <v>1.5</v>
      </c>
      <c r="AJ84" s="41">
        <f t="shared" si="17"/>
        <v>0</v>
      </c>
      <c r="AK84" s="41">
        <f t="shared" si="17"/>
        <v>0</v>
      </c>
      <c r="AL84" s="41">
        <f t="shared" si="17"/>
        <v>0</v>
      </c>
      <c r="AM84" s="41">
        <f t="shared" si="17"/>
        <v>0</v>
      </c>
      <c r="AN84" s="41">
        <f t="shared" si="17"/>
        <v>0</v>
      </c>
      <c r="AO84" s="41">
        <f t="shared" si="22"/>
        <v>0</v>
      </c>
      <c r="AP84" s="41">
        <f t="shared" si="23"/>
        <v>0</v>
      </c>
      <c r="AQ84" s="41">
        <f t="shared" si="24"/>
        <v>0</v>
      </c>
      <c r="AR84" s="41">
        <f t="shared" si="30"/>
        <v>0</v>
      </c>
      <c r="AS84" s="107">
        <f t="shared" si="27"/>
        <v>3</v>
      </c>
      <c r="AT84" s="41" t="str">
        <f t="shared" si="29"/>
        <v/>
      </c>
      <c r="AU84" s="41"/>
      <c r="AV84" s="41"/>
      <c r="AW84" s="41"/>
      <c r="AX84" s="41"/>
      <c r="AY84" s="41"/>
      <c r="AZ84" s="41"/>
      <c r="BA84" s="41">
        <f t="shared" si="25"/>
        <v>4.5</v>
      </c>
      <c r="BB84" s="42">
        <f>[1]Rollup!$C$15</f>
        <v>44388</v>
      </c>
      <c r="BC84" s="43" t="str">
        <f t="shared" si="26"/>
        <v>Check</v>
      </c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</row>
    <row r="85" spans="1:77" ht="15" x14ac:dyDescent="0.25">
      <c r="A85" s="47" t="s">
        <v>1380</v>
      </c>
      <c r="B85" s="47">
        <v>253493</v>
      </c>
      <c r="C85" s="47" t="s">
        <v>558</v>
      </c>
      <c r="D85" s="47" t="s">
        <v>553</v>
      </c>
      <c r="E85" s="47" t="s">
        <v>25</v>
      </c>
      <c r="F85" s="47" t="s">
        <v>26</v>
      </c>
      <c r="G85" s="48">
        <v>40</v>
      </c>
      <c r="H85" s="48">
        <v>37.033349999999999</v>
      </c>
      <c r="I85" s="48">
        <v>0</v>
      </c>
      <c r="J85" s="48">
        <v>0</v>
      </c>
      <c r="K85" s="48">
        <v>0</v>
      </c>
      <c r="L85" s="48">
        <v>50</v>
      </c>
      <c r="M85" s="49">
        <v>0</v>
      </c>
      <c r="N85" s="50" t="s">
        <v>151</v>
      </c>
      <c r="O85" s="51"/>
      <c r="P85" s="52"/>
      <c r="Q85" s="52"/>
      <c r="R85" s="51"/>
      <c r="S85" s="53"/>
      <c r="T85" s="49">
        <v>0</v>
      </c>
      <c r="U85" s="50"/>
      <c r="V85" s="51">
        <v>100</v>
      </c>
      <c r="W85" s="51"/>
      <c r="X85" s="54">
        <v>0</v>
      </c>
      <c r="Y85" s="54" t="s">
        <v>93</v>
      </c>
      <c r="Z85" s="54" t="s">
        <v>93</v>
      </c>
      <c r="AA85" s="54" t="s">
        <v>93</v>
      </c>
      <c r="AB85" s="54" t="s">
        <v>93</v>
      </c>
      <c r="AC85" s="54" t="s">
        <v>93</v>
      </c>
      <c r="AD85" s="54" t="s">
        <v>93</v>
      </c>
      <c r="AE85" s="55">
        <f t="shared" si="18"/>
        <v>1.25</v>
      </c>
      <c r="AF85" s="51">
        <f t="shared" si="19"/>
        <v>2.9666500000000013</v>
      </c>
      <c r="AG85" s="41" t="str">
        <f t="shared" si="20"/>
        <v>x</v>
      </c>
      <c r="AH85" s="41">
        <f t="shared" si="21"/>
        <v>0.5</v>
      </c>
      <c r="AI85" s="41">
        <f t="shared" si="28"/>
        <v>1.5</v>
      </c>
      <c r="AJ85" s="41">
        <f t="shared" si="17"/>
        <v>0</v>
      </c>
      <c r="AK85" s="41">
        <f t="shared" si="17"/>
        <v>0</v>
      </c>
      <c r="AL85" s="41">
        <f t="shared" si="17"/>
        <v>0</v>
      </c>
      <c r="AM85" s="41">
        <f t="shared" si="17"/>
        <v>0</v>
      </c>
      <c r="AN85" s="41">
        <f t="shared" si="17"/>
        <v>0</v>
      </c>
      <c r="AO85" s="41">
        <f t="shared" si="22"/>
        <v>0</v>
      </c>
      <c r="AP85" s="41">
        <f t="shared" si="23"/>
        <v>0</v>
      </c>
      <c r="AQ85" s="41">
        <f t="shared" si="24"/>
        <v>0</v>
      </c>
      <c r="AR85" s="41">
        <f t="shared" si="30"/>
        <v>0</v>
      </c>
      <c r="AS85" s="107">
        <f t="shared" si="27"/>
        <v>0</v>
      </c>
      <c r="AT85" s="41" t="str">
        <f t="shared" si="29"/>
        <v/>
      </c>
      <c r="AU85" s="41"/>
      <c r="AV85" s="41"/>
      <c r="AW85" s="41"/>
      <c r="AX85" s="41"/>
      <c r="AY85" s="41"/>
      <c r="AZ85" s="41"/>
      <c r="BA85" s="41">
        <f t="shared" si="25"/>
        <v>2</v>
      </c>
      <c r="BB85" s="42">
        <f>[1]Rollup!$C$15</f>
        <v>44388</v>
      </c>
      <c r="BC85" s="43" t="str">
        <f t="shared" si="26"/>
        <v/>
      </c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</row>
    <row r="86" spans="1:77" ht="15" x14ac:dyDescent="0.25">
      <c r="A86" s="47" t="s">
        <v>1397</v>
      </c>
      <c r="B86" s="47">
        <v>245427</v>
      </c>
      <c r="C86" s="47" t="s">
        <v>558</v>
      </c>
      <c r="D86" s="47" t="s">
        <v>553</v>
      </c>
      <c r="E86" s="47" t="s">
        <v>25</v>
      </c>
      <c r="F86" s="47" t="s">
        <v>26</v>
      </c>
      <c r="G86" s="48">
        <v>40</v>
      </c>
      <c r="H86" s="48">
        <v>41.433310000000006</v>
      </c>
      <c r="I86" s="48">
        <v>0</v>
      </c>
      <c r="J86" s="48">
        <v>0</v>
      </c>
      <c r="K86" s="48">
        <v>0</v>
      </c>
      <c r="L86" s="48">
        <v>50</v>
      </c>
      <c r="M86" s="49">
        <v>0</v>
      </c>
      <c r="N86" s="50" t="s">
        <v>151</v>
      </c>
      <c r="O86" s="51"/>
      <c r="P86" s="52"/>
      <c r="Q86" s="52"/>
      <c r="R86" s="51"/>
      <c r="S86" s="53"/>
      <c r="T86" s="49">
        <v>0</v>
      </c>
      <c r="U86" s="50"/>
      <c r="V86" s="51">
        <v>100</v>
      </c>
      <c r="W86" s="51"/>
      <c r="X86" s="54">
        <v>0</v>
      </c>
      <c r="Y86" s="54" t="s">
        <v>93</v>
      </c>
      <c r="Z86" s="54" t="s">
        <v>93</v>
      </c>
      <c r="AA86" s="54" t="s">
        <v>93</v>
      </c>
      <c r="AB86" s="54" t="s">
        <v>93</v>
      </c>
      <c r="AC86" s="54" t="s">
        <v>93</v>
      </c>
      <c r="AD86" s="54" t="s">
        <v>93</v>
      </c>
      <c r="AE86" s="55">
        <f t="shared" si="18"/>
        <v>1.2067585235164653</v>
      </c>
      <c r="AF86" s="51">
        <f t="shared" si="19"/>
        <v>-1.4333100000000059</v>
      </c>
      <c r="AG86" s="41" t="str">
        <f t="shared" si="20"/>
        <v>x</v>
      </c>
      <c r="AH86" s="41">
        <f t="shared" si="21"/>
        <v>0.5</v>
      </c>
      <c r="AI86" s="41">
        <f t="shared" si="28"/>
        <v>1.5</v>
      </c>
      <c r="AJ86" s="41">
        <f t="shared" si="17"/>
        <v>0</v>
      </c>
      <c r="AK86" s="41">
        <f t="shared" si="17"/>
        <v>0</v>
      </c>
      <c r="AL86" s="41">
        <f t="shared" si="17"/>
        <v>0</v>
      </c>
      <c r="AM86" s="41">
        <f t="shared" si="17"/>
        <v>0</v>
      </c>
      <c r="AN86" s="41">
        <f t="shared" si="17"/>
        <v>0</v>
      </c>
      <c r="AO86" s="41">
        <f t="shared" si="22"/>
        <v>0</v>
      </c>
      <c r="AP86" s="41">
        <f t="shared" si="23"/>
        <v>0</v>
      </c>
      <c r="AQ86" s="41">
        <f t="shared" si="24"/>
        <v>0</v>
      </c>
      <c r="AR86" s="41">
        <f t="shared" si="30"/>
        <v>0</v>
      </c>
      <c r="AS86" s="107">
        <f t="shared" si="27"/>
        <v>3</v>
      </c>
      <c r="AT86" s="41" t="str">
        <f t="shared" si="29"/>
        <v/>
      </c>
      <c r="AU86" s="41"/>
      <c r="AV86" s="41"/>
      <c r="AW86" s="41"/>
      <c r="AX86" s="41"/>
      <c r="AY86" s="41"/>
      <c r="AZ86" s="41"/>
      <c r="BA86" s="41">
        <f t="shared" si="25"/>
        <v>5</v>
      </c>
      <c r="BB86" s="42">
        <f>[1]Rollup!$C$15</f>
        <v>44388</v>
      </c>
      <c r="BC86" s="43" t="str">
        <f t="shared" si="26"/>
        <v/>
      </c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</row>
    <row r="87" spans="1:77" ht="15" x14ac:dyDescent="0.25">
      <c r="A87" s="47" t="s">
        <v>1090</v>
      </c>
      <c r="B87" s="47">
        <v>186410</v>
      </c>
      <c r="C87" s="47" t="s">
        <v>584</v>
      </c>
      <c r="D87" s="47" t="s">
        <v>8</v>
      </c>
      <c r="E87" s="47" t="s">
        <v>25</v>
      </c>
      <c r="F87" s="47" t="s">
        <v>26</v>
      </c>
      <c r="G87" s="48">
        <v>40</v>
      </c>
      <c r="H87" s="48">
        <v>32</v>
      </c>
      <c r="I87" s="48">
        <v>0</v>
      </c>
      <c r="J87" s="48">
        <v>0</v>
      </c>
      <c r="K87" s="48">
        <v>0</v>
      </c>
      <c r="L87" s="48">
        <v>50</v>
      </c>
      <c r="M87" s="49">
        <v>0</v>
      </c>
      <c r="N87" s="50" t="s">
        <v>151</v>
      </c>
      <c r="O87" s="51"/>
      <c r="P87" s="52"/>
      <c r="Q87" s="52"/>
      <c r="R87" s="51"/>
      <c r="S87" s="53"/>
      <c r="T87" s="49">
        <v>0</v>
      </c>
      <c r="U87" s="50"/>
      <c r="V87" s="51">
        <v>100</v>
      </c>
      <c r="W87" s="51"/>
      <c r="X87" s="54">
        <v>0</v>
      </c>
      <c r="Y87" s="54" t="s">
        <v>93</v>
      </c>
      <c r="Z87" s="54" t="s">
        <v>93</v>
      </c>
      <c r="AA87" s="54" t="s">
        <v>93</v>
      </c>
      <c r="AB87" s="54" t="s">
        <v>93</v>
      </c>
      <c r="AC87" s="54" t="s">
        <v>93</v>
      </c>
      <c r="AD87" s="54" t="s">
        <v>93</v>
      </c>
      <c r="AE87" s="55">
        <f t="shared" si="18"/>
        <v>1.25</v>
      </c>
      <c r="AF87" s="51">
        <f t="shared" si="19"/>
        <v>8</v>
      </c>
      <c r="AG87" s="41" t="str">
        <f t="shared" si="20"/>
        <v>x</v>
      </c>
      <c r="AH87" s="41">
        <f t="shared" si="21"/>
        <v>0</v>
      </c>
      <c r="AI87" s="41">
        <f t="shared" si="28"/>
        <v>0</v>
      </c>
      <c r="AJ87" s="41">
        <f t="shared" si="17"/>
        <v>0</v>
      </c>
      <c r="AK87" s="41">
        <f t="shared" si="17"/>
        <v>0</v>
      </c>
      <c r="AL87" s="41">
        <f t="shared" si="17"/>
        <v>0</v>
      </c>
      <c r="AM87" s="41">
        <f t="shared" si="17"/>
        <v>0</v>
      </c>
      <c r="AN87" s="41">
        <f t="shared" si="17"/>
        <v>0</v>
      </c>
      <c r="AO87" s="41">
        <f t="shared" si="22"/>
        <v>0</v>
      </c>
      <c r="AP87" s="41">
        <f t="shared" si="23"/>
        <v>0</v>
      </c>
      <c r="AQ87" s="41">
        <f t="shared" si="24"/>
        <v>0</v>
      </c>
      <c r="AR87" s="41">
        <f t="shared" si="30"/>
        <v>0</v>
      </c>
      <c r="AS87" s="107">
        <f t="shared" si="27"/>
        <v>0</v>
      </c>
      <c r="AT87" s="41" t="str">
        <f t="shared" si="29"/>
        <v/>
      </c>
      <c r="AU87" s="41"/>
      <c r="AV87" s="41"/>
      <c r="AW87" s="41"/>
      <c r="AX87" s="41"/>
      <c r="AY87" s="41"/>
      <c r="AZ87" s="41"/>
      <c r="BA87" s="41">
        <f t="shared" si="25"/>
        <v>0</v>
      </c>
      <c r="BB87" s="42">
        <f>[1]Rollup!$C$15</f>
        <v>44388</v>
      </c>
      <c r="BC87" s="43" t="str">
        <f t="shared" si="26"/>
        <v/>
      </c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</row>
    <row r="88" spans="1:77" ht="15" x14ac:dyDescent="0.25">
      <c r="A88" s="47"/>
      <c r="B88" s="47"/>
      <c r="C88" s="47"/>
      <c r="D88" s="47"/>
      <c r="E88" s="47"/>
      <c r="F88" s="47"/>
      <c r="G88" s="48"/>
      <c r="H88" s="48"/>
      <c r="I88" s="48"/>
      <c r="J88" s="48"/>
      <c r="K88" s="48"/>
      <c r="L88" s="48"/>
      <c r="M88" s="49"/>
      <c r="N88" s="50"/>
      <c r="O88" s="51"/>
      <c r="P88" s="52"/>
      <c r="Q88" s="52"/>
      <c r="R88" s="51"/>
      <c r="S88" s="53"/>
      <c r="T88" s="49"/>
      <c r="U88" s="50"/>
      <c r="V88" s="51"/>
      <c r="W88" s="51"/>
      <c r="X88" s="54"/>
      <c r="Y88" s="54"/>
      <c r="Z88" s="54"/>
      <c r="AA88" s="54"/>
      <c r="AB88" s="54"/>
      <c r="AC88" s="54"/>
      <c r="AD88" s="54"/>
      <c r="AE88" s="55" t="str">
        <f t="shared" si="18"/>
        <v/>
      </c>
      <c r="AF88" s="51">
        <f t="shared" si="19"/>
        <v>0</v>
      </c>
      <c r="AG88" s="41" t="str">
        <f t="shared" si="20"/>
        <v>x</v>
      </c>
      <c r="AH88" s="41" t="str">
        <f t="shared" si="21"/>
        <v/>
      </c>
      <c r="AI88" s="41" t="str">
        <f t="shared" si="28"/>
        <v/>
      </c>
      <c r="AJ88" s="41" t="str">
        <f t="shared" si="17"/>
        <v/>
      </c>
      <c r="AK88" s="41" t="str">
        <f t="shared" si="17"/>
        <v/>
      </c>
      <c r="AL88" s="41" t="str">
        <f t="shared" si="17"/>
        <v/>
      </c>
      <c r="AM88" s="41" t="str">
        <f t="shared" si="17"/>
        <v/>
      </c>
      <c r="AN88" s="41" t="str">
        <f t="shared" si="17"/>
        <v/>
      </c>
      <c r="AO88" s="41" t="str">
        <f t="shared" si="22"/>
        <v/>
      </c>
      <c r="AP88" s="41" t="str">
        <f t="shared" si="23"/>
        <v/>
      </c>
      <c r="AQ88" s="41" t="str">
        <f t="shared" si="24"/>
        <v/>
      </c>
      <c r="AR88" s="41">
        <f t="shared" si="30"/>
        <v>0</v>
      </c>
      <c r="AS88" s="107">
        <f t="shared" si="27"/>
        <v>0</v>
      </c>
      <c r="AT88" s="41" t="str">
        <f t="shared" si="29"/>
        <v/>
      </c>
      <c r="AU88" s="41"/>
      <c r="AV88" s="41"/>
      <c r="AW88" s="41"/>
      <c r="AX88" s="41"/>
      <c r="AY88" s="41"/>
      <c r="AZ88" s="41"/>
      <c r="BA88" s="41">
        <f t="shared" si="25"/>
        <v>0</v>
      </c>
      <c r="BB88" s="42">
        <f>[1]Rollup!$C$15</f>
        <v>44388</v>
      </c>
      <c r="BC88" s="43" t="str">
        <f t="shared" si="26"/>
        <v/>
      </c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</row>
    <row r="89" spans="1:77" ht="15" x14ac:dyDescent="0.25">
      <c r="A89" s="47"/>
      <c r="B89" s="47"/>
      <c r="C89" s="47"/>
      <c r="D89" s="47"/>
      <c r="E89" s="47"/>
      <c r="F89" s="47"/>
      <c r="G89" s="48"/>
      <c r="H89" s="48"/>
      <c r="I89" s="48"/>
      <c r="J89" s="48"/>
      <c r="K89" s="48"/>
      <c r="L89" s="48"/>
      <c r="M89" s="49"/>
      <c r="N89" s="50"/>
      <c r="O89" s="51"/>
      <c r="P89" s="52"/>
      <c r="Q89" s="52"/>
      <c r="R89" s="51"/>
      <c r="S89" s="53"/>
      <c r="T89" s="49"/>
      <c r="U89" s="50"/>
      <c r="V89" s="51"/>
      <c r="W89" s="51"/>
      <c r="X89" s="54"/>
      <c r="Y89" s="54"/>
      <c r="Z89" s="54"/>
      <c r="AA89" s="54"/>
      <c r="AB89" s="54"/>
      <c r="AC89" s="54"/>
      <c r="AD89" s="54"/>
      <c r="AE89" s="55" t="str">
        <f t="shared" si="18"/>
        <v/>
      </c>
      <c r="AF89" s="51">
        <f t="shared" si="19"/>
        <v>0</v>
      </c>
      <c r="AG89" s="41" t="str">
        <f t="shared" si="20"/>
        <v>x</v>
      </c>
      <c r="AH89" s="41" t="str">
        <f t="shared" si="21"/>
        <v/>
      </c>
      <c r="AI89" s="41" t="str">
        <f t="shared" si="28"/>
        <v/>
      </c>
      <c r="AJ89" s="41" t="str">
        <f t="shared" si="17"/>
        <v/>
      </c>
      <c r="AK89" s="41" t="str">
        <f t="shared" si="17"/>
        <v/>
      </c>
      <c r="AL89" s="41" t="str">
        <f t="shared" si="17"/>
        <v/>
      </c>
      <c r="AM89" s="41" t="str">
        <f t="shared" si="17"/>
        <v/>
      </c>
      <c r="AN89" s="41" t="str">
        <f t="shared" si="17"/>
        <v/>
      </c>
      <c r="AO89" s="41" t="str">
        <f t="shared" si="22"/>
        <v/>
      </c>
      <c r="AP89" s="41" t="str">
        <f t="shared" si="23"/>
        <v/>
      </c>
      <c r="AQ89" s="41" t="str">
        <f t="shared" si="24"/>
        <v/>
      </c>
      <c r="AR89" s="41">
        <f t="shared" si="30"/>
        <v>0</v>
      </c>
      <c r="AS89" s="107">
        <f t="shared" si="27"/>
        <v>0</v>
      </c>
      <c r="AT89" s="41" t="str">
        <f t="shared" si="29"/>
        <v/>
      </c>
      <c r="AU89" s="41"/>
      <c r="AV89" s="41"/>
      <c r="AW89" s="41"/>
      <c r="AX89" s="41"/>
      <c r="AY89" s="41"/>
      <c r="AZ89" s="41"/>
      <c r="BA89" s="41">
        <f t="shared" si="25"/>
        <v>0</v>
      </c>
      <c r="BB89" s="42">
        <f>[1]Rollup!$C$15</f>
        <v>44388</v>
      </c>
      <c r="BC89" s="43" t="str">
        <f t="shared" si="26"/>
        <v/>
      </c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</row>
    <row r="90" spans="1:77" ht="15" x14ac:dyDescent="0.25">
      <c r="A90" s="47"/>
      <c r="B90" s="47"/>
      <c r="C90" s="47"/>
      <c r="D90" s="47"/>
      <c r="E90" s="47"/>
      <c r="F90" s="47"/>
      <c r="G90" s="48"/>
      <c r="H90" s="48"/>
      <c r="I90" s="48"/>
      <c r="J90" s="48"/>
      <c r="K90" s="48"/>
      <c r="L90" s="48"/>
      <c r="M90" s="49"/>
      <c r="N90" s="50"/>
      <c r="O90" s="51"/>
      <c r="P90" s="52"/>
      <c r="Q90" s="52"/>
      <c r="R90" s="51"/>
      <c r="S90" s="53"/>
      <c r="T90" s="49"/>
      <c r="U90" s="50"/>
      <c r="V90" s="51"/>
      <c r="W90" s="51"/>
      <c r="X90" s="54"/>
      <c r="Y90" s="54"/>
      <c r="Z90" s="54"/>
      <c r="AA90" s="54"/>
      <c r="AB90" s="54"/>
      <c r="AC90" s="54"/>
      <c r="AD90" s="54"/>
      <c r="AE90" s="55" t="str">
        <f t="shared" si="18"/>
        <v/>
      </c>
      <c r="AF90" s="51">
        <f t="shared" si="19"/>
        <v>0</v>
      </c>
      <c r="AG90" s="41" t="str">
        <f t="shared" si="20"/>
        <v>x</v>
      </c>
      <c r="AH90" s="41" t="str">
        <f t="shared" si="21"/>
        <v/>
      </c>
      <c r="AI90" s="41" t="str">
        <f t="shared" si="28"/>
        <v/>
      </c>
      <c r="AJ90" s="41" t="str">
        <f t="shared" si="17"/>
        <v/>
      </c>
      <c r="AK90" s="41" t="str">
        <f t="shared" si="17"/>
        <v/>
      </c>
      <c r="AL90" s="41" t="str">
        <f t="shared" si="17"/>
        <v/>
      </c>
      <c r="AM90" s="41" t="str">
        <f t="shared" si="17"/>
        <v/>
      </c>
      <c r="AN90" s="41" t="str">
        <f t="shared" si="17"/>
        <v/>
      </c>
      <c r="AO90" s="41" t="str">
        <f t="shared" si="22"/>
        <v/>
      </c>
      <c r="AP90" s="41" t="str">
        <f t="shared" si="23"/>
        <v/>
      </c>
      <c r="AQ90" s="41" t="str">
        <f t="shared" si="24"/>
        <v/>
      </c>
      <c r="AR90" s="41">
        <f t="shared" si="30"/>
        <v>0</v>
      </c>
      <c r="AS90" s="107">
        <f t="shared" si="27"/>
        <v>0</v>
      </c>
      <c r="AT90" s="41" t="str">
        <f t="shared" si="29"/>
        <v/>
      </c>
      <c r="AU90" s="41"/>
      <c r="AV90" s="41"/>
      <c r="AW90" s="41"/>
      <c r="AX90" s="41"/>
      <c r="AY90" s="41"/>
      <c r="AZ90" s="41"/>
      <c r="BA90" s="41">
        <f t="shared" si="25"/>
        <v>0</v>
      </c>
      <c r="BB90" s="42">
        <f>[1]Rollup!$C$15</f>
        <v>44388</v>
      </c>
      <c r="BC90" s="43" t="str">
        <f t="shared" si="26"/>
        <v/>
      </c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</row>
    <row r="91" spans="1:77" ht="15" x14ac:dyDescent="0.25">
      <c r="A91" s="47"/>
      <c r="B91" s="47"/>
      <c r="C91" s="47"/>
      <c r="D91" s="47"/>
      <c r="E91" s="47"/>
      <c r="F91" s="47"/>
      <c r="G91" s="48"/>
      <c r="H91" s="48"/>
      <c r="I91" s="48"/>
      <c r="J91" s="48"/>
      <c r="K91" s="48"/>
      <c r="L91" s="48"/>
      <c r="M91" s="49"/>
      <c r="N91" s="50"/>
      <c r="O91" s="51"/>
      <c r="P91" s="52"/>
      <c r="Q91" s="52"/>
      <c r="R91" s="51"/>
      <c r="S91" s="53"/>
      <c r="T91" s="49"/>
      <c r="U91" s="50"/>
      <c r="V91" s="51"/>
      <c r="W91" s="51"/>
      <c r="X91" s="54"/>
      <c r="Y91" s="54"/>
      <c r="Z91" s="54"/>
      <c r="AA91" s="54"/>
      <c r="AB91" s="54"/>
      <c r="AC91" s="54"/>
      <c r="AD91" s="54"/>
      <c r="AE91" s="55" t="str">
        <f t="shared" si="18"/>
        <v/>
      </c>
      <c r="AF91" s="51">
        <f t="shared" si="19"/>
        <v>0</v>
      </c>
      <c r="AG91" s="41" t="str">
        <f t="shared" si="20"/>
        <v>x</v>
      </c>
      <c r="AH91" s="41" t="str">
        <f t="shared" si="21"/>
        <v/>
      </c>
      <c r="AI91" s="41" t="str">
        <f t="shared" si="28"/>
        <v/>
      </c>
      <c r="AJ91" s="41" t="str">
        <f t="shared" si="17"/>
        <v/>
      </c>
      <c r="AK91" s="41" t="str">
        <f t="shared" si="17"/>
        <v/>
      </c>
      <c r="AL91" s="41" t="str">
        <f t="shared" si="17"/>
        <v/>
      </c>
      <c r="AM91" s="41" t="str">
        <f t="shared" si="17"/>
        <v/>
      </c>
      <c r="AN91" s="41" t="str">
        <f t="shared" si="17"/>
        <v/>
      </c>
      <c r="AO91" s="41" t="str">
        <f t="shared" si="22"/>
        <v/>
      </c>
      <c r="AP91" s="41" t="str">
        <f t="shared" si="23"/>
        <v/>
      </c>
      <c r="AQ91" s="41" t="str">
        <f t="shared" si="24"/>
        <v/>
      </c>
      <c r="AR91" s="41">
        <f t="shared" si="30"/>
        <v>0</v>
      </c>
      <c r="AS91" s="107">
        <f t="shared" si="27"/>
        <v>0</v>
      </c>
      <c r="AT91" s="41" t="str">
        <f t="shared" si="29"/>
        <v/>
      </c>
      <c r="AU91" s="41"/>
      <c r="AV91" s="41"/>
      <c r="AW91" s="41"/>
      <c r="AX91" s="41"/>
      <c r="AY91" s="41"/>
      <c r="AZ91" s="41"/>
      <c r="BA91" s="41">
        <f t="shared" si="25"/>
        <v>0</v>
      </c>
      <c r="BB91" s="42">
        <f>[1]Rollup!$C$15</f>
        <v>44388</v>
      </c>
      <c r="BC91" s="43" t="str">
        <f t="shared" si="26"/>
        <v/>
      </c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</row>
    <row r="92" spans="1:77" ht="15" x14ac:dyDescent="0.25">
      <c r="A92" s="47"/>
      <c r="B92" s="47"/>
      <c r="C92" s="47"/>
      <c r="D92" s="47"/>
      <c r="E92" s="47"/>
      <c r="F92" s="47"/>
      <c r="G92" s="48"/>
      <c r="H92" s="48"/>
      <c r="I92" s="48"/>
      <c r="J92" s="48"/>
      <c r="K92" s="48"/>
      <c r="L92" s="48"/>
      <c r="M92" s="49"/>
      <c r="N92" s="50"/>
      <c r="O92" s="51"/>
      <c r="P92" s="52"/>
      <c r="Q92" s="52"/>
      <c r="R92" s="51"/>
      <c r="S92" s="53"/>
      <c r="T92" s="49"/>
      <c r="U92" s="50"/>
      <c r="V92" s="51"/>
      <c r="W92" s="51"/>
      <c r="X92" s="54"/>
      <c r="Y92" s="54"/>
      <c r="Z92" s="54"/>
      <c r="AA92" s="54"/>
      <c r="AB92" s="54"/>
      <c r="AC92" s="54"/>
      <c r="AD92" s="54"/>
      <c r="AE92" s="55" t="str">
        <f t="shared" si="18"/>
        <v/>
      </c>
      <c r="AF92" s="51">
        <f t="shared" si="19"/>
        <v>0</v>
      </c>
      <c r="AG92" s="41" t="str">
        <f t="shared" si="20"/>
        <v>x</v>
      </c>
      <c r="AH92" s="41" t="str">
        <f t="shared" si="21"/>
        <v/>
      </c>
      <c r="AI92" s="41" t="str">
        <f t="shared" si="28"/>
        <v/>
      </c>
      <c r="AJ92" s="41" t="str">
        <f t="shared" si="17"/>
        <v/>
      </c>
      <c r="AK92" s="41" t="str">
        <f t="shared" si="17"/>
        <v/>
      </c>
      <c r="AL92" s="41" t="str">
        <f t="shared" si="17"/>
        <v/>
      </c>
      <c r="AM92" s="41" t="str">
        <f t="shared" si="17"/>
        <v/>
      </c>
      <c r="AN92" s="41" t="str">
        <f t="shared" si="17"/>
        <v/>
      </c>
      <c r="AO92" s="41" t="str">
        <f t="shared" si="22"/>
        <v/>
      </c>
      <c r="AP92" s="41" t="str">
        <f t="shared" si="23"/>
        <v/>
      </c>
      <c r="AQ92" s="41" t="str">
        <f t="shared" si="24"/>
        <v/>
      </c>
      <c r="AR92" s="41">
        <f t="shared" si="30"/>
        <v>0</v>
      </c>
      <c r="AS92" s="107">
        <f t="shared" si="27"/>
        <v>0</v>
      </c>
      <c r="AT92" s="41" t="str">
        <f t="shared" si="29"/>
        <v/>
      </c>
      <c r="AU92" s="41"/>
      <c r="AV92" s="41"/>
      <c r="AW92" s="41"/>
      <c r="AX92" s="41"/>
      <c r="AY92" s="41"/>
      <c r="AZ92" s="41"/>
      <c r="BA92" s="41">
        <f t="shared" si="25"/>
        <v>0</v>
      </c>
      <c r="BB92" s="42">
        <f>[1]Rollup!$C$15</f>
        <v>44388</v>
      </c>
      <c r="BC92" s="43" t="str">
        <f t="shared" si="26"/>
        <v/>
      </c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</row>
    <row r="93" spans="1:77" ht="15" x14ac:dyDescent="0.25">
      <c r="A93" s="47"/>
      <c r="B93" s="47"/>
      <c r="C93" s="47"/>
      <c r="D93" s="47"/>
      <c r="E93" s="47"/>
      <c r="F93" s="47"/>
      <c r="G93" s="48"/>
      <c r="H93" s="48"/>
      <c r="I93" s="48"/>
      <c r="J93" s="48"/>
      <c r="K93" s="48"/>
      <c r="L93" s="48"/>
      <c r="M93" s="49"/>
      <c r="N93" s="50"/>
      <c r="O93" s="51"/>
      <c r="P93" s="52"/>
      <c r="Q93" s="52"/>
      <c r="R93" s="51"/>
      <c r="S93" s="53"/>
      <c r="T93" s="49"/>
      <c r="U93" s="50"/>
      <c r="V93" s="51"/>
      <c r="W93" s="51"/>
      <c r="X93" s="54"/>
      <c r="Y93" s="54"/>
      <c r="Z93" s="54"/>
      <c r="AA93" s="54"/>
      <c r="AB93" s="54"/>
      <c r="AC93" s="54"/>
      <c r="AD93" s="54"/>
      <c r="AE93" s="55" t="str">
        <f t="shared" si="18"/>
        <v/>
      </c>
      <c r="AF93" s="51">
        <f t="shared" si="19"/>
        <v>0</v>
      </c>
      <c r="AG93" s="41" t="str">
        <f t="shared" si="20"/>
        <v>x</v>
      </c>
      <c r="AH93" s="41" t="str">
        <f t="shared" si="21"/>
        <v/>
      </c>
      <c r="AI93" s="41" t="str">
        <f t="shared" si="28"/>
        <v/>
      </c>
      <c r="AJ93" s="41" t="str">
        <f t="shared" si="17"/>
        <v/>
      </c>
      <c r="AK93" s="41" t="str">
        <f t="shared" si="17"/>
        <v/>
      </c>
      <c r="AL93" s="41" t="str">
        <f t="shared" si="17"/>
        <v/>
      </c>
      <c r="AM93" s="41" t="str">
        <f t="shared" si="17"/>
        <v/>
      </c>
      <c r="AN93" s="41" t="str">
        <f t="shared" si="17"/>
        <v/>
      </c>
      <c r="AO93" s="41" t="str">
        <f t="shared" si="22"/>
        <v/>
      </c>
      <c r="AP93" s="41" t="str">
        <f t="shared" si="23"/>
        <v/>
      </c>
      <c r="AQ93" s="41" t="str">
        <f t="shared" si="24"/>
        <v/>
      </c>
      <c r="AR93" s="41">
        <f t="shared" si="30"/>
        <v>0</v>
      </c>
      <c r="AS93" s="107">
        <f t="shared" si="27"/>
        <v>0</v>
      </c>
      <c r="AT93" s="41" t="str">
        <f t="shared" si="29"/>
        <v/>
      </c>
      <c r="AU93" s="41"/>
      <c r="AV93" s="41"/>
      <c r="AW93" s="41"/>
      <c r="AX93" s="41"/>
      <c r="AY93" s="41"/>
      <c r="AZ93" s="41"/>
      <c r="BA93" s="41">
        <f t="shared" si="25"/>
        <v>0</v>
      </c>
      <c r="BB93" s="42">
        <f>[1]Rollup!$C$15</f>
        <v>44388</v>
      </c>
      <c r="BC93" s="43" t="str">
        <f t="shared" si="26"/>
        <v/>
      </c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</row>
    <row r="94" spans="1:77" ht="15" x14ac:dyDescent="0.25">
      <c r="A94" s="47"/>
      <c r="B94" s="47"/>
      <c r="C94" s="47"/>
      <c r="D94" s="47"/>
      <c r="E94" s="47"/>
      <c r="F94" s="47"/>
      <c r="G94" s="48"/>
      <c r="H94" s="48"/>
      <c r="I94" s="48"/>
      <c r="J94" s="48"/>
      <c r="K94" s="48"/>
      <c r="L94" s="48"/>
      <c r="M94" s="49"/>
      <c r="N94" s="50"/>
      <c r="O94" s="51"/>
      <c r="P94" s="52"/>
      <c r="Q94" s="52"/>
      <c r="R94" s="51"/>
      <c r="S94" s="53"/>
      <c r="T94" s="49"/>
      <c r="U94" s="50"/>
      <c r="V94" s="51"/>
      <c r="W94" s="51"/>
      <c r="X94" s="54"/>
      <c r="Y94" s="54"/>
      <c r="Z94" s="54"/>
      <c r="AA94" s="54"/>
      <c r="AB94" s="54"/>
      <c r="AC94" s="54"/>
      <c r="AD94" s="54"/>
      <c r="AE94" s="55" t="str">
        <f t="shared" si="18"/>
        <v/>
      </c>
      <c r="AF94" s="51">
        <f t="shared" si="19"/>
        <v>0</v>
      </c>
      <c r="AG94" s="41" t="str">
        <f t="shared" si="20"/>
        <v>x</v>
      </c>
      <c r="AH94" s="41" t="str">
        <f t="shared" si="21"/>
        <v/>
      </c>
      <c r="AI94" s="41" t="str">
        <f t="shared" si="28"/>
        <v/>
      </c>
      <c r="AJ94" s="41" t="str">
        <f t="shared" si="17"/>
        <v/>
      </c>
      <c r="AK94" s="41" t="str">
        <f t="shared" si="17"/>
        <v/>
      </c>
      <c r="AL94" s="41" t="str">
        <f t="shared" si="17"/>
        <v/>
      </c>
      <c r="AM94" s="41" t="str">
        <f t="shared" si="17"/>
        <v/>
      </c>
      <c r="AN94" s="41" t="str">
        <f t="shared" si="17"/>
        <v/>
      </c>
      <c r="AO94" s="41" t="str">
        <f t="shared" si="22"/>
        <v/>
      </c>
      <c r="AP94" s="41" t="str">
        <f t="shared" si="23"/>
        <v/>
      </c>
      <c r="AQ94" s="41" t="str">
        <f t="shared" si="24"/>
        <v/>
      </c>
      <c r="AR94" s="41">
        <f t="shared" si="30"/>
        <v>0</v>
      </c>
      <c r="AS94" s="107">
        <f t="shared" si="27"/>
        <v>0</v>
      </c>
      <c r="AT94" s="41" t="str">
        <f t="shared" si="29"/>
        <v/>
      </c>
      <c r="AU94" s="41"/>
      <c r="AV94" s="41"/>
      <c r="AW94" s="41"/>
      <c r="AX94" s="41"/>
      <c r="AY94" s="41"/>
      <c r="AZ94" s="41"/>
      <c r="BA94" s="41">
        <f t="shared" si="25"/>
        <v>0</v>
      </c>
      <c r="BB94" s="42">
        <f>[1]Rollup!$C$15</f>
        <v>44388</v>
      </c>
      <c r="BC94" s="43" t="str">
        <f t="shared" si="26"/>
        <v/>
      </c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</row>
    <row r="95" spans="1:77" ht="15" x14ac:dyDescent="0.25">
      <c r="A95" s="47"/>
      <c r="B95" s="47"/>
      <c r="C95" s="47"/>
      <c r="D95" s="47"/>
      <c r="E95" s="47"/>
      <c r="F95" s="47"/>
      <c r="G95" s="48"/>
      <c r="H95" s="48"/>
      <c r="I95" s="48"/>
      <c r="J95" s="48"/>
      <c r="K95" s="48"/>
      <c r="L95" s="48"/>
      <c r="M95" s="49"/>
      <c r="N95" s="50"/>
      <c r="O95" s="51"/>
      <c r="P95" s="52"/>
      <c r="Q95" s="52"/>
      <c r="R95" s="51"/>
      <c r="S95" s="53"/>
      <c r="T95" s="49"/>
      <c r="U95" s="50"/>
      <c r="V95" s="51"/>
      <c r="W95" s="51"/>
      <c r="X95" s="54"/>
      <c r="Y95" s="54"/>
      <c r="Z95" s="54"/>
      <c r="AA95" s="54"/>
      <c r="AB95" s="54"/>
      <c r="AC95" s="54"/>
      <c r="AD95" s="54"/>
      <c r="AE95" s="55" t="str">
        <f t="shared" si="18"/>
        <v/>
      </c>
      <c r="AF95" s="51">
        <f t="shared" si="19"/>
        <v>0</v>
      </c>
      <c r="AG95" s="41" t="str">
        <f t="shared" si="20"/>
        <v>x</v>
      </c>
      <c r="AH95" s="41" t="str">
        <f t="shared" si="21"/>
        <v/>
      </c>
      <c r="AI95" s="41" t="str">
        <f t="shared" si="28"/>
        <v/>
      </c>
      <c r="AJ95" s="41" t="str">
        <f t="shared" si="17"/>
        <v/>
      </c>
      <c r="AK95" s="41" t="str">
        <f t="shared" si="17"/>
        <v/>
      </c>
      <c r="AL95" s="41" t="str">
        <f t="shared" si="17"/>
        <v/>
      </c>
      <c r="AM95" s="41" t="str">
        <f t="shared" si="17"/>
        <v/>
      </c>
      <c r="AN95" s="41" t="str">
        <f t="shared" si="17"/>
        <v/>
      </c>
      <c r="AO95" s="41" t="str">
        <f t="shared" si="22"/>
        <v/>
      </c>
      <c r="AP95" s="41" t="str">
        <f t="shared" si="23"/>
        <v/>
      </c>
      <c r="AQ95" s="41" t="str">
        <f t="shared" si="24"/>
        <v/>
      </c>
      <c r="AR95" s="41">
        <f t="shared" si="30"/>
        <v>0</v>
      </c>
      <c r="AS95" s="107">
        <f t="shared" si="27"/>
        <v>0</v>
      </c>
      <c r="AT95" s="41" t="str">
        <f t="shared" si="29"/>
        <v/>
      </c>
      <c r="AU95" s="41"/>
      <c r="AV95" s="41"/>
      <c r="AW95" s="41"/>
      <c r="AX95" s="41"/>
      <c r="AY95" s="41"/>
      <c r="AZ95" s="41"/>
      <c r="BA95" s="41">
        <f t="shared" si="25"/>
        <v>0</v>
      </c>
      <c r="BB95" s="42">
        <f>[1]Rollup!$C$15</f>
        <v>44388</v>
      </c>
      <c r="BC95" s="43" t="str">
        <f t="shared" si="26"/>
        <v/>
      </c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</row>
    <row r="96" spans="1:77" ht="15" x14ac:dyDescent="0.25">
      <c r="A96" s="47"/>
      <c r="B96" s="47"/>
      <c r="C96" s="47"/>
      <c r="D96" s="47"/>
      <c r="E96" s="47"/>
      <c r="F96" s="47"/>
      <c r="G96" s="48"/>
      <c r="H96" s="48"/>
      <c r="I96" s="48"/>
      <c r="J96" s="48"/>
      <c r="K96" s="48"/>
      <c r="L96" s="48"/>
      <c r="M96" s="49"/>
      <c r="N96" s="50"/>
      <c r="O96" s="51"/>
      <c r="P96" s="52"/>
      <c r="Q96" s="52"/>
      <c r="R96" s="51"/>
      <c r="S96" s="53"/>
      <c r="T96" s="49"/>
      <c r="U96" s="50"/>
      <c r="V96" s="51"/>
      <c r="W96" s="51"/>
      <c r="X96" s="54"/>
      <c r="Y96" s="54"/>
      <c r="Z96" s="54"/>
      <c r="AA96" s="54"/>
      <c r="AB96" s="54"/>
      <c r="AC96" s="54"/>
      <c r="AD96" s="54"/>
      <c r="AE96" s="55" t="str">
        <f t="shared" si="18"/>
        <v/>
      </c>
      <c r="AF96" s="51">
        <f t="shared" si="19"/>
        <v>0</v>
      </c>
      <c r="AG96" s="41" t="str">
        <f t="shared" si="20"/>
        <v>x</v>
      </c>
      <c r="AH96" s="41" t="str">
        <f t="shared" si="21"/>
        <v/>
      </c>
      <c r="AI96" s="41" t="str">
        <f t="shared" si="28"/>
        <v/>
      </c>
      <c r="AJ96" s="41" t="str">
        <f t="shared" ref="AJ96:AN146" si="31">IFERROR(IF($AG96="x",IF(O96&gt;=_xlfn.NUMBERVALUE(LEFT(INDEX(BH:BH,MATCH($D96,$BD:$BD,0)),FIND(",",INDEX(BH:BH,MATCH($D96,$BD:$BD,0)))-1)),_xlfn.NUMBERVALUE(RIGHT(INDEX(BH:BH,MATCH($D96,$BD:$BD,0)),LEN(INDEX(BH:BH,MATCH($D96,$BD:$BD,0)))-FIND(",",INDEX(BH:BH,MATCH($D96,$BD:$BD,0))))),0),""),"")</f>
        <v/>
      </c>
      <c r="AK96" s="41" t="str">
        <f t="shared" si="31"/>
        <v/>
      </c>
      <c r="AL96" s="41" t="str">
        <f t="shared" si="31"/>
        <v/>
      </c>
      <c r="AM96" s="41" t="str">
        <f t="shared" si="31"/>
        <v/>
      </c>
      <c r="AN96" s="41" t="str">
        <f t="shared" si="31"/>
        <v/>
      </c>
      <c r="AO96" s="41" t="str">
        <f t="shared" si="22"/>
        <v/>
      </c>
      <c r="AP96" s="41" t="str">
        <f t="shared" si="23"/>
        <v/>
      </c>
      <c r="AQ96" s="41" t="str">
        <f t="shared" si="24"/>
        <v/>
      </c>
      <c r="AR96" s="41">
        <f t="shared" si="30"/>
        <v>0</v>
      </c>
      <c r="AS96" s="107">
        <f t="shared" si="27"/>
        <v>0</v>
      </c>
      <c r="AT96" s="41" t="str">
        <f t="shared" si="29"/>
        <v/>
      </c>
      <c r="AU96" s="41"/>
      <c r="AV96" s="41"/>
      <c r="AW96" s="41"/>
      <c r="AX96" s="41"/>
      <c r="AY96" s="41"/>
      <c r="AZ96" s="41"/>
      <c r="BA96" s="41">
        <f t="shared" si="25"/>
        <v>0</v>
      </c>
      <c r="BB96" s="42">
        <f>[1]Rollup!$C$15</f>
        <v>44388</v>
      </c>
      <c r="BC96" s="43" t="str">
        <f t="shared" si="26"/>
        <v/>
      </c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</row>
    <row r="97" spans="1:77" ht="15" x14ac:dyDescent="0.25">
      <c r="A97" s="47"/>
      <c r="B97" s="47"/>
      <c r="C97" s="47"/>
      <c r="D97" s="47"/>
      <c r="E97" s="47"/>
      <c r="F97" s="47"/>
      <c r="G97" s="48"/>
      <c r="H97" s="48"/>
      <c r="I97" s="48"/>
      <c r="J97" s="48"/>
      <c r="K97" s="48"/>
      <c r="L97" s="48"/>
      <c r="M97" s="49"/>
      <c r="N97" s="50"/>
      <c r="O97" s="51"/>
      <c r="P97" s="52"/>
      <c r="Q97" s="52"/>
      <c r="R97" s="51"/>
      <c r="S97" s="53"/>
      <c r="T97" s="49"/>
      <c r="U97" s="50"/>
      <c r="V97" s="51"/>
      <c r="W97" s="51"/>
      <c r="X97" s="54"/>
      <c r="Y97" s="54"/>
      <c r="Z97" s="54"/>
      <c r="AA97" s="54"/>
      <c r="AB97" s="54"/>
      <c r="AC97" s="54"/>
      <c r="AD97" s="54"/>
      <c r="AE97" s="55" t="str">
        <f t="shared" si="18"/>
        <v/>
      </c>
      <c r="AF97" s="51">
        <f t="shared" si="19"/>
        <v>0</v>
      </c>
      <c r="AG97" s="41" t="str">
        <f t="shared" si="20"/>
        <v>x</v>
      </c>
      <c r="AH97" s="41" t="str">
        <f t="shared" si="21"/>
        <v/>
      </c>
      <c r="AI97" s="41" t="str">
        <f t="shared" si="28"/>
        <v/>
      </c>
      <c r="AJ97" s="41" t="str">
        <f t="shared" si="31"/>
        <v/>
      </c>
      <c r="AK97" s="41" t="str">
        <f t="shared" si="31"/>
        <v/>
      </c>
      <c r="AL97" s="41" t="str">
        <f t="shared" si="31"/>
        <v/>
      </c>
      <c r="AM97" s="41" t="str">
        <f t="shared" si="31"/>
        <v/>
      </c>
      <c r="AN97" s="41" t="str">
        <f t="shared" si="31"/>
        <v/>
      </c>
      <c r="AO97" s="41" t="str">
        <f t="shared" si="22"/>
        <v/>
      </c>
      <c r="AP97" s="41" t="str">
        <f t="shared" si="23"/>
        <v/>
      </c>
      <c r="AQ97" s="41" t="str">
        <f t="shared" si="24"/>
        <v/>
      </c>
      <c r="AR97" s="41">
        <f t="shared" si="30"/>
        <v>0</v>
      </c>
      <c r="AS97" s="107">
        <f t="shared" si="27"/>
        <v>0</v>
      </c>
      <c r="AT97" s="41" t="str">
        <f t="shared" si="29"/>
        <v/>
      </c>
      <c r="AU97" s="41"/>
      <c r="AV97" s="41"/>
      <c r="AW97" s="41"/>
      <c r="AX97" s="41"/>
      <c r="AY97" s="41"/>
      <c r="AZ97" s="41"/>
      <c r="BA97" s="41">
        <f t="shared" si="25"/>
        <v>0</v>
      </c>
      <c r="BB97" s="42">
        <f>[1]Rollup!$C$15</f>
        <v>44388</v>
      </c>
      <c r="BC97" s="43" t="str">
        <f t="shared" si="26"/>
        <v/>
      </c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</row>
    <row r="98" spans="1:77" ht="15" x14ac:dyDescent="0.25">
      <c r="A98" s="47"/>
      <c r="B98" s="47"/>
      <c r="C98" s="47"/>
      <c r="D98" s="47"/>
      <c r="E98" s="47"/>
      <c r="F98" s="47"/>
      <c r="G98" s="48"/>
      <c r="H98" s="48"/>
      <c r="I98" s="48"/>
      <c r="J98" s="48"/>
      <c r="K98" s="48"/>
      <c r="L98" s="48"/>
      <c r="M98" s="49"/>
      <c r="N98" s="50"/>
      <c r="O98" s="51"/>
      <c r="P98" s="52"/>
      <c r="Q98" s="52"/>
      <c r="R98" s="51"/>
      <c r="S98" s="53"/>
      <c r="T98" s="49"/>
      <c r="U98" s="50"/>
      <c r="V98" s="51"/>
      <c r="W98" s="51"/>
      <c r="X98" s="54"/>
      <c r="Y98" s="54"/>
      <c r="Z98" s="54"/>
      <c r="AA98" s="54"/>
      <c r="AB98" s="54"/>
      <c r="AC98" s="54"/>
      <c r="AD98" s="54"/>
      <c r="AE98" s="55" t="str">
        <f t="shared" si="18"/>
        <v/>
      </c>
      <c r="AF98" s="51">
        <f t="shared" si="19"/>
        <v>0</v>
      </c>
      <c r="AG98" s="41" t="str">
        <f t="shared" si="20"/>
        <v>x</v>
      </c>
      <c r="AH98" s="41" t="str">
        <f t="shared" si="21"/>
        <v/>
      </c>
      <c r="AI98" s="41" t="str">
        <f t="shared" si="28"/>
        <v/>
      </c>
      <c r="AJ98" s="41" t="str">
        <f t="shared" si="31"/>
        <v/>
      </c>
      <c r="AK98" s="41" t="str">
        <f t="shared" si="31"/>
        <v/>
      </c>
      <c r="AL98" s="41" t="str">
        <f t="shared" si="31"/>
        <v/>
      </c>
      <c r="AM98" s="41" t="str">
        <f t="shared" si="31"/>
        <v/>
      </c>
      <c r="AN98" s="41" t="str">
        <f t="shared" si="31"/>
        <v/>
      </c>
      <c r="AO98" s="41" t="str">
        <f t="shared" si="22"/>
        <v/>
      </c>
      <c r="AP98" s="41" t="str">
        <f t="shared" si="23"/>
        <v/>
      </c>
      <c r="AQ98" s="41" t="str">
        <f t="shared" si="24"/>
        <v/>
      </c>
      <c r="AR98" s="41">
        <f t="shared" si="30"/>
        <v>0</v>
      </c>
      <c r="AS98" s="107">
        <f t="shared" si="27"/>
        <v>0</v>
      </c>
      <c r="AT98" s="41" t="str">
        <f t="shared" si="29"/>
        <v/>
      </c>
      <c r="AU98" s="41"/>
      <c r="AV98" s="41"/>
      <c r="AW98" s="41"/>
      <c r="AX98" s="41"/>
      <c r="AY98" s="41"/>
      <c r="AZ98" s="41"/>
      <c r="BA98" s="41">
        <f t="shared" si="25"/>
        <v>0</v>
      </c>
      <c r="BB98" s="42">
        <f>[1]Rollup!$C$15</f>
        <v>44388</v>
      </c>
      <c r="BC98" s="43" t="str">
        <f t="shared" si="26"/>
        <v/>
      </c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</row>
    <row r="99" spans="1:77" ht="15" x14ac:dyDescent="0.25">
      <c r="A99" s="47"/>
      <c r="B99" s="47"/>
      <c r="C99" s="47"/>
      <c r="D99" s="47"/>
      <c r="E99" s="47"/>
      <c r="F99" s="47"/>
      <c r="G99" s="48"/>
      <c r="H99" s="48"/>
      <c r="I99" s="48"/>
      <c r="J99" s="48"/>
      <c r="K99" s="48"/>
      <c r="L99" s="48"/>
      <c r="M99" s="49"/>
      <c r="N99" s="50"/>
      <c r="O99" s="51"/>
      <c r="P99" s="52"/>
      <c r="Q99" s="52"/>
      <c r="R99" s="51"/>
      <c r="S99" s="53"/>
      <c r="T99" s="49"/>
      <c r="U99" s="50"/>
      <c r="V99" s="51"/>
      <c r="W99" s="51"/>
      <c r="X99" s="54"/>
      <c r="Y99" s="54"/>
      <c r="Z99" s="54"/>
      <c r="AA99" s="54"/>
      <c r="AB99" s="54"/>
      <c r="AC99" s="54"/>
      <c r="AD99" s="54"/>
      <c r="AE99" s="55" t="str">
        <f t="shared" si="18"/>
        <v/>
      </c>
      <c r="AF99" s="51">
        <f t="shared" si="19"/>
        <v>0</v>
      </c>
      <c r="AG99" s="41" t="str">
        <f t="shared" si="20"/>
        <v>x</v>
      </c>
      <c r="AH99" s="41" t="str">
        <f t="shared" si="21"/>
        <v/>
      </c>
      <c r="AI99" s="41" t="str">
        <f t="shared" si="28"/>
        <v/>
      </c>
      <c r="AJ99" s="41" t="str">
        <f t="shared" si="31"/>
        <v/>
      </c>
      <c r="AK99" s="41" t="str">
        <f t="shared" si="31"/>
        <v/>
      </c>
      <c r="AL99" s="41" t="str">
        <f t="shared" si="31"/>
        <v/>
      </c>
      <c r="AM99" s="41" t="str">
        <f t="shared" si="31"/>
        <v/>
      </c>
      <c r="AN99" s="41" t="str">
        <f t="shared" si="31"/>
        <v/>
      </c>
      <c r="AO99" s="41" t="str">
        <f t="shared" si="22"/>
        <v/>
      </c>
      <c r="AP99" s="41" t="str">
        <f t="shared" si="23"/>
        <v/>
      </c>
      <c r="AQ99" s="41" t="str">
        <f t="shared" si="24"/>
        <v/>
      </c>
      <c r="AR99" s="41">
        <f t="shared" si="30"/>
        <v>0</v>
      </c>
      <c r="AS99" s="107">
        <f t="shared" si="27"/>
        <v>0</v>
      </c>
      <c r="AT99" s="41" t="str">
        <f t="shared" si="29"/>
        <v/>
      </c>
      <c r="AU99" s="41"/>
      <c r="AV99" s="41"/>
      <c r="AW99" s="41"/>
      <c r="AX99" s="41"/>
      <c r="AY99" s="41"/>
      <c r="AZ99" s="41"/>
      <c r="BA99" s="41">
        <f t="shared" si="25"/>
        <v>0</v>
      </c>
      <c r="BB99" s="42">
        <f>[1]Rollup!$C$15</f>
        <v>44388</v>
      </c>
      <c r="BC99" s="43" t="str">
        <f t="shared" si="26"/>
        <v/>
      </c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</row>
    <row r="100" spans="1:77" ht="15" x14ac:dyDescent="0.25">
      <c r="A100" s="47"/>
      <c r="B100" s="47"/>
      <c r="C100" s="47"/>
      <c r="D100" s="47"/>
      <c r="E100" s="47"/>
      <c r="F100" s="47"/>
      <c r="G100" s="48"/>
      <c r="H100" s="48"/>
      <c r="I100" s="48"/>
      <c r="J100" s="48"/>
      <c r="K100" s="48"/>
      <c r="L100" s="48"/>
      <c r="M100" s="49"/>
      <c r="N100" s="50"/>
      <c r="O100" s="51"/>
      <c r="P100" s="52"/>
      <c r="Q100" s="52"/>
      <c r="R100" s="51"/>
      <c r="S100" s="53"/>
      <c r="T100" s="49"/>
      <c r="U100" s="50"/>
      <c r="V100" s="51"/>
      <c r="W100" s="51"/>
      <c r="X100" s="54"/>
      <c r="Y100" s="54"/>
      <c r="Z100" s="54"/>
      <c r="AA100" s="54"/>
      <c r="AB100" s="54"/>
      <c r="AC100" s="54"/>
      <c r="AD100" s="54"/>
      <c r="AE100" s="55" t="str">
        <f t="shared" si="18"/>
        <v/>
      </c>
      <c r="AF100" s="51">
        <f t="shared" si="19"/>
        <v>0</v>
      </c>
      <c r="AG100" s="41" t="str">
        <f t="shared" si="20"/>
        <v>x</v>
      </c>
      <c r="AH100" s="41" t="str">
        <f t="shared" si="21"/>
        <v/>
      </c>
      <c r="AI100" s="41" t="str">
        <f t="shared" si="28"/>
        <v/>
      </c>
      <c r="AJ100" s="41" t="str">
        <f t="shared" si="31"/>
        <v/>
      </c>
      <c r="AK100" s="41" t="str">
        <f t="shared" si="31"/>
        <v/>
      </c>
      <c r="AL100" s="41" t="str">
        <f t="shared" si="31"/>
        <v/>
      </c>
      <c r="AM100" s="41" t="str">
        <f t="shared" si="31"/>
        <v/>
      </c>
      <c r="AN100" s="41" t="str">
        <f t="shared" si="31"/>
        <v/>
      </c>
      <c r="AO100" s="41" t="str">
        <f t="shared" si="22"/>
        <v/>
      </c>
      <c r="AP100" s="41" t="str">
        <f t="shared" si="23"/>
        <v/>
      </c>
      <c r="AQ100" s="41" t="str">
        <f t="shared" si="24"/>
        <v/>
      </c>
      <c r="AR100" s="41">
        <f t="shared" si="30"/>
        <v>0</v>
      </c>
      <c r="AS100" s="107">
        <f t="shared" si="27"/>
        <v>0</v>
      </c>
      <c r="AT100" s="41" t="str">
        <f t="shared" si="29"/>
        <v/>
      </c>
      <c r="AU100" s="41"/>
      <c r="AV100" s="41"/>
      <c r="AW100" s="41"/>
      <c r="AX100" s="41"/>
      <c r="AY100" s="41"/>
      <c r="AZ100" s="41"/>
      <c r="BA100" s="41">
        <f t="shared" si="25"/>
        <v>0</v>
      </c>
      <c r="BB100" s="42">
        <f>[1]Rollup!$C$15</f>
        <v>44388</v>
      </c>
      <c r="BC100" s="43" t="str">
        <f t="shared" si="26"/>
        <v/>
      </c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</row>
    <row r="101" spans="1:77" ht="15" x14ac:dyDescent="0.25">
      <c r="A101" s="47"/>
      <c r="B101" s="47"/>
      <c r="C101" s="47"/>
      <c r="D101" s="47"/>
      <c r="E101" s="47"/>
      <c r="F101" s="47"/>
      <c r="G101" s="48"/>
      <c r="H101" s="48"/>
      <c r="I101" s="48"/>
      <c r="J101" s="48"/>
      <c r="K101" s="48"/>
      <c r="L101" s="48"/>
      <c r="M101" s="49"/>
      <c r="N101" s="50"/>
      <c r="O101" s="51"/>
      <c r="P101" s="52"/>
      <c r="Q101" s="52"/>
      <c r="R101" s="51"/>
      <c r="S101" s="53"/>
      <c r="T101" s="49"/>
      <c r="U101" s="50"/>
      <c r="V101" s="51"/>
      <c r="W101" s="51"/>
      <c r="X101" s="54"/>
      <c r="Y101" s="54"/>
      <c r="Z101" s="54"/>
      <c r="AA101" s="54"/>
      <c r="AB101" s="54"/>
      <c r="AC101" s="54"/>
      <c r="AD101" s="54"/>
      <c r="AE101" s="55" t="str">
        <f t="shared" si="18"/>
        <v/>
      </c>
      <c r="AF101" s="51">
        <f t="shared" si="19"/>
        <v>0</v>
      </c>
      <c r="AG101" s="41" t="str">
        <f t="shared" si="20"/>
        <v>x</v>
      </c>
      <c r="AH101" s="41" t="str">
        <f t="shared" si="21"/>
        <v/>
      </c>
      <c r="AI101" s="41" t="str">
        <f t="shared" si="28"/>
        <v/>
      </c>
      <c r="AJ101" s="41" t="str">
        <f t="shared" si="31"/>
        <v/>
      </c>
      <c r="AK101" s="41" t="str">
        <f t="shared" si="31"/>
        <v/>
      </c>
      <c r="AL101" s="41" t="str">
        <f t="shared" si="31"/>
        <v/>
      </c>
      <c r="AM101" s="41" t="str">
        <f t="shared" si="31"/>
        <v/>
      </c>
      <c r="AN101" s="41" t="str">
        <f t="shared" si="31"/>
        <v/>
      </c>
      <c r="AO101" s="41" t="str">
        <f t="shared" si="22"/>
        <v/>
      </c>
      <c r="AP101" s="41" t="str">
        <f t="shared" si="23"/>
        <v/>
      </c>
      <c r="AQ101" s="41" t="str">
        <f t="shared" si="24"/>
        <v/>
      </c>
      <c r="AR101" s="41">
        <f t="shared" si="30"/>
        <v>0</v>
      </c>
      <c r="AS101" s="107">
        <f t="shared" si="27"/>
        <v>0</v>
      </c>
      <c r="AT101" s="41" t="str">
        <f t="shared" si="29"/>
        <v/>
      </c>
      <c r="AU101" s="41"/>
      <c r="AV101" s="41"/>
      <c r="AW101" s="41"/>
      <c r="AX101" s="41"/>
      <c r="AY101" s="41"/>
      <c r="AZ101" s="41"/>
      <c r="BA101" s="41">
        <f t="shared" si="25"/>
        <v>0</v>
      </c>
      <c r="BB101" s="42">
        <f>[1]Rollup!$C$15</f>
        <v>44388</v>
      </c>
      <c r="BC101" s="43" t="str">
        <f t="shared" si="26"/>
        <v/>
      </c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</row>
    <row r="102" spans="1:77" ht="15" x14ac:dyDescent="0.25">
      <c r="A102" s="47"/>
      <c r="B102" s="47"/>
      <c r="C102" s="47"/>
      <c r="D102" s="47"/>
      <c r="E102" s="47"/>
      <c r="F102" s="47"/>
      <c r="G102" s="48"/>
      <c r="H102" s="48"/>
      <c r="I102" s="48"/>
      <c r="J102" s="48"/>
      <c r="K102" s="48"/>
      <c r="L102" s="48"/>
      <c r="M102" s="49"/>
      <c r="N102" s="50"/>
      <c r="O102" s="51"/>
      <c r="P102" s="52"/>
      <c r="Q102" s="52"/>
      <c r="R102" s="51"/>
      <c r="S102" s="53"/>
      <c r="T102" s="49"/>
      <c r="U102" s="50"/>
      <c r="V102" s="51"/>
      <c r="W102" s="51"/>
      <c r="X102" s="54"/>
      <c r="Y102" s="54"/>
      <c r="Z102" s="54"/>
      <c r="AA102" s="54"/>
      <c r="AB102" s="54"/>
      <c r="AC102" s="54"/>
      <c r="AD102" s="54"/>
      <c r="AE102" s="55" t="str">
        <f t="shared" si="18"/>
        <v/>
      </c>
      <c r="AF102" s="51">
        <f t="shared" si="19"/>
        <v>0</v>
      </c>
      <c r="AG102" s="41" t="str">
        <f t="shared" si="20"/>
        <v>x</v>
      </c>
      <c r="AH102" s="41" t="str">
        <f t="shared" si="21"/>
        <v/>
      </c>
      <c r="AI102" s="41" t="str">
        <f t="shared" si="28"/>
        <v/>
      </c>
      <c r="AJ102" s="41" t="str">
        <f t="shared" si="31"/>
        <v/>
      </c>
      <c r="AK102" s="41" t="str">
        <f t="shared" si="31"/>
        <v/>
      </c>
      <c r="AL102" s="41" t="str">
        <f t="shared" si="31"/>
        <v/>
      </c>
      <c r="AM102" s="41" t="str">
        <f t="shared" si="31"/>
        <v/>
      </c>
      <c r="AN102" s="41" t="str">
        <f t="shared" si="31"/>
        <v/>
      </c>
      <c r="AO102" s="41" t="str">
        <f t="shared" si="22"/>
        <v/>
      </c>
      <c r="AP102" s="41" t="str">
        <f t="shared" si="23"/>
        <v/>
      </c>
      <c r="AQ102" s="41" t="str">
        <f t="shared" si="24"/>
        <v/>
      </c>
      <c r="AR102" s="41">
        <f t="shared" si="30"/>
        <v>0</v>
      </c>
      <c r="AS102" s="107">
        <f t="shared" si="27"/>
        <v>0</v>
      </c>
      <c r="AT102" s="41" t="str">
        <f t="shared" si="29"/>
        <v/>
      </c>
      <c r="AU102" s="41"/>
      <c r="AV102" s="41"/>
      <c r="AW102" s="41"/>
      <c r="AX102" s="41"/>
      <c r="AY102" s="41"/>
      <c r="AZ102" s="41"/>
      <c r="BA102" s="41">
        <f t="shared" si="25"/>
        <v>0</v>
      </c>
      <c r="BB102" s="42">
        <f>[1]Rollup!$C$15</f>
        <v>44388</v>
      </c>
      <c r="BC102" s="43" t="str">
        <f t="shared" si="26"/>
        <v/>
      </c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</row>
    <row r="103" spans="1:77" ht="15" x14ac:dyDescent="0.25">
      <c r="A103" s="47"/>
      <c r="B103" s="47"/>
      <c r="C103" s="47"/>
      <c r="D103" s="47"/>
      <c r="E103" s="47"/>
      <c r="F103" s="47"/>
      <c r="G103" s="48"/>
      <c r="H103" s="48"/>
      <c r="I103" s="48"/>
      <c r="J103" s="48"/>
      <c r="K103" s="48"/>
      <c r="L103" s="48"/>
      <c r="M103" s="49"/>
      <c r="N103" s="50"/>
      <c r="O103" s="51"/>
      <c r="P103" s="52"/>
      <c r="Q103" s="52"/>
      <c r="R103" s="51"/>
      <c r="S103" s="53"/>
      <c r="T103" s="49"/>
      <c r="U103" s="50"/>
      <c r="V103" s="51"/>
      <c r="W103" s="51"/>
      <c r="X103" s="54"/>
      <c r="Y103" s="54"/>
      <c r="Z103" s="54"/>
      <c r="AA103" s="54"/>
      <c r="AB103" s="54"/>
      <c r="AC103" s="54"/>
      <c r="AD103" s="54"/>
      <c r="AE103" s="55" t="str">
        <f t="shared" si="18"/>
        <v/>
      </c>
      <c r="AF103" s="51">
        <f t="shared" si="19"/>
        <v>0</v>
      </c>
      <c r="AG103" s="41" t="str">
        <f t="shared" si="20"/>
        <v>x</v>
      </c>
      <c r="AH103" s="41" t="str">
        <f t="shared" si="21"/>
        <v/>
      </c>
      <c r="AI103" s="41" t="str">
        <f t="shared" si="28"/>
        <v/>
      </c>
      <c r="AJ103" s="41" t="str">
        <f t="shared" si="31"/>
        <v/>
      </c>
      <c r="AK103" s="41" t="str">
        <f t="shared" si="31"/>
        <v/>
      </c>
      <c r="AL103" s="41" t="str">
        <f t="shared" si="31"/>
        <v/>
      </c>
      <c r="AM103" s="41" t="str">
        <f t="shared" si="31"/>
        <v/>
      </c>
      <c r="AN103" s="41" t="str">
        <f t="shared" si="31"/>
        <v/>
      </c>
      <c r="AO103" s="41" t="str">
        <f t="shared" si="22"/>
        <v/>
      </c>
      <c r="AP103" s="41" t="str">
        <f t="shared" si="23"/>
        <v/>
      </c>
      <c r="AQ103" s="41" t="str">
        <f t="shared" si="24"/>
        <v/>
      </c>
      <c r="AR103" s="41">
        <f t="shared" si="30"/>
        <v>0</v>
      </c>
      <c r="AS103" s="107">
        <f t="shared" si="27"/>
        <v>0</v>
      </c>
      <c r="AT103" s="41" t="str">
        <f t="shared" si="29"/>
        <v/>
      </c>
      <c r="AU103" s="41"/>
      <c r="AV103" s="41"/>
      <c r="AW103" s="41"/>
      <c r="AX103" s="41"/>
      <c r="AY103" s="41"/>
      <c r="AZ103" s="41"/>
      <c r="BA103" s="41">
        <f t="shared" si="25"/>
        <v>0</v>
      </c>
      <c r="BB103" s="42">
        <f>[1]Rollup!$C$15</f>
        <v>44388</v>
      </c>
      <c r="BC103" s="43" t="str">
        <f t="shared" si="26"/>
        <v/>
      </c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</row>
    <row r="104" spans="1:77" ht="15" x14ac:dyDescent="0.25">
      <c r="A104" s="47"/>
      <c r="B104" s="47"/>
      <c r="C104" s="47"/>
      <c r="D104" s="47"/>
      <c r="E104" s="47"/>
      <c r="F104" s="47"/>
      <c r="G104" s="48"/>
      <c r="H104" s="48"/>
      <c r="I104" s="48"/>
      <c r="J104" s="48"/>
      <c r="K104" s="48"/>
      <c r="L104" s="48"/>
      <c r="M104" s="49"/>
      <c r="N104" s="50"/>
      <c r="O104" s="51"/>
      <c r="P104" s="52"/>
      <c r="Q104" s="52"/>
      <c r="R104" s="51"/>
      <c r="S104" s="53"/>
      <c r="T104" s="49"/>
      <c r="U104" s="50"/>
      <c r="V104" s="51"/>
      <c r="W104" s="51"/>
      <c r="X104" s="54"/>
      <c r="Y104" s="54"/>
      <c r="Z104" s="54"/>
      <c r="AA104" s="54"/>
      <c r="AB104" s="54"/>
      <c r="AC104" s="54"/>
      <c r="AD104" s="54"/>
      <c r="AE104" s="55" t="str">
        <f t="shared" si="18"/>
        <v/>
      </c>
      <c r="AF104" s="51">
        <f t="shared" si="19"/>
        <v>0</v>
      </c>
      <c r="AG104" s="41" t="str">
        <f t="shared" si="20"/>
        <v>x</v>
      </c>
      <c r="AH104" s="41" t="str">
        <f t="shared" si="21"/>
        <v/>
      </c>
      <c r="AI104" s="41" t="str">
        <f t="shared" si="28"/>
        <v/>
      </c>
      <c r="AJ104" s="41" t="str">
        <f t="shared" si="31"/>
        <v/>
      </c>
      <c r="AK104" s="41" t="str">
        <f t="shared" si="31"/>
        <v/>
      </c>
      <c r="AL104" s="41" t="str">
        <f t="shared" si="31"/>
        <v/>
      </c>
      <c r="AM104" s="41" t="str">
        <f t="shared" si="31"/>
        <v/>
      </c>
      <c r="AN104" s="41" t="str">
        <f t="shared" si="31"/>
        <v/>
      </c>
      <c r="AO104" s="41" t="str">
        <f t="shared" si="22"/>
        <v/>
      </c>
      <c r="AP104" s="41" t="str">
        <f t="shared" si="23"/>
        <v/>
      </c>
      <c r="AQ104" s="41" t="str">
        <f t="shared" si="24"/>
        <v/>
      </c>
      <c r="AR104" s="41">
        <f t="shared" si="30"/>
        <v>0</v>
      </c>
      <c r="AS104" s="107">
        <f t="shared" si="27"/>
        <v>0</v>
      </c>
      <c r="AT104" s="41" t="str">
        <f t="shared" si="29"/>
        <v/>
      </c>
      <c r="AU104" s="41"/>
      <c r="AV104" s="41"/>
      <c r="AW104" s="41"/>
      <c r="AX104" s="41"/>
      <c r="AY104" s="41"/>
      <c r="AZ104" s="41"/>
      <c r="BA104" s="41">
        <f t="shared" si="25"/>
        <v>0</v>
      </c>
      <c r="BB104" s="42">
        <f>[1]Rollup!$C$15</f>
        <v>44388</v>
      </c>
      <c r="BC104" s="43" t="str">
        <f t="shared" si="26"/>
        <v/>
      </c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</row>
    <row r="105" spans="1:77" ht="15" x14ac:dyDescent="0.25">
      <c r="A105" s="47"/>
      <c r="B105" s="47"/>
      <c r="C105" s="47"/>
      <c r="D105" s="47"/>
      <c r="E105" s="47"/>
      <c r="F105" s="47"/>
      <c r="G105" s="48"/>
      <c r="H105" s="48"/>
      <c r="I105" s="48"/>
      <c r="J105" s="48"/>
      <c r="K105" s="48"/>
      <c r="L105" s="48"/>
      <c r="M105" s="49"/>
      <c r="N105" s="50"/>
      <c r="O105" s="51"/>
      <c r="P105" s="52"/>
      <c r="Q105" s="52"/>
      <c r="R105" s="51"/>
      <c r="S105" s="53"/>
      <c r="T105" s="49"/>
      <c r="U105" s="50"/>
      <c r="V105" s="51"/>
      <c r="W105" s="51"/>
      <c r="X105" s="54"/>
      <c r="Y105" s="54"/>
      <c r="Z105" s="54"/>
      <c r="AA105" s="54"/>
      <c r="AB105" s="54"/>
      <c r="AC105" s="54"/>
      <c r="AD105" s="54"/>
      <c r="AE105" s="55" t="str">
        <f t="shared" si="18"/>
        <v/>
      </c>
      <c r="AF105" s="51">
        <f t="shared" si="19"/>
        <v>0</v>
      </c>
      <c r="AG105" s="41" t="str">
        <f t="shared" si="20"/>
        <v>x</v>
      </c>
      <c r="AH105" s="41" t="str">
        <f t="shared" si="21"/>
        <v/>
      </c>
      <c r="AI105" s="41" t="str">
        <f t="shared" si="28"/>
        <v/>
      </c>
      <c r="AJ105" s="41" t="str">
        <f t="shared" si="31"/>
        <v/>
      </c>
      <c r="AK105" s="41" t="str">
        <f t="shared" si="31"/>
        <v/>
      </c>
      <c r="AL105" s="41" t="str">
        <f t="shared" si="31"/>
        <v/>
      </c>
      <c r="AM105" s="41" t="str">
        <f t="shared" si="31"/>
        <v/>
      </c>
      <c r="AN105" s="41" t="str">
        <f t="shared" si="31"/>
        <v/>
      </c>
      <c r="AO105" s="41" t="str">
        <f t="shared" si="22"/>
        <v/>
      </c>
      <c r="AP105" s="41" t="str">
        <f t="shared" si="23"/>
        <v/>
      </c>
      <c r="AQ105" s="41" t="str">
        <f t="shared" si="24"/>
        <v/>
      </c>
      <c r="AR105" s="41">
        <f t="shared" si="30"/>
        <v>0</v>
      </c>
      <c r="AS105" s="107">
        <f t="shared" si="27"/>
        <v>0</v>
      </c>
      <c r="AT105" s="41" t="str">
        <f t="shared" si="29"/>
        <v/>
      </c>
      <c r="AU105" s="41"/>
      <c r="AV105" s="41"/>
      <c r="AW105" s="41"/>
      <c r="AX105" s="41"/>
      <c r="AY105" s="41"/>
      <c r="AZ105" s="41"/>
      <c r="BA105" s="41">
        <f t="shared" si="25"/>
        <v>0</v>
      </c>
      <c r="BB105" s="42">
        <f>[1]Rollup!$C$15</f>
        <v>44388</v>
      </c>
      <c r="BC105" s="43" t="str">
        <f t="shared" si="26"/>
        <v/>
      </c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</row>
    <row r="106" spans="1:77" ht="15" x14ac:dyDescent="0.25">
      <c r="A106" s="47"/>
      <c r="B106" s="47"/>
      <c r="C106" s="47"/>
      <c r="D106" s="47"/>
      <c r="E106" s="47"/>
      <c r="F106" s="47"/>
      <c r="G106" s="48"/>
      <c r="H106" s="48"/>
      <c r="I106" s="48"/>
      <c r="J106" s="48"/>
      <c r="K106" s="48"/>
      <c r="L106" s="48"/>
      <c r="M106" s="49"/>
      <c r="N106" s="50"/>
      <c r="O106" s="51"/>
      <c r="P106" s="52"/>
      <c r="Q106" s="52"/>
      <c r="R106" s="51"/>
      <c r="S106" s="53"/>
      <c r="T106" s="49"/>
      <c r="U106" s="50"/>
      <c r="V106" s="51"/>
      <c r="W106" s="51"/>
      <c r="X106" s="54"/>
      <c r="Y106" s="54"/>
      <c r="Z106" s="54"/>
      <c r="AA106" s="54"/>
      <c r="AB106" s="54"/>
      <c r="AC106" s="54"/>
      <c r="AD106" s="54"/>
      <c r="AE106" s="55" t="str">
        <f t="shared" si="18"/>
        <v/>
      </c>
      <c r="AF106" s="51">
        <f t="shared" si="19"/>
        <v>0</v>
      </c>
      <c r="AG106" s="41" t="str">
        <f t="shared" si="20"/>
        <v>x</v>
      </c>
      <c r="AH106" s="41" t="str">
        <f t="shared" si="21"/>
        <v/>
      </c>
      <c r="AI106" s="41" t="str">
        <f t="shared" si="28"/>
        <v/>
      </c>
      <c r="AJ106" s="41" t="str">
        <f t="shared" si="31"/>
        <v/>
      </c>
      <c r="AK106" s="41" t="str">
        <f t="shared" si="31"/>
        <v/>
      </c>
      <c r="AL106" s="41" t="str">
        <f t="shared" si="31"/>
        <v/>
      </c>
      <c r="AM106" s="41" t="str">
        <f t="shared" si="31"/>
        <v/>
      </c>
      <c r="AN106" s="41" t="str">
        <f t="shared" si="31"/>
        <v/>
      </c>
      <c r="AO106" s="41" t="str">
        <f t="shared" si="22"/>
        <v/>
      </c>
      <c r="AP106" s="41" t="str">
        <f t="shared" si="23"/>
        <v/>
      </c>
      <c r="AQ106" s="41" t="str">
        <f t="shared" si="24"/>
        <v/>
      </c>
      <c r="AR106" s="41">
        <f t="shared" si="30"/>
        <v>0</v>
      </c>
      <c r="AS106" s="107">
        <f t="shared" si="27"/>
        <v>0</v>
      </c>
      <c r="AT106" s="41" t="str">
        <f t="shared" si="29"/>
        <v/>
      </c>
      <c r="AU106" s="41"/>
      <c r="AV106" s="41"/>
      <c r="AW106" s="41"/>
      <c r="AX106" s="41"/>
      <c r="AY106" s="41"/>
      <c r="AZ106" s="41"/>
      <c r="BA106" s="41">
        <f t="shared" si="25"/>
        <v>0</v>
      </c>
      <c r="BB106" s="42">
        <f>[1]Rollup!$C$15</f>
        <v>44388</v>
      </c>
      <c r="BC106" s="43" t="str">
        <f t="shared" si="26"/>
        <v/>
      </c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</row>
    <row r="107" spans="1:77" ht="15" x14ac:dyDescent="0.25">
      <c r="A107" s="47"/>
      <c r="B107" s="47"/>
      <c r="C107" s="47"/>
      <c r="D107" s="47"/>
      <c r="E107" s="47"/>
      <c r="F107" s="47"/>
      <c r="G107" s="48"/>
      <c r="H107" s="48"/>
      <c r="I107" s="48"/>
      <c r="J107" s="48"/>
      <c r="K107" s="48"/>
      <c r="L107" s="48"/>
      <c r="M107" s="49"/>
      <c r="N107" s="50"/>
      <c r="O107" s="51"/>
      <c r="P107" s="52"/>
      <c r="Q107" s="52"/>
      <c r="R107" s="51"/>
      <c r="S107" s="53"/>
      <c r="T107" s="49"/>
      <c r="U107" s="50"/>
      <c r="V107" s="51"/>
      <c r="W107" s="51"/>
      <c r="X107" s="54"/>
      <c r="Y107" s="54"/>
      <c r="Z107" s="54"/>
      <c r="AA107" s="54"/>
      <c r="AB107" s="54"/>
      <c r="AC107" s="54"/>
      <c r="AD107" s="54"/>
      <c r="AE107" s="55" t="str">
        <f t="shared" si="18"/>
        <v/>
      </c>
      <c r="AF107" s="51">
        <f t="shared" si="19"/>
        <v>0</v>
      </c>
      <c r="AG107" s="41" t="str">
        <f t="shared" si="20"/>
        <v>x</v>
      </c>
      <c r="AH107" s="41" t="str">
        <f t="shared" si="21"/>
        <v/>
      </c>
      <c r="AI107" s="41" t="str">
        <f t="shared" si="28"/>
        <v/>
      </c>
      <c r="AJ107" s="41" t="str">
        <f t="shared" si="31"/>
        <v/>
      </c>
      <c r="AK107" s="41" t="str">
        <f t="shared" si="31"/>
        <v/>
      </c>
      <c r="AL107" s="41" t="str">
        <f t="shared" si="31"/>
        <v/>
      </c>
      <c r="AM107" s="41" t="str">
        <f t="shared" si="31"/>
        <v/>
      </c>
      <c r="AN107" s="41" t="str">
        <f t="shared" si="31"/>
        <v/>
      </c>
      <c r="AO107" s="41" t="str">
        <f t="shared" si="22"/>
        <v/>
      </c>
      <c r="AP107" s="41" t="str">
        <f t="shared" si="23"/>
        <v/>
      </c>
      <c r="AQ107" s="41" t="str">
        <f t="shared" si="24"/>
        <v/>
      </c>
      <c r="AR107" s="41">
        <f t="shared" si="30"/>
        <v>0</v>
      </c>
      <c r="AS107" s="107">
        <f t="shared" si="27"/>
        <v>0</v>
      </c>
      <c r="AT107" s="41" t="str">
        <f t="shared" si="29"/>
        <v/>
      </c>
      <c r="AU107" s="41"/>
      <c r="AV107" s="41"/>
      <c r="AW107" s="41"/>
      <c r="AX107" s="41"/>
      <c r="AY107" s="41"/>
      <c r="AZ107" s="41"/>
      <c r="BA107" s="41">
        <f t="shared" si="25"/>
        <v>0</v>
      </c>
      <c r="BB107" s="42">
        <f>[1]Rollup!$C$15</f>
        <v>44388</v>
      </c>
      <c r="BC107" s="43" t="str">
        <f t="shared" si="26"/>
        <v/>
      </c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</row>
    <row r="108" spans="1:77" ht="15" x14ac:dyDescent="0.25">
      <c r="A108" s="47"/>
      <c r="B108" s="47"/>
      <c r="C108" s="47"/>
      <c r="D108" s="47"/>
      <c r="E108" s="47"/>
      <c r="F108" s="47"/>
      <c r="G108" s="48"/>
      <c r="H108" s="48"/>
      <c r="I108" s="48"/>
      <c r="J108" s="48"/>
      <c r="K108" s="48"/>
      <c r="L108" s="48"/>
      <c r="M108" s="49"/>
      <c r="N108" s="50"/>
      <c r="O108" s="51"/>
      <c r="P108" s="52"/>
      <c r="Q108" s="52"/>
      <c r="R108" s="51"/>
      <c r="S108" s="53"/>
      <c r="T108" s="49"/>
      <c r="U108" s="50"/>
      <c r="V108" s="51"/>
      <c r="W108" s="51"/>
      <c r="X108" s="54"/>
      <c r="Y108" s="54"/>
      <c r="Z108" s="54"/>
      <c r="AA108" s="54"/>
      <c r="AB108" s="54"/>
      <c r="AC108" s="54"/>
      <c r="AD108" s="54"/>
      <c r="AE108" s="55" t="str">
        <f t="shared" si="18"/>
        <v/>
      </c>
      <c r="AF108" s="51">
        <f t="shared" si="19"/>
        <v>0</v>
      </c>
      <c r="AG108" s="41" t="str">
        <f t="shared" si="20"/>
        <v>x</v>
      </c>
      <c r="AH108" s="41" t="str">
        <f t="shared" si="21"/>
        <v/>
      </c>
      <c r="AI108" s="41" t="str">
        <f t="shared" si="28"/>
        <v/>
      </c>
      <c r="AJ108" s="41" t="str">
        <f t="shared" si="31"/>
        <v/>
      </c>
      <c r="AK108" s="41" t="str">
        <f t="shared" si="31"/>
        <v/>
      </c>
      <c r="AL108" s="41" t="str">
        <f t="shared" si="31"/>
        <v/>
      </c>
      <c r="AM108" s="41" t="str">
        <f t="shared" si="31"/>
        <v/>
      </c>
      <c r="AN108" s="41" t="str">
        <f t="shared" si="31"/>
        <v/>
      </c>
      <c r="AO108" s="41" t="str">
        <f t="shared" si="22"/>
        <v/>
      </c>
      <c r="AP108" s="41" t="str">
        <f t="shared" si="23"/>
        <v/>
      </c>
      <c r="AQ108" s="41" t="str">
        <f t="shared" si="24"/>
        <v/>
      </c>
      <c r="AR108" s="41">
        <f t="shared" si="30"/>
        <v>0</v>
      </c>
      <c r="AS108" s="107">
        <f t="shared" si="27"/>
        <v>0</v>
      </c>
      <c r="AT108" s="41" t="str">
        <f t="shared" si="29"/>
        <v/>
      </c>
      <c r="AU108" s="41"/>
      <c r="AV108" s="41"/>
      <c r="AW108" s="41"/>
      <c r="AX108" s="41"/>
      <c r="AY108" s="41"/>
      <c r="AZ108" s="41"/>
      <c r="BA108" s="41">
        <f t="shared" si="25"/>
        <v>0</v>
      </c>
      <c r="BB108" s="42">
        <f>[1]Rollup!$C$15</f>
        <v>44388</v>
      </c>
      <c r="BC108" s="43" t="str">
        <f t="shared" si="26"/>
        <v/>
      </c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</row>
    <row r="109" spans="1:77" ht="15" x14ac:dyDescent="0.25">
      <c r="A109" s="47"/>
      <c r="B109" s="47"/>
      <c r="C109" s="47"/>
      <c r="D109" s="47"/>
      <c r="E109" s="47"/>
      <c r="F109" s="47"/>
      <c r="G109" s="48"/>
      <c r="H109" s="48"/>
      <c r="I109" s="48"/>
      <c r="J109" s="48"/>
      <c r="K109" s="48"/>
      <c r="L109" s="48"/>
      <c r="M109" s="49"/>
      <c r="N109" s="50"/>
      <c r="O109" s="51"/>
      <c r="P109" s="52"/>
      <c r="Q109" s="52"/>
      <c r="R109" s="51"/>
      <c r="S109" s="53"/>
      <c r="T109" s="49"/>
      <c r="U109" s="50"/>
      <c r="V109" s="51"/>
      <c r="W109" s="51"/>
      <c r="X109" s="54"/>
      <c r="Y109" s="54"/>
      <c r="Z109" s="54"/>
      <c r="AA109" s="54"/>
      <c r="AB109" s="54"/>
      <c r="AC109" s="54"/>
      <c r="AD109" s="54"/>
      <c r="AE109" s="55" t="str">
        <f t="shared" si="18"/>
        <v/>
      </c>
      <c r="AF109" s="51">
        <f t="shared" si="19"/>
        <v>0</v>
      </c>
      <c r="AG109" s="41" t="str">
        <f t="shared" si="20"/>
        <v>x</v>
      </c>
      <c r="AH109" s="41" t="str">
        <f t="shared" si="21"/>
        <v/>
      </c>
      <c r="AI109" s="41" t="str">
        <f t="shared" si="28"/>
        <v/>
      </c>
      <c r="AJ109" s="41" t="str">
        <f t="shared" si="31"/>
        <v/>
      </c>
      <c r="AK109" s="41" t="str">
        <f t="shared" si="31"/>
        <v/>
      </c>
      <c r="AL109" s="41" t="str">
        <f t="shared" si="31"/>
        <v/>
      </c>
      <c r="AM109" s="41" t="str">
        <f t="shared" si="31"/>
        <v/>
      </c>
      <c r="AN109" s="41" t="str">
        <f t="shared" si="31"/>
        <v/>
      </c>
      <c r="AO109" s="41" t="str">
        <f t="shared" si="22"/>
        <v/>
      </c>
      <c r="AP109" s="41" t="str">
        <f t="shared" si="23"/>
        <v/>
      </c>
      <c r="AQ109" s="41" t="str">
        <f t="shared" si="24"/>
        <v/>
      </c>
      <c r="AR109" s="41">
        <f t="shared" si="30"/>
        <v>0</v>
      </c>
      <c r="AS109" s="107">
        <f t="shared" si="27"/>
        <v>0</v>
      </c>
      <c r="AT109" s="41" t="str">
        <f t="shared" si="29"/>
        <v/>
      </c>
      <c r="AU109" s="41"/>
      <c r="AV109" s="41"/>
      <c r="AW109" s="41"/>
      <c r="AX109" s="41"/>
      <c r="AY109" s="41"/>
      <c r="AZ109" s="41"/>
      <c r="BA109" s="41">
        <f t="shared" si="25"/>
        <v>0</v>
      </c>
      <c r="BB109" s="42">
        <f>[1]Rollup!$C$15</f>
        <v>44388</v>
      </c>
      <c r="BC109" s="43" t="str">
        <f t="shared" si="26"/>
        <v/>
      </c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</row>
    <row r="110" spans="1:77" ht="15" x14ac:dyDescent="0.25">
      <c r="A110" s="47"/>
      <c r="B110" s="47"/>
      <c r="C110" s="47"/>
      <c r="D110" s="47"/>
      <c r="E110" s="47"/>
      <c r="F110" s="47"/>
      <c r="G110" s="48"/>
      <c r="H110" s="48"/>
      <c r="I110" s="48"/>
      <c r="J110" s="48"/>
      <c r="K110" s="48"/>
      <c r="L110" s="48"/>
      <c r="M110" s="49"/>
      <c r="N110" s="50"/>
      <c r="O110" s="51"/>
      <c r="P110" s="52"/>
      <c r="Q110" s="52"/>
      <c r="R110" s="51"/>
      <c r="S110" s="53"/>
      <c r="T110" s="49"/>
      <c r="U110" s="50"/>
      <c r="V110" s="51"/>
      <c r="W110" s="51"/>
      <c r="X110" s="54"/>
      <c r="Y110" s="54"/>
      <c r="Z110" s="54"/>
      <c r="AA110" s="54"/>
      <c r="AB110" s="54"/>
      <c r="AC110" s="54"/>
      <c r="AD110" s="54"/>
      <c r="AE110" s="55" t="str">
        <f t="shared" si="18"/>
        <v/>
      </c>
      <c r="AF110" s="51">
        <f t="shared" si="19"/>
        <v>0</v>
      </c>
      <c r="AG110" s="41" t="str">
        <f t="shared" si="20"/>
        <v>x</v>
      </c>
      <c r="AH110" s="41" t="str">
        <f t="shared" si="21"/>
        <v/>
      </c>
      <c r="AI110" s="41" t="str">
        <f t="shared" si="28"/>
        <v/>
      </c>
      <c r="AJ110" s="41" t="str">
        <f t="shared" si="31"/>
        <v/>
      </c>
      <c r="AK110" s="41" t="str">
        <f t="shared" si="31"/>
        <v/>
      </c>
      <c r="AL110" s="41" t="str">
        <f t="shared" si="31"/>
        <v/>
      </c>
      <c r="AM110" s="41" t="str">
        <f t="shared" si="31"/>
        <v/>
      </c>
      <c r="AN110" s="41" t="str">
        <f t="shared" si="31"/>
        <v/>
      </c>
      <c r="AO110" s="41" t="str">
        <f t="shared" si="22"/>
        <v/>
      </c>
      <c r="AP110" s="41" t="str">
        <f t="shared" si="23"/>
        <v/>
      </c>
      <c r="AQ110" s="41" t="str">
        <f t="shared" si="24"/>
        <v/>
      </c>
      <c r="AR110" s="41">
        <f t="shared" si="30"/>
        <v>0</v>
      </c>
      <c r="AS110" s="107">
        <f t="shared" si="27"/>
        <v>0</v>
      </c>
      <c r="AT110" s="41" t="str">
        <f t="shared" si="29"/>
        <v/>
      </c>
      <c r="AU110" s="41"/>
      <c r="AV110" s="41"/>
      <c r="AW110" s="41"/>
      <c r="AX110" s="41"/>
      <c r="AY110" s="41"/>
      <c r="AZ110" s="41"/>
      <c r="BA110" s="41">
        <f t="shared" si="25"/>
        <v>0</v>
      </c>
      <c r="BB110" s="42">
        <f>[1]Rollup!$C$15</f>
        <v>44388</v>
      </c>
      <c r="BC110" s="43" t="str">
        <f t="shared" si="26"/>
        <v/>
      </c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</row>
    <row r="111" spans="1:77" ht="15" x14ac:dyDescent="0.25">
      <c r="A111" s="47"/>
      <c r="B111" s="47"/>
      <c r="C111" s="47"/>
      <c r="D111" s="47"/>
      <c r="E111" s="47"/>
      <c r="F111" s="47"/>
      <c r="G111" s="48"/>
      <c r="H111" s="48"/>
      <c r="I111" s="48"/>
      <c r="J111" s="48"/>
      <c r="K111" s="48"/>
      <c r="L111" s="48"/>
      <c r="M111" s="49"/>
      <c r="N111" s="50"/>
      <c r="O111" s="51"/>
      <c r="P111" s="52"/>
      <c r="Q111" s="52"/>
      <c r="R111" s="51"/>
      <c r="S111" s="53"/>
      <c r="T111" s="49"/>
      <c r="U111" s="50"/>
      <c r="V111" s="51"/>
      <c r="W111" s="51"/>
      <c r="X111" s="54"/>
      <c r="Y111" s="54"/>
      <c r="Z111" s="54"/>
      <c r="AA111" s="54"/>
      <c r="AB111" s="54"/>
      <c r="AC111" s="54"/>
      <c r="AD111" s="54"/>
      <c r="AE111" s="55" t="str">
        <f t="shared" si="18"/>
        <v/>
      </c>
      <c r="AF111" s="51">
        <f t="shared" si="19"/>
        <v>0</v>
      </c>
      <c r="AG111" s="41" t="str">
        <f t="shared" si="20"/>
        <v>x</v>
      </c>
      <c r="AH111" s="41" t="str">
        <f t="shared" si="21"/>
        <v/>
      </c>
      <c r="AI111" s="41" t="str">
        <f t="shared" si="28"/>
        <v/>
      </c>
      <c r="AJ111" s="41" t="str">
        <f t="shared" si="31"/>
        <v/>
      </c>
      <c r="AK111" s="41" t="str">
        <f t="shared" si="31"/>
        <v/>
      </c>
      <c r="AL111" s="41" t="str">
        <f t="shared" si="31"/>
        <v/>
      </c>
      <c r="AM111" s="41" t="str">
        <f t="shared" si="31"/>
        <v/>
      </c>
      <c r="AN111" s="41" t="str">
        <f t="shared" si="31"/>
        <v/>
      </c>
      <c r="AO111" s="41" t="str">
        <f t="shared" si="22"/>
        <v/>
      </c>
      <c r="AP111" s="41" t="str">
        <f t="shared" si="23"/>
        <v/>
      </c>
      <c r="AQ111" s="41" t="str">
        <f t="shared" si="24"/>
        <v/>
      </c>
      <c r="AR111" s="41">
        <f t="shared" si="30"/>
        <v>0</v>
      </c>
      <c r="AS111" s="107">
        <f t="shared" si="27"/>
        <v>0</v>
      </c>
      <c r="AT111" s="41" t="str">
        <f t="shared" si="29"/>
        <v/>
      </c>
      <c r="AU111" s="41"/>
      <c r="AV111" s="41"/>
      <c r="AW111" s="41"/>
      <c r="AX111" s="41"/>
      <c r="AY111" s="41"/>
      <c r="AZ111" s="41"/>
      <c r="BA111" s="41">
        <f t="shared" si="25"/>
        <v>0</v>
      </c>
      <c r="BB111" s="42">
        <f>[1]Rollup!$C$15</f>
        <v>44388</v>
      </c>
      <c r="BC111" s="43" t="str">
        <f t="shared" si="26"/>
        <v/>
      </c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</row>
    <row r="112" spans="1:77" ht="15" x14ac:dyDescent="0.25">
      <c r="A112" s="47"/>
      <c r="B112" s="47"/>
      <c r="C112" s="47"/>
      <c r="D112" s="47"/>
      <c r="E112" s="47"/>
      <c r="F112" s="47"/>
      <c r="G112" s="48"/>
      <c r="H112" s="48"/>
      <c r="I112" s="48"/>
      <c r="J112" s="48"/>
      <c r="K112" s="48"/>
      <c r="L112" s="48"/>
      <c r="M112" s="49"/>
      <c r="N112" s="50"/>
      <c r="O112" s="51"/>
      <c r="P112" s="52"/>
      <c r="Q112" s="52"/>
      <c r="R112" s="51"/>
      <c r="S112" s="53"/>
      <c r="T112" s="49"/>
      <c r="U112" s="50"/>
      <c r="V112" s="51"/>
      <c r="W112" s="51"/>
      <c r="X112" s="54"/>
      <c r="Y112" s="54"/>
      <c r="Z112" s="54"/>
      <c r="AA112" s="54"/>
      <c r="AB112" s="54"/>
      <c r="AC112" s="54"/>
      <c r="AD112" s="54"/>
      <c r="AE112" s="55" t="str">
        <f t="shared" si="18"/>
        <v/>
      </c>
      <c r="AF112" s="51">
        <f t="shared" si="19"/>
        <v>0</v>
      </c>
      <c r="AG112" s="41" t="str">
        <f t="shared" si="20"/>
        <v>x</v>
      </c>
      <c r="AH112" s="41" t="str">
        <f t="shared" si="21"/>
        <v/>
      </c>
      <c r="AI112" s="41" t="str">
        <f t="shared" si="28"/>
        <v/>
      </c>
      <c r="AJ112" s="41" t="str">
        <f t="shared" si="31"/>
        <v/>
      </c>
      <c r="AK112" s="41" t="str">
        <f t="shared" si="31"/>
        <v/>
      </c>
      <c r="AL112" s="41" t="str">
        <f t="shared" si="31"/>
        <v/>
      </c>
      <c r="AM112" s="41" t="str">
        <f t="shared" si="31"/>
        <v/>
      </c>
      <c r="AN112" s="41" t="str">
        <f t="shared" si="31"/>
        <v/>
      </c>
      <c r="AO112" s="41" t="str">
        <f t="shared" si="22"/>
        <v/>
      </c>
      <c r="AP112" s="41" t="str">
        <f t="shared" si="23"/>
        <v/>
      </c>
      <c r="AQ112" s="41" t="str">
        <f t="shared" si="24"/>
        <v/>
      </c>
      <c r="AR112" s="41">
        <f t="shared" si="30"/>
        <v>0</v>
      </c>
      <c r="AS112" s="107">
        <f t="shared" si="27"/>
        <v>0</v>
      </c>
      <c r="AT112" s="41" t="str">
        <f t="shared" si="29"/>
        <v/>
      </c>
      <c r="AU112" s="41"/>
      <c r="AV112" s="41"/>
      <c r="AW112" s="41"/>
      <c r="AX112" s="41"/>
      <c r="AY112" s="41"/>
      <c r="AZ112" s="41"/>
      <c r="BA112" s="41">
        <f t="shared" si="25"/>
        <v>0</v>
      </c>
      <c r="BB112" s="42">
        <f>[1]Rollup!$C$15</f>
        <v>44388</v>
      </c>
      <c r="BC112" s="43" t="str">
        <f t="shared" si="26"/>
        <v/>
      </c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</row>
    <row r="113" spans="1:77" ht="15" x14ac:dyDescent="0.25">
      <c r="A113" s="47"/>
      <c r="B113" s="47"/>
      <c r="C113" s="47"/>
      <c r="D113" s="47"/>
      <c r="E113" s="47"/>
      <c r="F113" s="47"/>
      <c r="G113" s="48"/>
      <c r="H113" s="48"/>
      <c r="I113" s="48"/>
      <c r="J113" s="48"/>
      <c r="K113" s="48"/>
      <c r="L113" s="48"/>
      <c r="M113" s="49"/>
      <c r="N113" s="50"/>
      <c r="O113" s="51"/>
      <c r="P113" s="52"/>
      <c r="Q113" s="52"/>
      <c r="R113" s="51"/>
      <c r="S113" s="53"/>
      <c r="T113" s="49"/>
      <c r="U113" s="50"/>
      <c r="V113" s="51"/>
      <c r="W113" s="51"/>
      <c r="X113" s="54"/>
      <c r="Y113" s="54"/>
      <c r="Z113" s="54"/>
      <c r="AA113" s="54"/>
      <c r="AB113" s="54"/>
      <c r="AC113" s="54"/>
      <c r="AD113" s="54"/>
      <c r="AE113" s="55" t="str">
        <f t="shared" si="18"/>
        <v/>
      </c>
      <c r="AF113" s="51">
        <f t="shared" si="19"/>
        <v>0</v>
      </c>
      <c r="AG113" s="41" t="str">
        <f t="shared" si="20"/>
        <v>x</v>
      </c>
      <c r="AH113" s="41" t="str">
        <f t="shared" si="21"/>
        <v/>
      </c>
      <c r="AI113" s="41" t="str">
        <f t="shared" si="28"/>
        <v/>
      </c>
      <c r="AJ113" s="41" t="str">
        <f t="shared" si="31"/>
        <v/>
      </c>
      <c r="AK113" s="41" t="str">
        <f t="shared" si="31"/>
        <v/>
      </c>
      <c r="AL113" s="41" t="str">
        <f t="shared" si="31"/>
        <v/>
      </c>
      <c r="AM113" s="41" t="str">
        <f t="shared" si="31"/>
        <v/>
      </c>
      <c r="AN113" s="41" t="str">
        <f t="shared" si="31"/>
        <v/>
      </c>
      <c r="AO113" s="41" t="str">
        <f t="shared" si="22"/>
        <v/>
      </c>
      <c r="AP113" s="41" t="str">
        <f t="shared" si="23"/>
        <v/>
      </c>
      <c r="AQ113" s="41" t="str">
        <f t="shared" si="24"/>
        <v/>
      </c>
      <c r="AR113" s="41">
        <f t="shared" si="30"/>
        <v>0</v>
      </c>
      <c r="AS113" s="107">
        <f t="shared" si="27"/>
        <v>0</v>
      </c>
      <c r="AT113" s="41" t="str">
        <f t="shared" si="29"/>
        <v/>
      </c>
      <c r="AU113" s="41"/>
      <c r="AV113" s="41"/>
      <c r="AW113" s="41"/>
      <c r="AX113" s="41"/>
      <c r="AY113" s="41"/>
      <c r="AZ113" s="41"/>
      <c r="BA113" s="41">
        <f t="shared" si="25"/>
        <v>0</v>
      </c>
      <c r="BB113" s="42">
        <f>[1]Rollup!$C$15</f>
        <v>44388</v>
      </c>
      <c r="BC113" s="43" t="str">
        <f t="shared" si="26"/>
        <v/>
      </c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</row>
    <row r="114" spans="1:77" ht="15" x14ac:dyDescent="0.25">
      <c r="A114" s="47"/>
      <c r="B114" s="47"/>
      <c r="C114" s="47"/>
      <c r="D114" s="47"/>
      <c r="E114" s="47"/>
      <c r="F114" s="47"/>
      <c r="G114" s="48"/>
      <c r="H114" s="48"/>
      <c r="I114" s="48"/>
      <c r="J114" s="48"/>
      <c r="K114" s="48"/>
      <c r="L114" s="48"/>
      <c r="M114" s="49"/>
      <c r="N114" s="50"/>
      <c r="O114" s="51"/>
      <c r="P114" s="52"/>
      <c r="Q114" s="52"/>
      <c r="R114" s="51"/>
      <c r="S114" s="53"/>
      <c r="T114" s="49"/>
      <c r="U114" s="50"/>
      <c r="V114" s="51"/>
      <c r="W114" s="51"/>
      <c r="X114" s="54"/>
      <c r="Y114" s="54"/>
      <c r="Z114" s="54"/>
      <c r="AA114" s="54"/>
      <c r="AB114" s="54"/>
      <c r="AC114" s="54"/>
      <c r="AD114" s="54"/>
      <c r="AE114" s="55" t="str">
        <f t="shared" si="18"/>
        <v/>
      </c>
      <c r="AF114" s="51">
        <f t="shared" si="19"/>
        <v>0</v>
      </c>
      <c r="AG114" s="41" t="str">
        <f t="shared" si="20"/>
        <v>x</v>
      </c>
      <c r="AH114" s="41" t="str">
        <f t="shared" si="21"/>
        <v/>
      </c>
      <c r="AI114" s="41" t="str">
        <f t="shared" si="28"/>
        <v/>
      </c>
      <c r="AJ114" s="41" t="str">
        <f t="shared" si="31"/>
        <v/>
      </c>
      <c r="AK114" s="41" t="str">
        <f t="shared" si="31"/>
        <v/>
      </c>
      <c r="AL114" s="41" t="str">
        <f t="shared" si="31"/>
        <v/>
      </c>
      <c r="AM114" s="41" t="str">
        <f t="shared" si="31"/>
        <v/>
      </c>
      <c r="AN114" s="41" t="str">
        <f t="shared" si="31"/>
        <v/>
      </c>
      <c r="AO114" s="41" t="str">
        <f t="shared" si="22"/>
        <v/>
      </c>
      <c r="AP114" s="41" t="str">
        <f t="shared" si="23"/>
        <v/>
      </c>
      <c r="AQ114" s="41" t="str">
        <f t="shared" si="24"/>
        <v/>
      </c>
      <c r="AR114" s="41">
        <f t="shared" si="30"/>
        <v>0</v>
      </c>
      <c r="AS114" s="107">
        <f t="shared" si="27"/>
        <v>0</v>
      </c>
      <c r="AT114" s="41" t="str">
        <f t="shared" si="29"/>
        <v/>
      </c>
      <c r="AU114" s="41"/>
      <c r="AV114" s="41"/>
      <c r="AW114" s="41"/>
      <c r="AX114" s="41"/>
      <c r="AY114" s="41"/>
      <c r="AZ114" s="41"/>
      <c r="BA114" s="41">
        <f t="shared" si="25"/>
        <v>0</v>
      </c>
      <c r="BB114" s="42">
        <f>[1]Rollup!$C$15</f>
        <v>44388</v>
      </c>
      <c r="BC114" s="43" t="str">
        <f t="shared" si="26"/>
        <v/>
      </c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</row>
    <row r="115" spans="1:77" ht="15" x14ac:dyDescent="0.25">
      <c r="A115" s="47"/>
      <c r="B115" s="47"/>
      <c r="C115" s="47"/>
      <c r="D115" s="47"/>
      <c r="E115" s="47"/>
      <c r="F115" s="47"/>
      <c r="G115" s="48"/>
      <c r="H115" s="48"/>
      <c r="I115" s="48"/>
      <c r="J115" s="48"/>
      <c r="K115" s="48"/>
      <c r="L115" s="48"/>
      <c r="M115" s="49"/>
      <c r="N115" s="50"/>
      <c r="O115" s="51"/>
      <c r="P115" s="52"/>
      <c r="Q115" s="52"/>
      <c r="R115" s="51"/>
      <c r="S115" s="53"/>
      <c r="T115" s="49"/>
      <c r="U115" s="50"/>
      <c r="V115" s="51"/>
      <c r="W115" s="51"/>
      <c r="X115" s="54"/>
      <c r="Y115" s="54"/>
      <c r="Z115" s="54"/>
      <c r="AA115" s="54"/>
      <c r="AB115" s="54"/>
      <c r="AC115" s="54"/>
      <c r="AD115" s="54"/>
      <c r="AE115" s="55" t="str">
        <f t="shared" si="18"/>
        <v/>
      </c>
      <c r="AF115" s="51">
        <f t="shared" si="19"/>
        <v>0</v>
      </c>
      <c r="AG115" s="41" t="str">
        <f t="shared" si="20"/>
        <v>x</v>
      </c>
      <c r="AH115" s="41" t="str">
        <f t="shared" si="21"/>
        <v/>
      </c>
      <c r="AI115" s="41" t="str">
        <f t="shared" si="28"/>
        <v/>
      </c>
      <c r="AJ115" s="41" t="str">
        <f t="shared" si="31"/>
        <v/>
      </c>
      <c r="AK115" s="41" t="str">
        <f t="shared" si="31"/>
        <v/>
      </c>
      <c r="AL115" s="41" t="str">
        <f t="shared" si="31"/>
        <v/>
      </c>
      <c r="AM115" s="41" t="str">
        <f t="shared" si="31"/>
        <v/>
      </c>
      <c r="AN115" s="41" t="str">
        <f t="shared" si="31"/>
        <v/>
      </c>
      <c r="AO115" s="41" t="str">
        <f t="shared" si="22"/>
        <v/>
      </c>
      <c r="AP115" s="41" t="str">
        <f t="shared" si="23"/>
        <v/>
      </c>
      <c r="AQ115" s="41" t="str">
        <f t="shared" si="24"/>
        <v/>
      </c>
      <c r="AR115" s="41">
        <f t="shared" si="30"/>
        <v>0</v>
      </c>
      <c r="AS115" s="107">
        <f t="shared" si="27"/>
        <v>0</v>
      </c>
      <c r="AT115" s="41" t="str">
        <f t="shared" si="29"/>
        <v/>
      </c>
      <c r="AU115" s="41"/>
      <c r="AV115" s="41"/>
      <c r="AW115" s="41"/>
      <c r="AX115" s="41"/>
      <c r="AY115" s="41"/>
      <c r="AZ115" s="41"/>
      <c r="BA115" s="41">
        <f t="shared" si="25"/>
        <v>0</v>
      </c>
      <c r="BB115" s="42">
        <f>[1]Rollup!$C$15</f>
        <v>44388</v>
      </c>
      <c r="BC115" s="43" t="str">
        <f t="shared" si="26"/>
        <v/>
      </c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</row>
    <row r="116" spans="1:77" ht="15" x14ac:dyDescent="0.25">
      <c r="A116" s="47"/>
      <c r="B116" s="47"/>
      <c r="C116" s="47"/>
      <c r="D116" s="47"/>
      <c r="E116" s="47"/>
      <c r="F116" s="47"/>
      <c r="G116" s="48"/>
      <c r="H116" s="48"/>
      <c r="I116" s="48"/>
      <c r="J116" s="48"/>
      <c r="K116" s="48"/>
      <c r="L116" s="48"/>
      <c r="M116" s="49"/>
      <c r="N116" s="50"/>
      <c r="O116" s="51"/>
      <c r="P116" s="52"/>
      <c r="Q116" s="52"/>
      <c r="R116" s="51"/>
      <c r="S116" s="53"/>
      <c r="T116" s="49"/>
      <c r="U116" s="50"/>
      <c r="V116" s="51"/>
      <c r="W116" s="51"/>
      <c r="X116" s="54"/>
      <c r="Y116" s="54"/>
      <c r="Z116" s="54"/>
      <c r="AA116" s="54"/>
      <c r="AB116" s="54"/>
      <c r="AC116" s="54"/>
      <c r="AD116" s="54"/>
      <c r="AE116" s="55" t="str">
        <f t="shared" si="18"/>
        <v/>
      </c>
      <c r="AF116" s="51">
        <f t="shared" si="19"/>
        <v>0</v>
      </c>
      <c r="AG116" s="41" t="str">
        <f t="shared" si="20"/>
        <v>x</v>
      </c>
      <c r="AH116" s="41" t="str">
        <f t="shared" si="21"/>
        <v/>
      </c>
      <c r="AI116" s="41" t="str">
        <f t="shared" si="28"/>
        <v/>
      </c>
      <c r="AJ116" s="41" t="str">
        <f t="shared" si="31"/>
        <v/>
      </c>
      <c r="AK116" s="41" t="str">
        <f t="shared" si="31"/>
        <v/>
      </c>
      <c r="AL116" s="41" t="str">
        <f t="shared" si="31"/>
        <v/>
      </c>
      <c r="AM116" s="41" t="str">
        <f t="shared" si="31"/>
        <v/>
      </c>
      <c r="AN116" s="41" t="str">
        <f t="shared" si="31"/>
        <v/>
      </c>
      <c r="AO116" s="41" t="str">
        <f t="shared" si="22"/>
        <v/>
      </c>
      <c r="AP116" s="41" t="str">
        <f t="shared" si="23"/>
        <v/>
      </c>
      <c r="AQ116" s="41" t="str">
        <f t="shared" si="24"/>
        <v/>
      </c>
      <c r="AR116" s="41">
        <f t="shared" si="30"/>
        <v>0</v>
      </c>
      <c r="AS116" s="107">
        <f t="shared" si="27"/>
        <v>0</v>
      </c>
      <c r="AT116" s="41" t="str">
        <f t="shared" si="29"/>
        <v/>
      </c>
      <c r="AU116" s="41"/>
      <c r="AV116" s="41"/>
      <c r="AW116" s="41"/>
      <c r="AX116" s="41"/>
      <c r="AY116" s="41"/>
      <c r="AZ116" s="41"/>
      <c r="BA116" s="41">
        <f t="shared" si="25"/>
        <v>0</v>
      </c>
      <c r="BB116" s="42">
        <f>[1]Rollup!$C$15</f>
        <v>44388</v>
      </c>
      <c r="BC116" s="43" t="str">
        <f t="shared" si="26"/>
        <v/>
      </c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</row>
    <row r="117" spans="1:77" ht="15" x14ac:dyDescent="0.25">
      <c r="A117" s="47"/>
      <c r="B117" s="47"/>
      <c r="C117" s="47"/>
      <c r="D117" s="47"/>
      <c r="E117" s="47"/>
      <c r="F117" s="47"/>
      <c r="G117" s="48"/>
      <c r="H117" s="48"/>
      <c r="I117" s="48"/>
      <c r="J117" s="48"/>
      <c r="K117" s="48"/>
      <c r="L117" s="48"/>
      <c r="M117" s="49"/>
      <c r="N117" s="50"/>
      <c r="O117" s="51"/>
      <c r="P117" s="52"/>
      <c r="Q117" s="52"/>
      <c r="R117" s="51"/>
      <c r="S117" s="53"/>
      <c r="T117" s="49"/>
      <c r="U117" s="50"/>
      <c r="V117" s="51"/>
      <c r="W117" s="51"/>
      <c r="X117" s="54"/>
      <c r="Y117" s="54"/>
      <c r="Z117" s="54"/>
      <c r="AA117" s="54"/>
      <c r="AB117" s="54"/>
      <c r="AC117" s="54"/>
      <c r="AD117" s="54"/>
      <c r="AE117" s="55" t="str">
        <f t="shared" si="18"/>
        <v/>
      </c>
      <c r="AF117" s="51">
        <f t="shared" si="19"/>
        <v>0</v>
      </c>
      <c r="AG117" s="41" t="str">
        <f t="shared" si="20"/>
        <v>x</v>
      </c>
      <c r="AH117" s="41" t="str">
        <f t="shared" si="21"/>
        <v/>
      </c>
      <c r="AI117" s="41" t="str">
        <f t="shared" si="28"/>
        <v/>
      </c>
      <c r="AJ117" s="41" t="str">
        <f t="shared" si="31"/>
        <v/>
      </c>
      <c r="AK117" s="41" t="str">
        <f t="shared" si="31"/>
        <v/>
      </c>
      <c r="AL117" s="41" t="str">
        <f t="shared" si="31"/>
        <v/>
      </c>
      <c r="AM117" s="41" t="str">
        <f t="shared" si="31"/>
        <v/>
      </c>
      <c r="AN117" s="41" t="str">
        <f t="shared" si="31"/>
        <v/>
      </c>
      <c r="AO117" s="41" t="str">
        <f t="shared" si="22"/>
        <v/>
      </c>
      <c r="AP117" s="41" t="str">
        <f t="shared" si="23"/>
        <v/>
      </c>
      <c r="AQ117" s="41" t="str">
        <f t="shared" si="24"/>
        <v/>
      </c>
      <c r="AR117" s="41">
        <f t="shared" si="30"/>
        <v>0</v>
      </c>
      <c r="AS117" s="107">
        <f t="shared" si="27"/>
        <v>0</v>
      </c>
      <c r="AT117" s="41" t="str">
        <f t="shared" si="29"/>
        <v/>
      </c>
      <c r="AU117" s="41"/>
      <c r="AV117" s="41"/>
      <c r="AW117" s="41"/>
      <c r="AX117" s="41"/>
      <c r="AY117" s="41"/>
      <c r="AZ117" s="41"/>
      <c r="BA117" s="41">
        <f t="shared" si="25"/>
        <v>0</v>
      </c>
      <c r="BB117" s="42">
        <f>[1]Rollup!$C$15</f>
        <v>44388</v>
      </c>
      <c r="BC117" s="43" t="str">
        <f t="shared" si="26"/>
        <v/>
      </c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</row>
    <row r="118" spans="1:77" ht="15" x14ac:dyDescent="0.25">
      <c r="A118" s="47"/>
      <c r="B118" s="47"/>
      <c r="C118" s="47"/>
      <c r="D118" s="47"/>
      <c r="E118" s="47"/>
      <c r="F118" s="47"/>
      <c r="G118" s="48"/>
      <c r="H118" s="48"/>
      <c r="I118" s="48"/>
      <c r="J118" s="48"/>
      <c r="K118" s="48"/>
      <c r="L118" s="48"/>
      <c r="M118" s="49"/>
      <c r="N118" s="50"/>
      <c r="O118" s="51"/>
      <c r="P118" s="52"/>
      <c r="Q118" s="52"/>
      <c r="R118" s="51"/>
      <c r="S118" s="53"/>
      <c r="T118" s="49"/>
      <c r="U118" s="50"/>
      <c r="V118" s="51"/>
      <c r="W118" s="51"/>
      <c r="X118" s="54"/>
      <c r="Y118" s="54"/>
      <c r="Z118" s="54"/>
      <c r="AA118" s="54"/>
      <c r="AB118" s="54"/>
      <c r="AC118" s="54"/>
      <c r="AD118" s="54"/>
      <c r="AE118" s="55" t="str">
        <f t="shared" si="18"/>
        <v/>
      </c>
      <c r="AF118" s="51">
        <f t="shared" si="19"/>
        <v>0</v>
      </c>
      <c r="AG118" s="41" t="str">
        <f t="shared" si="20"/>
        <v>x</v>
      </c>
      <c r="AH118" s="41" t="str">
        <f t="shared" si="21"/>
        <v/>
      </c>
      <c r="AI118" s="41" t="str">
        <f t="shared" si="28"/>
        <v/>
      </c>
      <c r="AJ118" s="41" t="str">
        <f t="shared" si="31"/>
        <v/>
      </c>
      <c r="AK118" s="41" t="str">
        <f t="shared" si="31"/>
        <v/>
      </c>
      <c r="AL118" s="41" t="str">
        <f t="shared" si="31"/>
        <v/>
      </c>
      <c r="AM118" s="41" t="str">
        <f t="shared" si="31"/>
        <v/>
      </c>
      <c r="AN118" s="41" t="str">
        <f t="shared" si="31"/>
        <v/>
      </c>
      <c r="AO118" s="41" t="str">
        <f t="shared" si="22"/>
        <v/>
      </c>
      <c r="AP118" s="41" t="str">
        <f t="shared" si="23"/>
        <v/>
      </c>
      <c r="AQ118" s="41" t="str">
        <f t="shared" si="24"/>
        <v/>
      </c>
      <c r="AR118" s="41">
        <f t="shared" si="30"/>
        <v>0</v>
      </c>
      <c r="AS118" s="107">
        <f t="shared" si="27"/>
        <v>0</v>
      </c>
      <c r="AT118" s="41" t="str">
        <f t="shared" si="29"/>
        <v/>
      </c>
      <c r="AU118" s="41"/>
      <c r="AV118" s="41"/>
      <c r="AW118" s="41"/>
      <c r="AX118" s="41"/>
      <c r="AY118" s="41"/>
      <c r="AZ118" s="41"/>
      <c r="BA118" s="41">
        <f t="shared" si="25"/>
        <v>0</v>
      </c>
      <c r="BB118" s="42">
        <f>[1]Rollup!$C$15</f>
        <v>44388</v>
      </c>
      <c r="BC118" s="43" t="str">
        <f t="shared" si="26"/>
        <v/>
      </c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</row>
    <row r="119" spans="1:77" ht="15" x14ac:dyDescent="0.25">
      <c r="A119" s="47"/>
      <c r="B119" s="47"/>
      <c r="C119" s="47"/>
      <c r="D119" s="47"/>
      <c r="E119" s="47"/>
      <c r="F119" s="47"/>
      <c r="G119" s="48"/>
      <c r="H119" s="48"/>
      <c r="I119" s="48"/>
      <c r="J119" s="48"/>
      <c r="K119" s="48"/>
      <c r="L119" s="48"/>
      <c r="M119" s="49"/>
      <c r="N119" s="50"/>
      <c r="O119" s="51"/>
      <c r="P119" s="52"/>
      <c r="Q119" s="52"/>
      <c r="R119" s="51"/>
      <c r="S119" s="53"/>
      <c r="T119" s="49"/>
      <c r="U119" s="50"/>
      <c r="V119" s="51"/>
      <c r="W119" s="51"/>
      <c r="X119" s="54"/>
      <c r="Y119" s="54"/>
      <c r="Z119" s="54"/>
      <c r="AA119" s="54"/>
      <c r="AB119" s="54"/>
      <c r="AC119" s="54"/>
      <c r="AD119" s="54"/>
      <c r="AE119" s="55" t="str">
        <f t="shared" si="18"/>
        <v/>
      </c>
      <c r="AF119" s="51">
        <f t="shared" si="19"/>
        <v>0</v>
      </c>
      <c r="AG119" s="41" t="str">
        <f t="shared" si="20"/>
        <v>x</v>
      </c>
      <c r="AH119" s="41" t="str">
        <f t="shared" si="21"/>
        <v/>
      </c>
      <c r="AI119" s="41" t="str">
        <f t="shared" si="28"/>
        <v/>
      </c>
      <c r="AJ119" s="41" t="str">
        <f t="shared" si="31"/>
        <v/>
      </c>
      <c r="AK119" s="41" t="str">
        <f t="shared" si="31"/>
        <v/>
      </c>
      <c r="AL119" s="41" t="str">
        <f t="shared" si="31"/>
        <v/>
      </c>
      <c r="AM119" s="41" t="str">
        <f t="shared" si="31"/>
        <v/>
      </c>
      <c r="AN119" s="41" t="str">
        <f t="shared" si="31"/>
        <v/>
      </c>
      <c r="AO119" s="41" t="str">
        <f t="shared" si="22"/>
        <v/>
      </c>
      <c r="AP119" s="41" t="str">
        <f t="shared" si="23"/>
        <v/>
      </c>
      <c r="AQ119" s="41" t="str">
        <f t="shared" si="24"/>
        <v/>
      </c>
      <c r="AR119" s="41">
        <f t="shared" si="30"/>
        <v>0</v>
      </c>
      <c r="AS119" s="107">
        <f t="shared" si="27"/>
        <v>0</v>
      </c>
      <c r="AT119" s="41" t="str">
        <f t="shared" si="29"/>
        <v/>
      </c>
      <c r="AU119" s="41"/>
      <c r="AV119" s="41"/>
      <c r="AW119" s="41"/>
      <c r="AX119" s="41"/>
      <c r="AY119" s="41"/>
      <c r="AZ119" s="41"/>
      <c r="BA119" s="41">
        <f t="shared" si="25"/>
        <v>0</v>
      </c>
      <c r="BB119" s="42">
        <f>[1]Rollup!$C$15</f>
        <v>44388</v>
      </c>
      <c r="BC119" s="43" t="str">
        <f t="shared" si="26"/>
        <v/>
      </c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</row>
    <row r="120" spans="1:77" ht="15" x14ac:dyDescent="0.25">
      <c r="A120" s="47"/>
      <c r="B120" s="47"/>
      <c r="C120" s="47"/>
      <c r="D120" s="47"/>
      <c r="E120" s="47"/>
      <c r="F120" s="47"/>
      <c r="G120" s="48"/>
      <c r="H120" s="48"/>
      <c r="I120" s="48"/>
      <c r="J120" s="48"/>
      <c r="K120" s="48"/>
      <c r="L120" s="48"/>
      <c r="M120" s="49"/>
      <c r="N120" s="50"/>
      <c r="O120" s="51"/>
      <c r="P120" s="52"/>
      <c r="Q120" s="52"/>
      <c r="R120" s="51"/>
      <c r="S120" s="53"/>
      <c r="T120" s="49"/>
      <c r="U120" s="50"/>
      <c r="V120" s="51"/>
      <c r="W120" s="51"/>
      <c r="X120" s="54"/>
      <c r="Y120" s="54"/>
      <c r="Z120" s="54"/>
      <c r="AA120" s="54"/>
      <c r="AB120" s="54"/>
      <c r="AC120" s="54"/>
      <c r="AD120" s="54"/>
      <c r="AE120" s="55" t="str">
        <f t="shared" si="18"/>
        <v/>
      </c>
      <c r="AF120" s="51">
        <f t="shared" si="19"/>
        <v>0</v>
      </c>
      <c r="AG120" s="41" t="str">
        <f t="shared" si="20"/>
        <v>x</v>
      </c>
      <c r="AH120" s="41" t="str">
        <f t="shared" si="21"/>
        <v/>
      </c>
      <c r="AI120" s="41" t="str">
        <f t="shared" si="28"/>
        <v/>
      </c>
      <c r="AJ120" s="41" t="str">
        <f t="shared" si="31"/>
        <v/>
      </c>
      <c r="AK120" s="41" t="str">
        <f t="shared" si="31"/>
        <v/>
      </c>
      <c r="AL120" s="41" t="str">
        <f t="shared" si="31"/>
        <v/>
      </c>
      <c r="AM120" s="41" t="str">
        <f t="shared" si="31"/>
        <v/>
      </c>
      <c r="AN120" s="41" t="str">
        <f t="shared" si="31"/>
        <v/>
      </c>
      <c r="AO120" s="41" t="str">
        <f t="shared" si="22"/>
        <v/>
      </c>
      <c r="AP120" s="41" t="str">
        <f t="shared" si="23"/>
        <v/>
      </c>
      <c r="AQ120" s="41" t="str">
        <f t="shared" si="24"/>
        <v/>
      </c>
      <c r="AR120" s="41">
        <f t="shared" si="30"/>
        <v>0</v>
      </c>
      <c r="AS120" s="107">
        <f t="shared" si="27"/>
        <v>0</v>
      </c>
      <c r="AT120" s="41" t="str">
        <f t="shared" si="29"/>
        <v/>
      </c>
      <c r="AU120" s="41"/>
      <c r="AV120" s="41"/>
      <c r="AW120" s="41"/>
      <c r="AX120" s="41"/>
      <c r="AY120" s="41"/>
      <c r="AZ120" s="41"/>
      <c r="BA120" s="41">
        <f t="shared" si="25"/>
        <v>0</v>
      </c>
      <c r="BB120" s="42">
        <f>[1]Rollup!$C$15</f>
        <v>44388</v>
      </c>
      <c r="BC120" s="43" t="str">
        <f t="shared" si="26"/>
        <v/>
      </c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</row>
    <row r="121" spans="1:77" ht="15" x14ac:dyDescent="0.25">
      <c r="A121" s="47"/>
      <c r="B121" s="47"/>
      <c r="C121" s="47"/>
      <c r="D121" s="47"/>
      <c r="E121" s="47"/>
      <c r="F121" s="47"/>
      <c r="G121" s="48"/>
      <c r="H121" s="48"/>
      <c r="I121" s="48"/>
      <c r="J121" s="48"/>
      <c r="K121" s="48"/>
      <c r="L121" s="48"/>
      <c r="M121" s="49"/>
      <c r="N121" s="50"/>
      <c r="O121" s="51"/>
      <c r="P121" s="52"/>
      <c r="Q121" s="52"/>
      <c r="R121" s="51"/>
      <c r="S121" s="53"/>
      <c r="T121" s="49"/>
      <c r="U121" s="50"/>
      <c r="V121" s="51"/>
      <c r="W121" s="51"/>
      <c r="X121" s="54"/>
      <c r="Y121" s="54"/>
      <c r="Z121" s="54"/>
      <c r="AA121" s="54"/>
      <c r="AB121" s="54"/>
      <c r="AC121" s="54"/>
      <c r="AD121" s="54"/>
      <c r="AE121" s="55" t="str">
        <f t="shared" si="18"/>
        <v/>
      </c>
      <c r="AF121" s="51">
        <f t="shared" si="19"/>
        <v>0</v>
      </c>
      <c r="AG121" s="41" t="str">
        <f t="shared" si="20"/>
        <v>x</v>
      </c>
      <c r="AH121" s="41" t="str">
        <f t="shared" si="21"/>
        <v/>
      </c>
      <c r="AI121" s="41" t="str">
        <f t="shared" si="28"/>
        <v/>
      </c>
      <c r="AJ121" s="41" t="str">
        <f t="shared" si="31"/>
        <v/>
      </c>
      <c r="AK121" s="41" t="str">
        <f t="shared" si="31"/>
        <v/>
      </c>
      <c r="AL121" s="41" t="str">
        <f t="shared" si="31"/>
        <v/>
      </c>
      <c r="AM121" s="41" t="str">
        <f t="shared" si="31"/>
        <v/>
      </c>
      <c r="AN121" s="41" t="str">
        <f t="shared" si="31"/>
        <v/>
      </c>
      <c r="AO121" s="41" t="str">
        <f t="shared" si="22"/>
        <v/>
      </c>
      <c r="AP121" s="41" t="str">
        <f t="shared" si="23"/>
        <v/>
      </c>
      <c r="AQ121" s="41" t="str">
        <f t="shared" si="24"/>
        <v/>
      </c>
      <c r="AR121" s="41">
        <f t="shared" si="30"/>
        <v>0</v>
      </c>
      <c r="AS121" s="107">
        <f t="shared" si="27"/>
        <v>0</v>
      </c>
      <c r="AT121" s="41" t="str">
        <f t="shared" si="29"/>
        <v/>
      </c>
      <c r="AU121" s="41"/>
      <c r="AV121" s="41"/>
      <c r="AW121" s="41"/>
      <c r="AX121" s="41"/>
      <c r="AY121" s="41"/>
      <c r="AZ121" s="41"/>
      <c r="BA121" s="41">
        <f t="shared" si="25"/>
        <v>0</v>
      </c>
      <c r="BB121" s="42">
        <f>[1]Rollup!$C$15</f>
        <v>44388</v>
      </c>
      <c r="BC121" s="43" t="str">
        <f t="shared" si="26"/>
        <v/>
      </c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</row>
    <row r="122" spans="1:77" ht="15" x14ac:dyDescent="0.25">
      <c r="A122" s="47"/>
      <c r="B122" s="47"/>
      <c r="C122" s="47"/>
      <c r="D122" s="47"/>
      <c r="E122" s="47"/>
      <c r="F122" s="47"/>
      <c r="G122" s="48"/>
      <c r="H122" s="48"/>
      <c r="I122" s="48"/>
      <c r="J122" s="48"/>
      <c r="K122" s="48"/>
      <c r="L122" s="48"/>
      <c r="M122" s="49"/>
      <c r="N122" s="50"/>
      <c r="O122" s="51"/>
      <c r="P122" s="52"/>
      <c r="Q122" s="52"/>
      <c r="R122" s="51"/>
      <c r="S122" s="53"/>
      <c r="T122" s="49"/>
      <c r="U122" s="50"/>
      <c r="V122" s="51"/>
      <c r="W122" s="51"/>
      <c r="X122" s="54"/>
      <c r="Y122" s="54"/>
      <c r="Z122" s="54"/>
      <c r="AA122" s="54"/>
      <c r="AB122" s="54"/>
      <c r="AC122" s="54"/>
      <c r="AD122" s="54"/>
      <c r="AE122" s="55" t="str">
        <f t="shared" si="18"/>
        <v/>
      </c>
      <c r="AF122" s="51">
        <f t="shared" si="19"/>
        <v>0</v>
      </c>
      <c r="AG122" s="41" t="str">
        <f t="shared" si="20"/>
        <v>x</v>
      </c>
      <c r="AH122" s="41" t="str">
        <f t="shared" si="21"/>
        <v/>
      </c>
      <c r="AI122" s="41" t="str">
        <f t="shared" si="28"/>
        <v/>
      </c>
      <c r="AJ122" s="41" t="str">
        <f t="shared" si="31"/>
        <v/>
      </c>
      <c r="AK122" s="41" t="str">
        <f t="shared" si="31"/>
        <v/>
      </c>
      <c r="AL122" s="41" t="str">
        <f t="shared" si="31"/>
        <v/>
      </c>
      <c r="AM122" s="41" t="str">
        <f t="shared" si="31"/>
        <v/>
      </c>
      <c r="AN122" s="41" t="str">
        <f t="shared" si="31"/>
        <v/>
      </c>
      <c r="AO122" s="41" t="str">
        <f t="shared" si="22"/>
        <v/>
      </c>
      <c r="AP122" s="41" t="str">
        <f t="shared" si="23"/>
        <v/>
      </c>
      <c r="AQ122" s="41" t="str">
        <f t="shared" si="24"/>
        <v/>
      </c>
      <c r="AR122" s="41">
        <f t="shared" si="30"/>
        <v>0</v>
      </c>
      <c r="AS122" s="107">
        <f t="shared" si="27"/>
        <v>0</v>
      </c>
      <c r="AT122" s="41" t="str">
        <f t="shared" si="29"/>
        <v/>
      </c>
      <c r="AU122" s="41"/>
      <c r="AV122" s="41"/>
      <c r="AW122" s="41"/>
      <c r="AX122" s="41"/>
      <c r="AY122" s="41"/>
      <c r="AZ122" s="41"/>
      <c r="BA122" s="41">
        <f t="shared" si="25"/>
        <v>0</v>
      </c>
      <c r="BB122" s="42">
        <f>[1]Rollup!$C$15</f>
        <v>44388</v>
      </c>
      <c r="BC122" s="43" t="str">
        <f t="shared" si="26"/>
        <v/>
      </c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</row>
    <row r="123" spans="1:77" ht="15" x14ac:dyDescent="0.25">
      <c r="A123" s="47"/>
      <c r="B123" s="47"/>
      <c r="C123" s="47"/>
      <c r="D123" s="47"/>
      <c r="E123" s="47"/>
      <c r="F123" s="47"/>
      <c r="G123" s="48"/>
      <c r="H123" s="48"/>
      <c r="I123" s="48"/>
      <c r="J123" s="48"/>
      <c r="K123" s="48"/>
      <c r="L123" s="48"/>
      <c r="M123" s="49"/>
      <c r="N123" s="50"/>
      <c r="O123" s="51"/>
      <c r="P123" s="52"/>
      <c r="Q123" s="52"/>
      <c r="R123" s="51"/>
      <c r="S123" s="53"/>
      <c r="T123" s="49"/>
      <c r="U123" s="50"/>
      <c r="V123" s="51"/>
      <c r="W123" s="51"/>
      <c r="X123" s="54"/>
      <c r="Y123" s="54"/>
      <c r="Z123" s="54"/>
      <c r="AA123" s="54"/>
      <c r="AB123" s="54"/>
      <c r="AC123" s="54"/>
      <c r="AD123" s="54"/>
      <c r="AE123" s="55" t="str">
        <f t="shared" si="18"/>
        <v/>
      </c>
      <c r="AF123" s="51">
        <f t="shared" si="19"/>
        <v>0</v>
      </c>
      <c r="AG123" s="41" t="str">
        <f t="shared" si="20"/>
        <v>x</v>
      </c>
      <c r="AH123" s="41" t="str">
        <f t="shared" si="21"/>
        <v/>
      </c>
      <c r="AI123" s="41" t="str">
        <f t="shared" si="28"/>
        <v/>
      </c>
      <c r="AJ123" s="41" t="str">
        <f t="shared" si="31"/>
        <v/>
      </c>
      <c r="AK123" s="41" t="str">
        <f t="shared" si="31"/>
        <v/>
      </c>
      <c r="AL123" s="41" t="str">
        <f t="shared" si="31"/>
        <v/>
      </c>
      <c r="AM123" s="41" t="str">
        <f t="shared" si="31"/>
        <v/>
      </c>
      <c r="AN123" s="41" t="str">
        <f t="shared" si="31"/>
        <v/>
      </c>
      <c r="AO123" s="41" t="str">
        <f t="shared" si="22"/>
        <v/>
      </c>
      <c r="AP123" s="41" t="str">
        <f t="shared" si="23"/>
        <v/>
      </c>
      <c r="AQ123" s="41" t="str">
        <f t="shared" si="24"/>
        <v/>
      </c>
      <c r="AR123" s="41">
        <f t="shared" si="30"/>
        <v>0</v>
      </c>
      <c r="AS123" s="107">
        <f t="shared" si="27"/>
        <v>0</v>
      </c>
      <c r="AT123" s="41" t="str">
        <f t="shared" si="29"/>
        <v/>
      </c>
      <c r="AU123" s="41"/>
      <c r="AV123" s="41"/>
      <c r="AW123" s="41"/>
      <c r="AX123" s="41"/>
      <c r="AY123" s="41"/>
      <c r="AZ123" s="41"/>
      <c r="BA123" s="41">
        <f t="shared" si="25"/>
        <v>0</v>
      </c>
      <c r="BB123" s="42">
        <f>[1]Rollup!$C$15</f>
        <v>44388</v>
      </c>
      <c r="BC123" s="43" t="str">
        <f t="shared" si="26"/>
        <v/>
      </c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</row>
    <row r="124" spans="1:77" ht="15" x14ac:dyDescent="0.25">
      <c r="A124" s="47"/>
      <c r="B124" s="47"/>
      <c r="C124" s="47"/>
      <c r="D124" s="47"/>
      <c r="E124" s="47"/>
      <c r="F124" s="47"/>
      <c r="G124" s="48"/>
      <c r="H124" s="48"/>
      <c r="I124" s="48"/>
      <c r="J124" s="48"/>
      <c r="K124" s="48"/>
      <c r="L124" s="48"/>
      <c r="M124" s="49"/>
      <c r="N124" s="50"/>
      <c r="O124" s="51"/>
      <c r="P124" s="52"/>
      <c r="Q124" s="52"/>
      <c r="R124" s="51"/>
      <c r="S124" s="53"/>
      <c r="T124" s="49"/>
      <c r="U124" s="50"/>
      <c r="V124" s="51"/>
      <c r="W124" s="51"/>
      <c r="X124" s="54"/>
      <c r="Y124" s="54"/>
      <c r="Z124" s="54"/>
      <c r="AA124" s="54"/>
      <c r="AB124" s="54"/>
      <c r="AC124" s="54"/>
      <c r="AD124" s="54"/>
      <c r="AE124" s="55" t="str">
        <f t="shared" si="18"/>
        <v/>
      </c>
      <c r="AF124" s="51">
        <f t="shared" si="19"/>
        <v>0</v>
      </c>
      <c r="AG124" s="41" t="str">
        <f t="shared" si="20"/>
        <v>x</v>
      </c>
      <c r="AH124" s="41" t="str">
        <f t="shared" si="21"/>
        <v/>
      </c>
      <c r="AI124" s="41" t="str">
        <f t="shared" si="28"/>
        <v/>
      </c>
      <c r="AJ124" s="41" t="str">
        <f t="shared" si="31"/>
        <v/>
      </c>
      <c r="AK124" s="41" t="str">
        <f t="shared" si="31"/>
        <v/>
      </c>
      <c r="AL124" s="41" t="str">
        <f t="shared" si="31"/>
        <v/>
      </c>
      <c r="AM124" s="41" t="str">
        <f t="shared" si="31"/>
        <v/>
      </c>
      <c r="AN124" s="41" t="str">
        <f t="shared" si="31"/>
        <v/>
      </c>
      <c r="AO124" s="41" t="str">
        <f t="shared" si="22"/>
        <v/>
      </c>
      <c r="AP124" s="41" t="str">
        <f t="shared" si="23"/>
        <v/>
      </c>
      <c r="AQ124" s="41" t="str">
        <f t="shared" si="24"/>
        <v/>
      </c>
      <c r="AR124" s="41">
        <f t="shared" si="30"/>
        <v>0</v>
      </c>
      <c r="AS124" s="107">
        <f t="shared" si="27"/>
        <v>0</v>
      </c>
      <c r="AT124" s="41" t="str">
        <f t="shared" si="29"/>
        <v/>
      </c>
      <c r="AU124" s="41"/>
      <c r="AV124" s="41"/>
      <c r="AW124" s="41"/>
      <c r="AX124" s="41"/>
      <c r="AY124" s="41"/>
      <c r="AZ124" s="41"/>
      <c r="BA124" s="41">
        <f t="shared" si="25"/>
        <v>0</v>
      </c>
      <c r="BB124" s="42">
        <f>[1]Rollup!$C$15</f>
        <v>44388</v>
      </c>
      <c r="BC124" s="43" t="str">
        <f t="shared" si="26"/>
        <v/>
      </c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</row>
    <row r="125" spans="1:77" ht="15" x14ac:dyDescent="0.25">
      <c r="A125" s="47"/>
      <c r="B125" s="47"/>
      <c r="C125" s="47"/>
      <c r="D125" s="47"/>
      <c r="E125" s="47"/>
      <c r="F125" s="47"/>
      <c r="G125" s="48"/>
      <c r="H125" s="48"/>
      <c r="I125" s="48"/>
      <c r="J125" s="48"/>
      <c r="K125" s="48"/>
      <c r="L125" s="48"/>
      <c r="M125" s="49"/>
      <c r="N125" s="50"/>
      <c r="O125" s="51"/>
      <c r="P125" s="52"/>
      <c r="Q125" s="52"/>
      <c r="R125" s="51"/>
      <c r="S125" s="53"/>
      <c r="T125" s="49"/>
      <c r="U125" s="50"/>
      <c r="V125" s="51"/>
      <c r="W125" s="51"/>
      <c r="X125" s="54"/>
      <c r="Y125" s="54"/>
      <c r="Z125" s="54"/>
      <c r="AA125" s="54"/>
      <c r="AB125" s="54"/>
      <c r="AC125" s="54"/>
      <c r="AD125" s="54"/>
      <c r="AE125" s="55" t="str">
        <f t="shared" si="18"/>
        <v/>
      </c>
      <c r="AF125" s="51">
        <f t="shared" si="19"/>
        <v>0</v>
      </c>
      <c r="AG125" s="41" t="str">
        <f t="shared" si="20"/>
        <v>x</v>
      </c>
      <c r="AH125" s="41" t="str">
        <f t="shared" si="21"/>
        <v/>
      </c>
      <c r="AI125" s="41" t="str">
        <f t="shared" si="28"/>
        <v/>
      </c>
      <c r="AJ125" s="41" t="str">
        <f t="shared" si="31"/>
        <v/>
      </c>
      <c r="AK125" s="41" t="str">
        <f t="shared" si="31"/>
        <v/>
      </c>
      <c r="AL125" s="41" t="str">
        <f t="shared" si="31"/>
        <v/>
      </c>
      <c r="AM125" s="41" t="str">
        <f t="shared" si="31"/>
        <v/>
      </c>
      <c r="AN125" s="41" t="str">
        <f t="shared" si="31"/>
        <v/>
      </c>
      <c r="AO125" s="41" t="str">
        <f t="shared" si="22"/>
        <v/>
      </c>
      <c r="AP125" s="41" t="str">
        <f t="shared" si="23"/>
        <v/>
      </c>
      <c r="AQ125" s="41" t="str">
        <f t="shared" si="24"/>
        <v/>
      </c>
      <c r="AR125" s="41">
        <f t="shared" si="30"/>
        <v>0</v>
      </c>
      <c r="AS125" s="107">
        <f t="shared" si="27"/>
        <v>0</v>
      </c>
      <c r="AT125" s="41" t="str">
        <f t="shared" si="29"/>
        <v/>
      </c>
      <c r="AU125" s="41"/>
      <c r="AV125" s="41"/>
      <c r="AW125" s="41"/>
      <c r="AX125" s="41"/>
      <c r="AY125" s="41"/>
      <c r="AZ125" s="41"/>
      <c r="BA125" s="41">
        <f t="shared" si="25"/>
        <v>0</v>
      </c>
      <c r="BB125" s="42">
        <f>[1]Rollup!$C$15</f>
        <v>44388</v>
      </c>
      <c r="BC125" s="43" t="str">
        <f t="shared" si="26"/>
        <v/>
      </c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</row>
    <row r="126" spans="1:77" ht="15" x14ac:dyDescent="0.25">
      <c r="A126" s="47"/>
      <c r="B126" s="47"/>
      <c r="C126" s="47"/>
      <c r="D126" s="47"/>
      <c r="E126" s="47"/>
      <c r="F126" s="47"/>
      <c r="G126" s="48"/>
      <c r="H126" s="48"/>
      <c r="I126" s="48"/>
      <c r="J126" s="48"/>
      <c r="K126" s="48"/>
      <c r="L126" s="48"/>
      <c r="M126" s="49"/>
      <c r="N126" s="50"/>
      <c r="O126" s="51"/>
      <c r="P126" s="52"/>
      <c r="Q126" s="52"/>
      <c r="R126" s="51"/>
      <c r="S126" s="53"/>
      <c r="T126" s="49"/>
      <c r="U126" s="50"/>
      <c r="V126" s="51"/>
      <c r="W126" s="51"/>
      <c r="X126" s="54"/>
      <c r="Y126" s="54"/>
      <c r="Z126" s="54"/>
      <c r="AA126" s="54"/>
      <c r="AB126" s="54"/>
      <c r="AC126" s="54"/>
      <c r="AD126" s="54"/>
      <c r="AE126" s="55" t="str">
        <f t="shared" si="18"/>
        <v/>
      </c>
      <c r="AF126" s="51">
        <f t="shared" si="19"/>
        <v>0</v>
      </c>
      <c r="AG126" s="41" t="str">
        <f t="shared" si="20"/>
        <v>x</v>
      </c>
      <c r="AH126" s="41" t="str">
        <f t="shared" si="21"/>
        <v/>
      </c>
      <c r="AI126" s="41" t="str">
        <f t="shared" si="28"/>
        <v/>
      </c>
      <c r="AJ126" s="41" t="str">
        <f t="shared" si="31"/>
        <v/>
      </c>
      <c r="AK126" s="41" t="str">
        <f t="shared" si="31"/>
        <v/>
      </c>
      <c r="AL126" s="41" t="str">
        <f t="shared" si="31"/>
        <v/>
      </c>
      <c r="AM126" s="41" t="str">
        <f t="shared" si="31"/>
        <v/>
      </c>
      <c r="AN126" s="41" t="str">
        <f t="shared" si="31"/>
        <v/>
      </c>
      <c r="AO126" s="41" t="str">
        <f t="shared" si="22"/>
        <v/>
      </c>
      <c r="AP126" s="41" t="str">
        <f t="shared" si="23"/>
        <v/>
      </c>
      <c r="AQ126" s="41" t="str">
        <f t="shared" si="24"/>
        <v/>
      </c>
      <c r="AR126" s="41">
        <f t="shared" si="30"/>
        <v>0</v>
      </c>
      <c r="AS126" s="107">
        <f t="shared" si="27"/>
        <v>0</v>
      </c>
      <c r="AT126" s="41" t="str">
        <f t="shared" si="29"/>
        <v/>
      </c>
      <c r="AU126" s="41"/>
      <c r="AV126" s="41"/>
      <c r="AW126" s="41"/>
      <c r="AX126" s="41"/>
      <c r="AY126" s="41"/>
      <c r="AZ126" s="41"/>
      <c r="BA126" s="41">
        <f t="shared" si="25"/>
        <v>0</v>
      </c>
      <c r="BB126" s="42">
        <f>[1]Rollup!$C$15</f>
        <v>44388</v>
      </c>
      <c r="BC126" s="43" t="str">
        <f t="shared" si="26"/>
        <v/>
      </c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"/>
      <c r="BY126" s="2"/>
    </row>
    <row r="127" spans="1:77" ht="15" x14ac:dyDescent="0.25">
      <c r="A127" s="47"/>
      <c r="B127" s="47"/>
      <c r="C127" s="47"/>
      <c r="D127" s="47"/>
      <c r="E127" s="47"/>
      <c r="F127" s="47"/>
      <c r="G127" s="48"/>
      <c r="H127" s="48"/>
      <c r="I127" s="48"/>
      <c r="J127" s="48"/>
      <c r="K127" s="48"/>
      <c r="L127" s="48"/>
      <c r="M127" s="49"/>
      <c r="N127" s="50"/>
      <c r="O127" s="51"/>
      <c r="P127" s="52"/>
      <c r="Q127" s="52"/>
      <c r="R127" s="51"/>
      <c r="S127" s="53"/>
      <c r="T127" s="49"/>
      <c r="U127" s="50"/>
      <c r="V127" s="51"/>
      <c r="W127" s="51"/>
      <c r="X127" s="54"/>
      <c r="Y127" s="54"/>
      <c r="Z127" s="54"/>
      <c r="AA127" s="54"/>
      <c r="AB127" s="54"/>
      <c r="AC127" s="54"/>
      <c r="AD127" s="54"/>
      <c r="AE127" s="55" t="str">
        <f t="shared" si="18"/>
        <v/>
      </c>
      <c r="AF127" s="51">
        <f t="shared" si="19"/>
        <v>0</v>
      </c>
      <c r="AG127" s="41" t="str">
        <f t="shared" si="20"/>
        <v>x</v>
      </c>
      <c r="AH127" s="41" t="str">
        <f t="shared" si="21"/>
        <v/>
      </c>
      <c r="AI127" s="41" t="str">
        <f t="shared" si="28"/>
        <v/>
      </c>
      <c r="AJ127" s="41" t="str">
        <f t="shared" si="31"/>
        <v/>
      </c>
      <c r="AK127" s="41" t="str">
        <f t="shared" si="31"/>
        <v/>
      </c>
      <c r="AL127" s="41" t="str">
        <f t="shared" si="31"/>
        <v/>
      </c>
      <c r="AM127" s="41" t="str">
        <f t="shared" si="31"/>
        <v/>
      </c>
      <c r="AN127" s="41" t="str">
        <f t="shared" si="31"/>
        <v/>
      </c>
      <c r="AO127" s="41" t="str">
        <f t="shared" si="22"/>
        <v/>
      </c>
      <c r="AP127" s="41" t="str">
        <f t="shared" si="23"/>
        <v/>
      </c>
      <c r="AQ127" s="41" t="str">
        <f t="shared" si="24"/>
        <v/>
      </c>
      <c r="AR127" s="41">
        <f t="shared" si="30"/>
        <v>0</v>
      </c>
      <c r="AS127" s="107">
        <f t="shared" si="27"/>
        <v>0</v>
      </c>
      <c r="AT127" s="41" t="str">
        <f t="shared" si="29"/>
        <v/>
      </c>
      <c r="AU127" s="41"/>
      <c r="AV127" s="41"/>
      <c r="AW127" s="41"/>
      <c r="AX127" s="41"/>
      <c r="AY127" s="41"/>
      <c r="AZ127" s="41"/>
      <c r="BA127" s="41">
        <f t="shared" si="25"/>
        <v>0</v>
      </c>
      <c r="BB127" s="42">
        <f>[1]Rollup!$C$15</f>
        <v>44388</v>
      </c>
      <c r="BC127" s="43" t="str">
        <f t="shared" si="26"/>
        <v/>
      </c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</row>
    <row r="128" spans="1:77" ht="15" x14ac:dyDescent="0.25">
      <c r="A128" s="47"/>
      <c r="B128" s="47"/>
      <c r="C128" s="47"/>
      <c r="D128" s="47"/>
      <c r="E128" s="47"/>
      <c r="F128" s="47"/>
      <c r="G128" s="48"/>
      <c r="H128" s="48"/>
      <c r="I128" s="48"/>
      <c r="J128" s="48"/>
      <c r="K128" s="48"/>
      <c r="L128" s="48"/>
      <c r="M128" s="49"/>
      <c r="N128" s="50"/>
      <c r="O128" s="51"/>
      <c r="P128" s="52"/>
      <c r="Q128" s="52"/>
      <c r="R128" s="51"/>
      <c r="S128" s="53"/>
      <c r="T128" s="49"/>
      <c r="U128" s="50"/>
      <c r="V128" s="51"/>
      <c r="W128" s="51"/>
      <c r="X128" s="54"/>
      <c r="Y128" s="54"/>
      <c r="Z128" s="54"/>
      <c r="AA128" s="54"/>
      <c r="AB128" s="54"/>
      <c r="AC128" s="54"/>
      <c r="AD128" s="54"/>
      <c r="AE128" s="55" t="str">
        <f t="shared" si="18"/>
        <v/>
      </c>
      <c r="AF128" s="51">
        <f t="shared" si="19"/>
        <v>0</v>
      </c>
      <c r="AG128" s="41" t="str">
        <f t="shared" si="20"/>
        <v>x</v>
      </c>
      <c r="AH128" s="41" t="str">
        <f t="shared" si="21"/>
        <v/>
      </c>
      <c r="AI128" s="41" t="str">
        <f t="shared" si="28"/>
        <v/>
      </c>
      <c r="AJ128" s="41" t="str">
        <f t="shared" si="31"/>
        <v/>
      </c>
      <c r="AK128" s="41" t="str">
        <f t="shared" si="31"/>
        <v/>
      </c>
      <c r="AL128" s="41" t="str">
        <f t="shared" si="31"/>
        <v/>
      </c>
      <c r="AM128" s="41" t="str">
        <f t="shared" si="31"/>
        <v/>
      </c>
      <c r="AN128" s="41" t="str">
        <f t="shared" si="31"/>
        <v/>
      </c>
      <c r="AO128" s="41" t="str">
        <f t="shared" si="22"/>
        <v/>
      </c>
      <c r="AP128" s="41" t="str">
        <f t="shared" si="23"/>
        <v/>
      </c>
      <c r="AQ128" s="41" t="str">
        <f t="shared" si="24"/>
        <v/>
      </c>
      <c r="AR128" s="41">
        <f t="shared" si="30"/>
        <v>0</v>
      </c>
      <c r="AS128" s="107">
        <f t="shared" si="27"/>
        <v>0</v>
      </c>
      <c r="AT128" s="41" t="str">
        <f t="shared" si="29"/>
        <v/>
      </c>
      <c r="AU128" s="41"/>
      <c r="AV128" s="41"/>
      <c r="AW128" s="41"/>
      <c r="AX128" s="41"/>
      <c r="AY128" s="41"/>
      <c r="AZ128" s="41"/>
      <c r="BA128" s="41">
        <f t="shared" si="25"/>
        <v>0</v>
      </c>
      <c r="BB128" s="42">
        <f>[1]Rollup!$C$15</f>
        <v>44388</v>
      </c>
      <c r="BC128" s="43" t="str">
        <f t="shared" si="26"/>
        <v/>
      </c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</row>
    <row r="129" spans="1:77" ht="15" x14ac:dyDescent="0.25">
      <c r="A129" s="47"/>
      <c r="B129" s="47"/>
      <c r="C129" s="47"/>
      <c r="D129" s="47"/>
      <c r="E129" s="47"/>
      <c r="F129" s="47"/>
      <c r="G129" s="48"/>
      <c r="H129" s="48"/>
      <c r="I129" s="48"/>
      <c r="J129" s="48"/>
      <c r="K129" s="48"/>
      <c r="L129" s="48"/>
      <c r="M129" s="49"/>
      <c r="N129" s="50"/>
      <c r="O129" s="51"/>
      <c r="P129" s="52"/>
      <c r="Q129" s="52"/>
      <c r="R129" s="51"/>
      <c r="S129" s="53"/>
      <c r="T129" s="49"/>
      <c r="U129" s="50"/>
      <c r="V129" s="51"/>
      <c r="W129" s="51"/>
      <c r="X129" s="54"/>
      <c r="Y129" s="54"/>
      <c r="Z129" s="54"/>
      <c r="AA129" s="54"/>
      <c r="AB129" s="54"/>
      <c r="AC129" s="54"/>
      <c r="AD129" s="54"/>
      <c r="AE129" s="55" t="str">
        <f t="shared" si="18"/>
        <v/>
      </c>
      <c r="AF129" s="51">
        <f t="shared" si="19"/>
        <v>0</v>
      </c>
      <c r="AG129" s="41" t="str">
        <f t="shared" si="20"/>
        <v>x</v>
      </c>
      <c r="AH129" s="41" t="str">
        <f t="shared" si="21"/>
        <v/>
      </c>
      <c r="AI129" s="41" t="str">
        <f t="shared" si="28"/>
        <v/>
      </c>
      <c r="AJ129" s="41" t="str">
        <f t="shared" si="31"/>
        <v/>
      </c>
      <c r="AK129" s="41" t="str">
        <f t="shared" si="31"/>
        <v/>
      </c>
      <c r="AL129" s="41" t="str">
        <f t="shared" si="31"/>
        <v/>
      </c>
      <c r="AM129" s="41" t="str">
        <f t="shared" si="31"/>
        <v/>
      </c>
      <c r="AN129" s="41" t="str">
        <f t="shared" si="31"/>
        <v/>
      </c>
      <c r="AO129" s="41" t="str">
        <f t="shared" si="22"/>
        <v/>
      </c>
      <c r="AP129" s="41" t="str">
        <f t="shared" si="23"/>
        <v/>
      </c>
      <c r="AQ129" s="41" t="str">
        <f t="shared" si="24"/>
        <v/>
      </c>
      <c r="AR129" s="41">
        <f t="shared" si="30"/>
        <v>0</v>
      </c>
      <c r="AS129" s="107">
        <f t="shared" si="27"/>
        <v>0</v>
      </c>
      <c r="AT129" s="41" t="str">
        <f t="shared" si="29"/>
        <v/>
      </c>
      <c r="AU129" s="41"/>
      <c r="AV129" s="41"/>
      <c r="AW129" s="41"/>
      <c r="AX129" s="41"/>
      <c r="AY129" s="41"/>
      <c r="AZ129" s="41"/>
      <c r="BA129" s="41">
        <f t="shared" si="25"/>
        <v>0</v>
      </c>
      <c r="BB129" s="42">
        <f>[1]Rollup!$C$15</f>
        <v>44388</v>
      </c>
      <c r="BC129" s="43" t="str">
        <f t="shared" si="26"/>
        <v/>
      </c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</row>
    <row r="130" spans="1:77" ht="15" x14ac:dyDescent="0.25">
      <c r="A130" s="47"/>
      <c r="B130" s="47"/>
      <c r="C130" s="47"/>
      <c r="D130" s="47"/>
      <c r="E130" s="47"/>
      <c r="F130" s="47"/>
      <c r="G130" s="48"/>
      <c r="H130" s="48"/>
      <c r="I130" s="48"/>
      <c r="J130" s="48"/>
      <c r="K130" s="48"/>
      <c r="L130" s="48"/>
      <c r="M130" s="49"/>
      <c r="N130" s="50"/>
      <c r="O130" s="51"/>
      <c r="P130" s="52"/>
      <c r="Q130" s="52"/>
      <c r="R130" s="51"/>
      <c r="S130" s="53"/>
      <c r="T130" s="49"/>
      <c r="U130" s="50"/>
      <c r="V130" s="51"/>
      <c r="W130" s="51"/>
      <c r="X130" s="54"/>
      <c r="Y130" s="54"/>
      <c r="Z130" s="54"/>
      <c r="AA130" s="54"/>
      <c r="AB130" s="54"/>
      <c r="AC130" s="54"/>
      <c r="AD130" s="54"/>
      <c r="AE130" s="55" t="str">
        <f t="shared" ref="AE130:AE193" si="32">IFERROR(IF(ISERROR(INDEX($BE$30:$BE$60,MATCH(B130,$BD$30:$BD$60,0))),L130/MAX((G130-I130-K130),H130),L130/H130),"")</f>
        <v/>
      </c>
      <c r="AF130" s="51">
        <f t="shared" ref="AF130:AF193" si="33">(G130-I130-K130)-H130</f>
        <v>0</v>
      </c>
      <c r="AG130" s="41" t="str">
        <f t="shared" ref="AG130:AG193" si="34">IF(AND(F130="USCC",J130&gt;0),"",IFERROR(IF(AE130&gt;=_xlfn.NUMBERVALUE(LEFT(INDEX(BE:BE,MATCH($D130,$BD:$BD,0)),FIND(",",INDEX(BE:BE,MATCH($D130,$BD:$BD,0)))-1)),RIGHT(INDEX(BE:BE,MATCH($D130,$BD:$BD,0)),LEN(INDEX(BE:BE,MATCH($D130,$BD:$BD,0)))-FIND(",",INDEX(BE:BE,MATCH($D130,$BD:$BD,0)))),""),"x"))</f>
        <v>x</v>
      </c>
      <c r="AH130" s="41" t="str">
        <f t="shared" ref="AH130:AH193" si="35">IFERROR(IF($AG130="x",IF(M130=_xlfn.NUMBERVALUE(LEFT(INDEX(BF:BF,MATCH($D130,$BD:$BD,0)),FIND(",",INDEX(BF:BF,MATCH($D130,$BD:$BD,0)))-1)),_xlfn.NUMBERVALUE(RIGHT(INDEX(BF:BF,MATCH($D130,$BD:$BD,0)),LEN(INDEX(BF:BF,MATCH($D130,$BD:$BD,0)))-FIND(",",INDEX(BF:BF,MATCH($D130,$BD:$BD,0))))),0),""),"")</f>
        <v/>
      </c>
      <c r="AI130" s="41" t="str">
        <f t="shared" si="28"/>
        <v/>
      </c>
      <c r="AJ130" s="41" t="str">
        <f t="shared" si="31"/>
        <v/>
      </c>
      <c r="AK130" s="41" t="str">
        <f t="shared" si="31"/>
        <v/>
      </c>
      <c r="AL130" s="41" t="str">
        <f t="shared" si="31"/>
        <v/>
      </c>
      <c r="AM130" s="41" t="str">
        <f t="shared" si="31"/>
        <v/>
      </c>
      <c r="AN130" s="41" t="str">
        <f t="shared" si="31"/>
        <v/>
      </c>
      <c r="AO130" s="41" t="str">
        <f t="shared" ref="AO130:AO193" si="36">IFERROR(IF($AG130="x",IF(T130=_xlfn.NUMBERVALUE(LEFT(INDEX(BM:BM,MATCH($D130,$BD:$BD,0)),FIND(",",INDEX(BM:BM,MATCH($D130,$BD:$BD,0)))-1)),_xlfn.NUMBERVALUE(RIGHT(INDEX(BM:BM,MATCH($D130,$BD:$BD,0)),LEN(INDEX(BM:BM,MATCH($D130,$BD:$BD,0)))-FIND(",",INDEX(BM:BM,MATCH($D130,$BD:$BD,0))))),0),""),"")</f>
        <v/>
      </c>
      <c r="AP130" s="41" t="str">
        <f t="shared" ref="AP130:AP193" si="37">IFERROR(IF($AG130="x",IF(U130&gt;=_xlfn.NUMBERVALUE(LEFT(INDEX(BN:BN,MATCH($D130,$BD:$BD,0)),FIND(",",INDEX(BN:BN,MATCH($D130,$BD:$BD,0)))-1)),_xlfn.NUMBERVALUE(RIGHT(INDEX(BN:BN,MATCH($D130,$BD:$BD,0)),LEN(INDEX(BN:BN,MATCH($D130,$BD:$BD,0)))-FIND(",",INDEX(BN:BN,MATCH($D130,$BD:$BD,0))))),0),""),"")</f>
        <v/>
      </c>
      <c r="AQ130" s="41" t="str">
        <f t="shared" ref="AQ130:AQ193" si="38">IFERROR(IF($AG130="x",IF(AF130&lt;=_xlfn.NUMBERVALUE(LEFT(INDEX(BO:BO,MATCH($D130,$BD:$BD,0)),FIND(",",INDEX(BO:BO,MATCH($D130,$BD:$BD,0)))-1)),_xlfn.NUMBERVALUE(RIGHT(INDEX(BO:BO,MATCH($D130,$BD:$BD,0)),LEN(INDEX(BO:BO,MATCH($D130,$BD:$BD,0)))-FIND(",",INDEX(BO:BO,MATCH($D130,$BD:$BD,0))))),0),""),"")</f>
        <v/>
      </c>
      <c r="AR130" s="41">
        <f t="shared" si="30"/>
        <v>0</v>
      </c>
      <c r="AS130" s="107">
        <f t="shared" si="27"/>
        <v>0</v>
      </c>
      <c r="AT130" s="41" t="str">
        <f t="shared" si="29"/>
        <v/>
      </c>
      <c r="AU130" s="41"/>
      <c r="AV130" s="41"/>
      <c r="AW130" s="41"/>
      <c r="AX130" s="41"/>
      <c r="AY130" s="41"/>
      <c r="AZ130" s="41"/>
      <c r="BA130" s="41">
        <f t="shared" ref="BA130:BA193" si="39">SUM(AH130:AZ130)</f>
        <v>0</v>
      </c>
      <c r="BB130" s="42">
        <f>[1]Rollup!$C$15</f>
        <v>44388</v>
      </c>
      <c r="BC130" s="43" t="str">
        <f t="shared" ref="BC130:BC193" si="40">IF(M130=0,"",IF(AND(M130=1,J130=0),IF(AF130&lt;=0.75,"Check",""),""))</f>
        <v/>
      </c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</row>
    <row r="131" spans="1:77" ht="15" x14ac:dyDescent="0.25">
      <c r="A131" s="47"/>
      <c r="B131" s="47"/>
      <c r="C131" s="47"/>
      <c r="D131" s="47"/>
      <c r="E131" s="47"/>
      <c r="F131" s="47"/>
      <c r="G131" s="48"/>
      <c r="H131" s="48"/>
      <c r="I131" s="48"/>
      <c r="J131" s="48"/>
      <c r="K131" s="48"/>
      <c r="L131" s="48"/>
      <c r="M131" s="49"/>
      <c r="N131" s="50"/>
      <c r="O131" s="51"/>
      <c r="P131" s="52"/>
      <c r="Q131" s="52"/>
      <c r="R131" s="51"/>
      <c r="S131" s="53"/>
      <c r="T131" s="49"/>
      <c r="U131" s="50"/>
      <c r="V131" s="51"/>
      <c r="W131" s="51"/>
      <c r="X131" s="54"/>
      <c r="Y131" s="54"/>
      <c r="Z131" s="54"/>
      <c r="AA131" s="54"/>
      <c r="AB131" s="54"/>
      <c r="AC131" s="54"/>
      <c r="AD131" s="54"/>
      <c r="AE131" s="55" t="str">
        <f t="shared" si="32"/>
        <v/>
      </c>
      <c r="AF131" s="51">
        <f t="shared" si="33"/>
        <v>0</v>
      </c>
      <c r="AG131" s="41" t="str">
        <f t="shared" si="34"/>
        <v>x</v>
      </c>
      <c r="AH131" s="41" t="str">
        <f t="shared" si="35"/>
        <v/>
      </c>
      <c r="AI131" s="41" t="str">
        <f t="shared" si="28"/>
        <v/>
      </c>
      <c r="AJ131" s="41" t="str">
        <f t="shared" si="31"/>
        <v/>
      </c>
      <c r="AK131" s="41" t="str">
        <f t="shared" si="31"/>
        <v/>
      </c>
      <c r="AL131" s="41" t="str">
        <f t="shared" si="31"/>
        <v/>
      </c>
      <c r="AM131" s="41" t="str">
        <f t="shared" si="31"/>
        <v/>
      </c>
      <c r="AN131" s="41" t="str">
        <f t="shared" si="31"/>
        <v/>
      </c>
      <c r="AO131" s="41" t="str">
        <f t="shared" si="36"/>
        <v/>
      </c>
      <c r="AP131" s="41" t="str">
        <f t="shared" si="37"/>
        <v/>
      </c>
      <c r="AQ131" s="41" t="str">
        <f t="shared" si="38"/>
        <v/>
      </c>
      <c r="AR131" s="41">
        <f t="shared" si="30"/>
        <v>0</v>
      </c>
      <c r="AS131" s="107">
        <f t="shared" ref="AS131:AS194" si="41">IFERROR(IF(AND(OR(D131="Plan 22",D131="Plan 26",D131="Plan 19",D131="Plan 12",D131="Plan 2"),H131+I131+J131&gt;=38),3,0),"")</f>
        <v>0</v>
      </c>
      <c r="AT131" s="41" t="str">
        <f t="shared" si="29"/>
        <v/>
      </c>
      <c r="AU131" s="41"/>
      <c r="AV131" s="41"/>
      <c r="AW131" s="41"/>
      <c r="AX131" s="41"/>
      <c r="AY131" s="41"/>
      <c r="AZ131" s="41"/>
      <c r="BA131" s="41">
        <f t="shared" si="39"/>
        <v>0</v>
      </c>
      <c r="BB131" s="42">
        <f>[1]Rollup!$C$15</f>
        <v>44388</v>
      </c>
      <c r="BC131" s="43" t="str">
        <f t="shared" si="40"/>
        <v/>
      </c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</row>
    <row r="132" spans="1:77" ht="15" x14ac:dyDescent="0.25">
      <c r="A132" s="47"/>
      <c r="B132" s="47"/>
      <c r="C132" s="47"/>
      <c r="D132" s="47"/>
      <c r="E132" s="47"/>
      <c r="F132" s="47"/>
      <c r="G132" s="48"/>
      <c r="H132" s="48"/>
      <c r="I132" s="48"/>
      <c r="J132" s="48"/>
      <c r="K132" s="48"/>
      <c r="L132" s="48"/>
      <c r="M132" s="49"/>
      <c r="N132" s="50"/>
      <c r="O132" s="51"/>
      <c r="P132" s="52"/>
      <c r="Q132" s="52"/>
      <c r="R132" s="51"/>
      <c r="S132" s="53"/>
      <c r="T132" s="49"/>
      <c r="U132" s="50"/>
      <c r="V132" s="51"/>
      <c r="W132" s="51"/>
      <c r="X132" s="54"/>
      <c r="Y132" s="54"/>
      <c r="Z132" s="54"/>
      <c r="AA132" s="54"/>
      <c r="AB132" s="54"/>
      <c r="AC132" s="54"/>
      <c r="AD132" s="54"/>
      <c r="AE132" s="55" t="str">
        <f t="shared" si="32"/>
        <v/>
      </c>
      <c r="AF132" s="51">
        <f t="shared" si="33"/>
        <v>0</v>
      </c>
      <c r="AG132" s="41" t="str">
        <f t="shared" si="34"/>
        <v>x</v>
      </c>
      <c r="AH132" s="41" t="str">
        <f t="shared" si="35"/>
        <v/>
      </c>
      <c r="AI132" s="41" t="str">
        <f t="shared" si="28"/>
        <v/>
      </c>
      <c r="AJ132" s="41" t="str">
        <f t="shared" si="31"/>
        <v/>
      </c>
      <c r="AK132" s="41" t="str">
        <f t="shared" si="31"/>
        <v/>
      </c>
      <c r="AL132" s="41" t="str">
        <f t="shared" si="31"/>
        <v/>
      </c>
      <c r="AM132" s="41" t="str">
        <f t="shared" si="31"/>
        <v/>
      </c>
      <c r="AN132" s="41" t="str">
        <f t="shared" si="31"/>
        <v/>
      </c>
      <c r="AO132" s="41" t="str">
        <f t="shared" si="36"/>
        <v/>
      </c>
      <c r="AP132" s="41" t="str">
        <f t="shared" si="37"/>
        <v/>
      </c>
      <c r="AQ132" s="41" t="str">
        <f t="shared" si="38"/>
        <v/>
      </c>
      <c r="AR132" s="41">
        <f t="shared" si="30"/>
        <v>0</v>
      </c>
      <c r="AS132" s="107">
        <f t="shared" si="41"/>
        <v>0</v>
      </c>
      <c r="AT132" s="41" t="str">
        <f t="shared" si="29"/>
        <v/>
      </c>
      <c r="AU132" s="41"/>
      <c r="AV132" s="41"/>
      <c r="AW132" s="41"/>
      <c r="AX132" s="41"/>
      <c r="AY132" s="41"/>
      <c r="AZ132" s="41"/>
      <c r="BA132" s="41">
        <f t="shared" si="39"/>
        <v>0</v>
      </c>
      <c r="BB132" s="42">
        <f>[1]Rollup!$C$15</f>
        <v>44388</v>
      </c>
      <c r="BC132" s="43" t="str">
        <f t="shared" si="40"/>
        <v/>
      </c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</row>
    <row r="133" spans="1:77" ht="15" x14ac:dyDescent="0.25">
      <c r="A133" s="47"/>
      <c r="B133" s="47"/>
      <c r="C133" s="47"/>
      <c r="D133" s="47"/>
      <c r="E133" s="47"/>
      <c r="F133" s="47"/>
      <c r="G133" s="48"/>
      <c r="H133" s="48"/>
      <c r="I133" s="48"/>
      <c r="J133" s="48"/>
      <c r="K133" s="48"/>
      <c r="L133" s="48"/>
      <c r="M133" s="49"/>
      <c r="N133" s="50"/>
      <c r="O133" s="51"/>
      <c r="P133" s="52"/>
      <c r="Q133" s="52"/>
      <c r="R133" s="51"/>
      <c r="S133" s="53"/>
      <c r="T133" s="49"/>
      <c r="U133" s="50"/>
      <c r="V133" s="51"/>
      <c r="W133" s="51"/>
      <c r="X133" s="54"/>
      <c r="Y133" s="54"/>
      <c r="Z133" s="54"/>
      <c r="AA133" s="54"/>
      <c r="AB133" s="54"/>
      <c r="AC133" s="54"/>
      <c r="AD133" s="54"/>
      <c r="AE133" s="55" t="str">
        <f t="shared" si="32"/>
        <v/>
      </c>
      <c r="AF133" s="51">
        <f t="shared" si="33"/>
        <v>0</v>
      </c>
      <c r="AG133" s="41" t="str">
        <f t="shared" si="34"/>
        <v>x</v>
      </c>
      <c r="AH133" s="41" t="str">
        <f t="shared" si="35"/>
        <v/>
      </c>
      <c r="AI133" s="41" t="str">
        <f t="shared" si="28"/>
        <v/>
      </c>
      <c r="AJ133" s="41" t="str">
        <f t="shared" si="31"/>
        <v/>
      </c>
      <c r="AK133" s="41" t="str">
        <f t="shared" si="31"/>
        <v/>
      </c>
      <c r="AL133" s="41" t="str">
        <f t="shared" si="31"/>
        <v/>
      </c>
      <c r="AM133" s="41" t="str">
        <f t="shared" si="31"/>
        <v/>
      </c>
      <c r="AN133" s="41" t="str">
        <f t="shared" si="31"/>
        <v/>
      </c>
      <c r="AO133" s="41" t="str">
        <f t="shared" si="36"/>
        <v/>
      </c>
      <c r="AP133" s="41" t="str">
        <f t="shared" si="37"/>
        <v/>
      </c>
      <c r="AQ133" s="41" t="str">
        <f t="shared" si="38"/>
        <v/>
      </c>
      <c r="AR133" s="41">
        <f t="shared" si="30"/>
        <v>0</v>
      </c>
      <c r="AS133" s="107">
        <f t="shared" si="41"/>
        <v>0</v>
      </c>
      <c r="AT133" s="41" t="str">
        <f t="shared" si="29"/>
        <v/>
      </c>
      <c r="AU133" s="41"/>
      <c r="AV133" s="41"/>
      <c r="AW133" s="41"/>
      <c r="AX133" s="41"/>
      <c r="AY133" s="41"/>
      <c r="AZ133" s="41"/>
      <c r="BA133" s="41">
        <f t="shared" si="39"/>
        <v>0</v>
      </c>
      <c r="BB133" s="42">
        <f>[1]Rollup!$C$15</f>
        <v>44388</v>
      </c>
      <c r="BC133" s="43" t="str">
        <f t="shared" si="40"/>
        <v/>
      </c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</row>
    <row r="134" spans="1:77" ht="15" x14ac:dyDescent="0.25">
      <c r="A134" s="47"/>
      <c r="B134" s="47"/>
      <c r="C134" s="47"/>
      <c r="D134" s="47"/>
      <c r="E134" s="47"/>
      <c r="F134" s="47"/>
      <c r="G134" s="48"/>
      <c r="H134" s="48"/>
      <c r="I134" s="48"/>
      <c r="J134" s="48"/>
      <c r="K134" s="48"/>
      <c r="L134" s="48"/>
      <c r="M134" s="49"/>
      <c r="N134" s="50"/>
      <c r="O134" s="51"/>
      <c r="P134" s="52"/>
      <c r="Q134" s="52"/>
      <c r="R134" s="51"/>
      <c r="S134" s="53"/>
      <c r="T134" s="49"/>
      <c r="U134" s="50"/>
      <c r="V134" s="51"/>
      <c r="W134" s="51"/>
      <c r="X134" s="54"/>
      <c r="Y134" s="54"/>
      <c r="Z134" s="54"/>
      <c r="AA134" s="54"/>
      <c r="AB134" s="54"/>
      <c r="AC134" s="54"/>
      <c r="AD134" s="54"/>
      <c r="AE134" s="55" t="str">
        <f t="shared" si="32"/>
        <v/>
      </c>
      <c r="AF134" s="51">
        <f t="shared" si="33"/>
        <v>0</v>
      </c>
      <c r="AG134" s="41" t="str">
        <f t="shared" si="34"/>
        <v>x</v>
      </c>
      <c r="AH134" s="41" t="str">
        <f t="shared" si="35"/>
        <v/>
      </c>
      <c r="AI134" s="41" t="str">
        <f t="shared" ref="AI134:AI197" si="42">IFERROR(IF($AG134="x",IF(N134&gt;=_xlfn.NUMBERVALUE(LEFT(INDEX(BG:BG,MATCH($D134,$BD:$BD,0)),FIND(",",INDEX(BG:BG,MATCH($D134,$BD:$BD,0)))-1)),_xlfn.NUMBERVALUE(RIGHT(INDEX(BG:BG,MATCH($D134,$BD:$BD,0)),LEN(INDEX(BG:BG,MATCH($D134,$BD:$BD,0)))-FIND(",",INDEX(BG:BG,MATCH($D134,$BD:$BD,0))))),IF(AND(N134&lt;0.9,N134&gt;=0.85),0.5,0)),""),"")</f>
        <v/>
      </c>
      <c r="AJ134" s="41" t="str">
        <f t="shared" si="31"/>
        <v/>
      </c>
      <c r="AK134" s="41" t="str">
        <f t="shared" si="31"/>
        <v/>
      </c>
      <c r="AL134" s="41" t="str">
        <f t="shared" si="31"/>
        <v/>
      </c>
      <c r="AM134" s="41" t="str">
        <f t="shared" si="31"/>
        <v/>
      </c>
      <c r="AN134" s="41" t="str">
        <f t="shared" si="31"/>
        <v/>
      </c>
      <c r="AO134" s="41" t="str">
        <f t="shared" si="36"/>
        <v/>
      </c>
      <c r="AP134" s="41" t="str">
        <f t="shared" si="37"/>
        <v/>
      </c>
      <c r="AQ134" s="41" t="str">
        <f t="shared" si="38"/>
        <v/>
      </c>
      <c r="AR134" s="41">
        <f t="shared" si="30"/>
        <v>0</v>
      </c>
      <c r="AS134" s="107">
        <f t="shared" si="41"/>
        <v>0</v>
      </c>
      <c r="AT134" s="41" t="str">
        <f t="shared" ref="AT134:AT197" si="43">IF(AG134="x",IF(D134="Plan 22",IF(AND(N134&lt;&gt;"N/A",N134&gt;=0.85,N134&lt;0.9),0.5,""),IF(D134="Plan 26",IF(AND(N134&lt;&gt;"N/A",N134&gt;=0.85,N134&lt;0.9),1.5,""),"")),"")</f>
        <v/>
      </c>
      <c r="AU134" s="41"/>
      <c r="AV134" s="41"/>
      <c r="AW134" s="41"/>
      <c r="AX134" s="41"/>
      <c r="AY134" s="41"/>
      <c r="AZ134" s="41"/>
      <c r="BA134" s="41">
        <f t="shared" si="39"/>
        <v>0</v>
      </c>
      <c r="BB134" s="42">
        <f>[1]Rollup!$C$15</f>
        <v>44388</v>
      </c>
      <c r="BC134" s="43" t="str">
        <f t="shared" si="40"/>
        <v/>
      </c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</row>
    <row r="135" spans="1:77" ht="15" x14ac:dyDescent="0.25">
      <c r="A135" s="47"/>
      <c r="B135" s="47"/>
      <c r="C135" s="47"/>
      <c r="D135" s="47"/>
      <c r="E135" s="47"/>
      <c r="F135" s="47"/>
      <c r="G135" s="48"/>
      <c r="H135" s="48"/>
      <c r="I135" s="48"/>
      <c r="J135" s="48"/>
      <c r="K135" s="48"/>
      <c r="L135" s="48"/>
      <c r="M135" s="49"/>
      <c r="N135" s="50"/>
      <c r="O135" s="51"/>
      <c r="P135" s="52"/>
      <c r="Q135" s="52"/>
      <c r="R135" s="51"/>
      <c r="S135" s="53"/>
      <c r="T135" s="49"/>
      <c r="U135" s="50"/>
      <c r="V135" s="51"/>
      <c r="W135" s="51"/>
      <c r="X135" s="54"/>
      <c r="Y135" s="54"/>
      <c r="Z135" s="54"/>
      <c r="AA135" s="54"/>
      <c r="AB135" s="54"/>
      <c r="AC135" s="54"/>
      <c r="AD135" s="54"/>
      <c r="AE135" s="55" t="str">
        <f t="shared" si="32"/>
        <v/>
      </c>
      <c r="AF135" s="51">
        <f t="shared" si="33"/>
        <v>0</v>
      </c>
      <c r="AG135" s="41" t="str">
        <f t="shared" si="34"/>
        <v>x</v>
      </c>
      <c r="AH135" s="41" t="str">
        <f t="shared" si="35"/>
        <v/>
      </c>
      <c r="AI135" s="41" t="str">
        <f t="shared" si="42"/>
        <v/>
      </c>
      <c r="AJ135" s="41" t="str">
        <f t="shared" si="31"/>
        <v/>
      </c>
      <c r="AK135" s="41" t="str">
        <f t="shared" si="31"/>
        <v/>
      </c>
      <c r="AL135" s="41" t="str">
        <f t="shared" si="31"/>
        <v/>
      </c>
      <c r="AM135" s="41" t="str">
        <f t="shared" si="31"/>
        <v/>
      </c>
      <c r="AN135" s="41" t="str">
        <f t="shared" si="31"/>
        <v/>
      </c>
      <c r="AO135" s="41" t="str">
        <f t="shared" si="36"/>
        <v/>
      </c>
      <c r="AP135" s="41" t="str">
        <f t="shared" si="37"/>
        <v/>
      </c>
      <c r="AQ135" s="41" t="str">
        <f t="shared" si="38"/>
        <v/>
      </c>
      <c r="AR135" s="41">
        <f t="shared" si="30"/>
        <v>0</v>
      </c>
      <c r="AS135" s="107">
        <f t="shared" si="41"/>
        <v>0</v>
      </c>
      <c r="AT135" s="41" t="str">
        <f t="shared" si="43"/>
        <v/>
      </c>
      <c r="AU135" s="41"/>
      <c r="AV135" s="41"/>
      <c r="AW135" s="41"/>
      <c r="AX135" s="41"/>
      <c r="AY135" s="41"/>
      <c r="AZ135" s="41"/>
      <c r="BA135" s="41">
        <f t="shared" si="39"/>
        <v>0</v>
      </c>
      <c r="BB135" s="42">
        <f>[1]Rollup!$C$15</f>
        <v>44388</v>
      </c>
      <c r="BC135" s="43" t="str">
        <f t="shared" si="40"/>
        <v/>
      </c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</row>
    <row r="136" spans="1:77" ht="15" x14ac:dyDescent="0.25">
      <c r="A136" s="47"/>
      <c r="B136" s="47"/>
      <c r="C136" s="47"/>
      <c r="D136" s="47"/>
      <c r="E136" s="47"/>
      <c r="F136" s="47"/>
      <c r="G136" s="48"/>
      <c r="H136" s="48"/>
      <c r="I136" s="48"/>
      <c r="J136" s="48"/>
      <c r="K136" s="48"/>
      <c r="L136" s="48"/>
      <c r="M136" s="49"/>
      <c r="N136" s="50"/>
      <c r="O136" s="51"/>
      <c r="P136" s="52"/>
      <c r="Q136" s="52"/>
      <c r="R136" s="51"/>
      <c r="S136" s="53"/>
      <c r="T136" s="49"/>
      <c r="U136" s="50"/>
      <c r="V136" s="51"/>
      <c r="W136" s="51"/>
      <c r="X136" s="54"/>
      <c r="Y136" s="54"/>
      <c r="Z136" s="54"/>
      <c r="AA136" s="54"/>
      <c r="AB136" s="54"/>
      <c r="AC136" s="54"/>
      <c r="AD136" s="54"/>
      <c r="AE136" s="55" t="str">
        <f t="shared" si="32"/>
        <v/>
      </c>
      <c r="AF136" s="51">
        <f t="shared" si="33"/>
        <v>0</v>
      </c>
      <c r="AG136" s="41" t="str">
        <f t="shared" si="34"/>
        <v>x</v>
      </c>
      <c r="AH136" s="41" t="str">
        <f t="shared" si="35"/>
        <v/>
      </c>
      <c r="AI136" s="41" t="str">
        <f t="shared" si="42"/>
        <v/>
      </c>
      <c r="AJ136" s="41" t="str">
        <f t="shared" si="31"/>
        <v/>
      </c>
      <c r="AK136" s="41" t="str">
        <f t="shared" si="31"/>
        <v/>
      </c>
      <c r="AL136" s="41" t="str">
        <f t="shared" si="31"/>
        <v/>
      </c>
      <c r="AM136" s="41" t="str">
        <f t="shared" si="31"/>
        <v/>
      </c>
      <c r="AN136" s="41" t="str">
        <f t="shared" si="31"/>
        <v/>
      </c>
      <c r="AO136" s="41" t="str">
        <f t="shared" si="36"/>
        <v/>
      </c>
      <c r="AP136" s="41" t="str">
        <f t="shared" si="37"/>
        <v/>
      </c>
      <c r="AQ136" s="41" t="str">
        <f t="shared" si="38"/>
        <v/>
      </c>
      <c r="AR136" s="41">
        <f t="shared" si="30"/>
        <v>0</v>
      </c>
      <c r="AS136" s="107">
        <f t="shared" si="41"/>
        <v>0</v>
      </c>
      <c r="AT136" s="41" t="str">
        <f t="shared" si="43"/>
        <v/>
      </c>
      <c r="AU136" s="41"/>
      <c r="AV136" s="41"/>
      <c r="AW136" s="41"/>
      <c r="AX136" s="41"/>
      <c r="AY136" s="41"/>
      <c r="AZ136" s="41"/>
      <c r="BA136" s="41">
        <f t="shared" si="39"/>
        <v>0</v>
      </c>
      <c r="BB136" s="42">
        <f>[1]Rollup!$C$15</f>
        <v>44388</v>
      </c>
      <c r="BC136" s="43" t="str">
        <f t="shared" si="40"/>
        <v/>
      </c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</row>
    <row r="137" spans="1:77" ht="15" x14ac:dyDescent="0.25">
      <c r="A137" s="47"/>
      <c r="B137" s="47"/>
      <c r="C137" s="47"/>
      <c r="D137" s="47"/>
      <c r="E137" s="47"/>
      <c r="F137" s="47"/>
      <c r="G137" s="48"/>
      <c r="H137" s="48"/>
      <c r="I137" s="48"/>
      <c r="J137" s="48"/>
      <c r="K137" s="48"/>
      <c r="L137" s="48"/>
      <c r="M137" s="49"/>
      <c r="N137" s="50"/>
      <c r="O137" s="51"/>
      <c r="P137" s="52"/>
      <c r="Q137" s="52"/>
      <c r="R137" s="51"/>
      <c r="S137" s="53"/>
      <c r="T137" s="49"/>
      <c r="U137" s="50"/>
      <c r="V137" s="51"/>
      <c r="W137" s="51"/>
      <c r="X137" s="54"/>
      <c r="Y137" s="54"/>
      <c r="Z137" s="54"/>
      <c r="AA137" s="54"/>
      <c r="AB137" s="54"/>
      <c r="AC137" s="54"/>
      <c r="AD137" s="54"/>
      <c r="AE137" s="55" t="str">
        <f t="shared" si="32"/>
        <v/>
      </c>
      <c r="AF137" s="51">
        <f t="shared" si="33"/>
        <v>0</v>
      </c>
      <c r="AG137" s="41" t="str">
        <f t="shared" si="34"/>
        <v>x</v>
      </c>
      <c r="AH137" s="41" t="str">
        <f t="shared" si="35"/>
        <v/>
      </c>
      <c r="AI137" s="41" t="str">
        <f t="shared" si="42"/>
        <v/>
      </c>
      <c r="AJ137" s="41" t="str">
        <f t="shared" si="31"/>
        <v/>
      </c>
      <c r="AK137" s="41" t="str">
        <f t="shared" si="31"/>
        <v/>
      </c>
      <c r="AL137" s="41" t="str">
        <f t="shared" si="31"/>
        <v/>
      </c>
      <c r="AM137" s="41" t="str">
        <f t="shared" si="31"/>
        <v/>
      </c>
      <c r="AN137" s="41" t="str">
        <f t="shared" si="31"/>
        <v/>
      </c>
      <c r="AO137" s="41" t="str">
        <f t="shared" si="36"/>
        <v/>
      </c>
      <c r="AP137" s="41" t="str">
        <f t="shared" si="37"/>
        <v/>
      </c>
      <c r="AQ137" s="41" t="str">
        <f t="shared" si="38"/>
        <v/>
      </c>
      <c r="AR137" s="41">
        <f t="shared" si="30"/>
        <v>0</v>
      </c>
      <c r="AS137" s="107">
        <f t="shared" si="41"/>
        <v>0</v>
      </c>
      <c r="AT137" s="41" t="str">
        <f t="shared" si="43"/>
        <v/>
      </c>
      <c r="AU137" s="41"/>
      <c r="AV137" s="41"/>
      <c r="AW137" s="41"/>
      <c r="AX137" s="41"/>
      <c r="AY137" s="41"/>
      <c r="AZ137" s="41"/>
      <c r="BA137" s="41">
        <f t="shared" si="39"/>
        <v>0</v>
      </c>
      <c r="BB137" s="42">
        <f>[1]Rollup!$C$15</f>
        <v>44388</v>
      </c>
      <c r="BC137" s="43" t="str">
        <f t="shared" si="40"/>
        <v/>
      </c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</row>
    <row r="138" spans="1:77" ht="15" x14ac:dyDescent="0.25">
      <c r="A138" s="47"/>
      <c r="B138" s="47"/>
      <c r="C138" s="47"/>
      <c r="D138" s="47"/>
      <c r="E138" s="47"/>
      <c r="F138" s="47"/>
      <c r="G138" s="48"/>
      <c r="H138" s="48"/>
      <c r="I138" s="48"/>
      <c r="J138" s="48"/>
      <c r="K138" s="48"/>
      <c r="L138" s="48"/>
      <c r="M138" s="49"/>
      <c r="N138" s="50"/>
      <c r="O138" s="51"/>
      <c r="P138" s="52"/>
      <c r="Q138" s="52"/>
      <c r="R138" s="51"/>
      <c r="S138" s="53"/>
      <c r="T138" s="49"/>
      <c r="U138" s="50"/>
      <c r="V138" s="51"/>
      <c r="W138" s="51"/>
      <c r="X138" s="54"/>
      <c r="Y138" s="54"/>
      <c r="Z138" s="54"/>
      <c r="AA138" s="54"/>
      <c r="AB138" s="54"/>
      <c r="AC138" s="54"/>
      <c r="AD138" s="54"/>
      <c r="AE138" s="55" t="str">
        <f t="shared" si="32"/>
        <v/>
      </c>
      <c r="AF138" s="51">
        <f t="shared" si="33"/>
        <v>0</v>
      </c>
      <c r="AG138" s="41" t="str">
        <f t="shared" si="34"/>
        <v>x</v>
      </c>
      <c r="AH138" s="41" t="str">
        <f t="shared" si="35"/>
        <v/>
      </c>
      <c r="AI138" s="41" t="str">
        <f t="shared" si="42"/>
        <v/>
      </c>
      <c r="AJ138" s="41" t="str">
        <f t="shared" si="31"/>
        <v/>
      </c>
      <c r="AK138" s="41" t="str">
        <f t="shared" si="31"/>
        <v/>
      </c>
      <c r="AL138" s="41" t="str">
        <f t="shared" si="31"/>
        <v/>
      </c>
      <c r="AM138" s="41" t="str">
        <f t="shared" si="31"/>
        <v/>
      </c>
      <c r="AN138" s="41" t="str">
        <f t="shared" si="31"/>
        <v/>
      </c>
      <c r="AO138" s="41" t="str">
        <f t="shared" si="36"/>
        <v/>
      </c>
      <c r="AP138" s="41" t="str">
        <f t="shared" si="37"/>
        <v/>
      </c>
      <c r="AQ138" s="41" t="str">
        <f t="shared" si="38"/>
        <v/>
      </c>
      <c r="AR138" s="41">
        <f t="shared" si="30"/>
        <v>0</v>
      </c>
      <c r="AS138" s="107">
        <f t="shared" si="41"/>
        <v>0</v>
      </c>
      <c r="AT138" s="41" t="str">
        <f t="shared" si="43"/>
        <v/>
      </c>
      <c r="AU138" s="41"/>
      <c r="AV138" s="41"/>
      <c r="AW138" s="41"/>
      <c r="AX138" s="41"/>
      <c r="AY138" s="41"/>
      <c r="AZ138" s="41"/>
      <c r="BA138" s="41">
        <f t="shared" si="39"/>
        <v>0</v>
      </c>
      <c r="BB138" s="42">
        <f>[1]Rollup!$C$15</f>
        <v>44388</v>
      </c>
      <c r="BC138" s="43" t="str">
        <f t="shared" si="40"/>
        <v/>
      </c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</row>
    <row r="139" spans="1:77" ht="15" x14ac:dyDescent="0.25">
      <c r="A139" s="47"/>
      <c r="B139" s="47"/>
      <c r="C139" s="47"/>
      <c r="D139" s="47"/>
      <c r="E139" s="47"/>
      <c r="F139" s="47"/>
      <c r="G139" s="48"/>
      <c r="H139" s="48"/>
      <c r="I139" s="48"/>
      <c r="J139" s="48"/>
      <c r="K139" s="48"/>
      <c r="L139" s="48"/>
      <c r="M139" s="49"/>
      <c r="N139" s="50"/>
      <c r="O139" s="51"/>
      <c r="P139" s="52"/>
      <c r="Q139" s="52"/>
      <c r="R139" s="51"/>
      <c r="S139" s="53"/>
      <c r="T139" s="49"/>
      <c r="U139" s="50"/>
      <c r="V139" s="51"/>
      <c r="W139" s="51"/>
      <c r="X139" s="54"/>
      <c r="Y139" s="54"/>
      <c r="Z139" s="54"/>
      <c r="AA139" s="54"/>
      <c r="AB139" s="54"/>
      <c r="AC139" s="54"/>
      <c r="AD139" s="54"/>
      <c r="AE139" s="55" t="str">
        <f t="shared" si="32"/>
        <v/>
      </c>
      <c r="AF139" s="51">
        <f t="shared" si="33"/>
        <v>0</v>
      </c>
      <c r="AG139" s="41" t="str">
        <f t="shared" si="34"/>
        <v>x</v>
      </c>
      <c r="AH139" s="41" t="str">
        <f t="shared" si="35"/>
        <v/>
      </c>
      <c r="AI139" s="41" t="str">
        <f t="shared" si="42"/>
        <v/>
      </c>
      <c r="AJ139" s="41" t="str">
        <f t="shared" si="31"/>
        <v/>
      </c>
      <c r="AK139" s="41" t="str">
        <f t="shared" si="31"/>
        <v/>
      </c>
      <c r="AL139" s="41" t="str">
        <f t="shared" si="31"/>
        <v/>
      </c>
      <c r="AM139" s="41" t="str">
        <f t="shared" si="31"/>
        <v/>
      </c>
      <c r="AN139" s="41" t="str">
        <f t="shared" si="31"/>
        <v/>
      </c>
      <c r="AO139" s="41" t="str">
        <f t="shared" si="36"/>
        <v/>
      </c>
      <c r="AP139" s="41" t="str">
        <f t="shared" si="37"/>
        <v/>
      </c>
      <c r="AQ139" s="41" t="str">
        <f t="shared" si="38"/>
        <v/>
      </c>
      <c r="AR139" s="41">
        <f t="shared" si="30"/>
        <v>0</v>
      </c>
      <c r="AS139" s="107">
        <f t="shared" si="41"/>
        <v>0</v>
      </c>
      <c r="AT139" s="41" t="str">
        <f t="shared" si="43"/>
        <v/>
      </c>
      <c r="AU139" s="41"/>
      <c r="AV139" s="41"/>
      <c r="AW139" s="41"/>
      <c r="AX139" s="41"/>
      <c r="AY139" s="41"/>
      <c r="AZ139" s="41"/>
      <c r="BA139" s="41">
        <f t="shared" si="39"/>
        <v>0</v>
      </c>
      <c r="BB139" s="42">
        <f>[1]Rollup!$C$15</f>
        <v>44388</v>
      </c>
      <c r="BC139" s="43" t="str">
        <f t="shared" si="40"/>
        <v/>
      </c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</row>
    <row r="140" spans="1:77" ht="15" x14ac:dyDescent="0.25">
      <c r="A140" s="47"/>
      <c r="B140" s="47"/>
      <c r="C140" s="47"/>
      <c r="D140" s="47"/>
      <c r="E140" s="47"/>
      <c r="F140" s="47"/>
      <c r="G140" s="48"/>
      <c r="H140" s="48"/>
      <c r="I140" s="48"/>
      <c r="J140" s="48"/>
      <c r="K140" s="48"/>
      <c r="L140" s="48"/>
      <c r="M140" s="49"/>
      <c r="N140" s="50"/>
      <c r="O140" s="51"/>
      <c r="P140" s="52"/>
      <c r="Q140" s="52"/>
      <c r="R140" s="51"/>
      <c r="S140" s="53"/>
      <c r="T140" s="49"/>
      <c r="U140" s="50"/>
      <c r="V140" s="51"/>
      <c r="W140" s="51"/>
      <c r="X140" s="54"/>
      <c r="Y140" s="54"/>
      <c r="Z140" s="54"/>
      <c r="AA140" s="54"/>
      <c r="AB140" s="54"/>
      <c r="AC140" s="54"/>
      <c r="AD140" s="54"/>
      <c r="AE140" s="55" t="str">
        <f t="shared" si="32"/>
        <v/>
      </c>
      <c r="AF140" s="51">
        <f t="shared" si="33"/>
        <v>0</v>
      </c>
      <c r="AG140" s="41" t="str">
        <f t="shared" si="34"/>
        <v>x</v>
      </c>
      <c r="AH140" s="41" t="str">
        <f t="shared" si="35"/>
        <v/>
      </c>
      <c r="AI140" s="41" t="str">
        <f t="shared" si="42"/>
        <v/>
      </c>
      <c r="AJ140" s="41" t="str">
        <f t="shared" si="31"/>
        <v/>
      </c>
      <c r="AK140" s="41" t="str">
        <f t="shared" si="31"/>
        <v/>
      </c>
      <c r="AL140" s="41" t="str">
        <f t="shared" si="31"/>
        <v/>
      </c>
      <c r="AM140" s="41" t="str">
        <f t="shared" si="31"/>
        <v/>
      </c>
      <c r="AN140" s="41" t="str">
        <f t="shared" si="31"/>
        <v/>
      </c>
      <c r="AO140" s="41" t="str">
        <f t="shared" si="36"/>
        <v/>
      </c>
      <c r="AP140" s="41" t="str">
        <f t="shared" si="37"/>
        <v/>
      </c>
      <c r="AQ140" s="41" t="str">
        <f t="shared" si="38"/>
        <v/>
      </c>
      <c r="AR140" s="41">
        <f t="shared" si="30"/>
        <v>0</v>
      </c>
      <c r="AS140" s="107">
        <f t="shared" si="41"/>
        <v>0</v>
      </c>
      <c r="AT140" s="41" t="str">
        <f t="shared" si="43"/>
        <v/>
      </c>
      <c r="AU140" s="41"/>
      <c r="AV140" s="41"/>
      <c r="AW140" s="41"/>
      <c r="AX140" s="41"/>
      <c r="AY140" s="41"/>
      <c r="AZ140" s="41"/>
      <c r="BA140" s="41">
        <f t="shared" si="39"/>
        <v>0</v>
      </c>
      <c r="BB140" s="42">
        <f>[1]Rollup!$C$15</f>
        <v>44388</v>
      </c>
      <c r="BC140" s="43" t="str">
        <f t="shared" si="40"/>
        <v/>
      </c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</row>
    <row r="141" spans="1:77" ht="15" x14ac:dyDescent="0.25">
      <c r="A141" s="47"/>
      <c r="B141" s="47"/>
      <c r="C141" s="47"/>
      <c r="D141" s="47"/>
      <c r="E141" s="47"/>
      <c r="F141" s="47"/>
      <c r="G141" s="48"/>
      <c r="H141" s="48"/>
      <c r="I141" s="48"/>
      <c r="J141" s="48"/>
      <c r="K141" s="48"/>
      <c r="L141" s="48"/>
      <c r="M141" s="49"/>
      <c r="N141" s="50"/>
      <c r="O141" s="51"/>
      <c r="P141" s="52"/>
      <c r="Q141" s="52"/>
      <c r="R141" s="51"/>
      <c r="S141" s="53"/>
      <c r="T141" s="49"/>
      <c r="U141" s="50"/>
      <c r="V141" s="51"/>
      <c r="W141" s="51"/>
      <c r="X141" s="54"/>
      <c r="Y141" s="54"/>
      <c r="Z141" s="54"/>
      <c r="AA141" s="54"/>
      <c r="AB141" s="54"/>
      <c r="AC141" s="54"/>
      <c r="AD141" s="54"/>
      <c r="AE141" s="55" t="str">
        <f t="shared" si="32"/>
        <v/>
      </c>
      <c r="AF141" s="51">
        <f t="shared" si="33"/>
        <v>0</v>
      </c>
      <c r="AG141" s="41" t="str">
        <f t="shared" si="34"/>
        <v>x</v>
      </c>
      <c r="AH141" s="41" t="str">
        <f t="shared" si="35"/>
        <v/>
      </c>
      <c r="AI141" s="41" t="str">
        <f t="shared" si="42"/>
        <v/>
      </c>
      <c r="AJ141" s="41" t="str">
        <f t="shared" si="31"/>
        <v/>
      </c>
      <c r="AK141" s="41" t="str">
        <f t="shared" si="31"/>
        <v/>
      </c>
      <c r="AL141" s="41" t="str">
        <f t="shared" si="31"/>
        <v/>
      </c>
      <c r="AM141" s="41" t="str">
        <f t="shared" si="31"/>
        <v/>
      </c>
      <c r="AN141" s="41" t="str">
        <f t="shared" si="31"/>
        <v/>
      </c>
      <c r="AO141" s="41" t="str">
        <f t="shared" si="36"/>
        <v/>
      </c>
      <c r="AP141" s="41" t="str">
        <f t="shared" si="37"/>
        <v/>
      </c>
      <c r="AQ141" s="41" t="str">
        <f t="shared" si="38"/>
        <v/>
      </c>
      <c r="AR141" s="41">
        <f t="shared" si="30"/>
        <v>0</v>
      </c>
      <c r="AS141" s="107">
        <f t="shared" si="41"/>
        <v>0</v>
      </c>
      <c r="AT141" s="41" t="str">
        <f t="shared" si="43"/>
        <v/>
      </c>
      <c r="AU141" s="41"/>
      <c r="AV141" s="41"/>
      <c r="AW141" s="41"/>
      <c r="AX141" s="41"/>
      <c r="AY141" s="41"/>
      <c r="AZ141" s="41"/>
      <c r="BA141" s="41">
        <f t="shared" si="39"/>
        <v>0</v>
      </c>
      <c r="BB141" s="42">
        <f>[1]Rollup!$C$15</f>
        <v>44388</v>
      </c>
      <c r="BC141" s="43" t="str">
        <f t="shared" si="40"/>
        <v/>
      </c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</row>
    <row r="142" spans="1:77" ht="15" x14ac:dyDescent="0.25">
      <c r="A142" s="47"/>
      <c r="B142" s="47"/>
      <c r="C142" s="47"/>
      <c r="D142" s="47"/>
      <c r="E142" s="47"/>
      <c r="F142" s="47"/>
      <c r="G142" s="48"/>
      <c r="H142" s="48"/>
      <c r="I142" s="48"/>
      <c r="J142" s="48"/>
      <c r="K142" s="48"/>
      <c r="L142" s="48"/>
      <c r="M142" s="49"/>
      <c r="N142" s="50"/>
      <c r="O142" s="51"/>
      <c r="P142" s="52"/>
      <c r="Q142" s="52"/>
      <c r="R142" s="51"/>
      <c r="S142" s="53"/>
      <c r="T142" s="49"/>
      <c r="U142" s="50"/>
      <c r="V142" s="51"/>
      <c r="W142" s="51"/>
      <c r="X142" s="54"/>
      <c r="Y142" s="54"/>
      <c r="Z142" s="54"/>
      <c r="AA142" s="54"/>
      <c r="AB142" s="54"/>
      <c r="AC142" s="54"/>
      <c r="AD142" s="54"/>
      <c r="AE142" s="55" t="str">
        <f t="shared" si="32"/>
        <v/>
      </c>
      <c r="AF142" s="51">
        <f t="shared" si="33"/>
        <v>0</v>
      </c>
      <c r="AG142" s="41" t="str">
        <f t="shared" si="34"/>
        <v>x</v>
      </c>
      <c r="AH142" s="41" t="str">
        <f t="shared" si="35"/>
        <v/>
      </c>
      <c r="AI142" s="41" t="str">
        <f t="shared" si="42"/>
        <v/>
      </c>
      <c r="AJ142" s="41" t="str">
        <f t="shared" si="31"/>
        <v/>
      </c>
      <c r="AK142" s="41" t="str">
        <f t="shared" si="31"/>
        <v/>
      </c>
      <c r="AL142" s="41" t="str">
        <f t="shared" si="31"/>
        <v/>
      </c>
      <c r="AM142" s="41" t="str">
        <f t="shared" si="31"/>
        <v/>
      </c>
      <c r="AN142" s="41" t="str">
        <f t="shared" si="31"/>
        <v/>
      </c>
      <c r="AO142" s="41" t="str">
        <f t="shared" si="36"/>
        <v/>
      </c>
      <c r="AP142" s="41" t="str">
        <f t="shared" si="37"/>
        <v/>
      </c>
      <c r="AQ142" s="41" t="str">
        <f t="shared" si="38"/>
        <v/>
      </c>
      <c r="AR142" s="41">
        <f t="shared" si="30"/>
        <v>0</v>
      </c>
      <c r="AS142" s="107">
        <f t="shared" si="41"/>
        <v>0</v>
      </c>
      <c r="AT142" s="41" t="str">
        <f t="shared" si="43"/>
        <v/>
      </c>
      <c r="AU142" s="41"/>
      <c r="AV142" s="41"/>
      <c r="AW142" s="41"/>
      <c r="AX142" s="41"/>
      <c r="AY142" s="41"/>
      <c r="AZ142" s="41"/>
      <c r="BA142" s="41">
        <f t="shared" si="39"/>
        <v>0</v>
      </c>
      <c r="BB142" s="42">
        <f>[1]Rollup!$C$15</f>
        <v>44388</v>
      </c>
      <c r="BC142" s="43" t="str">
        <f t="shared" si="40"/>
        <v/>
      </c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</row>
    <row r="143" spans="1:77" ht="15" x14ac:dyDescent="0.25">
      <c r="A143" s="47"/>
      <c r="B143" s="47"/>
      <c r="C143" s="47"/>
      <c r="D143" s="47"/>
      <c r="E143" s="47"/>
      <c r="F143" s="47"/>
      <c r="G143" s="48"/>
      <c r="H143" s="48"/>
      <c r="I143" s="48"/>
      <c r="J143" s="48"/>
      <c r="K143" s="48"/>
      <c r="L143" s="48"/>
      <c r="M143" s="49"/>
      <c r="N143" s="50"/>
      <c r="O143" s="51"/>
      <c r="P143" s="52"/>
      <c r="Q143" s="52"/>
      <c r="R143" s="51"/>
      <c r="S143" s="53"/>
      <c r="T143" s="49"/>
      <c r="U143" s="50"/>
      <c r="V143" s="51"/>
      <c r="W143" s="51"/>
      <c r="X143" s="54"/>
      <c r="Y143" s="54"/>
      <c r="Z143" s="54"/>
      <c r="AA143" s="54"/>
      <c r="AB143" s="54"/>
      <c r="AC143" s="54"/>
      <c r="AD143" s="54"/>
      <c r="AE143" s="55" t="str">
        <f t="shared" si="32"/>
        <v/>
      </c>
      <c r="AF143" s="51">
        <f t="shared" si="33"/>
        <v>0</v>
      </c>
      <c r="AG143" s="41" t="str">
        <f t="shared" si="34"/>
        <v>x</v>
      </c>
      <c r="AH143" s="41" t="str">
        <f t="shared" si="35"/>
        <v/>
      </c>
      <c r="AI143" s="41" t="str">
        <f t="shared" si="42"/>
        <v/>
      </c>
      <c r="AJ143" s="41" t="str">
        <f t="shared" si="31"/>
        <v/>
      </c>
      <c r="AK143" s="41" t="str">
        <f t="shared" si="31"/>
        <v/>
      </c>
      <c r="AL143" s="41" t="str">
        <f t="shared" si="31"/>
        <v/>
      </c>
      <c r="AM143" s="41" t="str">
        <f t="shared" si="31"/>
        <v/>
      </c>
      <c r="AN143" s="41" t="str">
        <f t="shared" si="31"/>
        <v/>
      </c>
      <c r="AO143" s="41" t="str">
        <f t="shared" si="36"/>
        <v/>
      </c>
      <c r="AP143" s="41" t="str">
        <f t="shared" si="37"/>
        <v/>
      </c>
      <c r="AQ143" s="41" t="str">
        <f t="shared" si="38"/>
        <v/>
      </c>
      <c r="AR143" s="41">
        <f t="shared" si="30"/>
        <v>0</v>
      </c>
      <c r="AS143" s="107">
        <f t="shared" si="41"/>
        <v>0</v>
      </c>
      <c r="AT143" s="41" t="str">
        <f t="shared" si="43"/>
        <v/>
      </c>
      <c r="AU143" s="41"/>
      <c r="AV143" s="41"/>
      <c r="AW143" s="41"/>
      <c r="AX143" s="41"/>
      <c r="AY143" s="41"/>
      <c r="AZ143" s="41"/>
      <c r="BA143" s="41">
        <f t="shared" si="39"/>
        <v>0</v>
      </c>
      <c r="BB143" s="42">
        <f>[1]Rollup!$C$15</f>
        <v>44388</v>
      </c>
      <c r="BC143" s="43" t="str">
        <f t="shared" si="40"/>
        <v/>
      </c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</row>
    <row r="144" spans="1:77" ht="15" x14ac:dyDescent="0.25">
      <c r="A144" s="47"/>
      <c r="B144" s="47"/>
      <c r="C144" s="47"/>
      <c r="D144" s="47"/>
      <c r="E144" s="47"/>
      <c r="F144" s="47"/>
      <c r="G144" s="48"/>
      <c r="H144" s="48"/>
      <c r="I144" s="48"/>
      <c r="J144" s="48"/>
      <c r="K144" s="48"/>
      <c r="L144" s="48"/>
      <c r="M144" s="49"/>
      <c r="N144" s="50"/>
      <c r="O144" s="51"/>
      <c r="P144" s="52"/>
      <c r="Q144" s="52"/>
      <c r="R144" s="51"/>
      <c r="S144" s="53"/>
      <c r="T144" s="49"/>
      <c r="U144" s="50"/>
      <c r="V144" s="51"/>
      <c r="W144" s="51"/>
      <c r="X144" s="54"/>
      <c r="Y144" s="54"/>
      <c r="Z144" s="54"/>
      <c r="AA144" s="54"/>
      <c r="AB144" s="54"/>
      <c r="AC144" s="54"/>
      <c r="AD144" s="54"/>
      <c r="AE144" s="55" t="str">
        <f t="shared" si="32"/>
        <v/>
      </c>
      <c r="AF144" s="51">
        <f t="shared" si="33"/>
        <v>0</v>
      </c>
      <c r="AG144" s="41" t="str">
        <f t="shared" si="34"/>
        <v>x</v>
      </c>
      <c r="AH144" s="41" t="str">
        <f t="shared" si="35"/>
        <v/>
      </c>
      <c r="AI144" s="41" t="str">
        <f t="shared" si="42"/>
        <v/>
      </c>
      <c r="AJ144" s="41" t="str">
        <f t="shared" si="31"/>
        <v/>
      </c>
      <c r="AK144" s="41" t="str">
        <f t="shared" si="31"/>
        <v/>
      </c>
      <c r="AL144" s="41" t="str">
        <f t="shared" si="31"/>
        <v/>
      </c>
      <c r="AM144" s="41" t="str">
        <f t="shared" si="31"/>
        <v/>
      </c>
      <c r="AN144" s="41" t="str">
        <f t="shared" si="31"/>
        <v/>
      </c>
      <c r="AO144" s="41" t="str">
        <f t="shared" si="36"/>
        <v/>
      </c>
      <c r="AP144" s="41" t="str">
        <f t="shared" si="37"/>
        <v/>
      </c>
      <c r="AQ144" s="41" t="str">
        <f t="shared" si="38"/>
        <v/>
      </c>
      <c r="AR144" s="41">
        <f t="shared" si="30"/>
        <v>0</v>
      </c>
      <c r="AS144" s="107">
        <f t="shared" si="41"/>
        <v>0</v>
      </c>
      <c r="AT144" s="41" t="str">
        <f t="shared" si="43"/>
        <v/>
      </c>
      <c r="AU144" s="41"/>
      <c r="AV144" s="41"/>
      <c r="AW144" s="41"/>
      <c r="AX144" s="41"/>
      <c r="AY144" s="41"/>
      <c r="AZ144" s="41"/>
      <c r="BA144" s="41">
        <f t="shared" si="39"/>
        <v>0</v>
      </c>
      <c r="BB144" s="42">
        <f>[1]Rollup!$C$15</f>
        <v>44388</v>
      </c>
      <c r="BC144" s="43" t="str">
        <f t="shared" si="40"/>
        <v/>
      </c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</row>
    <row r="145" spans="1:77" ht="15" x14ac:dyDescent="0.25">
      <c r="A145" s="47"/>
      <c r="B145" s="47"/>
      <c r="C145" s="47"/>
      <c r="D145" s="47"/>
      <c r="E145" s="47"/>
      <c r="F145" s="47"/>
      <c r="G145" s="48"/>
      <c r="H145" s="48"/>
      <c r="I145" s="48"/>
      <c r="J145" s="48"/>
      <c r="K145" s="48"/>
      <c r="L145" s="48"/>
      <c r="M145" s="49"/>
      <c r="N145" s="50"/>
      <c r="O145" s="51"/>
      <c r="P145" s="52"/>
      <c r="Q145" s="52"/>
      <c r="R145" s="51"/>
      <c r="S145" s="53"/>
      <c r="T145" s="49"/>
      <c r="U145" s="50"/>
      <c r="V145" s="51"/>
      <c r="W145" s="51"/>
      <c r="X145" s="54"/>
      <c r="Y145" s="54"/>
      <c r="Z145" s="54"/>
      <c r="AA145" s="54"/>
      <c r="AB145" s="54"/>
      <c r="AC145" s="54"/>
      <c r="AD145" s="54"/>
      <c r="AE145" s="55" t="str">
        <f t="shared" si="32"/>
        <v/>
      </c>
      <c r="AF145" s="51">
        <f t="shared" si="33"/>
        <v>0</v>
      </c>
      <c r="AG145" s="41" t="str">
        <f t="shared" si="34"/>
        <v>x</v>
      </c>
      <c r="AH145" s="41" t="str">
        <f t="shared" si="35"/>
        <v/>
      </c>
      <c r="AI145" s="41" t="str">
        <f t="shared" si="42"/>
        <v/>
      </c>
      <c r="AJ145" s="41" t="str">
        <f t="shared" si="31"/>
        <v/>
      </c>
      <c r="AK145" s="41" t="str">
        <f t="shared" si="31"/>
        <v/>
      </c>
      <c r="AL145" s="41" t="str">
        <f t="shared" si="31"/>
        <v/>
      </c>
      <c r="AM145" s="41" t="str">
        <f t="shared" si="31"/>
        <v/>
      </c>
      <c r="AN145" s="41" t="str">
        <f t="shared" si="31"/>
        <v/>
      </c>
      <c r="AO145" s="41" t="str">
        <f t="shared" si="36"/>
        <v/>
      </c>
      <c r="AP145" s="41" t="str">
        <f t="shared" si="37"/>
        <v/>
      </c>
      <c r="AQ145" s="41" t="str">
        <f t="shared" si="38"/>
        <v/>
      </c>
      <c r="AR145" s="41">
        <f t="shared" ref="AR145:AR208" si="44">IFERROR(IF($AG145="x",IF(V145&gt;=_xlfn.NUMBERVALUE(LEFT(INDEX(BP:BP,MATCH($D145,$BD:$BD,0)),FIND(",",INDEX(BP:BP,MATCH($D145,$BD:$BD,0)))-1)),_xlfn.NUMBERVALUE(RIGHT(INDEX(BP:BP,MATCH($D145,$BD:$BD,0)),LEN(INDEX(BP:BP,MATCH($D145,$BD:$BD,0)))-FIND(",",INDEX(BP:BP,MATCH($D145,$BD:$BD,0))))),IF(V145&gt;=_xlfn.NUMBERVALUE(LEFT(INDEX(BP:BP,MATCH($D145,$BD:$BD,0)),FIND(",",INDEX(BP:BP,MATCH($D145,$BD:$BD,0)))-1))-5,_xlfn.NUMBERVALUE(RIGHT(INDEX(BP:BP,MATCH($D145,$BD:$BD,0)),LEN(INDEX(BP:BP,MATCH($D145,$BD:$BD,0)))-FIND(",",INDEX(BP:BP,MATCH($D145,$BD:$BD,0)))))*(1/3),0)),0),0)</f>
        <v>0</v>
      </c>
      <c r="AS145" s="107">
        <f t="shared" si="41"/>
        <v>0</v>
      </c>
      <c r="AT145" s="41" t="str">
        <f t="shared" si="43"/>
        <v/>
      </c>
      <c r="AU145" s="41"/>
      <c r="AV145" s="41"/>
      <c r="AW145" s="41"/>
      <c r="AX145" s="41"/>
      <c r="AY145" s="41"/>
      <c r="AZ145" s="41"/>
      <c r="BA145" s="41">
        <f t="shared" si="39"/>
        <v>0</v>
      </c>
      <c r="BB145" s="42">
        <f>[1]Rollup!$C$15</f>
        <v>44388</v>
      </c>
      <c r="BC145" s="43" t="str">
        <f t="shared" si="40"/>
        <v/>
      </c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  <c r="BX145" s="2"/>
      <c r="BY145" s="2"/>
    </row>
    <row r="146" spans="1:77" ht="15" x14ac:dyDescent="0.25">
      <c r="A146" s="47"/>
      <c r="B146" s="47"/>
      <c r="C146" s="47"/>
      <c r="D146" s="47"/>
      <c r="E146" s="47"/>
      <c r="F146" s="47"/>
      <c r="G146" s="48"/>
      <c r="H146" s="48"/>
      <c r="I146" s="48"/>
      <c r="J146" s="48"/>
      <c r="K146" s="48"/>
      <c r="L146" s="48"/>
      <c r="M146" s="49"/>
      <c r="N146" s="50"/>
      <c r="O146" s="51"/>
      <c r="P146" s="52"/>
      <c r="Q146" s="52"/>
      <c r="R146" s="51"/>
      <c r="S146" s="53"/>
      <c r="T146" s="49"/>
      <c r="U146" s="50"/>
      <c r="V146" s="51"/>
      <c r="W146" s="51"/>
      <c r="X146" s="54"/>
      <c r="Y146" s="54"/>
      <c r="Z146" s="54"/>
      <c r="AA146" s="54"/>
      <c r="AB146" s="54"/>
      <c r="AC146" s="54"/>
      <c r="AD146" s="54"/>
      <c r="AE146" s="55" t="str">
        <f t="shared" si="32"/>
        <v/>
      </c>
      <c r="AF146" s="51">
        <f t="shared" si="33"/>
        <v>0</v>
      </c>
      <c r="AG146" s="41" t="str">
        <f t="shared" si="34"/>
        <v>x</v>
      </c>
      <c r="AH146" s="41" t="str">
        <f t="shared" si="35"/>
        <v/>
      </c>
      <c r="AI146" s="41" t="str">
        <f t="shared" si="42"/>
        <v/>
      </c>
      <c r="AJ146" s="41" t="str">
        <f t="shared" si="31"/>
        <v/>
      </c>
      <c r="AK146" s="41" t="str">
        <f t="shared" si="31"/>
        <v/>
      </c>
      <c r="AL146" s="41" t="str">
        <f t="shared" si="31"/>
        <v/>
      </c>
      <c r="AM146" s="41" t="str">
        <f t="shared" si="31"/>
        <v/>
      </c>
      <c r="AN146" s="41" t="str">
        <f t="shared" si="31"/>
        <v/>
      </c>
      <c r="AO146" s="41" t="str">
        <f t="shared" si="36"/>
        <v/>
      </c>
      <c r="AP146" s="41" t="str">
        <f t="shared" si="37"/>
        <v/>
      </c>
      <c r="AQ146" s="41" t="str">
        <f t="shared" si="38"/>
        <v/>
      </c>
      <c r="AR146" s="41">
        <f t="shared" si="44"/>
        <v>0</v>
      </c>
      <c r="AS146" s="107">
        <f t="shared" si="41"/>
        <v>0</v>
      </c>
      <c r="AT146" s="41" t="str">
        <f t="shared" si="43"/>
        <v/>
      </c>
      <c r="AU146" s="41"/>
      <c r="AV146" s="41"/>
      <c r="AW146" s="41"/>
      <c r="AX146" s="41"/>
      <c r="AY146" s="41"/>
      <c r="AZ146" s="41"/>
      <c r="BA146" s="41">
        <f t="shared" si="39"/>
        <v>0</v>
      </c>
      <c r="BB146" s="42">
        <f>[1]Rollup!$C$15</f>
        <v>44388</v>
      </c>
      <c r="BC146" s="43" t="str">
        <f t="shared" si="40"/>
        <v/>
      </c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</row>
    <row r="147" spans="1:77" ht="15" x14ac:dyDescent="0.25">
      <c r="A147" s="47"/>
      <c r="B147" s="47"/>
      <c r="C147" s="47"/>
      <c r="D147" s="47"/>
      <c r="E147" s="47"/>
      <c r="F147" s="47"/>
      <c r="G147" s="48"/>
      <c r="H147" s="48"/>
      <c r="I147" s="48"/>
      <c r="J147" s="48"/>
      <c r="K147" s="48"/>
      <c r="L147" s="48"/>
      <c r="M147" s="49"/>
      <c r="N147" s="50"/>
      <c r="O147" s="51"/>
      <c r="P147" s="52"/>
      <c r="Q147" s="52"/>
      <c r="R147" s="51"/>
      <c r="S147" s="53"/>
      <c r="T147" s="49"/>
      <c r="U147" s="50"/>
      <c r="V147" s="51"/>
      <c r="W147" s="51"/>
      <c r="X147" s="54"/>
      <c r="Y147" s="54"/>
      <c r="Z147" s="54"/>
      <c r="AA147" s="54"/>
      <c r="AB147" s="54"/>
      <c r="AC147" s="54"/>
      <c r="AD147" s="54"/>
      <c r="AE147" s="55" t="str">
        <f t="shared" si="32"/>
        <v/>
      </c>
      <c r="AF147" s="51">
        <f t="shared" si="33"/>
        <v>0</v>
      </c>
      <c r="AG147" s="41" t="str">
        <f t="shared" si="34"/>
        <v>x</v>
      </c>
      <c r="AH147" s="41" t="str">
        <f t="shared" si="35"/>
        <v/>
      </c>
      <c r="AI147" s="41" t="str">
        <f t="shared" si="42"/>
        <v/>
      </c>
      <c r="AJ147" s="41" t="str">
        <f t="shared" ref="AJ147:AN189" si="45">IFERROR(IF($AG147="x",IF(O147&gt;=_xlfn.NUMBERVALUE(LEFT(INDEX(BH:BH,MATCH($D147,$BD:$BD,0)),FIND(",",INDEX(BH:BH,MATCH($D147,$BD:$BD,0)))-1)),_xlfn.NUMBERVALUE(RIGHT(INDEX(BH:BH,MATCH($D147,$BD:$BD,0)),LEN(INDEX(BH:BH,MATCH($D147,$BD:$BD,0)))-FIND(",",INDEX(BH:BH,MATCH($D147,$BD:$BD,0))))),0),""),"")</f>
        <v/>
      </c>
      <c r="AK147" s="41" t="str">
        <f t="shared" si="45"/>
        <v/>
      </c>
      <c r="AL147" s="41" t="str">
        <f t="shared" si="45"/>
        <v/>
      </c>
      <c r="AM147" s="41" t="str">
        <f t="shared" si="45"/>
        <v/>
      </c>
      <c r="AN147" s="41" t="str">
        <f t="shared" si="45"/>
        <v/>
      </c>
      <c r="AO147" s="41" t="str">
        <f t="shared" si="36"/>
        <v/>
      </c>
      <c r="AP147" s="41" t="str">
        <f t="shared" si="37"/>
        <v/>
      </c>
      <c r="AQ147" s="41" t="str">
        <f t="shared" si="38"/>
        <v/>
      </c>
      <c r="AR147" s="41">
        <f t="shared" si="44"/>
        <v>0</v>
      </c>
      <c r="AS147" s="107">
        <f t="shared" si="41"/>
        <v>0</v>
      </c>
      <c r="AT147" s="41" t="str">
        <f t="shared" si="43"/>
        <v/>
      </c>
      <c r="AU147" s="41"/>
      <c r="AV147" s="41"/>
      <c r="AW147" s="41"/>
      <c r="AX147" s="41"/>
      <c r="AY147" s="41"/>
      <c r="AZ147" s="41"/>
      <c r="BA147" s="41">
        <f t="shared" si="39"/>
        <v>0</v>
      </c>
      <c r="BB147" s="42">
        <f>[1]Rollup!$C$15</f>
        <v>44388</v>
      </c>
      <c r="BC147" s="43" t="str">
        <f t="shared" si="40"/>
        <v/>
      </c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</row>
    <row r="148" spans="1:77" ht="15" x14ac:dyDescent="0.25">
      <c r="A148" s="47"/>
      <c r="B148" s="47"/>
      <c r="C148" s="47"/>
      <c r="D148" s="47"/>
      <c r="E148" s="47"/>
      <c r="F148" s="47"/>
      <c r="G148" s="48"/>
      <c r="H148" s="48"/>
      <c r="I148" s="48"/>
      <c r="J148" s="48"/>
      <c r="K148" s="48"/>
      <c r="L148" s="48"/>
      <c r="M148" s="49"/>
      <c r="N148" s="50"/>
      <c r="O148" s="51"/>
      <c r="P148" s="52"/>
      <c r="Q148" s="52"/>
      <c r="R148" s="51"/>
      <c r="S148" s="53"/>
      <c r="T148" s="49"/>
      <c r="U148" s="50"/>
      <c r="V148" s="51"/>
      <c r="W148" s="51"/>
      <c r="X148" s="54"/>
      <c r="Y148" s="54"/>
      <c r="Z148" s="54"/>
      <c r="AA148" s="54"/>
      <c r="AB148" s="54"/>
      <c r="AC148" s="54"/>
      <c r="AD148" s="54"/>
      <c r="AE148" s="55" t="str">
        <f t="shared" si="32"/>
        <v/>
      </c>
      <c r="AF148" s="51">
        <f t="shared" si="33"/>
        <v>0</v>
      </c>
      <c r="AG148" s="41" t="str">
        <f t="shared" si="34"/>
        <v>x</v>
      </c>
      <c r="AH148" s="41" t="str">
        <f t="shared" si="35"/>
        <v/>
      </c>
      <c r="AI148" s="41" t="str">
        <f t="shared" si="42"/>
        <v/>
      </c>
      <c r="AJ148" s="41" t="str">
        <f t="shared" si="45"/>
        <v/>
      </c>
      <c r="AK148" s="41" t="str">
        <f t="shared" si="45"/>
        <v/>
      </c>
      <c r="AL148" s="41" t="str">
        <f t="shared" si="45"/>
        <v/>
      </c>
      <c r="AM148" s="41" t="str">
        <f t="shared" si="45"/>
        <v/>
      </c>
      <c r="AN148" s="41" t="str">
        <f t="shared" si="45"/>
        <v/>
      </c>
      <c r="AO148" s="41" t="str">
        <f t="shared" si="36"/>
        <v/>
      </c>
      <c r="AP148" s="41" t="str">
        <f t="shared" si="37"/>
        <v/>
      </c>
      <c r="AQ148" s="41" t="str">
        <f t="shared" si="38"/>
        <v/>
      </c>
      <c r="AR148" s="41">
        <f t="shared" si="44"/>
        <v>0</v>
      </c>
      <c r="AS148" s="107">
        <f t="shared" si="41"/>
        <v>0</v>
      </c>
      <c r="AT148" s="41" t="str">
        <f t="shared" si="43"/>
        <v/>
      </c>
      <c r="AU148" s="41"/>
      <c r="AV148" s="41"/>
      <c r="AW148" s="41"/>
      <c r="AX148" s="41"/>
      <c r="AY148" s="41"/>
      <c r="AZ148" s="41"/>
      <c r="BA148" s="41">
        <f t="shared" si="39"/>
        <v>0</v>
      </c>
      <c r="BB148" s="42">
        <f>[1]Rollup!$C$15</f>
        <v>44388</v>
      </c>
      <c r="BC148" s="43" t="str">
        <f t="shared" si="40"/>
        <v/>
      </c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</row>
    <row r="149" spans="1:77" ht="15" x14ac:dyDescent="0.25">
      <c r="A149" s="47"/>
      <c r="B149" s="47"/>
      <c r="C149" s="47"/>
      <c r="D149" s="47"/>
      <c r="E149" s="47"/>
      <c r="F149" s="47"/>
      <c r="G149" s="48"/>
      <c r="H149" s="48"/>
      <c r="I149" s="48"/>
      <c r="J149" s="48"/>
      <c r="K149" s="48"/>
      <c r="L149" s="48"/>
      <c r="M149" s="49"/>
      <c r="N149" s="50"/>
      <c r="O149" s="51"/>
      <c r="P149" s="52"/>
      <c r="Q149" s="52"/>
      <c r="R149" s="51"/>
      <c r="S149" s="53"/>
      <c r="T149" s="49"/>
      <c r="U149" s="50"/>
      <c r="V149" s="51"/>
      <c r="W149" s="51"/>
      <c r="X149" s="54"/>
      <c r="Y149" s="54"/>
      <c r="Z149" s="54"/>
      <c r="AA149" s="54"/>
      <c r="AB149" s="54"/>
      <c r="AC149" s="54"/>
      <c r="AD149" s="54"/>
      <c r="AE149" s="55" t="str">
        <f t="shared" si="32"/>
        <v/>
      </c>
      <c r="AF149" s="51">
        <f t="shared" si="33"/>
        <v>0</v>
      </c>
      <c r="AG149" s="41" t="str">
        <f t="shared" si="34"/>
        <v>x</v>
      </c>
      <c r="AH149" s="41" t="str">
        <f t="shared" si="35"/>
        <v/>
      </c>
      <c r="AI149" s="41" t="str">
        <f t="shared" si="42"/>
        <v/>
      </c>
      <c r="AJ149" s="41" t="str">
        <f t="shared" si="45"/>
        <v/>
      </c>
      <c r="AK149" s="41" t="str">
        <f t="shared" si="45"/>
        <v/>
      </c>
      <c r="AL149" s="41" t="str">
        <f t="shared" si="45"/>
        <v/>
      </c>
      <c r="AM149" s="41" t="str">
        <f t="shared" si="45"/>
        <v/>
      </c>
      <c r="AN149" s="41" t="str">
        <f t="shared" si="45"/>
        <v/>
      </c>
      <c r="AO149" s="41" t="str">
        <f t="shared" si="36"/>
        <v/>
      </c>
      <c r="AP149" s="41" t="str">
        <f t="shared" si="37"/>
        <v/>
      </c>
      <c r="AQ149" s="41" t="str">
        <f t="shared" si="38"/>
        <v/>
      </c>
      <c r="AR149" s="41">
        <f t="shared" si="44"/>
        <v>0</v>
      </c>
      <c r="AS149" s="107">
        <f t="shared" si="41"/>
        <v>0</v>
      </c>
      <c r="AT149" s="41" t="str">
        <f t="shared" si="43"/>
        <v/>
      </c>
      <c r="AU149" s="41"/>
      <c r="AV149" s="41"/>
      <c r="AW149" s="41"/>
      <c r="AX149" s="41"/>
      <c r="AY149" s="41"/>
      <c r="AZ149" s="41"/>
      <c r="BA149" s="41">
        <f t="shared" si="39"/>
        <v>0</v>
      </c>
      <c r="BB149" s="42">
        <f>[1]Rollup!$C$15</f>
        <v>44388</v>
      </c>
      <c r="BC149" s="43" t="str">
        <f t="shared" si="40"/>
        <v/>
      </c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  <c r="BX149" s="2"/>
      <c r="BY149" s="2"/>
    </row>
    <row r="150" spans="1:77" ht="15" x14ac:dyDescent="0.25">
      <c r="A150" s="47"/>
      <c r="B150" s="47"/>
      <c r="C150" s="47"/>
      <c r="D150" s="47"/>
      <c r="E150" s="47"/>
      <c r="F150" s="47"/>
      <c r="G150" s="48"/>
      <c r="H150" s="48"/>
      <c r="I150" s="48"/>
      <c r="J150" s="48"/>
      <c r="K150" s="48"/>
      <c r="L150" s="48"/>
      <c r="M150" s="49"/>
      <c r="N150" s="50"/>
      <c r="O150" s="51"/>
      <c r="P150" s="52"/>
      <c r="Q150" s="52"/>
      <c r="R150" s="51"/>
      <c r="S150" s="53"/>
      <c r="T150" s="49"/>
      <c r="U150" s="50"/>
      <c r="V150" s="51"/>
      <c r="W150" s="51"/>
      <c r="X150" s="54"/>
      <c r="Y150" s="54"/>
      <c r="Z150" s="54"/>
      <c r="AA150" s="54"/>
      <c r="AB150" s="54"/>
      <c r="AC150" s="54"/>
      <c r="AD150" s="54"/>
      <c r="AE150" s="55" t="str">
        <f t="shared" si="32"/>
        <v/>
      </c>
      <c r="AF150" s="51">
        <f t="shared" si="33"/>
        <v>0</v>
      </c>
      <c r="AG150" s="41" t="str">
        <f t="shared" si="34"/>
        <v>x</v>
      </c>
      <c r="AH150" s="41" t="str">
        <f t="shared" si="35"/>
        <v/>
      </c>
      <c r="AI150" s="41" t="str">
        <f t="shared" si="42"/>
        <v/>
      </c>
      <c r="AJ150" s="41" t="str">
        <f t="shared" si="45"/>
        <v/>
      </c>
      <c r="AK150" s="41" t="str">
        <f t="shared" si="45"/>
        <v/>
      </c>
      <c r="AL150" s="41" t="str">
        <f t="shared" si="45"/>
        <v/>
      </c>
      <c r="AM150" s="41" t="str">
        <f t="shared" si="45"/>
        <v/>
      </c>
      <c r="AN150" s="41" t="str">
        <f t="shared" si="45"/>
        <v/>
      </c>
      <c r="AO150" s="41" t="str">
        <f t="shared" si="36"/>
        <v/>
      </c>
      <c r="AP150" s="41" t="str">
        <f t="shared" si="37"/>
        <v/>
      </c>
      <c r="AQ150" s="41" t="str">
        <f t="shared" si="38"/>
        <v/>
      </c>
      <c r="AR150" s="41">
        <f t="shared" si="44"/>
        <v>0</v>
      </c>
      <c r="AS150" s="107">
        <f t="shared" si="41"/>
        <v>0</v>
      </c>
      <c r="AT150" s="41" t="str">
        <f t="shared" si="43"/>
        <v/>
      </c>
      <c r="AU150" s="41"/>
      <c r="AV150" s="41"/>
      <c r="AW150" s="41"/>
      <c r="AX150" s="41"/>
      <c r="AY150" s="41"/>
      <c r="AZ150" s="41"/>
      <c r="BA150" s="41">
        <f t="shared" si="39"/>
        <v>0</v>
      </c>
      <c r="BB150" s="42">
        <f>[1]Rollup!$C$15</f>
        <v>44388</v>
      </c>
      <c r="BC150" s="43" t="str">
        <f t="shared" si="40"/>
        <v/>
      </c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</row>
    <row r="151" spans="1:77" ht="15" x14ac:dyDescent="0.25">
      <c r="A151" s="47"/>
      <c r="B151" s="47"/>
      <c r="C151" s="47"/>
      <c r="D151" s="47"/>
      <c r="E151" s="47"/>
      <c r="F151" s="47"/>
      <c r="G151" s="48"/>
      <c r="H151" s="48"/>
      <c r="I151" s="48"/>
      <c r="J151" s="48"/>
      <c r="K151" s="48"/>
      <c r="L151" s="48"/>
      <c r="M151" s="49"/>
      <c r="N151" s="50"/>
      <c r="O151" s="51"/>
      <c r="P151" s="52"/>
      <c r="Q151" s="52"/>
      <c r="R151" s="51"/>
      <c r="S151" s="53"/>
      <c r="T151" s="49"/>
      <c r="U151" s="50"/>
      <c r="V151" s="51"/>
      <c r="W151" s="51"/>
      <c r="X151" s="54"/>
      <c r="Y151" s="54"/>
      <c r="Z151" s="54"/>
      <c r="AA151" s="54"/>
      <c r="AB151" s="54"/>
      <c r="AC151" s="54"/>
      <c r="AD151" s="54"/>
      <c r="AE151" s="55" t="str">
        <f t="shared" si="32"/>
        <v/>
      </c>
      <c r="AF151" s="51">
        <f t="shared" si="33"/>
        <v>0</v>
      </c>
      <c r="AG151" s="41" t="str">
        <f t="shared" si="34"/>
        <v>x</v>
      </c>
      <c r="AH151" s="41" t="str">
        <f t="shared" si="35"/>
        <v/>
      </c>
      <c r="AI151" s="41" t="str">
        <f t="shared" si="42"/>
        <v/>
      </c>
      <c r="AJ151" s="41" t="str">
        <f t="shared" si="45"/>
        <v/>
      </c>
      <c r="AK151" s="41" t="str">
        <f t="shared" si="45"/>
        <v/>
      </c>
      <c r="AL151" s="41" t="str">
        <f t="shared" si="45"/>
        <v/>
      </c>
      <c r="AM151" s="41" t="str">
        <f t="shared" si="45"/>
        <v/>
      </c>
      <c r="AN151" s="41" t="str">
        <f t="shared" si="45"/>
        <v/>
      </c>
      <c r="AO151" s="41" t="str">
        <f t="shared" si="36"/>
        <v/>
      </c>
      <c r="AP151" s="41" t="str">
        <f t="shared" si="37"/>
        <v/>
      </c>
      <c r="AQ151" s="41" t="str">
        <f t="shared" si="38"/>
        <v/>
      </c>
      <c r="AR151" s="41">
        <f t="shared" si="44"/>
        <v>0</v>
      </c>
      <c r="AS151" s="107">
        <f t="shared" si="41"/>
        <v>0</v>
      </c>
      <c r="AT151" s="41" t="str">
        <f t="shared" si="43"/>
        <v/>
      </c>
      <c r="AU151" s="41"/>
      <c r="AV151" s="41"/>
      <c r="AW151" s="41"/>
      <c r="AX151" s="41"/>
      <c r="AY151" s="41"/>
      <c r="AZ151" s="41"/>
      <c r="BA151" s="41">
        <f t="shared" si="39"/>
        <v>0</v>
      </c>
      <c r="BB151" s="42">
        <f>[1]Rollup!$C$15</f>
        <v>44388</v>
      </c>
      <c r="BC151" s="43" t="str">
        <f t="shared" si="40"/>
        <v/>
      </c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"/>
      <c r="BP151" s="2"/>
      <c r="BQ151" s="2"/>
      <c r="BR151" s="2"/>
      <c r="BS151" s="2"/>
      <c r="BT151" s="2"/>
      <c r="BU151" s="2"/>
      <c r="BV151" s="2"/>
      <c r="BW151" s="2"/>
      <c r="BX151" s="2"/>
      <c r="BY151" s="2"/>
    </row>
    <row r="152" spans="1:77" ht="15" x14ac:dyDescent="0.25">
      <c r="A152" s="47"/>
      <c r="B152" s="47"/>
      <c r="C152" s="47"/>
      <c r="D152" s="47"/>
      <c r="E152" s="47"/>
      <c r="F152" s="47"/>
      <c r="G152" s="48"/>
      <c r="H152" s="48"/>
      <c r="I152" s="48"/>
      <c r="J152" s="48"/>
      <c r="K152" s="48"/>
      <c r="L152" s="48"/>
      <c r="M152" s="49"/>
      <c r="N152" s="50"/>
      <c r="O152" s="51"/>
      <c r="P152" s="52"/>
      <c r="Q152" s="52"/>
      <c r="R152" s="51"/>
      <c r="S152" s="53"/>
      <c r="T152" s="49"/>
      <c r="U152" s="50"/>
      <c r="V152" s="51"/>
      <c r="W152" s="51"/>
      <c r="X152" s="54"/>
      <c r="Y152" s="54"/>
      <c r="Z152" s="54"/>
      <c r="AA152" s="54"/>
      <c r="AB152" s="54"/>
      <c r="AC152" s="54"/>
      <c r="AD152" s="54"/>
      <c r="AE152" s="55" t="str">
        <f t="shared" si="32"/>
        <v/>
      </c>
      <c r="AF152" s="51">
        <f t="shared" si="33"/>
        <v>0</v>
      </c>
      <c r="AG152" s="41" t="str">
        <f t="shared" si="34"/>
        <v>x</v>
      </c>
      <c r="AH152" s="41" t="str">
        <f t="shared" si="35"/>
        <v/>
      </c>
      <c r="AI152" s="41" t="str">
        <f t="shared" si="42"/>
        <v/>
      </c>
      <c r="AJ152" s="41" t="str">
        <f t="shared" si="45"/>
        <v/>
      </c>
      <c r="AK152" s="41" t="str">
        <f t="shared" si="45"/>
        <v/>
      </c>
      <c r="AL152" s="41" t="str">
        <f t="shared" si="45"/>
        <v/>
      </c>
      <c r="AM152" s="41" t="str">
        <f t="shared" si="45"/>
        <v/>
      </c>
      <c r="AN152" s="41" t="str">
        <f t="shared" si="45"/>
        <v/>
      </c>
      <c r="AO152" s="41" t="str">
        <f t="shared" si="36"/>
        <v/>
      </c>
      <c r="AP152" s="41" t="str">
        <f t="shared" si="37"/>
        <v/>
      </c>
      <c r="AQ152" s="41" t="str">
        <f t="shared" si="38"/>
        <v/>
      </c>
      <c r="AR152" s="41">
        <f t="shared" si="44"/>
        <v>0</v>
      </c>
      <c r="AS152" s="107">
        <f t="shared" si="41"/>
        <v>0</v>
      </c>
      <c r="AT152" s="41" t="str">
        <f t="shared" si="43"/>
        <v/>
      </c>
      <c r="AU152" s="41"/>
      <c r="AV152" s="41"/>
      <c r="AW152" s="41"/>
      <c r="AX152" s="41"/>
      <c r="AY152" s="41"/>
      <c r="AZ152" s="41"/>
      <c r="BA152" s="41">
        <f t="shared" si="39"/>
        <v>0</v>
      </c>
      <c r="BB152" s="42">
        <f>[1]Rollup!$C$15</f>
        <v>44388</v>
      </c>
      <c r="BC152" s="43" t="str">
        <f t="shared" si="40"/>
        <v/>
      </c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"/>
      <c r="BP152" s="2"/>
      <c r="BQ152" s="2"/>
      <c r="BR152" s="2"/>
      <c r="BS152" s="2"/>
      <c r="BT152" s="2"/>
      <c r="BU152" s="2"/>
      <c r="BV152" s="2"/>
      <c r="BW152" s="2"/>
      <c r="BX152" s="2"/>
      <c r="BY152" s="2"/>
    </row>
    <row r="153" spans="1:77" ht="15" x14ac:dyDescent="0.25">
      <c r="A153" s="47"/>
      <c r="B153" s="47"/>
      <c r="C153" s="47"/>
      <c r="D153" s="47"/>
      <c r="E153" s="47"/>
      <c r="F153" s="47"/>
      <c r="G153" s="48"/>
      <c r="H153" s="48"/>
      <c r="I153" s="48"/>
      <c r="J153" s="48"/>
      <c r="K153" s="48"/>
      <c r="L153" s="48"/>
      <c r="M153" s="49"/>
      <c r="N153" s="50"/>
      <c r="O153" s="51"/>
      <c r="P153" s="52"/>
      <c r="Q153" s="52"/>
      <c r="R153" s="51"/>
      <c r="S153" s="53"/>
      <c r="T153" s="49"/>
      <c r="U153" s="50"/>
      <c r="V153" s="51"/>
      <c r="W153" s="51"/>
      <c r="X153" s="54"/>
      <c r="Y153" s="54"/>
      <c r="Z153" s="54"/>
      <c r="AA153" s="54"/>
      <c r="AB153" s="54"/>
      <c r="AC153" s="54"/>
      <c r="AD153" s="54"/>
      <c r="AE153" s="55" t="str">
        <f t="shared" si="32"/>
        <v/>
      </c>
      <c r="AF153" s="51">
        <f t="shared" si="33"/>
        <v>0</v>
      </c>
      <c r="AG153" s="41" t="str">
        <f t="shared" si="34"/>
        <v>x</v>
      </c>
      <c r="AH153" s="41" t="str">
        <f t="shared" si="35"/>
        <v/>
      </c>
      <c r="AI153" s="41" t="str">
        <f t="shared" si="42"/>
        <v/>
      </c>
      <c r="AJ153" s="41" t="str">
        <f t="shared" si="45"/>
        <v/>
      </c>
      <c r="AK153" s="41" t="str">
        <f t="shared" si="45"/>
        <v/>
      </c>
      <c r="AL153" s="41" t="str">
        <f t="shared" si="45"/>
        <v/>
      </c>
      <c r="AM153" s="41" t="str">
        <f t="shared" si="45"/>
        <v/>
      </c>
      <c r="AN153" s="41" t="str">
        <f t="shared" si="45"/>
        <v/>
      </c>
      <c r="AO153" s="41" t="str">
        <f t="shared" si="36"/>
        <v/>
      </c>
      <c r="AP153" s="41" t="str">
        <f t="shared" si="37"/>
        <v/>
      </c>
      <c r="AQ153" s="41" t="str">
        <f t="shared" si="38"/>
        <v/>
      </c>
      <c r="AR153" s="41">
        <f t="shared" si="44"/>
        <v>0</v>
      </c>
      <c r="AS153" s="107">
        <f t="shared" si="41"/>
        <v>0</v>
      </c>
      <c r="AT153" s="41" t="str">
        <f t="shared" si="43"/>
        <v/>
      </c>
      <c r="AU153" s="41"/>
      <c r="AV153" s="41"/>
      <c r="AW153" s="41"/>
      <c r="AX153" s="41"/>
      <c r="AY153" s="41"/>
      <c r="AZ153" s="41"/>
      <c r="BA153" s="41">
        <f t="shared" si="39"/>
        <v>0</v>
      </c>
      <c r="BB153" s="42">
        <f>[1]Rollup!$C$15</f>
        <v>44388</v>
      </c>
      <c r="BC153" s="43" t="str">
        <f t="shared" si="40"/>
        <v/>
      </c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"/>
      <c r="BP153" s="2"/>
      <c r="BQ153" s="2"/>
      <c r="BR153" s="2"/>
      <c r="BS153" s="2"/>
      <c r="BT153" s="2"/>
      <c r="BU153" s="2"/>
      <c r="BV153" s="2"/>
      <c r="BW153" s="2"/>
      <c r="BX153" s="2"/>
      <c r="BY153" s="2"/>
    </row>
    <row r="154" spans="1:77" ht="15" x14ac:dyDescent="0.25">
      <c r="A154" s="47"/>
      <c r="B154" s="47"/>
      <c r="C154" s="47"/>
      <c r="D154" s="47"/>
      <c r="E154" s="47"/>
      <c r="F154" s="47"/>
      <c r="G154" s="48"/>
      <c r="H154" s="48"/>
      <c r="I154" s="48"/>
      <c r="J154" s="48"/>
      <c r="K154" s="48"/>
      <c r="L154" s="48"/>
      <c r="M154" s="49"/>
      <c r="N154" s="50"/>
      <c r="O154" s="51"/>
      <c r="P154" s="52"/>
      <c r="Q154" s="52"/>
      <c r="R154" s="51"/>
      <c r="S154" s="53"/>
      <c r="T154" s="49"/>
      <c r="U154" s="50"/>
      <c r="V154" s="51"/>
      <c r="W154" s="51"/>
      <c r="X154" s="54"/>
      <c r="Y154" s="54"/>
      <c r="Z154" s="54"/>
      <c r="AA154" s="54"/>
      <c r="AB154" s="54"/>
      <c r="AC154" s="54"/>
      <c r="AD154" s="54"/>
      <c r="AE154" s="55" t="str">
        <f t="shared" si="32"/>
        <v/>
      </c>
      <c r="AF154" s="51">
        <f t="shared" si="33"/>
        <v>0</v>
      </c>
      <c r="AG154" s="41" t="str">
        <f t="shared" si="34"/>
        <v>x</v>
      </c>
      <c r="AH154" s="41" t="str">
        <f t="shared" si="35"/>
        <v/>
      </c>
      <c r="AI154" s="41" t="str">
        <f t="shared" si="42"/>
        <v/>
      </c>
      <c r="AJ154" s="41" t="str">
        <f t="shared" si="45"/>
        <v/>
      </c>
      <c r="AK154" s="41" t="str">
        <f t="shared" si="45"/>
        <v/>
      </c>
      <c r="AL154" s="41" t="str">
        <f t="shared" si="45"/>
        <v/>
      </c>
      <c r="AM154" s="41" t="str">
        <f t="shared" si="45"/>
        <v/>
      </c>
      <c r="AN154" s="41" t="str">
        <f t="shared" si="45"/>
        <v/>
      </c>
      <c r="AO154" s="41" t="str">
        <f t="shared" si="36"/>
        <v/>
      </c>
      <c r="AP154" s="41" t="str">
        <f t="shared" si="37"/>
        <v/>
      </c>
      <c r="AQ154" s="41" t="str">
        <f t="shared" si="38"/>
        <v/>
      </c>
      <c r="AR154" s="41">
        <f t="shared" si="44"/>
        <v>0</v>
      </c>
      <c r="AS154" s="107">
        <f t="shared" si="41"/>
        <v>0</v>
      </c>
      <c r="AT154" s="41" t="str">
        <f t="shared" si="43"/>
        <v/>
      </c>
      <c r="AU154" s="41"/>
      <c r="AV154" s="41"/>
      <c r="AW154" s="41"/>
      <c r="AX154" s="41"/>
      <c r="AY154" s="41"/>
      <c r="AZ154" s="41"/>
      <c r="BA154" s="41">
        <f t="shared" si="39"/>
        <v>0</v>
      </c>
      <c r="BB154" s="42">
        <f>[1]Rollup!$C$15</f>
        <v>44388</v>
      </c>
      <c r="BC154" s="43" t="str">
        <f t="shared" si="40"/>
        <v/>
      </c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"/>
      <c r="BP154" s="2"/>
      <c r="BQ154" s="2"/>
      <c r="BR154" s="2"/>
      <c r="BS154" s="2"/>
      <c r="BT154" s="2"/>
      <c r="BU154" s="2"/>
      <c r="BV154" s="2"/>
      <c r="BW154" s="2"/>
      <c r="BX154" s="2"/>
      <c r="BY154" s="2"/>
    </row>
    <row r="155" spans="1:77" ht="15" x14ac:dyDescent="0.25">
      <c r="A155" s="47"/>
      <c r="B155" s="47"/>
      <c r="C155" s="47"/>
      <c r="D155" s="47"/>
      <c r="E155" s="47"/>
      <c r="F155" s="47"/>
      <c r="G155" s="48"/>
      <c r="H155" s="48"/>
      <c r="I155" s="48"/>
      <c r="J155" s="48"/>
      <c r="K155" s="48"/>
      <c r="L155" s="48"/>
      <c r="M155" s="49"/>
      <c r="N155" s="50"/>
      <c r="O155" s="51"/>
      <c r="P155" s="52"/>
      <c r="Q155" s="52"/>
      <c r="R155" s="51"/>
      <c r="S155" s="53"/>
      <c r="T155" s="49"/>
      <c r="U155" s="50"/>
      <c r="V155" s="51"/>
      <c r="W155" s="51"/>
      <c r="X155" s="54"/>
      <c r="Y155" s="54"/>
      <c r="Z155" s="54"/>
      <c r="AA155" s="54"/>
      <c r="AB155" s="54"/>
      <c r="AC155" s="54"/>
      <c r="AD155" s="54"/>
      <c r="AE155" s="55" t="str">
        <f t="shared" si="32"/>
        <v/>
      </c>
      <c r="AF155" s="51">
        <f t="shared" si="33"/>
        <v>0</v>
      </c>
      <c r="AG155" s="41" t="str">
        <f t="shared" si="34"/>
        <v>x</v>
      </c>
      <c r="AH155" s="41" t="str">
        <f t="shared" si="35"/>
        <v/>
      </c>
      <c r="AI155" s="41" t="str">
        <f t="shared" si="42"/>
        <v/>
      </c>
      <c r="AJ155" s="41" t="str">
        <f t="shared" si="45"/>
        <v/>
      </c>
      <c r="AK155" s="41" t="str">
        <f t="shared" si="45"/>
        <v/>
      </c>
      <c r="AL155" s="41" t="str">
        <f t="shared" si="45"/>
        <v/>
      </c>
      <c r="AM155" s="41" t="str">
        <f t="shared" si="45"/>
        <v/>
      </c>
      <c r="AN155" s="41" t="str">
        <f t="shared" si="45"/>
        <v/>
      </c>
      <c r="AO155" s="41" t="str">
        <f t="shared" si="36"/>
        <v/>
      </c>
      <c r="AP155" s="41" t="str">
        <f t="shared" si="37"/>
        <v/>
      </c>
      <c r="AQ155" s="41" t="str">
        <f t="shared" si="38"/>
        <v/>
      </c>
      <c r="AR155" s="41">
        <f t="shared" si="44"/>
        <v>0</v>
      </c>
      <c r="AS155" s="107">
        <f t="shared" si="41"/>
        <v>0</v>
      </c>
      <c r="AT155" s="41" t="str">
        <f t="shared" si="43"/>
        <v/>
      </c>
      <c r="AU155" s="41"/>
      <c r="AV155" s="41"/>
      <c r="AW155" s="41"/>
      <c r="AX155" s="41"/>
      <c r="AY155" s="41"/>
      <c r="AZ155" s="41"/>
      <c r="BA155" s="41">
        <f t="shared" si="39"/>
        <v>0</v>
      </c>
      <c r="BB155" s="42">
        <f>[1]Rollup!$C$15</f>
        <v>44388</v>
      </c>
      <c r="BC155" s="43" t="str">
        <f t="shared" si="40"/>
        <v/>
      </c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"/>
      <c r="BP155" s="2"/>
      <c r="BQ155" s="2"/>
      <c r="BR155" s="2"/>
      <c r="BS155" s="2"/>
      <c r="BT155" s="2"/>
      <c r="BU155" s="2"/>
      <c r="BV155" s="2"/>
      <c r="BW155" s="2"/>
      <c r="BX155" s="2"/>
      <c r="BY155" s="2"/>
    </row>
    <row r="156" spans="1:77" ht="15" x14ac:dyDescent="0.25">
      <c r="A156" s="47"/>
      <c r="B156" s="47"/>
      <c r="C156" s="47"/>
      <c r="D156" s="47"/>
      <c r="E156" s="47"/>
      <c r="F156" s="47"/>
      <c r="G156" s="48"/>
      <c r="H156" s="48"/>
      <c r="I156" s="48"/>
      <c r="J156" s="48"/>
      <c r="K156" s="48"/>
      <c r="L156" s="48"/>
      <c r="M156" s="49"/>
      <c r="N156" s="50"/>
      <c r="O156" s="51"/>
      <c r="P156" s="52"/>
      <c r="Q156" s="52"/>
      <c r="R156" s="51"/>
      <c r="S156" s="53"/>
      <c r="T156" s="49"/>
      <c r="U156" s="50"/>
      <c r="V156" s="51"/>
      <c r="W156" s="51"/>
      <c r="X156" s="54"/>
      <c r="Y156" s="54"/>
      <c r="Z156" s="54"/>
      <c r="AA156" s="54"/>
      <c r="AB156" s="54"/>
      <c r="AC156" s="54"/>
      <c r="AD156" s="54"/>
      <c r="AE156" s="55" t="str">
        <f t="shared" si="32"/>
        <v/>
      </c>
      <c r="AF156" s="51">
        <f t="shared" si="33"/>
        <v>0</v>
      </c>
      <c r="AG156" s="41" t="str">
        <f t="shared" si="34"/>
        <v>x</v>
      </c>
      <c r="AH156" s="41" t="str">
        <f t="shared" si="35"/>
        <v/>
      </c>
      <c r="AI156" s="41" t="str">
        <f t="shared" si="42"/>
        <v/>
      </c>
      <c r="AJ156" s="41" t="str">
        <f t="shared" si="45"/>
        <v/>
      </c>
      <c r="AK156" s="41" t="str">
        <f t="shared" si="45"/>
        <v/>
      </c>
      <c r="AL156" s="41" t="str">
        <f t="shared" si="45"/>
        <v/>
      </c>
      <c r="AM156" s="41" t="str">
        <f t="shared" si="45"/>
        <v/>
      </c>
      <c r="AN156" s="41" t="str">
        <f t="shared" si="45"/>
        <v/>
      </c>
      <c r="AO156" s="41" t="str">
        <f t="shared" si="36"/>
        <v/>
      </c>
      <c r="AP156" s="41" t="str">
        <f t="shared" si="37"/>
        <v/>
      </c>
      <c r="AQ156" s="41" t="str">
        <f t="shared" si="38"/>
        <v/>
      </c>
      <c r="AR156" s="41">
        <f t="shared" si="44"/>
        <v>0</v>
      </c>
      <c r="AS156" s="107">
        <f t="shared" si="41"/>
        <v>0</v>
      </c>
      <c r="AT156" s="41" t="str">
        <f t="shared" si="43"/>
        <v/>
      </c>
      <c r="AU156" s="41"/>
      <c r="AV156" s="41"/>
      <c r="AW156" s="41"/>
      <c r="AX156" s="41"/>
      <c r="AY156" s="41"/>
      <c r="AZ156" s="41"/>
      <c r="BA156" s="41">
        <f t="shared" si="39"/>
        <v>0</v>
      </c>
      <c r="BB156" s="42">
        <f>[1]Rollup!$C$15</f>
        <v>44388</v>
      </c>
      <c r="BC156" s="43" t="str">
        <f t="shared" si="40"/>
        <v/>
      </c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"/>
      <c r="BP156" s="2"/>
      <c r="BQ156" s="2"/>
      <c r="BR156" s="2"/>
      <c r="BS156" s="2"/>
      <c r="BT156" s="2"/>
      <c r="BU156" s="2"/>
      <c r="BV156" s="2"/>
      <c r="BW156" s="2"/>
      <c r="BX156" s="2"/>
      <c r="BY156" s="2"/>
    </row>
    <row r="157" spans="1:77" ht="15" x14ac:dyDescent="0.25">
      <c r="A157" s="47"/>
      <c r="B157" s="47"/>
      <c r="C157" s="47"/>
      <c r="D157" s="47"/>
      <c r="E157" s="47"/>
      <c r="F157" s="47"/>
      <c r="G157" s="48"/>
      <c r="H157" s="48"/>
      <c r="I157" s="48"/>
      <c r="J157" s="48"/>
      <c r="K157" s="48"/>
      <c r="L157" s="48"/>
      <c r="M157" s="49"/>
      <c r="N157" s="50"/>
      <c r="O157" s="51"/>
      <c r="P157" s="52"/>
      <c r="Q157" s="52"/>
      <c r="R157" s="51"/>
      <c r="S157" s="53"/>
      <c r="T157" s="49"/>
      <c r="U157" s="50"/>
      <c r="V157" s="51"/>
      <c r="W157" s="51"/>
      <c r="X157" s="54"/>
      <c r="Y157" s="54"/>
      <c r="Z157" s="54"/>
      <c r="AA157" s="54"/>
      <c r="AB157" s="54"/>
      <c r="AC157" s="54"/>
      <c r="AD157" s="54"/>
      <c r="AE157" s="55" t="str">
        <f t="shared" si="32"/>
        <v/>
      </c>
      <c r="AF157" s="51">
        <f t="shared" si="33"/>
        <v>0</v>
      </c>
      <c r="AG157" s="41" t="str">
        <f t="shared" si="34"/>
        <v>x</v>
      </c>
      <c r="AH157" s="41" t="str">
        <f t="shared" si="35"/>
        <v/>
      </c>
      <c r="AI157" s="41" t="str">
        <f t="shared" si="42"/>
        <v/>
      </c>
      <c r="AJ157" s="41" t="str">
        <f t="shared" si="45"/>
        <v/>
      </c>
      <c r="AK157" s="41" t="str">
        <f t="shared" si="45"/>
        <v/>
      </c>
      <c r="AL157" s="41" t="str">
        <f t="shared" si="45"/>
        <v/>
      </c>
      <c r="AM157" s="41" t="str">
        <f t="shared" si="45"/>
        <v/>
      </c>
      <c r="AN157" s="41" t="str">
        <f t="shared" si="45"/>
        <v/>
      </c>
      <c r="AO157" s="41" t="str">
        <f t="shared" si="36"/>
        <v/>
      </c>
      <c r="AP157" s="41" t="str">
        <f t="shared" si="37"/>
        <v/>
      </c>
      <c r="AQ157" s="41" t="str">
        <f t="shared" si="38"/>
        <v/>
      </c>
      <c r="AR157" s="41">
        <f t="shared" si="44"/>
        <v>0</v>
      </c>
      <c r="AS157" s="107">
        <f t="shared" si="41"/>
        <v>0</v>
      </c>
      <c r="AT157" s="41" t="str">
        <f t="shared" si="43"/>
        <v/>
      </c>
      <c r="AU157" s="41"/>
      <c r="AV157" s="41"/>
      <c r="AW157" s="41"/>
      <c r="AX157" s="41"/>
      <c r="AY157" s="41"/>
      <c r="AZ157" s="41"/>
      <c r="BA157" s="41">
        <f t="shared" si="39"/>
        <v>0</v>
      </c>
      <c r="BB157" s="42">
        <f>[1]Rollup!$C$15</f>
        <v>44388</v>
      </c>
      <c r="BC157" s="43" t="str">
        <f t="shared" si="40"/>
        <v/>
      </c>
      <c r="BD157" s="2"/>
      <c r="BE157" s="2"/>
      <c r="BF157" s="2"/>
      <c r="BG157" s="2"/>
      <c r="BH157" s="2"/>
      <c r="BI157" s="2"/>
      <c r="BJ157" s="2"/>
      <c r="BK157" s="2"/>
      <c r="BL157" s="2"/>
      <c r="BM157" s="2"/>
      <c r="BN157" s="2"/>
      <c r="BO157" s="2"/>
      <c r="BP157" s="2"/>
      <c r="BQ157" s="2"/>
      <c r="BR157" s="2"/>
      <c r="BS157" s="2"/>
      <c r="BT157" s="2"/>
      <c r="BU157" s="2"/>
      <c r="BV157" s="2"/>
      <c r="BW157" s="2"/>
      <c r="BX157" s="2"/>
      <c r="BY157" s="2"/>
    </row>
    <row r="158" spans="1:77" ht="15" x14ac:dyDescent="0.25">
      <c r="A158" s="47"/>
      <c r="B158" s="47"/>
      <c r="C158" s="47"/>
      <c r="D158" s="47"/>
      <c r="E158" s="47"/>
      <c r="F158" s="47"/>
      <c r="G158" s="48"/>
      <c r="H158" s="48"/>
      <c r="I158" s="48"/>
      <c r="J158" s="48"/>
      <c r="K158" s="48"/>
      <c r="L158" s="48"/>
      <c r="M158" s="49"/>
      <c r="N158" s="50"/>
      <c r="O158" s="51"/>
      <c r="P158" s="52"/>
      <c r="Q158" s="52"/>
      <c r="R158" s="51"/>
      <c r="S158" s="53"/>
      <c r="T158" s="49"/>
      <c r="U158" s="50"/>
      <c r="V158" s="51"/>
      <c r="W158" s="51"/>
      <c r="X158" s="54"/>
      <c r="Y158" s="54"/>
      <c r="Z158" s="54"/>
      <c r="AA158" s="54"/>
      <c r="AB158" s="54"/>
      <c r="AC158" s="54"/>
      <c r="AD158" s="54"/>
      <c r="AE158" s="55" t="str">
        <f t="shared" si="32"/>
        <v/>
      </c>
      <c r="AF158" s="51">
        <f t="shared" si="33"/>
        <v>0</v>
      </c>
      <c r="AG158" s="41" t="str">
        <f t="shared" si="34"/>
        <v>x</v>
      </c>
      <c r="AH158" s="41" t="str">
        <f t="shared" si="35"/>
        <v/>
      </c>
      <c r="AI158" s="41" t="str">
        <f t="shared" si="42"/>
        <v/>
      </c>
      <c r="AJ158" s="41" t="str">
        <f t="shared" si="45"/>
        <v/>
      </c>
      <c r="AK158" s="41" t="str">
        <f t="shared" si="45"/>
        <v/>
      </c>
      <c r="AL158" s="41" t="str">
        <f t="shared" si="45"/>
        <v/>
      </c>
      <c r="AM158" s="41" t="str">
        <f t="shared" si="45"/>
        <v/>
      </c>
      <c r="AN158" s="41" t="str">
        <f t="shared" si="45"/>
        <v/>
      </c>
      <c r="AO158" s="41" t="str">
        <f t="shared" si="36"/>
        <v/>
      </c>
      <c r="AP158" s="41" t="str">
        <f t="shared" si="37"/>
        <v/>
      </c>
      <c r="AQ158" s="41" t="str">
        <f t="shared" si="38"/>
        <v/>
      </c>
      <c r="AR158" s="41">
        <f t="shared" si="44"/>
        <v>0</v>
      </c>
      <c r="AS158" s="107">
        <f t="shared" si="41"/>
        <v>0</v>
      </c>
      <c r="AT158" s="41" t="str">
        <f t="shared" si="43"/>
        <v/>
      </c>
      <c r="AU158" s="41"/>
      <c r="AV158" s="41"/>
      <c r="AW158" s="41"/>
      <c r="AX158" s="41"/>
      <c r="AY158" s="41"/>
      <c r="AZ158" s="41"/>
      <c r="BA158" s="41">
        <f t="shared" si="39"/>
        <v>0</v>
      </c>
      <c r="BB158" s="42">
        <f>[1]Rollup!$C$15</f>
        <v>44388</v>
      </c>
      <c r="BC158" s="43" t="str">
        <f t="shared" si="40"/>
        <v/>
      </c>
      <c r="BD158" s="2"/>
      <c r="BE158" s="2"/>
      <c r="BF158" s="2"/>
      <c r="BG158" s="2"/>
      <c r="BH158" s="2"/>
      <c r="BI158" s="2"/>
      <c r="BJ158" s="2"/>
      <c r="BK158" s="2"/>
      <c r="BL158" s="2"/>
      <c r="BM158" s="2"/>
      <c r="BN158" s="2"/>
      <c r="BO158" s="2"/>
      <c r="BP158" s="2"/>
      <c r="BQ158" s="2"/>
      <c r="BR158" s="2"/>
      <c r="BS158" s="2"/>
      <c r="BT158" s="2"/>
      <c r="BU158" s="2"/>
      <c r="BV158" s="2"/>
      <c r="BW158" s="2"/>
      <c r="BX158" s="2"/>
      <c r="BY158" s="2"/>
    </row>
    <row r="159" spans="1:77" ht="15" x14ac:dyDescent="0.25">
      <c r="A159" s="47"/>
      <c r="B159" s="47"/>
      <c r="C159" s="47"/>
      <c r="D159" s="47"/>
      <c r="E159" s="47"/>
      <c r="F159" s="47"/>
      <c r="G159" s="48"/>
      <c r="H159" s="48"/>
      <c r="I159" s="48"/>
      <c r="J159" s="48"/>
      <c r="K159" s="48"/>
      <c r="L159" s="48"/>
      <c r="M159" s="49"/>
      <c r="N159" s="50"/>
      <c r="O159" s="51"/>
      <c r="P159" s="52"/>
      <c r="Q159" s="52"/>
      <c r="R159" s="51"/>
      <c r="S159" s="53"/>
      <c r="T159" s="49"/>
      <c r="U159" s="50"/>
      <c r="V159" s="51"/>
      <c r="W159" s="51"/>
      <c r="X159" s="54"/>
      <c r="Y159" s="54"/>
      <c r="Z159" s="54"/>
      <c r="AA159" s="54"/>
      <c r="AB159" s="54"/>
      <c r="AC159" s="54"/>
      <c r="AD159" s="54"/>
      <c r="AE159" s="55" t="str">
        <f t="shared" si="32"/>
        <v/>
      </c>
      <c r="AF159" s="51">
        <f t="shared" si="33"/>
        <v>0</v>
      </c>
      <c r="AG159" s="41" t="str">
        <f t="shared" si="34"/>
        <v>x</v>
      </c>
      <c r="AH159" s="41" t="str">
        <f t="shared" si="35"/>
        <v/>
      </c>
      <c r="AI159" s="41" t="str">
        <f t="shared" si="42"/>
        <v/>
      </c>
      <c r="AJ159" s="41" t="str">
        <f t="shared" si="45"/>
        <v/>
      </c>
      <c r="AK159" s="41" t="str">
        <f t="shared" si="45"/>
        <v/>
      </c>
      <c r="AL159" s="41" t="str">
        <f t="shared" si="45"/>
        <v/>
      </c>
      <c r="AM159" s="41" t="str">
        <f t="shared" si="45"/>
        <v/>
      </c>
      <c r="AN159" s="41" t="str">
        <f t="shared" si="45"/>
        <v/>
      </c>
      <c r="AO159" s="41" t="str">
        <f t="shared" si="36"/>
        <v/>
      </c>
      <c r="AP159" s="41" t="str">
        <f t="shared" si="37"/>
        <v/>
      </c>
      <c r="AQ159" s="41" t="str">
        <f t="shared" si="38"/>
        <v/>
      </c>
      <c r="AR159" s="41">
        <f t="shared" si="44"/>
        <v>0</v>
      </c>
      <c r="AS159" s="107">
        <f t="shared" si="41"/>
        <v>0</v>
      </c>
      <c r="AT159" s="41" t="str">
        <f t="shared" si="43"/>
        <v/>
      </c>
      <c r="AU159" s="41"/>
      <c r="AV159" s="41"/>
      <c r="AW159" s="41"/>
      <c r="AX159" s="41"/>
      <c r="AY159" s="41"/>
      <c r="AZ159" s="41"/>
      <c r="BA159" s="41">
        <f t="shared" si="39"/>
        <v>0</v>
      </c>
      <c r="BB159" s="42">
        <f>[1]Rollup!$C$15</f>
        <v>44388</v>
      </c>
      <c r="BC159" s="43" t="str">
        <f t="shared" si="40"/>
        <v/>
      </c>
      <c r="BD159" s="2"/>
      <c r="BE159" s="2"/>
      <c r="BF159" s="2"/>
      <c r="BG159" s="2"/>
      <c r="BH159" s="2"/>
      <c r="BI159" s="2"/>
      <c r="BJ159" s="2"/>
      <c r="BK159" s="2"/>
      <c r="BL159" s="2"/>
      <c r="BM159" s="2"/>
      <c r="BN159" s="2"/>
      <c r="BO159" s="2"/>
      <c r="BP159" s="2"/>
      <c r="BQ159" s="2"/>
      <c r="BR159" s="2"/>
      <c r="BS159" s="2"/>
      <c r="BT159" s="2"/>
      <c r="BU159" s="2"/>
      <c r="BV159" s="2"/>
      <c r="BW159" s="2"/>
      <c r="BX159" s="2"/>
      <c r="BY159" s="2"/>
    </row>
    <row r="160" spans="1:77" ht="15" x14ac:dyDescent="0.25">
      <c r="A160" s="47"/>
      <c r="B160" s="47"/>
      <c r="C160" s="47"/>
      <c r="D160" s="47"/>
      <c r="E160" s="47"/>
      <c r="F160" s="47"/>
      <c r="G160" s="48"/>
      <c r="H160" s="48"/>
      <c r="I160" s="48"/>
      <c r="J160" s="48"/>
      <c r="K160" s="48"/>
      <c r="L160" s="48"/>
      <c r="M160" s="49"/>
      <c r="N160" s="50"/>
      <c r="O160" s="51"/>
      <c r="P160" s="52"/>
      <c r="Q160" s="52"/>
      <c r="R160" s="51"/>
      <c r="S160" s="53"/>
      <c r="T160" s="49"/>
      <c r="U160" s="50"/>
      <c r="V160" s="51"/>
      <c r="W160" s="51"/>
      <c r="X160" s="54"/>
      <c r="Y160" s="54"/>
      <c r="Z160" s="54"/>
      <c r="AA160" s="54"/>
      <c r="AB160" s="54"/>
      <c r="AC160" s="54"/>
      <c r="AD160" s="54"/>
      <c r="AE160" s="55" t="str">
        <f t="shared" si="32"/>
        <v/>
      </c>
      <c r="AF160" s="51">
        <f t="shared" si="33"/>
        <v>0</v>
      </c>
      <c r="AG160" s="41" t="str">
        <f t="shared" si="34"/>
        <v>x</v>
      </c>
      <c r="AH160" s="41" t="str">
        <f t="shared" si="35"/>
        <v/>
      </c>
      <c r="AI160" s="41" t="str">
        <f t="shared" si="42"/>
        <v/>
      </c>
      <c r="AJ160" s="41" t="str">
        <f t="shared" si="45"/>
        <v/>
      </c>
      <c r="AK160" s="41" t="str">
        <f t="shared" si="45"/>
        <v/>
      </c>
      <c r="AL160" s="41" t="str">
        <f t="shared" si="45"/>
        <v/>
      </c>
      <c r="AM160" s="41" t="str">
        <f t="shared" si="45"/>
        <v/>
      </c>
      <c r="AN160" s="41" t="str">
        <f t="shared" si="45"/>
        <v/>
      </c>
      <c r="AO160" s="41" t="str">
        <f t="shared" si="36"/>
        <v/>
      </c>
      <c r="AP160" s="41" t="str">
        <f t="shared" si="37"/>
        <v/>
      </c>
      <c r="AQ160" s="41" t="str">
        <f t="shared" si="38"/>
        <v/>
      </c>
      <c r="AR160" s="41">
        <f t="shared" si="44"/>
        <v>0</v>
      </c>
      <c r="AS160" s="107">
        <f t="shared" si="41"/>
        <v>0</v>
      </c>
      <c r="AT160" s="41" t="str">
        <f t="shared" si="43"/>
        <v/>
      </c>
      <c r="AU160" s="41"/>
      <c r="AV160" s="41"/>
      <c r="AW160" s="41"/>
      <c r="AX160" s="41"/>
      <c r="AY160" s="41"/>
      <c r="AZ160" s="41"/>
      <c r="BA160" s="41">
        <f t="shared" si="39"/>
        <v>0</v>
      </c>
      <c r="BB160" s="42">
        <f>[1]Rollup!$C$15</f>
        <v>44388</v>
      </c>
      <c r="BC160" s="43" t="str">
        <f t="shared" si="40"/>
        <v/>
      </c>
      <c r="BD160" s="2"/>
      <c r="BE160" s="2"/>
      <c r="BF160" s="2"/>
      <c r="BG160" s="2"/>
      <c r="BH160" s="2"/>
      <c r="BI160" s="2"/>
      <c r="BJ160" s="2"/>
      <c r="BK160" s="2"/>
      <c r="BL160" s="2"/>
      <c r="BM160" s="2"/>
      <c r="BN160" s="2"/>
      <c r="BO160" s="2"/>
      <c r="BP160" s="2"/>
      <c r="BQ160" s="2"/>
      <c r="BR160" s="2"/>
      <c r="BS160" s="2"/>
      <c r="BT160" s="2"/>
      <c r="BU160" s="2"/>
      <c r="BV160" s="2"/>
      <c r="BW160" s="2"/>
      <c r="BX160" s="2"/>
      <c r="BY160" s="2"/>
    </row>
    <row r="161" spans="1:77" ht="15" x14ac:dyDescent="0.25">
      <c r="A161" s="47"/>
      <c r="B161" s="47"/>
      <c r="C161" s="47"/>
      <c r="D161" s="47"/>
      <c r="E161" s="47"/>
      <c r="F161" s="47"/>
      <c r="G161" s="48"/>
      <c r="H161" s="48"/>
      <c r="I161" s="48"/>
      <c r="J161" s="48"/>
      <c r="K161" s="48"/>
      <c r="L161" s="48"/>
      <c r="M161" s="49"/>
      <c r="N161" s="50"/>
      <c r="O161" s="51"/>
      <c r="P161" s="52"/>
      <c r="Q161" s="52"/>
      <c r="R161" s="51"/>
      <c r="S161" s="53"/>
      <c r="T161" s="49"/>
      <c r="U161" s="50"/>
      <c r="V161" s="51"/>
      <c r="W161" s="51"/>
      <c r="X161" s="54"/>
      <c r="Y161" s="54"/>
      <c r="Z161" s="54"/>
      <c r="AA161" s="54"/>
      <c r="AB161" s="54"/>
      <c r="AC161" s="54"/>
      <c r="AD161" s="54"/>
      <c r="AE161" s="55" t="str">
        <f t="shared" si="32"/>
        <v/>
      </c>
      <c r="AF161" s="51">
        <f t="shared" si="33"/>
        <v>0</v>
      </c>
      <c r="AG161" s="41" t="str">
        <f t="shared" si="34"/>
        <v>x</v>
      </c>
      <c r="AH161" s="41" t="str">
        <f t="shared" si="35"/>
        <v/>
      </c>
      <c r="AI161" s="41" t="str">
        <f t="shared" si="42"/>
        <v/>
      </c>
      <c r="AJ161" s="41" t="str">
        <f t="shared" si="45"/>
        <v/>
      </c>
      <c r="AK161" s="41" t="str">
        <f t="shared" si="45"/>
        <v/>
      </c>
      <c r="AL161" s="41" t="str">
        <f t="shared" si="45"/>
        <v/>
      </c>
      <c r="AM161" s="41" t="str">
        <f t="shared" si="45"/>
        <v/>
      </c>
      <c r="AN161" s="41" t="str">
        <f t="shared" si="45"/>
        <v/>
      </c>
      <c r="AO161" s="41" t="str">
        <f t="shared" si="36"/>
        <v/>
      </c>
      <c r="AP161" s="41" t="str">
        <f t="shared" si="37"/>
        <v/>
      </c>
      <c r="AQ161" s="41" t="str">
        <f t="shared" si="38"/>
        <v/>
      </c>
      <c r="AR161" s="41">
        <f t="shared" si="44"/>
        <v>0</v>
      </c>
      <c r="AS161" s="107">
        <f t="shared" si="41"/>
        <v>0</v>
      </c>
      <c r="AT161" s="41" t="str">
        <f t="shared" si="43"/>
        <v/>
      </c>
      <c r="AU161" s="41"/>
      <c r="AV161" s="41"/>
      <c r="AW161" s="41"/>
      <c r="AX161" s="41"/>
      <c r="AY161" s="41"/>
      <c r="AZ161" s="41"/>
      <c r="BA161" s="41">
        <f t="shared" si="39"/>
        <v>0</v>
      </c>
      <c r="BB161" s="42">
        <f>[1]Rollup!$C$15</f>
        <v>44388</v>
      </c>
      <c r="BC161" s="43" t="str">
        <f t="shared" si="40"/>
        <v/>
      </c>
      <c r="BD161" s="2"/>
      <c r="BE161" s="2"/>
      <c r="BF161" s="2"/>
      <c r="BG161" s="2"/>
      <c r="BH161" s="2"/>
      <c r="BI161" s="2"/>
      <c r="BJ161" s="2"/>
      <c r="BK161" s="2"/>
      <c r="BL161" s="2"/>
      <c r="BM161" s="2"/>
      <c r="BN161" s="2"/>
      <c r="BO161" s="2"/>
      <c r="BP161" s="2"/>
      <c r="BQ161" s="2"/>
      <c r="BR161" s="2"/>
      <c r="BS161" s="2"/>
      <c r="BT161" s="2"/>
      <c r="BU161" s="2"/>
      <c r="BV161" s="2"/>
      <c r="BW161" s="2"/>
      <c r="BX161" s="2"/>
      <c r="BY161" s="2"/>
    </row>
    <row r="162" spans="1:77" ht="15" x14ac:dyDescent="0.25">
      <c r="A162" s="47"/>
      <c r="B162" s="47"/>
      <c r="C162" s="47"/>
      <c r="D162" s="47"/>
      <c r="E162" s="47"/>
      <c r="F162" s="47"/>
      <c r="G162" s="48"/>
      <c r="H162" s="48"/>
      <c r="I162" s="48"/>
      <c r="J162" s="48"/>
      <c r="K162" s="48"/>
      <c r="L162" s="48"/>
      <c r="M162" s="49"/>
      <c r="N162" s="50"/>
      <c r="O162" s="51"/>
      <c r="P162" s="52"/>
      <c r="Q162" s="52"/>
      <c r="R162" s="51"/>
      <c r="S162" s="53"/>
      <c r="T162" s="49"/>
      <c r="U162" s="50"/>
      <c r="V162" s="51"/>
      <c r="W162" s="51"/>
      <c r="X162" s="54"/>
      <c r="Y162" s="54"/>
      <c r="Z162" s="54"/>
      <c r="AA162" s="54"/>
      <c r="AB162" s="54"/>
      <c r="AC162" s="54"/>
      <c r="AD162" s="54"/>
      <c r="AE162" s="55" t="str">
        <f t="shared" si="32"/>
        <v/>
      </c>
      <c r="AF162" s="51">
        <f t="shared" si="33"/>
        <v>0</v>
      </c>
      <c r="AG162" s="41" t="str">
        <f t="shared" si="34"/>
        <v>x</v>
      </c>
      <c r="AH162" s="41" t="str">
        <f t="shared" si="35"/>
        <v/>
      </c>
      <c r="AI162" s="41" t="str">
        <f t="shared" si="42"/>
        <v/>
      </c>
      <c r="AJ162" s="41" t="str">
        <f t="shared" si="45"/>
        <v/>
      </c>
      <c r="AK162" s="41" t="str">
        <f t="shared" si="45"/>
        <v/>
      </c>
      <c r="AL162" s="41" t="str">
        <f t="shared" si="45"/>
        <v/>
      </c>
      <c r="AM162" s="41" t="str">
        <f t="shared" si="45"/>
        <v/>
      </c>
      <c r="AN162" s="41" t="str">
        <f t="shared" si="45"/>
        <v/>
      </c>
      <c r="AO162" s="41" t="str">
        <f t="shared" si="36"/>
        <v/>
      </c>
      <c r="AP162" s="41" t="str">
        <f t="shared" si="37"/>
        <v/>
      </c>
      <c r="AQ162" s="41" t="str">
        <f t="shared" si="38"/>
        <v/>
      </c>
      <c r="AR162" s="41">
        <f t="shared" si="44"/>
        <v>0</v>
      </c>
      <c r="AS162" s="107">
        <f t="shared" si="41"/>
        <v>0</v>
      </c>
      <c r="AT162" s="41" t="str">
        <f t="shared" si="43"/>
        <v/>
      </c>
      <c r="AU162" s="41"/>
      <c r="AV162" s="41"/>
      <c r="AW162" s="41"/>
      <c r="AX162" s="41"/>
      <c r="AY162" s="41"/>
      <c r="AZ162" s="41"/>
      <c r="BA162" s="41">
        <f t="shared" si="39"/>
        <v>0</v>
      </c>
      <c r="BB162" s="42">
        <f>[1]Rollup!$C$15</f>
        <v>44388</v>
      </c>
      <c r="BC162" s="43" t="str">
        <f t="shared" si="40"/>
        <v/>
      </c>
      <c r="BD162" s="2"/>
      <c r="BE162" s="2"/>
      <c r="BF162" s="2"/>
      <c r="BG162" s="2"/>
      <c r="BH162" s="2"/>
      <c r="BI162" s="2"/>
      <c r="BJ162" s="2"/>
      <c r="BK162" s="2"/>
      <c r="BL162" s="2"/>
      <c r="BM162" s="2"/>
      <c r="BN162" s="2"/>
      <c r="BO162" s="2"/>
      <c r="BP162" s="2"/>
      <c r="BQ162" s="2"/>
      <c r="BR162" s="2"/>
      <c r="BS162" s="2"/>
      <c r="BT162" s="2"/>
      <c r="BU162" s="2"/>
      <c r="BV162" s="2"/>
      <c r="BW162" s="2"/>
      <c r="BX162" s="2"/>
      <c r="BY162" s="2"/>
    </row>
    <row r="163" spans="1:77" ht="15" x14ac:dyDescent="0.25">
      <c r="A163" s="47"/>
      <c r="B163" s="47"/>
      <c r="C163" s="47"/>
      <c r="D163" s="47"/>
      <c r="E163" s="47"/>
      <c r="F163" s="47"/>
      <c r="G163" s="48"/>
      <c r="H163" s="48"/>
      <c r="I163" s="48"/>
      <c r="J163" s="48"/>
      <c r="K163" s="48"/>
      <c r="L163" s="48"/>
      <c r="M163" s="49"/>
      <c r="N163" s="50"/>
      <c r="O163" s="51"/>
      <c r="P163" s="52"/>
      <c r="Q163" s="52"/>
      <c r="R163" s="51"/>
      <c r="S163" s="53"/>
      <c r="T163" s="49"/>
      <c r="U163" s="50"/>
      <c r="V163" s="51"/>
      <c r="W163" s="51"/>
      <c r="X163" s="54"/>
      <c r="Y163" s="54"/>
      <c r="Z163" s="54"/>
      <c r="AA163" s="54"/>
      <c r="AB163" s="54"/>
      <c r="AC163" s="54"/>
      <c r="AD163" s="54"/>
      <c r="AE163" s="55" t="str">
        <f t="shared" si="32"/>
        <v/>
      </c>
      <c r="AF163" s="51">
        <f t="shared" si="33"/>
        <v>0</v>
      </c>
      <c r="AG163" s="41" t="str">
        <f t="shared" si="34"/>
        <v>x</v>
      </c>
      <c r="AH163" s="41" t="str">
        <f t="shared" si="35"/>
        <v/>
      </c>
      <c r="AI163" s="41" t="str">
        <f t="shared" si="42"/>
        <v/>
      </c>
      <c r="AJ163" s="41" t="str">
        <f t="shared" si="45"/>
        <v/>
      </c>
      <c r="AK163" s="41" t="str">
        <f t="shared" si="45"/>
        <v/>
      </c>
      <c r="AL163" s="41" t="str">
        <f t="shared" si="45"/>
        <v/>
      </c>
      <c r="AM163" s="41" t="str">
        <f t="shared" si="45"/>
        <v/>
      </c>
      <c r="AN163" s="41" t="str">
        <f t="shared" si="45"/>
        <v/>
      </c>
      <c r="AO163" s="41" t="str">
        <f t="shared" si="36"/>
        <v/>
      </c>
      <c r="AP163" s="41" t="str">
        <f t="shared" si="37"/>
        <v/>
      </c>
      <c r="AQ163" s="41" t="str">
        <f t="shared" si="38"/>
        <v/>
      </c>
      <c r="AR163" s="41">
        <f t="shared" si="44"/>
        <v>0</v>
      </c>
      <c r="AS163" s="107">
        <f t="shared" si="41"/>
        <v>0</v>
      </c>
      <c r="AT163" s="41" t="str">
        <f t="shared" si="43"/>
        <v/>
      </c>
      <c r="AU163" s="41"/>
      <c r="AV163" s="41"/>
      <c r="AW163" s="41"/>
      <c r="AX163" s="41"/>
      <c r="AY163" s="41"/>
      <c r="AZ163" s="41"/>
      <c r="BA163" s="41">
        <f t="shared" si="39"/>
        <v>0</v>
      </c>
      <c r="BB163" s="42">
        <f>[1]Rollup!$C$15</f>
        <v>44388</v>
      </c>
      <c r="BC163" s="43" t="str">
        <f t="shared" si="40"/>
        <v/>
      </c>
      <c r="BD163" s="2"/>
      <c r="BE163" s="2"/>
      <c r="BF163" s="2"/>
      <c r="BG163" s="2"/>
      <c r="BH163" s="2"/>
      <c r="BI163" s="2"/>
      <c r="BJ163" s="2"/>
      <c r="BK163" s="2"/>
      <c r="BL163" s="2"/>
      <c r="BM163" s="2"/>
      <c r="BN163" s="2"/>
      <c r="BO163" s="2"/>
      <c r="BP163" s="2"/>
      <c r="BQ163" s="2"/>
      <c r="BR163" s="2"/>
      <c r="BS163" s="2"/>
      <c r="BT163" s="2"/>
      <c r="BU163" s="2"/>
      <c r="BV163" s="2"/>
      <c r="BW163" s="2"/>
      <c r="BX163" s="2"/>
      <c r="BY163" s="2"/>
    </row>
    <row r="164" spans="1:77" ht="15" x14ac:dyDescent="0.25">
      <c r="A164" s="47"/>
      <c r="B164" s="47"/>
      <c r="C164" s="47"/>
      <c r="D164" s="47"/>
      <c r="E164" s="47"/>
      <c r="F164" s="47"/>
      <c r="G164" s="48"/>
      <c r="H164" s="48"/>
      <c r="I164" s="48"/>
      <c r="J164" s="48"/>
      <c r="K164" s="48"/>
      <c r="L164" s="48"/>
      <c r="M164" s="49"/>
      <c r="N164" s="50"/>
      <c r="O164" s="51"/>
      <c r="P164" s="52"/>
      <c r="Q164" s="52"/>
      <c r="R164" s="51"/>
      <c r="S164" s="53"/>
      <c r="T164" s="49"/>
      <c r="U164" s="50"/>
      <c r="V164" s="51"/>
      <c r="W164" s="51"/>
      <c r="X164" s="54"/>
      <c r="Y164" s="54"/>
      <c r="Z164" s="54"/>
      <c r="AA164" s="54"/>
      <c r="AB164" s="54"/>
      <c r="AC164" s="54"/>
      <c r="AD164" s="54"/>
      <c r="AE164" s="55" t="str">
        <f t="shared" si="32"/>
        <v/>
      </c>
      <c r="AF164" s="51">
        <f t="shared" si="33"/>
        <v>0</v>
      </c>
      <c r="AG164" s="41" t="str">
        <f t="shared" si="34"/>
        <v>x</v>
      </c>
      <c r="AH164" s="41" t="str">
        <f t="shared" si="35"/>
        <v/>
      </c>
      <c r="AI164" s="41" t="str">
        <f t="shared" si="42"/>
        <v/>
      </c>
      <c r="AJ164" s="41" t="str">
        <f t="shared" si="45"/>
        <v/>
      </c>
      <c r="AK164" s="41" t="str">
        <f t="shared" si="45"/>
        <v/>
      </c>
      <c r="AL164" s="41" t="str">
        <f t="shared" si="45"/>
        <v/>
      </c>
      <c r="AM164" s="41" t="str">
        <f t="shared" si="45"/>
        <v/>
      </c>
      <c r="AN164" s="41" t="str">
        <f t="shared" si="45"/>
        <v/>
      </c>
      <c r="AO164" s="41" t="str">
        <f t="shared" si="36"/>
        <v/>
      </c>
      <c r="AP164" s="41" t="str">
        <f t="shared" si="37"/>
        <v/>
      </c>
      <c r="AQ164" s="41" t="str">
        <f t="shared" si="38"/>
        <v/>
      </c>
      <c r="AR164" s="41">
        <f t="shared" si="44"/>
        <v>0</v>
      </c>
      <c r="AS164" s="107">
        <f t="shared" si="41"/>
        <v>0</v>
      </c>
      <c r="AT164" s="41" t="str">
        <f t="shared" si="43"/>
        <v/>
      </c>
      <c r="AU164" s="41"/>
      <c r="AV164" s="41"/>
      <c r="AW164" s="41"/>
      <c r="AX164" s="41"/>
      <c r="AY164" s="41"/>
      <c r="AZ164" s="41"/>
      <c r="BA164" s="41">
        <f t="shared" si="39"/>
        <v>0</v>
      </c>
      <c r="BB164" s="42">
        <f>[1]Rollup!$C$15</f>
        <v>44388</v>
      </c>
      <c r="BC164" s="43" t="str">
        <f t="shared" si="40"/>
        <v/>
      </c>
      <c r="BD164" s="2"/>
      <c r="BE164" s="2"/>
      <c r="BF164" s="2"/>
      <c r="BG164" s="2"/>
      <c r="BH164" s="2"/>
      <c r="BI164" s="2"/>
      <c r="BJ164" s="2"/>
      <c r="BK164" s="2"/>
      <c r="BL164" s="2"/>
      <c r="BM164" s="2"/>
      <c r="BN164" s="2"/>
      <c r="BO164" s="2"/>
      <c r="BP164" s="2"/>
      <c r="BQ164" s="2"/>
      <c r="BR164" s="2"/>
      <c r="BS164" s="2"/>
      <c r="BT164" s="2"/>
      <c r="BU164" s="2"/>
      <c r="BV164" s="2"/>
      <c r="BW164" s="2"/>
      <c r="BX164" s="2"/>
      <c r="BY164" s="2"/>
    </row>
    <row r="165" spans="1:77" ht="15" x14ac:dyDescent="0.25">
      <c r="A165" s="47"/>
      <c r="B165" s="47"/>
      <c r="C165" s="47"/>
      <c r="D165" s="47"/>
      <c r="E165" s="47"/>
      <c r="F165" s="47"/>
      <c r="G165" s="48"/>
      <c r="H165" s="48"/>
      <c r="I165" s="48"/>
      <c r="J165" s="48"/>
      <c r="K165" s="48"/>
      <c r="L165" s="48"/>
      <c r="M165" s="49"/>
      <c r="N165" s="50"/>
      <c r="O165" s="51"/>
      <c r="P165" s="52"/>
      <c r="Q165" s="52"/>
      <c r="R165" s="51"/>
      <c r="S165" s="53"/>
      <c r="T165" s="49"/>
      <c r="U165" s="50"/>
      <c r="V165" s="51"/>
      <c r="W165" s="51"/>
      <c r="X165" s="54"/>
      <c r="Y165" s="54"/>
      <c r="Z165" s="54"/>
      <c r="AA165" s="54"/>
      <c r="AB165" s="54"/>
      <c r="AC165" s="54"/>
      <c r="AD165" s="54"/>
      <c r="AE165" s="55" t="str">
        <f t="shared" si="32"/>
        <v/>
      </c>
      <c r="AF165" s="51">
        <f t="shared" si="33"/>
        <v>0</v>
      </c>
      <c r="AG165" s="41" t="str">
        <f t="shared" si="34"/>
        <v>x</v>
      </c>
      <c r="AH165" s="41" t="str">
        <f t="shared" si="35"/>
        <v/>
      </c>
      <c r="AI165" s="41" t="str">
        <f t="shared" si="42"/>
        <v/>
      </c>
      <c r="AJ165" s="41" t="str">
        <f t="shared" si="45"/>
        <v/>
      </c>
      <c r="AK165" s="41" t="str">
        <f t="shared" si="45"/>
        <v/>
      </c>
      <c r="AL165" s="41" t="str">
        <f t="shared" si="45"/>
        <v/>
      </c>
      <c r="AM165" s="41" t="str">
        <f t="shared" si="45"/>
        <v/>
      </c>
      <c r="AN165" s="41" t="str">
        <f t="shared" si="45"/>
        <v/>
      </c>
      <c r="AO165" s="41" t="str">
        <f t="shared" si="36"/>
        <v/>
      </c>
      <c r="AP165" s="41" t="str">
        <f t="shared" si="37"/>
        <v/>
      </c>
      <c r="AQ165" s="41" t="str">
        <f t="shared" si="38"/>
        <v/>
      </c>
      <c r="AR165" s="41">
        <f t="shared" si="44"/>
        <v>0</v>
      </c>
      <c r="AS165" s="107">
        <f t="shared" si="41"/>
        <v>0</v>
      </c>
      <c r="AT165" s="41" t="str">
        <f t="shared" si="43"/>
        <v/>
      </c>
      <c r="AU165" s="41"/>
      <c r="AV165" s="41"/>
      <c r="AW165" s="41"/>
      <c r="AX165" s="41"/>
      <c r="AY165" s="41"/>
      <c r="AZ165" s="41"/>
      <c r="BA165" s="41">
        <f t="shared" si="39"/>
        <v>0</v>
      </c>
      <c r="BB165" s="42">
        <f>[1]Rollup!$C$15</f>
        <v>44388</v>
      </c>
      <c r="BC165" s="43" t="str">
        <f t="shared" si="40"/>
        <v/>
      </c>
      <c r="BD165" s="2"/>
      <c r="BE165" s="2"/>
      <c r="BF165" s="2"/>
      <c r="BG165" s="2"/>
      <c r="BH165" s="2"/>
      <c r="BI165" s="2"/>
      <c r="BJ165" s="2"/>
      <c r="BK165" s="2"/>
      <c r="BL165" s="2"/>
      <c r="BM165" s="2"/>
      <c r="BN165" s="2"/>
      <c r="BO165" s="2"/>
      <c r="BP165" s="2"/>
      <c r="BQ165" s="2"/>
      <c r="BR165" s="2"/>
      <c r="BS165" s="2"/>
      <c r="BT165" s="2"/>
      <c r="BU165" s="2"/>
      <c r="BV165" s="2"/>
      <c r="BW165" s="2"/>
      <c r="BX165" s="2"/>
      <c r="BY165" s="2"/>
    </row>
    <row r="166" spans="1:77" ht="15" x14ac:dyDescent="0.25">
      <c r="A166" s="47"/>
      <c r="B166" s="47"/>
      <c r="C166" s="47"/>
      <c r="D166" s="47"/>
      <c r="E166" s="47"/>
      <c r="F166" s="47"/>
      <c r="G166" s="48"/>
      <c r="H166" s="48"/>
      <c r="I166" s="48"/>
      <c r="J166" s="48"/>
      <c r="K166" s="48"/>
      <c r="L166" s="48"/>
      <c r="M166" s="49"/>
      <c r="N166" s="50"/>
      <c r="O166" s="51"/>
      <c r="P166" s="52"/>
      <c r="Q166" s="52"/>
      <c r="R166" s="51"/>
      <c r="S166" s="53"/>
      <c r="T166" s="49"/>
      <c r="U166" s="50"/>
      <c r="V166" s="51"/>
      <c r="W166" s="51"/>
      <c r="X166" s="54"/>
      <c r="Y166" s="54"/>
      <c r="Z166" s="54"/>
      <c r="AA166" s="54"/>
      <c r="AB166" s="54"/>
      <c r="AC166" s="54"/>
      <c r="AD166" s="54"/>
      <c r="AE166" s="55" t="str">
        <f t="shared" si="32"/>
        <v/>
      </c>
      <c r="AF166" s="51">
        <f t="shared" si="33"/>
        <v>0</v>
      </c>
      <c r="AG166" s="41" t="str">
        <f t="shared" si="34"/>
        <v>x</v>
      </c>
      <c r="AH166" s="41" t="str">
        <f t="shared" si="35"/>
        <v/>
      </c>
      <c r="AI166" s="41" t="str">
        <f t="shared" si="42"/>
        <v/>
      </c>
      <c r="AJ166" s="41" t="str">
        <f t="shared" si="45"/>
        <v/>
      </c>
      <c r="AK166" s="41" t="str">
        <f t="shared" si="45"/>
        <v/>
      </c>
      <c r="AL166" s="41" t="str">
        <f t="shared" si="45"/>
        <v/>
      </c>
      <c r="AM166" s="41" t="str">
        <f t="shared" si="45"/>
        <v/>
      </c>
      <c r="AN166" s="41" t="str">
        <f t="shared" si="45"/>
        <v/>
      </c>
      <c r="AO166" s="41" t="str">
        <f t="shared" si="36"/>
        <v/>
      </c>
      <c r="AP166" s="41" t="str">
        <f t="shared" si="37"/>
        <v/>
      </c>
      <c r="AQ166" s="41" t="str">
        <f t="shared" si="38"/>
        <v/>
      </c>
      <c r="AR166" s="41">
        <f t="shared" si="44"/>
        <v>0</v>
      </c>
      <c r="AS166" s="107">
        <f t="shared" si="41"/>
        <v>0</v>
      </c>
      <c r="AT166" s="41" t="str">
        <f t="shared" si="43"/>
        <v/>
      </c>
      <c r="AU166" s="41"/>
      <c r="AV166" s="41"/>
      <c r="AW166" s="41"/>
      <c r="AX166" s="41"/>
      <c r="AY166" s="41"/>
      <c r="AZ166" s="41"/>
      <c r="BA166" s="41">
        <f t="shared" si="39"/>
        <v>0</v>
      </c>
      <c r="BB166" s="42">
        <f>[1]Rollup!$C$15</f>
        <v>44388</v>
      </c>
      <c r="BC166" s="43" t="str">
        <f t="shared" si="40"/>
        <v/>
      </c>
      <c r="BD166" s="2"/>
      <c r="BE166" s="2"/>
      <c r="BF166" s="2"/>
      <c r="BG166" s="2"/>
      <c r="BH166" s="2"/>
      <c r="BI166" s="2"/>
      <c r="BJ166" s="2"/>
      <c r="BK166" s="2"/>
      <c r="BL166" s="2"/>
      <c r="BM166" s="2"/>
      <c r="BN166" s="2"/>
      <c r="BO166" s="2"/>
      <c r="BP166" s="2"/>
      <c r="BQ166" s="2"/>
      <c r="BR166" s="2"/>
      <c r="BS166" s="2"/>
      <c r="BT166" s="2"/>
      <c r="BU166" s="2"/>
      <c r="BV166" s="2"/>
      <c r="BW166" s="2"/>
      <c r="BX166" s="2"/>
      <c r="BY166" s="2"/>
    </row>
    <row r="167" spans="1:77" ht="15" x14ac:dyDescent="0.25">
      <c r="A167" s="47"/>
      <c r="B167" s="47"/>
      <c r="C167" s="47"/>
      <c r="D167" s="47"/>
      <c r="E167" s="47"/>
      <c r="F167" s="47"/>
      <c r="G167" s="48"/>
      <c r="H167" s="48"/>
      <c r="I167" s="48"/>
      <c r="J167" s="48"/>
      <c r="K167" s="48"/>
      <c r="L167" s="48"/>
      <c r="M167" s="49"/>
      <c r="N167" s="50"/>
      <c r="O167" s="51"/>
      <c r="P167" s="52"/>
      <c r="Q167" s="52"/>
      <c r="R167" s="51"/>
      <c r="S167" s="53"/>
      <c r="T167" s="49"/>
      <c r="U167" s="50"/>
      <c r="V167" s="51"/>
      <c r="W167" s="51"/>
      <c r="X167" s="54"/>
      <c r="Y167" s="54"/>
      <c r="Z167" s="54"/>
      <c r="AA167" s="54"/>
      <c r="AB167" s="54"/>
      <c r="AC167" s="54"/>
      <c r="AD167" s="54"/>
      <c r="AE167" s="55" t="str">
        <f t="shared" si="32"/>
        <v/>
      </c>
      <c r="AF167" s="51">
        <f t="shared" si="33"/>
        <v>0</v>
      </c>
      <c r="AG167" s="41" t="str">
        <f t="shared" si="34"/>
        <v>x</v>
      </c>
      <c r="AH167" s="41" t="str">
        <f t="shared" si="35"/>
        <v/>
      </c>
      <c r="AI167" s="41" t="str">
        <f t="shared" si="42"/>
        <v/>
      </c>
      <c r="AJ167" s="41" t="str">
        <f t="shared" si="45"/>
        <v/>
      </c>
      <c r="AK167" s="41" t="str">
        <f t="shared" si="45"/>
        <v/>
      </c>
      <c r="AL167" s="41" t="str">
        <f t="shared" si="45"/>
        <v/>
      </c>
      <c r="AM167" s="41" t="str">
        <f t="shared" si="45"/>
        <v/>
      </c>
      <c r="AN167" s="41" t="str">
        <f t="shared" si="45"/>
        <v/>
      </c>
      <c r="AO167" s="41" t="str">
        <f t="shared" si="36"/>
        <v/>
      </c>
      <c r="AP167" s="41" t="str">
        <f t="shared" si="37"/>
        <v/>
      </c>
      <c r="AQ167" s="41" t="str">
        <f t="shared" si="38"/>
        <v/>
      </c>
      <c r="AR167" s="41">
        <f t="shared" si="44"/>
        <v>0</v>
      </c>
      <c r="AS167" s="107">
        <f t="shared" si="41"/>
        <v>0</v>
      </c>
      <c r="AT167" s="41" t="str">
        <f t="shared" si="43"/>
        <v/>
      </c>
      <c r="AU167" s="41"/>
      <c r="AV167" s="41"/>
      <c r="AW167" s="41"/>
      <c r="AX167" s="41"/>
      <c r="AY167" s="41"/>
      <c r="AZ167" s="41"/>
      <c r="BA167" s="41">
        <f t="shared" si="39"/>
        <v>0</v>
      </c>
      <c r="BB167" s="42">
        <f>[1]Rollup!$C$15</f>
        <v>44388</v>
      </c>
      <c r="BC167" s="43" t="str">
        <f t="shared" si="40"/>
        <v/>
      </c>
      <c r="BD167" s="2"/>
      <c r="BE167" s="2"/>
      <c r="BF167" s="2"/>
      <c r="BG167" s="2"/>
      <c r="BH167" s="2"/>
      <c r="BI167" s="2"/>
      <c r="BJ167" s="2"/>
      <c r="BK167" s="2"/>
      <c r="BL167" s="2"/>
      <c r="BM167" s="2"/>
      <c r="BN167" s="2"/>
      <c r="BO167" s="2"/>
      <c r="BP167" s="2"/>
      <c r="BQ167" s="2"/>
      <c r="BR167" s="2"/>
      <c r="BS167" s="2"/>
      <c r="BT167" s="2"/>
      <c r="BU167" s="2"/>
      <c r="BV167" s="2"/>
      <c r="BW167" s="2"/>
      <c r="BX167" s="2"/>
      <c r="BY167" s="2"/>
    </row>
    <row r="168" spans="1:77" ht="15" x14ac:dyDescent="0.25">
      <c r="A168" s="47"/>
      <c r="B168" s="47"/>
      <c r="C168" s="47"/>
      <c r="D168" s="47"/>
      <c r="E168" s="47"/>
      <c r="F168" s="47"/>
      <c r="G168" s="48"/>
      <c r="H168" s="48"/>
      <c r="I168" s="48"/>
      <c r="J168" s="48"/>
      <c r="K168" s="48"/>
      <c r="L168" s="48"/>
      <c r="M168" s="49"/>
      <c r="N168" s="50"/>
      <c r="O168" s="51"/>
      <c r="P168" s="52"/>
      <c r="Q168" s="52"/>
      <c r="R168" s="51"/>
      <c r="S168" s="53"/>
      <c r="T168" s="49"/>
      <c r="U168" s="50"/>
      <c r="V168" s="51"/>
      <c r="W168" s="51"/>
      <c r="X168" s="54"/>
      <c r="Y168" s="54"/>
      <c r="Z168" s="54"/>
      <c r="AA168" s="54"/>
      <c r="AB168" s="54"/>
      <c r="AC168" s="54"/>
      <c r="AD168" s="54"/>
      <c r="AE168" s="55" t="str">
        <f t="shared" si="32"/>
        <v/>
      </c>
      <c r="AF168" s="51">
        <f t="shared" si="33"/>
        <v>0</v>
      </c>
      <c r="AG168" s="41" t="str">
        <f t="shared" si="34"/>
        <v>x</v>
      </c>
      <c r="AH168" s="41" t="str">
        <f t="shared" si="35"/>
        <v/>
      </c>
      <c r="AI168" s="41" t="str">
        <f t="shared" si="42"/>
        <v/>
      </c>
      <c r="AJ168" s="41" t="str">
        <f t="shared" si="45"/>
        <v/>
      </c>
      <c r="AK168" s="41" t="str">
        <f t="shared" si="45"/>
        <v/>
      </c>
      <c r="AL168" s="41" t="str">
        <f t="shared" si="45"/>
        <v/>
      </c>
      <c r="AM168" s="41" t="str">
        <f t="shared" si="45"/>
        <v/>
      </c>
      <c r="AN168" s="41" t="str">
        <f t="shared" si="45"/>
        <v/>
      </c>
      <c r="AO168" s="41" t="str">
        <f t="shared" si="36"/>
        <v/>
      </c>
      <c r="AP168" s="41" t="str">
        <f t="shared" si="37"/>
        <v/>
      </c>
      <c r="AQ168" s="41" t="str">
        <f t="shared" si="38"/>
        <v/>
      </c>
      <c r="AR168" s="41">
        <f t="shared" si="44"/>
        <v>0</v>
      </c>
      <c r="AS168" s="107">
        <f t="shared" si="41"/>
        <v>0</v>
      </c>
      <c r="AT168" s="41" t="str">
        <f t="shared" si="43"/>
        <v/>
      </c>
      <c r="AU168" s="41"/>
      <c r="AV168" s="41"/>
      <c r="AW168" s="41"/>
      <c r="AX168" s="41"/>
      <c r="AY168" s="41"/>
      <c r="AZ168" s="41"/>
      <c r="BA168" s="41">
        <f t="shared" si="39"/>
        <v>0</v>
      </c>
      <c r="BB168" s="42">
        <f>[1]Rollup!$C$15</f>
        <v>44388</v>
      </c>
      <c r="BC168" s="43" t="str">
        <f t="shared" si="40"/>
        <v/>
      </c>
      <c r="BD168" s="2"/>
      <c r="BE168" s="2"/>
      <c r="BF168" s="2"/>
      <c r="BG168" s="2"/>
      <c r="BH168" s="2"/>
      <c r="BI168" s="2"/>
      <c r="BJ168" s="2"/>
      <c r="BK168" s="2"/>
      <c r="BL168" s="2"/>
      <c r="BM168" s="2"/>
      <c r="BN168" s="2"/>
      <c r="BO168" s="2"/>
      <c r="BP168" s="2"/>
      <c r="BQ168" s="2"/>
      <c r="BR168" s="2"/>
      <c r="BS168" s="2"/>
      <c r="BT168" s="2"/>
      <c r="BU168" s="2"/>
      <c r="BV168" s="2"/>
      <c r="BW168" s="2"/>
      <c r="BX168" s="2"/>
      <c r="BY168" s="2"/>
    </row>
    <row r="169" spans="1:77" ht="15" x14ac:dyDescent="0.25">
      <c r="A169" s="47"/>
      <c r="B169" s="47"/>
      <c r="C169" s="47"/>
      <c r="D169" s="47"/>
      <c r="E169" s="47"/>
      <c r="F169" s="47"/>
      <c r="G169" s="48"/>
      <c r="H169" s="48"/>
      <c r="I169" s="48"/>
      <c r="J169" s="48"/>
      <c r="K169" s="48"/>
      <c r="L169" s="48"/>
      <c r="M169" s="49"/>
      <c r="N169" s="50"/>
      <c r="O169" s="51"/>
      <c r="P169" s="52"/>
      <c r="Q169" s="52"/>
      <c r="R169" s="51"/>
      <c r="S169" s="53"/>
      <c r="T169" s="49"/>
      <c r="U169" s="50"/>
      <c r="V169" s="51"/>
      <c r="W169" s="51"/>
      <c r="X169" s="54"/>
      <c r="Y169" s="54"/>
      <c r="Z169" s="54"/>
      <c r="AA169" s="54"/>
      <c r="AB169" s="54"/>
      <c r="AC169" s="54"/>
      <c r="AD169" s="54"/>
      <c r="AE169" s="55" t="str">
        <f t="shared" si="32"/>
        <v/>
      </c>
      <c r="AF169" s="51">
        <f t="shared" si="33"/>
        <v>0</v>
      </c>
      <c r="AG169" s="41" t="str">
        <f t="shared" si="34"/>
        <v>x</v>
      </c>
      <c r="AH169" s="41" t="str">
        <f t="shared" si="35"/>
        <v/>
      </c>
      <c r="AI169" s="41" t="str">
        <f t="shared" si="42"/>
        <v/>
      </c>
      <c r="AJ169" s="41" t="str">
        <f t="shared" si="45"/>
        <v/>
      </c>
      <c r="AK169" s="41" t="str">
        <f t="shared" si="45"/>
        <v/>
      </c>
      <c r="AL169" s="41" t="str">
        <f t="shared" si="45"/>
        <v/>
      </c>
      <c r="AM169" s="41" t="str">
        <f t="shared" si="45"/>
        <v/>
      </c>
      <c r="AN169" s="41" t="str">
        <f t="shared" si="45"/>
        <v/>
      </c>
      <c r="AO169" s="41" t="str">
        <f t="shared" si="36"/>
        <v/>
      </c>
      <c r="AP169" s="41" t="str">
        <f t="shared" si="37"/>
        <v/>
      </c>
      <c r="AQ169" s="41" t="str">
        <f t="shared" si="38"/>
        <v/>
      </c>
      <c r="AR169" s="41">
        <f t="shared" si="44"/>
        <v>0</v>
      </c>
      <c r="AS169" s="107">
        <f t="shared" si="41"/>
        <v>0</v>
      </c>
      <c r="AT169" s="41" t="str">
        <f t="shared" si="43"/>
        <v/>
      </c>
      <c r="AU169" s="41"/>
      <c r="AV169" s="41"/>
      <c r="AW169" s="41"/>
      <c r="AX169" s="41"/>
      <c r="AY169" s="41"/>
      <c r="AZ169" s="41"/>
      <c r="BA169" s="41">
        <f t="shared" si="39"/>
        <v>0</v>
      </c>
      <c r="BB169" s="42">
        <f>[1]Rollup!$C$15</f>
        <v>44388</v>
      </c>
      <c r="BC169" s="43" t="str">
        <f t="shared" si="40"/>
        <v/>
      </c>
      <c r="BD169" s="2"/>
      <c r="BE169" s="2"/>
      <c r="BF169" s="2"/>
      <c r="BG169" s="2"/>
      <c r="BH169" s="2"/>
      <c r="BI169" s="2"/>
      <c r="BJ169" s="2"/>
      <c r="BK169" s="2"/>
      <c r="BL169" s="2"/>
      <c r="BM169" s="2"/>
      <c r="BN169" s="2"/>
      <c r="BO169" s="2"/>
      <c r="BP169" s="2"/>
      <c r="BQ169" s="2"/>
      <c r="BR169" s="2"/>
      <c r="BS169" s="2"/>
      <c r="BT169" s="2"/>
      <c r="BU169" s="2"/>
      <c r="BV169" s="2"/>
      <c r="BW169" s="2"/>
      <c r="BX169" s="2"/>
      <c r="BY169" s="2"/>
    </row>
    <row r="170" spans="1:77" ht="15" x14ac:dyDescent="0.25">
      <c r="A170" s="47"/>
      <c r="B170" s="47"/>
      <c r="C170" s="47"/>
      <c r="D170" s="47"/>
      <c r="E170" s="47"/>
      <c r="F170" s="47"/>
      <c r="G170" s="48"/>
      <c r="H170" s="48"/>
      <c r="I170" s="48"/>
      <c r="J170" s="48"/>
      <c r="K170" s="48"/>
      <c r="L170" s="48"/>
      <c r="M170" s="49"/>
      <c r="N170" s="50"/>
      <c r="O170" s="51"/>
      <c r="P170" s="52"/>
      <c r="Q170" s="52"/>
      <c r="R170" s="51"/>
      <c r="S170" s="53"/>
      <c r="T170" s="49"/>
      <c r="U170" s="50"/>
      <c r="V170" s="51"/>
      <c r="W170" s="51"/>
      <c r="X170" s="54"/>
      <c r="Y170" s="54"/>
      <c r="Z170" s="54"/>
      <c r="AA170" s="54"/>
      <c r="AB170" s="54"/>
      <c r="AC170" s="54"/>
      <c r="AD170" s="54"/>
      <c r="AE170" s="55" t="str">
        <f t="shared" si="32"/>
        <v/>
      </c>
      <c r="AF170" s="51">
        <f t="shared" si="33"/>
        <v>0</v>
      </c>
      <c r="AG170" s="41" t="str">
        <f t="shared" si="34"/>
        <v>x</v>
      </c>
      <c r="AH170" s="41" t="str">
        <f t="shared" si="35"/>
        <v/>
      </c>
      <c r="AI170" s="41" t="str">
        <f t="shared" si="42"/>
        <v/>
      </c>
      <c r="AJ170" s="41" t="str">
        <f t="shared" si="45"/>
        <v/>
      </c>
      <c r="AK170" s="41" t="str">
        <f t="shared" si="45"/>
        <v/>
      </c>
      <c r="AL170" s="41" t="str">
        <f t="shared" si="45"/>
        <v/>
      </c>
      <c r="AM170" s="41" t="str">
        <f t="shared" si="45"/>
        <v/>
      </c>
      <c r="AN170" s="41" t="str">
        <f t="shared" si="45"/>
        <v/>
      </c>
      <c r="AO170" s="41" t="str">
        <f t="shared" si="36"/>
        <v/>
      </c>
      <c r="AP170" s="41" t="str">
        <f t="shared" si="37"/>
        <v/>
      </c>
      <c r="AQ170" s="41" t="str">
        <f t="shared" si="38"/>
        <v/>
      </c>
      <c r="AR170" s="41">
        <f t="shared" si="44"/>
        <v>0</v>
      </c>
      <c r="AS170" s="107">
        <f t="shared" si="41"/>
        <v>0</v>
      </c>
      <c r="AT170" s="41" t="str">
        <f t="shared" si="43"/>
        <v/>
      </c>
      <c r="AU170" s="41"/>
      <c r="AV170" s="41"/>
      <c r="AW170" s="41"/>
      <c r="AX170" s="41"/>
      <c r="AY170" s="41"/>
      <c r="AZ170" s="41"/>
      <c r="BA170" s="41">
        <f t="shared" si="39"/>
        <v>0</v>
      </c>
      <c r="BB170" s="42">
        <f>[1]Rollup!$C$15</f>
        <v>44388</v>
      </c>
      <c r="BC170" s="43" t="str">
        <f t="shared" si="40"/>
        <v/>
      </c>
      <c r="BD170" s="2"/>
      <c r="BE170" s="2"/>
      <c r="BF170" s="2"/>
      <c r="BG170" s="2"/>
      <c r="BH170" s="2"/>
      <c r="BI170" s="2"/>
      <c r="BJ170" s="2"/>
      <c r="BK170" s="2"/>
      <c r="BL170" s="2"/>
      <c r="BM170" s="2"/>
      <c r="BN170" s="2"/>
      <c r="BO170" s="2"/>
      <c r="BP170" s="2"/>
      <c r="BQ170" s="2"/>
      <c r="BR170" s="2"/>
      <c r="BS170" s="2"/>
      <c r="BT170" s="2"/>
      <c r="BU170" s="2"/>
      <c r="BV170" s="2"/>
      <c r="BW170" s="2"/>
      <c r="BX170" s="2"/>
      <c r="BY170" s="2"/>
    </row>
    <row r="171" spans="1:77" ht="15" x14ac:dyDescent="0.25">
      <c r="A171" s="47"/>
      <c r="B171" s="47"/>
      <c r="C171" s="47"/>
      <c r="D171" s="47"/>
      <c r="E171" s="47"/>
      <c r="F171" s="47"/>
      <c r="G171" s="48"/>
      <c r="H171" s="48"/>
      <c r="I171" s="48"/>
      <c r="J171" s="48"/>
      <c r="K171" s="48"/>
      <c r="L171" s="48"/>
      <c r="M171" s="49"/>
      <c r="N171" s="50"/>
      <c r="O171" s="51"/>
      <c r="P171" s="52"/>
      <c r="Q171" s="52"/>
      <c r="R171" s="51"/>
      <c r="S171" s="53"/>
      <c r="T171" s="49"/>
      <c r="U171" s="50"/>
      <c r="V171" s="51"/>
      <c r="W171" s="51"/>
      <c r="X171" s="54"/>
      <c r="Y171" s="54"/>
      <c r="Z171" s="54"/>
      <c r="AA171" s="54"/>
      <c r="AB171" s="54"/>
      <c r="AC171" s="54"/>
      <c r="AD171" s="54"/>
      <c r="AE171" s="55" t="str">
        <f t="shared" si="32"/>
        <v/>
      </c>
      <c r="AF171" s="51">
        <f t="shared" si="33"/>
        <v>0</v>
      </c>
      <c r="AG171" s="41" t="str">
        <f t="shared" si="34"/>
        <v>x</v>
      </c>
      <c r="AH171" s="41" t="str">
        <f t="shared" si="35"/>
        <v/>
      </c>
      <c r="AI171" s="41" t="str">
        <f t="shared" si="42"/>
        <v/>
      </c>
      <c r="AJ171" s="41" t="str">
        <f t="shared" si="45"/>
        <v/>
      </c>
      <c r="AK171" s="41" t="str">
        <f t="shared" si="45"/>
        <v/>
      </c>
      <c r="AL171" s="41" t="str">
        <f t="shared" si="45"/>
        <v/>
      </c>
      <c r="AM171" s="41" t="str">
        <f t="shared" si="45"/>
        <v/>
      </c>
      <c r="AN171" s="41" t="str">
        <f t="shared" si="45"/>
        <v/>
      </c>
      <c r="AO171" s="41" t="str">
        <f t="shared" si="36"/>
        <v/>
      </c>
      <c r="AP171" s="41" t="str">
        <f t="shared" si="37"/>
        <v/>
      </c>
      <c r="AQ171" s="41" t="str">
        <f t="shared" si="38"/>
        <v/>
      </c>
      <c r="AR171" s="41">
        <f t="shared" si="44"/>
        <v>0</v>
      </c>
      <c r="AS171" s="107">
        <f t="shared" si="41"/>
        <v>0</v>
      </c>
      <c r="AT171" s="41" t="str">
        <f t="shared" si="43"/>
        <v/>
      </c>
      <c r="AU171" s="41"/>
      <c r="AV171" s="41"/>
      <c r="AW171" s="41"/>
      <c r="AX171" s="41"/>
      <c r="AY171" s="41"/>
      <c r="AZ171" s="41"/>
      <c r="BA171" s="41">
        <f t="shared" si="39"/>
        <v>0</v>
      </c>
      <c r="BB171" s="42">
        <f>[1]Rollup!$C$15</f>
        <v>44388</v>
      </c>
      <c r="BC171" s="43" t="str">
        <f t="shared" si="40"/>
        <v/>
      </c>
      <c r="BD171" s="2"/>
      <c r="BE171" s="2"/>
      <c r="BF171" s="2"/>
      <c r="BG171" s="2"/>
      <c r="BH171" s="2"/>
      <c r="BI171" s="2"/>
      <c r="BJ171" s="2"/>
      <c r="BK171" s="2"/>
      <c r="BL171" s="2"/>
      <c r="BM171" s="2"/>
      <c r="BN171" s="2"/>
      <c r="BO171" s="2"/>
      <c r="BP171" s="2"/>
      <c r="BQ171" s="2"/>
      <c r="BR171" s="2"/>
      <c r="BS171" s="2"/>
      <c r="BT171" s="2"/>
      <c r="BU171" s="2"/>
      <c r="BV171" s="2"/>
      <c r="BW171" s="2"/>
      <c r="BX171" s="2"/>
      <c r="BY171" s="2"/>
    </row>
    <row r="172" spans="1:77" ht="15" x14ac:dyDescent="0.25">
      <c r="A172" s="47"/>
      <c r="B172" s="47"/>
      <c r="C172" s="47"/>
      <c r="D172" s="47"/>
      <c r="E172" s="47"/>
      <c r="F172" s="47"/>
      <c r="G172" s="48"/>
      <c r="H172" s="48"/>
      <c r="I172" s="48"/>
      <c r="J172" s="48"/>
      <c r="K172" s="48"/>
      <c r="L172" s="48"/>
      <c r="M172" s="49"/>
      <c r="N172" s="50"/>
      <c r="O172" s="51"/>
      <c r="P172" s="52"/>
      <c r="Q172" s="52"/>
      <c r="R172" s="51"/>
      <c r="S172" s="53"/>
      <c r="T172" s="49"/>
      <c r="U172" s="50"/>
      <c r="V172" s="51"/>
      <c r="W172" s="51"/>
      <c r="X172" s="54"/>
      <c r="Y172" s="54"/>
      <c r="Z172" s="54"/>
      <c r="AA172" s="54"/>
      <c r="AB172" s="54"/>
      <c r="AC172" s="54"/>
      <c r="AD172" s="54"/>
      <c r="AE172" s="55" t="str">
        <f t="shared" si="32"/>
        <v/>
      </c>
      <c r="AF172" s="51">
        <f t="shared" si="33"/>
        <v>0</v>
      </c>
      <c r="AG172" s="41" t="str">
        <f t="shared" si="34"/>
        <v>x</v>
      </c>
      <c r="AH172" s="41" t="str">
        <f t="shared" si="35"/>
        <v/>
      </c>
      <c r="AI172" s="41" t="str">
        <f t="shared" si="42"/>
        <v/>
      </c>
      <c r="AJ172" s="41" t="str">
        <f t="shared" si="45"/>
        <v/>
      </c>
      <c r="AK172" s="41" t="str">
        <f t="shared" si="45"/>
        <v/>
      </c>
      <c r="AL172" s="41" t="str">
        <f t="shared" si="45"/>
        <v/>
      </c>
      <c r="AM172" s="41" t="str">
        <f t="shared" si="45"/>
        <v/>
      </c>
      <c r="AN172" s="41" t="str">
        <f t="shared" si="45"/>
        <v/>
      </c>
      <c r="AO172" s="41" t="str">
        <f t="shared" si="36"/>
        <v/>
      </c>
      <c r="AP172" s="41" t="str">
        <f t="shared" si="37"/>
        <v/>
      </c>
      <c r="AQ172" s="41" t="str">
        <f t="shared" si="38"/>
        <v/>
      </c>
      <c r="AR172" s="41">
        <f t="shared" si="44"/>
        <v>0</v>
      </c>
      <c r="AS172" s="107">
        <f t="shared" si="41"/>
        <v>0</v>
      </c>
      <c r="AT172" s="41" t="str">
        <f t="shared" si="43"/>
        <v/>
      </c>
      <c r="AU172" s="41"/>
      <c r="AV172" s="41"/>
      <c r="AW172" s="41"/>
      <c r="AX172" s="41"/>
      <c r="AY172" s="41"/>
      <c r="AZ172" s="41"/>
      <c r="BA172" s="41">
        <f t="shared" si="39"/>
        <v>0</v>
      </c>
      <c r="BB172" s="42">
        <f>[1]Rollup!$C$15</f>
        <v>44388</v>
      </c>
      <c r="BC172" s="43" t="str">
        <f t="shared" si="40"/>
        <v/>
      </c>
      <c r="BD172" s="2"/>
      <c r="BE172" s="2"/>
      <c r="BF172" s="2"/>
      <c r="BG172" s="2"/>
      <c r="BH172" s="2"/>
      <c r="BI172" s="2"/>
      <c r="BJ172" s="2"/>
      <c r="BK172" s="2"/>
      <c r="BL172" s="2"/>
      <c r="BM172" s="2"/>
      <c r="BN172" s="2"/>
      <c r="BO172" s="2"/>
      <c r="BP172" s="2"/>
      <c r="BQ172" s="2"/>
      <c r="BR172" s="2"/>
      <c r="BS172" s="2"/>
      <c r="BT172" s="2"/>
      <c r="BU172" s="2"/>
      <c r="BV172" s="2"/>
      <c r="BW172" s="2"/>
      <c r="BX172" s="2"/>
      <c r="BY172" s="2"/>
    </row>
    <row r="173" spans="1:77" ht="15" x14ac:dyDescent="0.25">
      <c r="A173" s="47"/>
      <c r="B173" s="47"/>
      <c r="C173" s="47"/>
      <c r="D173" s="47"/>
      <c r="E173" s="47"/>
      <c r="F173" s="47"/>
      <c r="G173" s="48"/>
      <c r="H173" s="48"/>
      <c r="I173" s="48"/>
      <c r="J173" s="48"/>
      <c r="K173" s="48"/>
      <c r="L173" s="48"/>
      <c r="M173" s="49"/>
      <c r="N173" s="50"/>
      <c r="O173" s="51"/>
      <c r="P173" s="52"/>
      <c r="Q173" s="52"/>
      <c r="R173" s="51"/>
      <c r="S173" s="53"/>
      <c r="T173" s="49"/>
      <c r="U173" s="50"/>
      <c r="V173" s="51"/>
      <c r="W173" s="51"/>
      <c r="X173" s="54"/>
      <c r="Y173" s="54"/>
      <c r="Z173" s="54"/>
      <c r="AA173" s="54"/>
      <c r="AB173" s="54"/>
      <c r="AC173" s="54"/>
      <c r="AD173" s="54"/>
      <c r="AE173" s="55" t="str">
        <f t="shared" si="32"/>
        <v/>
      </c>
      <c r="AF173" s="51">
        <f t="shared" si="33"/>
        <v>0</v>
      </c>
      <c r="AG173" s="41" t="str">
        <f t="shared" si="34"/>
        <v>x</v>
      </c>
      <c r="AH173" s="41" t="str">
        <f t="shared" si="35"/>
        <v/>
      </c>
      <c r="AI173" s="41" t="str">
        <f t="shared" si="42"/>
        <v/>
      </c>
      <c r="AJ173" s="41" t="str">
        <f t="shared" si="45"/>
        <v/>
      </c>
      <c r="AK173" s="41" t="str">
        <f t="shared" si="45"/>
        <v/>
      </c>
      <c r="AL173" s="41" t="str">
        <f t="shared" si="45"/>
        <v/>
      </c>
      <c r="AM173" s="41" t="str">
        <f t="shared" si="45"/>
        <v/>
      </c>
      <c r="AN173" s="41" t="str">
        <f t="shared" si="45"/>
        <v/>
      </c>
      <c r="AO173" s="41" t="str">
        <f t="shared" si="36"/>
        <v/>
      </c>
      <c r="AP173" s="41" t="str">
        <f t="shared" si="37"/>
        <v/>
      </c>
      <c r="AQ173" s="41" t="str">
        <f t="shared" si="38"/>
        <v/>
      </c>
      <c r="AR173" s="41">
        <f t="shared" si="44"/>
        <v>0</v>
      </c>
      <c r="AS173" s="107">
        <f t="shared" si="41"/>
        <v>0</v>
      </c>
      <c r="AT173" s="41" t="str">
        <f t="shared" si="43"/>
        <v/>
      </c>
      <c r="AU173" s="41"/>
      <c r="AV173" s="41"/>
      <c r="AW173" s="41"/>
      <c r="AX173" s="41"/>
      <c r="AY173" s="41"/>
      <c r="AZ173" s="41"/>
      <c r="BA173" s="41">
        <f t="shared" si="39"/>
        <v>0</v>
      </c>
      <c r="BB173" s="42">
        <f>[1]Rollup!$C$15</f>
        <v>44388</v>
      </c>
      <c r="BC173" s="43" t="str">
        <f t="shared" si="40"/>
        <v/>
      </c>
      <c r="BD173" s="2"/>
      <c r="BE173" s="2"/>
      <c r="BF173" s="2"/>
      <c r="BG173" s="2"/>
      <c r="BH173" s="2"/>
      <c r="BI173" s="2"/>
      <c r="BJ173" s="2"/>
      <c r="BK173" s="2"/>
      <c r="BL173" s="2"/>
      <c r="BM173" s="2"/>
      <c r="BN173" s="2"/>
      <c r="BO173" s="2"/>
      <c r="BP173" s="2"/>
      <c r="BQ173" s="2"/>
      <c r="BR173" s="2"/>
      <c r="BS173" s="2"/>
      <c r="BT173" s="2"/>
      <c r="BU173" s="2"/>
      <c r="BV173" s="2"/>
      <c r="BW173" s="2"/>
      <c r="BX173" s="2"/>
      <c r="BY173" s="2"/>
    </row>
    <row r="174" spans="1:77" ht="15" x14ac:dyDescent="0.25">
      <c r="A174" s="47"/>
      <c r="B174" s="47"/>
      <c r="C174" s="47"/>
      <c r="D174" s="47"/>
      <c r="E174" s="47"/>
      <c r="F174" s="47"/>
      <c r="G174" s="48"/>
      <c r="H174" s="48"/>
      <c r="I174" s="48"/>
      <c r="J174" s="48"/>
      <c r="K174" s="48"/>
      <c r="L174" s="48"/>
      <c r="M174" s="49"/>
      <c r="N174" s="50"/>
      <c r="O174" s="51"/>
      <c r="P174" s="52"/>
      <c r="Q174" s="52"/>
      <c r="R174" s="51"/>
      <c r="S174" s="53"/>
      <c r="T174" s="49"/>
      <c r="U174" s="50"/>
      <c r="V174" s="51"/>
      <c r="W174" s="51"/>
      <c r="X174" s="54"/>
      <c r="Y174" s="54"/>
      <c r="Z174" s="54"/>
      <c r="AA174" s="54"/>
      <c r="AB174" s="54"/>
      <c r="AC174" s="54"/>
      <c r="AD174" s="54"/>
      <c r="AE174" s="55" t="str">
        <f t="shared" si="32"/>
        <v/>
      </c>
      <c r="AF174" s="51">
        <f t="shared" si="33"/>
        <v>0</v>
      </c>
      <c r="AG174" s="41" t="str">
        <f t="shared" si="34"/>
        <v>x</v>
      </c>
      <c r="AH174" s="41" t="str">
        <f t="shared" si="35"/>
        <v/>
      </c>
      <c r="AI174" s="41" t="str">
        <f t="shared" si="42"/>
        <v/>
      </c>
      <c r="AJ174" s="41" t="str">
        <f t="shared" si="45"/>
        <v/>
      </c>
      <c r="AK174" s="41" t="str">
        <f t="shared" si="45"/>
        <v/>
      </c>
      <c r="AL174" s="41" t="str">
        <f t="shared" si="45"/>
        <v/>
      </c>
      <c r="AM174" s="41" t="str">
        <f t="shared" si="45"/>
        <v/>
      </c>
      <c r="AN174" s="41" t="str">
        <f t="shared" si="45"/>
        <v/>
      </c>
      <c r="AO174" s="41" t="str">
        <f t="shared" si="36"/>
        <v/>
      </c>
      <c r="AP174" s="41" t="str">
        <f t="shared" si="37"/>
        <v/>
      </c>
      <c r="AQ174" s="41" t="str">
        <f t="shared" si="38"/>
        <v/>
      </c>
      <c r="AR174" s="41">
        <f t="shared" si="44"/>
        <v>0</v>
      </c>
      <c r="AS174" s="107">
        <f t="shared" si="41"/>
        <v>0</v>
      </c>
      <c r="AT174" s="41" t="str">
        <f t="shared" si="43"/>
        <v/>
      </c>
      <c r="AU174" s="41"/>
      <c r="AV174" s="41"/>
      <c r="AW174" s="41"/>
      <c r="AX174" s="41"/>
      <c r="AY174" s="41"/>
      <c r="AZ174" s="41"/>
      <c r="BA174" s="41">
        <f t="shared" si="39"/>
        <v>0</v>
      </c>
      <c r="BB174" s="42">
        <f>[1]Rollup!$C$15</f>
        <v>44388</v>
      </c>
      <c r="BC174" s="43" t="str">
        <f t="shared" si="40"/>
        <v/>
      </c>
      <c r="BD174" s="2"/>
      <c r="BE174" s="2"/>
      <c r="BF174" s="2"/>
      <c r="BG174" s="2"/>
      <c r="BH174" s="2"/>
      <c r="BI174" s="2"/>
      <c r="BJ174" s="2"/>
      <c r="BK174" s="2"/>
      <c r="BL174" s="2"/>
      <c r="BM174" s="2"/>
      <c r="BN174" s="2"/>
      <c r="BO174" s="2"/>
      <c r="BP174" s="2"/>
      <c r="BQ174" s="2"/>
      <c r="BR174" s="2"/>
      <c r="BS174" s="2"/>
      <c r="BT174" s="2"/>
      <c r="BU174" s="2"/>
      <c r="BV174" s="2"/>
      <c r="BW174" s="2"/>
      <c r="BX174" s="2"/>
      <c r="BY174" s="2"/>
    </row>
    <row r="175" spans="1:77" ht="15" x14ac:dyDescent="0.25">
      <c r="A175" s="47"/>
      <c r="B175" s="47"/>
      <c r="C175" s="47"/>
      <c r="D175" s="47"/>
      <c r="E175" s="47"/>
      <c r="F175" s="47"/>
      <c r="G175" s="48"/>
      <c r="H175" s="48"/>
      <c r="I175" s="48"/>
      <c r="J175" s="48"/>
      <c r="K175" s="48"/>
      <c r="L175" s="48"/>
      <c r="M175" s="49"/>
      <c r="N175" s="50"/>
      <c r="O175" s="51"/>
      <c r="P175" s="52"/>
      <c r="Q175" s="52"/>
      <c r="R175" s="51"/>
      <c r="S175" s="53"/>
      <c r="T175" s="49"/>
      <c r="U175" s="50"/>
      <c r="V175" s="51"/>
      <c r="W175" s="51"/>
      <c r="X175" s="54"/>
      <c r="Y175" s="54"/>
      <c r="Z175" s="54"/>
      <c r="AA175" s="54"/>
      <c r="AB175" s="54"/>
      <c r="AC175" s="54"/>
      <c r="AD175" s="54"/>
      <c r="AE175" s="55" t="str">
        <f t="shared" si="32"/>
        <v/>
      </c>
      <c r="AF175" s="51">
        <f t="shared" si="33"/>
        <v>0</v>
      </c>
      <c r="AG175" s="41" t="str">
        <f t="shared" si="34"/>
        <v>x</v>
      </c>
      <c r="AH175" s="41" t="str">
        <f t="shared" si="35"/>
        <v/>
      </c>
      <c r="AI175" s="41" t="str">
        <f t="shared" si="42"/>
        <v/>
      </c>
      <c r="AJ175" s="41" t="str">
        <f t="shared" si="45"/>
        <v/>
      </c>
      <c r="AK175" s="41" t="str">
        <f t="shared" si="45"/>
        <v/>
      </c>
      <c r="AL175" s="41" t="str">
        <f t="shared" si="45"/>
        <v/>
      </c>
      <c r="AM175" s="41" t="str">
        <f t="shared" si="45"/>
        <v/>
      </c>
      <c r="AN175" s="41" t="str">
        <f t="shared" si="45"/>
        <v/>
      </c>
      <c r="AO175" s="41" t="str">
        <f t="shared" si="36"/>
        <v/>
      </c>
      <c r="AP175" s="41" t="str">
        <f t="shared" si="37"/>
        <v/>
      </c>
      <c r="AQ175" s="41" t="str">
        <f t="shared" si="38"/>
        <v/>
      </c>
      <c r="AR175" s="41">
        <f t="shared" si="44"/>
        <v>0</v>
      </c>
      <c r="AS175" s="107">
        <f t="shared" si="41"/>
        <v>0</v>
      </c>
      <c r="AT175" s="41" t="str">
        <f t="shared" si="43"/>
        <v/>
      </c>
      <c r="AU175" s="41"/>
      <c r="AV175" s="41"/>
      <c r="AW175" s="41"/>
      <c r="AX175" s="41"/>
      <c r="AY175" s="41"/>
      <c r="AZ175" s="41"/>
      <c r="BA175" s="41">
        <f t="shared" si="39"/>
        <v>0</v>
      </c>
      <c r="BB175" s="42">
        <f>[1]Rollup!$C$15</f>
        <v>44388</v>
      </c>
      <c r="BC175" s="43" t="str">
        <f t="shared" si="40"/>
        <v/>
      </c>
      <c r="BD175" s="2"/>
      <c r="BE175" s="2"/>
      <c r="BF175" s="2"/>
      <c r="BG175" s="2"/>
      <c r="BH175" s="2"/>
      <c r="BI175" s="2"/>
      <c r="BJ175" s="2"/>
      <c r="BK175" s="2"/>
      <c r="BL175" s="2"/>
      <c r="BM175" s="2"/>
      <c r="BN175" s="2"/>
      <c r="BO175" s="2"/>
      <c r="BP175" s="2"/>
      <c r="BQ175" s="2"/>
      <c r="BR175" s="2"/>
      <c r="BS175" s="2"/>
      <c r="BT175" s="2"/>
      <c r="BU175" s="2"/>
      <c r="BV175" s="2"/>
      <c r="BW175" s="2"/>
      <c r="BX175" s="2"/>
      <c r="BY175" s="2"/>
    </row>
    <row r="176" spans="1:77" ht="15" x14ac:dyDescent="0.25">
      <c r="A176" s="47"/>
      <c r="B176" s="47"/>
      <c r="C176" s="47"/>
      <c r="D176" s="47"/>
      <c r="E176" s="47"/>
      <c r="F176" s="47"/>
      <c r="G176" s="48"/>
      <c r="H176" s="48"/>
      <c r="I176" s="48"/>
      <c r="J176" s="48"/>
      <c r="K176" s="48"/>
      <c r="L176" s="48"/>
      <c r="M176" s="49"/>
      <c r="N176" s="50"/>
      <c r="O176" s="51"/>
      <c r="P176" s="52"/>
      <c r="Q176" s="52"/>
      <c r="R176" s="51"/>
      <c r="S176" s="53"/>
      <c r="T176" s="49"/>
      <c r="U176" s="50"/>
      <c r="V176" s="51"/>
      <c r="W176" s="51"/>
      <c r="X176" s="54"/>
      <c r="Y176" s="54"/>
      <c r="Z176" s="54"/>
      <c r="AA176" s="54"/>
      <c r="AB176" s="54"/>
      <c r="AC176" s="54"/>
      <c r="AD176" s="54"/>
      <c r="AE176" s="55" t="str">
        <f t="shared" si="32"/>
        <v/>
      </c>
      <c r="AF176" s="51">
        <f t="shared" si="33"/>
        <v>0</v>
      </c>
      <c r="AG176" s="41" t="str">
        <f t="shared" si="34"/>
        <v>x</v>
      </c>
      <c r="AH176" s="41" t="str">
        <f t="shared" si="35"/>
        <v/>
      </c>
      <c r="AI176" s="41" t="str">
        <f t="shared" si="42"/>
        <v/>
      </c>
      <c r="AJ176" s="41" t="str">
        <f t="shared" si="45"/>
        <v/>
      </c>
      <c r="AK176" s="41" t="str">
        <f t="shared" si="45"/>
        <v/>
      </c>
      <c r="AL176" s="41" t="str">
        <f t="shared" si="45"/>
        <v/>
      </c>
      <c r="AM176" s="41" t="str">
        <f t="shared" si="45"/>
        <v/>
      </c>
      <c r="AN176" s="41" t="str">
        <f t="shared" si="45"/>
        <v/>
      </c>
      <c r="AO176" s="41" t="str">
        <f t="shared" si="36"/>
        <v/>
      </c>
      <c r="AP176" s="41" t="str">
        <f t="shared" si="37"/>
        <v/>
      </c>
      <c r="AQ176" s="41" t="str">
        <f t="shared" si="38"/>
        <v/>
      </c>
      <c r="AR176" s="41">
        <f t="shared" si="44"/>
        <v>0</v>
      </c>
      <c r="AS176" s="107">
        <f t="shared" si="41"/>
        <v>0</v>
      </c>
      <c r="AT176" s="41" t="str">
        <f t="shared" si="43"/>
        <v/>
      </c>
      <c r="AU176" s="41"/>
      <c r="AV176" s="41"/>
      <c r="AW176" s="41"/>
      <c r="AX176" s="41"/>
      <c r="AY176" s="41"/>
      <c r="AZ176" s="41"/>
      <c r="BA176" s="41">
        <f t="shared" si="39"/>
        <v>0</v>
      </c>
      <c r="BB176" s="42">
        <f>[1]Rollup!$C$15</f>
        <v>44388</v>
      </c>
      <c r="BC176" s="43" t="str">
        <f t="shared" si="40"/>
        <v/>
      </c>
      <c r="BD176" s="2"/>
      <c r="BE176" s="2"/>
      <c r="BF176" s="2"/>
      <c r="BG176" s="2"/>
      <c r="BH176" s="2"/>
      <c r="BI176" s="2"/>
      <c r="BJ176" s="2"/>
      <c r="BK176" s="2"/>
      <c r="BL176" s="2"/>
      <c r="BM176" s="2"/>
      <c r="BN176" s="2"/>
      <c r="BO176" s="2"/>
      <c r="BP176" s="2"/>
      <c r="BQ176" s="2"/>
      <c r="BR176" s="2"/>
      <c r="BS176" s="2"/>
      <c r="BT176" s="2"/>
      <c r="BU176" s="2"/>
      <c r="BV176" s="2"/>
      <c r="BW176" s="2"/>
      <c r="BX176" s="2"/>
      <c r="BY176" s="2"/>
    </row>
    <row r="177" spans="1:77" ht="15" x14ac:dyDescent="0.25">
      <c r="A177" s="47"/>
      <c r="B177" s="47"/>
      <c r="C177" s="47"/>
      <c r="D177" s="47"/>
      <c r="E177" s="47"/>
      <c r="F177" s="47"/>
      <c r="G177" s="48"/>
      <c r="H177" s="48"/>
      <c r="I177" s="48"/>
      <c r="J177" s="48"/>
      <c r="K177" s="48"/>
      <c r="L177" s="48"/>
      <c r="M177" s="49"/>
      <c r="N177" s="50"/>
      <c r="O177" s="51"/>
      <c r="P177" s="52"/>
      <c r="Q177" s="52"/>
      <c r="R177" s="51"/>
      <c r="S177" s="53"/>
      <c r="T177" s="49"/>
      <c r="U177" s="50"/>
      <c r="V177" s="51"/>
      <c r="W177" s="51"/>
      <c r="X177" s="54"/>
      <c r="Y177" s="54"/>
      <c r="Z177" s="54"/>
      <c r="AA177" s="54"/>
      <c r="AB177" s="54"/>
      <c r="AC177" s="54"/>
      <c r="AD177" s="54"/>
      <c r="AE177" s="55" t="str">
        <f t="shared" si="32"/>
        <v/>
      </c>
      <c r="AF177" s="51">
        <f t="shared" si="33"/>
        <v>0</v>
      </c>
      <c r="AG177" s="41" t="str">
        <f t="shared" si="34"/>
        <v>x</v>
      </c>
      <c r="AH177" s="41" t="str">
        <f t="shared" si="35"/>
        <v/>
      </c>
      <c r="AI177" s="41" t="str">
        <f t="shared" si="42"/>
        <v/>
      </c>
      <c r="AJ177" s="41" t="str">
        <f t="shared" si="45"/>
        <v/>
      </c>
      <c r="AK177" s="41" t="str">
        <f t="shared" si="45"/>
        <v/>
      </c>
      <c r="AL177" s="41" t="str">
        <f t="shared" si="45"/>
        <v/>
      </c>
      <c r="AM177" s="41" t="str">
        <f t="shared" si="45"/>
        <v/>
      </c>
      <c r="AN177" s="41" t="str">
        <f t="shared" si="45"/>
        <v/>
      </c>
      <c r="AO177" s="41" t="str">
        <f t="shared" si="36"/>
        <v/>
      </c>
      <c r="AP177" s="41" t="str">
        <f t="shared" si="37"/>
        <v/>
      </c>
      <c r="AQ177" s="41" t="str">
        <f t="shared" si="38"/>
        <v/>
      </c>
      <c r="AR177" s="41">
        <f t="shared" si="44"/>
        <v>0</v>
      </c>
      <c r="AS177" s="107">
        <f t="shared" si="41"/>
        <v>0</v>
      </c>
      <c r="AT177" s="41" t="str">
        <f t="shared" si="43"/>
        <v/>
      </c>
      <c r="AU177" s="41"/>
      <c r="AV177" s="41"/>
      <c r="AW177" s="41"/>
      <c r="AX177" s="41"/>
      <c r="AY177" s="41"/>
      <c r="AZ177" s="41"/>
      <c r="BA177" s="41">
        <f t="shared" si="39"/>
        <v>0</v>
      </c>
      <c r="BB177" s="42">
        <f>[1]Rollup!$C$15</f>
        <v>44388</v>
      </c>
      <c r="BC177" s="43" t="str">
        <f t="shared" si="40"/>
        <v/>
      </c>
      <c r="BD177" s="2"/>
      <c r="BE177" s="2"/>
      <c r="BF177" s="2"/>
      <c r="BG177" s="2"/>
      <c r="BH177" s="2"/>
      <c r="BI177" s="2"/>
      <c r="BJ177" s="2"/>
      <c r="BK177" s="2"/>
      <c r="BL177" s="2"/>
      <c r="BM177" s="2"/>
      <c r="BN177" s="2"/>
      <c r="BO177" s="2"/>
      <c r="BP177" s="2"/>
      <c r="BQ177" s="2"/>
      <c r="BR177" s="2"/>
      <c r="BS177" s="2"/>
      <c r="BT177" s="2"/>
      <c r="BU177" s="2"/>
      <c r="BV177" s="2"/>
      <c r="BW177" s="2"/>
      <c r="BX177" s="2"/>
      <c r="BY177" s="2"/>
    </row>
    <row r="178" spans="1:77" ht="15" x14ac:dyDescent="0.25">
      <c r="A178" s="47"/>
      <c r="B178" s="47"/>
      <c r="C178" s="47"/>
      <c r="D178" s="47"/>
      <c r="E178" s="47"/>
      <c r="F178" s="47"/>
      <c r="G178" s="48"/>
      <c r="H178" s="48"/>
      <c r="I178" s="48"/>
      <c r="J178" s="48"/>
      <c r="K178" s="48"/>
      <c r="L178" s="48"/>
      <c r="M178" s="49"/>
      <c r="N178" s="50"/>
      <c r="O178" s="51"/>
      <c r="P178" s="52"/>
      <c r="Q178" s="52"/>
      <c r="R178" s="51"/>
      <c r="S178" s="53"/>
      <c r="T178" s="49"/>
      <c r="U178" s="50"/>
      <c r="V178" s="51"/>
      <c r="W178" s="51"/>
      <c r="X178" s="54"/>
      <c r="Y178" s="54"/>
      <c r="Z178" s="54"/>
      <c r="AA178" s="54"/>
      <c r="AB178" s="54"/>
      <c r="AC178" s="54"/>
      <c r="AD178" s="54"/>
      <c r="AE178" s="55" t="str">
        <f t="shared" si="32"/>
        <v/>
      </c>
      <c r="AF178" s="51">
        <f t="shared" si="33"/>
        <v>0</v>
      </c>
      <c r="AG178" s="41" t="str">
        <f t="shared" si="34"/>
        <v>x</v>
      </c>
      <c r="AH178" s="41" t="str">
        <f t="shared" si="35"/>
        <v/>
      </c>
      <c r="AI178" s="41" t="str">
        <f t="shared" si="42"/>
        <v/>
      </c>
      <c r="AJ178" s="41" t="str">
        <f t="shared" si="45"/>
        <v/>
      </c>
      <c r="AK178" s="41" t="str">
        <f t="shared" si="45"/>
        <v/>
      </c>
      <c r="AL178" s="41" t="str">
        <f t="shared" si="45"/>
        <v/>
      </c>
      <c r="AM178" s="41" t="str">
        <f t="shared" si="45"/>
        <v/>
      </c>
      <c r="AN178" s="41" t="str">
        <f t="shared" si="45"/>
        <v/>
      </c>
      <c r="AO178" s="41" t="str">
        <f t="shared" si="36"/>
        <v/>
      </c>
      <c r="AP178" s="41" t="str">
        <f t="shared" si="37"/>
        <v/>
      </c>
      <c r="AQ178" s="41" t="str">
        <f t="shared" si="38"/>
        <v/>
      </c>
      <c r="AR178" s="41">
        <f t="shared" si="44"/>
        <v>0</v>
      </c>
      <c r="AS178" s="107">
        <f t="shared" si="41"/>
        <v>0</v>
      </c>
      <c r="AT178" s="41" t="str">
        <f t="shared" si="43"/>
        <v/>
      </c>
      <c r="AU178" s="41"/>
      <c r="AV178" s="41"/>
      <c r="AW178" s="41"/>
      <c r="AX178" s="41"/>
      <c r="AY178" s="41"/>
      <c r="AZ178" s="41"/>
      <c r="BA178" s="41">
        <f t="shared" si="39"/>
        <v>0</v>
      </c>
      <c r="BB178" s="42">
        <f>[1]Rollup!$C$15</f>
        <v>44388</v>
      </c>
      <c r="BC178" s="43" t="str">
        <f t="shared" si="40"/>
        <v/>
      </c>
      <c r="BD178" s="2"/>
      <c r="BE178" s="2"/>
      <c r="BF178" s="2"/>
      <c r="BG178" s="2"/>
      <c r="BH178" s="2"/>
      <c r="BI178" s="2"/>
      <c r="BJ178" s="2"/>
      <c r="BK178" s="2"/>
      <c r="BL178" s="2"/>
      <c r="BM178" s="2"/>
      <c r="BN178" s="2"/>
      <c r="BO178" s="2"/>
      <c r="BP178" s="2"/>
      <c r="BQ178" s="2"/>
      <c r="BR178" s="2"/>
      <c r="BS178" s="2"/>
      <c r="BT178" s="2"/>
      <c r="BU178" s="2"/>
      <c r="BV178" s="2"/>
      <c r="BW178" s="2"/>
      <c r="BX178" s="2"/>
      <c r="BY178" s="2"/>
    </row>
    <row r="179" spans="1:77" ht="15" x14ac:dyDescent="0.25">
      <c r="A179" s="47"/>
      <c r="B179" s="47"/>
      <c r="C179" s="47"/>
      <c r="D179" s="47"/>
      <c r="E179" s="47"/>
      <c r="F179" s="47"/>
      <c r="G179" s="48"/>
      <c r="H179" s="48"/>
      <c r="I179" s="48"/>
      <c r="J179" s="48"/>
      <c r="K179" s="48"/>
      <c r="L179" s="48"/>
      <c r="M179" s="49"/>
      <c r="N179" s="50"/>
      <c r="O179" s="51"/>
      <c r="P179" s="52"/>
      <c r="Q179" s="52"/>
      <c r="R179" s="51"/>
      <c r="S179" s="53"/>
      <c r="T179" s="49"/>
      <c r="U179" s="50"/>
      <c r="V179" s="51"/>
      <c r="W179" s="51"/>
      <c r="X179" s="54"/>
      <c r="Y179" s="54"/>
      <c r="Z179" s="54"/>
      <c r="AA179" s="54"/>
      <c r="AB179" s="54"/>
      <c r="AC179" s="54"/>
      <c r="AD179" s="54"/>
      <c r="AE179" s="55" t="str">
        <f t="shared" si="32"/>
        <v/>
      </c>
      <c r="AF179" s="51">
        <f t="shared" si="33"/>
        <v>0</v>
      </c>
      <c r="AG179" s="41" t="str">
        <f t="shared" si="34"/>
        <v>x</v>
      </c>
      <c r="AH179" s="41" t="str">
        <f t="shared" si="35"/>
        <v/>
      </c>
      <c r="AI179" s="41" t="str">
        <f t="shared" si="42"/>
        <v/>
      </c>
      <c r="AJ179" s="41" t="str">
        <f t="shared" si="45"/>
        <v/>
      </c>
      <c r="AK179" s="41" t="str">
        <f t="shared" si="45"/>
        <v/>
      </c>
      <c r="AL179" s="41" t="str">
        <f t="shared" si="45"/>
        <v/>
      </c>
      <c r="AM179" s="41" t="str">
        <f t="shared" si="45"/>
        <v/>
      </c>
      <c r="AN179" s="41" t="str">
        <f t="shared" si="45"/>
        <v/>
      </c>
      <c r="AO179" s="41" t="str">
        <f t="shared" si="36"/>
        <v/>
      </c>
      <c r="AP179" s="41" t="str">
        <f t="shared" si="37"/>
        <v/>
      </c>
      <c r="AQ179" s="41" t="str">
        <f t="shared" si="38"/>
        <v/>
      </c>
      <c r="AR179" s="41">
        <f t="shared" si="44"/>
        <v>0</v>
      </c>
      <c r="AS179" s="107">
        <f t="shared" si="41"/>
        <v>0</v>
      </c>
      <c r="AT179" s="41" t="str">
        <f t="shared" si="43"/>
        <v/>
      </c>
      <c r="AU179" s="41"/>
      <c r="AV179" s="41"/>
      <c r="AW179" s="41"/>
      <c r="AX179" s="41"/>
      <c r="AY179" s="41"/>
      <c r="AZ179" s="41"/>
      <c r="BA179" s="41">
        <f t="shared" si="39"/>
        <v>0</v>
      </c>
      <c r="BB179" s="42">
        <f>[1]Rollup!$C$15</f>
        <v>44388</v>
      </c>
      <c r="BC179" s="43" t="str">
        <f t="shared" si="40"/>
        <v/>
      </c>
      <c r="BD179" s="2"/>
      <c r="BE179" s="2"/>
      <c r="BF179" s="2"/>
      <c r="BG179" s="2"/>
      <c r="BH179" s="2"/>
      <c r="BI179" s="2"/>
      <c r="BJ179" s="2"/>
      <c r="BK179" s="2"/>
      <c r="BL179" s="2"/>
      <c r="BM179" s="2"/>
      <c r="BN179" s="2"/>
      <c r="BO179" s="2"/>
      <c r="BP179" s="2"/>
      <c r="BQ179" s="2"/>
      <c r="BR179" s="2"/>
      <c r="BS179" s="2"/>
      <c r="BT179" s="2"/>
      <c r="BU179" s="2"/>
      <c r="BV179" s="2"/>
      <c r="BW179" s="2"/>
      <c r="BX179" s="2"/>
      <c r="BY179" s="2"/>
    </row>
    <row r="180" spans="1:77" ht="15" x14ac:dyDescent="0.25">
      <c r="A180" s="47"/>
      <c r="B180" s="47"/>
      <c r="C180" s="47"/>
      <c r="D180" s="47"/>
      <c r="E180" s="47"/>
      <c r="F180" s="47"/>
      <c r="G180" s="48"/>
      <c r="H180" s="48"/>
      <c r="I180" s="48"/>
      <c r="J180" s="48"/>
      <c r="K180" s="48"/>
      <c r="L180" s="48"/>
      <c r="M180" s="49"/>
      <c r="N180" s="50"/>
      <c r="O180" s="51"/>
      <c r="P180" s="52"/>
      <c r="Q180" s="52"/>
      <c r="R180" s="51"/>
      <c r="S180" s="53"/>
      <c r="T180" s="49"/>
      <c r="U180" s="50"/>
      <c r="V180" s="51"/>
      <c r="W180" s="51"/>
      <c r="X180" s="54"/>
      <c r="Y180" s="54"/>
      <c r="Z180" s="54"/>
      <c r="AA180" s="54"/>
      <c r="AB180" s="54"/>
      <c r="AC180" s="54"/>
      <c r="AD180" s="54"/>
      <c r="AE180" s="55" t="str">
        <f t="shared" si="32"/>
        <v/>
      </c>
      <c r="AF180" s="51">
        <f t="shared" si="33"/>
        <v>0</v>
      </c>
      <c r="AG180" s="41" t="str">
        <f t="shared" si="34"/>
        <v>x</v>
      </c>
      <c r="AH180" s="41" t="str">
        <f t="shared" si="35"/>
        <v/>
      </c>
      <c r="AI180" s="41" t="str">
        <f t="shared" si="42"/>
        <v/>
      </c>
      <c r="AJ180" s="41" t="str">
        <f t="shared" si="45"/>
        <v/>
      </c>
      <c r="AK180" s="41" t="str">
        <f t="shared" si="45"/>
        <v/>
      </c>
      <c r="AL180" s="41" t="str">
        <f t="shared" si="45"/>
        <v/>
      </c>
      <c r="AM180" s="41" t="str">
        <f t="shared" si="45"/>
        <v/>
      </c>
      <c r="AN180" s="41" t="str">
        <f t="shared" si="45"/>
        <v/>
      </c>
      <c r="AO180" s="41" t="str">
        <f t="shared" si="36"/>
        <v/>
      </c>
      <c r="AP180" s="41" t="str">
        <f t="shared" si="37"/>
        <v/>
      </c>
      <c r="AQ180" s="41" t="str">
        <f t="shared" si="38"/>
        <v/>
      </c>
      <c r="AR180" s="41">
        <f t="shared" si="44"/>
        <v>0</v>
      </c>
      <c r="AS180" s="107">
        <f t="shared" si="41"/>
        <v>0</v>
      </c>
      <c r="AT180" s="41" t="str">
        <f t="shared" si="43"/>
        <v/>
      </c>
      <c r="AU180" s="41"/>
      <c r="AV180" s="41"/>
      <c r="AW180" s="41"/>
      <c r="AX180" s="41"/>
      <c r="AY180" s="41"/>
      <c r="AZ180" s="41"/>
      <c r="BA180" s="41">
        <f t="shared" si="39"/>
        <v>0</v>
      </c>
      <c r="BB180" s="42">
        <f>[1]Rollup!$C$15</f>
        <v>44388</v>
      </c>
      <c r="BC180" s="43" t="str">
        <f t="shared" si="40"/>
        <v/>
      </c>
      <c r="BD180" s="2"/>
      <c r="BE180" s="2"/>
      <c r="BF180" s="2"/>
      <c r="BG180" s="2"/>
      <c r="BH180" s="2"/>
      <c r="BI180" s="2"/>
      <c r="BJ180" s="2"/>
      <c r="BK180" s="2"/>
      <c r="BL180" s="2"/>
      <c r="BM180" s="2"/>
      <c r="BN180" s="2"/>
      <c r="BO180" s="2"/>
      <c r="BP180" s="2"/>
      <c r="BQ180" s="2"/>
      <c r="BR180" s="2"/>
      <c r="BS180" s="2"/>
      <c r="BT180" s="2"/>
      <c r="BU180" s="2"/>
      <c r="BV180" s="2"/>
      <c r="BW180" s="2"/>
      <c r="BX180" s="2"/>
      <c r="BY180" s="2"/>
    </row>
    <row r="181" spans="1:77" ht="15" x14ac:dyDescent="0.25">
      <c r="A181" s="47"/>
      <c r="B181" s="47"/>
      <c r="C181" s="47"/>
      <c r="D181" s="47"/>
      <c r="E181" s="47"/>
      <c r="F181" s="47"/>
      <c r="G181" s="48"/>
      <c r="H181" s="48"/>
      <c r="I181" s="48"/>
      <c r="J181" s="48"/>
      <c r="K181" s="48"/>
      <c r="L181" s="48"/>
      <c r="M181" s="49"/>
      <c r="N181" s="50"/>
      <c r="O181" s="51"/>
      <c r="P181" s="52"/>
      <c r="Q181" s="52"/>
      <c r="R181" s="51"/>
      <c r="S181" s="53"/>
      <c r="T181" s="49"/>
      <c r="U181" s="50"/>
      <c r="V181" s="51"/>
      <c r="W181" s="51"/>
      <c r="X181" s="54"/>
      <c r="Y181" s="54"/>
      <c r="Z181" s="54"/>
      <c r="AA181" s="54"/>
      <c r="AB181" s="54"/>
      <c r="AC181" s="54"/>
      <c r="AD181" s="54"/>
      <c r="AE181" s="55" t="str">
        <f t="shared" si="32"/>
        <v/>
      </c>
      <c r="AF181" s="51">
        <f t="shared" si="33"/>
        <v>0</v>
      </c>
      <c r="AG181" s="41" t="str">
        <f t="shared" si="34"/>
        <v>x</v>
      </c>
      <c r="AH181" s="41" t="str">
        <f t="shared" si="35"/>
        <v/>
      </c>
      <c r="AI181" s="41" t="str">
        <f t="shared" si="42"/>
        <v/>
      </c>
      <c r="AJ181" s="41" t="str">
        <f t="shared" si="45"/>
        <v/>
      </c>
      <c r="AK181" s="41" t="str">
        <f t="shared" si="45"/>
        <v/>
      </c>
      <c r="AL181" s="41" t="str">
        <f t="shared" si="45"/>
        <v/>
      </c>
      <c r="AM181" s="41" t="str">
        <f t="shared" si="45"/>
        <v/>
      </c>
      <c r="AN181" s="41" t="str">
        <f t="shared" si="45"/>
        <v/>
      </c>
      <c r="AO181" s="41" t="str">
        <f t="shared" si="36"/>
        <v/>
      </c>
      <c r="AP181" s="41" t="str">
        <f t="shared" si="37"/>
        <v/>
      </c>
      <c r="AQ181" s="41" t="str">
        <f t="shared" si="38"/>
        <v/>
      </c>
      <c r="AR181" s="41">
        <f t="shared" si="44"/>
        <v>0</v>
      </c>
      <c r="AS181" s="107">
        <f t="shared" si="41"/>
        <v>0</v>
      </c>
      <c r="AT181" s="41" t="str">
        <f t="shared" si="43"/>
        <v/>
      </c>
      <c r="AU181" s="41"/>
      <c r="AV181" s="41"/>
      <c r="AW181" s="41"/>
      <c r="AX181" s="41"/>
      <c r="AY181" s="41"/>
      <c r="AZ181" s="41"/>
      <c r="BA181" s="41">
        <f t="shared" si="39"/>
        <v>0</v>
      </c>
      <c r="BB181" s="42">
        <f>[1]Rollup!$C$15</f>
        <v>44388</v>
      </c>
      <c r="BC181" s="43" t="str">
        <f t="shared" si="40"/>
        <v/>
      </c>
      <c r="BD181" s="2"/>
      <c r="BE181" s="2"/>
      <c r="BF181" s="2"/>
      <c r="BG181" s="2"/>
      <c r="BH181" s="2"/>
      <c r="BI181" s="2"/>
      <c r="BJ181" s="2"/>
      <c r="BK181" s="2"/>
      <c r="BL181" s="2"/>
      <c r="BM181" s="2"/>
      <c r="BN181" s="2"/>
      <c r="BO181" s="2"/>
      <c r="BP181" s="2"/>
      <c r="BQ181" s="2"/>
      <c r="BR181" s="2"/>
      <c r="BS181" s="2"/>
      <c r="BT181" s="2"/>
      <c r="BU181" s="2"/>
      <c r="BV181" s="2"/>
      <c r="BW181" s="2"/>
      <c r="BX181" s="2"/>
      <c r="BY181" s="2"/>
    </row>
    <row r="182" spans="1:77" ht="15" x14ac:dyDescent="0.25">
      <c r="A182" s="47"/>
      <c r="B182" s="47"/>
      <c r="C182" s="47"/>
      <c r="D182" s="47"/>
      <c r="E182" s="47"/>
      <c r="F182" s="47"/>
      <c r="G182" s="48"/>
      <c r="H182" s="48"/>
      <c r="I182" s="48"/>
      <c r="J182" s="48"/>
      <c r="K182" s="48"/>
      <c r="L182" s="48"/>
      <c r="M182" s="49"/>
      <c r="N182" s="50"/>
      <c r="O182" s="51"/>
      <c r="P182" s="52"/>
      <c r="Q182" s="52"/>
      <c r="R182" s="51"/>
      <c r="S182" s="53"/>
      <c r="T182" s="49"/>
      <c r="U182" s="50"/>
      <c r="V182" s="51"/>
      <c r="W182" s="51"/>
      <c r="X182" s="54"/>
      <c r="Y182" s="54"/>
      <c r="Z182" s="54"/>
      <c r="AA182" s="54"/>
      <c r="AB182" s="54"/>
      <c r="AC182" s="54"/>
      <c r="AD182" s="54"/>
      <c r="AE182" s="55" t="str">
        <f t="shared" si="32"/>
        <v/>
      </c>
      <c r="AF182" s="51">
        <f t="shared" si="33"/>
        <v>0</v>
      </c>
      <c r="AG182" s="41" t="str">
        <f t="shared" si="34"/>
        <v>x</v>
      </c>
      <c r="AH182" s="41" t="str">
        <f t="shared" si="35"/>
        <v/>
      </c>
      <c r="AI182" s="41" t="str">
        <f t="shared" si="42"/>
        <v/>
      </c>
      <c r="AJ182" s="41" t="str">
        <f t="shared" si="45"/>
        <v/>
      </c>
      <c r="AK182" s="41" t="str">
        <f t="shared" si="45"/>
        <v/>
      </c>
      <c r="AL182" s="41" t="str">
        <f t="shared" si="45"/>
        <v/>
      </c>
      <c r="AM182" s="41" t="str">
        <f t="shared" si="45"/>
        <v/>
      </c>
      <c r="AN182" s="41" t="str">
        <f t="shared" si="45"/>
        <v/>
      </c>
      <c r="AO182" s="41" t="str">
        <f t="shared" si="36"/>
        <v/>
      </c>
      <c r="AP182" s="41" t="str">
        <f t="shared" si="37"/>
        <v/>
      </c>
      <c r="AQ182" s="41" t="str">
        <f t="shared" si="38"/>
        <v/>
      </c>
      <c r="AR182" s="41">
        <f t="shared" si="44"/>
        <v>0</v>
      </c>
      <c r="AS182" s="107">
        <f t="shared" si="41"/>
        <v>0</v>
      </c>
      <c r="AT182" s="41" t="str">
        <f t="shared" si="43"/>
        <v/>
      </c>
      <c r="AU182" s="41"/>
      <c r="AV182" s="41"/>
      <c r="AW182" s="41"/>
      <c r="AX182" s="41"/>
      <c r="AY182" s="41"/>
      <c r="AZ182" s="41"/>
      <c r="BA182" s="41">
        <f t="shared" si="39"/>
        <v>0</v>
      </c>
      <c r="BB182" s="42">
        <f>[1]Rollup!$C$15</f>
        <v>44388</v>
      </c>
      <c r="BC182" s="43" t="str">
        <f t="shared" si="40"/>
        <v/>
      </c>
      <c r="BD182" s="2"/>
      <c r="BE182" s="2"/>
      <c r="BF182" s="2"/>
      <c r="BG182" s="2"/>
      <c r="BH182" s="2"/>
      <c r="BI182" s="2"/>
      <c r="BJ182" s="2"/>
      <c r="BK182" s="2"/>
      <c r="BL182" s="2"/>
      <c r="BM182" s="2"/>
      <c r="BN182" s="2"/>
      <c r="BO182" s="2"/>
      <c r="BP182" s="2"/>
      <c r="BQ182" s="2"/>
      <c r="BR182" s="2"/>
      <c r="BS182" s="2"/>
      <c r="BT182" s="2"/>
      <c r="BU182" s="2"/>
      <c r="BV182" s="2"/>
      <c r="BW182" s="2"/>
      <c r="BX182" s="2"/>
      <c r="BY182" s="2"/>
    </row>
    <row r="183" spans="1:77" ht="15" x14ac:dyDescent="0.25">
      <c r="A183" s="47"/>
      <c r="B183" s="47"/>
      <c r="C183" s="47"/>
      <c r="D183" s="47"/>
      <c r="E183" s="47"/>
      <c r="F183" s="47"/>
      <c r="G183" s="48"/>
      <c r="H183" s="48"/>
      <c r="I183" s="48"/>
      <c r="J183" s="48"/>
      <c r="K183" s="48"/>
      <c r="L183" s="48"/>
      <c r="M183" s="49"/>
      <c r="N183" s="50"/>
      <c r="O183" s="51"/>
      <c r="P183" s="52"/>
      <c r="Q183" s="52"/>
      <c r="R183" s="51"/>
      <c r="S183" s="53"/>
      <c r="T183" s="49"/>
      <c r="U183" s="50"/>
      <c r="V183" s="51"/>
      <c r="W183" s="51"/>
      <c r="X183" s="54"/>
      <c r="Y183" s="54"/>
      <c r="Z183" s="54"/>
      <c r="AA183" s="54"/>
      <c r="AB183" s="54"/>
      <c r="AC183" s="54"/>
      <c r="AD183" s="54"/>
      <c r="AE183" s="55" t="str">
        <f t="shared" si="32"/>
        <v/>
      </c>
      <c r="AF183" s="51">
        <f t="shared" si="33"/>
        <v>0</v>
      </c>
      <c r="AG183" s="41" t="str">
        <f t="shared" si="34"/>
        <v>x</v>
      </c>
      <c r="AH183" s="41" t="str">
        <f t="shared" si="35"/>
        <v/>
      </c>
      <c r="AI183" s="41" t="str">
        <f t="shared" si="42"/>
        <v/>
      </c>
      <c r="AJ183" s="41" t="str">
        <f t="shared" si="45"/>
        <v/>
      </c>
      <c r="AK183" s="41" t="str">
        <f t="shared" si="45"/>
        <v/>
      </c>
      <c r="AL183" s="41" t="str">
        <f t="shared" si="45"/>
        <v/>
      </c>
      <c r="AM183" s="41" t="str">
        <f t="shared" si="45"/>
        <v/>
      </c>
      <c r="AN183" s="41" t="str">
        <f t="shared" si="45"/>
        <v/>
      </c>
      <c r="AO183" s="41" t="str">
        <f t="shared" si="36"/>
        <v/>
      </c>
      <c r="AP183" s="41" t="str">
        <f t="shared" si="37"/>
        <v/>
      </c>
      <c r="AQ183" s="41" t="str">
        <f t="shared" si="38"/>
        <v/>
      </c>
      <c r="AR183" s="41">
        <f t="shared" si="44"/>
        <v>0</v>
      </c>
      <c r="AS183" s="107">
        <f t="shared" si="41"/>
        <v>0</v>
      </c>
      <c r="AT183" s="41" t="str">
        <f t="shared" si="43"/>
        <v/>
      </c>
      <c r="AU183" s="41"/>
      <c r="AV183" s="41"/>
      <c r="AW183" s="41"/>
      <c r="AX183" s="41"/>
      <c r="AY183" s="41"/>
      <c r="AZ183" s="41"/>
      <c r="BA183" s="41">
        <f t="shared" si="39"/>
        <v>0</v>
      </c>
      <c r="BB183" s="42">
        <f>[1]Rollup!$C$15</f>
        <v>44388</v>
      </c>
      <c r="BC183" s="43" t="str">
        <f t="shared" si="40"/>
        <v/>
      </c>
      <c r="BD183" s="2"/>
      <c r="BE183" s="2"/>
      <c r="BF183" s="2"/>
      <c r="BG183" s="2"/>
      <c r="BH183" s="2"/>
      <c r="BI183" s="2"/>
      <c r="BJ183" s="2"/>
      <c r="BK183" s="2"/>
      <c r="BL183" s="2"/>
      <c r="BM183" s="2"/>
      <c r="BN183" s="2"/>
      <c r="BO183" s="2"/>
      <c r="BP183" s="2"/>
      <c r="BQ183" s="2"/>
      <c r="BR183" s="2"/>
      <c r="BS183" s="2"/>
      <c r="BT183" s="2"/>
      <c r="BU183" s="2"/>
      <c r="BV183" s="2"/>
      <c r="BW183" s="2"/>
      <c r="BX183" s="2"/>
      <c r="BY183" s="2"/>
    </row>
    <row r="184" spans="1:77" ht="15" x14ac:dyDescent="0.25">
      <c r="A184" s="47"/>
      <c r="B184" s="47"/>
      <c r="C184" s="47"/>
      <c r="D184" s="47"/>
      <c r="E184" s="47"/>
      <c r="F184" s="47"/>
      <c r="G184" s="48"/>
      <c r="H184" s="48"/>
      <c r="I184" s="48"/>
      <c r="J184" s="48"/>
      <c r="K184" s="48"/>
      <c r="L184" s="48"/>
      <c r="M184" s="49"/>
      <c r="N184" s="50"/>
      <c r="O184" s="51"/>
      <c r="P184" s="52"/>
      <c r="Q184" s="52"/>
      <c r="R184" s="51"/>
      <c r="S184" s="53"/>
      <c r="T184" s="49"/>
      <c r="U184" s="50"/>
      <c r="V184" s="51"/>
      <c r="W184" s="51"/>
      <c r="X184" s="54"/>
      <c r="Y184" s="54"/>
      <c r="Z184" s="54"/>
      <c r="AA184" s="54"/>
      <c r="AB184" s="54"/>
      <c r="AC184" s="54"/>
      <c r="AD184" s="54"/>
      <c r="AE184" s="55" t="str">
        <f t="shared" si="32"/>
        <v/>
      </c>
      <c r="AF184" s="51">
        <f t="shared" si="33"/>
        <v>0</v>
      </c>
      <c r="AG184" s="41" t="str">
        <f t="shared" si="34"/>
        <v>x</v>
      </c>
      <c r="AH184" s="41" t="str">
        <f t="shared" si="35"/>
        <v/>
      </c>
      <c r="AI184" s="41" t="str">
        <f t="shared" si="42"/>
        <v/>
      </c>
      <c r="AJ184" s="41" t="str">
        <f t="shared" si="45"/>
        <v/>
      </c>
      <c r="AK184" s="41" t="str">
        <f t="shared" si="45"/>
        <v/>
      </c>
      <c r="AL184" s="41" t="str">
        <f t="shared" si="45"/>
        <v/>
      </c>
      <c r="AM184" s="41" t="str">
        <f t="shared" si="45"/>
        <v/>
      </c>
      <c r="AN184" s="41" t="str">
        <f t="shared" si="45"/>
        <v/>
      </c>
      <c r="AO184" s="41" t="str">
        <f t="shared" si="36"/>
        <v/>
      </c>
      <c r="AP184" s="41" t="str">
        <f t="shared" si="37"/>
        <v/>
      </c>
      <c r="AQ184" s="41" t="str">
        <f t="shared" si="38"/>
        <v/>
      </c>
      <c r="AR184" s="41">
        <f t="shared" si="44"/>
        <v>0</v>
      </c>
      <c r="AS184" s="107">
        <f t="shared" si="41"/>
        <v>0</v>
      </c>
      <c r="AT184" s="41" t="str">
        <f t="shared" si="43"/>
        <v/>
      </c>
      <c r="AU184" s="41"/>
      <c r="AV184" s="41"/>
      <c r="AW184" s="41"/>
      <c r="AX184" s="41"/>
      <c r="AY184" s="41"/>
      <c r="AZ184" s="41"/>
      <c r="BA184" s="41">
        <f t="shared" si="39"/>
        <v>0</v>
      </c>
      <c r="BB184" s="42">
        <f>[1]Rollup!$C$15</f>
        <v>44388</v>
      </c>
      <c r="BC184" s="43" t="str">
        <f t="shared" si="40"/>
        <v/>
      </c>
      <c r="BD184" s="2"/>
      <c r="BE184" s="2"/>
      <c r="BF184" s="2"/>
      <c r="BG184" s="2"/>
      <c r="BH184" s="2"/>
      <c r="BI184" s="2"/>
      <c r="BJ184" s="2"/>
      <c r="BK184" s="2"/>
      <c r="BL184" s="2"/>
      <c r="BM184" s="2"/>
      <c r="BN184" s="2"/>
      <c r="BO184" s="2"/>
      <c r="BP184" s="2"/>
      <c r="BQ184" s="2"/>
      <c r="BR184" s="2"/>
      <c r="BS184" s="2"/>
      <c r="BT184" s="2"/>
      <c r="BU184" s="2"/>
      <c r="BV184" s="2"/>
      <c r="BW184" s="2"/>
      <c r="BX184" s="2"/>
      <c r="BY184" s="2"/>
    </row>
    <row r="185" spans="1:77" ht="15" x14ac:dyDescent="0.25">
      <c r="A185" s="47"/>
      <c r="B185" s="47"/>
      <c r="C185" s="47"/>
      <c r="D185" s="47"/>
      <c r="E185" s="47"/>
      <c r="F185" s="47"/>
      <c r="G185" s="48"/>
      <c r="H185" s="48"/>
      <c r="I185" s="48"/>
      <c r="J185" s="48"/>
      <c r="K185" s="48"/>
      <c r="L185" s="48"/>
      <c r="M185" s="49"/>
      <c r="N185" s="50"/>
      <c r="O185" s="51"/>
      <c r="P185" s="52"/>
      <c r="Q185" s="52"/>
      <c r="R185" s="51"/>
      <c r="S185" s="53"/>
      <c r="T185" s="49"/>
      <c r="U185" s="50"/>
      <c r="V185" s="51"/>
      <c r="W185" s="51"/>
      <c r="X185" s="54"/>
      <c r="Y185" s="54"/>
      <c r="Z185" s="54"/>
      <c r="AA185" s="54"/>
      <c r="AB185" s="54"/>
      <c r="AC185" s="54"/>
      <c r="AD185" s="54"/>
      <c r="AE185" s="55" t="str">
        <f t="shared" si="32"/>
        <v/>
      </c>
      <c r="AF185" s="51">
        <f t="shared" si="33"/>
        <v>0</v>
      </c>
      <c r="AG185" s="41" t="str">
        <f t="shared" si="34"/>
        <v>x</v>
      </c>
      <c r="AH185" s="41" t="str">
        <f t="shared" si="35"/>
        <v/>
      </c>
      <c r="AI185" s="41" t="str">
        <f t="shared" si="42"/>
        <v/>
      </c>
      <c r="AJ185" s="41" t="str">
        <f t="shared" si="45"/>
        <v/>
      </c>
      <c r="AK185" s="41" t="str">
        <f t="shared" si="45"/>
        <v/>
      </c>
      <c r="AL185" s="41" t="str">
        <f t="shared" si="45"/>
        <v/>
      </c>
      <c r="AM185" s="41" t="str">
        <f t="shared" si="45"/>
        <v/>
      </c>
      <c r="AN185" s="41" t="str">
        <f t="shared" si="45"/>
        <v/>
      </c>
      <c r="AO185" s="41" t="str">
        <f t="shared" si="36"/>
        <v/>
      </c>
      <c r="AP185" s="41" t="str">
        <f t="shared" si="37"/>
        <v/>
      </c>
      <c r="AQ185" s="41" t="str">
        <f t="shared" si="38"/>
        <v/>
      </c>
      <c r="AR185" s="41">
        <f t="shared" si="44"/>
        <v>0</v>
      </c>
      <c r="AS185" s="107">
        <f t="shared" si="41"/>
        <v>0</v>
      </c>
      <c r="AT185" s="41" t="str">
        <f t="shared" si="43"/>
        <v/>
      </c>
      <c r="AU185" s="41"/>
      <c r="AV185" s="41"/>
      <c r="AW185" s="41"/>
      <c r="AX185" s="41"/>
      <c r="AY185" s="41"/>
      <c r="AZ185" s="41"/>
      <c r="BA185" s="41">
        <f t="shared" si="39"/>
        <v>0</v>
      </c>
      <c r="BB185" s="42">
        <f>[1]Rollup!$C$15</f>
        <v>44388</v>
      </c>
      <c r="BC185" s="43" t="str">
        <f t="shared" si="40"/>
        <v/>
      </c>
      <c r="BD185" s="2"/>
      <c r="BE185" s="2"/>
      <c r="BF185" s="2"/>
      <c r="BG185" s="2"/>
      <c r="BH185" s="2"/>
      <c r="BI185" s="2"/>
      <c r="BJ185" s="2"/>
      <c r="BK185" s="2"/>
      <c r="BL185" s="2"/>
      <c r="BM185" s="2"/>
      <c r="BN185" s="2"/>
      <c r="BO185" s="2"/>
      <c r="BP185" s="2"/>
      <c r="BQ185" s="2"/>
      <c r="BR185" s="2"/>
      <c r="BS185" s="2"/>
      <c r="BT185" s="2"/>
      <c r="BU185" s="2"/>
      <c r="BV185" s="2"/>
      <c r="BW185" s="2"/>
      <c r="BX185" s="2"/>
      <c r="BY185" s="2"/>
    </row>
    <row r="186" spans="1:77" ht="15" x14ac:dyDescent="0.25">
      <c r="A186" s="47"/>
      <c r="B186" s="47"/>
      <c r="C186" s="47"/>
      <c r="D186" s="47"/>
      <c r="E186" s="47"/>
      <c r="F186" s="47"/>
      <c r="G186" s="48"/>
      <c r="H186" s="48"/>
      <c r="I186" s="48"/>
      <c r="J186" s="48"/>
      <c r="K186" s="48"/>
      <c r="L186" s="48"/>
      <c r="M186" s="49"/>
      <c r="N186" s="50"/>
      <c r="O186" s="51"/>
      <c r="P186" s="52"/>
      <c r="Q186" s="52"/>
      <c r="R186" s="51"/>
      <c r="S186" s="53"/>
      <c r="T186" s="49"/>
      <c r="U186" s="50"/>
      <c r="V186" s="51"/>
      <c r="W186" s="51"/>
      <c r="X186" s="54"/>
      <c r="Y186" s="54"/>
      <c r="Z186" s="54"/>
      <c r="AA186" s="54"/>
      <c r="AB186" s="54"/>
      <c r="AC186" s="54"/>
      <c r="AD186" s="54"/>
      <c r="AE186" s="55" t="str">
        <f t="shared" si="32"/>
        <v/>
      </c>
      <c r="AF186" s="51">
        <f t="shared" si="33"/>
        <v>0</v>
      </c>
      <c r="AG186" s="41" t="str">
        <f t="shared" si="34"/>
        <v>x</v>
      </c>
      <c r="AH186" s="41" t="str">
        <f t="shared" si="35"/>
        <v/>
      </c>
      <c r="AI186" s="41" t="str">
        <f t="shared" si="42"/>
        <v/>
      </c>
      <c r="AJ186" s="41" t="str">
        <f t="shared" si="45"/>
        <v/>
      </c>
      <c r="AK186" s="41" t="str">
        <f t="shared" si="45"/>
        <v/>
      </c>
      <c r="AL186" s="41" t="str">
        <f t="shared" si="45"/>
        <v/>
      </c>
      <c r="AM186" s="41" t="str">
        <f t="shared" si="45"/>
        <v/>
      </c>
      <c r="AN186" s="41" t="str">
        <f t="shared" si="45"/>
        <v/>
      </c>
      <c r="AO186" s="41" t="str">
        <f t="shared" si="36"/>
        <v/>
      </c>
      <c r="AP186" s="41" t="str">
        <f t="shared" si="37"/>
        <v/>
      </c>
      <c r="AQ186" s="41" t="str">
        <f t="shared" si="38"/>
        <v/>
      </c>
      <c r="AR186" s="41">
        <f t="shared" si="44"/>
        <v>0</v>
      </c>
      <c r="AS186" s="107">
        <f t="shared" si="41"/>
        <v>0</v>
      </c>
      <c r="AT186" s="41" t="str">
        <f t="shared" si="43"/>
        <v/>
      </c>
      <c r="AU186" s="41"/>
      <c r="AV186" s="41"/>
      <c r="AW186" s="41"/>
      <c r="AX186" s="41"/>
      <c r="AY186" s="41"/>
      <c r="AZ186" s="41"/>
      <c r="BA186" s="41">
        <f t="shared" si="39"/>
        <v>0</v>
      </c>
      <c r="BB186" s="42">
        <f>[1]Rollup!$C$15</f>
        <v>44388</v>
      </c>
      <c r="BC186" s="43" t="str">
        <f t="shared" si="40"/>
        <v/>
      </c>
      <c r="BD186" s="2"/>
      <c r="BE186" s="2"/>
      <c r="BF186" s="2"/>
      <c r="BG186" s="2"/>
      <c r="BH186" s="2"/>
      <c r="BI186" s="2"/>
      <c r="BJ186" s="2"/>
      <c r="BK186" s="2"/>
      <c r="BL186" s="2"/>
      <c r="BM186" s="2"/>
      <c r="BN186" s="2"/>
      <c r="BO186" s="2"/>
      <c r="BP186" s="2"/>
      <c r="BQ186" s="2"/>
      <c r="BR186" s="2"/>
      <c r="BS186" s="2"/>
      <c r="BT186" s="2"/>
      <c r="BU186" s="2"/>
      <c r="BV186" s="2"/>
      <c r="BW186" s="2"/>
      <c r="BX186" s="2"/>
      <c r="BY186" s="2"/>
    </row>
    <row r="187" spans="1:77" ht="15" x14ac:dyDescent="0.25">
      <c r="A187" s="47"/>
      <c r="B187" s="47"/>
      <c r="C187" s="47"/>
      <c r="D187" s="47"/>
      <c r="E187" s="47"/>
      <c r="F187" s="47"/>
      <c r="G187" s="48"/>
      <c r="H187" s="48"/>
      <c r="I187" s="48"/>
      <c r="J187" s="48"/>
      <c r="K187" s="48"/>
      <c r="L187" s="48"/>
      <c r="M187" s="49"/>
      <c r="N187" s="50"/>
      <c r="O187" s="51"/>
      <c r="P187" s="52"/>
      <c r="Q187" s="52"/>
      <c r="R187" s="51"/>
      <c r="S187" s="53"/>
      <c r="T187" s="49"/>
      <c r="U187" s="50"/>
      <c r="V187" s="51"/>
      <c r="W187" s="51"/>
      <c r="X187" s="54"/>
      <c r="Y187" s="54"/>
      <c r="Z187" s="54"/>
      <c r="AA187" s="54"/>
      <c r="AB187" s="54"/>
      <c r="AC187" s="54"/>
      <c r="AD187" s="54"/>
      <c r="AE187" s="55" t="str">
        <f t="shared" si="32"/>
        <v/>
      </c>
      <c r="AF187" s="51">
        <f t="shared" si="33"/>
        <v>0</v>
      </c>
      <c r="AG187" s="41" t="str">
        <f t="shared" si="34"/>
        <v>x</v>
      </c>
      <c r="AH187" s="41" t="str">
        <f t="shared" si="35"/>
        <v/>
      </c>
      <c r="AI187" s="41" t="str">
        <f t="shared" si="42"/>
        <v/>
      </c>
      <c r="AJ187" s="41" t="str">
        <f t="shared" si="45"/>
        <v/>
      </c>
      <c r="AK187" s="41" t="str">
        <f t="shared" si="45"/>
        <v/>
      </c>
      <c r="AL187" s="41" t="str">
        <f t="shared" si="45"/>
        <v/>
      </c>
      <c r="AM187" s="41" t="str">
        <f t="shared" si="45"/>
        <v/>
      </c>
      <c r="AN187" s="41" t="str">
        <f t="shared" si="45"/>
        <v/>
      </c>
      <c r="AO187" s="41" t="str">
        <f t="shared" si="36"/>
        <v/>
      </c>
      <c r="AP187" s="41" t="str">
        <f t="shared" si="37"/>
        <v/>
      </c>
      <c r="AQ187" s="41" t="str">
        <f t="shared" si="38"/>
        <v/>
      </c>
      <c r="AR187" s="41">
        <f t="shared" si="44"/>
        <v>0</v>
      </c>
      <c r="AS187" s="107">
        <f t="shared" si="41"/>
        <v>0</v>
      </c>
      <c r="AT187" s="41" t="str">
        <f t="shared" si="43"/>
        <v/>
      </c>
      <c r="AU187" s="41"/>
      <c r="AV187" s="41"/>
      <c r="AW187" s="41"/>
      <c r="AX187" s="41"/>
      <c r="AY187" s="41"/>
      <c r="AZ187" s="41"/>
      <c r="BA187" s="41">
        <f t="shared" si="39"/>
        <v>0</v>
      </c>
      <c r="BB187" s="42">
        <f>[1]Rollup!$C$15</f>
        <v>44388</v>
      </c>
      <c r="BC187" s="43" t="str">
        <f t="shared" si="40"/>
        <v/>
      </c>
      <c r="BD187" s="2"/>
      <c r="BE187" s="2"/>
      <c r="BF187" s="2"/>
      <c r="BG187" s="2"/>
      <c r="BH187" s="2"/>
      <c r="BI187" s="2"/>
      <c r="BJ187" s="2"/>
      <c r="BK187" s="2"/>
      <c r="BL187" s="2"/>
      <c r="BM187" s="2"/>
      <c r="BN187" s="2"/>
      <c r="BO187" s="2"/>
      <c r="BP187" s="2"/>
      <c r="BQ187" s="2"/>
      <c r="BR187" s="2"/>
      <c r="BS187" s="2"/>
      <c r="BT187" s="2"/>
      <c r="BU187" s="2"/>
      <c r="BV187" s="2"/>
      <c r="BW187" s="2"/>
      <c r="BX187" s="2"/>
      <c r="BY187" s="2"/>
    </row>
    <row r="188" spans="1:77" ht="15" x14ac:dyDescent="0.25">
      <c r="A188" s="47"/>
      <c r="B188" s="47"/>
      <c r="C188" s="47"/>
      <c r="D188" s="47"/>
      <c r="E188" s="47"/>
      <c r="F188" s="47"/>
      <c r="G188" s="48"/>
      <c r="H188" s="48"/>
      <c r="I188" s="48"/>
      <c r="J188" s="48"/>
      <c r="K188" s="48"/>
      <c r="L188" s="48"/>
      <c r="M188" s="49"/>
      <c r="N188" s="50"/>
      <c r="O188" s="51"/>
      <c r="P188" s="52"/>
      <c r="Q188" s="52"/>
      <c r="R188" s="51"/>
      <c r="S188" s="53"/>
      <c r="T188" s="49"/>
      <c r="U188" s="50"/>
      <c r="V188" s="51"/>
      <c r="W188" s="51"/>
      <c r="X188" s="54"/>
      <c r="Y188" s="54"/>
      <c r="Z188" s="54"/>
      <c r="AA188" s="54"/>
      <c r="AB188" s="54"/>
      <c r="AC188" s="54"/>
      <c r="AD188" s="54"/>
      <c r="AE188" s="55" t="str">
        <f t="shared" si="32"/>
        <v/>
      </c>
      <c r="AF188" s="51">
        <f t="shared" si="33"/>
        <v>0</v>
      </c>
      <c r="AG188" s="41" t="str">
        <f t="shared" si="34"/>
        <v>x</v>
      </c>
      <c r="AH188" s="41" t="str">
        <f t="shared" si="35"/>
        <v/>
      </c>
      <c r="AI188" s="41" t="str">
        <f t="shared" si="42"/>
        <v/>
      </c>
      <c r="AJ188" s="41" t="str">
        <f t="shared" si="45"/>
        <v/>
      </c>
      <c r="AK188" s="41" t="str">
        <f t="shared" si="45"/>
        <v/>
      </c>
      <c r="AL188" s="41" t="str">
        <f t="shared" si="45"/>
        <v/>
      </c>
      <c r="AM188" s="41" t="str">
        <f t="shared" si="45"/>
        <v/>
      </c>
      <c r="AN188" s="41" t="str">
        <f t="shared" si="45"/>
        <v/>
      </c>
      <c r="AO188" s="41" t="str">
        <f t="shared" si="36"/>
        <v/>
      </c>
      <c r="AP188" s="41" t="str">
        <f t="shared" si="37"/>
        <v/>
      </c>
      <c r="AQ188" s="41" t="str">
        <f t="shared" si="38"/>
        <v/>
      </c>
      <c r="AR188" s="41">
        <f t="shared" si="44"/>
        <v>0</v>
      </c>
      <c r="AS188" s="107">
        <f t="shared" si="41"/>
        <v>0</v>
      </c>
      <c r="AT188" s="41" t="str">
        <f t="shared" si="43"/>
        <v/>
      </c>
      <c r="AU188" s="41"/>
      <c r="AV188" s="41"/>
      <c r="AW188" s="41"/>
      <c r="AX188" s="41"/>
      <c r="AY188" s="41"/>
      <c r="AZ188" s="41"/>
      <c r="BA188" s="41">
        <f t="shared" si="39"/>
        <v>0</v>
      </c>
      <c r="BB188" s="42">
        <f>[1]Rollup!$C$15</f>
        <v>44388</v>
      </c>
      <c r="BC188" s="43" t="str">
        <f t="shared" si="40"/>
        <v/>
      </c>
      <c r="BD188" s="2"/>
      <c r="BE188" s="2"/>
      <c r="BF188" s="2"/>
      <c r="BG188" s="2"/>
      <c r="BH188" s="2"/>
      <c r="BI188" s="2"/>
      <c r="BJ188" s="2"/>
      <c r="BK188" s="2"/>
      <c r="BL188" s="2"/>
      <c r="BM188" s="2"/>
      <c r="BN188" s="2"/>
      <c r="BO188" s="2"/>
      <c r="BP188" s="2"/>
      <c r="BQ188" s="2"/>
      <c r="BR188" s="2"/>
      <c r="BS188" s="2"/>
      <c r="BT188" s="2"/>
      <c r="BU188" s="2"/>
      <c r="BV188" s="2"/>
      <c r="BW188" s="2"/>
      <c r="BX188" s="2"/>
      <c r="BY188" s="2"/>
    </row>
    <row r="189" spans="1:77" ht="15" x14ac:dyDescent="0.25">
      <c r="A189" s="47"/>
      <c r="B189" s="47"/>
      <c r="C189" s="47"/>
      <c r="D189" s="47"/>
      <c r="E189" s="47"/>
      <c r="F189" s="47"/>
      <c r="G189" s="48"/>
      <c r="H189" s="48"/>
      <c r="I189" s="48"/>
      <c r="J189" s="48"/>
      <c r="K189" s="48"/>
      <c r="L189" s="48"/>
      <c r="M189" s="49"/>
      <c r="N189" s="50"/>
      <c r="O189" s="51"/>
      <c r="P189" s="52"/>
      <c r="Q189" s="52"/>
      <c r="R189" s="51"/>
      <c r="S189" s="53"/>
      <c r="T189" s="49"/>
      <c r="U189" s="50"/>
      <c r="V189" s="51"/>
      <c r="W189" s="51"/>
      <c r="X189" s="54"/>
      <c r="Y189" s="54"/>
      <c r="Z189" s="54"/>
      <c r="AA189" s="54"/>
      <c r="AB189" s="54"/>
      <c r="AC189" s="54"/>
      <c r="AD189" s="54"/>
      <c r="AE189" s="55" t="str">
        <f t="shared" si="32"/>
        <v/>
      </c>
      <c r="AF189" s="51">
        <f t="shared" si="33"/>
        <v>0</v>
      </c>
      <c r="AG189" s="41" t="str">
        <f t="shared" si="34"/>
        <v>x</v>
      </c>
      <c r="AH189" s="41" t="str">
        <f t="shared" si="35"/>
        <v/>
      </c>
      <c r="AI189" s="41" t="str">
        <f t="shared" si="42"/>
        <v/>
      </c>
      <c r="AJ189" s="41" t="str">
        <f t="shared" si="45"/>
        <v/>
      </c>
      <c r="AK189" s="41" t="str">
        <f t="shared" si="45"/>
        <v/>
      </c>
      <c r="AL189" s="41" t="str">
        <f t="shared" si="45"/>
        <v/>
      </c>
      <c r="AM189" s="41" t="str">
        <f t="shared" si="45"/>
        <v/>
      </c>
      <c r="AN189" s="41" t="str">
        <f t="shared" si="45"/>
        <v/>
      </c>
      <c r="AO189" s="41" t="str">
        <f t="shared" si="36"/>
        <v/>
      </c>
      <c r="AP189" s="41" t="str">
        <f t="shared" si="37"/>
        <v/>
      </c>
      <c r="AQ189" s="41" t="str">
        <f t="shared" si="38"/>
        <v/>
      </c>
      <c r="AR189" s="41">
        <f t="shared" si="44"/>
        <v>0</v>
      </c>
      <c r="AS189" s="107">
        <f t="shared" si="41"/>
        <v>0</v>
      </c>
      <c r="AT189" s="41" t="str">
        <f t="shared" si="43"/>
        <v/>
      </c>
      <c r="AU189" s="41"/>
      <c r="AV189" s="41"/>
      <c r="AW189" s="41"/>
      <c r="AX189" s="41"/>
      <c r="AY189" s="41"/>
      <c r="AZ189" s="41"/>
      <c r="BA189" s="41">
        <f t="shared" si="39"/>
        <v>0</v>
      </c>
      <c r="BB189" s="42">
        <f>[1]Rollup!$C$15</f>
        <v>44388</v>
      </c>
      <c r="BC189" s="43" t="str">
        <f t="shared" si="40"/>
        <v/>
      </c>
      <c r="BD189" s="2"/>
      <c r="BE189" s="2"/>
      <c r="BF189" s="2"/>
      <c r="BG189" s="2"/>
      <c r="BH189" s="2"/>
      <c r="BI189" s="2"/>
      <c r="BJ189" s="2"/>
      <c r="BK189" s="2"/>
      <c r="BL189" s="2"/>
      <c r="BM189" s="2"/>
      <c r="BN189" s="2"/>
      <c r="BO189" s="2"/>
      <c r="BP189" s="2"/>
      <c r="BQ189" s="2"/>
      <c r="BR189" s="2"/>
      <c r="BS189" s="2"/>
      <c r="BT189" s="2"/>
      <c r="BU189" s="2"/>
      <c r="BV189" s="2"/>
      <c r="BW189" s="2"/>
      <c r="BX189" s="2"/>
      <c r="BY189" s="2"/>
    </row>
    <row r="190" spans="1:77" ht="15" x14ac:dyDescent="0.25">
      <c r="A190" s="47"/>
      <c r="B190" s="47"/>
      <c r="C190" s="47"/>
      <c r="D190" s="47"/>
      <c r="E190" s="47"/>
      <c r="F190" s="47"/>
      <c r="G190" s="48"/>
      <c r="H190" s="48"/>
      <c r="I190" s="48"/>
      <c r="J190" s="48"/>
      <c r="K190" s="48"/>
      <c r="L190" s="48"/>
      <c r="M190" s="49"/>
      <c r="N190" s="50"/>
      <c r="O190" s="51"/>
      <c r="P190" s="52"/>
      <c r="Q190" s="52"/>
      <c r="R190" s="51"/>
      <c r="S190" s="53"/>
      <c r="T190" s="49"/>
      <c r="U190" s="50"/>
      <c r="V190" s="51"/>
      <c r="W190" s="51"/>
      <c r="X190" s="54"/>
      <c r="Y190" s="54"/>
      <c r="Z190" s="54"/>
      <c r="AA190" s="54"/>
      <c r="AB190" s="54"/>
      <c r="AC190" s="54"/>
      <c r="AD190" s="54"/>
      <c r="AE190" s="55" t="str">
        <f t="shared" si="32"/>
        <v/>
      </c>
      <c r="AF190" s="51">
        <f t="shared" si="33"/>
        <v>0</v>
      </c>
      <c r="AG190" s="41" t="str">
        <f t="shared" si="34"/>
        <v>x</v>
      </c>
      <c r="AH190" s="41" t="str">
        <f t="shared" si="35"/>
        <v/>
      </c>
      <c r="AI190" s="41" t="str">
        <f t="shared" si="42"/>
        <v/>
      </c>
      <c r="AJ190" s="41" t="str">
        <f t="shared" ref="AJ190:AN240" si="46">IFERROR(IF($AG190="x",IF(O190&gt;=_xlfn.NUMBERVALUE(LEFT(INDEX(BH:BH,MATCH($D190,$BD:$BD,0)),FIND(",",INDEX(BH:BH,MATCH($D190,$BD:$BD,0)))-1)),_xlfn.NUMBERVALUE(RIGHT(INDEX(BH:BH,MATCH($D190,$BD:$BD,0)),LEN(INDEX(BH:BH,MATCH($D190,$BD:$BD,0)))-FIND(",",INDEX(BH:BH,MATCH($D190,$BD:$BD,0))))),0),""),"")</f>
        <v/>
      </c>
      <c r="AK190" s="41" t="str">
        <f t="shared" si="46"/>
        <v/>
      </c>
      <c r="AL190" s="41" t="str">
        <f t="shared" si="46"/>
        <v/>
      </c>
      <c r="AM190" s="41" t="str">
        <f t="shared" si="46"/>
        <v/>
      </c>
      <c r="AN190" s="41" t="str">
        <f t="shared" si="46"/>
        <v/>
      </c>
      <c r="AO190" s="41" t="str">
        <f t="shared" si="36"/>
        <v/>
      </c>
      <c r="AP190" s="41" t="str">
        <f t="shared" si="37"/>
        <v/>
      </c>
      <c r="AQ190" s="41" t="str">
        <f t="shared" si="38"/>
        <v/>
      </c>
      <c r="AR190" s="41">
        <f t="shared" si="44"/>
        <v>0</v>
      </c>
      <c r="AS190" s="107">
        <f t="shared" si="41"/>
        <v>0</v>
      </c>
      <c r="AT190" s="41" t="str">
        <f t="shared" si="43"/>
        <v/>
      </c>
      <c r="AU190" s="41"/>
      <c r="AV190" s="41"/>
      <c r="AW190" s="41"/>
      <c r="AX190" s="41"/>
      <c r="AY190" s="41"/>
      <c r="AZ190" s="41"/>
      <c r="BA190" s="41">
        <f t="shared" si="39"/>
        <v>0</v>
      </c>
      <c r="BB190" s="42">
        <f>[1]Rollup!$C$15</f>
        <v>44388</v>
      </c>
      <c r="BC190" s="43" t="str">
        <f t="shared" si="40"/>
        <v/>
      </c>
      <c r="BD190" s="2"/>
      <c r="BE190" s="2"/>
      <c r="BF190" s="2"/>
      <c r="BG190" s="2"/>
      <c r="BH190" s="2"/>
      <c r="BI190" s="2"/>
      <c r="BJ190" s="2"/>
      <c r="BK190" s="2"/>
      <c r="BL190" s="2"/>
      <c r="BM190" s="2"/>
      <c r="BN190" s="2"/>
      <c r="BO190" s="2"/>
      <c r="BP190" s="2"/>
      <c r="BQ190" s="2"/>
      <c r="BR190" s="2"/>
      <c r="BS190" s="2"/>
      <c r="BT190" s="2"/>
      <c r="BU190" s="2"/>
      <c r="BV190" s="2"/>
      <c r="BW190" s="2"/>
      <c r="BX190" s="2"/>
      <c r="BY190" s="2"/>
    </row>
    <row r="191" spans="1:77" ht="15" x14ac:dyDescent="0.25">
      <c r="A191" s="47"/>
      <c r="B191" s="47"/>
      <c r="C191" s="47"/>
      <c r="D191" s="47"/>
      <c r="E191" s="47"/>
      <c r="F191" s="47"/>
      <c r="G191" s="48"/>
      <c r="H191" s="48"/>
      <c r="I191" s="48"/>
      <c r="J191" s="48"/>
      <c r="K191" s="48"/>
      <c r="L191" s="48"/>
      <c r="M191" s="49"/>
      <c r="N191" s="50"/>
      <c r="O191" s="51"/>
      <c r="P191" s="52"/>
      <c r="Q191" s="52"/>
      <c r="R191" s="51"/>
      <c r="S191" s="53"/>
      <c r="T191" s="49"/>
      <c r="U191" s="50"/>
      <c r="V191" s="51"/>
      <c r="W191" s="51"/>
      <c r="X191" s="54"/>
      <c r="Y191" s="54"/>
      <c r="Z191" s="54"/>
      <c r="AA191" s="54"/>
      <c r="AB191" s="54"/>
      <c r="AC191" s="54"/>
      <c r="AD191" s="54"/>
      <c r="AE191" s="55" t="str">
        <f t="shared" si="32"/>
        <v/>
      </c>
      <c r="AF191" s="51">
        <f t="shared" si="33"/>
        <v>0</v>
      </c>
      <c r="AG191" s="41" t="str">
        <f t="shared" si="34"/>
        <v>x</v>
      </c>
      <c r="AH191" s="41" t="str">
        <f t="shared" si="35"/>
        <v/>
      </c>
      <c r="AI191" s="41" t="str">
        <f t="shared" si="42"/>
        <v/>
      </c>
      <c r="AJ191" s="41" t="str">
        <f t="shared" si="46"/>
        <v/>
      </c>
      <c r="AK191" s="41" t="str">
        <f t="shared" si="46"/>
        <v/>
      </c>
      <c r="AL191" s="41" t="str">
        <f t="shared" si="46"/>
        <v/>
      </c>
      <c r="AM191" s="41" t="str">
        <f t="shared" si="46"/>
        <v/>
      </c>
      <c r="AN191" s="41" t="str">
        <f t="shared" si="46"/>
        <v/>
      </c>
      <c r="AO191" s="41" t="str">
        <f t="shared" si="36"/>
        <v/>
      </c>
      <c r="AP191" s="41" t="str">
        <f t="shared" si="37"/>
        <v/>
      </c>
      <c r="AQ191" s="41" t="str">
        <f t="shared" si="38"/>
        <v/>
      </c>
      <c r="AR191" s="41">
        <f t="shared" si="44"/>
        <v>0</v>
      </c>
      <c r="AS191" s="107">
        <f t="shared" si="41"/>
        <v>0</v>
      </c>
      <c r="AT191" s="41" t="str">
        <f t="shared" si="43"/>
        <v/>
      </c>
      <c r="AU191" s="41"/>
      <c r="AV191" s="41"/>
      <c r="AW191" s="41"/>
      <c r="AX191" s="41"/>
      <c r="AY191" s="41"/>
      <c r="AZ191" s="41"/>
      <c r="BA191" s="41">
        <f t="shared" si="39"/>
        <v>0</v>
      </c>
      <c r="BB191" s="42">
        <f>[1]Rollup!$C$15</f>
        <v>44388</v>
      </c>
      <c r="BC191" s="43" t="str">
        <f t="shared" si="40"/>
        <v/>
      </c>
      <c r="BD191" s="2"/>
      <c r="BE191" s="2"/>
      <c r="BF191" s="2"/>
      <c r="BG191" s="2"/>
      <c r="BH191" s="2"/>
      <c r="BI191" s="2"/>
      <c r="BJ191" s="2"/>
      <c r="BK191" s="2"/>
      <c r="BL191" s="2"/>
      <c r="BM191" s="2"/>
      <c r="BN191" s="2"/>
      <c r="BO191" s="2"/>
      <c r="BP191" s="2"/>
      <c r="BQ191" s="2"/>
      <c r="BR191" s="2"/>
      <c r="BS191" s="2"/>
      <c r="BT191" s="2"/>
      <c r="BU191" s="2"/>
      <c r="BV191" s="2"/>
      <c r="BW191" s="2"/>
      <c r="BX191" s="2"/>
      <c r="BY191" s="2"/>
    </row>
    <row r="192" spans="1:77" ht="15" x14ac:dyDescent="0.25">
      <c r="A192" s="47"/>
      <c r="B192" s="47"/>
      <c r="C192" s="47"/>
      <c r="D192" s="47"/>
      <c r="E192" s="47"/>
      <c r="F192" s="47"/>
      <c r="G192" s="48"/>
      <c r="H192" s="48"/>
      <c r="I192" s="48"/>
      <c r="J192" s="48"/>
      <c r="K192" s="48"/>
      <c r="L192" s="48"/>
      <c r="M192" s="49"/>
      <c r="N192" s="50"/>
      <c r="O192" s="51"/>
      <c r="P192" s="52"/>
      <c r="Q192" s="52"/>
      <c r="R192" s="51"/>
      <c r="S192" s="53"/>
      <c r="T192" s="49"/>
      <c r="U192" s="50"/>
      <c r="V192" s="51"/>
      <c r="W192" s="51"/>
      <c r="X192" s="54"/>
      <c r="Y192" s="54"/>
      <c r="Z192" s="54"/>
      <c r="AA192" s="54"/>
      <c r="AB192" s="54"/>
      <c r="AC192" s="54"/>
      <c r="AD192" s="54"/>
      <c r="AE192" s="55" t="str">
        <f t="shared" si="32"/>
        <v/>
      </c>
      <c r="AF192" s="51">
        <f t="shared" si="33"/>
        <v>0</v>
      </c>
      <c r="AG192" s="41" t="str">
        <f t="shared" si="34"/>
        <v>x</v>
      </c>
      <c r="AH192" s="41" t="str">
        <f t="shared" si="35"/>
        <v/>
      </c>
      <c r="AI192" s="41" t="str">
        <f t="shared" si="42"/>
        <v/>
      </c>
      <c r="AJ192" s="41" t="str">
        <f t="shared" si="46"/>
        <v/>
      </c>
      <c r="AK192" s="41" t="str">
        <f t="shared" si="46"/>
        <v/>
      </c>
      <c r="AL192" s="41" t="str">
        <f t="shared" si="46"/>
        <v/>
      </c>
      <c r="AM192" s="41" t="str">
        <f t="shared" si="46"/>
        <v/>
      </c>
      <c r="AN192" s="41" t="str">
        <f t="shared" si="46"/>
        <v/>
      </c>
      <c r="AO192" s="41" t="str">
        <f t="shared" si="36"/>
        <v/>
      </c>
      <c r="AP192" s="41" t="str">
        <f t="shared" si="37"/>
        <v/>
      </c>
      <c r="AQ192" s="41" t="str">
        <f t="shared" si="38"/>
        <v/>
      </c>
      <c r="AR192" s="41">
        <f t="shared" si="44"/>
        <v>0</v>
      </c>
      <c r="AS192" s="107">
        <f t="shared" si="41"/>
        <v>0</v>
      </c>
      <c r="AT192" s="41" t="str">
        <f t="shared" si="43"/>
        <v/>
      </c>
      <c r="AU192" s="41"/>
      <c r="AV192" s="41"/>
      <c r="AW192" s="41"/>
      <c r="AX192" s="41"/>
      <c r="AY192" s="41"/>
      <c r="AZ192" s="41"/>
      <c r="BA192" s="41">
        <f t="shared" si="39"/>
        <v>0</v>
      </c>
      <c r="BB192" s="42">
        <f>[1]Rollup!$C$15</f>
        <v>44388</v>
      </c>
      <c r="BC192" s="43" t="str">
        <f t="shared" si="40"/>
        <v/>
      </c>
      <c r="BD192" s="2"/>
      <c r="BE192" s="2"/>
      <c r="BF192" s="2"/>
      <c r="BG192" s="2"/>
      <c r="BH192" s="2"/>
      <c r="BI192" s="2"/>
      <c r="BJ192" s="2"/>
      <c r="BK192" s="2"/>
      <c r="BL192" s="2"/>
      <c r="BM192" s="2"/>
      <c r="BN192" s="2"/>
      <c r="BO192" s="2"/>
      <c r="BP192" s="2"/>
      <c r="BQ192" s="2"/>
      <c r="BR192" s="2"/>
      <c r="BS192" s="2"/>
      <c r="BT192" s="2"/>
      <c r="BU192" s="2"/>
      <c r="BV192" s="2"/>
      <c r="BW192" s="2"/>
      <c r="BX192" s="2"/>
      <c r="BY192" s="2"/>
    </row>
    <row r="193" spans="1:77" ht="15" x14ac:dyDescent="0.25">
      <c r="A193" s="47"/>
      <c r="B193" s="47"/>
      <c r="C193" s="47"/>
      <c r="D193" s="47"/>
      <c r="E193" s="47"/>
      <c r="F193" s="47"/>
      <c r="G193" s="48"/>
      <c r="H193" s="48"/>
      <c r="I193" s="48"/>
      <c r="J193" s="48"/>
      <c r="K193" s="48"/>
      <c r="L193" s="48"/>
      <c r="M193" s="49"/>
      <c r="N193" s="50"/>
      <c r="O193" s="51"/>
      <c r="P193" s="52"/>
      <c r="Q193" s="52"/>
      <c r="R193" s="51"/>
      <c r="S193" s="53"/>
      <c r="T193" s="49"/>
      <c r="U193" s="50"/>
      <c r="V193" s="51"/>
      <c r="W193" s="51"/>
      <c r="X193" s="54"/>
      <c r="Y193" s="54"/>
      <c r="Z193" s="54"/>
      <c r="AA193" s="54"/>
      <c r="AB193" s="54"/>
      <c r="AC193" s="54"/>
      <c r="AD193" s="54"/>
      <c r="AE193" s="55" t="str">
        <f t="shared" si="32"/>
        <v/>
      </c>
      <c r="AF193" s="51">
        <f t="shared" si="33"/>
        <v>0</v>
      </c>
      <c r="AG193" s="41" t="str">
        <f t="shared" si="34"/>
        <v>x</v>
      </c>
      <c r="AH193" s="41" t="str">
        <f t="shared" si="35"/>
        <v/>
      </c>
      <c r="AI193" s="41" t="str">
        <f t="shared" si="42"/>
        <v/>
      </c>
      <c r="AJ193" s="41" t="str">
        <f t="shared" si="46"/>
        <v/>
      </c>
      <c r="AK193" s="41" t="str">
        <f t="shared" si="46"/>
        <v/>
      </c>
      <c r="AL193" s="41" t="str">
        <f t="shared" si="46"/>
        <v/>
      </c>
      <c r="AM193" s="41" t="str">
        <f t="shared" si="46"/>
        <v/>
      </c>
      <c r="AN193" s="41" t="str">
        <f t="shared" si="46"/>
        <v/>
      </c>
      <c r="AO193" s="41" t="str">
        <f t="shared" si="36"/>
        <v/>
      </c>
      <c r="AP193" s="41" t="str">
        <f t="shared" si="37"/>
        <v/>
      </c>
      <c r="AQ193" s="41" t="str">
        <f t="shared" si="38"/>
        <v/>
      </c>
      <c r="AR193" s="41">
        <f t="shared" si="44"/>
        <v>0</v>
      </c>
      <c r="AS193" s="107">
        <f t="shared" si="41"/>
        <v>0</v>
      </c>
      <c r="AT193" s="41" t="str">
        <f t="shared" si="43"/>
        <v/>
      </c>
      <c r="AU193" s="41"/>
      <c r="AV193" s="41"/>
      <c r="AW193" s="41"/>
      <c r="AX193" s="41"/>
      <c r="AY193" s="41"/>
      <c r="AZ193" s="41"/>
      <c r="BA193" s="41">
        <f t="shared" si="39"/>
        <v>0</v>
      </c>
      <c r="BB193" s="42">
        <f>[1]Rollup!$C$15</f>
        <v>44388</v>
      </c>
      <c r="BC193" s="43" t="str">
        <f t="shared" si="40"/>
        <v/>
      </c>
      <c r="BD193" s="2"/>
      <c r="BE193" s="2"/>
      <c r="BF193" s="2"/>
      <c r="BG193" s="2"/>
      <c r="BH193" s="2"/>
      <c r="BI193" s="2"/>
      <c r="BJ193" s="2"/>
      <c r="BK193" s="2"/>
      <c r="BL193" s="2"/>
      <c r="BM193" s="2"/>
      <c r="BN193" s="2"/>
      <c r="BO193" s="2"/>
      <c r="BP193" s="2"/>
      <c r="BQ193" s="2"/>
      <c r="BR193" s="2"/>
      <c r="BS193" s="2"/>
      <c r="BT193" s="2"/>
      <c r="BU193" s="2"/>
      <c r="BV193" s="2"/>
      <c r="BW193" s="2"/>
      <c r="BX193" s="2"/>
      <c r="BY193" s="2"/>
    </row>
    <row r="194" spans="1:77" ht="15" x14ac:dyDescent="0.25">
      <c r="A194" s="47"/>
      <c r="B194" s="47"/>
      <c r="C194" s="47"/>
      <c r="D194" s="47"/>
      <c r="E194" s="47"/>
      <c r="F194" s="47"/>
      <c r="G194" s="48"/>
      <c r="H194" s="48"/>
      <c r="I194" s="48"/>
      <c r="J194" s="48"/>
      <c r="K194" s="48"/>
      <c r="L194" s="48"/>
      <c r="M194" s="49"/>
      <c r="N194" s="50"/>
      <c r="O194" s="51"/>
      <c r="P194" s="52"/>
      <c r="Q194" s="52"/>
      <c r="R194" s="51"/>
      <c r="S194" s="53"/>
      <c r="T194" s="49"/>
      <c r="U194" s="50"/>
      <c r="V194" s="51"/>
      <c r="W194" s="51"/>
      <c r="X194" s="54"/>
      <c r="Y194" s="54"/>
      <c r="Z194" s="54"/>
      <c r="AA194" s="54"/>
      <c r="AB194" s="54"/>
      <c r="AC194" s="54"/>
      <c r="AD194" s="54"/>
      <c r="AE194" s="55" t="str">
        <f t="shared" ref="AE194:AE257" si="47">IFERROR(IF(ISERROR(INDEX($BE$30:$BE$60,MATCH(B194,$BD$30:$BD$60,0))),L194/MAX((G194-I194-K194),H194),L194/H194),"")</f>
        <v/>
      </c>
      <c r="AF194" s="51">
        <f t="shared" ref="AF194:AF257" si="48">(G194-I194-K194)-H194</f>
        <v>0</v>
      </c>
      <c r="AG194" s="41" t="str">
        <f t="shared" ref="AG194:AG257" si="49">IF(AND(F194="USCC",J194&gt;0),"",IFERROR(IF(AE194&gt;=_xlfn.NUMBERVALUE(LEFT(INDEX(BE:BE,MATCH($D194,$BD:$BD,0)),FIND(",",INDEX(BE:BE,MATCH($D194,$BD:$BD,0)))-1)),RIGHT(INDEX(BE:BE,MATCH($D194,$BD:$BD,0)),LEN(INDEX(BE:BE,MATCH($D194,$BD:$BD,0)))-FIND(",",INDEX(BE:BE,MATCH($D194,$BD:$BD,0)))),""),"x"))</f>
        <v>x</v>
      </c>
      <c r="AH194" s="41" t="str">
        <f t="shared" ref="AH194:AH257" si="50">IFERROR(IF($AG194="x",IF(M194=_xlfn.NUMBERVALUE(LEFT(INDEX(BF:BF,MATCH($D194,$BD:$BD,0)),FIND(",",INDEX(BF:BF,MATCH($D194,$BD:$BD,0)))-1)),_xlfn.NUMBERVALUE(RIGHT(INDEX(BF:BF,MATCH($D194,$BD:$BD,0)),LEN(INDEX(BF:BF,MATCH($D194,$BD:$BD,0)))-FIND(",",INDEX(BF:BF,MATCH($D194,$BD:$BD,0))))),0),""),"")</f>
        <v/>
      </c>
      <c r="AI194" s="41" t="str">
        <f t="shared" si="42"/>
        <v/>
      </c>
      <c r="AJ194" s="41" t="str">
        <f t="shared" si="46"/>
        <v/>
      </c>
      <c r="AK194" s="41" t="str">
        <f t="shared" si="46"/>
        <v/>
      </c>
      <c r="AL194" s="41" t="str">
        <f t="shared" si="46"/>
        <v/>
      </c>
      <c r="AM194" s="41" t="str">
        <f t="shared" si="46"/>
        <v/>
      </c>
      <c r="AN194" s="41" t="str">
        <f t="shared" si="46"/>
        <v/>
      </c>
      <c r="AO194" s="41" t="str">
        <f t="shared" ref="AO194:AO257" si="51">IFERROR(IF($AG194="x",IF(T194=_xlfn.NUMBERVALUE(LEFT(INDEX(BM:BM,MATCH($D194,$BD:$BD,0)),FIND(",",INDEX(BM:BM,MATCH($D194,$BD:$BD,0)))-1)),_xlfn.NUMBERVALUE(RIGHT(INDEX(BM:BM,MATCH($D194,$BD:$BD,0)),LEN(INDEX(BM:BM,MATCH($D194,$BD:$BD,0)))-FIND(",",INDEX(BM:BM,MATCH($D194,$BD:$BD,0))))),0),""),"")</f>
        <v/>
      </c>
      <c r="AP194" s="41" t="str">
        <f t="shared" ref="AP194:AP257" si="52">IFERROR(IF($AG194="x",IF(U194&gt;=_xlfn.NUMBERVALUE(LEFT(INDEX(BN:BN,MATCH($D194,$BD:$BD,0)),FIND(",",INDEX(BN:BN,MATCH($D194,$BD:$BD,0)))-1)),_xlfn.NUMBERVALUE(RIGHT(INDEX(BN:BN,MATCH($D194,$BD:$BD,0)),LEN(INDEX(BN:BN,MATCH($D194,$BD:$BD,0)))-FIND(",",INDEX(BN:BN,MATCH($D194,$BD:$BD,0))))),0),""),"")</f>
        <v/>
      </c>
      <c r="AQ194" s="41" t="str">
        <f t="shared" ref="AQ194:AQ257" si="53">IFERROR(IF($AG194="x",IF(AF194&lt;=_xlfn.NUMBERVALUE(LEFT(INDEX(BO:BO,MATCH($D194,$BD:$BD,0)),FIND(",",INDEX(BO:BO,MATCH($D194,$BD:$BD,0)))-1)),_xlfn.NUMBERVALUE(RIGHT(INDEX(BO:BO,MATCH($D194,$BD:$BD,0)),LEN(INDEX(BO:BO,MATCH($D194,$BD:$BD,0)))-FIND(",",INDEX(BO:BO,MATCH($D194,$BD:$BD,0))))),0),""),"")</f>
        <v/>
      </c>
      <c r="AR194" s="41">
        <f t="shared" si="44"/>
        <v>0</v>
      </c>
      <c r="AS194" s="107">
        <f t="shared" si="41"/>
        <v>0</v>
      </c>
      <c r="AT194" s="41" t="str">
        <f t="shared" si="43"/>
        <v/>
      </c>
      <c r="AU194" s="41"/>
      <c r="AV194" s="41"/>
      <c r="AW194" s="41"/>
      <c r="AX194" s="41"/>
      <c r="AY194" s="41"/>
      <c r="AZ194" s="41"/>
      <c r="BA194" s="41">
        <f t="shared" ref="BA194:BA257" si="54">SUM(AH194:AZ194)</f>
        <v>0</v>
      </c>
      <c r="BB194" s="42">
        <f>[1]Rollup!$C$15</f>
        <v>44388</v>
      </c>
      <c r="BC194" s="43" t="str">
        <f t="shared" ref="BC194:BC257" si="55">IF(M194=0,"",IF(AND(M194=1,J194=0),IF(AF194&lt;=0.75,"Check",""),""))</f>
        <v/>
      </c>
      <c r="BD194" s="2"/>
      <c r="BE194" s="2"/>
      <c r="BF194" s="2"/>
      <c r="BG194" s="2"/>
      <c r="BH194" s="2"/>
      <c r="BI194" s="2"/>
      <c r="BJ194" s="2"/>
      <c r="BK194" s="2"/>
      <c r="BL194" s="2"/>
      <c r="BM194" s="2"/>
      <c r="BN194" s="2"/>
      <c r="BO194" s="2"/>
      <c r="BP194" s="2"/>
      <c r="BQ194" s="2"/>
      <c r="BR194" s="2"/>
      <c r="BS194" s="2"/>
      <c r="BT194" s="2"/>
      <c r="BU194" s="2"/>
      <c r="BV194" s="2"/>
      <c r="BW194" s="2"/>
      <c r="BX194" s="2"/>
      <c r="BY194" s="2"/>
    </row>
    <row r="195" spans="1:77" ht="15" x14ac:dyDescent="0.25">
      <c r="A195" s="47"/>
      <c r="B195" s="47"/>
      <c r="C195" s="47"/>
      <c r="D195" s="47"/>
      <c r="E195" s="47"/>
      <c r="F195" s="47"/>
      <c r="G195" s="48"/>
      <c r="H195" s="48"/>
      <c r="I195" s="48"/>
      <c r="J195" s="48"/>
      <c r="K195" s="48"/>
      <c r="L195" s="48"/>
      <c r="M195" s="49"/>
      <c r="N195" s="50"/>
      <c r="O195" s="51"/>
      <c r="P195" s="52"/>
      <c r="Q195" s="52"/>
      <c r="R195" s="51"/>
      <c r="S195" s="53"/>
      <c r="T195" s="49"/>
      <c r="U195" s="50"/>
      <c r="V195" s="51"/>
      <c r="W195" s="51"/>
      <c r="X195" s="54"/>
      <c r="Y195" s="54"/>
      <c r="Z195" s="54"/>
      <c r="AA195" s="54"/>
      <c r="AB195" s="54"/>
      <c r="AC195" s="54"/>
      <c r="AD195" s="54"/>
      <c r="AE195" s="55" t="str">
        <f t="shared" si="47"/>
        <v/>
      </c>
      <c r="AF195" s="51">
        <f t="shared" si="48"/>
        <v>0</v>
      </c>
      <c r="AG195" s="41" t="str">
        <f t="shared" si="49"/>
        <v>x</v>
      </c>
      <c r="AH195" s="41" t="str">
        <f t="shared" si="50"/>
        <v/>
      </c>
      <c r="AI195" s="41" t="str">
        <f t="shared" si="42"/>
        <v/>
      </c>
      <c r="AJ195" s="41" t="str">
        <f t="shared" si="46"/>
        <v/>
      </c>
      <c r="AK195" s="41" t="str">
        <f t="shared" si="46"/>
        <v/>
      </c>
      <c r="AL195" s="41" t="str">
        <f t="shared" si="46"/>
        <v/>
      </c>
      <c r="AM195" s="41" t="str">
        <f t="shared" si="46"/>
        <v/>
      </c>
      <c r="AN195" s="41" t="str">
        <f t="shared" si="46"/>
        <v/>
      </c>
      <c r="AO195" s="41" t="str">
        <f t="shared" si="51"/>
        <v/>
      </c>
      <c r="AP195" s="41" t="str">
        <f t="shared" si="52"/>
        <v/>
      </c>
      <c r="AQ195" s="41" t="str">
        <f t="shared" si="53"/>
        <v/>
      </c>
      <c r="AR195" s="41">
        <f t="shared" si="44"/>
        <v>0</v>
      </c>
      <c r="AS195" s="107">
        <f t="shared" ref="AS195:AS258" si="56">IFERROR(IF(AND(OR(D195="Plan 22",D195="Plan 26",D195="Plan 19",D195="Plan 12",D195="Plan 2"),H195+I195+J195&gt;=38),3,0),"")</f>
        <v>0</v>
      </c>
      <c r="AT195" s="41" t="str">
        <f t="shared" si="43"/>
        <v/>
      </c>
      <c r="AU195" s="41"/>
      <c r="AV195" s="41"/>
      <c r="AW195" s="41"/>
      <c r="AX195" s="41"/>
      <c r="AY195" s="41"/>
      <c r="AZ195" s="41"/>
      <c r="BA195" s="41">
        <f t="shared" si="54"/>
        <v>0</v>
      </c>
      <c r="BB195" s="42">
        <f>[1]Rollup!$C$15</f>
        <v>44388</v>
      </c>
      <c r="BC195" s="43" t="str">
        <f t="shared" si="55"/>
        <v/>
      </c>
      <c r="BD195" s="2"/>
      <c r="BE195" s="2"/>
      <c r="BF195" s="2"/>
      <c r="BG195" s="2"/>
      <c r="BH195" s="2"/>
      <c r="BI195" s="2"/>
      <c r="BJ195" s="2"/>
      <c r="BK195" s="2"/>
      <c r="BL195" s="2"/>
      <c r="BM195" s="2"/>
      <c r="BN195" s="2"/>
      <c r="BO195" s="2"/>
      <c r="BP195" s="2"/>
      <c r="BQ195" s="2"/>
      <c r="BR195" s="2"/>
      <c r="BS195" s="2"/>
      <c r="BT195" s="2"/>
      <c r="BU195" s="2"/>
      <c r="BV195" s="2"/>
      <c r="BW195" s="2"/>
      <c r="BX195" s="2"/>
      <c r="BY195" s="2"/>
    </row>
    <row r="196" spans="1:77" ht="15" x14ac:dyDescent="0.25">
      <c r="A196" s="47"/>
      <c r="B196" s="47"/>
      <c r="C196" s="47"/>
      <c r="D196" s="47"/>
      <c r="E196" s="47"/>
      <c r="F196" s="47"/>
      <c r="G196" s="48"/>
      <c r="H196" s="48"/>
      <c r="I196" s="48"/>
      <c r="J196" s="48"/>
      <c r="K196" s="48"/>
      <c r="L196" s="48"/>
      <c r="M196" s="49"/>
      <c r="N196" s="50"/>
      <c r="O196" s="51"/>
      <c r="P196" s="52"/>
      <c r="Q196" s="52"/>
      <c r="R196" s="51"/>
      <c r="S196" s="53"/>
      <c r="T196" s="49"/>
      <c r="U196" s="50"/>
      <c r="V196" s="51"/>
      <c r="W196" s="51"/>
      <c r="X196" s="54"/>
      <c r="Y196" s="54"/>
      <c r="Z196" s="54"/>
      <c r="AA196" s="54"/>
      <c r="AB196" s="54"/>
      <c r="AC196" s="54"/>
      <c r="AD196" s="54"/>
      <c r="AE196" s="55" t="str">
        <f t="shared" si="47"/>
        <v/>
      </c>
      <c r="AF196" s="51">
        <f t="shared" si="48"/>
        <v>0</v>
      </c>
      <c r="AG196" s="41" t="str">
        <f t="shared" si="49"/>
        <v>x</v>
      </c>
      <c r="AH196" s="41" t="str">
        <f t="shared" si="50"/>
        <v/>
      </c>
      <c r="AI196" s="41" t="str">
        <f t="shared" si="42"/>
        <v/>
      </c>
      <c r="AJ196" s="41" t="str">
        <f t="shared" si="46"/>
        <v/>
      </c>
      <c r="AK196" s="41" t="str">
        <f t="shared" si="46"/>
        <v/>
      </c>
      <c r="AL196" s="41" t="str">
        <f t="shared" si="46"/>
        <v/>
      </c>
      <c r="AM196" s="41" t="str">
        <f t="shared" si="46"/>
        <v/>
      </c>
      <c r="AN196" s="41" t="str">
        <f t="shared" si="46"/>
        <v/>
      </c>
      <c r="AO196" s="41" t="str">
        <f t="shared" si="51"/>
        <v/>
      </c>
      <c r="AP196" s="41" t="str">
        <f t="shared" si="52"/>
        <v/>
      </c>
      <c r="AQ196" s="41" t="str">
        <f t="shared" si="53"/>
        <v/>
      </c>
      <c r="AR196" s="41">
        <f t="shared" si="44"/>
        <v>0</v>
      </c>
      <c r="AS196" s="107">
        <f t="shared" si="56"/>
        <v>0</v>
      </c>
      <c r="AT196" s="41" t="str">
        <f t="shared" si="43"/>
        <v/>
      </c>
      <c r="AU196" s="41"/>
      <c r="AV196" s="41"/>
      <c r="AW196" s="41"/>
      <c r="AX196" s="41"/>
      <c r="AY196" s="41"/>
      <c r="AZ196" s="41"/>
      <c r="BA196" s="41">
        <f t="shared" si="54"/>
        <v>0</v>
      </c>
      <c r="BB196" s="42">
        <f>[1]Rollup!$C$15</f>
        <v>44388</v>
      </c>
      <c r="BC196" s="43" t="str">
        <f t="shared" si="55"/>
        <v/>
      </c>
      <c r="BD196" s="2"/>
      <c r="BE196" s="2"/>
      <c r="BF196" s="2"/>
      <c r="BG196" s="2"/>
      <c r="BH196" s="2"/>
      <c r="BI196" s="2"/>
      <c r="BJ196" s="2"/>
      <c r="BK196" s="2"/>
      <c r="BL196" s="2"/>
      <c r="BM196" s="2"/>
      <c r="BN196" s="2"/>
      <c r="BO196" s="2"/>
      <c r="BP196" s="2"/>
      <c r="BQ196" s="2"/>
      <c r="BR196" s="2"/>
      <c r="BS196" s="2"/>
      <c r="BT196" s="2"/>
      <c r="BU196" s="2"/>
      <c r="BV196" s="2"/>
      <c r="BW196" s="2"/>
      <c r="BX196" s="2"/>
      <c r="BY196" s="2"/>
    </row>
    <row r="197" spans="1:77" ht="15" x14ac:dyDescent="0.25">
      <c r="A197" s="47"/>
      <c r="B197" s="47"/>
      <c r="C197" s="47"/>
      <c r="D197" s="47"/>
      <c r="E197" s="47"/>
      <c r="F197" s="47"/>
      <c r="G197" s="48"/>
      <c r="H197" s="48"/>
      <c r="I197" s="48"/>
      <c r="J197" s="48"/>
      <c r="K197" s="48"/>
      <c r="L197" s="48"/>
      <c r="M197" s="49"/>
      <c r="N197" s="50"/>
      <c r="O197" s="51"/>
      <c r="P197" s="52"/>
      <c r="Q197" s="52"/>
      <c r="R197" s="51"/>
      <c r="S197" s="53"/>
      <c r="T197" s="49"/>
      <c r="U197" s="50"/>
      <c r="V197" s="51"/>
      <c r="W197" s="51"/>
      <c r="X197" s="54"/>
      <c r="Y197" s="54"/>
      <c r="Z197" s="54"/>
      <c r="AA197" s="54"/>
      <c r="AB197" s="54"/>
      <c r="AC197" s="54"/>
      <c r="AD197" s="54"/>
      <c r="AE197" s="55" t="str">
        <f t="shared" si="47"/>
        <v/>
      </c>
      <c r="AF197" s="51">
        <f t="shared" si="48"/>
        <v>0</v>
      </c>
      <c r="AG197" s="41" t="str">
        <f t="shared" si="49"/>
        <v>x</v>
      </c>
      <c r="AH197" s="41" t="str">
        <f t="shared" si="50"/>
        <v/>
      </c>
      <c r="AI197" s="41" t="str">
        <f t="shared" si="42"/>
        <v/>
      </c>
      <c r="AJ197" s="41" t="str">
        <f t="shared" si="46"/>
        <v/>
      </c>
      <c r="AK197" s="41" t="str">
        <f t="shared" si="46"/>
        <v/>
      </c>
      <c r="AL197" s="41" t="str">
        <f t="shared" si="46"/>
        <v/>
      </c>
      <c r="AM197" s="41" t="str">
        <f t="shared" si="46"/>
        <v/>
      </c>
      <c r="AN197" s="41" t="str">
        <f t="shared" si="46"/>
        <v/>
      </c>
      <c r="AO197" s="41" t="str">
        <f t="shared" si="51"/>
        <v/>
      </c>
      <c r="AP197" s="41" t="str">
        <f t="shared" si="52"/>
        <v/>
      </c>
      <c r="AQ197" s="41" t="str">
        <f t="shared" si="53"/>
        <v/>
      </c>
      <c r="AR197" s="41">
        <f t="shared" si="44"/>
        <v>0</v>
      </c>
      <c r="AS197" s="107">
        <f t="shared" si="56"/>
        <v>0</v>
      </c>
      <c r="AT197" s="41" t="str">
        <f t="shared" si="43"/>
        <v/>
      </c>
      <c r="AU197" s="41"/>
      <c r="AV197" s="41"/>
      <c r="AW197" s="41"/>
      <c r="AX197" s="41"/>
      <c r="AY197" s="41"/>
      <c r="AZ197" s="41"/>
      <c r="BA197" s="41">
        <f t="shared" si="54"/>
        <v>0</v>
      </c>
      <c r="BB197" s="42">
        <f>[1]Rollup!$C$15</f>
        <v>44388</v>
      </c>
      <c r="BC197" s="43" t="str">
        <f t="shared" si="55"/>
        <v/>
      </c>
      <c r="BD197" s="2"/>
      <c r="BE197" s="2"/>
      <c r="BF197" s="2"/>
      <c r="BG197" s="2"/>
      <c r="BH197" s="2"/>
      <c r="BI197" s="2"/>
      <c r="BJ197" s="2"/>
      <c r="BK197" s="2"/>
      <c r="BL197" s="2"/>
      <c r="BM197" s="2"/>
      <c r="BN197" s="2"/>
      <c r="BO197" s="2"/>
      <c r="BP197" s="2"/>
      <c r="BQ197" s="2"/>
      <c r="BR197" s="2"/>
      <c r="BS197" s="2"/>
      <c r="BT197" s="2"/>
      <c r="BU197" s="2"/>
      <c r="BV197" s="2"/>
      <c r="BW197" s="2"/>
      <c r="BX197" s="2"/>
      <c r="BY197" s="2"/>
    </row>
    <row r="198" spans="1:77" ht="15" x14ac:dyDescent="0.25">
      <c r="A198" s="47"/>
      <c r="B198" s="47"/>
      <c r="C198" s="47"/>
      <c r="D198" s="47"/>
      <c r="E198" s="47"/>
      <c r="F198" s="47"/>
      <c r="G198" s="48"/>
      <c r="H198" s="48"/>
      <c r="I198" s="48"/>
      <c r="J198" s="48"/>
      <c r="K198" s="48"/>
      <c r="L198" s="48"/>
      <c r="M198" s="49"/>
      <c r="N198" s="50"/>
      <c r="O198" s="51"/>
      <c r="P198" s="52"/>
      <c r="Q198" s="52"/>
      <c r="R198" s="51"/>
      <c r="S198" s="53"/>
      <c r="T198" s="49"/>
      <c r="U198" s="50"/>
      <c r="V198" s="51"/>
      <c r="W198" s="51"/>
      <c r="X198" s="54"/>
      <c r="Y198" s="54"/>
      <c r="Z198" s="54"/>
      <c r="AA198" s="54"/>
      <c r="AB198" s="54"/>
      <c r="AC198" s="54"/>
      <c r="AD198" s="54"/>
      <c r="AE198" s="55" t="str">
        <f t="shared" si="47"/>
        <v/>
      </c>
      <c r="AF198" s="51">
        <f t="shared" si="48"/>
        <v>0</v>
      </c>
      <c r="AG198" s="41" t="str">
        <f t="shared" si="49"/>
        <v>x</v>
      </c>
      <c r="AH198" s="41" t="str">
        <f t="shared" si="50"/>
        <v/>
      </c>
      <c r="AI198" s="41" t="str">
        <f t="shared" ref="AI198:AI261" si="57">IFERROR(IF($AG198="x",IF(N198&gt;=_xlfn.NUMBERVALUE(LEFT(INDEX(BG:BG,MATCH($D198,$BD:$BD,0)),FIND(",",INDEX(BG:BG,MATCH($D198,$BD:$BD,0)))-1)),_xlfn.NUMBERVALUE(RIGHT(INDEX(BG:BG,MATCH($D198,$BD:$BD,0)),LEN(INDEX(BG:BG,MATCH($D198,$BD:$BD,0)))-FIND(",",INDEX(BG:BG,MATCH($D198,$BD:$BD,0))))),IF(AND(N198&lt;0.9,N198&gt;=0.85),0.5,0)),""),"")</f>
        <v/>
      </c>
      <c r="AJ198" s="41" t="str">
        <f t="shared" si="46"/>
        <v/>
      </c>
      <c r="AK198" s="41" t="str">
        <f t="shared" si="46"/>
        <v/>
      </c>
      <c r="AL198" s="41" t="str">
        <f t="shared" si="46"/>
        <v/>
      </c>
      <c r="AM198" s="41" t="str">
        <f t="shared" si="46"/>
        <v/>
      </c>
      <c r="AN198" s="41" t="str">
        <f t="shared" si="46"/>
        <v/>
      </c>
      <c r="AO198" s="41" t="str">
        <f t="shared" si="51"/>
        <v/>
      </c>
      <c r="AP198" s="41" t="str">
        <f t="shared" si="52"/>
        <v/>
      </c>
      <c r="AQ198" s="41" t="str">
        <f t="shared" si="53"/>
        <v/>
      </c>
      <c r="AR198" s="41">
        <f t="shared" si="44"/>
        <v>0</v>
      </c>
      <c r="AS198" s="107">
        <f t="shared" si="56"/>
        <v>0</v>
      </c>
      <c r="AT198" s="41" t="str">
        <f t="shared" ref="AT198:AT261" si="58">IF(AG198="x",IF(D198="Plan 22",IF(AND(N198&lt;&gt;"N/A",N198&gt;=0.85,N198&lt;0.9),0.5,""),IF(D198="Plan 26",IF(AND(N198&lt;&gt;"N/A",N198&gt;=0.85,N198&lt;0.9),1.5,""),"")),"")</f>
        <v/>
      </c>
      <c r="AU198" s="41"/>
      <c r="AV198" s="41"/>
      <c r="AW198" s="41"/>
      <c r="AX198" s="41"/>
      <c r="AY198" s="41"/>
      <c r="AZ198" s="41"/>
      <c r="BA198" s="41">
        <f t="shared" si="54"/>
        <v>0</v>
      </c>
      <c r="BB198" s="42">
        <f>[1]Rollup!$C$15</f>
        <v>44388</v>
      </c>
      <c r="BC198" s="43" t="str">
        <f t="shared" si="55"/>
        <v/>
      </c>
      <c r="BD198" s="2"/>
      <c r="BE198" s="2"/>
      <c r="BF198" s="2"/>
      <c r="BG198" s="2"/>
      <c r="BH198" s="2"/>
      <c r="BI198" s="2"/>
      <c r="BJ198" s="2"/>
      <c r="BK198" s="2"/>
      <c r="BL198" s="2"/>
      <c r="BM198" s="2"/>
      <c r="BN198" s="2"/>
      <c r="BO198" s="2"/>
      <c r="BP198" s="2"/>
      <c r="BQ198" s="2"/>
      <c r="BR198" s="2"/>
      <c r="BS198" s="2"/>
      <c r="BT198" s="2"/>
      <c r="BU198" s="2"/>
      <c r="BV198" s="2"/>
      <c r="BW198" s="2"/>
      <c r="BX198" s="2"/>
      <c r="BY198" s="2"/>
    </row>
    <row r="199" spans="1:77" ht="15" x14ac:dyDescent="0.25">
      <c r="A199" s="47"/>
      <c r="B199" s="47"/>
      <c r="C199" s="47"/>
      <c r="D199" s="47"/>
      <c r="E199" s="47"/>
      <c r="F199" s="47"/>
      <c r="G199" s="48"/>
      <c r="H199" s="48"/>
      <c r="I199" s="48"/>
      <c r="J199" s="48"/>
      <c r="K199" s="48"/>
      <c r="L199" s="48"/>
      <c r="M199" s="49"/>
      <c r="N199" s="50"/>
      <c r="O199" s="51"/>
      <c r="P199" s="52"/>
      <c r="Q199" s="52"/>
      <c r="R199" s="51"/>
      <c r="S199" s="53"/>
      <c r="T199" s="49"/>
      <c r="U199" s="50"/>
      <c r="V199" s="51"/>
      <c r="W199" s="51"/>
      <c r="X199" s="54"/>
      <c r="Y199" s="54"/>
      <c r="Z199" s="54"/>
      <c r="AA199" s="54"/>
      <c r="AB199" s="54"/>
      <c r="AC199" s="54"/>
      <c r="AD199" s="54"/>
      <c r="AE199" s="55" t="str">
        <f t="shared" si="47"/>
        <v/>
      </c>
      <c r="AF199" s="51">
        <f t="shared" si="48"/>
        <v>0</v>
      </c>
      <c r="AG199" s="41" t="str">
        <f t="shared" si="49"/>
        <v>x</v>
      </c>
      <c r="AH199" s="41" t="str">
        <f t="shared" si="50"/>
        <v/>
      </c>
      <c r="AI199" s="41" t="str">
        <f t="shared" si="57"/>
        <v/>
      </c>
      <c r="AJ199" s="41" t="str">
        <f t="shared" si="46"/>
        <v/>
      </c>
      <c r="AK199" s="41" t="str">
        <f t="shared" si="46"/>
        <v/>
      </c>
      <c r="AL199" s="41" t="str">
        <f t="shared" si="46"/>
        <v/>
      </c>
      <c r="AM199" s="41" t="str">
        <f t="shared" si="46"/>
        <v/>
      </c>
      <c r="AN199" s="41" t="str">
        <f t="shared" si="46"/>
        <v/>
      </c>
      <c r="AO199" s="41" t="str">
        <f t="shared" si="51"/>
        <v/>
      </c>
      <c r="AP199" s="41" t="str">
        <f t="shared" si="52"/>
        <v/>
      </c>
      <c r="AQ199" s="41" t="str">
        <f t="shared" si="53"/>
        <v/>
      </c>
      <c r="AR199" s="41">
        <f t="shared" si="44"/>
        <v>0</v>
      </c>
      <c r="AS199" s="107">
        <f t="shared" si="56"/>
        <v>0</v>
      </c>
      <c r="AT199" s="41" t="str">
        <f t="shared" si="58"/>
        <v/>
      </c>
      <c r="AU199" s="41"/>
      <c r="AV199" s="41"/>
      <c r="AW199" s="41"/>
      <c r="AX199" s="41"/>
      <c r="AY199" s="41"/>
      <c r="AZ199" s="41"/>
      <c r="BA199" s="41">
        <f t="shared" si="54"/>
        <v>0</v>
      </c>
      <c r="BB199" s="42">
        <f>[1]Rollup!$C$15</f>
        <v>44388</v>
      </c>
      <c r="BC199" s="43" t="str">
        <f t="shared" si="55"/>
        <v/>
      </c>
      <c r="BD199" s="2"/>
      <c r="BE199" s="2"/>
      <c r="BF199" s="2"/>
      <c r="BG199" s="2"/>
      <c r="BH199" s="2"/>
      <c r="BI199" s="2"/>
      <c r="BJ199" s="2"/>
      <c r="BK199" s="2"/>
      <c r="BL199" s="2"/>
      <c r="BM199" s="2"/>
      <c r="BN199" s="2"/>
      <c r="BO199" s="2"/>
      <c r="BP199" s="2"/>
      <c r="BQ199" s="2"/>
      <c r="BR199" s="2"/>
      <c r="BS199" s="2"/>
      <c r="BT199" s="2"/>
      <c r="BU199" s="2"/>
      <c r="BV199" s="2"/>
      <c r="BW199" s="2"/>
      <c r="BX199" s="2"/>
      <c r="BY199" s="2"/>
    </row>
    <row r="200" spans="1:77" ht="15" x14ac:dyDescent="0.25">
      <c r="A200" s="47"/>
      <c r="B200" s="47"/>
      <c r="C200" s="47"/>
      <c r="D200" s="47"/>
      <c r="E200" s="47"/>
      <c r="F200" s="47"/>
      <c r="G200" s="48"/>
      <c r="H200" s="48"/>
      <c r="I200" s="48"/>
      <c r="J200" s="48"/>
      <c r="K200" s="48"/>
      <c r="L200" s="48"/>
      <c r="M200" s="49"/>
      <c r="N200" s="50"/>
      <c r="O200" s="51"/>
      <c r="P200" s="52"/>
      <c r="Q200" s="52"/>
      <c r="R200" s="51"/>
      <c r="S200" s="53"/>
      <c r="T200" s="49"/>
      <c r="U200" s="50"/>
      <c r="V200" s="51"/>
      <c r="W200" s="51"/>
      <c r="X200" s="54"/>
      <c r="Y200" s="54"/>
      <c r="Z200" s="54"/>
      <c r="AA200" s="54"/>
      <c r="AB200" s="54"/>
      <c r="AC200" s="54"/>
      <c r="AD200" s="54"/>
      <c r="AE200" s="55" t="str">
        <f t="shared" si="47"/>
        <v/>
      </c>
      <c r="AF200" s="51">
        <f t="shared" si="48"/>
        <v>0</v>
      </c>
      <c r="AG200" s="41" t="str">
        <f t="shared" si="49"/>
        <v>x</v>
      </c>
      <c r="AH200" s="41" t="str">
        <f t="shared" si="50"/>
        <v/>
      </c>
      <c r="AI200" s="41" t="str">
        <f t="shared" si="57"/>
        <v/>
      </c>
      <c r="AJ200" s="41" t="str">
        <f t="shared" si="46"/>
        <v/>
      </c>
      <c r="AK200" s="41" t="str">
        <f t="shared" si="46"/>
        <v/>
      </c>
      <c r="AL200" s="41" t="str">
        <f t="shared" si="46"/>
        <v/>
      </c>
      <c r="AM200" s="41" t="str">
        <f t="shared" si="46"/>
        <v/>
      </c>
      <c r="AN200" s="41" t="str">
        <f t="shared" si="46"/>
        <v/>
      </c>
      <c r="AO200" s="41" t="str">
        <f t="shared" si="51"/>
        <v/>
      </c>
      <c r="AP200" s="41" t="str">
        <f t="shared" si="52"/>
        <v/>
      </c>
      <c r="AQ200" s="41" t="str">
        <f t="shared" si="53"/>
        <v/>
      </c>
      <c r="AR200" s="41">
        <f t="shared" si="44"/>
        <v>0</v>
      </c>
      <c r="AS200" s="107">
        <f t="shared" si="56"/>
        <v>0</v>
      </c>
      <c r="AT200" s="41" t="str">
        <f t="shared" si="58"/>
        <v/>
      </c>
      <c r="AU200" s="41"/>
      <c r="AV200" s="41"/>
      <c r="AW200" s="41"/>
      <c r="AX200" s="41"/>
      <c r="AY200" s="41"/>
      <c r="AZ200" s="41"/>
      <c r="BA200" s="41">
        <f t="shared" si="54"/>
        <v>0</v>
      </c>
      <c r="BB200" s="42">
        <f>[1]Rollup!$C$15</f>
        <v>44388</v>
      </c>
      <c r="BC200" s="43" t="str">
        <f t="shared" si="55"/>
        <v/>
      </c>
      <c r="BD200" s="2"/>
      <c r="BE200" s="2"/>
      <c r="BF200" s="2"/>
      <c r="BG200" s="2"/>
      <c r="BH200" s="2"/>
      <c r="BI200" s="2"/>
      <c r="BJ200" s="2"/>
      <c r="BK200" s="2"/>
      <c r="BL200" s="2"/>
      <c r="BM200" s="2"/>
      <c r="BN200" s="2"/>
      <c r="BO200" s="2"/>
      <c r="BP200" s="2"/>
      <c r="BQ200" s="2"/>
      <c r="BR200" s="2"/>
      <c r="BS200" s="2"/>
      <c r="BT200" s="2"/>
      <c r="BU200" s="2"/>
      <c r="BV200" s="2"/>
      <c r="BW200" s="2"/>
      <c r="BX200" s="2"/>
      <c r="BY200" s="2"/>
    </row>
    <row r="201" spans="1:77" ht="15" x14ac:dyDescent="0.25">
      <c r="A201" s="47"/>
      <c r="B201" s="47"/>
      <c r="C201" s="47"/>
      <c r="D201" s="47"/>
      <c r="E201" s="47"/>
      <c r="F201" s="47"/>
      <c r="G201" s="48"/>
      <c r="H201" s="48"/>
      <c r="I201" s="48"/>
      <c r="J201" s="48"/>
      <c r="K201" s="48"/>
      <c r="L201" s="48"/>
      <c r="M201" s="49"/>
      <c r="N201" s="50"/>
      <c r="O201" s="51"/>
      <c r="P201" s="52"/>
      <c r="Q201" s="52"/>
      <c r="R201" s="51"/>
      <c r="S201" s="53"/>
      <c r="T201" s="49"/>
      <c r="U201" s="50"/>
      <c r="V201" s="51"/>
      <c r="W201" s="51"/>
      <c r="X201" s="54"/>
      <c r="Y201" s="54"/>
      <c r="Z201" s="54"/>
      <c r="AA201" s="54"/>
      <c r="AB201" s="54"/>
      <c r="AC201" s="54"/>
      <c r="AD201" s="54"/>
      <c r="AE201" s="55" t="str">
        <f t="shared" si="47"/>
        <v/>
      </c>
      <c r="AF201" s="51">
        <f t="shared" si="48"/>
        <v>0</v>
      </c>
      <c r="AG201" s="41" t="str">
        <f t="shared" si="49"/>
        <v>x</v>
      </c>
      <c r="AH201" s="41" t="str">
        <f t="shared" si="50"/>
        <v/>
      </c>
      <c r="AI201" s="41" t="str">
        <f t="shared" si="57"/>
        <v/>
      </c>
      <c r="AJ201" s="41" t="str">
        <f t="shared" si="46"/>
        <v/>
      </c>
      <c r="AK201" s="41" t="str">
        <f t="shared" si="46"/>
        <v/>
      </c>
      <c r="AL201" s="41" t="str">
        <f t="shared" si="46"/>
        <v/>
      </c>
      <c r="AM201" s="41" t="str">
        <f t="shared" si="46"/>
        <v/>
      </c>
      <c r="AN201" s="41" t="str">
        <f t="shared" si="46"/>
        <v/>
      </c>
      <c r="AO201" s="41" t="str">
        <f t="shared" si="51"/>
        <v/>
      </c>
      <c r="AP201" s="41" t="str">
        <f t="shared" si="52"/>
        <v/>
      </c>
      <c r="AQ201" s="41" t="str">
        <f t="shared" si="53"/>
        <v/>
      </c>
      <c r="AR201" s="41">
        <f t="shared" si="44"/>
        <v>0</v>
      </c>
      <c r="AS201" s="107">
        <f t="shared" si="56"/>
        <v>0</v>
      </c>
      <c r="AT201" s="41" t="str">
        <f t="shared" si="58"/>
        <v/>
      </c>
      <c r="AU201" s="41"/>
      <c r="AV201" s="41"/>
      <c r="AW201" s="41"/>
      <c r="AX201" s="41"/>
      <c r="AY201" s="41"/>
      <c r="AZ201" s="41"/>
      <c r="BA201" s="41">
        <f t="shared" si="54"/>
        <v>0</v>
      </c>
      <c r="BB201" s="42">
        <f>[1]Rollup!$C$15</f>
        <v>44388</v>
      </c>
      <c r="BC201" s="43" t="str">
        <f t="shared" si="55"/>
        <v/>
      </c>
      <c r="BD201" s="2"/>
      <c r="BE201" s="2"/>
      <c r="BF201" s="2"/>
      <c r="BG201" s="2"/>
      <c r="BH201" s="2"/>
      <c r="BI201" s="2"/>
      <c r="BJ201" s="2"/>
      <c r="BK201" s="2"/>
      <c r="BL201" s="2"/>
      <c r="BM201" s="2"/>
      <c r="BN201" s="2"/>
      <c r="BO201" s="2"/>
      <c r="BP201" s="2"/>
      <c r="BQ201" s="2"/>
      <c r="BR201" s="2"/>
      <c r="BS201" s="2"/>
      <c r="BT201" s="2"/>
      <c r="BU201" s="2"/>
      <c r="BV201" s="2"/>
      <c r="BW201" s="2"/>
      <c r="BX201" s="2"/>
      <c r="BY201" s="2"/>
    </row>
    <row r="202" spans="1:77" ht="15" x14ac:dyDescent="0.25">
      <c r="A202" s="47"/>
      <c r="B202" s="47"/>
      <c r="C202" s="47"/>
      <c r="D202" s="47"/>
      <c r="E202" s="47"/>
      <c r="F202" s="47"/>
      <c r="G202" s="48"/>
      <c r="H202" s="48"/>
      <c r="I202" s="48"/>
      <c r="J202" s="48"/>
      <c r="K202" s="48"/>
      <c r="L202" s="48"/>
      <c r="M202" s="49"/>
      <c r="N202" s="50"/>
      <c r="O202" s="51"/>
      <c r="P202" s="52"/>
      <c r="Q202" s="52"/>
      <c r="R202" s="51"/>
      <c r="S202" s="53"/>
      <c r="T202" s="49"/>
      <c r="U202" s="50"/>
      <c r="V202" s="51"/>
      <c r="W202" s="51"/>
      <c r="X202" s="54"/>
      <c r="Y202" s="54"/>
      <c r="Z202" s="54"/>
      <c r="AA202" s="54"/>
      <c r="AB202" s="54"/>
      <c r="AC202" s="54"/>
      <c r="AD202" s="54"/>
      <c r="AE202" s="55" t="str">
        <f t="shared" si="47"/>
        <v/>
      </c>
      <c r="AF202" s="51">
        <f t="shared" si="48"/>
        <v>0</v>
      </c>
      <c r="AG202" s="41" t="str">
        <f t="shared" si="49"/>
        <v>x</v>
      </c>
      <c r="AH202" s="41" t="str">
        <f t="shared" si="50"/>
        <v/>
      </c>
      <c r="AI202" s="41" t="str">
        <f t="shared" si="57"/>
        <v/>
      </c>
      <c r="AJ202" s="41" t="str">
        <f t="shared" si="46"/>
        <v/>
      </c>
      <c r="AK202" s="41" t="str">
        <f t="shared" si="46"/>
        <v/>
      </c>
      <c r="AL202" s="41" t="str">
        <f t="shared" si="46"/>
        <v/>
      </c>
      <c r="AM202" s="41" t="str">
        <f t="shared" si="46"/>
        <v/>
      </c>
      <c r="AN202" s="41" t="str">
        <f t="shared" si="46"/>
        <v/>
      </c>
      <c r="AO202" s="41" t="str">
        <f t="shared" si="51"/>
        <v/>
      </c>
      <c r="AP202" s="41" t="str">
        <f t="shared" si="52"/>
        <v/>
      </c>
      <c r="AQ202" s="41" t="str">
        <f t="shared" si="53"/>
        <v/>
      </c>
      <c r="AR202" s="41">
        <f t="shared" si="44"/>
        <v>0</v>
      </c>
      <c r="AS202" s="107">
        <f t="shared" si="56"/>
        <v>0</v>
      </c>
      <c r="AT202" s="41" t="str">
        <f t="shared" si="58"/>
        <v/>
      </c>
      <c r="AU202" s="41"/>
      <c r="AV202" s="41"/>
      <c r="AW202" s="41"/>
      <c r="AX202" s="41"/>
      <c r="AY202" s="41"/>
      <c r="AZ202" s="41"/>
      <c r="BA202" s="41">
        <f t="shared" si="54"/>
        <v>0</v>
      </c>
      <c r="BB202" s="42">
        <f>[1]Rollup!$C$15</f>
        <v>44388</v>
      </c>
      <c r="BC202" s="43" t="str">
        <f t="shared" si="55"/>
        <v/>
      </c>
      <c r="BD202" s="2"/>
      <c r="BE202" s="2"/>
      <c r="BF202" s="2"/>
      <c r="BG202" s="2"/>
      <c r="BH202" s="2"/>
      <c r="BI202" s="2"/>
      <c r="BJ202" s="2"/>
      <c r="BK202" s="2"/>
      <c r="BL202" s="2"/>
      <c r="BM202" s="2"/>
      <c r="BN202" s="2"/>
      <c r="BO202" s="2"/>
      <c r="BP202" s="2"/>
      <c r="BQ202" s="2"/>
      <c r="BR202" s="2"/>
      <c r="BS202" s="2"/>
      <c r="BT202" s="2"/>
      <c r="BU202" s="2"/>
      <c r="BV202" s="2"/>
      <c r="BW202" s="2"/>
      <c r="BX202" s="2"/>
      <c r="BY202" s="2"/>
    </row>
    <row r="203" spans="1:77" ht="15" x14ac:dyDescent="0.25">
      <c r="A203" s="47"/>
      <c r="B203" s="47"/>
      <c r="C203" s="47"/>
      <c r="D203" s="47"/>
      <c r="E203" s="47"/>
      <c r="F203" s="47"/>
      <c r="G203" s="48"/>
      <c r="H203" s="48"/>
      <c r="I203" s="48"/>
      <c r="J203" s="48"/>
      <c r="K203" s="48"/>
      <c r="L203" s="48"/>
      <c r="M203" s="49"/>
      <c r="N203" s="50"/>
      <c r="O203" s="51"/>
      <c r="P203" s="52"/>
      <c r="Q203" s="52"/>
      <c r="R203" s="51"/>
      <c r="S203" s="53"/>
      <c r="T203" s="49"/>
      <c r="U203" s="50"/>
      <c r="V203" s="51"/>
      <c r="W203" s="51"/>
      <c r="X203" s="54"/>
      <c r="Y203" s="54"/>
      <c r="Z203" s="54"/>
      <c r="AA203" s="54"/>
      <c r="AB203" s="54"/>
      <c r="AC203" s="54"/>
      <c r="AD203" s="54"/>
      <c r="AE203" s="55" t="str">
        <f t="shared" si="47"/>
        <v/>
      </c>
      <c r="AF203" s="51">
        <f t="shared" si="48"/>
        <v>0</v>
      </c>
      <c r="AG203" s="41" t="str">
        <f t="shared" si="49"/>
        <v>x</v>
      </c>
      <c r="AH203" s="41" t="str">
        <f t="shared" si="50"/>
        <v/>
      </c>
      <c r="AI203" s="41" t="str">
        <f t="shared" si="57"/>
        <v/>
      </c>
      <c r="AJ203" s="41" t="str">
        <f t="shared" si="46"/>
        <v/>
      </c>
      <c r="AK203" s="41" t="str">
        <f t="shared" si="46"/>
        <v/>
      </c>
      <c r="AL203" s="41" t="str">
        <f t="shared" si="46"/>
        <v/>
      </c>
      <c r="AM203" s="41" t="str">
        <f t="shared" si="46"/>
        <v/>
      </c>
      <c r="AN203" s="41" t="str">
        <f t="shared" si="46"/>
        <v/>
      </c>
      <c r="AO203" s="41" t="str">
        <f t="shared" si="51"/>
        <v/>
      </c>
      <c r="AP203" s="41" t="str">
        <f t="shared" si="52"/>
        <v/>
      </c>
      <c r="AQ203" s="41" t="str">
        <f t="shared" si="53"/>
        <v/>
      </c>
      <c r="AR203" s="41">
        <f t="shared" si="44"/>
        <v>0</v>
      </c>
      <c r="AS203" s="107">
        <f t="shared" si="56"/>
        <v>0</v>
      </c>
      <c r="AT203" s="41" t="str">
        <f t="shared" si="58"/>
        <v/>
      </c>
      <c r="AU203" s="41"/>
      <c r="AV203" s="41"/>
      <c r="AW203" s="41"/>
      <c r="AX203" s="41"/>
      <c r="AY203" s="41"/>
      <c r="AZ203" s="41"/>
      <c r="BA203" s="41">
        <f t="shared" si="54"/>
        <v>0</v>
      </c>
      <c r="BB203" s="42">
        <f>[1]Rollup!$C$15</f>
        <v>44388</v>
      </c>
      <c r="BC203" s="43" t="str">
        <f t="shared" si="55"/>
        <v/>
      </c>
      <c r="BD203" s="2"/>
      <c r="BE203" s="2"/>
      <c r="BF203" s="2"/>
      <c r="BG203" s="2"/>
      <c r="BH203" s="2"/>
      <c r="BI203" s="2"/>
      <c r="BJ203" s="2"/>
      <c r="BK203" s="2"/>
      <c r="BL203" s="2"/>
      <c r="BM203" s="2"/>
      <c r="BN203" s="2"/>
      <c r="BO203" s="2"/>
      <c r="BP203" s="2"/>
      <c r="BQ203" s="2"/>
      <c r="BR203" s="2"/>
      <c r="BS203" s="2"/>
      <c r="BT203" s="2"/>
      <c r="BU203" s="2"/>
      <c r="BV203" s="2"/>
      <c r="BW203" s="2"/>
      <c r="BX203" s="2"/>
      <c r="BY203" s="2"/>
    </row>
    <row r="204" spans="1:77" ht="15" x14ac:dyDescent="0.25">
      <c r="A204" s="47"/>
      <c r="B204" s="47"/>
      <c r="C204" s="47"/>
      <c r="D204" s="47"/>
      <c r="E204" s="47"/>
      <c r="F204" s="47"/>
      <c r="G204" s="48"/>
      <c r="H204" s="48"/>
      <c r="I204" s="48"/>
      <c r="J204" s="48"/>
      <c r="K204" s="48"/>
      <c r="L204" s="48"/>
      <c r="M204" s="49"/>
      <c r="N204" s="50"/>
      <c r="O204" s="51"/>
      <c r="P204" s="52"/>
      <c r="Q204" s="52"/>
      <c r="R204" s="51"/>
      <c r="S204" s="53"/>
      <c r="T204" s="49"/>
      <c r="U204" s="50"/>
      <c r="V204" s="51"/>
      <c r="W204" s="51"/>
      <c r="X204" s="54"/>
      <c r="Y204" s="54"/>
      <c r="Z204" s="54"/>
      <c r="AA204" s="54"/>
      <c r="AB204" s="54"/>
      <c r="AC204" s="54"/>
      <c r="AD204" s="54"/>
      <c r="AE204" s="55" t="str">
        <f t="shared" si="47"/>
        <v/>
      </c>
      <c r="AF204" s="51">
        <f t="shared" si="48"/>
        <v>0</v>
      </c>
      <c r="AG204" s="41" t="str">
        <f t="shared" si="49"/>
        <v>x</v>
      </c>
      <c r="AH204" s="41" t="str">
        <f t="shared" si="50"/>
        <v/>
      </c>
      <c r="AI204" s="41" t="str">
        <f t="shared" si="57"/>
        <v/>
      </c>
      <c r="AJ204" s="41" t="str">
        <f t="shared" si="46"/>
        <v/>
      </c>
      <c r="AK204" s="41" t="str">
        <f t="shared" si="46"/>
        <v/>
      </c>
      <c r="AL204" s="41" t="str">
        <f t="shared" si="46"/>
        <v/>
      </c>
      <c r="AM204" s="41" t="str">
        <f t="shared" si="46"/>
        <v/>
      </c>
      <c r="AN204" s="41" t="str">
        <f t="shared" si="46"/>
        <v/>
      </c>
      <c r="AO204" s="41" t="str">
        <f t="shared" si="51"/>
        <v/>
      </c>
      <c r="AP204" s="41" t="str">
        <f t="shared" si="52"/>
        <v/>
      </c>
      <c r="AQ204" s="41" t="str">
        <f t="shared" si="53"/>
        <v/>
      </c>
      <c r="AR204" s="41">
        <f t="shared" si="44"/>
        <v>0</v>
      </c>
      <c r="AS204" s="107">
        <f t="shared" si="56"/>
        <v>0</v>
      </c>
      <c r="AT204" s="41" t="str">
        <f t="shared" si="58"/>
        <v/>
      </c>
      <c r="AU204" s="41"/>
      <c r="AV204" s="41"/>
      <c r="AW204" s="41"/>
      <c r="AX204" s="41"/>
      <c r="AY204" s="41"/>
      <c r="AZ204" s="41"/>
      <c r="BA204" s="41">
        <f t="shared" si="54"/>
        <v>0</v>
      </c>
      <c r="BB204" s="42">
        <f>[1]Rollup!$C$15</f>
        <v>44388</v>
      </c>
      <c r="BC204" s="43" t="str">
        <f t="shared" si="55"/>
        <v/>
      </c>
      <c r="BD204" s="2"/>
      <c r="BE204" s="2"/>
      <c r="BF204" s="2"/>
      <c r="BG204" s="2"/>
      <c r="BH204" s="2"/>
      <c r="BI204" s="2"/>
      <c r="BJ204" s="2"/>
      <c r="BK204" s="2"/>
      <c r="BL204" s="2"/>
      <c r="BM204" s="2"/>
      <c r="BN204" s="2"/>
      <c r="BO204" s="2"/>
      <c r="BP204" s="2"/>
      <c r="BQ204" s="2"/>
      <c r="BR204" s="2"/>
      <c r="BS204" s="2"/>
      <c r="BT204" s="2"/>
      <c r="BU204" s="2"/>
      <c r="BV204" s="2"/>
      <c r="BW204" s="2"/>
      <c r="BX204" s="2"/>
      <c r="BY204" s="2"/>
    </row>
    <row r="205" spans="1:77" ht="15" x14ac:dyDescent="0.25">
      <c r="A205" s="47"/>
      <c r="B205" s="47"/>
      <c r="C205" s="47"/>
      <c r="D205" s="47"/>
      <c r="E205" s="47"/>
      <c r="F205" s="47"/>
      <c r="G205" s="48"/>
      <c r="H205" s="48"/>
      <c r="I205" s="48"/>
      <c r="J205" s="48"/>
      <c r="K205" s="48"/>
      <c r="L205" s="48"/>
      <c r="M205" s="49"/>
      <c r="N205" s="50"/>
      <c r="O205" s="51"/>
      <c r="P205" s="52"/>
      <c r="Q205" s="52"/>
      <c r="R205" s="51"/>
      <c r="S205" s="53"/>
      <c r="T205" s="49"/>
      <c r="U205" s="50"/>
      <c r="V205" s="51"/>
      <c r="W205" s="51"/>
      <c r="X205" s="54"/>
      <c r="Y205" s="54"/>
      <c r="Z205" s="54"/>
      <c r="AA205" s="54"/>
      <c r="AB205" s="54"/>
      <c r="AC205" s="54"/>
      <c r="AD205" s="54"/>
      <c r="AE205" s="55" t="str">
        <f t="shared" si="47"/>
        <v/>
      </c>
      <c r="AF205" s="51">
        <f t="shared" si="48"/>
        <v>0</v>
      </c>
      <c r="AG205" s="41" t="str">
        <f t="shared" si="49"/>
        <v>x</v>
      </c>
      <c r="AH205" s="41" t="str">
        <f t="shared" si="50"/>
        <v/>
      </c>
      <c r="AI205" s="41" t="str">
        <f t="shared" si="57"/>
        <v/>
      </c>
      <c r="AJ205" s="41" t="str">
        <f t="shared" si="46"/>
        <v/>
      </c>
      <c r="AK205" s="41" t="str">
        <f t="shared" si="46"/>
        <v/>
      </c>
      <c r="AL205" s="41" t="str">
        <f t="shared" si="46"/>
        <v/>
      </c>
      <c r="AM205" s="41" t="str">
        <f t="shared" si="46"/>
        <v/>
      </c>
      <c r="AN205" s="41" t="str">
        <f t="shared" si="46"/>
        <v/>
      </c>
      <c r="AO205" s="41" t="str">
        <f t="shared" si="51"/>
        <v/>
      </c>
      <c r="AP205" s="41" t="str">
        <f t="shared" si="52"/>
        <v/>
      </c>
      <c r="AQ205" s="41" t="str">
        <f t="shared" si="53"/>
        <v/>
      </c>
      <c r="AR205" s="41">
        <f t="shared" si="44"/>
        <v>0</v>
      </c>
      <c r="AS205" s="107">
        <f t="shared" si="56"/>
        <v>0</v>
      </c>
      <c r="AT205" s="41" t="str">
        <f t="shared" si="58"/>
        <v/>
      </c>
      <c r="AU205" s="41"/>
      <c r="AV205" s="41"/>
      <c r="AW205" s="41"/>
      <c r="AX205" s="41"/>
      <c r="AY205" s="41"/>
      <c r="AZ205" s="41"/>
      <c r="BA205" s="41">
        <f t="shared" si="54"/>
        <v>0</v>
      </c>
      <c r="BB205" s="42">
        <f>[1]Rollup!$C$15</f>
        <v>44388</v>
      </c>
      <c r="BC205" s="43" t="str">
        <f t="shared" si="55"/>
        <v/>
      </c>
      <c r="BD205" s="2"/>
      <c r="BE205" s="2"/>
      <c r="BF205" s="2"/>
      <c r="BG205" s="2"/>
      <c r="BH205" s="2"/>
      <c r="BI205" s="2"/>
      <c r="BJ205" s="2"/>
      <c r="BK205" s="2"/>
      <c r="BL205" s="2"/>
      <c r="BM205" s="2"/>
      <c r="BN205" s="2"/>
      <c r="BO205" s="2"/>
      <c r="BP205" s="2"/>
      <c r="BQ205" s="2"/>
      <c r="BR205" s="2"/>
      <c r="BS205" s="2"/>
      <c r="BT205" s="2"/>
      <c r="BU205" s="2"/>
      <c r="BV205" s="2"/>
      <c r="BW205" s="2"/>
      <c r="BX205" s="2"/>
      <c r="BY205" s="2"/>
    </row>
    <row r="206" spans="1:77" ht="15" x14ac:dyDescent="0.25">
      <c r="A206" s="47"/>
      <c r="B206" s="47"/>
      <c r="C206" s="47"/>
      <c r="D206" s="47"/>
      <c r="E206" s="47"/>
      <c r="F206" s="47"/>
      <c r="G206" s="48"/>
      <c r="H206" s="48"/>
      <c r="I206" s="48"/>
      <c r="J206" s="48"/>
      <c r="K206" s="48"/>
      <c r="L206" s="48"/>
      <c r="M206" s="49"/>
      <c r="N206" s="50"/>
      <c r="O206" s="51"/>
      <c r="P206" s="52"/>
      <c r="Q206" s="52"/>
      <c r="R206" s="51"/>
      <c r="S206" s="53"/>
      <c r="T206" s="49"/>
      <c r="U206" s="50"/>
      <c r="V206" s="51"/>
      <c r="W206" s="51"/>
      <c r="X206" s="54"/>
      <c r="Y206" s="54"/>
      <c r="Z206" s="54"/>
      <c r="AA206" s="54"/>
      <c r="AB206" s="54"/>
      <c r="AC206" s="54"/>
      <c r="AD206" s="54"/>
      <c r="AE206" s="55" t="str">
        <f t="shared" si="47"/>
        <v/>
      </c>
      <c r="AF206" s="51">
        <f t="shared" si="48"/>
        <v>0</v>
      </c>
      <c r="AG206" s="41" t="str">
        <f t="shared" si="49"/>
        <v>x</v>
      </c>
      <c r="AH206" s="41" t="str">
        <f t="shared" si="50"/>
        <v/>
      </c>
      <c r="AI206" s="41" t="str">
        <f t="shared" si="57"/>
        <v/>
      </c>
      <c r="AJ206" s="41" t="str">
        <f t="shared" si="46"/>
        <v/>
      </c>
      <c r="AK206" s="41" t="str">
        <f t="shared" si="46"/>
        <v/>
      </c>
      <c r="AL206" s="41" t="str">
        <f t="shared" si="46"/>
        <v/>
      </c>
      <c r="AM206" s="41" t="str">
        <f t="shared" si="46"/>
        <v/>
      </c>
      <c r="AN206" s="41" t="str">
        <f t="shared" si="46"/>
        <v/>
      </c>
      <c r="AO206" s="41" t="str">
        <f t="shared" si="51"/>
        <v/>
      </c>
      <c r="AP206" s="41" t="str">
        <f t="shared" si="52"/>
        <v/>
      </c>
      <c r="AQ206" s="41" t="str">
        <f t="shared" si="53"/>
        <v/>
      </c>
      <c r="AR206" s="41">
        <f t="shared" si="44"/>
        <v>0</v>
      </c>
      <c r="AS206" s="107">
        <f t="shared" si="56"/>
        <v>0</v>
      </c>
      <c r="AT206" s="41" t="str">
        <f t="shared" si="58"/>
        <v/>
      </c>
      <c r="AU206" s="41"/>
      <c r="AV206" s="41"/>
      <c r="AW206" s="41"/>
      <c r="AX206" s="41"/>
      <c r="AY206" s="41"/>
      <c r="AZ206" s="41"/>
      <c r="BA206" s="41">
        <f t="shared" si="54"/>
        <v>0</v>
      </c>
      <c r="BB206" s="42">
        <f>[1]Rollup!$C$15</f>
        <v>44388</v>
      </c>
      <c r="BC206" s="43" t="str">
        <f t="shared" si="55"/>
        <v/>
      </c>
      <c r="BD206" s="2"/>
      <c r="BE206" s="2"/>
      <c r="BF206" s="2"/>
      <c r="BG206" s="2"/>
      <c r="BH206" s="2"/>
      <c r="BI206" s="2"/>
      <c r="BJ206" s="2"/>
      <c r="BK206" s="2"/>
      <c r="BL206" s="2"/>
      <c r="BM206" s="2"/>
      <c r="BN206" s="2"/>
      <c r="BO206" s="2"/>
      <c r="BP206" s="2"/>
      <c r="BQ206" s="2"/>
      <c r="BR206" s="2"/>
      <c r="BS206" s="2"/>
      <c r="BT206" s="2"/>
      <c r="BU206" s="2"/>
      <c r="BV206" s="2"/>
      <c r="BW206" s="2"/>
      <c r="BX206" s="2"/>
      <c r="BY206" s="2"/>
    </row>
    <row r="207" spans="1:77" ht="15" x14ac:dyDescent="0.25">
      <c r="A207" s="47"/>
      <c r="B207" s="47"/>
      <c r="C207" s="47"/>
      <c r="D207" s="47"/>
      <c r="E207" s="47"/>
      <c r="F207" s="47"/>
      <c r="G207" s="48"/>
      <c r="H207" s="48"/>
      <c r="I207" s="48"/>
      <c r="J207" s="48"/>
      <c r="K207" s="48"/>
      <c r="L207" s="48"/>
      <c r="M207" s="49"/>
      <c r="N207" s="50"/>
      <c r="O207" s="51"/>
      <c r="P207" s="52"/>
      <c r="Q207" s="52"/>
      <c r="R207" s="51"/>
      <c r="S207" s="53"/>
      <c r="T207" s="49"/>
      <c r="U207" s="50"/>
      <c r="V207" s="51"/>
      <c r="W207" s="51"/>
      <c r="X207" s="54"/>
      <c r="Y207" s="54"/>
      <c r="Z207" s="54"/>
      <c r="AA207" s="54"/>
      <c r="AB207" s="54"/>
      <c r="AC207" s="54"/>
      <c r="AD207" s="54"/>
      <c r="AE207" s="55" t="str">
        <f t="shared" si="47"/>
        <v/>
      </c>
      <c r="AF207" s="51">
        <f t="shared" si="48"/>
        <v>0</v>
      </c>
      <c r="AG207" s="41" t="str">
        <f t="shared" si="49"/>
        <v>x</v>
      </c>
      <c r="AH207" s="41" t="str">
        <f t="shared" si="50"/>
        <v/>
      </c>
      <c r="AI207" s="41" t="str">
        <f t="shared" si="57"/>
        <v/>
      </c>
      <c r="AJ207" s="41" t="str">
        <f t="shared" si="46"/>
        <v/>
      </c>
      <c r="AK207" s="41" t="str">
        <f t="shared" si="46"/>
        <v/>
      </c>
      <c r="AL207" s="41" t="str">
        <f t="shared" si="46"/>
        <v/>
      </c>
      <c r="AM207" s="41" t="str">
        <f t="shared" si="46"/>
        <v/>
      </c>
      <c r="AN207" s="41" t="str">
        <f t="shared" si="46"/>
        <v/>
      </c>
      <c r="AO207" s="41" t="str">
        <f t="shared" si="51"/>
        <v/>
      </c>
      <c r="AP207" s="41" t="str">
        <f t="shared" si="52"/>
        <v/>
      </c>
      <c r="AQ207" s="41" t="str">
        <f t="shared" si="53"/>
        <v/>
      </c>
      <c r="AR207" s="41">
        <f t="shared" si="44"/>
        <v>0</v>
      </c>
      <c r="AS207" s="107">
        <f t="shared" si="56"/>
        <v>0</v>
      </c>
      <c r="AT207" s="41" t="str">
        <f t="shared" si="58"/>
        <v/>
      </c>
      <c r="AU207" s="41"/>
      <c r="AV207" s="41"/>
      <c r="AW207" s="41"/>
      <c r="AX207" s="41"/>
      <c r="AY207" s="41"/>
      <c r="AZ207" s="41"/>
      <c r="BA207" s="41">
        <f t="shared" si="54"/>
        <v>0</v>
      </c>
      <c r="BB207" s="42">
        <f>[1]Rollup!$C$15</f>
        <v>44388</v>
      </c>
      <c r="BC207" s="43" t="str">
        <f t="shared" si="55"/>
        <v/>
      </c>
      <c r="BD207" s="2"/>
      <c r="BE207" s="2"/>
      <c r="BF207" s="2"/>
      <c r="BG207" s="2"/>
      <c r="BH207" s="2"/>
      <c r="BI207" s="2"/>
      <c r="BJ207" s="2"/>
      <c r="BK207" s="2"/>
      <c r="BL207" s="2"/>
      <c r="BM207" s="2"/>
      <c r="BN207" s="2"/>
      <c r="BO207" s="2"/>
      <c r="BP207" s="2"/>
      <c r="BQ207" s="2"/>
      <c r="BR207" s="2"/>
      <c r="BS207" s="2"/>
      <c r="BT207" s="2"/>
      <c r="BU207" s="2"/>
      <c r="BV207" s="2"/>
      <c r="BW207" s="2"/>
      <c r="BX207" s="2"/>
      <c r="BY207" s="2"/>
    </row>
    <row r="208" spans="1:77" ht="15" x14ac:dyDescent="0.25">
      <c r="A208" s="47"/>
      <c r="B208" s="47"/>
      <c r="C208" s="47"/>
      <c r="D208" s="47"/>
      <c r="E208" s="47"/>
      <c r="F208" s="47"/>
      <c r="G208" s="48"/>
      <c r="H208" s="48"/>
      <c r="I208" s="48"/>
      <c r="J208" s="48"/>
      <c r="K208" s="48"/>
      <c r="L208" s="48"/>
      <c r="M208" s="49"/>
      <c r="N208" s="50"/>
      <c r="O208" s="51"/>
      <c r="P208" s="52"/>
      <c r="Q208" s="52"/>
      <c r="R208" s="51"/>
      <c r="S208" s="53"/>
      <c r="T208" s="49"/>
      <c r="U208" s="50"/>
      <c r="V208" s="51"/>
      <c r="W208" s="51"/>
      <c r="X208" s="54"/>
      <c r="Y208" s="54"/>
      <c r="Z208" s="54"/>
      <c r="AA208" s="54"/>
      <c r="AB208" s="54"/>
      <c r="AC208" s="54"/>
      <c r="AD208" s="54"/>
      <c r="AE208" s="55" t="str">
        <f t="shared" si="47"/>
        <v/>
      </c>
      <c r="AF208" s="51">
        <f t="shared" si="48"/>
        <v>0</v>
      </c>
      <c r="AG208" s="41" t="str">
        <f t="shared" si="49"/>
        <v>x</v>
      </c>
      <c r="AH208" s="41" t="str">
        <f t="shared" si="50"/>
        <v/>
      </c>
      <c r="AI208" s="41" t="str">
        <f t="shared" si="57"/>
        <v/>
      </c>
      <c r="AJ208" s="41" t="str">
        <f t="shared" si="46"/>
        <v/>
      </c>
      <c r="AK208" s="41" t="str">
        <f t="shared" si="46"/>
        <v/>
      </c>
      <c r="AL208" s="41" t="str">
        <f t="shared" si="46"/>
        <v/>
      </c>
      <c r="AM208" s="41" t="str">
        <f t="shared" si="46"/>
        <v/>
      </c>
      <c r="AN208" s="41" t="str">
        <f t="shared" si="46"/>
        <v/>
      </c>
      <c r="AO208" s="41" t="str">
        <f t="shared" si="51"/>
        <v/>
      </c>
      <c r="AP208" s="41" t="str">
        <f t="shared" si="52"/>
        <v/>
      </c>
      <c r="AQ208" s="41" t="str">
        <f t="shared" si="53"/>
        <v/>
      </c>
      <c r="AR208" s="41">
        <f t="shared" si="44"/>
        <v>0</v>
      </c>
      <c r="AS208" s="107">
        <f t="shared" si="56"/>
        <v>0</v>
      </c>
      <c r="AT208" s="41" t="str">
        <f t="shared" si="58"/>
        <v/>
      </c>
      <c r="AU208" s="41"/>
      <c r="AV208" s="41"/>
      <c r="AW208" s="41"/>
      <c r="AX208" s="41"/>
      <c r="AY208" s="41"/>
      <c r="AZ208" s="41"/>
      <c r="BA208" s="41">
        <f t="shared" si="54"/>
        <v>0</v>
      </c>
      <c r="BB208" s="42">
        <f>[1]Rollup!$C$15</f>
        <v>44388</v>
      </c>
      <c r="BC208" s="43" t="str">
        <f t="shared" si="55"/>
        <v/>
      </c>
      <c r="BD208" s="2"/>
      <c r="BE208" s="2"/>
      <c r="BF208" s="2"/>
      <c r="BG208" s="2"/>
      <c r="BH208" s="2"/>
      <c r="BI208" s="2"/>
      <c r="BJ208" s="2"/>
      <c r="BK208" s="2"/>
      <c r="BL208" s="2"/>
      <c r="BM208" s="2"/>
      <c r="BN208" s="2"/>
      <c r="BO208" s="2"/>
      <c r="BP208" s="2"/>
      <c r="BQ208" s="2"/>
      <c r="BR208" s="2"/>
      <c r="BS208" s="2"/>
      <c r="BT208" s="2"/>
      <c r="BU208" s="2"/>
      <c r="BV208" s="2"/>
      <c r="BW208" s="2"/>
      <c r="BX208" s="2"/>
      <c r="BY208" s="2"/>
    </row>
    <row r="209" spans="1:77" ht="15" x14ac:dyDescent="0.25">
      <c r="A209" s="47"/>
      <c r="B209" s="47"/>
      <c r="C209" s="47"/>
      <c r="D209" s="47"/>
      <c r="E209" s="47"/>
      <c r="F209" s="47"/>
      <c r="G209" s="48"/>
      <c r="H209" s="48"/>
      <c r="I209" s="48"/>
      <c r="J209" s="48"/>
      <c r="K209" s="48"/>
      <c r="L209" s="48"/>
      <c r="M209" s="49"/>
      <c r="N209" s="50"/>
      <c r="O209" s="51"/>
      <c r="P209" s="52"/>
      <c r="Q209" s="52"/>
      <c r="R209" s="51"/>
      <c r="S209" s="53"/>
      <c r="T209" s="49"/>
      <c r="U209" s="50"/>
      <c r="V209" s="51"/>
      <c r="W209" s="51"/>
      <c r="X209" s="54"/>
      <c r="Y209" s="54"/>
      <c r="Z209" s="54"/>
      <c r="AA209" s="54"/>
      <c r="AB209" s="54"/>
      <c r="AC209" s="54"/>
      <c r="AD209" s="54"/>
      <c r="AE209" s="55" t="str">
        <f t="shared" si="47"/>
        <v/>
      </c>
      <c r="AF209" s="51">
        <f t="shared" si="48"/>
        <v>0</v>
      </c>
      <c r="AG209" s="41" t="str">
        <f t="shared" si="49"/>
        <v>x</v>
      </c>
      <c r="AH209" s="41" t="str">
        <f t="shared" si="50"/>
        <v/>
      </c>
      <c r="AI209" s="41" t="str">
        <f t="shared" si="57"/>
        <v/>
      </c>
      <c r="AJ209" s="41" t="str">
        <f t="shared" si="46"/>
        <v/>
      </c>
      <c r="AK209" s="41" t="str">
        <f t="shared" si="46"/>
        <v/>
      </c>
      <c r="AL209" s="41" t="str">
        <f t="shared" si="46"/>
        <v/>
      </c>
      <c r="AM209" s="41" t="str">
        <f t="shared" si="46"/>
        <v/>
      </c>
      <c r="AN209" s="41" t="str">
        <f t="shared" si="46"/>
        <v/>
      </c>
      <c r="AO209" s="41" t="str">
        <f t="shared" si="51"/>
        <v/>
      </c>
      <c r="AP209" s="41" t="str">
        <f t="shared" si="52"/>
        <v/>
      </c>
      <c r="AQ209" s="41" t="str">
        <f t="shared" si="53"/>
        <v/>
      </c>
      <c r="AR209" s="41">
        <f t="shared" ref="AR209:AR272" si="59">IFERROR(IF($AG209="x",IF(V209&gt;=_xlfn.NUMBERVALUE(LEFT(INDEX(BP:BP,MATCH($D209,$BD:$BD,0)),FIND(",",INDEX(BP:BP,MATCH($D209,$BD:$BD,0)))-1)),_xlfn.NUMBERVALUE(RIGHT(INDEX(BP:BP,MATCH($D209,$BD:$BD,0)),LEN(INDEX(BP:BP,MATCH($D209,$BD:$BD,0)))-FIND(",",INDEX(BP:BP,MATCH($D209,$BD:$BD,0))))),IF(V209&gt;=_xlfn.NUMBERVALUE(LEFT(INDEX(BP:BP,MATCH($D209,$BD:$BD,0)),FIND(",",INDEX(BP:BP,MATCH($D209,$BD:$BD,0)))-1))-5,_xlfn.NUMBERVALUE(RIGHT(INDEX(BP:BP,MATCH($D209,$BD:$BD,0)),LEN(INDEX(BP:BP,MATCH($D209,$BD:$BD,0)))-FIND(",",INDEX(BP:BP,MATCH($D209,$BD:$BD,0)))))*(1/3),0)),0),0)</f>
        <v>0</v>
      </c>
      <c r="AS209" s="107">
        <f t="shared" si="56"/>
        <v>0</v>
      </c>
      <c r="AT209" s="41" t="str">
        <f t="shared" si="58"/>
        <v/>
      </c>
      <c r="AU209" s="41"/>
      <c r="AV209" s="41"/>
      <c r="AW209" s="41"/>
      <c r="AX209" s="41"/>
      <c r="AY209" s="41"/>
      <c r="AZ209" s="41"/>
      <c r="BA209" s="41">
        <f t="shared" si="54"/>
        <v>0</v>
      </c>
      <c r="BB209" s="42">
        <f>[1]Rollup!$C$15</f>
        <v>44388</v>
      </c>
      <c r="BC209" s="43" t="str">
        <f t="shared" si="55"/>
        <v/>
      </c>
      <c r="BD209" s="2"/>
      <c r="BE209" s="2"/>
      <c r="BF209" s="2"/>
      <c r="BG209" s="2"/>
      <c r="BH209" s="2"/>
      <c r="BI209" s="2"/>
      <c r="BJ209" s="2"/>
      <c r="BK209" s="2"/>
      <c r="BL209" s="2"/>
      <c r="BM209" s="2"/>
      <c r="BN209" s="2"/>
      <c r="BO209" s="2"/>
      <c r="BP209" s="2"/>
      <c r="BQ209" s="2"/>
      <c r="BR209" s="2"/>
      <c r="BS209" s="2"/>
      <c r="BT209" s="2"/>
      <c r="BU209" s="2"/>
      <c r="BV209" s="2"/>
      <c r="BW209" s="2"/>
      <c r="BX209" s="2"/>
      <c r="BY209" s="2"/>
    </row>
    <row r="210" spans="1:77" ht="15" x14ac:dyDescent="0.25">
      <c r="A210" s="47"/>
      <c r="B210" s="47"/>
      <c r="C210" s="47"/>
      <c r="D210" s="47"/>
      <c r="E210" s="47"/>
      <c r="F210" s="47"/>
      <c r="G210" s="48"/>
      <c r="H210" s="48"/>
      <c r="I210" s="48"/>
      <c r="J210" s="48"/>
      <c r="K210" s="48"/>
      <c r="L210" s="48"/>
      <c r="M210" s="49"/>
      <c r="N210" s="50"/>
      <c r="O210" s="51"/>
      <c r="P210" s="52"/>
      <c r="Q210" s="52"/>
      <c r="R210" s="51"/>
      <c r="S210" s="53"/>
      <c r="T210" s="49"/>
      <c r="U210" s="50"/>
      <c r="V210" s="51"/>
      <c r="W210" s="51"/>
      <c r="X210" s="54"/>
      <c r="Y210" s="54"/>
      <c r="Z210" s="54"/>
      <c r="AA210" s="54"/>
      <c r="AB210" s="54"/>
      <c r="AC210" s="54"/>
      <c r="AD210" s="54"/>
      <c r="AE210" s="55" t="str">
        <f t="shared" si="47"/>
        <v/>
      </c>
      <c r="AF210" s="51">
        <f t="shared" si="48"/>
        <v>0</v>
      </c>
      <c r="AG210" s="41" t="str">
        <f t="shared" si="49"/>
        <v>x</v>
      </c>
      <c r="AH210" s="41" t="str">
        <f t="shared" si="50"/>
        <v/>
      </c>
      <c r="AI210" s="41" t="str">
        <f t="shared" si="57"/>
        <v/>
      </c>
      <c r="AJ210" s="41" t="str">
        <f t="shared" si="46"/>
        <v/>
      </c>
      <c r="AK210" s="41" t="str">
        <f t="shared" si="46"/>
        <v/>
      </c>
      <c r="AL210" s="41" t="str">
        <f t="shared" si="46"/>
        <v/>
      </c>
      <c r="AM210" s="41" t="str">
        <f t="shared" si="46"/>
        <v/>
      </c>
      <c r="AN210" s="41" t="str">
        <f t="shared" si="46"/>
        <v/>
      </c>
      <c r="AO210" s="41" t="str">
        <f t="shared" si="51"/>
        <v/>
      </c>
      <c r="AP210" s="41" t="str">
        <f t="shared" si="52"/>
        <v/>
      </c>
      <c r="AQ210" s="41" t="str">
        <f t="shared" si="53"/>
        <v/>
      </c>
      <c r="AR210" s="41">
        <f t="shared" si="59"/>
        <v>0</v>
      </c>
      <c r="AS210" s="107">
        <f t="shared" si="56"/>
        <v>0</v>
      </c>
      <c r="AT210" s="41" t="str">
        <f t="shared" si="58"/>
        <v/>
      </c>
      <c r="AU210" s="41"/>
      <c r="AV210" s="41"/>
      <c r="AW210" s="41"/>
      <c r="AX210" s="41"/>
      <c r="AY210" s="41"/>
      <c r="AZ210" s="41"/>
      <c r="BA210" s="41">
        <f t="shared" si="54"/>
        <v>0</v>
      </c>
      <c r="BB210" s="42">
        <f>[1]Rollup!$C$15</f>
        <v>44388</v>
      </c>
      <c r="BC210" s="43" t="str">
        <f t="shared" si="55"/>
        <v/>
      </c>
      <c r="BD210" s="2"/>
      <c r="BE210" s="2"/>
      <c r="BF210" s="2"/>
      <c r="BG210" s="2"/>
      <c r="BH210" s="2"/>
      <c r="BI210" s="2"/>
      <c r="BJ210" s="2"/>
      <c r="BK210" s="2"/>
      <c r="BL210" s="2"/>
      <c r="BM210" s="2"/>
      <c r="BN210" s="2"/>
      <c r="BO210" s="2"/>
      <c r="BP210" s="2"/>
      <c r="BQ210" s="2"/>
      <c r="BR210" s="2"/>
      <c r="BS210" s="2"/>
      <c r="BT210" s="2"/>
      <c r="BU210" s="2"/>
      <c r="BV210" s="2"/>
      <c r="BW210" s="2"/>
      <c r="BX210" s="2"/>
      <c r="BY210" s="2"/>
    </row>
    <row r="211" spans="1:77" ht="15" x14ac:dyDescent="0.25">
      <c r="A211" s="47"/>
      <c r="B211" s="47"/>
      <c r="C211" s="47"/>
      <c r="D211" s="47"/>
      <c r="E211" s="47"/>
      <c r="F211" s="47"/>
      <c r="G211" s="48"/>
      <c r="H211" s="48"/>
      <c r="I211" s="48"/>
      <c r="J211" s="48"/>
      <c r="K211" s="48"/>
      <c r="L211" s="48"/>
      <c r="M211" s="49"/>
      <c r="N211" s="50"/>
      <c r="O211" s="51"/>
      <c r="P211" s="52"/>
      <c r="Q211" s="52"/>
      <c r="R211" s="51"/>
      <c r="S211" s="53"/>
      <c r="T211" s="49"/>
      <c r="U211" s="50"/>
      <c r="V211" s="51"/>
      <c r="W211" s="51"/>
      <c r="X211" s="54"/>
      <c r="Y211" s="54"/>
      <c r="Z211" s="54"/>
      <c r="AA211" s="54"/>
      <c r="AB211" s="54"/>
      <c r="AC211" s="54"/>
      <c r="AD211" s="54"/>
      <c r="AE211" s="55" t="str">
        <f t="shared" si="47"/>
        <v/>
      </c>
      <c r="AF211" s="51">
        <f t="shared" si="48"/>
        <v>0</v>
      </c>
      <c r="AG211" s="41" t="str">
        <f t="shared" si="49"/>
        <v>x</v>
      </c>
      <c r="AH211" s="41" t="str">
        <f t="shared" si="50"/>
        <v/>
      </c>
      <c r="AI211" s="41" t="str">
        <f t="shared" si="57"/>
        <v/>
      </c>
      <c r="AJ211" s="41" t="str">
        <f t="shared" si="46"/>
        <v/>
      </c>
      <c r="AK211" s="41" t="str">
        <f t="shared" si="46"/>
        <v/>
      </c>
      <c r="AL211" s="41" t="str">
        <f t="shared" si="46"/>
        <v/>
      </c>
      <c r="AM211" s="41" t="str">
        <f t="shared" si="46"/>
        <v/>
      </c>
      <c r="AN211" s="41" t="str">
        <f t="shared" si="46"/>
        <v/>
      </c>
      <c r="AO211" s="41" t="str">
        <f t="shared" si="51"/>
        <v/>
      </c>
      <c r="AP211" s="41" t="str">
        <f t="shared" si="52"/>
        <v/>
      </c>
      <c r="AQ211" s="41" t="str">
        <f t="shared" si="53"/>
        <v/>
      </c>
      <c r="AR211" s="41">
        <f t="shared" si="59"/>
        <v>0</v>
      </c>
      <c r="AS211" s="107">
        <f t="shared" si="56"/>
        <v>0</v>
      </c>
      <c r="AT211" s="41" t="str">
        <f t="shared" si="58"/>
        <v/>
      </c>
      <c r="AU211" s="41"/>
      <c r="AV211" s="41"/>
      <c r="AW211" s="41"/>
      <c r="AX211" s="41"/>
      <c r="AY211" s="41"/>
      <c r="AZ211" s="41"/>
      <c r="BA211" s="41">
        <f t="shared" si="54"/>
        <v>0</v>
      </c>
      <c r="BB211" s="42">
        <f>[1]Rollup!$C$15</f>
        <v>44388</v>
      </c>
      <c r="BC211" s="43" t="str">
        <f t="shared" si="55"/>
        <v/>
      </c>
      <c r="BD211" s="2"/>
      <c r="BE211" s="2"/>
      <c r="BF211" s="2"/>
      <c r="BG211" s="2"/>
      <c r="BH211" s="2"/>
      <c r="BI211" s="2"/>
      <c r="BJ211" s="2"/>
      <c r="BK211" s="2"/>
      <c r="BL211" s="2"/>
      <c r="BM211" s="2"/>
      <c r="BN211" s="2"/>
      <c r="BO211" s="2"/>
      <c r="BP211" s="2"/>
      <c r="BQ211" s="2"/>
      <c r="BR211" s="2"/>
      <c r="BS211" s="2"/>
      <c r="BT211" s="2"/>
      <c r="BU211" s="2"/>
      <c r="BV211" s="2"/>
      <c r="BW211" s="2"/>
      <c r="BX211" s="2"/>
      <c r="BY211" s="2"/>
    </row>
    <row r="212" spans="1:77" ht="15" x14ac:dyDescent="0.25">
      <c r="A212" s="47"/>
      <c r="B212" s="47"/>
      <c r="C212" s="47"/>
      <c r="D212" s="47"/>
      <c r="E212" s="47"/>
      <c r="F212" s="47"/>
      <c r="G212" s="48"/>
      <c r="H212" s="48"/>
      <c r="I212" s="48"/>
      <c r="J212" s="48"/>
      <c r="K212" s="48"/>
      <c r="L212" s="48"/>
      <c r="M212" s="49"/>
      <c r="N212" s="50"/>
      <c r="O212" s="51"/>
      <c r="P212" s="52"/>
      <c r="Q212" s="52"/>
      <c r="R212" s="51"/>
      <c r="S212" s="53"/>
      <c r="T212" s="49"/>
      <c r="U212" s="50"/>
      <c r="V212" s="51"/>
      <c r="W212" s="51"/>
      <c r="X212" s="54"/>
      <c r="Y212" s="54"/>
      <c r="Z212" s="54"/>
      <c r="AA212" s="54"/>
      <c r="AB212" s="54"/>
      <c r="AC212" s="54"/>
      <c r="AD212" s="54"/>
      <c r="AE212" s="55" t="str">
        <f t="shared" si="47"/>
        <v/>
      </c>
      <c r="AF212" s="51">
        <f t="shared" si="48"/>
        <v>0</v>
      </c>
      <c r="AG212" s="41" t="str">
        <f t="shared" si="49"/>
        <v>x</v>
      </c>
      <c r="AH212" s="41" t="str">
        <f t="shared" si="50"/>
        <v/>
      </c>
      <c r="AI212" s="41" t="str">
        <f t="shared" si="57"/>
        <v/>
      </c>
      <c r="AJ212" s="41" t="str">
        <f t="shared" si="46"/>
        <v/>
      </c>
      <c r="AK212" s="41" t="str">
        <f t="shared" si="46"/>
        <v/>
      </c>
      <c r="AL212" s="41" t="str">
        <f t="shared" si="46"/>
        <v/>
      </c>
      <c r="AM212" s="41" t="str">
        <f t="shared" si="46"/>
        <v/>
      </c>
      <c r="AN212" s="41" t="str">
        <f t="shared" si="46"/>
        <v/>
      </c>
      <c r="AO212" s="41" t="str">
        <f t="shared" si="51"/>
        <v/>
      </c>
      <c r="AP212" s="41" t="str">
        <f t="shared" si="52"/>
        <v/>
      </c>
      <c r="AQ212" s="41" t="str">
        <f t="shared" si="53"/>
        <v/>
      </c>
      <c r="AR212" s="41">
        <f t="shared" si="59"/>
        <v>0</v>
      </c>
      <c r="AS212" s="107">
        <f t="shared" si="56"/>
        <v>0</v>
      </c>
      <c r="AT212" s="41" t="str">
        <f t="shared" si="58"/>
        <v/>
      </c>
      <c r="AU212" s="41"/>
      <c r="AV212" s="41"/>
      <c r="AW212" s="41"/>
      <c r="AX212" s="41"/>
      <c r="AY212" s="41"/>
      <c r="AZ212" s="41"/>
      <c r="BA212" s="41">
        <f t="shared" si="54"/>
        <v>0</v>
      </c>
      <c r="BB212" s="42">
        <f>[1]Rollup!$C$15</f>
        <v>44388</v>
      </c>
      <c r="BC212" s="43" t="str">
        <f t="shared" si="55"/>
        <v/>
      </c>
      <c r="BD212" s="2"/>
      <c r="BE212" s="2"/>
      <c r="BF212" s="2"/>
      <c r="BG212" s="2"/>
      <c r="BH212" s="2"/>
      <c r="BI212" s="2"/>
      <c r="BJ212" s="2"/>
      <c r="BK212" s="2"/>
      <c r="BL212" s="2"/>
      <c r="BM212" s="2"/>
      <c r="BN212" s="2"/>
      <c r="BO212" s="2"/>
      <c r="BP212" s="2"/>
      <c r="BQ212" s="2"/>
      <c r="BR212" s="2"/>
      <c r="BS212" s="2"/>
      <c r="BT212" s="2"/>
      <c r="BU212" s="2"/>
      <c r="BV212" s="2"/>
      <c r="BW212" s="2"/>
      <c r="BX212" s="2"/>
      <c r="BY212" s="2"/>
    </row>
    <row r="213" spans="1:77" ht="15" x14ac:dyDescent="0.25">
      <c r="A213" s="47"/>
      <c r="B213" s="47"/>
      <c r="C213" s="47"/>
      <c r="D213" s="47"/>
      <c r="E213" s="47"/>
      <c r="F213" s="47"/>
      <c r="G213" s="48"/>
      <c r="H213" s="48"/>
      <c r="I213" s="48"/>
      <c r="J213" s="48"/>
      <c r="K213" s="48"/>
      <c r="L213" s="48"/>
      <c r="M213" s="49"/>
      <c r="N213" s="50"/>
      <c r="O213" s="51"/>
      <c r="P213" s="52"/>
      <c r="Q213" s="52"/>
      <c r="R213" s="51"/>
      <c r="S213" s="53"/>
      <c r="T213" s="49"/>
      <c r="U213" s="50"/>
      <c r="V213" s="51"/>
      <c r="W213" s="51"/>
      <c r="X213" s="54"/>
      <c r="Y213" s="54"/>
      <c r="Z213" s="54"/>
      <c r="AA213" s="54"/>
      <c r="AB213" s="54"/>
      <c r="AC213" s="54"/>
      <c r="AD213" s="54"/>
      <c r="AE213" s="55" t="str">
        <f t="shared" si="47"/>
        <v/>
      </c>
      <c r="AF213" s="51">
        <f t="shared" si="48"/>
        <v>0</v>
      </c>
      <c r="AG213" s="41" t="str">
        <f t="shared" si="49"/>
        <v>x</v>
      </c>
      <c r="AH213" s="41" t="str">
        <f t="shared" si="50"/>
        <v/>
      </c>
      <c r="AI213" s="41" t="str">
        <f t="shared" si="57"/>
        <v/>
      </c>
      <c r="AJ213" s="41" t="str">
        <f t="shared" si="46"/>
        <v/>
      </c>
      <c r="AK213" s="41" t="str">
        <f t="shared" si="46"/>
        <v/>
      </c>
      <c r="AL213" s="41" t="str">
        <f t="shared" si="46"/>
        <v/>
      </c>
      <c r="AM213" s="41" t="str">
        <f t="shared" si="46"/>
        <v/>
      </c>
      <c r="AN213" s="41" t="str">
        <f t="shared" si="46"/>
        <v/>
      </c>
      <c r="AO213" s="41" t="str">
        <f t="shared" si="51"/>
        <v/>
      </c>
      <c r="AP213" s="41" t="str">
        <f t="shared" si="52"/>
        <v/>
      </c>
      <c r="AQ213" s="41" t="str">
        <f t="shared" si="53"/>
        <v/>
      </c>
      <c r="AR213" s="41">
        <f t="shared" si="59"/>
        <v>0</v>
      </c>
      <c r="AS213" s="107">
        <f t="shared" si="56"/>
        <v>0</v>
      </c>
      <c r="AT213" s="41" t="str">
        <f t="shared" si="58"/>
        <v/>
      </c>
      <c r="AU213" s="41"/>
      <c r="AV213" s="41"/>
      <c r="AW213" s="41"/>
      <c r="AX213" s="41"/>
      <c r="AY213" s="41"/>
      <c r="AZ213" s="41"/>
      <c r="BA213" s="41">
        <f t="shared" si="54"/>
        <v>0</v>
      </c>
      <c r="BB213" s="42">
        <f>[1]Rollup!$C$15</f>
        <v>44388</v>
      </c>
      <c r="BC213" s="43" t="str">
        <f t="shared" si="55"/>
        <v/>
      </c>
      <c r="BD213" s="2"/>
      <c r="BE213" s="2"/>
      <c r="BF213" s="2"/>
      <c r="BG213" s="2"/>
      <c r="BH213" s="2"/>
      <c r="BI213" s="2"/>
      <c r="BJ213" s="2"/>
      <c r="BK213" s="2"/>
      <c r="BL213" s="2"/>
      <c r="BM213" s="2"/>
      <c r="BN213" s="2"/>
      <c r="BO213" s="2"/>
      <c r="BP213" s="2"/>
      <c r="BQ213" s="2"/>
      <c r="BR213" s="2"/>
      <c r="BS213" s="2"/>
      <c r="BT213" s="2"/>
      <c r="BU213" s="2"/>
      <c r="BV213" s="2"/>
      <c r="BW213" s="2"/>
      <c r="BX213" s="2"/>
      <c r="BY213" s="2"/>
    </row>
    <row r="214" spans="1:77" ht="15" x14ac:dyDescent="0.25">
      <c r="A214" s="47"/>
      <c r="B214" s="47"/>
      <c r="C214" s="47"/>
      <c r="D214" s="47"/>
      <c r="E214" s="47"/>
      <c r="F214" s="47"/>
      <c r="G214" s="48"/>
      <c r="H214" s="48"/>
      <c r="I214" s="48"/>
      <c r="J214" s="48"/>
      <c r="K214" s="48"/>
      <c r="L214" s="48"/>
      <c r="M214" s="49"/>
      <c r="N214" s="50"/>
      <c r="O214" s="51"/>
      <c r="P214" s="52"/>
      <c r="Q214" s="52"/>
      <c r="R214" s="51"/>
      <c r="S214" s="53"/>
      <c r="T214" s="49"/>
      <c r="U214" s="50"/>
      <c r="V214" s="51"/>
      <c r="W214" s="51"/>
      <c r="X214" s="54"/>
      <c r="Y214" s="54"/>
      <c r="Z214" s="54"/>
      <c r="AA214" s="54"/>
      <c r="AB214" s="54"/>
      <c r="AC214" s="54"/>
      <c r="AD214" s="54"/>
      <c r="AE214" s="55" t="str">
        <f t="shared" si="47"/>
        <v/>
      </c>
      <c r="AF214" s="51">
        <f t="shared" si="48"/>
        <v>0</v>
      </c>
      <c r="AG214" s="41" t="str">
        <f t="shared" si="49"/>
        <v>x</v>
      </c>
      <c r="AH214" s="41" t="str">
        <f t="shared" si="50"/>
        <v/>
      </c>
      <c r="AI214" s="41" t="str">
        <f t="shared" si="57"/>
        <v/>
      </c>
      <c r="AJ214" s="41" t="str">
        <f t="shared" si="46"/>
        <v/>
      </c>
      <c r="AK214" s="41" t="str">
        <f t="shared" si="46"/>
        <v/>
      </c>
      <c r="AL214" s="41" t="str">
        <f t="shared" si="46"/>
        <v/>
      </c>
      <c r="AM214" s="41" t="str">
        <f t="shared" si="46"/>
        <v/>
      </c>
      <c r="AN214" s="41" t="str">
        <f t="shared" si="46"/>
        <v/>
      </c>
      <c r="AO214" s="41" t="str">
        <f t="shared" si="51"/>
        <v/>
      </c>
      <c r="AP214" s="41" t="str">
        <f t="shared" si="52"/>
        <v/>
      </c>
      <c r="AQ214" s="41" t="str">
        <f t="shared" si="53"/>
        <v/>
      </c>
      <c r="AR214" s="41">
        <f t="shared" si="59"/>
        <v>0</v>
      </c>
      <c r="AS214" s="107">
        <f t="shared" si="56"/>
        <v>0</v>
      </c>
      <c r="AT214" s="41" t="str">
        <f t="shared" si="58"/>
        <v/>
      </c>
      <c r="AU214" s="41"/>
      <c r="AV214" s="41"/>
      <c r="AW214" s="41"/>
      <c r="AX214" s="41"/>
      <c r="AY214" s="41"/>
      <c r="AZ214" s="41"/>
      <c r="BA214" s="41">
        <f t="shared" si="54"/>
        <v>0</v>
      </c>
      <c r="BB214" s="42">
        <f>[1]Rollup!$C$15</f>
        <v>44388</v>
      </c>
      <c r="BC214" s="43" t="str">
        <f t="shared" si="55"/>
        <v/>
      </c>
      <c r="BD214" s="2"/>
      <c r="BE214" s="2"/>
      <c r="BF214" s="2"/>
      <c r="BG214" s="2"/>
      <c r="BH214" s="2"/>
      <c r="BI214" s="2"/>
      <c r="BJ214" s="2"/>
      <c r="BK214" s="2"/>
      <c r="BL214" s="2"/>
      <c r="BM214" s="2"/>
      <c r="BN214" s="2"/>
      <c r="BO214" s="2"/>
      <c r="BP214" s="2"/>
      <c r="BQ214" s="2"/>
      <c r="BR214" s="2"/>
      <c r="BS214" s="2"/>
      <c r="BT214" s="2"/>
      <c r="BU214" s="2"/>
      <c r="BV214" s="2"/>
      <c r="BW214" s="2"/>
      <c r="BX214" s="2"/>
      <c r="BY214" s="2"/>
    </row>
    <row r="215" spans="1:77" ht="15" x14ac:dyDescent="0.25">
      <c r="A215" s="47"/>
      <c r="B215" s="47"/>
      <c r="C215" s="47"/>
      <c r="D215" s="47"/>
      <c r="E215" s="47"/>
      <c r="F215" s="47"/>
      <c r="G215" s="48"/>
      <c r="H215" s="48"/>
      <c r="I215" s="48"/>
      <c r="J215" s="48"/>
      <c r="K215" s="48"/>
      <c r="L215" s="48"/>
      <c r="M215" s="49"/>
      <c r="N215" s="50"/>
      <c r="O215" s="51"/>
      <c r="P215" s="52"/>
      <c r="Q215" s="52"/>
      <c r="R215" s="51"/>
      <c r="S215" s="53"/>
      <c r="T215" s="49"/>
      <c r="U215" s="50"/>
      <c r="V215" s="51"/>
      <c r="W215" s="51"/>
      <c r="X215" s="54"/>
      <c r="Y215" s="54"/>
      <c r="Z215" s="54"/>
      <c r="AA215" s="54"/>
      <c r="AB215" s="54"/>
      <c r="AC215" s="54"/>
      <c r="AD215" s="54"/>
      <c r="AE215" s="55" t="str">
        <f t="shared" si="47"/>
        <v/>
      </c>
      <c r="AF215" s="51">
        <f t="shared" si="48"/>
        <v>0</v>
      </c>
      <c r="AG215" s="41" t="str">
        <f t="shared" si="49"/>
        <v>x</v>
      </c>
      <c r="AH215" s="41" t="str">
        <f t="shared" si="50"/>
        <v/>
      </c>
      <c r="AI215" s="41" t="str">
        <f t="shared" si="57"/>
        <v/>
      </c>
      <c r="AJ215" s="41" t="str">
        <f t="shared" si="46"/>
        <v/>
      </c>
      <c r="AK215" s="41" t="str">
        <f t="shared" si="46"/>
        <v/>
      </c>
      <c r="AL215" s="41" t="str">
        <f t="shared" si="46"/>
        <v/>
      </c>
      <c r="AM215" s="41" t="str">
        <f t="shared" si="46"/>
        <v/>
      </c>
      <c r="AN215" s="41" t="str">
        <f t="shared" si="46"/>
        <v/>
      </c>
      <c r="AO215" s="41" t="str">
        <f t="shared" si="51"/>
        <v/>
      </c>
      <c r="AP215" s="41" t="str">
        <f t="shared" si="52"/>
        <v/>
      </c>
      <c r="AQ215" s="41" t="str">
        <f t="shared" si="53"/>
        <v/>
      </c>
      <c r="AR215" s="41">
        <f t="shared" si="59"/>
        <v>0</v>
      </c>
      <c r="AS215" s="107">
        <f t="shared" si="56"/>
        <v>0</v>
      </c>
      <c r="AT215" s="41" t="str">
        <f t="shared" si="58"/>
        <v/>
      </c>
      <c r="AU215" s="41"/>
      <c r="AV215" s="41"/>
      <c r="AW215" s="41"/>
      <c r="AX215" s="41"/>
      <c r="AY215" s="41"/>
      <c r="AZ215" s="41"/>
      <c r="BA215" s="41">
        <f t="shared" si="54"/>
        <v>0</v>
      </c>
      <c r="BB215" s="42">
        <f>[1]Rollup!$C$15</f>
        <v>44388</v>
      </c>
      <c r="BC215" s="43" t="str">
        <f t="shared" si="55"/>
        <v/>
      </c>
      <c r="BD215" s="2"/>
      <c r="BE215" s="2"/>
      <c r="BF215" s="2"/>
      <c r="BG215" s="2"/>
      <c r="BH215" s="2"/>
      <c r="BI215" s="2"/>
      <c r="BJ215" s="2"/>
      <c r="BK215" s="2"/>
      <c r="BL215" s="2"/>
      <c r="BM215" s="2"/>
      <c r="BN215" s="2"/>
      <c r="BO215" s="2"/>
      <c r="BP215" s="2"/>
      <c r="BQ215" s="2"/>
      <c r="BR215" s="2"/>
      <c r="BS215" s="2"/>
      <c r="BT215" s="2"/>
      <c r="BU215" s="2"/>
      <c r="BV215" s="2"/>
      <c r="BW215" s="2"/>
      <c r="BX215" s="2"/>
      <c r="BY215" s="2"/>
    </row>
    <row r="216" spans="1:77" ht="15" x14ac:dyDescent="0.25">
      <c r="A216" s="47"/>
      <c r="B216" s="47"/>
      <c r="C216" s="47"/>
      <c r="D216" s="47"/>
      <c r="E216" s="47"/>
      <c r="F216" s="47"/>
      <c r="G216" s="48"/>
      <c r="H216" s="48"/>
      <c r="I216" s="48"/>
      <c r="J216" s="48"/>
      <c r="K216" s="48"/>
      <c r="L216" s="48"/>
      <c r="M216" s="49"/>
      <c r="N216" s="50"/>
      <c r="O216" s="51"/>
      <c r="P216" s="52"/>
      <c r="Q216" s="52"/>
      <c r="R216" s="51"/>
      <c r="S216" s="53"/>
      <c r="T216" s="49"/>
      <c r="U216" s="50"/>
      <c r="V216" s="51"/>
      <c r="W216" s="51"/>
      <c r="X216" s="54"/>
      <c r="Y216" s="54"/>
      <c r="Z216" s="54"/>
      <c r="AA216" s="54"/>
      <c r="AB216" s="54"/>
      <c r="AC216" s="54"/>
      <c r="AD216" s="54"/>
      <c r="AE216" s="55" t="str">
        <f t="shared" si="47"/>
        <v/>
      </c>
      <c r="AF216" s="51">
        <f t="shared" si="48"/>
        <v>0</v>
      </c>
      <c r="AG216" s="41" t="str">
        <f t="shared" si="49"/>
        <v>x</v>
      </c>
      <c r="AH216" s="41" t="str">
        <f t="shared" si="50"/>
        <v/>
      </c>
      <c r="AI216" s="41" t="str">
        <f t="shared" si="57"/>
        <v/>
      </c>
      <c r="AJ216" s="41" t="str">
        <f t="shared" si="46"/>
        <v/>
      </c>
      <c r="AK216" s="41" t="str">
        <f t="shared" si="46"/>
        <v/>
      </c>
      <c r="AL216" s="41" t="str">
        <f t="shared" si="46"/>
        <v/>
      </c>
      <c r="AM216" s="41" t="str">
        <f t="shared" si="46"/>
        <v/>
      </c>
      <c r="AN216" s="41" t="str">
        <f t="shared" si="46"/>
        <v/>
      </c>
      <c r="AO216" s="41" t="str">
        <f t="shared" si="51"/>
        <v/>
      </c>
      <c r="AP216" s="41" t="str">
        <f t="shared" si="52"/>
        <v/>
      </c>
      <c r="AQ216" s="41" t="str">
        <f t="shared" si="53"/>
        <v/>
      </c>
      <c r="AR216" s="41">
        <f t="shared" si="59"/>
        <v>0</v>
      </c>
      <c r="AS216" s="107">
        <f t="shared" si="56"/>
        <v>0</v>
      </c>
      <c r="AT216" s="41" t="str">
        <f t="shared" si="58"/>
        <v/>
      </c>
      <c r="AU216" s="41"/>
      <c r="AV216" s="41"/>
      <c r="AW216" s="41"/>
      <c r="AX216" s="41"/>
      <c r="AY216" s="41"/>
      <c r="AZ216" s="41"/>
      <c r="BA216" s="41">
        <f t="shared" si="54"/>
        <v>0</v>
      </c>
      <c r="BB216" s="42">
        <f>[1]Rollup!$C$15</f>
        <v>44388</v>
      </c>
      <c r="BC216" s="43" t="str">
        <f t="shared" si="55"/>
        <v/>
      </c>
      <c r="BD216" s="2"/>
      <c r="BE216" s="2"/>
      <c r="BF216" s="2"/>
      <c r="BG216" s="2"/>
      <c r="BH216" s="2"/>
      <c r="BI216" s="2"/>
      <c r="BJ216" s="2"/>
      <c r="BK216" s="2"/>
      <c r="BL216" s="2"/>
      <c r="BM216" s="2"/>
      <c r="BN216" s="2"/>
      <c r="BO216" s="2"/>
      <c r="BP216" s="2"/>
      <c r="BQ216" s="2"/>
      <c r="BR216" s="2"/>
      <c r="BS216" s="2"/>
      <c r="BT216" s="2"/>
      <c r="BU216" s="2"/>
      <c r="BV216" s="2"/>
      <c r="BW216" s="2"/>
      <c r="BX216" s="2"/>
      <c r="BY216" s="2"/>
    </row>
    <row r="217" spans="1:77" ht="15" x14ac:dyDescent="0.25">
      <c r="A217" s="47"/>
      <c r="B217" s="47"/>
      <c r="C217" s="47"/>
      <c r="D217" s="47"/>
      <c r="E217" s="47"/>
      <c r="F217" s="47"/>
      <c r="G217" s="48"/>
      <c r="H217" s="48"/>
      <c r="I217" s="48"/>
      <c r="J217" s="48"/>
      <c r="K217" s="48"/>
      <c r="L217" s="48"/>
      <c r="M217" s="49"/>
      <c r="N217" s="50"/>
      <c r="O217" s="51"/>
      <c r="P217" s="52"/>
      <c r="Q217" s="52"/>
      <c r="R217" s="51"/>
      <c r="S217" s="53"/>
      <c r="T217" s="49"/>
      <c r="U217" s="50"/>
      <c r="V217" s="51"/>
      <c r="W217" s="51"/>
      <c r="X217" s="54"/>
      <c r="Y217" s="54"/>
      <c r="Z217" s="54"/>
      <c r="AA217" s="54"/>
      <c r="AB217" s="54"/>
      <c r="AC217" s="54"/>
      <c r="AD217" s="54"/>
      <c r="AE217" s="55" t="str">
        <f t="shared" si="47"/>
        <v/>
      </c>
      <c r="AF217" s="51">
        <f t="shared" si="48"/>
        <v>0</v>
      </c>
      <c r="AG217" s="41" t="str">
        <f t="shared" si="49"/>
        <v>x</v>
      </c>
      <c r="AH217" s="41" t="str">
        <f t="shared" si="50"/>
        <v/>
      </c>
      <c r="AI217" s="41" t="str">
        <f t="shared" si="57"/>
        <v/>
      </c>
      <c r="AJ217" s="41" t="str">
        <f t="shared" si="46"/>
        <v/>
      </c>
      <c r="AK217" s="41" t="str">
        <f t="shared" si="46"/>
        <v/>
      </c>
      <c r="AL217" s="41" t="str">
        <f t="shared" si="46"/>
        <v/>
      </c>
      <c r="AM217" s="41" t="str">
        <f t="shared" si="46"/>
        <v/>
      </c>
      <c r="AN217" s="41" t="str">
        <f t="shared" si="46"/>
        <v/>
      </c>
      <c r="AO217" s="41" t="str">
        <f t="shared" si="51"/>
        <v/>
      </c>
      <c r="AP217" s="41" t="str">
        <f t="shared" si="52"/>
        <v/>
      </c>
      <c r="AQ217" s="41" t="str">
        <f t="shared" si="53"/>
        <v/>
      </c>
      <c r="AR217" s="41">
        <f t="shared" si="59"/>
        <v>0</v>
      </c>
      <c r="AS217" s="107">
        <f t="shared" si="56"/>
        <v>0</v>
      </c>
      <c r="AT217" s="41" t="str">
        <f t="shared" si="58"/>
        <v/>
      </c>
      <c r="AU217" s="41"/>
      <c r="AV217" s="41"/>
      <c r="AW217" s="41"/>
      <c r="AX217" s="41"/>
      <c r="AY217" s="41"/>
      <c r="AZ217" s="41"/>
      <c r="BA217" s="41">
        <f t="shared" si="54"/>
        <v>0</v>
      </c>
      <c r="BB217" s="42">
        <f>[1]Rollup!$C$15</f>
        <v>44388</v>
      </c>
      <c r="BC217" s="43" t="str">
        <f t="shared" si="55"/>
        <v/>
      </c>
      <c r="BD217" s="2"/>
      <c r="BE217" s="2"/>
      <c r="BF217" s="2"/>
      <c r="BG217" s="2"/>
      <c r="BH217" s="2"/>
      <c r="BI217" s="2"/>
      <c r="BJ217" s="2"/>
      <c r="BK217" s="2"/>
      <c r="BL217" s="2"/>
      <c r="BM217" s="2"/>
      <c r="BN217" s="2"/>
      <c r="BO217" s="2"/>
      <c r="BP217" s="2"/>
      <c r="BQ217" s="2"/>
      <c r="BR217" s="2"/>
      <c r="BS217" s="2"/>
      <c r="BT217" s="2"/>
      <c r="BU217" s="2"/>
      <c r="BV217" s="2"/>
      <c r="BW217" s="2"/>
      <c r="BX217" s="2"/>
      <c r="BY217" s="2"/>
    </row>
    <row r="218" spans="1:77" ht="15" x14ac:dyDescent="0.25">
      <c r="A218" s="47"/>
      <c r="B218" s="47"/>
      <c r="C218" s="47"/>
      <c r="D218" s="47"/>
      <c r="E218" s="47"/>
      <c r="F218" s="47"/>
      <c r="G218" s="48"/>
      <c r="H218" s="48"/>
      <c r="I218" s="48"/>
      <c r="J218" s="48"/>
      <c r="K218" s="48"/>
      <c r="L218" s="48"/>
      <c r="M218" s="49"/>
      <c r="N218" s="50"/>
      <c r="O218" s="51"/>
      <c r="P218" s="52"/>
      <c r="Q218" s="52"/>
      <c r="R218" s="51"/>
      <c r="S218" s="53"/>
      <c r="T218" s="49"/>
      <c r="U218" s="50"/>
      <c r="V218" s="51"/>
      <c r="W218" s="51"/>
      <c r="X218" s="54"/>
      <c r="Y218" s="54"/>
      <c r="Z218" s="54"/>
      <c r="AA218" s="54"/>
      <c r="AB218" s="54"/>
      <c r="AC218" s="54"/>
      <c r="AD218" s="54"/>
      <c r="AE218" s="55" t="str">
        <f t="shared" si="47"/>
        <v/>
      </c>
      <c r="AF218" s="51">
        <f t="shared" si="48"/>
        <v>0</v>
      </c>
      <c r="AG218" s="41" t="str">
        <f t="shared" si="49"/>
        <v>x</v>
      </c>
      <c r="AH218" s="41" t="str">
        <f t="shared" si="50"/>
        <v/>
      </c>
      <c r="AI218" s="41" t="str">
        <f t="shared" si="57"/>
        <v/>
      </c>
      <c r="AJ218" s="41" t="str">
        <f t="shared" si="46"/>
        <v/>
      </c>
      <c r="AK218" s="41" t="str">
        <f t="shared" si="46"/>
        <v/>
      </c>
      <c r="AL218" s="41" t="str">
        <f t="shared" si="46"/>
        <v/>
      </c>
      <c r="AM218" s="41" t="str">
        <f t="shared" si="46"/>
        <v/>
      </c>
      <c r="AN218" s="41" t="str">
        <f t="shared" si="46"/>
        <v/>
      </c>
      <c r="AO218" s="41" t="str">
        <f t="shared" si="51"/>
        <v/>
      </c>
      <c r="AP218" s="41" t="str">
        <f t="shared" si="52"/>
        <v/>
      </c>
      <c r="AQ218" s="41" t="str">
        <f t="shared" si="53"/>
        <v/>
      </c>
      <c r="AR218" s="41">
        <f t="shared" si="59"/>
        <v>0</v>
      </c>
      <c r="AS218" s="107">
        <f t="shared" si="56"/>
        <v>0</v>
      </c>
      <c r="AT218" s="41" t="str">
        <f t="shared" si="58"/>
        <v/>
      </c>
      <c r="AU218" s="41"/>
      <c r="AV218" s="41"/>
      <c r="AW218" s="41"/>
      <c r="AX218" s="41"/>
      <c r="AY218" s="41"/>
      <c r="AZ218" s="41"/>
      <c r="BA218" s="41">
        <f t="shared" si="54"/>
        <v>0</v>
      </c>
      <c r="BB218" s="42">
        <f>[1]Rollup!$C$15</f>
        <v>44388</v>
      </c>
      <c r="BC218" s="43" t="str">
        <f t="shared" si="55"/>
        <v/>
      </c>
      <c r="BD218" s="2"/>
      <c r="BE218" s="2"/>
      <c r="BF218" s="2"/>
      <c r="BG218" s="2"/>
      <c r="BH218" s="2"/>
      <c r="BI218" s="2"/>
      <c r="BJ218" s="2"/>
      <c r="BK218" s="2"/>
      <c r="BL218" s="2"/>
      <c r="BM218" s="2"/>
      <c r="BN218" s="2"/>
      <c r="BO218" s="2"/>
      <c r="BP218" s="2"/>
      <c r="BQ218" s="2"/>
      <c r="BR218" s="2"/>
      <c r="BS218" s="2"/>
      <c r="BT218" s="2"/>
      <c r="BU218" s="2"/>
      <c r="BV218" s="2"/>
      <c r="BW218" s="2"/>
      <c r="BX218" s="2"/>
      <c r="BY218" s="2"/>
    </row>
    <row r="219" spans="1:77" ht="15" x14ac:dyDescent="0.25">
      <c r="A219" s="47"/>
      <c r="B219" s="47"/>
      <c r="C219" s="47"/>
      <c r="D219" s="47"/>
      <c r="E219" s="47"/>
      <c r="F219" s="47"/>
      <c r="G219" s="48"/>
      <c r="H219" s="48"/>
      <c r="I219" s="48"/>
      <c r="J219" s="48"/>
      <c r="K219" s="48"/>
      <c r="L219" s="48"/>
      <c r="M219" s="49"/>
      <c r="N219" s="50"/>
      <c r="O219" s="51"/>
      <c r="P219" s="52"/>
      <c r="Q219" s="52"/>
      <c r="R219" s="51"/>
      <c r="S219" s="53"/>
      <c r="T219" s="49"/>
      <c r="U219" s="50"/>
      <c r="V219" s="51"/>
      <c r="W219" s="51"/>
      <c r="X219" s="54"/>
      <c r="Y219" s="54"/>
      <c r="Z219" s="54"/>
      <c r="AA219" s="54"/>
      <c r="AB219" s="54"/>
      <c r="AC219" s="54"/>
      <c r="AD219" s="54"/>
      <c r="AE219" s="55" t="str">
        <f t="shared" si="47"/>
        <v/>
      </c>
      <c r="AF219" s="51">
        <f t="shared" si="48"/>
        <v>0</v>
      </c>
      <c r="AG219" s="41" t="str">
        <f t="shared" si="49"/>
        <v>x</v>
      </c>
      <c r="AH219" s="41" t="str">
        <f t="shared" si="50"/>
        <v/>
      </c>
      <c r="AI219" s="41" t="str">
        <f t="shared" si="57"/>
        <v/>
      </c>
      <c r="AJ219" s="41" t="str">
        <f t="shared" si="46"/>
        <v/>
      </c>
      <c r="AK219" s="41" t="str">
        <f t="shared" si="46"/>
        <v/>
      </c>
      <c r="AL219" s="41" t="str">
        <f t="shared" si="46"/>
        <v/>
      </c>
      <c r="AM219" s="41" t="str">
        <f t="shared" si="46"/>
        <v/>
      </c>
      <c r="AN219" s="41" t="str">
        <f t="shared" si="46"/>
        <v/>
      </c>
      <c r="AO219" s="41" t="str">
        <f t="shared" si="51"/>
        <v/>
      </c>
      <c r="AP219" s="41" t="str">
        <f t="shared" si="52"/>
        <v/>
      </c>
      <c r="AQ219" s="41" t="str">
        <f t="shared" si="53"/>
        <v/>
      </c>
      <c r="AR219" s="41">
        <f t="shared" si="59"/>
        <v>0</v>
      </c>
      <c r="AS219" s="107">
        <f t="shared" si="56"/>
        <v>0</v>
      </c>
      <c r="AT219" s="41" t="str">
        <f t="shared" si="58"/>
        <v/>
      </c>
      <c r="AU219" s="41"/>
      <c r="AV219" s="41"/>
      <c r="AW219" s="41"/>
      <c r="AX219" s="41"/>
      <c r="AY219" s="41"/>
      <c r="AZ219" s="41"/>
      <c r="BA219" s="41">
        <f t="shared" si="54"/>
        <v>0</v>
      </c>
      <c r="BB219" s="42">
        <f>[1]Rollup!$C$15</f>
        <v>44388</v>
      </c>
      <c r="BC219" s="43" t="str">
        <f t="shared" si="55"/>
        <v/>
      </c>
      <c r="BD219" s="2"/>
      <c r="BE219" s="2"/>
      <c r="BF219" s="2"/>
      <c r="BG219" s="2"/>
      <c r="BH219" s="2"/>
      <c r="BI219" s="2"/>
      <c r="BJ219" s="2"/>
      <c r="BK219" s="2"/>
      <c r="BL219" s="2"/>
      <c r="BM219" s="2"/>
      <c r="BN219" s="2"/>
      <c r="BO219" s="2"/>
      <c r="BP219" s="2"/>
      <c r="BQ219" s="2"/>
      <c r="BR219" s="2"/>
      <c r="BS219" s="2"/>
      <c r="BT219" s="2"/>
      <c r="BU219" s="2"/>
      <c r="BV219" s="2"/>
      <c r="BW219" s="2"/>
      <c r="BX219" s="2"/>
      <c r="BY219" s="2"/>
    </row>
    <row r="220" spans="1:77" ht="15" x14ac:dyDescent="0.25">
      <c r="A220" s="47"/>
      <c r="B220" s="47"/>
      <c r="C220" s="47"/>
      <c r="D220" s="47"/>
      <c r="E220" s="47"/>
      <c r="F220" s="47"/>
      <c r="G220" s="48"/>
      <c r="H220" s="48"/>
      <c r="I220" s="48"/>
      <c r="J220" s="48"/>
      <c r="K220" s="48"/>
      <c r="L220" s="48"/>
      <c r="M220" s="49"/>
      <c r="N220" s="50"/>
      <c r="O220" s="51"/>
      <c r="P220" s="52"/>
      <c r="Q220" s="52"/>
      <c r="R220" s="51"/>
      <c r="S220" s="53"/>
      <c r="T220" s="49"/>
      <c r="U220" s="50"/>
      <c r="V220" s="51"/>
      <c r="W220" s="51"/>
      <c r="X220" s="54"/>
      <c r="Y220" s="54"/>
      <c r="Z220" s="54"/>
      <c r="AA220" s="54"/>
      <c r="AB220" s="54"/>
      <c r="AC220" s="54"/>
      <c r="AD220" s="54"/>
      <c r="AE220" s="55" t="str">
        <f t="shared" si="47"/>
        <v/>
      </c>
      <c r="AF220" s="51">
        <f t="shared" si="48"/>
        <v>0</v>
      </c>
      <c r="AG220" s="41" t="str">
        <f t="shared" si="49"/>
        <v>x</v>
      </c>
      <c r="AH220" s="41" t="str">
        <f t="shared" si="50"/>
        <v/>
      </c>
      <c r="AI220" s="41" t="str">
        <f t="shared" si="57"/>
        <v/>
      </c>
      <c r="AJ220" s="41" t="str">
        <f t="shared" si="46"/>
        <v/>
      </c>
      <c r="AK220" s="41" t="str">
        <f t="shared" si="46"/>
        <v/>
      </c>
      <c r="AL220" s="41" t="str">
        <f t="shared" si="46"/>
        <v/>
      </c>
      <c r="AM220" s="41" t="str">
        <f t="shared" si="46"/>
        <v/>
      </c>
      <c r="AN220" s="41" t="str">
        <f t="shared" si="46"/>
        <v/>
      </c>
      <c r="AO220" s="41" t="str">
        <f t="shared" si="51"/>
        <v/>
      </c>
      <c r="AP220" s="41" t="str">
        <f t="shared" si="52"/>
        <v/>
      </c>
      <c r="AQ220" s="41" t="str">
        <f t="shared" si="53"/>
        <v/>
      </c>
      <c r="AR220" s="41">
        <f t="shared" si="59"/>
        <v>0</v>
      </c>
      <c r="AS220" s="107">
        <f t="shared" si="56"/>
        <v>0</v>
      </c>
      <c r="AT220" s="41" t="str">
        <f t="shared" si="58"/>
        <v/>
      </c>
      <c r="AU220" s="41"/>
      <c r="AV220" s="41"/>
      <c r="AW220" s="41"/>
      <c r="AX220" s="41"/>
      <c r="AY220" s="41"/>
      <c r="AZ220" s="41"/>
      <c r="BA220" s="41">
        <f t="shared" si="54"/>
        <v>0</v>
      </c>
      <c r="BB220" s="42">
        <f>[1]Rollup!$C$15</f>
        <v>44388</v>
      </c>
      <c r="BC220" s="43" t="str">
        <f t="shared" si="55"/>
        <v/>
      </c>
      <c r="BD220" s="2"/>
      <c r="BE220" s="2"/>
      <c r="BF220" s="2"/>
      <c r="BG220" s="2"/>
      <c r="BH220" s="2"/>
      <c r="BI220" s="2"/>
      <c r="BJ220" s="2"/>
      <c r="BK220" s="2"/>
      <c r="BL220" s="2"/>
      <c r="BM220" s="2"/>
      <c r="BN220" s="2"/>
      <c r="BO220" s="2"/>
      <c r="BP220" s="2"/>
      <c r="BQ220" s="2"/>
      <c r="BR220" s="2"/>
      <c r="BS220" s="2"/>
      <c r="BT220" s="2"/>
      <c r="BU220" s="2"/>
      <c r="BV220" s="2"/>
      <c r="BW220" s="2"/>
      <c r="BX220" s="2"/>
      <c r="BY220" s="2"/>
    </row>
    <row r="221" spans="1:77" ht="15" x14ac:dyDescent="0.25">
      <c r="A221" s="47"/>
      <c r="B221" s="47"/>
      <c r="C221" s="47"/>
      <c r="D221" s="47"/>
      <c r="E221" s="47"/>
      <c r="F221" s="47"/>
      <c r="G221" s="48"/>
      <c r="H221" s="48"/>
      <c r="I221" s="48"/>
      <c r="J221" s="48"/>
      <c r="K221" s="48"/>
      <c r="L221" s="48"/>
      <c r="M221" s="49"/>
      <c r="N221" s="50"/>
      <c r="O221" s="51"/>
      <c r="P221" s="52"/>
      <c r="Q221" s="52"/>
      <c r="R221" s="51"/>
      <c r="S221" s="53"/>
      <c r="T221" s="49"/>
      <c r="U221" s="50"/>
      <c r="V221" s="51"/>
      <c r="W221" s="51"/>
      <c r="X221" s="54"/>
      <c r="Y221" s="54"/>
      <c r="Z221" s="54"/>
      <c r="AA221" s="54"/>
      <c r="AB221" s="54"/>
      <c r="AC221" s="54"/>
      <c r="AD221" s="54"/>
      <c r="AE221" s="55" t="str">
        <f t="shared" si="47"/>
        <v/>
      </c>
      <c r="AF221" s="51">
        <f t="shared" si="48"/>
        <v>0</v>
      </c>
      <c r="AG221" s="41" t="str">
        <f t="shared" si="49"/>
        <v>x</v>
      </c>
      <c r="AH221" s="41" t="str">
        <f t="shared" si="50"/>
        <v/>
      </c>
      <c r="AI221" s="41" t="str">
        <f t="shared" si="57"/>
        <v/>
      </c>
      <c r="AJ221" s="41" t="str">
        <f t="shared" si="46"/>
        <v/>
      </c>
      <c r="AK221" s="41" t="str">
        <f t="shared" si="46"/>
        <v/>
      </c>
      <c r="AL221" s="41" t="str">
        <f t="shared" si="46"/>
        <v/>
      </c>
      <c r="AM221" s="41" t="str">
        <f t="shared" si="46"/>
        <v/>
      </c>
      <c r="AN221" s="41" t="str">
        <f t="shared" si="46"/>
        <v/>
      </c>
      <c r="AO221" s="41" t="str">
        <f t="shared" si="51"/>
        <v/>
      </c>
      <c r="AP221" s="41" t="str">
        <f t="shared" si="52"/>
        <v/>
      </c>
      <c r="AQ221" s="41" t="str">
        <f t="shared" si="53"/>
        <v/>
      </c>
      <c r="AR221" s="41">
        <f t="shared" si="59"/>
        <v>0</v>
      </c>
      <c r="AS221" s="107">
        <f t="shared" si="56"/>
        <v>0</v>
      </c>
      <c r="AT221" s="41" t="str">
        <f t="shared" si="58"/>
        <v/>
      </c>
      <c r="AU221" s="41"/>
      <c r="AV221" s="41"/>
      <c r="AW221" s="41"/>
      <c r="AX221" s="41"/>
      <c r="AY221" s="41"/>
      <c r="AZ221" s="41"/>
      <c r="BA221" s="41">
        <f t="shared" si="54"/>
        <v>0</v>
      </c>
      <c r="BB221" s="42">
        <f>[1]Rollup!$C$15</f>
        <v>44388</v>
      </c>
      <c r="BC221" s="43" t="str">
        <f t="shared" si="55"/>
        <v/>
      </c>
      <c r="BD221" s="2"/>
      <c r="BE221" s="2"/>
      <c r="BF221" s="2"/>
      <c r="BG221" s="2"/>
      <c r="BH221" s="2"/>
      <c r="BI221" s="2"/>
      <c r="BJ221" s="2"/>
      <c r="BK221" s="2"/>
      <c r="BL221" s="2"/>
      <c r="BM221" s="2"/>
      <c r="BN221" s="2"/>
      <c r="BO221" s="2"/>
      <c r="BP221" s="2"/>
      <c r="BQ221" s="2"/>
      <c r="BR221" s="2"/>
      <c r="BS221" s="2"/>
      <c r="BT221" s="2"/>
      <c r="BU221" s="2"/>
      <c r="BV221" s="2"/>
      <c r="BW221" s="2"/>
      <c r="BX221" s="2"/>
      <c r="BY221" s="2"/>
    </row>
    <row r="222" spans="1:77" ht="15" x14ac:dyDescent="0.25">
      <c r="A222" s="47"/>
      <c r="B222" s="47"/>
      <c r="C222" s="47"/>
      <c r="D222" s="47"/>
      <c r="E222" s="47"/>
      <c r="F222" s="47"/>
      <c r="G222" s="48"/>
      <c r="H222" s="48"/>
      <c r="I222" s="48"/>
      <c r="J222" s="48"/>
      <c r="K222" s="48"/>
      <c r="L222" s="48"/>
      <c r="M222" s="49"/>
      <c r="N222" s="50"/>
      <c r="O222" s="51"/>
      <c r="P222" s="52"/>
      <c r="Q222" s="52"/>
      <c r="R222" s="51"/>
      <c r="S222" s="53"/>
      <c r="T222" s="49"/>
      <c r="U222" s="50"/>
      <c r="V222" s="51"/>
      <c r="W222" s="51"/>
      <c r="X222" s="54"/>
      <c r="Y222" s="54"/>
      <c r="Z222" s="54"/>
      <c r="AA222" s="54"/>
      <c r="AB222" s="54"/>
      <c r="AC222" s="54"/>
      <c r="AD222" s="54"/>
      <c r="AE222" s="55" t="str">
        <f t="shared" si="47"/>
        <v/>
      </c>
      <c r="AF222" s="51">
        <f t="shared" si="48"/>
        <v>0</v>
      </c>
      <c r="AG222" s="41" t="str">
        <f t="shared" si="49"/>
        <v>x</v>
      </c>
      <c r="AH222" s="41" t="str">
        <f t="shared" si="50"/>
        <v/>
      </c>
      <c r="AI222" s="41" t="str">
        <f t="shared" si="57"/>
        <v/>
      </c>
      <c r="AJ222" s="41" t="str">
        <f t="shared" si="46"/>
        <v/>
      </c>
      <c r="AK222" s="41" t="str">
        <f t="shared" si="46"/>
        <v/>
      </c>
      <c r="AL222" s="41" t="str">
        <f t="shared" si="46"/>
        <v/>
      </c>
      <c r="AM222" s="41" t="str">
        <f t="shared" si="46"/>
        <v/>
      </c>
      <c r="AN222" s="41" t="str">
        <f t="shared" si="46"/>
        <v/>
      </c>
      <c r="AO222" s="41" t="str">
        <f t="shared" si="51"/>
        <v/>
      </c>
      <c r="AP222" s="41" t="str">
        <f t="shared" si="52"/>
        <v/>
      </c>
      <c r="AQ222" s="41" t="str">
        <f t="shared" si="53"/>
        <v/>
      </c>
      <c r="AR222" s="41">
        <f t="shared" si="59"/>
        <v>0</v>
      </c>
      <c r="AS222" s="107">
        <f t="shared" si="56"/>
        <v>0</v>
      </c>
      <c r="AT222" s="41" t="str">
        <f t="shared" si="58"/>
        <v/>
      </c>
      <c r="AU222" s="41"/>
      <c r="AV222" s="41"/>
      <c r="AW222" s="41"/>
      <c r="AX222" s="41"/>
      <c r="AY222" s="41"/>
      <c r="AZ222" s="41"/>
      <c r="BA222" s="41">
        <f t="shared" si="54"/>
        <v>0</v>
      </c>
      <c r="BB222" s="42">
        <f>[1]Rollup!$C$15</f>
        <v>44388</v>
      </c>
      <c r="BC222" s="43" t="str">
        <f t="shared" si="55"/>
        <v/>
      </c>
      <c r="BD222" s="2"/>
      <c r="BE222" s="2"/>
      <c r="BF222" s="2"/>
      <c r="BG222" s="2"/>
      <c r="BH222" s="2"/>
      <c r="BI222" s="2"/>
      <c r="BJ222" s="2"/>
      <c r="BK222" s="2"/>
      <c r="BL222" s="2"/>
      <c r="BM222" s="2"/>
      <c r="BN222" s="2"/>
      <c r="BO222" s="2"/>
      <c r="BP222" s="2"/>
      <c r="BQ222" s="2"/>
      <c r="BR222" s="2"/>
      <c r="BS222" s="2"/>
      <c r="BT222" s="2"/>
      <c r="BU222" s="2"/>
      <c r="BV222" s="2"/>
      <c r="BW222" s="2"/>
      <c r="BX222" s="2"/>
      <c r="BY222" s="2"/>
    </row>
    <row r="223" spans="1:77" ht="15" x14ac:dyDescent="0.25">
      <c r="A223" s="47"/>
      <c r="B223" s="47"/>
      <c r="C223" s="47"/>
      <c r="D223" s="47"/>
      <c r="E223" s="47"/>
      <c r="F223" s="47"/>
      <c r="G223" s="48"/>
      <c r="H223" s="48"/>
      <c r="I223" s="48"/>
      <c r="J223" s="48"/>
      <c r="K223" s="48"/>
      <c r="L223" s="48"/>
      <c r="M223" s="49"/>
      <c r="N223" s="50"/>
      <c r="O223" s="51"/>
      <c r="P223" s="52"/>
      <c r="Q223" s="52"/>
      <c r="R223" s="51"/>
      <c r="S223" s="53"/>
      <c r="T223" s="49"/>
      <c r="U223" s="50"/>
      <c r="V223" s="51"/>
      <c r="W223" s="51"/>
      <c r="X223" s="54"/>
      <c r="Y223" s="54"/>
      <c r="Z223" s="54"/>
      <c r="AA223" s="54"/>
      <c r="AB223" s="54"/>
      <c r="AC223" s="54"/>
      <c r="AD223" s="54"/>
      <c r="AE223" s="55" t="str">
        <f t="shared" si="47"/>
        <v/>
      </c>
      <c r="AF223" s="51">
        <f t="shared" si="48"/>
        <v>0</v>
      </c>
      <c r="AG223" s="41" t="str">
        <f t="shared" si="49"/>
        <v>x</v>
      </c>
      <c r="AH223" s="41" t="str">
        <f t="shared" si="50"/>
        <v/>
      </c>
      <c r="AI223" s="41" t="str">
        <f t="shared" si="57"/>
        <v/>
      </c>
      <c r="AJ223" s="41" t="str">
        <f t="shared" si="46"/>
        <v/>
      </c>
      <c r="AK223" s="41" t="str">
        <f t="shared" si="46"/>
        <v/>
      </c>
      <c r="AL223" s="41" t="str">
        <f t="shared" si="46"/>
        <v/>
      </c>
      <c r="AM223" s="41" t="str">
        <f t="shared" si="46"/>
        <v/>
      </c>
      <c r="AN223" s="41" t="str">
        <f t="shared" si="46"/>
        <v/>
      </c>
      <c r="AO223" s="41" t="str">
        <f t="shared" si="51"/>
        <v/>
      </c>
      <c r="AP223" s="41" t="str">
        <f t="shared" si="52"/>
        <v/>
      </c>
      <c r="AQ223" s="41" t="str">
        <f t="shared" si="53"/>
        <v/>
      </c>
      <c r="AR223" s="41">
        <f t="shared" si="59"/>
        <v>0</v>
      </c>
      <c r="AS223" s="107">
        <f t="shared" si="56"/>
        <v>0</v>
      </c>
      <c r="AT223" s="41" t="str">
        <f t="shared" si="58"/>
        <v/>
      </c>
      <c r="AU223" s="41"/>
      <c r="AV223" s="41"/>
      <c r="AW223" s="41"/>
      <c r="AX223" s="41"/>
      <c r="AY223" s="41"/>
      <c r="AZ223" s="41"/>
      <c r="BA223" s="41">
        <f t="shared" si="54"/>
        <v>0</v>
      </c>
      <c r="BB223" s="42">
        <f>[1]Rollup!$C$15</f>
        <v>44388</v>
      </c>
      <c r="BC223" s="43" t="str">
        <f t="shared" si="55"/>
        <v/>
      </c>
      <c r="BD223" s="2"/>
      <c r="BE223" s="2"/>
      <c r="BF223" s="2"/>
      <c r="BG223" s="2"/>
      <c r="BH223" s="2"/>
      <c r="BI223" s="2"/>
      <c r="BJ223" s="2"/>
      <c r="BK223" s="2"/>
      <c r="BL223" s="2"/>
      <c r="BM223" s="2"/>
      <c r="BN223" s="2"/>
      <c r="BO223" s="2"/>
      <c r="BP223" s="2"/>
      <c r="BQ223" s="2"/>
      <c r="BR223" s="2"/>
      <c r="BS223" s="2"/>
      <c r="BT223" s="2"/>
      <c r="BU223" s="2"/>
      <c r="BV223" s="2"/>
      <c r="BW223" s="2"/>
      <c r="BX223" s="2"/>
      <c r="BY223" s="2"/>
    </row>
    <row r="224" spans="1:77" ht="15" x14ac:dyDescent="0.25">
      <c r="A224" s="47"/>
      <c r="B224" s="47"/>
      <c r="C224" s="47"/>
      <c r="D224" s="47"/>
      <c r="E224" s="47"/>
      <c r="F224" s="47"/>
      <c r="G224" s="48"/>
      <c r="H224" s="48"/>
      <c r="I224" s="48"/>
      <c r="J224" s="48"/>
      <c r="K224" s="48"/>
      <c r="L224" s="48"/>
      <c r="M224" s="49"/>
      <c r="N224" s="50"/>
      <c r="O224" s="51"/>
      <c r="P224" s="52"/>
      <c r="Q224" s="52"/>
      <c r="R224" s="51"/>
      <c r="S224" s="53"/>
      <c r="T224" s="49"/>
      <c r="U224" s="50"/>
      <c r="V224" s="51"/>
      <c r="W224" s="51"/>
      <c r="X224" s="54"/>
      <c r="Y224" s="54"/>
      <c r="Z224" s="54"/>
      <c r="AA224" s="54"/>
      <c r="AB224" s="54"/>
      <c r="AC224" s="54"/>
      <c r="AD224" s="54"/>
      <c r="AE224" s="55" t="str">
        <f t="shared" si="47"/>
        <v/>
      </c>
      <c r="AF224" s="51">
        <f t="shared" si="48"/>
        <v>0</v>
      </c>
      <c r="AG224" s="41" t="str">
        <f t="shared" si="49"/>
        <v>x</v>
      </c>
      <c r="AH224" s="41" t="str">
        <f t="shared" si="50"/>
        <v/>
      </c>
      <c r="AI224" s="41" t="str">
        <f t="shared" si="57"/>
        <v/>
      </c>
      <c r="AJ224" s="41" t="str">
        <f t="shared" si="46"/>
        <v/>
      </c>
      <c r="AK224" s="41" t="str">
        <f t="shared" si="46"/>
        <v/>
      </c>
      <c r="AL224" s="41" t="str">
        <f t="shared" si="46"/>
        <v/>
      </c>
      <c r="AM224" s="41" t="str">
        <f t="shared" si="46"/>
        <v/>
      </c>
      <c r="AN224" s="41" t="str">
        <f t="shared" si="46"/>
        <v/>
      </c>
      <c r="AO224" s="41" t="str">
        <f t="shared" si="51"/>
        <v/>
      </c>
      <c r="AP224" s="41" t="str">
        <f t="shared" si="52"/>
        <v/>
      </c>
      <c r="AQ224" s="41" t="str">
        <f t="shared" si="53"/>
        <v/>
      </c>
      <c r="AR224" s="41">
        <f t="shared" si="59"/>
        <v>0</v>
      </c>
      <c r="AS224" s="107">
        <f t="shared" si="56"/>
        <v>0</v>
      </c>
      <c r="AT224" s="41" t="str">
        <f t="shared" si="58"/>
        <v/>
      </c>
      <c r="AU224" s="41"/>
      <c r="AV224" s="41"/>
      <c r="AW224" s="41"/>
      <c r="AX224" s="41"/>
      <c r="AY224" s="41"/>
      <c r="AZ224" s="41"/>
      <c r="BA224" s="41">
        <f t="shared" si="54"/>
        <v>0</v>
      </c>
      <c r="BB224" s="42">
        <f>[1]Rollup!$C$15</f>
        <v>44388</v>
      </c>
      <c r="BC224" s="43" t="str">
        <f t="shared" si="55"/>
        <v/>
      </c>
      <c r="BD224" s="2"/>
      <c r="BE224" s="2"/>
      <c r="BF224" s="2"/>
      <c r="BG224" s="2"/>
      <c r="BH224" s="2"/>
      <c r="BI224" s="2"/>
      <c r="BJ224" s="2"/>
      <c r="BK224" s="2"/>
      <c r="BL224" s="2"/>
      <c r="BM224" s="2"/>
      <c r="BN224" s="2"/>
      <c r="BO224" s="2"/>
      <c r="BP224" s="2"/>
      <c r="BQ224" s="2"/>
      <c r="BR224" s="2"/>
      <c r="BS224" s="2"/>
      <c r="BT224" s="2"/>
      <c r="BU224" s="2"/>
      <c r="BV224" s="2"/>
      <c r="BW224" s="2"/>
      <c r="BX224" s="2"/>
      <c r="BY224" s="2"/>
    </row>
    <row r="225" spans="1:77" ht="15" x14ac:dyDescent="0.25">
      <c r="A225" s="47"/>
      <c r="B225" s="47"/>
      <c r="C225" s="47"/>
      <c r="D225" s="47"/>
      <c r="E225" s="47"/>
      <c r="F225" s="47"/>
      <c r="G225" s="48"/>
      <c r="H225" s="48"/>
      <c r="I225" s="48"/>
      <c r="J225" s="48"/>
      <c r="K225" s="48"/>
      <c r="L225" s="48"/>
      <c r="M225" s="49"/>
      <c r="N225" s="50"/>
      <c r="O225" s="51"/>
      <c r="P225" s="52"/>
      <c r="Q225" s="52"/>
      <c r="R225" s="51"/>
      <c r="S225" s="53"/>
      <c r="T225" s="49"/>
      <c r="U225" s="50"/>
      <c r="V225" s="51"/>
      <c r="W225" s="51"/>
      <c r="X225" s="54"/>
      <c r="Y225" s="54"/>
      <c r="Z225" s="54"/>
      <c r="AA225" s="54"/>
      <c r="AB225" s="54"/>
      <c r="AC225" s="54"/>
      <c r="AD225" s="54"/>
      <c r="AE225" s="55" t="str">
        <f t="shared" si="47"/>
        <v/>
      </c>
      <c r="AF225" s="51">
        <f t="shared" si="48"/>
        <v>0</v>
      </c>
      <c r="AG225" s="41" t="str">
        <f t="shared" si="49"/>
        <v>x</v>
      </c>
      <c r="AH225" s="41" t="str">
        <f t="shared" si="50"/>
        <v/>
      </c>
      <c r="AI225" s="41" t="str">
        <f t="shared" si="57"/>
        <v/>
      </c>
      <c r="AJ225" s="41" t="str">
        <f t="shared" si="46"/>
        <v/>
      </c>
      <c r="AK225" s="41" t="str">
        <f t="shared" si="46"/>
        <v/>
      </c>
      <c r="AL225" s="41" t="str">
        <f t="shared" si="46"/>
        <v/>
      </c>
      <c r="AM225" s="41" t="str">
        <f t="shared" si="46"/>
        <v/>
      </c>
      <c r="AN225" s="41" t="str">
        <f t="shared" si="46"/>
        <v/>
      </c>
      <c r="AO225" s="41" t="str">
        <f t="shared" si="51"/>
        <v/>
      </c>
      <c r="AP225" s="41" t="str">
        <f t="shared" si="52"/>
        <v/>
      </c>
      <c r="AQ225" s="41" t="str">
        <f t="shared" si="53"/>
        <v/>
      </c>
      <c r="AR225" s="41">
        <f t="shared" si="59"/>
        <v>0</v>
      </c>
      <c r="AS225" s="107">
        <f t="shared" si="56"/>
        <v>0</v>
      </c>
      <c r="AT225" s="41" t="str">
        <f t="shared" si="58"/>
        <v/>
      </c>
      <c r="AU225" s="41"/>
      <c r="AV225" s="41"/>
      <c r="AW225" s="41"/>
      <c r="AX225" s="41"/>
      <c r="AY225" s="41"/>
      <c r="AZ225" s="41"/>
      <c r="BA225" s="41">
        <f t="shared" si="54"/>
        <v>0</v>
      </c>
      <c r="BB225" s="42">
        <f>[1]Rollup!$C$15</f>
        <v>44388</v>
      </c>
      <c r="BC225" s="43" t="str">
        <f t="shared" si="55"/>
        <v/>
      </c>
      <c r="BD225" s="2"/>
      <c r="BE225" s="2"/>
      <c r="BF225" s="2"/>
      <c r="BG225" s="2"/>
      <c r="BH225" s="2"/>
      <c r="BI225" s="2"/>
      <c r="BJ225" s="2"/>
      <c r="BK225" s="2"/>
      <c r="BL225" s="2"/>
      <c r="BM225" s="2"/>
      <c r="BN225" s="2"/>
      <c r="BO225" s="2"/>
      <c r="BP225" s="2"/>
      <c r="BQ225" s="2"/>
      <c r="BR225" s="2"/>
      <c r="BS225" s="2"/>
      <c r="BT225" s="2"/>
      <c r="BU225" s="2"/>
      <c r="BV225" s="2"/>
      <c r="BW225" s="2"/>
      <c r="BX225" s="2"/>
      <c r="BY225" s="2"/>
    </row>
    <row r="226" spans="1:77" ht="15" x14ac:dyDescent="0.25">
      <c r="A226" s="47"/>
      <c r="B226" s="47"/>
      <c r="C226" s="47"/>
      <c r="D226" s="47"/>
      <c r="E226" s="47"/>
      <c r="F226" s="47"/>
      <c r="G226" s="48"/>
      <c r="H226" s="48"/>
      <c r="I226" s="48"/>
      <c r="J226" s="48"/>
      <c r="K226" s="48"/>
      <c r="L226" s="48"/>
      <c r="M226" s="49"/>
      <c r="N226" s="50"/>
      <c r="O226" s="51"/>
      <c r="P226" s="52"/>
      <c r="Q226" s="52"/>
      <c r="R226" s="51"/>
      <c r="S226" s="53"/>
      <c r="T226" s="49"/>
      <c r="U226" s="50"/>
      <c r="V226" s="51"/>
      <c r="W226" s="51"/>
      <c r="X226" s="54"/>
      <c r="Y226" s="54"/>
      <c r="Z226" s="54"/>
      <c r="AA226" s="54"/>
      <c r="AB226" s="54"/>
      <c r="AC226" s="54"/>
      <c r="AD226" s="54"/>
      <c r="AE226" s="55" t="str">
        <f t="shared" si="47"/>
        <v/>
      </c>
      <c r="AF226" s="51">
        <f t="shared" si="48"/>
        <v>0</v>
      </c>
      <c r="AG226" s="41" t="str">
        <f t="shared" si="49"/>
        <v>x</v>
      </c>
      <c r="AH226" s="41" t="str">
        <f t="shared" si="50"/>
        <v/>
      </c>
      <c r="AI226" s="41" t="str">
        <f t="shared" si="57"/>
        <v/>
      </c>
      <c r="AJ226" s="41" t="str">
        <f t="shared" si="46"/>
        <v/>
      </c>
      <c r="AK226" s="41" t="str">
        <f t="shared" si="46"/>
        <v/>
      </c>
      <c r="AL226" s="41" t="str">
        <f t="shared" si="46"/>
        <v/>
      </c>
      <c r="AM226" s="41" t="str">
        <f t="shared" si="46"/>
        <v/>
      </c>
      <c r="AN226" s="41" t="str">
        <f t="shared" si="46"/>
        <v/>
      </c>
      <c r="AO226" s="41" t="str">
        <f t="shared" si="51"/>
        <v/>
      </c>
      <c r="AP226" s="41" t="str">
        <f t="shared" si="52"/>
        <v/>
      </c>
      <c r="AQ226" s="41" t="str">
        <f t="shared" si="53"/>
        <v/>
      </c>
      <c r="AR226" s="41">
        <f t="shared" si="59"/>
        <v>0</v>
      </c>
      <c r="AS226" s="107">
        <f t="shared" si="56"/>
        <v>0</v>
      </c>
      <c r="AT226" s="41" t="str">
        <f t="shared" si="58"/>
        <v/>
      </c>
      <c r="AU226" s="41"/>
      <c r="AV226" s="41"/>
      <c r="AW226" s="41"/>
      <c r="AX226" s="41"/>
      <c r="AY226" s="41"/>
      <c r="AZ226" s="41"/>
      <c r="BA226" s="41">
        <f t="shared" si="54"/>
        <v>0</v>
      </c>
      <c r="BB226" s="42">
        <f>[1]Rollup!$C$15</f>
        <v>44388</v>
      </c>
      <c r="BC226" s="43" t="str">
        <f t="shared" si="55"/>
        <v/>
      </c>
      <c r="BD226" s="2"/>
      <c r="BE226" s="2"/>
      <c r="BF226" s="2"/>
      <c r="BG226" s="2"/>
      <c r="BH226" s="2"/>
      <c r="BI226" s="2"/>
      <c r="BJ226" s="2"/>
      <c r="BK226" s="2"/>
      <c r="BL226" s="2"/>
      <c r="BM226" s="2"/>
      <c r="BN226" s="2"/>
      <c r="BO226" s="2"/>
      <c r="BP226" s="2"/>
      <c r="BQ226" s="2"/>
      <c r="BR226" s="2"/>
      <c r="BS226" s="2"/>
      <c r="BT226" s="2"/>
      <c r="BU226" s="2"/>
      <c r="BV226" s="2"/>
      <c r="BW226" s="2"/>
      <c r="BX226" s="2"/>
      <c r="BY226" s="2"/>
    </row>
    <row r="227" spans="1:77" ht="15" x14ac:dyDescent="0.25">
      <c r="A227" s="47"/>
      <c r="B227" s="47"/>
      <c r="C227" s="47"/>
      <c r="D227" s="47"/>
      <c r="E227" s="47"/>
      <c r="F227" s="47"/>
      <c r="G227" s="48"/>
      <c r="H227" s="48"/>
      <c r="I227" s="48"/>
      <c r="J227" s="48"/>
      <c r="K227" s="48"/>
      <c r="L227" s="48"/>
      <c r="M227" s="49"/>
      <c r="N227" s="50"/>
      <c r="O227" s="51"/>
      <c r="P227" s="52"/>
      <c r="Q227" s="52"/>
      <c r="R227" s="51"/>
      <c r="S227" s="53"/>
      <c r="T227" s="49"/>
      <c r="U227" s="50"/>
      <c r="V227" s="51"/>
      <c r="W227" s="51"/>
      <c r="X227" s="54"/>
      <c r="Y227" s="54"/>
      <c r="Z227" s="54"/>
      <c r="AA227" s="54"/>
      <c r="AB227" s="54"/>
      <c r="AC227" s="54"/>
      <c r="AD227" s="54"/>
      <c r="AE227" s="55" t="str">
        <f t="shared" si="47"/>
        <v/>
      </c>
      <c r="AF227" s="51">
        <f t="shared" si="48"/>
        <v>0</v>
      </c>
      <c r="AG227" s="41" t="str">
        <f t="shared" si="49"/>
        <v>x</v>
      </c>
      <c r="AH227" s="41" t="str">
        <f t="shared" si="50"/>
        <v/>
      </c>
      <c r="AI227" s="41" t="str">
        <f t="shared" si="57"/>
        <v/>
      </c>
      <c r="AJ227" s="41" t="str">
        <f t="shared" si="46"/>
        <v/>
      </c>
      <c r="AK227" s="41" t="str">
        <f t="shared" si="46"/>
        <v/>
      </c>
      <c r="AL227" s="41" t="str">
        <f t="shared" si="46"/>
        <v/>
      </c>
      <c r="AM227" s="41" t="str">
        <f t="shared" si="46"/>
        <v/>
      </c>
      <c r="AN227" s="41" t="str">
        <f t="shared" si="46"/>
        <v/>
      </c>
      <c r="AO227" s="41" t="str">
        <f t="shared" si="51"/>
        <v/>
      </c>
      <c r="AP227" s="41" t="str">
        <f t="shared" si="52"/>
        <v/>
      </c>
      <c r="AQ227" s="41" t="str">
        <f t="shared" si="53"/>
        <v/>
      </c>
      <c r="AR227" s="41">
        <f t="shared" si="59"/>
        <v>0</v>
      </c>
      <c r="AS227" s="107">
        <f t="shared" si="56"/>
        <v>0</v>
      </c>
      <c r="AT227" s="41" t="str">
        <f t="shared" si="58"/>
        <v/>
      </c>
      <c r="AU227" s="41"/>
      <c r="AV227" s="41"/>
      <c r="AW227" s="41"/>
      <c r="AX227" s="41"/>
      <c r="AY227" s="41"/>
      <c r="AZ227" s="41"/>
      <c r="BA227" s="41">
        <f t="shared" si="54"/>
        <v>0</v>
      </c>
      <c r="BB227" s="42">
        <f>[1]Rollup!$C$15</f>
        <v>44388</v>
      </c>
      <c r="BC227" s="43" t="str">
        <f t="shared" si="55"/>
        <v/>
      </c>
      <c r="BD227" s="2"/>
      <c r="BE227" s="2"/>
      <c r="BF227" s="2"/>
      <c r="BG227" s="2"/>
      <c r="BH227" s="2"/>
      <c r="BI227" s="2"/>
      <c r="BJ227" s="2"/>
      <c r="BK227" s="2"/>
      <c r="BL227" s="2"/>
      <c r="BM227" s="2"/>
      <c r="BN227" s="2"/>
      <c r="BO227" s="2"/>
      <c r="BP227" s="2"/>
      <c r="BQ227" s="2"/>
      <c r="BR227" s="2"/>
      <c r="BS227" s="2"/>
      <c r="BT227" s="2"/>
      <c r="BU227" s="2"/>
      <c r="BV227" s="2"/>
      <c r="BW227" s="2"/>
      <c r="BX227" s="2"/>
      <c r="BY227" s="2"/>
    </row>
    <row r="228" spans="1:77" ht="15" x14ac:dyDescent="0.25">
      <c r="A228" s="47"/>
      <c r="B228" s="47"/>
      <c r="C228" s="47"/>
      <c r="D228" s="47"/>
      <c r="E228" s="47"/>
      <c r="F228" s="47"/>
      <c r="G228" s="48"/>
      <c r="H228" s="48"/>
      <c r="I228" s="48"/>
      <c r="J228" s="48"/>
      <c r="K228" s="48"/>
      <c r="L228" s="48"/>
      <c r="M228" s="49"/>
      <c r="N228" s="50"/>
      <c r="O228" s="51"/>
      <c r="P228" s="52"/>
      <c r="Q228" s="52"/>
      <c r="R228" s="51"/>
      <c r="S228" s="53"/>
      <c r="T228" s="49"/>
      <c r="U228" s="50"/>
      <c r="V228" s="51"/>
      <c r="W228" s="51"/>
      <c r="X228" s="54"/>
      <c r="Y228" s="54"/>
      <c r="Z228" s="54"/>
      <c r="AA228" s="54"/>
      <c r="AB228" s="54"/>
      <c r="AC228" s="54"/>
      <c r="AD228" s="54"/>
      <c r="AE228" s="55" t="str">
        <f t="shared" si="47"/>
        <v/>
      </c>
      <c r="AF228" s="51">
        <f t="shared" si="48"/>
        <v>0</v>
      </c>
      <c r="AG228" s="41" t="str">
        <f t="shared" si="49"/>
        <v>x</v>
      </c>
      <c r="AH228" s="41" t="str">
        <f t="shared" si="50"/>
        <v/>
      </c>
      <c r="AI228" s="41" t="str">
        <f t="shared" si="57"/>
        <v/>
      </c>
      <c r="AJ228" s="41" t="str">
        <f t="shared" si="46"/>
        <v/>
      </c>
      <c r="AK228" s="41" t="str">
        <f t="shared" si="46"/>
        <v/>
      </c>
      <c r="AL228" s="41" t="str">
        <f t="shared" si="46"/>
        <v/>
      </c>
      <c r="AM228" s="41" t="str">
        <f t="shared" si="46"/>
        <v/>
      </c>
      <c r="AN228" s="41" t="str">
        <f t="shared" si="46"/>
        <v/>
      </c>
      <c r="AO228" s="41" t="str">
        <f t="shared" si="51"/>
        <v/>
      </c>
      <c r="AP228" s="41" t="str">
        <f t="shared" si="52"/>
        <v/>
      </c>
      <c r="AQ228" s="41" t="str">
        <f t="shared" si="53"/>
        <v/>
      </c>
      <c r="AR228" s="41">
        <f t="shared" si="59"/>
        <v>0</v>
      </c>
      <c r="AS228" s="107">
        <f t="shared" si="56"/>
        <v>0</v>
      </c>
      <c r="AT228" s="41" t="str">
        <f t="shared" si="58"/>
        <v/>
      </c>
      <c r="AU228" s="41"/>
      <c r="AV228" s="41"/>
      <c r="AW228" s="41"/>
      <c r="AX228" s="41"/>
      <c r="AY228" s="41"/>
      <c r="AZ228" s="41"/>
      <c r="BA228" s="41">
        <f t="shared" si="54"/>
        <v>0</v>
      </c>
      <c r="BB228" s="42">
        <f>[1]Rollup!$C$15</f>
        <v>44388</v>
      </c>
      <c r="BC228" s="43" t="str">
        <f t="shared" si="55"/>
        <v/>
      </c>
      <c r="BD228" s="2"/>
      <c r="BE228" s="2"/>
      <c r="BF228" s="2"/>
      <c r="BG228" s="2"/>
      <c r="BH228" s="2"/>
      <c r="BI228" s="2"/>
      <c r="BJ228" s="2"/>
      <c r="BK228" s="2"/>
      <c r="BL228" s="2"/>
      <c r="BM228" s="2"/>
      <c r="BN228" s="2"/>
      <c r="BO228" s="2"/>
      <c r="BP228" s="2"/>
      <c r="BQ228" s="2"/>
      <c r="BR228" s="2"/>
      <c r="BS228" s="2"/>
      <c r="BT228" s="2"/>
      <c r="BU228" s="2"/>
      <c r="BV228" s="2"/>
      <c r="BW228" s="2"/>
      <c r="BX228" s="2"/>
      <c r="BY228" s="2"/>
    </row>
    <row r="229" spans="1:77" ht="15" x14ac:dyDescent="0.25">
      <c r="A229" s="47"/>
      <c r="B229" s="47"/>
      <c r="C229" s="47"/>
      <c r="D229" s="47"/>
      <c r="E229" s="47"/>
      <c r="F229" s="47"/>
      <c r="G229" s="48"/>
      <c r="H229" s="48"/>
      <c r="I229" s="48"/>
      <c r="J229" s="48"/>
      <c r="K229" s="48"/>
      <c r="L229" s="48"/>
      <c r="M229" s="49"/>
      <c r="N229" s="50"/>
      <c r="O229" s="51"/>
      <c r="P229" s="52"/>
      <c r="Q229" s="52"/>
      <c r="R229" s="51"/>
      <c r="S229" s="53"/>
      <c r="T229" s="49"/>
      <c r="U229" s="50"/>
      <c r="V229" s="51"/>
      <c r="W229" s="51"/>
      <c r="X229" s="54"/>
      <c r="Y229" s="54"/>
      <c r="Z229" s="54"/>
      <c r="AA229" s="54"/>
      <c r="AB229" s="54"/>
      <c r="AC229" s="54"/>
      <c r="AD229" s="54"/>
      <c r="AE229" s="55" t="str">
        <f t="shared" si="47"/>
        <v/>
      </c>
      <c r="AF229" s="51">
        <f t="shared" si="48"/>
        <v>0</v>
      </c>
      <c r="AG229" s="41" t="str">
        <f t="shared" si="49"/>
        <v>x</v>
      </c>
      <c r="AH229" s="41" t="str">
        <f t="shared" si="50"/>
        <v/>
      </c>
      <c r="AI229" s="41" t="str">
        <f t="shared" si="57"/>
        <v/>
      </c>
      <c r="AJ229" s="41" t="str">
        <f t="shared" si="46"/>
        <v/>
      </c>
      <c r="AK229" s="41" t="str">
        <f t="shared" si="46"/>
        <v/>
      </c>
      <c r="AL229" s="41" t="str">
        <f t="shared" si="46"/>
        <v/>
      </c>
      <c r="AM229" s="41" t="str">
        <f t="shared" si="46"/>
        <v/>
      </c>
      <c r="AN229" s="41" t="str">
        <f t="shared" si="46"/>
        <v/>
      </c>
      <c r="AO229" s="41" t="str">
        <f t="shared" si="51"/>
        <v/>
      </c>
      <c r="AP229" s="41" t="str">
        <f t="shared" si="52"/>
        <v/>
      </c>
      <c r="AQ229" s="41" t="str">
        <f t="shared" si="53"/>
        <v/>
      </c>
      <c r="AR229" s="41">
        <f t="shared" si="59"/>
        <v>0</v>
      </c>
      <c r="AS229" s="107">
        <f t="shared" si="56"/>
        <v>0</v>
      </c>
      <c r="AT229" s="41" t="str">
        <f t="shared" si="58"/>
        <v/>
      </c>
      <c r="AU229" s="41"/>
      <c r="AV229" s="41"/>
      <c r="AW229" s="41"/>
      <c r="AX229" s="41"/>
      <c r="AY229" s="41"/>
      <c r="AZ229" s="41"/>
      <c r="BA229" s="41">
        <f t="shared" si="54"/>
        <v>0</v>
      </c>
      <c r="BB229" s="42">
        <f>[1]Rollup!$C$15</f>
        <v>44388</v>
      </c>
      <c r="BC229" s="43" t="str">
        <f t="shared" si="55"/>
        <v/>
      </c>
      <c r="BD229" s="2"/>
      <c r="BE229" s="2"/>
      <c r="BF229" s="2"/>
      <c r="BG229" s="2"/>
      <c r="BH229" s="2"/>
      <c r="BI229" s="2"/>
      <c r="BJ229" s="2"/>
      <c r="BK229" s="2"/>
      <c r="BL229" s="2"/>
      <c r="BM229" s="2"/>
      <c r="BN229" s="2"/>
      <c r="BO229" s="2"/>
      <c r="BP229" s="2"/>
      <c r="BQ229" s="2"/>
      <c r="BR229" s="2"/>
      <c r="BS229" s="2"/>
      <c r="BT229" s="2"/>
      <c r="BU229" s="2"/>
      <c r="BV229" s="2"/>
      <c r="BW229" s="2"/>
      <c r="BX229" s="2"/>
      <c r="BY229" s="2"/>
    </row>
    <row r="230" spans="1:77" ht="15" x14ac:dyDescent="0.25">
      <c r="A230" s="47"/>
      <c r="B230" s="47"/>
      <c r="C230" s="47"/>
      <c r="D230" s="47"/>
      <c r="E230" s="47"/>
      <c r="F230" s="47"/>
      <c r="G230" s="48"/>
      <c r="H230" s="48"/>
      <c r="I230" s="48"/>
      <c r="J230" s="48"/>
      <c r="K230" s="48"/>
      <c r="L230" s="48"/>
      <c r="M230" s="49"/>
      <c r="N230" s="50"/>
      <c r="O230" s="51"/>
      <c r="P230" s="52"/>
      <c r="Q230" s="52"/>
      <c r="R230" s="51"/>
      <c r="S230" s="53"/>
      <c r="T230" s="49"/>
      <c r="U230" s="50"/>
      <c r="V230" s="51"/>
      <c r="W230" s="51"/>
      <c r="X230" s="54"/>
      <c r="Y230" s="54"/>
      <c r="Z230" s="54"/>
      <c r="AA230" s="54"/>
      <c r="AB230" s="54"/>
      <c r="AC230" s="54"/>
      <c r="AD230" s="54"/>
      <c r="AE230" s="55" t="str">
        <f t="shared" si="47"/>
        <v/>
      </c>
      <c r="AF230" s="51">
        <f t="shared" si="48"/>
        <v>0</v>
      </c>
      <c r="AG230" s="41" t="str">
        <f t="shared" si="49"/>
        <v>x</v>
      </c>
      <c r="AH230" s="41" t="str">
        <f t="shared" si="50"/>
        <v/>
      </c>
      <c r="AI230" s="41" t="str">
        <f t="shared" si="57"/>
        <v/>
      </c>
      <c r="AJ230" s="41" t="str">
        <f t="shared" si="46"/>
        <v/>
      </c>
      <c r="AK230" s="41" t="str">
        <f t="shared" si="46"/>
        <v/>
      </c>
      <c r="AL230" s="41" t="str">
        <f t="shared" si="46"/>
        <v/>
      </c>
      <c r="AM230" s="41" t="str">
        <f t="shared" si="46"/>
        <v/>
      </c>
      <c r="AN230" s="41" t="str">
        <f t="shared" si="46"/>
        <v/>
      </c>
      <c r="AO230" s="41" t="str">
        <f t="shared" si="51"/>
        <v/>
      </c>
      <c r="AP230" s="41" t="str">
        <f t="shared" si="52"/>
        <v/>
      </c>
      <c r="AQ230" s="41" t="str">
        <f t="shared" si="53"/>
        <v/>
      </c>
      <c r="AR230" s="41">
        <f t="shared" si="59"/>
        <v>0</v>
      </c>
      <c r="AS230" s="107">
        <f t="shared" si="56"/>
        <v>0</v>
      </c>
      <c r="AT230" s="41" t="str">
        <f t="shared" si="58"/>
        <v/>
      </c>
      <c r="AU230" s="41"/>
      <c r="AV230" s="41"/>
      <c r="AW230" s="41"/>
      <c r="AX230" s="41"/>
      <c r="AY230" s="41"/>
      <c r="AZ230" s="41"/>
      <c r="BA230" s="41">
        <f t="shared" si="54"/>
        <v>0</v>
      </c>
      <c r="BB230" s="42">
        <f>[1]Rollup!$C$15</f>
        <v>44388</v>
      </c>
      <c r="BC230" s="43" t="str">
        <f t="shared" si="55"/>
        <v/>
      </c>
      <c r="BD230" s="2"/>
      <c r="BE230" s="2"/>
      <c r="BF230" s="2"/>
      <c r="BG230" s="2"/>
      <c r="BH230" s="2"/>
      <c r="BI230" s="2"/>
      <c r="BJ230" s="2"/>
      <c r="BK230" s="2"/>
      <c r="BL230" s="2"/>
      <c r="BM230" s="2"/>
      <c r="BN230" s="2"/>
      <c r="BO230" s="2"/>
      <c r="BP230" s="2"/>
      <c r="BQ230" s="2"/>
      <c r="BR230" s="2"/>
      <c r="BS230" s="2"/>
      <c r="BT230" s="2"/>
      <c r="BU230" s="2"/>
      <c r="BV230" s="2"/>
      <c r="BW230" s="2"/>
      <c r="BX230" s="2"/>
      <c r="BY230" s="2"/>
    </row>
    <row r="231" spans="1:77" ht="15" x14ac:dyDescent="0.25">
      <c r="A231" s="47"/>
      <c r="B231" s="47"/>
      <c r="C231" s="47"/>
      <c r="D231" s="47"/>
      <c r="E231" s="47"/>
      <c r="F231" s="47"/>
      <c r="G231" s="48"/>
      <c r="H231" s="48"/>
      <c r="I231" s="48"/>
      <c r="J231" s="48"/>
      <c r="K231" s="48"/>
      <c r="L231" s="48"/>
      <c r="M231" s="49"/>
      <c r="N231" s="50"/>
      <c r="O231" s="51"/>
      <c r="P231" s="52"/>
      <c r="Q231" s="52"/>
      <c r="R231" s="51"/>
      <c r="S231" s="53"/>
      <c r="T231" s="49"/>
      <c r="U231" s="50"/>
      <c r="V231" s="51"/>
      <c r="W231" s="51"/>
      <c r="X231" s="54"/>
      <c r="Y231" s="54"/>
      <c r="Z231" s="54"/>
      <c r="AA231" s="54"/>
      <c r="AB231" s="54"/>
      <c r="AC231" s="54"/>
      <c r="AD231" s="54"/>
      <c r="AE231" s="55" t="str">
        <f t="shared" si="47"/>
        <v/>
      </c>
      <c r="AF231" s="51">
        <f t="shared" si="48"/>
        <v>0</v>
      </c>
      <c r="AG231" s="41" t="str">
        <f t="shared" si="49"/>
        <v>x</v>
      </c>
      <c r="AH231" s="41" t="str">
        <f t="shared" si="50"/>
        <v/>
      </c>
      <c r="AI231" s="41" t="str">
        <f t="shared" si="57"/>
        <v/>
      </c>
      <c r="AJ231" s="41" t="str">
        <f t="shared" si="46"/>
        <v/>
      </c>
      <c r="AK231" s="41" t="str">
        <f t="shared" si="46"/>
        <v/>
      </c>
      <c r="AL231" s="41" t="str">
        <f t="shared" si="46"/>
        <v/>
      </c>
      <c r="AM231" s="41" t="str">
        <f t="shared" si="46"/>
        <v/>
      </c>
      <c r="AN231" s="41" t="str">
        <f t="shared" si="46"/>
        <v/>
      </c>
      <c r="AO231" s="41" t="str">
        <f t="shared" si="51"/>
        <v/>
      </c>
      <c r="AP231" s="41" t="str">
        <f t="shared" si="52"/>
        <v/>
      </c>
      <c r="AQ231" s="41" t="str">
        <f t="shared" si="53"/>
        <v/>
      </c>
      <c r="AR231" s="41">
        <f t="shared" si="59"/>
        <v>0</v>
      </c>
      <c r="AS231" s="107">
        <f t="shared" si="56"/>
        <v>0</v>
      </c>
      <c r="AT231" s="41" t="str">
        <f t="shared" si="58"/>
        <v/>
      </c>
      <c r="AU231" s="41"/>
      <c r="AV231" s="41"/>
      <c r="AW231" s="41"/>
      <c r="AX231" s="41"/>
      <c r="AY231" s="41"/>
      <c r="AZ231" s="41"/>
      <c r="BA231" s="41">
        <f t="shared" si="54"/>
        <v>0</v>
      </c>
      <c r="BB231" s="42">
        <f>[1]Rollup!$C$15</f>
        <v>44388</v>
      </c>
      <c r="BC231" s="43" t="str">
        <f t="shared" si="55"/>
        <v/>
      </c>
      <c r="BD231" s="2"/>
      <c r="BE231" s="2"/>
      <c r="BF231" s="2"/>
      <c r="BG231" s="2"/>
      <c r="BH231" s="2"/>
      <c r="BI231" s="2"/>
      <c r="BJ231" s="2"/>
      <c r="BK231" s="2"/>
      <c r="BL231" s="2"/>
      <c r="BM231" s="2"/>
      <c r="BN231" s="2"/>
      <c r="BO231" s="2"/>
      <c r="BP231" s="2"/>
      <c r="BQ231" s="2"/>
      <c r="BR231" s="2"/>
      <c r="BS231" s="2"/>
      <c r="BT231" s="2"/>
      <c r="BU231" s="2"/>
      <c r="BV231" s="2"/>
      <c r="BW231" s="2"/>
      <c r="BX231" s="2"/>
      <c r="BY231" s="2"/>
    </row>
    <row r="232" spans="1:77" ht="15" x14ac:dyDescent="0.25">
      <c r="A232" s="47"/>
      <c r="B232" s="47"/>
      <c r="C232" s="47"/>
      <c r="D232" s="47"/>
      <c r="E232" s="47"/>
      <c r="F232" s="47"/>
      <c r="G232" s="48"/>
      <c r="H232" s="48"/>
      <c r="I232" s="48"/>
      <c r="J232" s="48"/>
      <c r="K232" s="48"/>
      <c r="L232" s="48"/>
      <c r="M232" s="49"/>
      <c r="N232" s="50"/>
      <c r="O232" s="51"/>
      <c r="P232" s="52"/>
      <c r="Q232" s="52"/>
      <c r="R232" s="51"/>
      <c r="S232" s="53"/>
      <c r="T232" s="49"/>
      <c r="U232" s="50"/>
      <c r="V232" s="51"/>
      <c r="W232" s="51"/>
      <c r="X232" s="54"/>
      <c r="Y232" s="54"/>
      <c r="Z232" s="54"/>
      <c r="AA232" s="54"/>
      <c r="AB232" s="54"/>
      <c r="AC232" s="54"/>
      <c r="AD232" s="54"/>
      <c r="AE232" s="55" t="str">
        <f t="shared" si="47"/>
        <v/>
      </c>
      <c r="AF232" s="51">
        <f t="shared" si="48"/>
        <v>0</v>
      </c>
      <c r="AG232" s="41" t="str">
        <f t="shared" si="49"/>
        <v>x</v>
      </c>
      <c r="AH232" s="41" t="str">
        <f t="shared" si="50"/>
        <v/>
      </c>
      <c r="AI232" s="41" t="str">
        <f t="shared" si="57"/>
        <v/>
      </c>
      <c r="AJ232" s="41" t="str">
        <f t="shared" si="46"/>
        <v/>
      </c>
      <c r="AK232" s="41" t="str">
        <f t="shared" si="46"/>
        <v/>
      </c>
      <c r="AL232" s="41" t="str">
        <f t="shared" si="46"/>
        <v/>
      </c>
      <c r="AM232" s="41" t="str">
        <f t="shared" si="46"/>
        <v/>
      </c>
      <c r="AN232" s="41" t="str">
        <f t="shared" si="46"/>
        <v/>
      </c>
      <c r="AO232" s="41" t="str">
        <f t="shared" si="51"/>
        <v/>
      </c>
      <c r="AP232" s="41" t="str">
        <f t="shared" si="52"/>
        <v/>
      </c>
      <c r="AQ232" s="41" t="str">
        <f t="shared" si="53"/>
        <v/>
      </c>
      <c r="AR232" s="41">
        <f t="shared" si="59"/>
        <v>0</v>
      </c>
      <c r="AS232" s="107">
        <f t="shared" si="56"/>
        <v>0</v>
      </c>
      <c r="AT232" s="41" t="str">
        <f t="shared" si="58"/>
        <v/>
      </c>
      <c r="AU232" s="41"/>
      <c r="AV232" s="41"/>
      <c r="AW232" s="41"/>
      <c r="AX232" s="41"/>
      <c r="AY232" s="41"/>
      <c r="AZ232" s="41"/>
      <c r="BA232" s="41">
        <f t="shared" si="54"/>
        <v>0</v>
      </c>
      <c r="BB232" s="42">
        <f>[1]Rollup!$C$15</f>
        <v>44388</v>
      </c>
      <c r="BC232" s="43" t="str">
        <f t="shared" si="55"/>
        <v/>
      </c>
      <c r="BD232" s="2"/>
      <c r="BE232" s="2"/>
      <c r="BF232" s="2"/>
      <c r="BG232" s="2"/>
      <c r="BH232" s="2"/>
      <c r="BI232" s="2"/>
      <c r="BJ232" s="2"/>
      <c r="BK232" s="2"/>
      <c r="BL232" s="2"/>
      <c r="BM232" s="2"/>
      <c r="BN232" s="2"/>
      <c r="BO232" s="2"/>
      <c r="BP232" s="2"/>
      <c r="BQ232" s="2"/>
      <c r="BR232" s="2"/>
      <c r="BS232" s="2"/>
      <c r="BT232" s="2"/>
      <c r="BU232" s="2"/>
      <c r="BV232" s="2"/>
      <c r="BW232" s="2"/>
      <c r="BX232" s="2"/>
      <c r="BY232" s="2"/>
    </row>
    <row r="233" spans="1:77" ht="15" x14ac:dyDescent="0.25">
      <c r="A233" s="47"/>
      <c r="B233" s="47"/>
      <c r="C233" s="47"/>
      <c r="D233" s="47"/>
      <c r="E233" s="47"/>
      <c r="F233" s="47"/>
      <c r="G233" s="48"/>
      <c r="H233" s="48"/>
      <c r="I233" s="48"/>
      <c r="J233" s="48"/>
      <c r="K233" s="48"/>
      <c r="L233" s="48"/>
      <c r="M233" s="49"/>
      <c r="N233" s="50"/>
      <c r="O233" s="51"/>
      <c r="P233" s="52"/>
      <c r="Q233" s="52"/>
      <c r="R233" s="51"/>
      <c r="S233" s="53"/>
      <c r="T233" s="49"/>
      <c r="U233" s="50"/>
      <c r="V233" s="51"/>
      <c r="W233" s="51"/>
      <c r="X233" s="54"/>
      <c r="Y233" s="54"/>
      <c r="Z233" s="54"/>
      <c r="AA233" s="54"/>
      <c r="AB233" s="54"/>
      <c r="AC233" s="54"/>
      <c r="AD233" s="54"/>
      <c r="AE233" s="55" t="str">
        <f t="shared" si="47"/>
        <v/>
      </c>
      <c r="AF233" s="51">
        <f t="shared" si="48"/>
        <v>0</v>
      </c>
      <c r="AG233" s="41" t="str">
        <f t="shared" si="49"/>
        <v>x</v>
      </c>
      <c r="AH233" s="41" t="str">
        <f t="shared" si="50"/>
        <v/>
      </c>
      <c r="AI233" s="41" t="str">
        <f t="shared" si="57"/>
        <v/>
      </c>
      <c r="AJ233" s="41" t="str">
        <f t="shared" si="46"/>
        <v/>
      </c>
      <c r="AK233" s="41" t="str">
        <f t="shared" si="46"/>
        <v/>
      </c>
      <c r="AL233" s="41" t="str">
        <f t="shared" si="46"/>
        <v/>
      </c>
      <c r="AM233" s="41" t="str">
        <f t="shared" si="46"/>
        <v/>
      </c>
      <c r="AN233" s="41" t="str">
        <f t="shared" si="46"/>
        <v/>
      </c>
      <c r="AO233" s="41" t="str">
        <f t="shared" si="51"/>
        <v/>
      </c>
      <c r="AP233" s="41" t="str">
        <f t="shared" si="52"/>
        <v/>
      </c>
      <c r="AQ233" s="41" t="str">
        <f t="shared" si="53"/>
        <v/>
      </c>
      <c r="AR233" s="41">
        <f t="shared" si="59"/>
        <v>0</v>
      </c>
      <c r="AS233" s="107">
        <f t="shared" si="56"/>
        <v>0</v>
      </c>
      <c r="AT233" s="41" t="str">
        <f t="shared" si="58"/>
        <v/>
      </c>
      <c r="AU233" s="41"/>
      <c r="AV233" s="41"/>
      <c r="AW233" s="41"/>
      <c r="AX233" s="41"/>
      <c r="AY233" s="41"/>
      <c r="AZ233" s="41"/>
      <c r="BA233" s="41">
        <f t="shared" si="54"/>
        <v>0</v>
      </c>
      <c r="BB233" s="42">
        <f>[1]Rollup!$C$15</f>
        <v>44388</v>
      </c>
      <c r="BC233" s="43" t="str">
        <f t="shared" si="55"/>
        <v/>
      </c>
      <c r="BD233" s="2"/>
      <c r="BE233" s="2"/>
      <c r="BF233" s="2"/>
      <c r="BG233" s="2"/>
      <c r="BH233" s="2"/>
      <c r="BI233" s="2"/>
      <c r="BJ233" s="2"/>
      <c r="BK233" s="2"/>
      <c r="BL233" s="2"/>
      <c r="BM233" s="2"/>
      <c r="BN233" s="2"/>
      <c r="BO233" s="2"/>
      <c r="BP233" s="2"/>
      <c r="BQ233" s="2"/>
      <c r="BR233" s="2"/>
      <c r="BS233" s="2"/>
      <c r="BT233" s="2"/>
      <c r="BU233" s="2"/>
      <c r="BV233" s="2"/>
      <c r="BW233" s="2"/>
      <c r="BX233" s="2"/>
      <c r="BY233" s="2"/>
    </row>
    <row r="234" spans="1:77" ht="15" x14ac:dyDescent="0.25">
      <c r="A234" s="47"/>
      <c r="B234" s="47"/>
      <c r="C234" s="47"/>
      <c r="D234" s="47"/>
      <c r="E234" s="47"/>
      <c r="F234" s="47"/>
      <c r="G234" s="48"/>
      <c r="H234" s="48"/>
      <c r="I234" s="48"/>
      <c r="J234" s="48"/>
      <c r="K234" s="48"/>
      <c r="L234" s="48"/>
      <c r="M234" s="49"/>
      <c r="N234" s="50"/>
      <c r="O234" s="51"/>
      <c r="P234" s="52"/>
      <c r="Q234" s="52"/>
      <c r="R234" s="51"/>
      <c r="S234" s="53"/>
      <c r="T234" s="49"/>
      <c r="U234" s="50"/>
      <c r="V234" s="51"/>
      <c r="W234" s="51"/>
      <c r="X234" s="54"/>
      <c r="Y234" s="54"/>
      <c r="Z234" s="54"/>
      <c r="AA234" s="54"/>
      <c r="AB234" s="54"/>
      <c r="AC234" s="54"/>
      <c r="AD234" s="54"/>
      <c r="AE234" s="55" t="str">
        <f t="shared" si="47"/>
        <v/>
      </c>
      <c r="AF234" s="51">
        <f t="shared" si="48"/>
        <v>0</v>
      </c>
      <c r="AG234" s="41" t="str">
        <f t="shared" si="49"/>
        <v>x</v>
      </c>
      <c r="AH234" s="41" t="str">
        <f t="shared" si="50"/>
        <v/>
      </c>
      <c r="AI234" s="41" t="str">
        <f t="shared" si="57"/>
        <v/>
      </c>
      <c r="AJ234" s="41" t="str">
        <f t="shared" si="46"/>
        <v/>
      </c>
      <c r="AK234" s="41" t="str">
        <f t="shared" si="46"/>
        <v/>
      </c>
      <c r="AL234" s="41" t="str">
        <f t="shared" si="46"/>
        <v/>
      </c>
      <c r="AM234" s="41" t="str">
        <f t="shared" si="46"/>
        <v/>
      </c>
      <c r="AN234" s="41" t="str">
        <f t="shared" si="46"/>
        <v/>
      </c>
      <c r="AO234" s="41" t="str">
        <f t="shared" si="51"/>
        <v/>
      </c>
      <c r="AP234" s="41" t="str">
        <f t="shared" si="52"/>
        <v/>
      </c>
      <c r="AQ234" s="41" t="str">
        <f t="shared" si="53"/>
        <v/>
      </c>
      <c r="AR234" s="41">
        <f t="shared" si="59"/>
        <v>0</v>
      </c>
      <c r="AS234" s="107">
        <f t="shared" si="56"/>
        <v>0</v>
      </c>
      <c r="AT234" s="41" t="str">
        <f t="shared" si="58"/>
        <v/>
      </c>
      <c r="AU234" s="41"/>
      <c r="AV234" s="41"/>
      <c r="AW234" s="41"/>
      <c r="AX234" s="41"/>
      <c r="AY234" s="41"/>
      <c r="AZ234" s="41"/>
      <c r="BA234" s="41">
        <f t="shared" si="54"/>
        <v>0</v>
      </c>
      <c r="BB234" s="42">
        <f>[1]Rollup!$C$15</f>
        <v>44388</v>
      </c>
      <c r="BC234" s="43" t="str">
        <f t="shared" si="55"/>
        <v/>
      </c>
      <c r="BD234" s="2"/>
      <c r="BE234" s="2"/>
      <c r="BF234" s="2"/>
      <c r="BG234" s="2"/>
      <c r="BH234" s="2"/>
      <c r="BI234" s="2"/>
      <c r="BJ234" s="2"/>
      <c r="BK234" s="2"/>
      <c r="BL234" s="2"/>
      <c r="BM234" s="2"/>
      <c r="BN234" s="2"/>
      <c r="BO234" s="2"/>
      <c r="BP234" s="2"/>
      <c r="BQ234" s="2"/>
      <c r="BR234" s="2"/>
      <c r="BS234" s="2"/>
      <c r="BT234" s="2"/>
      <c r="BU234" s="2"/>
      <c r="BV234" s="2"/>
      <c r="BW234" s="2"/>
      <c r="BX234" s="2"/>
      <c r="BY234" s="2"/>
    </row>
    <row r="235" spans="1:77" ht="15" x14ac:dyDescent="0.25">
      <c r="A235" s="47"/>
      <c r="B235" s="47"/>
      <c r="C235" s="47"/>
      <c r="D235" s="47"/>
      <c r="E235" s="47"/>
      <c r="F235" s="47"/>
      <c r="G235" s="48"/>
      <c r="H235" s="48"/>
      <c r="I235" s="48"/>
      <c r="J235" s="48"/>
      <c r="K235" s="48"/>
      <c r="L235" s="48"/>
      <c r="M235" s="49"/>
      <c r="N235" s="50"/>
      <c r="O235" s="51"/>
      <c r="P235" s="52"/>
      <c r="Q235" s="52"/>
      <c r="R235" s="51"/>
      <c r="S235" s="53"/>
      <c r="T235" s="49"/>
      <c r="U235" s="50"/>
      <c r="V235" s="51"/>
      <c r="W235" s="51"/>
      <c r="X235" s="54"/>
      <c r="Y235" s="54"/>
      <c r="Z235" s="54"/>
      <c r="AA235" s="54"/>
      <c r="AB235" s="54"/>
      <c r="AC235" s="54"/>
      <c r="AD235" s="54"/>
      <c r="AE235" s="55" t="str">
        <f t="shared" si="47"/>
        <v/>
      </c>
      <c r="AF235" s="51">
        <f t="shared" si="48"/>
        <v>0</v>
      </c>
      <c r="AG235" s="41" t="str">
        <f t="shared" si="49"/>
        <v>x</v>
      </c>
      <c r="AH235" s="41" t="str">
        <f t="shared" si="50"/>
        <v/>
      </c>
      <c r="AI235" s="41" t="str">
        <f t="shared" si="57"/>
        <v/>
      </c>
      <c r="AJ235" s="41" t="str">
        <f t="shared" si="46"/>
        <v/>
      </c>
      <c r="AK235" s="41" t="str">
        <f t="shared" si="46"/>
        <v/>
      </c>
      <c r="AL235" s="41" t="str">
        <f t="shared" si="46"/>
        <v/>
      </c>
      <c r="AM235" s="41" t="str">
        <f t="shared" si="46"/>
        <v/>
      </c>
      <c r="AN235" s="41" t="str">
        <f t="shared" si="46"/>
        <v/>
      </c>
      <c r="AO235" s="41" t="str">
        <f t="shared" si="51"/>
        <v/>
      </c>
      <c r="AP235" s="41" t="str">
        <f t="shared" si="52"/>
        <v/>
      </c>
      <c r="AQ235" s="41" t="str">
        <f t="shared" si="53"/>
        <v/>
      </c>
      <c r="AR235" s="41">
        <f t="shared" si="59"/>
        <v>0</v>
      </c>
      <c r="AS235" s="107">
        <f t="shared" si="56"/>
        <v>0</v>
      </c>
      <c r="AT235" s="41" t="str">
        <f t="shared" si="58"/>
        <v/>
      </c>
      <c r="AU235" s="41"/>
      <c r="AV235" s="41"/>
      <c r="AW235" s="41"/>
      <c r="AX235" s="41"/>
      <c r="AY235" s="41"/>
      <c r="AZ235" s="41"/>
      <c r="BA235" s="41">
        <f t="shared" si="54"/>
        <v>0</v>
      </c>
      <c r="BB235" s="42">
        <f>[1]Rollup!$C$15</f>
        <v>44388</v>
      </c>
      <c r="BC235" s="43" t="str">
        <f t="shared" si="55"/>
        <v/>
      </c>
      <c r="BD235" s="2"/>
      <c r="BE235" s="2"/>
      <c r="BF235" s="2"/>
      <c r="BG235" s="2"/>
      <c r="BH235" s="2"/>
      <c r="BI235" s="2"/>
      <c r="BJ235" s="2"/>
      <c r="BK235" s="2"/>
      <c r="BL235" s="2"/>
      <c r="BM235" s="2"/>
      <c r="BN235" s="2"/>
      <c r="BO235" s="2"/>
      <c r="BP235" s="2"/>
      <c r="BQ235" s="2"/>
      <c r="BR235" s="2"/>
      <c r="BS235" s="2"/>
      <c r="BT235" s="2"/>
      <c r="BU235" s="2"/>
      <c r="BV235" s="2"/>
      <c r="BW235" s="2"/>
      <c r="BX235" s="2"/>
      <c r="BY235" s="2"/>
    </row>
    <row r="236" spans="1:77" ht="15" x14ac:dyDescent="0.25">
      <c r="A236" s="47"/>
      <c r="B236" s="47"/>
      <c r="C236" s="47"/>
      <c r="D236" s="47"/>
      <c r="E236" s="47"/>
      <c r="F236" s="47"/>
      <c r="G236" s="48"/>
      <c r="H236" s="48"/>
      <c r="I236" s="48"/>
      <c r="J236" s="48"/>
      <c r="K236" s="48"/>
      <c r="L236" s="48"/>
      <c r="M236" s="49"/>
      <c r="N236" s="50"/>
      <c r="O236" s="51"/>
      <c r="P236" s="52"/>
      <c r="Q236" s="52"/>
      <c r="R236" s="51"/>
      <c r="S236" s="53"/>
      <c r="T236" s="49"/>
      <c r="U236" s="50"/>
      <c r="V236" s="51"/>
      <c r="W236" s="51"/>
      <c r="X236" s="54"/>
      <c r="Y236" s="54"/>
      <c r="Z236" s="54"/>
      <c r="AA236" s="54"/>
      <c r="AB236" s="54"/>
      <c r="AC236" s="54"/>
      <c r="AD236" s="54"/>
      <c r="AE236" s="55" t="str">
        <f t="shared" si="47"/>
        <v/>
      </c>
      <c r="AF236" s="51">
        <f t="shared" si="48"/>
        <v>0</v>
      </c>
      <c r="AG236" s="41" t="str">
        <f t="shared" si="49"/>
        <v>x</v>
      </c>
      <c r="AH236" s="41" t="str">
        <f t="shared" si="50"/>
        <v/>
      </c>
      <c r="AI236" s="41" t="str">
        <f t="shared" si="57"/>
        <v/>
      </c>
      <c r="AJ236" s="41" t="str">
        <f t="shared" si="46"/>
        <v/>
      </c>
      <c r="AK236" s="41" t="str">
        <f t="shared" si="46"/>
        <v/>
      </c>
      <c r="AL236" s="41" t="str">
        <f t="shared" si="46"/>
        <v/>
      </c>
      <c r="AM236" s="41" t="str">
        <f t="shared" si="46"/>
        <v/>
      </c>
      <c r="AN236" s="41" t="str">
        <f t="shared" si="46"/>
        <v/>
      </c>
      <c r="AO236" s="41" t="str">
        <f t="shared" si="51"/>
        <v/>
      </c>
      <c r="AP236" s="41" t="str">
        <f t="shared" si="52"/>
        <v/>
      </c>
      <c r="AQ236" s="41" t="str">
        <f t="shared" si="53"/>
        <v/>
      </c>
      <c r="AR236" s="41">
        <f t="shared" si="59"/>
        <v>0</v>
      </c>
      <c r="AS236" s="107">
        <f t="shared" si="56"/>
        <v>0</v>
      </c>
      <c r="AT236" s="41" t="str">
        <f t="shared" si="58"/>
        <v/>
      </c>
      <c r="AU236" s="41"/>
      <c r="AV236" s="41"/>
      <c r="AW236" s="41"/>
      <c r="AX236" s="41"/>
      <c r="AY236" s="41"/>
      <c r="AZ236" s="41"/>
      <c r="BA236" s="41">
        <f t="shared" si="54"/>
        <v>0</v>
      </c>
      <c r="BB236" s="42">
        <f>[1]Rollup!$C$15</f>
        <v>44388</v>
      </c>
      <c r="BC236" s="43" t="str">
        <f t="shared" si="55"/>
        <v/>
      </c>
      <c r="BD236" s="2"/>
      <c r="BE236" s="2"/>
      <c r="BF236" s="2"/>
      <c r="BG236" s="2"/>
      <c r="BH236" s="2"/>
      <c r="BI236" s="2"/>
      <c r="BJ236" s="2"/>
      <c r="BK236" s="2"/>
      <c r="BL236" s="2"/>
      <c r="BM236" s="2"/>
      <c r="BN236" s="2"/>
      <c r="BO236" s="2"/>
      <c r="BP236" s="2"/>
      <c r="BQ236" s="2"/>
      <c r="BR236" s="2"/>
      <c r="BS236" s="2"/>
      <c r="BT236" s="2"/>
      <c r="BU236" s="2"/>
      <c r="BV236" s="2"/>
      <c r="BW236" s="2"/>
      <c r="BX236" s="2"/>
      <c r="BY236" s="2"/>
    </row>
    <row r="237" spans="1:77" ht="15" x14ac:dyDescent="0.25">
      <c r="A237" s="47"/>
      <c r="B237" s="47"/>
      <c r="C237" s="47"/>
      <c r="D237" s="47"/>
      <c r="E237" s="47"/>
      <c r="F237" s="47"/>
      <c r="G237" s="48"/>
      <c r="H237" s="48"/>
      <c r="I237" s="48"/>
      <c r="J237" s="48"/>
      <c r="K237" s="48"/>
      <c r="L237" s="48"/>
      <c r="M237" s="49"/>
      <c r="N237" s="50"/>
      <c r="O237" s="51"/>
      <c r="P237" s="52"/>
      <c r="Q237" s="52"/>
      <c r="R237" s="51"/>
      <c r="S237" s="53"/>
      <c r="T237" s="49"/>
      <c r="U237" s="50"/>
      <c r="V237" s="51"/>
      <c r="W237" s="51"/>
      <c r="X237" s="54"/>
      <c r="Y237" s="54"/>
      <c r="Z237" s="54"/>
      <c r="AA237" s="54"/>
      <c r="AB237" s="54"/>
      <c r="AC237" s="54"/>
      <c r="AD237" s="54"/>
      <c r="AE237" s="55" t="str">
        <f t="shared" si="47"/>
        <v/>
      </c>
      <c r="AF237" s="51">
        <f t="shared" si="48"/>
        <v>0</v>
      </c>
      <c r="AG237" s="41" t="str">
        <f t="shared" si="49"/>
        <v>x</v>
      </c>
      <c r="AH237" s="41" t="str">
        <f t="shared" si="50"/>
        <v/>
      </c>
      <c r="AI237" s="41" t="str">
        <f t="shared" si="57"/>
        <v/>
      </c>
      <c r="AJ237" s="41" t="str">
        <f t="shared" si="46"/>
        <v/>
      </c>
      <c r="AK237" s="41" t="str">
        <f t="shared" si="46"/>
        <v/>
      </c>
      <c r="AL237" s="41" t="str">
        <f t="shared" si="46"/>
        <v/>
      </c>
      <c r="AM237" s="41" t="str">
        <f t="shared" si="46"/>
        <v/>
      </c>
      <c r="AN237" s="41" t="str">
        <f t="shared" si="46"/>
        <v/>
      </c>
      <c r="AO237" s="41" t="str">
        <f t="shared" si="51"/>
        <v/>
      </c>
      <c r="AP237" s="41" t="str">
        <f t="shared" si="52"/>
        <v/>
      </c>
      <c r="AQ237" s="41" t="str">
        <f t="shared" si="53"/>
        <v/>
      </c>
      <c r="AR237" s="41">
        <f t="shared" si="59"/>
        <v>0</v>
      </c>
      <c r="AS237" s="107">
        <f t="shared" si="56"/>
        <v>0</v>
      </c>
      <c r="AT237" s="41" t="str">
        <f t="shared" si="58"/>
        <v/>
      </c>
      <c r="AU237" s="41"/>
      <c r="AV237" s="41"/>
      <c r="AW237" s="41"/>
      <c r="AX237" s="41"/>
      <c r="AY237" s="41"/>
      <c r="AZ237" s="41"/>
      <c r="BA237" s="41">
        <f t="shared" si="54"/>
        <v>0</v>
      </c>
      <c r="BB237" s="42">
        <f>[1]Rollup!$C$15</f>
        <v>44388</v>
      </c>
      <c r="BC237" s="43" t="str">
        <f t="shared" si="55"/>
        <v/>
      </c>
      <c r="BD237" s="2"/>
      <c r="BE237" s="2"/>
      <c r="BF237" s="2"/>
      <c r="BG237" s="2"/>
      <c r="BH237" s="2"/>
      <c r="BI237" s="2"/>
      <c r="BJ237" s="2"/>
      <c r="BK237" s="2"/>
      <c r="BL237" s="2"/>
      <c r="BM237" s="2"/>
      <c r="BN237" s="2"/>
      <c r="BO237" s="2"/>
      <c r="BP237" s="2"/>
      <c r="BQ237" s="2"/>
      <c r="BR237" s="2"/>
      <c r="BS237" s="2"/>
      <c r="BT237" s="2"/>
      <c r="BU237" s="2"/>
      <c r="BV237" s="2"/>
      <c r="BW237" s="2"/>
      <c r="BX237" s="2"/>
      <c r="BY237" s="2"/>
    </row>
    <row r="238" spans="1:77" ht="15" x14ac:dyDescent="0.25">
      <c r="A238" s="47"/>
      <c r="B238" s="47"/>
      <c r="C238" s="47"/>
      <c r="D238" s="47"/>
      <c r="E238" s="47"/>
      <c r="F238" s="47"/>
      <c r="G238" s="48"/>
      <c r="H238" s="48"/>
      <c r="I238" s="48"/>
      <c r="J238" s="48"/>
      <c r="K238" s="48"/>
      <c r="L238" s="48"/>
      <c r="M238" s="49"/>
      <c r="N238" s="50"/>
      <c r="O238" s="51"/>
      <c r="P238" s="52"/>
      <c r="Q238" s="52"/>
      <c r="R238" s="51"/>
      <c r="S238" s="53"/>
      <c r="T238" s="49"/>
      <c r="U238" s="50"/>
      <c r="V238" s="51"/>
      <c r="W238" s="51"/>
      <c r="X238" s="54"/>
      <c r="Y238" s="54"/>
      <c r="Z238" s="54"/>
      <c r="AA238" s="54"/>
      <c r="AB238" s="54"/>
      <c r="AC238" s="54"/>
      <c r="AD238" s="54"/>
      <c r="AE238" s="55" t="str">
        <f t="shared" si="47"/>
        <v/>
      </c>
      <c r="AF238" s="51">
        <f t="shared" si="48"/>
        <v>0</v>
      </c>
      <c r="AG238" s="41" t="str">
        <f t="shared" si="49"/>
        <v>x</v>
      </c>
      <c r="AH238" s="41" t="str">
        <f t="shared" si="50"/>
        <v/>
      </c>
      <c r="AI238" s="41" t="str">
        <f t="shared" si="57"/>
        <v/>
      </c>
      <c r="AJ238" s="41" t="str">
        <f t="shared" si="46"/>
        <v/>
      </c>
      <c r="AK238" s="41" t="str">
        <f t="shared" si="46"/>
        <v/>
      </c>
      <c r="AL238" s="41" t="str">
        <f t="shared" si="46"/>
        <v/>
      </c>
      <c r="AM238" s="41" t="str">
        <f t="shared" si="46"/>
        <v/>
      </c>
      <c r="AN238" s="41" t="str">
        <f t="shared" si="46"/>
        <v/>
      </c>
      <c r="AO238" s="41" t="str">
        <f t="shared" si="51"/>
        <v/>
      </c>
      <c r="AP238" s="41" t="str">
        <f t="shared" si="52"/>
        <v/>
      </c>
      <c r="AQ238" s="41" t="str">
        <f t="shared" si="53"/>
        <v/>
      </c>
      <c r="AR238" s="41">
        <f t="shared" si="59"/>
        <v>0</v>
      </c>
      <c r="AS238" s="107">
        <f t="shared" si="56"/>
        <v>0</v>
      </c>
      <c r="AT238" s="41" t="str">
        <f t="shared" si="58"/>
        <v/>
      </c>
      <c r="AU238" s="41"/>
      <c r="AV238" s="41"/>
      <c r="AW238" s="41"/>
      <c r="AX238" s="41"/>
      <c r="AY238" s="41"/>
      <c r="AZ238" s="41"/>
      <c r="BA238" s="41">
        <f t="shared" si="54"/>
        <v>0</v>
      </c>
      <c r="BB238" s="42">
        <f>[1]Rollup!$C$15</f>
        <v>44388</v>
      </c>
      <c r="BC238" s="43" t="str">
        <f t="shared" si="55"/>
        <v/>
      </c>
      <c r="BD238" s="2"/>
      <c r="BE238" s="2"/>
      <c r="BF238" s="2"/>
      <c r="BG238" s="2"/>
      <c r="BH238" s="2"/>
      <c r="BI238" s="2"/>
      <c r="BJ238" s="2"/>
      <c r="BK238" s="2"/>
      <c r="BL238" s="2"/>
      <c r="BM238" s="2"/>
      <c r="BN238" s="2"/>
      <c r="BO238" s="2"/>
      <c r="BP238" s="2"/>
      <c r="BQ238" s="2"/>
      <c r="BR238" s="2"/>
      <c r="BS238" s="2"/>
      <c r="BT238" s="2"/>
      <c r="BU238" s="2"/>
      <c r="BV238" s="2"/>
      <c r="BW238" s="2"/>
      <c r="BX238" s="2"/>
      <c r="BY238" s="2"/>
    </row>
    <row r="239" spans="1:77" ht="15" x14ac:dyDescent="0.25">
      <c r="A239" s="47"/>
      <c r="B239" s="47"/>
      <c r="C239" s="47"/>
      <c r="D239" s="47"/>
      <c r="E239" s="47"/>
      <c r="F239" s="47"/>
      <c r="G239" s="48"/>
      <c r="H239" s="48"/>
      <c r="I239" s="48"/>
      <c r="J239" s="48"/>
      <c r="K239" s="48"/>
      <c r="L239" s="48"/>
      <c r="M239" s="49"/>
      <c r="N239" s="50"/>
      <c r="O239" s="51"/>
      <c r="P239" s="52"/>
      <c r="Q239" s="52"/>
      <c r="R239" s="51"/>
      <c r="S239" s="53"/>
      <c r="T239" s="49"/>
      <c r="U239" s="50"/>
      <c r="V239" s="51"/>
      <c r="W239" s="51"/>
      <c r="X239" s="54"/>
      <c r="Y239" s="54"/>
      <c r="Z239" s="54"/>
      <c r="AA239" s="54"/>
      <c r="AB239" s="54"/>
      <c r="AC239" s="54"/>
      <c r="AD239" s="54"/>
      <c r="AE239" s="55" t="str">
        <f t="shared" si="47"/>
        <v/>
      </c>
      <c r="AF239" s="51">
        <f t="shared" si="48"/>
        <v>0</v>
      </c>
      <c r="AG239" s="41" t="str">
        <f t="shared" si="49"/>
        <v>x</v>
      </c>
      <c r="AH239" s="41" t="str">
        <f t="shared" si="50"/>
        <v/>
      </c>
      <c r="AI239" s="41" t="str">
        <f t="shared" si="57"/>
        <v/>
      </c>
      <c r="AJ239" s="41" t="str">
        <f t="shared" si="46"/>
        <v/>
      </c>
      <c r="AK239" s="41" t="str">
        <f t="shared" si="46"/>
        <v/>
      </c>
      <c r="AL239" s="41" t="str">
        <f t="shared" si="46"/>
        <v/>
      </c>
      <c r="AM239" s="41" t="str">
        <f t="shared" si="46"/>
        <v/>
      </c>
      <c r="AN239" s="41" t="str">
        <f t="shared" si="46"/>
        <v/>
      </c>
      <c r="AO239" s="41" t="str">
        <f t="shared" si="51"/>
        <v/>
      </c>
      <c r="AP239" s="41" t="str">
        <f t="shared" si="52"/>
        <v/>
      </c>
      <c r="AQ239" s="41" t="str">
        <f t="shared" si="53"/>
        <v/>
      </c>
      <c r="AR239" s="41">
        <f t="shared" si="59"/>
        <v>0</v>
      </c>
      <c r="AS239" s="107">
        <f t="shared" si="56"/>
        <v>0</v>
      </c>
      <c r="AT239" s="41" t="str">
        <f t="shared" si="58"/>
        <v/>
      </c>
      <c r="AU239" s="41"/>
      <c r="AV239" s="41"/>
      <c r="AW239" s="41"/>
      <c r="AX239" s="41"/>
      <c r="AY239" s="41"/>
      <c r="AZ239" s="41"/>
      <c r="BA239" s="41">
        <f t="shared" si="54"/>
        <v>0</v>
      </c>
      <c r="BB239" s="42">
        <f>[1]Rollup!$C$15</f>
        <v>44388</v>
      </c>
      <c r="BC239" s="43" t="str">
        <f t="shared" si="55"/>
        <v/>
      </c>
      <c r="BD239" s="2"/>
      <c r="BE239" s="2"/>
      <c r="BF239" s="2"/>
      <c r="BG239" s="2"/>
      <c r="BH239" s="2"/>
      <c r="BI239" s="2"/>
      <c r="BJ239" s="2"/>
      <c r="BK239" s="2"/>
      <c r="BL239" s="2"/>
      <c r="BM239" s="2"/>
      <c r="BN239" s="2"/>
      <c r="BO239" s="2"/>
      <c r="BP239" s="2"/>
      <c r="BQ239" s="2"/>
      <c r="BR239" s="2"/>
      <c r="BS239" s="2"/>
      <c r="BT239" s="2"/>
      <c r="BU239" s="2"/>
      <c r="BV239" s="2"/>
      <c r="BW239" s="2"/>
      <c r="BX239" s="2"/>
      <c r="BY239" s="2"/>
    </row>
    <row r="240" spans="1:77" ht="15" x14ac:dyDescent="0.25">
      <c r="A240" s="47"/>
      <c r="B240" s="47"/>
      <c r="C240" s="47"/>
      <c r="D240" s="47"/>
      <c r="E240" s="47"/>
      <c r="F240" s="47"/>
      <c r="G240" s="48"/>
      <c r="H240" s="48"/>
      <c r="I240" s="48"/>
      <c r="J240" s="48"/>
      <c r="K240" s="48"/>
      <c r="L240" s="48"/>
      <c r="M240" s="49"/>
      <c r="N240" s="50"/>
      <c r="O240" s="51"/>
      <c r="P240" s="52"/>
      <c r="Q240" s="52"/>
      <c r="R240" s="51"/>
      <c r="S240" s="53"/>
      <c r="T240" s="49"/>
      <c r="U240" s="50"/>
      <c r="V240" s="51"/>
      <c r="W240" s="51"/>
      <c r="X240" s="54"/>
      <c r="Y240" s="54"/>
      <c r="Z240" s="54"/>
      <c r="AA240" s="54"/>
      <c r="AB240" s="54"/>
      <c r="AC240" s="54"/>
      <c r="AD240" s="54"/>
      <c r="AE240" s="55" t="str">
        <f t="shared" si="47"/>
        <v/>
      </c>
      <c r="AF240" s="51">
        <f t="shared" si="48"/>
        <v>0</v>
      </c>
      <c r="AG240" s="41" t="str">
        <f t="shared" si="49"/>
        <v>x</v>
      </c>
      <c r="AH240" s="41" t="str">
        <f t="shared" si="50"/>
        <v/>
      </c>
      <c r="AI240" s="41" t="str">
        <f t="shared" si="57"/>
        <v/>
      </c>
      <c r="AJ240" s="41" t="str">
        <f t="shared" si="46"/>
        <v/>
      </c>
      <c r="AK240" s="41" t="str">
        <f t="shared" si="46"/>
        <v/>
      </c>
      <c r="AL240" s="41" t="str">
        <f t="shared" si="46"/>
        <v/>
      </c>
      <c r="AM240" s="41" t="str">
        <f t="shared" si="46"/>
        <v/>
      </c>
      <c r="AN240" s="41" t="str">
        <f t="shared" si="46"/>
        <v/>
      </c>
      <c r="AO240" s="41" t="str">
        <f t="shared" si="51"/>
        <v/>
      </c>
      <c r="AP240" s="41" t="str">
        <f t="shared" si="52"/>
        <v/>
      </c>
      <c r="AQ240" s="41" t="str">
        <f t="shared" si="53"/>
        <v/>
      </c>
      <c r="AR240" s="41">
        <f t="shared" si="59"/>
        <v>0</v>
      </c>
      <c r="AS240" s="107">
        <f t="shared" si="56"/>
        <v>0</v>
      </c>
      <c r="AT240" s="41" t="str">
        <f t="shared" si="58"/>
        <v/>
      </c>
      <c r="AU240" s="41"/>
      <c r="AV240" s="41"/>
      <c r="AW240" s="41"/>
      <c r="AX240" s="41"/>
      <c r="AY240" s="41"/>
      <c r="AZ240" s="41"/>
      <c r="BA240" s="41">
        <f t="shared" si="54"/>
        <v>0</v>
      </c>
      <c r="BB240" s="42">
        <f>[1]Rollup!$C$15</f>
        <v>44388</v>
      </c>
      <c r="BC240" s="43" t="str">
        <f t="shared" si="55"/>
        <v/>
      </c>
      <c r="BD240" s="2"/>
      <c r="BE240" s="2"/>
      <c r="BF240" s="2"/>
      <c r="BG240" s="2"/>
      <c r="BH240" s="2"/>
      <c r="BI240" s="2"/>
      <c r="BJ240" s="2"/>
      <c r="BK240" s="2"/>
      <c r="BL240" s="2"/>
      <c r="BM240" s="2"/>
      <c r="BN240" s="2"/>
      <c r="BO240" s="2"/>
      <c r="BP240" s="2"/>
      <c r="BQ240" s="2"/>
      <c r="BR240" s="2"/>
      <c r="BS240" s="2"/>
      <c r="BT240" s="2"/>
      <c r="BU240" s="2"/>
      <c r="BV240" s="2"/>
      <c r="BW240" s="2"/>
      <c r="BX240" s="2"/>
      <c r="BY240" s="2"/>
    </row>
    <row r="241" spans="1:77" ht="15" x14ac:dyDescent="0.25">
      <c r="A241" s="47"/>
      <c r="B241" s="47"/>
      <c r="C241" s="47"/>
      <c r="D241" s="47"/>
      <c r="E241" s="47"/>
      <c r="F241" s="47"/>
      <c r="G241" s="48"/>
      <c r="H241" s="48"/>
      <c r="I241" s="48"/>
      <c r="J241" s="48"/>
      <c r="K241" s="48"/>
      <c r="L241" s="48"/>
      <c r="M241" s="49"/>
      <c r="N241" s="50"/>
      <c r="O241" s="51"/>
      <c r="P241" s="52"/>
      <c r="Q241" s="52"/>
      <c r="R241" s="51"/>
      <c r="S241" s="53"/>
      <c r="T241" s="49"/>
      <c r="U241" s="50"/>
      <c r="V241" s="51"/>
      <c r="W241" s="51"/>
      <c r="X241" s="54"/>
      <c r="Y241" s="54"/>
      <c r="Z241" s="54"/>
      <c r="AA241" s="54"/>
      <c r="AB241" s="54"/>
      <c r="AC241" s="54"/>
      <c r="AD241" s="54"/>
      <c r="AE241" s="55" t="str">
        <f t="shared" si="47"/>
        <v/>
      </c>
      <c r="AF241" s="51">
        <f t="shared" si="48"/>
        <v>0</v>
      </c>
      <c r="AG241" s="41" t="str">
        <f t="shared" si="49"/>
        <v>x</v>
      </c>
      <c r="AH241" s="41" t="str">
        <f t="shared" si="50"/>
        <v/>
      </c>
      <c r="AI241" s="41" t="str">
        <f t="shared" si="57"/>
        <v/>
      </c>
      <c r="AJ241" s="41" t="str">
        <f t="shared" ref="AJ241:AN283" si="60">IFERROR(IF($AG241="x",IF(O241&gt;=_xlfn.NUMBERVALUE(LEFT(INDEX(BH:BH,MATCH($D241,$BD:$BD,0)),FIND(",",INDEX(BH:BH,MATCH($D241,$BD:$BD,0)))-1)),_xlfn.NUMBERVALUE(RIGHT(INDEX(BH:BH,MATCH($D241,$BD:$BD,0)),LEN(INDEX(BH:BH,MATCH($D241,$BD:$BD,0)))-FIND(",",INDEX(BH:BH,MATCH($D241,$BD:$BD,0))))),0),""),"")</f>
        <v/>
      </c>
      <c r="AK241" s="41" t="str">
        <f t="shared" si="60"/>
        <v/>
      </c>
      <c r="AL241" s="41" t="str">
        <f t="shared" si="60"/>
        <v/>
      </c>
      <c r="AM241" s="41" t="str">
        <f t="shared" si="60"/>
        <v/>
      </c>
      <c r="AN241" s="41" t="str">
        <f t="shared" si="60"/>
        <v/>
      </c>
      <c r="AO241" s="41" t="str">
        <f t="shared" si="51"/>
        <v/>
      </c>
      <c r="AP241" s="41" t="str">
        <f t="shared" si="52"/>
        <v/>
      </c>
      <c r="AQ241" s="41" t="str">
        <f t="shared" si="53"/>
        <v/>
      </c>
      <c r="AR241" s="41">
        <f t="shared" si="59"/>
        <v>0</v>
      </c>
      <c r="AS241" s="107">
        <f t="shared" si="56"/>
        <v>0</v>
      </c>
      <c r="AT241" s="41" t="str">
        <f t="shared" si="58"/>
        <v/>
      </c>
      <c r="AU241" s="41"/>
      <c r="AV241" s="41"/>
      <c r="AW241" s="41"/>
      <c r="AX241" s="41"/>
      <c r="AY241" s="41"/>
      <c r="AZ241" s="41"/>
      <c r="BA241" s="41">
        <f t="shared" si="54"/>
        <v>0</v>
      </c>
      <c r="BB241" s="42">
        <f>[1]Rollup!$C$15</f>
        <v>44388</v>
      </c>
      <c r="BC241" s="43" t="str">
        <f t="shared" si="55"/>
        <v/>
      </c>
      <c r="BD241" s="2"/>
      <c r="BE241" s="2"/>
      <c r="BF241" s="2"/>
      <c r="BG241" s="2"/>
      <c r="BH241" s="2"/>
      <c r="BI241" s="2"/>
      <c r="BJ241" s="2"/>
      <c r="BK241" s="2"/>
      <c r="BL241" s="2"/>
      <c r="BM241" s="2"/>
      <c r="BN241" s="2"/>
      <c r="BO241" s="2"/>
      <c r="BP241" s="2"/>
      <c r="BQ241" s="2"/>
      <c r="BR241" s="2"/>
      <c r="BS241" s="2"/>
      <c r="BT241" s="2"/>
      <c r="BU241" s="2"/>
      <c r="BV241" s="2"/>
      <c r="BW241" s="2"/>
      <c r="BX241" s="2"/>
      <c r="BY241" s="2"/>
    </row>
    <row r="242" spans="1:77" ht="15" x14ac:dyDescent="0.25">
      <c r="A242" s="47"/>
      <c r="B242" s="47"/>
      <c r="C242" s="47"/>
      <c r="D242" s="47"/>
      <c r="E242" s="47"/>
      <c r="F242" s="47"/>
      <c r="G242" s="48"/>
      <c r="H242" s="48"/>
      <c r="I242" s="48"/>
      <c r="J242" s="48"/>
      <c r="K242" s="48"/>
      <c r="L242" s="48"/>
      <c r="M242" s="49"/>
      <c r="N242" s="50"/>
      <c r="O242" s="51"/>
      <c r="P242" s="52"/>
      <c r="Q242" s="52"/>
      <c r="R242" s="51"/>
      <c r="S242" s="53"/>
      <c r="T242" s="49"/>
      <c r="U242" s="50"/>
      <c r="V242" s="51"/>
      <c r="W242" s="51"/>
      <c r="X242" s="54"/>
      <c r="Y242" s="54"/>
      <c r="Z242" s="54"/>
      <c r="AA242" s="54"/>
      <c r="AB242" s="54"/>
      <c r="AC242" s="54"/>
      <c r="AD242" s="54"/>
      <c r="AE242" s="55" t="str">
        <f t="shared" si="47"/>
        <v/>
      </c>
      <c r="AF242" s="51">
        <f t="shared" si="48"/>
        <v>0</v>
      </c>
      <c r="AG242" s="41" t="str">
        <f t="shared" si="49"/>
        <v>x</v>
      </c>
      <c r="AH242" s="41" t="str">
        <f t="shared" si="50"/>
        <v/>
      </c>
      <c r="AI242" s="41" t="str">
        <f t="shared" si="57"/>
        <v/>
      </c>
      <c r="AJ242" s="41" t="str">
        <f t="shared" si="60"/>
        <v/>
      </c>
      <c r="AK242" s="41" t="str">
        <f t="shared" si="60"/>
        <v/>
      </c>
      <c r="AL242" s="41" t="str">
        <f t="shared" si="60"/>
        <v/>
      </c>
      <c r="AM242" s="41" t="str">
        <f t="shared" si="60"/>
        <v/>
      </c>
      <c r="AN242" s="41" t="str">
        <f t="shared" si="60"/>
        <v/>
      </c>
      <c r="AO242" s="41" t="str">
        <f t="shared" si="51"/>
        <v/>
      </c>
      <c r="AP242" s="41" t="str">
        <f t="shared" si="52"/>
        <v/>
      </c>
      <c r="AQ242" s="41" t="str">
        <f t="shared" si="53"/>
        <v/>
      </c>
      <c r="AR242" s="41">
        <f t="shared" si="59"/>
        <v>0</v>
      </c>
      <c r="AS242" s="107">
        <f t="shared" si="56"/>
        <v>0</v>
      </c>
      <c r="AT242" s="41" t="str">
        <f t="shared" si="58"/>
        <v/>
      </c>
      <c r="AU242" s="41"/>
      <c r="AV242" s="41"/>
      <c r="AW242" s="41"/>
      <c r="AX242" s="41"/>
      <c r="AY242" s="41"/>
      <c r="AZ242" s="41"/>
      <c r="BA242" s="41">
        <f t="shared" si="54"/>
        <v>0</v>
      </c>
      <c r="BB242" s="42">
        <f>[1]Rollup!$C$15</f>
        <v>44388</v>
      </c>
      <c r="BC242" s="43" t="str">
        <f t="shared" si="55"/>
        <v/>
      </c>
      <c r="BD242" s="2"/>
      <c r="BE242" s="2"/>
      <c r="BF242" s="2"/>
      <c r="BG242" s="2"/>
      <c r="BH242" s="2"/>
      <c r="BI242" s="2"/>
      <c r="BJ242" s="2"/>
      <c r="BK242" s="2"/>
      <c r="BL242" s="2"/>
      <c r="BM242" s="2"/>
      <c r="BN242" s="2"/>
      <c r="BO242" s="2"/>
      <c r="BP242" s="2"/>
      <c r="BQ242" s="2"/>
      <c r="BR242" s="2"/>
      <c r="BS242" s="2"/>
      <c r="BT242" s="2"/>
      <c r="BU242" s="2"/>
      <c r="BV242" s="2"/>
      <c r="BW242" s="2"/>
      <c r="BX242" s="2"/>
      <c r="BY242" s="2"/>
    </row>
    <row r="243" spans="1:77" ht="15" x14ac:dyDescent="0.25">
      <c r="A243" s="47"/>
      <c r="B243" s="47"/>
      <c r="C243" s="47"/>
      <c r="D243" s="47"/>
      <c r="E243" s="47"/>
      <c r="F243" s="47"/>
      <c r="G243" s="48"/>
      <c r="H243" s="48"/>
      <c r="I243" s="48"/>
      <c r="J243" s="48"/>
      <c r="K243" s="48"/>
      <c r="L243" s="48"/>
      <c r="M243" s="49"/>
      <c r="N243" s="50"/>
      <c r="O243" s="51"/>
      <c r="P243" s="52"/>
      <c r="Q243" s="52"/>
      <c r="R243" s="51"/>
      <c r="S243" s="53"/>
      <c r="T243" s="49"/>
      <c r="U243" s="50"/>
      <c r="V243" s="51"/>
      <c r="W243" s="51"/>
      <c r="X243" s="54"/>
      <c r="Y243" s="54"/>
      <c r="Z243" s="54"/>
      <c r="AA243" s="54"/>
      <c r="AB243" s="54"/>
      <c r="AC243" s="54"/>
      <c r="AD243" s="54"/>
      <c r="AE243" s="55" t="str">
        <f t="shared" si="47"/>
        <v/>
      </c>
      <c r="AF243" s="51">
        <f t="shared" si="48"/>
        <v>0</v>
      </c>
      <c r="AG243" s="41" t="str">
        <f t="shared" si="49"/>
        <v>x</v>
      </c>
      <c r="AH243" s="41" t="str">
        <f t="shared" si="50"/>
        <v/>
      </c>
      <c r="AI243" s="41" t="str">
        <f t="shared" si="57"/>
        <v/>
      </c>
      <c r="AJ243" s="41" t="str">
        <f t="shared" si="60"/>
        <v/>
      </c>
      <c r="AK243" s="41" t="str">
        <f t="shared" si="60"/>
        <v/>
      </c>
      <c r="AL243" s="41" t="str">
        <f t="shared" si="60"/>
        <v/>
      </c>
      <c r="AM243" s="41" t="str">
        <f t="shared" si="60"/>
        <v/>
      </c>
      <c r="AN243" s="41" t="str">
        <f t="shared" si="60"/>
        <v/>
      </c>
      <c r="AO243" s="41" t="str">
        <f t="shared" si="51"/>
        <v/>
      </c>
      <c r="AP243" s="41" t="str">
        <f t="shared" si="52"/>
        <v/>
      </c>
      <c r="AQ243" s="41" t="str">
        <f t="shared" si="53"/>
        <v/>
      </c>
      <c r="AR243" s="41">
        <f t="shared" si="59"/>
        <v>0</v>
      </c>
      <c r="AS243" s="107">
        <f t="shared" si="56"/>
        <v>0</v>
      </c>
      <c r="AT243" s="41" t="str">
        <f t="shared" si="58"/>
        <v/>
      </c>
      <c r="AU243" s="41"/>
      <c r="AV243" s="41"/>
      <c r="AW243" s="41"/>
      <c r="AX243" s="41"/>
      <c r="AY243" s="41"/>
      <c r="AZ243" s="41"/>
      <c r="BA243" s="41">
        <f t="shared" si="54"/>
        <v>0</v>
      </c>
      <c r="BB243" s="42">
        <f>[1]Rollup!$C$15</f>
        <v>44388</v>
      </c>
      <c r="BC243" s="43" t="str">
        <f t="shared" si="55"/>
        <v/>
      </c>
      <c r="BD243" s="2"/>
      <c r="BE243" s="2"/>
      <c r="BF243" s="2"/>
      <c r="BG243" s="2"/>
      <c r="BH243" s="2"/>
      <c r="BI243" s="2"/>
      <c r="BJ243" s="2"/>
      <c r="BK243" s="2"/>
      <c r="BL243" s="2"/>
      <c r="BM243" s="2"/>
      <c r="BN243" s="2"/>
      <c r="BO243" s="2"/>
      <c r="BP243" s="2"/>
      <c r="BQ243" s="2"/>
      <c r="BR243" s="2"/>
      <c r="BS243" s="2"/>
      <c r="BT243" s="2"/>
      <c r="BU243" s="2"/>
      <c r="BV243" s="2"/>
      <c r="BW243" s="2"/>
      <c r="BX243" s="2"/>
      <c r="BY243" s="2"/>
    </row>
    <row r="244" spans="1:77" ht="15" x14ac:dyDescent="0.25">
      <c r="A244" s="47"/>
      <c r="B244" s="47"/>
      <c r="C244" s="47"/>
      <c r="D244" s="47"/>
      <c r="E244" s="47"/>
      <c r="F244" s="47"/>
      <c r="G244" s="48"/>
      <c r="H244" s="48"/>
      <c r="I244" s="48"/>
      <c r="J244" s="48"/>
      <c r="K244" s="48"/>
      <c r="L244" s="48"/>
      <c r="M244" s="49"/>
      <c r="N244" s="50"/>
      <c r="O244" s="51"/>
      <c r="P244" s="52"/>
      <c r="Q244" s="52"/>
      <c r="R244" s="51"/>
      <c r="S244" s="53"/>
      <c r="T244" s="49"/>
      <c r="U244" s="50"/>
      <c r="V244" s="51"/>
      <c r="W244" s="51"/>
      <c r="X244" s="54"/>
      <c r="Y244" s="54"/>
      <c r="Z244" s="54"/>
      <c r="AA244" s="54"/>
      <c r="AB244" s="54"/>
      <c r="AC244" s="54"/>
      <c r="AD244" s="54"/>
      <c r="AE244" s="55" t="str">
        <f t="shared" si="47"/>
        <v/>
      </c>
      <c r="AF244" s="51">
        <f t="shared" si="48"/>
        <v>0</v>
      </c>
      <c r="AG244" s="41" t="str">
        <f t="shared" si="49"/>
        <v>x</v>
      </c>
      <c r="AH244" s="41" t="str">
        <f t="shared" si="50"/>
        <v/>
      </c>
      <c r="AI244" s="41" t="str">
        <f t="shared" si="57"/>
        <v/>
      </c>
      <c r="AJ244" s="41" t="str">
        <f t="shared" si="60"/>
        <v/>
      </c>
      <c r="AK244" s="41" t="str">
        <f t="shared" si="60"/>
        <v/>
      </c>
      <c r="AL244" s="41" t="str">
        <f t="shared" si="60"/>
        <v/>
      </c>
      <c r="AM244" s="41" t="str">
        <f t="shared" si="60"/>
        <v/>
      </c>
      <c r="AN244" s="41" t="str">
        <f t="shared" si="60"/>
        <v/>
      </c>
      <c r="AO244" s="41" t="str">
        <f t="shared" si="51"/>
        <v/>
      </c>
      <c r="AP244" s="41" t="str">
        <f t="shared" si="52"/>
        <v/>
      </c>
      <c r="AQ244" s="41" t="str">
        <f t="shared" si="53"/>
        <v/>
      </c>
      <c r="AR244" s="41">
        <f t="shared" si="59"/>
        <v>0</v>
      </c>
      <c r="AS244" s="107">
        <f t="shared" si="56"/>
        <v>0</v>
      </c>
      <c r="AT244" s="41" t="str">
        <f t="shared" si="58"/>
        <v/>
      </c>
      <c r="AU244" s="41"/>
      <c r="AV244" s="41"/>
      <c r="AW244" s="41"/>
      <c r="AX244" s="41"/>
      <c r="AY244" s="41"/>
      <c r="AZ244" s="41"/>
      <c r="BA244" s="41">
        <f t="shared" si="54"/>
        <v>0</v>
      </c>
      <c r="BB244" s="42">
        <f>[1]Rollup!$C$15</f>
        <v>44388</v>
      </c>
      <c r="BC244" s="43" t="str">
        <f t="shared" si="55"/>
        <v/>
      </c>
      <c r="BD244" s="2"/>
      <c r="BE244" s="2"/>
      <c r="BF244" s="2"/>
      <c r="BG244" s="2"/>
      <c r="BH244" s="2"/>
      <c r="BI244" s="2"/>
      <c r="BJ244" s="2"/>
      <c r="BK244" s="2"/>
      <c r="BL244" s="2"/>
      <c r="BM244" s="2"/>
      <c r="BN244" s="2"/>
      <c r="BO244" s="2"/>
      <c r="BP244" s="2"/>
      <c r="BQ244" s="2"/>
      <c r="BR244" s="2"/>
      <c r="BS244" s="2"/>
      <c r="BT244" s="2"/>
      <c r="BU244" s="2"/>
      <c r="BV244" s="2"/>
      <c r="BW244" s="2"/>
      <c r="BX244" s="2"/>
      <c r="BY244" s="2"/>
    </row>
    <row r="245" spans="1:77" ht="15" x14ac:dyDescent="0.25">
      <c r="A245" s="47"/>
      <c r="B245" s="47"/>
      <c r="C245" s="47"/>
      <c r="D245" s="47"/>
      <c r="E245" s="47"/>
      <c r="F245" s="47"/>
      <c r="G245" s="48"/>
      <c r="H245" s="48"/>
      <c r="I245" s="48"/>
      <c r="J245" s="48"/>
      <c r="K245" s="48"/>
      <c r="L245" s="48"/>
      <c r="M245" s="49"/>
      <c r="N245" s="50"/>
      <c r="O245" s="51"/>
      <c r="P245" s="52"/>
      <c r="Q245" s="52"/>
      <c r="R245" s="51"/>
      <c r="S245" s="53"/>
      <c r="T245" s="49"/>
      <c r="U245" s="50"/>
      <c r="V245" s="51"/>
      <c r="W245" s="51"/>
      <c r="X245" s="54"/>
      <c r="Y245" s="54"/>
      <c r="Z245" s="54"/>
      <c r="AA245" s="54"/>
      <c r="AB245" s="54"/>
      <c r="AC245" s="54"/>
      <c r="AD245" s="54"/>
      <c r="AE245" s="55" t="str">
        <f t="shared" si="47"/>
        <v/>
      </c>
      <c r="AF245" s="51">
        <f t="shared" si="48"/>
        <v>0</v>
      </c>
      <c r="AG245" s="41" t="str">
        <f t="shared" si="49"/>
        <v>x</v>
      </c>
      <c r="AH245" s="41" t="str">
        <f t="shared" si="50"/>
        <v/>
      </c>
      <c r="AI245" s="41" t="str">
        <f t="shared" si="57"/>
        <v/>
      </c>
      <c r="AJ245" s="41" t="str">
        <f t="shared" si="60"/>
        <v/>
      </c>
      <c r="AK245" s="41" t="str">
        <f t="shared" si="60"/>
        <v/>
      </c>
      <c r="AL245" s="41" t="str">
        <f t="shared" si="60"/>
        <v/>
      </c>
      <c r="AM245" s="41" t="str">
        <f t="shared" si="60"/>
        <v/>
      </c>
      <c r="AN245" s="41" t="str">
        <f t="shared" si="60"/>
        <v/>
      </c>
      <c r="AO245" s="41" t="str">
        <f t="shared" si="51"/>
        <v/>
      </c>
      <c r="AP245" s="41" t="str">
        <f t="shared" si="52"/>
        <v/>
      </c>
      <c r="AQ245" s="41" t="str">
        <f t="shared" si="53"/>
        <v/>
      </c>
      <c r="AR245" s="41">
        <f t="shared" si="59"/>
        <v>0</v>
      </c>
      <c r="AS245" s="107">
        <f t="shared" si="56"/>
        <v>0</v>
      </c>
      <c r="AT245" s="41" t="str">
        <f t="shared" si="58"/>
        <v/>
      </c>
      <c r="AU245" s="41"/>
      <c r="AV245" s="41"/>
      <c r="AW245" s="41"/>
      <c r="AX245" s="41"/>
      <c r="AY245" s="41"/>
      <c r="AZ245" s="41"/>
      <c r="BA245" s="41">
        <f t="shared" si="54"/>
        <v>0</v>
      </c>
      <c r="BB245" s="42">
        <f>[1]Rollup!$C$15</f>
        <v>44388</v>
      </c>
      <c r="BC245" s="43" t="str">
        <f t="shared" si="55"/>
        <v/>
      </c>
      <c r="BD245" s="2"/>
      <c r="BE245" s="2"/>
      <c r="BF245" s="2"/>
      <c r="BG245" s="2"/>
      <c r="BH245" s="2"/>
      <c r="BI245" s="2"/>
      <c r="BJ245" s="2"/>
      <c r="BK245" s="2"/>
      <c r="BL245" s="2"/>
      <c r="BM245" s="2"/>
      <c r="BN245" s="2"/>
      <c r="BO245" s="2"/>
      <c r="BP245" s="2"/>
      <c r="BQ245" s="2"/>
      <c r="BR245" s="2"/>
      <c r="BS245" s="2"/>
      <c r="BT245" s="2"/>
      <c r="BU245" s="2"/>
      <c r="BV245" s="2"/>
      <c r="BW245" s="2"/>
      <c r="BX245" s="2"/>
      <c r="BY245" s="2"/>
    </row>
    <row r="246" spans="1:77" ht="15" x14ac:dyDescent="0.25">
      <c r="A246" s="47"/>
      <c r="B246" s="47"/>
      <c r="C246" s="47"/>
      <c r="D246" s="47"/>
      <c r="E246" s="47"/>
      <c r="F246" s="47"/>
      <c r="G246" s="48"/>
      <c r="H246" s="48"/>
      <c r="I246" s="48"/>
      <c r="J246" s="48"/>
      <c r="K246" s="48"/>
      <c r="L246" s="48"/>
      <c r="M246" s="49"/>
      <c r="N246" s="50"/>
      <c r="O246" s="51"/>
      <c r="P246" s="52"/>
      <c r="Q246" s="52"/>
      <c r="R246" s="51"/>
      <c r="S246" s="53"/>
      <c r="T246" s="49"/>
      <c r="U246" s="50"/>
      <c r="V246" s="51"/>
      <c r="W246" s="51"/>
      <c r="X246" s="54"/>
      <c r="Y246" s="54"/>
      <c r="Z246" s="54"/>
      <c r="AA246" s="54"/>
      <c r="AB246" s="54"/>
      <c r="AC246" s="54"/>
      <c r="AD246" s="54"/>
      <c r="AE246" s="55" t="str">
        <f t="shared" si="47"/>
        <v/>
      </c>
      <c r="AF246" s="51">
        <f t="shared" si="48"/>
        <v>0</v>
      </c>
      <c r="AG246" s="41" t="str">
        <f t="shared" si="49"/>
        <v>x</v>
      </c>
      <c r="AH246" s="41" t="str">
        <f t="shared" si="50"/>
        <v/>
      </c>
      <c r="AI246" s="41" t="str">
        <f t="shared" si="57"/>
        <v/>
      </c>
      <c r="AJ246" s="41" t="str">
        <f t="shared" si="60"/>
        <v/>
      </c>
      <c r="AK246" s="41" t="str">
        <f t="shared" si="60"/>
        <v/>
      </c>
      <c r="AL246" s="41" t="str">
        <f t="shared" si="60"/>
        <v/>
      </c>
      <c r="AM246" s="41" t="str">
        <f t="shared" si="60"/>
        <v/>
      </c>
      <c r="AN246" s="41" t="str">
        <f t="shared" si="60"/>
        <v/>
      </c>
      <c r="AO246" s="41" t="str">
        <f t="shared" si="51"/>
        <v/>
      </c>
      <c r="AP246" s="41" t="str">
        <f t="shared" si="52"/>
        <v/>
      </c>
      <c r="AQ246" s="41" t="str">
        <f t="shared" si="53"/>
        <v/>
      </c>
      <c r="AR246" s="41">
        <f t="shared" si="59"/>
        <v>0</v>
      </c>
      <c r="AS246" s="107">
        <f t="shared" si="56"/>
        <v>0</v>
      </c>
      <c r="AT246" s="41" t="str">
        <f t="shared" si="58"/>
        <v/>
      </c>
      <c r="AU246" s="41"/>
      <c r="AV246" s="41"/>
      <c r="AW246" s="41"/>
      <c r="AX246" s="41"/>
      <c r="AY246" s="41"/>
      <c r="AZ246" s="41"/>
      <c r="BA246" s="41">
        <f t="shared" si="54"/>
        <v>0</v>
      </c>
      <c r="BB246" s="42">
        <f>[1]Rollup!$C$15</f>
        <v>44388</v>
      </c>
      <c r="BC246" s="43" t="str">
        <f t="shared" si="55"/>
        <v/>
      </c>
      <c r="BD246" s="2"/>
      <c r="BE246" s="2"/>
      <c r="BF246" s="2"/>
      <c r="BG246" s="2"/>
      <c r="BH246" s="2"/>
      <c r="BI246" s="2"/>
      <c r="BJ246" s="2"/>
      <c r="BK246" s="2"/>
      <c r="BL246" s="2"/>
      <c r="BM246" s="2"/>
      <c r="BN246" s="2"/>
      <c r="BO246" s="2"/>
      <c r="BP246" s="2"/>
      <c r="BQ246" s="2"/>
      <c r="BR246" s="2"/>
      <c r="BS246" s="2"/>
      <c r="BT246" s="2"/>
      <c r="BU246" s="2"/>
      <c r="BV246" s="2"/>
      <c r="BW246" s="2"/>
      <c r="BX246" s="2"/>
      <c r="BY246" s="2"/>
    </row>
    <row r="247" spans="1:77" ht="15" x14ac:dyDescent="0.25">
      <c r="A247" s="47"/>
      <c r="B247" s="47"/>
      <c r="C247" s="47"/>
      <c r="D247" s="47"/>
      <c r="E247" s="47"/>
      <c r="F247" s="47"/>
      <c r="G247" s="48"/>
      <c r="H247" s="48"/>
      <c r="I247" s="48"/>
      <c r="J247" s="48"/>
      <c r="K247" s="48"/>
      <c r="L247" s="48"/>
      <c r="M247" s="49"/>
      <c r="N247" s="50"/>
      <c r="O247" s="51"/>
      <c r="P247" s="52"/>
      <c r="Q247" s="52"/>
      <c r="R247" s="51"/>
      <c r="S247" s="53"/>
      <c r="T247" s="49"/>
      <c r="U247" s="50"/>
      <c r="V247" s="51"/>
      <c r="W247" s="51"/>
      <c r="X247" s="54"/>
      <c r="Y247" s="54"/>
      <c r="Z247" s="54"/>
      <c r="AA247" s="54"/>
      <c r="AB247" s="54"/>
      <c r="AC247" s="54"/>
      <c r="AD247" s="54"/>
      <c r="AE247" s="55" t="str">
        <f t="shared" si="47"/>
        <v/>
      </c>
      <c r="AF247" s="51">
        <f t="shared" si="48"/>
        <v>0</v>
      </c>
      <c r="AG247" s="41" t="str">
        <f t="shared" si="49"/>
        <v>x</v>
      </c>
      <c r="AH247" s="41" t="str">
        <f t="shared" si="50"/>
        <v/>
      </c>
      <c r="AI247" s="41" t="str">
        <f t="shared" si="57"/>
        <v/>
      </c>
      <c r="AJ247" s="41" t="str">
        <f t="shared" si="60"/>
        <v/>
      </c>
      <c r="AK247" s="41" t="str">
        <f t="shared" si="60"/>
        <v/>
      </c>
      <c r="AL247" s="41" t="str">
        <f t="shared" si="60"/>
        <v/>
      </c>
      <c r="AM247" s="41" t="str">
        <f t="shared" si="60"/>
        <v/>
      </c>
      <c r="AN247" s="41" t="str">
        <f t="shared" si="60"/>
        <v/>
      </c>
      <c r="AO247" s="41" t="str">
        <f t="shared" si="51"/>
        <v/>
      </c>
      <c r="AP247" s="41" t="str">
        <f t="shared" si="52"/>
        <v/>
      </c>
      <c r="AQ247" s="41" t="str">
        <f t="shared" si="53"/>
        <v/>
      </c>
      <c r="AR247" s="41">
        <f t="shared" si="59"/>
        <v>0</v>
      </c>
      <c r="AS247" s="107">
        <f t="shared" si="56"/>
        <v>0</v>
      </c>
      <c r="AT247" s="41" t="str">
        <f t="shared" si="58"/>
        <v/>
      </c>
      <c r="AU247" s="41"/>
      <c r="AV247" s="41"/>
      <c r="AW247" s="41"/>
      <c r="AX247" s="41"/>
      <c r="AY247" s="41"/>
      <c r="AZ247" s="41"/>
      <c r="BA247" s="41">
        <f t="shared" si="54"/>
        <v>0</v>
      </c>
      <c r="BB247" s="42">
        <f>[1]Rollup!$C$15</f>
        <v>44388</v>
      </c>
      <c r="BC247" s="43" t="str">
        <f t="shared" si="55"/>
        <v/>
      </c>
      <c r="BD247" s="2"/>
      <c r="BE247" s="2"/>
      <c r="BF247" s="2"/>
      <c r="BG247" s="2"/>
      <c r="BH247" s="2"/>
      <c r="BI247" s="2"/>
      <c r="BJ247" s="2"/>
      <c r="BK247" s="2"/>
      <c r="BL247" s="2"/>
      <c r="BM247" s="2"/>
      <c r="BN247" s="2"/>
      <c r="BO247" s="2"/>
      <c r="BP247" s="2"/>
      <c r="BQ247" s="2"/>
      <c r="BR247" s="2"/>
      <c r="BS247" s="2"/>
      <c r="BT247" s="2"/>
      <c r="BU247" s="2"/>
      <c r="BV247" s="2"/>
      <c r="BW247" s="2"/>
      <c r="BX247" s="2"/>
      <c r="BY247" s="2"/>
    </row>
    <row r="248" spans="1:77" ht="15" x14ac:dyDescent="0.25">
      <c r="A248" s="47"/>
      <c r="B248" s="47"/>
      <c r="C248" s="47"/>
      <c r="D248" s="47"/>
      <c r="E248" s="47"/>
      <c r="F248" s="47"/>
      <c r="G248" s="48"/>
      <c r="H248" s="48"/>
      <c r="I248" s="48"/>
      <c r="J248" s="48"/>
      <c r="K248" s="48"/>
      <c r="L248" s="48"/>
      <c r="M248" s="49"/>
      <c r="N248" s="50"/>
      <c r="O248" s="51"/>
      <c r="P248" s="52"/>
      <c r="Q248" s="52"/>
      <c r="R248" s="51"/>
      <c r="S248" s="53"/>
      <c r="T248" s="49"/>
      <c r="U248" s="50"/>
      <c r="V248" s="51"/>
      <c r="W248" s="51"/>
      <c r="X248" s="54"/>
      <c r="Y248" s="54"/>
      <c r="Z248" s="54"/>
      <c r="AA248" s="54"/>
      <c r="AB248" s="54"/>
      <c r="AC248" s="54"/>
      <c r="AD248" s="54"/>
      <c r="AE248" s="55" t="str">
        <f t="shared" si="47"/>
        <v/>
      </c>
      <c r="AF248" s="51">
        <f t="shared" si="48"/>
        <v>0</v>
      </c>
      <c r="AG248" s="41" t="str">
        <f t="shared" si="49"/>
        <v>x</v>
      </c>
      <c r="AH248" s="41" t="str">
        <f t="shared" si="50"/>
        <v/>
      </c>
      <c r="AI248" s="41" t="str">
        <f t="shared" si="57"/>
        <v/>
      </c>
      <c r="AJ248" s="41" t="str">
        <f t="shared" si="60"/>
        <v/>
      </c>
      <c r="AK248" s="41" t="str">
        <f t="shared" si="60"/>
        <v/>
      </c>
      <c r="AL248" s="41" t="str">
        <f t="shared" si="60"/>
        <v/>
      </c>
      <c r="AM248" s="41" t="str">
        <f t="shared" si="60"/>
        <v/>
      </c>
      <c r="AN248" s="41" t="str">
        <f t="shared" si="60"/>
        <v/>
      </c>
      <c r="AO248" s="41" t="str">
        <f t="shared" si="51"/>
        <v/>
      </c>
      <c r="AP248" s="41" t="str">
        <f t="shared" si="52"/>
        <v/>
      </c>
      <c r="AQ248" s="41" t="str">
        <f t="shared" si="53"/>
        <v/>
      </c>
      <c r="AR248" s="41">
        <f t="shared" si="59"/>
        <v>0</v>
      </c>
      <c r="AS248" s="107">
        <f t="shared" si="56"/>
        <v>0</v>
      </c>
      <c r="AT248" s="41" t="str">
        <f t="shared" si="58"/>
        <v/>
      </c>
      <c r="AU248" s="41"/>
      <c r="AV248" s="41"/>
      <c r="AW248" s="41"/>
      <c r="AX248" s="41"/>
      <c r="AY248" s="41"/>
      <c r="AZ248" s="41"/>
      <c r="BA248" s="41">
        <f t="shared" si="54"/>
        <v>0</v>
      </c>
      <c r="BB248" s="42">
        <f>[1]Rollup!$C$15</f>
        <v>44388</v>
      </c>
      <c r="BC248" s="43" t="str">
        <f t="shared" si="55"/>
        <v/>
      </c>
      <c r="BD248" s="2"/>
      <c r="BE248" s="2"/>
      <c r="BF248" s="2"/>
      <c r="BG248" s="2"/>
      <c r="BH248" s="2"/>
      <c r="BI248" s="2"/>
      <c r="BJ248" s="2"/>
      <c r="BK248" s="2"/>
      <c r="BL248" s="2"/>
      <c r="BM248" s="2"/>
      <c r="BN248" s="2"/>
      <c r="BO248" s="2"/>
      <c r="BP248" s="2"/>
      <c r="BQ248" s="2"/>
      <c r="BR248" s="2"/>
      <c r="BS248" s="2"/>
      <c r="BT248" s="2"/>
      <c r="BU248" s="2"/>
      <c r="BV248" s="2"/>
      <c r="BW248" s="2"/>
      <c r="BX248" s="2"/>
      <c r="BY248" s="2"/>
    </row>
    <row r="249" spans="1:77" ht="15" x14ac:dyDescent="0.25">
      <c r="A249" s="47"/>
      <c r="B249" s="47"/>
      <c r="C249" s="47"/>
      <c r="D249" s="47"/>
      <c r="E249" s="47"/>
      <c r="F249" s="47"/>
      <c r="G249" s="48"/>
      <c r="H249" s="48"/>
      <c r="I249" s="48"/>
      <c r="J249" s="48"/>
      <c r="K249" s="48"/>
      <c r="L249" s="48"/>
      <c r="M249" s="49"/>
      <c r="N249" s="50"/>
      <c r="O249" s="51"/>
      <c r="P249" s="52"/>
      <c r="Q249" s="52"/>
      <c r="R249" s="51"/>
      <c r="S249" s="53"/>
      <c r="T249" s="49"/>
      <c r="U249" s="50"/>
      <c r="V249" s="51"/>
      <c r="W249" s="51"/>
      <c r="X249" s="54"/>
      <c r="Y249" s="54"/>
      <c r="Z249" s="54"/>
      <c r="AA249" s="54"/>
      <c r="AB249" s="54"/>
      <c r="AC249" s="54"/>
      <c r="AD249" s="54"/>
      <c r="AE249" s="55" t="str">
        <f t="shared" si="47"/>
        <v/>
      </c>
      <c r="AF249" s="51">
        <f t="shared" si="48"/>
        <v>0</v>
      </c>
      <c r="AG249" s="41" t="str">
        <f t="shared" si="49"/>
        <v>x</v>
      </c>
      <c r="AH249" s="41" t="str">
        <f t="shared" si="50"/>
        <v/>
      </c>
      <c r="AI249" s="41" t="str">
        <f t="shared" si="57"/>
        <v/>
      </c>
      <c r="AJ249" s="41" t="str">
        <f t="shared" si="60"/>
        <v/>
      </c>
      <c r="AK249" s="41" t="str">
        <f t="shared" si="60"/>
        <v/>
      </c>
      <c r="AL249" s="41" t="str">
        <f t="shared" si="60"/>
        <v/>
      </c>
      <c r="AM249" s="41" t="str">
        <f t="shared" si="60"/>
        <v/>
      </c>
      <c r="AN249" s="41" t="str">
        <f t="shared" si="60"/>
        <v/>
      </c>
      <c r="AO249" s="41" t="str">
        <f t="shared" si="51"/>
        <v/>
      </c>
      <c r="AP249" s="41" t="str">
        <f t="shared" si="52"/>
        <v/>
      </c>
      <c r="AQ249" s="41" t="str">
        <f t="shared" si="53"/>
        <v/>
      </c>
      <c r="AR249" s="41">
        <f t="shared" si="59"/>
        <v>0</v>
      </c>
      <c r="AS249" s="107">
        <f t="shared" si="56"/>
        <v>0</v>
      </c>
      <c r="AT249" s="41" t="str">
        <f t="shared" si="58"/>
        <v/>
      </c>
      <c r="AU249" s="41"/>
      <c r="AV249" s="41"/>
      <c r="AW249" s="41"/>
      <c r="AX249" s="41"/>
      <c r="AY249" s="41"/>
      <c r="AZ249" s="41"/>
      <c r="BA249" s="41">
        <f t="shared" si="54"/>
        <v>0</v>
      </c>
      <c r="BB249" s="42">
        <f>[1]Rollup!$C$15</f>
        <v>44388</v>
      </c>
      <c r="BC249" s="43" t="str">
        <f t="shared" si="55"/>
        <v/>
      </c>
      <c r="BD249" s="2"/>
      <c r="BE249" s="2"/>
      <c r="BF249" s="2"/>
      <c r="BG249" s="2"/>
      <c r="BH249" s="2"/>
      <c r="BI249" s="2"/>
      <c r="BJ249" s="2"/>
      <c r="BK249" s="2"/>
      <c r="BL249" s="2"/>
      <c r="BM249" s="2"/>
      <c r="BN249" s="2"/>
      <c r="BO249" s="2"/>
      <c r="BP249" s="2"/>
      <c r="BQ249" s="2"/>
      <c r="BR249" s="2"/>
      <c r="BS249" s="2"/>
      <c r="BT249" s="2"/>
      <c r="BU249" s="2"/>
      <c r="BV249" s="2"/>
      <c r="BW249" s="2"/>
      <c r="BX249" s="2"/>
      <c r="BY249" s="2"/>
    </row>
    <row r="250" spans="1:77" ht="15" x14ac:dyDescent="0.25">
      <c r="A250" s="47"/>
      <c r="B250" s="47"/>
      <c r="C250" s="47"/>
      <c r="D250" s="47"/>
      <c r="E250" s="47"/>
      <c r="F250" s="47"/>
      <c r="G250" s="48"/>
      <c r="H250" s="48"/>
      <c r="I250" s="48"/>
      <c r="J250" s="48"/>
      <c r="K250" s="48"/>
      <c r="L250" s="48"/>
      <c r="M250" s="49"/>
      <c r="N250" s="50"/>
      <c r="O250" s="51"/>
      <c r="P250" s="52"/>
      <c r="Q250" s="52"/>
      <c r="R250" s="51"/>
      <c r="S250" s="53"/>
      <c r="T250" s="49"/>
      <c r="U250" s="50"/>
      <c r="V250" s="51"/>
      <c r="W250" s="51"/>
      <c r="X250" s="54"/>
      <c r="Y250" s="54"/>
      <c r="Z250" s="54"/>
      <c r="AA250" s="54"/>
      <c r="AB250" s="54"/>
      <c r="AC250" s="54"/>
      <c r="AD250" s="54"/>
      <c r="AE250" s="55" t="str">
        <f t="shared" si="47"/>
        <v/>
      </c>
      <c r="AF250" s="51">
        <f t="shared" si="48"/>
        <v>0</v>
      </c>
      <c r="AG250" s="41" t="str">
        <f t="shared" si="49"/>
        <v>x</v>
      </c>
      <c r="AH250" s="41" t="str">
        <f t="shared" si="50"/>
        <v/>
      </c>
      <c r="AI250" s="41" t="str">
        <f t="shared" si="57"/>
        <v/>
      </c>
      <c r="AJ250" s="41" t="str">
        <f t="shared" si="60"/>
        <v/>
      </c>
      <c r="AK250" s="41" t="str">
        <f t="shared" si="60"/>
        <v/>
      </c>
      <c r="AL250" s="41" t="str">
        <f t="shared" si="60"/>
        <v/>
      </c>
      <c r="AM250" s="41" t="str">
        <f t="shared" si="60"/>
        <v/>
      </c>
      <c r="AN250" s="41" t="str">
        <f t="shared" si="60"/>
        <v/>
      </c>
      <c r="AO250" s="41" t="str">
        <f t="shared" si="51"/>
        <v/>
      </c>
      <c r="AP250" s="41" t="str">
        <f t="shared" si="52"/>
        <v/>
      </c>
      <c r="AQ250" s="41" t="str">
        <f t="shared" si="53"/>
        <v/>
      </c>
      <c r="AR250" s="41">
        <f t="shared" si="59"/>
        <v>0</v>
      </c>
      <c r="AS250" s="107">
        <f t="shared" si="56"/>
        <v>0</v>
      </c>
      <c r="AT250" s="41" t="str">
        <f t="shared" si="58"/>
        <v/>
      </c>
      <c r="AU250" s="41"/>
      <c r="AV250" s="41"/>
      <c r="AW250" s="41"/>
      <c r="AX250" s="41"/>
      <c r="AY250" s="41"/>
      <c r="AZ250" s="41"/>
      <c r="BA250" s="41">
        <f t="shared" si="54"/>
        <v>0</v>
      </c>
      <c r="BB250" s="42">
        <f>[1]Rollup!$C$15</f>
        <v>44388</v>
      </c>
      <c r="BC250" s="43" t="str">
        <f t="shared" si="55"/>
        <v/>
      </c>
      <c r="BD250" s="2"/>
      <c r="BE250" s="2"/>
      <c r="BF250" s="2"/>
      <c r="BG250" s="2"/>
      <c r="BH250" s="2"/>
      <c r="BI250" s="2"/>
      <c r="BJ250" s="2"/>
      <c r="BK250" s="2"/>
      <c r="BL250" s="2"/>
      <c r="BM250" s="2"/>
      <c r="BN250" s="2"/>
      <c r="BO250" s="2"/>
      <c r="BP250" s="2"/>
      <c r="BQ250" s="2"/>
      <c r="BR250" s="2"/>
      <c r="BS250" s="2"/>
      <c r="BT250" s="2"/>
      <c r="BU250" s="2"/>
      <c r="BV250" s="2"/>
      <c r="BW250" s="2"/>
      <c r="BX250" s="2"/>
      <c r="BY250" s="2"/>
    </row>
    <row r="251" spans="1:77" ht="15" x14ac:dyDescent="0.25">
      <c r="A251" s="47"/>
      <c r="B251" s="47"/>
      <c r="C251" s="47"/>
      <c r="D251" s="47"/>
      <c r="E251" s="47"/>
      <c r="F251" s="47"/>
      <c r="G251" s="48"/>
      <c r="H251" s="48"/>
      <c r="I251" s="48"/>
      <c r="J251" s="48"/>
      <c r="K251" s="48"/>
      <c r="L251" s="48"/>
      <c r="M251" s="49"/>
      <c r="N251" s="50"/>
      <c r="O251" s="51"/>
      <c r="P251" s="52"/>
      <c r="Q251" s="52"/>
      <c r="R251" s="51"/>
      <c r="S251" s="53"/>
      <c r="T251" s="49"/>
      <c r="U251" s="50"/>
      <c r="V251" s="51"/>
      <c r="W251" s="51"/>
      <c r="X251" s="54"/>
      <c r="Y251" s="54"/>
      <c r="Z251" s="54"/>
      <c r="AA251" s="54"/>
      <c r="AB251" s="54"/>
      <c r="AC251" s="54"/>
      <c r="AD251" s="54"/>
      <c r="AE251" s="55" t="str">
        <f t="shared" si="47"/>
        <v/>
      </c>
      <c r="AF251" s="51">
        <f t="shared" si="48"/>
        <v>0</v>
      </c>
      <c r="AG251" s="41" t="str">
        <f t="shared" si="49"/>
        <v>x</v>
      </c>
      <c r="AH251" s="41" t="str">
        <f t="shared" si="50"/>
        <v/>
      </c>
      <c r="AI251" s="41" t="str">
        <f t="shared" si="57"/>
        <v/>
      </c>
      <c r="AJ251" s="41" t="str">
        <f t="shared" si="60"/>
        <v/>
      </c>
      <c r="AK251" s="41" t="str">
        <f t="shared" si="60"/>
        <v/>
      </c>
      <c r="AL251" s="41" t="str">
        <f t="shared" si="60"/>
        <v/>
      </c>
      <c r="AM251" s="41" t="str">
        <f t="shared" si="60"/>
        <v/>
      </c>
      <c r="AN251" s="41" t="str">
        <f t="shared" si="60"/>
        <v/>
      </c>
      <c r="AO251" s="41" t="str">
        <f t="shared" si="51"/>
        <v/>
      </c>
      <c r="AP251" s="41" t="str">
        <f t="shared" si="52"/>
        <v/>
      </c>
      <c r="AQ251" s="41" t="str">
        <f t="shared" si="53"/>
        <v/>
      </c>
      <c r="AR251" s="41">
        <f t="shared" si="59"/>
        <v>0</v>
      </c>
      <c r="AS251" s="107">
        <f t="shared" si="56"/>
        <v>0</v>
      </c>
      <c r="AT251" s="41" t="str">
        <f t="shared" si="58"/>
        <v/>
      </c>
      <c r="AU251" s="41"/>
      <c r="AV251" s="41"/>
      <c r="AW251" s="41"/>
      <c r="AX251" s="41"/>
      <c r="AY251" s="41"/>
      <c r="AZ251" s="41"/>
      <c r="BA251" s="41">
        <f t="shared" si="54"/>
        <v>0</v>
      </c>
      <c r="BB251" s="42">
        <f>[1]Rollup!$C$15</f>
        <v>44388</v>
      </c>
      <c r="BC251" s="43" t="str">
        <f t="shared" si="55"/>
        <v/>
      </c>
      <c r="BD251" s="2"/>
      <c r="BE251" s="2"/>
      <c r="BF251" s="2"/>
      <c r="BG251" s="2"/>
      <c r="BH251" s="2"/>
      <c r="BI251" s="2"/>
      <c r="BJ251" s="2"/>
      <c r="BK251" s="2"/>
      <c r="BL251" s="2"/>
      <c r="BM251" s="2"/>
      <c r="BN251" s="2"/>
      <c r="BO251" s="2"/>
      <c r="BP251" s="2"/>
      <c r="BQ251" s="2"/>
      <c r="BR251" s="2"/>
      <c r="BS251" s="2"/>
      <c r="BT251" s="2"/>
      <c r="BU251" s="2"/>
      <c r="BV251" s="2"/>
      <c r="BW251" s="2"/>
      <c r="BX251" s="2"/>
      <c r="BY251" s="2"/>
    </row>
    <row r="252" spans="1:77" ht="15" x14ac:dyDescent="0.25">
      <c r="A252" s="47"/>
      <c r="B252" s="47"/>
      <c r="C252" s="47"/>
      <c r="D252" s="47"/>
      <c r="E252" s="47"/>
      <c r="F252" s="47"/>
      <c r="G252" s="48"/>
      <c r="H252" s="48"/>
      <c r="I252" s="48"/>
      <c r="J252" s="48"/>
      <c r="K252" s="48"/>
      <c r="L252" s="48"/>
      <c r="M252" s="49"/>
      <c r="N252" s="50"/>
      <c r="O252" s="51"/>
      <c r="P252" s="52"/>
      <c r="Q252" s="52"/>
      <c r="R252" s="51"/>
      <c r="S252" s="53"/>
      <c r="T252" s="49"/>
      <c r="U252" s="50"/>
      <c r="V252" s="51"/>
      <c r="W252" s="51"/>
      <c r="X252" s="54"/>
      <c r="Y252" s="54"/>
      <c r="Z252" s="54"/>
      <c r="AA252" s="54"/>
      <c r="AB252" s="54"/>
      <c r="AC252" s="54"/>
      <c r="AD252" s="54"/>
      <c r="AE252" s="55" t="str">
        <f t="shared" si="47"/>
        <v/>
      </c>
      <c r="AF252" s="51">
        <f t="shared" si="48"/>
        <v>0</v>
      </c>
      <c r="AG252" s="41" t="str">
        <f t="shared" si="49"/>
        <v>x</v>
      </c>
      <c r="AH252" s="41" t="str">
        <f t="shared" si="50"/>
        <v/>
      </c>
      <c r="AI252" s="41" t="str">
        <f t="shared" si="57"/>
        <v/>
      </c>
      <c r="AJ252" s="41" t="str">
        <f t="shared" si="60"/>
        <v/>
      </c>
      <c r="AK252" s="41" t="str">
        <f t="shared" si="60"/>
        <v/>
      </c>
      <c r="AL252" s="41" t="str">
        <f t="shared" si="60"/>
        <v/>
      </c>
      <c r="AM252" s="41" t="str">
        <f t="shared" si="60"/>
        <v/>
      </c>
      <c r="AN252" s="41" t="str">
        <f t="shared" si="60"/>
        <v/>
      </c>
      <c r="AO252" s="41" t="str">
        <f t="shared" si="51"/>
        <v/>
      </c>
      <c r="AP252" s="41" t="str">
        <f t="shared" si="52"/>
        <v/>
      </c>
      <c r="AQ252" s="41" t="str">
        <f t="shared" si="53"/>
        <v/>
      </c>
      <c r="AR252" s="41">
        <f t="shared" si="59"/>
        <v>0</v>
      </c>
      <c r="AS252" s="107">
        <f t="shared" si="56"/>
        <v>0</v>
      </c>
      <c r="AT252" s="41" t="str">
        <f t="shared" si="58"/>
        <v/>
      </c>
      <c r="AU252" s="41"/>
      <c r="AV252" s="41"/>
      <c r="AW252" s="41"/>
      <c r="AX252" s="41"/>
      <c r="AY252" s="41"/>
      <c r="AZ252" s="41"/>
      <c r="BA252" s="41">
        <f t="shared" si="54"/>
        <v>0</v>
      </c>
      <c r="BB252" s="42">
        <f>[1]Rollup!$C$15</f>
        <v>44388</v>
      </c>
      <c r="BC252" s="43" t="str">
        <f t="shared" si="55"/>
        <v/>
      </c>
      <c r="BD252" s="2"/>
      <c r="BE252" s="2"/>
      <c r="BF252" s="2"/>
      <c r="BG252" s="2"/>
      <c r="BH252" s="2"/>
      <c r="BI252" s="2"/>
      <c r="BJ252" s="2"/>
      <c r="BK252" s="2"/>
      <c r="BL252" s="2"/>
      <c r="BM252" s="2"/>
      <c r="BN252" s="2"/>
      <c r="BO252" s="2"/>
      <c r="BP252" s="2"/>
      <c r="BQ252" s="2"/>
      <c r="BR252" s="2"/>
      <c r="BS252" s="2"/>
      <c r="BT252" s="2"/>
      <c r="BU252" s="2"/>
      <c r="BV252" s="2"/>
      <c r="BW252" s="2"/>
      <c r="BX252" s="2"/>
      <c r="BY252" s="2"/>
    </row>
    <row r="253" spans="1:77" ht="15" x14ac:dyDescent="0.25">
      <c r="A253" s="47"/>
      <c r="B253" s="47"/>
      <c r="C253" s="47"/>
      <c r="D253" s="47"/>
      <c r="E253" s="47"/>
      <c r="F253" s="47"/>
      <c r="G253" s="48"/>
      <c r="H253" s="48"/>
      <c r="I253" s="48"/>
      <c r="J253" s="48"/>
      <c r="K253" s="48"/>
      <c r="L253" s="48"/>
      <c r="M253" s="49"/>
      <c r="N253" s="50"/>
      <c r="O253" s="51"/>
      <c r="P253" s="52"/>
      <c r="Q253" s="52"/>
      <c r="R253" s="51"/>
      <c r="S253" s="53"/>
      <c r="T253" s="49"/>
      <c r="U253" s="50"/>
      <c r="V253" s="51"/>
      <c r="W253" s="51"/>
      <c r="X253" s="54"/>
      <c r="Y253" s="54"/>
      <c r="Z253" s="54"/>
      <c r="AA253" s="54"/>
      <c r="AB253" s="54"/>
      <c r="AC253" s="54"/>
      <c r="AD253" s="54"/>
      <c r="AE253" s="55" t="str">
        <f t="shared" si="47"/>
        <v/>
      </c>
      <c r="AF253" s="51">
        <f t="shared" si="48"/>
        <v>0</v>
      </c>
      <c r="AG253" s="41" t="str">
        <f t="shared" si="49"/>
        <v>x</v>
      </c>
      <c r="AH253" s="41" t="str">
        <f t="shared" si="50"/>
        <v/>
      </c>
      <c r="AI253" s="41" t="str">
        <f t="shared" si="57"/>
        <v/>
      </c>
      <c r="AJ253" s="41" t="str">
        <f t="shared" si="60"/>
        <v/>
      </c>
      <c r="AK253" s="41" t="str">
        <f t="shared" si="60"/>
        <v/>
      </c>
      <c r="AL253" s="41" t="str">
        <f t="shared" si="60"/>
        <v/>
      </c>
      <c r="AM253" s="41" t="str">
        <f t="shared" si="60"/>
        <v/>
      </c>
      <c r="AN253" s="41" t="str">
        <f t="shared" si="60"/>
        <v/>
      </c>
      <c r="AO253" s="41" t="str">
        <f t="shared" si="51"/>
        <v/>
      </c>
      <c r="AP253" s="41" t="str">
        <f t="shared" si="52"/>
        <v/>
      </c>
      <c r="AQ253" s="41" t="str">
        <f t="shared" si="53"/>
        <v/>
      </c>
      <c r="AR253" s="41">
        <f t="shared" si="59"/>
        <v>0</v>
      </c>
      <c r="AS253" s="107">
        <f t="shared" si="56"/>
        <v>0</v>
      </c>
      <c r="AT253" s="41" t="str">
        <f t="shared" si="58"/>
        <v/>
      </c>
      <c r="AU253" s="41"/>
      <c r="AV253" s="41"/>
      <c r="AW253" s="41"/>
      <c r="AX253" s="41"/>
      <c r="AY253" s="41"/>
      <c r="AZ253" s="41"/>
      <c r="BA253" s="41">
        <f t="shared" si="54"/>
        <v>0</v>
      </c>
      <c r="BB253" s="42">
        <f>[1]Rollup!$C$15</f>
        <v>44388</v>
      </c>
      <c r="BC253" s="43" t="str">
        <f t="shared" si="55"/>
        <v/>
      </c>
      <c r="BD253" s="2"/>
      <c r="BE253" s="2"/>
      <c r="BF253" s="2"/>
      <c r="BG253" s="2"/>
      <c r="BH253" s="2"/>
      <c r="BI253" s="2"/>
      <c r="BJ253" s="2"/>
      <c r="BK253" s="2"/>
      <c r="BL253" s="2"/>
      <c r="BM253" s="2"/>
      <c r="BN253" s="2"/>
      <c r="BO253" s="2"/>
      <c r="BP253" s="2"/>
      <c r="BQ253" s="2"/>
      <c r="BR253" s="2"/>
      <c r="BS253" s="2"/>
      <c r="BT253" s="2"/>
      <c r="BU253" s="2"/>
      <c r="BV253" s="2"/>
      <c r="BW253" s="2"/>
      <c r="BX253" s="2"/>
      <c r="BY253" s="2"/>
    </row>
    <row r="254" spans="1:77" ht="15" x14ac:dyDescent="0.25">
      <c r="A254" s="47"/>
      <c r="B254" s="47"/>
      <c r="C254" s="47"/>
      <c r="D254" s="47"/>
      <c r="E254" s="47"/>
      <c r="F254" s="47"/>
      <c r="G254" s="48"/>
      <c r="H254" s="48"/>
      <c r="I254" s="48"/>
      <c r="J254" s="48"/>
      <c r="K254" s="48"/>
      <c r="L254" s="48"/>
      <c r="M254" s="49"/>
      <c r="N254" s="50"/>
      <c r="O254" s="51"/>
      <c r="P254" s="52"/>
      <c r="Q254" s="52"/>
      <c r="R254" s="51"/>
      <c r="S254" s="53"/>
      <c r="T254" s="49"/>
      <c r="U254" s="50"/>
      <c r="V254" s="51"/>
      <c r="W254" s="51"/>
      <c r="X254" s="54"/>
      <c r="Y254" s="54"/>
      <c r="Z254" s="54"/>
      <c r="AA254" s="54"/>
      <c r="AB254" s="54"/>
      <c r="AC254" s="54"/>
      <c r="AD254" s="54"/>
      <c r="AE254" s="55" t="str">
        <f t="shared" si="47"/>
        <v/>
      </c>
      <c r="AF254" s="51">
        <f t="shared" si="48"/>
        <v>0</v>
      </c>
      <c r="AG254" s="41" t="str">
        <f t="shared" si="49"/>
        <v>x</v>
      </c>
      <c r="AH254" s="41" t="str">
        <f t="shared" si="50"/>
        <v/>
      </c>
      <c r="AI254" s="41" t="str">
        <f t="shared" si="57"/>
        <v/>
      </c>
      <c r="AJ254" s="41" t="str">
        <f t="shared" si="60"/>
        <v/>
      </c>
      <c r="AK254" s="41" t="str">
        <f t="shared" si="60"/>
        <v/>
      </c>
      <c r="AL254" s="41" t="str">
        <f t="shared" si="60"/>
        <v/>
      </c>
      <c r="AM254" s="41" t="str">
        <f t="shared" si="60"/>
        <v/>
      </c>
      <c r="AN254" s="41" t="str">
        <f t="shared" si="60"/>
        <v/>
      </c>
      <c r="AO254" s="41" t="str">
        <f t="shared" si="51"/>
        <v/>
      </c>
      <c r="AP254" s="41" t="str">
        <f t="shared" si="52"/>
        <v/>
      </c>
      <c r="AQ254" s="41" t="str">
        <f t="shared" si="53"/>
        <v/>
      </c>
      <c r="AR254" s="41">
        <f t="shared" si="59"/>
        <v>0</v>
      </c>
      <c r="AS254" s="107">
        <f t="shared" si="56"/>
        <v>0</v>
      </c>
      <c r="AT254" s="41" t="str">
        <f t="shared" si="58"/>
        <v/>
      </c>
      <c r="AU254" s="41"/>
      <c r="AV254" s="41"/>
      <c r="AW254" s="41"/>
      <c r="AX254" s="41"/>
      <c r="AY254" s="41"/>
      <c r="AZ254" s="41"/>
      <c r="BA254" s="41">
        <f t="shared" si="54"/>
        <v>0</v>
      </c>
      <c r="BB254" s="42">
        <f>[1]Rollup!$C$15</f>
        <v>44388</v>
      </c>
      <c r="BC254" s="43" t="str">
        <f t="shared" si="55"/>
        <v/>
      </c>
      <c r="BD254" s="2"/>
      <c r="BE254" s="2"/>
      <c r="BF254" s="2"/>
      <c r="BG254" s="2"/>
      <c r="BH254" s="2"/>
      <c r="BI254" s="2"/>
      <c r="BJ254" s="2"/>
      <c r="BK254" s="2"/>
      <c r="BL254" s="2"/>
      <c r="BM254" s="2"/>
      <c r="BN254" s="2"/>
      <c r="BO254" s="2"/>
      <c r="BP254" s="2"/>
      <c r="BQ254" s="2"/>
      <c r="BR254" s="2"/>
      <c r="BS254" s="2"/>
      <c r="BT254" s="2"/>
      <c r="BU254" s="2"/>
      <c r="BV254" s="2"/>
      <c r="BW254" s="2"/>
      <c r="BX254" s="2"/>
      <c r="BY254" s="2"/>
    </row>
    <row r="255" spans="1:77" ht="15" x14ac:dyDescent="0.25">
      <c r="A255" s="47"/>
      <c r="B255" s="47"/>
      <c r="C255" s="47"/>
      <c r="D255" s="47"/>
      <c r="E255" s="47"/>
      <c r="F255" s="47"/>
      <c r="G255" s="48"/>
      <c r="H255" s="48"/>
      <c r="I255" s="48"/>
      <c r="J255" s="48"/>
      <c r="K255" s="48"/>
      <c r="L255" s="48"/>
      <c r="M255" s="49"/>
      <c r="N255" s="50"/>
      <c r="O255" s="51"/>
      <c r="P255" s="52"/>
      <c r="Q255" s="52"/>
      <c r="R255" s="51"/>
      <c r="S255" s="53"/>
      <c r="T255" s="49"/>
      <c r="U255" s="50"/>
      <c r="V255" s="51"/>
      <c r="W255" s="51"/>
      <c r="X255" s="54"/>
      <c r="Y255" s="54"/>
      <c r="Z255" s="54"/>
      <c r="AA255" s="54"/>
      <c r="AB255" s="54"/>
      <c r="AC255" s="54"/>
      <c r="AD255" s="54"/>
      <c r="AE255" s="55" t="str">
        <f t="shared" si="47"/>
        <v/>
      </c>
      <c r="AF255" s="51">
        <f t="shared" si="48"/>
        <v>0</v>
      </c>
      <c r="AG255" s="41" t="str">
        <f t="shared" si="49"/>
        <v>x</v>
      </c>
      <c r="AH255" s="41" t="str">
        <f t="shared" si="50"/>
        <v/>
      </c>
      <c r="AI255" s="41" t="str">
        <f t="shared" si="57"/>
        <v/>
      </c>
      <c r="AJ255" s="41" t="str">
        <f t="shared" si="60"/>
        <v/>
      </c>
      <c r="AK255" s="41" t="str">
        <f t="shared" si="60"/>
        <v/>
      </c>
      <c r="AL255" s="41" t="str">
        <f t="shared" si="60"/>
        <v/>
      </c>
      <c r="AM255" s="41" t="str">
        <f t="shared" si="60"/>
        <v/>
      </c>
      <c r="AN255" s="41" t="str">
        <f t="shared" si="60"/>
        <v/>
      </c>
      <c r="AO255" s="41" t="str">
        <f t="shared" si="51"/>
        <v/>
      </c>
      <c r="AP255" s="41" t="str">
        <f t="shared" si="52"/>
        <v/>
      </c>
      <c r="AQ255" s="41" t="str">
        <f t="shared" si="53"/>
        <v/>
      </c>
      <c r="AR255" s="41">
        <f t="shared" si="59"/>
        <v>0</v>
      </c>
      <c r="AS255" s="107">
        <f t="shared" si="56"/>
        <v>0</v>
      </c>
      <c r="AT255" s="41" t="str">
        <f t="shared" si="58"/>
        <v/>
      </c>
      <c r="AU255" s="41"/>
      <c r="AV255" s="41"/>
      <c r="AW255" s="41"/>
      <c r="AX255" s="41"/>
      <c r="AY255" s="41"/>
      <c r="AZ255" s="41"/>
      <c r="BA255" s="41">
        <f t="shared" si="54"/>
        <v>0</v>
      </c>
      <c r="BB255" s="42">
        <f>[1]Rollup!$C$15</f>
        <v>44388</v>
      </c>
      <c r="BC255" s="43" t="str">
        <f t="shared" si="55"/>
        <v/>
      </c>
      <c r="BD255" s="2"/>
      <c r="BE255" s="2"/>
      <c r="BF255" s="2"/>
      <c r="BG255" s="2"/>
      <c r="BH255" s="2"/>
      <c r="BI255" s="2"/>
      <c r="BJ255" s="2"/>
      <c r="BK255" s="2"/>
      <c r="BL255" s="2"/>
      <c r="BM255" s="2"/>
      <c r="BN255" s="2"/>
      <c r="BO255" s="2"/>
      <c r="BP255" s="2"/>
      <c r="BQ255" s="2"/>
      <c r="BR255" s="2"/>
      <c r="BS255" s="2"/>
      <c r="BT255" s="2"/>
      <c r="BU255" s="2"/>
      <c r="BV255" s="2"/>
      <c r="BW255" s="2"/>
      <c r="BX255" s="2"/>
      <c r="BY255" s="2"/>
    </row>
    <row r="256" spans="1:77" ht="15" x14ac:dyDescent="0.25">
      <c r="A256" s="47"/>
      <c r="B256" s="47"/>
      <c r="C256" s="47"/>
      <c r="D256" s="47"/>
      <c r="E256" s="47"/>
      <c r="F256" s="47"/>
      <c r="G256" s="48"/>
      <c r="H256" s="48"/>
      <c r="I256" s="48"/>
      <c r="J256" s="48"/>
      <c r="K256" s="48"/>
      <c r="L256" s="48"/>
      <c r="M256" s="49"/>
      <c r="N256" s="50"/>
      <c r="O256" s="51"/>
      <c r="P256" s="52"/>
      <c r="Q256" s="52"/>
      <c r="R256" s="51"/>
      <c r="S256" s="53"/>
      <c r="T256" s="49"/>
      <c r="U256" s="50"/>
      <c r="V256" s="51"/>
      <c r="W256" s="51"/>
      <c r="X256" s="54"/>
      <c r="Y256" s="54"/>
      <c r="Z256" s="54"/>
      <c r="AA256" s="54"/>
      <c r="AB256" s="54"/>
      <c r="AC256" s="54"/>
      <c r="AD256" s="54"/>
      <c r="AE256" s="55" t="str">
        <f t="shared" si="47"/>
        <v/>
      </c>
      <c r="AF256" s="51">
        <f t="shared" si="48"/>
        <v>0</v>
      </c>
      <c r="AG256" s="41" t="str">
        <f t="shared" si="49"/>
        <v>x</v>
      </c>
      <c r="AH256" s="41" t="str">
        <f t="shared" si="50"/>
        <v/>
      </c>
      <c r="AI256" s="41" t="str">
        <f t="shared" si="57"/>
        <v/>
      </c>
      <c r="AJ256" s="41" t="str">
        <f t="shared" si="60"/>
        <v/>
      </c>
      <c r="AK256" s="41" t="str">
        <f t="shared" si="60"/>
        <v/>
      </c>
      <c r="AL256" s="41" t="str">
        <f t="shared" si="60"/>
        <v/>
      </c>
      <c r="AM256" s="41" t="str">
        <f t="shared" si="60"/>
        <v/>
      </c>
      <c r="AN256" s="41" t="str">
        <f t="shared" si="60"/>
        <v/>
      </c>
      <c r="AO256" s="41" t="str">
        <f t="shared" si="51"/>
        <v/>
      </c>
      <c r="AP256" s="41" t="str">
        <f t="shared" si="52"/>
        <v/>
      </c>
      <c r="AQ256" s="41" t="str">
        <f t="shared" si="53"/>
        <v/>
      </c>
      <c r="AR256" s="41">
        <f t="shared" si="59"/>
        <v>0</v>
      </c>
      <c r="AS256" s="107">
        <f t="shared" si="56"/>
        <v>0</v>
      </c>
      <c r="AT256" s="41" t="str">
        <f t="shared" si="58"/>
        <v/>
      </c>
      <c r="AU256" s="41"/>
      <c r="AV256" s="41"/>
      <c r="AW256" s="41"/>
      <c r="AX256" s="41"/>
      <c r="AY256" s="41"/>
      <c r="AZ256" s="41"/>
      <c r="BA256" s="41">
        <f t="shared" si="54"/>
        <v>0</v>
      </c>
      <c r="BB256" s="42">
        <f>[1]Rollup!$C$15</f>
        <v>44388</v>
      </c>
      <c r="BC256" s="43" t="str">
        <f t="shared" si="55"/>
        <v/>
      </c>
      <c r="BD256" s="2"/>
      <c r="BE256" s="2"/>
      <c r="BF256" s="2"/>
      <c r="BG256" s="2"/>
      <c r="BH256" s="2"/>
      <c r="BI256" s="2"/>
      <c r="BJ256" s="2"/>
      <c r="BK256" s="2"/>
      <c r="BL256" s="2"/>
      <c r="BM256" s="2"/>
      <c r="BN256" s="2"/>
      <c r="BO256" s="2"/>
      <c r="BP256" s="2"/>
      <c r="BQ256" s="2"/>
      <c r="BR256" s="2"/>
      <c r="BS256" s="2"/>
      <c r="BT256" s="2"/>
      <c r="BU256" s="2"/>
      <c r="BV256" s="2"/>
      <c r="BW256" s="2"/>
      <c r="BX256" s="2"/>
      <c r="BY256" s="2"/>
    </row>
    <row r="257" spans="1:77" ht="15" x14ac:dyDescent="0.25">
      <c r="A257" s="47"/>
      <c r="B257" s="47"/>
      <c r="C257" s="47"/>
      <c r="D257" s="47"/>
      <c r="E257" s="47"/>
      <c r="F257" s="47"/>
      <c r="G257" s="48"/>
      <c r="H257" s="48"/>
      <c r="I257" s="48"/>
      <c r="J257" s="48"/>
      <c r="K257" s="48"/>
      <c r="L257" s="48"/>
      <c r="M257" s="49"/>
      <c r="N257" s="50"/>
      <c r="O257" s="51"/>
      <c r="P257" s="52"/>
      <c r="Q257" s="52"/>
      <c r="R257" s="51"/>
      <c r="S257" s="53"/>
      <c r="T257" s="49"/>
      <c r="U257" s="50"/>
      <c r="V257" s="51"/>
      <c r="W257" s="51"/>
      <c r="X257" s="54"/>
      <c r="Y257" s="54"/>
      <c r="Z257" s="54"/>
      <c r="AA257" s="54"/>
      <c r="AB257" s="54"/>
      <c r="AC257" s="54"/>
      <c r="AD257" s="54"/>
      <c r="AE257" s="55" t="str">
        <f t="shared" si="47"/>
        <v/>
      </c>
      <c r="AF257" s="51">
        <f t="shared" si="48"/>
        <v>0</v>
      </c>
      <c r="AG257" s="41" t="str">
        <f t="shared" si="49"/>
        <v>x</v>
      </c>
      <c r="AH257" s="41" t="str">
        <f t="shared" si="50"/>
        <v/>
      </c>
      <c r="AI257" s="41" t="str">
        <f t="shared" si="57"/>
        <v/>
      </c>
      <c r="AJ257" s="41" t="str">
        <f t="shared" si="60"/>
        <v/>
      </c>
      <c r="AK257" s="41" t="str">
        <f t="shared" si="60"/>
        <v/>
      </c>
      <c r="AL257" s="41" t="str">
        <f t="shared" si="60"/>
        <v/>
      </c>
      <c r="AM257" s="41" t="str">
        <f t="shared" si="60"/>
        <v/>
      </c>
      <c r="AN257" s="41" t="str">
        <f t="shared" si="60"/>
        <v/>
      </c>
      <c r="AO257" s="41" t="str">
        <f t="shared" si="51"/>
        <v/>
      </c>
      <c r="AP257" s="41" t="str">
        <f t="shared" si="52"/>
        <v/>
      </c>
      <c r="AQ257" s="41" t="str">
        <f t="shared" si="53"/>
        <v/>
      </c>
      <c r="AR257" s="41">
        <f t="shared" si="59"/>
        <v>0</v>
      </c>
      <c r="AS257" s="107">
        <f t="shared" si="56"/>
        <v>0</v>
      </c>
      <c r="AT257" s="41" t="str">
        <f t="shared" si="58"/>
        <v/>
      </c>
      <c r="AU257" s="41"/>
      <c r="AV257" s="41"/>
      <c r="AW257" s="41"/>
      <c r="AX257" s="41"/>
      <c r="AY257" s="41"/>
      <c r="AZ257" s="41"/>
      <c r="BA257" s="41">
        <f t="shared" si="54"/>
        <v>0</v>
      </c>
      <c r="BB257" s="42">
        <f>[1]Rollup!$C$15</f>
        <v>44388</v>
      </c>
      <c r="BC257" s="43" t="str">
        <f t="shared" si="55"/>
        <v/>
      </c>
      <c r="BD257" s="2"/>
      <c r="BE257" s="2"/>
      <c r="BF257" s="2"/>
      <c r="BG257" s="2"/>
      <c r="BH257" s="2"/>
      <c r="BI257" s="2"/>
      <c r="BJ257" s="2"/>
      <c r="BK257" s="2"/>
      <c r="BL257" s="2"/>
      <c r="BM257" s="2"/>
      <c r="BN257" s="2"/>
      <c r="BO257" s="2"/>
      <c r="BP257" s="2"/>
      <c r="BQ257" s="2"/>
      <c r="BR257" s="2"/>
      <c r="BS257" s="2"/>
      <c r="BT257" s="2"/>
      <c r="BU257" s="2"/>
      <c r="BV257" s="2"/>
      <c r="BW257" s="2"/>
      <c r="BX257" s="2"/>
      <c r="BY257" s="2"/>
    </row>
    <row r="258" spans="1:77" ht="15" x14ac:dyDescent="0.25">
      <c r="A258" s="47"/>
      <c r="B258" s="47"/>
      <c r="C258" s="47"/>
      <c r="D258" s="47"/>
      <c r="E258" s="47"/>
      <c r="F258" s="47"/>
      <c r="G258" s="48"/>
      <c r="H258" s="48"/>
      <c r="I258" s="48"/>
      <c r="J258" s="48"/>
      <c r="K258" s="48"/>
      <c r="L258" s="48"/>
      <c r="M258" s="49"/>
      <c r="N258" s="50"/>
      <c r="O258" s="51"/>
      <c r="P258" s="52"/>
      <c r="Q258" s="52"/>
      <c r="R258" s="51"/>
      <c r="S258" s="53"/>
      <c r="T258" s="49"/>
      <c r="U258" s="50"/>
      <c r="V258" s="51"/>
      <c r="W258" s="51"/>
      <c r="X258" s="54"/>
      <c r="Y258" s="54"/>
      <c r="Z258" s="54"/>
      <c r="AA258" s="54"/>
      <c r="AB258" s="54"/>
      <c r="AC258" s="54"/>
      <c r="AD258" s="54"/>
      <c r="AE258" s="55" t="str">
        <f t="shared" ref="AE258:AE321" si="61">IFERROR(IF(ISERROR(INDEX($BE$30:$BE$60,MATCH(B258,$BD$30:$BD$60,0))),L258/MAX((G258-I258-K258),H258),L258/H258),"")</f>
        <v/>
      </c>
      <c r="AF258" s="51">
        <f t="shared" ref="AF258:AF321" si="62">(G258-I258-K258)-H258</f>
        <v>0</v>
      </c>
      <c r="AG258" s="41" t="str">
        <f t="shared" ref="AG258:AG321" si="63">IF(AND(F258="USCC",J258&gt;0),"",IFERROR(IF(AE258&gt;=_xlfn.NUMBERVALUE(LEFT(INDEX(BE:BE,MATCH($D258,$BD:$BD,0)),FIND(",",INDEX(BE:BE,MATCH($D258,$BD:$BD,0)))-1)),RIGHT(INDEX(BE:BE,MATCH($D258,$BD:$BD,0)),LEN(INDEX(BE:BE,MATCH($D258,$BD:$BD,0)))-FIND(",",INDEX(BE:BE,MATCH($D258,$BD:$BD,0)))),""),"x"))</f>
        <v>x</v>
      </c>
      <c r="AH258" s="41" t="str">
        <f t="shared" ref="AH258:AH321" si="64">IFERROR(IF($AG258="x",IF(M258=_xlfn.NUMBERVALUE(LEFT(INDEX(BF:BF,MATCH($D258,$BD:$BD,0)),FIND(",",INDEX(BF:BF,MATCH($D258,$BD:$BD,0)))-1)),_xlfn.NUMBERVALUE(RIGHT(INDEX(BF:BF,MATCH($D258,$BD:$BD,0)),LEN(INDEX(BF:BF,MATCH($D258,$BD:$BD,0)))-FIND(",",INDEX(BF:BF,MATCH($D258,$BD:$BD,0))))),0),""),"")</f>
        <v/>
      </c>
      <c r="AI258" s="41" t="str">
        <f t="shared" si="57"/>
        <v/>
      </c>
      <c r="AJ258" s="41" t="str">
        <f t="shared" si="60"/>
        <v/>
      </c>
      <c r="AK258" s="41" t="str">
        <f t="shared" si="60"/>
        <v/>
      </c>
      <c r="AL258" s="41" t="str">
        <f t="shared" si="60"/>
        <v/>
      </c>
      <c r="AM258" s="41" t="str">
        <f t="shared" si="60"/>
        <v/>
      </c>
      <c r="AN258" s="41" t="str">
        <f t="shared" si="60"/>
        <v/>
      </c>
      <c r="AO258" s="41" t="str">
        <f t="shared" ref="AO258:AO321" si="65">IFERROR(IF($AG258="x",IF(T258=_xlfn.NUMBERVALUE(LEFT(INDEX(BM:BM,MATCH($D258,$BD:$BD,0)),FIND(",",INDEX(BM:BM,MATCH($D258,$BD:$BD,0)))-1)),_xlfn.NUMBERVALUE(RIGHT(INDEX(BM:BM,MATCH($D258,$BD:$BD,0)),LEN(INDEX(BM:BM,MATCH($D258,$BD:$BD,0)))-FIND(",",INDEX(BM:BM,MATCH($D258,$BD:$BD,0))))),0),""),"")</f>
        <v/>
      </c>
      <c r="AP258" s="41" t="str">
        <f t="shared" ref="AP258:AP321" si="66">IFERROR(IF($AG258="x",IF(U258&gt;=_xlfn.NUMBERVALUE(LEFT(INDEX(BN:BN,MATCH($D258,$BD:$BD,0)),FIND(",",INDEX(BN:BN,MATCH($D258,$BD:$BD,0)))-1)),_xlfn.NUMBERVALUE(RIGHT(INDEX(BN:BN,MATCH($D258,$BD:$BD,0)),LEN(INDEX(BN:BN,MATCH($D258,$BD:$BD,0)))-FIND(",",INDEX(BN:BN,MATCH($D258,$BD:$BD,0))))),0),""),"")</f>
        <v/>
      </c>
      <c r="AQ258" s="41" t="str">
        <f t="shared" ref="AQ258:AQ321" si="67">IFERROR(IF($AG258="x",IF(AF258&lt;=_xlfn.NUMBERVALUE(LEFT(INDEX(BO:BO,MATCH($D258,$BD:$BD,0)),FIND(",",INDEX(BO:BO,MATCH($D258,$BD:$BD,0)))-1)),_xlfn.NUMBERVALUE(RIGHT(INDEX(BO:BO,MATCH($D258,$BD:$BD,0)),LEN(INDEX(BO:BO,MATCH($D258,$BD:$BD,0)))-FIND(",",INDEX(BO:BO,MATCH($D258,$BD:$BD,0))))),0),""),"")</f>
        <v/>
      </c>
      <c r="AR258" s="41">
        <f t="shared" si="59"/>
        <v>0</v>
      </c>
      <c r="AS258" s="107">
        <f t="shared" si="56"/>
        <v>0</v>
      </c>
      <c r="AT258" s="41" t="str">
        <f t="shared" si="58"/>
        <v/>
      </c>
      <c r="AU258" s="41"/>
      <c r="AV258" s="41"/>
      <c r="AW258" s="41"/>
      <c r="AX258" s="41"/>
      <c r="AY258" s="41"/>
      <c r="AZ258" s="41"/>
      <c r="BA258" s="41">
        <f t="shared" ref="BA258:BA321" si="68">SUM(AH258:AZ258)</f>
        <v>0</v>
      </c>
      <c r="BB258" s="42">
        <f>[1]Rollup!$C$15</f>
        <v>44388</v>
      </c>
      <c r="BC258" s="43" t="str">
        <f t="shared" ref="BC258:BC321" si="69">IF(M258=0,"",IF(AND(M258=1,J258=0),IF(AF258&lt;=0.75,"Check",""),""))</f>
        <v/>
      </c>
      <c r="BD258" s="2"/>
      <c r="BE258" s="2"/>
      <c r="BF258" s="2"/>
      <c r="BG258" s="2"/>
      <c r="BH258" s="2"/>
      <c r="BI258" s="2"/>
      <c r="BJ258" s="2"/>
      <c r="BK258" s="2"/>
      <c r="BL258" s="2"/>
      <c r="BM258" s="2"/>
      <c r="BN258" s="2"/>
      <c r="BO258" s="2"/>
      <c r="BP258" s="2"/>
      <c r="BQ258" s="2"/>
      <c r="BR258" s="2"/>
      <c r="BS258" s="2"/>
      <c r="BT258" s="2"/>
      <c r="BU258" s="2"/>
      <c r="BV258" s="2"/>
      <c r="BW258" s="2"/>
      <c r="BX258" s="2"/>
      <c r="BY258" s="2"/>
    </row>
    <row r="259" spans="1:77" ht="15" x14ac:dyDescent="0.25">
      <c r="A259" s="47"/>
      <c r="B259" s="47"/>
      <c r="C259" s="47"/>
      <c r="D259" s="47"/>
      <c r="E259" s="47"/>
      <c r="F259" s="47"/>
      <c r="G259" s="48"/>
      <c r="H259" s="48"/>
      <c r="I259" s="48"/>
      <c r="J259" s="48"/>
      <c r="K259" s="48"/>
      <c r="L259" s="48"/>
      <c r="M259" s="49"/>
      <c r="N259" s="50"/>
      <c r="O259" s="51"/>
      <c r="P259" s="52"/>
      <c r="Q259" s="52"/>
      <c r="R259" s="51"/>
      <c r="S259" s="53"/>
      <c r="T259" s="49"/>
      <c r="U259" s="50"/>
      <c r="V259" s="51"/>
      <c r="W259" s="51"/>
      <c r="X259" s="54"/>
      <c r="Y259" s="54"/>
      <c r="Z259" s="54"/>
      <c r="AA259" s="54"/>
      <c r="AB259" s="54"/>
      <c r="AC259" s="54"/>
      <c r="AD259" s="54"/>
      <c r="AE259" s="55" t="str">
        <f t="shared" si="61"/>
        <v/>
      </c>
      <c r="AF259" s="51">
        <f t="shared" si="62"/>
        <v>0</v>
      </c>
      <c r="AG259" s="41" t="str">
        <f t="shared" si="63"/>
        <v>x</v>
      </c>
      <c r="AH259" s="41" t="str">
        <f t="shared" si="64"/>
        <v/>
      </c>
      <c r="AI259" s="41" t="str">
        <f t="shared" si="57"/>
        <v/>
      </c>
      <c r="AJ259" s="41" t="str">
        <f t="shared" si="60"/>
        <v/>
      </c>
      <c r="AK259" s="41" t="str">
        <f t="shared" si="60"/>
        <v/>
      </c>
      <c r="AL259" s="41" t="str">
        <f t="shared" si="60"/>
        <v/>
      </c>
      <c r="AM259" s="41" t="str">
        <f t="shared" si="60"/>
        <v/>
      </c>
      <c r="AN259" s="41" t="str">
        <f t="shared" si="60"/>
        <v/>
      </c>
      <c r="AO259" s="41" t="str">
        <f t="shared" si="65"/>
        <v/>
      </c>
      <c r="AP259" s="41" t="str">
        <f t="shared" si="66"/>
        <v/>
      </c>
      <c r="AQ259" s="41" t="str">
        <f t="shared" si="67"/>
        <v/>
      </c>
      <c r="AR259" s="41">
        <f t="shared" si="59"/>
        <v>0</v>
      </c>
      <c r="AS259" s="107">
        <f t="shared" ref="AS259:AS322" si="70">IFERROR(IF(AND(OR(D259="Plan 22",D259="Plan 26",D259="Plan 19",D259="Plan 12",D259="Plan 2"),H259+I259+J259&gt;=38),3,0),"")</f>
        <v>0</v>
      </c>
      <c r="AT259" s="41" t="str">
        <f t="shared" si="58"/>
        <v/>
      </c>
      <c r="AU259" s="41"/>
      <c r="AV259" s="41"/>
      <c r="AW259" s="41"/>
      <c r="AX259" s="41"/>
      <c r="AY259" s="41"/>
      <c r="AZ259" s="41"/>
      <c r="BA259" s="41">
        <f t="shared" si="68"/>
        <v>0</v>
      </c>
      <c r="BB259" s="42">
        <f>[1]Rollup!$C$15</f>
        <v>44388</v>
      </c>
      <c r="BC259" s="43" t="str">
        <f t="shared" si="69"/>
        <v/>
      </c>
      <c r="BD259" s="2"/>
      <c r="BE259" s="2"/>
      <c r="BF259" s="2"/>
      <c r="BG259" s="2"/>
      <c r="BH259" s="2"/>
      <c r="BI259" s="2"/>
      <c r="BJ259" s="2"/>
      <c r="BK259" s="2"/>
      <c r="BL259" s="2"/>
      <c r="BM259" s="2"/>
      <c r="BN259" s="2"/>
      <c r="BO259" s="2"/>
      <c r="BP259" s="2"/>
      <c r="BQ259" s="2"/>
      <c r="BR259" s="2"/>
      <c r="BS259" s="2"/>
      <c r="BT259" s="2"/>
      <c r="BU259" s="2"/>
      <c r="BV259" s="2"/>
      <c r="BW259" s="2"/>
      <c r="BX259" s="2"/>
      <c r="BY259" s="2"/>
    </row>
    <row r="260" spans="1:77" ht="15" x14ac:dyDescent="0.25">
      <c r="A260" s="47"/>
      <c r="B260" s="47"/>
      <c r="C260" s="47"/>
      <c r="D260" s="47"/>
      <c r="E260" s="47"/>
      <c r="F260" s="47"/>
      <c r="G260" s="48"/>
      <c r="H260" s="48"/>
      <c r="I260" s="48"/>
      <c r="J260" s="48"/>
      <c r="K260" s="48"/>
      <c r="L260" s="48"/>
      <c r="M260" s="49"/>
      <c r="N260" s="50"/>
      <c r="O260" s="51"/>
      <c r="P260" s="52"/>
      <c r="Q260" s="52"/>
      <c r="R260" s="51"/>
      <c r="S260" s="53"/>
      <c r="T260" s="49"/>
      <c r="U260" s="50"/>
      <c r="V260" s="51"/>
      <c r="W260" s="51"/>
      <c r="X260" s="54"/>
      <c r="Y260" s="54"/>
      <c r="Z260" s="54"/>
      <c r="AA260" s="54"/>
      <c r="AB260" s="54"/>
      <c r="AC260" s="54"/>
      <c r="AD260" s="54"/>
      <c r="AE260" s="55" t="str">
        <f t="shared" si="61"/>
        <v/>
      </c>
      <c r="AF260" s="51">
        <f t="shared" si="62"/>
        <v>0</v>
      </c>
      <c r="AG260" s="41" t="str">
        <f t="shared" si="63"/>
        <v>x</v>
      </c>
      <c r="AH260" s="41" t="str">
        <f t="shared" si="64"/>
        <v/>
      </c>
      <c r="AI260" s="41" t="str">
        <f t="shared" si="57"/>
        <v/>
      </c>
      <c r="AJ260" s="41" t="str">
        <f t="shared" si="60"/>
        <v/>
      </c>
      <c r="AK260" s="41" t="str">
        <f t="shared" si="60"/>
        <v/>
      </c>
      <c r="AL260" s="41" t="str">
        <f t="shared" si="60"/>
        <v/>
      </c>
      <c r="AM260" s="41" t="str">
        <f t="shared" si="60"/>
        <v/>
      </c>
      <c r="AN260" s="41" t="str">
        <f t="shared" si="60"/>
        <v/>
      </c>
      <c r="AO260" s="41" t="str">
        <f t="shared" si="65"/>
        <v/>
      </c>
      <c r="AP260" s="41" t="str">
        <f t="shared" si="66"/>
        <v/>
      </c>
      <c r="AQ260" s="41" t="str">
        <f t="shared" si="67"/>
        <v/>
      </c>
      <c r="AR260" s="41">
        <f t="shared" si="59"/>
        <v>0</v>
      </c>
      <c r="AS260" s="107">
        <f t="shared" si="70"/>
        <v>0</v>
      </c>
      <c r="AT260" s="41" t="str">
        <f t="shared" si="58"/>
        <v/>
      </c>
      <c r="AU260" s="41"/>
      <c r="AV260" s="41"/>
      <c r="AW260" s="41"/>
      <c r="AX260" s="41"/>
      <c r="AY260" s="41"/>
      <c r="AZ260" s="41"/>
      <c r="BA260" s="41">
        <f t="shared" si="68"/>
        <v>0</v>
      </c>
      <c r="BB260" s="42">
        <f>[1]Rollup!$C$15</f>
        <v>44388</v>
      </c>
      <c r="BC260" s="43" t="str">
        <f t="shared" si="69"/>
        <v/>
      </c>
      <c r="BD260" s="2"/>
      <c r="BE260" s="2"/>
      <c r="BF260" s="2"/>
      <c r="BG260" s="2"/>
      <c r="BH260" s="2"/>
      <c r="BI260" s="2"/>
      <c r="BJ260" s="2"/>
      <c r="BK260" s="2"/>
      <c r="BL260" s="2"/>
      <c r="BM260" s="2"/>
      <c r="BN260" s="2"/>
      <c r="BO260" s="2"/>
      <c r="BP260" s="2"/>
      <c r="BQ260" s="2"/>
      <c r="BR260" s="2"/>
      <c r="BS260" s="2"/>
      <c r="BT260" s="2"/>
      <c r="BU260" s="2"/>
      <c r="BV260" s="2"/>
      <c r="BW260" s="2"/>
      <c r="BX260" s="2"/>
      <c r="BY260" s="2"/>
    </row>
    <row r="261" spans="1:77" ht="15" x14ac:dyDescent="0.25">
      <c r="A261" s="47"/>
      <c r="B261" s="47"/>
      <c r="C261" s="47"/>
      <c r="D261" s="47"/>
      <c r="E261" s="47"/>
      <c r="F261" s="47"/>
      <c r="G261" s="48"/>
      <c r="H261" s="48"/>
      <c r="I261" s="48"/>
      <c r="J261" s="48"/>
      <c r="K261" s="48"/>
      <c r="L261" s="48"/>
      <c r="M261" s="49"/>
      <c r="N261" s="50"/>
      <c r="O261" s="51"/>
      <c r="P261" s="52"/>
      <c r="Q261" s="52"/>
      <c r="R261" s="51"/>
      <c r="S261" s="53"/>
      <c r="T261" s="49"/>
      <c r="U261" s="50"/>
      <c r="V261" s="51"/>
      <c r="W261" s="51"/>
      <c r="X261" s="54"/>
      <c r="Y261" s="54"/>
      <c r="Z261" s="54"/>
      <c r="AA261" s="54"/>
      <c r="AB261" s="54"/>
      <c r="AC261" s="54"/>
      <c r="AD261" s="54"/>
      <c r="AE261" s="55" t="str">
        <f t="shared" si="61"/>
        <v/>
      </c>
      <c r="AF261" s="51">
        <f t="shared" si="62"/>
        <v>0</v>
      </c>
      <c r="AG261" s="41" t="str">
        <f t="shared" si="63"/>
        <v>x</v>
      </c>
      <c r="AH261" s="41" t="str">
        <f t="shared" si="64"/>
        <v/>
      </c>
      <c r="AI261" s="41" t="str">
        <f t="shared" si="57"/>
        <v/>
      </c>
      <c r="AJ261" s="41" t="str">
        <f t="shared" si="60"/>
        <v/>
      </c>
      <c r="AK261" s="41" t="str">
        <f t="shared" si="60"/>
        <v/>
      </c>
      <c r="AL261" s="41" t="str">
        <f t="shared" si="60"/>
        <v/>
      </c>
      <c r="AM261" s="41" t="str">
        <f t="shared" si="60"/>
        <v/>
      </c>
      <c r="AN261" s="41" t="str">
        <f t="shared" si="60"/>
        <v/>
      </c>
      <c r="AO261" s="41" t="str">
        <f t="shared" si="65"/>
        <v/>
      </c>
      <c r="AP261" s="41" t="str">
        <f t="shared" si="66"/>
        <v/>
      </c>
      <c r="AQ261" s="41" t="str">
        <f t="shared" si="67"/>
        <v/>
      </c>
      <c r="AR261" s="41">
        <f t="shared" si="59"/>
        <v>0</v>
      </c>
      <c r="AS261" s="107">
        <f t="shared" si="70"/>
        <v>0</v>
      </c>
      <c r="AT261" s="41" t="str">
        <f t="shared" si="58"/>
        <v/>
      </c>
      <c r="AU261" s="41"/>
      <c r="AV261" s="41"/>
      <c r="AW261" s="41"/>
      <c r="AX261" s="41"/>
      <c r="AY261" s="41"/>
      <c r="AZ261" s="41"/>
      <c r="BA261" s="41">
        <f t="shared" si="68"/>
        <v>0</v>
      </c>
      <c r="BB261" s="42">
        <f>[1]Rollup!$C$15</f>
        <v>44388</v>
      </c>
      <c r="BC261" s="43" t="str">
        <f t="shared" si="69"/>
        <v/>
      </c>
      <c r="BD261" s="2"/>
      <c r="BE261" s="2"/>
      <c r="BF261" s="2"/>
      <c r="BG261" s="2"/>
      <c r="BH261" s="2"/>
      <c r="BI261" s="2"/>
      <c r="BJ261" s="2"/>
      <c r="BK261" s="2"/>
      <c r="BL261" s="2"/>
      <c r="BM261" s="2"/>
      <c r="BN261" s="2"/>
      <c r="BO261" s="2"/>
      <c r="BP261" s="2"/>
      <c r="BQ261" s="2"/>
      <c r="BR261" s="2"/>
      <c r="BS261" s="2"/>
      <c r="BT261" s="2"/>
      <c r="BU261" s="2"/>
      <c r="BV261" s="2"/>
      <c r="BW261" s="2"/>
      <c r="BX261" s="2"/>
      <c r="BY261" s="2"/>
    </row>
    <row r="262" spans="1:77" ht="15" x14ac:dyDescent="0.25">
      <c r="A262" s="47"/>
      <c r="B262" s="47"/>
      <c r="C262" s="47"/>
      <c r="D262" s="47"/>
      <c r="E262" s="47"/>
      <c r="F262" s="47"/>
      <c r="G262" s="48"/>
      <c r="H262" s="48"/>
      <c r="I262" s="48"/>
      <c r="J262" s="48"/>
      <c r="K262" s="48"/>
      <c r="L262" s="48"/>
      <c r="M262" s="49"/>
      <c r="N262" s="50"/>
      <c r="O262" s="51"/>
      <c r="P262" s="52"/>
      <c r="Q262" s="52"/>
      <c r="R262" s="51"/>
      <c r="S262" s="53"/>
      <c r="T262" s="49"/>
      <c r="U262" s="50"/>
      <c r="V262" s="51"/>
      <c r="W262" s="51"/>
      <c r="X262" s="54"/>
      <c r="Y262" s="54"/>
      <c r="Z262" s="54"/>
      <c r="AA262" s="54"/>
      <c r="AB262" s="54"/>
      <c r="AC262" s="54"/>
      <c r="AD262" s="54"/>
      <c r="AE262" s="55" t="str">
        <f t="shared" si="61"/>
        <v/>
      </c>
      <c r="AF262" s="51">
        <f t="shared" si="62"/>
        <v>0</v>
      </c>
      <c r="AG262" s="41" t="str">
        <f t="shared" si="63"/>
        <v>x</v>
      </c>
      <c r="AH262" s="41" t="str">
        <f t="shared" si="64"/>
        <v/>
      </c>
      <c r="AI262" s="41" t="str">
        <f t="shared" ref="AI262:AI325" si="71">IFERROR(IF($AG262="x",IF(N262&gt;=_xlfn.NUMBERVALUE(LEFT(INDEX(BG:BG,MATCH($D262,$BD:$BD,0)),FIND(",",INDEX(BG:BG,MATCH($D262,$BD:$BD,0)))-1)),_xlfn.NUMBERVALUE(RIGHT(INDEX(BG:BG,MATCH($D262,$BD:$BD,0)),LEN(INDEX(BG:BG,MATCH($D262,$BD:$BD,0)))-FIND(",",INDEX(BG:BG,MATCH($D262,$BD:$BD,0))))),IF(AND(N262&lt;0.9,N262&gt;=0.85),0.5,0)),""),"")</f>
        <v/>
      </c>
      <c r="AJ262" s="41" t="str">
        <f t="shared" si="60"/>
        <v/>
      </c>
      <c r="AK262" s="41" t="str">
        <f t="shared" si="60"/>
        <v/>
      </c>
      <c r="AL262" s="41" t="str">
        <f t="shared" si="60"/>
        <v/>
      </c>
      <c r="AM262" s="41" t="str">
        <f t="shared" si="60"/>
        <v/>
      </c>
      <c r="AN262" s="41" t="str">
        <f t="shared" si="60"/>
        <v/>
      </c>
      <c r="AO262" s="41" t="str">
        <f t="shared" si="65"/>
        <v/>
      </c>
      <c r="AP262" s="41" t="str">
        <f t="shared" si="66"/>
        <v/>
      </c>
      <c r="AQ262" s="41" t="str">
        <f t="shared" si="67"/>
        <v/>
      </c>
      <c r="AR262" s="41">
        <f t="shared" si="59"/>
        <v>0</v>
      </c>
      <c r="AS262" s="107">
        <f t="shared" si="70"/>
        <v>0</v>
      </c>
      <c r="AT262" s="41" t="str">
        <f t="shared" ref="AT262:AT325" si="72">IF(AG262="x",IF(D262="Plan 22",IF(AND(N262&lt;&gt;"N/A",N262&gt;=0.85,N262&lt;0.9),0.5,""),IF(D262="Plan 26",IF(AND(N262&lt;&gt;"N/A",N262&gt;=0.85,N262&lt;0.9),1.5,""),"")),"")</f>
        <v/>
      </c>
      <c r="AU262" s="41"/>
      <c r="AV262" s="41"/>
      <c r="AW262" s="41"/>
      <c r="AX262" s="41"/>
      <c r="AY262" s="41"/>
      <c r="AZ262" s="41"/>
      <c r="BA262" s="41">
        <f t="shared" si="68"/>
        <v>0</v>
      </c>
      <c r="BB262" s="42">
        <f>[1]Rollup!$C$15</f>
        <v>44388</v>
      </c>
      <c r="BC262" s="43" t="str">
        <f t="shared" si="69"/>
        <v/>
      </c>
      <c r="BD262" s="2"/>
      <c r="BE262" s="2"/>
      <c r="BF262" s="2"/>
      <c r="BG262" s="2"/>
      <c r="BH262" s="2"/>
      <c r="BI262" s="2"/>
      <c r="BJ262" s="2"/>
      <c r="BK262" s="2"/>
      <c r="BL262" s="2"/>
      <c r="BM262" s="2"/>
      <c r="BN262" s="2"/>
      <c r="BO262" s="2"/>
      <c r="BP262" s="2"/>
      <c r="BQ262" s="2"/>
      <c r="BR262" s="2"/>
      <c r="BS262" s="2"/>
      <c r="BT262" s="2"/>
      <c r="BU262" s="2"/>
      <c r="BV262" s="2"/>
      <c r="BW262" s="2"/>
      <c r="BX262" s="2"/>
      <c r="BY262" s="2"/>
    </row>
    <row r="263" spans="1:77" ht="15" x14ac:dyDescent="0.25">
      <c r="A263" s="47"/>
      <c r="B263" s="47"/>
      <c r="C263" s="47"/>
      <c r="D263" s="47"/>
      <c r="E263" s="47"/>
      <c r="F263" s="47"/>
      <c r="G263" s="48"/>
      <c r="H263" s="48"/>
      <c r="I263" s="48"/>
      <c r="J263" s="48"/>
      <c r="K263" s="48"/>
      <c r="L263" s="48"/>
      <c r="M263" s="49"/>
      <c r="N263" s="50"/>
      <c r="O263" s="51"/>
      <c r="P263" s="52"/>
      <c r="Q263" s="52"/>
      <c r="R263" s="51"/>
      <c r="S263" s="53"/>
      <c r="T263" s="49"/>
      <c r="U263" s="50"/>
      <c r="V263" s="51"/>
      <c r="W263" s="51"/>
      <c r="X263" s="54"/>
      <c r="Y263" s="54"/>
      <c r="Z263" s="54"/>
      <c r="AA263" s="54"/>
      <c r="AB263" s="54"/>
      <c r="AC263" s="54"/>
      <c r="AD263" s="54"/>
      <c r="AE263" s="55" t="str">
        <f t="shared" si="61"/>
        <v/>
      </c>
      <c r="AF263" s="51">
        <f t="shared" si="62"/>
        <v>0</v>
      </c>
      <c r="AG263" s="41" t="str">
        <f t="shared" si="63"/>
        <v>x</v>
      </c>
      <c r="AH263" s="41" t="str">
        <f t="shared" si="64"/>
        <v/>
      </c>
      <c r="AI263" s="41" t="str">
        <f t="shared" si="71"/>
        <v/>
      </c>
      <c r="AJ263" s="41" t="str">
        <f t="shared" si="60"/>
        <v/>
      </c>
      <c r="AK263" s="41" t="str">
        <f t="shared" si="60"/>
        <v/>
      </c>
      <c r="AL263" s="41" t="str">
        <f t="shared" si="60"/>
        <v/>
      </c>
      <c r="AM263" s="41" t="str">
        <f t="shared" si="60"/>
        <v/>
      </c>
      <c r="AN263" s="41" t="str">
        <f t="shared" si="60"/>
        <v/>
      </c>
      <c r="AO263" s="41" t="str">
        <f t="shared" si="65"/>
        <v/>
      </c>
      <c r="AP263" s="41" t="str">
        <f t="shared" si="66"/>
        <v/>
      </c>
      <c r="AQ263" s="41" t="str">
        <f t="shared" si="67"/>
        <v/>
      </c>
      <c r="AR263" s="41">
        <f t="shared" si="59"/>
        <v>0</v>
      </c>
      <c r="AS263" s="107">
        <f t="shared" si="70"/>
        <v>0</v>
      </c>
      <c r="AT263" s="41" t="str">
        <f t="shared" si="72"/>
        <v/>
      </c>
      <c r="AU263" s="41"/>
      <c r="AV263" s="41"/>
      <c r="AW263" s="41"/>
      <c r="AX263" s="41"/>
      <c r="AY263" s="41"/>
      <c r="AZ263" s="41"/>
      <c r="BA263" s="41">
        <f t="shared" si="68"/>
        <v>0</v>
      </c>
      <c r="BB263" s="42">
        <f>[1]Rollup!$C$15</f>
        <v>44388</v>
      </c>
      <c r="BC263" s="43" t="str">
        <f t="shared" si="69"/>
        <v/>
      </c>
      <c r="BD263" s="2"/>
      <c r="BE263" s="2"/>
      <c r="BF263" s="2"/>
      <c r="BG263" s="2"/>
      <c r="BH263" s="2"/>
      <c r="BI263" s="2"/>
      <c r="BJ263" s="2"/>
      <c r="BK263" s="2"/>
      <c r="BL263" s="2"/>
      <c r="BM263" s="2"/>
      <c r="BN263" s="2"/>
      <c r="BO263" s="2"/>
      <c r="BP263" s="2"/>
      <c r="BQ263" s="2"/>
      <c r="BR263" s="2"/>
      <c r="BS263" s="2"/>
      <c r="BT263" s="2"/>
      <c r="BU263" s="2"/>
      <c r="BV263" s="2"/>
      <c r="BW263" s="2"/>
      <c r="BX263" s="2"/>
      <c r="BY263" s="2"/>
    </row>
    <row r="264" spans="1:77" ht="15" x14ac:dyDescent="0.25">
      <c r="A264" s="47"/>
      <c r="B264" s="47"/>
      <c r="C264" s="47"/>
      <c r="D264" s="47"/>
      <c r="E264" s="47"/>
      <c r="F264" s="47"/>
      <c r="G264" s="48"/>
      <c r="H264" s="48"/>
      <c r="I264" s="48"/>
      <c r="J264" s="48"/>
      <c r="K264" s="48"/>
      <c r="L264" s="48"/>
      <c r="M264" s="49"/>
      <c r="N264" s="50"/>
      <c r="O264" s="51"/>
      <c r="P264" s="52"/>
      <c r="Q264" s="52"/>
      <c r="R264" s="51"/>
      <c r="S264" s="53"/>
      <c r="T264" s="49"/>
      <c r="U264" s="50"/>
      <c r="V264" s="51"/>
      <c r="W264" s="51"/>
      <c r="X264" s="54"/>
      <c r="Y264" s="54"/>
      <c r="Z264" s="54"/>
      <c r="AA264" s="54"/>
      <c r="AB264" s="54"/>
      <c r="AC264" s="54"/>
      <c r="AD264" s="54"/>
      <c r="AE264" s="55" t="str">
        <f t="shared" si="61"/>
        <v/>
      </c>
      <c r="AF264" s="51">
        <f t="shared" si="62"/>
        <v>0</v>
      </c>
      <c r="AG264" s="41" t="str">
        <f t="shared" si="63"/>
        <v>x</v>
      </c>
      <c r="AH264" s="41" t="str">
        <f t="shared" si="64"/>
        <v/>
      </c>
      <c r="AI264" s="41" t="str">
        <f t="shared" si="71"/>
        <v/>
      </c>
      <c r="AJ264" s="41" t="str">
        <f t="shared" si="60"/>
        <v/>
      </c>
      <c r="AK264" s="41" t="str">
        <f t="shared" si="60"/>
        <v/>
      </c>
      <c r="AL264" s="41" t="str">
        <f t="shared" si="60"/>
        <v/>
      </c>
      <c r="AM264" s="41" t="str">
        <f t="shared" si="60"/>
        <v/>
      </c>
      <c r="AN264" s="41" t="str">
        <f t="shared" si="60"/>
        <v/>
      </c>
      <c r="AO264" s="41" t="str">
        <f t="shared" si="65"/>
        <v/>
      </c>
      <c r="AP264" s="41" t="str">
        <f t="shared" si="66"/>
        <v/>
      </c>
      <c r="AQ264" s="41" t="str">
        <f t="shared" si="67"/>
        <v/>
      </c>
      <c r="AR264" s="41">
        <f t="shared" si="59"/>
        <v>0</v>
      </c>
      <c r="AS264" s="107">
        <f t="shared" si="70"/>
        <v>0</v>
      </c>
      <c r="AT264" s="41" t="str">
        <f t="shared" si="72"/>
        <v/>
      </c>
      <c r="AU264" s="41"/>
      <c r="AV264" s="41"/>
      <c r="AW264" s="41"/>
      <c r="AX264" s="41"/>
      <c r="AY264" s="41"/>
      <c r="AZ264" s="41"/>
      <c r="BA264" s="41">
        <f t="shared" si="68"/>
        <v>0</v>
      </c>
      <c r="BB264" s="42">
        <f>[1]Rollup!$C$15</f>
        <v>44388</v>
      </c>
      <c r="BC264" s="43" t="str">
        <f t="shared" si="69"/>
        <v/>
      </c>
      <c r="BD264" s="2"/>
      <c r="BE264" s="2"/>
      <c r="BF264" s="2"/>
      <c r="BG264" s="2"/>
      <c r="BH264" s="2"/>
      <c r="BI264" s="2"/>
      <c r="BJ264" s="2"/>
      <c r="BK264" s="2"/>
      <c r="BL264" s="2"/>
      <c r="BM264" s="2"/>
      <c r="BN264" s="2"/>
      <c r="BO264" s="2"/>
      <c r="BP264" s="2"/>
      <c r="BQ264" s="2"/>
      <c r="BR264" s="2"/>
      <c r="BS264" s="2"/>
      <c r="BT264" s="2"/>
      <c r="BU264" s="2"/>
      <c r="BV264" s="2"/>
      <c r="BW264" s="2"/>
      <c r="BX264" s="2"/>
      <c r="BY264" s="2"/>
    </row>
    <row r="265" spans="1:77" ht="15" x14ac:dyDescent="0.25">
      <c r="A265" s="47"/>
      <c r="B265" s="47"/>
      <c r="C265" s="47"/>
      <c r="D265" s="47"/>
      <c r="E265" s="47"/>
      <c r="F265" s="47"/>
      <c r="G265" s="48"/>
      <c r="H265" s="48"/>
      <c r="I265" s="48"/>
      <c r="J265" s="48"/>
      <c r="K265" s="48"/>
      <c r="L265" s="48"/>
      <c r="M265" s="49"/>
      <c r="N265" s="50"/>
      <c r="O265" s="51"/>
      <c r="P265" s="52"/>
      <c r="Q265" s="52"/>
      <c r="R265" s="51"/>
      <c r="S265" s="53"/>
      <c r="T265" s="49"/>
      <c r="U265" s="50"/>
      <c r="V265" s="51"/>
      <c r="W265" s="51"/>
      <c r="X265" s="54"/>
      <c r="Y265" s="54"/>
      <c r="Z265" s="54"/>
      <c r="AA265" s="54"/>
      <c r="AB265" s="54"/>
      <c r="AC265" s="54"/>
      <c r="AD265" s="54"/>
      <c r="AE265" s="55" t="str">
        <f t="shared" si="61"/>
        <v/>
      </c>
      <c r="AF265" s="51">
        <f t="shared" si="62"/>
        <v>0</v>
      </c>
      <c r="AG265" s="41" t="str">
        <f t="shared" si="63"/>
        <v>x</v>
      </c>
      <c r="AH265" s="41" t="str">
        <f t="shared" si="64"/>
        <v/>
      </c>
      <c r="AI265" s="41" t="str">
        <f t="shared" si="71"/>
        <v/>
      </c>
      <c r="AJ265" s="41" t="str">
        <f t="shared" si="60"/>
        <v/>
      </c>
      <c r="AK265" s="41" t="str">
        <f t="shared" si="60"/>
        <v/>
      </c>
      <c r="AL265" s="41" t="str">
        <f t="shared" si="60"/>
        <v/>
      </c>
      <c r="AM265" s="41" t="str">
        <f t="shared" si="60"/>
        <v/>
      </c>
      <c r="AN265" s="41" t="str">
        <f t="shared" si="60"/>
        <v/>
      </c>
      <c r="AO265" s="41" t="str">
        <f t="shared" si="65"/>
        <v/>
      </c>
      <c r="AP265" s="41" t="str">
        <f t="shared" si="66"/>
        <v/>
      </c>
      <c r="AQ265" s="41" t="str">
        <f t="shared" si="67"/>
        <v/>
      </c>
      <c r="AR265" s="41">
        <f t="shared" si="59"/>
        <v>0</v>
      </c>
      <c r="AS265" s="107">
        <f t="shared" si="70"/>
        <v>0</v>
      </c>
      <c r="AT265" s="41" t="str">
        <f t="shared" si="72"/>
        <v/>
      </c>
      <c r="AU265" s="41"/>
      <c r="AV265" s="41"/>
      <c r="AW265" s="41"/>
      <c r="AX265" s="41"/>
      <c r="AY265" s="41"/>
      <c r="AZ265" s="41"/>
      <c r="BA265" s="41">
        <f t="shared" si="68"/>
        <v>0</v>
      </c>
      <c r="BB265" s="42">
        <f>[1]Rollup!$C$15</f>
        <v>44388</v>
      </c>
      <c r="BC265" s="43" t="str">
        <f t="shared" si="69"/>
        <v/>
      </c>
      <c r="BD265" s="2"/>
      <c r="BE265" s="2"/>
      <c r="BF265" s="2"/>
      <c r="BG265" s="2"/>
      <c r="BH265" s="2"/>
      <c r="BI265" s="2"/>
      <c r="BJ265" s="2"/>
      <c r="BK265" s="2"/>
      <c r="BL265" s="2"/>
      <c r="BM265" s="2"/>
      <c r="BN265" s="2"/>
      <c r="BO265" s="2"/>
      <c r="BP265" s="2"/>
      <c r="BQ265" s="2"/>
      <c r="BR265" s="2"/>
      <c r="BS265" s="2"/>
      <c r="BT265" s="2"/>
      <c r="BU265" s="2"/>
      <c r="BV265" s="2"/>
      <c r="BW265" s="2"/>
      <c r="BX265" s="2"/>
      <c r="BY265" s="2"/>
    </row>
    <row r="266" spans="1:77" ht="15" x14ac:dyDescent="0.25">
      <c r="A266" s="47"/>
      <c r="B266" s="47"/>
      <c r="C266" s="47"/>
      <c r="D266" s="47"/>
      <c r="E266" s="47"/>
      <c r="F266" s="47"/>
      <c r="G266" s="48"/>
      <c r="H266" s="48"/>
      <c r="I266" s="48"/>
      <c r="J266" s="48"/>
      <c r="K266" s="48"/>
      <c r="L266" s="48"/>
      <c r="M266" s="49"/>
      <c r="N266" s="50"/>
      <c r="O266" s="51"/>
      <c r="P266" s="52"/>
      <c r="Q266" s="52"/>
      <c r="R266" s="51"/>
      <c r="S266" s="53"/>
      <c r="T266" s="49"/>
      <c r="U266" s="50"/>
      <c r="V266" s="51"/>
      <c r="W266" s="51"/>
      <c r="X266" s="54"/>
      <c r="Y266" s="54"/>
      <c r="Z266" s="54"/>
      <c r="AA266" s="54"/>
      <c r="AB266" s="54"/>
      <c r="AC266" s="54"/>
      <c r="AD266" s="54"/>
      <c r="AE266" s="55" t="str">
        <f t="shared" si="61"/>
        <v/>
      </c>
      <c r="AF266" s="51">
        <f t="shared" si="62"/>
        <v>0</v>
      </c>
      <c r="AG266" s="41" t="str">
        <f t="shared" si="63"/>
        <v>x</v>
      </c>
      <c r="AH266" s="41" t="str">
        <f t="shared" si="64"/>
        <v/>
      </c>
      <c r="AI266" s="41" t="str">
        <f t="shared" si="71"/>
        <v/>
      </c>
      <c r="AJ266" s="41" t="str">
        <f t="shared" si="60"/>
        <v/>
      </c>
      <c r="AK266" s="41" t="str">
        <f t="shared" si="60"/>
        <v/>
      </c>
      <c r="AL266" s="41" t="str">
        <f t="shared" si="60"/>
        <v/>
      </c>
      <c r="AM266" s="41" t="str">
        <f t="shared" si="60"/>
        <v/>
      </c>
      <c r="AN266" s="41" t="str">
        <f t="shared" si="60"/>
        <v/>
      </c>
      <c r="AO266" s="41" t="str">
        <f t="shared" si="65"/>
        <v/>
      </c>
      <c r="AP266" s="41" t="str">
        <f t="shared" si="66"/>
        <v/>
      </c>
      <c r="AQ266" s="41" t="str">
        <f t="shared" si="67"/>
        <v/>
      </c>
      <c r="AR266" s="41">
        <f t="shared" si="59"/>
        <v>0</v>
      </c>
      <c r="AS266" s="107">
        <f t="shared" si="70"/>
        <v>0</v>
      </c>
      <c r="AT266" s="41" t="str">
        <f t="shared" si="72"/>
        <v/>
      </c>
      <c r="AU266" s="41"/>
      <c r="AV266" s="41"/>
      <c r="AW266" s="41"/>
      <c r="AX266" s="41"/>
      <c r="AY266" s="41"/>
      <c r="AZ266" s="41"/>
      <c r="BA266" s="41">
        <f t="shared" si="68"/>
        <v>0</v>
      </c>
      <c r="BB266" s="42">
        <f>[1]Rollup!$C$15</f>
        <v>44388</v>
      </c>
      <c r="BC266" s="43" t="str">
        <f t="shared" si="69"/>
        <v/>
      </c>
      <c r="BD266" s="2"/>
      <c r="BE266" s="2"/>
      <c r="BF266" s="2"/>
      <c r="BG266" s="2"/>
      <c r="BH266" s="2"/>
      <c r="BI266" s="2"/>
      <c r="BJ266" s="2"/>
      <c r="BK266" s="2"/>
      <c r="BL266" s="2"/>
      <c r="BM266" s="2"/>
      <c r="BN266" s="2"/>
      <c r="BO266" s="2"/>
      <c r="BP266" s="2"/>
      <c r="BQ266" s="2"/>
      <c r="BR266" s="2"/>
      <c r="BS266" s="2"/>
      <c r="BT266" s="2"/>
      <c r="BU266" s="2"/>
      <c r="BV266" s="2"/>
      <c r="BW266" s="2"/>
      <c r="BX266" s="2"/>
      <c r="BY266" s="2"/>
    </row>
    <row r="267" spans="1:77" ht="15" x14ac:dyDescent="0.25">
      <c r="A267" s="47"/>
      <c r="B267" s="47"/>
      <c r="C267" s="47"/>
      <c r="D267" s="47"/>
      <c r="E267" s="47"/>
      <c r="F267" s="47"/>
      <c r="G267" s="48"/>
      <c r="H267" s="48"/>
      <c r="I267" s="48"/>
      <c r="J267" s="48"/>
      <c r="K267" s="48"/>
      <c r="L267" s="48"/>
      <c r="M267" s="49"/>
      <c r="N267" s="50"/>
      <c r="O267" s="51"/>
      <c r="P267" s="52"/>
      <c r="Q267" s="52"/>
      <c r="R267" s="51"/>
      <c r="S267" s="53"/>
      <c r="T267" s="49"/>
      <c r="U267" s="50"/>
      <c r="V267" s="51"/>
      <c r="W267" s="51"/>
      <c r="X267" s="54"/>
      <c r="Y267" s="54"/>
      <c r="Z267" s="54"/>
      <c r="AA267" s="54"/>
      <c r="AB267" s="54"/>
      <c r="AC267" s="54"/>
      <c r="AD267" s="54"/>
      <c r="AE267" s="55" t="str">
        <f t="shared" si="61"/>
        <v/>
      </c>
      <c r="AF267" s="51">
        <f t="shared" si="62"/>
        <v>0</v>
      </c>
      <c r="AG267" s="41" t="str">
        <f t="shared" si="63"/>
        <v>x</v>
      </c>
      <c r="AH267" s="41" t="str">
        <f t="shared" si="64"/>
        <v/>
      </c>
      <c r="AI267" s="41" t="str">
        <f t="shared" si="71"/>
        <v/>
      </c>
      <c r="AJ267" s="41" t="str">
        <f t="shared" si="60"/>
        <v/>
      </c>
      <c r="AK267" s="41" t="str">
        <f t="shared" si="60"/>
        <v/>
      </c>
      <c r="AL267" s="41" t="str">
        <f t="shared" si="60"/>
        <v/>
      </c>
      <c r="AM267" s="41" t="str">
        <f t="shared" si="60"/>
        <v/>
      </c>
      <c r="AN267" s="41" t="str">
        <f t="shared" si="60"/>
        <v/>
      </c>
      <c r="AO267" s="41" t="str">
        <f t="shared" si="65"/>
        <v/>
      </c>
      <c r="AP267" s="41" t="str">
        <f t="shared" si="66"/>
        <v/>
      </c>
      <c r="AQ267" s="41" t="str">
        <f t="shared" si="67"/>
        <v/>
      </c>
      <c r="AR267" s="41">
        <f t="shared" si="59"/>
        <v>0</v>
      </c>
      <c r="AS267" s="107">
        <f t="shared" si="70"/>
        <v>0</v>
      </c>
      <c r="AT267" s="41" t="str">
        <f t="shared" si="72"/>
        <v/>
      </c>
      <c r="AU267" s="41"/>
      <c r="AV267" s="41"/>
      <c r="AW267" s="41"/>
      <c r="AX267" s="41"/>
      <c r="AY267" s="41"/>
      <c r="AZ267" s="41"/>
      <c r="BA267" s="41">
        <f t="shared" si="68"/>
        <v>0</v>
      </c>
      <c r="BB267" s="42">
        <f>[1]Rollup!$C$15</f>
        <v>44388</v>
      </c>
      <c r="BC267" s="43" t="str">
        <f t="shared" si="69"/>
        <v/>
      </c>
      <c r="BD267" s="2"/>
      <c r="BE267" s="2"/>
      <c r="BF267" s="2"/>
      <c r="BG267" s="2"/>
      <c r="BH267" s="2"/>
      <c r="BI267" s="2"/>
      <c r="BJ267" s="2"/>
      <c r="BK267" s="2"/>
      <c r="BL267" s="2"/>
      <c r="BM267" s="2"/>
      <c r="BN267" s="2"/>
      <c r="BO267" s="2"/>
      <c r="BP267" s="2"/>
      <c r="BQ267" s="2"/>
      <c r="BR267" s="2"/>
      <c r="BS267" s="2"/>
      <c r="BT267" s="2"/>
      <c r="BU267" s="2"/>
      <c r="BV267" s="2"/>
      <c r="BW267" s="2"/>
      <c r="BX267" s="2"/>
      <c r="BY267" s="2"/>
    </row>
    <row r="268" spans="1:77" ht="15" x14ac:dyDescent="0.25">
      <c r="A268" s="47"/>
      <c r="B268" s="47"/>
      <c r="C268" s="47"/>
      <c r="D268" s="47"/>
      <c r="E268" s="47"/>
      <c r="F268" s="47"/>
      <c r="G268" s="48"/>
      <c r="H268" s="48"/>
      <c r="I268" s="48"/>
      <c r="J268" s="48"/>
      <c r="K268" s="48"/>
      <c r="L268" s="48"/>
      <c r="M268" s="49"/>
      <c r="N268" s="50"/>
      <c r="O268" s="51"/>
      <c r="P268" s="52"/>
      <c r="Q268" s="52"/>
      <c r="R268" s="51"/>
      <c r="S268" s="53"/>
      <c r="T268" s="49"/>
      <c r="U268" s="50"/>
      <c r="V268" s="51"/>
      <c r="W268" s="51"/>
      <c r="X268" s="54"/>
      <c r="Y268" s="54"/>
      <c r="Z268" s="54"/>
      <c r="AA268" s="54"/>
      <c r="AB268" s="54"/>
      <c r="AC268" s="54"/>
      <c r="AD268" s="54"/>
      <c r="AE268" s="55" t="str">
        <f t="shared" si="61"/>
        <v/>
      </c>
      <c r="AF268" s="51">
        <f t="shared" si="62"/>
        <v>0</v>
      </c>
      <c r="AG268" s="41" t="str">
        <f t="shared" si="63"/>
        <v>x</v>
      </c>
      <c r="AH268" s="41" t="str">
        <f t="shared" si="64"/>
        <v/>
      </c>
      <c r="AI268" s="41" t="str">
        <f t="shared" si="71"/>
        <v/>
      </c>
      <c r="AJ268" s="41" t="str">
        <f t="shared" si="60"/>
        <v/>
      </c>
      <c r="AK268" s="41" t="str">
        <f t="shared" si="60"/>
        <v/>
      </c>
      <c r="AL268" s="41" t="str">
        <f t="shared" si="60"/>
        <v/>
      </c>
      <c r="AM268" s="41" t="str">
        <f t="shared" si="60"/>
        <v/>
      </c>
      <c r="AN268" s="41" t="str">
        <f t="shared" si="60"/>
        <v/>
      </c>
      <c r="AO268" s="41" t="str">
        <f t="shared" si="65"/>
        <v/>
      </c>
      <c r="AP268" s="41" t="str">
        <f t="shared" si="66"/>
        <v/>
      </c>
      <c r="AQ268" s="41" t="str">
        <f t="shared" si="67"/>
        <v/>
      </c>
      <c r="AR268" s="41">
        <f t="shared" si="59"/>
        <v>0</v>
      </c>
      <c r="AS268" s="107">
        <f t="shared" si="70"/>
        <v>0</v>
      </c>
      <c r="AT268" s="41" t="str">
        <f t="shared" si="72"/>
        <v/>
      </c>
      <c r="AU268" s="41"/>
      <c r="AV268" s="41"/>
      <c r="AW268" s="41"/>
      <c r="AX268" s="41"/>
      <c r="AY268" s="41"/>
      <c r="AZ268" s="41"/>
      <c r="BA268" s="41">
        <f t="shared" si="68"/>
        <v>0</v>
      </c>
      <c r="BB268" s="42">
        <f>[1]Rollup!$C$15</f>
        <v>44388</v>
      </c>
      <c r="BC268" s="43" t="str">
        <f t="shared" si="69"/>
        <v/>
      </c>
      <c r="BD268" s="2"/>
      <c r="BE268" s="2"/>
      <c r="BF268" s="2"/>
      <c r="BG268" s="2"/>
      <c r="BH268" s="2"/>
      <c r="BI268" s="2"/>
      <c r="BJ268" s="2"/>
      <c r="BK268" s="2"/>
      <c r="BL268" s="2"/>
      <c r="BM268" s="2"/>
      <c r="BN268" s="2"/>
      <c r="BO268" s="2"/>
      <c r="BP268" s="2"/>
      <c r="BQ268" s="2"/>
      <c r="BR268" s="2"/>
      <c r="BS268" s="2"/>
      <c r="BT268" s="2"/>
      <c r="BU268" s="2"/>
      <c r="BV268" s="2"/>
      <c r="BW268" s="2"/>
      <c r="BX268" s="2"/>
      <c r="BY268" s="2"/>
    </row>
    <row r="269" spans="1:77" ht="15" x14ac:dyDescent="0.25">
      <c r="A269" s="47"/>
      <c r="B269" s="47"/>
      <c r="C269" s="47"/>
      <c r="D269" s="47"/>
      <c r="E269" s="47"/>
      <c r="F269" s="47"/>
      <c r="G269" s="48"/>
      <c r="H269" s="48"/>
      <c r="I269" s="48"/>
      <c r="J269" s="48"/>
      <c r="K269" s="48"/>
      <c r="L269" s="48"/>
      <c r="M269" s="49"/>
      <c r="N269" s="50"/>
      <c r="O269" s="51"/>
      <c r="P269" s="52"/>
      <c r="Q269" s="52"/>
      <c r="R269" s="51"/>
      <c r="S269" s="53"/>
      <c r="T269" s="49"/>
      <c r="U269" s="50"/>
      <c r="V269" s="51"/>
      <c r="W269" s="51"/>
      <c r="X269" s="54"/>
      <c r="Y269" s="54"/>
      <c r="Z269" s="54"/>
      <c r="AA269" s="54"/>
      <c r="AB269" s="54"/>
      <c r="AC269" s="54"/>
      <c r="AD269" s="54"/>
      <c r="AE269" s="55" t="str">
        <f t="shared" si="61"/>
        <v/>
      </c>
      <c r="AF269" s="51">
        <f t="shared" si="62"/>
        <v>0</v>
      </c>
      <c r="AG269" s="41" t="str">
        <f t="shared" si="63"/>
        <v>x</v>
      </c>
      <c r="AH269" s="41" t="str">
        <f t="shared" si="64"/>
        <v/>
      </c>
      <c r="AI269" s="41" t="str">
        <f t="shared" si="71"/>
        <v/>
      </c>
      <c r="AJ269" s="41" t="str">
        <f t="shared" si="60"/>
        <v/>
      </c>
      <c r="AK269" s="41" t="str">
        <f t="shared" si="60"/>
        <v/>
      </c>
      <c r="AL269" s="41" t="str">
        <f t="shared" si="60"/>
        <v/>
      </c>
      <c r="AM269" s="41" t="str">
        <f t="shared" si="60"/>
        <v/>
      </c>
      <c r="AN269" s="41" t="str">
        <f t="shared" si="60"/>
        <v/>
      </c>
      <c r="AO269" s="41" t="str">
        <f t="shared" si="65"/>
        <v/>
      </c>
      <c r="AP269" s="41" t="str">
        <f t="shared" si="66"/>
        <v/>
      </c>
      <c r="AQ269" s="41" t="str">
        <f t="shared" si="67"/>
        <v/>
      </c>
      <c r="AR269" s="41">
        <f t="shared" si="59"/>
        <v>0</v>
      </c>
      <c r="AS269" s="107">
        <f t="shared" si="70"/>
        <v>0</v>
      </c>
      <c r="AT269" s="41" t="str">
        <f t="shared" si="72"/>
        <v/>
      </c>
      <c r="AU269" s="41"/>
      <c r="AV269" s="41"/>
      <c r="AW269" s="41"/>
      <c r="AX269" s="41"/>
      <c r="AY269" s="41"/>
      <c r="AZ269" s="41"/>
      <c r="BA269" s="41">
        <f t="shared" si="68"/>
        <v>0</v>
      </c>
      <c r="BB269" s="42">
        <f>[1]Rollup!$C$15</f>
        <v>44388</v>
      </c>
      <c r="BC269" s="43" t="str">
        <f t="shared" si="69"/>
        <v/>
      </c>
      <c r="BD269" s="2"/>
      <c r="BE269" s="2"/>
      <c r="BF269" s="2"/>
      <c r="BG269" s="2"/>
      <c r="BH269" s="2"/>
      <c r="BI269" s="2"/>
      <c r="BJ269" s="2"/>
      <c r="BK269" s="2"/>
      <c r="BL269" s="2"/>
      <c r="BM269" s="2"/>
      <c r="BN269" s="2"/>
      <c r="BO269" s="2"/>
      <c r="BP269" s="2"/>
      <c r="BQ269" s="2"/>
      <c r="BR269" s="2"/>
      <c r="BS269" s="2"/>
      <c r="BT269" s="2"/>
      <c r="BU269" s="2"/>
      <c r="BV269" s="2"/>
      <c r="BW269" s="2"/>
      <c r="BX269" s="2"/>
      <c r="BY269" s="2"/>
    </row>
    <row r="270" spans="1:77" ht="15" x14ac:dyDescent="0.25">
      <c r="A270" s="47"/>
      <c r="B270" s="47"/>
      <c r="C270" s="47"/>
      <c r="D270" s="47"/>
      <c r="E270" s="47"/>
      <c r="F270" s="47"/>
      <c r="G270" s="48"/>
      <c r="H270" s="48"/>
      <c r="I270" s="48"/>
      <c r="J270" s="48"/>
      <c r="K270" s="48"/>
      <c r="L270" s="48"/>
      <c r="M270" s="49"/>
      <c r="N270" s="50"/>
      <c r="O270" s="51"/>
      <c r="P270" s="52"/>
      <c r="Q270" s="52"/>
      <c r="R270" s="51"/>
      <c r="S270" s="53"/>
      <c r="T270" s="49"/>
      <c r="U270" s="50"/>
      <c r="V270" s="51"/>
      <c r="W270" s="51"/>
      <c r="X270" s="54"/>
      <c r="Y270" s="54"/>
      <c r="Z270" s="54"/>
      <c r="AA270" s="54"/>
      <c r="AB270" s="54"/>
      <c r="AC270" s="54"/>
      <c r="AD270" s="54"/>
      <c r="AE270" s="55" t="str">
        <f t="shared" si="61"/>
        <v/>
      </c>
      <c r="AF270" s="51">
        <f t="shared" si="62"/>
        <v>0</v>
      </c>
      <c r="AG270" s="41" t="str">
        <f t="shared" si="63"/>
        <v>x</v>
      </c>
      <c r="AH270" s="41" t="str">
        <f t="shared" si="64"/>
        <v/>
      </c>
      <c r="AI270" s="41" t="str">
        <f t="shared" si="71"/>
        <v/>
      </c>
      <c r="AJ270" s="41" t="str">
        <f t="shared" si="60"/>
        <v/>
      </c>
      <c r="AK270" s="41" t="str">
        <f t="shared" si="60"/>
        <v/>
      </c>
      <c r="AL270" s="41" t="str">
        <f t="shared" si="60"/>
        <v/>
      </c>
      <c r="AM270" s="41" t="str">
        <f t="shared" si="60"/>
        <v/>
      </c>
      <c r="AN270" s="41" t="str">
        <f t="shared" si="60"/>
        <v/>
      </c>
      <c r="AO270" s="41" t="str">
        <f t="shared" si="65"/>
        <v/>
      </c>
      <c r="AP270" s="41" t="str">
        <f t="shared" si="66"/>
        <v/>
      </c>
      <c r="AQ270" s="41" t="str">
        <f t="shared" si="67"/>
        <v/>
      </c>
      <c r="AR270" s="41">
        <f t="shared" si="59"/>
        <v>0</v>
      </c>
      <c r="AS270" s="107">
        <f t="shared" si="70"/>
        <v>0</v>
      </c>
      <c r="AT270" s="41" t="str">
        <f t="shared" si="72"/>
        <v/>
      </c>
      <c r="AU270" s="41"/>
      <c r="AV270" s="41"/>
      <c r="AW270" s="41"/>
      <c r="AX270" s="41"/>
      <c r="AY270" s="41"/>
      <c r="AZ270" s="41"/>
      <c r="BA270" s="41">
        <f t="shared" si="68"/>
        <v>0</v>
      </c>
      <c r="BB270" s="42">
        <f>[1]Rollup!$C$15</f>
        <v>44388</v>
      </c>
      <c r="BC270" s="43" t="str">
        <f t="shared" si="69"/>
        <v/>
      </c>
      <c r="BD270" s="2"/>
      <c r="BE270" s="2"/>
      <c r="BF270" s="2"/>
      <c r="BG270" s="2"/>
      <c r="BH270" s="2"/>
      <c r="BI270" s="2"/>
      <c r="BJ270" s="2"/>
      <c r="BK270" s="2"/>
      <c r="BL270" s="2"/>
      <c r="BM270" s="2"/>
      <c r="BN270" s="2"/>
      <c r="BO270" s="2"/>
      <c r="BP270" s="2"/>
      <c r="BQ270" s="2"/>
      <c r="BR270" s="2"/>
      <c r="BS270" s="2"/>
      <c r="BT270" s="2"/>
      <c r="BU270" s="2"/>
      <c r="BV270" s="2"/>
      <c r="BW270" s="2"/>
      <c r="BX270" s="2"/>
      <c r="BY270" s="2"/>
    </row>
    <row r="271" spans="1:77" ht="15" x14ac:dyDescent="0.25">
      <c r="A271" s="47"/>
      <c r="B271" s="47"/>
      <c r="C271" s="47"/>
      <c r="D271" s="47"/>
      <c r="E271" s="47"/>
      <c r="F271" s="47"/>
      <c r="G271" s="48"/>
      <c r="H271" s="48"/>
      <c r="I271" s="48"/>
      <c r="J271" s="48"/>
      <c r="K271" s="48"/>
      <c r="L271" s="48"/>
      <c r="M271" s="49"/>
      <c r="N271" s="50"/>
      <c r="O271" s="51"/>
      <c r="P271" s="52"/>
      <c r="Q271" s="52"/>
      <c r="R271" s="51"/>
      <c r="S271" s="53"/>
      <c r="T271" s="49"/>
      <c r="U271" s="50"/>
      <c r="V271" s="51"/>
      <c r="W271" s="51"/>
      <c r="X271" s="54"/>
      <c r="Y271" s="54"/>
      <c r="Z271" s="54"/>
      <c r="AA271" s="54"/>
      <c r="AB271" s="54"/>
      <c r="AC271" s="54"/>
      <c r="AD271" s="54"/>
      <c r="AE271" s="55" t="str">
        <f t="shared" si="61"/>
        <v/>
      </c>
      <c r="AF271" s="51">
        <f t="shared" si="62"/>
        <v>0</v>
      </c>
      <c r="AG271" s="41" t="str">
        <f t="shared" si="63"/>
        <v>x</v>
      </c>
      <c r="AH271" s="41" t="str">
        <f t="shared" si="64"/>
        <v/>
      </c>
      <c r="AI271" s="41" t="str">
        <f t="shared" si="71"/>
        <v/>
      </c>
      <c r="AJ271" s="41" t="str">
        <f t="shared" si="60"/>
        <v/>
      </c>
      <c r="AK271" s="41" t="str">
        <f t="shared" si="60"/>
        <v/>
      </c>
      <c r="AL271" s="41" t="str">
        <f t="shared" si="60"/>
        <v/>
      </c>
      <c r="AM271" s="41" t="str">
        <f t="shared" si="60"/>
        <v/>
      </c>
      <c r="AN271" s="41" t="str">
        <f t="shared" si="60"/>
        <v/>
      </c>
      <c r="AO271" s="41" t="str">
        <f t="shared" si="65"/>
        <v/>
      </c>
      <c r="AP271" s="41" t="str">
        <f t="shared" si="66"/>
        <v/>
      </c>
      <c r="AQ271" s="41" t="str">
        <f t="shared" si="67"/>
        <v/>
      </c>
      <c r="AR271" s="41">
        <f t="shared" si="59"/>
        <v>0</v>
      </c>
      <c r="AS271" s="107">
        <f t="shared" si="70"/>
        <v>0</v>
      </c>
      <c r="AT271" s="41" t="str">
        <f t="shared" si="72"/>
        <v/>
      </c>
      <c r="AU271" s="41"/>
      <c r="AV271" s="41"/>
      <c r="AW271" s="41"/>
      <c r="AX271" s="41"/>
      <c r="AY271" s="41"/>
      <c r="AZ271" s="41"/>
      <c r="BA271" s="41">
        <f t="shared" si="68"/>
        <v>0</v>
      </c>
      <c r="BB271" s="42">
        <f>[1]Rollup!$C$15</f>
        <v>44388</v>
      </c>
      <c r="BC271" s="43" t="str">
        <f t="shared" si="69"/>
        <v/>
      </c>
      <c r="BD271" s="2"/>
      <c r="BE271" s="2"/>
      <c r="BF271" s="2"/>
      <c r="BG271" s="2"/>
      <c r="BH271" s="2"/>
      <c r="BI271" s="2"/>
      <c r="BJ271" s="2"/>
      <c r="BK271" s="2"/>
      <c r="BL271" s="2"/>
      <c r="BM271" s="2"/>
      <c r="BN271" s="2"/>
      <c r="BO271" s="2"/>
      <c r="BP271" s="2"/>
      <c r="BQ271" s="2"/>
      <c r="BR271" s="2"/>
      <c r="BS271" s="2"/>
      <c r="BT271" s="2"/>
      <c r="BU271" s="2"/>
      <c r="BV271" s="2"/>
      <c r="BW271" s="2"/>
      <c r="BX271" s="2"/>
      <c r="BY271" s="2"/>
    </row>
    <row r="272" spans="1:77" ht="15" x14ac:dyDescent="0.25">
      <c r="A272" s="47"/>
      <c r="B272" s="47"/>
      <c r="C272" s="47"/>
      <c r="D272" s="47"/>
      <c r="E272" s="47"/>
      <c r="F272" s="47"/>
      <c r="G272" s="48"/>
      <c r="H272" s="48"/>
      <c r="I272" s="48"/>
      <c r="J272" s="48"/>
      <c r="K272" s="48"/>
      <c r="L272" s="48"/>
      <c r="M272" s="49"/>
      <c r="N272" s="50"/>
      <c r="O272" s="51"/>
      <c r="P272" s="52"/>
      <c r="Q272" s="52"/>
      <c r="R272" s="51"/>
      <c r="S272" s="53"/>
      <c r="T272" s="49"/>
      <c r="U272" s="50"/>
      <c r="V272" s="51"/>
      <c r="W272" s="51"/>
      <c r="X272" s="54"/>
      <c r="Y272" s="54"/>
      <c r="Z272" s="54"/>
      <c r="AA272" s="54"/>
      <c r="AB272" s="54"/>
      <c r="AC272" s="54"/>
      <c r="AD272" s="54"/>
      <c r="AE272" s="55" t="str">
        <f t="shared" si="61"/>
        <v/>
      </c>
      <c r="AF272" s="51">
        <f t="shared" si="62"/>
        <v>0</v>
      </c>
      <c r="AG272" s="41" t="str">
        <f t="shared" si="63"/>
        <v>x</v>
      </c>
      <c r="AH272" s="41" t="str">
        <f t="shared" si="64"/>
        <v/>
      </c>
      <c r="AI272" s="41" t="str">
        <f t="shared" si="71"/>
        <v/>
      </c>
      <c r="AJ272" s="41" t="str">
        <f t="shared" si="60"/>
        <v/>
      </c>
      <c r="AK272" s="41" t="str">
        <f t="shared" si="60"/>
        <v/>
      </c>
      <c r="AL272" s="41" t="str">
        <f t="shared" si="60"/>
        <v/>
      </c>
      <c r="AM272" s="41" t="str">
        <f t="shared" si="60"/>
        <v/>
      </c>
      <c r="AN272" s="41" t="str">
        <f t="shared" si="60"/>
        <v/>
      </c>
      <c r="AO272" s="41" t="str">
        <f t="shared" si="65"/>
        <v/>
      </c>
      <c r="AP272" s="41" t="str">
        <f t="shared" si="66"/>
        <v/>
      </c>
      <c r="AQ272" s="41" t="str">
        <f t="shared" si="67"/>
        <v/>
      </c>
      <c r="AR272" s="41">
        <f t="shared" si="59"/>
        <v>0</v>
      </c>
      <c r="AS272" s="107">
        <f t="shared" si="70"/>
        <v>0</v>
      </c>
      <c r="AT272" s="41" t="str">
        <f t="shared" si="72"/>
        <v/>
      </c>
      <c r="AU272" s="41"/>
      <c r="AV272" s="41"/>
      <c r="AW272" s="41"/>
      <c r="AX272" s="41"/>
      <c r="AY272" s="41"/>
      <c r="AZ272" s="41"/>
      <c r="BA272" s="41">
        <f t="shared" si="68"/>
        <v>0</v>
      </c>
      <c r="BB272" s="42">
        <f>[1]Rollup!$C$15</f>
        <v>44388</v>
      </c>
      <c r="BC272" s="43" t="str">
        <f t="shared" si="69"/>
        <v/>
      </c>
      <c r="BD272" s="2"/>
      <c r="BE272" s="2"/>
      <c r="BF272" s="2"/>
      <c r="BG272" s="2"/>
      <c r="BH272" s="2"/>
      <c r="BI272" s="2"/>
      <c r="BJ272" s="2"/>
      <c r="BK272" s="2"/>
      <c r="BL272" s="2"/>
      <c r="BM272" s="2"/>
      <c r="BN272" s="2"/>
      <c r="BO272" s="2"/>
      <c r="BP272" s="2"/>
      <c r="BQ272" s="2"/>
      <c r="BR272" s="2"/>
      <c r="BS272" s="2"/>
      <c r="BT272" s="2"/>
      <c r="BU272" s="2"/>
      <c r="BV272" s="2"/>
      <c r="BW272" s="2"/>
      <c r="BX272" s="2"/>
      <c r="BY272" s="2"/>
    </row>
    <row r="273" spans="1:77" ht="15" x14ac:dyDescent="0.25">
      <c r="A273" s="47"/>
      <c r="B273" s="47"/>
      <c r="C273" s="47"/>
      <c r="D273" s="47"/>
      <c r="E273" s="47"/>
      <c r="F273" s="47"/>
      <c r="G273" s="48"/>
      <c r="H273" s="48"/>
      <c r="I273" s="48"/>
      <c r="J273" s="48"/>
      <c r="K273" s="48"/>
      <c r="L273" s="48"/>
      <c r="M273" s="49"/>
      <c r="N273" s="50"/>
      <c r="O273" s="51"/>
      <c r="P273" s="52"/>
      <c r="Q273" s="52"/>
      <c r="R273" s="51"/>
      <c r="S273" s="53"/>
      <c r="T273" s="49"/>
      <c r="U273" s="50"/>
      <c r="V273" s="51"/>
      <c r="W273" s="51"/>
      <c r="X273" s="54"/>
      <c r="Y273" s="54"/>
      <c r="Z273" s="54"/>
      <c r="AA273" s="54"/>
      <c r="AB273" s="54"/>
      <c r="AC273" s="54"/>
      <c r="AD273" s="54"/>
      <c r="AE273" s="55" t="str">
        <f t="shared" si="61"/>
        <v/>
      </c>
      <c r="AF273" s="51">
        <f t="shared" si="62"/>
        <v>0</v>
      </c>
      <c r="AG273" s="41" t="str">
        <f t="shared" si="63"/>
        <v>x</v>
      </c>
      <c r="AH273" s="41" t="str">
        <f t="shared" si="64"/>
        <v/>
      </c>
      <c r="AI273" s="41" t="str">
        <f t="shared" si="71"/>
        <v/>
      </c>
      <c r="AJ273" s="41" t="str">
        <f t="shared" si="60"/>
        <v/>
      </c>
      <c r="AK273" s="41" t="str">
        <f t="shared" si="60"/>
        <v/>
      </c>
      <c r="AL273" s="41" t="str">
        <f t="shared" si="60"/>
        <v/>
      </c>
      <c r="AM273" s="41" t="str">
        <f t="shared" si="60"/>
        <v/>
      </c>
      <c r="AN273" s="41" t="str">
        <f t="shared" si="60"/>
        <v/>
      </c>
      <c r="AO273" s="41" t="str">
        <f t="shared" si="65"/>
        <v/>
      </c>
      <c r="AP273" s="41" t="str">
        <f t="shared" si="66"/>
        <v/>
      </c>
      <c r="AQ273" s="41" t="str">
        <f t="shared" si="67"/>
        <v/>
      </c>
      <c r="AR273" s="41">
        <f t="shared" ref="AR273:AR336" si="73">IFERROR(IF($AG273="x",IF(V273&gt;=_xlfn.NUMBERVALUE(LEFT(INDEX(BP:BP,MATCH($D273,$BD:$BD,0)),FIND(",",INDEX(BP:BP,MATCH($D273,$BD:$BD,0)))-1)),_xlfn.NUMBERVALUE(RIGHT(INDEX(BP:BP,MATCH($D273,$BD:$BD,0)),LEN(INDEX(BP:BP,MATCH($D273,$BD:$BD,0)))-FIND(",",INDEX(BP:BP,MATCH($D273,$BD:$BD,0))))),IF(V273&gt;=_xlfn.NUMBERVALUE(LEFT(INDEX(BP:BP,MATCH($D273,$BD:$BD,0)),FIND(",",INDEX(BP:BP,MATCH($D273,$BD:$BD,0)))-1))-5,_xlfn.NUMBERVALUE(RIGHT(INDEX(BP:BP,MATCH($D273,$BD:$BD,0)),LEN(INDEX(BP:BP,MATCH($D273,$BD:$BD,0)))-FIND(",",INDEX(BP:BP,MATCH($D273,$BD:$BD,0)))))*(1/3),0)),0),0)</f>
        <v>0</v>
      </c>
      <c r="AS273" s="107">
        <f t="shared" si="70"/>
        <v>0</v>
      </c>
      <c r="AT273" s="41" t="str">
        <f t="shared" si="72"/>
        <v/>
      </c>
      <c r="AU273" s="41"/>
      <c r="AV273" s="41"/>
      <c r="AW273" s="41"/>
      <c r="AX273" s="41"/>
      <c r="AY273" s="41"/>
      <c r="AZ273" s="41"/>
      <c r="BA273" s="41">
        <f t="shared" si="68"/>
        <v>0</v>
      </c>
      <c r="BB273" s="42">
        <f>[1]Rollup!$C$15</f>
        <v>44388</v>
      </c>
      <c r="BC273" s="43" t="str">
        <f t="shared" si="69"/>
        <v/>
      </c>
      <c r="BD273" s="2"/>
      <c r="BE273" s="2"/>
      <c r="BF273" s="2"/>
      <c r="BG273" s="2"/>
      <c r="BH273" s="2"/>
      <c r="BI273" s="2"/>
      <c r="BJ273" s="2"/>
      <c r="BK273" s="2"/>
      <c r="BL273" s="2"/>
      <c r="BM273" s="2"/>
      <c r="BN273" s="2"/>
      <c r="BO273" s="2"/>
      <c r="BP273" s="2"/>
      <c r="BQ273" s="2"/>
      <c r="BR273" s="2"/>
      <c r="BS273" s="2"/>
      <c r="BT273" s="2"/>
      <c r="BU273" s="2"/>
      <c r="BV273" s="2"/>
      <c r="BW273" s="2"/>
      <c r="BX273" s="2"/>
      <c r="BY273" s="2"/>
    </row>
    <row r="274" spans="1:77" ht="15" x14ac:dyDescent="0.25">
      <c r="A274" s="47"/>
      <c r="B274" s="47"/>
      <c r="C274" s="47"/>
      <c r="D274" s="47"/>
      <c r="E274" s="47"/>
      <c r="F274" s="47"/>
      <c r="G274" s="48"/>
      <c r="H274" s="48"/>
      <c r="I274" s="48"/>
      <c r="J274" s="48"/>
      <c r="K274" s="48"/>
      <c r="L274" s="48"/>
      <c r="M274" s="49"/>
      <c r="N274" s="50"/>
      <c r="O274" s="51"/>
      <c r="P274" s="52"/>
      <c r="Q274" s="52"/>
      <c r="R274" s="51"/>
      <c r="S274" s="53"/>
      <c r="T274" s="49"/>
      <c r="U274" s="50"/>
      <c r="V274" s="51"/>
      <c r="W274" s="51"/>
      <c r="X274" s="54"/>
      <c r="Y274" s="54"/>
      <c r="Z274" s="54"/>
      <c r="AA274" s="54"/>
      <c r="AB274" s="54"/>
      <c r="AC274" s="54"/>
      <c r="AD274" s="54"/>
      <c r="AE274" s="55" t="str">
        <f t="shared" si="61"/>
        <v/>
      </c>
      <c r="AF274" s="51">
        <f t="shared" si="62"/>
        <v>0</v>
      </c>
      <c r="AG274" s="41" t="str">
        <f t="shared" si="63"/>
        <v>x</v>
      </c>
      <c r="AH274" s="41" t="str">
        <f t="shared" si="64"/>
        <v/>
      </c>
      <c r="AI274" s="41" t="str">
        <f t="shared" si="71"/>
        <v/>
      </c>
      <c r="AJ274" s="41" t="str">
        <f t="shared" si="60"/>
        <v/>
      </c>
      <c r="AK274" s="41" t="str">
        <f t="shared" si="60"/>
        <v/>
      </c>
      <c r="AL274" s="41" t="str">
        <f t="shared" si="60"/>
        <v/>
      </c>
      <c r="AM274" s="41" t="str">
        <f t="shared" si="60"/>
        <v/>
      </c>
      <c r="AN274" s="41" t="str">
        <f t="shared" si="60"/>
        <v/>
      </c>
      <c r="AO274" s="41" t="str">
        <f t="shared" si="65"/>
        <v/>
      </c>
      <c r="AP274" s="41" t="str">
        <f t="shared" si="66"/>
        <v/>
      </c>
      <c r="AQ274" s="41" t="str">
        <f t="shared" si="67"/>
        <v/>
      </c>
      <c r="AR274" s="41">
        <f t="shared" si="73"/>
        <v>0</v>
      </c>
      <c r="AS274" s="107">
        <f t="shared" si="70"/>
        <v>0</v>
      </c>
      <c r="AT274" s="41" t="str">
        <f t="shared" si="72"/>
        <v/>
      </c>
      <c r="AU274" s="41"/>
      <c r="AV274" s="41"/>
      <c r="AW274" s="41"/>
      <c r="AX274" s="41"/>
      <c r="AY274" s="41"/>
      <c r="AZ274" s="41"/>
      <c r="BA274" s="41">
        <f t="shared" si="68"/>
        <v>0</v>
      </c>
      <c r="BB274" s="42">
        <f>[1]Rollup!$C$15</f>
        <v>44388</v>
      </c>
      <c r="BC274" s="43" t="str">
        <f t="shared" si="69"/>
        <v/>
      </c>
      <c r="BD274" s="2"/>
      <c r="BE274" s="2"/>
      <c r="BF274" s="2"/>
      <c r="BG274" s="2"/>
      <c r="BH274" s="2"/>
      <c r="BI274" s="2"/>
      <c r="BJ274" s="2"/>
      <c r="BK274" s="2"/>
      <c r="BL274" s="2"/>
      <c r="BM274" s="2"/>
      <c r="BN274" s="2"/>
      <c r="BO274" s="2"/>
      <c r="BP274" s="2"/>
      <c r="BQ274" s="2"/>
      <c r="BR274" s="2"/>
      <c r="BS274" s="2"/>
      <c r="BT274" s="2"/>
      <c r="BU274" s="2"/>
      <c r="BV274" s="2"/>
      <c r="BW274" s="2"/>
      <c r="BX274" s="2"/>
      <c r="BY274" s="2"/>
    </row>
    <row r="275" spans="1:77" ht="15" x14ac:dyDescent="0.25">
      <c r="A275" s="47"/>
      <c r="B275" s="47"/>
      <c r="C275" s="47"/>
      <c r="D275" s="47"/>
      <c r="E275" s="47"/>
      <c r="F275" s="47"/>
      <c r="G275" s="48"/>
      <c r="H275" s="48"/>
      <c r="I275" s="48"/>
      <c r="J275" s="48"/>
      <c r="K275" s="48"/>
      <c r="L275" s="48"/>
      <c r="M275" s="49"/>
      <c r="N275" s="50"/>
      <c r="O275" s="51"/>
      <c r="P275" s="52"/>
      <c r="Q275" s="52"/>
      <c r="R275" s="51"/>
      <c r="S275" s="53"/>
      <c r="T275" s="49"/>
      <c r="U275" s="50"/>
      <c r="V275" s="51"/>
      <c r="W275" s="51"/>
      <c r="X275" s="54"/>
      <c r="Y275" s="54"/>
      <c r="Z275" s="54"/>
      <c r="AA275" s="54"/>
      <c r="AB275" s="54"/>
      <c r="AC275" s="54"/>
      <c r="AD275" s="54"/>
      <c r="AE275" s="55" t="str">
        <f t="shared" si="61"/>
        <v/>
      </c>
      <c r="AF275" s="51">
        <f t="shared" si="62"/>
        <v>0</v>
      </c>
      <c r="AG275" s="41" t="str">
        <f t="shared" si="63"/>
        <v>x</v>
      </c>
      <c r="AH275" s="41" t="str">
        <f t="shared" si="64"/>
        <v/>
      </c>
      <c r="AI275" s="41" t="str">
        <f t="shared" si="71"/>
        <v/>
      </c>
      <c r="AJ275" s="41" t="str">
        <f t="shared" si="60"/>
        <v/>
      </c>
      <c r="AK275" s="41" t="str">
        <f t="shared" si="60"/>
        <v/>
      </c>
      <c r="AL275" s="41" t="str">
        <f t="shared" si="60"/>
        <v/>
      </c>
      <c r="AM275" s="41" t="str">
        <f t="shared" si="60"/>
        <v/>
      </c>
      <c r="AN275" s="41" t="str">
        <f t="shared" si="60"/>
        <v/>
      </c>
      <c r="AO275" s="41" t="str">
        <f t="shared" si="65"/>
        <v/>
      </c>
      <c r="AP275" s="41" t="str">
        <f t="shared" si="66"/>
        <v/>
      </c>
      <c r="AQ275" s="41" t="str">
        <f t="shared" si="67"/>
        <v/>
      </c>
      <c r="AR275" s="41">
        <f t="shared" si="73"/>
        <v>0</v>
      </c>
      <c r="AS275" s="107">
        <f t="shared" si="70"/>
        <v>0</v>
      </c>
      <c r="AT275" s="41" t="str">
        <f t="shared" si="72"/>
        <v/>
      </c>
      <c r="AU275" s="41"/>
      <c r="AV275" s="41"/>
      <c r="AW275" s="41"/>
      <c r="AX275" s="41"/>
      <c r="AY275" s="41"/>
      <c r="AZ275" s="41"/>
      <c r="BA275" s="41">
        <f t="shared" si="68"/>
        <v>0</v>
      </c>
      <c r="BB275" s="42">
        <f>[1]Rollup!$C$15</f>
        <v>44388</v>
      </c>
      <c r="BC275" s="43" t="str">
        <f t="shared" si="69"/>
        <v/>
      </c>
      <c r="BD275" s="2"/>
      <c r="BE275" s="2"/>
      <c r="BF275" s="2"/>
      <c r="BG275" s="2"/>
      <c r="BH275" s="2"/>
      <c r="BI275" s="2"/>
      <c r="BJ275" s="2"/>
      <c r="BK275" s="2"/>
      <c r="BL275" s="2"/>
      <c r="BM275" s="2"/>
      <c r="BN275" s="2"/>
      <c r="BO275" s="2"/>
      <c r="BP275" s="2"/>
      <c r="BQ275" s="2"/>
      <c r="BR275" s="2"/>
      <c r="BS275" s="2"/>
      <c r="BT275" s="2"/>
      <c r="BU275" s="2"/>
      <c r="BV275" s="2"/>
      <c r="BW275" s="2"/>
      <c r="BX275" s="2"/>
      <c r="BY275" s="2"/>
    </row>
    <row r="276" spans="1:77" ht="15" x14ac:dyDescent="0.25">
      <c r="A276" s="47"/>
      <c r="B276" s="47"/>
      <c r="C276" s="47"/>
      <c r="D276" s="47"/>
      <c r="E276" s="47"/>
      <c r="F276" s="47"/>
      <c r="G276" s="48"/>
      <c r="H276" s="48"/>
      <c r="I276" s="48"/>
      <c r="J276" s="48"/>
      <c r="K276" s="48"/>
      <c r="L276" s="48"/>
      <c r="M276" s="49"/>
      <c r="N276" s="50"/>
      <c r="O276" s="51"/>
      <c r="P276" s="52"/>
      <c r="Q276" s="52"/>
      <c r="R276" s="51"/>
      <c r="S276" s="53"/>
      <c r="T276" s="49"/>
      <c r="U276" s="50"/>
      <c r="V276" s="51"/>
      <c r="W276" s="51"/>
      <c r="X276" s="54"/>
      <c r="Y276" s="54"/>
      <c r="Z276" s="54"/>
      <c r="AA276" s="54"/>
      <c r="AB276" s="54"/>
      <c r="AC276" s="54"/>
      <c r="AD276" s="54"/>
      <c r="AE276" s="55" t="str">
        <f t="shared" si="61"/>
        <v/>
      </c>
      <c r="AF276" s="51">
        <f t="shared" si="62"/>
        <v>0</v>
      </c>
      <c r="AG276" s="41" t="str">
        <f t="shared" si="63"/>
        <v>x</v>
      </c>
      <c r="AH276" s="41" t="str">
        <f t="shared" si="64"/>
        <v/>
      </c>
      <c r="AI276" s="41" t="str">
        <f t="shared" si="71"/>
        <v/>
      </c>
      <c r="AJ276" s="41" t="str">
        <f t="shared" si="60"/>
        <v/>
      </c>
      <c r="AK276" s="41" t="str">
        <f t="shared" si="60"/>
        <v/>
      </c>
      <c r="AL276" s="41" t="str">
        <f t="shared" si="60"/>
        <v/>
      </c>
      <c r="AM276" s="41" t="str">
        <f t="shared" si="60"/>
        <v/>
      </c>
      <c r="AN276" s="41" t="str">
        <f t="shared" si="60"/>
        <v/>
      </c>
      <c r="AO276" s="41" t="str">
        <f t="shared" si="65"/>
        <v/>
      </c>
      <c r="AP276" s="41" t="str">
        <f t="shared" si="66"/>
        <v/>
      </c>
      <c r="AQ276" s="41" t="str">
        <f t="shared" si="67"/>
        <v/>
      </c>
      <c r="AR276" s="41">
        <f t="shared" si="73"/>
        <v>0</v>
      </c>
      <c r="AS276" s="107">
        <f t="shared" si="70"/>
        <v>0</v>
      </c>
      <c r="AT276" s="41" t="str">
        <f t="shared" si="72"/>
        <v/>
      </c>
      <c r="AU276" s="41"/>
      <c r="AV276" s="41"/>
      <c r="AW276" s="41"/>
      <c r="AX276" s="41"/>
      <c r="AY276" s="41"/>
      <c r="AZ276" s="41"/>
      <c r="BA276" s="41">
        <f t="shared" si="68"/>
        <v>0</v>
      </c>
      <c r="BB276" s="42">
        <f>[1]Rollup!$C$15</f>
        <v>44388</v>
      </c>
      <c r="BC276" s="43" t="str">
        <f t="shared" si="69"/>
        <v/>
      </c>
      <c r="BD276" s="2"/>
      <c r="BE276" s="2"/>
      <c r="BF276" s="2"/>
      <c r="BG276" s="2"/>
      <c r="BH276" s="2"/>
      <c r="BI276" s="2"/>
      <c r="BJ276" s="2"/>
      <c r="BK276" s="2"/>
      <c r="BL276" s="2"/>
      <c r="BM276" s="2"/>
      <c r="BN276" s="2"/>
      <c r="BO276" s="2"/>
      <c r="BP276" s="2"/>
      <c r="BQ276" s="2"/>
      <c r="BR276" s="2"/>
      <c r="BS276" s="2"/>
      <c r="BT276" s="2"/>
      <c r="BU276" s="2"/>
      <c r="BV276" s="2"/>
      <c r="BW276" s="2"/>
      <c r="BX276" s="2"/>
      <c r="BY276" s="2"/>
    </row>
    <row r="277" spans="1:77" ht="15" x14ac:dyDescent="0.25">
      <c r="A277" s="47"/>
      <c r="B277" s="47"/>
      <c r="C277" s="47"/>
      <c r="D277" s="47"/>
      <c r="E277" s="47"/>
      <c r="F277" s="47"/>
      <c r="G277" s="48"/>
      <c r="H277" s="48"/>
      <c r="I277" s="48"/>
      <c r="J277" s="48"/>
      <c r="K277" s="48"/>
      <c r="L277" s="48"/>
      <c r="M277" s="49"/>
      <c r="N277" s="50"/>
      <c r="O277" s="51"/>
      <c r="P277" s="52"/>
      <c r="Q277" s="52"/>
      <c r="R277" s="51"/>
      <c r="S277" s="53"/>
      <c r="T277" s="49"/>
      <c r="U277" s="50"/>
      <c r="V277" s="51"/>
      <c r="W277" s="51"/>
      <c r="X277" s="54"/>
      <c r="Y277" s="54"/>
      <c r="Z277" s="54"/>
      <c r="AA277" s="54"/>
      <c r="AB277" s="54"/>
      <c r="AC277" s="54"/>
      <c r="AD277" s="54"/>
      <c r="AE277" s="55" t="str">
        <f t="shared" si="61"/>
        <v/>
      </c>
      <c r="AF277" s="51">
        <f t="shared" si="62"/>
        <v>0</v>
      </c>
      <c r="AG277" s="41" t="str">
        <f t="shared" si="63"/>
        <v>x</v>
      </c>
      <c r="AH277" s="41" t="str">
        <f t="shared" si="64"/>
        <v/>
      </c>
      <c r="AI277" s="41" t="str">
        <f t="shared" si="71"/>
        <v/>
      </c>
      <c r="AJ277" s="41" t="str">
        <f t="shared" si="60"/>
        <v/>
      </c>
      <c r="AK277" s="41" t="str">
        <f t="shared" si="60"/>
        <v/>
      </c>
      <c r="AL277" s="41" t="str">
        <f t="shared" si="60"/>
        <v/>
      </c>
      <c r="AM277" s="41" t="str">
        <f t="shared" si="60"/>
        <v/>
      </c>
      <c r="AN277" s="41" t="str">
        <f t="shared" si="60"/>
        <v/>
      </c>
      <c r="AO277" s="41" t="str">
        <f t="shared" si="65"/>
        <v/>
      </c>
      <c r="AP277" s="41" t="str">
        <f t="shared" si="66"/>
        <v/>
      </c>
      <c r="AQ277" s="41" t="str">
        <f t="shared" si="67"/>
        <v/>
      </c>
      <c r="AR277" s="41">
        <f t="shared" si="73"/>
        <v>0</v>
      </c>
      <c r="AS277" s="107">
        <f t="shared" si="70"/>
        <v>0</v>
      </c>
      <c r="AT277" s="41" t="str">
        <f t="shared" si="72"/>
        <v/>
      </c>
      <c r="AU277" s="41"/>
      <c r="AV277" s="41"/>
      <c r="AW277" s="41"/>
      <c r="AX277" s="41"/>
      <c r="AY277" s="41"/>
      <c r="AZ277" s="41"/>
      <c r="BA277" s="41">
        <f t="shared" si="68"/>
        <v>0</v>
      </c>
      <c r="BB277" s="42">
        <f>[1]Rollup!$C$15</f>
        <v>44388</v>
      </c>
      <c r="BC277" s="43" t="str">
        <f t="shared" si="69"/>
        <v/>
      </c>
      <c r="BD277" s="2"/>
      <c r="BE277" s="2"/>
      <c r="BF277" s="2"/>
      <c r="BG277" s="2"/>
      <c r="BH277" s="2"/>
      <c r="BI277" s="2"/>
      <c r="BJ277" s="2"/>
      <c r="BK277" s="2"/>
      <c r="BL277" s="2"/>
      <c r="BM277" s="2"/>
      <c r="BN277" s="2"/>
      <c r="BO277" s="2"/>
      <c r="BP277" s="2"/>
      <c r="BQ277" s="2"/>
      <c r="BR277" s="2"/>
      <c r="BS277" s="2"/>
      <c r="BT277" s="2"/>
      <c r="BU277" s="2"/>
      <c r="BV277" s="2"/>
      <c r="BW277" s="2"/>
      <c r="BX277" s="2"/>
      <c r="BY277" s="2"/>
    </row>
    <row r="278" spans="1:77" ht="15" x14ac:dyDescent="0.25">
      <c r="A278" s="47"/>
      <c r="B278" s="47"/>
      <c r="C278" s="47"/>
      <c r="D278" s="47"/>
      <c r="E278" s="47"/>
      <c r="F278" s="47"/>
      <c r="G278" s="48"/>
      <c r="H278" s="48"/>
      <c r="I278" s="48"/>
      <c r="J278" s="48"/>
      <c r="K278" s="48"/>
      <c r="L278" s="48"/>
      <c r="M278" s="49"/>
      <c r="N278" s="50"/>
      <c r="O278" s="51"/>
      <c r="P278" s="52"/>
      <c r="Q278" s="52"/>
      <c r="R278" s="51"/>
      <c r="S278" s="53"/>
      <c r="T278" s="49"/>
      <c r="U278" s="50"/>
      <c r="V278" s="51"/>
      <c r="W278" s="51"/>
      <c r="X278" s="54"/>
      <c r="Y278" s="54"/>
      <c r="Z278" s="54"/>
      <c r="AA278" s="54"/>
      <c r="AB278" s="54"/>
      <c r="AC278" s="54"/>
      <c r="AD278" s="54"/>
      <c r="AE278" s="55" t="str">
        <f t="shared" si="61"/>
        <v/>
      </c>
      <c r="AF278" s="51">
        <f t="shared" si="62"/>
        <v>0</v>
      </c>
      <c r="AG278" s="41" t="str">
        <f t="shared" si="63"/>
        <v>x</v>
      </c>
      <c r="AH278" s="41" t="str">
        <f t="shared" si="64"/>
        <v/>
      </c>
      <c r="AI278" s="41" t="str">
        <f t="shared" si="71"/>
        <v/>
      </c>
      <c r="AJ278" s="41" t="str">
        <f t="shared" si="60"/>
        <v/>
      </c>
      <c r="AK278" s="41" t="str">
        <f t="shared" si="60"/>
        <v/>
      </c>
      <c r="AL278" s="41" t="str">
        <f t="shared" si="60"/>
        <v/>
      </c>
      <c r="AM278" s="41" t="str">
        <f t="shared" si="60"/>
        <v/>
      </c>
      <c r="AN278" s="41" t="str">
        <f t="shared" si="60"/>
        <v/>
      </c>
      <c r="AO278" s="41" t="str">
        <f t="shared" si="65"/>
        <v/>
      </c>
      <c r="AP278" s="41" t="str">
        <f t="shared" si="66"/>
        <v/>
      </c>
      <c r="AQ278" s="41" t="str">
        <f t="shared" si="67"/>
        <v/>
      </c>
      <c r="AR278" s="41">
        <f t="shared" si="73"/>
        <v>0</v>
      </c>
      <c r="AS278" s="107">
        <f t="shared" si="70"/>
        <v>0</v>
      </c>
      <c r="AT278" s="41" t="str">
        <f t="shared" si="72"/>
        <v/>
      </c>
      <c r="AU278" s="41"/>
      <c r="AV278" s="41"/>
      <c r="AW278" s="41"/>
      <c r="AX278" s="41"/>
      <c r="AY278" s="41"/>
      <c r="AZ278" s="41"/>
      <c r="BA278" s="41">
        <f t="shared" si="68"/>
        <v>0</v>
      </c>
      <c r="BB278" s="42">
        <f>[1]Rollup!$C$15</f>
        <v>44388</v>
      </c>
      <c r="BC278" s="43" t="str">
        <f t="shared" si="69"/>
        <v/>
      </c>
      <c r="BD278" s="2"/>
      <c r="BE278" s="2"/>
      <c r="BF278" s="2"/>
      <c r="BG278" s="2"/>
      <c r="BH278" s="2"/>
      <c r="BI278" s="2"/>
      <c r="BJ278" s="2"/>
      <c r="BK278" s="2"/>
      <c r="BL278" s="2"/>
      <c r="BM278" s="2"/>
      <c r="BN278" s="2"/>
      <c r="BO278" s="2"/>
      <c r="BP278" s="2"/>
      <c r="BQ278" s="2"/>
      <c r="BR278" s="2"/>
      <c r="BS278" s="2"/>
      <c r="BT278" s="2"/>
      <c r="BU278" s="2"/>
      <c r="BV278" s="2"/>
      <c r="BW278" s="2"/>
      <c r="BX278" s="2"/>
      <c r="BY278" s="2"/>
    </row>
    <row r="279" spans="1:77" ht="15" x14ac:dyDescent="0.25">
      <c r="A279" s="47"/>
      <c r="B279" s="47"/>
      <c r="C279" s="47"/>
      <c r="D279" s="47"/>
      <c r="E279" s="47"/>
      <c r="F279" s="47"/>
      <c r="G279" s="48"/>
      <c r="H279" s="48"/>
      <c r="I279" s="48"/>
      <c r="J279" s="48"/>
      <c r="K279" s="48"/>
      <c r="L279" s="48"/>
      <c r="M279" s="49"/>
      <c r="N279" s="50"/>
      <c r="O279" s="51"/>
      <c r="P279" s="52"/>
      <c r="Q279" s="52"/>
      <c r="R279" s="51"/>
      <c r="S279" s="53"/>
      <c r="T279" s="49"/>
      <c r="U279" s="50"/>
      <c r="V279" s="51"/>
      <c r="W279" s="51"/>
      <c r="X279" s="54"/>
      <c r="Y279" s="54"/>
      <c r="Z279" s="54"/>
      <c r="AA279" s="54"/>
      <c r="AB279" s="54"/>
      <c r="AC279" s="54"/>
      <c r="AD279" s="54"/>
      <c r="AE279" s="55" t="str">
        <f t="shared" si="61"/>
        <v/>
      </c>
      <c r="AF279" s="51">
        <f t="shared" si="62"/>
        <v>0</v>
      </c>
      <c r="AG279" s="41" t="str">
        <f t="shared" si="63"/>
        <v>x</v>
      </c>
      <c r="AH279" s="41" t="str">
        <f t="shared" si="64"/>
        <v/>
      </c>
      <c r="AI279" s="41" t="str">
        <f t="shared" si="71"/>
        <v/>
      </c>
      <c r="AJ279" s="41" t="str">
        <f t="shared" si="60"/>
        <v/>
      </c>
      <c r="AK279" s="41" t="str">
        <f t="shared" si="60"/>
        <v/>
      </c>
      <c r="AL279" s="41" t="str">
        <f t="shared" si="60"/>
        <v/>
      </c>
      <c r="AM279" s="41" t="str">
        <f t="shared" si="60"/>
        <v/>
      </c>
      <c r="AN279" s="41" t="str">
        <f t="shared" si="60"/>
        <v/>
      </c>
      <c r="AO279" s="41" t="str">
        <f t="shared" si="65"/>
        <v/>
      </c>
      <c r="AP279" s="41" t="str">
        <f t="shared" si="66"/>
        <v/>
      </c>
      <c r="AQ279" s="41" t="str">
        <f t="shared" si="67"/>
        <v/>
      </c>
      <c r="AR279" s="41">
        <f t="shared" si="73"/>
        <v>0</v>
      </c>
      <c r="AS279" s="107">
        <f t="shared" si="70"/>
        <v>0</v>
      </c>
      <c r="AT279" s="41" t="str">
        <f t="shared" si="72"/>
        <v/>
      </c>
      <c r="AU279" s="41"/>
      <c r="AV279" s="41"/>
      <c r="AW279" s="41"/>
      <c r="AX279" s="41"/>
      <c r="AY279" s="41"/>
      <c r="AZ279" s="41"/>
      <c r="BA279" s="41">
        <f t="shared" si="68"/>
        <v>0</v>
      </c>
      <c r="BB279" s="42">
        <f>[1]Rollup!$C$15</f>
        <v>44388</v>
      </c>
      <c r="BC279" s="43" t="str">
        <f t="shared" si="69"/>
        <v/>
      </c>
      <c r="BD279" s="2"/>
      <c r="BE279" s="2"/>
      <c r="BF279" s="2"/>
      <c r="BG279" s="2"/>
      <c r="BH279" s="2"/>
      <c r="BI279" s="2"/>
      <c r="BJ279" s="2"/>
      <c r="BK279" s="2"/>
      <c r="BL279" s="2"/>
      <c r="BM279" s="2"/>
      <c r="BN279" s="2"/>
      <c r="BO279" s="2"/>
      <c r="BP279" s="2"/>
      <c r="BQ279" s="2"/>
      <c r="BR279" s="2"/>
      <c r="BS279" s="2"/>
      <c r="BT279" s="2"/>
      <c r="BU279" s="2"/>
      <c r="BV279" s="2"/>
      <c r="BW279" s="2"/>
      <c r="BX279" s="2"/>
      <c r="BY279" s="2"/>
    </row>
    <row r="280" spans="1:77" ht="15" x14ac:dyDescent="0.25">
      <c r="A280" s="47"/>
      <c r="B280" s="47"/>
      <c r="C280" s="47"/>
      <c r="D280" s="47"/>
      <c r="E280" s="47"/>
      <c r="F280" s="47"/>
      <c r="G280" s="48"/>
      <c r="H280" s="48"/>
      <c r="I280" s="48"/>
      <c r="J280" s="48"/>
      <c r="K280" s="48"/>
      <c r="L280" s="48"/>
      <c r="M280" s="49"/>
      <c r="N280" s="50"/>
      <c r="O280" s="51"/>
      <c r="P280" s="52"/>
      <c r="Q280" s="52"/>
      <c r="R280" s="51"/>
      <c r="S280" s="53"/>
      <c r="T280" s="49"/>
      <c r="U280" s="50"/>
      <c r="V280" s="51"/>
      <c r="W280" s="51"/>
      <c r="X280" s="54"/>
      <c r="Y280" s="54"/>
      <c r="Z280" s="54"/>
      <c r="AA280" s="54"/>
      <c r="AB280" s="54"/>
      <c r="AC280" s="54"/>
      <c r="AD280" s="54"/>
      <c r="AE280" s="55" t="str">
        <f t="shared" si="61"/>
        <v/>
      </c>
      <c r="AF280" s="51">
        <f t="shared" si="62"/>
        <v>0</v>
      </c>
      <c r="AG280" s="41" t="str">
        <f t="shared" si="63"/>
        <v>x</v>
      </c>
      <c r="AH280" s="41" t="str">
        <f t="shared" si="64"/>
        <v/>
      </c>
      <c r="AI280" s="41" t="str">
        <f t="shared" si="71"/>
        <v/>
      </c>
      <c r="AJ280" s="41" t="str">
        <f t="shared" si="60"/>
        <v/>
      </c>
      <c r="AK280" s="41" t="str">
        <f t="shared" si="60"/>
        <v/>
      </c>
      <c r="AL280" s="41" t="str">
        <f t="shared" si="60"/>
        <v/>
      </c>
      <c r="AM280" s="41" t="str">
        <f t="shared" si="60"/>
        <v/>
      </c>
      <c r="AN280" s="41" t="str">
        <f t="shared" si="60"/>
        <v/>
      </c>
      <c r="AO280" s="41" t="str">
        <f t="shared" si="65"/>
        <v/>
      </c>
      <c r="AP280" s="41" t="str">
        <f t="shared" si="66"/>
        <v/>
      </c>
      <c r="AQ280" s="41" t="str">
        <f t="shared" si="67"/>
        <v/>
      </c>
      <c r="AR280" s="41">
        <f t="shared" si="73"/>
        <v>0</v>
      </c>
      <c r="AS280" s="107">
        <f t="shared" si="70"/>
        <v>0</v>
      </c>
      <c r="AT280" s="41" t="str">
        <f t="shared" si="72"/>
        <v/>
      </c>
      <c r="AU280" s="41"/>
      <c r="AV280" s="41"/>
      <c r="AW280" s="41"/>
      <c r="AX280" s="41"/>
      <c r="AY280" s="41"/>
      <c r="AZ280" s="41"/>
      <c r="BA280" s="41">
        <f t="shared" si="68"/>
        <v>0</v>
      </c>
      <c r="BB280" s="42">
        <f>[1]Rollup!$C$15</f>
        <v>44388</v>
      </c>
      <c r="BC280" s="43" t="str">
        <f t="shared" si="69"/>
        <v/>
      </c>
      <c r="BD280" s="2"/>
      <c r="BE280" s="2"/>
      <c r="BF280" s="2"/>
      <c r="BG280" s="2"/>
      <c r="BH280" s="2"/>
      <c r="BI280" s="2"/>
      <c r="BJ280" s="2"/>
      <c r="BK280" s="2"/>
      <c r="BL280" s="2"/>
      <c r="BM280" s="2"/>
      <c r="BN280" s="2"/>
      <c r="BO280" s="2"/>
      <c r="BP280" s="2"/>
      <c r="BQ280" s="2"/>
      <c r="BR280" s="2"/>
      <c r="BS280" s="2"/>
      <c r="BT280" s="2"/>
      <c r="BU280" s="2"/>
      <c r="BV280" s="2"/>
      <c r="BW280" s="2"/>
      <c r="BX280" s="2"/>
      <c r="BY280" s="2"/>
    </row>
    <row r="281" spans="1:77" ht="15" x14ac:dyDescent="0.25">
      <c r="A281" s="47"/>
      <c r="B281" s="47"/>
      <c r="C281" s="47"/>
      <c r="D281" s="47"/>
      <c r="E281" s="47"/>
      <c r="F281" s="47"/>
      <c r="G281" s="48"/>
      <c r="H281" s="48"/>
      <c r="I281" s="48"/>
      <c r="J281" s="48"/>
      <c r="K281" s="48"/>
      <c r="L281" s="48"/>
      <c r="M281" s="49"/>
      <c r="N281" s="50"/>
      <c r="O281" s="51"/>
      <c r="P281" s="52"/>
      <c r="Q281" s="52"/>
      <c r="R281" s="51"/>
      <c r="S281" s="53"/>
      <c r="T281" s="49"/>
      <c r="U281" s="50"/>
      <c r="V281" s="51"/>
      <c r="W281" s="51"/>
      <c r="X281" s="54"/>
      <c r="Y281" s="54"/>
      <c r="Z281" s="54"/>
      <c r="AA281" s="54"/>
      <c r="AB281" s="54"/>
      <c r="AC281" s="54"/>
      <c r="AD281" s="54"/>
      <c r="AE281" s="55" t="str">
        <f t="shared" si="61"/>
        <v/>
      </c>
      <c r="AF281" s="51">
        <f t="shared" si="62"/>
        <v>0</v>
      </c>
      <c r="AG281" s="41" t="str">
        <f t="shared" si="63"/>
        <v>x</v>
      </c>
      <c r="AH281" s="41" t="str">
        <f t="shared" si="64"/>
        <v/>
      </c>
      <c r="AI281" s="41" t="str">
        <f t="shared" si="71"/>
        <v/>
      </c>
      <c r="AJ281" s="41" t="str">
        <f t="shared" si="60"/>
        <v/>
      </c>
      <c r="AK281" s="41" t="str">
        <f t="shared" si="60"/>
        <v/>
      </c>
      <c r="AL281" s="41" t="str">
        <f t="shared" si="60"/>
        <v/>
      </c>
      <c r="AM281" s="41" t="str">
        <f t="shared" si="60"/>
        <v/>
      </c>
      <c r="AN281" s="41" t="str">
        <f t="shared" si="60"/>
        <v/>
      </c>
      <c r="AO281" s="41" t="str">
        <f t="shared" si="65"/>
        <v/>
      </c>
      <c r="AP281" s="41" t="str">
        <f t="shared" si="66"/>
        <v/>
      </c>
      <c r="AQ281" s="41" t="str">
        <f t="shared" si="67"/>
        <v/>
      </c>
      <c r="AR281" s="41">
        <f t="shared" si="73"/>
        <v>0</v>
      </c>
      <c r="AS281" s="107">
        <f t="shared" si="70"/>
        <v>0</v>
      </c>
      <c r="AT281" s="41" t="str">
        <f t="shared" si="72"/>
        <v/>
      </c>
      <c r="AU281" s="41"/>
      <c r="AV281" s="41"/>
      <c r="AW281" s="41"/>
      <c r="AX281" s="41"/>
      <c r="AY281" s="41"/>
      <c r="AZ281" s="41"/>
      <c r="BA281" s="41">
        <f t="shared" si="68"/>
        <v>0</v>
      </c>
      <c r="BB281" s="42">
        <f>[1]Rollup!$C$15</f>
        <v>44388</v>
      </c>
      <c r="BC281" s="43" t="str">
        <f t="shared" si="69"/>
        <v/>
      </c>
      <c r="BD281" s="2"/>
      <c r="BE281" s="2"/>
      <c r="BF281" s="2"/>
      <c r="BG281" s="2"/>
      <c r="BH281" s="2"/>
      <c r="BI281" s="2"/>
      <c r="BJ281" s="2"/>
      <c r="BK281" s="2"/>
      <c r="BL281" s="2"/>
      <c r="BM281" s="2"/>
      <c r="BN281" s="2"/>
      <c r="BO281" s="2"/>
      <c r="BP281" s="2"/>
      <c r="BQ281" s="2"/>
      <c r="BR281" s="2"/>
      <c r="BS281" s="2"/>
      <c r="BT281" s="2"/>
      <c r="BU281" s="2"/>
      <c r="BV281" s="2"/>
      <c r="BW281" s="2"/>
      <c r="BX281" s="2"/>
      <c r="BY281" s="2"/>
    </row>
    <row r="282" spans="1:77" ht="15" x14ac:dyDescent="0.25">
      <c r="A282" s="47"/>
      <c r="B282" s="47"/>
      <c r="C282" s="47"/>
      <c r="D282" s="47"/>
      <c r="E282" s="47"/>
      <c r="F282" s="47"/>
      <c r="G282" s="48"/>
      <c r="H282" s="48"/>
      <c r="I282" s="48"/>
      <c r="J282" s="48"/>
      <c r="K282" s="48"/>
      <c r="L282" s="48"/>
      <c r="M282" s="49"/>
      <c r="N282" s="50"/>
      <c r="O282" s="51"/>
      <c r="P282" s="52"/>
      <c r="Q282" s="52"/>
      <c r="R282" s="51"/>
      <c r="S282" s="53"/>
      <c r="T282" s="49"/>
      <c r="U282" s="50"/>
      <c r="V282" s="51"/>
      <c r="W282" s="51"/>
      <c r="X282" s="54"/>
      <c r="Y282" s="54"/>
      <c r="Z282" s="54"/>
      <c r="AA282" s="54"/>
      <c r="AB282" s="54"/>
      <c r="AC282" s="54"/>
      <c r="AD282" s="54"/>
      <c r="AE282" s="55" t="str">
        <f t="shared" si="61"/>
        <v/>
      </c>
      <c r="AF282" s="51">
        <f t="shared" si="62"/>
        <v>0</v>
      </c>
      <c r="AG282" s="41" t="str">
        <f t="shared" si="63"/>
        <v>x</v>
      </c>
      <c r="AH282" s="41" t="str">
        <f t="shared" si="64"/>
        <v/>
      </c>
      <c r="AI282" s="41" t="str">
        <f t="shared" si="71"/>
        <v/>
      </c>
      <c r="AJ282" s="41" t="str">
        <f t="shared" si="60"/>
        <v/>
      </c>
      <c r="AK282" s="41" t="str">
        <f t="shared" si="60"/>
        <v/>
      </c>
      <c r="AL282" s="41" t="str">
        <f t="shared" si="60"/>
        <v/>
      </c>
      <c r="AM282" s="41" t="str">
        <f t="shared" si="60"/>
        <v/>
      </c>
      <c r="AN282" s="41" t="str">
        <f t="shared" si="60"/>
        <v/>
      </c>
      <c r="AO282" s="41" t="str">
        <f t="shared" si="65"/>
        <v/>
      </c>
      <c r="AP282" s="41" t="str">
        <f t="shared" si="66"/>
        <v/>
      </c>
      <c r="AQ282" s="41" t="str">
        <f t="shared" si="67"/>
        <v/>
      </c>
      <c r="AR282" s="41">
        <f t="shared" si="73"/>
        <v>0</v>
      </c>
      <c r="AS282" s="107">
        <f t="shared" si="70"/>
        <v>0</v>
      </c>
      <c r="AT282" s="41" t="str">
        <f t="shared" si="72"/>
        <v/>
      </c>
      <c r="AU282" s="41"/>
      <c r="AV282" s="41"/>
      <c r="AW282" s="41"/>
      <c r="AX282" s="41"/>
      <c r="AY282" s="41"/>
      <c r="AZ282" s="41"/>
      <c r="BA282" s="41">
        <f t="shared" si="68"/>
        <v>0</v>
      </c>
      <c r="BB282" s="42">
        <f>[1]Rollup!$C$15</f>
        <v>44388</v>
      </c>
      <c r="BC282" s="43" t="str">
        <f t="shared" si="69"/>
        <v/>
      </c>
      <c r="BD282" s="2"/>
      <c r="BE282" s="2"/>
      <c r="BF282" s="2"/>
      <c r="BG282" s="2"/>
      <c r="BH282" s="2"/>
      <c r="BI282" s="2"/>
      <c r="BJ282" s="2"/>
      <c r="BK282" s="2"/>
      <c r="BL282" s="2"/>
      <c r="BM282" s="2"/>
      <c r="BN282" s="2"/>
      <c r="BO282" s="2"/>
      <c r="BP282" s="2"/>
      <c r="BQ282" s="2"/>
      <c r="BR282" s="2"/>
      <c r="BS282" s="2"/>
      <c r="BT282" s="2"/>
      <c r="BU282" s="2"/>
      <c r="BV282" s="2"/>
      <c r="BW282" s="2"/>
      <c r="BX282" s="2"/>
      <c r="BY282" s="2"/>
    </row>
    <row r="283" spans="1:77" ht="15" x14ac:dyDescent="0.25">
      <c r="A283" s="47"/>
      <c r="B283" s="47"/>
      <c r="C283" s="47"/>
      <c r="D283" s="47"/>
      <c r="E283" s="47"/>
      <c r="F283" s="47"/>
      <c r="G283" s="48"/>
      <c r="H283" s="48"/>
      <c r="I283" s="48"/>
      <c r="J283" s="48"/>
      <c r="K283" s="48"/>
      <c r="L283" s="48"/>
      <c r="M283" s="49"/>
      <c r="N283" s="50"/>
      <c r="O283" s="51"/>
      <c r="P283" s="52"/>
      <c r="Q283" s="52"/>
      <c r="R283" s="51"/>
      <c r="S283" s="53"/>
      <c r="T283" s="49"/>
      <c r="U283" s="50"/>
      <c r="V283" s="51"/>
      <c r="W283" s="51"/>
      <c r="X283" s="54"/>
      <c r="Y283" s="54"/>
      <c r="Z283" s="54"/>
      <c r="AA283" s="54"/>
      <c r="AB283" s="54"/>
      <c r="AC283" s="54"/>
      <c r="AD283" s="54"/>
      <c r="AE283" s="55" t="str">
        <f t="shared" si="61"/>
        <v/>
      </c>
      <c r="AF283" s="51">
        <f t="shared" si="62"/>
        <v>0</v>
      </c>
      <c r="AG283" s="41" t="str">
        <f t="shared" si="63"/>
        <v>x</v>
      </c>
      <c r="AH283" s="41" t="str">
        <f t="shared" si="64"/>
        <v/>
      </c>
      <c r="AI283" s="41" t="str">
        <f t="shared" si="71"/>
        <v/>
      </c>
      <c r="AJ283" s="41" t="str">
        <f t="shared" si="60"/>
        <v/>
      </c>
      <c r="AK283" s="41" t="str">
        <f t="shared" si="60"/>
        <v/>
      </c>
      <c r="AL283" s="41" t="str">
        <f t="shared" si="60"/>
        <v/>
      </c>
      <c r="AM283" s="41" t="str">
        <f t="shared" si="60"/>
        <v/>
      </c>
      <c r="AN283" s="41" t="str">
        <f t="shared" si="60"/>
        <v/>
      </c>
      <c r="AO283" s="41" t="str">
        <f t="shared" si="65"/>
        <v/>
      </c>
      <c r="AP283" s="41" t="str">
        <f t="shared" si="66"/>
        <v/>
      </c>
      <c r="AQ283" s="41" t="str">
        <f t="shared" si="67"/>
        <v/>
      </c>
      <c r="AR283" s="41">
        <f t="shared" si="73"/>
        <v>0</v>
      </c>
      <c r="AS283" s="107">
        <f t="shared" si="70"/>
        <v>0</v>
      </c>
      <c r="AT283" s="41" t="str">
        <f t="shared" si="72"/>
        <v/>
      </c>
      <c r="AU283" s="41"/>
      <c r="AV283" s="41"/>
      <c r="AW283" s="41"/>
      <c r="AX283" s="41"/>
      <c r="AY283" s="41"/>
      <c r="AZ283" s="41"/>
      <c r="BA283" s="41">
        <f t="shared" si="68"/>
        <v>0</v>
      </c>
      <c r="BB283" s="42">
        <f>[1]Rollup!$C$15</f>
        <v>44388</v>
      </c>
      <c r="BC283" s="43" t="str">
        <f t="shared" si="69"/>
        <v/>
      </c>
      <c r="BD283" s="2"/>
      <c r="BE283" s="2"/>
      <c r="BF283" s="2"/>
      <c r="BG283" s="2"/>
      <c r="BH283" s="2"/>
      <c r="BI283" s="2"/>
      <c r="BJ283" s="2"/>
      <c r="BK283" s="2"/>
      <c r="BL283" s="2"/>
      <c r="BM283" s="2"/>
      <c r="BN283" s="2"/>
      <c r="BO283" s="2"/>
      <c r="BP283" s="2"/>
      <c r="BQ283" s="2"/>
      <c r="BR283" s="2"/>
      <c r="BS283" s="2"/>
      <c r="BT283" s="2"/>
      <c r="BU283" s="2"/>
      <c r="BV283" s="2"/>
      <c r="BW283" s="2"/>
      <c r="BX283" s="2"/>
      <c r="BY283" s="2"/>
    </row>
    <row r="284" spans="1:77" ht="15" x14ac:dyDescent="0.25">
      <c r="A284" s="47"/>
      <c r="B284" s="47"/>
      <c r="C284" s="47"/>
      <c r="D284" s="47"/>
      <c r="E284" s="47"/>
      <c r="F284" s="47"/>
      <c r="G284" s="48"/>
      <c r="H284" s="48"/>
      <c r="I284" s="48"/>
      <c r="J284" s="48"/>
      <c r="K284" s="48"/>
      <c r="L284" s="48"/>
      <c r="M284" s="49"/>
      <c r="N284" s="50"/>
      <c r="O284" s="51"/>
      <c r="P284" s="52"/>
      <c r="Q284" s="52"/>
      <c r="R284" s="51"/>
      <c r="S284" s="53"/>
      <c r="T284" s="49"/>
      <c r="U284" s="50"/>
      <c r="V284" s="51"/>
      <c r="W284" s="51"/>
      <c r="X284" s="54"/>
      <c r="Y284" s="54"/>
      <c r="Z284" s="54"/>
      <c r="AA284" s="54"/>
      <c r="AB284" s="54"/>
      <c r="AC284" s="54"/>
      <c r="AD284" s="54"/>
      <c r="AE284" s="55" t="str">
        <f t="shared" si="61"/>
        <v/>
      </c>
      <c r="AF284" s="51">
        <f t="shared" si="62"/>
        <v>0</v>
      </c>
      <c r="AG284" s="41" t="str">
        <f t="shared" si="63"/>
        <v>x</v>
      </c>
      <c r="AH284" s="41" t="str">
        <f t="shared" si="64"/>
        <v/>
      </c>
      <c r="AI284" s="41" t="str">
        <f t="shared" si="71"/>
        <v/>
      </c>
      <c r="AJ284" s="41" t="str">
        <f t="shared" ref="AJ284:AN334" si="74">IFERROR(IF($AG284="x",IF(O284&gt;=_xlfn.NUMBERVALUE(LEFT(INDEX(BH:BH,MATCH($D284,$BD:$BD,0)),FIND(",",INDEX(BH:BH,MATCH($D284,$BD:$BD,0)))-1)),_xlfn.NUMBERVALUE(RIGHT(INDEX(BH:BH,MATCH($D284,$BD:$BD,0)),LEN(INDEX(BH:BH,MATCH($D284,$BD:$BD,0)))-FIND(",",INDEX(BH:BH,MATCH($D284,$BD:$BD,0))))),0),""),"")</f>
        <v/>
      </c>
      <c r="AK284" s="41" t="str">
        <f t="shared" si="74"/>
        <v/>
      </c>
      <c r="AL284" s="41" t="str">
        <f t="shared" si="74"/>
        <v/>
      </c>
      <c r="AM284" s="41" t="str">
        <f t="shared" si="74"/>
        <v/>
      </c>
      <c r="AN284" s="41" t="str">
        <f t="shared" si="74"/>
        <v/>
      </c>
      <c r="AO284" s="41" t="str">
        <f t="shared" si="65"/>
        <v/>
      </c>
      <c r="AP284" s="41" t="str">
        <f t="shared" si="66"/>
        <v/>
      </c>
      <c r="AQ284" s="41" t="str">
        <f t="shared" si="67"/>
        <v/>
      </c>
      <c r="AR284" s="41">
        <f t="shared" si="73"/>
        <v>0</v>
      </c>
      <c r="AS284" s="107">
        <f t="shared" si="70"/>
        <v>0</v>
      </c>
      <c r="AT284" s="41" t="str">
        <f t="shared" si="72"/>
        <v/>
      </c>
      <c r="AU284" s="41"/>
      <c r="AV284" s="41"/>
      <c r="AW284" s="41"/>
      <c r="AX284" s="41"/>
      <c r="AY284" s="41"/>
      <c r="AZ284" s="41"/>
      <c r="BA284" s="41">
        <f t="shared" si="68"/>
        <v>0</v>
      </c>
      <c r="BB284" s="42">
        <f>[1]Rollup!$C$15</f>
        <v>44388</v>
      </c>
      <c r="BC284" s="43" t="str">
        <f t="shared" si="69"/>
        <v/>
      </c>
      <c r="BD284" s="2"/>
      <c r="BE284" s="2"/>
      <c r="BF284" s="2"/>
      <c r="BG284" s="2"/>
      <c r="BH284" s="2"/>
      <c r="BI284" s="2"/>
      <c r="BJ284" s="2"/>
      <c r="BK284" s="2"/>
      <c r="BL284" s="2"/>
      <c r="BM284" s="2"/>
      <c r="BN284" s="2"/>
      <c r="BO284" s="2"/>
      <c r="BP284" s="2"/>
      <c r="BQ284" s="2"/>
      <c r="BR284" s="2"/>
      <c r="BS284" s="2"/>
      <c r="BT284" s="2"/>
      <c r="BU284" s="2"/>
      <c r="BV284" s="2"/>
      <c r="BW284" s="2"/>
      <c r="BX284" s="2"/>
      <c r="BY284" s="2"/>
    </row>
    <row r="285" spans="1:77" ht="15" x14ac:dyDescent="0.25">
      <c r="A285" s="47"/>
      <c r="B285" s="47"/>
      <c r="C285" s="47"/>
      <c r="D285" s="47"/>
      <c r="E285" s="47"/>
      <c r="F285" s="47"/>
      <c r="G285" s="48"/>
      <c r="H285" s="48"/>
      <c r="I285" s="48"/>
      <c r="J285" s="48"/>
      <c r="K285" s="48"/>
      <c r="L285" s="48"/>
      <c r="M285" s="49"/>
      <c r="N285" s="50"/>
      <c r="O285" s="51"/>
      <c r="P285" s="52"/>
      <c r="Q285" s="52"/>
      <c r="R285" s="51"/>
      <c r="S285" s="53"/>
      <c r="T285" s="49"/>
      <c r="U285" s="50"/>
      <c r="V285" s="51"/>
      <c r="W285" s="51"/>
      <c r="X285" s="54"/>
      <c r="Y285" s="54"/>
      <c r="Z285" s="54"/>
      <c r="AA285" s="54"/>
      <c r="AB285" s="54"/>
      <c r="AC285" s="54"/>
      <c r="AD285" s="54"/>
      <c r="AE285" s="55" t="str">
        <f t="shared" si="61"/>
        <v/>
      </c>
      <c r="AF285" s="51">
        <f t="shared" si="62"/>
        <v>0</v>
      </c>
      <c r="AG285" s="41" t="str">
        <f t="shared" si="63"/>
        <v>x</v>
      </c>
      <c r="AH285" s="41" t="str">
        <f t="shared" si="64"/>
        <v/>
      </c>
      <c r="AI285" s="41" t="str">
        <f t="shared" si="71"/>
        <v/>
      </c>
      <c r="AJ285" s="41" t="str">
        <f t="shared" si="74"/>
        <v/>
      </c>
      <c r="AK285" s="41" t="str">
        <f t="shared" si="74"/>
        <v/>
      </c>
      <c r="AL285" s="41" t="str">
        <f t="shared" si="74"/>
        <v/>
      </c>
      <c r="AM285" s="41" t="str">
        <f t="shared" si="74"/>
        <v/>
      </c>
      <c r="AN285" s="41" t="str">
        <f t="shared" si="74"/>
        <v/>
      </c>
      <c r="AO285" s="41" t="str">
        <f t="shared" si="65"/>
        <v/>
      </c>
      <c r="AP285" s="41" t="str">
        <f t="shared" si="66"/>
        <v/>
      </c>
      <c r="AQ285" s="41" t="str">
        <f t="shared" si="67"/>
        <v/>
      </c>
      <c r="AR285" s="41">
        <f t="shared" si="73"/>
        <v>0</v>
      </c>
      <c r="AS285" s="107">
        <f t="shared" si="70"/>
        <v>0</v>
      </c>
      <c r="AT285" s="41" t="str">
        <f t="shared" si="72"/>
        <v/>
      </c>
      <c r="AU285" s="41"/>
      <c r="AV285" s="41"/>
      <c r="AW285" s="41"/>
      <c r="AX285" s="41"/>
      <c r="AY285" s="41"/>
      <c r="AZ285" s="41"/>
      <c r="BA285" s="41">
        <f t="shared" si="68"/>
        <v>0</v>
      </c>
      <c r="BB285" s="42">
        <f>[1]Rollup!$C$15</f>
        <v>44388</v>
      </c>
      <c r="BC285" s="43" t="str">
        <f t="shared" si="69"/>
        <v/>
      </c>
      <c r="BD285" s="2"/>
      <c r="BE285" s="2"/>
      <c r="BF285" s="2"/>
      <c r="BG285" s="2"/>
      <c r="BH285" s="2"/>
      <c r="BI285" s="2"/>
      <c r="BJ285" s="2"/>
      <c r="BK285" s="2"/>
      <c r="BL285" s="2"/>
      <c r="BM285" s="2"/>
      <c r="BN285" s="2"/>
      <c r="BO285" s="2"/>
      <c r="BP285" s="2"/>
      <c r="BQ285" s="2"/>
      <c r="BR285" s="2"/>
      <c r="BS285" s="2"/>
      <c r="BT285" s="2"/>
      <c r="BU285" s="2"/>
      <c r="BV285" s="2"/>
      <c r="BW285" s="2"/>
      <c r="BX285" s="2"/>
      <c r="BY285" s="2"/>
    </row>
    <row r="286" spans="1:77" ht="15" x14ac:dyDescent="0.25">
      <c r="A286" s="47"/>
      <c r="B286" s="47"/>
      <c r="C286" s="47"/>
      <c r="D286" s="47"/>
      <c r="E286" s="47"/>
      <c r="F286" s="47"/>
      <c r="G286" s="48"/>
      <c r="H286" s="48"/>
      <c r="I286" s="48"/>
      <c r="J286" s="48"/>
      <c r="K286" s="48"/>
      <c r="L286" s="48"/>
      <c r="M286" s="49"/>
      <c r="N286" s="50"/>
      <c r="O286" s="51"/>
      <c r="P286" s="52"/>
      <c r="Q286" s="52"/>
      <c r="R286" s="51"/>
      <c r="S286" s="53"/>
      <c r="T286" s="49"/>
      <c r="U286" s="50"/>
      <c r="V286" s="51"/>
      <c r="W286" s="51"/>
      <c r="X286" s="54"/>
      <c r="Y286" s="54"/>
      <c r="Z286" s="54"/>
      <c r="AA286" s="54"/>
      <c r="AB286" s="54"/>
      <c r="AC286" s="54"/>
      <c r="AD286" s="54"/>
      <c r="AE286" s="55" t="str">
        <f t="shared" si="61"/>
        <v/>
      </c>
      <c r="AF286" s="51">
        <f t="shared" si="62"/>
        <v>0</v>
      </c>
      <c r="AG286" s="41" t="str">
        <f t="shared" si="63"/>
        <v>x</v>
      </c>
      <c r="AH286" s="41" t="str">
        <f t="shared" si="64"/>
        <v/>
      </c>
      <c r="AI286" s="41" t="str">
        <f t="shared" si="71"/>
        <v/>
      </c>
      <c r="AJ286" s="41" t="str">
        <f t="shared" si="74"/>
        <v/>
      </c>
      <c r="AK286" s="41" t="str">
        <f t="shared" si="74"/>
        <v/>
      </c>
      <c r="AL286" s="41" t="str">
        <f t="shared" si="74"/>
        <v/>
      </c>
      <c r="AM286" s="41" t="str">
        <f t="shared" si="74"/>
        <v/>
      </c>
      <c r="AN286" s="41" t="str">
        <f t="shared" si="74"/>
        <v/>
      </c>
      <c r="AO286" s="41" t="str">
        <f t="shared" si="65"/>
        <v/>
      </c>
      <c r="AP286" s="41" t="str">
        <f t="shared" si="66"/>
        <v/>
      </c>
      <c r="AQ286" s="41" t="str">
        <f t="shared" si="67"/>
        <v/>
      </c>
      <c r="AR286" s="41">
        <f t="shared" si="73"/>
        <v>0</v>
      </c>
      <c r="AS286" s="107">
        <f t="shared" si="70"/>
        <v>0</v>
      </c>
      <c r="AT286" s="41" t="str">
        <f t="shared" si="72"/>
        <v/>
      </c>
      <c r="AU286" s="41"/>
      <c r="AV286" s="41"/>
      <c r="AW286" s="41"/>
      <c r="AX286" s="41"/>
      <c r="AY286" s="41"/>
      <c r="AZ286" s="41"/>
      <c r="BA286" s="41">
        <f t="shared" si="68"/>
        <v>0</v>
      </c>
      <c r="BB286" s="42">
        <f>[1]Rollup!$C$15</f>
        <v>44388</v>
      </c>
      <c r="BC286" s="43" t="str">
        <f t="shared" si="69"/>
        <v/>
      </c>
      <c r="BD286" s="2"/>
      <c r="BE286" s="2"/>
      <c r="BF286" s="2"/>
      <c r="BG286" s="2"/>
      <c r="BH286" s="2"/>
      <c r="BI286" s="2"/>
      <c r="BJ286" s="2"/>
      <c r="BK286" s="2"/>
      <c r="BL286" s="2"/>
      <c r="BM286" s="2"/>
      <c r="BN286" s="2"/>
      <c r="BO286" s="2"/>
      <c r="BP286" s="2"/>
      <c r="BQ286" s="2"/>
      <c r="BR286" s="2"/>
      <c r="BS286" s="2"/>
      <c r="BT286" s="2"/>
      <c r="BU286" s="2"/>
      <c r="BV286" s="2"/>
      <c r="BW286" s="2"/>
      <c r="BX286" s="2"/>
      <c r="BY286" s="2"/>
    </row>
    <row r="287" spans="1:77" ht="15" x14ac:dyDescent="0.25">
      <c r="A287" s="47"/>
      <c r="B287" s="47"/>
      <c r="C287" s="47"/>
      <c r="D287" s="47"/>
      <c r="E287" s="47"/>
      <c r="F287" s="47"/>
      <c r="G287" s="48"/>
      <c r="H287" s="48"/>
      <c r="I287" s="48"/>
      <c r="J287" s="48"/>
      <c r="K287" s="48"/>
      <c r="L287" s="48"/>
      <c r="M287" s="49"/>
      <c r="N287" s="50"/>
      <c r="O287" s="51"/>
      <c r="P287" s="52"/>
      <c r="Q287" s="52"/>
      <c r="R287" s="51"/>
      <c r="S287" s="53"/>
      <c r="T287" s="49"/>
      <c r="U287" s="50"/>
      <c r="V287" s="51"/>
      <c r="W287" s="51"/>
      <c r="X287" s="54"/>
      <c r="Y287" s="54"/>
      <c r="Z287" s="54"/>
      <c r="AA287" s="54"/>
      <c r="AB287" s="54"/>
      <c r="AC287" s="54"/>
      <c r="AD287" s="54"/>
      <c r="AE287" s="55" t="str">
        <f t="shared" si="61"/>
        <v/>
      </c>
      <c r="AF287" s="51">
        <f t="shared" si="62"/>
        <v>0</v>
      </c>
      <c r="AG287" s="41" t="str">
        <f t="shared" si="63"/>
        <v>x</v>
      </c>
      <c r="AH287" s="41" t="str">
        <f t="shared" si="64"/>
        <v/>
      </c>
      <c r="AI287" s="41" t="str">
        <f t="shared" si="71"/>
        <v/>
      </c>
      <c r="AJ287" s="41" t="str">
        <f t="shared" si="74"/>
        <v/>
      </c>
      <c r="AK287" s="41" t="str">
        <f t="shared" si="74"/>
        <v/>
      </c>
      <c r="AL287" s="41" t="str">
        <f t="shared" si="74"/>
        <v/>
      </c>
      <c r="AM287" s="41" t="str">
        <f t="shared" si="74"/>
        <v/>
      </c>
      <c r="AN287" s="41" t="str">
        <f t="shared" si="74"/>
        <v/>
      </c>
      <c r="AO287" s="41" t="str">
        <f t="shared" si="65"/>
        <v/>
      </c>
      <c r="AP287" s="41" t="str">
        <f t="shared" si="66"/>
        <v/>
      </c>
      <c r="AQ287" s="41" t="str">
        <f t="shared" si="67"/>
        <v/>
      </c>
      <c r="AR287" s="41">
        <f t="shared" si="73"/>
        <v>0</v>
      </c>
      <c r="AS287" s="107">
        <f t="shared" si="70"/>
        <v>0</v>
      </c>
      <c r="AT287" s="41" t="str">
        <f t="shared" si="72"/>
        <v/>
      </c>
      <c r="AU287" s="41"/>
      <c r="AV287" s="41"/>
      <c r="AW287" s="41"/>
      <c r="AX287" s="41"/>
      <c r="AY287" s="41"/>
      <c r="AZ287" s="41"/>
      <c r="BA287" s="41">
        <f t="shared" si="68"/>
        <v>0</v>
      </c>
      <c r="BB287" s="42">
        <f>[1]Rollup!$C$15</f>
        <v>44388</v>
      </c>
      <c r="BC287" s="43" t="str">
        <f t="shared" si="69"/>
        <v/>
      </c>
      <c r="BD287" s="2"/>
      <c r="BE287" s="2"/>
      <c r="BF287" s="2"/>
      <c r="BG287" s="2"/>
      <c r="BH287" s="2"/>
      <c r="BI287" s="2"/>
      <c r="BJ287" s="2"/>
      <c r="BK287" s="2"/>
      <c r="BL287" s="2"/>
      <c r="BM287" s="2"/>
      <c r="BN287" s="2"/>
      <c r="BO287" s="2"/>
      <c r="BP287" s="2"/>
      <c r="BQ287" s="2"/>
      <c r="BR287" s="2"/>
      <c r="BS287" s="2"/>
      <c r="BT287" s="2"/>
      <c r="BU287" s="2"/>
      <c r="BV287" s="2"/>
      <c r="BW287" s="2"/>
      <c r="BX287" s="2"/>
      <c r="BY287" s="2"/>
    </row>
    <row r="288" spans="1:77" ht="15" x14ac:dyDescent="0.25">
      <c r="A288" s="47"/>
      <c r="B288" s="47"/>
      <c r="C288" s="47"/>
      <c r="D288" s="47"/>
      <c r="E288" s="47"/>
      <c r="F288" s="47"/>
      <c r="G288" s="48"/>
      <c r="H288" s="48"/>
      <c r="I288" s="48"/>
      <c r="J288" s="48"/>
      <c r="K288" s="48"/>
      <c r="L288" s="48"/>
      <c r="M288" s="49"/>
      <c r="N288" s="50"/>
      <c r="O288" s="51"/>
      <c r="P288" s="52"/>
      <c r="Q288" s="52"/>
      <c r="R288" s="51"/>
      <c r="S288" s="53"/>
      <c r="T288" s="49"/>
      <c r="U288" s="50"/>
      <c r="V288" s="51"/>
      <c r="W288" s="51"/>
      <c r="X288" s="54"/>
      <c r="Y288" s="54"/>
      <c r="Z288" s="54"/>
      <c r="AA288" s="54"/>
      <c r="AB288" s="54"/>
      <c r="AC288" s="54"/>
      <c r="AD288" s="54"/>
      <c r="AE288" s="55" t="str">
        <f t="shared" si="61"/>
        <v/>
      </c>
      <c r="AF288" s="51">
        <f t="shared" si="62"/>
        <v>0</v>
      </c>
      <c r="AG288" s="41" t="str">
        <f t="shared" si="63"/>
        <v>x</v>
      </c>
      <c r="AH288" s="41" t="str">
        <f t="shared" si="64"/>
        <v/>
      </c>
      <c r="AI288" s="41" t="str">
        <f t="shared" si="71"/>
        <v/>
      </c>
      <c r="AJ288" s="41" t="str">
        <f t="shared" si="74"/>
        <v/>
      </c>
      <c r="AK288" s="41" t="str">
        <f t="shared" si="74"/>
        <v/>
      </c>
      <c r="AL288" s="41" t="str">
        <f t="shared" si="74"/>
        <v/>
      </c>
      <c r="AM288" s="41" t="str">
        <f t="shared" si="74"/>
        <v/>
      </c>
      <c r="AN288" s="41" t="str">
        <f t="shared" si="74"/>
        <v/>
      </c>
      <c r="AO288" s="41" t="str">
        <f t="shared" si="65"/>
        <v/>
      </c>
      <c r="AP288" s="41" t="str">
        <f t="shared" si="66"/>
        <v/>
      </c>
      <c r="AQ288" s="41" t="str">
        <f t="shared" si="67"/>
        <v/>
      </c>
      <c r="AR288" s="41">
        <f t="shared" si="73"/>
        <v>0</v>
      </c>
      <c r="AS288" s="107">
        <f t="shared" si="70"/>
        <v>0</v>
      </c>
      <c r="AT288" s="41" t="str">
        <f t="shared" si="72"/>
        <v/>
      </c>
      <c r="AU288" s="41"/>
      <c r="AV288" s="41"/>
      <c r="AW288" s="41"/>
      <c r="AX288" s="41"/>
      <c r="AY288" s="41"/>
      <c r="AZ288" s="41"/>
      <c r="BA288" s="41">
        <f t="shared" si="68"/>
        <v>0</v>
      </c>
      <c r="BB288" s="42">
        <f>[1]Rollup!$C$15</f>
        <v>44388</v>
      </c>
      <c r="BC288" s="43" t="str">
        <f t="shared" si="69"/>
        <v/>
      </c>
      <c r="BD288" s="2"/>
      <c r="BE288" s="2"/>
      <c r="BF288" s="2"/>
      <c r="BG288" s="2"/>
      <c r="BH288" s="2"/>
      <c r="BI288" s="2"/>
      <c r="BJ288" s="2"/>
      <c r="BK288" s="2"/>
      <c r="BL288" s="2"/>
      <c r="BM288" s="2"/>
      <c r="BN288" s="2"/>
      <c r="BO288" s="2"/>
      <c r="BP288" s="2"/>
      <c r="BQ288" s="2"/>
      <c r="BR288" s="2"/>
      <c r="BS288" s="2"/>
      <c r="BT288" s="2"/>
      <c r="BU288" s="2"/>
      <c r="BV288" s="2"/>
      <c r="BW288" s="2"/>
      <c r="BX288" s="2"/>
      <c r="BY288" s="2"/>
    </row>
    <row r="289" spans="1:77" ht="15" x14ac:dyDescent="0.25">
      <c r="A289" s="47"/>
      <c r="B289" s="47"/>
      <c r="C289" s="47"/>
      <c r="D289" s="47"/>
      <c r="E289" s="47"/>
      <c r="F289" s="47"/>
      <c r="G289" s="48"/>
      <c r="H289" s="48"/>
      <c r="I289" s="48"/>
      <c r="J289" s="48"/>
      <c r="K289" s="48"/>
      <c r="L289" s="48"/>
      <c r="M289" s="49"/>
      <c r="N289" s="50"/>
      <c r="O289" s="51"/>
      <c r="P289" s="52"/>
      <c r="Q289" s="52"/>
      <c r="R289" s="51"/>
      <c r="S289" s="53"/>
      <c r="T289" s="49"/>
      <c r="U289" s="50"/>
      <c r="V289" s="51"/>
      <c r="W289" s="51"/>
      <c r="X289" s="54"/>
      <c r="Y289" s="54"/>
      <c r="Z289" s="54"/>
      <c r="AA289" s="54"/>
      <c r="AB289" s="54"/>
      <c r="AC289" s="54"/>
      <c r="AD289" s="54"/>
      <c r="AE289" s="55" t="str">
        <f t="shared" si="61"/>
        <v/>
      </c>
      <c r="AF289" s="51">
        <f t="shared" si="62"/>
        <v>0</v>
      </c>
      <c r="AG289" s="41" t="str">
        <f t="shared" si="63"/>
        <v>x</v>
      </c>
      <c r="AH289" s="41" t="str">
        <f t="shared" si="64"/>
        <v/>
      </c>
      <c r="AI289" s="41" t="str">
        <f t="shared" si="71"/>
        <v/>
      </c>
      <c r="AJ289" s="41" t="str">
        <f t="shared" si="74"/>
        <v/>
      </c>
      <c r="AK289" s="41" t="str">
        <f t="shared" si="74"/>
        <v/>
      </c>
      <c r="AL289" s="41" t="str">
        <f t="shared" si="74"/>
        <v/>
      </c>
      <c r="AM289" s="41" t="str">
        <f t="shared" si="74"/>
        <v/>
      </c>
      <c r="AN289" s="41" t="str">
        <f t="shared" si="74"/>
        <v/>
      </c>
      <c r="AO289" s="41" t="str">
        <f t="shared" si="65"/>
        <v/>
      </c>
      <c r="AP289" s="41" t="str">
        <f t="shared" si="66"/>
        <v/>
      </c>
      <c r="AQ289" s="41" t="str">
        <f t="shared" si="67"/>
        <v/>
      </c>
      <c r="AR289" s="41">
        <f t="shared" si="73"/>
        <v>0</v>
      </c>
      <c r="AS289" s="107">
        <f t="shared" si="70"/>
        <v>0</v>
      </c>
      <c r="AT289" s="41" t="str">
        <f t="shared" si="72"/>
        <v/>
      </c>
      <c r="AU289" s="41"/>
      <c r="AV289" s="41"/>
      <c r="AW289" s="41"/>
      <c r="AX289" s="41"/>
      <c r="AY289" s="41"/>
      <c r="AZ289" s="41"/>
      <c r="BA289" s="41">
        <f t="shared" si="68"/>
        <v>0</v>
      </c>
      <c r="BB289" s="42">
        <f>[1]Rollup!$C$15</f>
        <v>44388</v>
      </c>
      <c r="BC289" s="43" t="str">
        <f t="shared" si="69"/>
        <v/>
      </c>
      <c r="BD289" s="2"/>
      <c r="BE289" s="2"/>
      <c r="BF289" s="2"/>
      <c r="BG289" s="2"/>
      <c r="BH289" s="2"/>
      <c r="BI289" s="2"/>
      <c r="BJ289" s="2"/>
      <c r="BK289" s="2"/>
      <c r="BL289" s="2"/>
      <c r="BM289" s="2"/>
      <c r="BN289" s="2"/>
      <c r="BO289" s="2"/>
      <c r="BP289" s="2"/>
      <c r="BQ289" s="2"/>
      <c r="BR289" s="2"/>
      <c r="BS289" s="2"/>
      <c r="BT289" s="2"/>
      <c r="BU289" s="2"/>
      <c r="BV289" s="2"/>
      <c r="BW289" s="2"/>
      <c r="BX289" s="2"/>
      <c r="BY289" s="2"/>
    </row>
    <row r="290" spans="1:77" ht="15" x14ac:dyDescent="0.25">
      <c r="A290" s="47"/>
      <c r="B290" s="47"/>
      <c r="C290" s="47"/>
      <c r="D290" s="47"/>
      <c r="E290" s="47"/>
      <c r="F290" s="47"/>
      <c r="G290" s="48"/>
      <c r="H290" s="48"/>
      <c r="I290" s="48"/>
      <c r="J290" s="48"/>
      <c r="K290" s="48"/>
      <c r="L290" s="48"/>
      <c r="M290" s="49"/>
      <c r="N290" s="50"/>
      <c r="O290" s="51"/>
      <c r="P290" s="52"/>
      <c r="Q290" s="52"/>
      <c r="R290" s="51"/>
      <c r="S290" s="53"/>
      <c r="T290" s="49"/>
      <c r="U290" s="50"/>
      <c r="V290" s="51"/>
      <c r="W290" s="51"/>
      <c r="X290" s="54"/>
      <c r="Y290" s="54"/>
      <c r="Z290" s="54"/>
      <c r="AA290" s="54"/>
      <c r="AB290" s="54"/>
      <c r="AC290" s="54"/>
      <c r="AD290" s="54"/>
      <c r="AE290" s="55" t="str">
        <f t="shared" si="61"/>
        <v/>
      </c>
      <c r="AF290" s="51">
        <f t="shared" si="62"/>
        <v>0</v>
      </c>
      <c r="AG290" s="41" t="str">
        <f t="shared" si="63"/>
        <v>x</v>
      </c>
      <c r="AH290" s="41" t="str">
        <f t="shared" si="64"/>
        <v/>
      </c>
      <c r="AI290" s="41" t="str">
        <f t="shared" si="71"/>
        <v/>
      </c>
      <c r="AJ290" s="41" t="str">
        <f t="shared" si="74"/>
        <v/>
      </c>
      <c r="AK290" s="41" t="str">
        <f t="shared" si="74"/>
        <v/>
      </c>
      <c r="AL290" s="41" t="str">
        <f t="shared" si="74"/>
        <v/>
      </c>
      <c r="AM290" s="41" t="str">
        <f t="shared" si="74"/>
        <v/>
      </c>
      <c r="AN290" s="41" t="str">
        <f t="shared" si="74"/>
        <v/>
      </c>
      <c r="AO290" s="41" t="str">
        <f t="shared" si="65"/>
        <v/>
      </c>
      <c r="AP290" s="41" t="str">
        <f t="shared" si="66"/>
        <v/>
      </c>
      <c r="AQ290" s="41" t="str">
        <f t="shared" si="67"/>
        <v/>
      </c>
      <c r="AR290" s="41">
        <f t="shared" si="73"/>
        <v>0</v>
      </c>
      <c r="AS290" s="107">
        <f t="shared" si="70"/>
        <v>0</v>
      </c>
      <c r="AT290" s="41" t="str">
        <f t="shared" si="72"/>
        <v/>
      </c>
      <c r="AU290" s="41"/>
      <c r="AV290" s="41"/>
      <c r="AW290" s="41"/>
      <c r="AX290" s="41"/>
      <c r="AY290" s="41"/>
      <c r="AZ290" s="41"/>
      <c r="BA290" s="41">
        <f t="shared" si="68"/>
        <v>0</v>
      </c>
      <c r="BB290" s="42">
        <f>[1]Rollup!$C$15</f>
        <v>44388</v>
      </c>
      <c r="BC290" s="43" t="str">
        <f t="shared" si="69"/>
        <v/>
      </c>
      <c r="BD290" s="2"/>
      <c r="BE290" s="2"/>
      <c r="BF290" s="2"/>
      <c r="BG290" s="2"/>
      <c r="BH290" s="2"/>
      <c r="BI290" s="2"/>
      <c r="BJ290" s="2"/>
      <c r="BK290" s="2"/>
      <c r="BL290" s="2"/>
      <c r="BM290" s="2"/>
      <c r="BN290" s="2"/>
      <c r="BO290" s="2"/>
      <c r="BP290" s="2"/>
      <c r="BQ290" s="2"/>
      <c r="BR290" s="2"/>
      <c r="BS290" s="2"/>
      <c r="BT290" s="2"/>
      <c r="BU290" s="2"/>
      <c r="BV290" s="2"/>
      <c r="BW290" s="2"/>
      <c r="BX290" s="2"/>
      <c r="BY290" s="2"/>
    </row>
    <row r="291" spans="1:77" ht="15" x14ac:dyDescent="0.25">
      <c r="A291" s="47"/>
      <c r="B291" s="47"/>
      <c r="C291" s="47"/>
      <c r="D291" s="47"/>
      <c r="E291" s="47"/>
      <c r="F291" s="47"/>
      <c r="G291" s="48"/>
      <c r="H291" s="48"/>
      <c r="I291" s="48"/>
      <c r="J291" s="48"/>
      <c r="K291" s="48"/>
      <c r="L291" s="48"/>
      <c r="M291" s="49"/>
      <c r="N291" s="50"/>
      <c r="O291" s="51"/>
      <c r="P291" s="52"/>
      <c r="Q291" s="52"/>
      <c r="R291" s="51"/>
      <c r="S291" s="53"/>
      <c r="T291" s="49"/>
      <c r="U291" s="50"/>
      <c r="V291" s="51"/>
      <c r="W291" s="51"/>
      <c r="X291" s="54"/>
      <c r="Y291" s="54"/>
      <c r="Z291" s="54"/>
      <c r="AA291" s="54"/>
      <c r="AB291" s="54"/>
      <c r="AC291" s="54"/>
      <c r="AD291" s="54"/>
      <c r="AE291" s="55" t="str">
        <f t="shared" si="61"/>
        <v/>
      </c>
      <c r="AF291" s="51">
        <f t="shared" si="62"/>
        <v>0</v>
      </c>
      <c r="AG291" s="41" t="str">
        <f t="shared" si="63"/>
        <v>x</v>
      </c>
      <c r="AH291" s="41" t="str">
        <f t="shared" si="64"/>
        <v/>
      </c>
      <c r="AI291" s="41" t="str">
        <f t="shared" si="71"/>
        <v/>
      </c>
      <c r="AJ291" s="41" t="str">
        <f t="shared" si="74"/>
        <v/>
      </c>
      <c r="AK291" s="41" t="str">
        <f t="shared" si="74"/>
        <v/>
      </c>
      <c r="AL291" s="41" t="str">
        <f t="shared" si="74"/>
        <v/>
      </c>
      <c r="AM291" s="41" t="str">
        <f t="shared" si="74"/>
        <v/>
      </c>
      <c r="AN291" s="41" t="str">
        <f t="shared" si="74"/>
        <v/>
      </c>
      <c r="AO291" s="41" t="str">
        <f t="shared" si="65"/>
        <v/>
      </c>
      <c r="AP291" s="41" t="str">
        <f t="shared" si="66"/>
        <v/>
      </c>
      <c r="AQ291" s="41" t="str">
        <f t="shared" si="67"/>
        <v/>
      </c>
      <c r="AR291" s="41">
        <f t="shared" si="73"/>
        <v>0</v>
      </c>
      <c r="AS291" s="107">
        <f t="shared" si="70"/>
        <v>0</v>
      </c>
      <c r="AT291" s="41" t="str">
        <f t="shared" si="72"/>
        <v/>
      </c>
      <c r="AU291" s="41"/>
      <c r="AV291" s="41"/>
      <c r="AW291" s="41"/>
      <c r="AX291" s="41"/>
      <c r="AY291" s="41"/>
      <c r="AZ291" s="41"/>
      <c r="BA291" s="41">
        <f t="shared" si="68"/>
        <v>0</v>
      </c>
      <c r="BB291" s="42">
        <f>[1]Rollup!$C$15</f>
        <v>44388</v>
      </c>
      <c r="BC291" s="43" t="str">
        <f t="shared" si="69"/>
        <v/>
      </c>
      <c r="BD291" s="2"/>
      <c r="BE291" s="2"/>
      <c r="BF291" s="2"/>
      <c r="BG291" s="2"/>
      <c r="BH291" s="2"/>
      <c r="BI291" s="2"/>
      <c r="BJ291" s="2"/>
      <c r="BK291" s="2"/>
      <c r="BL291" s="2"/>
      <c r="BM291" s="2"/>
      <c r="BN291" s="2"/>
      <c r="BO291" s="2"/>
      <c r="BP291" s="2"/>
      <c r="BQ291" s="2"/>
      <c r="BR291" s="2"/>
      <c r="BS291" s="2"/>
      <c r="BT291" s="2"/>
      <c r="BU291" s="2"/>
      <c r="BV291" s="2"/>
      <c r="BW291" s="2"/>
      <c r="BX291" s="2"/>
      <c r="BY291" s="2"/>
    </row>
    <row r="292" spans="1:77" ht="15" x14ac:dyDescent="0.25">
      <c r="A292" s="47"/>
      <c r="B292" s="47"/>
      <c r="C292" s="47"/>
      <c r="D292" s="47"/>
      <c r="E292" s="47"/>
      <c r="F292" s="47"/>
      <c r="G292" s="48"/>
      <c r="H292" s="48"/>
      <c r="I292" s="48"/>
      <c r="J292" s="48"/>
      <c r="K292" s="48"/>
      <c r="L292" s="48"/>
      <c r="M292" s="49"/>
      <c r="N292" s="50"/>
      <c r="O292" s="51"/>
      <c r="P292" s="52"/>
      <c r="Q292" s="52"/>
      <c r="R292" s="51"/>
      <c r="S292" s="53"/>
      <c r="T292" s="49"/>
      <c r="U292" s="50"/>
      <c r="V292" s="51"/>
      <c r="W292" s="51"/>
      <c r="X292" s="54"/>
      <c r="Y292" s="54"/>
      <c r="Z292" s="54"/>
      <c r="AA292" s="54"/>
      <c r="AB292" s="54"/>
      <c r="AC292" s="54"/>
      <c r="AD292" s="54"/>
      <c r="AE292" s="55" t="str">
        <f t="shared" si="61"/>
        <v/>
      </c>
      <c r="AF292" s="51">
        <f t="shared" si="62"/>
        <v>0</v>
      </c>
      <c r="AG292" s="41" t="str">
        <f t="shared" si="63"/>
        <v>x</v>
      </c>
      <c r="AH292" s="41" t="str">
        <f t="shared" si="64"/>
        <v/>
      </c>
      <c r="AI292" s="41" t="str">
        <f t="shared" si="71"/>
        <v/>
      </c>
      <c r="AJ292" s="41" t="str">
        <f t="shared" si="74"/>
        <v/>
      </c>
      <c r="AK292" s="41" t="str">
        <f t="shared" si="74"/>
        <v/>
      </c>
      <c r="AL292" s="41" t="str">
        <f t="shared" si="74"/>
        <v/>
      </c>
      <c r="AM292" s="41" t="str">
        <f t="shared" si="74"/>
        <v/>
      </c>
      <c r="AN292" s="41" t="str">
        <f t="shared" si="74"/>
        <v/>
      </c>
      <c r="AO292" s="41" t="str">
        <f t="shared" si="65"/>
        <v/>
      </c>
      <c r="AP292" s="41" t="str">
        <f t="shared" si="66"/>
        <v/>
      </c>
      <c r="AQ292" s="41" t="str">
        <f t="shared" si="67"/>
        <v/>
      </c>
      <c r="AR292" s="41">
        <f t="shared" si="73"/>
        <v>0</v>
      </c>
      <c r="AS292" s="107">
        <f t="shared" si="70"/>
        <v>0</v>
      </c>
      <c r="AT292" s="41" t="str">
        <f t="shared" si="72"/>
        <v/>
      </c>
      <c r="AU292" s="41"/>
      <c r="AV292" s="41"/>
      <c r="AW292" s="41"/>
      <c r="AX292" s="41"/>
      <c r="AY292" s="41"/>
      <c r="AZ292" s="41"/>
      <c r="BA292" s="41">
        <f t="shared" si="68"/>
        <v>0</v>
      </c>
      <c r="BB292" s="42">
        <f>[1]Rollup!$C$15</f>
        <v>44388</v>
      </c>
      <c r="BC292" s="43" t="str">
        <f t="shared" si="69"/>
        <v/>
      </c>
      <c r="BD292" s="2"/>
      <c r="BE292" s="2"/>
      <c r="BF292" s="2"/>
      <c r="BG292" s="2"/>
      <c r="BH292" s="2"/>
      <c r="BI292" s="2"/>
      <c r="BJ292" s="2"/>
      <c r="BK292" s="2"/>
      <c r="BL292" s="2"/>
      <c r="BM292" s="2"/>
      <c r="BN292" s="2"/>
      <c r="BO292" s="2"/>
      <c r="BP292" s="2"/>
      <c r="BQ292" s="2"/>
      <c r="BR292" s="2"/>
      <c r="BS292" s="2"/>
      <c r="BT292" s="2"/>
      <c r="BU292" s="2"/>
      <c r="BV292" s="2"/>
      <c r="BW292" s="2"/>
      <c r="BX292" s="2"/>
      <c r="BY292" s="2"/>
    </row>
    <row r="293" spans="1:77" ht="15" x14ac:dyDescent="0.25">
      <c r="A293" s="47"/>
      <c r="B293" s="47"/>
      <c r="C293" s="47"/>
      <c r="D293" s="47"/>
      <c r="E293" s="47"/>
      <c r="F293" s="47"/>
      <c r="G293" s="48"/>
      <c r="H293" s="48"/>
      <c r="I293" s="48"/>
      <c r="J293" s="48"/>
      <c r="K293" s="48"/>
      <c r="L293" s="48"/>
      <c r="M293" s="49"/>
      <c r="N293" s="50"/>
      <c r="O293" s="51"/>
      <c r="P293" s="52"/>
      <c r="Q293" s="52"/>
      <c r="R293" s="51"/>
      <c r="S293" s="53"/>
      <c r="T293" s="49"/>
      <c r="U293" s="50"/>
      <c r="V293" s="51"/>
      <c r="W293" s="51"/>
      <c r="X293" s="54"/>
      <c r="Y293" s="54"/>
      <c r="Z293" s="54"/>
      <c r="AA293" s="54"/>
      <c r="AB293" s="54"/>
      <c r="AC293" s="54"/>
      <c r="AD293" s="54"/>
      <c r="AE293" s="55" t="str">
        <f t="shared" si="61"/>
        <v/>
      </c>
      <c r="AF293" s="51">
        <f t="shared" si="62"/>
        <v>0</v>
      </c>
      <c r="AG293" s="41" t="str">
        <f t="shared" si="63"/>
        <v>x</v>
      </c>
      <c r="AH293" s="41" t="str">
        <f t="shared" si="64"/>
        <v/>
      </c>
      <c r="AI293" s="41" t="str">
        <f t="shared" si="71"/>
        <v/>
      </c>
      <c r="AJ293" s="41" t="str">
        <f t="shared" si="74"/>
        <v/>
      </c>
      <c r="AK293" s="41" t="str">
        <f t="shared" si="74"/>
        <v/>
      </c>
      <c r="AL293" s="41" t="str">
        <f t="shared" si="74"/>
        <v/>
      </c>
      <c r="AM293" s="41" t="str">
        <f t="shared" si="74"/>
        <v/>
      </c>
      <c r="AN293" s="41" t="str">
        <f t="shared" si="74"/>
        <v/>
      </c>
      <c r="AO293" s="41" t="str">
        <f t="shared" si="65"/>
        <v/>
      </c>
      <c r="AP293" s="41" t="str">
        <f t="shared" si="66"/>
        <v/>
      </c>
      <c r="AQ293" s="41" t="str">
        <f t="shared" si="67"/>
        <v/>
      </c>
      <c r="AR293" s="41">
        <f t="shared" si="73"/>
        <v>0</v>
      </c>
      <c r="AS293" s="107">
        <f t="shared" si="70"/>
        <v>0</v>
      </c>
      <c r="AT293" s="41" t="str">
        <f t="shared" si="72"/>
        <v/>
      </c>
      <c r="AU293" s="41"/>
      <c r="AV293" s="41"/>
      <c r="AW293" s="41"/>
      <c r="AX293" s="41"/>
      <c r="AY293" s="41"/>
      <c r="AZ293" s="41"/>
      <c r="BA293" s="41">
        <f t="shared" si="68"/>
        <v>0</v>
      </c>
      <c r="BB293" s="42">
        <f>[1]Rollup!$C$15</f>
        <v>44388</v>
      </c>
      <c r="BC293" s="43" t="str">
        <f t="shared" si="69"/>
        <v/>
      </c>
      <c r="BD293" s="2"/>
      <c r="BE293" s="2"/>
      <c r="BF293" s="2"/>
      <c r="BG293" s="2"/>
      <c r="BH293" s="2"/>
      <c r="BI293" s="2"/>
      <c r="BJ293" s="2"/>
      <c r="BK293" s="2"/>
      <c r="BL293" s="2"/>
      <c r="BM293" s="2"/>
      <c r="BN293" s="2"/>
      <c r="BO293" s="2"/>
      <c r="BP293" s="2"/>
      <c r="BQ293" s="2"/>
      <c r="BR293" s="2"/>
      <c r="BS293" s="2"/>
      <c r="BT293" s="2"/>
      <c r="BU293" s="2"/>
      <c r="BV293" s="2"/>
      <c r="BW293" s="2"/>
      <c r="BX293" s="2"/>
      <c r="BY293" s="2"/>
    </row>
    <row r="294" spans="1:77" ht="15" x14ac:dyDescent="0.25">
      <c r="A294" s="47"/>
      <c r="B294" s="47"/>
      <c r="C294" s="47"/>
      <c r="D294" s="47"/>
      <c r="E294" s="47"/>
      <c r="F294" s="47"/>
      <c r="G294" s="48"/>
      <c r="H294" s="48"/>
      <c r="I294" s="48"/>
      <c r="J294" s="48"/>
      <c r="K294" s="48"/>
      <c r="L294" s="48"/>
      <c r="M294" s="49"/>
      <c r="N294" s="50"/>
      <c r="O294" s="51"/>
      <c r="P294" s="52"/>
      <c r="Q294" s="52"/>
      <c r="R294" s="51"/>
      <c r="S294" s="53"/>
      <c r="T294" s="49"/>
      <c r="U294" s="50"/>
      <c r="V294" s="51"/>
      <c r="W294" s="51"/>
      <c r="X294" s="54"/>
      <c r="Y294" s="54"/>
      <c r="Z294" s="54"/>
      <c r="AA294" s="54"/>
      <c r="AB294" s="54"/>
      <c r="AC294" s="54"/>
      <c r="AD294" s="54"/>
      <c r="AE294" s="55" t="str">
        <f t="shared" si="61"/>
        <v/>
      </c>
      <c r="AF294" s="51">
        <f t="shared" si="62"/>
        <v>0</v>
      </c>
      <c r="AG294" s="41" t="str">
        <f t="shared" si="63"/>
        <v>x</v>
      </c>
      <c r="AH294" s="41" t="str">
        <f t="shared" si="64"/>
        <v/>
      </c>
      <c r="AI294" s="41" t="str">
        <f t="shared" si="71"/>
        <v/>
      </c>
      <c r="AJ294" s="41" t="str">
        <f t="shared" si="74"/>
        <v/>
      </c>
      <c r="AK294" s="41" t="str">
        <f t="shared" si="74"/>
        <v/>
      </c>
      <c r="AL294" s="41" t="str">
        <f t="shared" si="74"/>
        <v/>
      </c>
      <c r="AM294" s="41" t="str">
        <f t="shared" si="74"/>
        <v/>
      </c>
      <c r="AN294" s="41" t="str">
        <f t="shared" si="74"/>
        <v/>
      </c>
      <c r="AO294" s="41" t="str">
        <f t="shared" si="65"/>
        <v/>
      </c>
      <c r="AP294" s="41" t="str">
        <f t="shared" si="66"/>
        <v/>
      </c>
      <c r="AQ294" s="41" t="str">
        <f t="shared" si="67"/>
        <v/>
      </c>
      <c r="AR294" s="41">
        <f t="shared" si="73"/>
        <v>0</v>
      </c>
      <c r="AS294" s="107">
        <f t="shared" si="70"/>
        <v>0</v>
      </c>
      <c r="AT294" s="41" t="str">
        <f t="shared" si="72"/>
        <v/>
      </c>
      <c r="AU294" s="41"/>
      <c r="AV294" s="41"/>
      <c r="AW294" s="41"/>
      <c r="AX294" s="41"/>
      <c r="AY294" s="41"/>
      <c r="AZ294" s="41"/>
      <c r="BA294" s="41">
        <f t="shared" si="68"/>
        <v>0</v>
      </c>
      <c r="BB294" s="42">
        <f>[1]Rollup!$C$15</f>
        <v>44388</v>
      </c>
      <c r="BC294" s="43" t="str">
        <f t="shared" si="69"/>
        <v/>
      </c>
      <c r="BD294" s="2"/>
      <c r="BE294" s="2"/>
      <c r="BF294" s="2"/>
      <c r="BG294" s="2"/>
      <c r="BH294" s="2"/>
      <c r="BI294" s="2"/>
      <c r="BJ294" s="2"/>
      <c r="BK294" s="2"/>
      <c r="BL294" s="2"/>
      <c r="BM294" s="2"/>
      <c r="BN294" s="2"/>
      <c r="BO294" s="2"/>
      <c r="BP294" s="2"/>
      <c r="BQ294" s="2"/>
      <c r="BR294" s="2"/>
      <c r="BS294" s="2"/>
      <c r="BT294" s="2"/>
      <c r="BU294" s="2"/>
      <c r="BV294" s="2"/>
      <c r="BW294" s="2"/>
      <c r="BX294" s="2"/>
      <c r="BY294" s="2"/>
    </row>
    <row r="295" spans="1:77" ht="15" x14ac:dyDescent="0.25">
      <c r="A295" s="47"/>
      <c r="B295" s="47"/>
      <c r="C295" s="47"/>
      <c r="D295" s="47"/>
      <c r="E295" s="47"/>
      <c r="F295" s="47"/>
      <c r="G295" s="48"/>
      <c r="H295" s="48"/>
      <c r="I295" s="48"/>
      <c r="J295" s="48"/>
      <c r="K295" s="48"/>
      <c r="L295" s="48"/>
      <c r="M295" s="49"/>
      <c r="N295" s="50"/>
      <c r="O295" s="51"/>
      <c r="P295" s="52"/>
      <c r="Q295" s="52"/>
      <c r="R295" s="51"/>
      <c r="S295" s="53"/>
      <c r="T295" s="49"/>
      <c r="U295" s="50"/>
      <c r="V295" s="51"/>
      <c r="W295" s="51"/>
      <c r="X295" s="54"/>
      <c r="Y295" s="54"/>
      <c r="Z295" s="54"/>
      <c r="AA295" s="54"/>
      <c r="AB295" s="54"/>
      <c r="AC295" s="54"/>
      <c r="AD295" s="54"/>
      <c r="AE295" s="55" t="str">
        <f t="shared" si="61"/>
        <v/>
      </c>
      <c r="AF295" s="51">
        <f t="shared" si="62"/>
        <v>0</v>
      </c>
      <c r="AG295" s="41" t="str">
        <f t="shared" si="63"/>
        <v>x</v>
      </c>
      <c r="AH295" s="41" t="str">
        <f t="shared" si="64"/>
        <v/>
      </c>
      <c r="AI295" s="41" t="str">
        <f t="shared" si="71"/>
        <v/>
      </c>
      <c r="AJ295" s="41" t="str">
        <f t="shared" si="74"/>
        <v/>
      </c>
      <c r="AK295" s="41" t="str">
        <f t="shared" si="74"/>
        <v/>
      </c>
      <c r="AL295" s="41" t="str">
        <f t="shared" si="74"/>
        <v/>
      </c>
      <c r="AM295" s="41" t="str">
        <f t="shared" si="74"/>
        <v/>
      </c>
      <c r="AN295" s="41" t="str">
        <f t="shared" si="74"/>
        <v/>
      </c>
      <c r="AO295" s="41" t="str">
        <f t="shared" si="65"/>
        <v/>
      </c>
      <c r="AP295" s="41" t="str">
        <f t="shared" si="66"/>
        <v/>
      </c>
      <c r="AQ295" s="41" t="str">
        <f t="shared" si="67"/>
        <v/>
      </c>
      <c r="AR295" s="41">
        <f t="shared" si="73"/>
        <v>0</v>
      </c>
      <c r="AS295" s="107">
        <f t="shared" si="70"/>
        <v>0</v>
      </c>
      <c r="AT295" s="41" t="str">
        <f t="shared" si="72"/>
        <v/>
      </c>
      <c r="AU295" s="41"/>
      <c r="AV295" s="41"/>
      <c r="AW295" s="41"/>
      <c r="AX295" s="41"/>
      <c r="AY295" s="41"/>
      <c r="AZ295" s="41"/>
      <c r="BA295" s="41">
        <f t="shared" si="68"/>
        <v>0</v>
      </c>
      <c r="BB295" s="42">
        <f>[1]Rollup!$C$15</f>
        <v>44388</v>
      </c>
      <c r="BC295" s="43" t="str">
        <f t="shared" si="69"/>
        <v/>
      </c>
      <c r="BD295" s="2"/>
      <c r="BE295" s="2"/>
      <c r="BF295" s="2"/>
      <c r="BG295" s="2"/>
      <c r="BH295" s="2"/>
      <c r="BI295" s="2"/>
      <c r="BJ295" s="2"/>
      <c r="BK295" s="2"/>
      <c r="BL295" s="2"/>
      <c r="BM295" s="2"/>
      <c r="BN295" s="2"/>
      <c r="BO295" s="2"/>
      <c r="BP295" s="2"/>
      <c r="BQ295" s="2"/>
      <c r="BR295" s="2"/>
      <c r="BS295" s="2"/>
      <c r="BT295" s="2"/>
      <c r="BU295" s="2"/>
      <c r="BV295" s="2"/>
      <c r="BW295" s="2"/>
      <c r="BX295" s="2"/>
      <c r="BY295" s="2"/>
    </row>
    <row r="296" spans="1:77" ht="15" x14ac:dyDescent="0.25">
      <c r="A296" s="47"/>
      <c r="B296" s="47"/>
      <c r="C296" s="47"/>
      <c r="D296" s="47"/>
      <c r="E296" s="47"/>
      <c r="F296" s="47"/>
      <c r="G296" s="48"/>
      <c r="H296" s="48"/>
      <c r="I296" s="48"/>
      <c r="J296" s="48"/>
      <c r="K296" s="48"/>
      <c r="L296" s="48"/>
      <c r="M296" s="49"/>
      <c r="N296" s="50"/>
      <c r="O296" s="51"/>
      <c r="P296" s="52"/>
      <c r="Q296" s="52"/>
      <c r="R296" s="51"/>
      <c r="S296" s="53"/>
      <c r="T296" s="49"/>
      <c r="U296" s="50"/>
      <c r="V296" s="51"/>
      <c r="W296" s="51"/>
      <c r="X296" s="54"/>
      <c r="Y296" s="54"/>
      <c r="Z296" s="54"/>
      <c r="AA296" s="54"/>
      <c r="AB296" s="54"/>
      <c r="AC296" s="54"/>
      <c r="AD296" s="54"/>
      <c r="AE296" s="55" t="str">
        <f t="shared" si="61"/>
        <v/>
      </c>
      <c r="AF296" s="51">
        <f t="shared" si="62"/>
        <v>0</v>
      </c>
      <c r="AG296" s="41" t="str">
        <f t="shared" si="63"/>
        <v>x</v>
      </c>
      <c r="AH296" s="41" t="str">
        <f t="shared" si="64"/>
        <v/>
      </c>
      <c r="AI296" s="41" t="str">
        <f t="shared" si="71"/>
        <v/>
      </c>
      <c r="AJ296" s="41" t="str">
        <f t="shared" si="74"/>
        <v/>
      </c>
      <c r="AK296" s="41" t="str">
        <f t="shared" si="74"/>
        <v/>
      </c>
      <c r="AL296" s="41" t="str">
        <f t="shared" si="74"/>
        <v/>
      </c>
      <c r="AM296" s="41" t="str">
        <f t="shared" si="74"/>
        <v/>
      </c>
      <c r="AN296" s="41" t="str">
        <f t="shared" si="74"/>
        <v/>
      </c>
      <c r="AO296" s="41" t="str">
        <f t="shared" si="65"/>
        <v/>
      </c>
      <c r="AP296" s="41" t="str">
        <f t="shared" si="66"/>
        <v/>
      </c>
      <c r="AQ296" s="41" t="str">
        <f t="shared" si="67"/>
        <v/>
      </c>
      <c r="AR296" s="41">
        <f t="shared" si="73"/>
        <v>0</v>
      </c>
      <c r="AS296" s="107">
        <f t="shared" si="70"/>
        <v>0</v>
      </c>
      <c r="AT296" s="41" t="str">
        <f t="shared" si="72"/>
        <v/>
      </c>
      <c r="AU296" s="41"/>
      <c r="AV296" s="41"/>
      <c r="AW296" s="41"/>
      <c r="AX296" s="41"/>
      <c r="AY296" s="41"/>
      <c r="AZ296" s="41"/>
      <c r="BA296" s="41">
        <f t="shared" si="68"/>
        <v>0</v>
      </c>
      <c r="BB296" s="42">
        <f>[1]Rollup!$C$15</f>
        <v>44388</v>
      </c>
      <c r="BC296" s="43" t="str">
        <f t="shared" si="69"/>
        <v/>
      </c>
      <c r="BD296" s="2"/>
      <c r="BE296" s="2"/>
      <c r="BF296" s="2"/>
      <c r="BG296" s="2"/>
      <c r="BH296" s="2"/>
      <c r="BI296" s="2"/>
      <c r="BJ296" s="2"/>
      <c r="BK296" s="2"/>
      <c r="BL296" s="2"/>
      <c r="BM296" s="2"/>
      <c r="BN296" s="2"/>
      <c r="BO296" s="2"/>
      <c r="BP296" s="2"/>
      <c r="BQ296" s="2"/>
      <c r="BR296" s="2"/>
      <c r="BS296" s="2"/>
      <c r="BT296" s="2"/>
      <c r="BU296" s="2"/>
      <c r="BV296" s="2"/>
      <c r="BW296" s="2"/>
      <c r="BX296" s="2"/>
      <c r="BY296" s="2"/>
    </row>
    <row r="297" spans="1:77" ht="15" x14ac:dyDescent="0.25">
      <c r="A297" s="47"/>
      <c r="B297" s="47"/>
      <c r="C297" s="47"/>
      <c r="D297" s="47"/>
      <c r="E297" s="47"/>
      <c r="F297" s="47"/>
      <c r="G297" s="48"/>
      <c r="H297" s="48"/>
      <c r="I297" s="48"/>
      <c r="J297" s="48"/>
      <c r="K297" s="48"/>
      <c r="L297" s="48"/>
      <c r="M297" s="49"/>
      <c r="N297" s="50"/>
      <c r="O297" s="51"/>
      <c r="P297" s="52"/>
      <c r="Q297" s="52"/>
      <c r="R297" s="51"/>
      <c r="S297" s="53"/>
      <c r="T297" s="49"/>
      <c r="U297" s="50"/>
      <c r="V297" s="51"/>
      <c r="W297" s="51"/>
      <c r="X297" s="54"/>
      <c r="Y297" s="54"/>
      <c r="Z297" s="54"/>
      <c r="AA297" s="54"/>
      <c r="AB297" s="54"/>
      <c r="AC297" s="54"/>
      <c r="AD297" s="54"/>
      <c r="AE297" s="55" t="str">
        <f t="shared" si="61"/>
        <v/>
      </c>
      <c r="AF297" s="51">
        <f t="shared" si="62"/>
        <v>0</v>
      </c>
      <c r="AG297" s="41" t="str">
        <f t="shared" si="63"/>
        <v>x</v>
      </c>
      <c r="AH297" s="41" t="str">
        <f t="shared" si="64"/>
        <v/>
      </c>
      <c r="AI297" s="41" t="str">
        <f t="shared" si="71"/>
        <v/>
      </c>
      <c r="AJ297" s="41" t="str">
        <f t="shared" si="74"/>
        <v/>
      </c>
      <c r="AK297" s="41" t="str">
        <f t="shared" si="74"/>
        <v/>
      </c>
      <c r="AL297" s="41" t="str">
        <f t="shared" si="74"/>
        <v/>
      </c>
      <c r="AM297" s="41" t="str">
        <f t="shared" si="74"/>
        <v/>
      </c>
      <c r="AN297" s="41" t="str">
        <f t="shared" si="74"/>
        <v/>
      </c>
      <c r="AO297" s="41" t="str">
        <f t="shared" si="65"/>
        <v/>
      </c>
      <c r="AP297" s="41" t="str">
        <f t="shared" si="66"/>
        <v/>
      </c>
      <c r="AQ297" s="41" t="str">
        <f t="shared" si="67"/>
        <v/>
      </c>
      <c r="AR297" s="41">
        <f t="shared" si="73"/>
        <v>0</v>
      </c>
      <c r="AS297" s="107">
        <f t="shared" si="70"/>
        <v>0</v>
      </c>
      <c r="AT297" s="41" t="str">
        <f t="shared" si="72"/>
        <v/>
      </c>
      <c r="AU297" s="41"/>
      <c r="AV297" s="41"/>
      <c r="AW297" s="41"/>
      <c r="AX297" s="41"/>
      <c r="AY297" s="41"/>
      <c r="AZ297" s="41"/>
      <c r="BA297" s="41">
        <f t="shared" si="68"/>
        <v>0</v>
      </c>
      <c r="BB297" s="42">
        <f>[1]Rollup!$C$15</f>
        <v>44388</v>
      </c>
      <c r="BC297" s="43" t="str">
        <f t="shared" si="69"/>
        <v/>
      </c>
      <c r="BD297" s="2"/>
      <c r="BE297" s="2"/>
      <c r="BF297" s="2"/>
      <c r="BG297" s="2"/>
      <c r="BH297" s="2"/>
      <c r="BI297" s="2"/>
      <c r="BJ297" s="2"/>
      <c r="BK297" s="2"/>
      <c r="BL297" s="2"/>
      <c r="BM297" s="2"/>
      <c r="BN297" s="2"/>
      <c r="BO297" s="2"/>
      <c r="BP297" s="2"/>
      <c r="BQ297" s="2"/>
      <c r="BR297" s="2"/>
      <c r="BS297" s="2"/>
      <c r="BT297" s="2"/>
      <c r="BU297" s="2"/>
      <c r="BV297" s="2"/>
      <c r="BW297" s="2"/>
      <c r="BX297" s="2"/>
      <c r="BY297" s="2"/>
    </row>
    <row r="298" spans="1:77" ht="15" x14ac:dyDescent="0.25">
      <c r="A298" s="47"/>
      <c r="B298" s="47"/>
      <c r="C298" s="47"/>
      <c r="D298" s="47"/>
      <c r="E298" s="47"/>
      <c r="F298" s="47"/>
      <c r="G298" s="48"/>
      <c r="H298" s="48"/>
      <c r="I298" s="48"/>
      <c r="J298" s="48"/>
      <c r="K298" s="48"/>
      <c r="L298" s="48"/>
      <c r="M298" s="49"/>
      <c r="N298" s="50"/>
      <c r="O298" s="51"/>
      <c r="P298" s="52"/>
      <c r="Q298" s="52"/>
      <c r="R298" s="51"/>
      <c r="S298" s="53"/>
      <c r="T298" s="49"/>
      <c r="U298" s="50"/>
      <c r="V298" s="51"/>
      <c r="W298" s="51"/>
      <c r="X298" s="54"/>
      <c r="Y298" s="54"/>
      <c r="Z298" s="54"/>
      <c r="AA298" s="54"/>
      <c r="AB298" s="54"/>
      <c r="AC298" s="54"/>
      <c r="AD298" s="54"/>
      <c r="AE298" s="55" t="str">
        <f t="shared" si="61"/>
        <v/>
      </c>
      <c r="AF298" s="51">
        <f t="shared" si="62"/>
        <v>0</v>
      </c>
      <c r="AG298" s="41" t="str">
        <f t="shared" si="63"/>
        <v>x</v>
      </c>
      <c r="AH298" s="41" t="str">
        <f t="shared" si="64"/>
        <v/>
      </c>
      <c r="AI298" s="41" t="str">
        <f t="shared" si="71"/>
        <v/>
      </c>
      <c r="AJ298" s="41" t="str">
        <f t="shared" si="74"/>
        <v/>
      </c>
      <c r="AK298" s="41" t="str">
        <f t="shared" si="74"/>
        <v/>
      </c>
      <c r="AL298" s="41" t="str">
        <f t="shared" si="74"/>
        <v/>
      </c>
      <c r="AM298" s="41" t="str">
        <f t="shared" si="74"/>
        <v/>
      </c>
      <c r="AN298" s="41" t="str">
        <f t="shared" si="74"/>
        <v/>
      </c>
      <c r="AO298" s="41" t="str">
        <f t="shared" si="65"/>
        <v/>
      </c>
      <c r="AP298" s="41" t="str">
        <f t="shared" si="66"/>
        <v/>
      </c>
      <c r="AQ298" s="41" t="str">
        <f t="shared" si="67"/>
        <v/>
      </c>
      <c r="AR298" s="41">
        <f t="shared" si="73"/>
        <v>0</v>
      </c>
      <c r="AS298" s="107">
        <f t="shared" si="70"/>
        <v>0</v>
      </c>
      <c r="AT298" s="41" t="str">
        <f t="shared" si="72"/>
        <v/>
      </c>
      <c r="AU298" s="41"/>
      <c r="AV298" s="41"/>
      <c r="AW298" s="41"/>
      <c r="AX298" s="41"/>
      <c r="AY298" s="41"/>
      <c r="AZ298" s="41"/>
      <c r="BA298" s="41">
        <f t="shared" si="68"/>
        <v>0</v>
      </c>
      <c r="BB298" s="42">
        <f>[1]Rollup!$C$15</f>
        <v>44388</v>
      </c>
      <c r="BC298" s="43" t="str">
        <f t="shared" si="69"/>
        <v/>
      </c>
      <c r="BD298" s="2"/>
      <c r="BE298" s="2"/>
      <c r="BF298" s="2"/>
      <c r="BG298" s="2"/>
      <c r="BH298" s="2"/>
      <c r="BI298" s="2"/>
      <c r="BJ298" s="2"/>
      <c r="BK298" s="2"/>
      <c r="BL298" s="2"/>
      <c r="BM298" s="2"/>
      <c r="BN298" s="2"/>
      <c r="BO298" s="2"/>
      <c r="BP298" s="2"/>
      <c r="BQ298" s="2"/>
      <c r="BR298" s="2"/>
      <c r="BS298" s="2"/>
      <c r="BT298" s="2"/>
      <c r="BU298" s="2"/>
      <c r="BV298" s="2"/>
      <c r="BW298" s="2"/>
      <c r="BX298" s="2"/>
      <c r="BY298" s="2"/>
    </row>
    <row r="299" spans="1:77" ht="15" x14ac:dyDescent="0.25">
      <c r="A299" s="47"/>
      <c r="B299" s="47"/>
      <c r="C299" s="47"/>
      <c r="D299" s="47"/>
      <c r="E299" s="47"/>
      <c r="F299" s="47"/>
      <c r="G299" s="48"/>
      <c r="H299" s="48"/>
      <c r="I299" s="48"/>
      <c r="J299" s="48"/>
      <c r="K299" s="48"/>
      <c r="L299" s="48"/>
      <c r="M299" s="49"/>
      <c r="N299" s="50"/>
      <c r="O299" s="51"/>
      <c r="P299" s="52"/>
      <c r="Q299" s="52"/>
      <c r="R299" s="51"/>
      <c r="S299" s="53"/>
      <c r="T299" s="49"/>
      <c r="U299" s="50"/>
      <c r="V299" s="51"/>
      <c r="W299" s="51"/>
      <c r="X299" s="54"/>
      <c r="Y299" s="54"/>
      <c r="Z299" s="54"/>
      <c r="AA299" s="54"/>
      <c r="AB299" s="54"/>
      <c r="AC299" s="54"/>
      <c r="AD299" s="54"/>
      <c r="AE299" s="55" t="str">
        <f t="shared" si="61"/>
        <v/>
      </c>
      <c r="AF299" s="51">
        <f t="shared" si="62"/>
        <v>0</v>
      </c>
      <c r="AG299" s="41" t="str">
        <f t="shared" si="63"/>
        <v>x</v>
      </c>
      <c r="AH299" s="41" t="str">
        <f t="shared" si="64"/>
        <v/>
      </c>
      <c r="AI299" s="41" t="str">
        <f t="shared" si="71"/>
        <v/>
      </c>
      <c r="AJ299" s="41" t="str">
        <f t="shared" si="74"/>
        <v/>
      </c>
      <c r="AK299" s="41" t="str">
        <f t="shared" si="74"/>
        <v/>
      </c>
      <c r="AL299" s="41" t="str">
        <f t="shared" si="74"/>
        <v/>
      </c>
      <c r="AM299" s="41" t="str">
        <f t="shared" si="74"/>
        <v/>
      </c>
      <c r="AN299" s="41" t="str">
        <f t="shared" si="74"/>
        <v/>
      </c>
      <c r="AO299" s="41" t="str">
        <f t="shared" si="65"/>
        <v/>
      </c>
      <c r="AP299" s="41" t="str">
        <f t="shared" si="66"/>
        <v/>
      </c>
      <c r="AQ299" s="41" t="str">
        <f t="shared" si="67"/>
        <v/>
      </c>
      <c r="AR299" s="41">
        <f t="shared" si="73"/>
        <v>0</v>
      </c>
      <c r="AS299" s="107">
        <f t="shared" si="70"/>
        <v>0</v>
      </c>
      <c r="AT299" s="41" t="str">
        <f t="shared" si="72"/>
        <v/>
      </c>
      <c r="AU299" s="41"/>
      <c r="AV299" s="41"/>
      <c r="AW299" s="41"/>
      <c r="AX299" s="41"/>
      <c r="AY299" s="41"/>
      <c r="AZ299" s="41"/>
      <c r="BA299" s="41">
        <f t="shared" si="68"/>
        <v>0</v>
      </c>
      <c r="BB299" s="42">
        <f>[1]Rollup!$C$15</f>
        <v>44388</v>
      </c>
      <c r="BC299" s="43" t="str">
        <f t="shared" si="69"/>
        <v/>
      </c>
      <c r="BD299" s="2"/>
      <c r="BE299" s="2"/>
      <c r="BF299" s="2"/>
      <c r="BG299" s="2"/>
      <c r="BH299" s="2"/>
      <c r="BI299" s="2"/>
      <c r="BJ299" s="2"/>
      <c r="BK299" s="2"/>
      <c r="BL299" s="2"/>
      <c r="BM299" s="2"/>
      <c r="BN299" s="2"/>
      <c r="BO299" s="2"/>
      <c r="BP299" s="2"/>
      <c r="BQ299" s="2"/>
      <c r="BR299" s="2"/>
      <c r="BS299" s="2"/>
      <c r="BT299" s="2"/>
      <c r="BU299" s="2"/>
      <c r="BV299" s="2"/>
      <c r="BW299" s="2"/>
      <c r="BX299" s="2"/>
      <c r="BY299" s="2"/>
    </row>
    <row r="300" spans="1:77" ht="15" x14ac:dyDescent="0.25">
      <c r="A300" s="47"/>
      <c r="B300" s="47"/>
      <c r="C300" s="47"/>
      <c r="D300" s="47"/>
      <c r="E300" s="47"/>
      <c r="F300" s="47"/>
      <c r="G300" s="48"/>
      <c r="H300" s="48"/>
      <c r="I300" s="48"/>
      <c r="J300" s="48"/>
      <c r="K300" s="48"/>
      <c r="L300" s="48"/>
      <c r="M300" s="49"/>
      <c r="N300" s="50"/>
      <c r="O300" s="51"/>
      <c r="P300" s="52"/>
      <c r="Q300" s="52"/>
      <c r="R300" s="51"/>
      <c r="S300" s="53"/>
      <c r="T300" s="49"/>
      <c r="U300" s="50"/>
      <c r="V300" s="51"/>
      <c r="W300" s="51"/>
      <c r="X300" s="54"/>
      <c r="Y300" s="54"/>
      <c r="Z300" s="54"/>
      <c r="AA300" s="54"/>
      <c r="AB300" s="54"/>
      <c r="AC300" s="54"/>
      <c r="AD300" s="54"/>
      <c r="AE300" s="55" t="str">
        <f t="shared" si="61"/>
        <v/>
      </c>
      <c r="AF300" s="51">
        <f t="shared" si="62"/>
        <v>0</v>
      </c>
      <c r="AG300" s="41" t="str">
        <f t="shared" si="63"/>
        <v>x</v>
      </c>
      <c r="AH300" s="41" t="str">
        <f t="shared" si="64"/>
        <v/>
      </c>
      <c r="AI300" s="41" t="str">
        <f t="shared" si="71"/>
        <v/>
      </c>
      <c r="AJ300" s="41" t="str">
        <f t="shared" si="74"/>
        <v/>
      </c>
      <c r="AK300" s="41" t="str">
        <f t="shared" si="74"/>
        <v/>
      </c>
      <c r="AL300" s="41" t="str">
        <f t="shared" si="74"/>
        <v/>
      </c>
      <c r="AM300" s="41" t="str">
        <f t="shared" si="74"/>
        <v/>
      </c>
      <c r="AN300" s="41" t="str">
        <f t="shared" si="74"/>
        <v/>
      </c>
      <c r="AO300" s="41" t="str">
        <f t="shared" si="65"/>
        <v/>
      </c>
      <c r="AP300" s="41" t="str">
        <f t="shared" si="66"/>
        <v/>
      </c>
      <c r="AQ300" s="41" t="str">
        <f t="shared" si="67"/>
        <v/>
      </c>
      <c r="AR300" s="41">
        <f t="shared" si="73"/>
        <v>0</v>
      </c>
      <c r="AS300" s="107">
        <f t="shared" si="70"/>
        <v>0</v>
      </c>
      <c r="AT300" s="41" t="str">
        <f t="shared" si="72"/>
        <v/>
      </c>
      <c r="AU300" s="41"/>
      <c r="AV300" s="41"/>
      <c r="AW300" s="41"/>
      <c r="AX300" s="41"/>
      <c r="AY300" s="41"/>
      <c r="AZ300" s="41"/>
      <c r="BA300" s="41">
        <f t="shared" si="68"/>
        <v>0</v>
      </c>
      <c r="BB300" s="42">
        <f>[1]Rollup!$C$15</f>
        <v>44388</v>
      </c>
      <c r="BC300" s="43" t="str">
        <f t="shared" si="69"/>
        <v/>
      </c>
      <c r="BD300" s="2"/>
      <c r="BE300" s="2"/>
      <c r="BF300" s="2"/>
      <c r="BG300" s="2"/>
      <c r="BH300" s="2"/>
      <c r="BI300" s="2"/>
      <c r="BJ300" s="2"/>
      <c r="BK300" s="2"/>
      <c r="BL300" s="2"/>
      <c r="BM300" s="2"/>
      <c r="BN300" s="2"/>
      <c r="BO300" s="2"/>
      <c r="BP300" s="2"/>
      <c r="BQ300" s="2"/>
      <c r="BR300" s="2"/>
      <c r="BS300" s="2"/>
      <c r="BT300" s="2"/>
      <c r="BU300" s="2"/>
      <c r="BV300" s="2"/>
      <c r="BW300" s="2"/>
      <c r="BX300" s="2"/>
      <c r="BY300" s="2"/>
    </row>
    <row r="301" spans="1:77" ht="15" x14ac:dyDescent="0.25">
      <c r="A301" s="47"/>
      <c r="B301" s="47"/>
      <c r="C301" s="47"/>
      <c r="D301" s="47"/>
      <c r="E301" s="47"/>
      <c r="F301" s="47"/>
      <c r="G301" s="48"/>
      <c r="H301" s="48"/>
      <c r="I301" s="48"/>
      <c r="J301" s="48"/>
      <c r="K301" s="48"/>
      <c r="L301" s="48"/>
      <c r="M301" s="49"/>
      <c r="N301" s="50"/>
      <c r="O301" s="51"/>
      <c r="P301" s="52"/>
      <c r="Q301" s="52"/>
      <c r="R301" s="51"/>
      <c r="S301" s="53"/>
      <c r="T301" s="49"/>
      <c r="U301" s="50"/>
      <c r="V301" s="51"/>
      <c r="W301" s="51"/>
      <c r="X301" s="54"/>
      <c r="Y301" s="54"/>
      <c r="Z301" s="54"/>
      <c r="AA301" s="54"/>
      <c r="AB301" s="54"/>
      <c r="AC301" s="54"/>
      <c r="AD301" s="54"/>
      <c r="AE301" s="55" t="str">
        <f t="shared" si="61"/>
        <v/>
      </c>
      <c r="AF301" s="51">
        <f t="shared" si="62"/>
        <v>0</v>
      </c>
      <c r="AG301" s="41" t="str">
        <f t="shared" si="63"/>
        <v>x</v>
      </c>
      <c r="AH301" s="41" t="str">
        <f t="shared" si="64"/>
        <v/>
      </c>
      <c r="AI301" s="41" t="str">
        <f t="shared" si="71"/>
        <v/>
      </c>
      <c r="AJ301" s="41" t="str">
        <f t="shared" si="74"/>
        <v/>
      </c>
      <c r="AK301" s="41" t="str">
        <f t="shared" si="74"/>
        <v/>
      </c>
      <c r="AL301" s="41" t="str">
        <f t="shared" si="74"/>
        <v/>
      </c>
      <c r="AM301" s="41" t="str">
        <f t="shared" si="74"/>
        <v/>
      </c>
      <c r="AN301" s="41" t="str">
        <f t="shared" si="74"/>
        <v/>
      </c>
      <c r="AO301" s="41" t="str">
        <f t="shared" si="65"/>
        <v/>
      </c>
      <c r="AP301" s="41" t="str">
        <f t="shared" si="66"/>
        <v/>
      </c>
      <c r="AQ301" s="41" t="str">
        <f t="shared" si="67"/>
        <v/>
      </c>
      <c r="AR301" s="41">
        <f t="shared" si="73"/>
        <v>0</v>
      </c>
      <c r="AS301" s="107">
        <f t="shared" si="70"/>
        <v>0</v>
      </c>
      <c r="AT301" s="41" t="str">
        <f t="shared" si="72"/>
        <v/>
      </c>
      <c r="AU301" s="41"/>
      <c r="AV301" s="41"/>
      <c r="AW301" s="41"/>
      <c r="AX301" s="41"/>
      <c r="AY301" s="41"/>
      <c r="AZ301" s="41"/>
      <c r="BA301" s="41">
        <f t="shared" si="68"/>
        <v>0</v>
      </c>
      <c r="BB301" s="42">
        <f>[1]Rollup!$C$15</f>
        <v>44388</v>
      </c>
      <c r="BC301" s="43" t="str">
        <f t="shared" si="69"/>
        <v/>
      </c>
      <c r="BD301" s="2"/>
      <c r="BE301" s="2"/>
      <c r="BF301" s="2"/>
      <c r="BG301" s="2"/>
      <c r="BH301" s="2"/>
      <c r="BI301" s="2"/>
      <c r="BJ301" s="2"/>
      <c r="BK301" s="2"/>
      <c r="BL301" s="2"/>
      <c r="BM301" s="2"/>
      <c r="BN301" s="2"/>
      <c r="BO301" s="2"/>
      <c r="BP301" s="2"/>
      <c r="BQ301" s="2"/>
      <c r="BR301" s="2"/>
      <c r="BS301" s="2"/>
      <c r="BT301" s="2"/>
      <c r="BU301" s="2"/>
      <c r="BV301" s="2"/>
      <c r="BW301" s="2"/>
      <c r="BX301" s="2"/>
      <c r="BY301" s="2"/>
    </row>
    <row r="302" spans="1:77" ht="15" x14ac:dyDescent="0.25">
      <c r="A302" s="47"/>
      <c r="B302" s="47"/>
      <c r="C302" s="47"/>
      <c r="D302" s="47"/>
      <c r="E302" s="47"/>
      <c r="F302" s="47"/>
      <c r="G302" s="48"/>
      <c r="H302" s="48"/>
      <c r="I302" s="48"/>
      <c r="J302" s="48"/>
      <c r="K302" s="48"/>
      <c r="L302" s="48"/>
      <c r="M302" s="49"/>
      <c r="N302" s="50"/>
      <c r="O302" s="51"/>
      <c r="P302" s="52"/>
      <c r="Q302" s="52"/>
      <c r="R302" s="51"/>
      <c r="S302" s="53"/>
      <c r="T302" s="49"/>
      <c r="U302" s="50"/>
      <c r="V302" s="51"/>
      <c r="W302" s="51"/>
      <c r="X302" s="54"/>
      <c r="Y302" s="54"/>
      <c r="Z302" s="54"/>
      <c r="AA302" s="54"/>
      <c r="AB302" s="54"/>
      <c r="AC302" s="54"/>
      <c r="AD302" s="54"/>
      <c r="AE302" s="55" t="str">
        <f t="shared" si="61"/>
        <v/>
      </c>
      <c r="AF302" s="51">
        <f t="shared" si="62"/>
        <v>0</v>
      </c>
      <c r="AG302" s="41" t="str">
        <f t="shared" si="63"/>
        <v>x</v>
      </c>
      <c r="AH302" s="41" t="str">
        <f t="shared" si="64"/>
        <v/>
      </c>
      <c r="AI302" s="41" t="str">
        <f t="shared" si="71"/>
        <v/>
      </c>
      <c r="AJ302" s="41" t="str">
        <f t="shared" si="74"/>
        <v/>
      </c>
      <c r="AK302" s="41" t="str">
        <f t="shared" si="74"/>
        <v/>
      </c>
      <c r="AL302" s="41" t="str">
        <f t="shared" si="74"/>
        <v/>
      </c>
      <c r="AM302" s="41" t="str">
        <f t="shared" si="74"/>
        <v/>
      </c>
      <c r="AN302" s="41" t="str">
        <f t="shared" si="74"/>
        <v/>
      </c>
      <c r="AO302" s="41" t="str">
        <f t="shared" si="65"/>
        <v/>
      </c>
      <c r="AP302" s="41" t="str">
        <f t="shared" si="66"/>
        <v/>
      </c>
      <c r="AQ302" s="41" t="str">
        <f t="shared" si="67"/>
        <v/>
      </c>
      <c r="AR302" s="41">
        <f t="shared" si="73"/>
        <v>0</v>
      </c>
      <c r="AS302" s="107">
        <f t="shared" si="70"/>
        <v>0</v>
      </c>
      <c r="AT302" s="41" t="str">
        <f t="shared" si="72"/>
        <v/>
      </c>
      <c r="AU302" s="41"/>
      <c r="AV302" s="41"/>
      <c r="AW302" s="41"/>
      <c r="AX302" s="41"/>
      <c r="AY302" s="41"/>
      <c r="AZ302" s="41"/>
      <c r="BA302" s="41">
        <f t="shared" si="68"/>
        <v>0</v>
      </c>
      <c r="BB302" s="42">
        <f>[1]Rollup!$C$15</f>
        <v>44388</v>
      </c>
      <c r="BC302" s="43" t="str">
        <f t="shared" si="69"/>
        <v/>
      </c>
      <c r="BD302" s="2"/>
      <c r="BE302" s="2"/>
      <c r="BF302" s="2"/>
      <c r="BG302" s="2"/>
      <c r="BH302" s="2"/>
      <c r="BI302" s="2"/>
      <c r="BJ302" s="2"/>
      <c r="BK302" s="2"/>
      <c r="BL302" s="2"/>
      <c r="BM302" s="2"/>
      <c r="BN302" s="2"/>
      <c r="BO302" s="2"/>
      <c r="BP302" s="2"/>
      <c r="BQ302" s="2"/>
      <c r="BR302" s="2"/>
      <c r="BS302" s="2"/>
      <c r="BT302" s="2"/>
      <c r="BU302" s="2"/>
      <c r="BV302" s="2"/>
      <c r="BW302" s="2"/>
      <c r="BX302" s="2"/>
      <c r="BY302" s="2"/>
    </row>
    <row r="303" spans="1:77" ht="15" x14ac:dyDescent="0.25">
      <c r="A303" s="47"/>
      <c r="B303" s="47"/>
      <c r="C303" s="47"/>
      <c r="D303" s="47"/>
      <c r="E303" s="47"/>
      <c r="F303" s="47"/>
      <c r="G303" s="48"/>
      <c r="H303" s="48"/>
      <c r="I303" s="48"/>
      <c r="J303" s="48"/>
      <c r="K303" s="48"/>
      <c r="L303" s="48"/>
      <c r="M303" s="49"/>
      <c r="N303" s="50"/>
      <c r="O303" s="51"/>
      <c r="P303" s="52"/>
      <c r="Q303" s="52"/>
      <c r="R303" s="51"/>
      <c r="S303" s="53"/>
      <c r="T303" s="49"/>
      <c r="U303" s="50"/>
      <c r="V303" s="51"/>
      <c r="W303" s="51"/>
      <c r="X303" s="54"/>
      <c r="Y303" s="54"/>
      <c r="Z303" s="54"/>
      <c r="AA303" s="54"/>
      <c r="AB303" s="54"/>
      <c r="AC303" s="54"/>
      <c r="AD303" s="54"/>
      <c r="AE303" s="55" t="str">
        <f t="shared" si="61"/>
        <v/>
      </c>
      <c r="AF303" s="51">
        <f t="shared" si="62"/>
        <v>0</v>
      </c>
      <c r="AG303" s="41" t="str">
        <f t="shared" si="63"/>
        <v>x</v>
      </c>
      <c r="AH303" s="41" t="str">
        <f t="shared" si="64"/>
        <v/>
      </c>
      <c r="AI303" s="41" t="str">
        <f t="shared" si="71"/>
        <v/>
      </c>
      <c r="AJ303" s="41" t="str">
        <f t="shared" si="74"/>
        <v/>
      </c>
      <c r="AK303" s="41" t="str">
        <f t="shared" si="74"/>
        <v/>
      </c>
      <c r="AL303" s="41" t="str">
        <f t="shared" si="74"/>
        <v/>
      </c>
      <c r="AM303" s="41" t="str">
        <f t="shared" si="74"/>
        <v/>
      </c>
      <c r="AN303" s="41" t="str">
        <f t="shared" si="74"/>
        <v/>
      </c>
      <c r="AO303" s="41" t="str">
        <f t="shared" si="65"/>
        <v/>
      </c>
      <c r="AP303" s="41" t="str">
        <f t="shared" si="66"/>
        <v/>
      </c>
      <c r="AQ303" s="41" t="str">
        <f t="shared" si="67"/>
        <v/>
      </c>
      <c r="AR303" s="41">
        <f t="shared" si="73"/>
        <v>0</v>
      </c>
      <c r="AS303" s="107">
        <f t="shared" si="70"/>
        <v>0</v>
      </c>
      <c r="AT303" s="41" t="str">
        <f t="shared" si="72"/>
        <v/>
      </c>
      <c r="AU303" s="41"/>
      <c r="AV303" s="41"/>
      <c r="AW303" s="41"/>
      <c r="AX303" s="41"/>
      <c r="AY303" s="41"/>
      <c r="AZ303" s="41"/>
      <c r="BA303" s="41">
        <f t="shared" si="68"/>
        <v>0</v>
      </c>
      <c r="BB303" s="42">
        <f>[1]Rollup!$C$15</f>
        <v>44388</v>
      </c>
      <c r="BC303" s="43" t="str">
        <f t="shared" si="69"/>
        <v/>
      </c>
      <c r="BD303" s="2"/>
      <c r="BE303" s="2"/>
      <c r="BF303" s="2"/>
      <c r="BG303" s="2"/>
      <c r="BH303" s="2"/>
      <c r="BI303" s="2"/>
      <c r="BJ303" s="2"/>
      <c r="BK303" s="2"/>
      <c r="BL303" s="2"/>
      <c r="BM303" s="2"/>
      <c r="BN303" s="2"/>
      <c r="BO303" s="2"/>
      <c r="BP303" s="2"/>
      <c r="BQ303" s="2"/>
      <c r="BR303" s="2"/>
      <c r="BS303" s="2"/>
      <c r="BT303" s="2"/>
      <c r="BU303" s="2"/>
      <c r="BV303" s="2"/>
      <c r="BW303" s="2"/>
      <c r="BX303" s="2"/>
      <c r="BY303" s="2"/>
    </row>
    <row r="304" spans="1:77" ht="15" x14ac:dyDescent="0.25">
      <c r="A304" s="47"/>
      <c r="B304" s="47"/>
      <c r="C304" s="47"/>
      <c r="D304" s="47"/>
      <c r="E304" s="47"/>
      <c r="F304" s="47"/>
      <c r="G304" s="48"/>
      <c r="H304" s="48"/>
      <c r="I304" s="48"/>
      <c r="J304" s="48"/>
      <c r="K304" s="48"/>
      <c r="L304" s="48"/>
      <c r="M304" s="49"/>
      <c r="N304" s="50"/>
      <c r="O304" s="51"/>
      <c r="P304" s="52"/>
      <c r="Q304" s="52"/>
      <c r="R304" s="51"/>
      <c r="S304" s="53"/>
      <c r="T304" s="49"/>
      <c r="U304" s="50"/>
      <c r="V304" s="51"/>
      <c r="W304" s="51"/>
      <c r="X304" s="54"/>
      <c r="Y304" s="54"/>
      <c r="Z304" s="54"/>
      <c r="AA304" s="54"/>
      <c r="AB304" s="54"/>
      <c r="AC304" s="54"/>
      <c r="AD304" s="54"/>
      <c r="AE304" s="55" t="str">
        <f t="shared" si="61"/>
        <v/>
      </c>
      <c r="AF304" s="51">
        <f t="shared" si="62"/>
        <v>0</v>
      </c>
      <c r="AG304" s="41" t="str">
        <f t="shared" si="63"/>
        <v>x</v>
      </c>
      <c r="AH304" s="41" t="str">
        <f t="shared" si="64"/>
        <v/>
      </c>
      <c r="AI304" s="41" t="str">
        <f t="shared" si="71"/>
        <v/>
      </c>
      <c r="AJ304" s="41" t="str">
        <f t="shared" si="74"/>
        <v/>
      </c>
      <c r="AK304" s="41" t="str">
        <f t="shared" si="74"/>
        <v/>
      </c>
      <c r="AL304" s="41" t="str">
        <f t="shared" si="74"/>
        <v/>
      </c>
      <c r="AM304" s="41" t="str">
        <f t="shared" si="74"/>
        <v/>
      </c>
      <c r="AN304" s="41" t="str">
        <f t="shared" si="74"/>
        <v/>
      </c>
      <c r="AO304" s="41" t="str">
        <f t="shared" si="65"/>
        <v/>
      </c>
      <c r="AP304" s="41" t="str">
        <f t="shared" si="66"/>
        <v/>
      </c>
      <c r="AQ304" s="41" t="str">
        <f t="shared" si="67"/>
        <v/>
      </c>
      <c r="AR304" s="41">
        <f t="shared" si="73"/>
        <v>0</v>
      </c>
      <c r="AS304" s="107">
        <f t="shared" si="70"/>
        <v>0</v>
      </c>
      <c r="AT304" s="41" t="str">
        <f t="shared" si="72"/>
        <v/>
      </c>
      <c r="AU304" s="41"/>
      <c r="AV304" s="41"/>
      <c r="AW304" s="41"/>
      <c r="AX304" s="41"/>
      <c r="AY304" s="41"/>
      <c r="AZ304" s="41"/>
      <c r="BA304" s="41">
        <f t="shared" si="68"/>
        <v>0</v>
      </c>
      <c r="BB304" s="42">
        <f>[1]Rollup!$C$15</f>
        <v>44388</v>
      </c>
      <c r="BC304" s="43" t="str">
        <f t="shared" si="69"/>
        <v/>
      </c>
      <c r="BD304" s="2"/>
      <c r="BE304" s="2"/>
      <c r="BF304" s="2"/>
      <c r="BG304" s="2"/>
      <c r="BH304" s="2"/>
      <c r="BI304" s="2"/>
      <c r="BJ304" s="2"/>
      <c r="BK304" s="2"/>
      <c r="BL304" s="2"/>
      <c r="BM304" s="2"/>
      <c r="BN304" s="2"/>
      <c r="BO304" s="2"/>
      <c r="BP304" s="2"/>
      <c r="BQ304" s="2"/>
      <c r="BR304" s="2"/>
      <c r="BS304" s="2"/>
      <c r="BT304" s="2"/>
      <c r="BU304" s="2"/>
      <c r="BV304" s="2"/>
      <c r="BW304" s="2"/>
      <c r="BX304" s="2"/>
      <c r="BY304" s="2"/>
    </row>
    <row r="305" spans="1:77" ht="15" x14ac:dyDescent="0.25">
      <c r="A305" s="47"/>
      <c r="B305" s="47"/>
      <c r="C305" s="47"/>
      <c r="D305" s="47"/>
      <c r="E305" s="47"/>
      <c r="F305" s="47"/>
      <c r="G305" s="48"/>
      <c r="H305" s="48"/>
      <c r="I305" s="48"/>
      <c r="J305" s="48"/>
      <c r="K305" s="48"/>
      <c r="L305" s="48"/>
      <c r="M305" s="49"/>
      <c r="N305" s="50"/>
      <c r="O305" s="51"/>
      <c r="P305" s="52"/>
      <c r="Q305" s="52"/>
      <c r="R305" s="51"/>
      <c r="S305" s="53"/>
      <c r="T305" s="49"/>
      <c r="U305" s="50"/>
      <c r="V305" s="51"/>
      <c r="W305" s="51"/>
      <c r="X305" s="54"/>
      <c r="Y305" s="54"/>
      <c r="Z305" s="54"/>
      <c r="AA305" s="54"/>
      <c r="AB305" s="54"/>
      <c r="AC305" s="54"/>
      <c r="AD305" s="54"/>
      <c r="AE305" s="55" t="str">
        <f t="shared" si="61"/>
        <v/>
      </c>
      <c r="AF305" s="51">
        <f t="shared" si="62"/>
        <v>0</v>
      </c>
      <c r="AG305" s="41" t="str">
        <f t="shared" si="63"/>
        <v>x</v>
      </c>
      <c r="AH305" s="41" t="str">
        <f t="shared" si="64"/>
        <v/>
      </c>
      <c r="AI305" s="41" t="str">
        <f t="shared" si="71"/>
        <v/>
      </c>
      <c r="AJ305" s="41" t="str">
        <f t="shared" si="74"/>
        <v/>
      </c>
      <c r="AK305" s="41" t="str">
        <f t="shared" si="74"/>
        <v/>
      </c>
      <c r="AL305" s="41" t="str">
        <f t="shared" si="74"/>
        <v/>
      </c>
      <c r="AM305" s="41" t="str">
        <f t="shared" si="74"/>
        <v/>
      </c>
      <c r="AN305" s="41" t="str">
        <f t="shared" si="74"/>
        <v/>
      </c>
      <c r="AO305" s="41" t="str">
        <f t="shared" si="65"/>
        <v/>
      </c>
      <c r="AP305" s="41" t="str">
        <f t="shared" si="66"/>
        <v/>
      </c>
      <c r="AQ305" s="41" t="str">
        <f t="shared" si="67"/>
        <v/>
      </c>
      <c r="AR305" s="41">
        <f t="shared" si="73"/>
        <v>0</v>
      </c>
      <c r="AS305" s="107">
        <f t="shared" si="70"/>
        <v>0</v>
      </c>
      <c r="AT305" s="41" t="str">
        <f t="shared" si="72"/>
        <v/>
      </c>
      <c r="AU305" s="41"/>
      <c r="AV305" s="41"/>
      <c r="AW305" s="41"/>
      <c r="AX305" s="41"/>
      <c r="AY305" s="41"/>
      <c r="AZ305" s="41"/>
      <c r="BA305" s="41">
        <f t="shared" si="68"/>
        <v>0</v>
      </c>
      <c r="BB305" s="42">
        <f>[1]Rollup!$C$15</f>
        <v>44388</v>
      </c>
      <c r="BC305" s="43" t="str">
        <f t="shared" si="69"/>
        <v/>
      </c>
      <c r="BD305" s="2"/>
      <c r="BE305" s="2"/>
      <c r="BF305" s="2"/>
      <c r="BG305" s="2"/>
      <c r="BH305" s="2"/>
      <c r="BI305" s="2"/>
      <c r="BJ305" s="2"/>
      <c r="BK305" s="2"/>
      <c r="BL305" s="2"/>
      <c r="BM305" s="2"/>
      <c r="BN305" s="2"/>
      <c r="BO305" s="2"/>
      <c r="BP305" s="2"/>
      <c r="BQ305" s="2"/>
      <c r="BR305" s="2"/>
      <c r="BS305" s="2"/>
      <c r="BT305" s="2"/>
      <c r="BU305" s="2"/>
      <c r="BV305" s="2"/>
      <c r="BW305" s="2"/>
      <c r="BX305" s="2"/>
      <c r="BY305" s="2"/>
    </row>
    <row r="306" spans="1:77" ht="15" x14ac:dyDescent="0.25">
      <c r="A306" s="47"/>
      <c r="B306" s="47"/>
      <c r="C306" s="47"/>
      <c r="D306" s="47"/>
      <c r="E306" s="47"/>
      <c r="F306" s="47"/>
      <c r="G306" s="48"/>
      <c r="H306" s="48"/>
      <c r="I306" s="48"/>
      <c r="J306" s="48"/>
      <c r="K306" s="48"/>
      <c r="L306" s="48"/>
      <c r="M306" s="49"/>
      <c r="N306" s="50"/>
      <c r="O306" s="51"/>
      <c r="P306" s="52"/>
      <c r="Q306" s="52"/>
      <c r="R306" s="51"/>
      <c r="S306" s="53"/>
      <c r="T306" s="49"/>
      <c r="U306" s="50"/>
      <c r="V306" s="51"/>
      <c r="W306" s="51"/>
      <c r="X306" s="54"/>
      <c r="Y306" s="54"/>
      <c r="Z306" s="54"/>
      <c r="AA306" s="54"/>
      <c r="AB306" s="54"/>
      <c r="AC306" s="54"/>
      <c r="AD306" s="54"/>
      <c r="AE306" s="55" t="str">
        <f t="shared" si="61"/>
        <v/>
      </c>
      <c r="AF306" s="51">
        <f t="shared" si="62"/>
        <v>0</v>
      </c>
      <c r="AG306" s="41" t="str">
        <f t="shared" si="63"/>
        <v>x</v>
      </c>
      <c r="AH306" s="41" t="str">
        <f t="shared" si="64"/>
        <v/>
      </c>
      <c r="AI306" s="41" t="str">
        <f t="shared" si="71"/>
        <v/>
      </c>
      <c r="AJ306" s="41" t="str">
        <f t="shared" si="74"/>
        <v/>
      </c>
      <c r="AK306" s="41" t="str">
        <f t="shared" si="74"/>
        <v/>
      </c>
      <c r="AL306" s="41" t="str">
        <f t="shared" si="74"/>
        <v/>
      </c>
      <c r="AM306" s="41" t="str">
        <f t="shared" si="74"/>
        <v/>
      </c>
      <c r="AN306" s="41" t="str">
        <f t="shared" si="74"/>
        <v/>
      </c>
      <c r="AO306" s="41" t="str">
        <f t="shared" si="65"/>
        <v/>
      </c>
      <c r="AP306" s="41" t="str">
        <f t="shared" si="66"/>
        <v/>
      </c>
      <c r="AQ306" s="41" t="str">
        <f t="shared" si="67"/>
        <v/>
      </c>
      <c r="AR306" s="41">
        <f t="shared" si="73"/>
        <v>0</v>
      </c>
      <c r="AS306" s="107">
        <f t="shared" si="70"/>
        <v>0</v>
      </c>
      <c r="AT306" s="41" t="str">
        <f t="shared" si="72"/>
        <v/>
      </c>
      <c r="AU306" s="41"/>
      <c r="AV306" s="41"/>
      <c r="AW306" s="41"/>
      <c r="AX306" s="41"/>
      <c r="AY306" s="41"/>
      <c r="AZ306" s="41"/>
      <c r="BA306" s="41">
        <f t="shared" si="68"/>
        <v>0</v>
      </c>
      <c r="BB306" s="42">
        <f>[1]Rollup!$C$15</f>
        <v>44388</v>
      </c>
      <c r="BC306" s="43" t="str">
        <f t="shared" si="69"/>
        <v/>
      </c>
      <c r="BD306" s="2"/>
      <c r="BE306" s="2"/>
      <c r="BF306" s="2"/>
      <c r="BG306" s="2"/>
      <c r="BH306" s="2"/>
      <c r="BI306" s="2"/>
      <c r="BJ306" s="2"/>
      <c r="BK306" s="2"/>
      <c r="BL306" s="2"/>
      <c r="BM306" s="2"/>
      <c r="BN306" s="2"/>
      <c r="BO306" s="2"/>
      <c r="BP306" s="2"/>
      <c r="BQ306" s="2"/>
      <c r="BR306" s="2"/>
      <c r="BS306" s="2"/>
      <c r="BT306" s="2"/>
      <c r="BU306" s="2"/>
      <c r="BV306" s="2"/>
      <c r="BW306" s="2"/>
      <c r="BX306" s="2"/>
      <c r="BY306" s="2"/>
    </row>
    <row r="307" spans="1:77" ht="15" x14ac:dyDescent="0.25">
      <c r="A307" s="47"/>
      <c r="B307" s="47"/>
      <c r="C307" s="47"/>
      <c r="D307" s="47"/>
      <c r="E307" s="47"/>
      <c r="F307" s="47"/>
      <c r="G307" s="48"/>
      <c r="H307" s="48"/>
      <c r="I307" s="48"/>
      <c r="J307" s="48"/>
      <c r="K307" s="48"/>
      <c r="L307" s="48"/>
      <c r="M307" s="49"/>
      <c r="N307" s="50"/>
      <c r="O307" s="51"/>
      <c r="P307" s="52"/>
      <c r="Q307" s="52"/>
      <c r="R307" s="51"/>
      <c r="S307" s="53"/>
      <c r="T307" s="49"/>
      <c r="U307" s="50"/>
      <c r="V307" s="51"/>
      <c r="W307" s="51"/>
      <c r="X307" s="54"/>
      <c r="Y307" s="54"/>
      <c r="Z307" s="54"/>
      <c r="AA307" s="54"/>
      <c r="AB307" s="54"/>
      <c r="AC307" s="54"/>
      <c r="AD307" s="54"/>
      <c r="AE307" s="55" t="str">
        <f t="shared" si="61"/>
        <v/>
      </c>
      <c r="AF307" s="51">
        <f t="shared" si="62"/>
        <v>0</v>
      </c>
      <c r="AG307" s="41" t="str">
        <f t="shared" si="63"/>
        <v>x</v>
      </c>
      <c r="AH307" s="41" t="str">
        <f t="shared" si="64"/>
        <v/>
      </c>
      <c r="AI307" s="41" t="str">
        <f t="shared" si="71"/>
        <v/>
      </c>
      <c r="AJ307" s="41" t="str">
        <f t="shared" si="74"/>
        <v/>
      </c>
      <c r="AK307" s="41" t="str">
        <f t="shared" si="74"/>
        <v/>
      </c>
      <c r="AL307" s="41" t="str">
        <f t="shared" si="74"/>
        <v/>
      </c>
      <c r="AM307" s="41" t="str">
        <f t="shared" si="74"/>
        <v/>
      </c>
      <c r="AN307" s="41" t="str">
        <f t="shared" si="74"/>
        <v/>
      </c>
      <c r="AO307" s="41" t="str">
        <f t="shared" si="65"/>
        <v/>
      </c>
      <c r="AP307" s="41" t="str">
        <f t="shared" si="66"/>
        <v/>
      </c>
      <c r="AQ307" s="41" t="str">
        <f t="shared" si="67"/>
        <v/>
      </c>
      <c r="AR307" s="41">
        <f t="shared" si="73"/>
        <v>0</v>
      </c>
      <c r="AS307" s="107">
        <f t="shared" si="70"/>
        <v>0</v>
      </c>
      <c r="AT307" s="41" t="str">
        <f t="shared" si="72"/>
        <v/>
      </c>
      <c r="AU307" s="41"/>
      <c r="AV307" s="41"/>
      <c r="AW307" s="41"/>
      <c r="AX307" s="41"/>
      <c r="AY307" s="41"/>
      <c r="AZ307" s="41"/>
      <c r="BA307" s="41">
        <f t="shared" si="68"/>
        <v>0</v>
      </c>
      <c r="BB307" s="42">
        <f>[1]Rollup!$C$15</f>
        <v>44388</v>
      </c>
      <c r="BC307" s="43" t="str">
        <f t="shared" si="69"/>
        <v/>
      </c>
      <c r="BD307" s="2"/>
      <c r="BE307" s="2"/>
      <c r="BF307" s="2"/>
      <c r="BG307" s="2"/>
      <c r="BH307" s="2"/>
      <c r="BI307" s="2"/>
      <c r="BJ307" s="2"/>
      <c r="BK307" s="2"/>
      <c r="BL307" s="2"/>
      <c r="BM307" s="2"/>
      <c r="BN307" s="2"/>
      <c r="BO307" s="2"/>
      <c r="BP307" s="2"/>
      <c r="BQ307" s="2"/>
      <c r="BR307" s="2"/>
      <c r="BS307" s="2"/>
      <c r="BT307" s="2"/>
      <c r="BU307" s="2"/>
      <c r="BV307" s="2"/>
      <c r="BW307" s="2"/>
      <c r="BX307" s="2"/>
      <c r="BY307" s="2"/>
    </row>
    <row r="308" spans="1:77" ht="15" x14ac:dyDescent="0.25">
      <c r="A308" s="47"/>
      <c r="B308" s="47"/>
      <c r="C308" s="47"/>
      <c r="D308" s="47"/>
      <c r="E308" s="47"/>
      <c r="F308" s="47"/>
      <c r="G308" s="48"/>
      <c r="H308" s="48"/>
      <c r="I308" s="48"/>
      <c r="J308" s="48"/>
      <c r="K308" s="48"/>
      <c r="L308" s="48"/>
      <c r="M308" s="49"/>
      <c r="N308" s="50"/>
      <c r="O308" s="51"/>
      <c r="P308" s="52"/>
      <c r="Q308" s="52"/>
      <c r="R308" s="51"/>
      <c r="S308" s="53"/>
      <c r="T308" s="49"/>
      <c r="U308" s="50"/>
      <c r="V308" s="51"/>
      <c r="W308" s="51"/>
      <c r="X308" s="54"/>
      <c r="Y308" s="54"/>
      <c r="Z308" s="54"/>
      <c r="AA308" s="54"/>
      <c r="AB308" s="54"/>
      <c r="AC308" s="54"/>
      <c r="AD308" s="54"/>
      <c r="AE308" s="55" t="str">
        <f t="shared" si="61"/>
        <v/>
      </c>
      <c r="AF308" s="51">
        <f t="shared" si="62"/>
        <v>0</v>
      </c>
      <c r="AG308" s="41" t="str">
        <f t="shared" si="63"/>
        <v>x</v>
      </c>
      <c r="AH308" s="41" t="str">
        <f t="shared" si="64"/>
        <v/>
      </c>
      <c r="AI308" s="41" t="str">
        <f t="shared" si="71"/>
        <v/>
      </c>
      <c r="AJ308" s="41" t="str">
        <f t="shared" si="74"/>
        <v/>
      </c>
      <c r="AK308" s="41" t="str">
        <f t="shared" si="74"/>
        <v/>
      </c>
      <c r="AL308" s="41" t="str">
        <f t="shared" si="74"/>
        <v/>
      </c>
      <c r="AM308" s="41" t="str">
        <f t="shared" si="74"/>
        <v/>
      </c>
      <c r="AN308" s="41" t="str">
        <f t="shared" si="74"/>
        <v/>
      </c>
      <c r="AO308" s="41" t="str">
        <f t="shared" si="65"/>
        <v/>
      </c>
      <c r="AP308" s="41" t="str">
        <f t="shared" si="66"/>
        <v/>
      </c>
      <c r="AQ308" s="41" t="str">
        <f t="shared" si="67"/>
        <v/>
      </c>
      <c r="AR308" s="41">
        <f t="shared" si="73"/>
        <v>0</v>
      </c>
      <c r="AS308" s="107">
        <f t="shared" si="70"/>
        <v>0</v>
      </c>
      <c r="AT308" s="41" t="str">
        <f t="shared" si="72"/>
        <v/>
      </c>
      <c r="AU308" s="41"/>
      <c r="AV308" s="41"/>
      <c r="AW308" s="41"/>
      <c r="AX308" s="41"/>
      <c r="AY308" s="41"/>
      <c r="AZ308" s="41"/>
      <c r="BA308" s="41">
        <f t="shared" si="68"/>
        <v>0</v>
      </c>
      <c r="BB308" s="42">
        <f>[1]Rollup!$C$15</f>
        <v>44388</v>
      </c>
      <c r="BC308" s="43" t="str">
        <f t="shared" si="69"/>
        <v/>
      </c>
      <c r="BD308" s="2"/>
      <c r="BE308" s="2"/>
      <c r="BF308" s="2"/>
      <c r="BG308" s="2"/>
      <c r="BH308" s="2"/>
      <c r="BI308" s="2"/>
      <c r="BJ308" s="2"/>
      <c r="BK308" s="2"/>
      <c r="BL308" s="2"/>
      <c r="BM308" s="2"/>
      <c r="BN308" s="2"/>
      <c r="BO308" s="2"/>
      <c r="BP308" s="2"/>
      <c r="BQ308" s="2"/>
      <c r="BR308" s="2"/>
      <c r="BS308" s="2"/>
      <c r="BT308" s="2"/>
      <c r="BU308" s="2"/>
      <c r="BV308" s="2"/>
      <c r="BW308" s="2"/>
      <c r="BX308" s="2"/>
      <c r="BY308" s="2"/>
    </row>
    <row r="309" spans="1:77" ht="15" x14ac:dyDescent="0.25">
      <c r="A309" s="47"/>
      <c r="B309" s="47"/>
      <c r="C309" s="47"/>
      <c r="D309" s="47"/>
      <c r="E309" s="47"/>
      <c r="F309" s="47"/>
      <c r="G309" s="48"/>
      <c r="H309" s="48"/>
      <c r="I309" s="48"/>
      <c r="J309" s="48"/>
      <c r="K309" s="48"/>
      <c r="L309" s="48"/>
      <c r="M309" s="49"/>
      <c r="N309" s="50"/>
      <c r="O309" s="51"/>
      <c r="P309" s="52"/>
      <c r="Q309" s="52"/>
      <c r="R309" s="51"/>
      <c r="S309" s="53"/>
      <c r="T309" s="49"/>
      <c r="U309" s="50"/>
      <c r="V309" s="51"/>
      <c r="W309" s="51"/>
      <c r="X309" s="54"/>
      <c r="Y309" s="54"/>
      <c r="Z309" s="54"/>
      <c r="AA309" s="54"/>
      <c r="AB309" s="54"/>
      <c r="AC309" s="54"/>
      <c r="AD309" s="54"/>
      <c r="AE309" s="55" t="str">
        <f t="shared" si="61"/>
        <v/>
      </c>
      <c r="AF309" s="51">
        <f t="shared" si="62"/>
        <v>0</v>
      </c>
      <c r="AG309" s="41" t="str">
        <f t="shared" si="63"/>
        <v>x</v>
      </c>
      <c r="AH309" s="41" t="str">
        <f t="shared" si="64"/>
        <v/>
      </c>
      <c r="AI309" s="41" t="str">
        <f t="shared" si="71"/>
        <v/>
      </c>
      <c r="AJ309" s="41" t="str">
        <f t="shared" si="74"/>
        <v/>
      </c>
      <c r="AK309" s="41" t="str">
        <f t="shared" si="74"/>
        <v/>
      </c>
      <c r="AL309" s="41" t="str">
        <f t="shared" si="74"/>
        <v/>
      </c>
      <c r="AM309" s="41" t="str">
        <f t="shared" si="74"/>
        <v/>
      </c>
      <c r="AN309" s="41" t="str">
        <f t="shared" si="74"/>
        <v/>
      </c>
      <c r="AO309" s="41" t="str">
        <f t="shared" si="65"/>
        <v/>
      </c>
      <c r="AP309" s="41" t="str">
        <f t="shared" si="66"/>
        <v/>
      </c>
      <c r="AQ309" s="41" t="str">
        <f t="shared" si="67"/>
        <v/>
      </c>
      <c r="AR309" s="41">
        <f t="shared" si="73"/>
        <v>0</v>
      </c>
      <c r="AS309" s="107">
        <f t="shared" si="70"/>
        <v>0</v>
      </c>
      <c r="AT309" s="41" t="str">
        <f t="shared" si="72"/>
        <v/>
      </c>
      <c r="AU309" s="41"/>
      <c r="AV309" s="41"/>
      <c r="AW309" s="41"/>
      <c r="AX309" s="41"/>
      <c r="AY309" s="41"/>
      <c r="AZ309" s="41"/>
      <c r="BA309" s="41">
        <f t="shared" si="68"/>
        <v>0</v>
      </c>
      <c r="BB309" s="42">
        <f>[1]Rollup!$C$15</f>
        <v>44388</v>
      </c>
      <c r="BC309" s="43" t="str">
        <f t="shared" si="69"/>
        <v/>
      </c>
      <c r="BD309" s="2"/>
      <c r="BE309" s="2"/>
      <c r="BF309" s="2"/>
      <c r="BG309" s="2"/>
      <c r="BH309" s="2"/>
      <c r="BI309" s="2"/>
      <c r="BJ309" s="2"/>
      <c r="BK309" s="2"/>
      <c r="BL309" s="2"/>
      <c r="BM309" s="2"/>
      <c r="BN309" s="2"/>
      <c r="BO309" s="2"/>
      <c r="BP309" s="2"/>
      <c r="BQ309" s="2"/>
      <c r="BR309" s="2"/>
      <c r="BS309" s="2"/>
      <c r="BT309" s="2"/>
      <c r="BU309" s="2"/>
      <c r="BV309" s="2"/>
      <c r="BW309" s="2"/>
      <c r="BX309" s="2"/>
      <c r="BY309" s="2"/>
    </row>
    <row r="310" spans="1:77" ht="15" x14ac:dyDescent="0.25">
      <c r="A310" s="47"/>
      <c r="B310" s="47"/>
      <c r="C310" s="47"/>
      <c r="D310" s="47"/>
      <c r="E310" s="47"/>
      <c r="F310" s="47"/>
      <c r="G310" s="48"/>
      <c r="H310" s="48"/>
      <c r="I310" s="48"/>
      <c r="J310" s="48"/>
      <c r="K310" s="48"/>
      <c r="L310" s="48"/>
      <c r="M310" s="49"/>
      <c r="N310" s="50"/>
      <c r="O310" s="51"/>
      <c r="P310" s="52"/>
      <c r="Q310" s="52"/>
      <c r="R310" s="51"/>
      <c r="S310" s="53"/>
      <c r="T310" s="49"/>
      <c r="U310" s="50"/>
      <c r="V310" s="51"/>
      <c r="W310" s="51"/>
      <c r="X310" s="54"/>
      <c r="Y310" s="54"/>
      <c r="Z310" s="54"/>
      <c r="AA310" s="54"/>
      <c r="AB310" s="54"/>
      <c r="AC310" s="54"/>
      <c r="AD310" s="54"/>
      <c r="AE310" s="55" t="str">
        <f t="shared" si="61"/>
        <v/>
      </c>
      <c r="AF310" s="51">
        <f t="shared" si="62"/>
        <v>0</v>
      </c>
      <c r="AG310" s="41" t="str">
        <f t="shared" si="63"/>
        <v>x</v>
      </c>
      <c r="AH310" s="41" t="str">
        <f t="shared" si="64"/>
        <v/>
      </c>
      <c r="AI310" s="41" t="str">
        <f t="shared" si="71"/>
        <v/>
      </c>
      <c r="AJ310" s="41" t="str">
        <f t="shared" si="74"/>
        <v/>
      </c>
      <c r="AK310" s="41" t="str">
        <f t="shared" si="74"/>
        <v/>
      </c>
      <c r="AL310" s="41" t="str">
        <f t="shared" si="74"/>
        <v/>
      </c>
      <c r="AM310" s="41" t="str">
        <f t="shared" si="74"/>
        <v/>
      </c>
      <c r="AN310" s="41" t="str">
        <f t="shared" si="74"/>
        <v/>
      </c>
      <c r="AO310" s="41" t="str">
        <f t="shared" si="65"/>
        <v/>
      </c>
      <c r="AP310" s="41" t="str">
        <f t="shared" si="66"/>
        <v/>
      </c>
      <c r="AQ310" s="41" t="str">
        <f t="shared" si="67"/>
        <v/>
      </c>
      <c r="AR310" s="41">
        <f t="shared" si="73"/>
        <v>0</v>
      </c>
      <c r="AS310" s="107">
        <f t="shared" si="70"/>
        <v>0</v>
      </c>
      <c r="AT310" s="41" t="str">
        <f t="shared" si="72"/>
        <v/>
      </c>
      <c r="AU310" s="41"/>
      <c r="AV310" s="41"/>
      <c r="AW310" s="41"/>
      <c r="AX310" s="41"/>
      <c r="AY310" s="41"/>
      <c r="AZ310" s="41"/>
      <c r="BA310" s="41">
        <f t="shared" si="68"/>
        <v>0</v>
      </c>
      <c r="BB310" s="42">
        <f>[1]Rollup!$C$15</f>
        <v>44388</v>
      </c>
      <c r="BC310" s="43" t="str">
        <f t="shared" si="69"/>
        <v/>
      </c>
      <c r="BD310" s="2"/>
      <c r="BE310" s="2"/>
      <c r="BF310" s="2"/>
      <c r="BG310" s="2"/>
      <c r="BH310" s="2"/>
      <c r="BI310" s="2"/>
      <c r="BJ310" s="2"/>
      <c r="BK310" s="2"/>
      <c r="BL310" s="2"/>
      <c r="BM310" s="2"/>
      <c r="BN310" s="2"/>
      <c r="BO310" s="2"/>
      <c r="BP310" s="2"/>
      <c r="BQ310" s="2"/>
      <c r="BR310" s="2"/>
      <c r="BS310" s="2"/>
      <c r="BT310" s="2"/>
      <c r="BU310" s="2"/>
      <c r="BV310" s="2"/>
      <c r="BW310" s="2"/>
      <c r="BX310" s="2"/>
      <c r="BY310" s="2"/>
    </row>
    <row r="311" spans="1:77" ht="15" x14ac:dyDescent="0.25">
      <c r="A311" s="47"/>
      <c r="B311" s="47"/>
      <c r="C311" s="47"/>
      <c r="D311" s="47"/>
      <c r="E311" s="47"/>
      <c r="F311" s="47"/>
      <c r="G311" s="48"/>
      <c r="H311" s="48"/>
      <c r="I311" s="48"/>
      <c r="J311" s="48"/>
      <c r="K311" s="48"/>
      <c r="L311" s="48"/>
      <c r="M311" s="49"/>
      <c r="N311" s="50"/>
      <c r="O311" s="51"/>
      <c r="P311" s="52"/>
      <c r="Q311" s="52"/>
      <c r="R311" s="51"/>
      <c r="S311" s="53"/>
      <c r="T311" s="49"/>
      <c r="U311" s="50"/>
      <c r="V311" s="51"/>
      <c r="W311" s="51"/>
      <c r="X311" s="54"/>
      <c r="Y311" s="54"/>
      <c r="Z311" s="54"/>
      <c r="AA311" s="54"/>
      <c r="AB311" s="54"/>
      <c r="AC311" s="54"/>
      <c r="AD311" s="54"/>
      <c r="AE311" s="55" t="str">
        <f t="shared" si="61"/>
        <v/>
      </c>
      <c r="AF311" s="51">
        <f t="shared" si="62"/>
        <v>0</v>
      </c>
      <c r="AG311" s="41" t="str">
        <f t="shared" si="63"/>
        <v>x</v>
      </c>
      <c r="AH311" s="41" t="str">
        <f t="shared" si="64"/>
        <v/>
      </c>
      <c r="AI311" s="41" t="str">
        <f t="shared" si="71"/>
        <v/>
      </c>
      <c r="AJ311" s="41" t="str">
        <f t="shared" si="74"/>
        <v/>
      </c>
      <c r="AK311" s="41" t="str">
        <f t="shared" si="74"/>
        <v/>
      </c>
      <c r="AL311" s="41" t="str">
        <f t="shared" si="74"/>
        <v/>
      </c>
      <c r="AM311" s="41" t="str">
        <f t="shared" si="74"/>
        <v/>
      </c>
      <c r="AN311" s="41" t="str">
        <f t="shared" si="74"/>
        <v/>
      </c>
      <c r="AO311" s="41" t="str">
        <f t="shared" si="65"/>
        <v/>
      </c>
      <c r="AP311" s="41" t="str">
        <f t="shared" si="66"/>
        <v/>
      </c>
      <c r="AQ311" s="41" t="str">
        <f t="shared" si="67"/>
        <v/>
      </c>
      <c r="AR311" s="41">
        <f t="shared" si="73"/>
        <v>0</v>
      </c>
      <c r="AS311" s="107">
        <f t="shared" si="70"/>
        <v>0</v>
      </c>
      <c r="AT311" s="41" t="str">
        <f t="shared" si="72"/>
        <v/>
      </c>
      <c r="AU311" s="41"/>
      <c r="AV311" s="41"/>
      <c r="AW311" s="41"/>
      <c r="AX311" s="41"/>
      <c r="AY311" s="41"/>
      <c r="AZ311" s="41"/>
      <c r="BA311" s="41">
        <f t="shared" si="68"/>
        <v>0</v>
      </c>
      <c r="BB311" s="42">
        <f>[1]Rollup!$C$15</f>
        <v>44388</v>
      </c>
      <c r="BC311" s="43" t="str">
        <f t="shared" si="69"/>
        <v/>
      </c>
      <c r="BD311" s="2"/>
      <c r="BE311" s="2"/>
      <c r="BF311" s="2"/>
      <c r="BG311" s="2"/>
      <c r="BH311" s="2"/>
      <c r="BI311" s="2"/>
      <c r="BJ311" s="2"/>
      <c r="BK311" s="2"/>
      <c r="BL311" s="2"/>
      <c r="BM311" s="2"/>
      <c r="BN311" s="2"/>
      <c r="BO311" s="2"/>
      <c r="BP311" s="2"/>
      <c r="BQ311" s="2"/>
      <c r="BR311" s="2"/>
      <c r="BS311" s="2"/>
      <c r="BT311" s="2"/>
      <c r="BU311" s="2"/>
      <c r="BV311" s="2"/>
      <c r="BW311" s="2"/>
      <c r="BX311" s="2"/>
      <c r="BY311" s="2"/>
    </row>
    <row r="312" spans="1:77" ht="15" x14ac:dyDescent="0.25">
      <c r="A312" s="47"/>
      <c r="B312" s="47"/>
      <c r="C312" s="47"/>
      <c r="D312" s="47"/>
      <c r="E312" s="47"/>
      <c r="F312" s="47"/>
      <c r="G312" s="48"/>
      <c r="H312" s="48"/>
      <c r="I312" s="48"/>
      <c r="J312" s="48"/>
      <c r="K312" s="48"/>
      <c r="L312" s="48"/>
      <c r="M312" s="49"/>
      <c r="N312" s="50"/>
      <c r="O312" s="51"/>
      <c r="P312" s="52"/>
      <c r="Q312" s="52"/>
      <c r="R312" s="51"/>
      <c r="S312" s="53"/>
      <c r="T312" s="49"/>
      <c r="U312" s="50"/>
      <c r="V312" s="51"/>
      <c r="W312" s="51"/>
      <c r="X312" s="54"/>
      <c r="Y312" s="54"/>
      <c r="Z312" s="54"/>
      <c r="AA312" s="54"/>
      <c r="AB312" s="54"/>
      <c r="AC312" s="54"/>
      <c r="AD312" s="54"/>
      <c r="AE312" s="55" t="str">
        <f t="shared" si="61"/>
        <v/>
      </c>
      <c r="AF312" s="51">
        <f t="shared" si="62"/>
        <v>0</v>
      </c>
      <c r="AG312" s="41" t="str">
        <f t="shared" si="63"/>
        <v>x</v>
      </c>
      <c r="AH312" s="41" t="str">
        <f t="shared" si="64"/>
        <v/>
      </c>
      <c r="AI312" s="41" t="str">
        <f t="shared" si="71"/>
        <v/>
      </c>
      <c r="AJ312" s="41" t="str">
        <f t="shared" si="74"/>
        <v/>
      </c>
      <c r="AK312" s="41" t="str">
        <f t="shared" si="74"/>
        <v/>
      </c>
      <c r="AL312" s="41" t="str">
        <f t="shared" si="74"/>
        <v/>
      </c>
      <c r="AM312" s="41" t="str">
        <f t="shared" si="74"/>
        <v/>
      </c>
      <c r="AN312" s="41" t="str">
        <f t="shared" si="74"/>
        <v/>
      </c>
      <c r="AO312" s="41" t="str">
        <f t="shared" si="65"/>
        <v/>
      </c>
      <c r="AP312" s="41" t="str">
        <f t="shared" si="66"/>
        <v/>
      </c>
      <c r="AQ312" s="41" t="str">
        <f t="shared" si="67"/>
        <v/>
      </c>
      <c r="AR312" s="41">
        <f t="shared" si="73"/>
        <v>0</v>
      </c>
      <c r="AS312" s="107">
        <f t="shared" si="70"/>
        <v>0</v>
      </c>
      <c r="AT312" s="41" t="str">
        <f t="shared" si="72"/>
        <v/>
      </c>
      <c r="AU312" s="41"/>
      <c r="AV312" s="41"/>
      <c r="AW312" s="41"/>
      <c r="AX312" s="41"/>
      <c r="AY312" s="41"/>
      <c r="AZ312" s="41"/>
      <c r="BA312" s="41">
        <f t="shared" si="68"/>
        <v>0</v>
      </c>
      <c r="BB312" s="42">
        <f>[1]Rollup!$C$15</f>
        <v>44388</v>
      </c>
      <c r="BC312" s="43" t="str">
        <f t="shared" si="69"/>
        <v/>
      </c>
      <c r="BD312" s="2"/>
      <c r="BE312" s="2"/>
      <c r="BF312" s="2"/>
      <c r="BG312" s="2"/>
      <c r="BH312" s="2"/>
      <c r="BI312" s="2"/>
      <c r="BJ312" s="2"/>
      <c r="BK312" s="2"/>
      <c r="BL312" s="2"/>
      <c r="BM312" s="2"/>
      <c r="BN312" s="2"/>
      <c r="BO312" s="2"/>
      <c r="BP312" s="2"/>
      <c r="BQ312" s="2"/>
      <c r="BR312" s="2"/>
      <c r="BS312" s="2"/>
      <c r="BT312" s="2"/>
      <c r="BU312" s="2"/>
      <c r="BV312" s="2"/>
      <c r="BW312" s="2"/>
      <c r="BX312" s="2"/>
      <c r="BY312" s="2"/>
    </row>
    <row r="313" spans="1:77" ht="15" x14ac:dyDescent="0.25">
      <c r="A313" s="47"/>
      <c r="B313" s="47"/>
      <c r="C313" s="47"/>
      <c r="D313" s="47"/>
      <c r="E313" s="47"/>
      <c r="F313" s="47"/>
      <c r="G313" s="48"/>
      <c r="H313" s="48"/>
      <c r="I313" s="48"/>
      <c r="J313" s="48"/>
      <c r="K313" s="48"/>
      <c r="L313" s="48"/>
      <c r="M313" s="49"/>
      <c r="N313" s="50"/>
      <c r="O313" s="51"/>
      <c r="P313" s="52"/>
      <c r="Q313" s="52"/>
      <c r="R313" s="51"/>
      <c r="S313" s="53"/>
      <c r="T313" s="49"/>
      <c r="U313" s="50"/>
      <c r="V313" s="51"/>
      <c r="W313" s="51"/>
      <c r="X313" s="54"/>
      <c r="Y313" s="54"/>
      <c r="Z313" s="54"/>
      <c r="AA313" s="54"/>
      <c r="AB313" s="54"/>
      <c r="AC313" s="54"/>
      <c r="AD313" s="54"/>
      <c r="AE313" s="55" t="str">
        <f t="shared" si="61"/>
        <v/>
      </c>
      <c r="AF313" s="51">
        <f t="shared" si="62"/>
        <v>0</v>
      </c>
      <c r="AG313" s="41" t="str">
        <f t="shared" si="63"/>
        <v>x</v>
      </c>
      <c r="AH313" s="41" t="str">
        <f t="shared" si="64"/>
        <v/>
      </c>
      <c r="AI313" s="41" t="str">
        <f t="shared" si="71"/>
        <v/>
      </c>
      <c r="AJ313" s="41" t="str">
        <f t="shared" si="74"/>
        <v/>
      </c>
      <c r="AK313" s="41" t="str">
        <f t="shared" si="74"/>
        <v/>
      </c>
      <c r="AL313" s="41" t="str">
        <f t="shared" si="74"/>
        <v/>
      </c>
      <c r="AM313" s="41" t="str">
        <f t="shared" si="74"/>
        <v/>
      </c>
      <c r="AN313" s="41" t="str">
        <f t="shared" si="74"/>
        <v/>
      </c>
      <c r="AO313" s="41" t="str">
        <f t="shared" si="65"/>
        <v/>
      </c>
      <c r="AP313" s="41" t="str">
        <f t="shared" si="66"/>
        <v/>
      </c>
      <c r="AQ313" s="41" t="str">
        <f t="shared" si="67"/>
        <v/>
      </c>
      <c r="AR313" s="41">
        <f t="shared" si="73"/>
        <v>0</v>
      </c>
      <c r="AS313" s="107">
        <f t="shared" si="70"/>
        <v>0</v>
      </c>
      <c r="AT313" s="41" t="str">
        <f t="shared" si="72"/>
        <v/>
      </c>
      <c r="AU313" s="41"/>
      <c r="AV313" s="41"/>
      <c r="AW313" s="41"/>
      <c r="AX313" s="41"/>
      <c r="AY313" s="41"/>
      <c r="AZ313" s="41"/>
      <c r="BA313" s="41">
        <f t="shared" si="68"/>
        <v>0</v>
      </c>
      <c r="BB313" s="42">
        <f>[1]Rollup!$C$15</f>
        <v>44388</v>
      </c>
      <c r="BC313" s="43" t="str">
        <f t="shared" si="69"/>
        <v/>
      </c>
      <c r="BD313" s="2"/>
      <c r="BE313" s="2"/>
      <c r="BF313" s="2"/>
      <c r="BG313" s="2"/>
      <c r="BH313" s="2"/>
      <c r="BI313" s="2"/>
      <c r="BJ313" s="2"/>
      <c r="BK313" s="2"/>
      <c r="BL313" s="2"/>
      <c r="BM313" s="2"/>
      <c r="BN313" s="2"/>
      <c r="BO313" s="2"/>
      <c r="BP313" s="2"/>
      <c r="BQ313" s="2"/>
      <c r="BR313" s="2"/>
      <c r="BS313" s="2"/>
      <c r="BT313" s="2"/>
      <c r="BU313" s="2"/>
      <c r="BV313" s="2"/>
      <c r="BW313" s="2"/>
      <c r="BX313" s="2"/>
      <c r="BY313" s="2"/>
    </row>
    <row r="314" spans="1:77" ht="15" x14ac:dyDescent="0.25">
      <c r="A314" s="47"/>
      <c r="B314" s="47"/>
      <c r="C314" s="47"/>
      <c r="D314" s="47"/>
      <c r="E314" s="47"/>
      <c r="F314" s="47"/>
      <c r="G314" s="48"/>
      <c r="H314" s="48"/>
      <c r="I314" s="48"/>
      <c r="J314" s="48"/>
      <c r="K314" s="48"/>
      <c r="L314" s="48"/>
      <c r="M314" s="49"/>
      <c r="N314" s="50"/>
      <c r="O314" s="51"/>
      <c r="P314" s="52"/>
      <c r="Q314" s="52"/>
      <c r="R314" s="51"/>
      <c r="S314" s="53"/>
      <c r="T314" s="49"/>
      <c r="U314" s="50"/>
      <c r="V314" s="51"/>
      <c r="W314" s="51"/>
      <c r="X314" s="54"/>
      <c r="Y314" s="54"/>
      <c r="Z314" s="54"/>
      <c r="AA314" s="54"/>
      <c r="AB314" s="54"/>
      <c r="AC314" s="54"/>
      <c r="AD314" s="54"/>
      <c r="AE314" s="55" t="str">
        <f t="shared" si="61"/>
        <v/>
      </c>
      <c r="AF314" s="51">
        <f t="shared" si="62"/>
        <v>0</v>
      </c>
      <c r="AG314" s="41" t="str">
        <f t="shared" si="63"/>
        <v>x</v>
      </c>
      <c r="AH314" s="41" t="str">
        <f t="shared" si="64"/>
        <v/>
      </c>
      <c r="AI314" s="41" t="str">
        <f t="shared" si="71"/>
        <v/>
      </c>
      <c r="AJ314" s="41" t="str">
        <f t="shared" si="74"/>
        <v/>
      </c>
      <c r="AK314" s="41" t="str">
        <f t="shared" si="74"/>
        <v/>
      </c>
      <c r="AL314" s="41" t="str">
        <f t="shared" si="74"/>
        <v/>
      </c>
      <c r="AM314" s="41" t="str">
        <f t="shared" si="74"/>
        <v/>
      </c>
      <c r="AN314" s="41" t="str">
        <f t="shared" si="74"/>
        <v/>
      </c>
      <c r="AO314" s="41" t="str">
        <f t="shared" si="65"/>
        <v/>
      </c>
      <c r="AP314" s="41" t="str">
        <f t="shared" si="66"/>
        <v/>
      </c>
      <c r="AQ314" s="41" t="str">
        <f t="shared" si="67"/>
        <v/>
      </c>
      <c r="AR314" s="41">
        <f t="shared" si="73"/>
        <v>0</v>
      </c>
      <c r="AS314" s="107">
        <f t="shared" si="70"/>
        <v>0</v>
      </c>
      <c r="AT314" s="41" t="str">
        <f t="shared" si="72"/>
        <v/>
      </c>
      <c r="AU314" s="41"/>
      <c r="AV314" s="41"/>
      <c r="AW314" s="41"/>
      <c r="AX314" s="41"/>
      <c r="AY314" s="41"/>
      <c r="AZ314" s="41"/>
      <c r="BA314" s="41">
        <f t="shared" si="68"/>
        <v>0</v>
      </c>
      <c r="BB314" s="42">
        <f>[1]Rollup!$C$15</f>
        <v>44388</v>
      </c>
      <c r="BC314" s="43" t="str">
        <f t="shared" si="69"/>
        <v/>
      </c>
      <c r="BD314" s="2"/>
      <c r="BE314" s="2"/>
      <c r="BF314" s="2"/>
      <c r="BG314" s="2"/>
      <c r="BH314" s="2"/>
      <c r="BI314" s="2"/>
      <c r="BJ314" s="2"/>
      <c r="BK314" s="2"/>
      <c r="BL314" s="2"/>
      <c r="BM314" s="2"/>
      <c r="BN314" s="2"/>
      <c r="BO314" s="2"/>
      <c r="BP314" s="2"/>
      <c r="BQ314" s="2"/>
      <c r="BR314" s="2"/>
      <c r="BS314" s="2"/>
      <c r="BT314" s="2"/>
      <c r="BU314" s="2"/>
      <c r="BV314" s="2"/>
      <c r="BW314" s="2"/>
      <c r="BX314" s="2"/>
      <c r="BY314" s="2"/>
    </row>
    <row r="315" spans="1:77" ht="15" x14ac:dyDescent="0.25">
      <c r="A315" s="47"/>
      <c r="B315" s="47"/>
      <c r="C315" s="47"/>
      <c r="D315" s="47"/>
      <c r="E315" s="47"/>
      <c r="F315" s="47"/>
      <c r="G315" s="48"/>
      <c r="H315" s="48"/>
      <c r="I315" s="48"/>
      <c r="J315" s="48"/>
      <c r="K315" s="48"/>
      <c r="L315" s="48"/>
      <c r="M315" s="49"/>
      <c r="N315" s="50"/>
      <c r="O315" s="51"/>
      <c r="P315" s="52"/>
      <c r="Q315" s="52"/>
      <c r="R315" s="51"/>
      <c r="S315" s="53"/>
      <c r="T315" s="49"/>
      <c r="U315" s="50"/>
      <c r="V315" s="51"/>
      <c r="W315" s="51"/>
      <c r="X315" s="54"/>
      <c r="Y315" s="54"/>
      <c r="Z315" s="54"/>
      <c r="AA315" s="54"/>
      <c r="AB315" s="54"/>
      <c r="AC315" s="54"/>
      <c r="AD315" s="54"/>
      <c r="AE315" s="55" t="str">
        <f t="shared" si="61"/>
        <v/>
      </c>
      <c r="AF315" s="51">
        <f t="shared" si="62"/>
        <v>0</v>
      </c>
      <c r="AG315" s="41" t="str">
        <f t="shared" si="63"/>
        <v>x</v>
      </c>
      <c r="AH315" s="41" t="str">
        <f t="shared" si="64"/>
        <v/>
      </c>
      <c r="AI315" s="41" t="str">
        <f t="shared" si="71"/>
        <v/>
      </c>
      <c r="AJ315" s="41" t="str">
        <f t="shared" si="74"/>
        <v/>
      </c>
      <c r="AK315" s="41" t="str">
        <f t="shared" si="74"/>
        <v/>
      </c>
      <c r="AL315" s="41" t="str">
        <f t="shared" si="74"/>
        <v/>
      </c>
      <c r="AM315" s="41" t="str">
        <f t="shared" si="74"/>
        <v/>
      </c>
      <c r="AN315" s="41" t="str">
        <f t="shared" si="74"/>
        <v/>
      </c>
      <c r="AO315" s="41" t="str">
        <f t="shared" si="65"/>
        <v/>
      </c>
      <c r="AP315" s="41" t="str">
        <f t="shared" si="66"/>
        <v/>
      </c>
      <c r="AQ315" s="41" t="str">
        <f t="shared" si="67"/>
        <v/>
      </c>
      <c r="AR315" s="41">
        <f t="shared" si="73"/>
        <v>0</v>
      </c>
      <c r="AS315" s="107">
        <f t="shared" si="70"/>
        <v>0</v>
      </c>
      <c r="AT315" s="41" t="str">
        <f t="shared" si="72"/>
        <v/>
      </c>
      <c r="AU315" s="41"/>
      <c r="AV315" s="41"/>
      <c r="AW315" s="41"/>
      <c r="AX315" s="41"/>
      <c r="AY315" s="41"/>
      <c r="AZ315" s="41"/>
      <c r="BA315" s="41">
        <f t="shared" si="68"/>
        <v>0</v>
      </c>
      <c r="BB315" s="42">
        <f>[1]Rollup!$C$15</f>
        <v>44388</v>
      </c>
      <c r="BC315" s="43" t="str">
        <f t="shared" si="69"/>
        <v/>
      </c>
      <c r="BD315" s="2"/>
      <c r="BE315" s="2"/>
      <c r="BF315" s="2"/>
      <c r="BG315" s="2"/>
      <c r="BH315" s="2"/>
      <c r="BI315" s="2"/>
      <c r="BJ315" s="2"/>
      <c r="BK315" s="2"/>
      <c r="BL315" s="2"/>
      <c r="BM315" s="2"/>
      <c r="BN315" s="2"/>
      <c r="BO315" s="2"/>
      <c r="BP315" s="2"/>
      <c r="BQ315" s="2"/>
      <c r="BR315" s="2"/>
      <c r="BS315" s="2"/>
      <c r="BT315" s="2"/>
      <c r="BU315" s="2"/>
      <c r="BV315" s="2"/>
      <c r="BW315" s="2"/>
      <c r="BX315" s="2"/>
      <c r="BY315" s="2"/>
    </row>
    <row r="316" spans="1:77" ht="15" x14ac:dyDescent="0.25">
      <c r="A316" s="47"/>
      <c r="B316" s="47"/>
      <c r="C316" s="47"/>
      <c r="D316" s="47"/>
      <c r="E316" s="47"/>
      <c r="F316" s="47"/>
      <c r="G316" s="48"/>
      <c r="H316" s="48"/>
      <c r="I316" s="48"/>
      <c r="J316" s="48"/>
      <c r="K316" s="48"/>
      <c r="L316" s="48"/>
      <c r="M316" s="49"/>
      <c r="N316" s="50"/>
      <c r="O316" s="51"/>
      <c r="P316" s="52"/>
      <c r="Q316" s="52"/>
      <c r="R316" s="51"/>
      <c r="S316" s="53"/>
      <c r="T316" s="49"/>
      <c r="U316" s="50"/>
      <c r="V316" s="51"/>
      <c r="W316" s="51"/>
      <c r="X316" s="54"/>
      <c r="Y316" s="54"/>
      <c r="Z316" s="54"/>
      <c r="AA316" s="54"/>
      <c r="AB316" s="54"/>
      <c r="AC316" s="54"/>
      <c r="AD316" s="54"/>
      <c r="AE316" s="55" t="str">
        <f t="shared" si="61"/>
        <v/>
      </c>
      <c r="AF316" s="51">
        <f t="shared" si="62"/>
        <v>0</v>
      </c>
      <c r="AG316" s="41" t="str">
        <f t="shared" si="63"/>
        <v>x</v>
      </c>
      <c r="AH316" s="41" t="str">
        <f t="shared" si="64"/>
        <v/>
      </c>
      <c r="AI316" s="41" t="str">
        <f t="shared" si="71"/>
        <v/>
      </c>
      <c r="AJ316" s="41" t="str">
        <f t="shared" si="74"/>
        <v/>
      </c>
      <c r="AK316" s="41" t="str">
        <f t="shared" si="74"/>
        <v/>
      </c>
      <c r="AL316" s="41" t="str">
        <f t="shared" si="74"/>
        <v/>
      </c>
      <c r="AM316" s="41" t="str">
        <f t="shared" si="74"/>
        <v/>
      </c>
      <c r="AN316" s="41" t="str">
        <f t="shared" si="74"/>
        <v/>
      </c>
      <c r="AO316" s="41" t="str">
        <f t="shared" si="65"/>
        <v/>
      </c>
      <c r="AP316" s="41" t="str">
        <f t="shared" si="66"/>
        <v/>
      </c>
      <c r="AQ316" s="41" t="str">
        <f t="shared" si="67"/>
        <v/>
      </c>
      <c r="AR316" s="41">
        <f t="shared" si="73"/>
        <v>0</v>
      </c>
      <c r="AS316" s="107">
        <f t="shared" si="70"/>
        <v>0</v>
      </c>
      <c r="AT316" s="41" t="str">
        <f t="shared" si="72"/>
        <v/>
      </c>
      <c r="AU316" s="41"/>
      <c r="AV316" s="41"/>
      <c r="AW316" s="41"/>
      <c r="AX316" s="41"/>
      <c r="AY316" s="41"/>
      <c r="AZ316" s="41"/>
      <c r="BA316" s="41">
        <f t="shared" si="68"/>
        <v>0</v>
      </c>
      <c r="BB316" s="42">
        <f>[1]Rollup!$C$15</f>
        <v>44388</v>
      </c>
      <c r="BC316" s="43" t="str">
        <f t="shared" si="69"/>
        <v/>
      </c>
      <c r="BD316" s="2"/>
      <c r="BE316" s="2"/>
      <c r="BF316" s="2"/>
      <c r="BG316" s="2"/>
      <c r="BH316" s="2"/>
      <c r="BI316" s="2"/>
      <c r="BJ316" s="2"/>
      <c r="BK316" s="2"/>
      <c r="BL316" s="2"/>
      <c r="BM316" s="2"/>
      <c r="BN316" s="2"/>
      <c r="BO316" s="2"/>
      <c r="BP316" s="2"/>
      <c r="BQ316" s="2"/>
      <c r="BR316" s="2"/>
      <c r="BS316" s="2"/>
      <c r="BT316" s="2"/>
      <c r="BU316" s="2"/>
      <c r="BV316" s="2"/>
      <c r="BW316" s="2"/>
      <c r="BX316" s="2"/>
      <c r="BY316" s="2"/>
    </row>
    <row r="317" spans="1:77" ht="15" x14ac:dyDescent="0.25">
      <c r="A317" s="47"/>
      <c r="B317" s="47"/>
      <c r="C317" s="47"/>
      <c r="D317" s="47"/>
      <c r="E317" s="47"/>
      <c r="F317" s="47"/>
      <c r="G317" s="48"/>
      <c r="H317" s="48"/>
      <c r="I317" s="48"/>
      <c r="J317" s="48"/>
      <c r="K317" s="48"/>
      <c r="L317" s="48"/>
      <c r="M317" s="49"/>
      <c r="N317" s="50"/>
      <c r="O317" s="51"/>
      <c r="P317" s="52"/>
      <c r="Q317" s="52"/>
      <c r="R317" s="51"/>
      <c r="S317" s="53"/>
      <c r="T317" s="49"/>
      <c r="U317" s="50"/>
      <c r="V317" s="51"/>
      <c r="W317" s="51"/>
      <c r="X317" s="54"/>
      <c r="Y317" s="54"/>
      <c r="Z317" s="54"/>
      <c r="AA317" s="54"/>
      <c r="AB317" s="54"/>
      <c r="AC317" s="54"/>
      <c r="AD317" s="54"/>
      <c r="AE317" s="55" t="str">
        <f t="shared" si="61"/>
        <v/>
      </c>
      <c r="AF317" s="51">
        <f t="shared" si="62"/>
        <v>0</v>
      </c>
      <c r="AG317" s="41" t="str">
        <f t="shared" si="63"/>
        <v>x</v>
      </c>
      <c r="AH317" s="41" t="str">
        <f t="shared" si="64"/>
        <v/>
      </c>
      <c r="AI317" s="41" t="str">
        <f t="shared" si="71"/>
        <v/>
      </c>
      <c r="AJ317" s="41" t="str">
        <f t="shared" si="74"/>
        <v/>
      </c>
      <c r="AK317" s="41" t="str">
        <f t="shared" si="74"/>
        <v/>
      </c>
      <c r="AL317" s="41" t="str">
        <f t="shared" si="74"/>
        <v/>
      </c>
      <c r="AM317" s="41" t="str">
        <f t="shared" si="74"/>
        <v/>
      </c>
      <c r="AN317" s="41" t="str">
        <f t="shared" si="74"/>
        <v/>
      </c>
      <c r="AO317" s="41" t="str">
        <f t="shared" si="65"/>
        <v/>
      </c>
      <c r="AP317" s="41" t="str">
        <f t="shared" si="66"/>
        <v/>
      </c>
      <c r="AQ317" s="41" t="str">
        <f t="shared" si="67"/>
        <v/>
      </c>
      <c r="AR317" s="41">
        <f t="shared" si="73"/>
        <v>0</v>
      </c>
      <c r="AS317" s="107">
        <f t="shared" si="70"/>
        <v>0</v>
      </c>
      <c r="AT317" s="41" t="str">
        <f t="shared" si="72"/>
        <v/>
      </c>
      <c r="AU317" s="41"/>
      <c r="AV317" s="41"/>
      <c r="AW317" s="41"/>
      <c r="AX317" s="41"/>
      <c r="AY317" s="41"/>
      <c r="AZ317" s="41"/>
      <c r="BA317" s="41">
        <f t="shared" si="68"/>
        <v>0</v>
      </c>
      <c r="BB317" s="42">
        <f>[1]Rollup!$C$15</f>
        <v>44388</v>
      </c>
      <c r="BC317" s="43" t="str">
        <f t="shared" si="69"/>
        <v/>
      </c>
      <c r="BD317" s="2"/>
      <c r="BE317" s="2"/>
      <c r="BF317" s="2"/>
      <c r="BG317" s="2"/>
      <c r="BH317" s="2"/>
      <c r="BI317" s="2"/>
      <c r="BJ317" s="2"/>
      <c r="BK317" s="2"/>
      <c r="BL317" s="2"/>
      <c r="BM317" s="2"/>
      <c r="BN317" s="2"/>
      <c r="BO317" s="2"/>
      <c r="BP317" s="2"/>
      <c r="BQ317" s="2"/>
      <c r="BR317" s="2"/>
      <c r="BS317" s="2"/>
      <c r="BT317" s="2"/>
      <c r="BU317" s="2"/>
      <c r="BV317" s="2"/>
      <c r="BW317" s="2"/>
      <c r="BX317" s="2"/>
      <c r="BY317" s="2"/>
    </row>
    <row r="318" spans="1:77" ht="15" x14ac:dyDescent="0.25">
      <c r="A318" s="47"/>
      <c r="B318" s="47"/>
      <c r="C318" s="47"/>
      <c r="D318" s="47"/>
      <c r="E318" s="47"/>
      <c r="F318" s="47"/>
      <c r="G318" s="48"/>
      <c r="H318" s="48"/>
      <c r="I318" s="48"/>
      <c r="J318" s="48"/>
      <c r="K318" s="48"/>
      <c r="L318" s="48"/>
      <c r="M318" s="49"/>
      <c r="N318" s="50"/>
      <c r="O318" s="51"/>
      <c r="P318" s="52"/>
      <c r="Q318" s="52"/>
      <c r="R318" s="51"/>
      <c r="S318" s="53"/>
      <c r="T318" s="49"/>
      <c r="U318" s="50"/>
      <c r="V318" s="51"/>
      <c r="W318" s="51"/>
      <c r="X318" s="54"/>
      <c r="Y318" s="54"/>
      <c r="Z318" s="54"/>
      <c r="AA318" s="54"/>
      <c r="AB318" s="54"/>
      <c r="AC318" s="54"/>
      <c r="AD318" s="54"/>
      <c r="AE318" s="55" t="str">
        <f t="shared" si="61"/>
        <v/>
      </c>
      <c r="AF318" s="51">
        <f t="shared" si="62"/>
        <v>0</v>
      </c>
      <c r="AG318" s="41" t="str">
        <f t="shared" si="63"/>
        <v>x</v>
      </c>
      <c r="AH318" s="41" t="str">
        <f t="shared" si="64"/>
        <v/>
      </c>
      <c r="AI318" s="41" t="str">
        <f t="shared" si="71"/>
        <v/>
      </c>
      <c r="AJ318" s="41" t="str">
        <f t="shared" si="74"/>
        <v/>
      </c>
      <c r="AK318" s="41" t="str">
        <f t="shared" si="74"/>
        <v/>
      </c>
      <c r="AL318" s="41" t="str">
        <f t="shared" si="74"/>
        <v/>
      </c>
      <c r="AM318" s="41" t="str">
        <f t="shared" si="74"/>
        <v/>
      </c>
      <c r="AN318" s="41" t="str">
        <f t="shared" si="74"/>
        <v/>
      </c>
      <c r="AO318" s="41" t="str">
        <f t="shared" si="65"/>
        <v/>
      </c>
      <c r="AP318" s="41" t="str">
        <f t="shared" si="66"/>
        <v/>
      </c>
      <c r="AQ318" s="41" t="str">
        <f t="shared" si="67"/>
        <v/>
      </c>
      <c r="AR318" s="41">
        <f t="shared" si="73"/>
        <v>0</v>
      </c>
      <c r="AS318" s="107">
        <f t="shared" si="70"/>
        <v>0</v>
      </c>
      <c r="AT318" s="41" t="str">
        <f t="shared" si="72"/>
        <v/>
      </c>
      <c r="AU318" s="41"/>
      <c r="AV318" s="41"/>
      <c r="AW318" s="41"/>
      <c r="AX318" s="41"/>
      <c r="AY318" s="41"/>
      <c r="AZ318" s="41"/>
      <c r="BA318" s="41">
        <f t="shared" si="68"/>
        <v>0</v>
      </c>
      <c r="BB318" s="42">
        <f>[1]Rollup!$C$15</f>
        <v>44388</v>
      </c>
      <c r="BC318" s="43" t="str">
        <f t="shared" si="69"/>
        <v/>
      </c>
      <c r="BD318" s="2"/>
      <c r="BE318" s="2"/>
      <c r="BF318" s="2"/>
      <c r="BG318" s="2"/>
      <c r="BH318" s="2"/>
      <c r="BI318" s="2"/>
      <c r="BJ318" s="2"/>
      <c r="BK318" s="2"/>
      <c r="BL318" s="2"/>
      <c r="BM318" s="2"/>
      <c r="BN318" s="2"/>
      <c r="BO318" s="2"/>
      <c r="BP318" s="2"/>
      <c r="BQ318" s="2"/>
      <c r="BR318" s="2"/>
      <c r="BS318" s="2"/>
      <c r="BT318" s="2"/>
      <c r="BU318" s="2"/>
      <c r="BV318" s="2"/>
      <c r="BW318" s="2"/>
      <c r="BX318" s="2"/>
      <c r="BY318" s="2"/>
    </row>
    <row r="319" spans="1:77" ht="15" x14ac:dyDescent="0.25">
      <c r="A319" s="47"/>
      <c r="B319" s="47"/>
      <c r="C319" s="47"/>
      <c r="D319" s="47"/>
      <c r="E319" s="47"/>
      <c r="F319" s="47"/>
      <c r="G319" s="48"/>
      <c r="H319" s="48"/>
      <c r="I319" s="48"/>
      <c r="J319" s="48"/>
      <c r="K319" s="48"/>
      <c r="L319" s="48"/>
      <c r="M319" s="49"/>
      <c r="N319" s="50"/>
      <c r="O319" s="51"/>
      <c r="P319" s="52"/>
      <c r="Q319" s="52"/>
      <c r="R319" s="51"/>
      <c r="S319" s="53"/>
      <c r="T319" s="49"/>
      <c r="U319" s="50"/>
      <c r="V319" s="51"/>
      <c r="W319" s="51"/>
      <c r="X319" s="54"/>
      <c r="Y319" s="54"/>
      <c r="Z319" s="54"/>
      <c r="AA319" s="54"/>
      <c r="AB319" s="54"/>
      <c r="AC319" s="54"/>
      <c r="AD319" s="54"/>
      <c r="AE319" s="55" t="str">
        <f t="shared" si="61"/>
        <v/>
      </c>
      <c r="AF319" s="51">
        <f t="shared" si="62"/>
        <v>0</v>
      </c>
      <c r="AG319" s="41" t="str">
        <f t="shared" si="63"/>
        <v>x</v>
      </c>
      <c r="AH319" s="41" t="str">
        <f t="shared" si="64"/>
        <v/>
      </c>
      <c r="AI319" s="41" t="str">
        <f t="shared" si="71"/>
        <v/>
      </c>
      <c r="AJ319" s="41" t="str">
        <f t="shared" si="74"/>
        <v/>
      </c>
      <c r="AK319" s="41" t="str">
        <f t="shared" si="74"/>
        <v/>
      </c>
      <c r="AL319" s="41" t="str">
        <f t="shared" si="74"/>
        <v/>
      </c>
      <c r="AM319" s="41" t="str">
        <f t="shared" si="74"/>
        <v/>
      </c>
      <c r="AN319" s="41" t="str">
        <f t="shared" si="74"/>
        <v/>
      </c>
      <c r="AO319" s="41" t="str">
        <f t="shared" si="65"/>
        <v/>
      </c>
      <c r="AP319" s="41" t="str">
        <f t="shared" si="66"/>
        <v/>
      </c>
      <c r="AQ319" s="41" t="str">
        <f t="shared" si="67"/>
        <v/>
      </c>
      <c r="AR319" s="41">
        <f t="shared" si="73"/>
        <v>0</v>
      </c>
      <c r="AS319" s="107">
        <f t="shared" si="70"/>
        <v>0</v>
      </c>
      <c r="AT319" s="41" t="str">
        <f t="shared" si="72"/>
        <v/>
      </c>
      <c r="AU319" s="41"/>
      <c r="AV319" s="41"/>
      <c r="AW319" s="41"/>
      <c r="AX319" s="41"/>
      <c r="AY319" s="41"/>
      <c r="AZ319" s="41"/>
      <c r="BA319" s="41">
        <f t="shared" si="68"/>
        <v>0</v>
      </c>
      <c r="BB319" s="42">
        <f>[1]Rollup!$C$15</f>
        <v>44388</v>
      </c>
      <c r="BC319" s="43" t="str">
        <f t="shared" si="69"/>
        <v/>
      </c>
      <c r="BD319" s="2"/>
      <c r="BE319" s="2"/>
      <c r="BF319" s="2"/>
      <c r="BG319" s="2"/>
      <c r="BH319" s="2"/>
      <c r="BI319" s="2"/>
      <c r="BJ319" s="2"/>
      <c r="BK319" s="2"/>
      <c r="BL319" s="2"/>
      <c r="BM319" s="2"/>
      <c r="BN319" s="2"/>
      <c r="BO319" s="2"/>
      <c r="BP319" s="2"/>
      <c r="BQ319" s="2"/>
      <c r="BR319" s="2"/>
      <c r="BS319" s="2"/>
      <c r="BT319" s="2"/>
      <c r="BU319" s="2"/>
      <c r="BV319" s="2"/>
      <c r="BW319" s="2"/>
      <c r="BX319" s="2"/>
      <c r="BY319" s="2"/>
    </row>
    <row r="320" spans="1:77" ht="15" x14ac:dyDescent="0.25">
      <c r="A320" s="47"/>
      <c r="B320" s="47"/>
      <c r="C320" s="47"/>
      <c r="D320" s="47"/>
      <c r="E320" s="47"/>
      <c r="F320" s="47"/>
      <c r="G320" s="48"/>
      <c r="H320" s="48"/>
      <c r="I320" s="48"/>
      <c r="J320" s="48"/>
      <c r="K320" s="48"/>
      <c r="L320" s="48"/>
      <c r="M320" s="49"/>
      <c r="N320" s="50"/>
      <c r="O320" s="51"/>
      <c r="P320" s="52"/>
      <c r="Q320" s="52"/>
      <c r="R320" s="51"/>
      <c r="S320" s="53"/>
      <c r="T320" s="49"/>
      <c r="U320" s="50"/>
      <c r="V320" s="51"/>
      <c r="W320" s="51"/>
      <c r="X320" s="54"/>
      <c r="Y320" s="54"/>
      <c r="Z320" s="54"/>
      <c r="AA320" s="54"/>
      <c r="AB320" s="54"/>
      <c r="AC320" s="54"/>
      <c r="AD320" s="54"/>
      <c r="AE320" s="55" t="str">
        <f t="shared" si="61"/>
        <v/>
      </c>
      <c r="AF320" s="51">
        <f t="shared" si="62"/>
        <v>0</v>
      </c>
      <c r="AG320" s="41" t="str">
        <f t="shared" si="63"/>
        <v>x</v>
      </c>
      <c r="AH320" s="41" t="str">
        <f t="shared" si="64"/>
        <v/>
      </c>
      <c r="AI320" s="41" t="str">
        <f t="shared" si="71"/>
        <v/>
      </c>
      <c r="AJ320" s="41" t="str">
        <f t="shared" si="74"/>
        <v/>
      </c>
      <c r="AK320" s="41" t="str">
        <f t="shared" si="74"/>
        <v/>
      </c>
      <c r="AL320" s="41" t="str">
        <f t="shared" si="74"/>
        <v/>
      </c>
      <c r="AM320" s="41" t="str">
        <f t="shared" si="74"/>
        <v/>
      </c>
      <c r="AN320" s="41" t="str">
        <f t="shared" si="74"/>
        <v/>
      </c>
      <c r="AO320" s="41" t="str">
        <f t="shared" si="65"/>
        <v/>
      </c>
      <c r="AP320" s="41" t="str">
        <f t="shared" si="66"/>
        <v/>
      </c>
      <c r="AQ320" s="41" t="str">
        <f t="shared" si="67"/>
        <v/>
      </c>
      <c r="AR320" s="41">
        <f t="shared" si="73"/>
        <v>0</v>
      </c>
      <c r="AS320" s="107">
        <f t="shared" si="70"/>
        <v>0</v>
      </c>
      <c r="AT320" s="41" t="str">
        <f t="shared" si="72"/>
        <v/>
      </c>
      <c r="AU320" s="41"/>
      <c r="AV320" s="41"/>
      <c r="AW320" s="41"/>
      <c r="AX320" s="41"/>
      <c r="AY320" s="41"/>
      <c r="AZ320" s="41"/>
      <c r="BA320" s="41">
        <f t="shared" si="68"/>
        <v>0</v>
      </c>
      <c r="BB320" s="42">
        <f>[1]Rollup!$C$15</f>
        <v>44388</v>
      </c>
      <c r="BC320" s="43" t="str">
        <f t="shared" si="69"/>
        <v/>
      </c>
      <c r="BD320" s="2"/>
      <c r="BE320" s="2"/>
      <c r="BF320" s="2"/>
      <c r="BG320" s="2"/>
      <c r="BH320" s="2"/>
      <c r="BI320" s="2"/>
      <c r="BJ320" s="2"/>
      <c r="BK320" s="2"/>
      <c r="BL320" s="2"/>
      <c r="BM320" s="2"/>
      <c r="BN320" s="2"/>
      <c r="BO320" s="2"/>
      <c r="BP320" s="2"/>
      <c r="BQ320" s="2"/>
      <c r="BR320" s="2"/>
      <c r="BS320" s="2"/>
      <c r="BT320" s="2"/>
      <c r="BU320" s="2"/>
      <c r="BV320" s="2"/>
      <c r="BW320" s="2"/>
      <c r="BX320" s="2"/>
      <c r="BY320" s="2"/>
    </row>
    <row r="321" spans="1:77" ht="15" x14ac:dyDescent="0.25">
      <c r="A321" s="47"/>
      <c r="B321" s="47"/>
      <c r="C321" s="47"/>
      <c r="D321" s="47"/>
      <c r="E321" s="47"/>
      <c r="F321" s="47"/>
      <c r="G321" s="48"/>
      <c r="H321" s="48"/>
      <c r="I321" s="48"/>
      <c r="J321" s="48"/>
      <c r="K321" s="48"/>
      <c r="L321" s="48"/>
      <c r="M321" s="49"/>
      <c r="N321" s="50"/>
      <c r="O321" s="51"/>
      <c r="P321" s="52"/>
      <c r="Q321" s="52"/>
      <c r="R321" s="51"/>
      <c r="S321" s="53"/>
      <c r="T321" s="49"/>
      <c r="U321" s="50"/>
      <c r="V321" s="51"/>
      <c r="W321" s="51"/>
      <c r="X321" s="54"/>
      <c r="Y321" s="54"/>
      <c r="Z321" s="54"/>
      <c r="AA321" s="54"/>
      <c r="AB321" s="54"/>
      <c r="AC321" s="54"/>
      <c r="AD321" s="54"/>
      <c r="AE321" s="55" t="str">
        <f t="shared" si="61"/>
        <v/>
      </c>
      <c r="AF321" s="51">
        <f t="shared" si="62"/>
        <v>0</v>
      </c>
      <c r="AG321" s="41" t="str">
        <f t="shared" si="63"/>
        <v>x</v>
      </c>
      <c r="AH321" s="41" t="str">
        <f t="shared" si="64"/>
        <v/>
      </c>
      <c r="AI321" s="41" t="str">
        <f t="shared" si="71"/>
        <v/>
      </c>
      <c r="AJ321" s="41" t="str">
        <f t="shared" si="74"/>
        <v/>
      </c>
      <c r="AK321" s="41" t="str">
        <f t="shared" si="74"/>
        <v/>
      </c>
      <c r="AL321" s="41" t="str">
        <f t="shared" si="74"/>
        <v/>
      </c>
      <c r="AM321" s="41" t="str">
        <f t="shared" si="74"/>
        <v/>
      </c>
      <c r="AN321" s="41" t="str">
        <f t="shared" si="74"/>
        <v/>
      </c>
      <c r="AO321" s="41" t="str">
        <f t="shared" si="65"/>
        <v/>
      </c>
      <c r="AP321" s="41" t="str">
        <f t="shared" si="66"/>
        <v/>
      </c>
      <c r="AQ321" s="41" t="str">
        <f t="shared" si="67"/>
        <v/>
      </c>
      <c r="AR321" s="41">
        <f t="shared" si="73"/>
        <v>0</v>
      </c>
      <c r="AS321" s="107">
        <f t="shared" si="70"/>
        <v>0</v>
      </c>
      <c r="AT321" s="41" t="str">
        <f t="shared" si="72"/>
        <v/>
      </c>
      <c r="AU321" s="41"/>
      <c r="AV321" s="41"/>
      <c r="AW321" s="41"/>
      <c r="AX321" s="41"/>
      <c r="AY321" s="41"/>
      <c r="AZ321" s="41"/>
      <c r="BA321" s="41">
        <f t="shared" si="68"/>
        <v>0</v>
      </c>
      <c r="BB321" s="42">
        <f>[1]Rollup!$C$15</f>
        <v>44388</v>
      </c>
      <c r="BC321" s="43" t="str">
        <f t="shared" si="69"/>
        <v/>
      </c>
      <c r="BD321" s="2"/>
      <c r="BE321" s="2"/>
      <c r="BF321" s="2"/>
      <c r="BG321" s="2"/>
      <c r="BH321" s="2"/>
      <c r="BI321" s="2"/>
      <c r="BJ321" s="2"/>
      <c r="BK321" s="2"/>
      <c r="BL321" s="2"/>
      <c r="BM321" s="2"/>
      <c r="BN321" s="2"/>
      <c r="BO321" s="2"/>
      <c r="BP321" s="2"/>
      <c r="BQ321" s="2"/>
      <c r="BR321" s="2"/>
      <c r="BS321" s="2"/>
      <c r="BT321" s="2"/>
      <c r="BU321" s="2"/>
      <c r="BV321" s="2"/>
      <c r="BW321" s="2"/>
      <c r="BX321" s="2"/>
      <c r="BY321" s="2"/>
    </row>
    <row r="322" spans="1:77" ht="15" x14ac:dyDescent="0.25">
      <c r="A322" s="47"/>
      <c r="B322" s="47"/>
      <c r="C322" s="47"/>
      <c r="D322" s="47"/>
      <c r="E322" s="47"/>
      <c r="F322" s="47"/>
      <c r="G322" s="48"/>
      <c r="H322" s="48"/>
      <c r="I322" s="48"/>
      <c r="J322" s="48"/>
      <c r="K322" s="48"/>
      <c r="L322" s="48"/>
      <c r="M322" s="49"/>
      <c r="N322" s="50"/>
      <c r="O322" s="51"/>
      <c r="P322" s="52"/>
      <c r="Q322" s="52"/>
      <c r="R322" s="51"/>
      <c r="S322" s="53"/>
      <c r="T322" s="49"/>
      <c r="U322" s="50"/>
      <c r="V322" s="51"/>
      <c r="W322" s="51"/>
      <c r="X322" s="54"/>
      <c r="Y322" s="54"/>
      <c r="Z322" s="54"/>
      <c r="AA322" s="54"/>
      <c r="AB322" s="54"/>
      <c r="AC322" s="54"/>
      <c r="AD322" s="54"/>
      <c r="AE322" s="55" t="str">
        <f t="shared" ref="AE322:AE385" si="75">IFERROR(IF(ISERROR(INDEX($BE$30:$BE$60,MATCH(B322,$BD$30:$BD$60,0))),L322/MAX((G322-I322-K322),H322),L322/H322),"")</f>
        <v/>
      </c>
      <c r="AF322" s="51">
        <f t="shared" ref="AF322:AF385" si="76">(G322-I322-K322)-H322</f>
        <v>0</v>
      </c>
      <c r="AG322" s="41" t="str">
        <f t="shared" ref="AG322:AG385" si="77">IF(AND(F322="USCC",J322&gt;0),"",IFERROR(IF(AE322&gt;=_xlfn.NUMBERVALUE(LEFT(INDEX(BE:BE,MATCH($D322,$BD:$BD,0)),FIND(",",INDEX(BE:BE,MATCH($D322,$BD:$BD,0)))-1)),RIGHT(INDEX(BE:BE,MATCH($D322,$BD:$BD,0)),LEN(INDEX(BE:BE,MATCH($D322,$BD:$BD,0)))-FIND(",",INDEX(BE:BE,MATCH($D322,$BD:$BD,0)))),""),"x"))</f>
        <v>x</v>
      </c>
      <c r="AH322" s="41" t="str">
        <f t="shared" ref="AH322:AH385" si="78">IFERROR(IF($AG322="x",IF(M322=_xlfn.NUMBERVALUE(LEFT(INDEX(BF:BF,MATCH($D322,$BD:$BD,0)),FIND(",",INDEX(BF:BF,MATCH($D322,$BD:$BD,0)))-1)),_xlfn.NUMBERVALUE(RIGHT(INDEX(BF:BF,MATCH($D322,$BD:$BD,0)),LEN(INDEX(BF:BF,MATCH($D322,$BD:$BD,0)))-FIND(",",INDEX(BF:BF,MATCH($D322,$BD:$BD,0))))),0),""),"")</f>
        <v/>
      </c>
      <c r="AI322" s="41" t="str">
        <f t="shared" si="71"/>
        <v/>
      </c>
      <c r="AJ322" s="41" t="str">
        <f t="shared" si="74"/>
        <v/>
      </c>
      <c r="AK322" s="41" t="str">
        <f t="shared" si="74"/>
        <v/>
      </c>
      <c r="AL322" s="41" t="str">
        <f t="shared" si="74"/>
        <v/>
      </c>
      <c r="AM322" s="41" t="str">
        <f t="shared" si="74"/>
        <v/>
      </c>
      <c r="AN322" s="41" t="str">
        <f t="shared" si="74"/>
        <v/>
      </c>
      <c r="AO322" s="41" t="str">
        <f t="shared" ref="AO322:AO385" si="79">IFERROR(IF($AG322="x",IF(T322=_xlfn.NUMBERVALUE(LEFT(INDEX(BM:BM,MATCH($D322,$BD:$BD,0)),FIND(",",INDEX(BM:BM,MATCH($D322,$BD:$BD,0)))-1)),_xlfn.NUMBERVALUE(RIGHT(INDEX(BM:BM,MATCH($D322,$BD:$BD,0)),LEN(INDEX(BM:BM,MATCH($D322,$BD:$BD,0)))-FIND(",",INDEX(BM:BM,MATCH($D322,$BD:$BD,0))))),0),""),"")</f>
        <v/>
      </c>
      <c r="AP322" s="41" t="str">
        <f t="shared" ref="AP322:AP385" si="80">IFERROR(IF($AG322="x",IF(U322&gt;=_xlfn.NUMBERVALUE(LEFT(INDEX(BN:BN,MATCH($D322,$BD:$BD,0)),FIND(",",INDEX(BN:BN,MATCH($D322,$BD:$BD,0)))-1)),_xlfn.NUMBERVALUE(RIGHT(INDEX(BN:BN,MATCH($D322,$BD:$BD,0)),LEN(INDEX(BN:BN,MATCH($D322,$BD:$BD,0)))-FIND(",",INDEX(BN:BN,MATCH($D322,$BD:$BD,0))))),0),""),"")</f>
        <v/>
      </c>
      <c r="AQ322" s="41" t="str">
        <f t="shared" ref="AQ322:AQ385" si="81">IFERROR(IF($AG322="x",IF(AF322&lt;=_xlfn.NUMBERVALUE(LEFT(INDEX(BO:BO,MATCH($D322,$BD:$BD,0)),FIND(",",INDEX(BO:BO,MATCH($D322,$BD:$BD,0)))-1)),_xlfn.NUMBERVALUE(RIGHT(INDEX(BO:BO,MATCH($D322,$BD:$BD,0)),LEN(INDEX(BO:BO,MATCH($D322,$BD:$BD,0)))-FIND(",",INDEX(BO:BO,MATCH($D322,$BD:$BD,0))))),0),""),"")</f>
        <v/>
      </c>
      <c r="AR322" s="41">
        <f t="shared" si="73"/>
        <v>0</v>
      </c>
      <c r="AS322" s="107">
        <f t="shared" si="70"/>
        <v>0</v>
      </c>
      <c r="AT322" s="41" t="str">
        <f t="shared" si="72"/>
        <v/>
      </c>
      <c r="AU322" s="41"/>
      <c r="AV322" s="41"/>
      <c r="AW322" s="41"/>
      <c r="AX322" s="41"/>
      <c r="AY322" s="41"/>
      <c r="AZ322" s="41"/>
      <c r="BA322" s="41">
        <f t="shared" ref="BA322:BA385" si="82">SUM(AH322:AZ322)</f>
        <v>0</v>
      </c>
      <c r="BB322" s="42">
        <f>[1]Rollup!$C$15</f>
        <v>44388</v>
      </c>
      <c r="BC322" s="43" t="str">
        <f t="shared" ref="BC322:BC385" si="83">IF(M322=0,"",IF(AND(M322=1,J322=0),IF(AF322&lt;=0.75,"Check",""),""))</f>
        <v/>
      </c>
      <c r="BD322" s="2"/>
      <c r="BE322" s="2"/>
      <c r="BF322" s="2"/>
      <c r="BG322" s="2"/>
      <c r="BH322" s="2"/>
      <c r="BI322" s="2"/>
      <c r="BJ322" s="2"/>
      <c r="BK322" s="2"/>
      <c r="BL322" s="2"/>
      <c r="BM322" s="2"/>
      <c r="BN322" s="2"/>
      <c r="BO322" s="2"/>
      <c r="BP322" s="2"/>
      <c r="BQ322" s="2"/>
      <c r="BR322" s="2"/>
      <c r="BS322" s="2"/>
      <c r="BT322" s="2"/>
      <c r="BU322" s="2"/>
      <c r="BV322" s="2"/>
      <c r="BW322" s="2"/>
      <c r="BX322" s="2"/>
      <c r="BY322" s="2"/>
    </row>
    <row r="323" spans="1:77" ht="15" x14ac:dyDescent="0.25">
      <c r="A323" s="47"/>
      <c r="B323" s="47"/>
      <c r="C323" s="47"/>
      <c r="D323" s="47"/>
      <c r="E323" s="47"/>
      <c r="F323" s="47"/>
      <c r="G323" s="48"/>
      <c r="H323" s="48"/>
      <c r="I323" s="48"/>
      <c r="J323" s="48"/>
      <c r="K323" s="48"/>
      <c r="L323" s="48"/>
      <c r="M323" s="49"/>
      <c r="N323" s="50"/>
      <c r="O323" s="51"/>
      <c r="P323" s="52"/>
      <c r="Q323" s="52"/>
      <c r="R323" s="51"/>
      <c r="S323" s="53"/>
      <c r="T323" s="49"/>
      <c r="U323" s="50"/>
      <c r="V323" s="51"/>
      <c r="W323" s="51"/>
      <c r="X323" s="54"/>
      <c r="Y323" s="54"/>
      <c r="Z323" s="54"/>
      <c r="AA323" s="54"/>
      <c r="AB323" s="54"/>
      <c r="AC323" s="54"/>
      <c r="AD323" s="54"/>
      <c r="AE323" s="55" t="str">
        <f t="shared" si="75"/>
        <v/>
      </c>
      <c r="AF323" s="51">
        <f t="shared" si="76"/>
        <v>0</v>
      </c>
      <c r="AG323" s="41" t="str">
        <f t="shared" si="77"/>
        <v>x</v>
      </c>
      <c r="AH323" s="41" t="str">
        <f t="shared" si="78"/>
        <v/>
      </c>
      <c r="AI323" s="41" t="str">
        <f t="shared" si="71"/>
        <v/>
      </c>
      <c r="AJ323" s="41" t="str">
        <f t="shared" si="74"/>
        <v/>
      </c>
      <c r="AK323" s="41" t="str">
        <f t="shared" si="74"/>
        <v/>
      </c>
      <c r="AL323" s="41" t="str">
        <f t="shared" si="74"/>
        <v/>
      </c>
      <c r="AM323" s="41" t="str">
        <f t="shared" si="74"/>
        <v/>
      </c>
      <c r="AN323" s="41" t="str">
        <f t="shared" si="74"/>
        <v/>
      </c>
      <c r="AO323" s="41" t="str">
        <f t="shared" si="79"/>
        <v/>
      </c>
      <c r="AP323" s="41" t="str">
        <f t="shared" si="80"/>
        <v/>
      </c>
      <c r="AQ323" s="41" t="str">
        <f t="shared" si="81"/>
        <v/>
      </c>
      <c r="AR323" s="41">
        <f t="shared" si="73"/>
        <v>0</v>
      </c>
      <c r="AS323" s="107">
        <f t="shared" ref="AS323:AS386" si="84">IFERROR(IF(AND(OR(D323="Plan 22",D323="Plan 26",D323="Plan 19",D323="Plan 12",D323="Plan 2"),H323+I323+J323&gt;=38),3,0),"")</f>
        <v>0</v>
      </c>
      <c r="AT323" s="41" t="str">
        <f t="shared" si="72"/>
        <v/>
      </c>
      <c r="AU323" s="41"/>
      <c r="AV323" s="41"/>
      <c r="AW323" s="41"/>
      <c r="AX323" s="41"/>
      <c r="AY323" s="41"/>
      <c r="AZ323" s="41"/>
      <c r="BA323" s="41">
        <f t="shared" si="82"/>
        <v>0</v>
      </c>
      <c r="BB323" s="42">
        <f>[1]Rollup!$C$15</f>
        <v>44388</v>
      </c>
      <c r="BC323" s="43" t="str">
        <f t="shared" si="83"/>
        <v/>
      </c>
      <c r="BD323" s="2"/>
      <c r="BE323" s="2"/>
      <c r="BF323" s="2"/>
      <c r="BG323" s="2"/>
      <c r="BH323" s="2"/>
      <c r="BI323" s="2"/>
      <c r="BJ323" s="2"/>
      <c r="BK323" s="2"/>
      <c r="BL323" s="2"/>
      <c r="BM323" s="2"/>
      <c r="BN323" s="2"/>
      <c r="BO323" s="2"/>
      <c r="BP323" s="2"/>
      <c r="BQ323" s="2"/>
      <c r="BR323" s="2"/>
      <c r="BS323" s="2"/>
      <c r="BT323" s="2"/>
      <c r="BU323" s="2"/>
      <c r="BV323" s="2"/>
      <c r="BW323" s="2"/>
      <c r="BX323" s="2"/>
      <c r="BY323" s="2"/>
    </row>
    <row r="324" spans="1:77" ht="15" x14ac:dyDescent="0.25">
      <c r="A324" s="47"/>
      <c r="B324" s="47"/>
      <c r="C324" s="47"/>
      <c r="D324" s="47"/>
      <c r="E324" s="47"/>
      <c r="F324" s="47"/>
      <c r="G324" s="48"/>
      <c r="H324" s="48"/>
      <c r="I324" s="48"/>
      <c r="J324" s="48"/>
      <c r="K324" s="48"/>
      <c r="L324" s="48"/>
      <c r="M324" s="49"/>
      <c r="N324" s="50"/>
      <c r="O324" s="51"/>
      <c r="P324" s="52"/>
      <c r="Q324" s="52"/>
      <c r="R324" s="51"/>
      <c r="S324" s="53"/>
      <c r="T324" s="49"/>
      <c r="U324" s="50"/>
      <c r="V324" s="51"/>
      <c r="W324" s="51"/>
      <c r="X324" s="54"/>
      <c r="Y324" s="54"/>
      <c r="Z324" s="54"/>
      <c r="AA324" s="54"/>
      <c r="AB324" s="54"/>
      <c r="AC324" s="54"/>
      <c r="AD324" s="54"/>
      <c r="AE324" s="55" t="str">
        <f t="shared" si="75"/>
        <v/>
      </c>
      <c r="AF324" s="51">
        <f t="shared" si="76"/>
        <v>0</v>
      </c>
      <c r="AG324" s="41" t="str">
        <f t="shared" si="77"/>
        <v>x</v>
      </c>
      <c r="AH324" s="41" t="str">
        <f t="shared" si="78"/>
        <v/>
      </c>
      <c r="AI324" s="41" t="str">
        <f t="shared" si="71"/>
        <v/>
      </c>
      <c r="AJ324" s="41" t="str">
        <f t="shared" si="74"/>
        <v/>
      </c>
      <c r="AK324" s="41" t="str">
        <f t="shared" si="74"/>
        <v/>
      </c>
      <c r="AL324" s="41" t="str">
        <f t="shared" si="74"/>
        <v/>
      </c>
      <c r="AM324" s="41" t="str">
        <f t="shared" si="74"/>
        <v/>
      </c>
      <c r="AN324" s="41" t="str">
        <f t="shared" si="74"/>
        <v/>
      </c>
      <c r="AO324" s="41" t="str">
        <f t="shared" si="79"/>
        <v/>
      </c>
      <c r="AP324" s="41" t="str">
        <f t="shared" si="80"/>
        <v/>
      </c>
      <c r="AQ324" s="41" t="str">
        <f t="shared" si="81"/>
        <v/>
      </c>
      <c r="AR324" s="41">
        <f t="shared" si="73"/>
        <v>0</v>
      </c>
      <c r="AS324" s="107">
        <f t="shared" si="84"/>
        <v>0</v>
      </c>
      <c r="AT324" s="41" t="str">
        <f t="shared" si="72"/>
        <v/>
      </c>
      <c r="AU324" s="41"/>
      <c r="AV324" s="41"/>
      <c r="AW324" s="41"/>
      <c r="AX324" s="41"/>
      <c r="AY324" s="41"/>
      <c r="AZ324" s="41"/>
      <c r="BA324" s="41">
        <f t="shared" si="82"/>
        <v>0</v>
      </c>
      <c r="BB324" s="42">
        <f>[1]Rollup!$C$15</f>
        <v>44388</v>
      </c>
      <c r="BC324" s="43" t="str">
        <f t="shared" si="83"/>
        <v/>
      </c>
      <c r="BD324" s="2"/>
      <c r="BE324" s="2"/>
      <c r="BF324" s="2"/>
      <c r="BG324" s="2"/>
      <c r="BH324" s="2"/>
      <c r="BI324" s="2"/>
      <c r="BJ324" s="2"/>
      <c r="BK324" s="2"/>
      <c r="BL324" s="2"/>
      <c r="BM324" s="2"/>
      <c r="BN324" s="2"/>
      <c r="BO324" s="2"/>
      <c r="BP324" s="2"/>
      <c r="BQ324" s="2"/>
      <c r="BR324" s="2"/>
      <c r="BS324" s="2"/>
      <c r="BT324" s="2"/>
      <c r="BU324" s="2"/>
      <c r="BV324" s="2"/>
      <c r="BW324" s="2"/>
      <c r="BX324" s="2"/>
      <c r="BY324" s="2"/>
    </row>
    <row r="325" spans="1:77" ht="15" x14ac:dyDescent="0.25">
      <c r="A325" s="47"/>
      <c r="B325" s="47"/>
      <c r="C325" s="47"/>
      <c r="D325" s="47"/>
      <c r="E325" s="47"/>
      <c r="F325" s="47"/>
      <c r="G325" s="48"/>
      <c r="H325" s="48"/>
      <c r="I325" s="48"/>
      <c r="J325" s="48"/>
      <c r="K325" s="48"/>
      <c r="L325" s="48"/>
      <c r="M325" s="49"/>
      <c r="N325" s="50"/>
      <c r="O325" s="51"/>
      <c r="P325" s="52"/>
      <c r="Q325" s="52"/>
      <c r="R325" s="51"/>
      <c r="S325" s="53"/>
      <c r="T325" s="49"/>
      <c r="U325" s="50"/>
      <c r="V325" s="51"/>
      <c r="W325" s="51"/>
      <c r="X325" s="54"/>
      <c r="Y325" s="54"/>
      <c r="Z325" s="54"/>
      <c r="AA325" s="54"/>
      <c r="AB325" s="54"/>
      <c r="AC325" s="54"/>
      <c r="AD325" s="54"/>
      <c r="AE325" s="55" t="str">
        <f t="shared" si="75"/>
        <v/>
      </c>
      <c r="AF325" s="51">
        <f t="shared" si="76"/>
        <v>0</v>
      </c>
      <c r="AG325" s="41" t="str">
        <f t="shared" si="77"/>
        <v>x</v>
      </c>
      <c r="AH325" s="41" t="str">
        <f t="shared" si="78"/>
        <v/>
      </c>
      <c r="AI325" s="41" t="str">
        <f t="shared" si="71"/>
        <v/>
      </c>
      <c r="AJ325" s="41" t="str">
        <f t="shared" si="74"/>
        <v/>
      </c>
      <c r="AK325" s="41" t="str">
        <f t="shared" si="74"/>
        <v/>
      </c>
      <c r="AL325" s="41" t="str">
        <f t="shared" si="74"/>
        <v/>
      </c>
      <c r="AM325" s="41" t="str">
        <f t="shared" si="74"/>
        <v/>
      </c>
      <c r="AN325" s="41" t="str">
        <f t="shared" si="74"/>
        <v/>
      </c>
      <c r="AO325" s="41" t="str">
        <f t="shared" si="79"/>
        <v/>
      </c>
      <c r="AP325" s="41" t="str">
        <f t="shared" si="80"/>
        <v/>
      </c>
      <c r="AQ325" s="41" t="str">
        <f t="shared" si="81"/>
        <v/>
      </c>
      <c r="AR325" s="41">
        <f t="shared" si="73"/>
        <v>0</v>
      </c>
      <c r="AS325" s="107">
        <f t="shared" si="84"/>
        <v>0</v>
      </c>
      <c r="AT325" s="41" t="str">
        <f t="shared" si="72"/>
        <v/>
      </c>
      <c r="AU325" s="41"/>
      <c r="AV325" s="41"/>
      <c r="AW325" s="41"/>
      <c r="AX325" s="41"/>
      <c r="AY325" s="41"/>
      <c r="AZ325" s="41"/>
      <c r="BA325" s="41">
        <f t="shared" si="82"/>
        <v>0</v>
      </c>
      <c r="BB325" s="42">
        <f>[1]Rollup!$C$15</f>
        <v>44388</v>
      </c>
      <c r="BC325" s="43" t="str">
        <f t="shared" si="83"/>
        <v/>
      </c>
      <c r="BD325" s="2"/>
      <c r="BE325" s="2"/>
      <c r="BF325" s="2"/>
      <c r="BG325" s="2"/>
      <c r="BH325" s="2"/>
      <c r="BI325" s="2"/>
      <c r="BJ325" s="2"/>
      <c r="BK325" s="2"/>
      <c r="BL325" s="2"/>
      <c r="BM325" s="2"/>
      <c r="BN325" s="2"/>
      <c r="BO325" s="2"/>
      <c r="BP325" s="2"/>
      <c r="BQ325" s="2"/>
      <c r="BR325" s="2"/>
      <c r="BS325" s="2"/>
      <c r="BT325" s="2"/>
      <c r="BU325" s="2"/>
      <c r="BV325" s="2"/>
      <c r="BW325" s="2"/>
      <c r="BX325" s="2"/>
      <c r="BY325" s="2"/>
    </row>
    <row r="326" spans="1:77" ht="15" x14ac:dyDescent="0.25">
      <c r="A326" s="47"/>
      <c r="B326" s="47"/>
      <c r="C326" s="47"/>
      <c r="D326" s="47"/>
      <c r="E326" s="47"/>
      <c r="F326" s="47"/>
      <c r="G326" s="48"/>
      <c r="H326" s="48"/>
      <c r="I326" s="48"/>
      <c r="J326" s="48"/>
      <c r="K326" s="48"/>
      <c r="L326" s="48"/>
      <c r="M326" s="49"/>
      <c r="N326" s="50"/>
      <c r="O326" s="51"/>
      <c r="P326" s="52"/>
      <c r="Q326" s="52"/>
      <c r="R326" s="51"/>
      <c r="S326" s="53"/>
      <c r="T326" s="49"/>
      <c r="U326" s="50"/>
      <c r="V326" s="51"/>
      <c r="W326" s="51"/>
      <c r="X326" s="54"/>
      <c r="Y326" s="54"/>
      <c r="Z326" s="54"/>
      <c r="AA326" s="54"/>
      <c r="AB326" s="54"/>
      <c r="AC326" s="54"/>
      <c r="AD326" s="54"/>
      <c r="AE326" s="55" t="str">
        <f t="shared" si="75"/>
        <v/>
      </c>
      <c r="AF326" s="51">
        <f t="shared" si="76"/>
        <v>0</v>
      </c>
      <c r="AG326" s="41" t="str">
        <f t="shared" si="77"/>
        <v>x</v>
      </c>
      <c r="AH326" s="41" t="str">
        <f t="shared" si="78"/>
        <v/>
      </c>
      <c r="AI326" s="41" t="str">
        <f t="shared" ref="AI326:AI389" si="85">IFERROR(IF($AG326="x",IF(N326&gt;=_xlfn.NUMBERVALUE(LEFT(INDEX(BG:BG,MATCH($D326,$BD:$BD,0)),FIND(",",INDEX(BG:BG,MATCH($D326,$BD:$BD,0)))-1)),_xlfn.NUMBERVALUE(RIGHT(INDEX(BG:BG,MATCH($D326,$BD:$BD,0)),LEN(INDEX(BG:BG,MATCH($D326,$BD:$BD,0)))-FIND(",",INDEX(BG:BG,MATCH($D326,$BD:$BD,0))))),IF(AND(N326&lt;0.9,N326&gt;=0.85),0.5,0)),""),"")</f>
        <v/>
      </c>
      <c r="AJ326" s="41" t="str">
        <f t="shared" si="74"/>
        <v/>
      </c>
      <c r="AK326" s="41" t="str">
        <f t="shared" si="74"/>
        <v/>
      </c>
      <c r="AL326" s="41" t="str">
        <f t="shared" si="74"/>
        <v/>
      </c>
      <c r="AM326" s="41" t="str">
        <f t="shared" si="74"/>
        <v/>
      </c>
      <c r="AN326" s="41" t="str">
        <f t="shared" si="74"/>
        <v/>
      </c>
      <c r="AO326" s="41" t="str">
        <f t="shared" si="79"/>
        <v/>
      </c>
      <c r="AP326" s="41" t="str">
        <f t="shared" si="80"/>
        <v/>
      </c>
      <c r="AQ326" s="41" t="str">
        <f t="shared" si="81"/>
        <v/>
      </c>
      <c r="AR326" s="41">
        <f t="shared" si="73"/>
        <v>0</v>
      </c>
      <c r="AS326" s="107">
        <f t="shared" si="84"/>
        <v>0</v>
      </c>
      <c r="AT326" s="41" t="str">
        <f t="shared" ref="AT326:AT389" si="86">IF(AG326="x",IF(D326="Plan 22",IF(AND(N326&lt;&gt;"N/A",N326&gt;=0.85,N326&lt;0.9),0.5,""),IF(D326="Plan 26",IF(AND(N326&lt;&gt;"N/A",N326&gt;=0.85,N326&lt;0.9),1.5,""),"")),"")</f>
        <v/>
      </c>
      <c r="AU326" s="41"/>
      <c r="AV326" s="41"/>
      <c r="AW326" s="41"/>
      <c r="AX326" s="41"/>
      <c r="AY326" s="41"/>
      <c r="AZ326" s="41"/>
      <c r="BA326" s="41">
        <f t="shared" si="82"/>
        <v>0</v>
      </c>
      <c r="BB326" s="42">
        <f>[1]Rollup!$C$15</f>
        <v>44388</v>
      </c>
      <c r="BC326" s="43" t="str">
        <f t="shared" si="83"/>
        <v/>
      </c>
      <c r="BD326" s="2"/>
      <c r="BE326" s="2"/>
      <c r="BF326" s="2"/>
      <c r="BG326" s="2"/>
      <c r="BH326" s="2"/>
      <c r="BI326" s="2"/>
      <c r="BJ326" s="2"/>
      <c r="BK326" s="2"/>
      <c r="BL326" s="2"/>
      <c r="BM326" s="2"/>
      <c r="BN326" s="2"/>
      <c r="BO326" s="2"/>
      <c r="BP326" s="2"/>
      <c r="BQ326" s="2"/>
      <c r="BR326" s="2"/>
      <c r="BS326" s="2"/>
      <c r="BT326" s="2"/>
      <c r="BU326" s="2"/>
      <c r="BV326" s="2"/>
      <c r="BW326" s="2"/>
      <c r="BX326" s="2"/>
      <c r="BY326" s="2"/>
    </row>
    <row r="327" spans="1:77" ht="15" x14ac:dyDescent="0.25">
      <c r="A327" s="47"/>
      <c r="B327" s="47"/>
      <c r="C327" s="47"/>
      <c r="D327" s="47"/>
      <c r="E327" s="47"/>
      <c r="F327" s="47"/>
      <c r="G327" s="48"/>
      <c r="H327" s="48"/>
      <c r="I327" s="48"/>
      <c r="J327" s="48"/>
      <c r="K327" s="48"/>
      <c r="L327" s="48"/>
      <c r="M327" s="49"/>
      <c r="N327" s="50"/>
      <c r="O327" s="51"/>
      <c r="P327" s="52"/>
      <c r="Q327" s="52"/>
      <c r="R327" s="51"/>
      <c r="S327" s="53"/>
      <c r="T327" s="49"/>
      <c r="U327" s="50"/>
      <c r="V327" s="51"/>
      <c r="W327" s="51"/>
      <c r="X327" s="54"/>
      <c r="Y327" s="54"/>
      <c r="Z327" s="54"/>
      <c r="AA327" s="54"/>
      <c r="AB327" s="54"/>
      <c r="AC327" s="54"/>
      <c r="AD327" s="54"/>
      <c r="AE327" s="55" t="str">
        <f t="shared" si="75"/>
        <v/>
      </c>
      <c r="AF327" s="51">
        <f t="shared" si="76"/>
        <v>0</v>
      </c>
      <c r="AG327" s="41" t="str">
        <f t="shared" si="77"/>
        <v>x</v>
      </c>
      <c r="AH327" s="41" t="str">
        <f t="shared" si="78"/>
        <v/>
      </c>
      <c r="AI327" s="41" t="str">
        <f t="shared" si="85"/>
        <v/>
      </c>
      <c r="AJ327" s="41" t="str">
        <f t="shared" si="74"/>
        <v/>
      </c>
      <c r="AK327" s="41" t="str">
        <f t="shared" si="74"/>
        <v/>
      </c>
      <c r="AL327" s="41" t="str">
        <f t="shared" si="74"/>
        <v/>
      </c>
      <c r="AM327" s="41" t="str">
        <f t="shared" si="74"/>
        <v/>
      </c>
      <c r="AN327" s="41" t="str">
        <f t="shared" si="74"/>
        <v/>
      </c>
      <c r="AO327" s="41" t="str">
        <f t="shared" si="79"/>
        <v/>
      </c>
      <c r="AP327" s="41" t="str">
        <f t="shared" si="80"/>
        <v/>
      </c>
      <c r="AQ327" s="41" t="str">
        <f t="shared" si="81"/>
        <v/>
      </c>
      <c r="AR327" s="41">
        <f t="shared" si="73"/>
        <v>0</v>
      </c>
      <c r="AS327" s="107">
        <f t="shared" si="84"/>
        <v>0</v>
      </c>
      <c r="AT327" s="41" t="str">
        <f t="shared" si="86"/>
        <v/>
      </c>
      <c r="AU327" s="41"/>
      <c r="AV327" s="41"/>
      <c r="AW327" s="41"/>
      <c r="AX327" s="41"/>
      <c r="AY327" s="41"/>
      <c r="AZ327" s="41"/>
      <c r="BA327" s="41">
        <f t="shared" si="82"/>
        <v>0</v>
      </c>
      <c r="BB327" s="42">
        <f>[1]Rollup!$C$15</f>
        <v>44388</v>
      </c>
      <c r="BC327" s="43" t="str">
        <f t="shared" si="83"/>
        <v/>
      </c>
      <c r="BD327" s="2"/>
      <c r="BE327" s="2"/>
      <c r="BF327" s="2"/>
      <c r="BG327" s="2"/>
      <c r="BH327" s="2"/>
      <c r="BI327" s="2"/>
      <c r="BJ327" s="2"/>
      <c r="BK327" s="2"/>
      <c r="BL327" s="2"/>
      <c r="BM327" s="2"/>
      <c r="BN327" s="2"/>
      <c r="BO327" s="2"/>
      <c r="BP327" s="2"/>
      <c r="BQ327" s="2"/>
      <c r="BR327" s="2"/>
      <c r="BS327" s="2"/>
      <c r="BT327" s="2"/>
      <c r="BU327" s="2"/>
      <c r="BV327" s="2"/>
      <c r="BW327" s="2"/>
      <c r="BX327" s="2"/>
      <c r="BY327" s="2"/>
    </row>
    <row r="328" spans="1:77" ht="15" x14ac:dyDescent="0.25">
      <c r="A328" s="47"/>
      <c r="B328" s="47"/>
      <c r="C328" s="47"/>
      <c r="D328" s="47"/>
      <c r="E328" s="47"/>
      <c r="F328" s="47"/>
      <c r="G328" s="48"/>
      <c r="H328" s="48"/>
      <c r="I328" s="48"/>
      <c r="J328" s="48"/>
      <c r="K328" s="48"/>
      <c r="L328" s="48"/>
      <c r="M328" s="49"/>
      <c r="N328" s="50"/>
      <c r="O328" s="51"/>
      <c r="P328" s="52"/>
      <c r="Q328" s="52"/>
      <c r="R328" s="51"/>
      <c r="S328" s="53"/>
      <c r="T328" s="49"/>
      <c r="U328" s="50"/>
      <c r="V328" s="51"/>
      <c r="W328" s="51"/>
      <c r="X328" s="54"/>
      <c r="Y328" s="54"/>
      <c r="Z328" s="54"/>
      <c r="AA328" s="54"/>
      <c r="AB328" s="54"/>
      <c r="AC328" s="54"/>
      <c r="AD328" s="54"/>
      <c r="AE328" s="55" t="str">
        <f t="shared" si="75"/>
        <v/>
      </c>
      <c r="AF328" s="51">
        <f t="shared" si="76"/>
        <v>0</v>
      </c>
      <c r="AG328" s="41" t="str">
        <f t="shared" si="77"/>
        <v>x</v>
      </c>
      <c r="AH328" s="41" t="str">
        <f t="shared" si="78"/>
        <v/>
      </c>
      <c r="AI328" s="41" t="str">
        <f t="shared" si="85"/>
        <v/>
      </c>
      <c r="AJ328" s="41" t="str">
        <f t="shared" si="74"/>
        <v/>
      </c>
      <c r="AK328" s="41" t="str">
        <f t="shared" si="74"/>
        <v/>
      </c>
      <c r="AL328" s="41" t="str">
        <f t="shared" si="74"/>
        <v/>
      </c>
      <c r="AM328" s="41" t="str">
        <f t="shared" si="74"/>
        <v/>
      </c>
      <c r="AN328" s="41" t="str">
        <f t="shared" si="74"/>
        <v/>
      </c>
      <c r="AO328" s="41" t="str">
        <f t="shared" si="79"/>
        <v/>
      </c>
      <c r="AP328" s="41" t="str">
        <f t="shared" si="80"/>
        <v/>
      </c>
      <c r="AQ328" s="41" t="str">
        <f t="shared" si="81"/>
        <v/>
      </c>
      <c r="AR328" s="41">
        <f t="shared" si="73"/>
        <v>0</v>
      </c>
      <c r="AS328" s="107">
        <f t="shared" si="84"/>
        <v>0</v>
      </c>
      <c r="AT328" s="41" t="str">
        <f t="shared" si="86"/>
        <v/>
      </c>
      <c r="AU328" s="41"/>
      <c r="AV328" s="41"/>
      <c r="AW328" s="41"/>
      <c r="AX328" s="41"/>
      <c r="AY328" s="41"/>
      <c r="AZ328" s="41"/>
      <c r="BA328" s="41">
        <f t="shared" si="82"/>
        <v>0</v>
      </c>
      <c r="BB328" s="42">
        <f>[1]Rollup!$C$15</f>
        <v>44388</v>
      </c>
      <c r="BC328" s="43" t="str">
        <f t="shared" si="83"/>
        <v/>
      </c>
      <c r="BD328" s="2"/>
      <c r="BE328" s="2"/>
      <c r="BF328" s="2"/>
      <c r="BG328" s="2"/>
      <c r="BH328" s="2"/>
      <c r="BI328" s="2"/>
      <c r="BJ328" s="2"/>
      <c r="BK328" s="2"/>
      <c r="BL328" s="2"/>
      <c r="BM328" s="2"/>
      <c r="BN328" s="2"/>
      <c r="BO328" s="2"/>
      <c r="BP328" s="2"/>
      <c r="BQ328" s="2"/>
      <c r="BR328" s="2"/>
      <c r="BS328" s="2"/>
      <c r="BT328" s="2"/>
      <c r="BU328" s="2"/>
      <c r="BV328" s="2"/>
      <c r="BW328" s="2"/>
      <c r="BX328" s="2"/>
      <c r="BY328" s="2"/>
    </row>
    <row r="329" spans="1:77" ht="15" x14ac:dyDescent="0.25">
      <c r="A329" s="47"/>
      <c r="B329" s="47"/>
      <c r="C329" s="47"/>
      <c r="D329" s="47"/>
      <c r="E329" s="47"/>
      <c r="F329" s="47"/>
      <c r="G329" s="48"/>
      <c r="H329" s="48"/>
      <c r="I329" s="48"/>
      <c r="J329" s="48"/>
      <c r="K329" s="48"/>
      <c r="L329" s="48"/>
      <c r="M329" s="49"/>
      <c r="N329" s="50"/>
      <c r="O329" s="51"/>
      <c r="P329" s="52"/>
      <c r="Q329" s="52"/>
      <c r="R329" s="51"/>
      <c r="S329" s="53"/>
      <c r="T329" s="49"/>
      <c r="U329" s="50"/>
      <c r="V329" s="51"/>
      <c r="W329" s="51"/>
      <c r="X329" s="54"/>
      <c r="Y329" s="54"/>
      <c r="Z329" s="54"/>
      <c r="AA329" s="54"/>
      <c r="AB329" s="54"/>
      <c r="AC329" s="54"/>
      <c r="AD329" s="54"/>
      <c r="AE329" s="55" t="str">
        <f t="shared" si="75"/>
        <v/>
      </c>
      <c r="AF329" s="51">
        <f t="shared" si="76"/>
        <v>0</v>
      </c>
      <c r="AG329" s="41" t="str">
        <f t="shared" si="77"/>
        <v>x</v>
      </c>
      <c r="AH329" s="41" t="str">
        <f t="shared" si="78"/>
        <v/>
      </c>
      <c r="AI329" s="41" t="str">
        <f t="shared" si="85"/>
        <v/>
      </c>
      <c r="AJ329" s="41" t="str">
        <f t="shared" si="74"/>
        <v/>
      </c>
      <c r="AK329" s="41" t="str">
        <f t="shared" si="74"/>
        <v/>
      </c>
      <c r="AL329" s="41" t="str">
        <f t="shared" si="74"/>
        <v/>
      </c>
      <c r="AM329" s="41" t="str">
        <f t="shared" si="74"/>
        <v/>
      </c>
      <c r="AN329" s="41" t="str">
        <f t="shared" si="74"/>
        <v/>
      </c>
      <c r="AO329" s="41" t="str">
        <f t="shared" si="79"/>
        <v/>
      </c>
      <c r="AP329" s="41" t="str">
        <f t="shared" si="80"/>
        <v/>
      </c>
      <c r="AQ329" s="41" t="str">
        <f t="shared" si="81"/>
        <v/>
      </c>
      <c r="AR329" s="41">
        <f t="shared" si="73"/>
        <v>0</v>
      </c>
      <c r="AS329" s="107">
        <f t="shared" si="84"/>
        <v>0</v>
      </c>
      <c r="AT329" s="41" t="str">
        <f t="shared" si="86"/>
        <v/>
      </c>
      <c r="AU329" s="41"/>
      <c r="AV329" s="41"/>
      <c r="AW329" s="41"/>
      <c r="AX329" s="41"/>
      <c r="AY329" s="41"/>
      <c r="AZ329" s="41"/>
      <c r="BA329" s="41">
        <f t="shared" si="82"/>
        <v>0</v>
      </c>
      <c r="BB329" s="42">
        <f>[1]Rollup!$C$15</f>
        <v>44388</v>
      </c>
      <c r="BC329" s="43" t="str">
        <f t="shared" si="83"/>
        <v/>
      </c>
      <c r="BD329" s="2"/>
      <c r="BE329" s="2"/>
      <c r="BF329" s="2"/>
      <c r="BG329" s="2"/>
      <c r="BH329" s="2"/>
      <c r="BI329" s="2"/>
      <c r="BJ329" s="2"/>
      <c r="BK329" s="2"/>
      <c r="BL329" s="2"/>
      <c r="BM329" s="2"/>
      <c r="BN329" s="2"/>
      <c r="BO329" s="2"/>
      <c r="BP329" s="2"/>
      <c r="BQ329" s="2"/>
      <c r="BR329" s="2"/>
      <c r="BS329" s="2"/>
      <c r="BT329" s="2"/>
      <c r="BU329" s="2"/>
      <c r="BV329" s="2"/>
      <c r="BW329" s="2"/>
      <c r="BX329" s="2"/>
      <c r="BY329" s="2"/>
    </row>
    <row r="330" spans="1:77" ht="15" x14ac:dyDescent="0.25">
      <c r="A330" s="47"/>
      <c r="B330" s="47"/>
      <c r="C330" s="47"/>
      <c r="D330" s="47"/>
      <c r="E330" s="47"/>
      <c r="F330" s="47"/>
      <c r="G330" s="48"/>
      <c r="H330" s="48"/>
      <c r="I330" s="48"/>
      <c r="J330" s="48"/>
      <c r="K330" s="48"/>
      <c r="L330" s="48"/>
      <c r="M330" s="49"/>
      <c r="N330" s="50"/>
      <c r="O330" s="51"/>
      <c r="P330" s="52"/>
      <c r="Q330" s="52"/>
      <c r="R330" s="51"/>
      <c r="S330" s="53"/>
      <c r="T330" s="49"/>
      <c r="U330" s="50"/>
      <c r="V330" s="51"/>
      <c r="W330" s="51"/>
      <c r="X330" s="54"/>
      <c r="Y330" s="54"/>
      <c r="Z330" s="54"/>
      <c r="AA330" s="54"/>
      <c r="AB330" s="54"/>
      <c r="AC330" s="54"/>
      <c r="AD330" s="54"/>
      <c r="AE330" s="55" t="str">
        <f t="shared" si="75"/>
        <v/>
      </c>
      <c r="AF330" s="51">
        <f t="shared" si="76"/>
        <v>0</v>
      </c>
      <c r="AG330" s="41" t="str">
        <f t="shared" si="77"/>
        <v>x</v>
      </c>
      <c r="AH330" s="41" t="str">
        <f t="shared" si="78"/>
        <v/>
      </c>
      <c r="AI330" s="41" t="str">
        <f t="shared" si="85"/>
        <v/>
      </c>
      <c r="AJ330" s="41" t="str">
        <f t="shared" si="74"/>
        <v/>
      </c>
      <c r="AK330" s="41" t="str">
        <f t="shared" si="74"/>
        <v/>
      </c>
      <c r="AL330" s="41" t="str">
        <f t="shared" si="74"/>
        <v/>
      </c>
      <c r="AM330" s="41" t="str">
        <f t="shared" si="74"/>
        <v/>
      </c>
      <c r="AN330" s="41" t="str">
        <f t="shared" si="74"/>
        <v/>
      </c>
      <c r="AO330" s="41" t="str">
        <f t="shared" si="79"/>
        <v/>
      </c>
      <c r="AP330" s="41" t="str">
        <f t="shared" si="80"/>
        <v/>
      </c>
      <c r="AQ330" s="41" t="str">
        <f t="shared" si="81"/>
        <v/>
      </c>
      <c r="AR330" s="41">
        <f t="shared" si="73"/>
        <v>0</v>
      </c>
      <c r="AS330" s="107">
        <f t="shared" si="84"/>
        <v>0</v>
      </c>
      <c r="AT330" s="41" t="str">
        <f t="shared" si="86"/>
        <v/>
      </c>
      <c r="AU330" s="41"/>
      <c r="AV330" s="41"/>
      <c r="AW330" s="41"/>
      <c r="AX330" s="41"/>
      <c r="AY330" s="41"/>
      <c r="AZ330" s="41"/>
      <c r="BA330" s="41">
        <f t="shared" si="82"/>
        <v>0</v>
      </c>
      <c r="BB330" s="42">
        <f>[1]Rollup!$C$15</f>
        <v>44388</v>
      </c>
      <c r="BC330" s="43" t="str">
        <f t="shared" si="83"/>
        <v/>
      </c>
      <c r="BD330" s="2"/>
      <c r="BE330" s="2"/>
      <c r="BF330" s="2"/>
      <c r="BG330" s="2"/>
      <c r="BH330" s="2"/>
      <c r="BI330" s="2"/>
      <c r="BJ330" s="2"/>
      <c r="BK330" s="2"/>
      <c r="BL330" s="2"/>
      <c r="BM330" s="2"/>
      <c r="BN330" s="2"/>
      <c r="BO330" s="2"/>
      <c r="BP330" s="2"/>
      <c r="BQ330" s="2"/>
      <c r="BR330" s="2"/>
      <c r="BS330" s="2"/>
      <c r="BT330" s="2"/>
      <c r="BU330" s="2"/>
      <c r="BV330" s="2"/>
      <c r="BW330" s="2"/>
      <c r="BX330" s="2"/>
      <c r="BY330" s="2"/>
    </row>
    <row r="331" spans="1:77" ht="15" x14ac:dyDescent="0.25">
      <c r="A331" s="47"/>
      <c r="B331" s="47"/>
      <c r="C331" s="47"/>
      <c r="D331" s="47"/>
      <c r="E331" s="47"/>
      <c r="F331" s="47"/>
      <c r="G331" s="48"/>
      <c r="H331" s="48"/>
      <c r="I331" s="48"/>
      <c r="J331" s="48"/>
      <c r="K331" s="48"/>
      <c r="L331" s="48"/>
      <c r="M331" s="49"/>
      <c r="N331" s="50"/>
      <c r="O331" s="51"/>
      <c r="P331" s="52"/>
      <c r="Q331" s="52"/>
      <c r="R331" s="51"/>
      <c r="S331" s="53"/>
      <c r="T331" s="49"/>
      <c r="U331" s="50"/>
      <c r="V331" s="51"/>
      <c r="W331" s="51"/>
      <c r="X331" s="54"/>
      <c r="Y331" s="54"/>
      <c r="Z331" s="54"/>
      <c r="AA331" s="54"/>
      <c r="AB331" s="54"/>
      <c r="AC331" s="54"/>
      <c r="AD331" s="54"/>
      <c r="AE331" s="55" t="str">
        <f t="shared" si="75"/>
        <v/>
      </c>
      <c r="AF331" s="51">
        <f t="shared" si="76"/>
        <v>0</v>
      </c>
      <c r="AG331" s="41" t="str">
        <f t="shared" si="77"/>
        <v>x</v>
      </c>
      <c r="AH331" s="41" t="str">
        <f t="shared" si="78"/>
        <v/>
      </c>
      <c r="AI331" s="41" t="str">
        <f t="shared" si="85"/>
        <v/>
      </c>
      <c r="AJ331" s="41" t="str">
        <f t="shared" si="74"/>
        <v/>
      </c>
      <c r="AK331" s="41" t="str">
        <f t="shared" si="74"/>
        <v/>
      </c>
      <c r="AL331" s="41" t="str">
        <f t="shared" si="74"/>
        <v/>
      </c>
      <c r="AM331" s="41" t="str">
        <f t="shared" si="74"/>
        <v/>
      </c>
      <c r="AN331" s="41" t="str">
        <f t="shared" si="74"/>
        <v/>
      </c>
      <c r="AO331" s="41" t="str">
        <f t="shared" si="79"/>
        <v/>
      </c>
      <c r="AP331" s="41" t="str">
        <f t="shared" si="80"/>
        <v/>
      </c>
      <c r="AQ331" s="41" t="str">
        <f t="shared" si="81"/>
        <v/>
      </c>
      <c r="AR331" s="41">
        <f t="shared" si="73"/>
        <v>0</v>
      </c>
      <c r="AS331" s="107">
        <f t="shared" si="84"/>
        <v>0</v>
      </c>
      <c r="AT331" s="41" t="str">
        <f t="shared" si="86"/>
        <v/>
      </c>
      <c r="AU331" s="41"/>
      <c r="AV331" s="41"/>
      <c r="AW331" s="41"/>
      <c r="AX331" s="41"/>
      <c r="AY331" s="41"/>
      <c r="AZ331" s="41"/>
      <c r="BA331" s="41">
        <f t="shared" si="82"/>
        <v>0</v>
      </c>
      <c r="BB331" s="42">
        <f>[1]Rollup!$C$15</f>
        <v>44388</v>
      </c>
      <c r="BC331" s="43" t="str">
        <f t="shared" si="83"/>
        <v/>
      </c>
      <c r="BD331" s="2"/>
      <c r="BE331" s="2"/>
      <c r="BF331" s="2"/>
      <c r="BG331" s="2"/>
      <c r="BH331" s="2"/>
      <c r="BI331" s="2"/>
      <c r="BJ331" s="2"/>
      <c r="BK331" s="2"/>
      <c r="BL331" s="2"/>
      <c r="BM331" s="2"/>
      <c r="BN331" s="2"/>
      <c r="BO331" s="2"/>
      <c r="BP331" s="2"/>
      <c r="BQ331" s="2"/>
      <c r="BR331" s="2"/>
      <c r="BS331" s="2"/>
      <c r="BT331" s="2"/>
      <c r="BU331" s="2"/>
      <c r="BV331" s="2"/>
      <c r="BW331" s="2"/>
      <c r="BX331" s="2"/>
      <c r="BY331" s="2"/>
    </row>
    <row r="332" spans="1:77" ht="15" x14ac:dyDescent="0.25">
      <c r="A332" s="47"/>
      <c r="B332" s="47"/>
      <c r="C332" s="47"/>
      <c r="D332" s="47"/>
      <c r="E332" s="47"/>
      <c r="F332" s="47"/>
      <c r="G332" s="48"/>
      <c r="H332" s="48"/>
      <c r="I332" s="48"/>
      <c r="J332" s="48"/>
      <c r="K332" s="48"/>
      <c r="L332" s="48"/>
      <c r="M332" s="49"/>
      <c r="N332" s="50"/>
      <c r="O332" s="51"/>
      <c r="P332" s="52"/>
      <c r="Q332" s="52"/>
      <c r="R332" s="51"/>
      <c r="S332" s="53"/>
      <c r="T332" s="49"/>
      <c r="U332" s="50"/>
      <c r="V332" s="51"/>
      <c r="W332" s="51"/>
      <c r="X332" s="54"/>
      <c r="Y332" s="54"/>
      <c r="Z332" s="54"/>
      <c r="AA332" s="54"/>
      <c r="AB332" s="54"/>
      <c r="AC332" s="54"/>
      <c r="AD332" s="54"/>
      <c r="AE332" s="55" t="str">
        <f t="shared" si="75"/>
        <v/>
      </c>
      <c r="AF332" s="51">
        <f t="shared" si="76"/>
        <v>0</v>
      </c>
      <c r="AG332" s="41" t="str">
        <f t="shared" si="77"/>
        <v>x</v>
      </c>
      <c r="AH332" s="41" t="str">
        <f t="shared" si="78"/>
        <v/>
      </c>
      <c r="AI332" s="41" t="str">
        <f t="shared" si="85"/>
        <v/>
      </c>
      <c r="AJ332" s="41" t="str">
        <f t="shared" si="74"/>
        <v/>
      </c>
      <c r="AK332" s="41" t="str">
        <f t="shared" si="74"/>
        <v/>
      </c>
      <c r="AL332" s="41" t="str">
        <f t="shared" si="74"/>
        <v/>
      </c>
      <c r="AM332" s="41" t="str">
        <f t="shared" si="74"/>
        <v/>
      </c>
      <c r="AN332" s="41" t="str">
        <f t="shared" si="74"/>
        <v/>
      </c>
      <c r="AO332" s="41" t="str">
        <f t="shared" si="79"/>
        <v/>
      </c>
      <c r="AP332" s="41" t="str">
        <f t="shared" si="80"/>
        <v/>
      </c>
      <c r="AQ332" s="41" t="str">
        <f t="shared" si="81"/>
        <v/>
      </c>
      <c r="AR332" s="41">
        <f t="shared" si="73"/>
        <v>0</v>
      </c>
      <c r="AS332" s="107">
        <f t="shared" si="84"/>
        <v>0</v>
      </c>
      <c r="AT332" s="41" t="str">
        <f t="shared" si="86"/>
        <v/>
      </c>
      <c r="AU332" s="41"/>
      <c r="AV332" s="41"/>
      <c r="AW332" s="41"/>
      <c r="AX332" s="41"/>
      <c r="AY332" s="41"/>
      <c r="AZ332" s="41"/>
      <c r="BA332" s="41">
        <f t="shared" si="82"/>
        <v>0</v>
      </c>
      <c r="BB332" s="42">
        <f>[1]Rollup!$C$15</f>
        <v>44388</v>
      </c>
      <c r="BC332" s="43" t="str">
        <f t="shared" si="83"/>
        <v/>
      </c>
      <c r="BD332" s="2"/>
      <c r="BE332" s="2"/>
      <c r="BF332" s="2"/>
      <c r="BG332" s="2"/>
      <c r="BH332" s="2"/>
      <c r="BI332" s="2"/>
      <c r="BJ332" s="2"/>
      <c r="BK332" s="2"/>
      <c r="BL332" s="2"/>
      <c r="BM332" s="2"/>
      <c r="BN332" s="2"/>
      <c r="BO332" s="2"/>
      <c r="BP332" s="2"/>
      <c r="BQ332" s="2"/>
      <c r="BR332" s="2"/>
      <c r="BS332" s="2"/>
      <c r="BT332" s="2"/>
      <c r="BU332" s="2"/>
      <c r="BV332" s="2"/>
      <c r="BW332" s="2"/>
      <c r="BX332" s="2"/>
      <c r="BY332" s="2"/>
    </row>
    <row r="333" spans="1:77" ht="15" x14ac:dyDescent="0.25">
      <c r="A333" s="47"/>
      <c r="B333" s="47"/>
      <c r="C333" s="47"/>
      <c r="D333" s="47"/>
      <c r="E333" s="47"/>
      <c r="F333" s="47"/>
      <c r="G333" s="48"/>
      <c r="H333" s="48"/>
      <c r="I333" s="48"/>
      <c r="J333" s="48"/>
      <c r="K333" s="48"/>
      <c r="L333" s="48"/>
      <c r="M333" s="49"/>
      <c r="N333" s="50"/>
      <c r="O333" s="51"/>
      <c r="P333" s="52"/>
      <c r="Q333" s="52"/>
      <c r="R333" s="51"/>
      <c r="S333" s="53"/>
      <c r="T333" s="49"/>
      <c r="U333" s="50"/>
      <c r="V333" s="51"/>
      <c r="W333" s="51"/>
      <c r="X333" s="54"/>
      <c r="Y333" s="54"/>
      <c r="Z333" s="54"/>
      <c r="AA333" s="54"/>
      <c r="AB333" s="54"/>
      <c r="AC333" s="54"/>
      <c r="AD333" s="54"/>
      <c r="AE333" s="55" t="str">
        <f t="shared" si="75"/>
        <v/>
      </c>
      <c r="AF333" s="51">
        <f t="shared" si="76"/>
        <v>0</v>
      </c>
      <c r="AG333" s="41" t="str">
        <f t="shared" si="77"/>
        <v>x</v>
      </c>
      <c r="AH333" s="41" t="str">
        <f t="shared" si="78"/>
        <v/>
      </c>
      <c r="AI333" s="41" t="str">
        <f t="shared" si="85"/>
        <v/>
      </c>
      <c r="AJ333" s="41" t="str">
        <f t="shared" si="74"/>
        <v/>
      </c>
      <c r="AK333" s="41" t="str">
        <f t="shared" si="74"/>
        <v/>
      </c>
      <c r="AL333" s="41" t="str">
        <f t="shared" si="74"/>
        <v/>
      </c>
      <c r="AM333" s="41" t="str">
        <f t="shared" si="74"/>
        <v/>
      </c>
      <c r="AN333" s="41" t="str">
        <f t="shared" si="74"/>
        <v/>
      </c>
      <c r="AO333" s="41" t="str">
        <f t="shared" si="79"/>
        <v/>
      </c>
      <c r="AP333" s="41" t="str">
        <f t="shared" si="80"/>
        <v/>
      </c>
      <c r="AQ333" s="41" t="str">
        <f t="shared" si="81"/>
        <v/>
      </c>
      <c r="AR333" s="41">
        <f t="shared" si="73"/>
        <v>0</v>
      </c>
      <c r="AS333" s="107">
        <f t="shared" si="84"/>
        <v>0</v>
      </c>
      <c r="AT333" s="41" t="str">
        <f t="shared" si="86"/>
        <v/>
      </c>
      <c r="AU333" s="41"/>
      <c r="AV333" s="41"/>
      <c r="AW333" s="41"/>
      <c r="AX333" s="41"/>
      <c r="AY333" s="41"/>
      <c r="AZ333" s="41"/>
      <c r="BA333" s="41">
        <f t="shared" si="82"/>
        <v>0</v>
      </c>
      <c r="BB333" s="42">
        <f>[1]Rollup!$C$15</f>
        <v>44388</v>
      </c>
      <c r="BC333" s="43" t="str">
        <f t="shared" si="83"/>
        <v/>
      </c>
      <c r="BD333" s="2"/>
      <c r="BE333" s="2"/>
      <c r="BF333" s="2"/>
      <c r="BG333" s="2"/>
      <c r="BH333" s="2"/>
      <c r="BI333" s="2"/>
      <c r="BJ333" s="2"/>
      <c r="BK333" s="2"/>
      <c r="BL333" s="2"/>
      <c r="BM333" s="2"/>
      <c r="BN333" s="2"/>
      <c r="BO333" s="2"/>
      <c r="BP333" s="2"/>
      <c r="BQ333" s="2"/>
      <c r="BR333" s="2"/>
      <c r="BS333" s="2"/>
      <c r="BT333" s="2"/>
      <c r="BU333" s="2"/>
      <c r="BV333" s="2"/>
      <c r="BW333" s="2"/>
      <c r="BX333" s="2"/>
      <c r="BY333" s="2"/>
    </row>
    <row r="334" spans="1:77" ht="15" x14ac:dyDescent="0.25">
      <c r="A334" s="47"/>
      <c r="B334" s="47"/>
      <c r="C334" s="47"/>
      <c r="D334" s="47"/>
      <c r="E334" s="47"/>
      <c r="F334" s="47"/>
      <c r="G334" s="48"/>
      <c r="H334" s="48"/>
      <c r="I334" s="48"/>
      <c r="J334" s="48"/>
      <c r="K334" s="48"/>
      <c r="L334" s="48"/>
      <c r="M334" s="49"/>
      <c r="N334" s="50"/>
      <c r="O334" s="51"/>
      <c r="P334" s="52"/>
      <c r="Q334" s="52"/>
      <c r="R334" s="51"/>
      <c r="S334" s="53"/>
      <c r="T334" s="49"/>
      <c r="U334" s="50"/>
      <c r="V334" s="51"/>
      <c r="W334" s="51"/>
      <c r="X334" s="54"/>
      <c r="Y334" s="54"/>
      <c r="Z334" s="54"/>
      <c r="AA334" s="54"/>
      <c r="AB334" s="54"/>
      <c r="AC334" s="54"/>
      <c r="AD334" s="54"/>
      <c r="AE334" s="55" t="str">
        <f t="shared" si="75"/>
        <v/>
      </c>
      <c r="AF334" s="51">
        <f t="shared" si="76"/>
        <v>0</v>
      </c>
      <c r="AG334" s="41" t="str">
        <f t="shared" si="77"/>
        <v>x</v>
      </c>
      <c r="AH334" s="41" t="str">
        <f t="shared" si="78"/>
        <v/>
      </c>
      <c r="AI334" s="41" t="str">
        <f t="shared" si="85"/>
        <v/>
      </c>
      <c r="AJ334" s="41" t="str">
        <f t="shared" si="74"/>
        <v/>
      </c>
      <c r="AK334" s="41" t="str">
        <f t="shared" si="74"/>
        <v/>
      </c>
      <c r="AL334" s="41" t="str">
        <f t="shared" si="74"/>
        <v/>
      </c>
      <c r="AM334" s="41" t="str">
        <f t="shared" si="74"/>
        <v/>
      </c>
      <c r="AN334" s="41" t="str">
        <f t="shared" si="74"/>
        <v/>
      </c>
      <c r="AO334" s="41" t="str">
        <f t="shared" si="79"/>
        <v/>
      </c>
      <c r="AP334" s="41" t="str">
        <f t="shared" si="80"/>
        <v/>
      </c>
      <c r="AQ334" s="41" t="str">
        <f t="shared" si="81"/>
        <v/>
      </c>
      <c r="AR334" s="41">
        <f t="shared" si="73"/>
        <v>0</v>
      </c>
      <c r="AS334" s="107">
        <f t="shared" si="84"/>
        <v>0</v>
      </c>
      <c r="AT334" s="41" t="str">
        <f t="shared" si="86"/>
        <v/>
      </c>
      <c r="AU334" s="41"/>
      <c r="AV334" s="41"/>
      <c r="AW334" s="41"/>
      <c r="AX334" s="41"/>
      <c r="AY334" s="41"/>
      <c r="AZ334" s="41"/>
      <c r="BA334" s="41">
        <f t="shared" si="82"/>
        <v>0</v>
      </c>
      <c r="BB334" s="42">
        <f>[1]Rollup!$C$15</f>
        <v>44388</v>
      </c>
      <c r="BC334" s="43" t="str">
        <f t="shared" si="83"/>
        <v/>
      </c>
      <c r="BD334" s="2"/>
      <c r="BE334" s="2"/>
      <c r="BF334" s="2"/>
      <c r="BG334" s="2"/>
      <c r="BH334" s="2"/>
      <c r="BI334" s="2"/>
      <c r="BJ334" s="2"/>
      <c r="BK334" s="2"/>
      <c r="BL334" s="2"/>
      <c r="BM334" s="2"/>
      <c r="BN334" s="2"/>
      <c r="BO334" s="2"/>
      <c r="BP334" s="2"/>
      <c r="BQ334" s="2"/>
      <c r="BR334" s="2"/>
      <c r="BS334" s="2"/>
      <c r="BT334" s="2"/>
      <c r="BU334" s="2"/>
      <c r="BV334" s="2"/>
      <c r="BW334" s="2"/>
      <c r="BX334" s="2"/>
      <c r="BY334" s="2"/>
    </row>
    <row r="335" spans="1:77" ht="15" x14ac:dyDescent="0.25">
      <c r="A335" s="47"/>
      <c r="B335" s="47"/>
      <c r="C335" s="47"/>
      <c r="D335" s="47"/>
      <c r="E335" s="47"/>
      <c r="F335" s="47"/>
      <c r="G335" s="48"/>
      <c r="H335" s="48"/>
      <c r="I335" s="48"/>
      <c r="J335" s="48"/>
      <c r="K335" s="48"/>
      <c r="L335" s="48"/>
      <c r="M335" s="49"/>
      <c r="N335" s="50"/>
      <c r="O335" s="51"/>
      <c r="P335" s="52"/>
      <c r="Q335" s="52"/>
      <c r="R335" s="51"/>
      <c r="S335" s="53"/>
      <c r="T335" s="49"/>
      <c r="U335" s="50"/>
      <c r="V335" s="51"/>
      <c r="W335" s="51"/>
      <c r="X335" s="54"/>
      <c r="Y335" s="54"/>
      <c r="Z335" s="54"/>
      <c r="AA335" s="54"/>
      <c r="AB335" s="54"/>
      <c r="AC335" s="54"/>
      <c r="AD335" s="54"/>
      <c r="AE335" s="55" t="str">
        <f t="shared" si="75"/>
        <v/>
      </c>
      <c r="AF335" s="51">
        <f t="shared" si="76"/>
        <v>0</v>
      </c>
      <c r="AG335" s="41" t="str">
        <f t="shared" si="77"/>
        <v>x</v>
      </c>
      <c r="AH335" s="41" t="str">
        <f t="shared" si="78"/>
        <v/>
      </c>
      <c r="AI335" s="41" t="str">
        <f t="shared" si="85"/>
        <v/>
      </c>
      <c r="AJ335" s="41" t="str">
        <f t="shared" ref="AJ335:AN377" si="87">IFERROR(IF($AG335="x",IF(O335&gt;=_xlfn.NUMBERVALUE(LEFT(INDEX(BH:BH,MATCH($D335,$BD:$BD,0)),FIND(",",INDEX(BH:BH,MATCH($D335,$BD:$BD,0)))-1)),_xlfn.NUMBERVALUE(RIGHT(INDEX(BH:BH,MATCH($D335,$BD:$BD,0)),LEN(INDEX(BH:BH,MATCH($D335,$BD:$BD,0)))-FIND(",",INDEX(BH:BH,MATCH($D335,$BD:$BD,0))))),0),""),"")</f>
        <v/>
      </c>
      <c r="AK335" s="41" t="str">
        <f t="shared" si="87"/>
        <v/>
      </c>
      <c r="AL335" s="41" t="str">
        <f t="shared" si="87"/>
        <v/>
      </c>
      <c r="AM335" s="41" t="str">
        <f t="shared" si="87"/>
        <v/>
      </c>
      <c r="AN335" s="41" t="str">
        <f t="shared" si="87"/>
        <v/>
      </c>
      <c r="AO335" s="41" t="str">
        <f t="shared" si="79"/>
        <v/>
      </c>
      <c r="AP335" s="41" t="str">
        <f t="shared" si="80"/>
        <v/>
      </c>
      <c r="AQ335" s="41" t="str">
        <f t="shared" si="81"/>
        <v/>
      </c>
      <c r="AR335" s="41">
        <f t="shared" si="73"/>
        <v>0</v>
      </c>
      <c r="AS335" s="107">
        <f t="shared" si="84"/>
        <v>0</v>
      </c>
      <c r="AT335" s="41" t="str">
        <f t="shared" si="86"/>
        <v/>
      </c>
      <c r="AU335" s="41"/>
      <c r="AV335" s="41"/>
      <c r="AW335" s="41"/>
      <c r="AX335" s="41"/>
      <c r="AY335" s="41"/>
      <c r="AZ335" s="41"/>
      <c r="BA335" s="41">
        <f t="shared" si="82"/>
        <v>0</v>
      </c>
      <c r="BB335" s="42">
        <f>[1]Rollup!$C$15</f>
        <v>44388</v>
      </c>
      <c r="BC335" s="43" t="str">
        <f t="shared" si="83"/>
        <v/>
      </c>
      <c r="BD335" s="2"/>
      <c r="BE335" s="2"/>
      <c r="BF335" s="2"/>
      <c r="BG335" s="2"/>
      <c r="BH335" s="2"/>
      <c r="BI335" s="2"/>
      <c r="BJ335" s="2"/>
      <c r="BK335" s="2"/>
      <c r="BL335" s="2"/>
      <c r="BM335" s="2"/>
      <c r="BN335" s="2"/>
      <c r="BO335" s="2"/>
      <c r="BP335" s="2"/>
      <c r="BQ335" s="2"/>
      <c r="BR335" s="2"/>
      <c r="BS335" s="2"/>
      <c r="BT335" s="2"/>
      <c r="BU335" s="2"/>
      <c r="BV335" s="2"/>
      <c r="BW335" s="2"/>
      <c r="BX335" s="2"/>
      <c r="BY335" s="2"/>
    </row>
    <row r="336" spans="1:77" ht="15" x14ac:dyDescent="0.25">
      <c r="A336" s="47"/>
      <c r="B336" s="47"/>
      <c r="C336" s="47"/>
      <c r="D336" s="47"/>
      <c r="E336" s="47"/>
      <c r="F336" s="47"/>
      <c r="G336" s="48"/>
      <c r="H336" s="48"/>
      <c r="I336" s="48"/>
      <c r="J336" s="48"/>
      <c r="K336" s="48"/>
      <c r="L336" s="48"/>
      <c r="M336" s="49"/>
      <c r="N336" s="50"/>
      <c r="O336" s="51"/>
      <c r="P336" s="52"/>
      <c r="Q336" s="52"/>
      <c r="R336" s="51"/>
      <c r="S336" s="53"/>
      <c r="T336" s="49"/>
      <c r="U336" s="50"/>
      <c r="V336" s="51"/>
      <c r="W336" s="51"/>
      <c r="X336" s="54"/>
      <c r="Y336" s="54"/>
      <c r="Z336" s="54"/>
      <c r="AA336" s="54"/>
      <c r="AB336" s="54"/>
      <c r="AC336" s="54"/>
      <c r="AD336" s="54"/>
      <c r="AE336" s="55" t="str">
        <f t="shared" si="75"/>
        <v/>
      </c>
      <c r="AF336" s="51">
        <f t="shared" si="76"/>
        <v>0</v>
      </c>
      <c r="AG336" s="41" t="str">
        <f t="shared" si="77"/>
        <v>x</v>
      </c>
      <c r="AH336" s="41" t="str">
        <f t="shared" si="78"/>
        <v/>
      </c>
      <c r="AI336" s="41" t="str">
        <f t="shared" si="85"/>
        <v/>
      </c>
      <c r="AJ336" s="41" t="str">
        <f t="shared" si="87"/>
        <v/>
      </c>
      <c r="AK336" s="41" t="str">
        <f t="shared" si="87"/>
        <v/>
      </c>
      <c r="AL336" s="41" t="str">
        <f t="shared" si="87"/>
        <v/>
      </c>
      <c r="AM336" s="41" t="str">
        <f t="shared" si="87"/>
        <v/>
      </c>
      <c r="AN336" s="41" t="str">
        <f t="shared" si="87"/>
        <v/>
      </c>
      <c r="AO336" s="41" t="str">
        <f t="shared" si="79"/>
        <v/>
      </c>
      <c r="AP336" s="41" t="str">
        <f t="shared" si="80"/>
        <v/>
      </c>
      <c r="AQ336" s="41" t="str">
        <f t="shared" si="81"/>
        <v/>
      </c>
      <c r="AR336" s="41">
        <f t="shared" si="73"/>
        <v>0</v>
      </c>
      <c r="AS336" s="107">
        <f t="shared" si="84"/>
        <v>0</v>
      </c>
      <c r="AT336" s="41" t="str">
        <f t="shared" si="86"/>
        <v/>
      </c>
      <c r="AU336" s="41"/>
      <c r="AV336" s="41"/>
      <c r="AW336" s="41"/>
      <c r="AX336" s="41"/>
      <c r="AY336" s="41"/>
      <c r="AZ336" s="41"/>
      <c r="BA336" s="41">
        <f t="shared" si="82"/>
        <v>0</v>
      </c>
      <c r="BB336" s="42">
        <f>[1]Rollup!$C$15</f>
        <v>44388</v>
      </c>
      <c r="BC336" s="43" t="str">
        <f t="shared" si="83"/>
        <v/>
      </c>
      <c r="BD336" s="2"/>
      <c r="BE336" s="2"/>
      <c r="BF336" s="2"/>
      <c r="BG336" s="2"/>
      <c r="BH336" s="2"/>
      <c r="BI336" s="2"/>
      <c r="BJ336" s="2"/>
      <c r="BK336" s="2"/>
      <c r="BL336" s="2"/>
      <c r="BM336" s="2"/>
      <c r="BN336" s="2"/>
      <c r="BO336" s="2"/>
      <c r="BP336" s="2"/>
      <c r="BQ336" s="2"/>
      <c r="BR336" s="2"/>
      <c r="BS336" s="2"/>
      <c r="BT336" s="2"/>
      <c r="BU336" s="2"/>
      <c r="BV336" s="2"/>
      <c r="BW336" s="2"/>
      <c r="BX336" s="2"/>
      <c r="BY336" s="2"/>
    </row>
    <row r="337" spans="1:77" ht="15" x14ac:dyDescent="0.25">
      <c r="A337" s="47"/>
      <c r="B337" s="47"/>
      <c r="C337" s="47"/>
      <c r="D337" s="47"/>
      <c r="E337" s="47"/>
      <c r="F337" s="47"/>
      <c r="G337" s="48"/>
      <c r="H337" s="48"/>
      <c r="I337" s="48"/>
      <c r="J337" s="48"/>
      <c r="K337" s="48"/>
      <c r="L337" s="48"/>
      <c r="M337" s="49"/>
      <c r="N337" s="50"/>
      <c r="O337" s="51"/>
      <c r="P337" s="52"/>
      <c r="Q337" s="52"/>
      <c r="R337" s="51"/>
      <c r="S337" s="53"/>
      <c r="T337" s="49"/>
      <c r="U337" s="50"/>
      <c r="V337" s="51"/>
      <c r="W337" s="51"/>
      <c r="X337" s="54"/>
      <c r="Y337" s="54"/>
      <c r="Z337" s="54"/>
      <c r="AA337" s="54"/>
      <c r="AB337" s="54"/>
      <c r="AC337" s="54"/>
      <c r="AD337" s="54"/>
      <c r="AE337" s="55" t="str">
        <f t="shared" si="75"/>
        <v/>
      </c>
      <c r="AF337" s="51">
        <f t="shared" si="76"/>
        <v>0</v>
      </c>
      <c r="AG337" s="41" t="str">
        <f t="shared" si="77"/>
        <v>x</v>
      </c>
      <c r="AH337" s="41" t="str">
        <f t="shared" si="78"/>
        <v/>
      </c>
      <c r="AI337" s="41" t="str">
        <f t="shared" si="85"/>
        <v/>
      </c>
      <c r="AJ337" s="41" t="str">
        <f t="shared" si="87"/>
        <v/>
      </c>
      <c r="AK337" s="41" t="str">
        <f t="shared" si="87"/>
        <v/>
      </c>
      <c r="AL337" s="41" t="str">
        <f t="shared" si="87"/>
        <v/>
      </c>
      <c r="AM337" s="41" t="str">
        <f t="shared" si="87"/>
        <v/>
      </c>
      <c r="AN337" s="41" t="str">
        <f t="shared" si="87"/>
        <v/>
      </c>
      <c r="AO337" s="41" t="str">
        <f t="shared" si="79"/>
        <v/>
      </c>
      <c r="AP337" s="41" t="str">
        <f t="shared" si="80"/>
        <v/>
      </c>
      <c r="AQ337" s="41" t="str">
        <f t="shared" si="81"/>
        <v/>
      </c>
      <c r="AR337" s="41">
        <f t="shared" ref="AR337:AR400" si="88">IFERROR(IF($AG337="x",IF(V337&gt;=_xlfn.NUMBERVALUE(LEFT(INDEX(BP:BP,MATCH($D337,$BD:$BD,0)),FIND(",",INDEX(BP:BP,MATCH($D337,$BD:$BD,0)))-1)),_xlfn.NUMBERVALUE(RIGHT(INDEX(BP:BP,MATCH($D337,$BD:$BD,0)),LEN(INDEX(BP:BP,MATCH($D337,$BD:$BD,0)))-FIND(",",INDEX(BP:BP,MATCH($D337,$BD:$BD,0))))),IF(V337&gt;=_xlfn.NUMBERVALUE(LEFT(INDEX(BP:BP,MATCH($D337,$BD:$BD,0)),FIND(",",INDEX(BP:BP,MATCH($D337,$BD:$BD,0)))-1))-5,_xlfn.NUMBERVALUE(RIGHT(INDEX(BP:BP,MATCH($D337,$BD:$BD,0)),LEN(INDEX(BP:BP,MATCH($D337,$BD:$BD,0)))-FIND(",",INDEX(BP:BP,MATCH($D337,$BD:$BD,0)))))*(1/3),0)),0),0)</f>
        <v>0</v>
      </c>
      <c r="AS337" s="107">
        <f t="shared" si="84"/>
        <v>0</v>
      </c>
      <c r="AT337" s="41" t="str">
        <f t="shared" si="86"/>
        <v/>
      </c>
      <c r="AU337" s="41"/>
      <c r="AV337" s="41"/>
      <c r="AW337" s="41"/>
      <c r="AX337" s="41"/>
      <c r="AY337" s="41"/>
      <c r="AZ337" s="41"/>
      <c r="BA337" s="41">
        <f t="shared" si="82"/>
        <v>0</v>
      </c>
      <c r="BB337" s="42">
        <f>[1]Rollup!$C$15</f>
        <v>44388</v>
      </c>
      <c r="BC337" s="43" t="str">
        <f t="shared" si="83"/>
        <v/>
      </c>
      <c r="BD337" s="2"/>
      <c r="BE337" s="2"/>
      <c r="BF337" s="2"/>
      <c r="BG337" s="2"/>
      <c r="BH337" s="2"/>
      <c r="BI337" s="2"/>
      <c r="BJ337" s="2"/>
      <c r="BK337" s="2"/>
      <c r="BL337" s="2"/>
      <c r="BM337" s="2"/>
      <c r="BN337" s="2"/>
      <c r="BO337" s="2"/>
      <c r="BP337" s="2"/>
      <c r="BQ337" s="2"/>
      <c r="BR337" s="2"/>
      <c r="BS337" s="2"/>
      <c r="BT337" s="2"/>
      <c r="BU337" s="2"/>
      <c r="BV337" s="2"/>
      <c r="BW337" s="2"/>
      <c r="BX337" s="2"/>
      <c r="BY337" s="2"/>
    </row>
    <row r="338" spans="1:77" ht="15" x14ac:dyDescent="0.25">
      <c r="A338" s="47"/>
      <c r="B338" s="47"/>
      <c r="C338" s="47"/>
      <c r="D338" s="47"/>
      <c r="E338" s="47"/>
      <c r="F338" s="47"/>
      <c r="G338" s="48"/>
      <c r="H338" s="48"/>
      <c r="I338" s="48"/>
      <c r="J338" s="48"/>
      <c r="K338" s="48"/>
      <c r="L338" s="48"/>
      <c r="M338" s="49"/>
      <c r="N338" s="50"/>
      <c r="O338" s="51"/>
      <c r="P338" s="52"/>
      <c r="Q338" s="52"/>
      <c r="R338" s="51"/>
      <c r="S338" s="53"/>
      <c r="T338" s="49"/>
      <c r="U338" s="50"/>
      <c r="V338" s="51"/>
      <c r="W338" s="51"/>
      <c r="X338" s="54"/>
      <c r="Y338" s="54"/>
      <c r="Z338" s="54"/>
      <c r="AA338" s="54"/>
      <c r="AB338" s="54"/>
      <c r="AC338" s="54"/>
      <c r="AD338" s="54"/>
      <c r="AE338" s="55" t="str">
        <f t="shared" si="75"/>
        <v/>
      </c>
      <c r="AF338" s="51">
        <f t="shared" si="76"/>
        <v>0</v>
      </c>
      <c r="AG338" s="41" t="str">
        <f t="shared" si="77"/>
        <v>x</v>
      </c>
      <c r="AH338" s="41" t="str">
        <f t="shared" si="78"/>
        <v/>
      </c>
      <c r="AI338" s="41" t="str">
        <f t="shared" si="85"/>
        <v/>
      </c>
      <c r="AJ338" s="41" t="str">
        <f t="shared" si="87"/>
        <v/>
      </c>
      <c r="AK338" s="41" t="str">
        <f t="shared" si="87"/>
        <v/>
      </c>
      <c r="AL338" s="41" t="str">
        <f t="shared" si="87"/>
        <v/>
      </c>
      <c r="AM338" s="41" t="str">
        <f t="shared" si="87"/>
        <v/>
      </c>
      <c r="AN338" s="41" t="str">
        <f t="shared" si="87"/>
        <v/>
      </c>
      <c r="AO338" s="41" t="str">
        <f t="shared" si="79"/>
        <v/>
      </c>
      <c r="AP338" s="41" t="str">
        <f t="shared" si="80"/>
        <v/>
      </c>
      <c r="AQ338" s="41" t="str">
        <f t="shared" si="81"/>
        <v/>
      </c>
      <c r="AR338" s="41">
        <f t="shared" si="88"/>
        <v>0</v>
      </c>
      <c r="AS338" s="107">
        <f t="shared" si="84"/>
        <v>0</v>
      </c>
      <c r="AT338" s="41" t="str">
        <f t="shared" si="86"/>
        <v/>
      </c>
      <c r="AU338" s="41"/>
      <c r="AV338" s="41"/>
      <c r="AW338" s="41"/>
      <c r="AX338" s="41"/>
      <c r="AY338" s="41"/>
      <c r="AZ338" s="41"/>
      <c r="BA338" s="41">
        <f t="shared" si="82"/>
        <v>0</v>
      </c>
      <c r="BB338" s="42">
        <f>[1]Rollup!$C$15</f>
        <v>44388</v>
      </c>
      <c r="BC338" s="43" t="str">
        <f t="shared" si="83"/>
        <v/>
      </c>
      <c r="BD338" s="2"/>
      <c r="BE338" s="2"/>
      <c r="BF338" s="2"/>
      <c r="BG338" s="2"/>
      <c r="BH338" s="2"/>
      <c r="BI338" s="2"/>
      <c r="BJ338" s="2"/>
      <c r="BK338" s="2"/>
      <c r="BL338" s="2"/>
      <c r="BM338" s="2"/>
      <c r="BN338" s="2"/>
      <c r="BO338" s="2"/>
      <c r="BP338" s="2"/>
      <c r="BQ338" s="2"/>
      <c r="BR338" s="2"/>
      <c r="BS338" s="2"/>
      <c r="BT338" s="2"/>
      <c r="BU338" s="2"/>
      <c r="BV338" s="2"/>
      <c r="BW338" s="2"/>
      <c r="BX338" s="2"/>
      <c r="BY338" s="2"/>
    </row>
    <row r="339" spans="1:77" ht="15" x14ac:dyDescent="0.25">
      <c r="A339" s="47"/>
      <c r="B339" s="47"/>
      <c r="C339" s="47"/>
      <c r="D339" s="47"/>
      <c r="E339" s="47"/>
      <c r="F339" s="47"/>
      <c r="G339" s="48"/>
      <c r="H339" s="48"/>
      <c r="I339" s="48"/>
      <c r="J339" s="48"/>
      <c r="K339" s="48"/>
      <c r="L339" s="48"/>
      <c r="M339" s="49"/>
      <c r="N339" s="50"/>
      <c r="O339" s="51"/>
      <c r="P339" s="52"/>
      <c r="Q339" s="52"/>
      <c r="R339" s="51"/>
      <c r="S339" s="53"/>
      <c r="T339" s="49"/>
      <c r="U339" s="50"/>
      <c r="V339" s="51"/>
      <c r="W339" s="51"/>
      <c r="X339" s="54"/>
      <c r="Y339" s="54"/>
      <c r="Z339" s="54"/>
      <c r="AA339" s="54"/>
      <c r="AB339" s="54"/>
      <c r="AC339" s="54"/>
      <c r="AD339" s="54"/>
      <c r="AE339" s="55" t="str">
        <f t="shared" si="75"/>
        <v/>
      </c>
      <c r="AF339" s="51">
        <f t="shared" si="76"/>
        <v>0</v>
      </c>
      <c r="AG339" s="41" t="str">
        <f t="shared" si="77"/>
        <v>x</v>
      </c>
      <c r="AH339" s="41" t="str">
        <f t="shared" si="78"/>
        <v/>
      </c>
      <c r="AI339" s="41" t="str">
        <f t="shared" si="85"/>
        <v/>
      </c>
      <c r="AJ339" s="41" t="str">
        <f t="shared" si="87"/>
        <v/>
      </c>
      <c r="AK339" s="41" t="str">
        <f t="shared" si="87"/>
        <v/>
      </c>
      <c r="AL339" s="41" t="str">
        <f t="shared" si="87"/>
        <v/>
      </c>
      <c r="AM339" s="41" t="str">
        <f t="shared" si="87"/>
        <v/>
      </c>
      <c r="AN339" s="41" t="str">
        <f t="shared" si="87"/>
        <v/>
      </c>
      <c r="AO339" s="41" t="str">
        <f t="shared" si="79"/>
        <v/>
      </c>
      <c r="AP339" s="41" t="str">
        <f t="shared" si="80"/>
        <v/>
      </c>
      <c r="AQ339" s="41" t="str">
        <f t="shared" si="81"/>
        <v/>
      </c>
      <c r="AR339" s="41">
        <f t="shared" si="88"/>
        <v>0</v>
      </c>
      <c r="AS339" s="107">
        <f t="shared" si="84"/>
        <v>0</v>
      </c>
      <c r="AT339" s="41" t="str">
        <f t="shared" si="86"/>
        <v/>
      </c>
      <c r="AU339" s="41"/>
      <c r="AV339" s="41"/>
      <c r="AW339" s="41"/>
      <c r="AX339" s="41"/>
      <c r="AY339" s="41"/>
      <c r="AZ339" s="41"/>
      <c r="BA339" s="41">
        <f t="shared" si="82"/>
        <v>0</v>
      </c>
      <c r="BB339" s="42">
        <f>[1]Rollup!$C$15</f>
        <v>44388</v>
      </c>
      <c r="BC339" s="43" t="str">
        <f t="shared" si="83"/>
        <v/>
      </c>
      <c r="BD339" s="2"/>
      <c r="BE339" s="2"/>
      <c r="BF339" s="2"/>
      <c r="BG339" s="2"/>
      <c r="BH339" s="2"/>
      <c r="BI339" s="2"/>
      <c r="BJ339" s="2"/>
      <c r="BK339" s="2"/>
      <c r="BL339" s="2"/>
      <c r="BM339" s="2"/>
      <c r="BN339" s="2"/>
      <c r="BO339" s="2"/>
      <c r="BP339" s="2"/>
      <c r="BQ339" s="2"/>
      <c r="BR339" s="2"/>
      <c r="BS339" s="2"/>
      <c r="BT339" s="2"/>
      <c r="BU339" s="2"/>
      <c r="BV339" s="2"/>
      <c r="BW339" s="2"/>
      <c r="BX339" s="2"/>
      <c r="BY339" s="2"/>
    </row>
    <row r="340" spans="1:77" ht="15" x14ac:dyDescent="0.25">
      <c r="A340" s="47"/>
      <c r="B340" s="47"/>
      <c r="C340" s="47"/>
      <c r="D340" s="47"/>
      <c r="E340" s="47"/>
      <c r="F340" s="47"/>
      <c r="G340" s="48"/>
      <c r="H340" s="48"/>
      <c r="I340" s="48"/>
      <c r="J340" s="48"/>
      <c r="K340" s="48"/>
      <c r="L340" s="48"/>
      <c r="M340" s="49"/>
      <c r="N340" s="50"/>
      <c r="O340" s="51"/>
      <c r="P340" s="52"/>
      <c r="Q340" s="52"/>
      <c r="R340" s="51"/>
      <c r="S340" s="53"/>
      <c r="T340" s="49"/>
      <c r="U340" s="50"/>
      <c r="V340" s="51"/>
      <c r="W340" s="51"/>
      <c r="X340" s="54"/>
      <c r="Y340" s="54"/>
      <c r="Z340" s="54"/>
      <c r="AA340" s="54"/>
      <c r="AB340" s="54"/>
      <c r="AC340" s="54"/>
      <c r="AD340" s="54"/>
      <c r="AE340" s="55" t="str">
        <f t="shared" si="75"/>
        <v/>
      </c>
      <c r="AF340" s="51">
        <f t="shared" si="76"/>
        <v>0</v>
      </c>
      <c r="AG340" s="41" t="str">
        <f t="shared" si="77"/>
        <v>x</v>
      </c>
      <c r="AH340" s="41" t="str">
        <f t="shared" si="78"/>
        <v/>
      </c>
      <c r="AI340" s="41" t="str">
        <f t="shared" si="85"/>
        <v/>
      </c>
      <c r="AJ340" s="41" t="str">
        <f t="shared" si="87"/>
        <v/>
      </c>
      <c r="AK340" s="41" t="str">
        <f t="shared" si="87"/>
        <v/>
      </c>
      <c r="AL340" s="41" t="str">
        <f t="shared" si="87"/>
        <v/>
      </c>
      <c r="AM340" s="41" t="str">
        <f t="shared" si="87"/>
        <v/>
      </c>
      <c r="AN340" s="41" t="str">
        <f t="shared" si="87"/>
        <v/>
      </c>
      <c r="AO340" s="41" t="str">
        <f t="shared" si="79"/>
        <v/>
      </c>
      <c r="AP340" s="41" t="str">
        <f t="shared" si="80"/>
        <v/>
      </c>
      <c r="AQ340" s="41" t="str">
        <f t="shared" si="81"/>
        <v/>
      </c>
      <c r="AR340" s="41">
        <f t="shared" si="88"/>
        <v>0</v>
      </c>
      <c r="AS340" s="107">
        <f t="shared" si="84"/>
        <v>0</v>
      </c>
      <c r="AT340" s="41" t="str">
        <f t="shared" si="86"/>
        <v/>
      </c>
      <c r="AU340" s="41"/>
      <c r="AV340" s="41"/>
      <c r="AW340" s="41"/>
      <c r="AX340" s="41"/>
      <c r="AY340" s="41"/>
      <c r="AZ340" s="41"/>
      <c r="BA340" s="41">
        <f t="shared" si="82"/>
        <v>0</v>
      </c>
      <c r="BB340" s="42">
        <f>[1]Rollup!$C$15</f>
        <v>44388</v>
      </c>
      <c r="BC340" s="43" t="str">
        <f t="shared" si="83"/>
        <v/>
      </c>
      <c r="BD340" s="2"/>
      <c r="BE340" s="2"/>
      <c r="BF340" s="2"/>
      <c r="BG340" s="2"/>
      <c r="BH340" s="2"/>
      <c r="BI340" s="2"/>
      <c r="BJ340" s="2"/>
      <c r="BK340" s="2"/>
      <c r="BL340" s="2"/>
      <c r="BM340" s="2"/>
      <c r="BN340" s="2"/>
      <c r="BO340" s="2"/>
      <c r="BP340" s="2"/>
      <c r="BQ340" s="2"/>
      <c r="BR340" s="2"/>
      <c r="BS340" s="2"/>
      <c r="BT340" s="2"/>
      <c r="BU340" s="2"/>
      <c r="BV340" s="2"/>
      <c r="BW340" s="2"/>
      <c r="BX340" s="2"/>
      <c r="BY340" s="2"/>
    </row>
    <row r="341" spans="1:77" ht="15" x14ac:dyDescent="0.25">
      <c r="A341" s="47"/>
      <c r="B341" s="47"/>
      <c r="C341" s="47"/>
      <c r="D341" s="47"/>
      <c r="E341" s="47"/>
      <c r="F341" s="47"/>
      <c r="G341" s="48"/>
      <c r="H341" s="48"/>
      <c r="I341" s="48"/>
      <c r="J341" s="48"/>
      <c r="K341" s="48"/>
      <c r="L341" s="48"/>
      <c r="M341" s="49"/>
      <c r="N341" s="50"/>
      <c r="O341" s="51"/>
      <c r="P341" s="52"/>
      <c r="Q341" s="52"/>
      <c r="R341" s="51"/>
      <c r="S341" s="53"/>
      <c r="T341" s="49"/>
      <c r="U341" s="50"/>
      <c r="V341" s="51"/>
      <c r="W341" s="51"/>
      <c r="X341" s="54"/>
      <c r="Y341" s="54"/>
      <c r="Z341" s="54"/>
      <c r="AA341" s="54"/>
      <c r="AB341" s="54"/>
      <c r="AC341" s="54"/>
      <c r="AD341" s="54"/>
      <c r="AE341" s="55" t="str">
        <f t="shared" si="75"/>
        <v/>
      </c>
      <c r="AF341" s="51">
        <f t="shared" si="76"/>
        <v>0</v>
      </c>
      <c r="AG341" s="41" t="str">
        <f t="shared" si="77"/>
        <v>x</v>
      </c>
      <c r="AH341" s="41" t="str">
        <f t="shared" si="78"/>
        <v/>
      </c>
      <c r="AI341" s="41" t="str">
        <f t="shared" si="85"/>
        <v/>
      </c>
      <c r="AJ341" s="41" t="str">
        <f t="shared" si="87"/>
        <v/>
      </c>
      <c r="AK341" s="41" t="str">
        <f t="shared" si="87"/>
        <v/>
      </c>
      <c r="AL341" s="41" t="str">
        <f t="shared" si="87"/>
        <v/>
      </c>
      <c r="AM341" s="41" t="str">
        <f t="shared" si="87"/>
        <v/>
      </c>
      <c r="AN341" s="41" t="str">
        <f t="shared" si="87"/>
        <v/>
      </c>
      <c r="AO341" s="41" t="str">
        <f t="shared" si="79"/>
        <v/>
      </c>
      <c r="AP341" s="41" t="str">
        <f t="shared" si="80"/>
        <v/>
      </c>
      <c r="AQ341" s="41" t="str">
        <f t="shared" si="81"/>
        <v/>
      </c>
      <c r="AR341" s="41">
        <f t="shared" si="88"/>
        <v>0</v>
      </c>
      <c r="AS341" s="107">
        <f t="shared" si="84"/>
        <v>0</v>
      </c>
      <c r="AT341" s="41" t="str">
        <f t="shared" si="86"/>
        <v/>
      </c>
      <c r="AU341" s="41"/>
      <c r="AV341" s="41"/>
      <c r="AW341" s="41"/>
      <c r="AX341" s="41"/>
      <c r="AY341" s="41"/>
      <c r="AZ341" s="41"/>
      <c r="BA341" s="41">
        <f t="shared" si="82"/>
        <v>0</v>
      </c>
      <c r="BB341" s="42">
        <f>[1]Rollup!$C$15</f>
        <v>44388</v>
      </c>
      <c r="BC341" s="43" t="str">
        <f t="shared" si="83"/>
        <v/>
      </c>
      <c r="BD341" s="2"/>
      <c r="BE341" s="2"/>
      <c r="BF341" s="2"/>
      <c r="BG341" s="2"/>
      <c r="BH341" s="2"/>
      <c r="BI341" s="2"/>
      <c r="BJ341" s="2"/>
      <c r="BK341" s="2"/>
      <c r="BL341" s="2"/>
      <c r="BM341" s="2"/>
      <c r="BN341" s="2"/>
      <c r="BO341" s="2"/>
      <c r="BP341" s="2"/>
      <c r="BQ341" s="2"/>
      <c r="BR341" s="2"/>
      <c r="BS341" s="2"/>
      <c r="BT341" s="2"/>
      <c r="BU341" s="2"/>
      <c r="BV341" s="2"/>
      <c r="BW341" s="2"/>
      <c r="BX341" s="2"/>
      <c r="BY341" s="2"/>
    </row>
    <row r="342" spans="1:77" ht="15" x14ac:dyDescent="0.25">
      <c r="A342" s="47"/>
      <c r="B342" s="47"/>
      <c r="C342" s="47"/>
      <c r="D342" s="47"/>
      <c r="E342" s="47"/>
      <c r="F342" s="47"/>
      <c r="G342" s="48"/>
      <c r="H342" s="48"/>
      <c r="I342" s="48"/>
      <c r="J342" s="48"/>
      <c r="K342" s="48"/>
      <c r="L342" s="48"/>
      <c r="M342" s="49"/>
      <c r="N342" s="50"/>
      <c r="O342" s="51"/>
      <c r="P342" s="52"/>
      <c r="Q342" s="52"/>
      <c r="R342" s="51"/>
      <c r="S342" s="53"/>
      <c r="T342" s="49"/>
      <c r="U342" s="50"/>
      <c r="V342" s="51"/>
      <c r="W342" s="51"/>
      <c r="X342" s="54"/>
      <c r="Y342" s="54"/>
      <c r="Z342" s="54"/>
      <c r="AA342" s="54"/>
      <c r="AB342" s="54"/>
      <c r="AC342" s="54"/>
      <c r="AD342" s="54"/>
      <c r="AE342" s="55" t="str">
        <f t="shared" si="75"/>
        <v/>
      </c>
      <c r="AF342" s="51">
        <f t="shared" si="76"/>
        <v>0</v>
      </c>
      <c r="AG342" s="41" t="str">
        <f t="shared" si="77"/>
        <v>x</v>
      </c>
      <c r="AH342" s="41" t="str">
        <f t="shared" si="78"/>
        <v/>
      </c>
      <c r="AI342" s="41" t="str">
        <f t="shared" si="85"/>
        <v/>
      </c>
      <c r="AJ342" s="41" t="str">
        <f t="shared" si="87"/>
        <v/>
      </c>
      <c r="AK342" s="41" t="str">
        <f t="shared" si="87"/>
        <v/>
      </c>
      <c r="AL342" s="41" t="str">
        <f t="shared" si="87"/>
        <v/>
      </c>
      <c r="AM342" s="41" t="str">
        <f t="shared" si="87"/>
        <v/>
      </c>
      <c r="AN342" s="41" t="str">
        <f t="shared" si="87"/>
        <v/>
      </c>
      <c r="AO342" s="41" t="str">
        <f t="shared" si="79"/>
        <v/>
      </c>
      <c r="AP342" s="41" t="str">
        <f t="shared" si="80"/>
        <v/>
      </c>
      <c r="AQ342" s="41" t="str">
        <f t="shared" si="81"/>
        <v/>
      </c>
      <c r="AR342" s="41">
        <f t="shared" si="88"/>
        <v>0</v>
      </c>
      <c r="AS342" s="107">
        <f t="shared" si="84"/>
        <v>0</v>
      </c>
      <c r="AT342" s="41" t="str">
        <f t="shared" si="86"/>
        <v/>
      </c>
      <c r="AU342" s="41"/>
      <c r="AV342" s="41"/>
      <c r="AW342" s="41"/>
      <c r="AX342" s="41"/>
      <c r="AY342" s="41"/>
      <c r="AZ342" s="41"/>
      <c r="BA342" s="41">
        <f t="shared" si="82"/>
        <v>0</v>
      </c>
      <c r="BB342" s="42">
        <f>[1]Rollup!$C$15</f>
        <v>44388</v>
      </c>
      <c r="BC342" s="43" t="str">
        <f t="shared" si="83"/>
        <v/>
      </c>
      <c r="BD342" s="2"/>
      <c r="BE342" s="2"/>
      <c r="BF342" s="2"/>
      <c r="BG342" s="2"/>
      <c r="BH342" s="2"/>
      <c r="BI342" s="2"/>
      <c r="BJ342" s="2"/>
      <c r="BK342" s="2"/>
      <c r="BL342" s="2"/>
      <c r="BM342" s="2"/>
      <c r="BN342" s="2"/>
      <c r="BO342" s="2"/>
      <c r="BP342" s="2"/>
      <c r="BQ342" s="2"/>
      <c r="BR342" s="2"/>
      <c r="BS342" s="2"/>
      <c r="BT342" s="2"/>
      <c r="BU342" s="2"/>
      <c r="BV342" s="2"/>
      <c r="BW342" s="2"/>
      <c r="BX342" s="2"/>
      <c r="BY342" s="2"/>
    </row>
    <row r="343" spans="1:77" ht="15" x14ac:dyDescent="0.25">
      <c r="A343" s="47"/>
      <c r="B343" s="47"/>
      <c r="C343" s="47"/>
      <c r="D343" s="47"/>
      <c r="E343" s="47"/>
      <c r="F343" s="47"/>
      <c r="G343" s="48"/>
      <c r="H343" s="48"/>
      <c r="I343" s="48"/>
      <c r="J343" s="48"/>
      <c r="K343" s="48"/>
      <c r="L343" s="48"/>
      <c r="M343" s="49"/>
      <c r="N343" s="50"/>
      <c r="O343" s="51"/>
      <c r="P343" s="52"/>
      <c r="Q343" s="52"/>
      <c r="R343" s="51"/>
      <c r="S343" s="53"/>
      <c r="T343" s="49"/>
      <c r="U343" s="50"/>
      <c r="V343" s="51"/>
      <c r="W343" s="51"/>
      <c r="X343" s="54"/>
      <c r="Y343" s="54"/>
      <c r="Z343" s="54"/>
      <c r="AA343" s="54"/>
      <c r="AB343" s="54"/>
      <c r="AC343" s="54"/>
      <c r="AD343" s="54"/>
      <c r="AE343" s="55" t="str">
        <f t="shared" si="75"/>
        <v/>
      </c>
      <c r="AF343" s="51">
        <f t="shared" si="76"/>
        <v>0</v>
      </c>
      <c r="AG343" s="41" t="str">
        <f t="shared" si="77"/>
        <v>x</v>
      </c>
      <c r="AH343" s="41" t="str">
        <f t="shared" si="78"/>
        <v/>
      </c>
      <c r="AI343" s="41" t="str">
        <f t="shared" si="85"/>
        <v/>
      </c>
      <c r="AJ343" s="41" t="str">
        <f t="shared" si="87"/>
        <v/>
      </c>
      <c r="AK343" s="41" t="str">
        <f t="shared" si="87"/>
        <v/>
      </c>
      <c r="AL343" s="41" t="str">
        <f t="shared" si="87"/>
        <v/>
      </c>
      <c r="AM343" s="41" t="str">
        <f t="shared" si="87"/>
        <v/>
      </c>
      <c r="AN343" s="41" t="str">
        <f t="shared" si="87"/>
        <v/>
      </c>
      <c r="AO343" s="41" t="str">
        <f t="shared" si="79"/>
        <v/>
      </c>
      <c r="AP343" s="41" t="str">
        <f t="shared" si="80"/>
        <v/>
      </c>
      <c r="AQ343" s="41" t="str">
        <f t="shared" si="81"/>
        <v/>
      </c>
      <c r="AR343" s="41">
        <f t="shared" si="88"/>
        <v>0</v>
      </c>
      <c r="AS343" s="107">
        <f t="shared" si="84"/>
        <v>0</v>
      </c>
      <c r="AT343" s="41" t="str">
        <f t="shared" si="86"/>
        <v/>
      </c>
      <c r="AU343" s="41"/>
      <c r="AV343" s="41"/>
      <c r="AW343" s="41"/>
      <c r="AX343" s="41"/>
      <c r="AY343" s="41"/>
      <c r="AZ343" s="41"/>
      <c r="BA343" s="41">
        <f t="shared" si="82"/>
        <v>0</v>
      </c>
      <c r="BB343" s="42">
        <f>[1]Rollup!$C$15</f>
        <v>44388</v>
      </c>
      <c r="BC343" s="43" t="str">
        <f t="shared" si="83"/>
        <v/>
      </c>
      <c r="BD343" s="2"/>
      <c r="BE343" s="2"/>
      <c r="BF343" s="2"/>
      <c r="BG343" s="2"/>
      <c r="BH343" s="2"/>
      <c r="BI343" s="2"/>
      <c r="BJ343" s="2"/>
      <c r="BK343" s="2"/>
      <c r="BL343" s="2"/>
      <c r="BM343" s="2"/>
      <c r="BN343" s="2"/>
      <c r="BO343" s="2"/>
      <c r="BP343" s="2"/>
      <c r="BQ343" s="2"/>
      <c r="BR343" s="2"/>
      <c r="BS343" s="2"/>
      <c r="BT343" s="2"/>
      <c r="BU343" s="2"/>
      <c r="BV343" s="2"/>
      <c r="BW343" s="2"/>
      <c r="BX343" s="2"/>
      <c r="BY343" s="2"/>
    </row>
    <row r="344" spans="1:77" ht="15" x14ac:dyDescent="0.25">
      <c r="A344" s="47"/>
      <c r="B344" s="47"/>
      <c r="C344" s="47"/>
      <c r="D344" s="47"/>
      <c r="E344" s="47"/>
      <c r="F344" s="47"/>
      <c r="G344" s="48"/>
      <c r="H344" s="48"/>
      <c r="I344" s="48"/>
      <c r="J344" s="48"/>
      <c r="K344" s="48"/>
      <c r="L344" s="48"/>
      <c r="M344" s="49"/>
      <c r="N344" s="50"/>
      <c r="O344" s="51"/>
      <c r="P344" s="52"/>
      <c r="Q344" s="52"/>
      <c r="R344" s="51"/>
      <c r="S344" s="53"/>
      <c r="T344" s="49"/>
      <c r="U344" s="50"/>
      <c r="V344" s="51"/>
      <c r="W344" s="51"/>
      <c r="X344" s="54"/>
      <c r="Y344" s="54"/>
      <c r="Z344" s="54"/>
      <c r="AA344" s="54"/>
      <c r="AB344" s="54"/>
      <c r="AC344" s="54"/>
      <c r="AD344" s="54"/>
      <c r="AE344" s="55" t="str">
        <f t="shared" si="75"/>
        <v/>
      </c>
      <c r="AF344" s="51">
        <f t="shared" si="76"/>
        <v>0</v>
      </c>
      <c r="AG344" s="41" t="str">
        <f t="shared" si="77"/>
        <v>x</v>
      </c>
      <c r="AH344" s="41" t="str">
        <f t="shared" si="78"/>
        <v/>
      </c>
      <c r="AI344" s="41" t="str">
        <f t="shared" si="85"/>
        <v/>
      </c>
      <c r="AJ344" s="41" t="str">
        <f t="shared" si="87"/>
        <v/>
      </c>
      <c r="AK344" s="41" t="str">
        <f t="shared" si="87"/>
        <v/>
      </c>
      <c r="AL344" s="41" t="str">
        <f t="shared" si="87"/>
        <v/>
      </c>
      <c r="AM344" s="41" t="str">
        <f t="shared" si="87"/>
        <v/>
      </c>
      <c r="AN344" s="41" t="str">
        <f t="shared" si="87"/>
        <v/>
      </c>
      <c r="AO344" s="41" t="str">
        <f t="shared" si="79"/>
        <v/>
      </c>
      <c r="AP344" s="41" t="str">
        <f t="shared" si="80"/>
        <v/>
      </c>
      <c r="AQ344" s="41" t="str">
        <f t="shared" si="81"/>
        <v/>
      </c>
      <c r="AR344" s="41">
        <f t="shared" si="88"/>
        <v>0</v>
      </c>
      <c r="AS344" s="107">
        <f t="shared" si="84"/>
        <v>0</v>
      </c>
      <c r="AT344" s="41" t="str">
        <f t="shared" si="86"/>
        <v/>
      </c>
      <c r="AU344" s="41"/>
      <c r="AV344" s="41"/>
      <c r="AW344" s="41"/>
      <c r="AX344" s="41"/>
      <c r="AY344" s="41"/>
      <c r="AZ344" s="41"/>
      <c r="BA344" s="41">
        <f t="shared" si="82"/>
        <v>0</v>
      </c>
      <c r="BB344" s="42">
        <f>[1]Rollup!$C$15</f>
        <v>44388</v>
      </c>
      <c r="BC344" s="43" t="str">
        <f t="shared" si="83"/>
        <v/>
      </c>
      <c r="BD344" s="2"/>
      <c r="BE344" s="2"/>
      <c r="BF344" s="2"/>
      <c r="BG344" s="2"/>
      <c r="BH344" s="2"/>
      <c r="BI344" s="2"/>
      <c r="BJ344" s="2"/>
      <c r="BK344" s="2"/>
      <c r="BL344" s="2"/>
      <c r="BM344" s="2"/>
      <c r="BN344" s="2"/>
      <c r="BO344" s="2"/>
      <c r="BP344" s="2"/>
      <c r="BQ344" s="2"/>
      <c r="BR344" s="2"/>
      <c r="BS344" s="2"/>
      <c r="BT344" s="2"/>
      <c r="BU344" s="2"/>
      <c r="BV344" s="2"/>
      <c r="BW344" s="2"/>
      <c r="BX344" s="2"/>
      <c r="BY344" s="2"/>
    </row>
    <row r="345" spans="1:77" ht="15" x14ac:dyDescent="0.25">
      <c r="A345" s="47"/>
      <c r="B345" s="47"/>
      <c r="C345" s="47"/>
      <c r="D345" s="47"/>
      <c r="E345" s="47"/>
      <c r="F345" s="47"/>
      <c r="G345" s="48"/>
      <c r="H345" s="48"/>
      <c r="I345" s="48"/>
      <c r="J345" s="48"/>
      <c r="K345" s="48"/>
      <c r="L345" s="48"/>
      <c r="M345" s="49"/>
      <c r="N345" s="50"/>
      <c r="O345" s="51"/>
      <c r="P345" s="52"/>
      <c r="Q345" s="52"/>
      <c r="R345" s="51"/>
      <c r="S345" s="53"/>
      <c r="T345" s="49"/>
      <c r="U345" s="50"/>
      <c r="V345" s="51"/>
      <c r="W345" s="51"/>
      <c r="X345" s="54"/>
      <c r="Y345" s="54"/>
      <c r="Z345" s="54"/>
      <c r="AA345" s="54"/>
      <c r="AB345" s="54"/>
      <c r="AC345" s="54"/>
      <c r="AD345" s="54"/>
      <c r="AE345" s="55" t="str">
        <f t="shared" si="75"/>
        <v/>
      </c>
      <c r="AF345" s="51">
        <f t="shared" si="76"/>
        <v>0</v>
      </c>
      <c r="AG345" s="41" t="str">
        <f t="shared" si="77"/>
        <v>x</v>
      </c>
      <c r="AH345" s="41" t="str">
        <f t="shared" si="78"/>
        <v/>
      </c>
      <c r="AI345" s="41" t="str">
        <f t="shared" si="85"/>
        <v/>
      </c>
      <c r="AJ345" s="41" t="str">
        <f t="shared" si="87"/>
        <v/>
      </c>
      <c r="AK345" s="41" t="str">
        <f t="shared" si="87"/>
        <v/>
      </c>
      <c r="AL345" s="41" t="str">
        <f t="shared" si="87"/>
        <v/>
      </c>
      <c r="AM345" s="41" t="str">
        <f t="shared" si="87"/>
        <v/>
      </c>
      <c r="AN345" s="41" t="str">
        <f t="shared" si="87"/>
        <v/>
      </c>
      <c r="AO345" s="41" t="str">
        <f t="shared" si="79"/>
        <v/>
      </c>
      <c r="AP345" s="41" t="str">
        <f t="shared" si="80"/>
        <v/>
      </c>
      <c r="AQ345" s="41" t="str">
        <f t="shared" si="81"/>
        <v/>
      </c>
      <c r="AR345" s="41">
        <f t="shared" si="88"/>
        <v>0</v>
      </c>
      <c r="AS345" s="107">
        <f t="shared" si="84"/>
        <v>0</v>
      </c>
      <c r="AT345" s="41" t="str">
        <f t="shared" si="86"/>
        <v/>
      </c>
      <c r="AU345" s="41"/>
      <c r="AV345" s="41"/>
      <c r="AW345" s="41"/>
      <c r="AX345" s="41"/>
      <c r="AY345" s="41"/>
      <c r="AZ345" s="41"/>
      <c r="BA345" s="41">
        <f t="shared" si="82"/>
        <v>0</v>
      </c>
      <c r="BB345" s="42">
        <f>[1]Rollup!$C$15</f>
        <v>44388</v>
      </c>
      <c r="BC345" s="43" t="str">
        <f t="shared" si="83"/>
        <v/>
      </c>
      <c r="BD345" s="2"/>
      <c r="BE345" s="2"/>
      <c r="BF345" s="2"/>
      <c r="BG345" s="2"/>
      <c r="BH345" s="2"/>
      <c r="BI345" s="2"/>
      <c r="BJ345" s="2"/>
      <c r="BK345" s="2"/>
      <c r="BL345" s="2"/>
      <c r="BM345" s="2"/>
      <c r="BN345" s="2"/>
      <c r="BO345" s="2"/>
      <c r="BP345" s="2"/>
      <c r="BQ345" s="2"/>
      <c r="BR345" s="2"/>
      <c r="BS345" s="2"/>
      <c r="BT345" s="2"/>
      <c r="BU345" s="2"/>
      <c r="BV345" s="2"/>
      <c r="BW345" s="2"/>
      <c r="BX345" s="2"/>
      <c r="BY345" s="2"/>
    </row>
    <row r="346" spans="1:77" ht="15" x14ac:dyDescent="0.25">
      <c r="A346" s="47"/>
      <c r="B346" s="47"/>
      <c r="C346" s="47"/>
      <c r="D346" s="47"/>
      <c r="E346" s="47"/>
      <c r="F346" s="47"/>
      <c r="G346" s="48"/>
      <c r="H346" s="48"/>
      <c r="I346" s="48"/>
      <c r="J346" s="48"/>
      <c r="K346" s="48"/>
      <c r="L346" s="48"/>
      <c r="M346" s="49"/>
      <c r="N346" s="50"/>
      <c r="O346" s="51"/>
      <c r="P346" s="52"/>
      <c r="Q346" s="52"/>
      <c r="R346" s="51"/>
      <c r="S346" s="53"/>
      <c r="T346" s="49"/>
      <c r="U346" s="50"/>
      <c r="V346" s="51"/>
      <c r="W346" s="51"/>
      <c r="X346" s="54"/>
      <c r="Y346" s="54"/>
      <c r="Z346" s="54"/>
      <c r="AA346" s="54"/>
      <c r="AB346" s="54"/>
      <c r="AC346" s="54"/>
      <c r="AD346" s="54"/>
      <c r="AE346" s="55" t="str">
        <f t="shared" si="75"/>
        <v/>
      </c>
      <c r="AF346" s="51">
        <f t="shared" si="76"/>
        <v>0</v>
      </c>
      <c r="AG346" s="41" t="str">
        <f t="shared" si="77"/>
        <v>x</v>
      </c>
      <c r="AH346" s="41" t="str">
        <f t="shared" si="78"/>
        <v/>
      </c>
      <c r="AI346" s="41" t="str">
        <f t="shared" si="85"/>
        <v/>
      </c>
      <c r="AJ346" s="41" t="str">
        <f t="shared" si="87"/>
        <v/>
      </c>
      <c r="AK346" s="41" t="str">
        <f t="shared" si="87"/>
        <v/>
      </c>
      <c r="AL346" s="41" t="str">
        <f t="shared" si="87"/>
        <v/>
      </c>
      <c r="AM346" s="41" t="str">
        <f t="shared" si="87"/>
        <v/>
      </c>
      <c r="AN346" s="41" t="str">
        <f t="shared" si="87"/>
        <v/>
      </c>
      <c r="AO346" s="41" t="str">
        <f t="shared" si="79"/>
        <v/>
      </c>
      <c r="AP346" s="41" t="str">
        <f t="shared" si="80"/>
        <v/>
      </c>
      <c r="AQ346" s="41" t="str">
        <f t="shared" si="81"/>
        <v/>
      </c>
      <c r="AR346" s="41">
        <f t="shared" si="88"/>
        <v>0</v>
      </c>
      <c r="AS346" s="107">
        <f t="shared" si="84"/>
        <v>0</v>
      </c>
      <c r="AT346" s="41" t="str">
        <f t="shared" si="86"/>
        <v/>
      </c>
      <c r="AU346" s="41"/>
      <c r="AV346" s="41"/>
      <c r="AW346" s="41"/>
      <c r="AX346" s="41"/>
      <c r="AY346" s="41"/>
      <c r="AZ346" s="41"/>
      <c r="BA346" s="41">
        <f t="shared" si="82"/>
        <v>0</v>
      </c>
      <c r="BB346" s="42">
        <f>[1]Rollup!$C$15</f>
        <v>44388</v>
      </c>
      <c r="BC346" s="43" t="str">
        <f t="shared" si="83"/>
        <v/>
      </c>
      <c r="BD346" s="2"/>
      <c r="BE346" s="2"/>
      <c r="BF346" s="2"/>
      <c r="BG346" s="2"/>
      <c r="BH346" s="2"/>
      <c r="BI346" s="2"/>
      <c r="BJ346" s="2"/>
      <c r="BK346" s="2"/>
      <c r="BL346" s="2"/>
      <c r="BM346" s="2"/>
      <c r="BN346" s="2"/>
      <c r="BO346" s="2"/>
      <c r="BP346" s="2"/>
      <c r="BQ346" s="2"/>
      <c r="BR346" s="2"/>
      <c r="BS346" s="2"/>
      <c r="BT346" s="2"/>
      <c r="BU346" s="2"/>
      <c r="BV346" s="2"/>
      <c r="BW346" s="2"/>
      <c r="BX346" s="2"/>
      <c r="BY346" s="2"/>
    </row>
    <row r="347" spans="1:77" ht="15" x14ac:dyDescent="0.25">
      <c r="A347" s="47"/>
      <c r="B347" s="47"/>
      <c r="C347" s="47"/>
      <c r="D347" s="47"/>
      <c r="E347" s="47"/>
      <c r="F347" s="47"/>
      <c r="G347" s="48"/>
      <c r="H347" s="48"/>
      <c r="I347" s="48"/>
      <c r="J347" s="48"/>
      <c r="K347" s="48"/>
      <c r="L347" s="48"/>
      <c r="M347" s="49"/>
      <c r="N347" s="50"/>
      <c r="O347" s="51"/>
      <c r="P347" s="52"/>
      <c r="Q347" s="52"/>
      <c r="R347" s="51"/>
      <c r="S347" s="53"/>
      <c r="T347" s="49"/>
      <c r="U347" s="50"/>
      <c r="V347" s="51"/>
      <c r="W347" s="51"/>
      <c r="X347" s="54"/>
      <c r="Y347" s="54"/>
      <c r="Z347" s="54"/>
      <c r="AA347" s="54"/>
      <c r="AB347" s="54"/>
      <c r="AC347" s="54"/>
      <c r="AD347" s="54"/>
      <c r="AE347" s="55" t="str">
        <f t="shared" si="75"/>
        <v/>
      </c>
      <c r="AF347" s="51">
        <f t="shared" si="76"/>
        <v>0</v>
      </c>
      <c r="AG347" s="41" t="str">
        <f t="shared" si="77"/>
        <v>x</v>
      </c>
      <c r="AH347" s="41" t="str">
        <f t="shared" si="78"/>
        <v/>
      </c>
      <c r="AI347" s="41" t="str">
        <f t="shared" si="85"/>
        <v/>
      </c>
      <c r="AJ347" s="41" t="str">
        <f t="shared" si="87"/>
        <v/>
      </c>
      <c r="AK347" s="41" t="str">
        <f t="shared" si="87"/>
        <v/>
      </c>
      <c r="AL347" s="41" t="str">
        <f t="shared" si="87"/>
        <v/>
      </c>
      <c r="AM347" s="41" t="str">
        <f t="shared" si="87"/>
        <v/>
      </c>
      <c r="AN347" s="41" t="str">
        <f t="shared" si="87"/>
        <v/>
      </c>
      <c r="AO347" s="41" t="str">
        <f t="shared" si="79"/>
        <v/>
      </c>
      <c r="AP347" s="41" t="str">
        <f t="shared" si="80"/>
        <v/>
      </c>
      <c r="AQ347" s="41" t="str">
        <f t="shared" si="81"/>
        <v/>
      </c>
      <c r="AR347" s="41">
        <f t="shared" si="88"/>
        <v>0</v>
      </c>
      <c r="AS347" s="107">
        <f t="shared" si="84"/>
        <v>0</v>
      </c>
      <c r="AT347" s="41" t="str">
        <f t="shared" si="86"/>
        <v/>
      </c>
      <c r="AU347" s="41"/>
      <c r="AV347" s="41"/>
      <c r="AW347" s="41"/>
      <c r="AX347" s="41"/>
      <c r="AY347" s="41"/>
      <c r="AZ347" s="41"/>
      <c r="BA347" s="41">
        <f t="shared" si="82"/>
        <v>0</v>
      </c>
      <c r="BB347" s="42">
        <f>[1]Rollup!$C$15</f>
        <v>44388</v>
      </c>
      <c r="BC347" s="43" t="str">
        <f t="shared" si="83"/>
        <v/>
      </c>
      <c r="BD347" s="2"/>
      <c r="BE347" s="2"/>
      <c r="BF347" s="2"/>
      <c r="BG347" s="2"/>
      <c r="BH347" s="2"/>
      <c r="BI347" s="2"/>
      <c r="BJ347" s="2"/>
      <c r="BK347" s="2"/>
      <c r="BL347" s="2"/>
      <c r="BM347" s="2"/>
      <c r="BN347" s="2"/>
      <c r="BO347" s="2"/>
      <c r="BP347" s="2"/>
      <c r="BQ347" s="2"/>
      <c r="BR347" s="2"/>
      <c r="BS347" s="2"/>
      <c r="BT347" s="2"/>
      <c r="BU347" s="2"/>
      <c r="BV347" s="2"/>
      <c r="BW347" s="2"/>
      <c r="BX347" s="2"/>
      <c r="BY347" s="2"/>
    </row>
    <row r="348" spans="1:77" ht="15" x14ac:dyDescent="0.25">
      <c r="A348" s="47"/>
      <c r="B348" s="47"/>
      <c r="C348" s="47"/>
      <c r="D348" s="47"/>
      <c r="E348" s="47"/>
      <c r="F348" s="47"/>
      <c r="G348" s="48"/>
      <c r="H348" s="48"/>
      <c r="I348" s="48"/>
      <c r="J348" s="48"/>
      <c r="K348" s="48"/>
      <c r="L348" s="48"/>
      <c r="M348" s="49"/>
      <c r="N348" s="50"/>
      <c r="O348" s="51"/>
      <c r="P348" s="52"/>
      <c r="Q348" s="52"/>
      <c r="R348" s="51"/>
      <c r="S348" s="53"/>
      <c r="T348" s="49"/>
      <c r="U348" s="50"/>
      <c r="V348" s="51"/>
      <c r="W348" s="51"/>
      <c r="X348" s="54"/>
      <c r="Y348" s="54"/>
      <c r="Z348" s="54"/>
      <c r="AA348" s="54"/>
      <c r="AB348" s="54"/>
      <c r="AC348" s="54"/>
      <c r="AD348" s="54"/>
      <c r="AE348" s="55" t="str">
        <f t="shared" si="75"/>
        <v/>
      </c>
      <c r="AF348" s="51">
        <f t="shared" si="76"/>
        <v>0</v>
      </c>
      <c r="AG348" s="41" t="str">
        <f t="shared" si="77"/>
        <v>x</v>
      </c>
      <c r="AH348" s="41" t="str">
        <f t="shared" si="78"/>
        <v/>
      </c>
      <c r="AI348" s="41" t="str">
        <f t="shared" si="85"/>
        <v/>
      </c>
      <c r="AJ348" s="41" t="str">
        <f t="shared" si="87"/>
        <v/>
      </c>
      <c r="AK348" s="41" t="str">
        <f t="shared" si="87"/>
        <v/>
      </c>
      <c r="AL348" s="41" t="str">
        <f t="shared" si="87"/>
        <v/>
      </c>
      <c r="AM348" s="41" t="str">
        <f t="shared" si="87"/>
        <v/>
      </c>
      <c r="AN348" s="41" t="str">
        <f t="shared" si="87"/>
        <v/>
      </c>
      <c r="AO348" s="41" t="str">
        <f t="shared" si="79"/>
        <v/>
      </c>
      <c r="AP348" s="41" t="str">
        <f t="shared" si="80"/>
        <v/>
      </c>
      <c r="AQ348" s="41" t="str">
        <f t="shared" si="81"/>
        <v/>
      </c>
      <c r="AR348" s="41">
        <f t="shared" si="88"/>
        <v>0</v>
      </c>
      <c r="AS348" s="107">
        <f t="shared" si="84"/>
        <v>0</v>
      </c>
      <c r="AT348" s="41" t="str">
        <f t="shared" si="86"/>
        <v/>
      </c>
      <c r="AU348" s="41"/>
      <c r="AV348" s="41"/>
      <c r="AW348" s="41"/>
      <c r="AX348" s="41"/>
      <c r="AY348" s="41"/>
      <c r="AZ348" s="41"/>
      <c r="BA348" s="41">
        <f t="shared" si="82"/>
        <v>0</v>
      </c>
      <c r="BB348" s="42">
        <f>[1]Rollup!$C$15</f>
        <v>44388</v>
      </c>
      <c r="BC348" s="43" t="str">
        <f t="shared" si="83"/>
        <v/>
      </c>
      <c r="BD348" s="2"/>
      <c r="BE348" s="2"/>
      <c r="BF348" s="2"/>
      <c r="BG348" s="2"/>
      <c r="BH348" s="2"/>
      <c r="BI348" s="2"/>
      <c r="BJ348" s="2"/>
      <c r="BK348" s="2"/>
      <c r="BL348" s="2"/>
      <c r="BM348" s="2"/>
      <c r="BN348" s="2"/>
      <c r="BO348" s="2"/>
      <c r="BP348" s="2"/>
      <c r="BQ348" s="2"/>
      <c r="BR348" s="2"/>
      <c r="BS348" s="2"/>
      <c r="BT348" s="2"/>
      <c r="BU348" s="2"/>
      <c r="BV348" s="2"/>
      <c r="BW348" s="2"/>
      <c r="BX348" s="2"/>
      <c r="BY348" s="2"/>
    </row>
    <row r="349" spans="1:77" ht="15" x14ac:dyDescent="0.25">
      <c r="A349" s="47"/>
      <c r="B349" s="47"/>
      <c r="C349" s="47"/>
      <c r="D349" s="47"/>
      <c r="E349" s="47"/>
      <c r="F349" s="47"/>
      <c r="G349" s="48"/>
      <c r="H349" s="48"/>
      <c r="I349" s="48"/>
      <c r="J349" s="48"/>
      <c r="K349" s="48"/>
      <c r="L349" s="48"/>
      <c r="M349" s="49"/>
      <c r="N349" s="50"/>
      <c r="O349" s="51"/>
      <c r="P349" s="52"/>
      <c r="Q349" s="52"/>
      <c r="R349" s="51"/>
      <c r="S349" s="53"/>
      <c r="T349" s="49"/>
      <c r="U349" s="50"/>
      <c r="V349" s="51"/>
      <c r="W349" s="51"/>
      <c r="X349" s="54"/>
      <c r="Y349" s="54"/>
      <c r="Z349" s="54"/>
      <c r="AA349" s="54"/>
      <c r="AB349" s="54"/>
      <c r="AC349" s="54"/>
      <c r="AD349" s="54"/>
      <c r="AE349" s="55" t="str">
        <f t="shared" si="75"/>
        <v/>
      </c>
      <c r="AF349" s="51">
        <f t="shared" si="76"/>
        <v>0</v>
      </c>
      <c r="AG349" s="41" t="str">
        <f t="shared" si="77"/>
        <v>x</v>
      </c>
      <c r="AH349" s="41" t="str">
        <f t="shared" si="78"/>
        <v/>
      </c>
      <c r="AI349" s="41" t="str">
        <f t="shared" si="85"/>
        <v/>
      </c>
      <c r="AJ349" s="41" t="str">
        <f t="shared" si="87"/>
        <v/>
      </c>
      <c r="AK349" s="41" t="str">
        <f t="shared" si="87"/>
        <v/>
      </c>
      <c r="AL349" s="41" t="str">
        <f t="shared" si="87"/>
        <v/>
      </c>
      <c r="AM349" s="41" t="str">
        <f t="shared" si="87"/>
        <v/>
      </c>
      <c r="AN349" s="41" t="str">
        <f t="shared" si="87"/>
        <v/>
      </c>
      <c r="AO349" s="41" t="str">
        <f t="shared" si="79"/>
        <v/>
      </c>
      <c r="AP349" s="41" t="str">
        <f t="shared" si="80"/>
        <v/>
      </c>
      <c r="AQ349" s="41" t="str">
        <f t="shared" si="81"/>
        <v/>
      </c>
      <c r="AR349" s="41">
        <f t="shared" si="88"/>
        <v>0</v>
      </c>
      <c r="AS349" s="107">
        <f t="shared" si="84"/>
        <v>0</v>
      </c>
      <c r="AT349" s="41" t="str">
        <f t="shared" si="86"/>
        <v/>
      </c>
      <c r="AU349" s="41"/>
      <c r="AV349" s="41"/>
      <c r="AW349" s="41"/>
      <c r="AX349" s="41"/>
      <c r="AY349" s="41"/>
      <c r="AZ349" s="41"/>
      <c r="BA349" s="41">
        <f t="shared" si="82"/>
        <v>0</v>
      </c>
      <c r="BB349" s="42">
        <f>[1]Rollup!$C$15</f>
        <v>44388</v>
      </c>
      <c r="BC349" s="43" t="str">
        <f t="shared" si="83"/>
        <v/>
      </c>
      <c r="BD349" s="2"/>
      <c r="BE349" s="2"/>
      <c r="BF349" s="2"/>
      <c r="BG349" s="2"/>
      <c r="BH349" s="2"/>
      <c r="BI349" s="2"/>
      <c r="BJ349" s="2"/>
      <c r="BK349" s="2"/>
      <c r="BL349" s="2"/>
      <c r="BM349" s="2"/>
      <c r="BN349" s="2"/>
      <c r="BO349" s="2"/>
      <c r="BP349" s="2"/>
      <c r="BQ349" s="2"/>
      <c r="BR349" s="2"/>
      <c r="BS349" s="2"/>
      <c r="BT349" s="2"/>
      <c r="BU349" s="2"/>
      <c r="BV349" s="2"/>
      <c r="BW349" s="2"/>
      <c r="BX349" s="2"/>
      <c r="BY349" s="2"/>
    </row>
    <row r="350" spans="1:77" ht="15" x14ac:dyDescent="0.25">
      <c r="A350" s="47"/>
      <c r="B350" s="47"/>
      <c r="C350" s="47"/>
      <c r="D350" s="47"/>
      <c r="E350" s="47"/>
      <c r="F350" s="47"/>
      <c r="G350" s="48"/>
      <c r="H350" s="48"/>
      <c r="I350" s="48"/>
      <c r="J350" s="48"/>
      <c r="K350" s="48"/>
      <c r="L350" s="48"/>
      <c r="M350" s="49"/>
      <c r="N350" s="50"/>
      <c r="O350" s="51"/>
      <c r="P350" s="52"/>
      <c r="Q350" s="52"/>
      <c r="R350" s="51"/>
      <c r="S350" s="53"/>
      <c r="T350" s="49"/>
      <c r="U350" s="50"/>
      <c r="V350" s="51"/>
      <c r="W350" s="51"/>
      <c r="X350" s="54"/>
      <c r="Y350" s="54"/>
      <c r="Z350" s="54"/>
      <c r="AA350" s="54"/>
      <c r="AB350" s="54"/>
      <c r="AC350" s="54"/>
      <c r="AD350" s="54"/>
      <c r="AE350" s="55" t="str">
        <f t="shared" si="75"/>
        <v/>
      </c>
      <c r="AF350" s="51">
        <f t="shared" si="76"/>
        <v>0</v>
      </c>
      <c r="AG350" s="41" t="str">
        <f t="shared" si="77"/>
        <v>x</v>
      </c>
      <c r="AH350" s="41" t="str">
        <f t="shared" si="78"/>
        <v/>
      </c>
      <c r="AI350" s="41" t="str">
        <f t="shared" si="85"/>
        <v/>
      </c>
      <c r="AJ350" s="41" t="str">
        <f t="shared" si="87"/>
        <v/>
      </c>
      <c r="AK350" s="41" t="str">
        <f t="shared" si="87"/>
        <v/>
      </c>
      <c r="AL350" s="41" t="str">
        <f t="shared" si="87"/>
        <v/>
      </c>
      <c r="AM350" s="41" t="str">
        <f t="shared" si="87"/>
        <v/>
      </c>
      <c r="AN350" s="41" t="str">
        <f t="shared" si="87"/>
        <v/>
      </c>
      <c r="AO350" s="41" t="str">
        <f t="shared" si="79"/>
        <v/>
      </c>
      <c r="AP350" s="41" t="str">
        <f t="shared" si="80"/>
        <v/>
      </c>
      <c r="AQ350" s="41" t="str">
        <f t="shared" si="81"/>
        <v/>
      </c>
      <c r="AR350" s="41">
        <f t="shared" si="88"/>
        <v>0</v>
      </c>
      <c r="AS350" s="107">
        <f t="shared" si="84"/>
        <v>0</v>
      </c>
      <c r="AT350" s="41" t="str">
        <f t="shared" si="86"/>
        <v/>
      </c>
      <c r="AU350" s="41"/>
      <c r="AV350" s="41"/>
      <c r="AW350" s="41"/>
      <c r="AX350" s="41"/>
      <c r="AY350" s="41"/>
      <c r="AZ350" s="41"/>
      <c r="BA350" s="41">
        <f t="shared" si="82"/>
        <v>0</v>
      </c>
      <c r="BB350" s="42">
        <f>[1]Rollup!$C$15</f>
        <v>44388</v>
      </c>
      <c r="BC350" s="43" t="str">
        <f t="shared" si="83"/>
        <v/>
      </c>
      <c r="BD350" s="2"/>
      <c r="BE350" s="2"/>
      <c r="BF350" s="2"/>
      <c r="BG350" s="2"/>
      <c r="BH350" s="2"/>
      <c r="BI350" s="2"/>
      <c r="BJ350" s="2"/>
      <c r="BK350" s="2"/>
      <c r="BL350" s="2"/>
      <c r="BM350" s="2"/>
      <c r="BN350" s="2"/>
      <c r="BO350" s="2"/>
      <c r="BP350" s="2"/>
      <c r="BQ350" s="2"/>
      <c r="BR350" s="2"/>
      <c r="BS350" s="2"/>
      <c r="BT350" s="2"/>
      <c r="BU350" s="2"/>
      <c r="BV350" s="2"/>
      <c r="BW350" s="2"/>
      <c r="BX350" s="2"/>
      <c r="BY350" s="2"/>
    </row>
    <row r="351" spans="1:77" ht="15" x14ac:dyDescent="0.25">
      <c r="A351" s="47"/>
      <c r="B351" s="47"/>
      <c r="C351" s="47"/>
      <c r="D351" s="47"/>
      <c r="E351" s="47"/>
      <c r="F351" s="47"/>
      <c r="G351" s="48"/>
      <c r="H351" s="48"/>
      <c r="I351" s="48"/>
      <c r="J351" s="48"/>
      <c r="K351" s="48"/>
      <c r="L351" s="48"/>
      <c r="M351" s="49"/>
      <c r="N351" s="50"/>
      <c r="O351" s="51"/>
      <c r="P351" s="52"/>
      <c r="Q351" s="52"/>
      <c r="R351" s="51"/>
      <c r="S351" s="53"/>
      <c r="T351" s="49"/>
      <c r="U351" s="50"/>
      <c r="V351" s="51"/>
      <c r="W351" s="51"/>
      <c r="X351" s="54"/>
      <c r="Y351" s="54"/>
      <c r="Z351" s="54"/>
      <c r="AA351" s="54"/>
      <c r="AB351" s="54"/>
      <c r="AC351" s="54"/>
      <c r="AD351" s="54"/>
      <c r="AE351" s="55" t="str">
        <f t="shared" si="75"/>
        <v/>
      </c>
      <c r="AF351" s="51">
        <f t="shared" si="76"/>
        <v>0</v>
      </c>
      <c r="AG351" s="41" t="str">
        <f t="shared" si="77"/>
        <v>x</v>
      </c>
      <c r="AH351" s="41" t="str">
        <f t="shared" si="78"/>
        <v/>
      </c>
      <c r="AI351" s="41" t="str">
        <f t="shared" si="85"/>
        <v/>
      </c>
      <c r="AJ351" s="41" t="str">
        <f t="shared" si="87"/>
        <v/>
      </c>
      <c r="AK351" s="41" t="str">
        <f t="shared" si="87"/>
        <v/>
      </c>
      <c r="AL351" s="41" t="str">
        <f t="shared" si="87"/>
        <v/>
      </c>
      <c r="AM351" s="41" t="str">
        <f t="shared" si="87"/>
        <v/>
      </c>
      <c r="AN351" s="41" t="str">
        <f t="shared" si="87"/>
        <v/>
      </c>
      <c r="AO351" s="41" t="str">
        <f t="shared" si="79"/>
        <v/>
      </c>
      <c r="AP351" s="41" t="str">
        <f t="shared" si="80"/>
        <v/>
      </c>
      <c r="AQ351" s="41" t="str">
        <f t="shared" si="81"/>
        <v/>
      </c>
      <c r="AR351" s="41">
        <f t="shared" si="88"/>
        <v>0</v>
      </c>
      <c r="AS351" s="107">
        <f t="shared" si="84"/>
        <v>0</v>
      </c>
      <c r="AT351" s="41" t="str">
        <f t="shared" si="86"/>
        <v/>
      </c>
      <c r="AU351" s="41"/>
      <c r="AV351" s="41"/>
      <c r="AW351" s="41"/>
      <c r="AX351" s="41"/>
      <c r="AY351" s="41"/>
      <c r="AZ351" s="41"/>
      <c r="BA351" s="41">
        <f t="shared" si="82"/>
        <v>0</v>
      </c>
      <c r="BB351" s="42">
        <f>[1]Rollup!$C$15</f>
        <v>44388</v>
      </c>
      <c r="BC351" s="43" t="str">
        <f t="shared" si="83"/>
        <v/>
      </c>
      <c r="BD351" s="2"/>
      <c r="BE351" s="2"/>
      <c r="BF351" s="2"/>
      <c r="BG351" s="2"/>
      <c r="BH351" s="2"/>
      <c r="BI351" s="2"/>
      <c r="BJ351" s="2"/>
      <c r="BK351" s="2"/>
      <c r="BL351" s="2"/>
      <c r="BM351" s="2"/>
      <c r="BN351" s="2"/>
      <c r="BO351" s="2"/>
      <c r="BP351" s="2"/>
      <c r="BQ351" s="2"/>
      <c r="BR351" s="2"/>
      <c r="BS351" s="2"/>
      <c r="BT351" s="2"/>
      <c r="BU351" s="2"/>
      <c r="BV351" s="2"/>
      <c r="BW351" s="2"/>
      <c r="BX351" s="2"/>
      <c r="BY351" s="2"/>
    </row>
    <row r="352" spans="1:77" ht="15" x14ac:dyDescent="0.25">
      <c r="A352" s="47"/>
      <c r="B352" s="47"/>
      <c r="C352" s="47"/>
      <c r="D352" s="47"/>
      <c r="E352" s="47"/>
      <c r="F352" s="47"/>
      <c r="G352" s="48"/>
      <c r="H352" s="48"/>
      <c r="I352" s="48"/>
      <c r="J352" s="48"/>
      <c r="K352" s="48"/>
      <c r="L352" s="48"/>
      <c r="M352" s="49"/>
      <c r="N352" s="50"/>
      <c r="O352" s="51"/>
      <c r="P352" s="52"/>
      <c r="Q352" s="52"/>
      <c r="R352" s="51"/>
      <c r="S352" s="53"/>
      <c r="T352" s="49"/>
      <c r="U352" s="50"/>
      <c r="V352" s="51"/>
      <c r="W352" s="51"/>
      <c r="X352" s="54"/>
      <c r="Y352" s="54"/>
      <c r="Z352" s="54"/>
      <c r="AA352" s="54"/>
      <c r="AB352" s="54"/>
      <c r="AC352" s="54"/>
      <c r="AD352" s="54"/>
      <c r="AE352" s="55" t="str">
        <f t="shared" si="75"/>
        <v/>
      </c>
      <c r="AF352" s="51">
        <f t="shared" si="76"/>
        <v>0</v>
      </c>
      <c r="AG352" s="41" t="str">
        <f t="shared" si="77"/>
        <v>x</v>
      </c>
      <c r="AH352" s="41" t="str">
        <f t="shared" si="78"/>
        <v/>
      </c>
      <c r="AI352" s="41" t="str">
        <f t="shared" si="85"/>
        <v/>
      </c>
      <c r="AJ352" s="41" t="str">
        <f t="shared" si="87"/>
        <v/>
      </c>
      <c r="AK352" s="41" t="str">
        <f t="shared" si="87"/>
        <v/>
      </c>
      <c r="AL352" s="41" t="str">
        <f t="shared" si="87"/>
        <v/>
      </c>
      <c r="AM352" s="41" t="str">
        <f t="shared" si="87"/>
        <v/>
      </c>
      <c r="AN352" s="41" t="str">
        <f t="shared" si="87"/>
        <v/>
      </c>
      <c r="AO352" s="41" t="str">
        <f t="shared" si="79"/>
        <v/>
      </c>
      <c r="AP352" s="41" t="str">
        <f t="shared" si="80"/>
        <v/>
      </c>
      <c r="AQ352" s="41" t="str">
        <f t="shared" si="81"/>
        <v/>
      </c>
      <c r="AR352" s="41">
        <f t="shared" si="88"/>
        <v>0</v>
      </c>
      <c r="AS352" s="107">
        <f t="shared" si="84"/>
        <v>0</v>
      </c>
      <c r="AT352" s="41" t="str">
        <f t="shared" si="86"/>
        <v/>
      </c>
      <c r="AU352" s="41"/>
      <c r="AV352" s="41"/>
      <c r="AW352" s="41"/>
      <c r="AX352" s="41"/>
      <c r="AY352" s="41"/>
      <c r="AZ352" s="41"/>
      <c r="BA352" s="41">
        <f t="shared" si="82"/>
        <v>0</v>
      </c>
      <c r="BB352" s="42">
        <f>[1]Rollup!$C$15</f>
        <v>44388</v>
      </c>
      <c r="BC352" s="43" t="str">
        <f t="shared" si="83"/>
        <v/>
      </c>
      <c r="BD352" s="2"/>
      <c r="BE352" s="2"/>
      <c r="BF352" s="2"/>
      <c r="BG352" s="2"/>
      <c r="BH352" s="2"/>
      <c r="BI352" s="2"/>
      <c r="BJ352" s="2"/>
      <c r="BK352" s="2"/>
      <c r="BL352" s="2"/>
      <c r="BM352" s="2"/>
      <c r="BN352" s="2"/>
      <c r="BO352" s="2"/>
      <c r="BP352" s="2"/>
      <c r="BQ352" s="2"/>
      <c r="BR352" s="2"/>
      <c r="BS352" s="2"/>
      <c r="BT352" s="2"/>
      <c r="BU352" s="2"/>
      <c r="BV352" s="2"/>
      <c r="BW352" s="2"/>
      <c r="BX352" s="2"/>
      <c r="BY352" s="2"/>
    </row>
    <row r="353" spans="1:77" ht="15" x14ac:dyDescent="0.25">
      <c r="A353" s="47"/>
      <c r="B353" s="47"/>
      <c r="C353" s="47"/>
      <c r="D353" s="47"/>
      <c r="E353" s="47"/>
      <c r="F353" s="47"/>
      <c r="G353" s="48"/>
      <c r="H353" s="48"/>
      <c r="I353" s="48"/>
      <c r="J353" s="48"/>
      <c r="K353" s="48"/>
      <c r="L353" s="48"/>
      <c r="M353" s="49"/>
      <c r="N353" s="50"/>
      <c r="O353" s="51"/>
      <c r="P353" s="52"/>
      <c r="Q353" s="52"/>
      <c r="R353" s="51"/>
      <c r="S353" s="53"/>
      <c r="T353" s="49"/>
      <c r="U353" s="50"/>
      <c r="V353" s="51"/>
      <c r="W353" s="51"/>
      <c r="X353" s="54"/>
      <c r="Y353" s="54"/>
      <c r="Z353" s="54"/>
      <c r="AA353" s="54"/>
      <c r="AB353" s="54"/>
      <c r="AC353" s="54"/>
      <c r="AD353" s="54"/>
      <c r="AE353" s="55" t="str">
        <f t="shared" si="75"/>
        <v/>
      </c>
      <c r="AF353" s="51">
        <f t="shared" si="76"/>
        <v>0</v>
      </c>
      <c r="AG353" s="41" t="str">
        <f t="shared" si="77"/>
        <v>x</v>
      </c>
      <c r="AH353" s="41" t="str">
        <f t="shared" si="78"/>
        <v/>
      </c>
      <c r="AI353" s="41" t="str">
        <f t="shared" si="85"/>
        <v/>
      </c>
      <c r="AJ353" s="41" t="str">
        <f t="shared" si="87"/>
        <v/>
      </c>
      <c r="AK353" s="41" t="str">
        <f t="shared" si="87"/>
        <v/>
      </c>
      <c r="AL353" s="41" t="str">
        <f t="shared" si="87"/>
        <v/>
      </c>
      <c r="AM353" s="41" t="str">
        <f t="shared" si="87"/>
        <v/>
      </c>
      <c r="AN353" s="41" t="str">
        <f t="shared" si="87"/>
        <v/>
      </c>
      <c r="AO353" s="41" t="str">
        <f t="shared" si="79"/>
        <v/>
      </c>
      <c r="AP353" s="41" t="str">
        <f t="shared" si="80"/>
        <v/>
      </c>
      <c r="AQ353" s="41" t="str">
        <f t="shared" si="81"/>
        <v/>
      </c>
      <c r="AR353" s="41">
        <f t="shared" si="88"/>
        <v>0</v>
      </c>
      <c r="AS353" s="107">
        <f t="shared" si="84"/>
        <v>0</v>
      </c>
      <c r="AT353" s="41" t="str">
        <f t="shared" si="86"/>
        <v/>
      </c>
      <c r="AU353" s="41"/>
      <c r="AV353" s="41"/>
      <c r="AW353" s="41"/>
      <c r="AX353" s="41"/>
      <c r="AY353" s="41"/>
      <c r="AZ353" s="41"/>
      <c r="BA353" s="41">
        <f t="shared" si="82"/>
        <v>0</v>
      </c>
      <c r="BB353" s="42">
        <f>[1]Rollup!$C$15</f>
        <v>44388</v>
      </c>
      <c r="BC353" s="43" t="str">
        <f t="shared" si="83"/>
        <v/>
      </c>
      <c r="BD353" s="2"/>
      <c r="BE353" s="2"/>
      <c r="BF353" s="2"/>
      <c r="BG353" s="2"/>
      <c r="BH353" s="2"/>
      <c r="BI353" s="2"/>
      <c r="BJ353" s="2"/>
      <c r="BK353" s="2"/>
      <c r="BL353" s="2"/>
      <c r="BM353" s="2"/>
      <c r="BN353" s="2"/>
      <c r="BO353" s="2"/>
      <c r="BP353" s="2"/>
      <c r="BQ353" s="2"/>
      <c r="BR353" s="2"/>
      <c r="BS353" s="2"/>
      <c r="BT353" s="2"/>
      <c r="BU353" s="2"/>
      <c r="BV353" s="2"/>
      <c r="BW353" s="2"/>
      <c r="BX353" s="2"/>
      <c r="BY353" s="2"/>
    </row>
    <row r="354" spans="1:77" ht="15" x14ac:dyDescent="0.25">
      <c r="A354" s="47"/>
      <c r="B354" s="47"/>
      <c r="C354" s="47"/>
      <c r="D354" s="47"/>
      <c r="E354" s="47"/>
      <c r="F354" s="47"/>
      <c r="G354" s="48"/>
      <c r="H354" s="48"/>
      <c r="I354" s="48"/>
      <c r="J354" s="48"/>
      <c r="K354" s="48"/>
      <c r="L354" s="48"/>
      <c r="M354" s="49"/>
      <c r="N354" s="50"/>
      <c r="O354" s="51"/>
      <c r="P354" s="52"/>
      <c r="Q354" s="52"/>
      <c r="R354" s="51"/>
      <c r="S354" s="53"/>
      <c r="T354" s="49"/>
      <c r="U354" s="50"/>
      <c r="V354" s="51"/>
      <c r="W354" s="51"/>
      <c r="X354" s="54"/>
      <c r="Y354" s="54"/>
      <c r="Z354" s="54"/>
      <c r="AA354" s="54"/>
      <c r="AB354" s="54"/>
      <c r="AC354" s="54"/>
      <c r="AD354" s="54"/>
      <c r="AE354" s="55" t="str">
        <f t="shared" si="75"/>
        <v/>
      </c>
      <c r="AF354" s="51">
        <f t="shared" si="76"/>
        <v>0</v>
      </c>
      <c r="AG354" s="41" t="str">
        <f t="shared" si="77"/>
        <v>x</v>
      </c>
      <c r="AH354" s="41" t="str">
        <f t="shared" si="78"/>
        <v/>
      </c>
      <c r="AI354" s="41" t="str">
        <f t="shared" si="85"/>
        <v/>
      </c>
      <c r="AJ354" s="41" t="str">
        <f t="shared" si="87"/>
        <v/>
      </c>
      <c r="AK354" s="41" t="str">
        <f t="shared" si="87"/>
        <v/>
      </c>
      <c r="AL354" s="41" t="str">
        <f t="shared" si="87"/>
        <v/>
      </c>
      <c r="AM354" s="41" t="str">
        <f t="shared" si="87"/>
        <v/>
      </c>
      <c r="AN354" s="41" t="str">
        <f t="shared" si="87"/>
        <v/>
      </c>
      <c r="AO354" s="41" t="str">
        <f t="shared" si="79"/>
        <v/>
      </c>
      <c r="AP354" s="41" t="str">
        <f t="shared" si="80"/>
        <v/>
      </c>
      <c r="AQ354" s="41" t="str">
        <f t="shared" si="81"/>
        <v/>
      </c>
      <c r="AR354" s="41">
        <f t="shared" si="88"/>
        <v>0</v>
      </c>
      <c r="AS354" s="107">
        <f t="shared" si="84"/>
        <v>0</v>
      </c>
      <c r="AT354" s="41" t="str">
        <f t="shared" si="86"/>
        <v/>
      </c>
      <c r="AU354" s="41"/>
      <c r="AV354" s="41"/>
      <c r="AW354" s="41"/>
      <c r="AX354" s="41"/>
      <c r="AY354" s="41"/>
      <c r="AZ354" s="41"/>
      <c r="BA354" s="41">
        <f t="shared" si="82"/>
        <v>0</v>
      </c>
      <c r="BB354" s="42">
        <f>[1]Rollup!$C$15</f>
        <v>44388</v>
      </c>
      <c r="BC354" s="43" t="str">
        <f t="shared" si="83"/>
        <v/>
      </c>
      <c r="BD354" s="2"/>
      <c r="BE354" s="2"/>
      <c r="BF354" s="2"/>
      <c r="BG354" s="2"/>
      <c r="BH354" s="2"/>
      <c r="BI354" s="2"/>
      <c r="BJ354" s="2"/>
      <c r="BK354" s="2"/>
      <c r="BL354" s="2"/>
      <c r="BM354" s="2"/>
      <c r="BN354" s="2"/>
      <c r="BO354" s="2"/>
      <c r="BP354" s="2"/>
      <c r="BQ354" s="2"/>
      <c r="BR354" s="2"/>
      <c r="BS354" s="2"/>
      <c r="BT354" s="2"/>
      <c r="BU354" s="2"/>
      <c r="BV354" s="2"/>
      <c r="BW354" s="2"/>
      <c r="BX354" s="2"/>
      <c r="BY354" s="2"/>
    </row>
    <row r="355" spans="1:77" ht="15" x14ac:dyDescent="0.25">
      <c r="A355" s="47"/>
      <c r="B355" s="47"/>
      <c r="C355" s="47"/>
      <c r="D355" s="47"/>
      <c r="E355" s="47"/>
      <c r="F355" s="47"/>
      <c r="G355" s="48"/>
      <c r="H355" s="48"/>
      <c r="I355" s="48"/>
      <c r="J355" s="48"/>
      <c r="K355" s="48"/>
      <c r="L355" s="48"/>
      <c r="M355" s="49"/>
      <c r="N355" s="50"/>
      <c r="O355" s="51"/>
      <c r="P355" s="52"/>
      <c r="Q355" s="52"/>
      <c r="R355" s="51"/>
      <c r="S355" s="53"/>
      <c r="T355" s="49"/>
      <c r="U355" s="50"/>
      <c r="V355" s="51"/>
      <c r="W355" s="51"/>
      <c r="X355" s="54"/>
      <c r="Y355" s="54"/>
      <c r="Z355" s="54"/>
      <c r="AA355" s="54"/>
      <c r="AB355" s="54"/>
      <c r="AC355" s="54"/>
      <c r="AD355" s="54"/>
      <c r="AE355" s="55" t="str">
        <f t="shared" si="75"/>
        <v/>
      </c>
      <c r="AF355" s="51">
        <f t="shared" si="76"/>
        <v>0</v>
      </c>
      <c r="AG355" s="41" t="str">
        <f t="shared" si="77"/>
        <v>x</v>
      </c>
      <c r="AH355" s="41" t="str">
        <f t="shared" si="78"/>
        <v/>
      </c>
      <c r="AI355" s="41" t="str">
        <f t="shared" si="85"/>
        <v/>
      </c>
      <c r="AJ355" s="41" t="str">
        <f t="shared" si="87"/>
        <v/>
      </c>
      <c r="AK355" s="41" t="str">
        <f t="shared" si="87"/>
        <v/>
      </c>
      <c r="AL355" s="41" t="str">
        <f t="shared" si="87"/>
        <v/>
      </c>
      <c r="AM355" s="41" t="str">
        <f t="shared" si="87"/>
        <v/>
      </c>
      <c r="AN355" s="41" t="str">
        <f t="shared" si="87"/>
        <v/>
      </c>
      <c r="AO355" s="41" t="str">
        <f t="shared" si="79"/>
        <v/>
      </c>
      <c r="AP355" s="41" t="str">
        <f t="shared" si="80"/>
        <v/>
      </c>
      <c r="AQ355" s="41" t="str">
        <f t="shared" si="81"/>
        <v/>
      </c>
      <c r="AR355" s="41">
        <f t="shared" si="88"/>
        <v>0</v>
      </c>
      <c r="AS355" s="107">
        <f t="shared" si="84"/>
        <v>0</v>
      </c>
      <c r="AT355" s="41" t="str">
        <f t="shared" si="86"/>
        <v/>
      </c>
      <c r="AU355" s="41"/>
      <c r="AV355" s="41"/>
      <c r="AW355" s="41"/>
      <c r="AX355" s="41"/>
      <c r="AY355" s="41"/>
      <c r="AZ355" s="41"/>
      <c r="BA355" s="41">
        <f t="shared" si="82"/>
        <v>0</v>
      </c>
      <c r="BB355" s="42">
        <f>[1]Rollup!$C$15</f>
        <v>44388</v>
      </c>
      <c r="BC355" s="43" t="str">
        <f t="shared" si="83"/>
        <v/>
      </c>
      <c r="BD355" s="2"/>
      <c r="BE355" s="2"/>
      <c r="BF355" s="2"/>
      <c r="BG355" s="2"/>
      <c r="BH355" s="2"/>
      <c r="BI355" s="2"/>
      <c r="BJ355" s="2"/>
      <c r="BK355" s="2"/>
      <c r="BL355" s="2"/>
      <c r="BM355" s="2"/>
      <c r="BN355" s="2"/>
      <c r="BO355" s="2"/>
      <c r="BP355" s="2"/>
      <c r="BQ355" s="2"/>
      <c r="BR355" s="2"/>
      <c r="BS355" s="2"/>
      <c r="BT355" s="2"/>
      <c r="BU355" s="2"/>
      <c r="BV355" s="2"/>
      <c r="BW355" s="2"/>
      <c r="BX355" s="2"/>
      <c r="BY355" s="2"/>
    </row>
    <row r="356" spans="1:77" ht="15" x14ac:dyDescent="0.25">
      <c r="A356" s="47"/>
      <c r="B356" s="47"/>
      <c r="C356" s="47"/>
      <c r="D356" s="47"/>
      <c r="E356" s="47"/>
      <c r="F356" s="47"/>
      <c r="G356" s="48"/>
      <c r="H356" s="48"/>
      <c r="I356" s="48"/>
      <c r="J356" s="48"/>
      <c r="K356" s="48"/>
      <c r="L356" s="48"/>
      <c r="M356" s="49"/>
      <c r="N356" s="50"/>
      <c r="O356" s="51"/>
      <c r="P356" s="52"/>
      <c r="Q356" s="52"/>
      <c r="R356" s="51"/>
      <c r="S356" s="53"/>
      <c r="T356" s="49"/>
      <c r="U356" s="50"/>
      <c r="V356" s="51"/>
      <c r="W356" s="51"/>
      <c r="X356" s="54"/>
      <c r="Y356" s="54"/>
      <c r="Z356" s="54"/>
      <c r="AA356" s="54"/>
      <c r="AB356" s="54"/>
      <c r="AC356" s="54"/>
      <c r="AD356" s="54"/>
      <c r="AE356" s="55" t="str">
        <f t="shared" si="75"/>
        <v/>
      </c>
      <c r="AF356" s="51">
        <f t="shared" si="76"/>
        <v>0</v>
      </c>
      <c r="AG356" s="41" t="str">
        <f t="shared" si="77"/>
        <v>x</v>
      </c>
      <c r="AH356" s="41" t="str">
        <f t="shared" si="78"/>
        <v/>
      </c>
      <c r="AI356" s="41" t="str">
        <f t="shared" si="85"/>
        <v/>
      </c>
      <c r="AJ356" s="41" t="str">
        <f t="shared" si="87"/>
        <v/>
      </c>
      <c r="AK356" s="41" t="str">
        <f t="shared" si="87"/>
        <v/>
      </c>
      <c r="AL356" s="41" t="str">
        <f t="shared" si="87"/>
        <v/>
      </c>
      <c r="AM356" s="41" t="str">
        <f t="shared" si="87"/>
        <v/>
      </c>
      <c r="AN356" s="41" t="str">
        <f t="shared" si="87"/>
        <v/>
      </c>
      <c r="AO356" s="41" t="str">
        <f t="shared" si="79"/>
        <v/>
      </c>
      <c r="AP356" s="41" t="str">
        <f t="shared" si="80"/>
        <v/>
      </c>
      <c r="AQ356" s="41" t="str">
        <f t="shared" si="81"/>
        <v/>
      </c>
      <c r="AR356" s="41">
        <f t="shared" si="88"/>
        <v>0</v>
      </c>
      <c r="AS356" s="107">
        <f t="shared" si="84"/>
        <v>0</v>
      </c>
      <c r="AT356" s="41" t="str">
        <f t="shared" si="86"/>
        <v/>
      </c>
      <c r="AU356" s="41"/>
      <c r="AV356" s="41"/>
      <c r="AW356" s="41"/>
      <c r="AX356" s="41"/>
      <c r="AY356" s="41"/>
      <c r="AZ356" s="41"/>
      <c r="BA356" s="41">
        <f t="shared" si="82"/>
        <v>0</v>
      </c>
      <c r="BB356" s="42">
        <f>[1]Rollup!$C$15</f>
        <v>44388</v>
      </c>
      <c r="BC356" s="43" t="str">
        <f t="shared" si="83"/>
        <v/>
      </c>
      <c r="BD356" s="2"/>
      <c r="BE356" s="2"/>
      <c r="BF356" s="2"/>
      <c r="BG356" s="2"/>
      <c r="BH356" s="2"/>
      <c r="BI356" s="2"/>
      <c r="BJ356" s="2"/>
      <c r="BK356" s="2"/>
      <c r="BL356" s="2"/>
      <c r="BM356" s="2"/>
      <c r="BN356" s="2"/>
      <c r="BO356" s="2"/>
      <c r="BP356" s="2"/>
      <c r="BQ356" s="2"/>
      <c r="BR356" s="2"/>
      <c r="BS356" s="2"/>
      <c r="BT356" s="2"/>
      <c r="BU356" s="2"/>
      <c r="BV356" s="2"/>
      <c r="BW356" s="2"/>
      <c r="BX356" s="2"/>
      <c r="BY356" s="2"/>
    </row>
    <row r="357" spans="1:77" ht="15" x14ac:dyDescent="0.25">
      <c r="A357" s="47"/>
      <c r="B357" s="47"/>
      <c r="C357" s="47"/>
      <c r="D357" s="47"/>
      <c r="E357" s="47"/>
      <c r="F357" s="47"/>
      <c r="G357" s="48"/>
      <c r="H357" s="48"/>
      <c r="I357" s="48"/>
      <c r="J357" s="48"/>
      <c r="K357" s="48"/>
      <c r="L357" s="48"/>
      <c r="M357" s="49"/>
      <c r="N357" s="50"/>
      <c r="O357" s="51"/>
      <c r="P357" s="52"/>
      <c r="Q357" s="52"/>
      <c r="R357" s="51"/>
      <c r="S357" s="53"/>
      <c r="T357" s="49"/>
      <c r="U357" s="50"/>
      <c r="V357" s="51"/>
      <c r="W357" s="51"/>
      <c r="X357" s="54"/>
      <c r="Y357" s="54"/>
      <c r="Z357" s="54"/>
      <c r="AA357" s="54"/>
      <c r="AB357" s="54"/>
      <c r="AC357" s="54"/>
      <c r="AD357" s="54"/>
      <c r="AE357" s="55" t="str">
        <f t="shared" si="75"/>
        <v/>
      </c>
      <c r="AF357" s="51">
        <f t="shared" si="76"/>
        <v>0</v>
      </c>
      <c r="AG357" s="41" t="str">
        <f t="shared" si="77"/>
        <v>x</v>
      </c>
      <c r="AH357" s="41" t="str">
        <f t="shared" si="78"/>
        <v/>
      </c>
      <c r="AI357" s="41" t="str">
        <f t="shared" si="85"/>
        <v/>
      </c>
      <c r="AJ357" s="41" t="str">
        <f t="shared" si="87"/>
        <v/>
      </c>
      <c r="AK357" s="41" t="str">
        <f t="shared" si="87"/>
        <v/>
      </c>
      <c r="AL357" s="41" t="str">
        <f t="shared" si="87"/>
        <v/>
      </c>
      <c r="AM357" s="41" t="str">
        <f t="shared" si="87"/>
        <v/>
      </c>
      <c r="AN357" s="41" t="str">
        <f t="shared" si="87"/>
        <v/>
      </c>
      <c r="AO357" s="41" t="str">
        <f t="shared" si="79"/>
        <v/>
      </c>
      <c r="AP357" s="41" t="str">
        <f t="shared" si="80"/>
        <v/>
      </c>
      <c r="AQ357" s="41" t="str">
        <f t="shared" si="81"/>
        <v/>
      </c>
      <c r="AR357" s="41">
        <f t="shared" si="88"/>
        <v>0</v>
      </c>
      <c r="AS357" s="107">
        <f t="shared" si="84"/>
        <v>0</v>
      </c>
      <c r="AT357" s="41" t="str">
        <f t="shared" si="86"/>
        <v/>
      </c>
      <c r="AU357" s="41"/>
      <c r="AV357" s="41"/>
      <c r="AW357" s="41"/>
      <c r="AX357" s="41"/>
      <c r="AY357" s="41"/>
      <c r="AZ357" s="41"/>
      <c r="BA357" s="41">
        <f t="shared" si="82"/>
        <v>0</v>
      </c>
      <c r="BB357" s="42">
        <f>[1]Rollup!$C$15</f>
        <v>44388</v>
      </c>
      <c r="BC357" s="43" t="str">
        <f t="shared" si="83"/>
        <v/>
      </c>
      <c r="BD357" s="2"/>
      <c r="BE357" s="2"/>
      <c r="BF357" s="2"/>
      <c r="BG357" s="2"/>
      <c r="BH357" s="2"/>
      <c r="BI357" s="2"/>
      <c r="BJ357" s="2"/>
      <c r="BK357" s="2"/>
      <c r="BL357" s="2"/>
      <c r="BM357" s="2"/>
      <c r="BN357" s="2"/>
      <c r="BO357" s="2"/>
      <c r="BP357" s="2"/>
      <c r="BQ357" s="2"/>
      <c r="BR357" s="2"/>
      <c r="BS357" s="2"/>
      <c r="BT357" s="2"/>
      <c r="BU357" s="2"/>
      <c r="BV357" s="2"/>
      <c r="BW357" s="2"/>
      <c r="BX357" s="2"/>
      <c r="BY357" s="2"/>
    </row>
    <row r="358" spans="1:77" ht="15" x14ac:dyDescent="0.25">
      <c r="A358" s="47"/>
      <c r="B358" s="47"/>
      <c r="C358" s="47"/>
      <c r="D358" s="47"/>
      <c r="E358" s="47"/>
      <c r="F358" s="47"/>
      <c r="G358" s="48"/>
      <c r="H358" s="48"/>
      <c r="I358" s="48"/>
      <c r="J358" s="48"/>
      <c r="K358" s="48"/>
      <c r="L358" s="48"/>
      <c r="M358" s="49"/>
      <c r="N358" s="50"/>
      <c r="O358" s="51"/>
      <c r="P358" s="52"/>
      <c r="Q358" s="52"/>
      <c r="R358" s="51"/>
      <c r="S358" s="53"/>
      <c r="T358" s="49"/>
      <c r="U358" s="50"/>
      <c r="V358" s="51"/>
      <c r="W358" s="51"/>
      <c r="X358" s="54"/>
      <c r="Y358" s="54"/>
      <c r="Z358" s="54"/>
      <c r="AA358" s="54"/>
      <c r="AB358" s="54"/>
      <c r="AC358" s="54"/>
      <c r="AD358" s="54"/>
      <c r="AE358" s="55" t="str">
        <f t="shared" si="75"/>
        <v/>
      </c>
      <c r="AF358" s="51">
        <f t="shared" si="76"/>
        <v>0</v>
      </c>
      <c r="AG358" s="41" t="str">
        <f t="shared" si="77"/>
        <v>x</v>
      </c>
      <c r="AH358" s="41" t="str">
        <f t="shared" si="78"/>
        <v/>
      </c>
      <c r="AI358" s="41" t="str">
        <f t="shared" si="85"/>
        <v/>
      </c>
      <c r="AJ358" s="41" t="str">
        <f t="shared" si="87"/>
        <v/>
      </c>
      <c r="AK358" s="41" t="str">
        <f t="shared" si="87"/>
        <v/>
      </c>
      <c r="AL358" s="41" t="str">
        <f t="shared" si="87"/>
        <v/>
      </c>
      <c r="AM358" s="41" t="str">
        <f t="shared" si="87"/>
        <v/>
      </c>
      <c r="AN358" s="41" t="str">
        <f t="shared" si="87"/>
        <v/>
      </c>
      <c r="AO358" s="41" t="str">
        <f t="shared" si="79"/>
        <v/>
      </c>
      <c r="AP358" s="41" t="str">
        <f t="shared" si="80"/>
        <v/>
      </c>
      <c r="AQ358" s="41" t="str">
        <f t="shared" si="81"/>
        <v/>
      </c>
      <c r="AR358" s="41">
        <f t="shared" si="88"/>
        <v>0</v>
      </c>
      <c r="AS358" s="107">
        <f t="shared" si="84"/>
        <v>0</v>
      </c>
      <c r="AT358" s="41" t="str">
        <f t="shared" si="86"/>
        <v/>
      </c>
      <c r="AU358" s="41"/>
      <c r="AV358" s="41"/>
      <c r="AW358" s="41"/>
      <c r="AX358" s="41"/>
      <c r="AY358" s="41"/>
      <c r="AZ358" s="41"/>
      <c r="BA358" s="41">
        <f t="shared" si="82"/>
        <v>0</v>
      </c>
      <c r="BB358" s="42">
        <f>[1]Rollup!$C$15</f>
        <v>44388</v>
      </c>
      <c r="BC358" s="43" t="str">
        <f t="shared" si="83"/>
        <v/>
      </c>
      <c r="BD358" s="2"/>
      <c r="BE358" s="2"/>
      <c r="BF358" s="2"/>
      <c r="BG358" s="2"/>
      <c r="BH358" s="2"/>
      <c r="BI358" s="2"/>
      <c r="BJ358" s="2"/>
      <c r="BK358" s="2"/>
      <c r="BL358" s="2"/>
      <c r="BM358" s="2"/>
      <c r="BN358" s="2"/>
      <c r="BO358" s="2"/>
      <c r="BP358" s="2"/>
      <c r="BQ358" s="2"/>
      <c r="BR358" s="2"/>
      <c r="BS358" s="2"/>
      <c r="BT358" s="2"/>
      <c r="BU358" s="2"/>
      <c r="BV358" s="2"/>
      <c r="BW358" s="2"/>
      <c r="BX358" s="2"/>
      <c r="BY358" s="2"/>
    </row>
    <row r="359" spans="1:77" ht="15" x14ac:dyDescent="0.25">
      <c r="A359" s="47"/>
      <c r="B359" s="47"/>
      <c r="C359" s="47"/>
      <c r="D359" s="47"/>
      <c r="E359" s="47"/>
      <c r="F359" s="47"/>
      <c r="G359" s="48"/>
      <c r="H359" s="48"/>
      <c r="I359" s="48"/>
      <c r="J359" s="48"/>
      <c r="K359" s="48"/>
      <c r="L359" s="48"/>
      <c r="M359" s="49"/>
      <c r="N359" s="50"/>
      <c r="O359" s="51"/>
      <c r="P359" s="52"/>
      <c r="Q359" s="52"/>
      <c r="R359" s="51"/>
      <c r="S359" s="53"/>
      <c r="T359" s="49"/>
      <c r="U359" s="50"/>
      <c r="V359" s="51"/>
      <c r="W359" s="51"/>
      <c r="X359" s="54"/>
      <c r="Y359" s="54"/>
      <c r="Z359" s="54"/>
      <c r="AA359" s="54"/>
      <c r="AB359" s="54"/>
      <c r="AC359" s="54"/>
      <c r="AD359" s="54"/>
      <c r="AE359" s="55" t="str">
        <f t="shared" si="75"/>
        <v/>
      </c>
      <c r="AF359" s="51">
        <f t="shared" si="76"/>
        <v>0</v>
      </c>
      <c r="AG359" s="41" t="str">
        <f t="shared" si="77"/>
        <v>x</v>
      </c>
      <c r="AH359" s="41" t="str">
        <f t="shared" si="78"/>
        <v/>
      </c>
      <c r="AI359" s="41" t="str">
        <f t="shared" si="85"/>
        <v/>
      </c>
      <c r="AJ359" s="41" t="str">
        <f t="shared" si="87"/>
        <v/>
      </c>
      <c r="AK359" s="41" t="str">
        <f t="shared" si="87"/>
        <v/>
      </c>
      <c r="AL359" s="41" t="str">
        <f t="shared" si="87"/>
        <v/>
      </c>
      <c r="AM359" s="41" t="str">
        <f t="shared" si="87"/>
        <v/>
      </c>
      <c r="AN359" s="41" t="str">
        <f t="shared" si="87"/>
        <v/>
      </c>
      <c r="AO359" s="41" t="str">
        <f t="shared" si="79"/>
        <v/>
      </c>
      <c r="AP359" s="41" t="str">
        <f t="shared" si="80"/>
        <v/>
      </c>
      <c r="AQ359" s="41" t="str">
        <f t="shared" si="81"/>
        <v/>
      </c>
      <c r="AR359" s="41">
        <f t="shared" si="88"/>
        <v>0</v>
      </c>
      <c r="AS359" s="107">
        <f t="shared" si="84"/>
        <v>0</v>
      </c>
      <c r="AT359" s="41" t="str">
        <f t="shared" si="86"/>
        <v/>
      </c>
      <c r="AU359" s="41"/>
      <c r="AV359" s="41"/>
      <c r="AW359" s="41"/>
      <c r="AX359" s="41"/>
      <c r="AY359" s="41"/>
      <c r="AZ359" s="41"/>
      <c r="BA359" s="41">
        <f t="shared" si="82"/>
        <v>0</v>
      </c>
      <c r="BB359" s="42">
        <f>[1]Rollup!$C$15</f>
        <v>44388</v>
      </c>
      <c r="BC359" s="43" t="str">
        <f t="shared" si="83"/>
        <v/>
      </c>
      <c r="BD359" s="2"/>
      <c r="BE359" s="2"/>
      <c r="BF359" s="2"/>
      <c r="BG359" s="2"/>
      <c r="BH359" s="2"/>
      <c r="BI359" s="2"/>
      <c r="BJ359" s="2"/>
      <c r="BK359" s="2"/>
      <c r="BL359" s="2"/>
      <c r="BM359" s="2"/>
      <c r="BN359" s="2"/>
      <c r="BO359" s="2"/>
      <c r="BP359" s="2"/>
      <c r="BQ359" s="2"/>
      <c r="BR359" s="2"/>
      <c r="BS359" s="2"/>
      <c r="BT359" s="2"/>
      <c r="BU359" s="2"/>
      <c r="BV359" s="2"/>
      <c r="BW359" s="2"/>
      <c r="BX359" s="2"/>
      <c r="BY359" s="2"/>
    </row>
    <row r="360" spans="1:77" ht="15" x14ac:dyDescent="0.25">
      <c r="A360" s="47"/>
      <c r="B360" s="47"/>
      <c r="C360" s="47"/>
      <c r="D360" s="47"/>
      <c r="E360" s="47"/>
      <c r="F360" s="47"/>
      <c r="G360" s="48"/>
      <c r="H360" s="48"/>
      <c r="I360" s="48"/>
      <c r="J360" s="48"/>
      <c r="K360" s="48"/>
      <c r="L360" s="48"/>
      <c r="M360" s="49"/>
      <c r="N360" s="50"/>
      <c r="O360" s="51"/>
      <c r="P360" s="52"/>
      <c r="Q360" s="52"/>
      <c r="R360" s="51"/>
      <c r="S360" s="53"/>
      <c r="T360" s="49"/>
      <c r="U360" s="50"/>
      <c r="V360" s="51"/>
      <c r="W360" s="51"/>
      <c r="X360" s="54"/>
      <c r="Y360" s="54"/>
      <c r="Z360" s="54"/>
      <c r="AA360" s="54"/>
      <c r="AB360" s="54"/>
      <c r="AC360" s="54"/>
      <c r="AD360" s="54"/>
      <c r="AE360" s="55" t="str">
        <f t="shared" si="75"/>
        <v/>
      </c>
      <c r="AF360" s="51">
        <f t="shared" si="76"/>
        <v>0</v>
      </c>
      <c r="AG360" s="41" t="str">
        <f t="shared" si="77"/>
        <v>x</v>
      </c>
      <c r="AH360" s="41" t="str">
        <f t="shared" si="78"/>
        <v/>
      </c>
      <c r="AI360" s="41" t="str">
        <f t="shared" si="85"/>
        <v/>
      </c>
      <c r="AJ360" s="41" t="str">
        <f t="shared" si="87"/>
        <v/>
      </c>
      <c r="AK360" s="41" t="str">
        <f t="shared" si="87"/>
        <v/>
      </c>
      <c r="AL360" s="41" t="str">
        <f t="shared" si="87"/>
        <v/>
      </c>
      <c r="AM360" s="41" t="str">
        <f t="shared" si="87"/>
        <v/>
      </c>
      <c r="AN360" s="41" t="str">
        <f t="shared" si="87"/>
        <v/>
      </c>
      <c r="AO360" s="41" t="str">
        <f t="shared" si="79"/>
        <v/>
      </c>
      <c r="AP360" s="41" t="str">
        <f t="shared" si="80"/>
        <v/>
      </c>
      <c r="AQ360" s="41" t="str">
        <f t="shared" si="81"/>
        <v/>
      </c>
      <c r="AR360" s="41">
        <f t="shared" si="88"/>
        <v>0</v>
      </c>
      <c r="AS360" s="107">
        <f t="shared" si="84"/>
        <v>0</v>
      </c>
      <c r="AT360" s="41" t="str">
        <f t="shared" si="86"/>
        <v/>
      </c>
      <c r="AU360" s="41"/>
      <c r="AV360" s="41"/>
      <c r="AW360" s="41"/>
      <c r="AX360" s="41"/>
      <c r="AY360" s="41"/>
      <c r="AZ360" s="41"/>
      <c r="BA360" s="41">
        <f t="shared" si="82"/>
        <v>0</v>
      </c>
      <c r="BB360" s="42">
        <f>[1]Rollup!$C$15</f>
        <v>44388</v>
      </c>
      <c r="BC360" s="43" t="str">
        <f t="shared" si="83"/>
        <v/>
      </c>
      <c r="BD360" s="2"/>
      <c r="BE360" s="2"/>
      <c r="BF360" s="2"/>
      <c r="BG360" s="2"/>
      <c r="BH360" s="2"/>
      <c r="BI360" s="2"/>
      <c r="BJ360" s="2"/>
      <c r="BK360" s="2"/>
      <c r="BL360" s="2"/>
      <c r="BM360" s="2"/>
      <c r="BN360" s="2"/>
      <c r="BO360" s="2"/>
      <c r="BP360" s="2"/>
      <c r="BQ360" s="2"/>
      <c r="BR360" s="2"/>
      <c r="BS360" s="2"/>
      <c r="BT360" s="2"/>
      <c r="BU360" s="2"/>
      <c r="BV360" s="2"/>
      <c r="BW360" s="2"/>
      <c r="BX360" s="2"/>
      <c r="BY360" s="2"/>
    </row>
    <row r="361" spans="1:77" ht="15" x14ac:dyDescent="0.25">
      <c r="A361" s="47"/>
      <c r="B361" s="47"/>
      <c r="C361" s="47"/>
      <c r="D361" s="47"/>
      <c r="E361" s="47"/>
      <c r="F361" s="47"/>
      <c r="G361" s="48"/>
      <c r="H361" s="48"/>
      <c r="I361" s="48"/>
      <c r="J361" s="48"/>
      <c r="K361" s="48"/>
      <c r="L361" s="48"/>
      <c r="M361" s="49"/>
      <c r="N361" s="50"/>
      <c r="O361" s="51"/>
      <c r="P361" s="52"/>
      <c r="Q361" s="52"/>
      <c r="R361" s="51"/>
      <c r="S361" s="53"/>
      <c r="T361" s="49"/>
      <c r="U361" s="50"/>
      <c r="V361" s="51"/>
      <c r="W361" s="51"/>
      <c r="X361" s="54"/>
      <c r="Y361" s="54"/>
      <c r="Z361" s="54"/>
      <c r="AA361" s="54"/>
      <c r="AB361" s="54"/>
      <c r="AC361" s="54"/>
      <c r="AD361" s="54"/>
      <c r="AE361" s="55" t="str">
        <f t="shared" si="75"/>
        <v/>
      </c>
      <c r="AF361" s="51">
        <f t="shared" si="76"/>
        <v>0</v>
      </c>
      <c r="AG361" s="41" t="str">
        <f t="shared" si="77"/>
        <v>x</v>
      </c>
      <c r="AH361" s="41" t="str">
        <f t="shared" si="78"/>
        <v/>
      </c>
      <c r="AI361" s="41" t="str">
        <f t="shared" si="85"/>
        <v/>
      </c>
      <c r="AJ361" s="41" t="str">
        <f t="shared" si="87"/>
        <v/>
      </c>
      <c r="AK361" s="41" t="str">
        <f t="shared" si="87"/>
        <v/>
      </c>
      <c r="AL361" s="41" t="str">
        <f t="shared" si="87"/>
        <v/>
      </c>
      <c r="AM361" s="41" t="str">
        <f t="shared" si="87"/>
        <v/>
      </c>
      <c r="AN361" s="41" t="str">
        <f t="shared" si="87"/>
        <v/>
      </c>
      <c r="AO361" s="41" t="str">
        <f t="shared" si="79"/>
        <v/>
      </c>
      <c r="AP361" s="41" t="str">
        <f t="shared" si="80"/>
        <v/>
      </c>
      <c r="AQ361" s="41" t="str">
        <f t="shared" si="81"/>
        <v/>
      </c>
      <c r="AR361" s="41">
        <f t="shared" si="88"/>
        <v>0</v>
      </c>
      <c r="AS361" s="107">
        <f t="shared" si="84"/>
        <v>0</v>
      </c>
      <c r="AT361" s="41" t="str">
        <f t="shared" si="86"/>
        <v/>
      </c>
      <c r="AU361" s="41"/>
      <c r="AV361" s="41"/>
      <c r="AW361" s="41"/>
      <c r="AX361" s="41"/>
      <c r="AY361" s="41"/>
      <c r="AZ361" s="41"/>
      <c r="BA361" s="41">
        <f t="shared" si="82"/>
        <v>0</v>
      </c>
      <c r="BB361" s="42">
        <f>[1]Rollup!$C$15</f>
        <v>44388</v>
      </c>
      <c r="BC361" s="43" t="str">
        <f t="shared" si="83"/>
        <v/>
      </c>
      <c r="BD361" s="2"/>
      <c r="BE361" s="2"/>
      <c r="BF361" s="2"/>
      <c r="BG361" s="2"/>
      <c r="BH361" s="2"/>
      <c r="BI361" s="2"/>
      <c r="BJ361" s="2"/>
      <c r="BK361" s="2"/>
      <c r="BL361" s="2"/>
      <c r="BM361" s="2"/>
      <c r="BN361" s="2"/>
      <c r="BO361" s="2"/>
      <c r="BP361" s="2"/>
      <c r="BQ361" s="2"/>
      <c r="BR361" s="2"/>
      <c r="BS361" s="2"/>
      <c r="BT361" s="2"/>
      <c r="BU361" s="2"/>
      <c r="BV361" s="2"/>
      <c r="BW361" s="2"/>
      <c r="BX361" s="2"/>
      <c r="BY361" s="2"/>
    </row>
    <row r="362" spans="1:77" ht="15" x14ac:dyDescent="0.25">
      <c r="A362" s="47"/>
      <c r="B362" s="47"/>
      <c r="C362" s="47"/>
      <c r="D362" s="47"/>
      <c r="E362" s="47"/>
      <c r="F362" s="47"/>
      <c r="G362" s="48"/>
      <c r="H362" s="48"/>
      <c r="I362" s="48"/>
      <c r="J362" s="48"/>
      <c r="K362" s="48"/>
      <c r="L362" s="48"/>
      <c r="M362" s="49"/>
      <c r="N362" s="50"/>
      <c r="O362" s="51"/>
      <c r="P362" s="52"/>
      <c r="Q362" s="52"/>
      <c r="R362" s="51"/>
      <c r="S362" s="53"/>
      <c r="T362" s="49"/>
      <c r="U362" s="50"/>
      <c r="V362" s="51"/>
      <c r="W362" s="51"/>
      <c r="X362" s="54"/>
      <c r="Y362" s="54"/>
      <c r="Z362" s="54"/>
      <c r="AA362" s="54"/>
      <c r="AB362" s="54"/>
      <c r="AC362" s="54"/>
      <c r="AD362" s="54"/>
      <c r="AE362" s="55" t="str">
        <f t="shared" si="75"/>
        <v/>
      </c>
      <c r="AF362" s="51">
        <f t="shared" si="76"/>
        <v>0</v>
      </c>
      <c r="AG362" s="41" t="str">
        <f t="shared" si="77"/>
        <v>x</v>
      </c>
      <c r="AH362" s="41" t="str">
        <f t="shared" si="78"/>
        <v/>
      </c>
      <c r="AI362" s="41" t="str">
        <f t="shared" si="85"/>
        <v/>
      </c>
      <c r="AJ362" s="41" t="str">
        <f t="shared" si="87"/>
        <v/>
      </c>
      <c r="AK362" s="41" t="str">
        <f t="shared" si="87"/>
        <v/>
      </c>
      <c r="AL362" s="41" t="str">
        <f t="shared" si="87"/>
        <v/>
      </c>
      <c r="AM362" s="41" t="str">
        <f t="shared" si="87"/>
        <v/>
      </c>
      <c r="AN362" s="41" t="str">
        <f t="shared" si="87"/>
        <v/>
      </c>
      <c r="AO362" s="41" t="str">
        <f t="shared" si="79"/>
        <v/>
      </c>
      <c r="AP362" s="41" t="str">
        <f t="shared" si="80"/>
        <v/>
      </c>
      <c r="AQ362" s="41" t="str">
        <f t="shared" si="81"/>
        <v/>
      </c>
      <c r="AR362" s="41">
        <f t="shared" si="88"/>
        <v>0</v>
      </c>
      <c r="AS362" s="107">
        <f t="shared" si="84"/>
        <v>0</v>
      </c>
      <c r="AT362" s="41" t="str">
        <f t="shared" si="86"/>
        <v/>
      </c>
      <c r="AU362" s="41"/>
      <c r="AV362" s="41"/>
      <c r="AW362" s="41"/>
      <c r="AX362" s="41"/>
      <c r="AY362" s="41"/>
      <c r="AZ362" s="41"/>
      <c r="BA362" s="41">
        <f t="shared" si="82"/>
        <v>0</v>
      </c>
      <c r="BB362" s="42">
        <f>[1]Rollup!$C$15</f>
        <v>44388</v>
      </c>
      <c r="BC362" s="43" t="str">
        <f t="shared" si="83"/>
        <v/>
      </c>
      <c r="BD362" s="2"/>
      <c r="BE362" s="2"/>
      <c r="BF362" s="2"/>
      <c r="BG362" s="2"/>
      <c r="BH362" s="2"/>
      <c r="BI362" s="2"/>
      <c r="BJ362" s="2"/>
      <c r="BK362" s="2"/>
      <c r="BL362" s="2"/>
      <c r="BM362" s="2"/>
      <c r="BN362" s="2"/>
      <c r="BO362" s="2"/>
      <c r="BP362" s="2"/>
      <c r="BQ362" s="2"/>
      <c r="BR362" s="2"/>
      <c r="BS362" s="2"/>
      <c r="BT362" s="2"/>
      <c r="BU362" s="2"/>
      <c r="BV362" s="2"/>
      <c r="BW362" s="2"/>
      <c r="BX362" s="2"/>
      <c r="BY362" s="2"/>
    </row>
    <row r="363" spans="1:77" ht="15" x14ac:dyDescent="0.25">
      <c r="A363" s="47"/>
      <c r="B363" s="47"/>
      <c r="C363" s="47"/>
      <c r="D363" s="47"/>
      <c r="E363" s="47"/>
      <c r="F363" s="47"/>
      <c r="G363" s="48"/>
      <c r="H363" s="48"/>
      <c r="I363" s="48"/>
      <c r="J363" s="48"/>
      <c r="K363" s="48"/>
      <c r="L363" s="48"/>
      <c r="M363" s="49"/>
      <c r="N363" s="50"/>
      <c r="O363" s="51"/>
      <c r="P363" s="52"/>
      <c r="Q363" s="52"/>
      <c r="R363" s="51"/>
      <c r="S363" s="53"/>
      <c r="T363" s="49"/>
      <c r="U363" s="50"/>
      <c r="V363" s="51"/>
      <c r="W363" s="51"/>
      <c r="X363" s="54"/>
      <c r="Y363" s="54"/>
      <c r="Z363" s="54"/>
      <c r="AA363" s="54"/>
      <c r="AB363" s="54"/>
      <c r="AC363" s="54"/>
      <c r="AD363" s="54"/>
      <c r="AE363" s="55" t="str">
        <f t="shared" si="75"/>
        <v/>
      </c>
      <c r="AF363" s="51">
        <f t="shared" si="76"/>
        <v>0</v>
      </c>
      <c r="AG363" s="41" t="str">
        <f t="shared" si="77"/>
        <v>x</v>
      </c>
      <c r="AH363" s="41" t="str">
        <f t="shared" si="78"/>
        <v/>
      </c>
      <c r="AI363" s="41" t="str">
        <f t="shared" si="85"/>
        <v/>
      </c>
      <c r="AJ363" s="41" t="str">
        <f t="shared" si="87"/>
        <v/>
      </c>
      <c r="AK363" s="41" t="str">
        <f t="shared" si="87"/>
        <v/>
      </c>
      <c r="AL363" s="41" t="str">
        <f t="shared" si="87"/>
        <v/>
      </c>
      <c r="AM363" s="41" t="str">
        <f t="shared" si="87"/>
        <v/>
      </c>
      <c r="AN363" s="41" t="str">
        <f t="shared" si="87"/>
        <v/>
      </c>
      <c r="AO363" s="41" t="str">
        <f t="shared" si="79"/>
        <v/>
      </c>
      <c r="AP363" s="41" t="str">
        <f t="shared" si="80"/>
        <v/>
      </c>
      <c r="AQ363" s="41" t="str">
        <f t="shared" si="81"/>
        <v/>
      </c>
      <c r="AR363" s="41">
        <f t="shared" si="88"/>
        <v>0</v>
      </c>
      <c r="AS363" s="107">
        <f t="shared" si="84"/>
        <v>0</v>
      </c>
      <c r="AT363" s="41" t="str">
        <f t="shared" si="86"/>
        <v/>
      </c>
      <c r="AU363" s="41"/>
      <c r="AV363" s="41"/>
      <c r="AW363" s="41"/>
      <c r="AX363" s="41"/>
      <c r="AY363" s="41"/>
      <c r="AZ363" s="41"/>
      <c r="BA363" s="41">
        <f t="shared" si="82"/>
        <v>0</v>
      </c>
      <c r="BB363" s="42">
        <f>[1]Rollup!$C$15</f>
        <v>44388</v>
      </c>
      <c r="BC363" s="43" t="str">
        <f t="shared" si="83"/>
        <v/>
      </c>
      <c r="BD363" s="2"/>
      <c r="BE363" s="2"/>
      <c r="BF363" s="2"/>
      <c r="BG363" s="2"/>
      <c r="BH363" s="2"/>
      <c r="BI363" s="2"/>
      <c r="BJ363" s="2"/>
      <c r="BK363" s="2"/>
      <c r="BL363" s="2"/>
      <c r="BM363" s="2"/>
      <c r="BN363" s="2"/>
      <c r="BO363" s="2"/>
      <c r="BP363" s="2"/>
      <c r="BQ363" s="2"/>
      <c r="BR363" s="2"/>
      <c r="BS363" s="2"/>
      <c r="BT363" s="2"/>
      <c r="BU363" s="2"/>
      <c r="BV363" s="2"/>
      <c r="BW363" s="2"/>
      <c r="BX363" s="2"/>
      <c r="BY363" s="2"/>
    </row>
    <row r="364" spans="1:77" ht="15" x14ac:dyDescent="0.25">
      <c r="A364" s="47"/>
      <c r="B364" s="47"/>
      <c r="C364" s="47"/>
      <c r="D364" s="47"/>
      <c r="E364" s="47"/>
      <c r="F364" s="47"/>
      <c r="G364" s="48"/>
      <c r="H364" s="48"/>
      <c r="I364" s="48"/>
      <c r="J364" s="48"/>
      <c r="K364" s="48"/>
      <c r="L364" s="48"/>
      <c r="M364" s="49"/>
      <c r="N364" s="50"/>
      <c r="O364" s="51"/>
      <c r="P364" s="52"/>
      <c r="Q364" s="52"/>
      <c r="R364" s="51"/>
      <c r="S364" s="53"/>
      <c r="T364" s="49"/>
      <c r="U364" s="50"/>
      <c r="V364" s="51"/>
      <c r="W364" s="51"/>
      <c r="X364" s="54"/>
      <c r="Y364" s="54"/>
      <c r="Z364" s="54"/>
      <c r="AA364" s="54"/>
      <c r="AB364" s="54"/>
      <c r="AC364" s="54"/>
      <c r="AD364" s="54"/>
      <c r="AE364" s="55" t="str">
        <f t="shared" si="75"/>
        <v/>
      </c>
      <c r="AF364" s="51">
        <f t="shared" si="76"/>
        <v>0</v>
      </c>
      <c r="AG364" s="41" t="str">
        <f t="shared" si="77"/>
        <v>x</v>
      </c>
      <c r="AH364" s="41" t="str">
        <f t="shared" si="78"/>
        <v/>
      </c>
      <c r="AI364" s="41" t="str">
        <f t="shared" si="85"/>
        <v/>
      </c>
      <c r="AJ364" s="41" t="str">
        <f t="shared" si="87"/>
        <v/>
      </c>
      <c r="AK364" s="41" t="str">
        <f t="shared" si="87"/>
        <v/>
      </c>
      <c r="AL364" s="41" t="str">
        <f t="shared" si="87"/>
        <v/>
      </c>
      <c r="AM364" s="41" t="str">
        <f t="shared" si="87"/>
        <v/>
      </c>
      <c r="AN364" s="41" t="str">
        <f t="shared" si="87"/>
        <v/>
      </c>
      <c r="AO364" s="41" t="str">
        <f t="shared" si="79"/>
        <v/>
      </c>
      <c r="AP364" s="41" t="str">
        <f t="shared" si="80"/>
        <v/>
      </c>
      <c r="AQ364" s="41" t="str">
        <f t="shared" si="81"/>
        <v/>
      </c>
      <c r="AR364" s="41">
        <f t="shared" si="88"/>
        <v>0</v>
      </c>
      <c r="AS364" s="107">
        <f t="shared" si="84"/>
        <v>0</v>
      </c>
      <c r="AT364" s="41" t="str">
        <f t="shared" si="86"/>
        <v/>
      </c>
      <c r="AU364" s="41"/>
      <c r="AV364" s="41"/>
      <c r="AW364" s="41"/>
      <c r="AX364" s="41"/>
      <c r="AY364" s="41"/>
      <c r="AZ364" s="41"/>
      <c r="BA364" s="41">
        <f t="shared" si="82"/>
        <v>0</v>
      </c>
      <c r="BB364" s="42">
        <f>[1]Rollup!$C$15</f>
        <v>44388</v>
      </c>
      <c r="BC364" s="43" t="str">
        <f t="shared" si="83"/>
        <v/>
      </c>
      <c r="BD364" s="2"/>
      <c r="BE364" s="2"/>
      <c r="BF364" s="2"/>
      <c r="BG364" s="2"/>
      <c r="BH364" s="2"/>
      <c r="BI364" s="2"/>
      <c r="BJ364" s="2"/>
      <c r="BK364" s="2"/>
      <c r="BL364" s="2"/>
      <c r="BM364" s="2"/>
      <c r="BN364" s="2"/>
      <c r="BO364" s="2"/>
      <c r="BP364" s="2"/>
      <c r="BQ364" s="2"/>
      <c r="BR364" s="2"/>
      <c r="BS364" s="2"/>
      <c r="BT364" s="2"/>
      <c r="BU364" s="2"/>
      <c r="BV364" s="2"/>
      <c r="BW364" s="2"/>
      <c r="BX364" s="2"/>
      <c r="BY364" s="2"/>
    </row>
    <row r="365" spans="1:77" ht="15" x14ac:dyDescent="0.25">
      <c r="A365" s="47"/>
      <c r="B365" s="47"/>
      <c r="C365" s="47"/>
      <c r="D365" s="47"/>
      <c r="E365" s="47"/>
      <c r="F365" s="47"/>
      <c r="G365" s="48"/>
      <c r="H365" s="48"/>
      <c r="I365" s="48"/>
      <c r="J365" s="48"/>
      <c r="K365" s="48"/>
      <c r="L365" s="48"/>
      <c r="M365" s="49"/>
      <c r="N365" s="50"/>
      <c r="O365" s="51"/>
      <c r="P365" s="52"/>
      <c r="Q365" s="52"/>
      <c r="R365" s="51"/>
      <c r="S365" s="53"/>
      <c r="T365" s="49"/>
      <c r="U365" s="50"/>
      <c r="V365" s="51"/>
      <c r="W365" s="51"/>
      <c r="X365" s="54"/>
      <c r="Y365" s="54"/>
      <c r="Z365" s="54"/>
      <c r="AA365" s="54"/>
      <c r="AB365" s="54"/>
      <c r="AC365" s="54"/>
      <c r="AD365" s="54"/>
      <c r="AE365" s="55" t="str">
        <f t="shared" si="75"/>
        <v/>
      </c>
      <c r="AF365" s="51">
        <f t="shared" si="76"/>
        <v>0</v>
      </c>
      <c r="AG365" s="41" t="str">
        <f t="shared" si="77"/>
        <v>x</v>
      </c>
      <c r="AH365" s="41" t="str">
        <f t="shared" si="78"/>
        <v/>
      </c>
      <c r="AI365" s="41" t="str">
        <f t="shared" si="85"/>
        <v/>
      </c>
      <c r="AJ365" s="41" t="str">
        <f t="shared" si="87"/>
        <v/>
      </c>
      <c r="AK365" s="41" t="str">
        <f t="shared" si="87"/>
        <v/>
      </c>
      <c r="AL365" s="41" t="str">
        <f t="shared" si="87"/>
        <v/>
      </c>
      <c r="AM365" s="41" t="str">
        <f t="shared" si="87"/>
        <v/>
      </c>
      <c r="AN365" s="41" t="str">
        <f t="shared" si="87"/>
        <v/>
      </c>
      <c r="AO365" s="41" t="str">
        <f t="shared" si="79"/>
        <v/>
      </c>
      <c r="AP365" s="41" t="str">
        <f t="shared" si="80"/>
        <v/>
      </c>
      <c r="AQ365" s="41" t="str">
        <f t="shared" si="81"/>
        <v/>
      </c>
      <c r="AR365" s="41">
        <f t="shared" si="88"/>
        <v>0</v>
      </c>
      <c r="AS365" s="107">
        <f t="shared" si="84"/>
        <v>0</v>
      </c>
      <c r="AT365" s="41" t="str">
        <f t="shared" si="86"/>
        <v/>
      </c>
      <c r="AU365" s="41"/>
      <c r="AV365" s="41"/>
      <c r="AW365" s="41"/>
      <c r="AX365" s="41"/>
      <c r="AY365" s="41"/>
      <c r="AZ365" s="41"/>
      <c r="BA365" s="41">
        <f t="shared" si="82"/>
        <v>0</v>
      </c>
      <c r="BB365" s="42">
        <f>[1]Rollup!$C$15</f>
        <v>44388</v>
      </c>
      <c r="BC365" s="43" t="str">
        <f t="shared" si="83"/>
        <v/>
      </c>
      <c r="BD365" s="2"/>
      <c r="BE365" s="2"/>
      <c r="BF365" s="2"/>
      <c r="BG365" s="2"/>
      <c r="BH365" s="2"/>
      <c r="BI365" s="2"/>
      <c r="BJ365" s="2"/>
      <c r="BK365" s="2"/>
      <c r="BL365" s="2"/>
      <c r="BM365" s="2"/>
      <c r="BN365" s="2"/>
      <c r="BO365" s="2"/>
      <c r="BP365" s="2"/>
      <c r="BQ365" s="2"/>
      <c r="BR365" s="2"/>
      <c r="BS365" s="2"/>
      <c r="BT365" s="2"/>
      <c r="BU365" s="2"/>
      <c r="BV365" s="2"/>
      <c r="BW365" s="2"/>
      <c r="BX365" s="2"/>
      <c r="BY365" s="2"/>
    </row>
    <row r="366" spans="1:77" ht="15" x14ac:dyDescent="0.25">
      <c r="A366" s="47"/>
      <c r="B366" s="47"/>
      <c r="C366" s="47"/>
      <c r="D366" s="47"/>
      <c r="E366" s="47"/>
      <c r="F366" s="47"/>
      <c r="G366" s="48"/>
      <c r="H366" s="48"/>
      <c r="I366" s="48"/>
      <c r="J366" s="48"/>
      <c r="K366" s="48"/>
      <c r="L366" s="48"/>
      <c r="M366" s="49"/>
      <c r="N366" s="50"/>
      <c r="O366" s="51"/>
      <c r="P366" s="52"/>
      <c r="Q366" s="52"/>
      <c r="R366" s="51"/>
      <c r="S366" s="53"/>
      <c r="T366" s="49"/>
      <c r="U366" s="50"/>
      <c r="V366" s="51"/>
      <c r="W366" s="51"/>
      <c r="X366" s="54"/>
      <c r="Y366" s="54"/>
      <c r="Z366" s="54"/>
      <c r="AA366" s="54"/>
      <c r="AB366" s="54"/>
      <c r="AC366" s="54"/>
      <c r="AD366" s="54"/>
      <c r="AE366" s="55" t="str">
        <f t="shared" si="75"/>
        <v/>
      </c>
      <c r="AF366" s="51">
        <f t="shared" si="76"/>
        <v>0</v>
      </c>
      <c r="AG366" s="41" t="str">
        <f t="shared" si="77"/>
        <v>x</v>
      </c>
      <c r="AH366" s="41" t="str">
        <f t="shared" si="78"/>
        <v/>
      </c>
      <c r="AI366" s="41" t="str">
        <f t="shared" si="85"/>
        <v/>
      </c>
      <c r="AJ366" s="41" t="str">
        <f t="shared" si="87"/>
        <v/>
      </c>
      <c r="AK366" s="41" t="str">
        <f t="shared" si="87"/>
        <v/>
      </c>
      <c r="AL366" s="41" t="str">
        <f t="shared" si="87"/>
        <v/>
      </c>
      <c r="AM366" s="41" t="str">
        <f t="shared" si="87"/>
        <v/>
      </c>
      <c r="AN366" s="41" t="str">
        <f t="shared" si="87"/>
        <v/>
      </c>
      <c r="AO366" s="41" t="str">
        <f t="shared" si="79"/>
        <v/>
      </c>
      <c r="AP366" s="41" t="str">
        <f t="shared" si="80"/>
        <v/>
      </c>
      <c r="AQ366" s="41" t="str">
        <f t="shared" si="81"/>
        <v/>
      </c>
      <c r="AR366" s="41">
        <f t="shared" si="88"/>
        <v>0</v>
      </c>
      <c r="AS366" s="107">
        <f t="shared" si="84"/>
        <v>0</v>
      </c>
      <c r="AT366" s="41" t="str">
        <f t="shared" si="86"/>
        <v/>
      </c>
      <c r="AU366" s="41"/>
      <c r="AV366" s="41"/>
      <c r="AW366" s="41"/>
      <c r="AX366" s="41"/>
      <c r="AY366" s="41"/>
      <c r="AZ366" s="41"/>
      <c r="BA366" s="41">
        <f t="shared" si="82"/>
        <v>0</v>
      </c>
      <c r="BB366" s="42">
        <f>[1]Rollup!$C$15</f>
        <v>44388</v>
      </c>
      <c r="BC366" s="43" t="str">
        <f t="shared" si="83"/>
        <v/>
      </c>
      <c r="BD366" s="2"/>
      <c r="BE366" s="2"/>
      <c r="BF366" s="2"/>
      <c r="BG366" s="2"/>
      <c r="BH366" s="2"/>
      <c r="BI366" s="2"/>
      <c r="BJ366" s="2"/>
      <c r="BK366" s="2"/>
      <c r="BL366" s="2"/>
      <c r="BM366" s="2"/>
      <c r="BN366" s="2"/>
      <c r="BO366" s="2"/>
      <c r="BP366" s="2"/>
      <c r="BQ366" s="2"/>
      <c r="BR366" s="2"/>
      <c r="BS366" s="2"/>
      <c r="BT366" s="2"/>
      <c r="BU366" s="2"/>
      <c r="BV366" s="2"/>
      <c r="BW366" s="2"/>
      <c r="BX366" s="2"/>
      <c r="BY366" s="2"/>
    </row>
    <row r="367" spans="1:77" ht="15" x14ac:dyDescent="0.25">
      <c r="A367" s="47"/>
      <c r="B367" s="47"/>
      <c r="C367" s="47"/>
      <c r="D367" s="47"/>
      <c r="E367" s="47"/>
      <c r="F367" s="47"/>
      <c r="G367" s="48"/>
      <c r="H367" s="48"/>
      <c r="I367" s="48"/>
      <c r="J367" s="48"/>
      <c r="K367" s="48"/>
      <c r="L367" s="48"/>
      <c r="M367" s="49"/>
      <c r="N367" s="50"/>
      <c r="O367" s="51"/>
      <c r="P367" s="52"/>
      <c r="Q367" s="52"/>
      <c r="R367" s="51"/>
      <c r="S367" s="53"/>
      <c r="T367" s="49"/>
      <c r="U367" s="50"/>
      <c r="V367" s="51"/>
      <c r="W367" s="51"/>
      <c r="X367" s="54"/>
      <c r="Y367" s="54"/>
      <c r="Z367" s="54"/>
      <c r="AA367" s="54"/>
      <c r="AB367" s="54"/>
      <c r="AC367" s="54"/>
      <c r="AD367" s="54"/>
      <c r="AE367" s="55" t="str">
        <f t="shared" si="75"/>
        <v/>
      </c>
      <c r="AF367" s="51">
        <f t="shared" si="76"/>
        <v>0</v>
      </c>
      <c r="AG367" s="41" t="str">
        <f t="shared" si="77"/>
        <v>x</v>
      </c>
      <c r="AH367" s="41" t="str">
        <f t="shared" si="78"/>
        <v/>
      </c>
      <c r="AI367" s="41" t="str">
        <f t="shared" si="85"/>
        <v/>
      </c>
      <c r="AJ367" s="41" t="str">
        <f t="shared" si="87"/>
        <v/>
      </c>
      <c r="AK367" s="41" t="str">
        <f t="shared" si="87"/>
        <v/>
      </c>
      <c r="AL367" s="41" t="str">
        <f t="shared" si="87"/>
        <v/>
      </c>
      <c r="AM367" s="41" t="str">
        <f t="shared" si="87"/>
        <v/>
      </c>
      <c r="AN367" s="41" t="str">
        <f t="shared" si="87"/>
        <v/>
      </c>
      <c r="AO367" s="41" t="str">
        <f t="shared" si="79"/>
        <v/>
      </c>
      <c r="AP367" s="41" t="str">
        <f t="shared" si="80"/>
        <v/>
      </c>
      <c r="AQ367" s="41" t="str">
        <f t="shared" si="81"/>
        <v/>
      </c>
      <c r="AR367" s="41">
        <f t="shared" si="88"/>
        <v>0</v>
      </c>
      <c r="AS367" s="107">
        <f t="shared" si="84"/>
        <v>0</v>
      </c>
      <c r="AT367" s="41" t="str">
        <f t="shared" si="86"/>
        <v/>
      </c>
      <c r="AU367" s="41"/>
      <c r="AV367" s="41"/>
      <c r="AW367" s="41"/>
      <c r="AX367" s="41"/>
      <c r="AY367" s="41"/>
      <c r="AZ367" s="41"/>
      <c r="BA367" s="41">
        <f t="shared" si="82"/>
        <v>0</v>
      </c>
      <c r="BB367" s="42">
        <f>[1]Rollup!$C$15</f>
        <v>44388</v>
      </c>
      <c r="BC367" s="43" t="str">
        <f t="shared" si="83"/>
        <v/>
      </c>
      <c r="BD367" s="2"/>
      <c r="BE367" s="2"/>
      <c r="BF367" s="2"/>
      <c r="BG367" s="2"/>
      <c r="BH367" s="2"/>
      <c r="BI367" s="2"/>
      <c r="BJ367" s="2"/>
      <c r="BK367" s="2"/>
      <c r="BL367" s="2"/>
      <c r="BM367" s="2"/>
      <c r="BN367" s="2"/>
      <c r="BO367" s="2"/>
      <c r="BP367" s="2"/>
      <c r="BQ367" s="2"/>
      <c r="BR367" s="2"/>
      <c r="BS367" s="2"/>
      <c r="BT367" s="2"/>
      <c r="BU367" s="2"/>
      <c r="BV367" s="2"/>
      <c r="BW367" s="2"/>
      <c r="BX367" s="2"/>
      <c r="BY367" s="2"/>
    </row>
    <row r="368" spans="1:77" ht="15" x14ac:dyDescent="0.25">
      <c r="A368" s="47"/>
      <c r="B368" s="47"/>
      <c r="C368" s="47"/>
      <c r="D368" s="47"/>
      <c r="E368" s="47"/>
      <c r="F368" s="47"/>
      <c r="G368" s="48"/>
      <c r="H368" s="48"/>
      <c r="I368" s="48"/>
      <c r="J368" s="48"/>
      <c r="K368" s="48"/>
      <c r="L368" s="48"/>
      <c r="M368" s="49"/>
      <c r="N368" s="50"/>
      <c r="O368" s="51"/>
      <c r="P368" s="52"/>
      <c r="Q368" s="52"/>
      <c r="R368" s="51"/>
      <c r="S368" s="53"/>
      <c r="T368" s="49"/>
      <c r="U368" s="50"/>
      <c r="V368" s="51"/>
      <c r="W368" s="51"/>
      <c r="X368" s="54"/>
      <c r="Y368" s="54"/>
      <c r="Z368" s="54"/>
      <c r="AA368" s="54"/>
      <c r="AB368" s="54"/>
      <c r="AC368" s="54"/>
      <c r="AD368" s="54"/>
      <c r="AE368" s="55" t="str">
        <f t="shared" si="75"/>
        <v/>
      </c>
      <c r="AF368" s="51">
        <f t="shared" si="76"/>
        <v>0</v>
      </c>
      <c r="AG368" s="41" t="str">
        <f t="shared" si="77"/>
        <v>x</v>
      </c>
      <c r="AH368" s="41" t="str">
        <f t="shared" si="78"/>
        <v/>
      </c>
      <c r="AI368" s="41" t="str">
        <f t="shared" si="85"/>
        <v/>
      </c>
      <c r="AJ368" s="41" t="str">
        <f t="shared" si="87"/>
        <v/>
      </c>
      <c r="AK368" s="41" t="str">
        <f t="shared" si="87"/>
        <v/>
      </c>
      <c r="AL368" s="41" t="str">
        <f t="shared" si="87"/>
        <v/>
      </c>
      <c r="AM368" s="41" t="str">
        <f t="shared" si="87"/>
        <v/>
      </c>
      <c r="AN368" s="41" t="str">
        <f t="shared" si="87"/>
        <v/>
      </c>
      <c r="AO368" s="41" t="str">
        <f t="shared" si="79"/>
        <v/>
      </c>
      <c r="AP368" s="41" t="str">
        <f t="shared" si="80"/>
        <v/>
      </c>
      <c r="AQ368" s="41" t="str">
        <f t="shared" si="81"/>
        <v/>
      </c>
      <c r="AR368" s="41">
        <f t="shared" si="88"/>
        <v>0</v>
      </c>
      <c r="AS368" s="107">
        <f t="shared" si="84"/>
        <v>0</v>
      </c>
      <c r="AT368" s="41" t="str">
        <f t="shared" si="86"/>
        <v/>
      </c>
      <c r="AU368" s="41"/>
      <c r="AV368" s="41"/>
      <c r="AW368" s="41"/>
      <c r="AX368" s="41"/>
      <c r="AY368" s="41"/>
      <c r="AZ368" s="41"/>
      <c r="BA368" s="41">
        <f t="shared" si="82"/>
        <v>0</v>
      </c>
      <c r="BB368" s="42">
        <f>[1]Rollup!$C$15</f>
        <v>44388</v>
      </c>
      <c r="BC368" s="43" t="str">
        <f t="shared" si="83"/>
        <v/>
      </c>
      <c r="BD368" s="2"/>
      <c r="BE368" s="2"/>
      <c r="BF368" s="2"/>
      <c r="BG368" s="2"/>
      <c r="BH368" s="2"/>
      <c r="BI368" s="2"/>
      <c r="BJ368" s="2"/>
      <c r="BK368" s="2"/>
      <c r="BL368" s="2"/>
      <c r="BM368" s="2"/>
      <c r="BN368" s="2"/>
      <c r="BO368" s="2"/>
      <c r="BP368" s="2"/>
      <c r="BQ368" s="2"/>
      <c r="BR368" s="2"/>
      <c r="BS368" s="2"/>
      <c r="BT368" s="2"/>
      <c r="BU368" s="2"/>
      <c r="BV368" s="2"/>
      <c r="BW368" s="2"/>
      <c r="BX368" s="2"/>
      <c r="BY368" s="2"/>
    </row>
    <row r="369" spans="1:77" ht="15" x14ac:dyDescent="0.25">
      <c r="A369" s="47"/>
      <c r="B369" s="47"/>
      <c r="C369" s="47"/>
      <c r="D369" s="47"/>
      <c r="E369" s="47"/>
      <c r="F369" s="47"/>
      <c r="G369" s="48"/>
      <c r="H369" s="48"/>
      <c r="I369" s="48"/>
      <c r="J369" s="48"/>
      <c r="K369" s="48"/>
      <c r="L369" s="48"/>
      <c r="M369" s="49"/>
      <c r="N369" s="50"/>
      <c r="O369" s="51"/>
      <c r="P369" s="52"/>
      <c r="Q369" s="52"/>
      <c r="R369" s="51"/>
      <c r="S369" s="53"/>
      <c r="T369" s="49"/>
      <c r="U369" s="50"/>
      <c r="V369" s="51"/>
      <c r="W369" s="51"/>
      <c r="X369" s="54"/>
      <c r="Y369" s="54"/>
      <c r="Z369" s="54"/>
      <c r="AA369" s="54"/>
      <c r="AB369" s="54"/>
      <c r="AC369" s="54"/>
      <c r="AD369" s="54"/>
      <c r="AE369" s="55" t="str">
        <f t="shared" si="75"/>
        <v/>
      </c>
      <c r="AF369" s="51">
        <f t="shared" si="76"/>
        <v>0</v>
      </c>
      <c r="AG369" s="41" t="str">
        <f t="shared" si="77"/>
        <v>x</v>
      </c>
      <c r="AH369" s="41" t="str">
        <f t="shared" si="78"/>
        <v/>
      </c>
      <c r="AI369" s="41" t="str">
        <f t="shared" si="85"/>
        <v/>
      </c>
      <c r="AJ369" s="41" t="str">
        <f t="shared" si="87"/>
        <v/>
      </c>
      <c r="AK369" s="41" t="str">
        <f t="shared" si="87"/>
        <v/>
      </c>
      <c r="AL369" s="41" t="str">
        <f t="shared" si="87"/>
        <v/>
      </c>
      <c r="AM369" s="41" t="str">
        <f t="shared" si="87"/>
        <v/>
      </c>
      <c r="AN369" s="41" t="str">
        <f t="shared" si="87"/>
        <v/>
      </c>
      <c r="AO369" s="41" t="str">
        <f t="shared" si="79"/>
        <v/>
      </c>
      <c r="AP369" s="41" t="str">
        <f t="shared" si="80"/>
        <v/>
      </c>
      <c r="AQ369" s="41" t="str">
        <f t="shared" si="81"/>
        <v/>
      </c>
      <c r="AR369" s="41">
        <f t="shared" si="88"/>
        <v>0</v>
      </c>
      <c r="AS369" s="107">
        <f t="shared" si="84"/>
        <v>0</v>
      </c>
      <c r="AT369" s="41" t="str">
        <f t="shared" si="86"/>
        <v/>
      </c>
      <c r="AU369" s="41"/>
      <c r="AV369" s="41"/>
      <c r="AW369" s="41"/>
      <c r="AX369" s="41"/>
      <c r="AY369" s="41"/>
      <c r="AZ369" s="41"/>
      <c r="BA369" s="41">
        <f t="shared" si="82"/>
        <v>0</v>
      </c>
      <c r="BB369" s="42">
        <f>[1]Rollup!$C$15</f>
        <v>44388</v>
      </c>
      <c r="BC369" s="43" t="str">
        <f t="shared" si="83"/>
        <v/>
      </c>
      <c r="BD369" s="2"/>
      <c r="BE369" s="2"/>
      <c r="BF369" s="2"/>
      <c r="BG369" s="2"/>
      <c r="BH369" s="2"/>
      <c r="BI369" s="2"/>
      <c r="BJ369" s="2"/>
      <c r="BK369" s="2"/>
      <c r="BL369" s="2"/>
      <c r="BM369" s="2"/>
      <c r="BN369" s="2"/>
      <c r="BO369" s="2"/>
      <c r="BP369" s="2"/>
      <c r="BQ369" s="2"/>
      <c r="BR369" s="2"/>
      <c r="BS369" s="2"/>
      <c r="BT369" s="2"/>
      <c r="BU369" s="2"/>
      <c r="BV369" s="2"/>
      <c r="BW369" s="2"/>
      <c r="BX369" s="2"/>
      <c r="BY369" s="2"/>
    </row>
    <row r="370" spans="1:77" ht="15" x14ac:dyDescent="0.25">
      <c r="A370" s="47"/>
      <c r="B370" s="47"/>
      <c r="C370" s="47"/>
      <c r="D370" s="47"/>
      <c r="E370" s="47"/>
      <c r="F370" s="47"/>
      <c r="G370" s="48"/>
      <c r="H370" s="48"/>
      <c r="I370" s="48"/>
      <c r="J370" s="48"/>
      <c r="K370" s="48"/>
      <c r="L370" s="48"/>
      <c r="M370" s="49"/>
      <c r="N370" s="50"/>
      <c r="O370" s="51"/>
      <c r="P370" s="52"/>
      <c r="Q370" s="52"/>
      <c r="R370" s="51"/>
      <c r="S370" s="53"/>
      <c r="T370" s="49"/>
      <c r="U370" s="50"/>
      <c r="V370" s="51"/>
      <c r="W370" s="51"/>
      <c r="X370" s="54"/>
      <c r="Y370" s="54"/>
      <c r="Z370" s="54"/>
      <c r="AA370" s="54"/>
      <c r="AB370" s="54"/>
      <c r="AC370" s="54"/>
      <c r="AD370" s="54"/>
      <c r="AE370" s="55" t="str">
        <f t="shared" si="75"/>
        <v/>
      </c>
      <c r="AF370" s="51">
        <f t="shared" si="76"/>
        <v>0</v>
      </c>
      <c r="AG370" s="41" t="str">
        <f t="shared" si="77"/>
        <v>x</v>
      </c>
      <c r="AH370" s="41" t="str">
        <f t="shared" si="78"/>
        <v/>
      </c>
      <c r="AI370" s="41" t="str">
        <f t="shared" si="85"/>
        <v/>
      </c>
      <c r="AJ370" s="41" t="str">
        <f t="shared" si="87"/>
        <v/>
      </c>
      <c r="AK370" s="41" t="str">
        <f t="shared" si="87"/>
        <v/>
      </c>
      <c r="AL370" s="41" t="str">
        <f t="shared" si="87"/>
        <v/>
      </c>
      <c r="AM370" s="41" t="str">
        <f t="shared" si="87"/>
        <v/>
      </c>
      <c r="AN370" s="41" t="str">
        <f t="shared" si="87"/>
        <v/>
      </c>
      <c r="AO370" s="41" t="str">
        <f t="shared" si="79"/>
        <v/>
      </c>
      <c r="AP370" s="41" t="str">
        <f t="shared" si="80"/>
        <v/>
      </c>
      <c r="AQ370" s="41" t="str">
        <f t="shared" si="81"/>
        <v/>
      </c>
      <c r="AR370" s="41">
        <f t="shared" si="88"/>
        <v>0</v>
      </c>
      <c r="AS370" s="107">
        <f t="shared" si="84"/>
        <v>0</v>
      </c>
      <c r="AT370" s="41" t="str">
        <f t="shared" si="86"/>
        <v/>
      </c>
      <c r="AU370" s="41"/>
      <c r="AV370" s="41"/>
      <c r="AW370" s="41"/>
      <c r="AX370" s="41"/>
      <c r="AY370" s="41"/>
      <c r="AZ370" s="41"/>
      <c r="BA370" s="41">
        <f t="shared" si="82"/>
        <v>0</v>
      </c>
      <c r="BB370" s="42">
        <f>[1]Rollup!$C$15</f>
        <v>44388</v>
      </c>
      <c r="BC370" s="43" t="str">
        <f t="shared" si="83"/>
        <v/>
      </c>
      <c r="BD370" s="2"/>
      <c r="BE370" s="2"/>
      <c r="BF370" s="2"/>
      <c r="BG370" s="2"/>
      <c r="BH370" s="2"/>
      <c r="BI370" s="2"/>
      <c r="BJ370" s="2"/>
      <c r="BK370" s="2"/>
      <c r="BL370" s="2"/>
      <c r="BM370" s="2"/>
      <c r="BN370" s="2"/>
      <c r="BO370" s="2"/>
      <c r="BP370" s="2"/>
      <c r="BQ370" s="2"/>
      <c r="BR370" s="2"/>
      <c r="BS370" s="2"/>
      <c r="BT370" s="2"/>
      <c r="BU370" s="2"/>
      <c r="BV370" s="2"/>
      <c r="BW370" s="2"/>
      <c r="BX370" s="2"/>
      <c r="BY370" s="2"/>
    </row>
    <row r="371" spans="1:77" ht="15" x14ac:dyDescent="0.25">
      <c r="A371" s="47"/>
      <c r="B371" s="47"/>
      <c r="C371" s="47"/>
      <c r="D371" s="47"/>
      <c r="E371" s="47"/>
      <c r="F371" s="47"/>
      <c r="G371" s="48"/>
      <c r="H371" s="48"/>
      <c r="I371" s="48"/>
      <c r="J371" s="48"/>
      <c r="K371" s="48"/>
      <c r="L371" s="48"/>
      <c r="M371" s="49"/>
      <c r="N371" s="50"/>
      <c r="O371" s="51"/>
      <c r="P371" s="52"/>
      <c r="Q371" s="52"/>
      <c r="R371" s="51"/>
      <c r="S371" s="53"/>
      <c r="T371" s="49"/>
      <c r="U371" s="50"/>
      <c r="V371" s="51"/>
      <c r="W371" s="51"/>
      <c r="X371" s="54"/>
      <c r="Y371" s="54"/>
      <c r="Z371" s="54"/>
      <c r="AA371" s="54"/>
      <c r="AB371" s="54"/>
      <c r="AC371" s="54"/>
      <c r="AD371" s="54"/>
      <c r="AE371" s="55" t="str">
        <f t="shared" si="75"/>
        <v/>
      </c>
      <c r="AF371" s="51">
        <f t="shared" si="76"/>
        <v>0</v>
      </c>
      <c r="AG371" s="41" t="str">
        <f t="shared" si="77"/>
        <v>x</v>
      </c>
      <c r="AH371" s="41" t="str">
        <f t="shared" si="78"/>
        <v/>
      </c>
      <c r="AI371" s="41" t="str">
        <f t="shared" si="85"/>
        <v/>
      </c>
      <c r="AJ371" s="41" t="str">
        <f t="shared" si="87"/>
        <v/>
      </c>
      <c r="AK371" s="41" t="str">
        <f t="shared" si="87"/>
        <v/>
      </c>
      <c r="AL371" s="41" t="str">
        <f t="shared" si="87"/>
        <v/>
      </c>
      <c r="AM371" s="41" t="str">
        <f t="shared" si="87"/>
        <v/>
      </c>
      <c r="AN371" s="41" t="str">
        <f t="shared" si="87"/>
        <v/>
      </c>
      <c r="AO371" s="41" t="str">
        <f t="shared" si="79"/>
        <v/>
      </c>
      <c r="AP371" s="41" t="str">
        <f t="shared" si="80"/>
        <v/>
      </c>
      <c r="AQ371" s="41" t="str">
        <f t="shared" si="81"/>
        <v/>
      </c>
      <c r="AR371" s="41">
        <f t="shared" si="88"/>
        <v>0</v>
      </c>
      <c r="AS371" s="107">
        <f t="shared" si="84"/>
        <v>0</v>
      </c>
      <c r="AT371" s="41" t="str">
        <f t="shared" si="86"/>
        <v/>
      </c>
      <c r="AU371" s="41"/>
      <c r="AV371" s="41"/>
      <c r="AW371" s="41"/>
      <c r="AX371" s="41"/>
      <c r="AY371" s="41"/>
      <c r="AZ371" s="41"/>
      <c r="BA371" s="41">
        <f t="shared" si="82"/>
        <v>0</v>
      </c>
      <c r="BB371" s="42">
        <f>[1]Rollup!$C$15</f>
        <v>44388</v>
      </c>
      <c r="BC371" s="43" t="str">
        <f t="shared" si="83"/>
        <v/>
      </c>
      <c r="BD371" s="2"/>
      <c r="BE371" s="2"/>
      <c r="BF371" s="2"/>
      <c r="BG371" s="2"/>
      <c r="BH371" s="2"/>
      <c r="BI371" s="2"/>
      <c r="BJ371" s="2"/>
      <c r="BK371" s="2"/>
      <c r="BL371" s="2"/>
      <c r="BM371" s="2"/>
      <c r="BN371" s="2"/>
      <c r="BO371" s="2"/>
      <c r="BP371" s="2"/>
      <c r="BQ371" s="2"/>
      <c r="BR371" s="2"/>
      <c r="BS371" s="2"/>
      <c r="BT371" s="2"/>
      <c r="BU371" s="2"/>
      <c r="BV371" s="2"/>
      <c r="BW371" s="2"/>
      <c r="BX371" s="2"/>
      <c r="BY371" s="2"/>
    </row>
    <row r="372" spans="1:77" ht="15" x14ac:dyDescent="0.25">
      <c r="A372" s="47"/>
      <c r="B372" s="47"/>
      <c r="C372" s="47"/>
      <c r="D372" s="47"/>
      <c r="E372" s="47"/>
      <c r="F372" s="47"/>
      <c r="G372" s="48"/>
      <c r="H372" s="48"/>
      <c r="I372" s="48"/>
      <c r="J372" s="48"/>
      <c r="K372" s="48"/>
      <c r="L372" s="48"/>
      <c r="M372" s="49"/>
      <c r="N372" s="50"/>
      <c r="O372" s="51"/>
      <c r="P372" s="52"/>
      <c r="Q372" s="52"/>
      <c r="R372" s="51"/>
      <c r="S372" s="53"/>
      <c r="T372" s="49"/>
      <c r="U372" s="50"/>
      <c r="V372" s="51"/>
      <c r="W372" s="51"/>
      <c r="X372" s="54"/>
      <c r="Y372" s="54"/>
      <c r="Z372" s="54"/>
      <c r="AA372" s="54"/>
      <c r="AB372" s="54"/>
      <c r="AC372" s="54"/>
      <c r="AD372" s="54"/>
      <c r="AE372" s="55" t="str">
        <f t="shared" si="75"/>
        <v/>
      </c>
      <c r="AF372" s="51">
        <f t="shared" si="76"/>
        <v>0</v>
      </c>
      <c r="AG372" s="41" t="str">
        <f t="shared" si="77"/>
        <v>x</v>
      </c>
      <c r="AH372" s="41" t="str">
        <f t="shared" si="78"/>
        <v/>
      </c>
      <c r="AI372" s="41" t="str">
        <f t="shared" si="85"/>
        <v/>
      </c>
      <c r="AJ372" s="41" t="str">
        <f t="shared" si="87"/>
        <v/>
      </c>
      <c r="AK372" s="41" t="str">
        <f t="shared" si="87"/>
        <v/>
      </c>
      <c r="AL372" s="41" t="str">
        <f t="shared" si="87"/>
        <v/>
      </c>
      <c r="AM372" s="41" t="str">
        <f t="shared" si="87"/>
        <v/>
      </c>
      <c r="AN372" s="41" t="str">
        <f t="shared" si="87"/>
        <v/>
      </c>
      <c r="AO372" s="41" t="str">
        <f t="shared" si="79"/>
        <v/>
      </c>
      <c r="AP372" s="41" t="str">
        <f t="shared" si="80"/>
        <v/>
      </c>
      <c r="AQ372" s="41" t="str">
        <f t="shared" si="81"/>
        <v/>
      </c>
      <c r="AR372" s="41">
        <f t="shared" si="88"/>
        <v>0</v>
      </c>
      <c r="AS372" s="107">
        <f t="shared" si="84"/>
        <v>0</v>
      </c>
      <c r="AT372" s="41" t="str">
        <f t="shared" si="86"/>
        <v/>
      </c>
      <c r="AU372" s="41"/>
      <c r="AV372" s="41"/>
      <c r="AW372" s="41"/>
      <c r="AX372" s="41"/>
      <c r="AY372" s="41"/>
      <c r="AZ372" s="41"/>
      <c r="BA372" s="41">
        <f t="shared" si="82"/>
        <v>0</v>
      </c>
      <c r="BB372" s="42">
        <f>[1]Rollup!$C$15</f>
        <v>44388</v>
      </c>
      <c r="BC372" s="43" t="str">
        <f t="shared" si="83"/>
        <v/>
      </c>
      <c r="BD372" s="2"/>
      <c r="BE372" s="2"/>
      <c r="BF372" s="2"/>
      <c r="BG372" s="2"/>
      <c r="BH372" s="2"/>
      <c r="BI372" s="2"/>
      <c r="BJ372" s="2"/>
      <c r="BK372" s="2"/>
      <c r="BL372" s="2"/>
      <c r="BM372" s="2"/>
      <c r="BN372" s="2"/>
      <c r="BO372" s="2"/>
      <c r="BP372" s="2"/>
      <c r="BQ372" s="2"/>
      <c r="BR372" s="2"/>
      <c r="BS372" s="2"/>
      <c r="BT372" s="2"/>
      <c r="BU372" s="2"/>
      <c r="BV372" s="2"/>
      <c r="BW372" s="2"/>
      <c r="BX372" s="2"/>
      <c r="BY372" s="2"/>
    </row>
    <row r="373" spans="1:77" ht="15" x14ac:dyDescent="0.25">
      <c r="A373" s="47"/>
      <c r="B373" s="47"/>
      <c r="C373" s="47"/>
      <c r="D373" s="47"/>
      <c r="E373" s="47"/>
      <c r="F373" s="47"/>
      <c r="G373" s="48"/>
      <c r="H373" s="48"/>
      <c r="I373" s="48"/>
      <c r="J373" s="48"/>
      <c r="K373" s="48"/>
      <c r="L373" s="48"/>
      <c r="M373" s="49"/>
      <c r="N373" s="50"/>
      <c r="O373" s="51"/>
      <c r="P373" s="52"/>
      <c r="Q373" s="52"/>
      <c r="R373" s="51"/>
      <c r="S373" s="53"/>
      <c r="T373" s="49"/>
      <c r="U373" s="50"/>
      <c r="V373" s="51"/>
      <c r="W373" s="51"/>
      <c r="X373" s="54"/>
      <c r="Y373" s="54"/>
      <c r="Z373" s="54"/>
      <c r="AA373" s="54"/>
      <c r="AB373" s="54"/>
      <c r="AC373" s="54"/>
      <c r="AD373" s="54"/>
      <c r="AE373" s="55" t="str">
        <f t="shared" si="75"/>
        <v/>
      </c>
      <c r="AF373" s="51">
        <f t="shared" si="76"/>
        <v>0</v>
      </c>
      <c r="AG373" s="41" t="str">
        <f t="shared" si="77"/>
        <v>x</v>
      </c>
      <c r="AH373" s="41" t="str">
        <f t="shared" si="78"/>
        <v/>
      </c>
      <c r="AI373" s="41" t="str">
        <f t="shared" si="85"/>
        <v/>
      </c>
      <c r="AJ373" s="41" t="str">
        <f t="shared" si="87"/>
        <v/>
      </c>
      <c r="AK373" s="41" t="str">
        <f t="shared" si="87"/>
        <v/>
      </c>
      <c r="AL373" s="41" t="str">
        <f t="shared" si="87"/>
        <v/>
      </c>
      <c r="AM373" s="41" t="str">
        <f t="shared" si="87"/>
        <v/>
      </c>
      <c r="AN373" s="41" t="str">
        <f t="shared" si="87"/>
        <v/>
      </c>
      <c r="AO373" s="41" t="str">
        <f t="shared" si="79"/>
        <v/>
      </c>
      <c r="AP373" s="41" t="str">
        <f t="shared" si="80"/>
        <v/>
      </c>
      <c r="AQ373" s="41" t="str">
        <f t="shared" si="81"/>
        <v/>
      </c>
      <c r="AR373" s="41">
        <f t="shared" si="88"/>
        <v>0</v>
      </c>
      <c r="AS373" s="107">
        <f t="shared" si="84"/>
        <v>0</v>
      </c>
      <c r="AT373" s="41" t="str">
        <f t="shared" si="86"/>
        <v/>
      </c>
      <c r="AU373" s="41"/>
      <c r="AV373" s="41"/>
      <c r="AW373" s="41"/>
      <c r="AX373" s="41"/>
      <c r="AY373" s="41"/>
      <c r="AZ373" s="41"/>
      <c r="BA373" s="41">
        <f t="shared" si="82"/>
        <v>0</v>
      </c>
      <c r="BB373" s="42">
        <f>[1]Rollup!$C$15</f>
        <v>44388</v>
      </c>
      <c r="BC373" s="43" t="str">
        <f t="shared" si="83"/>
        <v/>
      </c>
      <c r="BD373" s="2"/>
      <c r="BE373" s="2"/>
      <c r="BF373" s="2"/>
      <c r="BG373" s="2"/>
      <c r="BH373" s="2"/>
      <c r="BI373" s="2"/>
      <c r="BJ373" s="2"/>
      <c r="BK373" s="2"/>
      <c r="BL373" s="2"/>
      <c r="BM373" s="2"/>
      <c r="BN373" s="2"/>
      <c r="BO373" s="2"/>
      <c r="BP373" s="2"/>
      <c r="BQ373" s="2"/>
      <c r="BR373" s="2"/>
      <c r="BS373" s="2"/>
      <c r="BT373" s="2"/>
      <c r="BU373" s="2"/>
      <c r="BV373" s="2"/>
      <c r="BW373" s="2"/>
      <c r="BX373" s="2"/>
      <c r="BY373" s="2"/>
    </row>
    <row r="374" spans="1:77" ht="15" x14ac:dyDescent="0.25">
      <c r="A374" s="47"/>
      <c r="B374" s="47"/>
      <c r="C374" s="47"/>
      <c r="D374" s="47"/>
      <c r="E374" s="47"/>
      <c r="F374" s="47"/>
      <c r="G374" s="48"/>
      <c r="H374" s="48"/>
      <c r="I374" s="48"/>
      <c r="J374" s="48"/>
      <c r="K374" s="48"/>
      <c r="L374" s="48"/>
      <c r="M374" s="49"/>
      <c r="N374" s="50"/>
      <c r="O374" s="51"/>
      <c r="P374" s="52"/>
      <c r="Q374" s="52"/>
      <c r="R374" s="51"/>
      <c r="S374" s="53"/>
      <c r="T374" s="49"/>
      <c r="U374" s="50"/>
      <c r="V374" s="51"/>
      <c r="W374" s="51"/>
      <c r="X374" s="54"/>
      <c r="Y374" s="54"/>
      <c r="Z374" s="54"/>
      <c r="AA374" s="54"/>
      <c r="AB374" s="54"/>
      <c r="AC374" s="54"/>
      <c r="AD374" s="54"/>
      <c r="AE374" s="55" t="str">
        <f t="shared" si="75"/>
        <v/>
      </c>
      <c r="AF374" s="51">
        <f t="shared" si="76"/>
        <v>0</v>
      </c>
      <c r="AG374" s="41" t="str">
        <f t="shared" si="77"/>
        <v>x</v>
      </c>
      <c r="AH374" s="41" t="str">
        <f t="shared" si="78"/>
        <v/>
      </c>
      <c r="AI374" s="41" t="str">
        <f t="shared" si="85"/>
        <v/>
      </c>
      <c r="AJ374" s="41" t="str">
        <f t="shared" si="87"/>
        <v/>
      </c>
      <c r="AK374" s="41" t="str">
        <f t="shared" si="87"/>
        <v/>
      </c>
      <c r="AL374" s="41" t="str">
        <f t="shared" si="87"/>
        <v/>
      </c>
      <c r="AM374" s="41" t="str">
        <f t="shared" si="87"/>
        <v/>
      </c>
      <c r="AN374" s="41" t="str">
        <f t="shared" si="87"/>
        <v/>
      </c>
      <c r="AO374" s="41" t="str">
        <f t="shared" si="79"/>
        <v/>
      </c>
      <c r="AP374" s="41" t="str">
        <f t="shared" si="80"/>
        <v/>
      </c>
      <c r="AQ374" s="41" t="str">
        <f t="shared" si="81"/>
        <v/>
      </c>
      <c r="AR374" s="41">
        <f t="shared" si="88"/>
        <v>0</v>
      </c>
      <c r="AS374" s="107">
        <f t="shared" si="84"/>
        <v>0</v>
      </c>
      <c r="AT374" s="41" t="str">
        <f t="shared" si="86"/>
        <v/>
      </c>
      <c r="AU374" s="41"/>
      <c r="AV374" s="41"/>
      <c r="AW374" s="41"/>
      <c r="AX374" s="41"/>
      <c r="AY374" s="41"/>
      <c r="AZ374" s="41"/>
      <c r="BA374" s="41">
        <f t="shared" si="82"/>
        <v>0</v>
      </c>
      <c r="BB374" s="42">
        <f>[1]Rollup!$C$15</f>
        <v>44388</v>
      </c>
      <c r="BC374" s="43" t="str">
        <f t="shared" si="83"/>
        <v/>
      </c>
      <c r="BD374" s="2"/>
      <c r="BE374" s="2"/>
      <c r="BF374" s="2"/>
      <c r="BG374" s="2"/>
      <c r="BH374" s="2"/>
      <c r="BI374" s="2"/>
      <c r="BJ374" s="2"/>
      <c r="BK374" s="2"/>
      <c r="BL374" s="2"/>
      <c r="BM374" s="2"/>
      <c r="BN374" s="2"/>
      <c r="BO374" s="2"/>
      <c r="BP374" s="2"/>
      <c r="BQ374" s="2"/>
      <c r="BR374" s="2"/>
      <c r="BS374" s="2"/>
      <c r="BT374" s="2"/>
      <c r="BU374" s="2"/>
      <c r="BV374" s="2"/>
      <c r="BW374" s="2"/>
      <c r="BX374" s="2"/>
      <c r="BY374" s="2"/>
    </row>
    <row r="375" spans="1:77" ht="15" x14ac:dyDescent="0.25">
      <c r="A375" s="47"/>
      <c r="B375" s="47"/>
      <c r="C375" s="47"/>
      <c r="D375" s="47"/>
      <c r="E375" s="47"/>
      <c r="F375" s="47"/>
      <c r="G375" s="48"/>
      <c r="H375" s="48"/>
      <c r="I375" s="48"/>
      <c r="J375" s="48"/>
      <c r="K375" s="48"/>
      <c r="L375" s="48"/>
      <c r="M375" s="49"/>
      <c r="N375" s="50"/>
      <c r="O375" s="51"/>
      <c r="P375" s="52"/>
      <c r="Q375" s="52"/>
      <c r="R375" s="51"/>
      <c r="S375" s="53"/>
      <c r="T375" s="49"/>
      <c r="U375" s="50"/>
      <c r="V375" s="51"/>
      <c r="W375" s="51"/>
      <c r="X375" s="54"/>
      <c r="Y375" s="54"/>
      <c r="Z375" s="54"/>
      <c r="AA375" s="54"/>
      <c r="AB375" s="54"/>
      <c r="AC375" s="54"/>
      <c r="AD375" s="54"/>
      <c r="AE375" s="55" t="str">
        <f t="shared" si="75"/>
        <v/>
      </c>
      <c r="AF375" s="51">
        <f t="shared" si="76"/>
        <v>0</v>
      </c>
      <c r="AG375" s="41" t="str">
        <f t="shared" si="77"/>
        <v>x</v>
      </c>
      <c r="AH375" s="41" t="str">
        <f t="shared" si="78"/>
        <v/>
      </c>
      <c r="AI375" s="41" t="str">
        <f t="shared" si="85"/>
        <v/>
      </c>
      <c r="AJ375" s="41" t="str">
        <f t="shared" si="87"/>
        <v/>
      </c>
      <c r="AK375" s="41" t="str">
        <f t="shared" si="87"/>
        <v/>
      </c>
      <c r="AL375" s="41" t="str">
        <f t="shared" si="87"/>
        <v/>
      </c>
      <c r="AM375" s="41" t="str">
        <f t="shared" si="87"/>
        <v/>
      </c>
      <c r="AN375" s="41" t="str">
        <f t="shared" si="87"/>
        <v/>
      </c>
      <c r="AO375" s="41" t="str">
        <f t="shared" si="79"/>
        <v/>
      </c>
      <c r="AP375" s="41" t="str">
        <f t="shared" si="80"/>
        <v/>
      </c>
      <c r="AQ375" s="41" t="str">
        <f t="shared" si="81"/>
        <v/>
      </c>
      <c r="AR375" s="41">
        <f t="shared" si="88"/>
        <v>0</v>
      </c>
      <c r="AS375" s="107">
        <f t="shared" si="84"/>
        <v>0</v>
      </c>
      <c r="AT375" s="41" t="str">
        <f t="shared" si="86"/>
        <v/>
      </c>
      <c r="AU375" s="41"/>
      <c r="AV375" s="41"/>
      <c r="AW375" s="41"/>
      <c r="AX375" s="41"/>
      <c r="AY375" s="41"/>
      <c r="AZ375" s="41"/>
      <c r="BA375" s="41">
        <f t="shared" si="82"/>
        <v>0</v>
      </c>
      <c r="BB375" s="42">
        <f>[1]Rollup!$C$15</f>
        <v>44388</v>
      </c>
      <c r="BC375" s="43" t="str">
        <f t="shared" si="83"/>
        <v/>
      </c>
      <c r="BD375" s="2"/>
      <c r="BE375" s="2"/>
      <c r="BF375" s="2"/>
      <c r="BG375" s="2"/>
      <c r="BH375" s="2"/>
      <c r="BI375" s="2"/>
      <c r="BJ375" s="2"/>
      <c r="BK375" s="2"/>
      <c r="BL375" s="2"/>
      <c r="BM375" s="2"/>
      <c r="BN375" s="2"/>
      <c r="BO375" s="2"/>
      <c r="BP375" s="2"/>
      <c r="BQ375" s="2"/>
      <c r="BR375" s="2"/>
      <c r="BS375" s="2"/>
      <c r="BT375" s="2"/>
      <c r="BU375" s="2"/>
      <c r="BV375" s="2"/>
      <c r="BW375" s="2"/>
      <c r="BX375" s="2"/>
      <c r="BY375" s="2"/>
    </row>
    <row r="376" spans="1:77" ht="15" x14ac:dyDescent="0.25">
      <c r="A376" s="47"/>
      <c r="B376" s="47"/>
      <c r="C376" s="47"/>
      <c r="D376" s="47"/>
      <c r="E376" s="47"/>
      <c r="F376" s="47"/>
      <c r="G376" s="48"/>
      <c r="H376" s="48"/>
      <c r="I376" s="48"/>
      <c r="J376" s="48"/>
      <c r="K376" s="48"/>
      <c r="L376" s="48"/>
      <c r="M376" s="49"/>
      <c r="N376" s="50"/>
      <c r="O376" s="51"/>
      <c r="P376" s="52"/>
      <c r="Q376" s="52"/>
      <c r="R376" s="51"/>
      <c r="S376" s="53"/>
      <c r="T376" s="49"/>
      <c r="U376" s="50"/>
      <c r="V376" s="51"/>
      <c r="W376" s="51"/>
      <c r="X376" s="54"/>
      <c r="Y376" s="54"/>
      <c r="Z376" s="54"/>
      <c r="AA376" s="54"/>
      <c r="AB376" s="54"/>
      <c r="AC376" s="54"/>
      <c r="AD376" s="54"/>
      <c r="AE376" s="55" t="str">
        <f t="shared" si="75"/>
        <v/>
      </c>
      <c r="AF376" s="51">
        <f t="shared" si="76"/>
        <v>0</v>
      </c>
      <c r="AG376" s="41" t="str">
        <f t="shared" si="77"/>
        <v>x</v>
      </c>
      <c r="AH376" s="41" t="str">
        <f t="shared" si="78"/>
        <v/>
      </c>
      <c r="AI376" s="41" t="str">
        <f t="shared" si="85"/>
        <v/>
      </c>
      <c r="AJ376" s="41" t="str">
        <f t="shared" si="87"/>
        <v/>
      </c>
      <c r="AK376" s="41" t="str">
        <f t="shared" si="87"/>
        <v/>
      </c>
      <c r="AL376" s="41" t="str">
        <f t="shared" si="87"/>
        <v/>
      </c>
      <c r="AM376" s="41" t="str">
        <f t="shared" si="87"/>
        <v/>
      </c>
      <c r="AN376" s="41" t="str">
        <f t="shared" si="87"/>
        <v/>
      </c>
      <c r="AO376" s="41" t="str">
        <f t="shared" si="79"/>
        <v/>
      </c>
      <c r="AP376" s="41" t="str">
        <f t="shared" si="80"/>
        <v/>
      </c>
      <c r="AQ376" s="41" t="str">
        <f t="shared" si="81"/>
        <v/>
      </c>
      <c r="AR376" s="41">
        <f t="shared" si="88"/>
        <v>0</v>
      </c>
      <c r="AS376" s="107">
        <f t="shared" si="84"/>
        <v>0</v>
      </c>
      <c r="AT376" s="41" t="str">
        <f t="shared" si="86"/>
        <v/>
      </c>
      <c r="AU376" s="41"/>
      <c r="AV376" s="41"/>
      <c r="AW376" s="41"/>
      <c r="AX376" s="41"/>
      <c r="AY376" s="41"/>
      <c r="AZ376" s="41"/>
      <c r="BA376" s="41">
        <f t="shared" si="82"/>
        <v>0</v>
      </c>
      <c r="BB376" s="42">
        <f>[1]Rollup!$C$15</f>
        <v>44388</v>
      </c>
      <c r="BC376" s="43" t="str">
        <f t="shared" si="83"/>
        <v/>
      </c>
      <c r="BD376" s="2"/>
      <c r="BE376" s="2"/>
      <c r="BF376" s="2"/>
      <c r="BG376" s="2"/>
      <c r="BH376" s="2"/>
      <c r="BI376" s="2"/>
      <c r="BJ376" s="2"/>
      <c r="BK376" s="2"/>
      <c r="BL376" s="2"/>
      <c r="BM376" s="2"/>
      <c r="BN376" s="2"/>
      <c r="BO376" s="2"/>
      <c r="BP376" s="2"/>
      <c r="BQ376" s="2"/>
      <c r="BR376" s="2"/>
      <c r="BS376" s="2"/>
      <c r="BT376" s="2"/>
      <c r="BU376" s="2"/>
      <c r="BV376" s="2"/>
      <c r="BW376" s="2"/>
      <c r="BX376" s="2"/>
      <c r="BY376" s="2"/>
    </row>
    <row r="377" spans="1:77" ht="15" x14ac:dyDescent="0.25">
      <c r="A377" s="47"/>
      <c r="B377" s="47"/>
      <c r="C377" s="47"/>
      <c r="D377" s="47"/>
      <c r="E377" s="47"/>
      <c r="F377" s="47"/>
      <c r="G377" s="48"/>
      <c r="H377" s="48"/>
      <c r="I377" s="48"/>
      <c r="J377" s="48"/>
      <c r="K377" s="48"/>
      <c r="L377" s="48"/>
      <c r="M377" s="49"/>
      <c r="N377" s="50"/>
      <c r="O377" s="51"/>
      <c r="P377" s="52"/>
      <c r="Q377" s="52"/>
      <c r="R377" s="51"/>
      <c r="S377" s="53"/>
      <c r="T377" s="49"/>
      <c r="U377" s="50"/>
      <c r="V377" s="51"/>
      <c r="W377" s="51"/>
      <c r="X377" s="54"/>
      <c r="Y377" s="54"/>
      <c r="Z377" s="54"/>
      <c r="AA377" s="54"/>
      <c r="AB377" s="54"/>
      <c r="AC377" s="54"/>
      <c r="AD377" s="54"/>
      <c r="AE377" s="55" t="str">
        <f t="shared" si="75"/>
        <v/>
      </c>
      <c r="AF377" s="51">
        <f t="shared" si="76"/>
        <v>0</v>
      </c>
      <c r="AG377" s="41" t="str">
        <f t="shared" si="77"/>
        <v>x</v>
      </c>
      <c r="AH377" s="41" t="str">
        <f t="shared" si="78"/>
        <v/>
      </c>
      <c r="AI377" s="41" t="str">
        <f t="shared" si="85"/>
        <v/>
      </c>
      <c r="AJ377" s="41" t="str">
        <f t="shared" si="87"/>
        <v/>
      </c>
      <c r="AK377" s="41" t="str">
        <f t="shared" si="87"/>
        <v/>
      </c>
      <c r="AL377" s="41" t="str">
        <f t="shared" si="87"/>
        <v/>
      </c>
      <c r="AM377" s="41" t="str">
        <f t="shared" si="87"/>
        <v/>
      </c>
      <c r="AN377" s="41" t="str">
        <f t="shared" si="87"/>
        <v/>
      </c>
      <c r="AO377" s="41" t="str">
        <f t="shared" si="79"/>
        <v/>
      </c>
      <c r="AP377" s="41" t="str">
        <f t="shared" si="80"/>
        <v/>
      </c>
      <c r="AQ377" s="41" t="str">
        <f t="shared" si="81"/>
        <v/>
      </c>
      <c r="AR377" s="41">
        <f t="shared" si="88"/>
        <v>0</v>
      </c>
      <c r="AS377" s="107">
        <f t="shared" si="84"/>
        <v>0</v>
      </c>
      <c r="AT377" s="41" t="str">
        <f t="shared" si="86"/>
        <v/>
      </c>
      <c r="AU377" s="41"/>
      <c r="AV377" s="41"/>
      <c r="AW377" s="41"/>
      <c r="AX377" s="41"/>
      <c r="AY377" s="41"/>
      <c r="AZ377" s="41"/>
      <c r="BA377" s="41">
        <f t="shared" si="82"/>
        <v>0</v>
      </c>
      <c r="BB377" s="42">
        <f>[1]Rollup!$C$15</f>
        <v>44388</v>
      </c>
      <c r="BC377" s="43" t="str">
        <f t="shared" si="83"/>
        <v/>
      </c>
      <c r="BD377" s="2"/>
      <c r="BE377" s="2"/>
      <c r="BF377" s="2"/>
      <c r="BG377" s="2"/>
      <c r="BH377" s="2"/>
      <c r="BI377" s="2"/>
      <c r="BJ377" s="2"/>
      <c r="BK377" s="2"/>
      <c r="BL377" s="2"/>
      <c r="BM377" s="2"/>
      <c r="BN377" s="2"/>
      <c r="BO377" s="2"/>
      <c r="BP377" s="2"/>
      <c r="BQ377" s="2"/>
      <c r="BR377" s="2"/>
      <c r="BS377" s="2"/>
      <c r="BT377" s="2"/>
      <c r="BU377" s="2"/>
      <c r="BV377" s="2"/>
      <c r="BW377" s="2"/>
      <c r="BX377" s="2"/>
      <c r="BY377" s="2"/>
    </row>
    <row r="378" spans="1:77" ht="15" x14ac:dyDescent="0.25">
      <c r="A378" s="47"/>
      <c r="B378" s="47"/>
      <c r="C378" s="47"/>
      <c r="D378" s="47"/>
      <c r="E378" s="47"/>
      <c r="F378" s="47"/>
      <c r="G378" s="48"/>
      <c r="H378" s="48"/>
      <c r="I378" s="48"/>
      <c r="J378" s="48"/>
      <c r="K378" s="48"/>
      <c r="L378" s="48"/>
      <c r="M378" s="49"/>
      <c r="N378" s="50"/>
      <c r="O378" s="51"/>
      <c r="P378" s="52"/>
      <c r="Q378" s="52"/>
      <c r="R378" s="51"/>
      <c r="S378" s="53"/>
      <c r="T378" s="49"/>
      <c r="U378" s="50"/>
      <c r="V378" s="51"/>
      <c r="W378" s="51"/>
      <c r="X378" s="54"/>
      <c r="Y378" s="54"/>
      <c r="Z378" s="54"/>
      <c r="AA378" s="54"/>
      <c r="AB378" s="54"/>
      <c r="AC378" s="54"/>
      <c r="AD378" s="54"/>
      <c r="AE378" s="55" t="str">
        <f t="shared" si="75"/>
        <v/>
      </c>
      <c r="AF378" s="51">
        <f t="shared" si="76"/>
        <v>0</v>
      </c>
      <c r="AG378" s="41" t="str">
        <f t="shared" si="77"/>
        <v>x</v>
      </c>
      <c r="AH378" s="41" t="str">
        <f t="shared" si="78"/>
        <v/>
      </c>
      <c r="AI378" s="41" t="str">
        <f t="shared" si="85"/>
        <v/>
      </c>
      <c r="AJ378" s="41" t="str">
        <f t="shared" ref="AJ378:AN411" si="89">IFERROR(IF($AG378="x",IF(O378&gt;=_xlfn.NUMBERVALUE(LEFT(INDEX(BH:BH,MATCH($D378,$BD:$BD,0)),FIND(",",INDEX(BH:BH,MATCH($D378,$BD:$BD,0)))-1)),_xlfn.NUMBERVALUE(RIGHT(INDEX(BH:BH,MATCH($D378,$BD:$BD,0)),LEN(INDEX(BH:BH,MATCH($D378,$BD:$BD,0)))-FIND(",",INDEX(BH:BH,MATCH($D378,$BD:$BD,0))))),0),""),"")</f>
        <v/>
      </c>
      <c r="AK378" s="41" t="str">
        <f t="shared" si="89"/>
        <v/>
      </c>
      <c r="AL378" s="41" t="str">
        <f t="shared" si="89"/>
        <v/>
      </c>
      <c r="AM378" s="41" t="str">
        <f t="shared" si="89"/>
        <v/>
      </c>
      <c r="AN378" s="41" t="str">
        <f t="shared" si="89"/>
        <v/>
      </c>
      <c r="AO378" s="41" t="str">
        <f t="shared" si="79"/>
        <v/>
      </c>
      <c r="AP378" s="41" t="str">
        <f t="shared" si="80"/>
        <v/>
      </c>
      <c r="AQ378" s="41" t="str">
        <f t="shared" si="81"/>
        <v/>
      </c>
      <c r="AR378" s="41">
        <f t="shared" si="88"/>
        <v>0</v>
      </c>
      <c r="AS378" s="107">
        <f t="shared" si="84"/>
        <v>0</v>
      </c>
      <c r="AT378" s="41" t="str">
        <f t="shared" si="86"/>
        <v/>
      </c>
      <c r="AU378" s="41"/>
      <c r="AV378" s="41"/>
      <c r="AW378" s="41"/>
      <c r="AX378" s="41"/>
      <c r="AY378" s="41"/>
      <c r="AZ378" s="41"/>
      <c r="BA378" s="41">
        <f t="shared" si="82"/>
        <v>0</v>
      </c>
      <c r="BB378" s="42">
        <f>[1]Rollup!$C$15</f>
        <v>44388</v>
      </c>
      <c r="BC378" s="43" t="str">
        <f t="shared" si="83"/>
        <v/>
      </c>
      <c r="BD378" s="2"/>
      <c r="BE378" s="2"/>
      <c r="BF378" s="2"/>
      <c r="BG378" s="2"/>
      <c r="BH378" s="2"/>
      <c r="BI378" s="2"/>
      <c r="BJ378" s="2"/>
      <c r="BK378" s="2"/>
      <c r="BL378" s="2"/>
      <c r="BM378" s="2"/>
      <c r="BN378" s="2"/>
      <c r="BO378" s="2"/>
      <c r="BP378" s="2"/>
      <c r="BQ378" s="2"/>
      <c r="BR378" s="2"/>
      <c r="BS378" s="2"/>
      <c r="BT378" s="2"/>
      <c r="BU378" s="2"/>
      <c r="BV378" s="2"/>
      <c r="BW378" s="2"/>
      <c r="BX378" s="2"/>
      <c r="BY378" s="2"/>
    </row>
    <row r="379" spans="1:77" ht="15" x14ac:dyDescent="0.25">
      <c r="A379" s="47"/>
      <c r="B379" s="47"/>
      <c r="C379" s="47"/>
      <c r="D379" s="47"/>
      <c r="E379" s="47"/>
      <c r="F379" s="47"/>
      <c r="G379" s="48"/>
      <c r="H379" s="48"/>
      <c r="I379" s="48"/>
      <c r="J379" s="48"/>
      <c r="K379" s="48"/>
      <c r="L379" s="48"/>
      <c r="M379" s="49"/>
      <c r="N379" s="50"/>
      <c r="O379" s="51"/>
      <c r="P379" s="52"/>
      <c r="Q379" s="52"/>
      <c r="R379" s="51"/>
      <c r="S379" s="53"/>
      <c r="T379" s="49"/>
      <c r="U379" s="50"/>
      <c r="V379" s="51"/>
      <c r="W379" s="51"/>
      <c r="X379" s="54"/>
      <c r="Y379" s="54"/>
      <c r="Z379" s="54"/>
      <c r="AA379" s="54"/>
      <c r="AB379" s="54"/>
      <c r="AC379" s="54"/>
      <c r="AD379" s="54"/>
      <c r="AE379" s="55" t="str">
        <f t="shared" si="75"/>
        <v/>
      </c>
      <c r="AF379" s="51">
        <f t="shared" si="76"/>
        <v>0</v>
      </c>
      <c r="AG379" s="41" t="str">
        <f t="shared" si="77"/>
        <v>x</v>
      </c>
      <c r="AH379" s="41" t="str">
        <f t="shared" si="78"/>
        <v/>
      </c>
      <c r="AI379" s="41" t="str">
        <f t="shared" si="85"/>
        <v/>
      </c>
      <c r="AJ379" s="41" t="str">
        <f t="shared" si="89"/>
        <v/>
      </c>
      <c r="AK379" s="41" t="str">
        <f t="shared" si="89"/>
        <v/>
      </c>
      <c r="AL379" s="41" t="str">
        <f t="shared" si="89"/>
        <v/>
      </c>
      <c r="AM379" s="41" t="str">
        <f t="shared" si="89"/>
        <v/>
      </c>
      <c r="AN379" s="41" t="str">
        <f t="shared" si="89"/>
        <v/>
      </c>
      <c r="AO379" s="41" t="str">
        <f t="shared" si="79"/>
        <v/>
      </c>
      <c r="AP379" s="41" t="str">
        <f t="shared" si="80"/>
        <v/>
      </c>
      <c r="AQ379" s="41" t="str">
        <f t="shared" si="81"/>
        <v/>
      </c>
      <c r="AR379" s="41">
        <f t="shared" si="88"/>
        <v>0</v>
      </c>
      <c r="AS379" s="107">
        <f t="shared" si="84"/>
        <v>0</v>
      </c>
      <c r="AT379" s="41" t="str">
        <f t="shared" si="86"/>
        <v/>
      </c>
      <c r="AU379" s="41"/>
      <c r="AV379" s="41"/>
      <c r="AW379" s="41"/>
      <c r="AX379" s="41"/>
      <c r="AY379" s="41"/>
      <c r="AZ379" s="41"/>
      <c r="BA379" s="41">
        <f t="shared" si="82"/>
        <v>0</v>
      </c>
      <c r="BB379" s="42">
        <f>[1]Rollup!$C$15</f>
        <v>44388</v>
      </c>
      <c r="BC379" s="43" t="str">
        <f t="shared" si="83"/>
        <v/>
      </c>
      <c r="BD379" s="2"/>
      <c r="BE379" s="2"/>
      <c r="BF379" s="2"/>
      <c r="BG379" s="2"/>
      <c r="BH379" s="2"/>
      <c r="BI379" s="2"/>
      <c r="BJ379" s="2"/>
      <c r="BK379" s="2"/>
      <c r="BL379" s="2"/>
      <c r="BM379" s="2"/>
      <c r="BN379" s="2"/>
      <c r="BO379" s="2"/>
      <c r="BP379" s="2"/>
      <c r="BQ379" s="2"/>
      <c r="BR379" s="2"/>
      <c r="BS379" s="2"/>
      <c r="BT379" s="2"/>
      <c r="BU379" s="2"/>
      <c r="BV379" s="2"/>
      <c r="BW379" s="2"/>
      <c r="BX379" s="2"/>
      <c r="BY379" s="2"/>
    </row>
    <row r="380" spans="1:77" ht="15" x14ac:dyDescent="0.25">
      <c r="A380" s="47"/>
      <c r="B380" s="47"/>
      <c r="C380" s="47"/>
      <c r="D380" s="47"/>
      <c r="E380" s="47"/>
      <c r="F380" s="47"/>
      <c r="G380" s="48"/>
      <c r="H380" s="48"/>
      <c r="I380" s="48"/>
      <c r="J380" s="48"/>
      <c r="K380" s="48"/>
      <c r="L380" s="48"/>
      <c r="M380" s="49"/>
      <c r="N380" s="50"/>
      <c r="O380" s="51"/>
      <c r="P380" s="52"/>
      <c r="Q380" s="52"/>
      <c r="R380" s="51"/>
      <c r="S380" s="53"/>
      <c r="T380" s="49"/>
      <c r="U380" s="50"/>
      <c r="V380" s="51"/>
      <c r="W380" s="51"/>
      <c r="X380" s="54"/>
      <c r="Y380" s="54"/>
      <c r="Z380" s="54"/>
      <c r="AA380" s="54"/>
      <c r="AB380" s="54"/>
      <c r="AC380" s="54"/>
      <c r="AD380" s="54"/>
      <c r="AE380" s="55" t="str">
        <f t="shared" si="75"/>
        <v/>
      </c>
      <c r="AF380" s="51">
        <f t="shared" si="76"/>
        <v>0</v>
      </c>
      <c r="AG380" s="41" t="str">
        <f t="shared" si="77"/>
        <v>x</v>
      </c>
      <c r="AH380" s="41" t="str">
        <f t="shared" si="78"/>
        <v/>
      </c>
      <c r="AI380" s="41" t="str">
        <f t="shared" si="85"/>
        <v/>
      </c>
      <c r="AJ380" s="41" t="str">
        <f t="shared" si="89"/>
        <v/>
      </c>
      <c r="AK380" s="41" t="str">
        <f t="shared" si="89"/>
        <v/>
      </c>
      <c r="AL380" s="41" t="str">
        <f t="shared" si="89"/>
        <v/>
      </c>
      <c r="AM380" s="41" t="str">
        <f t="shared" si="89"/>
        <v/>
      </c>
      <c r="AN380" s="41" t="str">
        <f t="shared" si="89"/>
        <v/>
      </c>
      <c r="AO380" s="41" t="str">
        <f t="shared" si="79"/>
        <v/>
      </c>
      <c r="AP380" s="41" t="str">
        <f t="shared" si="80"/>
        <v/>
      </c>
      <c r="AQ380" s="41" t="str">
        <f t="shared" si="81"/>
        <v/>
      </c>
      <c r="AR380" s="41">
        <f t="shared" si="88"/>
        <v>0</v>
      </c>
      <c r="AS380" s="107">
        <f t="shared" si="84"/>
        <v>0</v>
      </c>
      <c r="AT380" s="41" t="str">
        <f t="shared" si="86"/>
        <v/>
      </c>
      <c r="AU380" s="41"/>
      <c r="AV380" s="41"/>
      <c r="AW380" s="41"/>
      <c r="AX380" s="41"/>
      <c r="AY380" s="41"/>
      <c r="AZ380" s="41"/>
      <c r="BA380" s="41">
        <f t="shared" si="82"/>
        <v>0</v>
      </c>
      <c r="BB380" s="42">
        <f>[1]Rollup!$C$15</f>
        <v>44388</v>
      </c>
      <c r="BC380" s="43" t="str">
        <f t="shared" si="83"/>
        <v/>
      </c>
      <c r="BD380" s="2"/>
      <c r="BE380" s="2"/>
      <c r="BF380" s="2"/>
      <c r="BG380" s="2"/>
      <c r="BH380" s="2"/>
      <c r="BI380" s="2"/>
      <c r="BJ380" s="2"/>
      <c r="BK380" s="2"/>
      <c r="BL380" s="2"/>
      <c r="BM380" s="2"/>
      <c r="BN380" s="2"/>
      <c r="BO380" s="2"/>
      <c r="BP380" s="2"/>
      <c r="BQ380" s="2"/>
      <c r="BR380" s="2"/>
      <c r="BS380" s="2"/>
      <c r="BT380" s="2"/>
      <c r="BU380" s="2"/>
      <c r="BV380" s="2"/>
      <c r="BW380" s="2"/>
      <c r="BX380" s="2"/>
      <c r="BY380" s="2"/>
    </row>
    <row r="381" spans="1:77" ht="15" x14ac:dyDescent="0.25">
      <c r="A381" s="47"/>
      <c r="B381" s="47"/>
      <c r="C381" s="47"/>
      <c r="D381" s="47"/>
      <c r="E381" s="47"/>
      <c r="F381" s="47"/>
      <c r="G381" s="48"/>
      <c r="H381" s="48"/>
      <c r="I381" s="48"/>
      <c r="J381" s="48"/>
      <c r="K381" s="48"/>
      <c r="L381" s="48"/>
      <c r="M381" s="49"/>
      <c r="N381" s="50"/>
      <c r="O381" s="51"/>
      <c r="P381" s="52"/>
      <c r="Q381" s="52"/>
      <c r="R381" s="51"/>
      <c r="S381" s="53"/>
      <c r="T381" s="49"/>
      <c r="U381" s="50"/>
      <c r="V381" s="51"/>
      <c r="W381" s="51"/>
      <c r="X381" s="54"/>
      <c r="Y381" s="54"/>
      <c r="Z381" s="54"/>
      <c r="AA381" s="54"/>
      <c r="AB381" s="54"/>
      <c r="AC381" s="54"/>
      <c r="AD381" s="54"/>
      <c r="AE381" s="55" t="str">
        <f t="shared" si="75"/>
        <v/>
      </c>
      <c r="AF381" s="51">
        <f t="shared" si="76"/>
        <v>0</v>
      </c>
      <c r="AG381" s="41" t="str">
        <f t="shared" si="77"/>
        <v>x</v>
      </c>
      <c r="AH381" s="41" t="str">
        <f t="shared" si="78"/>
        <v/>
      </c>
      <c r="AI381" s="41" t="str">
        <f t="shared" si="85"/>
        <v/>
      </c>
      <c r="AJ381" s="41" t="str">
        <f t="shared" si="89"/>
        <v/>
      </c>
      <c r="AK381" s="41" t="str">
        <f t="shared" si="89"/>
        <v/>
      </c>
      <c r="AL381" s="41" t="str">
        <f t="shared" si="89"/>
        <v/>
      </c>
      <c r="AM381" s="41" t="str">
        <f t="shared" si="89"/>
        <v/>
      </c>
      <c r="AN381" s="41" t="str">
        <f t="shared" si="89"/>
        <v/>
      </c>
      <c r="AO381" s="41" t="str">
        <f t="shared" si="79"/>
        <v/>
      </c>
      <c r="AP381" s="41" t="str">
        <f t="shared" si="80"/>
        <v/>
      </c>
      <c r="AQ381" s="41" t="str">
        <f t="shared" si="81"/>
        <v/>
      </c>
      <c r="AR381" s="41">
        <f t="shared" si="88"/>
        <v>0</v>
      </c>
      <c r="AS381" s="107">
        <f t="shared" si="84"/>
        <v>0</v>
      </c>
      <c r="AT381" s="41" t="str">
        <f t="shared" si="86"/>
        <v/>
      </c>
      <c r="AU381" s="41"/>
      <c r="AV381" s="41"/>
      <c r="AW381" s="41"/>
      <c r="AX381" s="41"/>
      <c r="AY381" s="41"/>
      <c r="AZ381" s="41"/>
      <c r="BA381" s="41">
        <f t="shared" si="82"/>
        <v>0</v>
      </c>
      <c r="BB381" s="42">
        <f>[1]Rollup!$C$15</f>
        <v>44388</v>
      </c>
      <c r="BC381" s="43" t="str">
        <f t="shared" si="83"/>
        <v/>
      </c>
      <c r="BD381" s="2"/>
      <c r="BE381" s="2"/>
      <c r="BF381" s="2"/>
      <c r="BG381" s="2"/>
      <c r="BH381" s="2"/>
      <c r="BI381" s="2"/>
      <c r="BJ381" s="2"/>
      <c r="BK381" s="2"/>
      <c r="BL381" s="2"/>
      <c r="BM381" s="2"/>
      <c r="BN381" s="2"/>
      <c r="BO381" s="2"/>
      <c r="BP381" s="2"/>
      <c r="BQ381" s="2"/>
      <c r="BR381" s="2"/>
      <c r="BS381" s="2"/>
      <c r="BT381" s="2"/>
      <c r="BU381" s="2"/>
      <c r="BV381" s="2"/>
      <c r="BW381" s="2"/>
      <c r="BX381" s="2"/>
      <c r="BY381" s="2"/>
    </row>
    <row r="382" spans="1:77" ht="15" x14ac:dyDescent="0.25">
      <c r="A382" s="47"/>
      <c r="B382" s="47"/>
      <c r="C382" s="47"/>
      <c r="D382" s="47"/>
      <c r="E382" s="47"/>
      <c r="F382" s="47"/>
      <c r="G382" s="48"/>
      <c r="H382" s="48"/>
      <c r="I382" s="48"/>
      <c r="J382" s="48"/>
      <c r="K382" s="48"/>
      <c r="L382" s="48"/>
      <c r="M382" s="49"/>
      <c r="N382" s="50"/>
      <c r="O382" s="51"/>
      <c r="P382" s="52"/>
      <c r="Q382" s="52"/>
      <c r="R382" s="51"/>
      <c r="S382" s="53"/>
      <c r="T382" s="49"/>
      <c r="U382" s="50"/>
      <c r="V382" s="51"/>
      <c r="W382" s="51"/>
      <c r="X382" s="54"/>
      <c r="Y382" s="54"/>
      <c r="Z382" s="54"/>
      <c r="AA382" s="54"/>
      <c r="AB382" s="54"/>
      <c r="AC382" s="54"/>
      <c r="AD382" s="54"/>
      <c r="AE382" s="55" t="str">
        <f t="shared" si="75"/>
        <v/>
      </c>
      <c r="AF382" s="51">
        <f t="shared" si="76"/>
        <v>0</v>
      </c>
      <c r="AG382" s="41" t="str">
        <f t="shared" si="77"/>
        <v>x</v>
      </c>
      <c r="AH382" s="41" t="str">
        <f t="shared" si="78"/>
        <v/>
      </c>
      <c r="AI382" s="41" t="str">
        <f t="shared" si="85"/>
        <v/>
      </c>
      <c r="AJ382" s="41" t="str">
        <f t="shared" si="89"/>
        <v/>
      </c>
      <c r="AK382" s="41" t="str">
        <f t="shared" si="89"/>
        <v/>
      </c>
      <c r="AL382" s="41" t="str">
        <f t="shared" si="89"/>
        <v/>
      </c>
      <c r="AM382" s="41" t="str">
        <f t="shared" si="89"/>
        <v/>
      </c>
      <c r="AN382" s="41" t="str">
        <f t="shared" si="89"/>
        <v/>
      </c>
      <c r="AO382" s="41" t="str">
        <f t="shared" si="79"/>
        <v/>
      </c>
      <c r="AP382" s="41" t="str">
        <f t="shared" si="80"/>
        <v/>
      </c>
      <c r="AQ382" s="41" t="str">
        <f t="shared" si="81"/>
        <v/>
      </c>
      <c r="AR382" s="41">
        <f t="shared" si="88"/>
        <v>0</v>
      </c>
      <c r="AS382" s="107">
        <f t="shared" si="84"/>
        <v>0</v>
      </c>
      <c r="AT382" s="41" t="str">
        <f t="shared" si="86"/>
        <v/>
      </c>
      <c r="AU382" s="41"/>
      <c r="AV382" s="41"/>
      <c r="AW382" s="41"/>
      <c r="AX382" s="41"/>
      <c r="AY382" s="41"/>
      <c r="AZ382" s="41"/>
      <c r="BA382" s="41">
        <f t="shared" si="82"/>
        <v>0</v>
      </c>
      <c r="BB382" s="42">
        <f>[1]Rollup!$C$15</f>
        <v>44388</v>
      </c>
      <c r="BC382" s="43" t="str">
        <f t="shared" si="83"/>
        <v/>
      </c>
      <c r="BD382" s="2"/>
      <c r="BE382" s="2"/>
      <c r="BF382" s="2"/>
      <c r="BG382" s="2"/>
      <c r="BH382" s="2"/>
      <c r="BI382" s="2"/>
      <c r="BJ382" s="2"/>
      <c r="BK382" s="2"/>
      <c r="BL382" s="2"/>
      <c r="BM382" s="2"/>
      <c r="BN382" s="2"/>
      <c r="BO382" s="2"/>
      <c r="BP382" s="2"/>
      <c r="BQ382" s="2"/>
      <c r="BR382" s="2"/>
      <c r="BS382" s="2"/>
      <c r="BT382" s="2"/>
      <c r="BU382" s="2"/>
      <c r="BV382" s="2"/>
      <c r="BW382" s="2"/>
      <c r="BX382" s="2"/>
      <c r="BY382" s="2"/>
    </row>
    <row r="383" spans="1:77" ht="15" x14ac:dyDescent="0.25">
      <c r="A383" s="47"/>
      <c r="B383" s="47"/>
      <c r="C383" s="47"/>
      <c r="D383" s="47"/>
      <c r="E383" s="47"/>
      <c r="F383" s="47"/>
      <c r="G383" s="48"/>
      <c r="H383" s="48"/>
      <c r="I383" s="48"/>
      <c r="J383" s="48"/>
      <c r="K383" s="48"/>
      <c r="L383" s="48"/>
      <c r="M383" s="49"/>
      <c r="N383" s="50"/>
      <c r="O383" s="51"/>
      <c r="P383" s="52"/>
      <c r="Q383" s="52"/>
      <c r="R383" s="51"/>
      <c r="S383" s="53"/>
      <c r="T383" s="49"/>
      <c r="U383" s="50"/>
      <c r="V383" s="51"/>
      <c r="W383" s="51"/>
      <c r="X383" s="54"/>
      <c r="Y383" s="54"/>
      <c r="Z383" s="54"/>
      <c r="AA383" s="54"/>
      <c r="AB383" s="54"/>
      <c r="AC383" s="54"/>
      <c r="AD383" s="54"/>
      <c r="AE383" s="55" t="str">
        <f t="shared" si="75"/>
        <v/>
      </c>
      <c r="AF383" s="51">
        <f t="shared" si="76"/>
        <v>0</v>
      </c>
      <c r="AG383" s="41" t="str">
        <f t="shared" si="77"/>
        <v>x</v>
      </c>
      <c r="AH383" s="41" t="str">
        <f t="shared" si="78"/>
        <v/>
      </c>
      <c r="AI383" s="41" t="str">
        <f t="shared" si="85"/>
        <v/>
      </c>
      <c r="AJ383" s="41" t="str">
        <f t="shared" si="89"/>
        <v/>
      </c>
      <c r="AK383" s="41" t="str">
        <f t="shared" si="89"/>
        <v/>
      </c>
      <c r="AL383" s="41" t="str">
        <f t="shared" si="89"/>
        <v/>
      </c>
      <c r="AM383" s="41" t="str">
        <f t="shared" si="89"/>
        <v/>
      </c>
      <c r="AN383" s="41" t="str">
        <f t="shared" si="89"/>
        <v/>
      </c>
      <c r="AO383" s="41" t="str">
        <f t="shared" si="79"/>
        <v/>
      </c>
      <c r="AP383" s="41" t="str">
        <f t="shared" si="80"/>
        <v/>
      </c>
      <c r="AQ383" s="41" t="str">
        <f t="shared" si="81"/>
        <v/>
      </c>
      <c r="AR383" s="41">
        <f t="shared" si="88"/>
        <v>0</v>
      </c>
      <c r="AS383" s="107">
        <f t="shared" si="84"/>
        <v>0</v>
      </c>
      <c r="AT383" s="41" t="str">
        <f t="shared" si="86"/>
        <v/>
      </c>
      <c r="AU383" s="41"/>
      <c r="AV383" s="41"/>
      <c r="AW383" s="41"/>
      <c r="AX383" s="41"/>
      <c r="AY383" s="41"/>
      <c r="AZ383" s="41"/>
      <c r="BA383" s="41">
        <f t="shared" si="82"/>
        <v>0</v>
      </c>
      <c r="BB383" s="42">
        <f>[1]Rollup!$C$15</f>
        <v>44388</v>
      </c>
      <c r="BC383" s="43" t="str">
        <f t="shared" si="83"/>
        <v/>
      </c>
      <c r="BD383" s="2"/>
      <c r="BE383" s="2"/>
      <c r="BF383" s="2"/>
      <c r="BG383" s="2"/>
      <c r="BH383" s="2"/>
      <c r="BI383" s="2"/>
      <c r="BJ383" s="2"/>
      <c r="BK383" s="2"/>
      <c r="BL383" s="2"/>
      <c r="BM383" s="2"/>
      <c r="BN383" s="2"/>
      <c r="BO383" s="2"/>
      <c r="BP383" s="2"/>
      <c r="BQ383" s="2"/>
      <c r="BR383" s="2"/>
      <c r="BS383" s="2"/>
      <c r="BT383" s="2"/>
      <c r="BU383" s="2"/>
      <c r="BV383" s="2"/>
      <c r="BW383" s="2"/>
      <c r="BX383" s="2"/>
      <c r="BY383" s="2"/>
    </row>
    <row r="384" spans="1:77" ht="15" x14ac:dyDescent="0.25">
      <c r="A384" s="47"/>
      <c r="B384" s="47"/>
      <c r="C384" s="47"/>
      <c r="D384" s="47"/>
      <c r="E384" s="47"/>
      <c r="F384" s="47"/>
      <c r="G384" s="48"/>
      <c r="H384" s="48"/>
      <c r="I384" s="48"/>
      <c r="J384" s="48"/>
      <c r="K384" s="48"/>
      <c r="L384" s="48"/>
      <c r="M384" s="49"/>
      <c r="N384" s="50"/>
      <c r="O384" s="51"/>
      <c r="P384" s="52"/>
      <c r="Q384" s="52"/>
      <c r="R384" s="51"/>
      <c r="S384" s="53"/>
      <c r="T384" s="49"/>
      <c r="U384" s="50"/>
      <c r="V384" s="51"/>
      <c r="W384" s="51"/>
      <c r="X384" s="54"/>
      <c r="Y384" s="54"/>
      <c r="Z384" s="54"/>
      <c r="AA384" s="54"/>
      <c r="AB384" s="54"/>
      <c r="AC384" s="54"/>
      <c r="AD384" s="54"/>
      <c r="AE384" s="55" t="str">
        <f t="shared" si="75"/>
        <v/>
      </c>
      <c r="AF384" s="51">
        <f t="shared" si="76"/>
        <v>0</v>
      </c>
      <c r="AG384" s="41" t="str">
        <f t="shared" si="77"/>
        <v>x</v>
      </c>
      <c r="AH384" s="41" t="str">
        <f t="shared" si="78"/>
        <v/>
      </c>
      <c r="AI384" s="41" t="str">
        <f t="shared" si="85"/>
        <v/>
      </c>
      <c r="AJ384" s="41" t="str">
        <f t="shared" si="89"/>
        <v/>
      </c>
      <c r="AK384" s="41" t="str">
        <f t="shared" si="89"/>
        <v/>
      </c>
      <c r="AL384" s="41" t="str">
        <f t="shared" si="89"/>
        <v/>
      </c>
      <c r="AM384" s="41" t="str">
        <f t="shared" si="89"/>
        <v/>
      </c>
      <c r="AN384" s="41" t="str">
        <f t="shared" si="89"/>
        <v/>
      </c>
      <c r="AO384" s="41" t="str">
        <f t="shared" si="79"/>
        <v/>
      </c>
      <c r="AP384" s="41" t="str">
        <f t="shared" si="80"/>
        <v/>
      </c>
      <c r="AQ384" s="41" t="str">
        <f t="shared" si="81"/>
        <v/>
      </c>
      <c r="AR384" s="41">
        <f t="shared" si="88"/>
        <v>0</v>
      </c>
      <c r="AS384" s="107">
        <f t="shared" si="84"/>
        <v>0</v>
      </c>
      <c r="AT384" s="41" t="str">
        <f t="shared" si="86"/>
        <v/>
      </c>
      <c r="AU384" s="41"/>
      <c r="AV384" s="41"/>
      <c r="AW384" s="41"/>
      <c r="AX384" s="41"/>
      <c r="AY384" s="41"/>
      <c r="AZ384" s="41"/>
      <c r="BA384" s="41">
        <f t="shared" si="82"/>
        <v>0</v>
      </c>
      <c r="BB384" s="42">
        <f>[1]Rollup!$C$15</f>
        <v>44388</v>
      </c>
      <c r="BC384" s="43" t="str">
        <f t="shared" si="83"/>
        <v/>
      </c>
      <c r="BD384" s="2"/>
      <c r="BE384" s="2"/>
      <c r="BF384" s="2"/>
      <c r="BG384" s="2"/>
      <c r="BH384" s="2"/>
      <c r="BI384" s="2"/>
      <c r="BJ384" s="2"/>
      <c r="BK384" s="2"/>
      <c r="BL384" s="2"/>
      <c r="BM384" s="2"/>
      <c r="BN384" s="2"/>
      <c r="BO384" s="2"/>
      <c r="BP384" s="2"/>
      <c r="BQ384" s="2"/>
      <c r="BR384" s="2"/>
      <c r="BS384" s="2"/>
      <c r="BT384" s="2"/>
      <c r="BU384" s="2"/>
      <c r="BV384" s="2"/>
      <c r="BW384" s="2"/>
      <c r="BX384" s="2"/>
      <c r="BY384" s="2"/>
    </row>
    <row r="385" spans="1:77" ht="15" x14ac:dyDescent="0.25">
      <c r="A385" s="47"/>
      <c r="B385" s="47"/>
      <c r="C385" s="47"/>
      <c r="D385" s="47"/>
      <c r="E385" s="47"/>
      <c r="F385" s="47"/>
      <c r="G385" s="48"/>
      <c r="H385" s="48"/>
      <c r="I385" s="48"/>
      <c r="J385" s="48"/>
      <c r="K385" s="48"/>
      <c r="L385" s="48"/>
      <c r="M385" s="49"/>
      <c r="N385" s="50"/>
      <c r="O385" s="51"/>
      <c r="P385" s="52"/>
      <c r="Q385" s="52"/>
      <c r="R385" s="51"/>
      <c r="S385" s="53"/>
      <c r="T385" s="49"/>
      <c r="U385" s="50"/>
      <c r="V385" s="51"/>
      <c r="W385" s="51"/>
      <c r="X385" s="54"/>
      <c r="Y385" s="54"/>
      <c r="Z385" s="54"/>
      <c r="AA385" s="54"/>
      <c r="AB385" s="54"/>
      <c r="AC385" s="54"/>
      <c r="AD385" s="54"/>
      <c r="AE385" s="55" t="str">
        <f t="shared" si="75"/>
        <v/>
      </c>
      <c r="AF385" s="51">
        <f t="shared" si="76"/>
        <v>0</v>
      </c>
      <c r="AG385" s="41" t="str">
        <f t="shared" si="77"/>
        <v>x</v>
      </c>
      <c r="AH385" s="41" t="str">
        <f t="shared" si="78"/>
        <v/>
      </c>
      <c r="AI385" s="41" t="str">
        <f t="shared" si="85"/>
        <v/>
      </c>
      <c r="AJ385" s="41" t="str">
        <f t="shared" si="89"/>
        <v/>
      </c>
      <c r="AK385" s="41" t="str">
        <f t="shared" si="89"/>
        <v/>
      </c>
      <c r="AL385" s="41" t="str">
        <f t="shared" si="89"/>
        <v/>
      </c>
      <c r="AM385" s="41" t="str">
        <f t="shared" si="89"/>
        <v/>
      </c>
      <c r="AN385" s="41" t="str">
        <f t="shared" si="89"/>
        <v/>
      </c>
      <c r="AO385" s="41" t="str">
        <f t="shared" si="79"/>
        <v/>
      </c>
      <c r="AP385" s="41" t="str">
        <f t="shared" si="80"/>
        <v/>
      </c>
      <c r="AQ385" s="41" t="str">
        <f t="shared" si="81"/>
        <v/>
      </c>
      <c r="AR385" s="41">
        <f t="shared" si="88"/>
        <v>0</v>
      </c>
      <c r="AS385" s="107">
        <f t="shared" si="84"/>
        <v>0</v>
      </c>
      <c r="AT385" s="41" t="str">
        <f t="shared" si="86"/>
        <v/>
      </c>
      <c r="AU385" s="41"/>
      <c r="AV385" s="41"/>
      <c r="AW385" s="41"/>
      <c r="AX385" s="41"/>
      <c r="AY385" s="41"/>
      <c r="AZ385" s="41"/>
      <c r="BA385" s="41">
        <f t="shared" si="82"/>
        <v>0</v>
      </c>
      <c r="BB385" s="42">
        <f>[1]Rollup!$C$15</f>
        <v>44388</v>
      </c>
      <c r="BC385" s="43" t="str">
        <f t="shared" si="83"/>
        <v/>
      </c>
      <c r="BD385" s="2"/>
      <c r="BE385" s="2"/>
      <c r="BF385" s="2"/>
      <c r="BG385" s="2"/>
      <c r="BH385" s="2"/>
      <c r="BI385" s="2"/>
      <c r="BJ385" s="2"/>
      <c r="BK385" s="2"/>
      <c r="BL385" s="2"/>
      <c r="BM385" s="2"/>
      <c r="BN385" s="2"/>
      <c r="BO385" s="2"/>
      <c r="BP385" s="2"/>
      <c r="BQ385" s="2"/>
      <c r="BR385" s="2"/>
      <c r="BS385" s="2"/>
      <c r="BT385" s="2"/>
      <c r="BU385" s="2"/>
      <c r="BV385" s="2"/>
      <c r="BW385" s="2"/>
      <c r="BX385" s="2"/>
      <c r="BY385" s="2"/>
    </row>
    <row r="386" spans="1:77" ht="15" x14ac:dyDescent="0.25">
      <c r="A386" s="47"/>
      <c r="B386" s="47"/>
      <c r="C386" s="47"/>
      <c r="D386" s="47"/>
      <c r="E386" s="47"/>
      <c r="F386" s="47"/>
      <c r="G386" s="48"/>
      <c r="H386" s="48"/>
      <c r="I386" s="48"/>
      <c r="J386" s="48"/>
      <c r="K386" s="48"/>
      <c r="L386" s="48"/>
      <c r="M386" s="49"/>
      <c r="N386" s="50"/>
      <c r="O386" s="51"/>
      <c r="P386" s="52"/>
      <c r="Q386" s="52"/>
      <c r="R386" s="51"/>
      <c r="S386" s="53"/>
      <c r="T386" s="49"/>
      <c r="U386" s="50"/>
      <c r="V386" s="51"/>
      <c r="W386" s="51"/>
      <c r="X386" s="54"/>
      <c r="Y386" s="54"/>
      <c r="Z386" s="54"/>
      <c r="AA386" s="54"/>
      <c r="AB386" s="54"/>
      <c r="AC386" s="54"/>
      <c r="AD386" s="54"/>
      <c r="AE386" s="55" t="str">
        <f t="shared" ref="AE386:AE411" si="90">IFERROR(IF(ISERROR(INDEX($BE$30:$BE$60,MATCH(B386,$BD$30:$BD$60,0))),L386/MAX((G386-I386-K386),H386),L386/H386),"")</f>
        <v/>
      </c>
      <c r="AF386" s="51">
        <f t="shared" ref="AF386:AF411" si="91">(G386-I386-K386)-H386</f>
        <v>0</v>
      </c>
      <c r="AG386" s="41" t="str">
        <f t="shared" ref="AG386:AG411" si="92">IF(AND(F386="USCC",J386&gt;0),"",IFERROR(IF(AE386&gt;=_xlfn.NUMBERVALUE(LEFT(INDEX(BE:BE,MATCH($D386,$BD:$BD,0)),FIND(",",INDEX(BE:BE,MATCH($D386,$BD:$BD,0)))-1)),RIGHT(INDEX(BE:BE,MATCH($D386,$BD:$BD,0)),LEN(INDEX(BE:BE,MATCH($D386,$BD:$BD,0)))-FIND(",",INDEX(BE:BE,MATCH($D386,$BD:$BD,0)))),""),"x"))</f>
        <v>x</v>
      </c>
      <c r="AH386" s="41" t="str">
        <f t="shared" ref="AH386:AH411" si="93">IFERROR(IF($AG386="x",IF(M386=_xlfn.NUMBERVALUE(LEFT(INDEX(BF:BF,MATCH($D386,$BD:$BD,0)),FIND(",",INDEX(BF:BF,MATCH($D386,$BD:$BD,0)))-1)),_xlfn.NUMBERVALUE(RIGHT(INDEX(BF:BF,MATCH($D386,$BD:$BD,0)),LEN(INDEX(BF:BF,MATCH($D386,$BD:$BD,0)))-FIND(",",INDEX(BF:BF,MATCH($D386,$BD:$BD,0))))),0),""),"")</f>
        <v/>
      </c>
      <c r="AI386" s="41" t="str">
        <f t="shared" si="85"/>
        <v/>
      </c>
      <c r="AJ386" s="41" t="str">
        <f t="shared" si="89"/>
        <v/>
      </c>
      <c r="AK386" s="41" t="str">
        <f t="shared" si="89"/>
        <v/>
      </c>
      <c r="AL386" s="41" t="str">
        <f t="shared" si="89"/>
        <v/>
      </c>
      <c r="AM386" s="41" t="str">
        <f t="shared" si="89"/>
        <v/>
      </c>
      <c r="AN386" s="41" t="str">
        <f t="shared" si="89"/>
        <v/>
      </c>
      <c r="AO386" s="41" t="str">
        <f t="shared" ref="AO386:AO411" si="94">IFERROR(IF($AG386="x",IF(T386=_xlfn.NUMBERVALUE(LEFT(INDEX(BM:BM,MATCH($D386,$BD:$BD,0)),FIND(",",INDEX(BM:BM,MATCH($D386,$BD:$BD,0)))-1)),_xlfn.NUMBERVALUE(RIGHT(INDEX(BM:BM,MATCH($D386,$BD:$BD,0)),LEN(INDEX(BM:BM,MATCH($D386,$BD:$BD,0)))-FIND(",",INDEX(BM:BM,MATCH($D386,$BD:$BD,0))))),0),""),"")</f>
        <v/>
      </c>
      <c r="AP386" s="41" t="str">
        <f t="shared" ref="AP386:AP411" si="95">IFERROR(IF($AG386="x",IF(U386&gt;=_xlfn.NUMBERVALUE(LEFT(INDEX(BN:BN,MATCH($D386,$BD:$BD,0)),FIND(",",INDEX(BN:BN,MATCH($D386,$BD:$BD,0)))-1)),_xlfn.NUMBERVALUE(RIGHT(INDEX(BN:BN,MATCH($D386,$BD:$BD,0)),LEN(INDEX(BN:BN,MATCH($D386,$BD:$BD,0)))-FIND(",",INDEX(BN:BN,MATCH($D386,$BD:$BD,0))))),0),""),"")</f>
        <v/>
      </c>
      <c r="AQ386" s="41" t="str">
        <f t="shared" ref="AQ386:AQ411" si="96">IFERROR(IF($AG386="x",IF(AF386&lt;=_xlfn.NUMBERVALUE(LEFT(INDEX(BO:BO,MATCH($D386,$BD:$BD,0)),FIND(",",INDEX(BO:BO,MATCH($D386,$BD:$BD,0)))-1)),_xlfn.NUMBERVALUE(RIGHT(INDEX(BO:BO,MATCH($D386,$BD:$BD,0)),LEN(INDEX(BO:BO,MATCH($D386,$BD:$BD,0)))-FIND(",",INDEX(BO:BO,MATCH($D386,$BD:$BD,0))))),0),""),"")</f>
        <v/>
      </c>
      <c r="AR386" s="41">
        <f t="shared" si="88"/>
        <v>0</v>
      </c>
      <c r="AS386" s="107">
        <f t="shared" si="84"/>
        <v>0</v>
      </c>
      <c r="AT386" s="41" t="str">
        <f t="shared" si="86"/>
        <v/>
      </c>
      <c r="AU386" s="41"/>
      <c r="AV386" s="41"/>
      <c r="AW386" s="41"/>
      <c r="AX386" s="41"/>
      <c r="AY386" s="41"/>
      <c r="AZ386" s="41"/>
      <c r="BA386" s="41">
        <f t="shared" ref="BA386:BA411" si="97">SUM(AH386:AZ386)</f>
        <v>0</v>
      </c>
      <c r="BB386" s="42">
        <f>[1]Rollup!$C$15</f>
        <v>44388</v>
      </c>
      <c r="BC386" s="43" t="str">
        <f t="shared" ref="BC386:BC411" si="98">IF(M386=0,"",IF(AND(M386=1,J386=0),IF(AF386&lt;=0.75,"Check",""),""))</f>
        <v/>
      </c>
      <c r="BD386" s="2"/>
      <c r="BE386" s="2"/>
      <c r="BF386" s="2"/>
      <c r="BG386" s="2"/>
      <c r="BH386" s="2"/>
      <c r="BI386" s="2"/>
      <c r="BJ386" s="2"/>
      <c r="BK386" s="2"/>
      <c r="BL386" s="2"/>
      <c r="BM386" s="2"/>
      <c r="BN386" s="2"/>
      <c r="BO386" s="2"/>
      <c r="BP386" s="2"/>
      <c r="BQ386" s="2"/>
      <c r="BR386" s="2"/>
      <c r="BS386" s="2"/>
      <c r="BT386" s="2"/>
      <c r="BU386" s="2"/>
      <c r="BV386" s="2"/>
      <c r="BW386" s="2"/>
      <c r="BX386" s="2"/>
      <c r="BY386" s="2"/>
    </row>
    <row r="387" spans="1:77" ht="15" x14ac:dyDescent="0.25">
      <c r="A387" s="47"/>
      <c r="B387" s="47"/>
      <c r="C387" s="47"/>
      <c r="D387" s="47"/>
      <c r="E387" s="47"/>
      <c r="F387" s="47"/>
      <c r="G387" s="48"/>
      <c r="H387" s="48"/>
      <c r="I387" s="48"/>
      <c r="J387" s="48"/>
      <c r="K387" s="48"/>
      <c r="L387" s="48"/>
      <c r="M387" s="49"/>
      <c r="N387" s="50"/>
      <c r="O387" s="51"/>
      <c r="P387" s="52"/>
      <c r="Q387" s="52"/>
      <c r="R387" s="51"/>
      <c r="S387" s="53"/>
      <c r="T387" s="49"/>
      <c r="U387" s="50"/>
      <c r="V387" s="51"/>
      <c r="W387" s="51"/>
      <c r="X387" s="54"/>
      <c r="Y387" s="54"/>
      <c r="Z387" s="54"/>
      <c r="AA387" s="54"/>
      <c r="AB387" s="54"/>
      <c r="AC387" s="54"/>
      <c r="AD387" s="54"/>
      <c r="AE387" s="55" t="str">
        <f t="shared" si="90"/>
        <v/>
      </c>
      <c r="AF387" s="51">
        <f t="shared" si="91"/>
        <v>0</v>
      </c>
      <c r="AG387" s="41" t="str">
        <f t="shared" si="92"/>
        <v>x</v>
      </c>
      <c r="AH387" s="41" t="str">
        <f t="shared" si="93"/>
        <v/>
      </c>
      <c r="AI387" s="41" t="str">
        <f t="shared" si="85"/>
        <v/>
      </c>
      <c r="AJ387" s="41" t="str">
        <f t="shared" si="89"/>
        <v/>
      </c>
      <c r="AK387" s="41" t="str">
        <f t="shared" si="89"/>
        <v/>
      </c>
      <c r="AL387" s="41" t="str">
        <f t="shared" si="89"/>
        <v/>
      </c>
      <c r="AM387" s="41" t="str">
        <f t="shared" si="89"/>
        <v/>
      </c>
      <c r="AN387" s="41" t="str">
        <f t="shared" si="89"/>
        <v/>
      </c>
      <c r="AO387" s="41" t="str">
        <f t="shared" si="94"/>
        <v/>
      </c>
      <c r="AP387" s="41" t="str">
        <f t="shared" si="95"/>
        <v/>
      </c>
      <c r="AQ387" s="41" t="str">
        <f t="shared" si="96"/>
        <v/>
      </c>
      <c r="AR387" s="41">
        <f t="shared" si="88"/>
        <v>0</v>
      </c>
      <c r="AS387" s="107">
        <f t="shared" ref="AS387:AS411" si="99">IFERROR(IF(AND(OR(D387="Plan 22",D387="Plan 26",D387="Plan 19",D387="Plan 12",D387="Plan 2"),H387+I387+J387&gt;=38),3,0),"")</f>
        <v>0</v>
      </c>
      <c r="AT387" s="41" t="str">
        <f t="shared" si="86"/>
        <v/>
      </c>
      <c r="AU387" s="41"/>
      <c r="AV387" s="41"/>
      <c r="AW387" s="41"/>
      <c r="AX387" s="41"/>
      <c r="AY387" s="41"/>
      <c r="AZ387" s="41"/>
      <c r="BA387" s="41">
        <f t="shared" si="97"/>
        <v>0</v>
      </c>
      <c r="BB387" s="42">
        <f>[1]Rollup!$C$15</f>
        <v>44388</v>
      </c>
      <c r="BC387" s="43" t="str">
        <f t="shared" si="98"/>
        <v/>
      </c>
      <c r="BD387" s="2"/>
      <c r="BE387" s="2"/>
      <c r="BF387" s="2"/>
      <c r="BG387" s="2"/>
      <c r="BH387" s="2"/>
      <c r="BI387" s="2"/>
      <c r="BJ387" s="2"/>
      <c r="BK387" s="2"/>
      <c r="BL387" s="2"/>
      <c r="BM387" s="2"/>
      <c r="BN387" s="2"/>
      <c r="BO387" s="2"/>
      <c r="BP387" s="2"/>
      <c r="BQ387" s="2"/>
      <c r="BR387" s="2"/>
      <c r="BS387" s="2"/>
      <c r="BT387" s="2"/>
      <c r="BU387" s="2"/>
      <c r="BV387" s="2"/>
      <c r="BW387" s="2"/>
      <c r="BX387" s="2"/>
      <c r="BY387" s="2"/>
    </row>
    <row r="388" spans="1:77" ht="15" x14ac:dyDescent="0.25">
      <c r="A388" s="47"/>
      <c r="B388" s="47"/>
      <c r="C388" s="47"/>
      <c r="D388" s="47"/>
      <c r="E388" s="47"/>
      <c r="F388" s="47"/>
      <c r="G388" s="48"/>
      <c r="H388" s="48"/>
      <c r="I388" s="48"/>
      <c r="J388" s="48"/>
      <c r="K388" s="48"/>
      <c r="L388" s="48"/>
      <c r="M388" s="49"/>
      <c r="N388" s="50"/>
      <c r="O388" s="51"/>
      <c r="P388" s="52"/>
      <c r="Q388" s="52"/>
      <c r="R388" s="51"/>
      <c r="S388" s="53"/>
      <c r="T388" s="49"/>
      <c r="U388" s="50"/>
      <c r="V388" s="51"/>
      <c r="W388" s="51"/>
      <c r="X388" s="54"/>
      <c r="Y388" s="54"/>
      <c r="Z388" s="54"/>
      <c r="AA388" s="54"/>
      <c r="AB388" s="54"/>
      <c r="AC388" s="54"/>
      <c r="AD388" s="54"/>
      <c r="AE388" s="55" t="str">
        <f t="shared" si="90"/>
        <v/>
      </c>
      <c r="AF388" s="51">
        <f t="shared" si="91"/>
        <v>0</v>
      </c>
      <c r="AG388" s="41" t="str">
        <f t="shared" si="92"/>
        <v>x</v>
      </c>
      <c r="AH388" s="41" t="str">
        <f t="shared" si="93"/>
        <v/>
      </c>
      <c r="AI388" s="41" t="str">
        <f t="shared" si="85"/>
        <v/>
      </c>
      <c r="AJ388" s="41" t="str">
        <f t="shared" si="89"/>
        <v/>
      </c>
      <c r="AK388" s="41" t="str">
        <f t="shared" si="89"/>
        <v/>
      </c>
      <c r="AL388" s="41" t="str">
        <f t="shared" si="89"/>
        <v/>
      </c>
      <c r="AM388" s="41" t="str">
        <f t="shared" si="89"/>
        <v/>
      </c>
      <c r="AN388" s="41" t="str">
        <f t="shared" si="89"/>
        <v/>
      </c>
      <c r="AO388" s="41" t="str">
        <f t="shared" si="94"/>
        <v/>
      </c>
      <c r="AP388" s="41" t="str">
        <f t="shared" si="95"/>
        <v/>
      </c>
      <c r="AQ388" s="41" t="str">
        <f t="shared" si="96"/>
        <v/>
      </c>
      <c r="AR388" s="41">
        <f t="shared" si="88"/>
        <v>0</v>
      </c>
      <c r="AS388" s="107">
        <f t="shared" si="99"/>
        <v>0</v>
      </c>
      <c r="AT388" s="41" t="str">
        <f t="shared" si="86"/>
        <v/>
      </c>
      <c r="AU388" s="41"/>
      <c r="AV388" s="41"/>
      <c r="AW388" s="41"/>
      <c r="AX388" s="41"/>
      <c r="AY388" s="41"/>
      <c r="AZ388" s="41"/>
      <c r="BA388" s="41">
        <f t="shared" si="97"/>
        <v>0</v>
      </c>
      <c r="BB388" s="42">
        <f>[1]Rollup!$C$15</f>
        <v>44388</v>
      </c>
      <c r="BC388" s="43" t="str">
        <f t="shared" si="98"/>
        <v/>
      </c>
      <c r="BD388" s="2"/>
      <c r="BE388" s="2"/>
      <c r="BF388" s="2"/>
      <c r="BG388" s="2"/>
      <c r="BH388" s="2"/>
      <c r="BI388" s="2"/>
      <c r="BJ388" s="2"/>
      <c r="BK388" s="2"/>
      <c r="BL388" s="2"/>
      <c r="BM388" s="2"/>
      <c r="BN388" s="2"/>
      <c r="BO388" s="2"/>
      <c r="BP388" s="2"/>
      <c r="BQ388" s="2"/>
      <c r="BR388" s="2"/>
      <c r="BS388" s="2"/>
      <c r="BT388" s="2"/>
      <c r="BU388" s="2"/>
      <c r="BV388" s="2"/>
      <c r="BW388" s="2"/>
      <c r="BX388" s="2"/>
      <c r="BY388" s="2"/>
    </row>
    <row r="389" spans="1:77" ht="15" x14ac:dyDescent="0.25">
      <c r="A389" s="47"/>
      <c r="B389" s="47"/>
      <c r="C389" s="47"/>
      <c r="D389" s="47"/>
      <c r="E389" s="47"/>
      <c r="F389" s="47"/>
      <c r="G389" s="48"/>
      <c r="H389" s="48"/>
      <c r="I389" s="48"/>
      <c r="J389" s="48"/>
      <c r="K389" s="48"/>
      <c r="L389" s="48"/>
      <c r="M389" s="49"/>
      <c r="N389" s="50"/>
      <c r="O389" s="51"/>
      <c r="P389" s="52"/>
      <c r="Q389" s="52"/>
      <c r="R389" s="51"/>
      <c r="S389" s="53"/>
      <c r="T389" s="49"/>
      <c r="U389" s="50"/>
      <c r="V389" s="51"/>
      <c r="W389" s="51"/>
      <c r="X389" s="54"/>
      <c r="Y389" s="54"/>
      <c r="Z389" s="54"/>
      <c r="AA389" s="54"/>
      <c r="AB389" s="54"/>
      <c r="AC389" s="54"/>
      <c r="AD389" s="54"/>
      <c r="AE389" s="55" t="str">
        <f t="shared" si="90"/>
        <v/>
      </c>
      <c r="AF389" s="51">
        <f t="shared" si="91"/>
        <v>0</v>
      </c>
      <c r="AG389" s="41" t="str">
        <f t="shared" si="92"/>
        <v>x</v>
      </c>
      <c r="AH389" s="41" t="str">
        <f t="shared" si="93"/>
        <v/>
      </c>
      <c r="AI389" s="41" t="str">
        <f t="shared" si="85"/>
        <v/>
      </c>
      <c r="AJ389" s="41" t="str">
        <f t="shared" si="89"/>
        <v/>
      </c>
      <c r="AK389" s="41" t="str">
        <f t="shared" si="89"/>
        <v/>
      </c>
      <c r="AL389" s="41" t="str">
        <f t="shared" si="89"/>
        <v/>
      </c>
      <c r="AM389" s="41" t="str">
        <f t="shared" si="89"/>
        <v/>
      </c>
      <c r="AN389" s="41" t="str">
        <f t="shared" si="89"/>
        <v/>
      </c>
      <c r="AO389" s="41" t="str">
        <f t="shared" si="94"/>
        <v/>
      </c>
      <c r="AP389" s="41" t="str">
        <f t="shared" si="95"/>
        <v/>
      </c>
      <c r="AQ389" s="41" t="str">
        <f t="shared" si="96"/>
        <v/>
      </c>
      <c r="AR389" s="41">
        <f t="shared" si="88"/>
        <v>0</v>
      </c>
      <c r="AS389" s="107">
        <f t="shared" si="99"/>
        <v>0</v>
      </c>
      <c r="AT389" s="41" t="str">
        <f t="shared" si="86"/>
        <v/>
      </c>
      <c r="AU389" s="41"/>
      <c r="AV389" s="41"/>
      <c r="AW389" s="41"/>
      <c r="AX389" s="41"/>
      <c r="AY389" s="41"/>
      <c r="AZ389" s="41"/>
      <c r="BA389" s="41">
        <f t="shared" si="97"/>
        <v>0</v>
      </c>
      <c r="BB389" s="42">
        <f>[1]Rollup!$C$15</f>
        <v>44388</v>
      </c>
      <c r="BC389" s="43" t="str">
        <f t="shared" si="98"/>
        <v/>
      </c>
      <c r="BD389" s="2"/>
      <c r="BE389" s="2"/>
      <c r="BF389" s="2"/>
      <c r="BG389" s="2"/>
      <c r="BH389" s="2"/>
      <c r="BI389" s="2"/>
      <c r="BJ389" s="2"/>
      <c r="BK389" s="2"/>
      <c r="BL389" s="2"/>
      <c r="BM389" s="2"/>
      <c r="BN389" s="2"/>
      <c r="BO389" s="2"/>
      <c r="BP389" s="2"/>
      <c r="BQ389" s="2"/>
      <c r="BR389" s="2"/>
      <c r="BS389" s="2"/>
      <c r="BT389" s="2"/>
      <c r="BU389" s="2"/>
      <c r="BV389" s="2"/>
      <c r="BW389" s="2"/>
      <c r="BX389" s="2"/>
      <c r="BY389" s="2"/>
    </row>
    <row r="390" spans="1:77" ht="15" x14ac:dyDescent="0.25">
      <c r="A390" s="47"/>
      <c r="B390" s="47"/>
      <c r="C390" s="47"/>
      <c r="D390" s="47"/>
      <c r="E390" s="47"/>
      <c r="F390" s="47"/>
      <c r="G390" s="48"/>
      <c r="H390" s="48"/>
      <c r="I390" s="48"/>
      <c r="J390" s="48"/>
      <c r="K390" s="48"/>
      <c r="L390" s="48"/>
      <c r="M390" s="49"/>
      <c r="N390" s="50"/>
      <c r="O390" s="51"/>
      <c r="P390" s="52"/>
      <c r="Q390" s="52"/>
      <c r="R390" s="51"/>
      <c r="S390" s="53"/>
      <c r="T390" s="49"/>
      <c r="U390" s="50"/>
      <c r="V390" s="51"/>
      <c r="W390" s="51"/>
      <c r="X390" s="54"/>
      <c r="Y390" s="54"/>
      <c r="Z390" s="54"/>
      <c r="AA390" s="54"/>
      <c r="AB390" s="54"/>
      <c r="AC390" s="54"/>
      <c r="AD390" s="54"/>
      <c r="AE390" s="55" t="str">
        <f t="shared" si="90"/>
        <v/>
      </c>
      <c r="AF390" s="51">
        <f t="shared" si="91"/>
        <v>0</v>
      </c>
      <c r="AG390" s="41" t="str">
        <f t="shared" si="92"/>
        <v>x</v>
      </c>
      <c r="AH390" s="41" t="str">
        <f t="shared" si="93"/>
        <v/>
      </c>
      <c r="AI390" s="41" t="str">
        <f t="shared" ref="AI390:AI411" si="100">IFERROR(IF($AG390="x",IF(N390&gt;=_xlfn.NUMBERVALUE(LEFT(INDEX(BG:BG,MATCH($D390,$BD:$BD,0)),FIND(",",INDEX(BG:BG,MATCH($D390,$BD:$BD,0)))-1)),_xlfn.NUMBERVALUE(RIGHT(INDEX(BG:BG,MATCH($D390,$BD:$BD,0)),LEN(INDEX(BG:BG,MATCH($D390,$BD:$BD,0)))-FIND(",",INDEX(BG:BG,MATCH($D390,$BD:$BD,0))))),IF(AND(N390&lt;0.9,N390&gt;=0.85),0.5,0)),""),"")</f>
        <v/>
      </c>
      <c r="AJ390" s="41" t="str">
        <f t="shared" si="89"/>
        <v/>
      </c>
      <c r="AK390" s="41" t="str">
        <f t="shared" si="89"/>
        <v/>
      </c>
      <c r="AL390" s="41" t="str">
        <f t="shared" si="89"/>
        <v/>
      </c>
      <c r="AM390" s="41" t="str">
        <f t="shared" si="89"/>
        <v/>
      </c>
      <c r="AN390" s="41" t="str">
        <f t="shared" si="89"/>
        <v/>
      </c>
      <c r="AO390" s="41" t="str">
        <f t="shared" si="94"/>
        <v/>
      </c>
      <c r="AP390" s="41" t="str">
        <f t="shared" si="95"/>
        <v/>
      </c>
      <c r="AQ390" s="41" t="str">
        <f t="shared" si="96"/>
        <v/>
      </c>
      <c r="AR390" s="41">
        <f t="shared" si="88"/>
        <v>0</v>
      </c>
      <c r="AS390" s="107">
        <f t="shared" si="99"/>
        <v>0</v>
      </c>
      <c r="AT390" s="41" t="str">
        <f t="shared" ref="AT390:AT411" si="101">IF(AG390="x",IF(D390="Plan 22",IF(AND(N390&lt;&gt;"N/A",N390&gt;=0.85,N390&lt;0.9),0.5,""),IF(D390="Plan 26",IF(AND(N390&lt;&gt;"N/A",N390&gt;=0.85,N390&lt;0.9),1.5,""),"")),"")</f>
        <v/>
      </c>
      <c r="AU390" s="41"/>
      <c r="AV390" s="41"/>
      <c r="AW390" s="41"/>
      <c r="AX390" s="41"/>
      <c r="AY390" s="41"/>
      <c r="AZ390" s="41"/>
      <c r="BA390" s="41">
        <f t="shared" si="97"/>
        <v>0</v>
      </c>
      <c r="BB390" s="42">
        <f>[1]Rollup!$C$15</f>
        <v>44388</v>
      </c>
      <c r="BC390" s="43" t="str">
        <f t="shared" si="98"/>
        <v/>
      </c>
      <c r="BD390" s="2"/>
      <c r="BE390" s="2"/>
      <c r="BF390" s="2"/>
      <c r="BG390" s="2"/>
      <c r="BH390" s="2"/>
      <c r="BI390" s="2"/>
      <c r="BJ390" s="2"/>
      <c r="BK390" s="2"/>
      <c r="BL390" s="2"/>
      <c r="BM390" s="2"/>
      <c r="BN390" s="2"/>
      <c r="BO390" s="2"/>
      <c r="BP390" s="2"/>
      <c r="BQ390" s="2"/>
      <c r="BR390" s="2"/>
      <c r="BS390" s="2"/>
      <c r="BT390" s="2"/>
      <c r="BU390" s="2"/>
      <c r="BV390" s="2"/>
      <c r="BW390" s="2"/>
      <c r="BX390" s="2"/>
      <c r="BY390" s="2"/>
    </row>
    <row r="391" spans="1:77" ht="15" x14ac:dyDescent="0.25">
      <c r="A391" s="47"/>
      <c r="B391" s="47"/>
      <c r="C391" s="47"/>
      <c r="D391" s="47"/>
      <c r="E391" s="47"/>
      <c r="F391" s="47"/>
      <c r="G391" s="48"/>
      <c r="H391" s="48"/>
      <c r="I391" s="48"/>
      <c r="J391" s="48"/>
      <c r="K391" s="48"/>
      <c r="L391" s="48"/>
      <c r="M391" s="49"/>
      <c r="N391" s="50"/>
      <c r="O391" s="51"/>
      <c r="P391" s="52"/>
      <c r="Q391" s="52"/>
      <c r="R391" s="51"/>
      <c r="S391" s="53"/>
      <c r="T391" s="49"/>
      <c r="U391" s="50"/>
      <c r="V391" s="51"/>
      <c r="W391" s="51"/>
      <c r="X391" s="54"/>
      <c r="Y391" s="54"/>
      <c r="Z391" s="54"/>
      <c r="AA391" s="54"/>
      <c r="AB391" s="54"/>
      <c r="AC391" s="54"/>
      <c r="AD391" s="54"/>
      <c r="AE391" s="55" t="str">
        <f t="shared" si="90"/>
        <v/>
      </c>
      <c r="AF391" s="51">
        <f t="shared" si="91"/>
        <v>0</v>
      </c>
      <c r="AG391" s="41" t="str">
        <f t="shared" si="92"/>
        <v>x</v>
      </c>
      <c r="AH391" s="41" t="str">
        <f t="shared" si="93"/>
        <v/>
      </c>
      <c r="AI391" s="41" t="str">
        <f t="shared" si="100"/>
        <v/>
      </c>
      <c r="AJ391" s="41" t="str">
        <f t="shared" si="89"/>
        <v/>
      </c>
      <c r="AK391" s="41" t="str">
        <f t="shared" si="89"/>
        <v/>
      </c>
      <c r="AL391" s="41" t="str">
        <f t="shared" si="89"/>
        <v/>
      </c>
      <c r="AM391" s="41" t="str">
        <f t="shared" si="89"/>
        <v/>
      </c>
      <c r="AN391" s="41" t="str">
        <f t="shared" si="89"/>
        <v/>
      </c>
      <c r="AO391" s="41" t="str">
        <f t="shared" si="94"/>
        <v/>
      </c>
      <c r="AP391" s="41" t="str">
        <f t="shared" si="95"/>
        <v/>
      </c>
      <c r="AQ391" s="41" t="str">
        <f t="shared" si="96"/>
        <v/>
      </c>
      <c r="AR391" s="41">
        <f t="shared" si="88"/>
        <v>0</v>
      </c>
      <c r="AS391" s="107">
        <f t="shared" si="99"/>
        <v>0</v>
      </c>
      <c r="AT391" s="41" t="str">
        <f t="shared" si="101"/>
        <v/>
      </c>
      <c r="AU391" s="41"/>
      <c r="AV391" s="41"/>
      <c r="AW391" s="41"/>
      <c r="AX391" s="41"/>
      <c r="AY391" s="41"/>
      <c r="AZ391" s="41"/>
      <c r="BA391" s="41">
        <f t="shared" si="97"/>
        <v>0</v>
      </c>
      <c r="BB391" s="42">
        <f>[1]Rollup!$C$15</f>
        <v>44388</v>
      </c>
      <c r="BC391" s="43" t="str">
        <f t="shared" si="98"/>
        <v/>
      </c>
      <c r="BD391" s="2"/>
      <c r="BE391" s="2"/>
      <c r="BF391" s="2"/>
      <c r="BG391" s="2"/>
      <c r="BH391" s="2"/>
      <c r="BI391" s="2"/>
      <c r="BJ391" s="2"/>
      <c r="BK391" s="2"/>
      <c r="BL391" s="2"/>
      <c r="BM391" s="2"/>
      <c r="BN391" s="2"/>
      <c r="BO391" s="2"/>
      <c r="BP391" s="2"/>
      <c r="BQ391" s="2"/>
      <c r="BR391" s="2"/>
      <c r="BS391" s="2"/>
      <c r="BT391" s="2"/>
      <c r="BU391" s="2"/>
      <c r="BV391" s="2"/>
      <c r="BW391" s="2"/>
      <c r="BX391" s="2"/>
      <c r="BY391" s="2"/>
    </row>
    <row r="392" spans="1:77" ht="15" x14ac:dyDescent="0.25">
      <c r="A392" s="47"/>
      <c r="B392" s="47"/>
      <c r="C392" s="47"/>
      <c r="D392" s="47"/>
      <c r="E392" s="47"/>
      <c r="F392" s="47"/>
      <c r="G392" s="48"/>
      <c r="H392" s="48"/>
      <c r="I392" s="48"/>
      <c r="J392" s="48"/>
      <c r="K392" s="48"/>
      <c r="L392" s="48"/>
      <c r="M392" s="49"/>
      <c r="N392" s="50"/>
      <c r="O392" s="51"/>
      <c r="P392" s="52"/>
      <c r="Q392" s="52"/>
      <c r="R392" s="51"/>
      <c r="S392" s="53"/>
      <c r="T392" s="49"/>
      <c r="U392" s="50"/>
      <c r="V392" s="51"/>
      <c r="W392" s="51"/>
      <c r="X392" s="54"/>
      <c r="Y392" s="54"/>
      <c r="Z392" s="54"/>
      <c r="AA392" s="54"/>
      <c r="AB392" s="54"/>
      <c r="AC392" s="54"/>
      <c r="AD392" s="54"/>
      <c r="AE392" s="55" t="str">
        <f t="shared" si="90"/>
        <v/>
      </c>
      <c r="AF392" s="51">
        <f t="shared" si="91"/>
        <v>0</v>
      </c>
      <c r="AG392" s="41" t="str">
        <f t="shared" si="92"/>
        <v>x</v>
      </c>
      <c r="AH392" s="41" t="str">
        <f t="shared" si="93"/>
        <v/>
      </c>
      <c r="AI392" s="41" t="str">
        <f t="shared" si="100"/>
        <v/>
      </c>
      <c r="AJ392" s="41" t="str">
        <f t="shared" si="89"/>
        <v/>
      </c>
      <c r="AK392" s="41" t="str">
        <f t="shared" si="89"/>
        <v/>
      </c>
      <c r="AL392" s="41" t="str">
        <f t="shared" si="89"/>
        <v/>
      </c>
      <c r="AM392" s="41" t="str">
        <f t="shared" si="89"/>
        <v/>
      </c>
      <c r="AN392" s="41" t="str">
        <f t="shared" si="89"/>
        <v/>
      </c>
      <c r="AO392" s="41" t="str">
        <f t="shared" si="94"/>
        <v/>
      </c>
      <c r="AP392" s="41" t="str">
        <f t="shared" si="95"/>
        <v/>
      </c>
      <c r="AQ392" s="41" t="str">
        <f t="shared" si="96"/>
        <v/>
      </c>
      <c r="AR392" s="41">
        <f t="shared" si="88"/>
        <v>0</v>
      </c>
      <c r="AS392" s="107">
        <f t="shared" si="99"/>
        <v>0</v>
      </c>
      <c r="AT392" s="41" t="str">
        <f t="shared" si="101"/>
        <v/>
      </c>
      <c r="AU392" s="41"/>
      <c r="AV392" s="41"/>
      <c r="AW392" s="41"/>
      <c r="AX392" s="41"/>
      <c r="AY392" s="41"/>
      <c r="AZ392" s="41"/>
      <c r="BA392" s="41">
        <f t="shared" si="97"/>
        <v>0</v>
      </c>
      <c r="BB392" s="42">
        <f>[1]Rollup!$C$15</f>
        <v>44388</v>
      </c>
      <c r="BC392" s="43" t="str">
        <f t="shared" si="98"/>
        <v/>
      </c>
      <c r="BD392" s="2"/>
      <c r="BE392" s="2"/>
      <c r="BF392" s="2"/>
      <c r="BG392" s="2"/>
      <c r="BH392" s="2"/>
      <c r="BI392" s="2"/>
      <c r="BJ392" s="2"/>
      <c r="BK392" s="2"/>
      <c r="BL392" s="2"/>
      <c r="BM392" s="2"/>
      <c r="BN392" s="2"/>
      <c r="BO392" s="2"/>
      <c r="BP392" s="2"/>
      <c r="BQ392" s="2"/>
      <c r="BR392" s="2"/>
      <c r="BS392" s="2"/>
      <c r="BT392" s="2"/>
      <c r="BU392" s="2"/>
      <c r="BV392" s="2"/>
      <c r="BW392" s="2"/>
      <c r="BX392" s="2"/>
      <c r="BY392" s="2"/>
    </row>
    <row r="393" spans="1:77" ht="15" x14ac:dyDescent="0.25">
      <c r="A393" s="47"/>
      <c r="B393" s="47"/>
      <c r="C393" s="47"/>
      <c r="D393" s="47"/>
      <c r="E393" s="47"/>
      <c r="F393" s="47"/>
      <c r="G393" s="48"/>
      <c r="H393" s="48"/>
      <c r="I393" s="48"/>
      <c r="J393" s="48"/>
      <c r="K393" s="48"/>
      <c r="L393" s="48"/>
      <c r="M393" s="49"/>
      <c r="N393" s="50"/>
      <c r="O393" s="51"/>
      <c r="P393" s="52"/>
      <c r="Q393" s="52"/>
      <c r="R393" s="51"/>
      <c r="S393" s="53"/>
      <c r="T393" s="49"/>
      <c r="U393" s="50"/>
      <c r="V393" s="51"/>
      <c r="W393" s="51"/>
      <c r="X393" s="54"/>
      <c r="Y393" s="54"/>
      <c r="Z393" s="54"/>
      <c r="AA393" s="54"/>
      <c r="AB393" s="54"/>
      <c r="AC393" s="54"/>
      <c r="AD393" s="54"/>
      <c r="AE393" s="55" t="str">
        <f t="shared" si="90"/>
        <v/>
      </c>
      <c r="AF393" s="51">
        <f t="shared" si="91"/>
        <v>0</v>
      </c>
      <c r="AG393" s="41" t="str">
        <f t="shared" si="92"/>
        <v>x</v>
      </c>
      <c r="AH393" s="41" t="str">
        <f t="shared" si="93"/>
        <v/>
      </c>
      <c r="AI393" s="41" t="str">
        <f t="shared" si="100"/>
        <v/>
      </c>
      <c r="AJ393" s="41" t="str">
        <f t="shared" si="89"/>
        <v/>
      </c>
      <c r="AK393" s="41" t="str">
        <f t="shared" si="89"/>
        <v/>
      </c>
      <c r="AL393" s="41" t="str">
        <f t="shared" si="89"/>
        <v/>
      </c>
      <c r="AM393" s="41" t="str">
        <f t="shared" si="89"/>
        <v/>
      </c>
      <c r="AN393" s="41" t="str">
        <f t="shared" si="89"/>
        <v/>
      </c>
      <c r="AO393" s="41" t="str">
        <f t="shared" si="94"/>
        <v/>
      </c>
      <c r="AP393" s="41" t="str">
        <f t="shared" si="95"/>
        <v/>
      </c>
      <c r="AQ393" s="41" t="str">
        <f t="shared" si="96"/>
        <v/>
      </c>
      <c r="AR393" s="41">
        <f t="shared" si="88"/>
        <v>0</v>
      </c>
      <c r="AS393" s="107">
        <f t="shared" si="99"/>
        <v>0</v>
      </c>
      <c r="AT393" s="41" t="str">
        <f t="shared" si="101"/>
        <v/>
      </c>
      <c r="AU393" s="41"/>
      <c r="AV393" s="41"/>
      <c r="AW393" s="41"/>
      <c r="AX393" s="41"/>
      <c r="AY393" s="41"/>
      <c r="AZ393" s="41"/>
      <c r="BA393" s="41">
        <f t="shared" si="97"/>
        <v>0</v>
      </c>
      <c r="BB393" s="42">
        <f>[1]Rollup!$C$15</f>
        <v>44388</v>
      </c>
      <c r="BC393" s="43" t="str">
        <f t="shared" si="98"/>
        <v/>
      </c>
      <c r="BD393" s="2"/>
      <c r="BE393" s="2"/>
      <c r="BF393" s="2"/>
      <c r="BG393" s="2"/>
      <c r="BH393" s="2"/>
      <c r="BI393" s="2"/>
      <c r="BJ393" s="2"/>
      <c r="BK393" s="2"/>
      <c r="BL393" s="2"/>
      <c r="BM393" s="2"/>
      <c r="BN393" s="2"/>
      <c r="BO393" s="2"/>
      <c r="BP393" s="2"/>
      <c r="BQ393" s="2"/>
      <c r="BR393" s="2"/>
      <c r="BS393" s="2"/>
      <c r="BT393" s="2"/>
      <c r="BU393" s="2"/>
      <c r="BV393" s="2"/>
      <c r="BW393" s="2"/>
      <c r="BX393" s="2"/>
      <c r="BY393" s="2"/>
    </row>
    <row r="394" spans="1:77" ht="15" x14ac:dyDescent="0.25">
      <c r="A394" s="47"/>
      <c r="B394" s="47"/>
      <c r="C394" s="47"/>
      <c r="D394" s="47"/>
      <c r="E394" s="47"/>
      <c r="F394" s="47"/>
      <c r="G394" s="48"/>
      <c r="H394" s="48"/>
      <c r="I394" s="48"/>
      <c r="J394" s="48"/>
      <c r="K394" s="48"/>
      <c r="L394" s="48"/>
      <c r="M394" s="49"/>
      <c r="N394" s="50"/>
      <c r="O394" s="51"/>
      <c r="P394" s="52"/>
      <c r="Q394" s="52"/>
      <c r="R394" s="51"/>
      <c r="S394" s="53"/>
      <c r="T394" s="49"/>
      <c r="U394" s="50"/>
      <c r="V394" s="51"/>
      <c r="W394" s="51"/>
      <c r="X394" s="54"/>
      <c r="Y394" s="54"/>
      <c r="Z394" s="54"/>
      <c r="AA394" s="54"/>
      <c r="AB394" s="54"/>
      <c r="AC394" s="54"/>
      <c r="AD394" s="54"/>
      <c r="AE394" s="55" t="str">
        <f t="shared" si="90"/>
        <v/>
      </c>
      <c r="AF394" s="51">
        <f t="shared" si="91"/>
        <v>0</v>
      </c>
      <c r="AG394" s="41" t="str">
        <f t="shared" si="92"/>
        <v>x</v>
      </c>
      <c r="AH394" s="41" t="str">
        <f t="shared" si="93"/>
        <v/>
      </c>
      <c r="AI394" s="41" t="str">
        <f t="shared" si="100"/>
        <v/>
      </c>
      <c r="AJ394" s="41" t="str">
        <f t="shared" si="89"/>
        <v/>
      </c>
      <c r="AK394" s="41" t="str">
        <f t="shared" si="89"/>
        <v/>
      </c>
      <c r="AL394" s="41" t="str">
        <f t="shared" si="89"/>
        <v/>
      </c>
      <c r="AM394" s="41" t="str">
        <f t="shared" si="89"/>
        <v/>
      </c>
      <c r="AN394" s="41" t="str">
        <f t="shared" si="89"/>
        <v/>
      </c>
      <c r="AO394" s="41" t="str">
        <f t="shared" si="94"/>
        <v/>
      </c>
      <c r="AP394" s="41" t="str">
        <f t="shared" si="95"/>
        <v/>
      </c>
      <c r="AQ394" s="41" t="str">
        <f t="shared" si="96"/>
        <v/>
      </c>
      <c r="AR394" s="41">
        <f t="shared" si="88"/>
        <v>0</v>
      </c>
      <c r="AS394" s="107">
        <f t="shared" si="99"/>
        <v>0</v>
      </c>
      <c r="AT394" s="41" t="str">
        <f t="shared" si="101"/>
        <v/>
      </c>
      <c r="AU394" s="41"/>
      <c r="AV394" s="41"/>
      <c r="AW394" s="41"/>
      <c r="AX394" s="41"/>
      <c r="AY394" s="41"/>
      <c r="AZ394" s="41"/>
      <c r="BA394" s="41">
        <f t="shared" si="97"/>
        <v>0</v>
      </c>
      <c r="BB394" s="42">
        <f>[1]Rollup!$C$15</f>
        <v>44388</v>
      </c>
      <c r="BC394" s="43" t="str">
        <f t="shared" si="98"/>
        <v/>
      </c>
      <c r="BD394" s="2"/>
      <c r="BE394" s="2"/>
      <c r="BF394" s="2"/>
      <c r="BG394" s="2"/>
      <c r="BH394" s="2"/>
      <c r="BI394" s="2"/>
      <c r="BJ394" s="2"/>
      <c r="BK394" s="2"/>
      <c r="BL394" s="2"/>
      <c r="BM394" s="2"/>
      <c r="BN394" s="2"/>
      <c r="BO394" s="2"/>
      <c r="BP394" s="2"/>
      <c r="BQ394" s="2"/>
      <c r="BR394" s="2"/>
      <c r="BS394" s="2"/>
      <c r="BT394" s="2"/>
      <c r="BU394" s="2"/>
      <c r="BV394" s="2"/>
      <c r="BW394" s="2"/>
      <c r="BX394" s="2"/>
      <c r="BY394" s="2"/>
    </row>
    <row r="395" spans="1:77" ht="15" x14ac:dyDescent="0.25">
      <c r="A395" s="47"/>
      <c r="B395" s="47"/>
      <c r="C395" s="47"/>
      <c r="D395" s="47"/>
      <c r="E395" s="47"/>
      <c r="F395" s="47"/>
      <c r="G395" s="48"/>
      <c r="H395" s="48"/>
      <c r="I395" s="48"/>
      <c r="J395" s="48"/>
      <c r="K395" s="48"/>
      <c r="L395" s="48"/>
      <c r="M395" s="49"/>
      <c r="N395" s="50"/>
      <c r="O395" s="51"/>
      <c r="P395" s="52"/>
      <c r="Q395" s="52"/>
      <c r="R395" s="51"/>
      <c r="S395" s="53"/>
      <c r="T395" s="49"/>
      <c r="U395" s="50"/>
      <c r="V395" s="51"/>
      <c r="W395" s="51"/>
      <c r="X395" s="54"/>
      <c r="Y395" s="54"/>
      <c r="Z395" s="54"/>
      <c r="AA395" s="54"/>
      <c r="AB395" s="54"/>
      <c r="AC395" s="54"/>
      <c r="AD395" s="54"/>
      <c r="AE395" s="55" t="str">
        <f t="shared" si="90"/>
        <v/>
      </c>
      <c r="AF395" s="51">
        <f t="shared" si="91"/>
        <v>0</v>
      </c>
      <c r="AG395" s="41" t="str">
        <f t="shared" si="92"/>
        <v>x</v>
      </c>
      <c r="AH395" s="41" t="str">
        <f t="shared" si="93"/>
        <v/>
      </c>
      <c r="AI395" s="41" t="str">
        <f t="shared" si="100"/>
        <v/>
      </c>
      <c r="AJ395" s="41" t="str">
        <f t="shared" si="89"/>
        <v/>
      </c>
      <c r="AK395" s="41" t="str">
        <f t="shared" si="89"/>
        <v/>
      </c>
      <c r="AL395" s="41" t="str">
        <f t="shared" si="89"/>
        <v/>
      </c>
      <c r="AM395" s="41" t="str">
        <f t="shared" si="89"/>
        <v/>
      </c>
      <c r="AN395" s="41" t="str">
        <f t="shared" si="89"/>
        <v/>
      </c>
      <c r="AO395" s="41" t="str">
        <f t="shared" si="94"/>
        <v/>
      </c>
      <c r="AP395" s="41" t="str">
        <f t="shared" si="95"/>
        <v/>
      </c>
      <c r="AQ395" s="41" t="str">
        <f t="shared" si="96"/>
        <v/>
      </c>
      <c r="AR395" s="41">
        <f t="shared" si="88"/>
        <v>0</v>
      </c>
      <c r="AS395" s="107">
        <f t="shared" si="99"/>
        <v>0</v>
      </c>
      <c r="AT395" s="41" t="str">
        <f t="shared" si="101"/>
        <v/>
      </c>
      <c r="AU395" s="41"/>
      <c r="AV395" s="41"/>
      <c r="AW395" s="41"/>
      <c r="AX395" s="41"/>
      <c r="AY395" s="41"/>
      <c r="AZ395" s="41"/>
      <c r="BA395" s="41">
        <f t="shared" si="97"/>
        <v>0</v>
      </c>
      <c r="BB395" s="42">
        <f>[1]Rollup!$C$15</f>
        <v>44388</v>
      </c>
      <c r="BC395" s="43" t="str">
        <f t="shared" si="98"/>
        <v/>
      </c>
      <c r="BD395" s="2"/>
      <c r="BE395" s="2"/>
      <c r="BF395" s="2"/>
      <c r="BG395" s="2"/>
      <c r="BH395" s="2"/>
      <c r="BI395" s="2"/>
      <c r="BJ395" s="2"/>
      <c r="BK395" s="2"/>
      <c r="BL395" s="2"/>
      <c r="BM395" s="2"/>
      <c r="BN395" s="2"/>
      <c r="BO395" s="2"/>
      <c r="BP395" s="2"/>
      <c r="BQ395" s="2"/>
      <c r="BR395" s="2"/>
      <c r="BS395" s="2"/>
      <c r="BT395" s="2"/>
      <c r="BU395" s="2"/>
      <c r="BV395" s="2"/>
      <c r="BW395" s="2"/>
      <c r="BX395" s="2"/>
      <c r="BY395" s="2"/>
    </row>
    <row r="396" spans="1:77" ht="15" x14ac:dyDescent="0.25">
      <c r="A396" s="47"/>
      <c r="B396" s="47"/>
      <c r="C396" s="47"/>
      <c r="D396" s="47"/>
      <c r="E396" s="47"/>
      <c r="F396" s="47"/>
      <c r="G396" s="48"/>
      <c r="H396" s="48"/>
      <c r="I396" s="48"/>
      <c r="J396" s="48"/>
      <c r="K396" s="48"/>
      <c r="L396" s="48"/>
      <c r="M396" s="49"/>
      <c r="N396" s="50"/>
      <c r="O396" s="51"/>
      <c r="P396" s="52"/>
      <c r="Q396" s="52"/>
      <c r="R396" s="51"/>
      <c r="S396" s="53"/>
      <c r="T396" s="49"/>
      <c r="U396" s="50"/>
      <c r="V396" s="51"/>
      <c r="W396" s="51"/>
      <c r="X396" s="54"/>
      <c r="Y396" s="54"/>
      <c r="Z396" s="54"/>
      <c r="AA396" s="54"/>
      <c r="AB396" s="54"/>
      <c r="AC396" s="54"/>
      <c r="AD396" s="54"/>
      <c r="AE396" s="55" t="str">
        <f t="shared" si="90"/>
        <v/>
      </c>
      <c r="AF396" s="51">
        <f t="shared" si="91"/>
        <v>0</v>
      </c>
      <c r="AG396" s="41" t="str">
        <f t="shared" si="92"/>
        <v>x</v>
      </c>
      <c r="AH396" s="41" t="str">
        <f t="shared" si="93"/>
        <v/>
      </c>
      <c r="AI396" s="41" t="str">
        <f t="shared" si="100"/>
        <v/>
      </c>
      <c r="AJ396" s="41" t="str">
        <f t="shared" si="89"/>
        <v/>
      </c>
      <c r="AK396" s="41" t="str">
        <f t="shared" si="89"/>
        <v/>
      </c>
      <c r="AL396" s="41" t="str">
        <f t="shared" si="89"/>
        <v/>
      </c>
      <c r="AM396" s="41" t="str">
        <f t="shared" si="89"/>
        <v/>
      </c>
      <c r="AN396" s="41" t="str">
        <f t="shared" si="89"/>
        <v/>
      </c>
      <c r="AO396" s="41" t="str">
        <f t="shared" si="94"/>
        <v/>
      </c>
      <c r="AP396" s="41" t="str">
        <f t="shared" si="95"/>
        <v/>
      </c>
      <c r="AQ396" s="41" t="str">
        <f t="shared" si="96"/>
        <v/>
      </c>
      <c r="AR396" s="41">
        <f t="shared" si="88"/>
        <v>0</v>
      </c>
      <c r="AS396" s="107">
        <f t="shared" si="99"/>
        <v>0</v>
      </c>
      <c r="AT396" s="41" t="str">
        <f t="shared" si="101"/>
        <v/>
      </c>
      <c r="AU396" s="41"/>
      <c r="AV396" s="41"/>
      <c r="AW396" s="41"/>
      <c r="AX396" s="41"/>
      <c r="AY396" s="41"/>
      <c r="AZ396" s="41"/>
      <c r="BA396" s="41">
        <f t="shared" si="97"/>
        <v>0</v>
      </c>
      <c r="BB396" s="42">
        <f>[1]Rollup!$C$15</f>
        <v>44388</v>
      </c>
      <c r="BC396" s="43" t="str">
        <f t="shared" si="98"/>
        <v/>
      </c>
      <c r="BD396" s="2"/>
      <c r="BE396" s="2"/>
      <c r="BF396" s="2"/>
      <c r="BG396" s="2"/>
      <c r="BH396" s="2"/>
      <c r="BI396" s="2"/>
      <c r="BJ396" s="2"/>
      <c r="BK396" s="2"/>
      <c r="BL396" s="2"/>
      <c r="BM396" s="2"/>
      <c r="BN396" s="2"/>
      <c r="BO396" s="2"/>
      <c r="BP396" s="2"/>
      <c r="BQ396" s="2"/>
      <c r="BR396" s="2"/>
      <c r="BS396" s="2"/>
      <c r="BT396" s="2"/>
      <c r="BU396" s="2"/>
      <c r="BV396" s="2"/>
      <c r="BW396" s="2"/>
      <c r="BX396" s="2"/>
      <c r="BY396" s="2"/>
    </row>
    <row r="397" spans="1:77" ht="15" x14ac:dyDescent="0.25">
      <c r="A397" s="47"/>
      <c r="B397" s="47"/>
      <c r="C397" s="47"/>
      <c r="D397" s="47"/>
      <c r="E397" s="47"/>
      <c r="F397" s="47"/>
      <c r="G397" s="48"/>
      <c r="H397" s="48"/>
      <c r="I397" s="48"/>
      <c r="J397" s="48"/>
      <c r="K397" s="48"/>
      <c r="L397" s="48"/>
      <c r="M397" s="49"/>
      <c r="N397" s="50"/>
      <c r="O397" s="51"/>
      <c r="P397" s="52"/>
      <c r="Q397" s="52"/>
      <c r="R397" s="51"/>
      <c r="S397" s="53"/>
      <c r="T397" s="49"/>
      <c r="U397" s="50"/>
      <c r="V397" s="51"/>
      <c r="W397" s="51"/>
      <c r="X397" s="54"/>
      <c r="Y397" s="54"/>
      <c r="Z397" s="54"/>
      <c r="AA397" s="54"/>
      <c r="AB397" s="54"/>
      <c r="AC397" s="54"/>
      <c r="AD397" s="54"/>
      <c r="AE397" s="55" t="str">
        <f t="shared" si="90"/>
        <v/>
      </c>
      <c r="AF397" s="51">
        <f t="shared" si="91"/>
        <v>0</v>
      </c>
      <c r="AG397" s="41" t="str">
        <f t="shared" si="92"/>
        <v>x</v>
      </c>
      <c r="AH397" s="41" t="str">
        <f t="shared" si="93"/>
        <v/>
      </c>
      <c r="AI397" s="41" t="str">
        <f t="shared" si="100"/>
        <v/>
      </c>
      <c r="AJ397" s="41" t="str">
        <f t="shared" si="89"/>
        <v/>
      </c>
      <c r="AK397" s="41" t="str">
        <f t="shared" si="89"/>
        <v/>
      </c>
      <c r="AL397" s="41" t="str">
        <f t="shared" si="89"/>
        <v/>
      </c>
      <c r="AM397" s="41" t="str">
        <f t="shared" si="89"/>
        <v/>
      </c>
      <c r="AN397" s="41" t="str">
        <f t="shared" si="89"/>
        <v/>
      </c>
      <c r="AO397" s="41" t="str">
        <f t="shared" si="94"/>
        <v/>
      </c>
      <c r="AP397" s="41" t="str">
        <f t="shared" si="95"/>
        <v/>
      </c>
      <c r="AQ397" s="41" t="str">
        <f t="shared" si="96"/>
        <v/>
      </c>
      <c r="AR397" s="41">
        <f t="shared" si="88"/>
        <v>0</v>
      </c>
      <c r="AS397" s="107">
        <f t="shared" si="99"/>
        <v>0</v>
      </c>
      <c r="AT397" s="41" t="str">
        <f t="shared" si="101"/>
        <v/>
      </c>
      <c r="AU397" s="41"/>
      <c r="AV397" s="41"/>
      <c r="AW397" s="41"/>
      <c r="AX397" s="41"/>
      <c r="AY397" s="41"/>
      <c r="AZ397" s="41"/>
      <c r="BA397" s="41">
        <f t="shared" si="97"/>
        <v>0</v>
      </c>
      <c r="BB397" s="42">
        <f>[1]Rollup!$C$15</f>
        <v>44388</v>
      </c>
      <c r="BC397" s="43" t="str">
        <f t="shared" si="98"/>
        <v/>
      </c>
      <c r="BD397" s="2"/>
      <c r="BE397" s="2"/>
      <c r="BF397" s="2"/>
      <c r="BG397" s="2"/>
      <c r="BH397" s="2"/>
      <c r="BI397" s="2"/>
      <c r="BJ397" s="2"/>
      <c r="BK397" s="2"/>
      <c r="BL397" s="2"/>
      <c r="BM397" s="2"/>
      <c r="BN397" s="2"/>
      <c r="BO397" s="2"/>
      <c r="BP397" s="2"/>
      <c r="BQ397" s="2"/>
      <c r="BR397" s="2"/>
      <c r="BS397" s="2"/>
      <c r="BT397" s="2"/>
      <c r="BU397" s="2"/>
      <c r="BV397" s="2"/>
      <c r="BW397" s="2"/>
      <c r="BX397" s="2"/>
      <c r="BY397" s="2"/>
    </row>
    <row r="398" spans="1:77" ht="15" x14ac:dyDescent="0.25">
      <c r="A398" s="47"/>
      <c r="B398" s="47"/>
      <c r="C398" s="47"/>
      <c r="D398" s="47"/>
      <c r="E398" s="47"/>
      <c r="F398" s="47"/>
      <c r="G398" s="48"/>
      <c r="H398" s="48"/>
      <c r="I398" s="48"/>
      <c r="J398" s="48"/>
      <c r="K398" s="48"/>
      <c r="L398" s="48"/>
      <c r="M398" s="49"/>
      <c r="N398" s="50"/>
      <c r="O398" s="51"/>
      <c r="P398" s="52"/>
      <c r="Q398" s="52"/>
      <c r="R398" s="51"/>
      <c r="S398" s="53"/>
      <c r="T398" s="49"/>
      <c r="U398" s="50"/>
      <c r="V398" s="51"/>
      <c r="W398" s="51"/>
      <c r="X398" s="54"/>
      <c r="Y398" s="54"/>
      <c r="Z398" s="54"/>
      <c r="AA398" s="54"/>
      <c r="AB398" s="54"/>
      <c r="AC398" s="54"/>
      <c r="AD398" s="54"/>
      <c r="AE398" s="55" t="str">
        <f t="shared" si="90"/>
        <v/>
      </c>
      <c r="AF398" s="51">
        <f t="shared" si="91"/>
        <v>0</v>
      </c>
      <c r="AG398" s="41" t="str">
        <f t="shared" si="92"/>
        <v>x</v>
      </c>
      <c r="AH398" s="41" t="str">
        <f t="shared" si="93"/>
        <v/>
      </c>
      <c r="AI398" s="41" t="str">
        <f t="shared" si="100"/>
        <v/>
      </c>
      <c r="AJ398" s="41" t="str">
        <f t="shared" si="89"/>
        <v/>
      </c>
      <c r="AK398" s="41" t="str">
        <f t="shared" si="89"/>
        <v/>
      </c>
      <c r="AL398" s="41" t="str">
        <f t="shared" si="89"/>
        <v/>
      </c>
      <c r="AM398" s="41" t="str">
        <f t="shared" si="89"/>
        <v/>
      </c>
      <c r="AN398" s="41" t="str">
        <f t="shared" si="89"/>
        <v/>
      </c>
      <c r="AO398" s="41" t="str">
        <f t="shared" si="94"/>
        <v/>
      </c>
      <c r="AP398" s="41" t="str">
        <f t="shared" si="95"/>
        <v/>
      </c>
      <c r="AQ398" s="41" t="str">
        <f t="shared" si="96"/>
        <v/>
      </c>
      <c r="AR398" s="41">
        <f t="shared" si="88"/>
        <v>0</v>
      </c>
      <c r="AS398" s="107">
        <f t="shared" si="99"/>
        <v>0</v>
      </c>
      <c r="AT398" s="41" t="str">
        <f t="shared" si="101"/>
        <v/>
      </c>
      <c r="AU398" s="41"/>
      <c r="AV398" s="41"/>
      <c r="AW398" s="41"/>
      <c r="AX398" s="41"/>
      <c r="AY398" s="41"/>
      <c r="AZ398" s="41"/>
      <c r="BA398" s="41">
        <f t="shared" si="97"/>
        <v>0</v>
      </c>
      <c r="BB398" s="42">
        <f>[1]Rollup!$C$15</f>
        <v>44388</v>
      </c>
      <c r="BC398" s="43" t="str">
        <f t="shared" si="98"/>
        <v/>
      </c>
      <c r="BD398" s="2"/>
      <c r="BE398" s="2"/>
      <c r="BF398" s="2"/>
      <c r="BG398" s="2"/>
      <c r="BH398" s="2"/>
      <c r="BI398" s="2"/>
      <c r="BJ398" s="2"/>
      <c r="BK398" s="2"/>
      <c r="BL398" s="2"/>
      <c r="BM398" s="2"/>
      <c r="BN398" s="2"/>
      <c r="BO398" s="2"/>
      <c r="BP398" s="2"/>
      <c r="BQ398" s="2"/>
      <c r="BR398" s="2"/>
      <c r="BS398" s="2"/>
      <c r="BT398" s="2"/>
      <c r="BU398" s="2"/>
      <c r="BV398" s="2"/>
      <c r="BW398" s="2"/>
      <c r="BX398" s="2"/>
      <c r="BY398" s="2"/>
    </row>
    <row r="399" spans="1:77" ht="15" x14ac:dyDescent="0.25">
      <c r="A399" s="47"/>
      <c r="B399" s="47"/>
      <c r="C399" s="47"/>
      <c r="D399" s="47"/>
      <c r="E399" s="47"/>
      <c r="F399" s="47"/>
      <c r="G399" s="48"/>
      <c r="H399" s="48"/>
      <c r="I399" s="48"/>
      <c r="J399" s="48"/>
      <c r="K399" s="48"/>
      <c r="L399" s="48"/>
      <c r="M399" s="49"/>
      <c r="N399" s="50"/>
      <c r="O399" s="51"/>
      <c r="P399" s="52"/>
      <c r="Q399" s="52"/>
      <c r="R399" s="51"/>
      <c r="S399" s="53"/>
      <c r="T399" s="49"/>
      <c r="U399" s="50"/>
      <c r="V399" s="51"/>
      <c r="W399" s="51"/>
      <c r="X399" s="54"/>
      <c r="Y399" s="54"/>
      <c r="Z399" s="54"/>
      <c r="AA399" s="54"/>
      <c r="AB399" s="54"/>
      <c r="AC399" s="54"/>
      <c r="AD399" s="54"/>
      <c r="AE399" s="55" t="str">
        <f t="shared" si="90"/>
        <v/>
      </c>
      <c r="AF399" s="51">
        <f t="shared" si="91"/>
        <v>0</v>
      </c>
      <c r="AG399" s="41" t="str">
        <f t="shared" si="92"/>
        <v>x</v>
      </c>
      <c r="AH399" s="41" t="str">
        <f t="shared" si="93"/>
        <v/>
      </c>
      <c r="AI399" s="41" t="str">
        <f t="shared" si="100"/>
        <v/>
      </c>
      <c r="AJ399" s="41" t="str">
        <f t="shared" si="89"/>
        <v/>
      </c>
      <c r="AK399" s="41" t="str">
        <f t="shared" si="89"/>
        <v/>
      </c>
      <c r="AL399" s="41" t="str">
        <f t="shared" si="89"/>
        <v/>
      </c>
      <c r="AM399" s="41" t="str">
        <f t="shared" si="89"/>
        <v/>
      </c>
      <c r="AN399" s="41" t="str">
        <f t="shared" si="89"/>
        <v/>
      </c>
      <c r="AO399" s="41" t="str">
        <f t="shared" si="94"/>
        <v/>
      </c>
      <c r="AP399" s="41" t="str">
        <f t="shared" si="95"/>
        <v/>
      </c>
      <c r="AQ399" s="41" t="str">
        <f t="shared" si="96"/>
        <v/>
      </c>
      <c r="AR399" s="41">
        <f t="shared" si="88"/>
        <v>0</v>
      </c>
      <c r="AS399" s="107">
        <f t="shared" si="99"/>
        <v>0</v>
      </c>
      <c r="AT399" s="41" t="str">
        <f t="shared" si="101"/>
        <v/>
      </c>
      <c r="AU399" s="41"/>
      <c r="AV399" s="41"/>
      <c r="AW399" s="41"/>
      <c r="AX399" s="41"/>
      <c r="AY399" s="41"/>
      <c r="AZ399" s="41"/>
      <c r="BA399" s="41">
        <f t="shared" si="97"/>
        <v>0</v>
      </c>
      <c r="BB399" s="42">
        <f>[1]Rollup!$C$15</f>
        <v>44388</v>
      </c>
      <c r="BC399" s="43" t="str">
        <f t="shared" si="98"/>
        <v/>
      </c>
      <c r="BD399" s="2"/>
      <c r="BE399" s="2"/>
      <c r="BF399" s="2"/>
      <c r="BG399" s="2"/>
      <c r="BH399" s="2"/>
      <c r="BI399" s="2"/>
      <c r="BJ399" s="2"/>
      <c r="BK399" s="2"/>
      <c r="BL399" s="2"/>
      <c r="BM399" s="2"/>
      <c r="BN399" s="2"/>
      <c r="BO399" s="2"/>
      <c r="BP399" s="2"/>
      <c r="BQ399" s="2"/>
      <c r="BR399" s="2"/>
      <c r="BS399" s="2"/>
      <c r="BT399" s="2"/>
      <c r="BU399" s="2"/>
      <c r="BV399" s="2"/>
      <c r="BW399" s="2"/>
      <c r="BX399" s="2"/>
      <c r="BY399" s="2"/>
    </row>
    <row r="400" spans="1:77" ht="15" x14ac:dyDescent="0.25">
      <c r="A400" s="47"/>
      <c r="B400" s="47"/>
      <c r="C400" s="47"/>
      <c r="D400" s="47"/>
      <c r="E400" s="47"/>
      <c r="F400" s="47"/>
      <c r="G400" s="48"/>
      <c r="H400" s="48"/>
      <c r="I400" s="48"/>
      <c r="J400" s="48"/>
      <c r="K400" s="48"/>
      <c r="L400" s="48"/>
      <c r="M400" s="49"/>
      <c r="N400" s="50"/>
      <c r="O400" s="51"/>
      <c r="P400" s="52"/>
      <c r="Q400" s="52"/>
      <c r="R400" s="51"/>
      <c r="S400" s="53"/>
      <c r="T400" s="49"/>
      <c r="U400" s="50"/>
      <c r="V400" s="51"/>
      <c r="W400" s="51"/>
      <c r="X400" s="54"/>
      <c r="Y400" s="54"/>
      <c r="Z400" s="54"/>
      <c r="AA400" s="54"/>
      <c r="AB400" s="54"/>
      <c r="AC400" s="54"/>
      <c r="AD400" s="54"/>
      <c r="AE400" s="55" t="str">
        <f t="shared" si="90"/>
        <v/>
      </c>
      <c r="AF400" s="51">
        <f t="shared" si="91"/>
        <v>0</v>
      </c>
      <c r="AG400" s="41" t="str">
        <f t="shared" si="92"/>
        <v>x</v>
      </c>
      <c r="AH400" s="41" t="str">
        <f t="shared" si="93"/>
        <v/>
      </c>
      <c r="AI400" s="41" t="str">
        <f t="shared" si="100"/>
        <v/>
      </c>
      <c r="AJ400" s="41" t="str">
        <f t="shared" si="89"/>
        <v/>
      </c>
      <c r="AK400" s="41" t="str">
        <f t="shared" si="89"/>
        <v/>
      </c>
      <c r="AL400" s="41" t="str">
        <f t="shared" si="89"/>
        <v/>
      </c>
      <c r="AM400" s="41" t="str">
        <f t="shared" si="89"/>
        <v/>
      </c>
      <c r="AN400" s="41" t="str">
        <f t="shared" si="89"/>
        <v/>
      </c>
      <c r="AO400" s="41" t="str">
        <f t="shared" si="94"/>
        <v/>
      </c>
      <c r="AP400" s="41" t="str">
        <f t="shared" si="95"/>
        <v/>
      </c>
      <c r="AQ400" s="41" t="str">
        <f t="shared" si="96"/>
        <v/>
      </c>
      <c r="AR400" s="41">
        <f t="shared" si="88"/>
        <v>0</v>
      </c>
      <c r="AS400" s="107">
        <f t="shared" si="99"/>
        <v>0</v>
      </c>
      <c r="AT400" s="41" t="str">
        <f t="shared" si="101"/>
        <v/>
      </c>
      <c r="AU400" s="41"/>
      <c r="AV400" s="41"/>
      <c r="AW400" s="41"/>
      <c r="AX400" s="41"/>
      <c r="AY400" s="41"/>
      <c r="AZ400" s="41"/>
      <c r="BA400" s="41">
        <f t="shared" si="97"/>
        <v>0</v>
      </c>
      <c r="BB400" s="42">
        <f>[1]Rollup!$C$15</f>
        <v>44388</v>
      </c>
      <c r="BC400" s="43" t="str">
        <f t="shared" si="98"/>
        <v/>
      </c>
      <c r="BD400" s="2"/>
      <c r="BE400" s="2"/>
      <c r="BF400" s="2"/>
      <c r="BG400" s="2"/>
      <c r="BH400" s="2"/>
      <c r="BI400" s="2"/>
      <c r="BJ400" s="2"/>
      <c r="BK400" s="2"/>
      <c r="BL400" s="2"/>
      <c r="BM400" s="2"/>
      <c r="BN400" s="2"/>
      <c r="BO400" s="2"/>
      <c r="BP400" s="2"/>
      <c r="BQ400" s="2"/>
      <c r="BR400" s="2"/>
      <c r="BS400" s="2"/>
      <c r="BT400" s="2"/>
      <c r="BU400" s="2"/>
      <c r="BV400" s="2"/>
      <c r="BW400" s="2"/>
      <c r="BX400" s="2"/>
      <c r="BY400" s="2"/>
    </row>
    <row r="401" spans="1:77" ht="15" x14ac:dyDescent="0.25">
      <c r="A401" s="47"/>
      <c r="B401" s="47"/>
      <c r="C401" s="47"/>
      <c r="D401" s="47"/>
      <c r="E401" s="47"/>
      <c r="F401" s="47"/>
      <c r="G401" s="48"/>
      <c r="H401" s="48"/>
      <c r="I401" s="48"/>
      <c r="J401" s="48"/>
      <c r="K401" s="48"/>
      <c r="L401" s="48"/>
      <c r="M401" s="49"/>
      <c r="N401" s="50"/>
      <c r="O401" s="51"/>
      <c r="P401" s="52"/>
      <c r="Q401" s="52"/>
      <c r="R401" s="51"/>
      <c r="S401" s="53"/>
      <c r="T401" s="49"/>
      <c r="U401" s="50"/>
      <c r="V401" s="51"/>
      <c r="W401" s="51"/>
      <c r="X401" s="54"/>
      <c r="Y401" s="54"/>
      <c r="Z401" s="54"/>
      <c r="AA401" s="54"/>
      <c r="AB401" s="54"/>
      <c r="AC401" s="54"/>
      <c r="AD401" s="54"/>
      <c r="AE401" s="55" t="str">
        <f t="shared" si="90"/>
        <v/>
      </c>
      <c r="AF401" s="51">
        <f t="shared" si="91"/>
        <v>0</v>
      </c>
      <c r="AG401" s="41" t="str">
        <f t="shared" si="92"/>
        <v>x</v>
      </c>
      <c r="AH401" s="41" t="str">
        <f t="shared" si="93"/>
        <v/>
      </c>
      <c r="AI401" s="41" t="str">
        <f t="shared" si="100"/>
        <v/>
      </c>
      <c r="AJ401" s="41" t="str">
        <f t="shared" si="89"/>
        <v/>
      </c>
      <c r="AK401" s="41" t="str">
        <f t="shared" si="89"/>
        <v/>
      </c>
      <c r="AL401" s="41" t="str">
        <f t="shared" si="89"/>
        <v/>
      </c>
      <c r="AM401" s="41" t="str">
        <f t="shared" si="89"/>
        <v/>
      </c>
      <c r="AN401" s="41" t="str">
        <f t="shared" si="89"/>
        <v/>
      </c>
      <c r="AO401" s="41" t="str">
        <f t="shared" si="94"/>
        <v/>
      </c>
      <c r="AP401" s="41" t="str">
        <f t="shared" si="95"/>
        <v/>
      </c>
      <c r="AQ401" s="41" t="str">
        <f t="shared" si="96"/>
        <v/>
      </c>
      <c r="AR401" s="41">
        <f t="shared" ref="AR401:AR411" si="102">IFERROR(IF($AG401="x",IF(V401&gt;=_xlfn.NUMBERVALUE(LEFT(INDEX(BP:BP,MATCH($D401,$BD:$BD,0)),FIND(",",INDEX(BP:BP,MATCH($D401,$BD:$BD,0)))-1)),_xlfn.NUMBERVALUE(RIGHT(INDEX(BP:BP,MATCH($D401,$BD:$BD,0)),LEN(INDEX(BP:BP,MATCH($D401,$BD:$BD,0)))-FIND(",",INDEX(BP:BP,MATCH($D401,$BD:$BD,0))))),IF(V401&gt;=_xlfn.NUMBERVALUE(LEFT(INDEX(BP:BP,MATCH($D401,$BD:$BD,0)),FIND(",",INDEX(BP:BP,MATCH($D401,$BD:$BD,0)))-1))-5,_xlfn.NUMBERVALUE(RIGHT(INDEX(BP:BP,MATCH($D401,$BD:$BD,0)),LEN(INDEX(BP:BP,MATCH($D401,$BD:$BD,0)))-FIND(",",INDEX(BP:BP,MATCH($D401,$BD:$BD,0)))))*(1/3),0)),0),0)</f>
        <v>0</v>
      </c>
      <c r="AS401" s="107">
        <f t="shared" si="99"/>
        <v>0</v>
      </c>
      <c r="AT401" s="41" t="str">
        <f t="shared" si="101"/>
        <v/>
      </c>
      <c r="AU401" s="41"/>
      <c r="AV401" s="41"/>
      <c r="AW401" s="41"/>
      <c r="AX401" s="41"/>
      <c r="AY401" s="41"/>
      <c r="AZ401" s="41"/>
      <c r="BA401" s="41">
        <f t="shared" si="97"/>
        <v>0</v>
      </c>
      <c r="BB401" s="42">
        <f>[1]Rollup!$C$15</f>
        <v>44388</v>
      </c>
      <c r="BC401" s="43" t="str">
        <f t="shared" si="98"/>
        <v/>
      </c>
      <c r="BD401" s="2"/>
      <c r="BE401" s="2"/>
      <c r="BF401" s="2"/>
      <c r="BG401" s="2"/>
      <c r="BH401" s="2"/>
      <c r="BI401" s="2"/>
      <c r="BJ401" s="2"/>
      <c r="BK401" s="2"/>
      <c r="BL401" s="2"/>
      <c r="BM401" s="2"/>
      <c r="BN401" s="2"/>
      <c r="BO401" s="2"/>
      <c r="BP401" s="2"/>
      <c r="BQ401" s="2"/>
      <c r="BR401" s="2"/>
      <c r="BS401" s="2"/>
      <c r="BT401" s="2"/>
      <c r="BU401" s="2"/>
      <c r="BV401" s="2"/>
      <c r="BW401" s="2"/>
      <c r="BX401" s="2"/>
      <c r="BY401" s="2"/>
    </row>
    <row r="402" spans="1:77" ht="15" x14ac:dyDescent="0.25">
      <c r="A402" s="47"/>
      <c r="B402" s="47"/>
      <c r="C402" s="47"/>
      <c r="D402" s="47"/>
      <c r="E402" s="47"/>
      <c r="F402" s="47"/>
      <c r="G402" s="48"/>
      <c r="H402" s="48"/>
      <c r="I402" s="48"/>
      <c r="J402" s="48"/>
      <c r="K402" s="48"/>
      <c r="L402" s="48"/>
      <c r="M402" s="49"/>
      <c r="N402" s="50"/>
      <c r="O402" s="51"/>
      <c r="P402" s="52"/>
      <c r="Q402" s="52"/>
      <c r="R402" s="51"/>
      <c r="S402" s="53"/>
      <c r="T402" s="49"/>
      <c r="U402" s="50"/>
      <c r="V402" s="51"/>
      <c r="W402" s="51"/>
      <c r="X402" s="54"/>
      <c r="Y402" s="54"/>
      <c r="Z402" s="54"/>
      <c r="AA402" s="54"/>
      <c r="AB402" s="54"/>
      <c r="AC402" s="54"/>
      <c r="AD402" s="54"/>
      <c r="AE402" s="55" t="str">
        <f t="shared" si="90"/>
        <v/>
      </c>
      <c r="AF402" s="51">
        <f t="shared" si="91"/>
        <v>0</v>
      </c>
      <c r="AG402" s="41" t="str">
        <f t="shared" si="92"/>
        <v>x</v>
      </c>
      <c r="AH402" s="41" t="str">
        <f t="shared" si="93"/>
        <v/>
      </c>
      <c r="AI402" s="41" t="str">
        <f t="shared" si="100"/>
        <v/>
      </c>
      <c r="AJ402" s="41" t="str">
        <f t="shared" si="89"/>
        <v/>
      </c>
      <c r="AK402" s="41" t="str">
        <f t="shared" si="89"/>
        <v/>
      </c>
      <c r="AL402" s="41" t="str">
        <f t="shared" si="89"/>
        <v/>
      </c>
      <c r="AM402" s="41" t="str">
        <f t="shared" si="89"/>
        <v/>
      </c>
      <c r="AN402" s="41" t="str">
        <f t="shared" si="89"/>
        <v/>
      </c>
      <c r="AO402" s="41" t="str">
        <f t="shared" si="94"/>
        <v/>
      </c>
      <c r="AP402" s="41" t="str">
        <f t="shared" si="95"/>
        <v/>
      </c>
      <c r="AQ402" s="41" t="str">
        <f t="shared" si="96"/>
        <v/>
      </c>
      <c r="AR402" s="41">
        <f t="shared" si="102"/>
        <v>0</v>
      </c>
      <c r="AS402" s="107">
        <f t="shared" si="99"/>
        <v>0</v>
      </c>
      <c r="AT402" s="41" t="str">
        <f t="shared" si="101"/>
        <v/>
      </c>
      <c r="AU402" s="41"/>
      <c r="AV402" s="41"/>
      <c r="AW402" s="41"/>
      <c r="AX402" s="41"/>
      <c r="AY402" s="41"/>
      <c r="AZ402" s="41"/>
      <c r="BA402" s="41">
        <f t="shared" si="97"/>
        <v>0</v>
      </c>
      <c r="BB402" s="42">
        <f>[1]Rollup!$C$15</f>
        <v>44388</v>
      </c>
      <c r="BC402" s="43" t="str">
        <f t="shared" si="98"/>
        <v/>
      </c>
      <c r="BD402" s="2"/>
      <c r="BE402" s="2"/>
      <c r="BF402" s="2"/>
      <c r="BG402" s="2"/>
      <c r="BH402" s="2"/>
      <c r="BI402" s="2"/>
      <c r="BJ402" s="2"/>
      <c r="BK402" s="2"/>
      <c r="BL402" s="2"/>
      <c r="BM402" s="2"/>
      <c r="BN402" s="2"/>
      <c r="BO402" s="2"/>
      <c r="BP402" s="2"/>
      <c r="BQ402" s="2"/>
      <c r="BR402" s="2"/>
      <c r="BS402" s="2"/>
      <c r="BT402" s="2"/>
      <c r="BU402" s="2"/>
      <c r="BV402" s="2"/>
      <c r="BW402" s="2"/>
      <c r="BX402" s="2"/>
      <c r="BY402" s="2"/>
    </row>
    <row r="403" spans="1:77" ht="15" x14ac:dyDescent="0.25">
      <c r="A403" s="47"/>
      <c r="B403" s="47"/>
      <c r="C403" s="47"/>
      <c r="D403" s="47"/>
      <c r="E403" s="47"/>
      <c r="F403" s="47"/>
      <c r="G403" s="48"/>
      <c r="H403" s="48"/>
      <c r="I403" s="48"/>
      <c r="J403" s="48"/>
      <c r="K403" s="48"/>
      <c r="L403" s="48"/>
      <c r="M403" s="49"/>
      <c r="N403" s="50"/>
      <c r="O403" s="51"/>
      <c r="P403" s="52"/>
      <c r="Q403" s="52"/>
      <c r="R403" s="51"/>
      <c r="S403" s="53"/>
      <c r="T403" s="49"/>
      <c r="U403" s="50"/>
      <c r="V403" s="51"/>
      <c r="W403" s="51"/>
      <c r="X403" s="54"/>
      <c r="Y403" s="54"/>
      <c r="Z403" s="54"/>
      <c r="AA403" s="54"/>
      <c r="AB403" s="54"/>
      <c r="AC403" s="54"/>
      <c r="AD403" s="54"/>
      <c r="AE403" s="55" t="str">
        <f t="shared" si="90"/>
        <v/>
      </c>
      <c r="AF403" s="51">
        <f t="shared" si="91"/>
        <v>0</v>
      </c>
      <c r="AG403" s="41" t="str">
        <f t="shared" si="92"/>
        <v>x</v>
      </c>
      <c r="AH403" s="41" t="str">
        <f t="shared" si="93"/>
        <v/>
      </c>
      <c r="AI403" s="41" t="str">
        <f t="shared" si="100"/>
        <v/>
      </c>
      <c r="AJ403" s="41" t="str">
        <f t="shared" si="89"/>
        <v/>
      </c>
      <c r="AK403" s="41" t="str">
        <f t="shared" si="89"/>
        <v/>
      </c>
      <c r="AL403" s="41" t="str">
        <f t="shared" si="89"/>
        <v/>
      </c>
      <c r="AM403" s="41" t="str">
        <f t="shared" si="89"/>
        <v/>
      </c>
      <c r="AN403" s="41" t="str">
        <f t="shared" si="89"/>
        <v/>
      </c>
      <c r="AO403" s="41" t="str">
        <f t="shared" si="94"/>
        <v/>
      </c>
      <c r="AP403" s="41" t="str">
        <f t="shared" si="95"/>
        <v/>
      </c>
      <c r="AQ403" s="41" t="str">
        <f t="shared" si="96"/>
        <v/>
      </c>
      <c r="AR403" s="41">
        <f t="shared" si="102"/>
        <v>0</v>
      </c>
      <c r="AS403" s="107">
        <f t="shared" si="99"/>
        <v>0</v>
      </c>
      <c r="AT403" s="41" t="str">
        <f t="shared" si="101"/>
        <v/>
      </c>
      <c r="AU403" s="41"/>
      <c r="AV403" s="41"/>
      <c r="AW403" s="41"/>
      <c r="AX403" s="41"/>
      <c r="AY403" s="41"/>
      <c r="AZ403" s="41"/>
      <c r="BA403" s="41">
        <f t="shared" si="97"/>
        <v>0</v>
      </c>
      <c r="BB403" s="42">
        <f>[1]Rollup!$C$15</f>
        <v>44388</v>
      </c>
      <c r="BC403" s="43" t="str">
        <f t="shared" si="98"/>
        <v/>
      </c>
      <c r="BD403" s="2"/>
      <c r="BE403" s="2"/>
      <c r="BF403" s="2"/>
      <c r="BG403" s="2"/>
      <c r="BH403" s="2"/>
      <c r="BI403" s="2"/>
      <c r="BJ403" s="2"/>
      <c r="BK403" s="2"/>
      <c r="BL403" s="2"/>
      <c r="BM403" s="2"/>
      <c r="BN403" s="2"/>
      <c r="BO403" s="2"/>
      <c r="BP403" s="2"/>
      <c r="BQ403" s="2"/>
      <c r="BR403" s="2"/>
      <c r="BS403" s="2"/>
      <c r="BT403" s="2"/>
      <c r="BU403" s="2"/>
      <c r="BV403" s="2"/>
      <c r="BW403" s="2"/>
      <c r="BX403" s="2"/>
      <c r="BY403" s="2"/>
    </row>
    <row r="404" spans="1:77" ht="15" x14ac:dyDescent="0.25">
      <c r="A404" s="47"/>
      <c r="B404" s="47"/>
      <c r="C404" s="47"/>
      <c r="D404" s="47"/>
      <c r="E404" s="47"/>
      <c r="F404" s="47"/>
      <c r="G404" s="48"/>
      <c r="H404" s="48"/>
      <c r="I404" s="48"/>
      <c r="J404" s="48"/>
      <c r="K404" s="48"/>
      <c r="L404" s="48"/>
      <c r="M404" s="49"/>
      <c r="N404" s="50"/>
      <c r="O404" s="51"/>
      <c r="P404" s="52"/>
      <c r="Q404" s="52"/>
      <c r="R404" s="51"/>
      <c r="S404" s="53"/>
      <c r="T404" s="49"/>
      <c r="U404" s="50"/>
      <c r="V404" s="51"/>
      <c r="W404" s="51"/>
      <c r="X404" s="54"/>
      <c r="Y404" s="54"/>
      <c r="Z404" s="54"/>
      <c r="AA404" s="54"/>
      <c r="AB404" s="54"/>
      <c r="AC404" s="54"/>
      <c r="AD404" s="54"/>
      <c r="AE404" s="55" t="str">
        <f t="shared" si="90"/>
        <v/>
      </c>
      <c r="AF404" s="51">
        <f t="shared" si="91"/>
        <v>0</v>
      </c>
      <c r="AG404" s="41" t="str">
        <f t="shared" si="92"/>
        <v>x</v>
      </c>
      <c r="AH404" s="41" t="str">
        <f t="shared" si="93"/>
        <v/>
      </c>
      <c r="AI404" s="41" t="str">
        <f t="shared" si="100"/>
        <v/>
      </c>
      <c r="AJ404" s="41" t="str">
        <f t="shared" si="89"/>
        <v/>
      </c>
      <c r="AK404" s="41" t="str">
        <f t="shared" si="89"/>
        <v/>
      </c>
      <c r="AL404" s="41" t="str">
        <f t="shared" si="89"/>
        <v/>
      </c>
      <c r="AM404" s="41" t="str">
        <f t="shared" si="89"/>
        <v/>
      </c>
      <c r="AN404" s="41" t="str">
        <f t="shared" si="89"/>
        <v/>
      </c>
      <c r="AO404" s="41" t="str">
        <f t="shared" si="94"/>
        <v/>
      </c>
      <c r="AP404" s="41" t="str">
        <f t="shared" si="95"/>
        <v/>
      </c>
      <c r="AQ404" s="41" t="str">
        <f t="shared" si="96"/>
        <v/>
      </c>
      <c r="AR404" s="41">
        <f t="shared" si="102"/>
        <v>0</v>
      </c>
      <c r="AS404" s="107">
        <f t="shared" si="99"/>
        <v>0</v>
      </c>
      <c r="AT404" s="41" t="str">
        <f t="shared" si="101"/>
        <v/>
      </c>
      <c r="AU404" s="41"/>
      <c r="AV404" s="41"/>
      <c r="AW404" s="41"/>
      <c r="AX404" s="41"/>
      <c r="AY404" s="41"/>
      <c r="AZ404" s="41"/>
      <c r="BA404" s="41">
        <f t="shared" si="97"/>
        <v>0</v>
      </c>
      <c r="BB404" s="42">
        <f>[1]Rollup!$C$15</f>
        <v>44388</v>
      </c>
      <c r="BC404" s="43" t="str">
        <f t="shared" si="98"/>
        <v/>
      </c>
      <c r="BD404" s="2"/>
      <c r="BE404" s="2"/>
      <c r="BF404" s="2"/>
      <c r="BG404" s="2"/>
      <c r="BH404" s="2"/>
      <c r="BI404" s="2"/>
      <c r="BJ404" s="2"/>
      <c r="BK404" s="2"/>
      <c r="BL404" s="2"/>
      <c r="BM404" s="2"/>
      <c r="BN404" s="2"/>
      <c r="BO404" s="2"/>
      <c r="BP404" s="2"/>
      <c r="BQ404" s="2"/>
      <c r="BR404" s="2"/>
      <c r="BS404" s="2"/>
      <c r="BT404" s="2"/>
      <c r="BU404" s="2"/>
      <c r="BV404" s="2"/>
      <c r="BW404" s="2"/>
      <c r="BX404" s="2"/>
      <c r="BY404" s="2"/>
    </row>
    <row r="405" spans="1:77" ht="15" x14ac:dyDescent="0.25">
      <c r="A405" s="47"/>
      <c r="B405" s="47"/>
      <c r="C405" s="47"/>
      <c r="D405" s="47"/>
      <c r="E405" s="47"/>
      <c r="F405" s="47"/>
      <c r="G405" s="48"/>
      <c r="H405" s="48"/>
      <c r="I405" s="48"/>
      <c r="J405" s="48"/>
      <c r="K405" s="48"/>
      <c r="L405" s="48"/>
      <c r="M405" s="49"/>
      <c r="N405" s="50"/>
      <c r="O405" s="51"/>
      <c r="P405" s="52"/>
      <c r="Q405" s="52"/>
      <c r="R405" s="51"/>
      <c r="S405" s="53"/>
      <c r="T405" s="49"/>
      <c r="U405" s="50"/>
      <c r="V405" s="51"/>
      <c r="W405" s="51"/>
      <c r="X405" s="54"/>
      <c r="Y405" s="54"/>
      <c r="Z405" s="54"/>
      <c r="AA405" s="54"/>
      <c r="AB405" s="54"/>
      <c r="AC405" s="54"/>
      <c r="AD405" s="54"/>
      <c r="AE405" s="55" t="str">
        <f t="shared" si="90"/>
        <v/>
      </c>
      <c r="AF405" s="51">
        <f t="shared" si="91"/>
        <v>0</v>
      </c>
      <c r="AG405" s="41" t="str">
        <f t="shared" si="92"/>
        <v>x</v>
      </c>
      <c r="AH405" s="41" t="str">
        <f t="shared" si="93"/>
        <v/>
      </c>
      <c r="AI405" s="41" t="str">
        <f t="shared" si="100"/>
        <v/>
      </c>
      <c r="AJ405" s="41" t="str">
        <f t="shared" si="89"/>
        <v/>
      </c>
      <c r="AK405" s="41" t="str">
        <f t="shared" si="89"/>
        <v/>
      </c>
      <c r="AL405" s="41" t="str">
        <f t="shared" si="89"/>
        <v/>
      </c>
      <c r="AM405" s="41" t="str">
        <f t="shared" si="89"/>
        <v/>
      </c>
      <c r="AN405" s="41" t="str">
        <f t="shared" si="89"/>
        <v/>
      </c>
      <c r="AO405" s="41" t="str">
        <f t="shared" si="94"/>
        <v/>
      </c>
      <c r="AP405" s="41" t="str">
        <f t="shared" si="95"/>
        <v/>
      </c>
      <c r="AQ405" s="41" t="str">
        <f t="shared" si="96"/>
        <v/>
      </c>
      <c r="AR405" s="41">
        <f t="shared" si="102"/>
        <v>0</v>
      </c>
      <c r="AS405" s="107">
        <f t="shared" si="99"/>
        <v>0</v>
      </c>
      <c r="AT405" s="41" t="str">
        <f t="shared" si="101"/>
        <v/>
      </c>
      <c r="AU405" s="41"/>
      <c r="AV405" s="41"/>
      <c r="AW405" s="41"/>
      <c r="AX405" s="41"/>
      <c r="AY405" s="41"/>
      <c r="AZ405" s="41"/>
      <c r="BA405" s="41">
        <f t="shared" si="97"/>
        <v>0</v>
      </c>
      <c r="BB405" s="42">
        <f>[1]Rollup!$C$15</f>
        <v>44388</v>
      </c>
      <c r="BC405" s="43" t="str">
        <f t="shared" si="98"/>
        <v/>
      </c>
      <c r="BD405" s="2"/>
      <c r="BE405" s="2"/>
      <c r="BF405" s="2"/>
      <c r="BG405" s="2"/>
      <c r="BH405" s="2"/>
      <c r="BI405" s="2"/>
      <c r="BJ405" s="2"/>
      <c r="BK405" s="2"/>
      <c r="BL405" s="2"/>
      <c r="BM405" s="2"/>
      <c r="BN405" s="2"/>
      <c r="BO405" s="2"/>
      <c r="BP405" s="2"/>
      <c r="BQ405" s="2"/>
      <c r="BR405" s="2"/>
      <c r="BS405" s="2"/>
      <c r="BT405" s="2"/>
      <c r="BU405" s="2"/>
      <c r="BV405" s="2"/>
      <c r="BW405" s="2"/>
      <c r="BX405" s="2"/>
      <c r="BY405" s="2"/>
    </row>
    <row r="406" spans="1:77" ht="15" x14ac:dyDescent="0.25">
      <c r="A406" s="47"/>
      <c r="B406" s="47"/>
      <c r="C406" s="47"/>
      <c r="D406" s="47"/>
      <c r="E406" s="47"/>
      <c r="F406" s="47"/>
      <c r="G406" s="48"/>
      <c r="H406" s="48"/>
      <c r="I406" s="48"/>
      <c r="J406" s="48"/>
      <c r="K406" s="48"/>
      <c r="L406" s="48"/>
      <c r="M406" s="49"/>
      <c r="N406" s="50"/>
      <c r="O406" s="51"/>
      <c r="P406" s="52"/>
      <c r="Q406" s="52"/>
      <c r="R406" s="51"/>
      <c r="S406" s="53"/>
      <c r="T406" s="49"/>
      <c r="U406" s="50"/>
      <c r="V406" s="51"/>
      <c r="W406" s="51"/>
      <c r="X406" s="54"/>
      <c r="Y406" s="54"/>
      <c r="Z406" s="54"/>
      <c r="AA406" s="54"/>
      <c r="AB406" s="54"/>
      <c r="AC406" s="54"/>
      <c r="AD406" s="54"/>
      <c r="AE406" s="55" t="str">
        <f t="shared" si="90"/>
        <v/>
      </c>
      <c r="AF406" s="51">
        <f t="shared" si="91"/>
        <v>0</v>
      </c>
      <c r="AG406" s="41" t="str">
        <f t="shared" si="92"/>
        <v>x</v>
      </c>
      <c r="AH406" s="41" t="str">
        <f t="shared" si="93"/>
        <v/>
      </c>
      <c r="AI406" s="41" t="str">
        <f t="shared" si="100"/>
        <v/>
      </c>
      <c r="AJ406" s="41" t="str">
        <f t="shared" si="89"/>
        <v/>
      </c>
      <c r="AK406" s="41" t="str">
        <f t="shared" si="89"/>
        <v/>
      </c>
      <c r="AL406" s="41" t="str">
        <f t="shared" si="89"/>
        <v/>
      </c>
      <c r="AM406" s="41" t="str">
        <f t="shared" si="89"/>
        <v/>
      </c>
      <c r="AN406" s="41" t="str">
        <f t="shared" si="89"/>
        <v/>
      </c>
      <c r="AO406" s="41" t="str">
        <f t="shared" si="94"/>
        <v/>
      </c>
      <c r="AP406" s="41" t="str">
        <f t="shared" si="95"/>
        <v/>
      </c>
      <c r="AQ406" s="41" t="str">
        <f t="shared" si="96"/>
        <v/>
      </c>
      <c r="AR406" s="41">
        <f t="shared" si="102"/>
        <v>0</v>
      </c>
      <c r="AS406" s="107">
        <f t="shared" si="99"/>
        <v>0</v>
      </c>
      <c r="AT406" s="41" t="str">
        <f t="shared" si="101"/>
        <v/>
      </c>
      <c r="AU406" s="41"/>
      <c r="AV406" s="41"/>
      <c r="AW406" s="41"/>
      <c r="AX406" s="41"/>
      <c r="AY406" s="41"/>
      <c r="AZ406" s="41"/>
      <c r="BA406" s="41">
        <f t="shared" si="97"/>
        <v>0</v>
      </c>
      <c r="BB406" s="42">
        <f>[1]Rollup!$C$15</f>
        <v>44388</v>
      </c>
      <c r="BC406" s="43" t="str">
        <f t="shared" si="98"/>
        <v/>
      </c>
      <c r="BD406" s="2"/>
      <c r="BE406" s="2"/>
      <c r="BF406" s="2"/>
      <c r="BG406" s="2"/>
      <c r="BH406" s="2"/>
      <c r="BI406" s="2"/>
      <c r="BJ406" s="2"/>
      <c r="BK406" s="2"/>
      <c r="BL406" s="2"/>
      <c r="BM406" s="2"/>
      <c r="BN406" s="2"/>
      <c r="BO406" s="2"/>
      <c r="BP406" s="2"/>
      <c r="BQ406" s="2"/>
      <c r="BR406" s="2"/>
      <c r="BS406" s="2"/>
      <c r="BT406" s="2"/>
      <c r="BU406" s="2"/>
      <c r="BV406" s="2"/>
      <c r="BW406" s="2"/>
      <c r="BX406" s="2"/>
      <c r="BY406" s="2"/>
    </row>
    <row r="407" spans="1:77" ht="15" x14ac:dyDescent="0.25">
      <c r="A407" s="47"/>
      <c r="B407" s="47"/>
      <c r="C407" s="47"/>
      <c r="D407" s="47"/>
      <c r="E407" s="47"/>
      <c r="F407" s="47"/>
      <c r="G407" s="48"/>
      <c r="H407" s="48"/>
      <c r="I407" s="48"/>
      <c r="J407" s="48"/>
      <c r="K407" s="48"/>
      <c r="L407" s="48"/>
      <c r="M407" s="49"/>
      <c r="N407" s="50"/>
      <c r="O407" s="51"/>
      <c r="P407" s="52"/>
      <c r="Q407" s="52"/>
      <c r="R407" s="51"/>
      <c r="S407" s="53"/>
      <c r="T407" s="49"/>
      <c r="U407" s="50"/>
      <c r="V407" s="51"/>
      <c r="W407" s="51"/>
      <c r="X407" s="54"/>
      <c r="Y407" s="54"/>
      <c r="Z407" s="54"/>
      <c r="AA407" s="54"/>
      <c r="AB407" s="54"/>
      <c r="AC407" s="54"/>
      <c r="AD407" s="54"/>
      <c r="AE407" s="55" t="str">
        <f t="shared" si="90"/>
        <v/>
      </c>
      <c r="AF407" s="51">
        <f t="shared" si="91"/>
        <v>0</v>
      </c>
      <c r="AG407" s="41" t="str">
        <f t="shared" si="92"/>
        <v>x</v>
      </c>
      <c r="AH407" s="41" t="str">
        <f t="shared" si="93"/>
        <v/>
      </c>
      <c r="AI407" s="41" t="str">
        <f t="shared" si="100"/>
        <v/>
      </c>
      <c r="AJ407" s="41" t="str">
        <f t="shared" si="89"/>
        <v/>
      </c>
      <c r="AK407" s="41" t="str">
        <f t="shared" si="89"/>
        <v/>
      </c>
      <c r="AL407" s="41" t="str">
        <f t="shared" si="89"/>
        <v/>
      </c>
      <c r="AM407" s="41" t="str">
        <f t="shared" si="89"/>
        <v/>
      </c>
      <c r="AN407" s="41" t="str">
        <f t="shared" si="89"/>
        <v/>
      </c>
      <c r="AO407" s="41" t="str">
        <f t="shared" si="94"/>
        <v/>
      </c>
      <c r="AP407" s="41" t="str">
        <f t="shared" si="95"/>
        <v/>
      </c>
      <c r="AQ407" s="41" t="str">
        <f t="shared" si="96"/>
        <v/>
      </c>
      <c r="AR407" s="41">
        <f t="shared" si="102"/>
        <v>0</v>
      </c>
      <c r="AS407" s="107">
        <f t="shared" si="99"/>
        <v>0</v>
      </c>
      <c r="AT407" s="41" t="str">
        <f t="shared" si="101"/>
        <v/>
      </c>
      <c r="AU407" s="41"/>
      <c r="AV407" s="41"/>
      <c r="AW407" s="41"/>
      <c r="AX407" s="41"/>
      <c r="AY407" s="41"/>
      <c r="AZ407" s="41"/>
      <c r="BA407" s="41">
        <f t="shared" si="97"/>
        <v>0</v>
      </c>
      <c r="BB407" s="42">
        <f>[1]Rollup!$C$15</f>
        <v>44388</v>
      </c>
      <c r="BC407" s="43" t="str">
        <f t="shared" si="98"/>
        <v/>
      </c>
      <c r="BD407" s="2"/>
      <c r="BE407" s="2"/>
      <c r="BF407" s="2"/>
      <c r="BG407" s="2"/>
      <c r="BH407" s="2"/>
      <c r="BI407" s="2"/>
      <c r="BJ407" s="2"/>
      <c r="BK407" s="2"/>
      <c r="BL407" s="2"/>
      <c r="BM407" s="2"/>
      <c r="BN407" s="2"/>
      <c r="BO407" s="2"/>
      <c r="BP407" s="2"/>
      <c r="BQ407" s="2"/>
      <c r="BR407" s="2"/>
      <c r="BS407" s="2"/>
      <c r="BT407" s="2"/>
      <c r="BU407" s="2"/>
      <c r="BV407" s="2"/>
      <c r="BW407" s="2"/>
      <c r="BX407" s="2"/>
      <c r="BY407" s="2"/>
    </row>
    <row r="408" spans="1:77" ht="15" x14ac:dyDescent="0.25">
      <c r="A408" s="47"/>
      <c r="B408" s="47"/>
      <c r="C408" s="47"/>
      <c r="D408" s="47"/>
      <c r="E408" s="47"/>
      <c r="F408" s="47"/>
      <c r="G408" s="48"/>
      <c r="H408" s="48"/>
      <c r="I408" s="48"/>
      <c r="J408" s="48"/>
      <c r="K408" s="48"/>
      <c r="L408" s="48"/>
      <c r="M408" s="49"/>
      <c r="N408" s="50"/>
      <c r="O408" s="51"/>
      <c r="P408" s="52"/>
      <c r="Q408" s="52"/>
      <c r="R408" s="51"/>
      <c r="S408" s="53"/>
      <c r="T408" s="49"/>
      <c r="U408" s="50"/>
      <c r="V408" s="51"/>
      <c r="W408" s="51"/>
      <c r="X408" s="54"/>
      <c r="Y408" s="54"/>
      <c r="Z408" s="54"/>
      <c r="AA408" s="54"/>
      <c r="AB408" s="54"/>
      <c r="AC408" s="54"/>
      <c r="AD408" s="54"/>
      <c r="AE408" s="55" t="str">
        <f t="shared" si="90"/>
        <v/>
      </c>
      <c r="AF408" s="51">
        <f t="shared" si="91"/>
        <v>0</v>
      </c>
      <c r="AG408" s="41" t="str">
        <f t="shared" si="92"/>
        <v>x</v>
      </c>
      <c r="AH408" s="41" t="str">
        <f t="shared" si="93"/>
        <v/>
      </c>
      <c r="AI408" s="41" t="str">
        <f t="shared" si="100"/>
        <v/>
      </c>
      <c r="AJ408" s="41" t="str">
        <f t="shared" si="89"/>
        <v/>
      </c>
      <c r="AK408" s="41" t="str">
        <f t="shared" si="89"/>
        <v/>
      </c>
      <c r="AL408" s="41" t="str">
        <f t="shared" si="89"/>
        <v/>
      </c>
      <c r="AM408" s="41" t="str">
        <f t="shared" si="89"/>
        <v/>
      </c>
      <c r="AN408" s="41" t="str">
        <f t="shared" si="89"/>
        <v/>
      </c>
      <c r="AO408" s="41" t="str">
        <f t="shared" si="94"/>
        <v/>
      </c>
      <c r="AP408" s="41" t="str">
        <f t="shared" si="95"/>
        <v/>
      </c>
      <c r="AQ408" s="41" t="str">
        <f t="shared" si="96"/>
        <v/>
      </c>
      <c r="AR408" s="41">
        <f t="shared" si="102"/>
        <v>0</v>
      </c>
      <c r="AS408" s="107">
        <f t="shared" si="99"/>
        <v>0</v>
      </c>
      <c r="AT408" s="41" t="str">
        <f t="shared" si="101"/>
        <v/>
      </c>
      <c r="AU408" s="41"/>
      <c r="AV408" s="41"/>
      <c r="AW408" s="41"/>
      <c r="AX408" s="41"/>
      <c r="AY408" s="41"/>
      <c r="AZ408" s="41"/>
      <c r="BA408" s="41">
        <f t="shared" si="97"/>
        <v>0</v>
      </c>
      <c r="BB408" s="42">
        <f>[1]Rollup!$C$15</f>
        <v>44388</v>
      </c>
      <c r="BC408" s="43" t="str">
        <f t="shared" si="98"/>
        <v/>
      </c>
      <c r="BD408" s="2"/>
      <c r="BE408" s="2"/>
      <c r="BF408" s="2"/>
      <c r="BG408" s="2"/>
      <c r="BH408" s="2"/>
      <c r="BI408" s="2"/>
      <c r="BJ408" s="2"/>
      <c r="BK408" s="2"/>
      <c r="BL408" s="2"/>
      <c r="BM408" s="2"/>
      <c r="BN408" s="2"/>
      <c r="BO408" s="2"/>
      <c r="BP408" s="2"/>
      <c r="BQ408" s="2"/>
      <c r="BR408" s="2"/>
      <c r="BS408" s="2"/>
      <c r="BT408" s="2"/>
      <c r="BU408" s="2"/>
      <c r="BV408" s="2"/>
      <c r="BW408" s="2"/>
      <c r="BX408" s="2"/>
      <c r="BY408" s="2"/>
    </row>
    <row r="409" spans="1:77" ht="15" x14ac:dyDescent="0.25">
      <c r="A409" s="47"/>
      <c r="B409" s="47"/>
      <c r="C409" s="47"/>
      <c r="D409" s="47"/>
      <c r="E409" s="47"/>
      <c r="F409" s="47"/>
      <c r="G409" s="48"/>
      <c r="H409" s="48"/>
      <c r="I409" s="48"/>
      <c r="J409" s="48"/>
      <c r="K409" s="48"/>
      <c r="L409" s="48"/>
      <c r="M409" s="49"/>
      <c r="N409" s="50"/>
      <c r="O409" s="51"/>
      <c r="P409" s="52"/>
      <c r="Q409" s="52"/>
      <c r="R409" s="51"/>
      <c r="S409" s="53"/>
      <c r="T409" s="49"/>
      <c r="U409" s="50"/>
      <c r="V409" s="51"/>
      <c r="W409" s="51"/>
      <c r="X409" s="54"/>
      <c r="Y409" s="54"/>
      <c r="Z409" s="54"/>
      <c r="AA409" s="54"/>
      <c r="AB409" s="54"/>
      <c r="AC409" s="54"/>
      <c r="AD409" s="54"/>
      <c r="AE409" s="55" t="str">
        <f t="shared" si="90"/>
        <v/>
      </c>
      <c r="AF409" s="51">
        <f t="shared" si="91"/>
        <v>0</v>
      </c>
      <c r="AG409" s="41" t="str">
        <f t="shared" si="92"/>
        <v>x</v>
      </c>
      <c r="AH409" s="41" t="str">
        <f t="shared" si="93"/>
        <v/>
      </c>
      <c r="AI409" s="41" t="str">
        <f t="shared" si="100"/>
        <v/>
      </c>
      <c r="AJ409" s="41" t="str">
        <f t="shared" si="89"/>
        <v/>
      </c>
      <c r="AK409" s="41" t="str">
        <f t="shared" si="89"/>
        <v/>
      </c>
      <c r="AL409" s="41" t="str">
        <f t="shared" si="89"/>
        <v/>
      </c>
      <c r="AM409" s="41" t="str">
        <f t="shared" si="89"/>
        <v/>
      </c>
      <c r="AN409" s="41" t="str">
        <f t="shared" si="89"/>
        <v/>
      </c>
      <c r="AO409" s="41" t="str">
        <f t="shared" si="94"/>
        <v/>
      </c>
      <c r="AP409" s="41" t="str">
        <f t="shared" si="95"/>
        <v/>
      </c>
      <c r="AQ409" s="41" t="str">
        <f t="shared" si="96"/>
        <v/>
      </c>
      <c r="AR409" s="41">
        <f t="shared" si="102"/>
        <v>0</v>
      </c>
      <c r="AS409" s="107">
        <f t="shared" si="99"/>
        <v>0</v>
      </c>
      <c r="AT409" s="41" t="str">
        <f t="shared" si="101"/>
        <v/>
      </c>
      <c r="AU409" s="41"/>
      <c r="AV409" s="41"/>
      <c r="AW409" s="41"/>
      <c r="AX409" s="41"/>
      <c r="AY409" s="41"/>
      <c r="AZ409" s="41"/>
      <c r="BA409" s="41">
        <f t="shared" si="97"/>
        <v>0</v>
      </c>
      <c r="BB409" s="42">
        <f>[1]Rollup!$C$15</f>
        <v>44388</v>
      </c>
      <c r="BC409" s="43" t="str">
        <f t="shared" si="98"/>
        <v/>
      </c>
      <c r="BD409" s="2"/>
      <c r="BE409" s="2"/>
      <c r="BF409" s="2"/>
      <c r="BG409" s="2"/>
      <c r="BH409" s="2"/>
      <c r="BI409" s="2"/>
      <c r="BJ409" s="2"/>
      <c r="BK409" s="2"/>
      <c r="BL409" s="2"/>
      <c r="BM409" s="2"/>
      <c r="BN409" s="2"/>
      <c r="BO409" s="2"/>
      <c r="BP409" s="2"/>
      <c r="BQ409" s="2"/>
      <c r="BR409" s="2"/>
      <c r="BS409" s="2"/>
      <c r="BT409" s="2"/>
      <c r="BU409" s="2"/>
      <c r="BV409" s="2"/>
      <c r="BW409" s="2"/>
      <c r="BX409" s="2"/>
      <c r="BY409" s="2"/>
    </row>
    <row r="410" spans="1:77" ht="15" x14ac:dyDescent="0.25">
      <c r="A410" s="47"/>
      <c r="B410" s="47"/>
      <c r="C410" s="47"/>
      <c r="D410" s="47"/>
      <c r="E410" s="47"/>
      <c r="F410" s="47"/>
      <c r="G410" s="48"/>
      <c r="H410" s="48"/>
      <c r="I410" s="48"/>
      <c r="J410" s="48"/>
      <c r="K410" s="48"/>
      <c r="L410" s="48"/>
      <c r="M410" s="49"/>
      <c r="N410" s="50"/>
      <c r="O410" s="51"/>
      <c r="P410" s="52"/>
      <c r="Q410" s="52"/>
      <c r="R410" s="51"/>
      <c r="S410" s="53"/>
      <c r="T410" s="49"/>
      <c r="U410" s="50"/>
      <c r="V410" s="51"/>
      <c r="W410" s="51"/>
      <c r="X410" s="54"/>
      <c r="Y410" s="54"/>
      <c r="Z410" s="54"/>
      <c r="AA410" s="54"/>
      <c r="AB410" s="54"/>
      <c r="AC410" s="54"/>
      <c r="AD410" s="54"/>
      <c r="AE410" s="55" t="str">
        <f t="shared" si="90"/>
        <v/>
      </c>
      <c r="AF410" s="51">
        <f t="shared" si="91"/>
        <v>0</v>
      </c>
      <c r="AG410" s="41" t="str">
        <f t="shared" si="92"/>
        <v>x</v>
      </c>
      <c r="AH410" s="41" t="str">
        <f t="shared" si="93"/>
        <v/>
      </c>
      <c r="AI410" s="41" t="str">
        <f t="shared" si="100"/>
        <v/>
      </c>
      <c r="AJ410" s="41" t="str">
        <f t="shared" si="89"/>
        <v/>
      </c>
      <c r="AK410" s="41" t="str">
        <f t="shared" si="89"/>
        <v/>
      </c>
      <c r="AL410" s="41" t="str">
        <f t="shared" si="89"/>
        <v/>
      </c>
      <c r="AM410" s="41" t="str">
        <f t="shared" si="89"/>
        <v/>
      </c>
      <c r="AN410" s="41" t="str">
        <f t="shared" si="89"/>
        <v/>
      </c>
      <c r="AO410" s="41" t="str">
        <f t="shared" si="94"/>
        <v/>
      </c>
      <c r="AP410" s="41" t="str">
        <f t="shared" si="95"/>
        <v/>
      </c>
      <c r="AQ410" s="41" t="str">
        <f t="shared" si="96"/>
        <v/>
      </c>
      <c r="AR410" s="41">
        <f t="shared" si="102"/>
        <v>0</v>
      </c>
      <c r="AS410" s="107">
        <f t="shared" si="99"/>
        <v>0</v>
      </c>
      <c r="AT410" s="41" t="str">
        <f t="shared" si="101"/>
        <v/>
      </c>
      <c r="AU410" s="41"/>
      <c r="AV410" s="41"/>
      <c r="AW410" s="41"/>
      <c r="AX410" s="41"/>
      <c r="AY410" s="41"/>
      <c r="AZ410" s="41"/>
      <c r="BA410" s="41">
        <f t="shared" si="97"/>
        <v>0</v>
      </c>
      <c r="BB410" s="42">
        <f>[1]Rollup!$C$15</f>
        <v>44388</v>
      </c>
      <c r="BC410" s="43" t="str">
        <f t="shared" si="98"/>
        <v/>
      </c>
      <c r="BD410" s="2"/>
      <c r="BE410" s="2"/>
      <c r="BF410" s="2"/>
      <c r="BG410" s="2"/>
      <c r="BH410" s="2"/>
      <c r="BI410" s="2"/>
      <c r="BJ410" s="2"/>
      <c r="BK410" s="2"/>
      <c r="BL410" s="2"/>
      <c r="BM410" s="2"/>
      <c r="BN410" s="2"/>
      <c r="BO410" s="2"/>
      <c r="BP410" s="2"/>
      <c r="BQ410" s="2"/>
      <c r="BR410" s="2"/>
      <c r="BS410" s="2"/>
      <c r="BT410" s="2"/>
      <c r="BU410" s="2"/>
      <c r="BV410" s="2"/>
      <c r="BW410" s="2"/>
      <c r="BX410" s="2"/>
      <c r="BY410" s="2"/>
    </row>
    <row r="411" spans="1:77" ht="15" x14ac:dyDescent="0.25">
      <c r="A411" s="47"/>
      <c r="B411" s="47"/>
      <c r="C411" s="47"/>
      <c r="D411" s="47"/>
      <c r="E411" s="47"/>
      <c r="F411" s="47"/>
      <c r="G411" s="48"/>
      <c r="H411" s="48"/>
      <c r="I411" s="48"/>
      <c r="J411" s="48"/>
      <c r="K411" s="48"/>
      <c r="L411" s="48"/>
      <c r="M411" s="49"/>
      <c r="N411" s="50"/>
      <c r="O411" s="51"/>
      <c r="P411" s="52"/>
      <c r="Q411" s="52"/>
      <c r="R411" s="51"/>
      <c r="S411" s="53"/>
      <c r="T411" s="49"/>
      <c r="U411" s="50"/>
      <c r="V411" s="51"/>
      <c r="W411" s="51"/>
      <c r="X411" s="54"/>
      <c r="Y411" s="54"/>
      <c r="Z411" s="54"/>
      <c r="AA411" s="54"/>
      <c r="AB411" s="54"/>
      <c r="AC411" s="54"/>
      <c r="AD411" s="54"/>
      <c r="AE411" s="55" t="str">
        <f t="shared" si="90"/>
        <v/>
      </c>
      <c r="AF411" s="51">
        <f t="shared" si="91"/>
        <v>0</v>
      </c>
      <c r="AG411" s="41" t="str">
        <f t="shared" si="92"/>
        <v>x</v>
      </c>
      <c r="AH411" s="41" t="str">
        <f t="shared" si="93"/>
        <v/>
      </c>
      <c r="AI411" s="41" t="str">
        <f t="shared" si="100"/>
        <v/>
      </c>
      <c r="AJ411" s="41" t="str">
        <f t="shared" si="89"/>
        <v/>
      </c>
      <c r="AK411" s="41" t="str">
        <f t="shared" si="89"/>
        <v/>
      </c>
      <c r="AL411" s="41" t="str">
        <f t="shared" si="89"/>
        <v/>
      </c>
      <c r="AM411" s="41" t="str">
        <f t="shared" si="89"/>
        <v/>
      </c>
      <c r="AN411" s="41" t="str">
        <f t="shared" si="89"/>
        <v/>
      </c>
      <c r="AO411" s="41" t="str">
        <f t="shared" si="94"/>
        <v/>
      </c>
      <c r="AP411" s="41" t="str">
        <f t="shared" si="95"/>
        <v/>
      </c>
      <c r="AQ411" s="41" t="str">
        <f t="shared" si="96"/>
        <v/>
      </c>
      <c r="AR411" s="41">
        <f t="shared" si="102"/>
        <v>0</v>
      </c>
      <c r="AS411" s="107">
        <f t="shared" si="99"/>
        <v>0</v>
      </c>
      <c r="AT411" s="41" t="str">
        <f t="shared" si="101"/>
        <v/>
      </c>
      <c r="AU411" s="41"/>
      <c r="AV411" s="41"/>
      <c r="AW411" s="41"/>
      <c r="AX411" s="41"/>
      <c r="AY411" s="41"/>
      <c r="AZ411" s="41"/>
      <c r="BA411" s="41">
        <f t="shared" si="97"/>
        <v>0</v>
      </c>
      <c r="BB411" s="42">
        <f>[1]Rollup!$C$15</f>
        <v>44388</v>
      </c>
      <c r="BC411" s="43" t="str">
        <f t="shared" si="98"/>
        <v/>
      </c>
      <c r="BD411" s="2"/>
      <c r="BE411" s="2"/>
      <c r="BF411" s="2"/>
      <c r="BG411" s="2"/>
      <c r="BH411" s="2"/>
      <c r="BI411" s="2"/>
      <c r="BJ411" s="2"/>
      <c r="BK411" s="2"/>
      <c r="BL411" s="2"/>
      <c r="BM411" s="2"/>
      <c r="BN411" s="2"/>
      <c r="BO411" s="2"/>
      <c r="BP411" s="2"/>
      <c r="BQ411" s="2"/>
      <c r="BR411" s="2"/>
      <c r="BS411" s="2"/>
      <c r="BT411" s="2"/>
      <c r="BU411" s="2"/>
      <c r="BV411" s="2"/>
      <c r="BW411" s="2"/>
      <c r="BX411" s="2"/>
      <c r="BY411" s="2"/>
    </row>
    <row r="412" spans="1:77" ht="15" x14ac:dyDescent="0.25">
      <c r="A412" s="47"/>
      <c r="B412" s="47"/>
      <c r="C412" s="47"/>
      <c r="D412" s="47"/>
      <c r="E412" s="47"/>
      <c r="F412" s="47"/>
      <c r="G412" s="48"/>
      <c r="H412" s="48"/>
      <c r="I412" s="48"/>
      <c r="J412" s="48"/>
      <c r="K412" s="48"/>
      <c r="L412" s="48"/>
      <c r="M412" s="49"/>
      <c r="N412" s="50"/>
      <c r="O412" s="51"/>
      <c r="P412" s="52"/>
      <c r="Q412" s="52"/>
      <c r="R412" s="51"/>
      <c r="S412" s="53"/>
      <c r="T412" s="49"/>
      <c r="U412" s="50"/>
      <c r="V412" s="51"/>
      <c r="W412" s="51"/>
      <c r="X412" s="54"/>
      <c r="Y412" s="54"/>
      <c r="Z412" s="54"/>
      <c r="AA412" s="54"/>
      <c r="AB412" s="54"/>
      <c r="AC412" s="54"/>
      <c r="AD412" s="54"/>
      <c r="AE412" s="55"/>
      <c r="AF412" s="51"/>
      <c r="AG412" s="41"/>
      <c r="AH412" s="41"/>
      <c r="AI412" s="41"/>
      <c r="AJ412" s="41"/>
      <c r="AK412" s="41"/>
      <c r="AL412" s="41"/>
      <c r="AM412" s="41"/>
      <c r="AN412" s="41"/>
      <c r="AO412" s="41"/>
      <c r="AP412" s="41"/>
      <c r="AQ412" s="41"/>
      <c r="AR412" s="41"/>
      <c r="AS412" s="41"/>
      <c r="AT412" s="41"/>
      <c r="AU412" s="41"/>
      <c r="AV412" s="41"/>
      <c r="AW412" s="41"/>
      <c r="AX412" s="41"/>
      <c r="AY412" s="41"/>
      <c r="AZ412" s="41"/>
      <c r="BA412" s="41"/>
      <c r="BB412" s="42"/>
      <c r="BC412" s="43"/>
      <c r="BD412" s="2"/>
      <c r="BE412" s="2"/>
      <c r="BF412" s="2"/>
      <c r="BG412" s="2"/>
      <c r="BH412" s="2"/>
      <c r="BI412" s="2"/>
      <c r="BJ412" s="2"/>
      <c r="BK412" s="2"/>
      <c r="BL412" s="2"/>
      <c r="BM412" s="2"/>
      <c r="BN412" s="2"/>
      <c r="BO412" s="2"/>
      <c r="BP412" s="2"/>
      <c r="BQ412" s="2"/>
      <c r="BR412" s="2"/>
      <c r="BS412" s="2"/>
      <c r="BT412" s="2"/>
      <c r="BU412" s="2"/>
      <c r="BV412" s="2"/>
      <c r="BW412" s="2"/>
      <c r="BX412" s="2"/>
      <c r="BY412" s="2"/>
    </row>
    <row r="413" spans="1:77" ht="15" x14ac:dyDescent="0.25">
      <c r="A413" s="47"/>
      <c r="B413" s="47"/>
      <c r="C413" s="47"/>
      <c r="D413" s="47"/>
      <c r="E413" s="47"/>
      <c r="F413" s="47"/>
      <c r="G413" s="48"/>
      <c r="H413" s="48"/>
      <c r="I413" s="48"/>
      <c r="J413" s="48"/>
      <c r="K413" s="48"/>
      <c r="L413" s="48"/>
      <c r="M413" s="49"/>
      <c r="N413" s="50"/>
      <c r="O413" s="51"/>
      <c r="P413" s="52"/>
      <c r="Q413" s="52"/>
      <c r="R413" s="51"/>
      <c r="S413" s="53"/>
      <c r="T413" s="49"/>
      <c r="U413" s="50"/>
      <c r="V413" s="51"/>
      <c r="W413" s="51"/>
      <c r="X413" s="54"/>
      <c r="Y413" s="54"/>
      <c r="Z413" s="54"/>
      <c r="AA413" s="54"/>
      <c r="AB413" s="54"/>
      <c r="AC413" s="54"/>
      <c r="AD413" s="54"/>
      <c r="AE413" s="55"/>
      <c r="AF413" s="51"/>
      <c r="AG413" s="41"/>
      <c r="AH413" s="41"/>
      <c r="AI413" s="41"/>
      <c r="AJ413" s="41"/>
      <c r="AK413" s="41"/>
      <c r="AL413" s="41"/>
      <c r="AM413" s="41"/>
      <c r="AN413" s="41"/>
      <c r="AO413" s="41"/>
      <c r="AP413" s="41"/>
      <c r="AQ413" s="41"/>
      <c r="AR413" s="41"/>
      <c r="AS413" s="41"/>
      <c r="AT413" s="41"/>
      <c r="AU413" s="41"/>
      <c r="AV413" s="41"/>
      <c r="AW413" s="41"/>
      <c r="AX413" s="41"/>
      <c r="AY413" s="41"/>
      <c r="AZ413" s="41"/>
      <c r="BA413" s="41"/>
      <c r="BB413" s="42"/>
      <c r="BC413" s="43"/>
      <c r="BD413" s="2"/>
      <c r="BE413" s="2"/>
      <c r="BF413" s="2"/>
      <c r="BG413" s="2"/>
      <c r="BH413" s="2"/>
      <c r="BI413" s="2"/>
      <c r="BJ413" s="2"/>
      <c r="BK413" s="2"/>
      <c r="BL413" s="2"/>
      <c r="BM413" s="2"/>
      <c r="BN413" s="2"/>
      <c r="BO413" s="2"/>
      <c r="BP413" s="2"/>
      <c r="BQ413" s="2"/>
      <c r="BR413" s="2"/>
      <c r="BS413" s="2"/>
      <c r="BT413" s="2"/>
      <c r="BU413" s="2"/>
      <c r="BV413" s="2"/>
      <c r="BW413" s="2"/>
      <c r="BX413" s="2"/>
      <c r="BY413" s="2"/>
    </row>
    <row r="414" spans="1:77" ht="15" x14ac:dyDescent="0.25">
      <c r="A414" s="47"/>
      <c r="B414" s="47"/>
      <c r="C414" s="47"/>
      <c r="D414" s="47"/>
      <c r="E414" s="47"/>
      <c r="F414" s="47"/>
      <c r="G414" s="48"/>
      <c r="H414" s="48"/>
      <c r="I414" s="48"/>
      <c r="J414" s="48"/>
      <c r="K414" s="48"/>
      <c r="L414" s="48"/>
      <c r="M414" s="49"/>
      <c r="N414" s="50"/>
      <c r="O414" s="51"/>
      <c r="P414" s="52"/>
      <c r="Q414" s="52"/>
      <c r="R414" s="51"/>
      <c r="S414" s="53"/>
      <c r="T414" s="49"/>
      <c r="U414" s="50"/>
      <c r="V414" s="51"/>
      <c r="W414" s="51"/>
      <c r="X414" s="54"/>
      <c r="Y414" s="54"/>
      <c r="Z414" s="54"/>
      <c r="AA414" s="54"/>
      <c r="AB414" s="54"/>
      <c r="AC414" s="54"/>
      <c r="AD414" s="54"/>
      <c r="AE414" s="55"/>
      <c r="AF414" s="51"/>
      <c r="AG414" s="41"/>
      <c r="AH414" s="41"/>
      <c r="AI414" s="41"/>
      <c r="AJ414" s="41"/>
      <c r="AK414" s="41"/>
      <c r="AL414" s="41"/>
      <c r="AM414" s="41"/>
      <c r="AN414" s="41"/>
      <c r="AO414" s="41"/>
      <c r="AP414" s="41"/>
      <c r="AQ414" s="41"/>
      <c r="AR414" s="41"/>
      <c r="AS414" s="41"/>
      <c r="AT414" s="41"/>
      <c r="AU414" s="41"/>
      <c r="AV414" s="41"/>
      <c r="AW414" s="41"/>
      <c r="AX414" s="41"/>
      <c r="AY414" s="41"/>
      <c r="AZ414" s="41"/>
      <c r="BA414" s="41"/>
      <c r="BB414" s="42"/>
      <c r="BC414" s="43"/>
      <c r="BD414" s="2"/>
      <c r="BE414" s="2"/>
      <c r="BF414" s="2"/>
      <c r="BG414" s="2"/>
      <c r="BH414" s="2"/>
      <c r="BI414" s="2"/>
      <c r="BJ414" s="2"/>
      <c r="BK414" s="2"/>
      <c r="BL414" s="2"/>
      <c r="BM414" s="2"/>
      <c r="BN414" s="2"/>
      <c r="BO414" s="2"/>
      <c r="BP414" s="2"/>
      <c r="BQ414" s="2"/>
      <c r="BR414" s="2"/>
      <c r="BS414" s="2"/>
      <c r="BT414" s="2"/>
      <c r="BU414" s="2"/>
      <c r="BV414" s="2"/>
      <c r="BW414" s="2"/>
      <c r="BX414" s="2"/>
      <c r="BY414" s="2"/>
    </row>
    <row r="415" spans="1:77" ht="15" x14ac:dyDescent="0.25">
      <c r="A415" s="47"/>
      <c r="B415" s="47"/>
      <c r="C415" s="47"/>
      <c r="D415" s="47"/>
      <c r="E415" s="47"/>
      <c r="F415" s="47"/>
      <c r="G415" s="48"/>
      <c r="H415" s="48"/>
      <c r="I415" s="48"/>
      <c r="J415" s="48"/>
      <c r="K415" s="48"/>
      <c r="L415" s="48"/>
      <c r="M415" s="49"/>
      <c r="N415" s="50"/>
      <c r="O415" s="51"/>
      <c r="P415" s="52"/>
      <c r="Q415" s="52"/>
      <c r="R415" s="51"/>
      <c r="S415" s="53"/>
      <c r="T415" s="49"/>
      <c r="U415" s="50"/>
      <c r="V415" s="51"/>
      <c r="W415" s="51"/>
      <c r="X415" s="54"/>
      <c r="Y415" s="54"/>
      <c r="Z415" s="54"/>
      <c r="AA415" s="54"/>
      <c r="AB415" s="54"/>
      <c r="AC415" s="54"/>
      <c r="AD415" s="54"/>
      <c r="AE415" s="55"/>
      <c r="AF415" s="51"/>
      <c r="AG415" s="41"/>
      <c r="AH415" s="41"/>
      <c r="AI415" s="41"/>
      <c r="AJ415" s="41"/>
      <c r="AK415" s="41"/>
      <c r="AL415" s="41"/>
      <c r="AM415" s="41"/>
      <c r="AN415" s="41"/>
      <c r="AO415" s="41"/>
      <c r="AP415" s="41"/>
      <c r="AQ415" s="41"/>
      <c r="AR415" s="41"/>
      <c r="AS415" s="41"/>
      <c r="AT415" s="41"/>
      <c r="AU415" s="41"/>
      <c r="AV415" s="41"/>
      <c r="AW415" s="41"/>
      <c r="AX415" s="41"/>
      <c r="AY415" s="41"/>
      <c r="AZ415" s="41"/>
      <c r="BA415" s="41"/>
      <c r="BB415" s="42"/>
      <c r="BC415" s="43"/>
      <c r="BD415" s="2"/>
      <c r="BE415" s="2"/>
      <c r="BF415" s="2"/>
      <c r="BG415" s="2"/>
      <c r="BH415" s="2"/>
      <c r="BI415" s="2"/>
      <c r="BJ415" s="2"/>
      <c r="BK415" s="2"/>
      <c r="BL415" s="2"/>
      <c r="BM415" s="2"/>
      <c r="BN415" s="2"/>
      <c r="BO415" s="2"/>
      <c r="BP415" s="2"/>
      <c r="BQ415" s="2"/>
      <c r="BR415" s="2"/>
      <c r="BS415" s="2"/>
      <c r="BT415" s="2"/>
      <c r="BU415" s="2"/>
      <c r="BV415" s="2"/>
      <c r="BW415" s="2"/>
      <c r="BX415" s="2"/>
      <c r="BY415" s="2"/>
    </row>
    <row r="416" spans="1:77" ht="15" x14ac:dyDescent="0.25">
      <c r="A416" s="47"/>
      <c r="B416" s="47"/>
      <c r="C416" s="47"/>
      <c r="D416" s="47"/>
      <c r="E416" s="47"/>
      <c r="F416" s="47"/>
      <c r="G416" s="48"/>
      <c r="H416" s="48"/>
      <c r="I416" s="48"/>
      <c r="J416" s="48"/>
      <c r="K416" s="48"/>
      <c r="L416" s="48"/>
      <c r="M416" s="49"/>
      <c r="N416" s="50"/>
      <c r="O416" s="51"/>
      <c r="P416" s="52"/>
      <c r="Q416" s="52"/>
      <c r="R416" s="51"/>
      <c r="S416" s="53"/>
      <c r="T416" s="49"/>
      <c r="U416" s="50"/>
      <c r="V416" s="51"/>
      <c r="W416" s="51"/>
      <c r="X416" s="54"/>
      <c r="Y416" s="54"/>
      <c r="Z416" s="54"/>
      <c r="AA416" s="54"/>
      <c r="AB416" s="54"/>
      <c r="AC416" s="54"/>
      <c r="AD416" s="54"/>
      <c r="AE416" s="55"/>
      <c r="AF416" s="51"/>
      <c r="AG416" s="41"/>
      <c r="AH416" s="41"/>
      <c r="AI416" s="41"/>
      <c r="AJ416" s="41"/>
      <c r="AK416" s="41"/>
      <c r="AL416" s="41"/>
      <c r="AM416" s="41"/>
      <c r="AN416" s="41"/>
      <c r="AO416" s="41"/>
      <c r="AP416" s="41"/>
      <c r="AQ416" s="41"/>
      <c r="AR416" s="41"/>
      <c r="AS416" s="41"/>
      <c r="AT416" s="41"/>
      <c r="AU416" s="41"/>
      <c r="AV416" s="41"/>
      <c r="AW416" s="41"/>
      <c r="AX416" s="41"/>
      <c r="AY416" s="41"/>
      <c r="AZ416" s="41"/>
      <c r="BA416" s="41"/>
      <c r="BB416" s="42"/>
      <c r="BC416" s="43"/>
      <c r="BD416" s="2"/>
      <c r="BE416" s="2"/>
      <c r="BF416" s="2"/>
      <c r="BG416" s="2"/>
      <c r="BH416" s="2"/>
      <c r="BI416" s="2"/>
      <c r="BJ416" s="2"/>
      <c r="BK416" s="2"/>
      <c r="BL416" s="2"/>
      <c r="BM416" s="2"/>
      <c r="BN416" s="2"/>
      <c r="BO416" s="2"/>
      <c r="BP416" s="2"/>
      <c r="BQ416" s="2"/>
      <c r="BR416" s="2"/>
      <c r="BS416" s="2"/>
      <c r="BT416" s="2"/>
      <c r="BU416" s="2"/>
      <c r="BV416" s="2"/>
      <c r="BW416" s="2"/>
      <c r="BX416" s="2"/>
      <c r="BY416" s="2"/>
    </row>
    <row r="417" spans="1:77" ht="15" x14ac:dyDescent="0.25">
      <c r="A417" s="47"/>
      <c r="B417" s="47"/>
      <c r="C417" s="47"/>
      <c r="D417" s="47"/>
      <c r="E417" s="47"/>
      <c r="F417" s="47"/>
      <c r="G417" s="48"/>
      <c r="H417" s="48"/>
      <c r="I417" s="48"/>
      <c r="J417" s="48"/>
      <c r="K417" s="48"/>
      <c r="L417" s="48"/>
      <c r="M417" s="49"/>
      <c r="N417" s="50"/>
      <c r="O417" s="51"/>
      <c r="P417" s="52"/>
      <c r="Q417" s="52"/>
      <c r="R417" s="51"/>
      <c r="S417" s="53"/>
      <c r="T417" s="49"/>
      <c r="U417" s="50"/>
      <c r="V417" s="51"/>
      <c r="W417" s="51"/>
      <c r="X417" s="54"/>
      <c r="Y417" s="54"/>
      <c r="Z417" s="54"/>
      <c r="AA417" s="54"/>
      <c r="AB417" s="54"/>
      <c r="AC417" s="54"/>
      <c r="AD417" s="54"/>
      <c r="AE417" s="55"/>
      <c r="AF417" s="51"/>
      <c r="AG417" s="41"/>
      <c r="AH417" s="41"/>
      <c r="AI417" s="41"/>
      <c r="AJ417" s="41"/>
      <c r="AK417" s="41"/>
      <c r="AL417" s="41"/>
      <c r="AM417" s="41"/>
      <c r="AN417" s="41"/>
      <c r="AO417" s="41"/>
      <c r="AP417" s="41"/>
      <c r="AQ417" s="41"/>
      <c r="AR417" s="41"/>
      <c r="AS417" s="41"/>
      <c r="AT417" s="41"/>
      <c r="AU417" s="41"/>
      <c r="AV417" s="41"/>
      <c r="AW417" s="41"/>
      <c r="AX417" s="41"/>
      <c r="AY417" s="41"/>
      <c r="AZ417" s="41"/>
      <c r="BA417" s="41"/>
      <c r="BB417" s="42"/>
      <c r="BC417" s="43"/>
      <c r="BD417" s="2"/>
      <c r="BE417" s="2"/>
      <c r="BF417" s="2"/>
      <c r="BG417" s="2"/>
      <c r="BH417" s="2"/>
      <c r="BI417" s="2"/>
      <c r="BJ417" s="2"/>
      <c r="BK417" s="2"/>
      <c r="BL417" s="2"/>
      <c r="BM417" s="2"/>
      <c r="BN417" s="2"/>
      <c r="BO417" s="2"/>
      <c r="BP417" s="2"/>
      <c r="BQ417" s="2"/>
      <c r="BR417" s="2"/>
      <c r="BS417" s="2"/>
      <c r="BT417" s="2"/>
      <c r="BU417" s="2"/>
      <c r="BV417" s="2"/>
      <c r="BW417" s="2"/>
      <c r="BX417" s="2"/>
      <c r="BY417" s="2"/>
    </row>
    <row r="418" spans="1:77" ht="15" x14ac:dyDescent="0.25">
      <c r="A418" s="47"/>
      <c r="B418" s="47"/>
      <c r="C418" s="47"/>
      <c r="D418" s="47"/>
      <c r="E418" s="47"/>
      <c r="F418" s="47"/>
      <c r="G418" s="48"/>
      <c r="H418" s="48"/>
      <c r="I418" s="48"/>
      <c r="J418" s="48"/>
      <c r="K418" s="48"/>
      <c r="L418" s="48"/>
      <c r="M418" s="49"/>
      <c r="N418" s="50"/>
      <c r="O418" s="51"/>
      <c r="P418" s="52"/>
      <c r="Q418" s="52"/>
      <c r="R418" s="51"/>
      <c r="S418" s="53"/>
      <c r="T418" s="49"/>
      <c r="U418" s="50"/>
      <c r="V418" s="51"/>
      <c r="W418" s="51"/>
      <c r="X418" s="54"/>
      <c r="Y418" s="54"/>
      <c r="Z418" s="54"/>
      <c r="AA418" s="54"/>
      <c r="AB418" s="54"/>
      <c r="AC418" s="54"/>
      <c r="AD418" s="54"/>
      <c r="AE418" s="55"/>
      <c r="AF418" s="51"/>
      <c r="AG418" s="41"/>
      <c r="AH418" s="41"/>
      <c r="AI418" s="41"/>
      <c r="AJ418" s="41"/>
      <c r="AK418" s="41"/>
      <c r="AL418" s="41"/>
      <c r="AM418" s="41"/>
      <c r="AN418" s="41"/>
      <c r="AO418" s="41"/>
      <c r="AP418" s="41"/>
      <c r="AQ418" s="41"/>
      <c r="AR418" s="41"/>
      <c r="AS418" s="41"/>
      <c r="AT418" s="41"/>
      <c r="AU418" s="41"/>
      <c r="AV418" s="41"/>
      <c r="AW418" s="41"/>
      <c r="AX418" s="41"/>
      <c r="AY418" s="41"/>
      <c r="AZ418" s="41"/>
      <c r="BA418" s="41"/>
      <c r="BB418" s="42"/>
      <c r="BC418" s="43"/>
      <c r="BD418" s="2"/>
      <c r="BE418" s="2"/>
      <c r="BF418" s="2"/>
      <c r="BG418" s="2"/>
      <c r="BH418" s="2"/>
      <c r="BI418" s="2"/>
      <c r="BJ418" s="2"/>
      <c r="BK418" s="2"/>
      <c r="BL418" s="2"/>
      <c r="BM418" s="2"/>
      <c r="BN418" s="2"/>
      <c r="BO418" s="2"/>
      <c r="BP418" s="2"/>
      <c r="BQ418" s="2"/>
      <c r="BR418" s="2"/>
      <c r="BS418" s="2"/>
      <c r="BT418" s="2"/>
      <c r="BU418" s="2"/>
      <c r="BV418" s="2"/>
      <c r="BW418" s="2"/>
      <c r="BX418" s="2"/>
      <c r="BY418" s="2"/>
    </row>
    <row r="419" spans="1:77" ht="15" x14ac:dyDescent="0.25">
      <c r="A419" s="47"/>
      <c r="B419" s="47"/>
      <c r="C419" s="47"/>
      <c r="D419" s="47"/>
      <c r="E419" s="47"/>
      <c r="F419" s="47"/>
      <c r="G419" s="48"/>
      <c r="H419" s="48"/>
      <c r="I419" s="48"/>
      <c r="J419" s="48"/>
      <c r="K419" s="48"/>
      <c r="L419" s="48"/>
      <c r="M419" s="49"/>
      <c r="N419" s="50"/>
      <c r="O419" s="51"/>
      <c r="P419" s="52"/>
      <c r="Q419" s="52"/>
      <c r="R419" s="51"/>
      <c r="S419" s="53"/>
      <c r="T419" s="49"/>
      <c r="U419" s="50"/>
      <c r="V419" s="51"/>
      <c r="W419" s="51"/>
      <c r="X419" s="54"/>
      <c r="Y419" s="54"/>
      <c r="Z419" s="54"/>
      <c r="AA419" s="54"/>
      <c r="AB419" s="54"/>
      <c r="AC419" s="54"/>
      <c r="AD419" s="54"/>
      <c r="AE419" s="55"/>
      <c r="AF419" s="51"/>
      <c r="AG419" s="41"/>
      <c r="AH419" s="41"/>
      <c r="AI419" s="41"/>
      <c r="AJ419" s="41"/>
      <c r="AK419" s="41"/>
      <c r="AL419" s="41"/>
      <c r="AM419" s="41"/>
      <c r="AN419" s="41"/>
      <c r="AO419" s="41"/>
      <c r="AP419" s="41"/>
      <c r="AQ419" s="41"/>
      <c r="AR419" s="41"/>
      <c r="AS419" s="41"/>
      <c r="AT419" s="41"/>
      <c r="AU419" s="41"/>
      <c r="AV419" s="41"/>
      <c r="AW419" s="41"/>
      <c r="AX419" s="41"/>
      <c r="AY419" s="41"/>
      <c r="AZ419" s="41"/>
      <c r="BA419" s="41"/>
      <c r="BB419" s="42"/>
      <c r="BC419" s="43"/>
      <c r="BD419" s="2"/>
      <c r="BE419" s="2"/>
      <c r="BF419" s="2"/>
      <c r="BG419" s="2"/>
      <c r="BH419" s="2"/>
      <c r="BI419" s="2"/>
      <c r="BJ419" s="2"/>
      <c r="BK419" s="2"/>
      <c r="BL419" s="2"/>
      <c r="BM419" s="2"/>
      <c r="BN419" s="2"/>
      <c r="BO419" s="2"/>
      <c r="BP419" s="2"/>
      <c r="BQ419" s="2"/>
      <c r="BR419" s="2"/>
      <c r="BS419" s="2"/>
      <c r="BT419" s="2"/>
      <c r="BU419" s="2"/>
      <c r="BV419" s="2"/>
      <c r="BW419" s="2"/>
      <c r="BX419" s="2"/>
      <c r="BY419" s="2"/>
    </row>
    <row r="420" spans="1:77" ht="15" x14ac:dyDescent="0.25">
      <c r="A420" s="47"/>
      <c r="B420" s="47"/>
      <c r="C420" s="47"/>
      <c r="D420" s="47"/>
      <c r="E420" s="47"/>
      <c r="F420" s="47"/>
      <c r="G420" s="48"/>
      <c r="H420" s="48"/>
      <c r="I420" s="48"/>
      <c r="J420" s="48"/>
      <c r="K420" s="48"/>
      <c r="L420" s="48"/>
      <c r="M420" s="49"/>
      <c r="N420" s="50"/>
      <c r="O420" s="51"/>
      <c r="P420" s="52"/>
      <c r="Q420" s="52"/>
      <c r="R420" s="51"/>
      <c r="S420" s="53"/>
      <c r="T420" s="49"/>
      <c r="U420" s="50"/>
      <c r="V420" s="51"/>
      <c r="W420" s="51"/>
      <c r="X420" s="54"/>
      <c r="Y420" s="54"/>
      <c r="Z420" s="54"/>
      <c r="AA420" s="54"/>
      <c r="AB420" s="54"/>
      <c r="AC420" s="54"/>
      <c r="AD420" s="54"/>
      <c r="AE420" s="55"/>
      <c r="AF420" s="51"/>
      <c r="AG420" s="41"/>
      <c r="AH420" s="41"/>
      <c r="AI420" s="41"/>
      <c r="AJ420" s="41"/>
      <c r="AK420" s="41"/>
      <c r="AL420" s="41"/>
      <c r="AM420" s="41"/>
      <c r="AN420" s="41"/>
      <c r="AO420" s="41"/>
      <c r="AP420" s="41"/>
      <c r="AQ420" s="41"/>
      <c r="AR420" s="41"/>
      <c r="AS420" s="41"/>
      <c r="AT420" s="41"/>
      <c r="AU420" s="41"/>
      <c r="AV420" s="41"/>
      <c r="AW420" s="41"/>
      <c r="AX420" s="41"/>
      <c r="AY420" s="41"/>
      <c r="AZ420" s="41"/>
      <c r="BA420" s="41"/>
      <c r="BB420" s="42"/>
      <c r="BC420" s="43"/>
      <c r="BD420" s="2"/>
      <c r="BE420" s="2"/>
      <c r="BF420" s="2"/>
      <c r="BG420" s="2"/>
      <c r="BH420" s="2"/>
      <c r="BI420" s="2"/>
      <c r="BJ420" s="2"/>
      <c r="BK420" s="2"/>
      <c r="BL420" s="2"/>
      <c r="BM420" s="2"/>
      <c r="BN420" s="2"/>
      <c r="BO420" s="2"/>
      <c r="BP420" s="2"/>
      <c r="BQ420" s="2"/>
      <c r="BR420" s="2"/>
      <c r="BS420" s="2"/>
      <c r="BT420" s="2"/>
      <c r="BU420" s="2"/>
      <c r="BV420" s="2"/>
      <c r="BW420" s="2"/>
      <c r="BX420" s="2"/>
      <c r="BY420" s="2"/>
    </row>
    <row r="421" spans="1:77" ht="15" x14ac:dyDescent="0.25">
      <c r="A421" s="47"/>
      <c r="B421" s="47"/>
      <c r="C421" s="47"/>
      <c r="D421" s="47"/>
      <c r="E421" s="47"/>
      <c r="F421" s="47"/>
      <c r="G421" s="48"/>
      <c r="H421" s="48"/>
      <c r="I421" s="48"/>
      <c r="J421" s="48"/>
      <c r="K421" s="48"/>
      <c r="L421" s="48"/>
      <c r="M421" s="49"/>
      <c r="N421" s="50"/>
      <c r="O421" s="51"/>
      <c r="P421" s="52"/>
      <c r="Q421" s="52"/>
      <c r="R421" s="51"/>
      <c r="S421" s="53"/>
      <c r="T421" s="49"/>
      <c r="U421" s="50"/>
      <c r="V421" s="51"/>
      <c r="W421" s="51"/>
      <c r="X421" s="54"/>
      <c r="Y421" s="54"/>
      <c r="Z421" s="54"/>
      <c r="AA421" s="54"/>
      <c r="AB421" s="54"/>
      <c r="AC421" s="54"/>
      <c r="AD421" s="54"/>
      <c r="AE421" s="55"/>
      <c r="AF421" s="51"/>
      <c r="AG421" s="41"/>
      <c r="AH421" s="41"/>
      <c r="AI421" s="41"/>
      <c r="AJ421" s="41"/>
      <c r="AK421" s="41"/>
      <c r="AL421" s="41"/>
      <c r="AM421" s="41"/>
      <c r="AN421" s="41"/>
      <c r="AO421" s="41"/>
      <c r="AP421" s="41"/>
      <c r="AQ421" s="41"/>
      <c r="AR421" s="41"/>
      <c r="AS421" s="41"/>
      <c r="AT421" s="41"/>
      <c r="AU421" s="41"/>
      <c r="AV421" s="41"/>
      <c r="AW421" s="41"/>
      <c r="AX421" s="41"/>
      <c r="AY421" s="41"/>
      <c r="AZ421" s="41"/>
      <c r="BA421" s="41"/>
      <c r="BB421" s="42"/>
      <c r="BC421" s="43"/>
      <c r="BD421" s="2"/>
      <c r="BE421" s="2"/>
      <c r="BF421" s="2"/>
      <c r="BG421" s="2"/>
      <c r="BH421" s="2"/>
      <c r="BI421" s="2"/>
      <c r="BJ421" s="2"/>
      <c r="BK421" s="2"/>
      <c r="BL421" s="2"/>
      <c r="BM421" s="2"/>
      <c r="BN421" s="2"/>
      <c r="BO421" s="2"/>
      <c r="BP421" s="2"/>
      <c r="BQ421" s="2"/>
      <c r="BR421" s="2"/>
      <c r="BS421" s="2"/>
      <c r="BT421" s="2"/>
      <c r="BU421" s="2"/>
      <c r="BV421" s="2"/>
      <c r="BW421" s="2"/>
      <c r="BX421" s="2"/>
      <c r="BY421" s="2"/>
    </row>
    <row r="422" spans="1:77" ht="15" x14ac:dyDescent="0.25">
      <c r="A422" s="47"/>
      <c r="B422" s="47"/>
      <c r="C422" s="47"/>
      <c r="D422" s="47"/>
      <c r="E422" s="47"/>
      <c r="F422" s="47"/>
      <c r="G422" s="48"/>
      <c r="H422" s="48"/>
      <c r="I422" s="48"/>
      <c r="J422" s="48"/>
      <c r="K422" s="48"/>
      <c r="L422" s="48"/>
      <c r="M422" s="49"/>
      <c r="N422" s="50"/>
      <c r="O422" s="51"/>
      <c r="P422" s="52"/>
      <c r="Q422" s="52"/>
      <c r="R422" s="51"/>
      <c r="S422" s="53"/>
      <c r="T422" s="49"/>
      <c r="U422" s="50"/>
      <c r="V422" s="51"/>
      <c r="W422" s="51"/>
      <c r="X422" s="54"/>
      <c r="Y422" s="54"/>
      <c r="Z422" s="54"/>
      <c r="AA422" s="54"/>
      <c r="AB422" s="54"/>
      <c r="AC422" s="54"/>
      <c r="AD422" s="54"/>
      <c r="AE422" s="55"/>
      <c r="AF422" s="51"/>
      <c r="AG422" s="41"/>
      <c r="AH422" s="41"/>
      <c r="AI422" s="41"/>
      <c r="AJ422" s="41"/>
      <c r="AK422" s="41"/>
      <c r="AL422" s="41"/>
      <c r="AM422" s="41"/>
      <c r="AN422" s="41"/>
      <c r="AO422" s="41"/>
      <c r="AP422" s="41"/>
      <c r="AQ422" s="41"/>
      <c r="AR422" s="41"/>
      <c r="AS422" s="41"/>
      <c r="AT422" s="41"/>
      <c r="AU422" s="41"/>
      <c r="AV422" s="41"/>
      <c r="AW422" s="41"/>
      <c r="AX422" s="41"/>
      <c r="AY422" s="41"/>
      <c r="AZ422" s="41"/>
      <c r="BA422" s="41"/>
      <c r="BB422" s="42"/>
      <c r="BC422" s="43"/>
      <c r="BD422" s="2"/>
      <c r="BE422" s="2"/>
      <c r="BF422" s="2"/>
      <c r="BG422" s="2"/>
      <c r="BH422" s="2"/>
      <c r="BI422" s="2"/>
      <c r="BJ422" s="2"/>
      <c r="BK422" s="2"/>
      <c r="BL422" s="2"/>
      <c r="BM422" s="2"/>
      <c r="BN422" s="2"/>
      <c r="BO422" s="2"/>
      <c r="BP422" s="2"/>
      <c r="BQ422" s="2"/>
      <c r="BR422" s="2"/>
      <c r="BS422" s="2"/>
      <c r="BT422" s="2"/>
      <c r="BU422" s="2"/>
      <c r="BV422" s="2"/>
      <c r="BW422" s="2"/>
      <c r="BX422" s="2"/>
      <c r="BY422" s="2"/>
    </row>
    <row r="423" spans="1:77" ht="15" x14ac:dyDescent="0.25">
      <c r="A423" s="47"/>
      <c r="B423" s="47"/>
      <c r="C423" s="47"/>
      <c r="D423" s="47"/>
      <c r="E423" s="47"/>
      <c r="F423" s="47"/>
      <c r="G423" s="48"/>
      <c r="H423" s="48"/>
      <c r="I423" s="48"/>
      <c r="J423" s="48"/>
      <c r="K423" s="48"/>
      <c r="L423" s="48"/>
      <c r="M423" s="49"/>
      <c r="N423" s="50"/>
      <c r="O423" s="51"/>
      <c r="P423" s="52"/>
      <c r="Q423" s="52"/>
      <c r="R423" s="51"/>
      <c r="S423" s="53"/>
      <c r="T423" s="49"/>
      <c r="U423" s="50"/>
      <c r="V423" s="51"/>
      <c r="W423" s="51"/>
      <c r="X423" s="54"/>
      <c r="Y423" s="54"/>
      <c r="Z423" s="54"/>
      <c r="AA423" s="54"/>
      <c r="AB423" s="54"/>
      <c r="AC423" s="54"/>
      <c r="AD423" s="54"/>
      <c r="AE423" s="55"/>
      <c r="AF423" s="51"/>
      <c r="AG423" s="41"/>
      <c r="AH423" s="41"/>
      <c r="AI423" s="41"/>
      <c r="AJ423" s="41"/>
      <c r="AK423" s="41"/>
      <c r="AL423" s="41"/>
      <c r="AM423" s="41"/>
      <c r="AN423" s="41"/>
      <c r="AO423" s="41"/>
      <c r="AP423" s="41"/>
      <c r="AQ423" s="41"/>
      <c r="AR423" s="41"/>
      <c r="AS423" s="41"/>
      <c r="AT423" s="41"/>
      <c r="AU423" s="41"/>
      <c r="AV423" s="41"/>
      <c r="AW423" s="41"/>
      <c r="AX423" s="41"/>
      <c r="AY423" s="41"/>
      <c r="AZ423" s="41"/>
      <c r="BA423" s="41"/>
      <c r="BB423" s="42"/>
      <c r="BC423" s="43"/>
      <c r="BD423" s="2"/>
      <c r="BE423" s="2"/>
      <c r="BF423" s="2"/>
      <c r="BG423" s="2"/>
      <c r="BH423" s="2"/>
      <c r="BI423" s="2"/>
      <c r="BJ423" s="2"/>
      <c r="BK423" s="2"/>
      <c r="BL423" s="2"/>
      <c r="BM423" s="2"/>
      <c r="BN423" s="2"/>
      <c r="BO423" s="2"/>
      <c r="BP423" s="2"/>
      <c r="BQ423" s="2"/>
      <c r="BR423" s="2"/>
      <c r="BS423" s="2"/>
      <c r="BT423" s="2"/>
      <c r="BU423" s="2"/>
      <c r="BV423" s="2"/>
      <c r="BW423" s="2"/>
      <c r="BX423" s="2"/>
      <c r="BY423" s="2"/>
    </row>
    <row r="424" spans="1:77" ht="15" x14ac:dyDescent="0.25">
      <c r="A424" s="47"/>
      <c r="B424" s="47"/>
      <c r="C424" s="47"/>
      <c r="D424" s="47"/>
      <c r="E424" s="47"/>
      <c r="F424" s="47"/>
      <c r="G424" s="48"/>
      <c r="H424" s="48"/>
      <c r="I424" s="48"/>
      <c r="J424" s="48"/>
      <c r="K424" s="48"/>
      <c r="L424" s="48"/>
      <c r="M424" s="49"/>
      <c r="N424" s="50"/>
      <c r="O424" s="51"/>
      <c r="P424" s="52"/>
      <c r="Q424" s="52"/>
      <c r="R424" s="51"/>
      <c r="S424" s="53"/>
      <c r="T424" s="49"/>
      <c r="U424" s="50"/>
      <c r="V424" s="51"/>
      <c r="W424" s="51"/>
      <c r="X424" s="54"/>
      <c r="Y424" s="54"/>
      <c r="Z424" s="54"/>
      <c r="AA424" s="54"/>
      <c r="AB424" s="54"/>
      <c r="AC424" s="54"/>
      <c r="AD424" s="54"/>
      <c r="AE424" s="55"/>
      <c r="AF424" s="51"/>
      <c r="AG424" s="41"/>
      <c r="AH424" s="41"/>
      <c r="AI424" s="41"/>
      <c r="AJ424" s="41"/>
      <c r="AK424" s="41"/>
      <c r="AL424" s="41"/>
      <c r="AM424" s="41"/>
      <c r="AN424" s="41"/>
      <c r="AO424" s="41"/>
      <c r="AP424" s="41"/>
      <c r="AQ424" s="41"/>
      <c r="AR424" s="41"/>
      <c r="AS424" s="41"/>
      <c r="AT424" s="41"/>
      <c r="AU424" s="41"/>
      <c r="AV424" s="41"/>
      <c r="AW424" s="41"/>
      <c r="AX424" s="41"/>
      <c r="AY424" s="41"/>
      <c r="AZ424" s="41"/>
      <c r="BA424" s="41"/>
      <c r="BB424" s="42"/>
      <c r="BC424" s="43"/>
      <c r="BD424" s="2"/>
      <c r="BE424" s="2"/>
      <c r="BF424" s="2"/>
      <c r="BG424" s="2"/>
      <c r="BH424" s="2"/>
      <c r="BI424" s="2"/>
      <c r="BJ424" s="2"/>
      <c r="BK424" s="2"/>
      <c r="BL424" s="2"/>
      <c r="BM424" s="2"/>
      <c r="BN424" s="2"/>
      <c r="BO424" s="2"/>
      <c r="BP424" s="2"/>
      <c r="BQ424" s="2"/>
      <c r="BR424" s="2"/>
      <c r="BS424" s="2"/>
      <c r="BT424" s="2"/>
      <c r="BU424" s="2"/>
      <c r="BV424" s="2"/>
      <c r="BW424" s="2"/>
      <c r="BX424" s="2"/>
      <c r="BY424" s="2"/>
    </row>
    <row r="425" spans="1:77" ht="15" x14ac:dyDescent="0.25">
      <c r="A425" s="47"/>
      <c r="B425" s="47"/>
      <c r="C425" s="47"/>
      <c r="D425" s="47"/>
      <c r="E425" s="47"/>
      <c r="F425" s="47"/>
      <c r="G425" s="48"/>
      <c r="H425" s="48"/>
      <c r="I425" s="48"/>
      <c r="J425" s="48"/>
      <c r="K425" s="48"/>
      <c r="L425" s="48"/>
      <c r="M425" s="49"/>
      <c r="N425" s="50"/>
      <c r="O425" s="51"/>
      <c r="P425" s="52"/>
      <c r="Q425" s="52"/>
      <c r="R425" s="51"/>
      <c r="S425" s="53"/>
      <c r="T425" s="49"/>
      <c r="U425" s="50"/>
      <c r="V425" s="51"/>
      <c r="W425" s="51"/>
      <c r="X425" s="54"/>
      <c r="Y425" s="54"/>
      <c r="Z425" s="54"/>
      <c r="AA425" s="54"/>
      <c r="AB425" s="54"/>
      <c r="AC425" s="54"/>
      <c r="AD425" s="54"/>
      <c r="AE425" s="55"/>
      <c r="AF425" s="51"/>
      <c r="AG425" s="41"/>
      <c r="AH425" s="41"/>
      <c r="AI425" s="41"/>
      <c r="AJ425" s="41"/>
      <c r="AK425" s="41"/>
      <c r="AL425" s="41"/>
      <c r="AM425" s="41"/>
      <c r="AN425" s="41"/>
      <c r="AO425" s="41"/>
      <c r="AP425" s="41"/>
      <c r="AQ425" s="41"/>
      <c r="AR425" s="41"/>
      <c r="AS425" s="41"/>
      <c r="AT425" s="41"/>
      <c r="AU425" s="41"/>
      <c r="AV425" s="41"/>
      <c r="AW425" s="41"/>
      <c r="AX425" s="41"/>
      <c r="AY425" s="41"/>
      <c r="AZ425" s="41"/>
      <c r="BA425" s="41"/>
      <c r="BB425" s="42"/>
      <c r="BC425" s="43"/>
      <c r="BD425" s="2"/>
      <c r="BE425" s="2"/>
      <c r="BF425" s="2"/>
      <c r="BG425" s="2"/>
      <c r="BH425" s="2"/>
      <c r="BI425" s="2"/>
      <c r="BJ425" s="2"/>
      <c r="BK425" s="2"/>
      <c r="BL425" s="2"/>
      <c r="BM425" s="2"/>
      <c r="BN425" s="2"/>
      <c r="BO425" s="2"/>
      <c r="BP425" s="2"/>
      <c r="BQ425" s="2"/>
      <c r="BR425" s="2"/>
      <c r="BS425" s="2"/>
      <c r="BT425" s="2"/>
      <c r="BU425" s="2"/>
      <c r="BV425" s="2"/>
      <c r="BW425" s="2"/>
      <c r="BX425" s="2"/>
      <c r="BY425" s="2"/>
    </row>
    <row r="426" spans="1:77" ht="15" x14ac:dyDescent="0.25">
      <c r="A426" s="47"/>
      <c r="B426" s="47"/>
      <c r="C426" s="47"/>
      <c r="D426" s="47"/>
      <c r="E426" s="47"/>
      <c r="F426" s="47"/>
      <c r="G426" s="48"/>
      <c r="H426" s="48"/>
      <c r="I426" s="48"/>
      <c r="J426" s="48"/>
      <c r="K426" s="48"/>
      <c r="L426" s="48"/>
      <c r="M426" s="49"/>
      <c r="N426" s="50"/>
      <c r="O426" s="51"/>
      <c r="P426" s="52"/>
      <c r="Q426" s="52"/>
      <c r="R426" s="51"/>
      <c r="S426" s="53"/>
      <c r="T426" s="49"/>
      <c r="U426" s="50"/>
      <c r="V426" s="51"/>
      <c r="W426" s="51"/>
      <c r="X426" s="54"/>
      <c r="Y426" s="54"/>
      <c r="Z426" s="54"/>
      <c r="AA426" s="54"/>
      <c r="AB426" s="54"/>
      <c r="AC426" s="54"/>
      <c r="AD426" s="54"/>
      <c r="AE426" s="55"/>
      <c r="AF426" s="51"/>
      <c r="AG426" s="41"/>
      <c r="AH426" s="41"/>
      <c r="AI426" s="41"/>
      <c r="AJ426" s="41"/>
      <c r="AK426" s="41"/>
      <c r="AL426" s="41"/>
      <c r="AM426" s="41"/>
      <c r="AN426" s="41"/>
      <c r="AO426" s="41"/>
      <c r="AP426" s="41"/>
      <c r="AQ426" s="41"/>
      <c r="AR426" s="41"/>
      <c r="AS426" s="41"/>
      <c r="AT426" s="41"/>
      <c r="AU426" s="41"/>
      <c r="AV426" s="41"/>
      <c r="AW426" s="41"/>
      <c r="AX426" s="41"/>
      <c r="AY426" s="41"/>
      <c r="AZ426" s="41"/>
      <c r="BA426" s="41"/>
      <c r="BB426" s="42"/>
      <c r="BC426" s="43"/>
      <c r="BD426" s="2"/>
      <c r="BE426" s="2"/>
      <c r="BF426" s="2"/>
      <c r="BG426" s="2"/>
      <c r="BH426" s="2"/>
      <c r="BI426" s="2"/>
      <c r="BJ426" s="2"/>
      <c r="BK426" s="2"/>
      <c r="BL426" s="2"/>
      <c r="BM426" s="2"/>
      <c r="BN426" s="2"/>
      <c r="BO426" s="2"/>
      <c r="BP426" s="2"/>
      <c r="BQ426" s="2"/>
      <c r="BR426" s="2"/>
      <c r="BS426" s="2"/>
      <c r="BT426" s="2"/>
      <c r="BU426" s="2"/>
      <c r="BV426" s="2"/>
      <c r="BW426" s="2"/>
      <c r="BX426" s="2"/>
      <c r="BY426" s="2"/>
    </row>
    <row r="427" spans="1:77" ht="15" x14ac:dyDescent="0.25">
      <c r="A427" s="47"/>
      <c r="B427" s="47"/>
      <c r="C427" s="47"/>
      <c r="D427" s="47"/>
      <c r="E427" s="47"/>
      <c r="F427" s="47"/>
      <c r="G427" s="48"/>
      <c r="H427" s="48"/>
      <c r="I427" s="48"/>
      <c r="J427" s="48"/>
      <c r="K427" s="48"/>
      <c r="L427" s="48"/>
      <c r="M427" s="49"/>
      <c r="N427" s="50"/>
      <c r="O427" s="51"/>
      <c r="P427" s="52"/>
      <c r="Q427" s="52"/>
      <c r="R427" s="51"/>
      <c r="S427" s="53"/>
      <c r="T427" s="49"/>
      <c r="U427" s="50"/>
      <c r="V427" s="51"/>
      <c r="W427" s="51"/>
      <c r="X427" s="54"/>
      <c r="Y427" s="54"/>
      <c r="Z427" s="54"/>
      <c r="AA427" s="54"/>
      <c r="AB427" s="54"/>
      <c r="AC427" s="54"/>
      <c r="AD427" s="54"/>
      <c r="AE427" s="55"/>
      <c r="AF427" s="51"/>
      <c r="AG427" s="41"/>
      <c r="AH427" s="41"/>
      <c r="AI427" s="41"/>
      <c r="AJ427" s="41"/>
      <c r="AK427" s="41"/>
      <c r="AL427" s="41"/>
      <c r="AM427" s="41"/>
      <c r="AN427" s="41"/>
      <c r="AO427" s="41"/>
      <c r="AP427" s="41"/>
      <c r="AQ427" s="41"/>
      <c r="AR427" s="41"/>
      <c r="AS427" s="41"/>
      <c r="AT427" s="41"/>
      <c r="AU427" s="41"/>
      <c r="AV427" s="41"/>
      <c r="AW427" s="41"/>
      <c r="AX427" s="41"/>
      <c r="AY427" s="41"/>
      <c r="AZ427" s="41"/>
      <c r="BA427" s="41"/>
      <c r="BB427" s="42"/>
      <c r="BC427" s="43"/>
      <c r="BD427" s="2"/>
      <c r="BE427" s="2"/>
      <c r="BF427" s="2"/>
      <c r="BG427" s="2"/>
      <c r="BH427" s="2"/>
      <c r="BI427" s="2"/>
      <c r="BJ427" s="2"/>
      <c r="BK427" s="2"/>
      <c r="BL427" s="2"/>
      <c r="BM427" s="2"/>
      <c r="BN427" s="2"/>
      <c r="BO427" s="2"/>
      <c r="BP427" s="2"/>
      <c r="BQ427" s="2"/>
      <c r="BR427" s="2"/>
      <c r="BS427" s="2"/>
      <c r="BT427" s="2"/>
      <c r="BU427" s="2"/>
      <c r="BV427" s="2"/>
      <c r="BW427" s="2"/>
      <c r="BX427" s="2"/>
      <c r="BY427" s="2"/>
    </row>
    <row r="428" spans="1:77" ht="15" x14ac:dyDescent="0.25">
      <c r="A428" s="47"/>
      <c r="B428" s="47"/>
      <c r="C428" s="47"/>
      <c r="D428" s="47"/>
      <c r="E428" s="47"/>
      <c r="F428" s="47"/>
      <c r="G428" s="48"/>
      <c r="H428" s="48"/>
      <c r="I428" s="48"/>
      <c r="J428" s="48"/>
      <c r="K428" s="48"/>
      <c r="L428" s="48"/>
      <c r="M428" s="49"/>
      <c r="N428" s="50"/>
      <c r="O428" s="51"/>
      <c r="P428" s="52"/>
      <c r="Q428" s="52"/>
      <c r="R428" s="51"/>
      <c r="S428" s="53"/>
      <c r="T428" s="49"/>
      <c r="U428" s="50"/>
      <c r="V428" s="51"/>
      <c r="W428" s="51"/>
      <c r="X428" s="54"/>
      <c r="Y428" s="54"/>
      <c r="Z428" s="54"/>
      <c r="AA428" s="54"/>
      <c r="AB428" s="54"/>
      <c r="AC428" s="54"/>
      <c r="AD428" s="54"/>
      <c r="AE428" s="55"/>
      <c r="AF428" s="51"/>
      <c r="AG428" s="41"/>
      <c r="AH428" s="41"/>
      <c r="AI428" s="41"/>
      <c r="AJ428" s="41"/>
      <c r="AK428" s="41"/>
      <c r="AL428" s="41"/>
      <c r="AM428" s="41"/>
      <c r="AN428" s="41"/>
      <c r="AO428" s="41"/>
      <c r="AP428" s="41"/>
      <c r="AQ428" s="41"/>
      <c r="AR428" s="41"/>
      <c r="AS428" s="41"/>
      <c r="AT428" s="41"/>
      <c r="AU428" s="41"/>
      <c r="AV428" s="41"/>
      <c r="AW428" s="41"/>
      <c r="AX428" s="41"/>
      <c r="AY428" s="41"/>
      <c r="AZ428" s="41"/>
      <c r="BA428" s="41"/>
      <c r="BB428" s="42"/>
      <c r="BC428" s="43"/>
      <c r="BD428" s="2"/>
      <c r="BE428" s="2"/>
      <c r="BF428" s="2"/>
      <c r="BG428" s="2"/>
      <c r="BH428" s="2"/>
      <c r="BI428" s="2"/>
      <c r="BJ428" s="2"/>
      <c r="BK428" s="2"/>
      <c r="BL428" s="2"/>
      <c r="BM428" s="2"/>
      <c r="BN428" s="2"/>
      <c r="BO428" s="2"/>
      <c r="BP428" s="2"/>
      <c r="BQ428" s="2"/>
      <c r="BR428" s="2"/>
      <c r="BS428" s="2"/>
      <c r="BT428" s="2"/>
      <c r="BU428" s="2"/>
      <c r="BV428" s="2"/>
      <c r="BW428" s="2"/>
      <c r="BX428" s="2"/>
      <c r="BY428" s="2"/>
    </row>
    <row r="429" spans="1:77" ht="15" x14ac:dyDescent="0.25">
      <c r="A429" s="47"/>
      <c r="B429" s="47"/>
      <c r="C429" s="47"/>
      <c r="D429" s="47"/>
      <c r="E429" s="47"/>
      <c r="F429" s="47"/>
      <c r="G429" s="48"/>
      <c r="H429" s="48"/>
      <c r="I429" s="48"/>
      <c r="J429" s="48"/>
      <c r="K429" s="48"/>
      <c r="L429" s="48"/>
      <c r="M429" s="49"/>
      <c r="N429" s="50"/>
      <c r="O429" s="51"/>
      <c r="P429" s="52"/>
      <c r="Q429" s="52"/>
      <c r="R429" s="51"/>
      <c r="S429" s="53"/>
      <c r="T429" s="49"/>
      <c r="U429" s="50"/>
      <c r="V429" s="51"/>
      <c r="W429" s="51"/>
      <c r="X429" s="54"/>
      <c r="Y429" s="54"/>
      <c r="Z429" s="54"/>
      <c r="AA429" s="54"/>
      <c r="AB429" s="54"/>
      <c r="AC429" s="54"/>
      <c r="AD429" s="54"/>
      <c r="AE429" s="55"/>
      <c r="AF429" s="51"/>
      <c r="AG429" s="41"/>
      <c r="AH429" s="41"/>
      <c r="AI429" s="41"/>
      <c r="AJ429" s="41"/>
      <c r="AK429" s="41"/>
      <c r="AL429" s="41"/>
      <c r="AM429" s="41"/>
      <c r="AN429" s="41"/>
      <c r="AO429" s="41"/>
      <c r="AP429" s="41"/>
      <c r="AQ429" s="41"/>
      <c r="AR429" s="41"/>
      <c r="AS429" s="41"/>
      <c r="AT429" s="41"/>
      <c r="AU429" s="41"/>
      <c r="AV429" s="41"/>
      <c r="AW429" s="41"/>
      <c r="AX429" s="41"/>
      <c r="AY429" s="41"/>
      <c r="AZ429" s="41"/>
      <c r="BA429" s="41"/>
      <c r="BB429" s="42"/>
      <c r="BC429" s="43"/>
      <c r="BD429" s="2"/>
      <c r="BE429" s="2"/>
      <c r="BF429" s="2"/>
      <c r="BG429" s="2"/>
      <c r="BH429" s="2"/>
      <c r="BI429" s="2"/>
      <c r="BJ429" s="2"/>
      <c r="BK429" s="2"/>
      <c r="BL429" s="2"/>
      <c r="BM429" s="2"/>
      <c r="BN429" s="2"/>
      <c r="BO429" s="2"/>
      <c r="BP429" s="2"/>
      <c r="BQ429" s="2"/>
      <c r="BR429" s="2"/>
      <c r="BS429" s="2"/>
      <c r="BT429" s="2"/>
      <c r="BU429" s="2"/>
      <c r="BV429" s="2"/>
      <c r="BW429" s="2"/>
      <c r="BX429" s="2"/>
      <c r="BY429" s="2"/>
    </row>
    <row r="430" spans="1:77" ht="15" x14ac:dyDescent="0.25">
      <c r="A430" s="47"/>
      <c r="B430" s="47"/>
      <c r="C430" s="47"/>
      <c r="D430" s="47"/>
      <c r="E430" s="47"/>
      <c r="F430" s="47"/>
      <c r="G430" s="48"/>
      <c r="H430" s="48"/>
      <c r="I430" s="48"/>
      <c r="J430" s="48"/>
      <c r="K430" s="48"/>
      <c r="L430" s="48"/>
      <c r="M430" s="49"/>
      <c r="N430" s="50"/>
      <c r="O430" s="51"/>
      <c r="P430" s="52"/>
      <c r="Q430" s="52"/>
      <c r="R430" s="51"/>
      <c r="S430" s="53"/>
      <c r="T430" s="49"/>
      <c r="U430" s="50"/>
      <c r="V430" s="51"/>
      <c r="W430" s="51"/>
      <c r="X430" s="54"/>
      <c r="Y430" s="54"/>
      <c r="Z430" s="54"/>
      <c r="AA430" s="54"/>
      <c r="AB430" s="54"/>
      <c r="AC430" s="54"/>
      <c r="AD430" s="54"/>
      <c r="AE430" s="55"/>
      <c r="AF430" s="51"/>
      <c r="AG430" s="41"/>
      <c r="AH430" s="41"/>
      <c r="AI430" s="41"/>
      <c r="AJ430" s="41"/>
      <c r="AK430" s="41"/>
      <c r="AL430" s="41"/>
      <c r="AM430" s="41"/>
      <c r="AN430" s="41"/>
      <c r="AO430" s="41"/>
      <c r="AP430" s="41"/>
      <c r="AQ430" s="41"/>
      <c r="AR430" s="41"/>
      <c r="AS430" s="41"/>
      <c r="AT430" s="41"/>
      <c r="AU430" s="41"/>
      <c r="AV430" s="41"/>
      <c r="AW430" s="41"/>
      <c r="AX430" s="41"/>
      <c r="AY430" s="41"/>
      <c r="AZ430" s="41"/>
      <c r="BA430" s="41"/>
      <c r="BB430" s="42"/>
      <c r="BC430" s="43"/>
      <c r="BD430" s="2"/>
      <c r="BE430" s="2"/>
      <c r="BF430" s="2"/>
      <c r="BG430" s="2"/>
      <c r="BH430" s="2"/>
      <c r="BI430" s="2"/>
      <c r="BJ430" s="2"/>
      <c r="BK430" s="2"/>
      <c r="BL430" s="2"/>
      <c r="BM430" s="2"/>
      <c r="BN430" s="2"/>
      <c r="BO430" s="2"/>
      <c r="BP430" s="2"/>
      <c r="BQ430" s="2"/>
      <c r="BR430" s="2"/>
      <c r="BS430" s="2"/>
      <c r="BT430" s="2"/>
      <c r="BU430" s="2"/>
      <c r="BV430" s="2"/>
      <c r="BW430" s="2"/>
      <c r="BX430" s="2"/>
      <c r="BY430" s="2"/>
    </row>
    <row r="431" spans="1:77" ht="15" x14ac:dyDescent="0.25">
      <c r="A431" s="47"/>
      <c r="B431" s="47"/>
      <c r="C431" s="47"/>
      <c r="D431" s="47"/>
      <c r="E431" s="47"/>
      <c r="F431" s="47"/>
      <c r="G431" s="48"/>
      <c r="H431" s="48"/>
      <c r="I431" s="48"/>
      <c r="J431" s="48"/>
      <c r="K431" s="48"/>
      <c r="L431" s="48"/>
      <c r="M431" s="49"/>
      <c r="N431" s="50"/>
      <c r="O431" s="51"/>
      <c r="P431" s="52"/>
      <c r="Q431" s="52"/>
      <c r="R431" s="51"/>
      <c r="S431" s="53"/>
      <c r="T431" s="49"/>
      <c r="U431" s="50"/>
      <c r="V431" s="51"/>
      <c r="W431" s="51"/>
      <c r="X431" s="54"/>
      <c r="Y431" s="54"/>
      <c r="Z431" s="54"/>
      <c r="AA431" s="54"/>
      <c r="AB431" s="54"/>
      <c r="AC431" s="54"/>
      <c r="AD431" s="54"/>
      <c r="AE431" s="55"/>
      <c r="AF431" s="51"/>
      <c r="AG431" s="41"/>
      <c r="AH431" s="41"/>
      <c r="AI431" s="41"/>
      <c r="AJ431" s="41"/>
      <c r="AK431" s="41"/>
      <c r="AL431" s="41"/>
      <c r="AM431" s="41"/>
      <c r="AN431" s="41"/>
      <c r="AO431" s="41"/>
      <c r="AP431" s="41"/>
      <c r="AQ431" s="41"/>
      <c r="AR431" s="41"/>
      <c r="AS431" s="41"/>
      <c r="AT431" s="41"/>
      <c r="AU431" s="41"/>
      <c r="AV431" s="41"/>
      <c r="AW431" s="41"/>
      <c r="AX431" s="41"/>
      <c r="AY431" s="41"/>
      <c r="AZ431" s="41"/>
      <c r="BA431" s="41"/>
      <c r="BB431" s="42"/>
      <c r="BC431" s="43"/>
      <c r="BD431" s="2"/>
      <c r="BE431" s="2"/>
      <c r="BF431" s="2"/>
      <c r="BG431" s="2"/>
      <c r="BH431" s="2"/>
      <c r="BI431" s="2"/>
      <c r="BJ431" s="2"/>
      <c r="BK431" s="2"/>
      <c r="BL431" s="2"/>
      <c r="BM431" s="2"/>
      <c r="BN431" s="2"/>
      <c r="BO431" s="2"/>
      <c r="BP431" s="2"/>
      <c r="BQ431" s="2"/>
      <c r="BR431" s="2"/>
      <c r="BS431" s="2"/>
      <c r="BT431" s="2"/>
      <c r="BU431" s="2"/>
      <c r="BV431" s="2"/>
      <c r="BW431" s="2"/>
      <c r="BX431" s="2"/>
      <c r="BY431" s="2"/>
    </row>
    <row r="432" spans="1:77" ht="15" x14ac:dyDescent="0.25">
      <c r="A432" s="47"/>
      <c r="B432" s="47"/>
      <c r="C432" s="47"/>
      <c r="D432" s="47"/>
      <c r="E432" s="47"/>
      <c r="F432" s="47"/>
      <c r="G432" s="48"/>
      <c r="H432" s="48"/>
      <c r="I432" s="48"/>
      <c r="J432" s="48"/>
      <c r="K432" s="48"/>
      <c r="L432" s="48"/>
      <c r="M432" s="49"/>
      <c r="N432" s="50"/>
      <c r="O432" s="51"/>
      <c r="P432" s="52"/>
      <c r="Q432" s="52"/>
      <c r="R432" s="51"/>
      <c r="S432" s="53"/>
      <c r="T432" s="49"/>
      <c r="U432" s="50"/>
      <c r="V432" s="51"/>
      <c r="W432" s="51"/>
      <c r="X432" s="54"/>
      <c r="Y432" s="54"/>
      <c r="Z432" s="54"/>
      <c r="AA432" s="54"/>
      <c r="AB432" s="54"/>
      <c r="AC432" s="54"/>
      <c r="AD432" s="54"/>
      <c r="AE432" s="55"/>
      <c r="AF432" s="51"/>
      <c r="AG432" s="41"/>
      <c r="AH432" s="41"/>
      <c r="AI432" s="41"/>
      <c r="AJ432" s="41"/>
      <c r="AK432" s="41"/>
      <c r="AL432" s="41"/>
      <c r="AM432" s="41"/>
      <c r="AN432" s="41"/>
      <c r="AO432" s="41"/>
      <c r="AP432" s="41"/>
      <c r="AQ432" s="41"/>
      <c r="AR432" s="41"/>
      <c r="AS432" s="41"/>
      <c r="AT432" s="41"/>
      <c r="AU432" s="41"/>
      <c r="AV432" s="41"/>
      <c r="AW432" s="41"/>
      <c r="AX432" s="41"/>
      <c r="AY432" s="41"/>
      <c r="AZ432" s="41"/>
      <c r="BA432" s="41"/>
      <c r="BB432" s="42"/>
      <c r="BC432" s="43"/>
      <c r="BD432" s="2"/>
      <c r="BE432" s="2"/>
      <c r="BF432" s="2"/>
      <c r="BG432" s="2"/>
      <c r="BH432" s="2"/>
      <c r="BI432" s="2"/>
      <c r="BJ432" s="2"/>
      <c r="BK432" s="2"/>
      <c r="BL432" s="2"/>
      <c r="BM432" s="2"/>
      <c r="BN432" s="2"/>
      <c r="BO432" s="2"/>
      <c r="BP432" s="2"/>
      <c r="BQ432" s="2"/>
      <c r="BR432" s="2"/>
      <c r="BS432" s="2"/>
      <c r="BT432" s="2"/>
      <c r="BU432" s="2"/>
      <c r="BV432" s="2"/>
      <c r="BW432" s="2"/>
      <c r="BX432" s="2"/>
      <c r="BY432" s="2"/>
    </row>
    <row r="433" spans="1:77" ht="15" x14ac:dyDescent="0.25">
      <c r="A433" s="47"/>
      <c r="B433" s="47"/>
      <c r="C433" s="47"/>
      <c r="D433" s="47"/>
      <c r="E433" s="47"/>
      <c r="F433" s="47"/>
      <c r="G433" s="48"/>
      <c r="H433" s="48"/>
      <c r="I433" s="48"/>
      <c r="J433" s="48"/>
      <c r="K433" s="48"/>
      <c r="L433" s="48"/>
      <c r="M433" s="49"/>
      <c r="N433" s="50"/>
      <c r="O433" s="51"/>
      <c r="P433" s="52"/>
      <c r="Q433" s="52"/>
      <c r="R433" s="51"/>
      <c r="S433" s="53"/>
      <c r="T433" s="49"/>
      <c r="U433" s="50"/>
      <c r="V433" s="51"/>
      <c r="W433" s="51"/>
      <c r="X433" s="54"/>
      <c r="Y433" s="54"/>
      <c r="Z433" s="54"/>
      <c r="AA433" s="54"/>
      <c r="AB433" s="54"/>
      <c r="AC433" s="54"/>
      <c r="AD433" s="54"/>
      <c r="AE433" s="55"/>
      <c r="AF433" s="51"/>
      <c r="AG433" s="41"/>
      <c r="AH433" s="41"/>
      <c r="AI433" s="41"/>
      <c r="AJ433" s="41"/>
      <c r="AK433" s="41"/>
      <c r="AL433" s="41"/>
      <c r="AM433" s="41"/>
      <c r="AN433" s="41"/>
      <c r="AO433" s="41"/>
      <c r="AP433" s="41"/>
      <c r="AQ433" s="41"/>
      <c r="AR433" s="41"/>
      <c r="AS433" s="41"/>
      <c r="AT433" s="41"/>
      <c r="AU433" s="41"/>
      <c r="AV433" s="41"/>
      <c r="AW433" s="41"/>
      <c r="AX433" s="41"/>
      <c r="AY433" s="41"/>
      <c r="AZ433" s="41"/>
      <c r="BA433" s="41"/>
      <c r="BB433" s="42"/>
      <c r="BC433" s="43"/>
      <c r="BD433" s="2"/>
      <c r="BE433" s="2"/>
      <c r="BF433" s="2"/>
      <c r="BG433" s="2"/>
      <c r="BH433" s="2"/>
      <c r="BI433" s="2"/>
      <c r="BJ433" s="2"/>
      <c r="BK433" s="2"/>
      <c r="BL433" s="2"/>
      <c r="BM433" s="2"/>
      <c r="BN433" s="2"/>
      <c r="BO433" s="2"/>
      <c r="BP433" s="2"/>
      <c r="BQ433" s="2"/>
      <c r="BR433" s="2"/>
      <c r="BS433" s="2"/>
      <c r="BT433" s="2"/>
      <c r="BU433" s="2"/>
      <c r="BV433" s="2"/>
      <c r="BW433" s="2"/>
      <c r="BX433" s="2"/>
      <c r="BY433" s="2"/>
    </row>
    <row r="434" spans="1:77" ht="15" x14ac:dyDescent="0.25">
      <c r="A434" s="47"/>
      <c r="B434" s="47"/>
      <c r="C434" s="47"/>
      <c r="D434" s="47"/>
      <c r="E434" s="47"/>
      <c r="F434" s="47"/>
      <c r="G434" s="48"/>
      <c r="H434" s="48"/>
      <c r="I434" s="48"/>
      <c r="J434" s="48"/>
      <c r="K434" s="48"/>
      <c r="L434" s="48"/>
      <c r="M434" s="49"/>
      <c r="N434" s="50"/>
      <c r="O434" s="51"/>
      <c r="P434" s="52"/>
      <c r="Q434" s="52"/>
      <c r="R434" s="51"/>
      <c r="S434" s="53"/>
      <c r="T434" s="49"/>
      <c r="U434" s="50"/>
      <c r="V434" s="51"/>
      <c r="W434" s="51"/>
      <c r="X434" s="54"/>
      <c r="Y434" s="54"/>
      <c r="Z434" s="54"/>
      <c r="AA434" s="54"/>
      <c r="AB434" s="54"/>
      <c r="AC434" s="54"/>
      <c r="AD434" s="54"/>
      <c r="AE434" s="55"/>
      <c r="AF434" s="51"/>
      <c r="AG434" s="41"/>
      <c r="AH434" s="41"/>
      <c r="AI434" s="41"/>
      <c r="AJ434" s="41"/>
      <c r="AK434" s="41"/>
      <c r="AL434" s="41"/>
      <c r="AM434" s="41"/>
      <c r="AN434" s="41"/>
      <c r="AO434" s="41"/>
      <c r="AP434" s="41"/>
      <c r="AQ434" s="41"/>
      <c r="AR434" s="41"/>
      <c r="AS434" s="41"/>
      <c r="AT434" s="41"/>
      <c r="AU434" s="41"/>
      <c r="AV434" s="41"/>
      <c r="AW434" s="41"/>
      <c r="AX434" s="41"/>
      <c r="AY434" s="41"/>
      <c r="AZ434" s="41"/>
      <c r="BA434" s="41"/>
      <c r="BB434" s="42"/>
      <c r="BC434" s="43"/>
      <c r="BD434" s="2"/>
      <c r="BE434" s="2"/>
      <c r="BF434" s="2"/>
      <c r="BG434" s="2"/>
      <c r="BH434" s="2"/>
      <c r="BI434" s="2"/>
      <c r="BJ434" s="2"/>
      <c r="BK434" s="2"/>
      <c r="BL434" s="2"/>
      <c r="BM434" s="2"/>
      <c r="BN434" s="2"/>
      <c r="BO434" s="2"/>
      <c r="BP434" s="2"/>
      <c r="BQ434" s="2"/>
      <c r="BR434" s="2"/>
      <c r="BS434" s="2"/>
      <c r="BT434" s="2"/>
      <c r="BU434" s="2"/>
      <c r="BV434" s="2"/>
      <c r="BW434" s="2"/>
      <c r="BX434" s="2"/>
      <c r="BY434" s="2"/>
    </row>
    <row r="435" spans="1:77" ht="15" x14ac:dyDescent="0.25">
      <c r="A435" s="47"/>
      <c r="B435" s="47"/>
      <c r="C435" s="47"/>
      <c r="D435" s="47"/>
      <c r="E435" s="47"/>
      <c r="F435" s="47"/>
      <c r="G435" s="48"/>
      <c r="H435" s="48"/>
      <c r="I435" s="48"/>
      <c r="J435" s="48"/>
      <c r="K435" s="48"/>
      <c r="L435" s="48"/>
      <c r="M435" s="49"/>
      <c r="N435" s="50"/>
      <c r="O435" s="51"/>
      <c r="P435" s="52"/>
      <c r="Q435" s="52"/>
      <c r="R435" s="51"/>
      <c r="S435" s="53"/>
      <c r="T435" s="49"/>
      <c r="U435" s="50"/>
      <c r="V435" s="51"/>
      <c r="W435" s="51"/>
      <c r="X435" s="54"/>
      <c r="Y435" s="54"/>
      <c r="Z435" s="54"/>
      <c r="AA435" s="54"/>
      <c r="AB435" s="54"/>
      <c r="AC435" s="54"/>
      <c r="AD435" s="54"/>
      <c r="AE435" s="55"/>
      <c r="AF435" s="51"/>
      <c r="AG435" s="41"/>
      <c r="AH435" s="41"/>
      <c r="AI435" s="41"/>
      <c r="AJ435" s="41"/>
      <c r="AK435" s="41"/>
      <c r="AL435" s="41"/>
      <c r="AM435" s="41"/>
      <c r="AN435" s="41"/>
      <c r="AO435" s="41"/>
      <c r="AP435" s="41"/>
      <c r="AQ435" s="41"/>
      <c r="AR435" s="41"/>
      <c r="AS435" s="41"/>
      <c r="AT435" s="41"/>
      <c r="AU435" s="41"/>
      <c r="AV435" s="41"/>
      <c r="AW435" s="41"/>
      <c r="AX435" s="41"/>
      <c r="AY435" s="41"/>
      <c r="AZ435" s="41"/>
      <c r="BA435" s="41"/>
      <c r="BB435" s="42"/>
      <c r="BC435" s="43"/>
      <c r="BD435" s="2"/>
      <c r="BE435" s="2"/>
      <c r="BF435" s="2"/>
      <c r="BG435" s="2"/>
      <c r="BH435" s="2"/>
      <c r="BI435" s="2"/>
      <c r="BJ435" s="2"/>
      <c r="BK435" s="2"/>
      <c r="BL435" s="2"/>
      <c r="BM435" s="2"/>
      <c r="BN435" s="2"/>
      <c r="BO435" s="2"/>
      <c r="BP435" s="2"/>
      <c r="BQ435" s="2"/>
      <c r="BR435" s="2"/>
      <c r="BS435" s="2"/>
      <c r="BT435" s="2"/>
      <c r="BU435" s="2"/>
      <c r="BV435" s="2"/>
      <c r="BW435" s="2"/>
      <c r="BX435" s="2"/>
      <c r="BY435" s="2"/>
    </row>
    <row r="436" spans="1:77" ht="15" x14ac:dyDescent="0.25">
      <c r="A436" s="47"/>
      <c r="B436" s="47"/>
      <c r="C436" s="47"/>
      <c r="D436" s="47"/>
      <c r="E436" s="47"/>
      <c r="F436" s="47"/>
      <c r="G436" s="48"/>
      <c r="H436" s="48"/>
      <c r="I436" s="48"/>
      <c r="J436" s="48"/>
      <c r="K436" s="48"/>
      <c r="L436" s="48"/>
      <c r="M436" s="49"/>
      <c r="N436" s="50"/>
      <c r="O436" s="51"/>
      <c r="P436" s="52"/>
      <c r="Q436" s="52"/>
      <c r="R436" s="51"/>
      <c r="S436" s="53"/>
      <c r="T436" s="49"/>
      <c r="U436" s="50"/>
      <c r="V436" s="51"/>
      <c r="W436" s="51"/>
      <c r="X436" s="54"/>
      <c r="Y436" s="54"/>
      <c r="Z436" s="54"/>
      <c r="AA436" s="54"/>
      <c r="AB436" s="54"/>
      <c r="AC436" s="54"/>
      <c r="AD436" s="54"/>
      <c r="AE436" s="55"/>
      <c r="AF436" s="51"/>
      <c r="AG436" s="41"/>
      <c r="AH436" s="41"/>
      <c r="AI436" s="41"/>
      <c r="AJ436" s="41"/>
      <c r="AK436" s="41"/>
      <c r="AL436" s="41"/>
      <c r="AM436" s="41"/>
      <c r="AN436" s="41"/>
      <c r="AO436" s="41"/>
      <c r="AP436" s="41"/>
      <c r="AQ436" s="41"/>
      <c r="AR436" s="41"/>
      <c r="AS436" s="41"/>
      <c r="AT436" s="41"/>
      <c r="AU436" s="41"/>
      <c r="AV436" s="41"/>
      <c r="AW436" s="41"/>
      <c r="AX436" s="41"/>
      <c r="AY436" s="41"/>
      <c r="AZ436" s="41"/>
      <c r="BA436" s="41"/>
      <c r="BB436" s="42"/>
      <c r="BC436" s="43"/>
      <c r="BD436" s="2"/>
      <c r="BE436" s="2"/>
      <c r="BF436" s="2"/>
      <c r="BG436" s="2"/>
      <c r="BH436" s="2"/>
      <c r="BI436" s="2"/>
      <c r="BJ436" s="2"/>
      <c r="BK436" s="2"/>
      <c r="BL436" s="2"/>
      <c r="BM436" s="2"/>
      <c r="BN436" s="2"/>
      <c r="BO436" s="2"/>
      <c r="BP436" s="2"/>
      <c r="BQ436" s="2"/>
      <c r="BR436" s="2"/>
      <c r="BS436" s="2"/>
      <c r="BT436" s="2"/>
      <c r="BU436" s="2"/>
      <c r="BV436" s="2"/>
      <c r="BW436" s="2"/>
      <c r="BX436" s="2"/>
      <c r="BY436" s="2"/>
    </row>
    <row r="437" spans="1:77" ht="15" x14ac:dyDescent="0.25">
      <c r="A437" s="47"/>
      <c r="B437" s="47"/>
      <c r="C437" s="47"/>
      <c r="D437" s="47"/>
      <c r="E437" s="47"/>
      <c r="F437" s="47"/>
      <c r="G437" s="48"/>
      <c r="H437" s="48"/>
      <c r="I437" s="48"/>
      <c r="J437" s="48"/>
      <c r="K437" s="48"/>
      <c r="L437" s="48"/>
      <c r="M437" s="49"/>
      <c r="N437" s="50"/>
      <c r="O437" s="51"/>
      <c r="P437" s="52"/>
      <c r="Q437" s="52"/>
      <c r="R437" s="51"/>
      <c r="S437" s="53"/>
      <c r="T437" s="49"/>
      <c r="U437" s="50"/>
      <c r="V437" s="51"/>
      <c r="W437" s="51"/>
      <c r="X437" s="54"/>
      <c r="Y437" s="54"/>
      <c r="Z437" s="54"/>
      <c r="AA437" s="54"/>
      <c r="AB437" s="54"/>
      <c r="AC437" s="54"/>
      <c r="AD437" s="54"/>
      <c r="AE437" s="55"/>
      <c r="AF437" s="51"/>
      <c r="AG437" s="41"/>
      <c r="AH437" s="41"/>
      <c r="AI437" s="41"/>
      <c r="AJ437" s="41"/>
      <c r="AK437" s="41"/>
      <c r="AL437" s="41"/>
      <c r="AM437" s="41"/>
      <c r="AN437" s="41"/>
      <c r="AO437" s="41"/>
      <c r="AP437" s="41"/>
      <c r="AQ437" s="41"/>
      <c r="AR437" s="41"/>
      <c r="AS437" s="41"/>
      <c r="AT437" s="41"/>
      <c r="AU437" s="41"/>
      <c r="AV437" s="41"/>
      <c r="AW437" s="41"/>
      <c r="AX437" s="41"/>
      <c r="AY437" s="41"/>
      <c r="AZ437" s="41"/>
      <c r="BA437" s="41"/>
      <c r="BB437" s="42"/>
      <c r="BC437" s="43"/>
      <c r="BD437" s="2"/>
      <c r="BE437" s="2"/>
      <c r="BF437" s="2"/>
      <c r="BG437" s="2"/>
      <c r="BH437" s="2"/>
      <c r="BI437" s="2"/>
      <c r="BJ437" s="2"/>
      <c r="BK437" s="2"/>
      <c r="BL437" s="2"/>
      <c r="BM437" s="2"/>
      <c r="BN437" s="2"/>
      <c r="BO437" s="2"/>
      <c r="BP437" s="2"/>
      <c r="BQ437" s="2"/>
      <c r="BR437" s="2"/>
      <c r="BS437" s="2"/>
      <c r="BT437" s="2"/>
      <c r="BU437" s="2"/>
      <c r="BV437" s="2"/>
      <c r="BW437" s="2"/>
      <c r="BX437" s="2"/>
      <c r="BY437" s="2"/>
    </row>
    <row r="438" spans="1:77" ht="15" x14ac:dyDescent="0.25">
      <c r="A438" s="47"/>
      <c r="B438" s="47"/>
      <c r="C438" s="47"/>
      <c r="D438" s="47"/>
      <c r="E438" s="47"/>
      <c r="F438" s="47"/>
      <c r="G438" s="48"/>
      <c r="H438" s="48"/>
      <c r="I438" s="48"/>
      <c r="J438" s="48"/>
      <c r="K438" s="48"/>
      <c r="L438" s="48"/>
      <c r="M438" s="49"/>
      <c r="N438" s="50"/>
      <c r="O438" s="51"/>
      <c r="P438" s="52"/>
      <c r="Q438" s="52"/>
      <c r="R438" s="51"/>
      <c r="S438" s="53"/>
      <c r="T438" s="49"/>
      <c r="U438" s="50"/>
      <c r="V438" s="51"/>
      <c r="W438" s="51"/>
      <c r="X438" s="54"/>
      <c r="Y438" s="54"/>
      <c r="Z438" s="54"/>
      <c r="AA438" s="54"/>
      <c r="AB438" s="54"/>
      <c r="AC438" s="54"/>
      <c r="AD438" s="54"/>
      <c r="AE438" s="55"/>
      <c r="AF438" s="51"/>
      <c r="AG438" s="41"/>
      <c r="AH438" s="41"/>
      <c r="AI438" s="41"/>
      <c r="AJ438" s="41"/>
      <c r="AK438" s="41"/>
      <c r="AL438" s="41"/>
      <c r="AM438" s="41"/>
      <c r="AN438" s="41"/>
      <c r="AO438" s="41"/>
      <c r="AP438" s="41"/>
      <c r="AQ438" s="41"/>
      <c r="AR438" s="41"/>
      <c r="AS438" s="41"/>
      <c r="AT438" s="41"/>
      <c r="AU438" s="41"/>
      <c r="AV438" s="41"/>
      <c r="AW438" s="41"/>
      <c r="AX438" s="41"/>
      <c r="AY438" s="41"/>
      <c r="AZ438" s="41"/>
      <c r="BA438" s="41"/>
      <c r="BB438" s="42"/>
      <c r="BC438" s="43"/>
      <c r="BD438" s="2"/>
      <c r="BE438" s="2"/>
      <c r="BF438" s="2"/>
      <c r="BG438" s="2"/>
      <c r="BH438" s="2"/>
      <c r="BI438" s="2"/>
      <c r="BJ438" s="2"/>
      <c r="BK438" s="2"/>
      <c r="BL438" s="2"/>
      <c r="BM438" s="2"/>
      <c r="BN438" s="2"/>
      <c r="BO438" s="2"/>
      <c r="BP438" s="2"/>
      <c r="BQ438" s="2"/>
      <c r="BR438" s="2"/>
      <c r="BS438" s="2"/>
      <c r="BT438" s="2"/>
      <c r="BU438" s="2"/>
      <c r="BV438" s="2"/>
      <c r="BW438" s="2"/>
      <c r="BX438" s="2"/>
      <c r="BY438" s="2"/>
    </row>
    <row r="439" spans="1:77" ht="15" x14ac:dyDescent="0.25">
      <c r="A439" s="47"/>
      <c r="B439" s="47"/>
      <c r="C439" s="47"/>
      <c r="D439" s="47"/>
      <c r="E439" s="47"/>
      <c r="F439" s="47"/>
      <c r="G439" s="48"/>
      <c r="H439" s="48"/>
      <c r="I439" s="48"/>
      <c r="J439" s="48"/>
      <c r="K439" s="48"/>
      <c r="L439" s="48"/>
      <c r="M439" s="49"/>
      <c r="N439" s="50"/>
      <c r="O439" s="51"/>
      <c r="P439" s="52"/>
      <c r="Q439" s="52"/>
      <c r="R439" s="51"/>
      <c r="S439" s="53"/>
      <c r="T439" s="49"/>
      <c r="U439" s="50"/>
      <c r="V439" s="51"/>
      <c r="W439" s="51"/>
      <c r="X439" s="54"/>
      <c r="Y439" s="54"/>
      <c r="Z439" s="54"/>
      <c r="AA439" s="54"/>
      <c r="AB439" s="54"/>
      <c r="AC439" s="54"/>
      <c r="AD439" s="54"/>
      <c r="AE439" s="55"/>
      <c r="AF439" s="51"/>
      <c r="AG439" s="41"/>
      <c r="AH439" s="41"/>
      <c r="AI439" s="41"/>
      <c r="AJ439" s="41"/>
      <c r="AK439" s="41"/>
      <c r="AL439" s="41"/>
      <c r="AM439" s="41"/>
      <c r="AN439" s="41"/>
      <c r="AO439" s="41"/>
      <c r="AP439" s="41"/>
      <c r="AQ439" s="41"/>
      <c r="AR439" s="41"/>
      <c r="AS439" s="41"/>
      <c r="AT439" s="41"/>
      <c r="AU439" s="41"/>
      <c r="AV439" s="41"/>
      <c r="AW439" s="41"/>
      <c r="AX439" s="41"/>
      <c r="AY439" s="41"/>
      <c r="AZ439" s="41"/>
      <c r="BA439" s="41"/>
      <c r="BB439" s="42"/>
      <c r="BC439" s="43"/>
      <c r="BD439" s="2"/>
      <c r="BE439" s="2"/>
      <c r="BF439" s="2"/>
      <c r="BG439" s="2"/>
      <c r="BH439" s="2"/>
      <c r="BI439" s="2"/>
      <c r="BJ439" s="2"/>
      <c r="BK439" s="2"/>
      <c r="BL439" s="2"/>
      <c r="BM439" s="2"/>
      <c r="BN439" s="2"/>
      <c r="BO439" s="2"/>
      <c r="BP439" s="2"/>
      <c r="BQ439" s="2"/>
      <c r="BR439" s="2"/>
      <c r="BS439" s="2"/>
      <c r="BT439" s="2"/>
      <c r="BU439" s="2"/>
      <c r="BV439" s="2"/>
      <c r="BW439" s="2"/>
      <c r="BX439" s="2"/>
      <c r="BY439" s="2"/>
    </row>
    <row r="440" spans="1:77" ht="15" x14ac:dyDescent="0.25">
      <c r="A440" s="47"/>
      <c r="B440" s="47"/>
      <c r="C440" s="47"/>
      <c r="D440" s="47"/>
      <c r="E440" s="47"/>
      <c r="F440" s="47"/>
      <c r="G440" s="48"/>
      <c r="H440" s="48"/>
      <c r="I440" s="48"/>
      <c r="J440" s="48"/>
      <c r="K440" s="48"/>
      <c r="L440" s="48"/>
      <c r="M440" s="49"/>
      <c r="N440" s="50"/>
      <c r="O440" s="51"/>
      <c r="P440" s="52"/>
      <c r="Q440" s="52"/>
      <c r="R440" s="51"/>
      <c r="S440" s="53"/>
      <c r="T440" s="49"/>
      <c r="U440" s="50"/>
      <c r="V440" s="51"/>
      <c r="W440" s="51"/>
      <c r="X440" s="54"/>
      <c r="Y440" s="54"/>
      <c r="Z440" s="54"/>
      <c r="AA440" s="54"/>
      <c r="AB440" s="54"/>
      <c r="AC440" s="54"/>
      <c r="AD440" s="54"/>
      <c r="AE440" s="55"/>
      <c r="AF440" s="51"/>
      <c r="AG440" s="41"/>
      <c r="AH440" s="41"/>
      <c r="AI440" s="41"/>
      <c r="AJ440" s="41"/>
      <c r="AK440" s="41"/>
      <c r="AL440" s="41"/>
      <c r="AM440" s="41"/>
      <c r="AN440" s="41"/>
      <c r="AO440" s="41"/>
      <c r="AP440" s="41"/>
      <c r="AQ440" s="41"/>
      <c r="AR440" s="41"/>
      <c r="AS440" s="41"/>
      <c r="AT440" s="41"/>
      <c r="AU440" s="41"/>
      <c r="AV440" s="41"/>
      <c r="AW440" s="41"/>
      <c r="AX440" s="41"/>
      <c r="AY440" s="41"/>
      <c r="AZ440" s="41"/>
      <c r="BA440" s="41"/>
      <c r="BB440" s="42"/>
      <c r="BC440" s="43"/>
      <c r="BD440" s="2"/>
      <c r="BE440" s="2"/>
      <c r="BF440" s="2"/>
      <c r="BG440" s="2"/>
      <c r="BH440" s="2"/>
      <c r="BI440" s="2"/>
      <c r="BJ440" s="2"/>
      <c r="BK440" s="2"/>
      <c r="BL440" s="2"/>
      <c r="BM440" s="2"/>
      <c r="BN440" s="2"/>
      <c r="BO440" s="2"/>
      <c r="BP440" s="2"/>
      <c r="BQ440" s="2"/>
      <c r="BR440" s="2"/>
      <c r="BS440" s="2"/>
      <c r="BT440" s="2"/>
      <c r="BU440" s="2"/>
      <c r="BV440" s="2"/>
      <c r="BW440" s="2"/>
      <c r="BX440" s="2"/>
      <c r="BY440" s="2"/>
    </row>
    <row r="441" spans="1:77" ht="15" x14ac:dyDescent="0.25">
      <c r="A441" s="47"/>
      <c r="B441" s="47"/>
      <c r="C441" s="47"/>
      <c r="D441" s="47"/>
      <c r="E441" s="47"/>
      <c r="F441" s="47"/>
      <c r="G441" s="48"/>
      <c r="H441" s="48"/>
      <c r="I441" s="48"/>
      <c r="J441" s="48"/>
      <c r="K441" s="48"/>
      <c r="L441" s="48"/>
      <c r="M441" s="49"/>
      <c r="N441" s="50"/>
      <c r="O441" s="51"/>
      <c r="P441" s="52"/>
      <c r="Q441" s="52"/>
      <c r="R441" s="51"/>
      <c r="S441" s="53"/>
      <c r="T441" s="49"/>
      <c r="U441" s="50"/>
      <c r="V441" s="51"/>
      <c r="W441" s="51"/>
      <c r="X441" s="54"/>
      <c r="Y441" s="54"/>
      <c r="Z441" s="54"/>
      <c r="AA441" s="54"/>
      <c r="AB441" s="54"/>
      <c r="AC441" s="54"/>
      <c r="AD441" s="54"/>
      <c r="AE441" s="55"/>
      <c r="AF441" s="51"/>
      <c r="AG441" s="41"/>
      <c r="AH441" s="41"/>
      <c r="AI441" s="41"/>
      <c r="AJ441" s="41"/>
      <c r="AK441" s="41"/>
      <c r="AL441" s="41"/>
      <c r="AM441" s="41"/>
      <c r="AN441" s="41"/>
      <c r="AO441" s="41"/>
      <c r="AP441" s="41"/>
      <c r="AQ441" s="41"/>
      <c r="AR441" s="41"/>
      <c r="AS441" s="41"/>
      <c r="AT441" s="41"/>
      <c r="AU441" s="41"/>
      <c r="AV441" s="41"/>
      <c r="AW441" s="41"/>
      <c r="AX441" s="41"/>
      <c r="AY441" s="41"/>
      <c r="AZ441" s="41"/>
      <c r="BA441" s="41"/>
      <c r="BB441" s="42"/>
      <c r="BC441" s="43"/>
      <c r="BD441" s="2"/>
      <c r="BE441" s="2"/>
      <c r="BF441" s="2"/>
      <c r="BG441" s="2"/>
      <c r="BH441" s="2"/>
      <c r="BI441" s="2"/>
      <c r="BJ441" s="2"/>
      <c r="BK441" s="2"/>
      <c r="BL441" s="2"/>
      <c r="BM441" s="2"/>
      <c r="BN441" s="2"/>
      <c r="BO441" s="2"/>
      <c r="BP441" s="2"/>
      <c r="BQ441" s="2"/>
      <c r="BR441" s="2"/>
      <c r="BS441" s="2"/>
      <c r="BT441" s="2"/>
      <c r="BU441" s="2"/>
      <c r="BV441" s="2"/>
      <c r="BW441" s="2"/>
      <c r="BX441" s="2"/>
      <c r="BY441" s="2"/>
    </row>
    <row r="442" spans="1:77" ht="15" x14ac:dyDescent="0.25">
      <c r="A442" s="47"/>
      <c r="B442" s="47"/>
      <c r="C442" s="47"/>
      <c r="D442" s="47"/>
      <c r="E442" s="47"/>
      <c r="F442" s="47"/>
      <c r="G442" s="48"/>
      <c r="H442" s="48"/>
      <c r="I442" s="48"/>
      <c r="J442" s="48"/>
      <c r="K442" s="48"/>
      <c r="L442" s="48"/>
      <c r="M442" s="49"/>
      <c r="N442" s="50"/>
      <c r="O442" s="51"/>
      <c r="P442" s="52"/>
      <c r="Q442" s="52"/>
      <c r="R442" s="51"/>
      <c r="S442" s="53"/>
      <c r="T442" s="49"/>
      <c r="U442" s="50"/>
      <c r="V442" s="51"/>
      <c r="W442" s="51"/>
      <c r="X442" s="54"/>
      <c r="Y442" s="54"/>
      <c r="Z442" s="54"/>
      <c r="AA442" s="54"/>
      <c r="AB442" s="54"/>
      <c r="AC442" s="54"/>
      <c r="AD442" s="54"/>
      <c r="AE442" s="55"/>
      <c r="AF442" s="51"/>
      <c r="AG442" s="41"/>
      <c r="AH442" s="41"/>
      <c r="AI442" s="41"/>
      <c r="AJ442" s="41"/>
      <c r="AK442" s="41"/>
      <c r="AL442" s="41"/>
      <c r="AM442" s="41"/>
      <c r="AN442" s="41"/>
      <c r="AO442" s="41"/>
      <c r="AP442" s="41"/>
      <c r="AQ442" s="41"/>
      <c r="AR442" s="41"/>
      <c r="AS442" s="41"/>
      <c r="AT442" s="41"/>
      <c r="AU442" s="41"/>
      <c r="AV442" s="41"/>
      <c r="AW442" s="41"/>
      <c r="AX442" s="41"/>
      <c r="AY442" s="41"/>
      <c r="AZ442" s="41"/>
      <c r="BA442" s="41"/>
      <c r="BB442" s="42"/>
      <c r="BC442" s="43"/>
      <c r="BD442" s="2"/>
      <c r="BE442" s="2"/>
      <c r="BF442" s="2"/>
      <c r="BG442" s="2"/>
      <c r="BH442" s="2"/>
      <c r="BI442" s="2"/>
      <c r="BJ442" s="2"/>
      <c r="BK442" s="2"/>
      <c r="BL442" s="2"/>
      <c r="BM442" s="2"/>
      <c r="BN442" s="2"/>
      <c r="BO442" s="2"/>
      <c r="BP442" s="2"/>
      <c r="BQ442" s="2"/>
      <c r="BR442" s="2"/>
      <c r="BS442" s="2"/>
      <c r="BT442" s="2"/>
      <c r="BU442" s="2"/>
      <c r="BV442" s="2"/>
      <c r="BW442" s="2"/>
      <c r="BX442" s="2"/>
      <c r="BY442" s="2"/>
    </row>
    <row r="443" spans="1:77" ht="15" x14ac:dyDescent="0.25">
      <c r="A443" s="47"/>
      <c r="B443" s="47"/>
      <c r="C443" s="47"/>
      <c r="D443" s="47"/>
      <c r="E443" s="47"/>
      <c r="F443" s="47"/>
      <c r="G443" s="48"/>
      <c r="H443" s="48"/>
      <c r="I443" s="48"/>
      <c r="J443" s="48"/>
      <c r="K443" s="48"/>
      <c r="L443" s="48"/>
      <c r="M443" s="49"/>
      <c r="N443" s="50"/>
      <c r="O443" s="51"/>
      <c r="P443" s="52"/>
      <c r="Q443" s="52"/>
      <c r="R443" s="51"/>
      <c r="S443" s="53"/>
      <c r="T443" s="49"/>
      <c r="U443" s="50"/>
      <c r="V443" s="51"/>
      <c r="W443" s="51"/>
      <c r="X443" s="54"/>
      <c r="Y443" s="54"/>
      <c r="Z443" s="54"/>
      <c r="AA443" s="54"/>
      <c r="AB443" s="54"/>
      <c r="AC443" s="54"/>
      <c r="AD443" s="54"/>
      <c r="AE443" s="55"/>
      <c r="AF443" s="51"/>
      <c r="AG443" s="41"/>
      <c r="AH443" s="41"/>
      <c r="AI443" s="41"/>
      <c r="AJ443" s="41"/>
      <c r="AK443" s="41"/>
      <c r="AL443" s="41"/>
      <c r="AM443" s="41"/>
      <c r="AN443" s="41"/>
      <c r="AO443" s="41"/>
      <c r="AP443" s="41"/>
      <c r="AQ443" s="41"/>
      <c r="AR443" s="41"/>
      <c r="AS443" s="41"/>
      <c r="AT443" s="41"/>
      <c r="AU443" s="41"/>
      <c r="AV443" s="41"/>
      <c r="AW443" s="41"/>
      <c r="AX443" s="41"/>
      <c r="AY443" s="41"/>
      <c r="AZ443" s="41"/>
      <c r="BA443" s="41"/>
      <c r="BB443" s="42"/>
      <c r="BC443" s="43"/>
      <c r="BD443" s="2"/>
      <c r="BE443" s="2"/>
      <c r="BF443" s="2"/>
      <c r="BG443" s="2"/>
      <c r="BH443" s="2"/>
      <c r="BI443" s="2"/>
      <c r="BJ443" s="2"/>
      <c r="BK443" s="2"/>
      <c r="BL443" s="2"/>
      <c r="BM443" s="2"/>
      <c r="BN443" s="2"/>
      <c r="BO443" s="2"/>
      <c r="BP443" s="2"/>
      <c r="BQ443" s="2"/>
      <c r="BR443" s="2"/>
      <c r="BS443" s="2"/>
      <c r="BT443" s="2"/>
      <c r="BU443" s="2"/>
      <c r="BV443" s="2"/>
      <c r="BW443" s="2"/>
      <c r="BX443" s="2"/>
      <c r="BY443" s="2"/>
    </row>
    <row r="444" spans="1:77" ht="15" x14ac:dyDescent="0.25">
      <c r="A444" s="47"/>
      <c r="B444" s="47"/>
      <c r="C444" s="47"/>
      <c r="D444" s="47"/>
      <c r="E444" s="47"/>
      <c r="F444" s="47"/>
      <c r="G444" s="48"/>
      <c r="H444" s="48"/>
      <c r="I444" s="48"/>
      <c r="J444" s="48"/>
      <c r="K444" s="48"/>
      <c r="L444" s="48"/>
      <c r="M444" s="49"/>
      <c r="N444" s="50"/>
      <c r="O444" s="51"/>
      <c r="P444" s="52"/>
      <c r="Q444" s="52"/>
      <c r="R444" s="51"/>
      <c r="S444" s="53"/>
      <c r="T444" s="49"/>
      <c r="U444" s="50"/>
      <c r="V444" s="51"/>
      <c r="W444" s="51"/>
      <c r="X444" s="54"/>
      <c r="Y444" s="54"/>
      <c r="Z444" s="54"/>
      <c r="AA444" s="54"/>
      <c r="AB444" s="54"/>
      <c r="AC444" s="54"/>
      <c r="AD444" s="54"/>
      <c r="AE444" s="55"/>
      <c r="AF444" s="51"/>
      <c r="AG444" s="41"/>
      <c r="AH444" s="41"/>
      <c r="AI444" s="41"/>
      <c r="AJ444" s="41"/>
      <c r="AK444" s="41"/>
      <c r="AL444" s="41"/>
      <c r="AM444" s="41"/>
      <c r="AN444" s="41"/>
      <c r="AO444" s="41"/>
      <c r="AP444" s="41"/>
      <c r="AQ444" s="41"/>
      <c r="AR444" s="41"/>
      <c r="AS444" s="41"/>
      <c r="AT444" s="41"/>
      <c r="AU444" s="41"/>
      <c r="AV444" s="41"/>
      <c r="AW444" s="41"/>
      <c r="AX444" s="41"/>
      <c r="AY444" s="41"/>
      <c r="AZ444" s="41"/>
      <c r="BA444" s="41"/>
      <c r="BB444" s="42"/>
      <c r="BC444" s="43"/>
      <c r="BD444" s="2"/>
      <c r="BE444" s="2"/>
      <c r="BF444" s="2"/>
      <c r="BG444" s="2"/>
      <c r="BH444" s="2"/>
      <c r="BI444" s="2"/>
      <c r="BJ444" s="2"/>
      <c r="BK444" s="2"/>
      <c r="BL444" s="2"/>
      <c r="BM444" s="2"/>
      <c r="BN444" s="2"/>
      <c r="BO444" s="2"/>
      <c r="BP444" s="2"/>
      <c r="BQ444" s="2"/>
      <c r="BR444" s="2"/>
      <c r="BS444" s="2"/>
      <c r="BT444" s="2"/>
      <c r="BU444" s="2"/>
      <c r="BV444" s="2"/>
      <c r="BW444" s="2"/>
      <c r="BX444" s="2"/>
      <c r="BY444" s="2"/>
    </row>
    <row r="445" spans="1:77" ht="15" x14ac:dyDescent="0.25">
      <c r="A445" s="47"/>
      <c r="B445" s="47"/>
      <c r="C445" s="47"/>
      <c r="D445" s="47"/>
      <c r="E445" s="47"/>
      <c r="F445" s="47"/>
      <c r="G445" s="48"/>
      <c r="H445" s="48"/>
      <c r="I445" s="48"/>
      <c r="J445" s="48"/>
      <c r="K445" s="48"/>
      <c r="L445" s="48"/>
      <c r="M445" s="49"/>
      <c r="N445" s="50"/>
      <c r="O445" s="51"/>
      <c r="P445" s="52"/>
      <c r="Q445" s="52"/>
      <c r="R445" s="51"/>
      <c r="S445" s="53"/>
      <c r="T445" s="49"/>
      <c r="U445" s="50"/>
      <c r="V445" s="51"/>
      <c r="W445" s="51"/>
      <c r="X445" s="54"/>
      <c r="Y445" s="54"/>
      <c r="Z445" s="54"/>
      <c r="AA445" s="54"/>
      <c r="AB445" s="54"/>
      <c r="AC445" s="54"/>
      <c r="AD445" s="54"/>
      <c r="AE445" s="55"/>
      <c r="AF445" s="51"/>
      <c r="AG445" s="41"/>
      <c r="AH445" s="41"/>
      <c r="AI445" s="41"/>
      <c r="AJ445" s="41"/>
      <c r="AK445" s="41"/>
      <c r="AL445" s="41"/>
      <c r="AM445" s="41"/>
      <c r="AN445" s="41"/>
      <c r="AO445" s="41"/>
      <c r="AP445" s="41"/>
      <c r="AQ445" s="41"/>
      <c r="AR445" s="41"/>
      <c r="AS445" s="41"/>
      <c r="AT445" s="41"/>
      <c r="AU445" s="41"/>
      <c r="AV445" s="41"/>
      <c r="AW445" s="41"/>
      <c r="AX445" s="41"/>
      <c r="AY445" s="41"/>
      <c r="AZ445" s="41"/>
      <c r="BA445" s="41"/>
      <c r="BB445" s="42"/>
      <c r="BC445" s="43"/>
      <c r="BD445" s="2"/>
      <c r="BE445" s="2"/>
      <c r="BF445" s="2"/>
      <c r="BG445" s="2"/>
      <c r="BH445" s="2"/>
      <c r="BI445" s="2"/>
      <c r="BJ445" s="2"/>
      <c r="BK445" s="2"/>
      <c r="BL445" s="2"/>
      <c r="BM445" s="2"/>
      <c r="BN445" s="2"/>
      <c r="BO445" s="2"/>
      <c r="BP445" s="2"/>
      <c r="BQ445" s="2"/>
      <c r="BR445" s="2"/>
      <c r="BS445" s="2"/>
      <c r="BT445" s="2"/>
      <c r="BU445" s="2"/>
      <c r="BV445" s="2"/>
      <c r="BW445" s="2"/>
      <c r="BX445" s="2"/>
      <c r="BY445" s="2"/>
    </row>
    <row r="446" spans="1:77" ht="15" x14ac:dyDescent="0.25">
      <c r="A446" s="47"/>
      <c r="B446" s="47"/>
      <c r="C446" s="47"/>
      <c r="D446" s="47"/>
      <c r="E446" s="47"/>
      <c r="F446" s="47"/>
      <c r="G446" s="48"/>
      <c r="H446" s="48"/>
      <c r="I446" s="48"/>
      <c r="J446" s="48"/>
      <c r="K446" s="48"/>
      <c r="L446" s="48"/>
      <c r="M446" s="49"/>
      <c r="N446" s="50"/>
      <c r="O446" s="51"/>
      <c r="P446" s="52"/>
      <c r="Q446" s="52"/>
      <c r="R446" s="51"/>
      <c r="S446" s="53"/>
      <c r="T446" s="49"/>
      <c r="U446" s="50"/>
      <c r="V446" s="51"/>
      <c r="W446" s="51"/>
      <c r="X446" s="54"/>
      <c r="Y446" s="54"/>
      <c r="Z446" s="54"/>
      <c r="AA446" s="54"/>
      <c r="AB446" s="54"/>
      <c r="AC446" s="54"/>
      <c r="AD446" s="54"/>
      <c r="AE446" s="55"/>
      <c r="AF446" s="51"/>
      <c r="AG446" s="41"/>
      <c r="AH446" s="41"/>
      <c r="AI446" s="41"/>
      <c r="AJ446" s="41"/>
      <c r="AK446" s="41"/>
      <c r="AL446" s="41"/>
      <c r="AM446" s="41"/>
      <c r="AN446" s="41"/>
      <c r="AO446" s="41"/>
      <c r="AP446" s="41"/>
      <c r="AQ446" s="41"/>
      <c r="AR446" s="41"/>
      <c r="AS446" s="41"/>
      <c r="AT446" s="41"/>
      <c r="AU446" s="41"/>
      <c r="AV446" s="41"/>
      <c r="AW446" s="41"/>
      <c r="AX446" s="41"/>
      <c r="AY446" s="41"/>
      <c r="AZ446" s="41"/>
      <c r="BA446" s="41"/>
      <c r="BB446" s="42"/>
      <c r="BC446" s="43"/>
      <c r="BD446" s="2"/>
      <c r="BE446" s="2"/>
      <c r="BF446" s="2"/>
      <c r="BG446" s="2"/>
      <c r="BH446" s="2"/>
      <c r="BI446" s="2"/>
      <c r="BJ446" s="2"/>
      <c r="BK446" s="2"/>
      <c r="BL446" s="2"/>
      <c r="BM446" s="2"/>
      <c r="BN446" s="2"/>
      <c r="BO446" s="2"/>
      <c r="BP446" s="2"/>
      <c r="BQ446" s="2"/>
      <c r="BR446" s="2"/>
      <c r="BS446" s="2"/>
      <c r="BT446" s="2"/>
      <c r="BU446" s="2"/>
      <c r="BV446" s="2"/>
      <c r="BW446" s="2"/>
      <c r="BX446" s="2"/>
      <c r="BY446" s="2"/>
    </row>
    <row r="447" spans="1:77" ht="15" x14ac:dyDescent="0.25">
      <c r="A447" s="47"/>
      <c r="B447" s="47"/>
      <c r="C447" s="47"/>
      <c r="D447" s="47"/>
      <c r="E447" s="47"/>
      <c r="F447" s="47"/>
      <c r="G447" s="48"/>
      <c r="H447" s="48"/>
      <c r="I447" s="48"/>
      <c r="J447" s="48"/>
      <c r="K447" s="48"/>
      <c r="L447" s="48"/>
      <c r="M447" s="49"/>
      <c r="N447" s="50"/>
      <c r="O447" s="51"/>
      <c r="P447" s="52"/>
      <c r="Q447" s="52"/>
      <c r="R447" s="51"/>
      <c r="S447" s="53"/>
      <c r="T447" s="49"/>
      <c r="U447" s="50"/>
      <c r="V447" s="51"/>
      <c r="W447" s="51"/>
      <c r="X447" s="54"/>
      <c r="Y447" s="54"/>
      <c r="Z447" s="54"/>
      <c r="AA447" s="54"/>
      <c r="AB447" s="54"/>
      <c r="AC447" s="54"/>
      <c r="AD447" s="54"/>
      <c r="AE447" s="55"/>
      <c r="AF447" s="51"/>
      <c r="AG447" s="41"/>
      <c r="AH447" s="41"/>
      <c r="AI447" s="41"/>
      <c r="AJ447" s="41"/>
      <c r="AK447" s="41"/>
      <c r="AL447" s="41"/>
      <c r="AM447" s="41"/>
      <c r="AN447" s="41"/>
      <c r="AO447" s="41"/>
      <c r="AP447" s="41"/>
      <c r="AQ447" s="41"/>
      <c r="AR447" s="41"/>
      <c r="AS447" s="41"/>
      <c r="AT447" s="41"/>
      <c r="AU447" s="41"/>
      <c r="AV447" s="41"/>
      <c r="AW447" s="41"/>
      <c r="AX447" s="41"/>
      <c r="AY447" s="41"/>
      <c r="AZ447" s="41"/>
      <c r="BA447" s="41"/>
      <c r="BB447" s="42"/>
      <c r="BC447" s="43"/>
      <c r="BD447" s="2"/>
      <c r="BE447" s="2"/>
      <c r="BF447" s="2"/>
      <c r="BG447" s="2"/>
      <c r="BH447" s="2"/>
      <c r="BI447" s="2"/>
      <c r="BJ447" s="2"/>
      <c r="BK447" s="2"/>
      <c r="BL447" s="2"/>
      <c r="BM447" s="2"/>
      <c r="BN447" s="2"/>
      <c r="BO447" s="2"/>
      <c r="BP447" s="2"/>
      <c r="BQ447" s="2"/>
      <c r="BR447" s="2"/>
      <c r="BS447" s="2"/>
      <c r="BT447" s="2"/>
      <c r="BU447" s="2"/>
      <c r="BV447" s="2"/>
      <c r="BW447" s="2"/>
      <c r="BX447" s="2"/>
      <c r="BY447" s="2"/>
    </row>
    <row r="448" spans="1:77" ht="15" x14ac:dyDescent="0.25">
      <c r="A448" s="47"/>
      <c r="B448" s="47"/>
      <c r="C448" s="47"/>
      <c r="D448" s="47"/>
      <c r="E448" s="47"/>
      <c r="F448" s="47"/>
      <c r="G448" s="48"/>
      <c r="H448" s="48"/>
      <c r="I448" s="48"/>
      <c r="J448" s="48"/>
      <c r="K448" s="48"/>
      <c r="L448" s="48"/>
      <c r="M448" s="49"/>
      <c r="N448" s="50"/>
      <c r="O448" s="51"/>
      <c r="P448" s="52"/>
      <c r="Q448" s="52"/>
      <c r="R448" s="51"/>
      <c r="S448" s="53"/>
      <c r="T448" s="49"/>
      <c r="U448" s="50"/>
      <c r="V448" s="51"/>
      <c r="W448" s="51"/>
      <c r="X448" s="54"/>
      <c r="Y448" s="54"/>
      <c r="Z448" s="54"/>
      <c r="AA448" s="54"/>
      <c r="AB448" s="54"/>
      <c r="AC448" s="54"/>
      <c r="AD448" s="54"/>
      <c r="AE448" s="55"/>
      <c r="AF448" s="51"/>
      <c r="AG448" s="41"/>
      <c r="AH448" s="41"/>
      <c r="AI448" s="41"/>
      <c r="AJ448" s="41"/>
      <c r="AK448" s="41"/>
      <c r="AL448" s="41"/>
      <c r="AM448" s="41"/>
      <c r="AN448" s="41"/>
      <c r="AO448" s="41"/>
      <c r="AP448" s="41"/>
      <c r="AQ448" s="41"/>
      <c r="AR448" s="41"/>
      <c r="AS448" s="41"/>
      <c r="AT448" s="41"/>
      <c r="AU448" s="41"/>
      <c r="AV448" s="41"/>
      <c r="AW448" s="41"/>
      <c r="AX448" s="41"/>
      <c r="AY448" s="41"/>
      <c r="AZ448" s="41"/>
      <c r="BA448" s="41"/>
      <c r="BB448" s="42"/>
      <c r="BC448" s="43"/>
      <c r="BD448" s="2"/>
      <c r="BE448" s="2"/>
      <c r="BF448" s="2"/>
      <c r="BG448" s="2"/>
      <c r="BH448" s="2"/>
      <c r="BI448" s="2"/>
      <c r="BJ448" s="2"/>
      <c r="BK448" s="2"/>
      <c r="BL448" s="2"/>
      <c r="BM448" s="2"/>
      <c r="BN448" s="2"/>
      <c r="BO448" s="2"/>
      <c r="BP448" s="2"/>
      <c r="BQ448" s="2"/>
      <c r="BR448" s="2"/>
      <c r="BS448" s="2"/>
      <c r="BT448" s="2"/>
      <c r="BU448" s="2"/>
      <c r="BV448" s="2"/>
      <c r="BW448" s="2"/>
      <c r="BX448" s="2"/>
      <c r="BY448" s="2"/>
    </row>
    <row r="449" spans="1:77" ht="15" x14ac:dyDescent="0.25">
      <c r="A449" s="47"/>
      <c r="B449" s="47"/>
      <c r="C449" s="47"/>
      <c r="D449" s="47"/>
      <c r="E449" s="47"/>
      <c r="F449" s="47"/>
      <c r="G449" s="48"/>
      <c r="H449" s="48"/>
      <c r="I449" s="48"/>
      <c r="J449" s="48"/>
      <c r="K449" s="48"/>
      <c r="L449" s="48"/>
      <c r="M449" s="49"/>
      <c r="N449" s="50"/>
      <c r="O449" s="51"/>
      <c r="P449" s="52"/>
      <c r="Q449" s="52"/>
      <c r="R449" s="51"/>
      <c r="S449" s="53"/>
      <c r="T449" s="49"/>
      <c r="U449" s="50"/>
      <c r="V449" s="51"/>
      <c r="W449" s="51"/>
      <c r="X449" s="54"/>
      <c r="Y449" s="54"/>
      <c r="Z449" s="54"/>
      <c r="AA449" s="54"/>
      <c r="AB449" s="54"/>
      <c r="AC449" s="54"/>
      <c r="AD449" s="54"/>
      <c r="AE449" s="55"/>
      <c r="AF449" s="51"/>
      <c r="AG449" s="41"/>
      <c r="AH449" s="41"/>
      <c r="AI449" s="41"/>
      <c r="AJ449" s="41"/>
      <c r="AK449" s="41"/>
      <c r="AL449" s="41"/>
      <c r="AM449" s="41"/>
      <c r="AN449" s="41"/>
      <c r="AO449" s="41"/>
      <c r="AP449" s="41"/>
      <c r="AQ449" s="41"/>
      <c r="AR449" s="41"/>
      <c r="AS449" s="41"/>
      <c r="AT449" s="41"/>
      <c r="AU449" s="41"/>
      <c r="AV449" s="41"/>
      <c r="AW449" s="41"/>
      <c r="AX449" s="41"/>
      <c r="AY449" s="41"/>
      <c r="AZ449" s="41"/>
      <c r="BA449" s="41"/>
      <c r="BB449" s="42"/>
      <c r="BC449" s="43"/>
      <c r="BD449" s="2"/>
      <c r="BE449" s="2"/>
      <c r="BF449" s="2"/>
      <c r="BG449" s="2"/>
      <c r="BH449" s="2"/>
      <c r="BI449" s="2"/>
      <c r="BJ449" s="2"/>
      <c r="BK449" s="2"/>
      <c r="BL449" s="2"/>
      <c r="BM449" s="2"/>
      <c r="BN449" s="2"/>
      <c r="BO449" s="2"/>
      <c r="BP449" s="2"/>
      <c r="BQ449" s="2"/>
      <c r="BR449" s="2"/>
      <c r="BS449" s="2"/>
      <c r="BT449" s="2"/>
      <c r="BU449" s="2"/>
      <c r="BV449" s="2"/>
      <c r="BW449" s="2"/>
      <c r="BX449" s="2"/>
      <c r="BY449" s="2"/>
    </row>
    <row r="450" spans="1:77" ht="15" x14ac:dyDescent="0.25">
      <c r="A450" s="47"/>
      <c r="B450" s="47"/>
      <c r="C450" s="47"/>
      <c r="D450" s="47"/>
      <c r="E450" s="47"/>
      <c r="F450" s="47"/>
      <c r="G450" s="48"/>
      <c r="H450" s="48"/>
      <c r="I450" s="48"/>
      <c r="J450" s="48"/>
      <c r="K450" s="48"/>
      <c r="L450" s="48"/>
      <c r="M450" s="49"/>
      <c r="N450" s="50"/>
      <c r="O450" s="51"/>
      <c r="P450" s="52"/>
      <c r="Q450" s="52"/>
      <c r="R450" s="51"/>
      <c r="S450" s="53"/>
      <c r="T450" s="49"/>
      <c r="U450" s="50"/>
      <c r="V450" s="51"/>
      <c r="W450" s="51"/>
      <c r="X450" s="54"/>
      <c r="Y450" s="54"/>
      <c r="Z450" s="54"/>
      <c r="AA450" s="54"/>
      <c r="AB450" s="54"/>
      <c r="AC450" s="54"/>
      <c r="AD450" s="54"/>
      <c r="AE450" s="55"/>
      <c r="AF450" s="51"/>
      <c r="AG450" s="41"/>
      <c r="AH450" s="41"/>
      <c r="AI450" s="41"/>
      <c r="AJ450" s="41"/>
      <c r="AK450" s="41"/>
      <c r="AL450" s="41"/>
      <c r="AM450" s="41"/>
      <c r="AN450" s="41"/>
      <c r="AO450" s="41"/>
      <c r="AP450" s="41"/>
      <c r="AQ450" s="41"/>
      <c r="AR450" s="41"/>
      <c r="AS450" s="41"/>
      <c r="AT450" s="41"/>
      <c r="AU450" s="41"/>
      <c r="AV450" s="41"/>
      <c r="AW450" s="41"/>
      <c r="AX450" s="41"/>
      <c r="AY450" s="41"/>
      <c r="AZ450" s="41"/>
      <c r="BA450" s="41"/>
      <c r="BB450" s="42"/>
      <c r="BC450" s="43"/>
      <c r="BD450" s="2"/>
      <c r="BE450" s="2"/>
      <c r="BF450" s="2"/>
      <c r="BG450" s="2"/>
      <c r="BH450" s="2"/>
      <c r="BI450" s="2"/>
      <c r="BJ450" s="2"/>
      <c r="BK450" s="2"/>
      <c r="BL450" s="2"/>
      <c r="BM450" s="2"/>
      <c r="BN450" s="2"/>
      <c r="BO450" s="2"/>
      <c r="BP450" s="2"/>
      <c r="BQ450" s="2"/>
      <c r="BR450" s="2"/>
      <c r="BS450" s="2"/>
      <c r="BT450" s="2"/>
      <c r="BU450" s="2"/>
      <c r="BV450" s="2"/>
      <c r="BW450" s="2"/>
      <c r="BX450" s="2"/>
      <c r="BY450" s="2"/>
    </row>
    <row r="451" spans="1:77" ht="15" x14ac:dyDescent="0.25">
      <c r="A451" s="47"/>
      <c r="B451" s="47"/>
      <c r="C451" s="47"/>
      <c r="D451" s="47"/>
      <c r="E451" s="47"/>
      <c r="F451" s="47"/>
      <c r="G451" s="48"/>
      <c r="H451" s="48"/>
      <c r="I451" s="48"/>
      <c r="J451" s="48"/>
      <c r="K451" s="48"/>
      <c r="L451" s="48"/>
      <c r="M451" s="49"/>
      <c r="N451" s="50"/>
      <c r="O451" s="51"/>
      <c r="P451" s="52"/>
      <c r="Q451" s="52"/>
      <c r="R451" s="51"/>
      <c r="S451" s="53"/>
      <c r="T451" s="49"/>
      <c r="U451" s="50"/>
      <c r="V451" s="51"/>
      <c r="W451" s="51"/>
      <c r="X451" s="54"/>
      <c r="Y451" s="54"/>
      <c r="Z451" s="54"/>
      <c r="AA451" s="54"/>
      <c r="AB451" s="54"/>
      <c r="AC451" s="54"/>
      <c r="AD451" s="54"/>
      <c r="AE451" s="55"/>
      <c r="AF451" s="51"/>
      <c r="AG451" s="41"/>
      <c r="AH451" s="41"/>
      <c r="AI451" s="41"/>
      <c r="AJ451" s="41"/>
      <c r="AK451" s="41"/>
      <c r="AL451" s="41"/>
      <c r="AM451" s="41"/>
      <c r="AN451" s="41"/>
      <c r="AO451" s="41"/>
      <c r="AP451" s="41"/>
      <c r="AQ451" s="41"/>
      <c r="AR451" s="41"/>
      <c r="AS451" s="41"/>
      <c r="AT451" s="41"/>
      <c r="AU451" s="41"/>
      <c r="AV451" s="41"/>
      <c r="AW451" s="41"/>
      <c r="AX451" s="41"/>
      <c r="AY451" s="41"/>
      <c r="AZ451" s="41"/>
      <c r="BA451" s="41"/>
      <c r="BB451" s="42"/>
      <c r="BC451" s="43"/>
      <c r="BD451" s="2"/>
      <c r="BE451" s="2"/>
      <c r="BF451" s="2"/>
      <c r="BG451" s="2"/>
      <c r="BH451" s="2"/>
      <c r="BI451" s="2"/>
      <c r="BJ451" s="2"/>
      <c r="BK451" s="2"/>
      <c r="BL451" s="2"/>
      <c r="BM451" s="2"/>
      <c r="BN451" s="2"/>
      <c r="BO451" s="2"/>
      <c r="BP451" s="2"/>
      <c r="BQ451" s="2"/>
      <c r="BR451" s="2"/>
      <c r="BS451" s="2"/>
      <c r="BT451" s="2"/>
      <c r="BU451" s="2"/>
      <c r="BV451" s="2"/>
      <c r="BW451" s="2"/>
      <c r="BX451" s="2"/>
      <c r="BY451" s="2"/>
    </row>
    <row r="452" spans="1:77" ht="15" x14ac:dyDescent="0.25">
      <c r="A452" s="47"/>
      <c r="B452" s="47"/>
      <c r="C452" s="47"/>
      <c r="D452" s="47"/>
      <c r="E452" s="47"/>
      <c r="F452" s="47"/>
      <c r="G452" s="48"/>
      <c r="H452" s="48"/>
      <c r="I452" s="48"/>
      <c r="J452" s="48"/>
      <c r="K452" s="48"/>
      <c r="L452" s="48"/>
      <c r="M452" s="49"/>
      <c r="N452" s="50"/>
      <c r="O452" s="51"/>
      <c r="P452" s="52"/>
      <c r="Q452" s="52"/>
      <c r="R452" s="51"/>
      <c r="S452" s="53"/>
      <c r="T452" s="49"/>
      <c r="U452" s="50"/>
      <c r="V452" s="51"/>
      <c r="W452" s="51"/>
      <c r="X452" s="54"/>
      <c r="Y452" s="54"/>
      <c r="Z452" s="54"/>
      <c r="AA452" s="54"/>
      <c r="AB452" s="54"/>
      <c r="AC452" s="54"/>
      <c r="AD452" s="54"/>
      <c r="AE452" s="55"/>
      <c r="AF452" s="51"/>
      <c r="AG452" s="41"/>
      <c r="AH452" s="41"/>
      <c r="AI452" s="41"/>
      <c r="AJ452" s="41"/>
      <c r="AK452" s="41"/>
      <c r="AL452" s="41"/>
      <c r="AM452" s="41"/>
      <c r="AN452" s="41"/>
      <c r="AO452" s="41"/>
      <c r="AP452" s="41"/>
      <c r="AQ452" s="41"/>
      <c r="AR452" s="41"/>
      <c r="AS452" s="41"/>
      <c r="AT452" s="41"/>
      <c r="AU452" s="41"/>
      <c r="AV452" s="41"/>
      <c r="AW452" s="41"/>
      <c r="AX452" s="41"/>
      <c r="AY452" s="41"/>
      <c r="AZ452" s="41"/>
      <c r="BA452" s="41"/>
      <c r="BB452" s="42"/>
      <c r="BC452" s="43"/>
      <c r="BD452" s="2"/>
      <c r="BE452" s="2"/>
      <c r="BF452" s="2"/>
      <c r="BG452" s="2"/>
      <c r="BH452" s="2"/>
      <c r="BI452" s="2"/>
      <c r="BJ452" s="2"/>
      <c r="BK452" s="2"/>
      <c r="BL452" s="2"/>
      <c r="BM452" s="2"/>
      <c r="BN452" s="2"/>
      <c r="BO452" s="2"/>
      <c r="BP452" s="2"/>
      <c r="BQ452" s="2"/>
      <c r="BR452" s="2"/>
      <c r="BS452" s="2"/>
      <c r="BT452" s="2"/>
      <c r="BU452" s="2"/>
      <c r="BV452" s="2"/>
      <c r="BW452" s="2"/>
      <c r="BX452" s="2"/>
      <c r="BY452" s="2"/>
    </row>
    <row r="453" spans="1:77" ht="15" x14ac:dyDescent="0.25">
      <c r="A453" s="47"/>
      <c r="B453" s="47"/>
      <c r="C453" s="47"/>
      <c r="D453" s="47"/>
      <c r="E453" s="47"/>
      <c r="F453" s="47"/>
      <c r="G453" s="48"/>
      <c r="H453" s="48"/>
      <c r="I453" s="48"/>
      <c r="J453" s="48"/>
      <c r="K453" s="48"/>
      <c r="L453" s="48"/>
      <c r="M453" s="49"/>
      <c r="N453" s="50"/>
      <c r="O453" s="51"/>
      <c r="P453" s="52"/>
      <c r="Q453" s="52"/>
      <c r="R453" s="51"/>
      <c r="S453" s="53"/>
      <c r="T453" s="49"/>
      <c r="U453" s="50"/>
      <c r="V453" s="51"/>
      <c r="W453" s="51"/>
      <c r="X453" s="54"/>
      <c r="Y453" s="54"/>
      <c r="Z453" s="54"/>
      <c r="AA453" s="54"/>
      <c r="AB453" s="54"/>
      <c r="AC453" s="54"/>
      <c r="AD453" s="54"/>
      <c r="AE453" s="55"/>
      <c r="AF453" s="51"/>
      <c r="AG453" s="41"/>
      <c r="AH453" s="41"/>
      <c r="AI453" s="41"/>
      <c r="AJ453" s="41"/>
      <c r="AK453" s="41"/>
      <c r="AL453" s="41"/>
      <c r="AM453" s="41"/>
      <c r="AN453" s="41"/>
      <c r="AO453" s="41"/>
      <c r="AP453" s="41"/>
      <c r="AQ453" s="41"/>
      <c r="AR453" s="41"/>
      <c r="AS453" s="41"/>
      <c r="AT453" s="41"/>
      <c r="AU453" s="41"/>
      <c r="AV453" s="41"/>
      <c r="AW453" s="41"/>
      <c r="AX453" s="41"/>
      <c r="AY453" s="41"/>
      <c r="AZ453" s="41"/>
      <c r="BA453" s="41"/>
      <c r="BB453" s="42"/>
      <c r="BC453" s="43"/>
      <c r="BD453" s="2"/>
      <c r="BE453" s="2"/>
      <c r="BF453" s="2"/>
      <c r="BG453" s="2"/>
      <c r="BH453" s="2"/>
      <c r="BI453" s="2"/>
      <c r="BJ453" s="2"/>
      <c r="BK453" s="2"/>
      <c r="BL453" s="2"/>
      <c r="BM453" s="2"/>
      <c r="BN453" s="2"/>
      <c r="BO453" s="2"/>
      <c r="BP453" s="2"/>
      <c r="BQ453" s="2"/>
      <c r="BR453" s="2"/>
      <c r="BS453" s="2"/>
      <c r="BT453" s="2"/>
      <c r="BU453" s="2"/>
      <c r="BV453" s="2"/>
      <c r="BW453" s="2"/>
      <c r="BX453" s="2"/>
      <c r="BY453" s="2"/>
    </row>
    <row r="454" spans="1:77" ht="15" x14ac:dyDescent="0.25">
      <c r="A454" s="47"/>
      <c r="B454" s="47"/>
      <c r="C454" s="47"/>
      <c r="D454" s="47"/>
      <c r="E454" s="47"/>
      <c r="F454" s="47"/>
      <c r="G454" s="48"/>
      <c r="H454" s="48"/>
      <c r="I454" s="48"/>
      <c r="J454" s="48"/>
      <c r="K454" s="48"/>
      <c r="L454" s="48"/>
      <c r="M454" s="49"/>
      <c r="N454" s="50"/>
      <c r="O454" s="51"/>
      <c r="P454" s="52"/>
      <c r="Q454" s="52"/>
      <c r="R454" s="51"/>
      <c r="S454" s="53"/>
      <c r="T454" s="49"/>
      <c r="U454" s="50"/>
      <c r="V454" s="51"/>
      <c r="W454" s="51"/>
      <c r="X454" s="54"/>
      <c r="Y454" s="54"/>
      <c r="Z454" s="54"/>
      <c r="AA454" s="54"/>
      <c r="AB454" s="54"/>
      <c r="AC454" s="54"/>
      <c r="AD454" s="54"/>
      <c r="AE454" s="55"/>
      <c r="AF454" s="51"/>
      <c r="AG454" s="41"/>
      <c r="AH454" s="41"/>
      <c r="AI454" s="41"/>
      <c r="AJ454" s="41"/>
      <c r="AK454" s="41"/>
      <c r="AL454" s="41"/>
      <c r="AM454" s="41"/>
      <c r="AN454" s="41"/>
      <c r="AO454" s="41"/>
      <c r="AP454" s="41"/>
      <c r="AQ454" s="41"/>
      <c r="AR454" s="41"/>
      <c r="AS454" s="41"/>
      <c r="AT454" s="41"/>
      <c r="AU454" s="41"/>
      <c r="AV454" s="41"/>
      <c r="AW454" s="41"/>
      <c r="AX454" s="41"/>
      <c r="AY454" s="41"/>
      <c r="AZ454" s="41"/>
      <c r="BA454" s="41"/>
      <c r="BB454" s="42"/>
      <c r="BC454" s="43"/>
      <c r="BD454" s="2"/>
      <c r="BE454" s="2"/>
      <c r="BF454" s="2"/>
      <c r="BG454" s="2"/>
      <c r="BH454" s="2"/>
      <c r="BI454" s="2"/>
      <c r="BJ454" s="2"/>
      <c r="BK454" s="2"/>
      <c r="BL454" s="2"/>
      <c r="BM454" s="2"/>
      <c r="BN454" s="2"/>
      <c r="BO454" s="2"/>
      <c r="BP454" s="2"/>
      <c r="BQ454" s="2"/>
      <c r="BR454" s="2"/>
      <c r="BS454" s="2"/>
      <c r="BT454" s="2"/>
      <c r="BU454" s="2"/>
      <c r="BV454" s="2"/>
      <c r="BW454" s="2"/>
      <c r="BX454" s="2"/>
      <c r="BY454" s="2"/>
    </row>
    <row r="455" spans="1:77" ht="15" x14ac:dyDescent="0.25">
      <c r="A455" s="47"/>
      <c r="B455" s="47"/>
      <c r="C455" s="47"/>
      <c r="D455" s="47"/>
      <c r="E455" s="47"/>
      <c r="F455" s="47"/>
      <c r="G455" s="48"/>
      <c r="H455" s="48"/>
      <c r="I455" s="48"/>
      <c r="J455" s="48"/>
      <c r="K455" s="48"/>
      <c r="L455" s="48"/>
      <c r="M455" s="49"/>
      <c r="N455" s="50"/>
      <c r="O455" s="51"/>
      <c r="P455" s="52"/>
      <c r="Q455" s="52"/>
      <c r="R455" s="51"/>
      <c r="S455" s="53"/>
      <c r="T455" s="49"/>
      <c r="U455" s="50"/>
      <c r="V455" s="51"/>
      <c r="W455" s="51"/>
      <c r="X455" s="54"/>
      <c r="Y455" s="54"/>
      <c r="Z455" s="54"/>
      <c r="AA455" s="54"/>
      <c r="AB455" s="54"/>
      <c r="AC455" s="54"/>
      <c r="AD455" s="54"/>
      <c r="AE455" s="55"/>
      <c r="AF455" s="51"/>
      <c r="AG455" s="41"/>
      <c r="AH455" s="41"/>
      <c r="AI455" s="41"/>
      <c r="AJ455" s="41"/>
      <c r="AK455" s="41"/>
      <c r="AL455" s="41"/>
      <c r="AM455" s="41"/>
      <c r="AN455" s="41"/>
      <c r="AO455" s="41"/>
      <c r="AP455" s="41"/>
      <c r="AQ455" s="41"/>
      <c r="AR455" s="41"/>
      <c r="AS455" s="41"/>
      <c r="AT455" s="41"/>
      <c r="AU455" s="41"/>
      <c r="AV455" s="41"/>
      <c r="AW455" s="41"/>
      <c r="AX455" s="41"/>
      <c r="AY455" s="41"/>
      <c r="AZ455" s="41"/>
      <c r="BA455" s="41"/>
      <c r="BB455" s="42"/>
      <c r="BC455" s="43"/>
      <c r="BD455" s="2"/>
      <c r="BE455" s="2"/>
      <c r="BF455" s="2"/>
      <c r="BG455" s="2"/>
      <c r="BH455" s="2"/>
      <c r="BI455" s="2"/>
      <c r="BJ455" s="2"/>
      <c r="BK455" s="2"/>
      <c r="BL455" s="2"/>
      <c r="BM455" s="2"/>
      <c r="BN455" s="2"/>
      <c r="BO455" s="2"/>
      <c r="BP455" s="2"/>
      <c r="BQ455" s="2"/>
      <c r="BR455" s="2"/>
      <c r="BS455" s="2"/>
      <c r="BT455" s="2"/>
      <c r="BU455" s="2"/>
      <c r="BV455" s="2"/>
      <c r="BW455" s="2"/>
      <c r="BX455" s="2"/>
      <c r="BY455" s="2"/>
    </row>
    <row r="456" spans="1:77" ht="15" x14ac:dyDescent="0.25">
      <c r="A456" s="47"/>
      <c r="B456" s="47"/>
      <c r="C456" s="47"/>
      <c r="D456" s="47"/>
      <c r="E456" s="47"/>
      <c r="F456" s="47"/>
      <c r="G456" s="48"/>
      <c r="H456" s="48"/>
      <c r="I456" s="48"/>
      <c r="J456" s="48"/>
      <c r="K456" s="48"/>
      <c r="L456" s="48"/>
      <c r="M456" s="49"/>
      <c r="N456" s="50"/>
      <c r="O456" s="51"/>
      <c r="P456" s="52"/>
      <c r="Q456" s="52"/>
      <c r="R456" s="51"/>
      <c r="S456" s="53"/>
      <c r="T456" s="49"/>
      <c r="U456" s="50"/>
      <c r="V456" s="51"/>
      <c r="W456" s="51"/>
      <c r="X456" s="54"/>
      <c r="Y456" s="54"/>
      <c r="Z456" s="54"/>
      <c r="AA456" s="54"/>
      <c r="AB456" s="54"/>
      <c r="AC456" s="54"/>
      <c r="AD456" s="54"/>
      <c r="AE456" s="55"/>
      <c r="AF456" s="51"/>
      <c r="AG456" s="41"/>
      <c r="AH456" s="41"/>
      <c r="AI456" s="41"/>
      <c r="AJ456" s="41"/>
      <c r="AK456" s="41"/>
      <c r="AL456" s="41"/>
      <c r="AM456" s="41"/>
      <c r="AN456" s="41"/>
      <c r="AO456" s="41"/>
      <c r="AP456" s="41"/>
      <c r="AQ456" s="41"/>
      <c r="AR456" s="41"/>
      <c r="AS456" s="41"/>
      <c r="AT456" s="41"/>
      <c r="AU456" s="41"/>
      <c r="AV456" s="41"/>
      <c r="AW456" s="41"/>
      <c r="AX456" s="41"/>
      <c r="AY456" s="41"/>
      <c r="AZ456" s="41"/>
      <c r="BA456" s="41"/>
      <c r="BB456" s="42"/>
      <c r="BC456" s="43"/>
      <c r="BD456" s="2"/>
      <c r="BE456" s="2"/>
      <c r="BF456" s="2"/>
      <c r="BG456" s="2"/>
      <c r="BH456" s="2"/>
      <c r="BI456" s="2"/>
      <c r="BJ456" s="2"/>
      <c r="BK456" s="2"/>
      <c r="BL456" s="2"/>
      <c r="BM456" s="2"/>
      <c r="BN456" s="2"/>
      <c r="BO456" s="2"/>
      <c r="BP456" s="2"/>
      <c r="BQ456" s="2"/>
      <c r="BR456" s="2"/>
      <c r="BS456" s="2"/>
      <c r="BT456" s="2"/>
      <c r="BU456" s="2"/>
      <c r="BV456" s="2"/>
      <c r="BW456" s="2"/>
      <c r="BX456" s="2"/>
      <c r="BY456" s="2"/>
    </row>
    <row r="457" spans="1:77" ht="15" x14ac:dyDescent="0.25">
      <c r="A457" s="47"/>
      <c r="B457" s="47"/>
      <c r="C457" s="47"/>
      <c r="D457" s="47"/>
      <c r="E457" s="47"/>
      <c r="F457" s="47"/>
      <c r="G457" s="48"/>
      <c r="H457" s="48"/>
      <c r="I457" s="48"/>
      <c r="J457" s="48"/>
      <c r="K457" s="48"/>
      <c r="L457" s="48"/>
      <c r="M457" s="49"/>
      <c r="N457" s="50"/>
      <c r="O457" s="51"/>
      <c r="P457" s="52"/>
      <c r="Q457" s="52"/>
      <c r="R457" s="51"/>
      <c r="S457" s="53"/>
      <c r="T457" s="49"/>
      <c r="U457" s="50"/>
      <c r="V457" s="51"/>
      <c r="W457" s="51"/>
      <c r="X457" s="54"/>
      <c r="Y457" s="54"/>
      <c r="Z457" s="54"/>
      <c r="AA457" s="54"/>
      <c r="AB457" s="54"/>
      <c r="AC457" s="54"/>
      <c r="AD457" s="54"/>
      <c r="AE457" s="55"/>
      <c r="AF457" s="51"/>
      <c r="AG457" s="41"/>
      <c r="AH457" s="41"/>
      <c r="AI457" s="41"/>
      <c r="AJ457" s="41"/>
      <c r="AK457" s="41"/>
      <c r="AL457" s="41"/>
      <c r="AM457" s="41"/>
      <c r="AN457" s="41"/>
      <c r="AO457" s="41"/>
      <c r="AP457" s="41"/>
      <c r="AQ457" s="41"/>
      <c r="AR457" s="41"/>
      <c r="AS457" s="41"/>
      <c r="AT457" s="41"/>
      <c r="AU457" s="41"/>
      <c r="AV457" s="41"/>
      <c r="AW457" s="41"/>
      <c r="AX457" s="41"/>
      <c r="AY457" s="41"/>
      <c r="AZ457" s="41"/>
      <c r="BA457" s="41"/>
      <c r="BB457" s="42"/>
      <c r="BC457" s="43"/>
      <c r="BD457" s="2"/>
      <c r="BE457" s="2"/>
      <c r="BF457" s="2"/>
      <c r="BG457" s="2"/>
      <c r="BH457" s="2"/>
      <c r="BI457" s="2"/>
      <c r="BJ457" s="2"/>
      <c r="BK457" s="2"/>
      <c r="BL457" s="2"/>
      <c r="BM457" s="2"/>
      <c r="BN457" s="2"/>
      <c r="BO457" s="2"/>
      <c r="BP457" s="2"/>
      <c r="BQ457" s="2"/>
      <c r="BR457" s="2"/>
      <c r="BS457" s="2"/>
      <c r="BT457" s="2"/>
      <c r="BU457" s="2"/>
      <c r="BV457" s="2"/>
      <c r="BW457" s="2"/>
      <c r="BX457" s="2"/>
      <c r="BY457" s="2"/>
    </row>
    <row r="458" spans="1:77" ht="15" x14ac:dyDescent="0.25">
      <c r="A458" s="47"/>
      <c r="B458" s="47"/>
      <c r="C458" s="47"/>
      <c r="D458" s="47"/>
      <c r="E458" s="47"/>
      <c r="F458" s="47"/>
      <c r="G458" s="48"/>
      <c r="H458" s="48"/>
      <c r="I458" s="48"/>
      <c r="J458" s="48"/>
      <c r="K458" s="48"/>
      <c r="L458" s="48"/>
      <c r="M458" s="49"/>
      <c r="N458" s="50"/>
      <c r="O458" s="51"/>
      <c r="P458" s="52"/>
      <c r="Q458" s="52"/>
      <c r="R458" s="51"/>
      <c r="S458" s="53"/>
      <c r="T458" s="49"/>
      <c r="U458" s="50"/>
      <c r="V458" s="51"/>
      <c r="W458" s="51"/>
      <c r="X458" s="54"/>
      <c r="Y458" s="54"/>
      <c r="Z458" s="54"/>
      <c r="AA458" s="54"/>
      <c r="AB458" s="54"/>
      <c r="AC458" s="54"/>
      <c r="AD458" s="54"/>
      <c r="AE458" s="55"/>
      <c r="AF458" s="51"/>
      <c r="AG458" s="41"/>
      <c r="AH458" s="41"/>
      <c r="AI458" s="41"/>
      <c r="AJ458" s="41"/>
      <c r="AK458" s="41"/>
      <c r="AL458" s="41"/>
      <c r="AM458" s="41"/>
      <c r="AN458" s="41"/>
      <c r="AO458" s="41"/>
      <c r="AP458" s="41"/>
      <c r="AQ458" s="41"/>
      <c r="AR458" s="41"/>
      <c r="AS458" s="41"/>
      <c r="AT458" s="41"/>
      <c r="AU458" s="41"/>
      <c r="AV458" s="41"/>
      <c r="AW458" s="41"/>
      <c r="AX458" s="41"/>
      <c r="AY458" s="41"/>
      <c r="AZ458" s="41"/>
      <c r="BA458" s="41"/>
      <c r="BB458" s="42"/>
      <c r="BC458" s="43"/>
      <c r="BD458" s="2"/>
      <c r="BE458" s="2"/>
      <c r="BF458" s="2"/>
      <c r="BG458" s="2"/>
      <c r="BH458" s="2"/>
      <c r="BI458" s="2"/>
      <c r="BJ458" s="2"/>
      <c r="BK458" s="2"/>
      <c r="BL458" s="2"/>
      <c r="BM458" s="2"/>
      <c r="BN458" s="2"/>
      <c r="BO458" s="2"/>
      <c r="BP458" s="2"/>
      <c r="BQ458" s="2"/>
      <c r="BR458" s="2"/>
      <c r="BS458" s="2"/>
      <c r="BT458" s="2"/>
      <c r="BU458" s="2"/>
      <c r="BV458" s="2"/>
      <c r="BW458" s="2"/>
      <c r="BX458" s="2"/>
      <c r="BY458" s="2"/>
    </row>
    <row r="459" spans="1:77" ht="15" x14ac:dyDescent="0.25">
      <c r="A459" s="47"/>
      <c r="B459" s="47"/>
      <c r="C459" s="47"/>
      <c r="D459" s="47"/>
      <c r="E459" s="47"/>
      <c r="F459" s="47"/>
      <c r="G459" s="48"/>
      <c r="H459" s="48"/>
      <c r="I459" s="48"/>
      <c r="J459" s="48"/>
      <c r="K459" s="48"/>
      <c r="L459" s="48"/>
      <c r="M459" s="49"/>
      <c r="N459" s="50"/>
      <c r="O459" s="51"/>
      <c r="P459" s="52"/>
      <c r="Q459" s="52"/>
      <c r="R459" s="51"/>
      <c r="S459" s="53"/>
      <c r="T459" s="49"/>
      <c r="U459" s="50"/>
      <c r="V459" s="51"/>
      <c r="W459" s="51"/>
      <c r="X459" s="54"/>
      <c r="Y459" s="54"/>
      <c r="Z459" s="54"/>
      <c r="AA459" s="54"/>
      <c r="AB459" s="54"/>
      <c r="AC459" s="54"/>
      <c r="AD459" s="54"/>
      <c r="AE459" s="55"/>
      <c r="AF459" s="51"/>
      <c r="AG459" s="41"/>
      <c r="AH459" s="41"/>
      <c r="AI459" s="41"/>
      <c r="AJ459" s="41"/>
      <c r="AK459" s="41"/>
      <c r="AL459" s="41"/>
      <c r="AM459" s="41"/>
      <c r="AN459" s="41"/>
      <c r="AO459" s="41"/>
      <c r="AP459" s="41"/>
      <c r="AQ459" s="41"/>
      <c r="AR459" s="41"/>
      <c r="AS459" s="41"/>
      <c r="AT459" s="41"/>
      <c r="AU459" s="41"/>
      <c r="AV459" s="41"/>
      <c r="AW459" s="41"/>
      <c r="AX459" s="41"/>
      <c r="AY459" s="41"/>
      <c r="AZ459" s="41"/>
      <c r="BA459" s="41"/>
      <c r="BB459" s="42"/>
      <c r="BC459" s="43"/>
      <c r="BD459" s="2"/>
      <c r="BE459" s="2"/>
      <c r="BF459" s="2"/>
      <c r="BG459" s="2"/>
      <c r="BH459" s="2"/>
      <c r="BI459" s="2"/>
      <c r="BJ459" s="2"/>
      <c r="BK459" s="2"/>
      <c r="BL459" s="2"/>
      <c r="BM459" s="2"/>
      <c r="BN459" s="2"/>
      <c r="BO459" s="2"/>
      <c r="BP459" s="2"/>
      <c r="BQ459" s="2"/>
      <c r="BR459" s="2"/>
      <c r="BS459" s="2"/>
      <c r="BT459" s="2"/>
      <c r="BU459" s="2"/>
      <c r="BV459" s="2"/>
      <c r="BW459" s="2"/>
      <c r="BX459" s="2"/>
      <c r="BY459" s="2"/>
    </row>
    <row r="460" spans="1:77" ht="15" x14ac:dyDescent="0.25">
      <c r="A460" s="47"/>
      <c r="B460" s="47"/>
      <c r="C460" s="47"/>
      <c r="D460" s="47"/>
      <c r="E460" s="47"/>
      <c r="F460" s="47"/>
      <c r="G460" s="48"/>
      <c r="H460" s="48"/>
      <c r="I460" s="48"/>
      <c r="J460" s="48"/>
      <c r="K460" s="48"/>
      <c r="L460" s="48"/>
      <c r="M460" s="49"/>
      <c r="N460" s="50"/>
      <c r="O460" s="51"/>
      <c r="P460" s="52"/>
      <c r="Q460" s="52"/>
      <c r="R460" s="51"/>
      <c r="S460" s="53"/>
      <c r="T460" s="49"/>
      <c r="U460" s="50"/>
      <c r="V460" s="51"/>
      <c r="W460" s="51"/>
      <c r="X460" s="54"/>
      <c r="Y460" s="54"/>
      <c r="Z460" s="54"/>
      <c r="AA460" s="54"/>
      <c r="AB460" s="54"/>
      <c r="AC460" s="54"/>
      <c r="AD460" s="54"/>
      <c r="AE460" s="55"/>
      <c r="AF460" s="51"/>
      <c r="AG460" s="41"/>
      <c r="AH460" s="41"/>
      <c r="AI460" s="41"/>
      <c r="AJ460" s="41"/>
      <c r="AK460" s="41"/>
      <c r="AL460" s="41"/>
      <c r="AM460" s="41"/>
      <c r="AN460" s="41"/>
      <c r="AO460" s="41"/>
      <c r="AP460" s="41"/>
      <c r="AQ460" s="41"/>
      <c r="AR460" s="41"/>
      <c r="AS460" s="41"/>
      <c r="AT460" s="41"/>
      <c r="AU460" s="41"/>
      <c r="AV460" s="41"/>
      <c r="AW460" s="41"/>
      <c r="AX460" s="41"/>
      <c r="AY460" s="41"/>
      <c r="AZ460" s="41"/>
      <c r="BA460" s="41"/>
      <c r="BB460" s="42"/>
      <c r="BC460" s="43"/>
      <c r="BD460" s="2"/>
      <c r="BE460" s="2"/>
      <c r="BF460" s="2"/>
      <c r="BG460" s="2"/>
      <c r="BH460" s="2"/>
      <c r="BI460" s="2"/>
      <c r="BJ460" s="2"/>
      <c r="BK460" s="2"/>
      <c r="BL460" s="2"/>
      <c r="BM460" s="2"/>
      <c r="BN460" s="2"/>
      <c r="BO460" s="2"/>
      <c r="BP460" s="2"/>
      <c r="BQ460" s="2"/>
      <c r="BR460" s="2"/>
      <c r="BS460" s="2"/>
      <c r="BT460" s="2"/>
      <c r="BU460" s="2"/>
      <c r="BV460" s="2"/>
      <c r="BW460" s="2"/>
      <c r="BX460" s="2"/>
      <c r="BY460" s="2"/>
    </row>
    <row r="461" spans="1:77" ht="15" x14ac:dyDescent="0.25">
      <c r="A461" s="47"/>
      <c r="B461" s="47"/>
      <c r="C461" s="47"/>
      <c r="D461" s="47"/>
      <c r="E461" s="47"/>
      <c r="F461" s="47"/>
      <c r="G461" s="48"/>
      <c r="H461" s="48"/>
      <c r="I461" s="48"/>
      <c r="J461" s="48"/>
      <c r="K461" s="48"/>
      <c r="L461" s="48"/>
      <c r="M461" s="49"/>
      <c r="N461" s="50"/>
      <c r="O461" s="51"/>
      <c r="P461" s="52"/>
      <c r="Q461" s="52"/>
      <c r="R461" s="51"/>
      <c r="S461" s="53"/>
      <c r="T461" s="49"/>
      <c r="U461" s="50"/>
      <c r="V461" s="51"/>
      <c r="W461" s="51"/>
      <c r="X461" s="54"/>
      <c r="Y461" s="54"/>
      <c r="Z461" s="54"/>
      <c r="AA461" s="54"/>
      <c r="AB461" s="54"/>
      <c r="AC461" s="54"/>
      <c r="AD461" s="54"/>
      <c r="AE461" s="55"/>
      <c r="AF461" s="51"/>
      <c r="AG461" s="41"/>
      <c r="AH461" s="41"/>
      <c r="AI461" s="41"/>
      <c r="AJ461" s="41"/>
      <c r="AK461" s="41"/>
      <c r="AL461" s="41"/>
      <c r="AM461" s="41"/>
      <c r="AN461" s="41"/>
      <c r="AO461" s="41"/>
      <c r="AP461" s="41"/>
      <c r="AQ461" s="41"/>
      <c r="AR461" s="41"/>
      <c r="AS461" s="41"/>
      <c r="AT461" s="41"/>
      <c r="AU461" s="41"/>
      <c r="AV461" s="41"/>
      <c r="AW461" s="41"/>
      <c r="AX461" s="41"/>
      <c r="AY461" s="41"/>
      <c r="AZ461" s="41"/>
      <c r="BA461" s="41"/>
      <c r="BB461" s="42"/>
      <c r="BC461" s="43"/>
      <c r="BD461" s="2"/>
      <c r="BE461" s="2"/>
      <c r="BF461" s="2"/>
      <c r="BG461" s="2"/>
      <c r="BH461" s="2"/>
      <c r="BI461" s="2"/>
      <c r="BJ461" s="2"/>
      <c r="BK461" s="2"/>
      <c r="BL461" s="2"/>
      <c r="BM461" s="2"/>
      <c r="BN461" s="2"/>
      <c r="BO461" s="2"/>
      <c r="BP461" s="2"/>
      <c r="BQ461" s="2"/>
      <c r="BR461" s="2"/>
      <c r="BS461" s="2"/>
      <c r="BT461" s="2"/>
      <c r="BU461" s="2"/>
      <c r="BV461" s="2"/>
      <c r="BW461" s="2"/>
      <c r="BX461" s="2"/>
      <c r="BY461" s="2"/>
    </row>
    <row r="462" spans="1:77" ht="15" x14ac:dyDescent="0.25">
      <c r="A462" s="47"/>
      <c r="B462" s="47"/>
      <c r="C462" s="47"/>
      <c r="D462" s="47"/>
      <c r="E462" s="47"/>
      <c r="F462" s="47"/>
      <c r="G462" s="48"/>
      <c r="H462" s="48"/>
      <c r="I462" s="48"/>
      <c r="J462" s="48"/>
      <c r="K462" s="48"/>
      <c r="L462" s="48"/>
      <c r="M462" s="49"/>
      <c r="N462" s="50"/>
      <c r="O462" s="51"/>
      <c r="P462" s="52"/>
      <c r="Q462" s="52"/>
      <c r="R462" s="51"/>
      <c r="S462" s="53"/>
      <c r="T462" s="49"/>
      <c r="U462" s="50"/>
      <c r="V462" s="51"/>
      <c r="W462" s="51"/>
      <c r="X462" s="54"/>
      <c r="Y462" s="54"/>
      <c r="Z462" s="54"/>
      <c r="AA462" s="54"/>
      <c r="AB462" s="54"/>
      <c r="AC462" s="54"/>
      <c r="AD462" s="54"/>
      <c r="AE462" s="55"/>
      <c r="AF462" s="51"/>
      <c r="AG462" s="41"/>
      <c r="AH462" s="41"/>
      <c r="AI462" s="41"/>
      <c r="AJ462" s="41"/>
      <c r="AK462" s="41"/>
      <c r="AL462" s="41"/>
      <c r="AM462" s="41"/>
      <c r="AN462" s="41"/>
      <c r="AO462" s="41"/>
      <c r="AP462" s="41"/>
      <c r="AQ462" s="41"/>
      <c r="AR462" s="41"/>
      <c r="AS462" s="41"/>
      <c r="AT462" s="41"/>
      <c r="AU462" s="41"/>
      <c r="AV462" s="41"/>
      <c r="AW462" s="41"/>
      <c r="AX462" s="41"/>
      <c r="AY462" s="41"/>
      <c r="AZ462" s="41"/>
      <c r="BA462" s="41"/>
      <c r="BB462" s="42"/>
      <c r="BC462" s="43"/>
      <c r="BD462" s="2"/>
      <c r="BE462" s="2"/>
      <c r="BF462" s="2"/>
      <c r="BG462" s="2"/>
      <c r="BH462" s="2"/>
      <c r="BI462" s="2"/>
      <c r="BJ462" s="2"/>
      <c r="BK462" s="2"/>
      <c r="BL462" s="2"/>
      <c r="BM462" s="2"/>
      <c r="BN462" s="2"/>
      <c r="BO462" s="2"/>
      <c r="BP462" s="2"/>
      <c r="BQ462" s="2"/>
      <c r="BR462" s="2"/>
      <c r="BS462" s="2"/>
      <c r="BT462" s="2"/>
      <c r="BU462" s="2"/>
      <c r="BV462" s="2"/>
      <c r="BW462" s="2"/>
      <c r="BX462" s="2"/>
      <c r="BY462" s="2"/>
    </row>
    <row r="463" spans="1:77" ht="15" x14ac:dyDescent="0.25">
      <c r="A463" s="47"/>
      <c r="B463" s="47"/>
      <c r="C463" s="47"/>
      <c r="D463" s="47"/>
      <c r="E463" s="47"/>
      <c r="F463" s="47"/>
      <c r="G463" s="48"/>
      <c r="H463" s="48"/>
      <c r="I463" s="48"/>
      <c r="J463" s="48"/>
      <c r="K463" s="48"/>
      <c r="L463" s="48"/>
      <c r="M463" s="49"/>
      <c r="N463" s="50"/>
      <c r="O463" s="51"/>
      <c r="P463" s="52"/>
      <c r="Q463" s="52"/>
      <c r="R463" s="51"/>
      <c r="S463" s="53"/>
      <c r="T463" s="49"/>
      <c r="U463" s="50"/>
      <c r="V463" s="51"/>
      <c r="W463" s="51"/>
      <c r="X463" s="54"/>
      <c r="Y463" s="54"/>
      <c r="Z463" s="54"/>
      <c r="AA463" s="54"/>
      <c r="AB463" s="54"/>
      <c r="AC463" s="54"/>
      <c r="AD463" s="54"/>
      <c r="AE463" s="55"/>
      <c r="AF463" s="51"/>
      <c r="AG463" s="41"/>
      <c r="AH463" s="41"/>
      <c r="AI463" s="41"/>
      <c r="AJ463" s="41"/>
      <c r="AK463" s="41"/>
      <c r="AL463" s="41"/>
      <c r="AM463" s="41"/>
      <c r="AN463" s="41"/>
      <c r="AO463" s="41"/>
      <c r="AP463" s="41"/>
      <c r="AQ463" s="41"/>
      <c r="AR463" s="41"/>
      <c r="AS463" s="41"/>
      <c r="AT463" s="41"/>
      <c r="AU463" s="41"/>
      <c r="AV463" s="41"/>
      <c r="AW463" s="41"/>
      <c r="AX463" s="41"/>
      <c r="AY463" s="41"/>
      <c r="AZ463" s="41"/>
      <c r="BA463" s="41"/>
      <c r="BB463" s="42"/>
      <c r="BC463" s="43"/>
      <c r="BD463" s="2"/>
      <c r="BE463" s="2"/>
      <c r="BF463" s="2"/>
      <c r="BG463" s="2"/>
      <c r="BH463" s="2"/>
      <c r="BI463" s="2"/>
      <c r="BJ463" s="2"/>
      <c r="BK463" s="2"/>
      <c r="BL463" s="2"/>
      <c r="BM463" s="2"/>
      <c r="BN463" s="2"/>
      <c r="BO463" s="2"/>
      <c r="BP463" s="2"/>
      <c r="BQ463" s="2"/>
      <c r="BR463" s="2"/>
      <c r="BS463" s="2"/>
      <c r="BT463" s="2"/>
      <c r="BU463" s="2"/>
      <c r="BV463" s="2"/>
      <c r="BW463" s="2"/>
      <c r="BX463" s="2"/>
      <c r="BY463" s="2"/>
    </row>
    <row r="464" spans="1:77" ht="15" x14ac:dyDescent="0.25">
      <c r="A464" s="47"/>
      <c r="B464" s="47"/>
      <c r="C464" s="47"/>
      <c r="D464" s="47"/>
      <c r="E464" s="47"/>
      <c r="F464" s="47"/>
      <c r="G464" s="48"/>
      <c r="H464" s="48"/>
      <c r="I464" s="48"/>
      <c r="J464" s="48"/>
      <c r="K464" s="48"/>
      <c r="L464" s="48"/>
      <c r="M464" s="49"/>
      <c r="N464" s="50"/>
      <c r="O464" s="51"/>
      <c r="P464" s="52"/>
      <c r="Q464" s="52"/>
      <c r="R464" s="51"/>
      <c r="S464" s="53"/>
      <c r="T464" s="49"/>
      <c r="U464" s="50"/>
      <c r="V464" s="51"/>
      <c r="W464" s="51"/>
      <c r="X464" s="54"/>
      <c r="Y464" s="54"/>
      <c r="Z464" s="54"/>
      <c r="AA464" s="54"/>
      <c r="AB464" s="54"/>
      <c r="AC464" s="54"/>
      <c r="AD464" s="54"/>
      <c r="AE464" s="55"/>
      <c r="AF464" s="51"/>
      <c r="AG464" s="41"/>
      <c r="AH464" s="41"/>
      <c r="AI464" s="41"/>
      <c r="AJ464" s="41"/>
      <c r="AK464" s="41"/>
      <c r="AL464" s="41"/>
      <c r="AM464" s="41"/>
      <c r="AN464" s="41"/>
      <c r="AO464" s="41"/>
      <c r="AP464" s="41"/>
      <c r="AQ464" s="41"/>
      <c r="AR464" s="41"/>
      <c r="AS464" s="41"/>
      <c r="AT464" s="41"/>
      <c r="AU464" s="41"/>
      <c r="AV464" s="41"/>
      <c r="AW464" s="41"/>
      <c r="AX464" s="41"/>
      <c r="AY464" s="41"/>
      <c r="AZ464" s="41"/>
      <c r="BA464" s="41"/>
      <c r="BB464" s="42"/>
      <c r="BC464" s="43"/>
      <c r="BD464" s="2"/>
      <c r="BE464" s="2"/>
      <c r="BF464" s="2"/>
      <c r="BG464" s="2"/>
      <c r="BH464" s="2"/>
      <c r="BI464" s="2"/>
      <c r="BJ464" s="2"/>
      <c r="BK464" s="2"/>
      <c r="BL464" s="2"/>
      <c r="BM464" s="2"/>
      <c r="BN464" s="2"/>
      <c r="BO464" s="2"/>
      <c r="BP464" s="2"/>
      <c r="BQ464" s="2"/>
      <c r="BR464" s="2"/>
      <c r="BS464" s="2"/>
      <c r="BT464" s="2"/>
      <c r="BU464" s="2"/>
      <c r="BV464" s="2"/>
      <c r="BW464" s="2"/>
      <c r="BX464" s="2"/>
      <c r="BY464" s="2"/>
    </row>
    <row r="465" spans="1:77" ht="15" x14ac:dyDescent="0.25">
      <c r="A465" s="47"/>
      <c r="B465" s="47"/>
      <c r="C465" s="47"/>
      <c r="D465" s="47"/>
      <c r="E465" s="47"/>
      <c r="F465" s="47"/>
      <c r="G465" s="48"/>
      <c r="H465" s="48"/>
      <c r="I465" s="48"/>
      <c r="J465" s="48"/>
      <c r="K465" s="48"/>
      <c r="L465" s="48"/>
      <c r="M465" s="49"/>
      <c r="N465" s="50"/>
      <c r="O465" s="51"/>
      <c r="P465" s="52"/>
      <c r="Q465" s="52"/>
      <c r="R465" s="51"/>
      <c r="S465" s="53"/>
      <c r="T465" s="49"/>
      <c r="U465" s="50"/>
      <c r="V465" s="51"/>
      <c r="W465" s="51"/>
      <c r="X465" s="54"/>
      <c r="Y465" s="54"/>
      <c r="Z465" s="54"/>
      <c r="AA465" s="54"/>
      <c r="AB465" s="54"/>
      <c r="AC465" s="54"/>
      <c r="AD465" s="54"/>
      <c r="AE465" s="55"/>
      <c r="AF465" s="51"/>
      <c r="AG465" s="41"/>
      <c r="AH465" s="41"/>
      <c r="AI465" s="41"/>
      <c r="AJ465" s="41"/>
      <c r="AK465" s="41"/>
      <c r="AL465" s="41"/>
      <c r="AM465" s="41"/>
      <c r="AN465" s="41"/>
      <c r="AO465" s="41"/>
      <c r="AP465" s="41"/>
      <c r="AQ465" s="41"/>
      <c r="AR465" s="41"/>
      <c r="AS465" s="41"/>
      <c r="AT465" s="41"/>
      <c r="AU465" s="41"/>
      <c r="AV465" s="41"/>
      <c r="AW465" s="41"/>
      <c r="AX465" s="41"/>
      <c r="AY465" s="41"/>
      <c r="AZ465" s="41"/>
      <c r="BA465" s="41"/>
      <c r="BB465" s="42"/>
      <c r="BC465" s="43"/>
      <c r="BD465" s="2"/>
      <c r="BE465" s="2"/>
      <c r="BF465" s="2"/>
      <c r="BG465" s="2"/>
      <c r="BH465" s="2"/>
      <c r="BI465" s="2"/>
      <c r="BJ465" s="2"/>
      <c r="BK465" s="2"/>
      <c r="BL465" s="2"/>
      <c r="BM465" s="2"/>
      <c r="BN465" s="2"/>
      <c r="BO465" s="2"/>
      <c r="BP465" s="2"/>
      <c r="BQ465" s="2"/>
      <c r="BR465" s="2"/>
      <c r="BS465" s="2"/>
      <c r="BT465" s="2"/>
      <c r="BU465" s="2"/>
      <c r="BV465" s="2"/>
      <c r="BW465" s="2"/>
      <c r="BX465" s="2"/>
      <c r="BY465" s="2"/>
    </row>
    <row r="466" spans="1:77" ht="15" x14ac:dyDescent="0.25">
      <c r="A466" s="47"/>
      <c r="B466" s="47"/>
      <c r="C466" s="47"/>
      <c r="D466" s="47"/>
      <c r="E466" s="47"/>
      <c r="F466" s="47"/>
      <c r="G466" s="48"/>
      <c r="H466" s="48"/>
      <c r="I466" s="48"/>
      <c r="J466" s="48"/>
      <c r="K466" s="48"/>
      <c r="L466" s="48"/>
      <c r="M466" s="49"/>
      <c r="N466" s="50"/>
      <c r="O466" s="51"/>
      <c r="P466" s="52"/>
      <c r="Q466" s="52"/>
      <c r="R466" s="51"/>
      <c r="S466" s="53"/>
      <c r="T466" s="49"/>
      <c r="U466" s="50"/>
      <c r="V466" s="51"/>
      <c r="W466" s="51"/>
      <c r="X466" s="54"/>
      <c r="Y466" s="54"/>
      <c r="Z466" s="54"/>
      <c r="AA466" s="54"/>
      <c r="AB466" s="54"/>
      <c r="AC466" s="54"/>
      <c r="AD466" s="54"/>
      <c r="AE466" s="55"/>
      <c r="AF466" s="51"/>
      <c r="AG466" s="41"/>
      <c r="AH466" s="41"/>
      <c r="AI466" s="41"/>
      <c r="AJ466" s="41"/>
      <c r="AK466" s="41"/>
      <c r="AL466" s="41"/>
      <c r="AM466" s="41"/>
      <c r="AN466" s="41"/>
      <c r="AO466" s="41"/>
      <c r="AP466" s="41"/>
      <c r="AQ466" s="41"/>
      <c r="AR466" s="41"/>
      <c r="AS466" s="41"/>
      <c r="AT466" s="41"/>
      <c r="AU466" s="41"/>
      <c r="AV466" s="41"/>
      <c r="AW466" s="41"/>
      <c r="AX466" s="41"/>
      <c r="AY466" s="41"/>
      <c r="AZ466" s="41"/>
      <c r="BA466" s="41"/>
      <c r="BB466" s="42"/>
      <c r="BC466" s="43"/>
      <c r="BD466" s="2"/>
      <c r="BE466" s="2"/>
      <c r="BF466" s="2"/>
      <c r="BG466" s="2"/>
      <c r="BH466" s="2"/>
      <c r="BI466" s="2"/>
      <c r="BJ466" s="2"/>
      <c r="BK466" s="2"/>
      <c r="BL466" s="2"/>
      <c r="BM466" s="2"/>
      <c r="BN466" s="2"/>
      <c r="BO466" s="2"/>
      <c r="BP466" s="2"/>
      <c r="BQ466" s="2"/>
      <c r="BR466" s="2"/>
      <c r="BS466" s="2"/>
      <c r="BT466" s="2"/>
      <c r="BU466" s="2"/>
      <c r="BV466" s="2"/>
      <c r="BW466" s="2"/>
      <c r="BX466" s="2"/>
      <c r="BY466" s="2"/>
    </row>
    <row r="467" spans="1:77" ht="15" x14ac:dyDescent="0.25">
      <c r="A467" s="47"/>
      <c r="B467" s="47"/>
      <c r="C467" s="47"/>
      <c r="D467" s="47"/>
      <c r="E467" s="47"/>
      <c r="F467" s="47"/>
      <c r="G467" s="48"/>
      <c r="H467" s="48"/>
      <c r="I467" s="48"/>
      <c r="J467" s="48"/>
      <c r="K467" s="48"/>
      <c r="L467" s="48"/>
      <c r="M467" s="49"/>
      <c r="N467" s="50"/>
      <c r="O467" s="51"/>
      <c r="P467" s="52"/>
      <c r="Q467" s="52"/>
      <c r="R467" s="51"/>
      <c r="S467" s="53"/>
      <c r="T467" s="49"/>
      <c r="U467" s="50"/>
      <c r="V467" s="51"/>
      <c r="W467" s="51"/>
      <c r="X467" s="54"/>
      <c r="Y467" s="54"/>
      <c r="Z467" s="54"/>
      <c r="AA467" s="54"/>
      <c r="AB467" s="54"/>
      <c r="AC467" s="54"/>
      <c r="AD467" s="54"/>
      <c r="AE467" s="55"/>
      <c r="AF467" s="51"/>
      <c r="AG467" s="41"/>
      <c r="AH467" s="41"/>
      <c r="AI467" s="41"/>
      <c r="AJ467" s="41"/>
      <c r="AK467" s="41"/>
      <c r="AL467" s="41"/>
      <c r="AM467" s="41"/>
      <c r="AN467" s="41"/>
      <c r="AO467" s="41"/>
      <c r="AP467" s="41"/>
      <c r="AQ467" s="41"/>
      <c r="AR467" s="41"/>
      <c r="AS467" s="41"/>
      <c r="AT467" s="41"/>
      <c r="AU467" s="41"/>
      <c r="AV467" s="41"/>
      <c r="AW467" s="41"/>
      <c r="AX467" s="41"/>
      <c r="AY467" s="41"/>
      <c r="AZ467" s="41"/>
      <c r="BA467" s="41"/>
      <c r="BB467" s="42"/>
      <c r="BC467" s="43"/>
      <c r="BD467" s="2"/>
      <c r="BE467" s="2"/>
      <c r="BF467" s="2"/>
      <c r="BG467" s="2"/>
      <c r="BH467" s="2"/>
      <c r="BI467" s="2"/>
      <c r="BJ467" s="2"/>
      <c r="BK467" s="2"/>
      <c r="BL467" s="2"/>
      <c r="BM467" s="2"/>
      <c r="BN467" s="2"/>
      <c r="BO467" s="2"/>
      <c r="BP467" s="2"/>
      <c r="BQ467" s="2"/>
      <c r="BR467" s="2"/>
      <c r="BS467" s="2"/>
      <c r="BT467" s="2"/>
      <c r="BU467" s="2"/>
      <c r="BV467" s="2"/>
      <c r="BW467" s="2"/>
      <c r="BX467" s="2"/>
      <c r="BY467" s="2"/>
    </row>
    <row r="468" spans="1:77" ht="15" x14ac:dyDescent="0.25">
      <c r="A468" s="47"/>
      <c r="B468" s="47"/>
      <c r="C468" s="47"/>
      <c r="D468" s="47"/>
      <c r="E468" s="47"/>
      <c r="F468" s="47"/>
      <c r="G468" s="48"/>
      <c r="H468" s="48"/>
      <c r="I468" s="48"/>
      <c r="J468" s="48"/>
      <c r="K468" s="48"/>
      <c r="L468" s="48"/>
      <c r="M468" s="49"/>
      <c r="N468" s="50"/>
      <c r="O468" s="51"/>
      <c r="P468" s="52"/>
      <c r="Q468" s="52"/>
      <c r="R468" s="51"/>
      <c r="S468" s="53"/>
      <c r="T468" s="49"/>
      <c r="U468" s="50"/>
      <c r="V468" s="51"/>
      <c r="W468" s="51"/>
      <c r="X468" s="54"/>
      <c r="Y468" s="54"/>
      <c r="Z468" s="54"/>
      <c r="AA468" s="54"/>
      <c r="AB468" s="54"/>
      <c r="AC468" s="54"/>
      <c r="AD468" s="54"/>
      <c r="AE468" s="55"/>
      <c r="AF468" s="51"/>
      <c r="AG468" s="41"/>
      <c r="AH468" s="41"/>
      <c r="AI468" s="41"/>
      <c r="AJ468" s="41"/>
      <c r="AK468" s="41"/>
      <c r="AL468" s="41"/>
      <c r="AM468" s="41"/>
      <c r="AN468" s="41"/>
      <c r="AO468" s="41"/>
      <c r="AP468" s="41"/>
      <c r="AQ468" s="41"/>
      <c r="AR468" s="41"/>
      <c r="AS468" s="41"/>
      <c r="AT468" s="41"/>
      <c r="AU468" s="41"/>
      <c r="AV468" s="41"/>
      <c r="AW468" s="41"/>
      <c r="AX468" s="41"/>
      <c r="AY468" s="41"/>
      <c r="AZ468" s="41"/>
      <c r="BA468" s="41"/>
      <c r="BB468" s="42"/>
      <c r="BC468" s="43"/>
      <c r="BD468" s="2"/>
      <c r="BE468" s="2"/>
      <c r="BF468" s="2"/>
      <c r="BG468" s="2"/>
      <c r="BH468" s="2"/>
      <c r="BI468" s="2"/>
      <c r="BJ468" s="2"/>
      <c r="BK468" s="2"/>
      <c r="BL468" s="2"/>
      <c r="BM468" s="2"/>
      <c r="BN468" s="2"/>
      <c r="BO468" s="2"/>
      <c r="BP468" s="2"/>
      <c r="BQ468" s="2"/>
      <c r="BR468" s="2"/>
      <c r="BS468" s="2"/>
      <c r="BT468" s="2"/>
      <c r="BU468" s="2"/>
      <c r="BV468" s="2"/>
      <c r="BW468" s="2"/>
      <c r="BX468" s="2"/>
      <c r="BY468" s="2"/>
    </row>
    <row r="469" spans="1:77" ht="15" x14ac:dyDescent="0.25">
      <c r="A469" s="47"/>
      <c r="B469" s="47"/>
      <c r="C469" s="47"/>
      <c r="D469" s="47"/>
      <c r="E469" s="47"/>
      <c r="F469" s="47"/>
      <c r="G469" s="48"/>
      <c r="H469" s="48"/>
      <c r="I469" s="48"/>
      <c r="J469" s="48"/>
      <c r="K469" s="48"/>
      <c r="L469" s="48"/>
      <c r="M469" s="49"/>
      <c r="N469" s="50"/>
      <c r="O469" s="51"/>
      <c r="P469" s="52"/>
      <c r="Q469" s="52"/>
      <c r="R469" s="51"/>
      <c r="S469" s="53"/>
      <c r="T469" s="49"/>
      <c r="U469" s="50"/>
      <c r="V469" s="51"/>
      <c r="W469" s="51"/>
      <c r="X469" s="54"/>
      <c r="Y469" s="54"/>
      <c r="Z469" s="54"/>
      <c r="AA469" s="54"/>
      <c r="AB469" s="54"/>
      <c r="AC469" s="54"/>
      <c r="AD469" s="54"/>
      <c r="AE469" s="55"/>
      <c r="AF469" s="51"/>
      <c r="AG469" s="41"/>
      <c r="AH469" s="41"/>
      <c r="AI469" s="41"/>
      <c r="AJ469" s="41"/>
      <c r="AK469" s="41"/>
      <c r="AL469" s="41"/>
      <c r="AM469" s="41"/>
      <c r="AN469" s="41"/>
      <c r="AO469" s="41"/>
      <c r="AP469" s="41"/>
      <c r="AQ469" s="41"/>
      <c r="AR469" s="41"/>
      <c r="AS469" s="41"/>
      <c r="AT469" s="41"/>
      <c r="AU469" s="41"/>
      <c r="AV469" s="41"/>
      <c r="AW469" s="41"/>
      <c r="AX469" s="41"/>
      <c r="AY469" s="41"/>
      <c r="AZ469" s="41"/>
      <c r="BA469" s="41"/>
      <c r="BB469" s="42"/>
      <c r="BC469" s="43"/>
      <c r="BD469" s="2"/>
      <c r="BE469" s="2"/>
      <c r="BF469" s="2"/>
      <c r="BG469" s="2"/>
      <c r="BH469" s="2"/>
      <c r="BI469" s="2"/>
      <c r="BJ469" s="2"/>
      <c r="BK469" s="2"/>
      <c r="BL469" s="2"/>
      <c r="BM469" s="2"/>
      <c r="BN469" s="2"/>
      <c r="BO469" s="2"/>
      <c r="BP469" s="2"/>
      <c r="BQ469" s="2"/>
      <c r="BR469" s="2"/>
      <c r="BS469" s="2"/>
      <c r="BT469" s="2"/>
      <c r="BU469" s="2"/>
      <c r="BV469" s="2"/>
      <c r="BW469" s="2"/>
      <c r="BX469" s="2"/>
      <c r="BY469" s="2"/>
    </row>
    <row r="470" spans="1:77" ht="15" x14ac:dyDescent="0.25">
      <c r="A470" s="47"/>
      <c r="B470" s="47"/>
      <c r="C470" s="47"/>
      <c r="D470" s="47"/>
      <c r="E470" s="47"/>
      <c r="F470" s="47"/>
      <c r="G470" s="48"/>
      <c r="H470" s="48"/>
      <c r="I470" s="48"/>
      <c r="J470" s="48"/>
      <c r="K470" s="48"/>
      <c r="L470" s="48"/>
      <c r="M470" s="49"/>
      <c r="N470" s="50"/>
      <c r="O470" s="51"/>
      <c r="P470" s="52"/>
      <c r="Q470" s="52"/>
      <c r="R470" s="51"/>
      <c r="S470" s="53"/>
      <c r="T470" s="49"/>
      <c r="U470" s="50"/>
      <c r="V470" s="51"/>
      <c r="W470" s="51"/>
      <c r="X470" s="54"/>
      <c r="Y470" s="54"/>
      <c r="Z470" s="54"/>
      <c r="AA470" s="54"/>
      <c r="AB470" s="54"/>
      <c r="AC470" s="54"/>
      <c r="AD470" s="54"/>
      <c r="AE470" s="55"/>
      <c r="AF470" s="51"/>
      <c r="AG470" s="41"/>
      <c r="AH470" s="41"/>
      <c r="AI470" s="41"/>
      <c r="AJ470" s="41"/>
      <c r="AK470" s="41"/>
      <c r="AL470" s="41"/>
      <c r="AM470" s="41"/>
      <c r="AN470" s="41"/>
      <c r="AO470" s="41"/>
      <c r="AP470" s="41"/>
      <c r="AQ470" s="41"/>
      <c r="AR470" s="41"/>
      <c r="AS470" s="41"/>
      <c r="AT470" s="41"/>
      <c r="AU470" s="41"/>
      <c r="AV470" s="41"/>
      <c r="AW470" s="41"/>
      <c r="AX470" s="41"/>
      <c r="AY470" s="41"/>
      <c r="AZ470" s="41"/>
      <c r="BA470" s="41"/>
      <c r="BB470" s="42"/>
      <c r="BC470" s="43"/>
      <c r="BD470" s="2"/>
      <c r="BE470" s="2"/>
      <c r="BF470" s="2"/>
      <c r="BG470" s="2"/>
      <c r="BH470" s="2"/>
      <c r="BI470" s="2"/>
      <c r="BJ470" s="2"/>
      <c r="BK470" s="2"/>
      <c r="BL470" s="2"/>
      <c r="BM470" s="2"/>
      <c r="BN470" s="2"/>
      <c r="BO470" s="2"/>
      <c r="BP470" s="2"/>
      <c r="BQ470" s="2"/>
      <c r="BR470" s="2"/>
      <c r="BS470" s="2"/>
      <c r="BT470" s="2"/>
      <c r="BU470" s="2"/>
      <c r="BV470" s="2"/>
      <c r="BW470" s="2"/>
      <c r="BX470" s="2"/>
      <c r="BY470" s="2"/>
    </row>
    <row r="471" spans="1:77" ht="15" x14ac:dyDescent="0.25">
      <c r="A471" s="47"/>
      <c r="B471" s="47"/>
      <c r="C471" s="47"/>
      <c r="D471" s="47"/>
      <c r="E471" s="47"/>
      <c r="F471" s="47"/>
      <c r="G471" s="48"/>
      <c r="H471" s="48"/>
      <c r="I471" s="48"/>
      <c r="J471" s="48"/>
      <c r="K471" s="48"/>
      <c r="L471" s="48"/>
      <c r="M471" s="49"/>
      <c r="N471" s="50"/>
      <c r="O471" s="51"/>
      <c r="P471" s="52"/>
      <c r="Q471" s="52"/>
      <c r="R471" s="51"/>
      <c r="S471" s="53"/>
      <c r="T471" s="49"/>
      <c r="U471" s="50"/>
      <c r="V471" s="51"/>
      <c r="W471" s="51"/>
      <c r="X471" s="54"/>
      <c r="Y471" s="54"/>
      <c r="Z471" s="54"/>
      <c r="AA471" s="54"/>
      <c r="AB471" s="54"/>
      <c r="AC471" s="54"/>
      <c r="AD471" s="54"/>
      <c r="AE471" s="55"/>
      <c r="AF471" s="51"/>
      <c r="AG471" s="41"/>
      <c r="AH471" s="41"/>
      <c r="AI471" s="41"/>
      <c r="AJ471" s="41"/>
      <c r="AK471" s="41"/>
      <c r="AL471" s="41"/>
      <c r="AM471" s="41"/>
      <c r="AN471" s="41"/>
      <c r="AO471" s="41"/>
      <c r="AP471" s="41"/>
      <c r="AQ471" s="41"/>
      <c r="AR471" s="41"/>
      <c r="AS471" s="41"/>
      <c r="AT471" s="41"/>
      <c r="AU471" s="41"/>
      <c r="AV471" s="41"/>
      <c r="AW471" s="41"/>
      <c r="AX471" s="41"/>
      <c r="AY471" s="41"/>
      <c r="AZ471" s="41"/>
      <c r="BA471" s="41"/>
      <c r="BB471" s="42"/>
      <c r="BC471" s="43"/>
      <c r="BD471" s="2"/>
      <c r="BE471" s="2"/>
      <c r="BF471" s="2"/>
      <c r="BG471" s="2"/>
      <c r="BH471" s="2"/>
      <c r="BI471" s="2"/>
      <c r="BJ471" s="2"/>
      <c r="BK471" s="2"/>
      <c r="BL471" s="2"/>
      <c r="BM471" s="2"/>
      <c r="BN471" s="2"/>
      <c r="BO471" s="2"/>
      <c r="BP471" s="2"/>
      <c r="BQ471" s="2"/>
      <c r="BR471" s="2"/>
      <c r="BS471" s="2"/>
      <c r="BT471" s="2"/>
      <c r="BU471" s="2"/>
      <c r="BV471" s="2"/>
      <c r="BW471" s="2"/>
      <c r="BX471" s="2"/>
      <c r="BY471" s="2"/>
    </row>
    <row r="472" spans="1:77" ht="15" x14ac:dyDescent="0.25">
      <c r="A472" s="47"/>
      <c r="B472" s="47"/>
      <c r="C472" s="47"/>
      <c r="D472" s="47"/>
      <c r="E472" s="47"/>
      <c r="F472" s="47"/>
      <c r="G472" s="48"/>
      <c r="H472" s="48"/>
      <c r="I472" s="48"/>
      <c r="J472" s="48"/>
      <c r="K472" s="48"/>
      <c r="L472" s="48"/>
      <c r="M472" s="49"/>
      <c r="N472" s="50"/>
      <c r="O472" s="51"/>
      <c r="P472" s="52"/>
      <c r="Q472" s="52"/>
      <c r="R472" s="51"/>
      <c r="S472" s="53"/>
      <c r="T472" s="49"/>
      <c r="U472" s="50"/>
      <c r="V472" s="51"/>
      <c r="W472" s="51"/>
      <c r="X472" s="54"/>
      <c r="Y472" s="54"/>
      <c r="Z472" s="54"/>
      <c r="AA472" s="54"/>
      <c r="AB472" s="54"/>
      <c r="AC472" s="54"/>
      <c r="AD472" s="54"/>
      <c r="AE472" s="55"/>
      <c r="AF472" s="51"/>
      <c r="AG472" s="41"/>
      <c r="AH472" s="41"/>
      <c r="AI472" s="41"/>
      <c r="AJ472" s="41"/>
      <c r="AK472" s="41"/>
      <c r="AL472" s="41"/>
      <c r="AM472" s="41"/>
      <c r="AN472" s="41"/>
      <c r="AO472" s="41"/>
      <c r="AP472" s="41"/>
      <c r="AQ472" s="41"/>
      <c r="AR472" s="41"/>
      <c r="AS472" s="41"/>
      <c r="AT472" s="41"/>
      <c r="AU472" s="41"/>
      <c r="AV472" s="41"/>
      <c r="AW472" s="41"/>
      <c r="AX472" s="41"/>
      <c r="AY472" s="41"/>
      <c r="AZ472" s="41"/>
      <c r="BA472" s="41"/>
      <c r="BB472" s="42"/>
      <c r="BC472" s="43"/>
      <c r="BD472" s="2"/>
      <c r="BE472" s="2"/>
      <c r="BF472" s="2"/>
      <c r="BG472" s="2"/>
      <c r="BH472" s="2"/>
      <c r="BI472" s="2"/>
      <c r="BJ472" s="2"/>
      <c r="BK472" s="2"/>
      <c r="BL472" s="2"/>
      <c r="BM472" s="2"/>
      <c r="BN472" s="2"/>
      <c r="BO472" s="2"/>
      <c r="BP472" s="2"/>
      <c r="BQ472" s="2"/>
      <c r="BR472" s="2"/>
      <c r="BS472" s="2"/>
      <c r="BT472" s="2"/>
      <c r="BU472" s="2"/>
      <c r="BV472" s="2"/>
      <c r="BW472" s="2"/>
      <c r="BX472" s="2"/>
      <c r="BY472" s="2"/>
    </row>
    <row r="473" spans="1:77" ht="15" x14ac:dyDescent="0.25">
      <c r="A473" s="47"/>
      <c r="B473" s="47"/>
      <c r="C473" s="47"/>
      <c r="D473" s="47"/>
      <c r="E473" s="47"/>
      <c r="F473" s="47"/>
      <c r="G473" s="48"/>
      <c r="H473" s="48"/>
      <c r="I473" s="48"/>
      <c r="J473" s="48"/>
      <c r="K473" s="48"/>
      <c r="L473" s="48"/>
      <c r="M473" s="49"/>
      <c r="N473" s="50"/>
      <c r="O473" s="51"/>
      <c r="P473" s="52"/>
      <c r="Q473" s="52"/>
      <c r="R473" s="51"/>
      <c r="S473" s="53"/>
      <c r="T473" s="49"/>
      <c r="U473" s="50"/>
      <c r="V473" s="51"/>
      <c r="W473" s="51"/>
      <c r="X473" s="54"/>
      <c r="Y473" s="54"/>
      <c r="Z473" s="54"/>
      <c r="AA473" s="54"/>
      <c r="AB473" s="54"/>
      <c r="AC473" s="54"/>
      <c r="AD473" s="54"/>
      <c r="AE473" s="55"/>
      <c r="AF473" s="51"/>
      <c r="AG473" s="41"/>
      <c r="AH473" s="41"/>
      <c r="AI473" s="41"/>
      <c r="AJ473" s="41"/>
      <c r="AK473" s="41"/>
      <c r="AL473" s="41"/>
      <c r="AM473" s="41"/>
      <c r="AN473" s="41"/>
      <c r="AO473" s="41"/>
      <c r="AP473" s="41"/>
      <c r="AQ473" s="41"/>
      <c r="AR473" s="41"/>
      <c r="AS473" s="41"/>
      <c r="AT473" s="41"/>
      <c r="AU473" s="41"/>
      <c r="AV473" s="41"/>
      <c r="AW473" s="41"/>
      <c r="AX473" s="41"/>
      <c r="AY473" s="41"/>
      <c r="AZ473" s="41"/>
      <c r="BA473" s="41"/>
      <c r="BB473" s="42"/>
      <c r="BC473" s="43"/>
      <c r="BD473" s="2"/>
      <c r="BE473" s="2"/>
      <c r="BF473" s="2"/>
      <c r="BG473" s="2"/>
      <c r="BH473" s="2"/>
      <c r="BI473" s="2"/>
      <c r="BJ473" s="2"/>
      <c r="BK473" s="2"/>
      <c r="BL473" s="2"/>
      <c r="BM473" s="2"/>
      <c r="BN473" s="2"/>
      <c r="BO473" s="2"/>
      <c r="BP473" s="2"/>
      <c r="BQ473" s="2"/>
      <c r="BR473" s="2"/>
      <c r="BS473" s="2"/>
      <c r="BT473" s="2"/>
      <c r="BU473" s="2"/>
      <c r="BV473" s="2"/>
      <c r="BW473" s="2"/>
      <c r="BX473" s="2"/>
      <c r="BY473" s="2"/>
    </row>
    <row r="474" spans="1:77" ht="15" x14ac:dyDescent="0.25">
      <c r="A474" s="47"/>
      <c r="B474" s="47"/>
      <c r="C474" s="47"/>
      <c r="D474" s="47"/>
      <c r="E474" s="47"/>
      <c r="F474" s="47"/>
      <c r="G474" s="48"/>
      <c r="H474" s="48"/>
      <c r="I474" s="48"/>
      <c r="J474" s="48"/>
      <c r="K474" s="48"/>
      <c r="L474" s="48"/>
      <c r="M474" s="49"/>
      <c r="N474" s="50"/>
      <c r="O474" s="51"/>
      <c r="P474" s="52"/>
      <c r="Q474" s="52"/>
      <c r="R474" s="51"/>
      <c r="S474" s="53"/>
      <c r="T474" s="49"/>
      <c r="U474" s="50"/>
      <c r="V474" s="51"/>
      <c r="W474" s="51"/>
      <c r="X474" s="54"/>
      <c r="Y474" s="54"/>
      <c r="Z474" s="54"/>
      <c r="AA474" s="54"/>
      <c r="AB474" s="54"/>
      <c r="AC474" s="54"/>
      <c r="AD474" s="54"/>
      <c r="AE474" s="55"/>
      <c r="AF474" s="51"/>
      <c r="AG474" s="41"/>
      <c r="AH474" s="41"/>
      <c r="AI474" s="41"/>
      <c r="AJ474" s="41"/>
      <c r="AK474" s="41"/>
      <c r="AL474" s="41"/>
      <c r="AM474" s="41"/>
      <c r="AN474" s="41"/>
      <c r="AO474" s="41"/>
      <c r="AP474" s="41"/>
      <c r="AQ474" s="41"/>
      <c r="AR474" s="41"/>
      <c r="AS474" s="41"/>
      <c r="AT474" s="41"/>
      <c r="AU474" s="41"/>
      <c r="AV474" s="41"/>
      <c r="AW474" s="41"/>
      <c r="AX474" s="41"/>
      <c r="AY474" s="41"/>
      <c r="AZ474" s="41"/>
      <c r="BA474" s="41"/>
      <c r="BB474" s="42"/>
      <c r="BC474" s="43"/>
      <c r="BD474" s="2"/>
      <c r="BE474" s="2"/>
      <c r="BF474" s="2"/>
      <c r="BG474" s="2"/>
      <c r="BH474" s="2"/>
      <c r="BI474" s="2"/>
      <c r="BJ474" s="2"/>
      <c r="BK474" s="2"/>
      <c r="BL474" s="2"/>
      <c r="BM474" s="2"/>
      <c r="BN474" s="2"/>
      <c r="BO474" s="2"/>
      <c r="BP474" s="2"/>
      <c r="BQ474" s="2"/>
      <c r="BR474" s="2"/>
      <c r="BS474" s="2"/>
      <c r="BT474" s="2"/>
      <c r="BU474" s="2"/>
      <c r="BV474" s="2"/>
      <c r="BW474" s="2"/>
      <c r="BX474" s="2"/>
      <c r="BY474" s="2"/>
    </row>
    <row r="475" spans="1:77" ht="15" x14ac:dyDescent="0.25">
      <c r="A475" s="47"/>
      <c r="B475" s="47"/>
      <c r="C475" s="47"/>
      <c r="D475" s="47"/>
      <c r="E475" s="47"/>
      <c r="F475" s="47"/>
      <c r="G475" s="48"/>
      <c r="H475" s="48"/>
      <c r="I475" s="48"/>
      <c r="J475" s="48"/>
      <c r="K475" s="48"/>
      <c r="L475" s="48"/>
      <c r="M475" s="49"/>
      <c r="N475" s="50"/>
      <c r="O475" s="51"/>
      <c r="P475" s="52"/>
      <c r="Q475" s="52"/>
      <c r="R475" s="51"/>
      <c r="S475" s="53"/>
      <c r="T475" s="49"/>
      <c r="U475" s="50"/>
      <c r="V475" s="51"/>
      <c r="W475" s="51"/>
      <c r="X475" s="54"/>
      <c r="Y475" s="54"/>
      <c r="Z475" s="54"/>
      <c r="AA475" s="54"/>
      <c r="AB475" s="54"/>
      <c r="AC475" s="54"/>
      <c r="AD475" s="54"/>
      <c r="AE475" s="55"/>
      <c r="AF475" s="51"/>
      <c r="AG475" s="41"/>
      <c r="AH475" s="41"/>
      <c r="AI475" s="41"/>
      <c r="AJ475" s="41"/>
      <c r="AK475" s="41"/>
      <c r="AL475" s="41"/>
      <c r="AM475" s="41"/>
      <c r="AN475" s="41"/>
      <c r="AO475" s="41"/>
      <c r="AP475" s="41"/>
      <c r="AQ475" s="41"/>
      <c r="AR475" s="41"/>
      <c r="AS475" s="41"/>
      <c r="AT475" s="41"/>
      <c r="AU475" s="41"/>
      <c r="AV475" s="41"/>
      <c r="AW475" s="41"/>
      <c r="AX475" s="41"/>
      <c r="AY475" s="41"/>
      <c r="AZ475" s="41"/>
      <c r="BA475" s="41"/>
      <c r="BB475" s="42"/>
      <c r="BC475" s="43"/>
      <c r="BD475" s="2"/>
      <c r="BE475" s="2"/>
      <c r="BF475" s="2"/>
      <c r="BG475" s="2"/>
      <c r="BH475" s="2"/>
      <c r="BI475" s="2"/>
      <c r="BJ475" s="2"/>
      <c r="BK475" s="2"/>
      <c r="BL475" s="2"/>
      <c r="BM475" s="2"/>
      <c r="BN475" s="2"/>
      <c r="BO475" s="2"/>
      <c r="BP475" s="2"/>
      <c r="BQ475" s="2"/>
      <c r="BR475" s="2"/>
      <c r="BS475" s="2"/>
      <c r="BT475" s="2"/>
      <c r="BU475" s="2"/>
      <c r="BV475" s="2"/>
      <c r="BW475" s="2"/>
      <c r="BX475" s="2"/>
      <c r="BY475" s="2"/>
    </row>
    <row r="476" spans="1:77" ht="15" x14ac:dyDescent="0.25">
      <c r="A476" s="47"/>
      <c r="B476" s="47"/>
      <c r="C476" s="47"/>
      <c r="D476" s="47"/>
      <c r="E476" s="47"/>
      <c r="F476" s="47"/>
      <c r="G476" s="48"/>
      <c r="H476" s="48"/>
      <c r="I476" s="48"/>
      <c r="J476" s="48"/>
      <c r="K476" s="48"/>
      <c r="L476" s="48"/>
      <c r="M476" s="49"/>
      <c r="N476" s="50"/>
      <c r="O476" s="51"/>
      <c r="P476" s="52"/>
      <c r="Q476" s="52"/>
      <c r="R476" s="51"/>
      <c r="S476" s="53"/>
      <c r="T476" s="49"/>
      <c r="U476" s="50"/>
      <c r="V476" s="51"/>
      <c r="W476" s="51"/>
      <c r="X476" s="54"/>
      <c r="Y476" s="54"/>
      <c r="Z476" s="54"/>
      <c r="AA476" s="54"/>
      <c r="AB476" s="54"/>
      <c r="AC476" s="54"/>
      <c r="AD476" s="54"/>
      <c r="AE476" s="55"/>
      <c r="AF476" s="51"/>
      <c r="AG476" s="41"/>
      <c r="AH476" s="41"/>
      <c r="AI476" s="41"/>
      <c r="AJ476" s="41"/>
      <c r="AK476" s="41"/>
      <c r="AL476" s="41"/>
      <c r="AM476" s="41"/>
      <c r="AN476" s="41"/>
      <c r="AO476" s="41"/>
      <c r="AP476" s="41"/>
      <c r="AQ476" s="41"/>
      <c r="AR476" s="41"/>
      <c r="AS476" s="41"/>
      <c r="AT476" s="41"/>
      <c r="AU476" s="41"/>
      <c r="AV476" s="41"/>
      <c r="AW476" s="41"/>
      <c r="AX476" s="41"/>
      <c r="AY476" s="41"/>
      <c r="AZ476" s="41"/>
      <c r="BA476" s="41"/>
      <c r="BB476" s="42"/>
      <c r="BC476" s="43"/>
      <c r="BD476" s="2"/>
      <c r="BE476" s="2"/>
      <c r="BF476" s="2"/>
      <c r="BG476" s="2"/>
      <c r="BH476" s="2"/>
      <c r="BI476" s="2"/>
      <c r="BJ476" s="2"/>
      <c r="BK476" s="2"/>
      <c r="BL476" s="2"/>
      <c r="BM476" s="2"/>
      <c r="BN476" s="2"/>
      <c r="BO476" s="2"/>
      <c r="BP476" s="2"/>
      <c r="BQ476" s="2"/>
      <c r="BR476" s="2"/>
      <c r="BS476" s="2"/>
      <c r="BT476" s="2"/>
      <c r="BU476" s="2"/>
      <c r="BV476" s="2"/>
      <c r="BW476" s="2"/>
      <c r="BX476" s="2"/>
      <c r="BY476" s="2"/>
    </row>
    <row r="477" spans="1:77" ht="15" x14ac:dyDescent="0.25">
      <c r="A477" s="47"/>
      <c r="B477" s="47"/>
      <c r="C477" s="47"/>
      <c r="D477" s="47"/>
      <c r="E477" s="47"/>
      <c r="F477" s="47"/>
      <c r="G477" s="48"/>
      <c r="H477" s="48"/>
      <c r="I477" s="48"/>
      <c r="J477" s="48"/>
      <c r="K477" s="48"/>
      <c r="L477" s="48"/>
      <c r="M477" s="49"/>
      <c r="N477" s="50"/>
      <c r="O477" s="51"/>
      <c r="P477" s="52"/>
      <c r="Q477" s="52"/>
      <c r="R477" s="51"/>
      <c r="S477" s="53"/>
      <c r="T477" s="49"/>
      <c r="U477" s="50"/>
      <c r="V477" s="51"/>
      <c r="W477" s="51"/>
      <c r="X477" s="54"/>
      <c r="Y477" s="54"/>
      <c r="Z477" s="54"/>
      <c r="AA477" s="54"/>
      <c r="AB477" s="54"/>
      <c r="AC477" s="54"/>
      <c r="AD477" s="54"/>
      <c r="AE477" s="55"/>
      <c r="AF477" s="51"/>
      <c r="AG477" s="41"/>
      <c r="AH477" s="41"/>
      <c r="AI477" s="41"/>
      <c r="AJ477" s="41"/>
      <c r="AK477" s="41"/>
      <c r="AL477" s="41"/>
      <c r="AM477" s="41"/>
      <c r="AN477" s="41"/>
      <c r="AO477" s="41"/>
      <c r="AP477" s="41"/>
      <c r="AQ477" s="41"/>
      <c r="AR477" s="41"/>
      <c r="AS477" s="41"/>
      <c r="AT477" s="41"/>
      <c r="AU477" s="41"/>
      <c r="AV477" s="41"/>
      <c r="AW477" s="41"/>
      <c r="AX477" s="41"/>
      <c r="AY477" s="41"/>
      <c r="AZ477" s="41"/>
      <c r="BA477" s="41"/>
      <c r="BB477" s="42"/>
      <c r="BC477" s="43"/>
      <c r="BD477" s="2"/>
      <c r="BE477" s="2"/>
      <c r="BF477" s="2"/>
      <c r="BG477" s="2"/>
      <c r="BH477" s="2"/>
      <c r="BI477" s="2"/>
      <c r="BJ477" s="2"/>
      <c r="BK477" s="2"/>
      <c r="BL477" s="2"/>
      <c r="BM477" s="2"/>
      <c r="BN477" s="2"/>
      <c r="BO477" s="2"/>
      <c r="BP477" s="2"/>
      <c r="BQ477" s="2"/>
      <c r="BR477" s="2"/>
      <c r="BS477" s="2"/>
      <c r="BT477" s="2"/>
      <c r="BU477" s="2"/>
      <c r="BV477" s="2"/>
      <c r="BW477" s="2"/>
      <c r="BX477" s="2"/>
      <c r="BY477" s="2"/>
    </row>
    <row r="478" spans="1:77" ht="15" x14ac:dyDescent="0.25">
      <c r="A478" s="47"/>
      <c r="B478" s="47"/>
      <c r="C478" s="47"/>
      <c r="D478" s="47"/>
      <c r="E478" s="47"/>
      <c r="F478" s="47"/>
      <c r="G478" s="48"/>
      <c r="H478" s="48"/>
      <c r="I478" s="48"/>
      <c r="J478" s="48"/>
      <c r="K478" s="48"/>
      <c r="L478" s="48"/>
      <c r="M478" s="49"/>
      <c r="N478" s="50"/>
      <c r="O478" s="51"/>
      <c r="P478" s="52"/>
      <c r="Q478" s="52"/>
      <c r="R478" s="51"/>
      <c r="S478" s="53"/>
      <c r="T478" s="49"/>
      <c r="U478" s="50"/>
      <c r="V478" s="51"/>
      <c r="W478" s="51"/>
      <c r="X478" s="54"/>
      <c r="Y478" s="54"/>
      <c r="Z478" s="54"/>
      <c r="AA478" s="54"/>
      <c r="AB478" s="54"/>
      <c r="AC478" s="54"/>
      <c r="AD478" s="54"/>
      <c r="AE478" s="55"/>
      <c r="AF478" s="51"/>
      <c r="AG478" s="41"/>
      <c r="AH478" s="41"/>
      <c r="AI478" s="41"/>
      <c r="AJ478" s="41"/>
      <c r="AK478" s="41"/>
      <c r="AL478" s="41"/>
      <c r="AM478" s="41"/>
      <c r="AN478" s="41"/>
      <c r="AO478" s="41"/>
      <c r="AP478" s="41"/>
      <c r="AQ478" s="41"/>
      <c r="AR478" s="41"/>
      <c r="AS478" s="41"/>
      <c r="AT478" s="41"/>
      <c r="AU478" s="41"/>
      <c r="AV478" s="41"/>
      <c r="AW478" s="41"/>
      <c r="AX478" s="41"/>
      <c r="AY478" s="41"/>
      <c r="AZ478" s="41"/>
      <c r="BA478" s="41"/>
      <c r="BB478" s="42"/>
      <c r="BC478" s="43"/>
      <c r="BD478" s="2"/>
      <c r="BE478" s="2"/>
      <c r="BF478" s="2"/>
      <c r="BG478" s="2"/>
      <c r="BH478" s="2"/>
      <c r="BI478" s="2"/>
      <c r="BJ478" s="2"/>
      <c r="BK478" s="2"/>
      <c r="BL478" s="2"/>
      <c r="BM478" s="2"/>
      <c r="BN478" s="2"/>
      <c r="BO478" s="2"/>
      <c r="BP478" s="2"/>
      <c r="BQ478" s="2"/>
      <c r="BR478" s="2"/>
      <c r="BS478" s="2"/>
      <c r="BT478" s="2"/>
      <c r="BU478" s="2"/>
      <c r="BV478" s="2"/>
      <c r="BW478" s="2"/>
      <c r="BX478" s="2"/>
      <c r="BY478" s="2"/>
    </row>
    <row r="479" spans="1:77" ht="15" x14ac:dyDescent="0.25">
      <c r="A479" s="47"/>
      <c r="B479" s="47"/>
      <c r="C479" s="47"/>
      <c r="D479" s="47"/>
      <c r="E479" s="47"/>
      <c r="F479" s="47"/>
      <c r="G479" s="48"/>
      <c r="H479" s="48"/>
      <c r="I479" s="48"/>
      <c r="J479" s="48"/>
      <c r="K479" s="48"/>
      <c r="L479" s="48"/>
      <c r="M479" s="49"/>
      <c r="N479" s="50"/>
      <c r="O479" s="51"/>
      <c r="P479" s="52"/>
      <c r="Q479" s="52"/>
      <c r="R479" s="51"/>
      <c r="S479" s="53"/>
      <c r="T479" s="49"/>
      <c r="U479" s="50"/>
      <c r="V479" s="51"/>
      <c r="W479" s="51"/>
      <c r="X479" s="54"/>
      <c r="Y479" s="54"/>
      <c r="Z479" s="54"/>
      <c r="AA479" s="54"/>
      <c r="AB479" s="54"/>
      <c r="AC479" s="54"/>
      <c r="AD479" s="54"/>
      <c r="AE479" s="55"/>
      <c r="AF479" s="51"/>
      <c r="AG479" s="41"/>
      <c r="AH479" s="41"/>
      <c r="AI479" s="41"/>
      <c r="AJ479" s="41"/>
      <c r="AK479" s="41"/>
      <c r="AL479" s="41"/>
      <c r="AM479" s="41"/>
      <c r="AN479" s="41"/>
      <c r="AO479" s="41"/>
      <c r="AP479" s="41"/>
      <c r="AQ479" s="41"/>
      <c r="AR479" s="41"/>
      <c r="AS479" s="41"/>
      <c r="AT479" s="41"/>
      <c r="AU479" s="41"/>
      <c r="AV479" s="41"/>
      <c r="AW479" s="41"/>
      <c r="AX479" s="41"/>
      <c r="AY479" s="41"/>
      <c r="AZ479" s="41"/>
      <c r="BA479" s="41"/>
      <c r="BB479" s="42"/>
      <c r="BC479" s="43"/>
      <c r="BD479" s="2"/>
      <c r="BE479" s="2"/>
      <c r="BF479" s="2"/>
      <c r="BG479" s="2"/>
      <c r="BH479" s="2"/>
      <c r="BI479" s="2"/>
      <c r="BJ479" s="2"/>
      <c r="BK479" s="2"/>
      <c r="BL479" s="2"/>
      <c r="BM479" s="2"/>
      <c r="BN479" s="2"/>
      <c r="BO479" s="2"/>
      <c r="BP479" s="2"/>
      <c r="BQ479" s="2"/>
      <c r="BR479" s="2"/>
      <c r="BS479" s="2"/>
      <c r="BT479" s="2"/>
      <c r="BU479" s="2"/>
      <c r="BV479" s="2"/>
      <c r="BW479" s="2"/>
      <c r="BX479" s="2"/>
      <c r="BY479" s="2"/>
    </row>
    <row r="480" spans="1:77" ht="15" x14ac:dyDescent="0.25">
      <c r="A480" s="47"/>
      <c r="B480" s="47"/>
      <c r="C480" s="47"/>
      <c r="D480" s="47"/>
      <c r="E480" s="47"/>
      <c r="F480" s="47"/>
      <c r="G480" s="48"/>
      <c r="H480" s="48"/>
      <c r="I480" s="48"/>
      <c r="J480" s="48"/>
      <c r="K480" s="48"/>
      <c r="L480" s="48"/>
      <c r="M480" s="49"/>
      <c r="N480" s="50"/>
      <c r="O480" s="51"/>
      <c r="P480" s="52"/>
      <c r="Q480" s="52"/>
      <c r="R480" s="51"/>
      <c r="S480" s="53"/>
      <c r="T480" s="49"/>
      <c r="U480" s="50"/>
      <c r="V480" s="51"/>
      <c r="W480" s="51"/>
      <c r="X480" s="54"/>
      <c r="Y480" s="54"/>
      <c r="Z480" s="54"/>
      <c r="AA480" s="54"/>
      <c r="AB480" s="54"/>
      <c r="AC480" s="54"/>
      <c r="AD480" s="54"/>
      <c r="AE480" s="55"/>
      <c r="AF480" s="51"/>
      <c r="AG480" s="41"/>
      <c r="AH480" s="41"/>
      <c r="AI480" s="41"/>
      <c r="AJ480" s="41"/>
      <c r="AK480" s="41"/>
      <c r="AL480" s="41"/>
      <c r="AM480" s="41"/>
      <c r="AN480" s="41"/>
      <c r="AO480" s="41"/>
      <c r="AP480" s="41"/>
      <c r="AQ480" s="41"/>
      <c r="AR480" s="41"/>
      <c r="AS480" s="41"/>
      <c r="AT480" s="41"/>
      <c r="AU480" s="41"/>
      <c r="AV480" s="41"/>
      <c r="AW480" s="41"/>
      <c r="AX480" s="41"/>
      <c r="AY480" s="41"/>
      <c r="AZ480" s="41"/>
      <c r="BA480" s="41"/>
      <c r="BB480" s="42"/>
      <c r="BC480" s="43"/>
      <c r="BD480" s="2"/>
      <c r="BE480" s="2"/>
      <c r="BF480" s="2"/>
      <c r="BG480" s="2"/>
      <c r="BH480" s="2"/>
      <c r="BI480" s="2"/>
      <c r="BJ480" s="2"/>
      <c r="BK480" s="2"/>
      <c r="BL480" s="2"/>
      <c r="BM480" s="2"/>
      <c r="BN480" s="2"/>
      <c r="BO480" s="2"/>
      <c r="BP480" s="2"/>
      <c r="BQ480" s="2"/>
      <c r="BR480" s="2"/>
      <c r="BS480" s="2"/>
      <c r="BT480" s="2"/>
      <c r="BU480" s="2"/>
      <c r="BV480" s="2"/>
      <c r="BW480" s="2"/>
      <c r="BX480" s="2"/>
      <c r="BY480" s="2"/>
    </row>
    <row r="481" spans="1:77" ht="15" x14ac:dyDescent="0.25">
      <c r="A481" s="47"/>
      <c r="B481" s="47"/>
      <c r="C481" s="47"/>
      <c r="D481" s="47"/>
      <c r="E481" s="47"/>
      <c r="F481" s="47"/>
      <c r="G481" s="48"/>
      <c r="H481" s="48"/>
      <c r="I481" s="48"/>
      <c r="J481" s="48"/>
      <c r="K481" s="48"/>
      <c r="L481" s="48"/>
      <c r="M481" s="49"/>
      <c r="N481" s="50"/>
      <c r="O481" s="51"/>
      <c r="P481" s="52"/>
      <c r="Q481" s="52"/>
      <c r="R481" s="51"/>
      <c r="S481" s="53"/>
      <c r="T481" s="49"/>
      <c r="U481" s="50"/>
      <c r="V481" s="51"/>
      <c r="W481" s="51"/>
      <c r="X481" s="54"/>
      <c r="Y481" s="54"/>
      <c r="Z481" s="54"/>
      <c r="AA481" s="54"/>
      <c r="AB481" s="54"/>
      <c r="AC481" s="54"/>
      <c r="AD481" s="54"/>
      <c r="AE481" s="55"/>
      <c r="AF481" s="51"/>
      <c r="AG481" s="41"/>
      <c r="AH481" s="41"/>
      <c r="AI481" s="41"/>
      <c r="AJ481" s="41"/>
      <c r="AK481" s="41"/>
      <c r="AL481" s="41"/>
      <c r="AM481" s="41"/>
      <c r="AN481" s="41"/>
      <c r="AO481" s="41"/>
      <c r="AP481" s="41"/>
      <c r="AQ481" s="41"/>
      <c r="AR481" s="41"/>
      <c r="AS481" s="41"/>
      <c r="AT481" s="41"/>
      <c r="AU481" s="41"/>
      <c r="AV481" s="41"/>
      <c r="AW481" s="41"/>
      <c r="AX481" s="41"/>
      <c r="AY481" s="41"/>
      <c r="AZ481" s="41"/>
      <c r="BA481" s="41"/>
      <c r="BB481" s="42"/>
      <c r="BC481" s="43"/>
      <c r="BD481" s="2"/>
      <c r="BE481" s="2"/>
      <c r="BF481" s="2"/>
      <c r="BG481" s="2"/>
      <c r="BH481" s="2"/>
      <c r="BI481" s="2"/>
      <c r="BJ481" s="2"/>
      <c r="BK481" s="2"/>
      <c r="BL481" s="2"/>
      <c r="BM481" s="2"/>
      <c r="BN481" s="2"/>
      <c r="BO481" s="2"/>
      <c r="BP481" s="2"/>
      <c r="BQ481" s="2"/>
      <c r="BR481" s="2"/>
      <c r="BS481" s="2"/>
      <c r="BT481" s="2"/>
      <c r="BU481" s="2"/>
      <c r="BV481" s="2"/>
      <c r="BW481" s="2"/>
      <c r="BX481" s="2"/>
      <c r="BY481" s="2"/>
    </row>
    <row r="482" spans="1:77" ht="15" x14ac:dyDescent="0.25">
      <c r="A482" s="47"/>
      <c r="B482" s="47"/>
      <c r="C482" s="47"/>
      <c r="D482" s="47"/>
      <c r="E482" s="47"/>
      <c r="F482" s="47"/>
      <c r="G482" s="48"/>
      <c r="H482" s="48"/>
      <c r="I482" s="48"/>
      <c r="J482" s="48"/>
      <c r="K482" s="48"/>
      <c r="L482" s="48"/>
      <c r="M482" s="49"/>
      <c r="N482" s="50"/>
      <c r="O482" s="51"/>
      <c r="P482" s="52"/>
      <c r="Q482" s="52"/>
      <c r="R482" s="51"/>
      <c r="S482" s="53"/>
      <c r="T482" s="49"/>
      <c r="U482" s="50"/>
      <c r="V482" s="51"/>
      <c r="W482" s="51"/>
      <c r="X482" s="54"/>
      <c r="Y482" s="54"/>
      <c r="Z482" s="54"/>
      <c r="AA482" s="54"/>
      <c r="AB482" s="54"/>
      <c r="AC482" s="54"/>
      <c r="AD482" s="54"/>
      <c r="AE482" s="55"/>
      <c r="AF482" s="51"/>
      <c r="AG482" s="41"/>
      <c r="AH482" s="41"/>
      <c r="AI482" s="41"/>
      <c r="AJ482" s="41"/>
      <c r="AK482" s="41"/>
      <c r="AL482" s="41"/>
      <c r="AM482" s="41"/>
      <c r="AN482" s="41"/>
      <c r="AO482" s="41"/>
      <c r="AP482" s="41"/>
      <c r="AQ482" s="41"/>
      <c r="AR482" s="41"/>
      <c r="AS482" s="41"/>
      <c r="AT482" s="41"/>
      <c r="AU482" s="41"/>
      <c r="AV482" s="41"/>
      <c r="AW482" s="41"/>
      <c r="AX482" s="41"/>
      <c r="AY482" s="41"/>
      <c r="AZ482" s="41"/>
      <c r="BA482" s="41"/>
      <c r="BB482" s="42"/>
      <c r="BC482" s="43"/>
      <c r="BD482" s="2"/>
      <c r="BE482" s="2"/>
      <c r="BF482" s="2"/>
      <c r="BG482" s="2"/>
      <c r="BH482" s="2"/>
      <c r="BI482" s="2"/>
      <c r="BJ482" s="2"/>
      <c r="BK482" s="2"/>
      <c r="BL482" s="2"/>
      <c r="BM482" s="2"/>
      <c r="BN482" s="2"/>
      <c r="BO482" s="2"/>
      <c r="BP482" s="2"/>
      <c r="BQ482" s="2"/>
      <c r="BR482" s="2"/>
      <c r="BS482" s="2"/>
      <c r="BT482" s="2"/>
      <c r="BU482" s="2"/>
      <c r="BV482" s="2"/>
      <c r="BW482" s="2"/>
      <c r="BX482" s="2"/>
      <c r="BY482" s="2"/>
    </row>
    <row r="483" spans="1:77" ht="15" x14ac:dyDescent="0.25">
      <c r="A483" s="47"/>
      <c r="B483" s="47"/>
      <c r="C483" s="47"/>
      <c r="D483" s="47"/>
      <c r="E483" s="47"/>
      <c r="F483" s="47"/>
      <c r="G483" s="48"/>
      <c r="H483" s="48"/>
      <c r="I483" s="48"/>
      <c r="J483" s="48"/>
      <c r="K483" s="48"/>
      <c r="L483" s="48"/>
      <c r="M483" s="49"/>
      <c r="N483" s="50"/>
      <c r="O483" s="51"/>
      <c r="P483" s="52"/>
      <c r="Q483" s="52"/>
      <c r="R483" s="51"/>
      <c r="S483" s="53"/>
      <c r="T483" s="49"/>
      <c r="U483" s="50"/>
      <c r="V483" s="51"/>
      <c r="W483" s="51"/>
      <c r="X483" s="54"/>
      <c r="Y483" s="54"/>
      <c r="Z483" s="54"/>
      <c r="AA483" s="54"/>
      <c r="AB483" s="54"/>
      <c r="AC483" s="54"/>
      <c r="AD483" s="54"/>
      <c r="AE483" s="55"/>
      <c r="AF483" s="51"/>
      <c r="AG483" s="41"/>
      <c r="AH483" s="41"/>
      <c r="AI483" s="41"/>
      <c r="AJ483" s="41"/>
      <c r="AK483" s="41"/>
      <c r="AL483" s="41"/>
      <c r="AM483" s="41"/>
      <c r="AN483" s="41"/>
      <c r="AO483" s="41"/>
      <c r="AP483" s="41"/>
      <c r="AQ483" s="41"/>
      <c r="AR483" s="41"/>
      <c r="AS483" s="41"/>
      <c r="AT483" s="41"/>
      <c r="AU483" s="41"/>
      <c r="AV483" s="41"/>
      <c r="AW483" s="41"/>
      <c r="AX483" s="41"/>
      <c r="AY483" s="41"/>
      <c r="AZ483" s="41"/>
      <c r="BA483" s="41"/>
      <c r="BB483" s="42"/>
      <c r="BC483" s="43"/>
      <c r="BD483" s="2"/>
      <c r="BE483" s="2"/>
      <c r="BF483" s="2"/>
      <c r="BG483" s="2"/>
      <c r="BH483" s="2"/>
      <c r="BI483" s="2"/>
      <c r="BJ483" s="2"/>
      <c r="BK483" s="2"/>
      <c r="BL483" s="2"/>
      <c r="BM483" s="2"/>
      <c r="BN483" s="2"/>
      <c r="BO483" s="2"/>
      <c r="BP483" s="2"/>
      <c r="BQ483" s="2"/>
      <c r="BR483" s="2"/>
      <c r="BS483" s="2"/>
      <c r="BT483" s="2"/>
      <c r="BU483" s="2"/>
      <c r="BV483" s="2"/>
      <c r="BW483" s="2"/>
      <c r="BX483" s="2"/>
      <c r="BY483" s="2"/>
    </row>
    <row r="484" spans="1:77" ht="15" x14ac:dyDescent="0.25">
      <c r="A484" s="47"/>
      <c r="B484" s="47"/>
      <c r="C484" s="47"/>
      <c r="D484" s="47"/>
      <c r="E484" s="47"/>
      <c r="F484" s="47"/>
      <c r="G484" s="48"/>
      <c r="H484" s="48"/>
      <c r="I484" s="48"/>
      <c r="J484" s="48"/>
      <c r="K484" s="48"/>
      <c r="L484" s="48"/>
      <c r="M484" s="49"/>
      <c r="N484" s="50"/>
      <c r="O484" s="51"/>
      <c r="P484" s="52"/>
      <c r="Q484" s="52"/>
      <c r="R484" s="51"/>
      <c r="S484" s="53"/>
      <c r="T484" s="49"/>
      <c r="U484" s="50"/>
      <c r="V484" s="51"/>
      <c r="W484" s="51"/>
      <c r="X484" s="54"/>
      <c r="Y484" s="54"/>
      <c r="Z484" s="54"/>
      <c r="AA484" s="54"/>
      <c r="AB484" s="54"/>
      <c r="AC484" s="54"/>
      <c r="AD484" s="54"/>
      <c r="AE484" s="55"/>
      <c r="AF484" s="51"/>
      <c r="AG484" s="41"/>
      <c r="AH484" s="41"/>
      <c r="AI484" s="41"/>
      <c r="AJ484" s="41"/>
      <c r="AK484" s="41"/>
      <c r="AL484" s="41"/>
      <c r="AM484" s="41"/>
      <c r="AN484" s="41"/>
      <c r="AO484" s="41"/>
      <c r="AP484" s="41"/>
      <c r="AQ484" s="41"/>
      <c r="AR484" s="41"/>
      <c r="AS484" s="41"/>
      <c r="AT484" s="41"/>
      <c r="AU484" s="41"/>
      <c r="AV484" s="41"/>
      <c r="AW484" s="41"/>
      <c r="AX484" s="41"/>
      <c r="AY484" s="41"/>
      <c r="AZ484" s="41"/>
      <c r="BA484" s="41"/>
      <c r="BB484" s="42"/>
      <c r="BC484" s="43"/>
      <c r="BD484" s="2"/>
      <c r="BE484" s="2"/>
      <c r="BF484" s="2"/>
      <c r="BG484" s="2"/>
      <c r="BH484" s="2"/>
      <c r="BI484" s="2"/>
      <c r="BJ484" s="2"/>
      <c r="BK484" s="2"/>
      <c r="BL484" s="2"/>
      <c r="BM484" s="2"/>
      <c r="BN484" s="2"/>
      <c r="BO484" s="2"/>
      <c r="BP484" s="2"/>
      <c r="BQ484" s="2"/>
      <c r="BR484" s="2"/>
      <c r="BS484" s="2"/>
      <c r="BT484" s="2"/>
      <c r="BU484" s="2"/>
      <c r="BV484" s="2"/>
      <c r="BW484" s="2"/>
      <c r="BX484" s="2"/>
      <c r="BY484" s="2"/>
    </row>
    <row r="485" spans="1:77" ht="15" x14ac:dyDescent="0.25">
      <c r="A485" s="47"/>
      <c r="B485" s="47"/>
      <c r="C485" s="47"/>
      <c r="D485" s="47"/>
      <c r="E485" s="47"/>
      <c r="F485" s="47"/>
      <c r="G485" s="48"/>
      <c r="H485" s="48"/>
      <c r="I485" s="48"/>
      <c r="J485" s="48"/>
      <c r="K485" s="48"/>
      <c r="L485" s="48"/>
      <c r="M485" s="49"/>
      <c r="N485" s="50"/>
      <c r="O485" s="51"/>
      <c r="P485" s="52"/>
      <c r="Q485" s="52"/>
      <c r="R485" s="51"/>
      <c r="S485" s="53"/>
      <c r="T485" s="49"/>
      <c r="U485" s="50"/>
      <c r="V485" s="51"/>
      <c r="W485" s="51"/>
      <c r="X485" s="54"/>
      <c r="Y485" s="54"/>
      <c r="Z485" s="54"/>
      <c r="AA485" s="54"/>
      <c r="AB485" s="54"/>
      <c r="AC485" s="54"/>
      <c r="AD485" s="54"/>
      <c r="AE485" s="55"/>
      <c r="AF485" s="51"/>
      <c r="AG485" s="41"/>
      <c r="AH485" s="41"/>
      <c r="AI485" s="41"/>
      <c r="AJ485" s="41"/>
      <c r="AK485" s="41"/>
      <c r="AL485" s="41"/>
      <c r="AM485" s="41"/>
      <c r="AN485" s="41"/>
      <c r="AO485" s="41"/>
      <c r="AP485" s="41"/>
      <c r="AQ485" s="41"/>
      <c r="AR485" s="41"/>
      <c r="AS485" s="41"/>
      <c r="AT485" s="41"/>
      <c r="AU485" s="41"/>
      <c r="AV485" s="41"/>
      <c r="AW485" s="41"/>
      <c r="AX485" s="41"/>
      <c r="AY485" s="41"/>
      <c r="AZ485" s="41"/>
      <c r="BA485" s="41"/>
      <c r="BB485" s="42"/>
      <c r="BC485" s="43"/>
      <c r="BD485" s="2"/>
      <c r="BE485" s="2"/>
      <c r="BF485" s="2"/>
      <c r="BG485" s="2"/>
      <c r="BH485" s="2"/>
      <c r="BI485" s="2"/>
      <c r="BJ485" s="2"/>
      <c r="BK485" s="2"/>
      <c r="BL485" s="2"/>
      <c r="BM485" s="2"/>
      <c r="BN485" s="2"/>
      <c r="BO485" s="2"/>
      <c r="BP485" s="2"/>
      <c r="BQ485" s="2"/>
      <c r="BR485" s="2"/>
      <c r="BS485" s="2"/>
      <c r="BT485" s="2"/>
      <c r="BU485" s="2"/>
      <c r="BV485" s="2"/>
      <c r="BW485" s="2"/>
      <c r="BX485" s="2"/>
      <c r="BY485" s="2"/>
    </row>
    <row r="486" spans="1:77" ht="15" x14ac:dyDescent="0.25">
      <c r="A486" s="47"/>
      <c r="B486" s="47"/>
      <c r="C486" s="47"/>
      <c r="D486" s="47"/>
      <c r="E486" s="47"/>
      <c r="F486" s="47"/>
      <c r="G486" s="48"/>
      <c r="H486" s="48"/>
      <c r="I486" s="48"/>
      <c r="J486" s="48"/>
      <c r="K486" s="48"/>
      <c r="L486" s="48"/>
      <c r="M486" s="49"/>
      <c r="N486" s="50"/>
      <c r="O486" s="51"/>
      <c r="P486" s="52"/>
      <c r="Q486" s="52"/>
      <c r="R486" s="51"/>
      <c r="S486" s="53"/>
      <c r="T486" s="49"/>
      <c r="U486" s="50"/>
      <c r="V486" s="51"/>
      <c r="W486" s="51"/>
      <c r="X486" s="54"/>
      <c r="Y486" s="54"/>
      <c r="Z486" s="54"/>
      <c r="AA486" s="54"/>
      <c r="AB486" s="54"/>
      <c r="AC486" s="54"/>
      <c r="AD486" s="54"/>
      <c r="AE486" s="55"/>
      <c r="AF486" s="51"/>
      <c r="AG486" s="41"/>
      <c r="AH486" s="41"/>
      <c r="AI486" s="41"/>
      <c r="AJ486" s="41"/>
      <c r="AK486" s="41"/>
      <c r="AL486" s="41"/>
      <c r="AM486" s="41"/>
      <c r="AN486" s="41"/>
      <c r="AO486" s="41"/>
      <c r="AP486" s="41"/>
      <c r="AQ486" s="41"/>
      <c r="AR486" s="41"/>
      <c r="AS486" s="41"/>
      <c r="AT486" s="41"/>
      <c r="AU486" s="41"/>
      <c r="AV486" s="41"/>
      <c r="AW486" s="41"/>
      <c r="AX486" s="41"/>
      <c r="AY486" s="41"/>
      <c r="AZ486" s="41"/>
      <c r="BA486" s="41"/>
      <c r="BB486" s="42"/>
      <c r="BC486" s="43"/>
      <c r="BD486" s="2"/>
      <c r="BE486" s="2"/>
      <c r="BF486" s="2"/>
      <c r="BG486" s="2"/>
      <c r="BH486" s="2"/>
      <c r="BI486" s="2"/>
      <c r="BJ486" s="2"/>
      <c r="BK486" s="2"/>
      <c r="BL486" s="2"/>
      <c r="BM486" s="2"/>
      <c r="BN486" s="2"/>
      <c r="BO486" s="2"/>
      <c r="BP486" s="2"/>
      <c r="BQ486" s="2"/>
      <c r="BR486" s="2"/>
      <c r="BS486" s="2"/>
      <c r="BT486" s="2"/>
      <c r="BU486" s="2"/>
      <c r="BV486" s="2"/>
      <c r="BW486" s="2"/>
      <c r="BX486" s="2"/>
      <c r="BY486" s="2"/>
    </row>
    <row r="487" spans="1:77" ht="15" x14ac:dyDescent="0.25">
      <c r="A487" s="47"/>
      <c r="B487" s="47"/>
      <c r="C487" s="47"/>
      <c r="D487" s="47"/>
      <c r="E487" s="47"/>
      <c r="F487" s="47"/>
      <c r="G487" s="48"/>
      <c r="H487" s="48"/>
      <c r="I487" s="48"/>
      <c r="J487" s="48"/>
      <c r="K487" s="48"/>
      <c r="L487" s="48"/>
      <c r="M487" s="49"/>
      <c r="N487" s="50"/>
      <c r="O487" s="51"/>
      <c r="P487" s="52"/>
      <c r="Q487" s="52"/>
      <c r="R487" s="51"/>
      <c r="S487" s="53"/>
      <c r="T487" s="49"/>
      <c r="U487" s="50"/>
      <c r="V487" s="51"/>
      <c r="W487" s="51"/>
      <c r="X487" s="54"/>
      <c r="Y487" s="54"/>
      <c r="Z487" s="54"/>
      <c r="AA487" s="54"/>
      <c r="AB487" s="54"/>
      <c r="AC487" s="54"/>
      <c r="AD487" s="54"/>
      <c r="AE487" s="55"/>
      <c r="AF487" s="51"/>
      <c r="AG487" s="41"/>
      <c r="AH487" s="41"/>
      <c r="AI487" s="41"/>
      <c r="AJ487" s="41"/>
      <c r="AK487" s="41"/>
      <c r="AL487" s="41"/>
      <c r="AM487" s="41"/>
      <c r="AN487" s="41"/>
      <c r="AO487" s="41"/>
      <c r="AP487" s="41"/>
      <c r="AQ487" s="41"/>
      <c r="AR487" s="41"/>
      <c r="AS487" s="41"/>
      <c r="AT487" s="41"/>
      <c r="AU487" s="41"/>
      <c r="AV487" s="41"/>
      <c r="AW487" s="41"/>
      <c r="AX487" s="41"/>
      <c r="AY487" s="41"/>
      <c r="AZ487" s="41"/>
      <c r="BA487" s="41"/>
      <c r="BB487" s="42"/>
      <c r="BC487" s="43"/>
      <c r="BD487" s="2"/>
      <c r="BE487" s="2"/>
      <c r="BF487" s="2"/>
      <c r="BG487" s="2"/>
      <c r="BH487" s="2"/>
      <c r="BI487" s="2"/>
      <c r="BJ487" s="2"/>
      <c r="BK487" s="2"/>
      <c r="BL487" s="2"/>
      <c r="BM487" s="2"/>
      <c r="BN487" s="2"/>
      <c r="BO487" s="2"/>
      <c r="BP487" s="2"/>
      <c r="BQ487" s="2"/>
      <c r="BR487" s="2"/>
      <c r="BS487" s="2"/>
      <c r="BT487" s="2"/>
      <c r="BU487" s="2"/>
      <c r="BV487" s="2"/>
      <c r="BW487" s="2"/>
      <c r="BX487" s="2"/>
      <c r="BY487" s="2"/>
    </row>
    <row r="488" spans="1:77" ht="15" x14ac:dyDescent="0.25">
      <c r="A488" s="47"/>
      <c r="B488" s="47"/>
      <c r="C488" s="47"/>
      <c r="D488" s="47"/>
      <c r="E488" s="47"/>
      <c r="F488" s="47"/>
      <c r="G488" s="48"/>
      <c r="H488" s="48"/>
      <c r="I488" s="48"/>
      <c r="J488" s="48"/>
      <c r="K488" s="48"/>
      <c r="L488" s="48"/>
      <c r="M488" s="49"/>
      <c r="N488" s="50"/>
      <c r="O488" s="51"/>
      <c r="P488" s="52"/>
      <c r="Q488" s="52"/>
      <c r="R488" s="51"/>
      <c r="S488" s="53"/>
      <c r="T488" s="49"/>
      <c r="U488" s="50"/>
      <c r="V488" s="51"/>
      <c r="W488" s="51"/>
      <c r="X488" s="54"/>
      <c r="Y488" s="54"/>
      <c r="Z488" s="54"/>
      <c r="AA488" s="54"/>
      <c r="AB488" s="54"/>
      <c r="AC488" s="54"/>
      <c r="AD488" s="54"/>
      <c r="AE488" s="55"/>
      <c r="AF488" s="51"/>
      <c r="AG488" s="41"/>
      <c r="AH488" s="41"/>
      <c r="AI488" s="41"/>
      <c r="AJ488" s="41"/>
      <c r="AK488" s="41"/>
      <c r="AL488" s="41"/>
      <c r="AM488" s="41"/>
      <c r="AN488" s="41"/>
      <c r="AO488" s="41"/>
      <c r="AP488" s="41"/>
      <c r="AQ488" s="41"/>
      <c r="AR488" s="41"/>
      <c r="AS488" s="41"/>
      <c r="AT488" s="41"/>
      <c r="AU488" s="41"/>
      <c r="AV488" s="41"/>
      <c r="AW488" s="41"/>
      <c r="AX488" s="41"/>
      <c r="AY488" s="41"/>
      <c r="AZ488" s="41"/>
      <c r="BA488" s="41"/>
      <c r="BB488" s="42"/>
      <c r="BC488" s="43"/>
      <c r="BD488" s="2"/>
      <c r="BE488" s="2"/>
      <c r="BF488" s="2"/>
      <c r="BG488" s="2"/>
      <c r="BH488" s="2"/>
      <c r="BI488" s="2"/>
      <c r="BJ488" s="2"/>
      <c r="BK488" s="2"/>
      <c r="BL488" s="2"/>
      <c r="BM488" s="2"/>
      <c r="BN488" s="2"/>
      <c r="BO488" s="2"/>
      <c r="BP488" s="2"/>
      <c r="BQ488" s="2"/>
      <c r="BR488" s="2"/>
      <c r="BS488" s="2"/>
      <c r="BT488" s="2"/>
      <c r="BU488" s="2"/>
      <c r="BV488" s="2"/>
      <c r="BW488" s="2"/>
      <c r="BX488" s="2"/>
      <c r="BY488" s="2"/>
    </row>
    <row r="489" spans="1:77" ht="15" x14ac:dyDescent="0.25">
      <c r="A489" s="47"/>
      <c r="B489" s="47"/>
      <c r="C489" s="47"/>
      <c r="D489" s="47"/>
      <c r="E489" s="47"/>
      <c r="F489" s="47"/>
      <c r="G489" s="48"/>
      <c r="H489" s="48"/>
      <c r="I489" s="48"/>
      <c r="J489" s="48"/>
      <c r="K489" s="48"/>
      <c r="L489" s="48"/>
      <c r="M489" s="49"/>
      <c r="N489" s="50"/>
      <c r="O489" s="51"/>
      <c r="P489" s="52"/>
      <c r="Q489" s="52"/>
      <c r="R489" s="51"/>
      <c r="S489" s="53"/>
      <c r="T489" s="49"/>
      <c r="U489" s="50"/>
      <c r="V489" s="51"/>
      <c r="W489" s="51"/>
      <c r="X489" s="54"/>
      <c r="Y489" s="54"/>
      <c r="Z489" s="54"/>
      <c r="AA489" s="54"/>
      <c r="AB489" s="54"/>
      <c r="AC489" s="54"/>
      <c r="AD489" s="54"/>
      <c r="AE489" s="55"/>
      <c r="AF489" s="51"/>
      <c r="AG489" s="41"/>
      <c r="AH489" s="41"/>
      <c r="AI489" s="41"/>
      <c r="AJ489" s="41"/>
      <c r="AK489" s="41"/>
      <c r="AL489" s="41"/>
      <c r="AM489" s="41"/>
      <c r="AN489" s="41"/>
      <c r="AO489" s="41"/>
      <c r="AP489" s="41"/>
      <c r="AQ489" s="41"/>
      <c r="AR489" s="41"/>
      <c r="AS489" s="41"/>
      <c r="AT489" s="41"/>
      <c r="AU489" s="41"/>
      <c r="AV489" s="41"/>
      <c r="AW489" s="41"/>
      <c r="AX489" s="41"/>
      <c r="AY489" s="41"/>
      <c r="AZ489" s="41"/>
      <c r="BA489" s="41"/>
      <c r="BB489" s="42"/>
      <c r="BC489" s="43"/>
      <c r="BD489" s="2"/>
      <c r="BE489" s="2"/>
      <c r="BF489" s="2"/>
      <c r="BG489" s="2"/>
      <c r="BH489" s="2"/>
      <c r="BI489" s="2"/>
      <c r="BJ489" s="2"/>
      <c r="BK489" s="2"/>
      <c r="BL489" s="2"/>
      <c r="BM489" s="2"/>
      <c r="BN489" s="2"/>
      <c r="BO489" s="2"/>
      <c r="BP489" s="2"/>
      <c r="BQ489" s="2"/>
      <c r="BR489" s="2"/>
      <c r="BS489" s="2"/>
      <c r="BT489" s="2"/>
      <c r="BU489" s="2"/>
      <c r="BV489" s="2"/>
      <c r="BW489" s="2"/>
      <c r="BX489" s="2"/>
      <c r="BY489" s="2"/>
    </row>
    <row r="490" spans="1:77" ht="15" x14ac:dyDescent="0.25">
      <c r="A490" s="47"/>
      <c r="B490" s="47"/>
      <c r="C490" s="47"/>
      <c r="D490" s="47"/>
      <c r="E490" s="47"/>
      <c r="F490" s="47"/>
      <c r="G490" s="48"/>
      <c r="H490" s="48"/>
      <c r="I490" s="48"/>
      <c r="J490" s="48"/>
      <c r="K490" s="48"/>
      <c r="L490" s="48"/>
      <c r="M490" s="49"/>
      <c r="N490" s="50"/>
      <c r="O490" s="51"/>
      <c r="P490" s="52"/>
      <c r="Q490" s="52"/>
      <c r="R490" s="51"/>
      <c r="S490" s="53"/>
      <c r="T490" s="49"/>
      <c r="U490" s="50"/>
      <c r="V490" s="51"/>
      <c r="W490" s="51"/>
      <c r="X490" s="54"/>
      <c r="Y490" s="54"/>
      <c r="Z490" s="54"/>
      <c r="AA490" s="54"/>
      <c r="AB490" s="54"/>
      <c r="AC490" s="54"/>
      <c r="AD490" s="54"/>
      <c r="AE490" s="55"/>
      <c r="AF490" s="51"/>
      <c r="AG490" s="41"/>
      <c r="AH490" s="41"/>
      <c r="AI490" s="41"/>
      <c r="AJ490" s="41"/>
      <c r="AK490" s="41"/>
      <c r="AL490" s="41"/>
      <c r="AM490" s="41"/>
      <c r="AN490" s="41"/>
      <c r="AO490" s="41"/>
      <c r="AP490" s="41"/>
      <c r="AQ490" s="41"/>
      <c r="AR490" s="41"/>
      <c r="AS490" s="41"/>
      <c r="AT490" s="41"/>
      <c r="AU490" s="41"/>
      <c r="AV490" s="41"/>
      <c r="AW490" s="41"/>
      <c r="AX490" s="41"/>
      <c r="AY490" s="41"/>
      <c r="AZ490" s="41"/>
      <c r="BA490" s="41"/>
      <c r="BB490" s="42"/>
      <c r="BC490" s="43"/>
      <c r="BD490" s="2"/>
      <c r="BE490" s="2"/>
      <c r="BF490" s="2"/>
      <c r="BG490" s="2"/>
      <c r="BH490" s="2"/>
      <c r="BI490" s="2"/>
      <c r="BJ490" s="2"/>
      <c r="BK490" s="2"/>
      <c r="BL490" s="2"/>
      <c r="BM490" s="2"/>
      <c r="BN490" s="2"/>
      <c r="BO490" s="2"/>
      <c r="BP490" s="2"/>
      <c r="BQ490" s="2"/>
      <c r="BR490" s="2"/>
      <c r="BS490" s="2"/>
      <c r="BT490" s="2"/>
      <c r="BU490" s="2"/>
      <c r="BV490" s="2"/>
      <c r="BW490" s="2"/>
      <c r="BX490" s="2"/>
      <c r="BY490" s="2"/>
    </row>
    <row r="491" spans="1:77" ht="15" x14ac:dyDescent="0.25">
      <c r="A491" s="47"/>
      <c r="B491" s="47"/>
      <c r="C491" s="47"/>
      <c r="D491" s="47"/>
      <c r="E491" s="47"/>
      <c r="F491" s="47"/>
      <c r="G491" s="48"/>
      <c r="H491" s="48"/>
      <c r="I491" s="48"/>
      <c r="J491" s="48"/>
      <c r="K491" s="48"/>
      <c r="L491" s="48"/>
      <c r="M491" s="49"/>
      <c r="N491" s="50"/>
      <c r="O491" s="51"/>
      <c r="P491" s="52"/>
      <c r="Q491" s="52"/>
      <c r="R491" s="51"/>
      <c r="S491" s="53"/>
      <c r="T491" s="49"/>
      <c r="U491" s="50"/>
      <c r="V491" s="51"/>
      <c r="W491" s="51"/>
      <c r="X491" s="54"/>
      <c r="Y491" s="54"/>
      <c r="Z491" s="54"/>
      <c r="AA491" s="54"/>
      <c r="AB491" s="54"/>
      <c r="AC491" s="54"/>
      <c r="AD491" s="54"/>
      <c r="AE491" s="55"/>
      <c r="AF491" s="51"/>
      <c r="AG491" s="41"/>
      <c r="AH491" s="41"/>
      <c r="AI491" s="41"/>
      <c r="AJ491" s="41"/>
      <c r="AK491" s="41"/>
      <c r="AL491" s="41"/>
      <c r="AM491" s="41"/>
      <c r="AN491" s="41"/>
      <c r="AO491" s="41"/>
      <c r="AP491" s="41"/>
      <c r="AQ491" s="41"/>
      <c r="AR491" s="41"/>
      <c r="AS491" s="41"/>
      <c r="AT491" s="41"/>
      <c r="AU491" s="41"/>
      <c r="AV491" s="41"/>
      <c r="AW491" s="41"/>
      <c r="AX491" s="41"/>
      <c r="AY491" s="41"/>
      <c r="AZ491" s="41"/>
      <c r="BA491" s="41"/>
      <c r="BB491" s="42"/>
      <c r="BC491" s="43"/>
      <c r="BD491" s="2"/>
      <c r="BE491" s="2"/>
      <c r="BF491" s="2"/>
      <c r="BG491" s="2"/>
      <c r="BH491" s="2"/>
      <c r="BI491" s="2"/>
      <c r="BJ491" s="2"/>
      <c r="BK491" s="2"/>
      <c r="BL491" s="2"/>
      <c r="BM491" s="2"/>
      <c r="BN491" s="2"/>
      <c r="BO491" s="2"/>
      <c r="BP491" s="2"/>
      <c r="BQ491" s="2"/>
      <c r="BR491" s="2"/>
      <c r="BS491" s="2"/>
      <c r="BT491" s="2"/>
      <c r="BU491" s="2"/>
      <c r="BV491" s="2"/>
      <c r="BW491" s="2"/>
      <c r="BX491" s="2"/>
      <c r="BY491" s="2"/>
    </row>
    <row r="492" spans="1:77" ht="15" x14ac:dyDescent="0.25">
      <c r="A492" s="47"/>
      <c r="B492" s="47"/>
      <c r="C492" s="47"/>
      <c r="D492" s="47"/>
      <c r="E492" s="47"/>
      <c r="F492" s="47"/>
      <c r="G492" s="48"/>
      <c r="H492" s="48"/>
      <c r="I492" s="48"/>
      <c r="J492" s="48"/>
      <c r="K492" s="48"/>
      <c r="L492" s="48"/>
      <c r="M492" s="49"/>
      <c r="N492" s="50"/>
      <c r="O492" s="51"/>
      <c r="P492" s="52"/>
      <c r="Q492" s="52"/>
      <c r="R492" s="51"/>
      <c r="S492" s="53"/>
      <c r="T492" s="49"/>
      <c r="U492" s="50"/>
      <c r="V492" s="51"/>
      <c r="W492" s="51"/>
      <c r="X492" s="54"/>
      <c r="Y492" s="54"/>
      <c r="Z492" s="54"/>
      <c r="AA492" s="54"/>
      <c r="AB492" s="54"/>
      <c r="AC492" s="54"/>
      <c r="AD492" s="54"/>
      <c r="AE492" s="55"/>
      <c r="AF492" s="51"/>
      <c r="AG492" s="41"/>
      <c r="AH492" s="41"/>
      <c r="AI492" s="41"/>
      <c r="AJ492" s="41"/>
      <c r="AK492" s="41"/>
      <c r="AL492" s="41"/>
      <c r="AM492" s="41"/>
      <c r="AN492" s="41"/>
      <c r="AO492" s="41"/>
      <c r="AP492" s="41"/>
      <c r="AQ492" s="41"/>
      <c r="AR492" s="41"/>
      <c r="AS492" s="41"/>
      <c r="AT492" s="41"/>
      <c r="AU492" s="41"/>
      <c r="AV492" s="41"/>
      <c r="AW492" s="41"/>
      <c r="AX492" s="41"/>
      <c r="AY492" s="41"/>
      <c r="AZ492" s="41"/>
      <c r="BA492" s="41"/>
      <c r="BB492" s="42"/>
      <c r="BC492" s="43"/>
      <c r="BD492" s="2"/>
      <c r="BE492" s="2"/>
      <c r="BF492" s="2"/>
      <c r="BG492" s="2"/>
      <c r="BH492" s="2"/>
      <c r="BI492" s="2"/>
      <c r="BJ492" s="2"/>
      <c r="BK492" s="2"/>
      <c r="BL492" s="2"/>
      <c r="BM492" s="2"/>
      <c r="BN492" s="2"/>
      <c r="BO492" s="2"/>
      <c r="BP492" s="2"/>
      <c r="BQ492" s="2"/>
      <c r="BR492" s="2"/>
      <c r="BS492" s="2"/>
      <c r="BT492" s="2"/>
      <c r="BU492" s="2"/>
      <c r="BV492" s="2"/>
      <c r="BW492" s="2"/>
      <c r="BX492" s="2"/>
      <c r="BY492" s="2"/>
    </row>
    <row r="493" spans="1:77" ht="15" x14ac:dyDescent="0.25">
      <c r="A493" s="47"/>
      <c r="B493" s="47"/>
      <c r="C493" s="47"/>
      <c r="D493" s="47"/>
      <c r="E493" s="47"/>
      <c r="F493" s="47"/>
      <c r="G493" s="48"/>
      <c r="H493" s="48"/>
      <c r="I493" s="48"/>
      <c r="J493" s="48"/>
      <c r="K493" s="48"/>
      <c r="L493" s="48"/>
      <c r="M493" s="49"/>
      <c r="N493" s="50"/>
      <c r="O493" s="51"/>
      <c r="P493" s="52"/>
      <c r="Q493" s="52"/>
      <c r="R493" s="51"/>
      <c r="S493" s="53"/>
      <c r="T493" s="49"/>
      <c r="U493" s="50"/>
      <c r="V493" s="51"/>
      <c r="W493" s="51"/>
      <c r="X493" s="54"/>
      <c r="Y493" s="54"/>
      <c r="Z493" s="54"/>
      <c r="AA493" s="54"/>
      <c r="AB493" s="54"/>
      <c r="AC493" s="54"/>
      <c r="AD493" s="54"/>
      <c r="AE493" s="55"/>
      <c r="AF493" s="51"/>
      <c r="AG493" s="41"/>
      <c r="AH493" s="41"/>
      <c r="AI493" s="41"/>
      <c r="AJ493" s="41"/>
      <c r="AK493" s="41"/>
      <c r="AL493" s="41"/>
      <c r="AM493" s="41"/>
      <c r="AN493" s="41"/>
      <c r="AO493" s="41"/>
      <c r="AP493" s="41"/>
      <c r="AQ493" s="41"/>
      <c r="AR493" s="41"/>
      <c r="AS493" s="41"/>
      <c r="AT493" s="41"/>
      <c r="AU493" s="41"/>
      <c r="AV493" s="41"/>
      <c r="AW493" s="41"/>
      <c r="AX493" s="41"/>
      <c r="AY493" s="41"/>
      <c r="AZ493" s="41"/>
      <c r="BA493" s="41"/>
      <c r="BB493" s="42"/>
      <c r="BC493" s="43"/>
      <c r="BD493" s="2"/>
      <c r="BE493" s="2"/>
      <c r="BF493" s="2"/>
      <c r="BG493" s="2"/>
      <c r="BH493" s="2"/>
      <c r="BI493" s="2"/>
      <c r="BJ493" s="2"/>
      <c r="BK493" s="2"/>
      <c r="BL493" s="2"/>
      <c r="BM493" s="2"/>
      <c r="BN493" s="2"/>
      <c r="BO493" s="2"/>
      <c r="BP493" s="2"/>
      <c r="BQ493" s="2"/>
      <c r="BR493" s="2"/>
      <c r="BS493" s="2"/>
      <c r="BT493" s="2"/>
      <c r="BU493" s="2"/>
      <c r="BV493" s="2"/>
      <c r="BW493" s="2"/>
      <c r="BX493" s="2"/>
      <c r="BY493" s="2"/>
    </row>
    <row r="494" spans="1:77" ht="15" x14ac:dyDescent="0.25">
      <c r="A494" s="47"/>
      <c r="B494" s="47"/>
      <c r="C494" s="47"/>
      <c r="D494" s="47"/>
      <c r="E494" s="47"/>
      <c r="F494" s="47"/>
      <c r="G494" s="48"/>
      <c r="H494" s="48"/>
      <c r="I494" s="48"/>
      <c r="J494" s="48"/>
      <c r="K494" s="48"/>
      <c r="L494" s="48"/>
      <c r="M494" s="49"/>
      <c r="N494" s="50"/>
      <c r="O494" s="51"/>
      <c r="P494" s="52"/>
      <c r="Q494" s="52"/>
      <c r="R494" s="51"/>
      <c r="S494" s="53"/>
      <c r="T494" s="49"/>
      <c r="U494" s="50"/>
      <c r="V494" s="51"/>
      <c r="W494" s="51"/>
      <c r="X494" s="54"/>
      <c r="Y494" s="54"/>
      <c r="Z494" s="54"/>
      <c r="AA494" s="54"/>
      <c r="AB494" s="54"/>
      <c r="AC494" s="54"/>
      <c r="AD494" s="54"/>
      <c r="AE494" s="55"/>
      <c r="AF494" s="51"/>
      <c r="AG494" s="41"/>
      <c r="AH494" s="41"/>
      <c r="AI494" s="41"/>
      <c r="AJ494" s="41"/>
      <c r="AK494" s="41"/>
      <c r="AL494" s="41"/>
      <c r="AM494" s="41"/>
      <c r="AN494" s="41"/>
      <c r="AO494" s="41"/>
      <c r="AP494" s="41"/>
      <c r="AQ494" s="41"/>
      <c r="AR494" s="41"/>
      <c r="AS494" s="41"/>
      <c r="AT494" s="41"/>
      <c r="AU494" s="41"/>
      <c r="AV494" s="41"/>
      <c r="AW494" s="41"/>
      <c r="AX494" s="41"/>
      <c r="AY494" s="41"/>
      <c r="AZ494" s="41"/>
      <c r="BA494" s="41"/>
      <c r="BB494" s="42"/>
      <c r="BC494" s="43"/>
      <c r="BD494" s="2"/>
      <c r="BE494" s="2"/>
      <c r="BF494" s="2"/>
      <c r="BG494" s="2"/>
      <c r="BH494" s="2"/>
      <c r="BI494" s="2"/>
      <c r="BJ494" s="2"/>
      <c r="BK494" s="2"/>
      <c r="BL494" s="2"/>
      <c r="BM494" s="2"/>
      <c r="BN494" s="2"/>
      <c r="BO494" s="2"/>
      <c r="BP494" s="2"/>
      <c r="BQ494" s="2"/>
      <c r="BR494" s="2"/>
      <c r="BS494" s="2"/>
      <c r="BT494" s="2"/>
      <c r="BU494" s="2"/>
      <c r="BV494" s="2"/>
      <c r="BW494" s="2"/>
      <c r="BX494" s="2"/>
      <c r="BY494" s="2"/>
    </row>
    <row r="495" spans="1:77" ht="15" x14ac:dyDescent="0.25">
      <c r="A495" s="47"/>
      <c r="B495" s="47"/>
      <c r="C495" s="47"/>
      <c r="D495" s="47"/>
      <c r="E495" s="47"/>
      <c r="F495" s="47"/>
      <c r="G495" s="48"/>
      <c r="H495" s="48"/>
      <c r="I495" s="48"/>
      <c r="J495" s="48"/>
      <c r="K495" s="48"/>
      <c r="L495" s="48"/>
      <c r="M495" s="49"/>
      <c r="N495" s="50"/>
      <c r="O495" s="51"/>
      <c r="P495" s="52"/>
      <c r="Q495" s="52"/>
      <c r="R495" s="51"/>
      <c r="S495" s="53"/>
      <c r="T495" s="49"/>
      <c r="U495" s="50"/>
      <c r="V495" s="51"/>
      <c r="W495" s="51"/>
      <c r="X495" s="54"/>
      <c r="Y495" s="54"/>
      <c r="Z495" s="54"/>
      <c r="AA495" s="54"/>
      <c r="AB495" s="54"/>
      <c r="AC495" s="54"/>
      <c r="AD495" s="54"/>
      <c r="AE495" s="55"/>
      <c r="AF495" s="51"/>
      <c r="AG495" s="41"/>
      <c r="AH495" s="41"/>
      <c r="AI495" s="41"/>
      <c r="AJ495" s="41"/>
      <c r="AK495" s="41"/>
      <c r="AL495" s="41"/>
      <c r="AM495" s="41"/>
      <c r="AN495" s="41"/>
      <c r="AO495" s="41"/>
      <c r="AP495" s="41"/>
      <c r="AQ495" s="41"/>
      <c r="AR495" s="41"/>
      <c r="AS495" s="41"/>
      <c r="AT495" s="41"/>
      <c r="AU495" s="41"/>
      <c r="AV495" s="41"/>
      <c r="AW495" s="41"/>
      <c r="AX495" s="41"/>
      <c r="AY495" s="41"/>
      <c r="AZ495" s="41"/>
      <c r="BA495" s="41"/>
      <c r="BB495" s="42"/>
      <c r="BC495" s="43"/>
      <c r="BD495" s="2"/>
      <c r="BE495" s="2"/>
      <c r="BF495" s="2"/>
      <c r="BG495" s="2"/>
      <c r="BH495" s="2"/>
      <c r="BI495" s="2"/>
      <c r="BJ495" s="2"/>
      <c r="BK495" s="2"/>
      <c r="BL495" s="2"/>
      <c r="BM495" s="2"/>
      <c r="BN495" s="2"/>
      <c r="BO495" s="2"/>
      <c r="BP495" s="2"/>
      <c r="BQ495" s="2"/>
      <c r="BR495" s="2"/>
      <c r="BS495" s="2"/>
      <c r="BT495" s="2"/>
      <c r="BU495" s="2"/>
      <c r="BV495" s="2"/>
      <c r="BW495" s="2"/>
      <c r="BX495" s="2"/>
      <c r="BY495" s="2"/>
    </row>
    <row r="496" spans="1:77" ht="15" x14ac:dyDescent="0.25">
      <c r="A496" s="47"/>
      <c r="B496" s="47"/>
      <c r="C496" s="47"/>
      <c r="D496" s="47"/>
      <c r="E496" s="47"/>
      <c r="F496" s="47"/>
      <c r="G496" s="48"/>
      <c r="H496" s="48"/>
      <c r="I496" s="48"/>
      <c r="J496" s="48"/>
      <c r="K496" s="48"/>
      <c r="L496" s="48"/>
      <c r="M496" s="49"/>
      <c r="N496" s="50"/>
      <c r="O496" s="51"/>
      <c r="P496" s="52"/>
      <c r="Q496" s="52"/>
      <c r="R496" s="51"/>
      <c r="S496" s="53"/>
      <c r="T496" s="49"/>
      <c r="U496" s="50"/>
      <c r="V496" s="51"/>
      <c r="W496" s="51"/>
      <c r="X496" s="54"/>
      <c r="Y496" s="54"/>
      <c r="Z496" s="54"/>
      <c r="AA496" s="54"/>
      <c r="AB496" s="54"/>
      <c r="AC496" s="54"/>
      <c r="AD496" s="54"/>
      <c r="AE496" s="55"/>
      <c r="AF496" s="51"/>
      <c r="AG496" s="41"/>
      <c r="AH496" s="41"/>
      <c r="AI496" s="41"/>
      <c r="AJ496" s="41"/>
      <c r="AK496" s="41"/>
      <c r="AL496" s="41"/>
      <c r="AM496" s="41"/>
      <c r="AN496" s="41"/>
      <c r="AO496" s="41"/>
      <c r="AP496" s="41"/>
      <c r="AQ496" s="41"/>
      <c r="AR496" s="41"/>
      <c r="AS496" s="41"/>
      <c r="AT496" s="41"/>
      <c r="AU496" s="41"/>
      <c r="AV496" s="41"/>
      <c r="AW496" s="41"/>
      <c r="AX496" s="41"/>
      <c r="AY496" s="41"/>
      <c r="AZ496" s="41"/>
      <c r="BA496" s="41"/>
      <c r="BB496" s="42"/>
      <c r="BC496" s="43"/>
      <c r="BD496" s="2"/>
      <c r="BE496" s="2"/>
      <c r="BF496" s="2"/>
      <c r="BG496" s="2"/>
      <c r="BH496" s="2"/>
      <c r="BI496" s="2"/>
      <c r="BJ496" s="2"/>
      <c r="BK496" s="2"/>
      <c r="BL496" s="2"/>
      <c r="BM496" s="2"/>
      <c r="BN496" s="2"/>
      <c r="BO496" s="2"/>
      <c r="BP496" s="2"/>
      <c r="BQ496" s="2"/>
      <c r="BR496" s="2"/>
      <c r="BS496" s="2"/>
      <c r="BT496" s="2"/>
      <c r="BU496" s="2"/>
      <c r="BV496" s="2"/>
      <c r="BW496" s="2"/>
      <c r="BX496" s="2"/>
      <c r="BY496" s="2"/>
    </row>
    <row r="497" spans="1:77" ht="15" x14ac:dyDescent="0.25">
      <c r="A497" s="47"/>
      <c r="B497" s="47"/>
      <c r="C497" s="47"/>
      <c r="D497" s="47"/>
      <c r="E497" s="47"/>
      <c r="F497" s="47"/>
      <c r="G497" s="48"/>
      <c r="H497" s="48"/>
      <c r="I497" s="48"/>
      <c r="J497" s="48"/>
      <c r="K497" s="48"/>
      <c r="L497" s="48"/>
      <c r="M497" s="49"/>
      <c r="N497" s="50"/>
      <c r="O497" s="51"/>
      <c r="P497" s="52"/>
      <c r="Q497" s="52"/>
      <c r="R497" s="51"/>
      <c r="S497" s="53"/>
      <c r="T497" s="49"/>
      <c r="U497" s="50"/>
      <c r="V497" s="51"/>
      <c r="W497" s="51"/>
      <c r="X497" s="54"/>
      <c r="Y497" s="54"/>
      <c r="Z497" s="54"/>
      <c r="AA497" s="54"/>
      <c r="AB497" s="54"/>
      <c r="AC497" s="54"/>
      <c r="AD497" s="54"/>
      <c r="AE497" s="55"/>
      <c r="AF497" s="51"/>
      <c r="AG497" s="41"/>
      <c r="AH497" s="41"/>
      <c r="AI497" s="41"/>
      <c r="AJ497" s="41"/>
      <c r="AK497" s="41"/>
      <c r="AL497" s="41"/>
      <c r="AM497" s="41"/>
      <c r="AN497" s="41"/>
      <c r="AO497" s="41"/>
      <c r="AP497" s="41"/>
      <c r="AQ497" s="41"/>
      <c r="AR497" s="41"/>
      <c r="AS497" s="41"/>
      <c r="AT497" s="41"/>
      <c r="AU497" s="41"/>
      <c r="AV497" s="41"/>
      <c r="AW497" s="41"/>
      <c r="AX497" s="41"/>
      <c r="AY497" s="41"/>
      <c r="AZ497" s="41"/>
      <c r="BA497" s="41"/>
      <c r="BB497" s="42"/>
      <c r="BC497" s="43"/>
      <c r="BD497" s="2"/>
      <c r="BE497" s="2"/>
      <c r="BF497" s="2"/>
      <c r="BG497" s="2"/>
      <c r="BH497" s="2"/>
      <c r="BI497" s="2"/>
      <c r="BJ497" s="2"/>
      <c r="BK497" s="2"/>
      <c r="BL497" s="2"/>
      <c r="BM497" s="2"/>
      <c r="BN497" s="2"/>
      <c r="BO497" s="2"/>
      <c r="BP497" s="2"/>
      <c r="BQ497" s="2"/>
      <c r="BR497" s="2"/>
      <c r="BS497" s="2"/>
      <c r="BT497" s="2"/>
      <c r="BU497" s="2"/>
      <c r="BV497" s="2"/>
      <c r="BW497" s="2"/>
      <c r="BX497" s="2"/>
      <c r="BY497" s="2"/>
    </row>
    <row r="498" spans="1:77" ht="15" x14ac:dyDescent="0.25">
      <c r="A498" s="47"/>
      <c r="B498" s="47"/>
      <c r="C498" s="47"/>
      <c r="D498" s="47"/>
      <c r="E498" s="47"/>
      <c r="F498" s="47"/>
      <c r="G498" s="48"/>
      <c r="H498" s="48"/>
      <c r="I498" s="48"/>
      <c r="J498" s="48"/>
      <c r="K498" s="48"/>
      <c r="L498" s="48"/>
      <c r="M498" s="49"/>
      <c r="N498" s="50"/>
      <c r="O498" s="51"/>
      <c r="P498" s="52"/>
      <c r="Q498" s="52"/>
      <c r="R498" s="51"/>
      <c r="S498" s="53"/>
      <c r="T498" s="49"/>
      <c r="U498" s="50"/>
      <c r="V498" s="51"/>
      <c r="W498" s="51"/>
      <c r="X498" s="54"/>
      <c r="Y498" s="54"/>
      <c r="Z498" s="54"/>
      <c r="AA498" s="54"/>
      <c r="AB498" s="54"/>
      <c r="AC498" s="54"/>
      <c r="AD498" s="54"/>
      <c r="AE498" s="55"/>
      <c r="AF498" s="51"/>
      <c r="AG498" s="41"/>
      <c r="AH498" s="41"/>
      <c r="AI498" s="41"/>
      <c r="AJ498" s="41"/>
      <c r="AK498" s="41"/>
      <c r="AL498" s="41"/>
      <c r="AM498" s="41"/>
      <c r="AN498" s="41"/>
      <c r="AO498" s="41"/>
      <c r="AP498" s="41"/>
      <c r="AQ498" s="41"/>
      <c r="AR498" s="41"/>
      <c r="AS498" s="41"/>
      <c r="AT498" s="41"/>
      <c r="AU498" s="41"/>
      <c r="AV498" s="41"/>
      <c r="AW498" s="41"/>
      <c r="AX498" s="41"/>
      <c r="AY498" s="41"/>
      <c r="AZ498" s="41"/>
      <c r="BA498" s="41"/>
      <c r="BB498" s="42"/>
      <c r="BC498" s="43"/>
      <c r="BD498" s="2"/>
      <c r="BE498" s="2"/>
      <c r="BF498" s="2"/>
      <c r="BG498" s="2"/>
      <c r="BH498" s="2"/>
      <c r="BI498" s="2"/>
      <c r="BJ498" s="2"/>
      <c r="BK498" s="2"/>
      <c r="BL498" s="2"/>
      <c r="BM498" s="2"/>
      <c r="BN498" s="2"/>
      <c r="BO498" s="2"/>
      <c r="BP498" s="2"/>
      <c r="BQ498" s="2"/>
      <c r="BR498" s="2"/>
      <c r="BS498" s="2"/>
      <c r="BT498" s="2"/>
      <c r="BU498" s="2"/>
      <c r="BV498" s="2"/>
      <c r="BW498" s="2"/>
      <c r="BX498" s="2"/>
      <c r="BY498" s="2"/>
    </row>
    <row r="499" spans="1:77" ht="15" x14ac:dyDescent="0.25">
      <c r="A499" s="47"/>
      <c r="B499" s="47"/>
      <c r="C499" s="47"/>
      <c r="D499" s="47"/>
      <c r="E499" s="47"/>
      <c r="F499" s="47"/>
      <c r="G499" s="48"/>
      <c r="H499" s="48"/>
      <c r="I499" s="48"/>
      <c r="J499" s="48"/>
      <c r="K499" s="48"/>
      <c r="L499" s="48"/>
      <c r="M499" s="49"/>
      <c r="N499" s="50"/>
      <c r="O499" s="51"/>
      <c r="P499" s="52"/>
      <c r="Q499" s="52"/>
      <c r="R499" s="51"/>
      <c r="S499" s="53"/>
      <c r="T499" s="49"/>
      <c r="U499" s="50"/>
      <c r="V499" s="51"/>
      <c r="W499" s="51"/>
      <c r="X499" s="54"/>
      <c r="Y499" s="54"/>
      <c r="Z499" s="54"/>
      <c r="AA499" s="54"/>
      <c r="AB499" s="54"/>
      <c r="AC499" s="54"/>
      <c r="AD499" s="54"/>
      <c r="AE499" s="55"/>
      <c r="AF499" s="51"/>
      <c r="AG499" s="41"/>
      <c r="AH499" s="41"/>
      <c r="AI499" s="41"/>
      <c r="AJ499" s="41"/>
      <c r="AK499" s="41"/>
      <c r="AL499" s="41"/>
      <c r="AM499" s="41"/>
      <c r="AN499" s="41"/>
      <c r="AO499" s="41"/>
      <c r="AP499" s="41"/>
      <c r="AQ499" s="41"/>
      <c r="AR499" s="41"/>
      <c r="AS499" s="41"/>
      <c r="AT499" s="41"/>
      <c r="AU499" s="41"/>
      <c r="AV499" s="41"/>
      <c r="AW499" s="41"/>
      <c r="AX499" s="41"/>
      <c r="AY499" s="41"/>
      <c r="AZ499" s="41"/>
      <c r="BA499" s="41"/>
      <c r="BB499" s="42"/>
      <c r="BC499" s="43"/>
      <c r="BD499" s="2"/>
      <c r="BE499" s="2"/>
      <c r="BF499" s="2"/>
      <c r="BG499" s="2"/>
      <c r="BH499" s="2"/>
      <c r="BI499" s="2"/>
      <c r="BJ499" s="2"/>
      <c r="BK499" s="2"/>
      <c r="BL499" s="2"/>
      <c r="BM499" s="2"/>
      <c r="BN499" s="2"/>
      <c r="BO499" s="2"/>
      <c r="BP499" s="2"/>
      <c r="BQ499" s="2"/>
      <c r="BR499" s="2"/>
      <c r="BS499" s="2"/>
      <c r="BT499" s="2"/>
      <c r="BU499" s="2"/>
      <c r="BV499" s="2"/>
      <c r="BW499" s="2"/>
      <c r="BX499" s="2"/>
      <c r="BY499" s="2"/>
    </row>
    <row r="500" spans="1:77" ht="15" x14ac:dyDescent="0.25">
      <c r="A500" s="47"/>
      <c r="B500" s="47"/>
      <c r="C500" s="47"/>
      <c r="D500" s="47"/>
      <c r="E500" s="47"/>
      <c r="F500" s="47"/>
      <c r="G500" s="48"/>
      <c r="H500" s="48"/>
      <c r="I500" s="48"/>
      <c r="J500" s="48"/>
      <c r="K500" s="48"/>
      <c r="L500" s="48"/>
      <c r="M500" s="49"/>
      <c r="N500" s="50"/>
      <c r="O500" s="51"/>
      <c r="P500" s="52"/>
      <c r="Q500" s="52"/>
      <c r="R500" s="51"/>
      <c r="S500" s="53"/>
      <c r="T500" s="49"/>
      <c r="U500" s="50"/>
      <c r="V500" s="51"/>
      <c r="W500" s="51"/>
      <c r="X500" s="54"/>
      <c r="Y500" s="54"/>
      <c r="Z500" s="54"/>
      <c r="AA500" s="54"/>
      <c r="AB500" s="54"/>
      <c r="AC500" s="54"/>
      <c r="AD500" s="54"/>
      <c r="AE500" s="55"/>
      <c r="AF500" s="51"/>
      <c r="AG500" s="41"/>
      <c r="AH500" s="41"/>
      <c r="AI500" s="41"/>
      <c r="AJ500" s="41"/>
      <c r="AK500" s="41"/>
      <c r="AL500" s="41"/>
      <c r="AM500" s="41"/>
      <c r="AN500" s="41"/>
      <c r="AO500" s="41"/>
      <c r="AP500" s="41"/>
      <c r="AQ500" s="41"/>
      <c r="AR500" s="41"/>
      <c r="AS500" s="41"/>
      <c r="AT500" s="41"/>
      <c r="AU500" s="41"/>
      <c r="AV500" s="41"/>
      <c r="AW500" s="41"/>
      <c r="AX500" s="41"/>
      <c r="AY500" s="41"/>
      <c r="AZ500" s="41"/>
      <c r="BA500" s="41"/>
      <c r="BB500" s="42"/>
      <c r="BC500" s="43"/>
      <c r="BD500" s="2"/>
      <c r="BE500" s="2"/>
      <c r="BF500" s="2"/>
      <c r="BG500" s="2"/>
      <c r="BH500" s="2"/>
      <c r="BI500" s="2"/>
      <c r="BJ500" s="2"/>
      <c r="BK500" s="2"/>
      <c r="BL500" s="2"/>
      <c r="BM500" s="2"/>
      <c r="BN500" s="2"/>
      <c r="BO500" s="2"/>
      <c r="BP500" s="2"/>
      <c r="BQ500" s="2"/>
      <c r="BR500" s="2"/>
      <c r="BS500" s="2"/>
      <c r="BT500" s="2"/>
      <c r="BU500" s="2"/>
      <c r="BV500" s="2"/>
      <c r="BW500" s="2"/>
      <c r="BX500" s="2"/>
      <c r="BY500" s="2"/>
    </row>
    <row r="501" spans="1:77" ht="15" x14ac:dyDescent="0.25">
      <c r="A501" s="47"/>
      <c r="B501" s="47"/>
      <c r="C501" s="47"/>
      <c r="D501" s="47"/>
      <c r="E501" s="47"/>
      <c r="F501" s="47"/>
      <c r="G501" s="48"/>
      <c r="H501" s="48"/>
      <c r="I501" s="48"/>
      <c r="J501" s="48"/>
      <c r="K501" s="48"/>
      <c r="L501" s="48"/>
      <c r="M501" s="49"/>
      <c r="N501" s="50"/>
      <c r="O501" s="51"/>
      <c r="P501" s="52"/>
      <c r="Q501" s="52"/>
      <c r="R501" s="51"/>
      <c r="S501" s="53"/>
      <c r="T501" s="49"/>
      <c r="U501" s="50"/>
      <c r="V501" s="51"/>
      <c r="W501" s="51"/>
      <c r="X501" s="54"/>
      <c r="Y501" s="54"/>
      <c r="Z501" s="54"/>
      <c r="AA501" s="54"/>
      <c r="AB501" s="54"/>
      <c r="AC501" s="54"/>
      <c r="AD501" s="54"/>
      <c r="AE501" s="55"/>
      <c r="AF501" s="51"/>
      <c r="AG501" s="41"/>
      <c r="AH501" s="41"/>
      <c r="AI501" s="41"/>
      <c r="AJ501" s="41"/>
      <c r="AK501" s="41"/>
      <c r="AL501" s="41"/>
      <c r="AM501" s="41"/>
      <c r="AN501" s="41"/>
      <c r="AO501" s="41"/>
      <c r="AP501" s="41"/>
      <c r="AQ501" s="41"/>
      <c r="AR501" s="41"/>
      <c r="AS501" s="41"/>
      <c r="AT501" s="41"/>
      <c r="AU501" s="41"/>
      <c r="AV501" s="41"/>
      <c r="AW501" s="41"/>
      <c r="AX501" s="41"/>
      <c r="AY501" s="41"/>
      <c r="AZ501" s="41"/>
      <c r="BA501" s="41"/>
      <c r="BB501" s="42"/>
      <c r="BC501" s="43"/>
      <c r="BD501" s="2"/>
      <c r="BE501" s="2"/>
      <c r="BF501" s="2"/>
      <c r="BG501" s="2"/>
      <c r="BH501" s="2"/>
      <c r="BI501" s="2"/>
      <c r="BJ501" s="2"/>
      <c r="BK501" s="2"/>
      <c r="BL501" s="2"/>
      <c r="BM501" s="2"/>
      <c r="BN501" s="2"/>
      <c r="BO501" s="2"/>
      <c r="BP501" s="2"/>
      <c r="BQ501" s="2"/>
      <c r="BR501" s="2"/>
      <c r="BS501" s="2"/>
      <c r="BT501" s="2"/>
      <c r="BU501" s="2"/>
      <c r="BV501" s="2"/>
      <c r="BW501" s="2"/>
      <c r="BX501" s="2"/>
      <c r="BY501" s="2"/>
    </row>
    <row r="502" spans="1:77" ht="15" x14ac:dyDescent="0.25">
      <c r="A502" s="47"/>
      <c r="B502" s="47"/>
      <c r="C502" s="47"/>
      <c r="D502" s="47"/>
      <c r="E502" s="47"/>
      <c r="F502" s="47"/>
      <c r="G502" s="48"/>
      <c r="H502" s="48"/>
      <c r="I502" s="48"/>
      <c r="J502" s="48"/>
      <c r="K502" s="48"/>
      <c r="L502" s="48"/>
      <c r="M502" s="49"/>
      <c r="N502" s="50"/>
      <c r="O502" s="51"/>
      <c r="P502" s="52"/>
      <c r="Q502" s="52"/>
      <c r="R502" s="51"/>
      <c r="S502" s="53"/>
      <c r="T502" s="49"/>
      <c r="U502" s="50"/>
      <c r="V502" s="51"/>
      <c r="W502" s="51"/>
      <c r="X502" s="54"/>
      <c r="Y502" s="54"/>
      <c r="Z502" s="54"/>
      <c r="AA502" s="54"/>
      <c r="AB502" s="54"/>
      <c r="AC502" s="54"/>
      <c r="AD502" s="54"/>
      <c r="AE502" s="55"/>
      <c r="AF502" s="51"/>
      <c r="AG502" s="41"/>
      <c r="AH502" s="41"/>
      <c r="AI502" s="41"/>
      <c r="AJ502" s="41"/>
      <c r="AK502" s="41"/>
      <c r="AL502" s="41"/>
      <c r="AM502" s="41"/>
      <c r="AN502" s="41"/>
      <c r="AO502" s="41"/>
      <c r="AP502" s="41"/>
      <c r="AQ502" s="41"/>
      <c r="AR502" s="41"/>
      <c r="AS502" s="41"/>
      <c r="AT502" s="41"/>
      <c r="AU502" s="41"/>
      <c r="AV502" s="41"/>
      <c r="AW502" s="41"/>
      <c r="AX502" s="41"/>
      <c r="AY502" s="41"/>
      <c r="AZ502" s="41"/>
      <c r="BA502" s="41"/>
      <c r="BB502" s="42"/>
      <c r="BC502" s="43"/>
      <c r="BD502" s="2"/>
      <c r="BE502" s="2"/>
      <c r="BF502" s="2"/>
      <c r="BG502" s="2"/>
      <c r="BH502" s="2"/>
      <c r="BI502" s="2"/>
      <c r="BJ502" s="2"/>
      <c r="BK502" s="2"/>
      <c r="BL502" s="2"/>
      <c r="BM502" s="2"/>
      <c r="BN502" s="2"/>
      <c r="BO502" s="2"/>
      <c r="BP502" s="2"/>
      <c r="BQ502" s="2"/>
      <c r="BR502" s="2"/>
      <c r="BS502" s="2"/>
      <c r="BT502" s="2"/>
      <c r="BU502" s="2"/>
      <c r="BV502" s="2"/>
      <c r="BW502" s="2"/>
      <c r="BX502" s="2"/>
      <c r="BY502" s="2"/>
    </row>
    <row r="503" spans="1:77" ht="15" x14ac:dyDescent="0.25">
      <c r="A503" s="47"/>
      <c r="B503" s="47"/>
      <c r="C503" s="47"/>
      <c r="D503" s="47"/>
      <c r="E503" s="47"/>
      <c r="F503" s="47"/>
      <c r="G503" s="48"/>
      <c r="H503" s="48"/>
      <c r="I503" s="48"/>
      <c r="J503" s="48"/>
      <c r="K503" s="48"/>
      <c r="L503" s="48"/>
      <c r="M503" s="49"/>
      <c r="N503" s="50"/>
      <c r="O503" s="51"/>
      <c r="P503" s="52"/>
      <c r="Q503" s="52"/>
      <c r="R503" s="51"/>
      <c r="S503" s="53"/>
      <c r="T503" s="49"/>
      <c r="U503" s="50"/>
      <c r="V503" s="51"/>
      <c r="W503" s="51"/>
      <c r="X503" s="54"/>
      <c r="Y503" s="54"/>
      <c r="Z503" s="54"/>
      <c r="AA503" s="54"/>
      <c r="AB503" s="54"/>
      <c r="AC503" s="54"/>
      <c r="AD503" s="54"/>
      <c r="AE503" s="55"/>
      <c r="AF503" s="51"/>
      <c r="AG503" s="41"/>
      <c r="AH503" s="41"/>
      <c r="AI503" s="41"/>
      <c r="AJ503" s="41"/>
      <c r="AK503" s="41"/>
      <c r="AL503" s="41"/>
      <c r="AM503" s="41"/>
      <c r="AN503" s="41"/>
      <c r="AO503" s="41"/>
      <c r="AP503" s="41"/>
      <c r="AQ503" s="41"/>
      <c r="AR503" s="41"/>
      <c r="AS503" s="41"/>
      <c r="AT503" s="41"/>
      <c r="AU503" s="41"/>
      <c r="AV503" s="41"/>
      <c r="AW503" s="41"/>
      <c r="AX503" s="41"/>
      <c r="AY503" s="41"/>
      <c r="AZ503" s="41"/>
      <c r="BA503" s="41"/>
      <c r="BB503" s="42"/>
      <c r="BC503" s="43"/>
      <c r="BD503" s="2"/>
      <c r="BE503" s="2"/>
      <c r="BF503" s="2"/>
      <c r="BG503" s="2"/>
      <c r="BH503" s="2"/>
      <c r="BI503" s="2"/>
      <c r="BJ503" s="2"/>
      <c r="BK503" s="2"/>
      <c r="BL503" s="2"/>
      <c r="BM503" s="2"/>
      <c r="BN503" s="2"/>
      <c r="BO503" s="2"/>
      <c r="BP503" s="2"/>
      <c r="BQ503" s="2"/>
      <c r="BR503" s="2"/>
      <c r="BS503" s="2"/>
      <c r="BT503" s="2"/>
      <c r="BU503" s="2"/>
      <c r="BV503" s="2"/>
      <c r="BW503" s="2"/>
      <c r="BX503" s="2"/>
      <c r="BY503" s="2"/>
    </row>
    <row r="504" spans="1:77" ht="15" x14ac:dyDescent="0.25">
      <c r="A504" s="47"/>
      <c r="B504" s="47"/>
      <c r="C504" s="47"/>
      <c r="D504" s="47"/>
      <c r="E504" s="47"/>
      <c r="F504" s="47"/>
      <c r="G504" s="48"/>
      <c r="H504" s="48"/>
      <c r="I504" s="48"/>
      <c r="J504" s="48"/>
      <c r="K504" s="48"/>
      <c r="L504" s="48"/>
      <c r="M504" s="49"/>
      <c r="N504" s="50"/>
      <c r="O504" s="51"/>
      <c r="P504" s="52"/>
      <c r="Q504" s="52"/>
      <c r="R504" s="51"/>
      <c r="S504" s="53"/>
      <c r="T504" s="49"/>
      <c r="U504" s="50"/>
      <c r="V504" s="51"/>
      <c r="W504" s="51"/>
      <c r="X504" s="54"/>
      <c r="Y504" s="54"/>
      <c r="Z504" s="54"/>
      <c r="AA504" s="54"/>
      <c r="AB504" s="54"/>
      <c r="AC504" s="54"/>
      <c r="AD504" s="54"/>
      <c r="AE504" s="55"/>
      <c r="AF504" s="51"/>
      <c r="AG504" s="41"/>
      <c r="AH504" s="41"/>
      <c r="AI504" s="41"/>
      <c r="AJ504" s="41"/>
      <c r="AK504" s="41"/>
      <c r="AL504" s="41"/>
      <c r="AM504" s="41"/>
      <c r="AN504" s="41"/>
      <c r="AO504" s="41"/>
      <c r="AP504" s="41"/>
      <c r="AQ504" s="41"/>
      <c r="AR504" s="41"/>
      <c r="AS504" s="41"/>
      <c r="AT504" s="41"/>
      <c r="AU504" s="41"/>
      <c r="AV504" s="41"/>
      <c r="AW504" s="41"/>
      <c r="AX504" s="41"/>
      <c r="AY504" s="41"/>
      <c r="AZ504" s="41"/>
      <c r="BA504" s="41"/>
      <c r="BB504" s="42"/>
      <c r="BC504" s="43"/>
      <c r="BD504" s="2"/>
      <c r="BE504" s="2"/>
      <c r="BF504" s="2"/>
      <c r="BG504" s="2"/>
      <c r="BH504" s="2"/>
      <c r="BI504" s="2"/>
      <c r="BJ504" s="2"/>
      <c r="BK504" s="2"/>
      <c r="BL504" s="2"/>
      <c r="BM504" s="2"/>
      <c r="BN504" s="2"/>
      <c r="BO504" s="2"/>
      <c r="BP504" s="2"/>
      <c r="BQ504" s="2"/>
      <c r="BR504" s="2"/>
      <c r="BS504" s="2"/>
      <c r="BT504" s="2"/>
      <c r="BU504" s="2"/>
      <c r="BV504" s="2"/>
      <c r="BW504" s="2"/>
      <c r="BX504" s="2"/>
      <c r="BY504" s="2"/>
    </row>
    <row r="505" spans="1:77" ht="15" x14ac:dyDescent="0.25">
      <c r="A505" s="47"/>
      <c r="B505" s="47"/>
      <c r="C505" s="47"/>
      <c r="D505" s="47"/>
      <c r="E505" s="47"/>
      <c r="F505" s="47"/>
      <c r="G505" s="48"/>
      <c r="H505" s="48"/>
      <c r="I505" s="48"/>
      <c r="J505" s="48"/>
      <c r="K505" s="48"/>
      <c r="L505" s="48"/>
      <c r="M505" s="49"/>
      <c r="N505" s="50"/>
      <c r="O505" s="51"/>
      <c r="P505" s="52"/>
      <c r="Q505" s="52"/>
      <c r="R505" s="51"/>
      <c r="S505" s="53"/>
      <c r="T505" s="49"/>
      <c r="U505" s="50"/>
      <c r="V505" s="51"/>
      <c r="W505" s="51"/>
      <c r="X505" s="54"/>
      <c r="Y505" s="54"/>
      <c r="Z505" s="54"/>
      <c r="AA505" s="54"/>
      <c r="AB505" s="54"/>
      <c r="AC505" s="54"/>
      <c r="AD505" s="54"/>
      <c r="AE505" s="55"/>
      <c r="AF505" s="51"/>
      <c r="AG505" s="41"/>
      <c r="AH505" s="41"/>
      <c r="AI505" s="41"/>
      <c r="AJ505" s="41"/>
      <c r="AK505" s="41"/>
      <c r="AL505" s="41"/>
      <c r="AM505" s="41"/>
      <c r="AN505" s="41"/>
      <c r="AO505" s="41"/>
      <c r="AP505" s="41"/>
      <c r="AQ505" s="41"/>
      <c r="AR505" s="41"/>
      <c r="AS505" s="41"/>
      <c r="AT505" s="41"/>
      <c r="AU505" s="41"/>
      <c r="AV505" s="41"/>
      <c r="AW505" s="41"/>
      <c r="AX505" s="41"/>
      <c r="AY505" s="41"/>
      <c r="AZ505" s="41"/>
      <c r="BA505" s="41"/>
      <c r="BB505" s="42"/>
      <c r="BC505" s="43"/>
      <c r="BD505" s="2"/>
      <c r="BE505" s="2"/>
      <c r="BF505" s="2"/>
      <c r="BG505" s="2"/>
      <c r="BH505" s="2"/>
      <c r="BI505" s="2"/>
      <c r="BJ505" s="2"/>
      <c r="BK505" s="2"/>
      <c r="BL505" s="2"/>
      <c r="BM505" s="2"/>
      <c r="BN505" s="2"/>
      <c r="BO505" s="2"/>
      <c r="BP505" s="2"/>
      <c r="BQ505" s="2"/>
      <c r="BR505" s="2"/>
      <c r="BS505" s="2"/>
      <c r="BT505" s="2"/>
      <c r="BU505" s="2"/>
      <c r="BV505" s="2"/>
      <c r="BW505" s="2"/>
      <c r="BX505" s="2"/>
      <c r="BY505" s="2"/>
    </row>
    <row r="506" spans="1:77" ht="15" x14ac:dyDescent="0.25">
      <c r="A506" s="47"/>
      <c r="B506" s="47"/>
      <c r="C506" s="47"/>
      <c r="D506" s="47"/>
      <c r="E506" s="47"/>
      <c r="F506" s="47"/>
      <c r="G506" s="48"/>
      <c r="H506" s="48"/>
      <c r="I506" s="48"/>
      <c r="J506" s="48"/>
      <c r="K506" s="48"/>
      <c r="L506" s="48"/>
      <c r="M506" s="49"/>
      <c r="N506" s="50"/>
      <c r="O506" s="51"/>
      <c r="P506" s="52"/>
      <c r="Q506" s="52"/>
      <c r="R506" s="51"/>
      <c r="S506" s="53"/>
      <c r="T506" s="49"/>
      <c r="U506" s="50"/>
      <c r="V506" s="51"/>
      <c r="W506" s="51"/>
      <c r="X506" s="54"/>
      <c r="Y506" s="54"/>
      <c r="Z506" s="54"/>
      <c r="AA506" s="54"/>
      <c r="AB506" s="54"/>
      <c r="AC506" s="54"/>
      <c r="AD506" s="54"/>
      <c r="AE506" s="55"/>
      <c r="AF506" s="51"/>
      <c r="AG506" s="41"/>
      <c r="AH506" s="41"/>
      <c r="AI506" s="41"/>
      <c r="AJ506" s="41"/>
      <c r="AK506" s="41"/>
      <c r="AL506" s="41"/>
      <c r="AM506" s="41"/>
      <c r="AN506" s="41"/>
      <c r="AO506" s="41"/>
      <c r="AP506" s="41"/>
      <c r="AQ506" s="41"/>
      <c r="AR506" s="41"/>
      <c r="AS506" s="41"/>
      <c r="AT506" s="41"/>
      <c r="AU506" s="41"/>
      <c r="AV506" s="41"/>
      <c r="AW506" s="41"/>
      <c r="AX506" s="41"/>
      <c r="AY506" s="41"/>
      <c r="AZ506" s="41"/>
      <c r="BA506" s="41"/>
      <c r="BB506" s="42"/>
      <c r="BC506" s="43"/>
      <c r="BD506" s="2"/>
      <c r="BE506" s="2"/>
      <c r="BF506" s="2"/>
      <c r="BG506" s="2"/>
      <c r="BH506" s="2"/>
      <c r="BI506" s="2"/>
      <c r="BJ506" s="2"/>
      <c r="BK506" s="2"/>
      <c r="BL506" s="2"/>
      <c r="BM506" s="2"/>
      <c r="BN506" s="2"/>
      <c r="BO506" s="2"/>
      <c r="BP506" s="2"/>
      <c r="BQ506" s="2"/>
      <c r="BR506" s="2"/>
      <c r="BS506" s="2"/>
      <c r="BT506" s="2"/>
      <c r="BU506" s="2"/>
      <c r="BV506" s="2"/>
      <c r="BW506" s="2"/>
      <c r="BX506" s="2"/>
      <c r="BY506" s="2"/>
    </row>
    <row r="507" spans="1:77" ht="15" x14ac:dyDescent="0.25">
      <c r="A507" s="47"/>
      <c r="B507" s="47"/>
      <c r="C507" s="47"/>
      <c r="D507" s="47"/>
      <c r="E507" s="47"/>
      <c r="F507" s="47"/>
      <c r="G507" s="48"/>
      <c r="H507" s="48"/>
      <c r="I507" s="48"/>
      <c r="J507" s="48"/>
      <c r="K507" s="48"/>
      <c r="L507" s="48"/>
      <c r="M507" s="49"/>
      <c r="N507" s="50"/>
      <c r="O507" s="51"/>
      <c r="P507" s="52"/>
      <c r="Q507" s="52"/>
      <c r="R507" s="51"/>
      <c r="S507" s="53"/>
      <c r="T507" s="49"/>
      <c r="U507" s="50"/>
      <c r="V507" s="51"/>
      <c r="W507" s="51"/>
      <c r="X507" s="54"/>
      <c r="Y507" s="54"/>
      <c r="Z507" s="54"/>
      <c r="AA507" s="54"/>
      <c r="AB507" s="54"/>
      <c r="AC507" s="54"/>
      <c r="AD507" s="54"/>
      <c r="AE507" s="55"/>
      <c r="AF507" s="51"/>
      <c r="AG507" s="41"/>
      <c r="AH507" s="41"/>
      <c r="AI507" s="41"/>
      <c r="AJ507" s="41"/>
      <c r="AK507" s="41"/>
      <c r="AL507" s="41"/>
      <c r="AM507" s="41"/>
      <c r="AN507" s="41"/>
      <c r="AO507" s="41"/>
      <c r="AP507" s="41"/>
      <c r="AQ507" s="41"/>
      <c r="AR507" s="41"/>
      <c r="AS507" s="41"/>
      <c r="AT507" s="41"/>
      <c r="AU507" s="41"/>
      <c r="AV507" s="41"/>
      <c r="AW507" s="41"/>
      <c r="AX507" s="41"/>
      <c r="AY507" s="41"/>
      <c r="AZ507" s="41"/>
      <c r="BA507" s="41"/>
      <c r="BB507" s="42"/>
      <c r="BC507" s="43"/>
      <c r="BD507" s="2"/>
      <c r="BE507" s="2"/>
      <c r="BF507" s="2"/>
      <c r="BG507" s="2"/>
      <c r="BH507" s="2"/>
      <c r="BI507" s="2"/>
      <c r="BJ507" s="2"/>
      <c r="BK507" s="2"/>
      <c r="BL507" s="2"/>
      <c r="BM507" s="2"/>
      <c r="BN507" s="2"/>
      <c r="BO507" s="2"/>
      <c r="BP507" s="2"/>
      <c r="BQ507" s="2"/>
      <c r="BR507" s="2"/>
      <c r="BS507" s="2"/>
      <c r="BT507" s="2"/>
      <c r="BU507" s="2"/>
      <c r="BV507" s="2"/>
      <c r="BW507" s="2"/>
      <c r="BX507" s="2"/>
      <c r="BY507" s="2"/>
    </row>
    <row r="508" spans="1:77" ht="15" x14ac:dyDescent="0.25">
      <c r="A508" s="47"/>
      <c r="B508" s="47"/>
      <c r="C508" s="47"/>
      <c r="D508" s="47"/>
      <c r="E508" s="47"/>
      <c r="F508" s="47"/>
      <c r="G508" s="48"/>
      <c r="H508" s="48"/>
      <c r="I508" s="48"/>
      <c r="J508" s="48"/>
      <c r="K508" s="48"/>
      <c r="L508" s="48"/>
      <c r="M508" s="49"/>
      <c r="N508" s="50"/>
      <c r="O508" s="51"/>
      <c r="P508" s="52"/>
      <c r="Q508" s="52"/>
      <c r="R508" s="51"/>
      <c r="S508" s="53"/>
      <c r="T508" s="49"/>
      <c r="U508" s="50"/>
      <c r="V508" s="51"/>
      <c r="W508" s="51"/>
      <c r="X508" s="54"/>
      <c r="Y508" s="54"/>
      <c r="Z508" s="54"/>
      <c r="AA508" s="54"/>
      <c r="AB508" s="54"/>
      <c r="AC508" s="54"/>
      <c r="AD508" s="54"/>
      <c r="AE508" s="55"/>
      <c r="AF508" s="51"/>
      <c r="AG508" s="41"/>
      <c r="AH508" s="41"/>
      <c r="AI508" s="41"/>
      <c r="AJ508" s="41"/>
      <c r="AK508" s="41"/>
      <c r="AL508" s="41"/>
      <c r="AM508" s="41"/>
      <c r="AN508" s="41"/>
      <c r="AO508" s="41"/>
      <c r="AP508" s="41"/>
      <c r="AQ508" s="41"/>
      <c r="AR508" s="41"/>
      <c r="AS508" s="41"/>
      <c r="AT508" s="41"/>
      <c r="AU508" s="41"/>
      <c r="AV508" s="41"/>
      <c r="AW508" s="41"/>
      <c r="AX508" s="41"/>
      <c r="AY508" s="41"/>
      <c r="AZ508" s="41"/>
      <c r="BA508" s="41"/>
      <c r="BB508" s="42"/>
      <c r="BC508" s="43"/>
      <c r="BD508" s="2"/>
      <c r="BE508" s="2"/>
      <c r="BF508" s="2"/>
      <c r="BG508" s="2"/>
      <c r="BH508" s="2"/>
      <c r="BI508" s="2"/>
      <c r="BJ508" s="2"/>
      <c r="BK508" s="2"/>
      <c r="BL508" s="2"/>
      <c r="BM508" s="2"/>
      <c r="BN508" s="2"/>
      <c r="BO508" s="2"/>
      <c r="BP508" s="2"/>
      <c r="BQ508" s="2"/>
      <c r="BR508" s="2"/>
      <c r="BS508" s="2"/>
      <c r="BT508" s="2"/>
      <c r="BU508" s="2"/>
      <c r="BV508" s="2"/>
      <c r="BW508" s="2"/>
      <c r="BX508" s="2"/>
      <c r="BY508" s="2"/>
    </row>
    <row r="509" spans="1:77" ht="15" x14ac:dyDescent="0.25">
      <c r="A509" s="47"/>
      <c r="B509" s="47"/>
      <c r="C509" s="47"/>
      <c r="D509" s="47"/>
      <c r="E509" s="47"/>
      <c r="F509" s="47"/>
      <c r="G509" s="48"/>
      <c r="H509" s="48"/>
      <c r="I509" s="48"/>
      <c r="J509" s="48"/>
      <c r="K509" s="48"/>
      <c r="L509" s="48"/>
      <c r="M509" s="49"/>
      <c r="N509" s="50"/>
      <c r="O509" s="51"/>
      <c r="P509" s="52"/>
      <c r="Q509" s="52"/>
      <c r="R509" s="51"/>
      <c r="S509" s="53"/>
      <c r="T509" s="49"/>
      <c r="U509" s="50"/>
      <c r="V509" s="51"/>
      <c r="W509" s="51"/>
      <c r="X509" s="54"/>
      <c r="Y509" s="54"/>
      <c r="Z509" s="54"/>
      <c r="AA509" s="54"/>
      <c r="AB509" s="54"/>
      <c r="AC509" s="54"/>
      <c r="AD509" s="54"/>
      <c r="AE509" s="55"/>
      <c r="AF509" s="51"/>
      <c r="AG509" s="41"/>
      <c r="AH509" s="41"/>
      <c r="AI509" s="41"/>
      <c r="AJ509" s="41"/>
      <c r="AK509" s="41"/>
      <c r="AL509" s="41"/>
      <c r="AM509" s="41"/>
      <c r="AN509" s="41"/>
      <c r="AO509" s="41"/>
      <c r="AP509" s="41"/>
      <c r="AQ509" s="41"/>
      <c r="AR509" s="41"/>
      <c r="AS509" s="41"/>
      <c r="AT509" s="41"/>
      <c r="AU509" s="41"/>
      <c r="AV509" s="41"/>
      <c r="AW509" s="41"/>
      <c r="AX509" s="41"/>
      <c r="AY509" s="41"/>
      <c r="AZ509" s="41"/>
      <c r="BA509" s="41"/>
      <c r="BB509" s="42"/>
      <c r="BC509" s="43"/>
      <c r="BD509" s="2"/>
      <c r="BE509" s="2"/>
      <c r="BF509" s="2"/>
      <c r="BG509" s="2"/>
      <c r="BH509" s="2"/>
      <c r="BI509" s="2"/>
      <c r="BJ509" s="2"/>
      <c r="BK509" s="2"/>
      <c r="BL509" s="2"/>
      <c r="BM509" s="2"/>
      <c r="BN509" s="2"/>
      <c r="BO509" s="2"/>
      <c r="BP509" s="2"/>
      <c r="BQ509" s="2"/>
      <c r="BR509" s="2"/>
      <c r="BS509" s="2"/>
      <c r="BT509" s="2"/>
      <c r="BU509" s="2"/>
      <c r="BV509" s="2"/>
      <c r="BW509" s="2"/>
      <c r="BX509" s="2"/>
      <c r="BY509" s="2"/>
    </row>
    <row r="510" spans="1:77" ht="15" x14ac:dyDescent="0.25">
      <c r="A510" s="47"/>
      <c r="B510" s="47"/>
      <c r="C510" s="47"/>
      <c r="D510" s="47"/>
      <c r="E510" s="47"/>
      <c r="F510" s="47"/>
      <c r="G510" s="48"/>
      <c r="H510" s="48"/>
      <c r="I510" s="48"/>
      <c r="J510" s="48"/>
      <c r="K510" s="48"/>
      <c r="L510" s="48"/>
      <c r="M510" s="49"/>
      <c r="N510" s="50"/>
      <c r="O510" s="51"/>
      <c r="P510" s="52"/>
      <c r="Q510" s="52"/>
      <c r="R510" s="51"/>
      <c r="S510" s="53"/>
      <c r="T510" s="49"/>
      <c r="U510" s="50"/>
      <c r="V510" s="51"/>
      <c r="W510" s="51"/>
      <c r="X510" s="54"/>
      <c r="Y510" s="54"/>
      <c r="Z510" s="54"/>
      <c r="AA510" s="54"/>
      <c r="AB510" s="54"/>
      <c r="AC510" s="54"/>
      <c r="AD510" s="54"/>
      <c r="AE510" s="55"/>
      <c r="AF510" s="51"/>
      <c r="AG510" s="41"/>
      <c r="AH510" s="41"/>
      <c r="AI510" s="41"/>
      <c r="AJ510" s="41"/>
      <c r="AK510" s="41"/>
      <c r="AL510" s="41"/>
      <c r="AM510" s="41"/>
      <c r="AN510" s="41"/>
      <c r="AO510" s="41"/>
      <c r="AP510" s="41"/>
      <c r="AQ510" s="41"/>
      <c r="AR510" s="41"/>
      <c r="AS510" s="41"/>
      <c r="AT510" s="41"/>
      <c r="AU510" s="41"/>
      <c r="AV510" s="41"/>
      <c r="AW510" s="41"/>
      <c r="AX510" s="41"/>
      <c r="AY510" s="41"/>
      <c r="AZ510" s="41"/>
      <c r="BA510" s="41"/>
      <c r="BB510" s="42"/>
      <c r="BC510" s="43"/>
      <c r="BD510" s="2"/>
      <c r="BE510" s="2"/>
      <c r="BF510" s="2"/>
      <c r="BG510" s="2"/>
      <c r="BH510" s="2"/>
      <c r="BI510" s="2"/>
      <c r="BJ510" s="2"/>
      <c r="BK510" s="2"/>
      <c r="BL510" s="2"/>
      <c r="BM510" s="2"/>
      <c r="BN510" s="2"/>
      <c r="BO510" s="2"/>
      <c r="BP510" s="2"/>
      <c r="BQ510" s="2"/>
      <c r="BR510" s="2"/>
      <c r="BS510" s="2"/>
      <c r="BT510" s="2"/>
      <c r="BU510" s="2"/>
      <c r="BV510" s="2"/>
      <c r="BW510" s="2"/>
      <c r="BX510" s="2"/>
      <c r="BY510" s="2"/>
    </row>
    <row r="511" spans="1:77" ht="15" x14ac:dyDescent="0.25">
      <c r="A511" s="47"/>
      <c r="B511" s="47"/>
      <c r="C511" s="47"/>
      <c r="D511" s="47"/>
      <c r="E511" s="47"/>
      <c r="F511" s="47"/>
      <c r="G511" s="48"/>
      <c r="H511" s="48"/>
      <c r="I511" s="48"/>
      <c r="J511" s="48"/>
      <c r="K511" s="48"/>
      <c r="L511" s="48"/>
      <c r="M511" s="49"/>
      <c r="N511" s="50"/>
      <c r="O511" s="51"/>
      <c r="P511" s="52"/>
      <c r="Q511" s="52"/>
      <c r="R511" s="51"/>
      <c r="S511" s="53"/>
      <c r="T511" s="49"/>
      <c r="U511" s="50"/>
      <c r="V511" s="51"/>
      <c r="W511" s="51"/>
      <c r="X511" s="54"/>
      <c r="Y511" s="54"/>
      <c r="Z511" s="54"/>
      <c r="AA511" s="54"/>
      <c r="AB511" s="54"/>
      <c r="AC511" s="54"/>
      <c r="AD511" s="54"/>
      <c r="AE511" s="55"/>
      <c r="AF511" s="51"/>
      <c r="AG511" s="41"/>
      <c r="AH511" s="41"/>
      <c r="AI511" s="41"/>
      <c r="AJ511" s="41"/>
      <c r="AK511" s="41"/>
      <c r="AL511" s="41"/>
      <c r="AM511" s="41"/>
      <c r="AN511" s="41"/>
      <c r="AO511" s="41"/>
      <c r="AP511" s="41"/>
      <c r="AQ511" s="41"/>
      <c r="AR511" s="41"/>
      <c r="AS511" s="41"/>
      <c r="AT511" s="41"/>
      <c r="AU511" s="41"/>
      <c r="AV511" s="41"/>
      <c r="AW511" s="41"/>
      <c r="AX511" s="41"/>
      <c r="AY511" s="41"/>
      <c r="AZ511" s="41"/>
      <c r="BA511" s="41"/>
      <c r="BB511" s="42"/>
      <c r="BC511" s="43"/>
      <c r="BD511" s="2"/>
      <c r="BE511" s="2"/>
      <c r="BF511" s="2"/>
      <c r="BG511" s="2"/>
      <c r="BH511" s="2"/>
      <c r="BI511" s="2"/>
      <c r="BJ511" s="2"/>
      <c r="BK511" s="2"/>
      <c r="BL511" s="2"/>
      <c r="BM511" s="2"/>
      <c r="BN511" s="2"/>
      <c r="BO511" s="2"/>
      <c r="BP511" s="2"/>
      <c r="BQ511" s="2"/>
      <c r="BR511" s="2"/>
      <c r="BS511" s="2"/>
      <c r="BT511" s="2"/>
      <c r="BU511" s="2"/>
      <c r="BV511" s="2"/>
      <c r="BW511" s="2"/>
      <c r="BX511" s="2"/>
      <c r="BY511" s="2"/>
    </row>
    <row r="512" spans="1:77" ht="15" x14ac:dyDescent="0.25">
      <c r="A512" s="47"/>
      <c r="B512" s="47"/>
      <c r="C512" s="47"/>
      <c r="D512" s="47"/>
      <c r="E512" s="47"/>
      <c r="F512" s="47"/>
      <c r="G512" s="48"/>
      <c r="H512" s="48"/>
      <c r="I512" s="48"/>
      <c r="J512" s="48"/>
      <c r="K512" s="48"/>
      <c r="L512" s="48"/>
      <c r="M512" s="49"/>
      <c r="N512" s="50"/>
      <c r="O512" s="51"/>
      <c r="P512" s="52"/>
      <c r="Q512" s="52"/>
      <c r="R512" s="51"/>
      <c r="S512" s="53"/>
      <c r="T512" s="49"/>
      <c r="U512" s="50"/>
      <c r="V512" s="51"/>
      <c r="W512" s="51"/>
      <c r="X512" s="54"/>
      <c r="Y512" s="54"/>
      <c r="Z512" s="54"/>
      <c r="AA512" s="54"/>
      <c r="AB512" s="54"/>
      <c r="AC512" s="54"/>
      <c r="AD512" s="54"/>
      <c r="AE512" s="55"/>
      <c r="AF512" s="51"/>
      <c r="AG512" s="41"/>
      <c r="AH512" s="41"/>
      <c r="AI512" s="41"/>
      <c r="AJ512" s="41"/>
      <c r="AK512" s="41"/>
      <c r="AL512" s="41"/>
      <c r="AM512" s="41"/>
      <c r="AN512" s="41"/>
      <c r="AO512" s="41"/>
      <c r="AP512" s="41"/>
      <c r="AQ512" s="41"/>
      <c r="AR512" s="41"/>
      <c r="AS512" s="41"/>
      <c r="AT512" s="41"/>
      <c r="AU512" s="41"/>
      <c r="AV512" s="41"/>
      <c r="AW512" s="41"/>
      <c r="AX512" s="41"/>
      <c r="AY512" s="41"/>
      <c r="AZ512" s="41"/>
      <c r="BA512" s="41"/>
      <c r="BB512" s="42"/>
      <c r="BC512" s="43"/>
      <c r="BD512" s="2"/>
      <c r="BE512" s="2"/>
      <c r="BF512" s="2"/>
      <c r="BG512" s="2"/>
      <c r="BH512" s="2"/>
      <c r="BI512" s="2"/>
      <c r="BJ512" s="2"/>
      <c r="BK512" s="2"/>
      <c r="BL512" s="2"/>
      <c r="BM512" s="2"/>
      <c r="BN512" s="2"/>
      <c r="BO512" s="2"/>
      <c r="BP512" s="2"/>
      <c r="BQ512" s="2"/>
      <c r="BR512" s="2"/>
      <c r="BS512" s="2"/>
      <c r="BT512" s="2"/>
      <c r="BU512" s="2"/>
      <c r="BV512" s="2"/>
      <c r="BW512" s="2"/>
      <c r="BX512" s="2"/>
      <c r="BY512" s="2"/>
    </row>
    <row r="513" spans="1:77" ht="15" x14ac:dyDescent="0.25">
      <c r="A513" s="47"/>
      <c r="B513" s="47"/>
      <c r="C513" s="47"/>
      <c r="D513" s="47"/>
      <c r="E513" s="47"/>
      <c r="F513" s="47"/>
      <c r="G513" s="48"/>
      <c r="H513" s="48"/>
      <c r="I513" s="48"/>
      <c r="J513" s="48"/>
      <c r="K513" s="48"/>
      <c r="L513" s="48"/>
      <c r="M513" s="49"/>
      <c r="N513" s="50"/>
      <c r="O513" s="51"/>
      <c r="P513" s="52"/>
      <c r="Q513" s="52"/>
      <c r="R513" s="51"/>
      <c r="S513" s="53"/>
      <c r="T513" s="49"/>
      <c r="U513" s="50"/>
      <c r="V513" s="51"/>
      <c r="W513" s="51"/>
      <c r="X513" s="54"/>
      <c r="Y513" s="54"/>
      <c r="Z513" s="54"/>
      <c r="AA513" s="54"/>
      <c r="AB513" s="54"/>
      <c r="AC513" s="54"/>
      <c r="AD513" s="54"/>
      <c r="AE513" s="55"/>
      <c r="AF513" s="51"/>
      <c r="AG513" s="41"/>
      <c r="AH513" s="41"/>
      <c r="AI513" s="41"/>
      <c r="AJ513" s="41"/>
      <c r="AK513" s="41"/>
      <c r="AL513" s="41"/>
      <c r="AM513" s="41"/>
      <c r="AN513" s="41"/>
      <c r="AO513" s="41"/>
      <c r="AP513" s="41"/>
      <c r="AQ513" s="41"/>
      <c r="AR513" s="41"/>
      <c r="AS513" s="41"/>
      <c r="AT513" s="41"/>
      <c r="AU513" s="41"/>
      <c r="AV513" s="41"/>
      <c r="AW513" s="41"/>
      <c r="AX513" s="41"/>
      <c r="AY513" s="41"/>
      <c r="AZ513" s="41"/>
      <c r="BA513" s="41"/>
      <c r="BB513" s="42"/>
      <c r="BC513" s="43"/>
      <c r="BD513" s="2"/>
      <c r="BE513" s="2"/>
      <c r="BF513" s="2"/>
      <c r="BG513" s="2"/>
      <c r="BH513" s="2"/>
      <c r="BI513" s="2"/>
      <c r="BJ513" s="2"/>
      <c r="BK513" s="2"/>
      <c r="BL513" s="2"/>
      <c r="BM513" s="2"/>
      <c r="BN513" s="2"/>
      <c r="BO513" s="2"/>
      <c r="BP513" s="2"/>
      <c r="BQ513" s="2"/>
      <c r="BR513" s="2"/>
      <c r="BS513" s="2"/>
      <c r="BT513" s="2"/>
      <c r="BU513" s="2"/>
      <c r="BV513" s="2"/>
      <c r="BW513" s="2"/>
      <c r="BX513" s="2"/>
      <c r="BY513" s="2"/>
    </row>
    <row r="514" spans="1:77" ht="15" x14ac:dyDescent="0.25">
      <c r="A514" s="47"/>
      <c r="B514" s="47"/>
      <c r="C514" s="47"/>
      <c r="D514" s="47"/>
      <c r="E514" s="47"/>
      <c r="F514" s="47"/>
      <c r="G514" s="48"/>
      <c r="H514" s="48"/>
      <c r="I514" s="48"/>
      <c r="J514" s="48"/>
      <c r="K514" s="48"/>
      <c r="L514" s="48"/>
      <c r="M514" s="49"/>
      <c r="N514" s="50"/>
      <c r="O514" s="51"/>
      <c r="P514" s="52"/>
      <c r="Q514" s="52"/>
      <c r="R514" s="51"/>
      <c r="S514" s="53"/>
      <c r="T514" s="49"/>
      <c r="U514" s="50"/>
      <c r="V514" s="51"/>
      <c r="W514" s="51"/>
      <c r="X514" s="54"/>
      <c r="Y514" s="54"/>
      <c r="Z514" s="54"/>
      <c r="AA514" s="54"/>
      <c r="AB514" s="54"/>
      <c r="AC514" s="54"/>
      <c r="AD514" s="54"/>
      <c r="AE514" s="55"/>
      <c r="AF514" s="51"/>
      <c r="AG514" s="41"/>
      <c r="AH514" s="41"/>
      <c r="AI514" s="41"/>
      <c r="AJ514" s="41"/>
      <c r="AK514" s="41"/>
      <c r="AL514" s="41"/>
      <c r="AM514" s="41"/>
      <c r="AN514" s="41"/>
      <c r="AO514" s="41"/>
      <c r="AP514" s="41"/>
      <c r="AQ514" s="41"/>
      <c r="AR514" s="41"/>
      <c r="AS514" s="41"/>
      <c r="AT514" s="41"/>
      <c r="AU514" s="41"/>
      <c r="AV514" s="41"/>
      <c r="AW514" s="41"/>
      <c r="AX514" s="41"/>
      <c r="AY514" s="41"/>
      <c r="AZ514" s="41"/>
      <c r="BA514" s="41"/>
      <c r="BB514" s="42"/>
      <c r="BC514" s="43"/>
      <c r="BD514" s="2"/>
      <c r="BE514" s="2"/>
      <c r="BF514" s="2"/>
      <c r="BG514" s="2"/>
      <c r="BH514" s="2"/>
      <c r="BI514" s="2"/>
      <c r="BJ514" s="2"/>
      <c r="BK514" s="2"/>
      <c r="BL514" s="2"/>
      <c r="BM514" s="2"/>
      <c r="BN514" s="2"/>
      <c r="BO514" s="2"/>
      <c r="BP514" s="2"/>
      <c r="BQ514" s="2"/>
      <c r="BR514" s="2"/>
      <c r="BS514" s="2"/>
      <c r="BT514" s="2"/>
      <c r="BU514" s="2"/>
      <c r="BV514" s="2"/>
      <c r="BW514" s="2"/>
      <c r="BX514" s="2"/>
      <c r="BY514" s="2"/>
    </row>
    <row r="515" spans="1:77" ht="15" x14ac:dyDescent="0.25">
      <c r="A515" s="47"/>
      <c r="B515" s="47"/>
      <c r="C515" s="47"/>
      <c r="D515" s="47"/>
      <c r="E515" s="47"/>
      <c r="F515" s="47"/>
      <c r="G515" s="48"/>
      <c r="H515" s="48"/>
      <c r="I515" s="48"/>
      <c r="J515" s="48"/>
      <c r="K515" s="48"/>
      <c r="L515" s="48"/>
      <c r="M515" s="49"/>
      <c r="N515" s="50"/>
      <c r="O515" s="51"/>
      <c r="P515" s="52"/>
      <c r="Q515" s="52"/>
      <c r="R515" s="51"/>
      <c r="S515" s="53"/>
      <c r="T515" s="49"/>
      <c r="U515" s="50"/>
      <c r="V515" s="51"/>
      <c r="W515" s="51"/>
      <c r="X515" s="54"/>
      <c r="Y515" s="54"/>
      <c r="Z515" s="54"/>
      <c r="AA515" s="54"/>
      <c r="AB515" s="54"/>
      <c r="AC515" s="54"/>
      <c r="AD515" s="54"/>
      <c r="AE515" s="55"/>
      <c r="AF515" s="51"/>
      <c r="AG515" s="41"/>
      <c r="AH515" s="41"/>
      <c r="AI515" s="41"/>
      <c r="AJ515" s="41"/>
      <c r="AK515" s="41"/>
      <c r="AL515" s="41"/>
      <c r="AM515" s="41"/>
      <c r="AN515" s="41"/>
      <c r="AO515" s="41"/>
      <c r="AP515" s="41"/>
      <c r="AQ515" s="41"/>
      <c r="AR515" s="41"/>
      <c r="AS515" s="41"/>
      <c r="AT515" s="41"/>
      <c r="AU515" s="41"/>
      <c r="AV515" s="41"/>
      <c r="AW515" s="41"/>
      <c r="AX515" s="41"/>
      <c r="AY515" s="41"/>
      <c r="AZ515" s="41"/>
      <c r="BA515" s="41"/>
      <c r="BB515" s="42"/>
      <c r="BC515" s="43"/>
      <c r="BD515" s="2"/>
      <c r="BE515" s="2"/>
      <c r="BF515" s="2"/>
      <c r="BG515" s="2"/>
      <c r="BH515" s="2"/>
      <c r="BI515" s="2"/>
      <c r="BJ515" s="2"/>
      <c r="BK515" s="2"/>
      <c r="BL515" s="2"/>
      <c r="BM515" s="2"/>
      <c r="BN515" s="2"/>
      <c r="BO515" s="2"/>
      <c r="BP515" s="2"/>
      <c r="BQ515" s="2"/>
      <c r="BR515" s="2"/>
      <c r="BS515" s="2"/>
      <c r="BT515" s="2"/>
      <c r="BU515" s="2"/>
      <c r="BV515" s="2"/>
      <c r="BW515" s="2"/>
      <c r="BX515" s="2"/>
      <c r="BY515" s="2"/>
    </row>
    <row r="516" spans="1:77" ht="15" x14ac:dyDescent="0.25">
      <c r="A516" s="47"/>
      <c r="B516" s="47"/>
      <c r="C516" s="47"/>
      <c r="D516" s="47"/>
      <c r="E516" s="47"/>
      <c r="F516" s="47"/>
      <c r="G516" s="48"/>
      <c r="H516" s="48"/>
      <c r="I516" s="48"/>
      <c r="J516" s="48"/>
      <c r="K516" s="48"/>
      <c r="L516" s="48"/>
      <c r="M516" s="49"/>
      <c r="N516" s="50"/>
      <c r="O516" s="51"/>
      <c r="P516" s="52"/>
      <c r="Q516" s="52"/>
      <c r="R516" s="51"/>
      <c r="S516" s="53"/>
      <c r="T516" s="49"/>
      <c r="U516" s="50"/>
      <c r="V516" s="51"/>
      <c r="W516" s="51"/>
      <c r="X516" s="54"/>
      <c r="Y516" s="54"/>
      <c r="Z516" s="54"/>
      <c r="AA516" s="54"/>
      <c r="AB516" s="54"/>
      <c r="AC516" s="54"/>
      <c r="AD516" s="54"/>
      <c r="AE516" s="55"/>
      <c r="AF516" s="51"/>
      <c r="AG516" s="41"/>
      <c r="AH516" s="41"/>
      <c r="AI516" s="41"/>
      <c r="AJ516" s="41"/>
      <c r="AK516" s="41"/>
      <c r="AL516" s="41"/>
      <c r="AM516" s="41"/>
      <c r="AN516" s="41"/>
      <c r="AO516" s="41"/>
      <c r="AP516" s="41"/>
      <c r="AQ516" s="41"/>
      <c r="AR516" s="41"/>
      <c r="AS516" s="41"/>
      <c r="AT516" s="41"/>
      <c r="AU516" s="41"/>
      <c r="AV516" s="41"/>
      <c r="AW516" s="41"/>
      <c r="AX516" s="41"/>
      <c r="AY516" s="41"/>
      <c r="AZ516" s="41"/>
      <c r="BA516" s="41"/>
      <c r="BB516" s="42"/>
      <c r="BC516" s="43"/>
      <c r="BD516" s="2"/>
      <c r="BE516" s="2"/>
      <c r="BF516" s="2"/>
      <c r="BG516" s="2"/>
      <c r="BH516" s="2"/>
      <c r="BI516" s="2"/>
      <c r="BJ516" s="2"/>
      <c r="BK516" s="2"/>
      <c r="BL516" s="2"/>
      <c r="BM516" s="2"/>
      <c r="BN516" s="2"/>
      <c r="BO516" s="2"/>
      <c r="BP516" s="2"/>
      <c r="BQ516" s="2"/>
      <c r="BR516" s="2"/>
      <c r="BS516" s="2"/>
      <c r="BT516" s="2"/>
      <c r="BU516" s="2"/>
      <c r="BV516" s="2"/>
      <c r="BW516" s="2"/>
      <c r="BX516" s="2"/>
      <c r="BY516" s="2"/>
    </row>
    <row r="517" spans="1:77" ht="15" x14ac:dyDescent="0.25">
      <c r="A517" s="47"/>
      <c r="B517" s="47"/>
      <c r="C517" s="47"/>
      <c r="D517" s="47"/>
      <c r="E517" s="47"/>
      <c r="F517" s="47"/>
      <c r="G517" s="48"/>
      <c r="H517" s="48"/>
      <c r="I517" s="48"/>
      <c r="J517" s="48"/>
      <c r="K517" s="48"/>
      <c r="L517" s="48"/>
      <c r="M517" s="49"/>
      <c r="N517" s="50"/>
      <c r="O517" s="51"/>
      <c r="P517" s="52"/>
      <c r="Q517" s="52"/>
      <c r="R517" s="51"/>
      <c r="S517" s="53"/>
      <c r="T517" s="49"/>
      <c r="U517" s="50"/>
      <c r="V517" s="51"/>
      <c r="W517" s="51"/>
      <c r="X517" s="54"/>
      <c r="Y517" s="54"/>
      <c r="Z517" s="54"/>
      <c r="AA517" s="54"/>
      <c r="AB517" s="54"/>
      <c r="AC517" s="54"/>
      <c r="AD517" s="54"/>
      <c r="AE517" s="55"/>
      <c r="AF517" s="51"/>
      <c r="AG517" s="41"/>
      <c r="AH517" s="41"/>
      <c r="AI517" s="41"/>
      <c r="AJ517" s="41"/>
      <c r="AK517" s="41"/>
      <c r="AL517" s="41"/>
      <c r="AM517" s="41"/>
      <c r="AN517" s="41"/>
      <c r="AO517" s="41"/>
      <c r="AP517" s="41"/>
      <c r="AQ517" s="41"/>
      <c r="AR517" s="41"/>
      <c r="AS517" s="41"/>
      <c r="AT517" s="41"/>
      <c r="AU517" s="41"/>
      <c r="AV517" s="41"/>
      <c r="AW517" s="41"/>
      <c r="AX517" s="41"/>
      <c r="AY517" s="41"/>
      <c r="AZ517" s="41"/>
      <c r="BA517" s="41"/>
      <c r="BB517" s="42"/>
      <c r="BC517" s="43"/>
      <c r="BD517" s="2"/>
      <c r="BE517" s="2"/>
      <c r="BF517" s="2"/>
      <c r="BG517" s="2"/>
      <c r="BH517" s="2"/>
      <c r="BI517" s="2"/>
      <c r="BJ517" s="2"/>
      <c r="BK517" s="2"/>
      <c r="BL517" s="2"/>
      <c r="BM517" s="2"/>
      <c r="BN517" s="2"/>
      <c r="BO517" s="2"/>
      <c r="BP517" s="2"/>
      <c r="BQ517" s="2"/>
      <c r="BR517" s="2"/>
      <c r="BS517" s="2"/>
      <c r="BT517" s="2"/>
      <c r="BU517" s="2"/>
      <c r="BV517" s="2"/>
      <c r="BW517" s="2"/>
      <c r="BX517" s="2"/>
      <c r="BY517" s="2"/>
    </row>
    <row r="518" spans="1:77" ht="15" x14ac:dyDescent="0.25">
      <c r="A518" s="47"/>
      <c r="B518" s="47"/>
      <c r="C518" s="47"/>
      <c r="D518" s="47"/>
      <c r="E518" s="47"/>
      <c r="F518" s="47"/>
      <c r="G518" s="48"/>
      <c r="H518" s="48"/>
      <c r="I518" s="48"/>
      <c r="J518" s="48"/>
      <c r="K518" s="48"/>
      <c r="L518" s="48"/>
      <c r="M518" s="49"/>
      <c r="N518" s="50"/>
      <c r="O518" s="51"/>
      <c r="P518" s="52"/>
      <c r="Q518" s="52"/>
      <c r="R518" s="51"/>
      <c r="S518" s="53"/>
      <c r="T518" s="49"/>
      <c r="U518" s="50"/>
      <c r="V518" s="51"/>
      <c r="W518" s="51"/>
      <c r="X518" s="54"/>
      <c r="Y518" s="54"/>
      <c r="Z518" s="54"/>
      <c r="AA518" s="54"/>
      <c r="AB518" s="54"/>
      <c r="AC518" s="54"/>
      <c r="AD518" s="54"/>
      <c r="AE518" s="55"/>
      <c r="AF518" s="51"/>
      <c r="AG518" s="41"/>
      <c r="AH518" s="41"/>
      <c r="AI518" s="41"/>
      <c r="AJ518" s="41"/>
      <c r="AK518" s="41"/>
      <c r="AL518" s="41"/>
      <c r="AM518" s="41"/>
      <c r="AN518" s="41"/>
      <c r="AO518" s="41"/>
      <c r="AP518" s="41"/>
      <c r="AQ518" s="41"/>
      <c r="AR518" s="41"/>
      <c r="AS518" s="41"/>
      <c r="AT518" s="41"/>
      <c r="AU518" s="41"/>
      <c r="AV518" s="41"/>
      <c r="AW518" s="41"/>
      <c r="AX518" s="41"/>
      <c r="AY518" s="41"/>
      <c r="AZ518" s="41"/>
      <c r="BA518" s="41"/>
      <c r="BB518" s="42"/>
      <c r="BC518" s="43"/>
      <c r="BD518" s="2"/>
      <c r="BE518" s="2"/>
      <c r="BF518" s="2"/>
      <c r="BG518" s="2"/>
      <c r="BH518" s="2"/>
      <c r="BI518" s="2"/>
      <c r="BJ518" s="2"/>
      <c r="BK518" s="2"/>
      <c r="BL518" s="2"/>
      <c r="BM518" s="2"/>
      <c r="BN518" s="2"/>
      <c r="BO518" s="2"/>
      <c r="BP518" s="2"/>
      <c r="BQ518" s="2"/>
      <c r="BR518" s="2"/>
      <c r="BS518" s="2"/>
      <c r="BT518" s="2"/>
      <c r="BU518" s="2"/>
      <c r="BV518" s="2"/>
      <c r="BW518" s="2"/>
      <c r="BX518" s="2"/>
      <c r="BY518" s="2"/>
    </row>
    <row r="519" spans="1:77" ht="15" x14ac:dyDescent="0.25">
      <c r="A519" s="47"/>
      <c r="B519" s="47"/>
      <c r="C519" s="47"/>
      <c r="D519" s="47"/>
      <c r="E519" s="47"/>
      <c r="F519" s="47"/>
      <c r="G519" s="48"/>
      <c r="H519" s="48"/>
      <c r="I519" s="48"/>
      <c r="J519" s="48"/>
      <c r="K519" s="48"/>
      <c r="L519" s="48"/>
      <c r="M519" s="49"/>
      <c r="N519" s="50"/>
      <c r="O519" s="51"/>
      <c r="P519" s="52"/>
      <c r="Q519" s="52"/>
      <c r="R519" s="51"/>
      <c r="S519" s="53"/>
      <c r="T519" s="49"/>
      <c r="U519" s="50"/>
      <c r="V519" s="51"/>
      <c r="W519" s="51"/>
      <c r="X519" s="54"/>
      <c r="Y519" s="54"/>
      <c r="Z519" s="54"/>
      <c r="AA519" s="54"/>
      <c r="AB519" s="54"/>
      <c r="AC519" s="54"/>
      <c r="AD519" s="54"/>
      <c r="AE519" s="55"/>
      <c r="AF519" s="51"/>
      <c r="AG519" s="41"/>
      <c r="AH519" s="41"/>
      <c r="AI519" s="41"/>
      <c r="AJ519" s="41"/>
      <c r="AK519" s="41"/>
      <c r="AL519" s="41"/>
      <c r="AM519" s="41"/>
      <c r="AN519" s="41"/>
      <c r="AO519" s="41"/>
      <c r="AP519" s="41"/>
      <c r="AQ519" s="41"/>
      <c r="AR519" s="41"/>
      <c r="AS519" s="41"/>
      <c r="AT519" s="41"/>
      <c r="AU519" s="41"/>
      <c r="AV519" s="41"/>
      <c r="AW519" s="41"/>
      <c r="AX519" s="41"/>
      <c r="AY519" s="41"/>
      <c r="AZ519" s="41"/>
      <c r="BA519" s="41"/>
      <c r="BB519" s="42"/>
      <c r="BC519" s="43"/>
      <c r="BD519" s="2"/>
      <c r="BE519" s="2"/>
      <c r="BF519" s="2"/>
      <c r="BG519" s="2"/>
      <c r="BH519" s="2"/>
      <c r="BI519" s="2"/>
      <c r="BJ519" s="2"/>
      <c r="BK519" s="2"/>
      <c r="BL519" s="2"/>
      <c r="BM519" s="2"/>
      <c r="BN519" s="2"/>
      <c r="BO519" s="2"/>
      <c r="BP519" s="2"/>
      <c r="BQ519" s="2"/>
      <c r="BR519" s="2"/>
      <c r="BS519" s="2"/>
      <c r="BT519" s="2"/>
      <c r="BU519" s="2"/>
      <c r="BV519" s="2"/>
      <c r="BW519" s="2"/>
      <c r="BX519" s="2"/>
      <c r="BY519" s="2"/>
    </row>
    <row r="520" spans="1:77" ht="15" x14ac:dyDescent="0.25">
      <c r="A520" s="47"/>
      <c r="B520" s="47"/>
      <c r="C520" s="47"/>
      <c r="D520" s="47"/>
      <c r="E520" s="47"/>
      <c r="F520" s="47"/>
      <c r="G520" s="48"/>
      <c r="H520" s="48"/>
      <c r="I520" s="48"/>
      <c r="J520" s="48"/>
      <c r="K520" s="48"/>
      <c r="L520" s="48"/>
      <c r="M520" s="49"/>
      <c r="N520" s="50"/>
      <c r="O520" s="51"/>
      <c r="P520" s="52"/>
      <c r="Q520" s="52"/>
      <c r="R520" s="51"/>
      <c r="S520" s="53"/>
      <c r="T520" s="49"/>
      <c r="U520" s="50"/>
      <c r="V520" s="51"/>
      <c r="W520" s="51"/>
      <c r="X520" s="54"/>
      <c r="Y520" s="54"/>
      <c r="Z520" s="54"/>
      <c r="AA520" s="54"/>
      <c r="AB520" s="54"/>
      <c r="AC520" s="54"/>
      <c r="AD520" s="54"/>
      <c r="AE520" s="55"/>
      <c r="AF520" s="51"/>
      <c r="AG520" s="41"/>
      <c r="AH520" s="41"/>
      <c r="AI520" s="41"/>
      <c r="AJ520" s="41"/>
      <c r="AK520" s="41"/>
      <c r="AL520" s="41"/>
      <c r="AM520" s="41"/>
      <c r="AN520" s="41"/>
      <c r="AO520" s="41"/>
      <c r="AP520" s="41"/>
      <c r="AQ520" s="41"/>
      <c r="AR520" s="41"/>
      <c r="AS520" s="41"/>
      <c r="AT520" s="41"/>
      <c r="AU520" s="41"/>
      <c r="AV520" s="41"/>
      <c r="AW520" s="41"/>
      <c r="AX520" s="41"/>
      <c r="AY520" s="41"/>
      <c r="AZ520" s="41"/>
      <c r="BA520" s="41"/>
      <c r="BB520" s="42"/>
      <c r="BC520" s="43"/>
      <c r="BD520" s="2"/>
      <c r="BE520" s="2"/>
      <c r="BF520" s="2"/>
      <c r="BG520" s="2"/>
      <c r="BH520" s="2"/>
      <c r="BI520" s="2"/>
      <c r="BJ520" s="2"/>
      <c r="BK520" s="2"/>
      <c r="BL520" s="2"/>
      <c r="BM520" s="2"/>
      <c r="BN520" s="2"/>
      <c r="BO520" s="2"/>
      <c r="BP520" s="2"/>
      <c r="BQ520" s="2"/>
      <c r="BR520" s="2"/>
      <c r="BS520" s="2"/>
      <c r="BT520" s="2"/>
      <c r="BU520" s="2"/>
      <c r="BV520" s="2"/>
      <c r="BW520" s="2"/>
      <c r="BX520" s="2"/>
      <c r="BY520" s="2"/>
    </row>
    <row r="521" spans="1:77" ht="15" x14ac:dyDescent="0.25">
      <c r="A521" s="47"/>
      <c r="B521" s="47"/>
      <c r="C521" s="47"/>
      <c r="D521" s="47"/>
      <c r="E521" s="47"/>
      <c r="F521" s="47"/>
      <c r="G521" s="48"/>
      <c r="H521" s="48"/>
      <c r="I521" s="48"/>
      <c r="J521" s="48"/>
      <c r="K521" s="48"/>
      <c r="L521" s="48"/>
      <c r="M521" s="49"/>
      <c r="N521" s="50"/>
      <c r="O521" s="51"/>
      <c r="P521" s="52"/>
      <c r="Q521" s="52"/>
      <c r="R521" s="51"/>
      <c r="S521" s="53"/>
      <c r="T521" s="49"/>
      <c r="U521" s="50"/>
      <c r="V521" s="51"/>
      <c r="W521" s="51"/>
      <c r="X521" s="54"/>
      <c r="Y521" s="54"/>
      <c r="Z521" s="54"/>
      <c r="AA521" s="54"/>
      <c r="AB521" s="54"/>
      <c r="AC521" s="54"/>
      <c r="AD521" s="54"/>
      <c r="AE521" s="55"/>
      <c r="AF521" s="51"/>
      <c r="AG521" s="41"/>
      <c r="AH521" s="41"/>
      <c r="AI521" s="41"/>
      <c r="AJ521" s="41"/>
      <c r="AK521" s="41"/>
      <c r="AL521" s="41"/>
      <c r="AM521" s="41"/>
      <c r="AN521" s="41"/>
      <c r="AO521" s="41"/>
      <c r="AP521" s="41"/>
      <c r="AQ521" s="41"/>
      <c r="AR521" s="41"/>
      <c r="AS521" s="41"/>
      <c r="AT521" s="41"/>
      <c r="AU521" s="41"/>
      <c r="AV521" s="41"/>
      <c r="AW521" s="41"/>
      <c r="AX521" s="41"/>
      <c r="AY521" s="41"/>
      <c r="AZ521" s="41"/>
      <c r="BA521" s="41"/>
      <c r="BB521" s="42"/>
      <c r="BC521" s="43"/>
      <c r="BD521" s="2"/>
      <c r="BE521" s="2"/>
      <c r="BF521" s="2"/>
      <c r="BG521" s="2"/>
      <c r="BH521" s="2"/>
      <c r="BI521" s="2"/>
      <c r="BJ521" s="2"/>
      <c r="BK521" s="2"/>
      <c r="BL521" s="2"/>
      <c r="BM521" s="2"/>
      <c r="BN521" s="2"/>
      <c r="BO521" s="2"/>
      <c r="BP521" s="2"/>
      <c r="BQ521" s="2"/>
      <c r="BR521" s="2"/>
      <c r="BS521" s="2"/>
      <c r="BT521" s="2"/>
      <c r="BU521" s="2"/>
      <c r="BV521" s="2"/>
      <c r="BW521" s="2"/>
      <c r="BX521" s="2"/>
      <c r="BY521" s="2"/>
    </row>
    <row r="522" spans="1:77" ht="15" x14ac:dyDescent="0.25">
      <c r="A522" s="47"/>
      <c r="B522" s="47"/>
      <c r="C522" s="47"/>
      <c r="D522" s="47"/>
      <c r="E522" s="47"/>
      <c r="F522" s="47"/>
      <c r="G522" s="48"/>
      <c r="H522" s="48"/>
      <c r="I522" s="48"/>
      <c r="J522" s="48"/>
      <c r="K522" s="48"/>
      <c r="L522" s="48"/>
      <c r="M522" s="49"/>
      <c r="N522" s="50"/>
      <c r="O522" s="51"/>
      <c r="P522" s="52"/>
      <c r="Q522" s="52"/>
      <c r="R522" s="51"/>
      <c r="S522" s="53"/>
      <c r="T522" s="49"/>
      <c r="U522" s="50"/>
      <c r="V522" s="51"/>
      <c r="W522" s="51"/>
      <c r="X522" s="54"/>
      <c r="Y522" s="54"/>
      <c r="Z522" s="54"/>
      <c r="AA522" s="54"/>
      <c r="AB522" s="54"/>
      <c r="AC522" s="54"/>
      <c r="AD522" s="54"/>
      <c r="AE522" s="55"/>
      <c r="AF522" s="51"/>
      <c r="AG522" s="41"/>
      <c r="AH522" s="41"/>
      <c r="AI522" s="41"/>
      <c r="AJ522" s="41"/>
      <c r="AK522" s="41"/>
      <c r="AL522" s="41"/>
      <c r="AM522" s="41"/>
      <c r="AN522" s="41"/>
      <c r="AO522" s="41"/>
      <c r="AP522" s="41"/>
      <c r="AQ522" s="41"/>
      <c r="AR522" s="41"/>
      <c r="AS522" s="41"/>
      <c r="AT522" s="41"/>
      <c r="AU522" s="41"/>
      <c r="AV522" s="41"/>
      <c r="AW522" s="41"/>
      <c r="AX522" s="41"/>
      <c r="AY522" s="41"/>
      <c r="AZ522" s="41"/>
      <c r="BA522" s="41"/>
      <c r="BB522" s="42"/>
      <c r="BC522" s="43"/>
      <c r="BD522" s="2"/>
      <c r="BE522" s="2"/>
      <c r="BF522" s="2"/>
      <c r="BG522" s="2"/>
      <c r="BH522" s="2"/>
      <c r="BI522" s="2"/>
      <c r="BJ522" s="2"/>
      <c r="BK522" s="2"/>
      <c r="BL522" s="2"/>
      <c r="BM522" s="2"/>
      <c r="BN522" s="2"/>
      <c r="BO522" s="2"/>
      <c r="BP522" s="2"/>
      <c r="BQ522" s="2"/>
      <c r="BR522" s="2"/>
      <c r="BS522" s="2"/>
      <c r="BT522" s="2"/>
      <c r="BU522" s="2"/>
      <c r="BV522" s="2"/>
      <c r="BW522" s="2"/>
      <c r="BX522" s="2"/>
      <c r="BY522" s="2"/>
    </row>
    <row r="523" spans="1:77" ht="15" x14ac:dyDescent="0.25">
      <c r="A523" s="47"/>
      <c r="B523" s="47"/>
      <c r="C523" s="47"/>
      <c r="D523" s="47"/>
      <c r="E523" s="47"/>
      <c r="F523" s="47"/>
      <c r="G523" s="48"/>
      <c r="H523" s="48"/>
      <c r="I523" s="48"/>
      <c r="J523" s="48"/>
      <c r="K523" s="48"/>
      <c r="L523" s="48"/>
      <c r="M523" s="49"/>
      <c r="N523" s="50"/>
      <c r="O523" s="51"/>
      <c r="P523" s="52"/>
      <c r="Q523" s="52"/>
      <c r="R523" s="51"/>
      <c r="S523" s="53"/>
      <c r="T523" s="49"/>
      <c r="U523" s="50"/>
      <c r="V523" s="51"/>
      <c r="W523" s="51"/>
      <c r="X523" s="54"/>
      <c r="Y523" s="54"/>
      <c r="Z523" s="54"/>
      <c r="AA523" s="54"/>
      <c r="AB523" s="54"/>
      <c r="AC523" s="54"/>
      <c r="AD523" s="54"/>
      <c r="AE523" s="55"/>
      <c r="AF523" s="51"/>
      <c r="AG523" s="41"/>
      <c r="AH523" s="41"/>
      <c r="AI523" s="41"/>
      <c r="AJ523" s="41"/>
      <c r="AK523" s="41"/>
      <c r="AL523" s="41"/>
      <c r="AM523" s="41"/>
      <c r="AN523" s="41"/>
      <c r="AO523" s="41"/>
      <c r="AP523" s="41"/>
      <c r="AQ523" s="41"/>
      <c r="AR523" s="41"/>
      <c r="AS523" s="41"/>
      <c r="AT523" s="41"/>
      <c r="AU523" s="41"/>
      <c r="AV523" s="41"/>
      <c r="AW523" s="41"/>
      <c r="AX523" s="41"/>
      <c r="AY523" s="41"/>
      <c r="AZ523" s="41"/>
      <c r="BA523" s="41"/>
      <c r="BB523" s="42"/>
      <c r="BC523" s="43"/>
      <c r="BD523" s="2"/>
      <c r="BE523" s="2"/>
      <c r="BF523" s="2"/>
      <c r="BG523" s="2"/>
      <c r="BH523" s="2"/>
      <c r="BI523" s="2"/>
      <c r="BJ523" s="2"/>
      <c r="BK523" s="2"/>
      <c r="BL523" s="2"/>
      <c r="BM523" s="2"/>
      <c r="BN523" s="2"/>
      <c r="BO523" s="2"/>
      <c r="BP523" s="2"/>
      <c r="BQ523" s="2"/>
      <c r="BR523" s="2"/>
      <c r="BS523" s="2"/>
      <c r="BT523" s="2"/>
      <c r="BU523" s="2"/>
      <c r="BV523" s="2"/>
      <c r="BW523" s="2"/>
      <c r="BX523" s="2"/>
      <c r="BY523" s="2"/>
    </row>
    <row r="524" spans="1:77" ht="15" x14ac:dyDescent="0.25">
      <c r="A524" s="47"/>
      <c r="B524" s="47"/>
      <c r="C524" s="47"/>
      <c r="D524" s="47"/>
      <c r="E524" s="47"/>
      <c r="F524" s="47"/>
      <c r="G524" s="48"/>
      <c r="H524" s="48"/>
      <c r="I524" s="48"/>
      <c r="J524" s="48"/>
      <c r="K524" s="48"/>
      <c r="L524" s="48"/>
      <c r="M524" s="49"/>
      <c r="N524" s="50"/>
      <c r="O524" s="51"/>
      <c r="P524" s="52"/>
      <c r="Q524" s="52"/>
      <c r="R524" s="51"/>
      <c r="S524" s="53"/>
      <c r="T524" s="49"/>
      <c r="U524" s="50"/>
      <c r="V524" s="51"/>
      <c r="W524" s="51"/>
      <c r="X524" s="54"/>
      <c r="Y524" s="54"/>
      <c r="Z524" s="54"/>
      <c r="AA524" s="54"/>
      <c r="AB524" s="54"/>
      <c r="AC524" s="54"/>
      <c r="AD524" s="54"/>
      <c r="AE524" s="55"/>
      <c r="AF524" s="51"/>
      <c r="AG524" s="41"/>
      <c r="AH524" s="41"/>
      <c r="AI524" s="41"/>
      <c r="AJ524" s="41"/>
      <c r="AK524" s="41"/>
      <c r="AL524" s="41"/>
      <c r="AM524" s="41"/>
      <c r="AN524" s="41"/>
      <c r="AO524" s="41"/>
      <c r="AP524" s="41"/>
      <c r="AQ524" s="41"/>
      <c r="AR524" s="41"/>
      <c r="AS524" s="41"/>
      <c r="AT524" s="41"/>
      <c r="AU524" s="41"/>
      <c r="AV524" s="41"/>
      <c r="AW524" s="41"/>
      <c r="AX524" s="41"/>
      <c r="AY524" s="41"/>
      <c r="AZ524" s="41"/>
      <c r="BA524" s="41"/>
      <c r="BB524" s="42"/>
      <c r="BC524" s="43"/>
      <c r="BD524" s="2"/>
      <c r="BE524" s="2"/>
      <c r="BF524" s="2"/>
      <c r="BG524" s="2"/>
      <c r="BH524" s="2"/>
      <c r="BI524" s="2"/>
      <c r="BJ524" s="2"/>
      <c r="BK524" s="2"/>
      <c r="BL524" s="2"/>
      <c r="BM524" s="2"/>
      <c r="BN524" s="2"/>
      <c r="BO524" s="2"/>
      <c r="BP524" s="2"/>
      <c r="BQ524" s="2"/>
      <c r="BR524" s="2"/>
      <c r="BS524" s="2"/>
      <c r="BT524" s="2"/>
      <c r="BU524" s="2"/>
      <c r="BV524" s="2"/>
      <c r="BW524" s="2"/>
      <c r="BX524" s="2"/>
      <c r="BY524" s="2"/>
    </row>
    <row r="525" spans="1:77" ht="15" x14ac:dyDescent="0.25">
      <c r="A525" s="47"/>
      <c r="B525" s="47"/>
      <c r="C525" s="47"/>
      <c r="D525" s="47"/>
      <c r="E525" s="47"/>
      <c r="F525" s="47"/>
      <c r="G525" s="48"/>
      <c r="H525" s="48"/>
      <c r="I525" s="48"/>
      <c r="J525" s="48"/>
      <c r="K525" s="48"/>
      <c r="L525" s="48"/>
      <c r="M525" s="49"/>
      <c r="N525" s="50"/>
      <c r="O525" s="51"/>
      <c r="P525" s="52"/>
      <c r="Q525" s="52"/>
      <c r="R525" s="51"/>
      <c r="S525" s="53"/>
      <c r="T525" s="49"/>
      <c r="U525" s="50"/>
      <c r="V525" s="51"/>
      <c r="W525" s="51"/>
      <c r="X525" s="54"/>
      <c r="Y525" s="54"/>
      <c r="Z525" s="54"/>
      <c r="AA525" s="54"/>
      <c r="AB525" s="54"/>
      <c r="AC525" s="54"/>
      <c r="AD525" s="54"/>
      <c r="AE525" s="55"/>
      <c r="AF525" s="51"/>
      <c r="AG525" s="41"/>
      <c r="AH525" s="41"/>
      <c r="AI525" s="41"/>
      <c r="AJ525" s="41"/>
      <c r="AK525" s="41"/>
      <c r="AL525" s="41"/>
      <c r="AM525" s="41"/>
      <c r="AN525" s="41"/>
      <c r="AO525" s="41"/>
      <c r="AP525" s="41"/>
      <c r="AQ525" s="41"/>
      <c r="AR525" s="41"/>
      <c r="AS525" s="41"/>
      <c r="AT525" s="41"/>
      <c r="AU525" s="41"/>
      <c r="AV525" s="41"/>
      <c r="AW525" s="41"/>
      <c r="AX525" s="41"/>
      <c r="AY525" s="41"/>
      <c r="AZ525" s="41"/>
      <c r="BA525" s="41"/>
      <c r="BB525" s="42"/>
      <c r="BC525" s="43"/>
      <c r="BD525" s="2"/>
      <c r="BE525" s="2"/>
      <c r="BF525" s="2"/>
      <c r="BG525" s="2"/>
      <c r="BH525" s="2"/>
      <c r="BI525" s="2"/>
      <c r="BJ525" s="2"/>
      <c r="BK525" s="2"/>
      <c r="BL525" s="2"/>
      <c r="BM525" s="2"/>
      <c r="BN525" s="2"/>
      <c r="BO525" s="2"/>
      <c r="BP525" s="2"/>
      <c r="BQ525" s="2"/>
      <c r="BR525" s="2"/>
      <c r="BS525" s="2"/>
      <c r="BT525" s="2"/>
      <c r="BU525" s="2"/>
      <c r="BV525" s="2"/>
      <c r="BW525" s="2"/>
      <c r="BX525" s="2"/>
      <c r="BY525" s="2"/>
    </row>
    <row r="526" spans="1:77" ht="15" x14ac:dyDescent="0.25">
      <c r="A526" s="47"/>
      <c r="B526" s="47"/>
      <c r="C526" s="47"/>
      <c r="D526" s="47"/>
      <c r="E526" s="47"/>
      <c r="F526" s="47"/>
      <c r="G526" s="48"/>
      <c r="H526" s="48"/>
      <c r="I526" s="48"/>
      <c r="J526" s="48"/>
      <c r="K526" s="48"/>
      <c r="L526" s="48"/>
      <c r="M526" s="49"/>
      <c r="N526" s="50"/>
      <c r="O526" s="51"/>
      <c r="P526" s="52"/>
      <c r="Q526" s="52"/>
      <c r="R526" s="51"/>
      <c r="S526" s="53"/>
      <c r="T526" s="49"/>
      <c r="U526" s="50"/>
      <c r="V526" s="51"/>
      <c r="W526" s="51"/>
      <c r="X526" s="54"/>
      <c r="Y526" s="54"/>
      <c r="Z526" s="54"/>
      <c r="AA526" s="54"/>
      <c r="AB526" s="54"/>
      <c r="AC526" s="54"/>
      <c r="AD526" s="54"/>
      <c r="AE526" s="55"/>
      <c r="AF526" s="51"/>
      <c r="AG526" s="41"/>
      <c r="AH526" s="41"/>
      <c r="AI526" s="41"/>
      <c r="AJ526" s="41"/>
      <c r="AK526" s="41"/>
      <c r="AL526" s="41"/>
      <c r="AM526" s="41"/>
      <c r="AN526" s="41"/>
      <c r="AO526" s="41"/>
      <c r="AP526" s="41"/>
      <c r="AQ526" s="41"/>
      <c r="AR526" s="41"/>
      <c r="AS526" s="41"/>
      <c r="AT526" s="41"/>
      <c r="AU526" s="41"/>
      <c r="AV526" s="41"/>
      <c r="AW526" s="41"/>
      <c r="AX526" s="41"/>
      <c r="AY526" s="41"/>
      <c r="AZ526" s="41"/>
      <c r="BA526" s="41"/>
      <c r="BB526" s="42"/>
      <c r="BC526" s="43"/>
      <c r="BD526" s="2"/>
      <c r="BE526" s="2"/>
      <c r="BF526" s="2"/>
      <c r="BG526" s="2"/>
      <c r="BH526" s="2"/>
      <c r="BI526" s="2"/>
      <c r="BJ526" s="2"/>
      <c r="BK526" s="2"/>
      <c r="BL526" s="2"/>
      <c r="BM526" s="2"/>
      <c r="BN526" s="2"/>
      <c r="BO526" s="2"/>
      <c r="BP526" s="2"/>
      <c r="BQ526" s="2"/>
      <c r="BR526" s="2"/>
      <c r="BS526" s="2"/>
      <c r="BT526" s="2"/>
      <c r="BU526" s="2"/>
      <c r="BV526" s="2"/>
      <c r="BW526" s="2"/>
      <c r="BX526" s="2"/>
      <c r="BY526" s="2"/>
    </row>
    <row r="527" spans="1:77" ht="15" x14ac:dyDescent="0.25">
      <c r="A527" s="47"/>
      <c r="B527" s="47"/>
      <c r="C527" s="47"/>
      <c r="D527" s="47"/>
      <c r="E527" s="47"/>
      <c r="F527" s="47"/>
      <c r="G527" s="48"/>
      <c r="H527" s="48"/>
      <c r="I527" s="48"/>
      <c r="J527" s="48"/>
      <c r="K527" s="48"/>
      <c r="L527" s="48"/>
      <c r="M527" s="49"/>
      <c r="N527" s="50"/>
      <c r="O527" s="51"/>
      <c r="P527" s="52"/>
      <c r="Q527" s="52"/>
      <c r="R527" s="51"/>
      <c r="S527" s="53"/>
      <c r="T527" s="49"/>
      <c r="U527" s="50"/>
      <c r="V527" s="51"/>
      <c r="W527" s="51"/>
      <c r="X527" s="54"/>
      <c r="Y527" s="54"/>
      <c r="Z527" s="54"/>
      <c r="AA527" s="54"/>
      <c r="AB527" s="54"/>
      <c r="AC527" s="54"/>
      <c r="AD527" s="54"/>
      <c r="AE527" s="55"/>
      <c r="AF527" s="51"/>
      <c r="AG527" s="41"/>
      <c r="AH527" s="41"/>
      <c r="AI527" s="41"/>
      <c r="AJ527" s="41"/>
      <c r="AK527" s="41"/>
      <c r="AL527" s="41"/>
      <c r="AM527" s="41"/>
      <c r="AN527" s="41"/>
      <c r="AO527" s="41"/>
      <c r="AP527" s="41"/>
      <c r="AQ527" s="41"/>
      <c r="AR527" s="41"/>
      <c r="AS527" s="41"/>
      <c r="AT527" s="41"/>
      <c r="AU527" s="41"/>
      <c r="AV527" s="41"/>
      <c r="AW527" s="41"/>
      <c r="AX527" s="41"/>
      <c r="AY527" s="41"/>
      <c r="AZ527" s="41"/>
      <c r="BA527" s="41"/>
      <c r="BB527" s="42"/>
      <c r="BC527" s="43"/>
      <c r="BD527" s="2"/>
      <c r="BE527" s="2"/>
      <c r="BF527" s="2"/>
      <c r="BG527" s="2"/>
      <c r="BH527" s="2"/>
      <c r="BI527" s="2"/>
      <c r="BJ527" s="2"/>
      <c r="BK527" s="2"/>
      <c r="BL527" s="2"/>
      <c r="BM527" s="2"/>
      <c r="BN527" s="2"/>
      <c r="BO527" s="2"/>
      <c r="BP527" s="2"/>
      <c r="BQ527" s="2"/>
      <c r="BR527" s="2"/>
      <c r="BS527" s="2"/>
      <c r="BT527" s="2"/>
      <c r="BU527" s="2"/>
      <c r="BV527" s="2"/>
      <c r="BW527" s="2"/>
      <c r="BX527" s="2"/>
      <c r="BY527" s="2"/>
    </row>
    <row r="528" spans="1:77" ht="15" x14ac:dyDescent="0.25">
      <c r="A528" s="47"/>
      <c r="B528" s="47"/>
      <c r="C528" s="47"/>
      <c r="D528" s="47"/>
      <c r="E528" s="47"/>
      <c r="F528" s="47"/>
      <c r="G528" s="48"/>
      <c r="H528" s="48"/>
      <c r="I528" s="48"/>
      <c r="J528" s="48"/>
      <c r="K528" s="48"/>
      <c r="L528" s="48"/>
      <c r="M528" s="49"/>
      <c r="N528" s="50"/>
      <c r="O528" s="51"/>
      <c r="P528" s="52"/>
      <c r="Q528" s="52"/>
      <c r="R528" s="51"/>
      <c r="S528" s="53"/>
      <c r="T528" s="49"/>
      <c r="U528" s="50"/>
      <c r="V528" s="51"/>
      <c r="W528" s="51"/>
      <c r="X528" s="54"/>
      <c r="Y528" s="54"/>
      <c r="Z528" s="54"/>
      <c r="AA528" s="54"/>
      <c r="AB528" s="54"/>
      <c r="AC528" s="54"/>
      <c r="AD528" s="54"/>
      <c r="AE528" s="55"/>
      <c r="AF528" s="51"/>
      <c r="AG528" s="41"/>
      <c r="AH528" s="41"/>
      <c r="AI528" s="41"/>
      <c r="AJ528" s="41"/>
      <c r="AK528" s="41"/>
      <c r="AL528" s="41"/>
      <c r="AM528" s="41"/>
      <c r="AN528" s="41"/>
      <c r="AO528" s="41"/>
      <c r="AP528" s="41"/>
      <c r="AQ528" s="41"/>
      <c r="AR528" s="41"/>
      <c r="AS528" s="41"/>
      <c r="AT528" s="41"/>
      <c r="AU528" s="41"/>
      <c r="AV528" s="41"/>
      <c r="AW528" s="41"/>
      <c r="AX528" s="41"/>
      <c r="AY528" s="41"/>
      <c r="AZ528" s="41"/>
      <c r="BA528" s="41"/>
      <c r="BB528" s="42"/>
      <c r="BC528" s="43"/>
      <c r="BD528" s="2"/>
      <c r="BE528" s="2"/>
      <c r="BF528" s="2"/>
      <c r="BG528" s="2"/>
      <c r="BH528" s="2"/>
      <c r="BI528" s="2"/>
      <c r="BJ528" s="2"/>
      <c r="BK528" s="2"/>
      <c r="BL528" s="2"/>
      <c r="BM528" s="2"/>
      <c r="BN528" s="2"/>
      <c r="BO528" s="2"/>
      <c r="BP528" s="2"/>
      <c r="BQ528" s="2"/>
      <c r="BR528" s="2"/>
      <c r="BS528" s="2"/>
      <c r="BT528" s="2"/>
      <c r="BU528" s="2"/>
      <c r="BV528" s="2"/>
      <c r="BW528" s="2"/>
      <c r="BX528" s="2"/>
      <c r="BY528" s="2"/>
    </row>
    <row r="529" spans="1:77" ht="15" x14ac:dyDescent="0.25">
      <c r="A529" s="47"/>
      <c r="B529" s="47"/>
      <c r="C529" s="47"/>
      <c r="D529" s="47"/>
      <c r="E529" s="47"/>
      <c r="F529" s="47"/>
      <c r="G529" s="48"/>
      <c r="H529" s="48"/>
      <c r="I529" s="48"/>
      <c r="J529" s="48"/>
      <c r="K529" s="48"/>
      <c r="L529" s="48"/>
      <c r="M529" s="49"/>
      <c r="N529" s="50"/>
      <c r="O529" s="51"/>
      <c r="P529" s="52"/>
      <c r="Q529" s="52"/>
      <c r="R529" s="51"/>
      <c r="S529" s="53"/>
      <c r="T529" s="49"/>
      <c r="U529" s="50"/>
      <c r="V529" s="51"/>
      <c r="W529" s="51"/>
      <c r="X529" s="54"/>
      <c r="Y529" s="54"/>
      <c r="Z529" s="54"/>
      <c r="AA529" s="54"/>
      <c r="AB529" s="54"/>
      <c r="AC529" s="54"/>
      <c r="AD529" s="54"/>
      <c r="AE529" s="55"/>
      <c r="AF529" s="51"/>
      <c r="AG529" s="41"/>
      <c r="AH529" s="41"/>
      <c r="AI529" s="41"/>
      <c r="AJ529" s="41"/>
      <c r="AK529" s="41"/>
      <c r="AL529" s="41"/>
      <c r="AM529" s="41"/>
      <c r="AN529" s="41"/>
      <c r="AO529" s="41"/>
      <c r="AP529" s="41"/>
      <c r="AQ529" s="41"/>
      <c r="AR529" s="41"/>
      <c r="AS529" s="41"/>
      <c r="AT529" s="41"/>
      <c r="AU529" s="41"/>
      <c r="AV529" s="41"/>
      <c r="AW529" s="41"/>
      <c r="AX529" s="41"/>
      <c r="AY529" s="41"/>
      <c r="AZ529" s="41"/>
      <c r="BA529" s="41"/>
      <c r="BB529" s="42"/>
      <c r="BC529" s="43"/>
      <c r="BD529" s="2"/>
      <c r="BE529" s="2"/>
      <c r="BF529" s="2"/>
      <c r="BG529" s="2"/>
      <c r="BH529" s="2"/>
      <c r="BI529" s="2"/>
      <c r="BJ529" s="2"/>
      <c r="BK529" s="2"/>
      <c r="BL529" s="2"/>
      <c r="BM529" s="2"/>
      <c r="BN529" s="2"/>
      <c r="BO529" s="2"/>
      <c r="BP529" s="2"/>
      <c r="BQ529" s="2"/>
      <c r="BR529" s="2"/>
      <c r="BS529" s="2"/>
      <c r="BT529" s="2"/>
      <c r="BU529" s="2"/>
      <c r="BV529" s="2"/>
      <c r="BW529" s="2"/>
      <c r="BX529" s="2"/>
      <c r="BY529" s="2"/>
    </row>
    <row r="530" spans="1:77" ht="15" x14ac:dyDescent="0.25">
      <c r="A530" s="47"/>
      <c r="B530" s="47"/>
      <c r="C530" s="47"/>
      <c r="D530" s="47"/>
      <c r="E530" s="47"/>
      <c r="F530" s="47"/>
      <c r="G530" s="48"/>
      <c r="H530" s="48"/>
      <c r="I530" s="48"/>
      <c r="J530" s="48"/>
      <c r="K530" s="48"/>
      <c r="L530" s="48"/>
      <c r="M530" s="49"/>
      <c r="N530" s="50"/>
      <c r="O530" s="51"/>
      <c r="P530" s="52"/>
      <c r="Q530" s="52"/>
      <c r="R530" s="51"/>
      <c r="S530" s="53"/>
      <c r="T530" s="49"/>
      <c r="U530" s="50"/>
      <c r="V530" s="51"/>
      <c r="W530" s="51"/>
      <c r="X530" s="54"/>
      <c r="Y530" s="54"/>
      <c r="Z530" s="54"/>
      <c r="AA530" s="54"/>
      <c r="AB530" s="54"/>
      <c r="AC530" s="54"/>
      <c r="AD530" s="54"/>
      <c r="AE530" s="55"/>
      <c r="AF530" s="51"/>
      <c r="AG530" s="41"/>
      <c r="AH530" s="41"/>
      <c r="AI530" s="41"/>
      <c r="AJ530" s="41"/>
      <c r="AK530" s="41"/>
      <c r="AL530" s="41"/>
      <c r="AM530" s="41"/>
      <c r="AN530" s="41"/>
      <c r="AO530" s="41"/>
      <c r="AP530" s="41"/>
      <c r="AQ530" s="41"/>
      <c r="AR530" s="41"/>
      <c r="AS530" s="41"/>
      <c r="AT530" s="41"/>
      <c r="AU530" s="41"/>
      <c r="AV530" s="41"/>
      <c r="AW530" s="41"/>
      <c r="AX530" s="41"/>
      <c r="AY530" s="41"/>
      <c r="AZ530" s="41"/>
      <c r="BA530" s="41"/>
      <c r="BB530" s="42"/>
      <c r="BC530" s="43"/>
      <c r="BD530" s="2"/>
      <c r="BE530" s="2"/>
      <c r="BF530" s="2"/>
      <c r="BG530" s="2"/>
      <c r="BH530" s="2"/>
      <c r="BI530" s="2"/>
      <c r="BJ530" s="2"/>
      <c r="BK530" s="2"/>
      <c r="BL530" s="2"/>
      <c r="BM530" s="2"/>
      <c r="BN530" s="2"/>
      <c r="BO530" s="2"/>
      <c r="BP530" s="2"/>
      <c r="BQ530" s="2"/>
      <c r="BR530" s="2"/>
      <c r="BS530" s="2"/>
      <c r="BT530" s="2"/>
      <c r="BU530" s="2"/>
      <c r="BV530" s="2"/>
      <c r="BW530" s="2"/>
      <c r="BX530" s="2"/>
      <c r="BY530" s="2"/>
    </row>
    <row r="531" spans="1:77" ht="15" x14ac:dyDescent="0.25">
      <c r="A531" s="47"/>
      <c r="B531" s="47"/>
      <c r="C531" s="47"/>
      <c r="D531" s="47"/>
      <c r="E531" s="47"/>
      <c r="F531" s="47"/>
      <c r="G531" s="48"/>
      <c r="H531" s="48"/>
      <c r="I531" s="48"/>
      <c r="J531" s="48"/>
      <c r="K531" s="48"/>
      <c r="L531" s="48"/>
      <c r="M531" s="49"/>
      <c r="N531" s="50"/>
      <c r="O531" s="51"/>
      <c r="P531" s="52"/>
      <c r="Q531" s="52"/>
      <c r="R531" s="51"/>
      <c r="S531" s="53"/>
      <c r="T531" s="49"/>
      <c r="U531" s="50"/>
      <c r="V531" s="51"/>
      <c r="W531" s="51"/>
      <c r="X531" s="54"/>
      <c r="Y531" s="54"/>
      <c r="Z531" s="54"/>
      <c r="AA531" s="54"/>
      <c r="AB531" s="54"/>
      <c r="AC531" s="54"/>
      <c r="AD531" s="54"/>
      <c r="AE531" s="55"/>
      <c r="AF531" s="51"/>
      <c r="AG531" s="41"/>
      <c r="AH531" s="41"/>
      <c r="AI531" s="41"/>
      <c r="AJ531" s="41"/>
      <c r="AK531" s="41"/>
      <c r="AL531" s="41"/>
      <c r="AM531" s="41"/>
      <c r="AN531" s="41"/>
      <c r="AO531" s="41"/>
      <c r="AP531" s="41"/>
      <c r="AQ531" s="41"/>
      <c r="AR531" s="41"/>
      <c r="AS531" s="41"/>
      <c r="AT531" s="41"/>
      <c r="AU531" s="41"/>
      <c r="AV531" s="41"/>
      <c r="AW531" s="41"/>
      <c r="AX531" s="41"/>
      <c r="AY531" s="41"/>
      <c r="AZ531" s="41"/>
      <c r="BA531" s="41"/>
      <c r="BB531" s="42"/>
      <c r="BC531" s="43"/>
      <c r="BD531" s="2"/>
      <c r="BE531" s="2"/>
      <c r="BF531" s="2"/>
      <c r="BG531" s="2"/>
      <c r="BH531" s="2"/>
      <c r="BI531" s="2"/>
      <c r="BJ531" s="2"/>
      <c r="BK531" s="2"/>
      <c r="BL531" s="2"/>
      <c r="BM531" s="2"/>
      <c r="BN531" s="2"/>
      <c r="BO531" s="2"/>
      <c r="BP531" s="2"/>
      <c r="BQ531" s="2"/>
      <c r="BR531" s="2"/>
      <c r="BS531" s="2"/>
      <c r="BT531" s="2"/>
      <c r="BU531" s="2"/>
      <c r="BV531" s="2"/>
      <c r="BW531" s="2"/>
      <c r="BX531" s="2"/>
      <c r="BY531" s="2"/>
    </row>
    <row r="532" spans="1:77" ht="15" x14ac:dyDescent="0.25">
      <c r="A532" s="47"/>
      <c r="B532" s="47"/>
      <c r="C532" s="47"/>
      <c r="D532" s="47"/>
      <c r="E532" s="47"/>
      <c r="F532" s="47"/>
      <c r="G532" s="48"/>
      <c r="H532" s="48"/>
      <c r="I532" s="48"/>
      <c r="J532" s="48"/>
      <c r="K532" s="48"/>
      <c r="L532" s="48"/>
      <c r="M532" s="49"/>
      <c r="N532" s="50"/>
      <c r="O532" s="51"/>
      <c r="P532" s="52"/>
      <c r="Q532" s="52"/>
      <c r="R532" s="51"/>
      <c r="S532" s="53"/>
      <c r="T532" s="49"/>
      <c r="U532" s="50"/>
      <c r="V532" s="51"/>
      <c r="W532" s="51"/>
      <c r="X532" s="54"/>
      <c r="Y532" s="54"/>
      <c r="Z532" s="54"/>
      <c r="AA532" s="54"/>
      <c r="AB532" s="54"/>
      <c r="AC532" s="54"/>
      <c r="AD532" s="54"/>
      <c r="AE532" s="55"/>
      <c r="AF532" s="51"/>
      <c r="AG532" s="41"/>
      <c r="AH532" s="41"/>
      <c r="AI532" s="41"/>
      <c r="AJ532" s="41"/>
      <c r="AK532" s="41"/>
      <c r="AL532" s="41"/>
      <c r="AM532" s="41"/>
      <c r="AN532" s="41"/>
      <c r="AO532" s="41"/>
      <c r="AP532" s="41"/>
      <c r="AQ532" s="41"/>
      <c r="AR532" s="41"/>
      <c r="AS532" s="41"/>
      <c r="AT532" s="41"/>
      <c r="AU532" s="41"/>
      <c r="AV532" s="41"/>
      <c r="AW532" s="41"/>
      <c r="AX532" s="41"/>
      <c r="AY532" s="41"/>
      <c r="AZ532" s="41"/>
      <c r="BA532" s="41"/>
      <c r="BB532" s="42"/>
      <c r="BC532" s="43"/>
      <c r="BD532" s="2"/>
      <c r="BE532" s="2"/>
      <c r="BF532" s="2"/>
      <c r="BG532" s="2"/>
      <c r="BH532" s="2"/>
      <c r="BI532" s="2"/>
      <c r="BJ532" s="2"/>
      <c r="BK532" s="2"/>
      <c r="BL532" s="2"/>
      <c r="BM532" s="2"/>
      <c r="BN532" s="2"/>
      <c r="BO532" s="2"/>
      <c r="BP532" s="2"/>
      <c r="BQ532" s="2"/>
      <c r="BR532" s="2"/>
      <c r="BS532" s="2"/>
      <c r="BT532" s="2"/>
      <c r="BU532" s="2"/>
      <c r="BV532" s="2"/>
      <c r="BW532" s="2"/>
      <c r="BX532" s="2"/>
      <c r="BY532" s="2"/>
    </row>
    <row r="533" spans="1:77" ht="15" x14ac:dyDescent="0.25">
      <c r="A533" s="47"/>
      <c r="B533" s="47"/>
      <c r="C533" s="47"/>
      <c r="D533" s="47"/>
      <c r="E533" s="47"/>
      <c r="F533" s="47"/>
      <c r="G533" s="48"/>
      <c r="H533" s="48"/>
      <c r="I533" s="48"/>
      <c r="J533" s="48"/>
      <c r="K533" s="48"/>
      <c r="L533" s="48"/>
      <c r="M533" s="49"/>
      <c r="N533" s="50"/>
      <c r="O533" s="51"/>
      <c r="P533" s="52"/>
      <c r="Q533" s="52"/>
      <c r="R533" s="51"/>
      <c r="S533" s="53"/>
      <c r="T533" s="49"/>
      <c r="U533" s="50"/>
      <c r="V533" s="51"/>
      <c r="W533" s="51"/>
      <c r="X533" s="54"/>
      <c r="Y533" s="54"/>
      <c r="Z533" s="54"/>
      <c r="AA533" s="54"/>
      <c r="AB533" s="54"/>
      <c r="AC533" s="54"/>
      <c r="AD533" s="54"/>
      <c r="AE533" s="55"/>
      <c r="AF533" s="51"/>
      <c r="AG533" s="41"/>
      <c r="AH533" s="41"/>
      <c r="AI533" s="41"/>
      <c r="AJ533" s="41"/>
      <c r="AK533" s="41"/>
      <c r="AL533" s="41"/>
      <c r="AM533" s="41"/>
      <c r="AN533" s="41"/>
      <c r="AO533" s="41"/>
      <c r="AP533" s="41"/>
      <c r="AQ533" s="41"/>
      <c r="AR533" s="41"/>
      <c r="AS533" s="41"/>
      <c r="AT533" s="41"/>
      <c r="AU533" s="41"/>
      <c r="AV533" s="41"/>
      <c r="AW533" s="41"/>
      <c r="AX533" s="41"/>
      <c r="AY533" s="41"/>
      <c r="AZ533" s="41"/>
      <c r="BA533" s="41"/>
      <c r="BB533" s="42"/>
      <c r="BC533" s="43"/>
      <c r="BD533" s="2"/>
      <c r="BE533" s="2"/>
      <c r="BF533" s="2"/>
      <c r="BG533" s="2"/>
      <c r="BH533" s="2"/>
      <c r="BI533" s="2"/>
      <c r="BJ533" s="2"/>
      <c r="BK533" s="2"/>
      <c r="BL533" s="2"/>
      <c r="BM533" s="2"/>
      <c r="BN533" s="2"/>
      <c r="BO533" s="2"/>
      <c r="BP533" s="2"/>
      <c r="BQ533" s="2"/>
      <c r="BR533" s="2"/>
      <c r="BS533" s="2"/>
      <c r="BT533" s="2"/>
      <c r="BU533" s="2"/>
      <c r="BV533" s="2"/>
      <c r="BW533" s="2"/>
      <c r="BX533" s="2"/>
      <c r="BY533" s="2"/>
    </row>
    <row r="534" spans="1:77" ht="15" x14ac:dyDescent="0.25">
      <c r="A534" s="47"/>
      <c r="B534" s="47"/>
      <c r="C534" s="47"/>
      <c r="D534" s="47"/>
      <c r="E534" s="47"/>
      <c r="F534" s="47"/>
      <c r="G534" s="48"/>
      <c r="H534" s="48"/>
      <c r="I534" s="48"/>
      <c r="J534" s="48"/>
      <c r="K534" s="48"/>
      <c r="L534" s="48"/>
      <c r="M534" s="49"/>
      <c r="N534" s="50"/>
      <c r="O534" s="51"/>
      <c r="P534" s="52"/>
      <c r="Q534" s="52"/>
      <c r="R534" s="51"/>
      <c r="S534" s="53"/>
      <c r="T534" s="49"/>
      <c r="U534" s="50"/>
      <c r="V534" s="51"/>
      <c r="W534" s="51"/>
      <c r="X534" s="54"/>
      <c r="Y534" s="54"/>
      <c r="Z534" s="54"/>
      <c r="AA534" s="54"/>
      <c r="AB534" s="54"/>
      <c r="AC534" s="54"/>
      <c r="AD534" s="54"/>
      <c r="AE534" s="55"/>
      <c r="AF534" s="51"/>
      <c r="AG534" s="41"/>
      <c r="AH534" s="41"/>
      <c r="AI534" s="41"/>
      <c r="AJ534" s="41"/>
      <c r="AK534" s="41"/>
      <c r="AL534" s="41"/>
      <c r="AM534" s="41"/>
      <c r="AN534" s="41"/>
      <c r="AO534" s="41"/>
      <c r="AP534" s="41"/>
      <c r="AQ534" s="41"/>
      <c r="AR534" s="41"/>
      <c r="AS534" s="41"/>
      <c r="AT534" s="41"/>
      <c r="AU534" s="41"/>
      <c r="AV534" s="41"/>
      <c r="AW534" s="41"/>
      <c r="AX534" s="41"/>
      <c r="AY534" s="41"/>
      <c r="AZ534" s="41"/>
      <c r="BA534" s="41"/>
      <c r="BB534" s="42"/>
      <c r="BC534" s="43"/>
      <c r="BD534" s="2"/>
      <c r="BE534" s="2"/>
      <c r="BF534" s="2"/>
      <c r="BG534" s="2"/>
      <c r="BH534" s="2"/>
      <c r="BI534" s="2"/>
      <c r="BJ534" s="2"/>
      <c r="BK534" s="2"/>
      <c r="BL534" s="2"/>
      <c r="BM534" s="2"/>
      <c r="BN534" s="2"/>
      <c r="BO534" s="2"/>
      <c r="BP534" s="2"/>
      <c r="BQ534" s="2"/>
      <c r="BR534" s="2"/>
      <c r="BS534" s="2"/>
      <c r="BT534" s="2"/>
      <c r="BU534" s="2"/>
      <c r="BV534" s="2"/>
      <c r="BW534" s="2"/>
      <c r="BX534" s="2"/>
      <c r="BY534" s="2"/>
    </row>
    <row r="535" spans="1:77" ht="15" x14ac:dyDescent="0.25">
      <c r="A535" s="47"/>
      <c r="B535" s="47"/>
      <c r="C535" s="47"/>
      <c r="D535" s="47"/>
      <c r="E535" s="47"/>
      <c r="F535" s="47"/>
      <c r="G535" s="48"/>
      <c r="H535" s="48"/>
      <c r="I535" s="48"/>
      <c r="J535" s="48"/>
      <c r="K535" s="48"/>
      <c r="L535" s="48"/>
      <c r="M535" s="49"/>
      <c r="N535" s="50"/>
      <c r="O535" s="51"/>
      <c r="P535" s="52"/>
      <c r="Q535" s="52"/>
      <c r="R535" s="51"/>
      <c r="S535" s="53"/>
      <c r="T535" s="49"/>
      <c r="U535" s="50"/>
      <c r="V535" s="51"/>
      <c r="W535" s="51"/>
      <c r="X535" s="54"/>
      <c r="Y535" s="54"/>
      <c r="Z535" s="54"/>
      <c r="AA535" s="54"/>
      <c r="AB535" s="54"/>
      <c r="AC535" s="54"/>
      <c r="AD535" s="54"/>
      <c r="AE535" s="55"/>
      <c r="AF535" s="51"/>
      <c r="AG535" s="41"/>
      <c r="AH535" s="41"/>
      <c r="AI535" s="41"/>
      <c r="AJ535" s="41"/>
      <c r="AK535" s="41"/>
      <c r="AL535" s="41"/>
      <c r="AM535" s="41"/>
      <c r="AN535" s="41"/>
      <c r="AO535" s="41"/>
      <c r="AP535" s="41"/>
      <c r="AQ535" s="41"/>
      <c r="AR535" s="41"/>
      <c r="AS535" s="41"/>
      <c r="AT535" s="41"/>
      <c r="AU535" s="41"/>
      <c r="AV535" s="41"/>
      <c r="AW535" s="41"/>
      <c r="AX535" s="41"/>
      <c r="AY535" s="41"/>
      <c r="AZ535" s="41"/>
      <c r="BA535" s="41"/>
      <c r="BB535" s="42"/>
      <c r="BC535" s="43"/>
      <c r="BD535" s="2"/>
      <c r="BE535" s="2"/>
      <c r="BF535" s="2"/>
      <c r="BG535" s="2"/>
      <c r="BH535" s="2"/>
      <c r="BI535" s="2"/>
      <c r="BJ535" s="2"/>
      <c r="BK535" s="2"/>
      <c r="BL535" s="2"/>
      <c r="BM535" s="2"/>
      <c r="BN535" s="2"/>
      <c r="BO535" s="2"/>
      <c r="BP535" s="2"/>
      <c r="BQ535" s="2"/>
      <c r="BR535" s="2"/>
      <c r="BS535" s="2"/>
      <c r="BT535" s="2"/>
      <c r="BU535" s="2"/>
      <c r="BV535" s="2"/>
      <c r="BW535" s="2"/>
      <c r="BX535" s="2"/>
      <c r="BY535" s="2"/>
    </row>
    <row r="536" spans="1:77" ht="15" x14ac:dyDescent="0.25">
      <c r="A536" s="47"/>
      <c r="B536" s="47"/>
      <c r="C536" s="47"/>
      <c r="D536" s="47"/>
      <c r="E536" s="47"/>
      <c r="F536" s="47"/>
      <c r="G536" s="48"/>
      <c r="H536" s="48"/>
      <c r="I536" s="48"/>
      <c r="J536" s="48"/>
      <c r="K536" s="48"/>
      <c r="L536" s="48"/>
      <c r="M536" s="49"/>
      <c r="N536" s="50"/>
      <c r="O536" s="51"/>
      <c r="P536" s="52"/>
      <c r="Q536" s="52"/>
      <c r="R536" s="51"/>
      <c r="S536" s="53"/>
      <c r="T536" s="49"/>
      <c r="U536" s="50"/>
      <c r="V536" s="51"/>
      <c r="W536" s="51"/>
      <c r="X536" s="54"/>
      <c r="Y536" s="54"/>
      <c r="Z536" s="54"/>
      <c r="AA536" s="54"/>
      <c r="AB536" s="54"/>
      <c r="AC536" s="54"/>
      <c r="AD536" s="54"/>
      <c r="AE536" s="55"/>
      <c r="AF536" s="51"/>
      <c r="AG536" s="41"/>
      <c r="AH536" s="41"/>
      <c r="AI536" s="41"/>
      <c r="AJ536" s="41"/>
      <c r="AK536" s="41"/>
      <c r="AL536" s="41"/>
      <c r="AM536" s="41"/>
      <c r="AN536" s="41"/>
      <c r="AO536" s="41"/>
      <c r="AP536" s="41"/>
      <c r="AQ536" s="41"/>
      <c r="AR536" s="41"/>
      <c r="AS536" s="41"/>
      <c r="AT536" s="41"/>
      <c r="AU536" s="41"/>
      <c r="AV536" s="41"/>
      <c r="AW536" s="41"/>
      <c r="AX536" s="41"/>
      <c r="AY536" s="41"/>
      <c r="AZ536" s="41"/>
      <c r="BA536" s="41"/>
      <c r="BB536" s="42"/>
      <c r="BC536" s="43"/>
      <c r="BD536" s="2"/>
      <c r="BE536" s="2"/>
      <c r="BF536" s="2"/>
      <c r="BG536" s="2"/>
      <c r="BH536" s="2"/>
      <c r="BI536" s="2"/>
      <c r="BJ536" s="2"/>
      <c r="BK536" s="2"/>
      <c r="BL536" s="2"/>
      <c r="BM536" s="2"/>
      <c r="BN536" s="2"/>
      <c r="BO536" s="2"/>
      <c r="BP536" s="2"/>
      <c r="BQ536" s="2"/>
      <c r="BR536" s="2"/>
      <c r="BS536" s="2"/>
      <c r="BT536" s="2"/>
      <c r="BU536" s="2"/>
      <c r="BV536" s="2"/>
      <c r="BW536" s="2"/>
      <c r="BX536" s="2"/>
      <c r="BY536" s="2"/>
    </row>
    <row r="537" spans="1:77" ht="15" x14ac:dyDescent="0.25">
      <c r="A537" s="47"/>
      <c r="B537" s="47"/>
      <c r="C537" s="47"/>
      <c r="D537" s="47"/>
      <c r="E537" s="47"/>
      <c r="F537" s="47"/>
      <c r="G537" s="48"/>
      <c r="H537" s="48"/>
      <c r="I537" s="48"/>
      <c r="J537" s="48"/>
      <c r="K537" s="48"/>
      <c r="L537" s="48"/>
      <c r="M537" s="49"/>
      <c r="N537" s="50"/>
      <c r="O537" s="51"/>
      <c r="P537" s="52"/>
      <c r="Q537" s="52"/>
      <c r="R537" s="51"/>
      <c r="S537" s="53"/>
      <c r="T537" s="49"/>
      <c r="U537" s="50"/>
      <c r="V537" s="51"/>
      <c r="W537" s="51"/>
      <c r="X537" s="54"/>
      <c r="Y537" s="54"/>
      <c r="Z537" s="54"/>
      <c r="AA537" s="54"/>
      <c r="AB537" s="54"/>
      <c r="AC537" s="54"/>
      <c r="AD537" s="54"/>
      <c r="AE537" s="55"/>
      <c r="AF537" s="51"/>
      <c r="AG537" s="41"/>
      <c r="AH537" s="41"/>
      <c r="AI537" s="41"/>
      <c r="AJ537" s="41"/>
      <c r="AK537" s="41"/>
      <c r="AL537" s="41"/>
      <c r="AM537" s="41"/>
      <c r="AN537" s="41"/>
      <c r="AO537" s="41"/>
      <c r="AP537" s="41"/>
      <c r="AQ537" s="41"/>
      <c r="AR537" s="41"/>
      <c r="AS537" s="41"/>
      <c r="AT537" s="41"/>
      <c r="AU537" s="41"/>
      <c r="AV537" s="41"/>
      <c r="AW537" s="41"/>
      <c r="AX537" s="41"/>
      <c r="AY537" s="41"/>
      <c r="AZ537" s="41"/>
      <c r="BA537" s="41"/>
      <c r="BB537" s="42"/>
      <c r="BC537" s="43"/>
      <c r="BD537" s="2"/>
      <c r="BE537" s="2"/>
      <c r="BF537" s="2"/>
      <c r="BG537" s="2"/>
      <c r="BH537" s="2"/>
      <c r="BI537" s="2"/>
      <c r="BJ537" s="2"/>
      <c r="BK537" s="2"/>
      <c r="BL537" s="2"/>
      <c r="BM537" s="2"/>
      <c r="BN537" s="2"/>
      <c r="BO537" s="2"/>
      <c r="BP537" s="2"/>
      <c r="BQ537" s="2"/>
      <c r="BR537" s="2"/>
      <c r="BS537" s="2"/>
      <c r="BT537" s="2"/>
      <c r="BU537" s="2"/>
      <c r="BV537" s="2"/>
      <c r="BW537" s="2"/>
      <c r="BX537" s="2"/>
      <c r="BY537" s="2"/>
    </row>
    <row r="538" spans="1:77" ht="15" x14ac:dyDescent="0.25">
      <c r="A538" s="47"/>
      <c r="B538" s="47"/>
      <c r="C538" s="47"/>
      <c r="D538" s="47"/>
      <c r="E538" s="47"/>
      <c r="F538" s="47"/>
      <c r="G538" s="48"/>
      <c r="H538" s="48"/>
      <c r="I538" s="48"/>
      <c r="J538" s="48"/>
      <c r="K538" s="48"/>
      <c r="L538" s="48"/>
      <c r="M538" s="49"/>
      <c r="N538" s="50"/>
      <c r="O538" s="51"/>
      <c r="P538" s="52"/>
      <c r="Q538" s="52"/>
      <c r="R538" s="51"/>
      <c r="S538" s="53"/>
      <c r="T538" s="49"/>
      <c r="U538" s="50"/>
      <c r="V538" s="51"/>
      <c r="W538" s="51"/>
      <c r="X538" s="54"/>
      <c r="Y538" s="54"/>
      <c r="Z538" s="54"/>
      <c r="AA538" s="54"/>
      <c r="AB538" s="54"/>
      <c r="AC538" s="54"/>
      <c r="AD538" s="54"/>
      <c r="AE538" s="55"/>
      <c r="AF538" s="51"/>
      <c r="AG538" s="41"/>
      <c r="AH538" s="41"/>
      <c r="AI538" s="41"/>
      <c r="AJ538" s="41"/>
      <c r="AK538" s="41"/>
      <c r="AL538" s="41"/>
      <c r="AM538" s="41"/>
      <c r="AN538" s="41"/>
      <c r="AO538" s="41"/>
      <c r="AP538" s="41"/>
      <c r="AQ538" s="41"/>
      <c r="AR538" s="41"/>
      <c r="AS538" s="41"/>
      <c r="AT538" s="41"/>
      <c r="AU538" s="41"/>
      <c r="AV538" s="41"/>
      <c r="AW538" s="41"/>
      <c r="AX538" s="41"/>
      <c r="AY538" s="41"/>
      <c r="AZ538" s="41"/>
      <c r="BA538" s="41"/>
      <c r="BB538" s="42"/>
      <c r="BC538" s="43"/>
      <c r="BD538" s="2"/>
      <c r="BE538" s="2"/>
      <c r="BF538" s="2"/>
      <c r="BG538" s="2"/>
      <c r="BH538" s="2"/>
      <c r="BI538" s="2"/>
      <c r="BJ538" s="2"/>
      <c r="BK538" s="2"/>
      <c r="BL538" s="2"/>
      <c r="BM538" s="2"/>
      <c r="BN538" s="2"/>
      <c r="BO538" s="2"/>
      <c r="BP538" s="2"/>
      <c r="BQ538" s="2"/>
      <c r="BR538" s="2"/>
      <c r="BS538" s="2"/>
      <c r="BT538" s="2"/>
      <c r="BU538" s="2"/>
      <c r="BV538" s="2"/>
      <c r="BW538" s="2"/>
      <c r="BX538" s="2"/>
      <c r="BY538" s="2"/>
    </row>
    <row r="539" spans="1:77" ht="15" x14ac:dyDescent="0.25">
      <c r="A539" s="47"/>
      <c r="B539" s="47"/>
      <c r="C539" s="47"/>
      <c r="D539" s="47"/>
      <c r="E539" s="47"/>
      <c r="F539" s="47"/>
      <c r="G539" s="48"/>
      <c r="H539" s="48"/>
      <c r="I539" s="48"/>
      <c r="J539" s="48"/>
      <c r="K539" s="48"/>
      <c r="L539" s="48"/>
      <c r="M539" s="49"/>
      <c r="N539" s="50"/>
      <c r="O539" s="51"/>
      <c r="P539" s="52"/>
      <c r="Q539" s="52"/>
      <c r="R539" s="51"/>
      <c r="S539" s="53"/>
      <c r="T539" s="49"/>
      <c r="U539" s="50"/>
      <c r="V539" s="51"/>
      <c r="W539" s="51"/>
      <c r="X539" s="54"/>
      <c r="Y539" s="54"/>
      <c r="Z539" s="54"/>
      <c r="AA539" s="54"/>
      <c r="AB539" s="54"/>
      <c r="AC539" s="54"/>
      <c r="AD539" s="54"/>
      <c r="AE539" s="55"/>
      <c r="AF539" s="51"/>
      <c r="AG539" s="41"/>
      <c r="AH539" s="41"/>
      <c r="AI539" s="41"/>
      <c r="AJ539" s="41"/>
      <c r="AK539" s="41"/>
      <c r="AL539" s="41"/>
      <c r="AM539" s="41"/>
      <c r="AN539" s="41"/>
      <c r="AO539" s="41"/>
      <c r="AP539" s="41"/>
      <c r="AQ539" s="41"/>
      <c r="AR539" s="41"/>
      <c r="AS539" s="41"/>
      <c r="AT539" s="41"/>
      <c r="AU539" s="41"/>
      <c r="AV539" s="41"/>
      <c r="AW539" s="41"/>
      <c r="AX539" s="41"/>
      <c r="AY539" s="41"/>
      <c r="AZ539" s="41"/>
      <c r="BA539" s="41"/>
      <c r="BB539" s="42"/>
      <c r="BC539" s="43"/>
      <c r="BD539" s="2"/>
      <c r="BE539" s="2"/>
      <c r="BF539" s="2"/>
      <c r="BG539" s="2"/>
      <c r="BH539" s="2"/>
      <c r="BI539" s="2"/>
      <c r="BJ539" s="2"/>
      <c r="BK539" s="2"/>
      <c r="BL539" s="2"/>
      <c r="BM539" s="2"/>
      <c r="BN539" s="2"/>
      <c r="BO539" s="2"/>
      <c r="BP539" s="2"/>
      <c r="BQ539" s="2"/>
      <c r="BR539" s="2"/>
      <c r="BS539" s="2"/>
      <c r="BT539" s="2"/>
      <c r="BU539" s="2"/>
      <c r="BV539" s="2"/>
      <c r="BW539" s="2"/>
      <c r="BX539" s="2"/>
      <c r="BY539" s="2"/>
    </row>
    <row r="540" spans="1:77" ht="15" x14ac:dyDescent="0.25">
      <c r="A540" s="47"/>
      <c r="B540" s="47"/>
      <c r="C540" s="47"/>
      <c r="D540" s="47"/>
      <c r="E540" s="47"/>
      <c r="F540" s="47"/>
      <c r="G540" s="48"/>
      <c r="H540" s="48"/>
      <c r="I540" s="48"/>
      <c r="J540" s="48"/>
      <c r="K540" s="48"/>
      <c r="L540" s="48"/>
      <c r="M540" s="49"/>
      <c r="N540" s="50"/>
      <c r="O540" s="51"/>
      <c r="P540" s="52"/>
      <c r="Q540" s="52"/>
      <c r="R540" s="51"/>
      <c r="S540" s="53"/>
      <c r="T540" s="49"/>
      <c r="U540" s="50"/>
      <c r="V540" s="51"/>
      <c r="W540" s="51"/>
      <c r="X540" s="54"/>
      <c r="Y540" s="54"/>
      <c r="Z540" s="54"/>
      <c r="AA540" s="54"/>
      <c r="AB540" s="54"/>
      <c r="AC540" s="54"/>
      <c r="AD540" s="54"/>
      <c r="AE540" s="55"/>
      <c r="AF540" s="51"/>
      <c r="AG540" s="41"/>
      <c r="AH540" s="41"/>
      <c r="AI540" s="41"/>
      <c r="AJ540" s="41"/>
      <c r="AK540" s="41"/>
      <c r="AL540" s="41"/>
      <c r="AM540" s="41"/>
      <c r="AN540" s="41"/>
      <c r="AO540" s="41"/>
      <c r="AP540" s="41"/>
      <c r="AQ540" s="41"/>
      <c r="AR540" s="41"/>
      <c r="AS540" s="41"/>
      <c r="AT540" s="41"/>
      <c r="AU540" s="41"/>
      <c r="AV540" s="41"/>
      <c r="AW540" s="41"/>
      <c r="AX540" s="41"/>
      <c r="AY540" s="41"/>
      <c r="AZ540" s="41"/>
      <c r="BA540" s="41"/>
      <c r="BB540" s="42"/>
      <c r="BC540" s="43"/>
      <c r="BD540" s="2"/>
      <c r="BE540" s="2"/>
      <c r="BF540" s="2"/>
      <c r="BG540" s="2"/>
      <c r="BH540" s="2"/>
      <c r="BI540" s="2"/>
      <c r="BJ540" s="2"/>
      <c r="BK540" s="2"/>
      <c r="BL540" s="2"/>
      <c r="BM540" s="2"/>
      <c r="BN540" s="2"/>
      <c r="BO540" s="2"/>
      <c r="BP540" s="2"/>
      <c r="BQ540" s="2"/>
      <c r="BR540" s="2"/>
      <c r="BS540" s="2"/>
      <c r="BT540" s="2"/>
      <c r="BU540" s="2"/>
      <c r="BV540" s="2"/>
      <c r="BW540" s="2"/>
      <c r="BX540" s="2"/>
      <c r="BY540" s="2"/>
    </row>
    <row r="541" spans="1:77" ht="15" x14ac:dyDescent="0.25">
      <c r="A541" s="47"/>
      <c r="B541" s="47"/>
      <c r="C541" s="47"/>
      <c r="D541" s="47"/>
      <c r="E541" s="47"/>
      <c r="F541" s="47"/>
      <c r="G541" s="48"/>
      <c r="H541" s="48"/>
      <c r="I541" s="48"/>
      <c r="J541" s="48"/>
      <c r="K541" s="48"/>
      <c r="L541" s="48"/>
      <c r="M541" s="49"/>
      <c r="N541" s="50"/>
      <c r="O541" s="51"/>
      <c r="P541" s="52"/>
      <c r="Q541" s="52"/>
      <c r="R541" s="51"/>
      <c r="S541" s="53"/>
      <c r="T541" s="49"/>
      <c r="U541" s="50"/>
      <c r="V541" s="51"/>
      <c r="W541" s="51"/>
      <c r="X541" s="54"/>
      <c r="Y541" s="54"/>
      <c r="Z541" s="54"/>
      <c r="AA541" s="54"/>
      <c r="AB541" s="54"/>
      <c r="AC541" s="54"/>
      <c r="AD541" s="54"/>
      <c r="AE541" s="55"/>
      <c r="AF541" s="51"/>
      <c r="AG541" s="41"/>
      <c r="AH541" s="41"/>
      <c r="AI541" s="41"/>
      <c r="AJ541" s="41"/>
      <c r="AK541" s="41"/>
      <c r="AL541" s="41"/>
      <c r="AM541" s="41"/>
      <c r="AN541" s="41"/>
      <c r="AO541" s="41"/>
      <c r="AP541" s="41"/>
      <c r="AQ541" s="41"/>
      <c r="AR541" s="41"/>
      <c r="AS541" s="41"/>
      <c r="AT541" s="41"/>
      <c r="AU541" s="41"/>
      <c r="AV541" s="41"/>
      <c r="AW541" s="41"/>
      <c r="AX541" s="41"/>
      <c r="AY541" s="41"/>
      <c r="AZ541" s="41"/>
      <c r="BA541" s="41"/>
      <c r="BB541" s="42"/>
      <c r="BC541" s="43"/>
      <c r="BD541" s="2"/>
      <c r="BE541" s="2"/>
      <c r="BF541" s="2"/>
      <c r="BG541" s="2"/>
      <c r="BH541" s="2"/>
      <c r="BI541" s="2"/>
      <c r="BJ541" s="2"/>
      <c r="BK541" s="2"/>
      <c r="BL541" s="2"/>
      <c r="BM541" s="2"/>
      <c r="BN541" s="2"/>
      <c r="BO541" s="2"/>
      <c r="BP541" s="2"/>
      <c r="BQ541" s="2"/>
      <c r="BR541" s="2"/>
      <c r="BS541" s="2"/>
      <c r="BT541" s="2"/>
      <c r="BU541" s="2"/>
      <c r="BV541" s="2"/>
      <c r="BW541" s="2"/>
      <c r="BX541" s="2"/>
      <c r="BY541" s="2"/>
    </row>
    <row r="542" spans="1:77" ht="15" x14ac:dyDescent="0.25">
      <c r="A542" s="47"/>
      <c r="B542" s="47"/>
      <c r="C542" s="47"/>
      <c r="D542" s="47"/>
      <c r="E542" s="47"/>
      <c r="F542" s="47"/>
      <c r="G542" s="48"/>
      <c r="H542" s="48"/>
      <c r="I542" s="48"/>
      <c r="J542" s="48"/>
      <c r="K542" s="48"/>
      <c r="L542" s="48"/>
      <c r="M542" s="49"/>
      <c r="N542" s="50"/>
      <c r="O542" s="51"/>
      <c r="P542" s="52"/>
      <c r="Q542" s="52"/>
      <c r="R542" s="51"/>
      <c r="S542" s="53"/>
      <c r="T542" s="49"/>
      <c r="U542" s="50"/>
      <c r="V542" s="51"/>
      <c r="W542" s="51"/>
      <c r="X542" s="54"/>
      <c r="Y542" s="54"/>
      <c r="Z542" s="54"/>
      <c r="AA542" s="54"/>
      <c r="AB542" s="54"/>
      <c r="AC542" s="54"/>
      <c r="AD542" s="54"/>
      <c r="AE542" s="55"/>
      <c r="AF542" s="51"/>
      <c r="AG542" s="41"/>
      <c r="AH542" s="41"/>
      <c r="AI542" s="41"/>
      <c r="AJ542" s="41"/>
      <c r="AK542" s="41"/>
      <c r="AL542" s="41"/>
      <c r="AM542" s="41"/>
      <c r="AN542" s="41"/>
      <c r="AO542" s="41"/>
      <c r="AP542" s="41"/>
      <c r="AQ542" s="41"/>
      <c r="AR542" s="41"/>
      <c r="AS542" s="41"/>
      <c r="AT542" s="41"/>
      <c r="AU542" s="41"/>
      <c r="AV542" s="41"/>
      <c r="AW542" s="41"/>
      <c r="AX542" s="41"/>
      <c r="AY542" s="41"/>
      <c r="AZ542" s="41"/>
      <c r="BA542" s="41"/>
      <c r="BB542" s="42"/>
      <c r="BC542" s="43"/>
      <c r="BD542" s="2"/>
      <c r="BE542" s="2"/>
      <c r="BF542" s="2"/>
      <c r="BG542" s="2"/>
      <c r="BH542" s="2"/>
      <c r="BI542" s="2"/>
      <c r="BJ542" s="2"/>
      <c r="BK542" s="2"/>
      <c r="BL542" s="2"/>
      <c r="BM542" s="2"/>
      <c r="BN542" s="2"/>
      <c r="BO542" s="2"/>
      <c r="BP542" s="2"/>
      <c r="BQ542" s="2"/>
      <c r="BR542" s="2"/>
      <c r="BS542" s="2"/>
      <c r="BT542" s="2"/>
      <c r="BU542" s="2"/>
      <c r="BV542" s="2"/>
      <c r="BW542" s="2"/>
      <c r="BX542" s="2"/>
      <c r="BY542" s="2"/>
    </row>
    <row r="543" spans="1:77" ht="15" x14ac:dyDescent="0.25">
      <c r="A543" s="47"/>
      <c r="B543" s="47"/>
      <c r="C543" s="47"/>
      <c r="D543" s="47"/>
      <c r="E543" s="47"/>
      <c r="F543" s="47"/>
      <c r="G543" s="48"/>
      <c r="H543" s="48"/>
      <c r="I543" s="48"/>
      <c r="J543" s="48"/>
      <c r="K543" s="48"/>
      <c r="L543" s="48"/>
      <c r="M543" s="49"/>
      <c r="N543" s="50"/>
      <c r="O543" s="51"/>
      <c r="P543" s="52"/>
      <c r="Q543" s="52"/>
      <c r="R543" s="51"/>
      <c r="S543" s="53"/>
      <c r="T543" s="49"/>
      <c r="U543" s="50"/>
      <c r="V543" s="51"/>
      <c r="W543" s="51"/>
      <c r="X543" s="54"/>
      <c r="Y543" s="54"/>
      <c r="Z543" s="54"/>
      <c r="AA543" s="54"/>
      <c r="AB543" s="54"/>
      <c r="AC543" s="54"/>
      <c r="AD543" s="54"/>
      <c r="AE543" s="55"/>
      <c r="AF543" s="51"/>
      <c r="AG543" s="41"/>
      <c r="AH543" s="41"/>
      <c r="AI543" s="41"/>
      <c r="AJ543" s="41"/>
      <c r="AK543" s="41"/>
      <c r="AL543" s="41"/>
      <c r="AM543" s="41"/>
      <c r="AN543" s="41"/>
      <c r="AO543" s="41"/>
      <c r="AP543" s="41"/>
      <c r="AQ543" s="41"/>
      <c r="AR543" s="41"/>
      <c r="AS543" s="41"/>
      <c r="AT543" s="41"/>
      <c r="AU543" s="41"/>
      <c r="AV543" s="41"/>
      <c r="AW543" s="41"/>
      <c r="AX543" s="41"/>
      <c r="AY543" s="41"/>
      <c r="AZ543" s="41"/>
      <c r="BA543" s="41"/>
      <c r="BB543" s="42"/>
      <c r="BC543" s="43"/>
      <c r="BD543" s="2"/>
      <c r="BE543" s="2"/>
      <c r="BF543" s="2"/>
      <c r="BG543" s="2"/>
      <c r="BH543" s="2"/>
      <c r="BI543" s="2"/>
      <c r="BJ543" s="2"/>
      <c r="BK543" s="2"/>
      <c r="BL543" s="2"/>
      <c r="BM543" s="2"/>
      <c r="BN543" s="2"/>
      <c r="BO543" s="2"/>
      <c r="BP543" s="2"/>
      <c r="BQ543" s="2"/>
      <c r="BR543" s="2"/>
      <c r="BS543" s="2"/>
      <c r="BT543" s="2"/>
      <c r="BU543" s="2"/>
      <c r="BV543" s="2"/>
      <c r="BW543" s="2"/>
      <c r="BX543" s="2"/>
      <c r="BY543" s="2"/>
    </row>
    <row r="544" spans="1:77" ht="15" x14ac:dyDescent="0.25">
      <c r="A544" s="47"/>
      <c r="B544" s="47"/>
      <c r="C544" s="47"/>
      <c r="D544" s="47"/>
      <c r="E544" s="47"/>
      <c r="F544" s="47"/>
      <c r="G544" s="48"/>
      <c r="H544" s="48"/>
      <c r="I544" s="48"/>
      <c r="J544" s="48"/>
      <c r="K544" s="48"/>
      <c r="L544" s="48"/>
      <c r="M544" s="49"/>
      <c r="N544" s="50"/>
      <c r="O544" s="51"/>
      <c r="P544" s="52"/>
      <c r="Q544" s="52"/>
      <c r="R544" s="51"/>
      <c r="S544" s="53"/>
      <c r="T544" s="49"/>
      <c r="U544" s="50"/>
      <c r="V544" s="51"/>
      <c r="W544" s="51"/>
      <c r="X544" s="54"/>
      <c r="Y544" s="54"/>
      <c r="Z544" s="54"/>
      <c r="AA544" s="54"/>
      <c r="AB544" s="54"/>
      <c r="AC544" s="54"/>
      <c r="AD544" s="54"/>
      <c r="AE544" s="55"/>
      <c r="AF544" s="51"/>
      <c r="AG544" s="41"/>
      <c r="AH544" s="41"/>
      <c r="AI544" s="41"/>
      <c r="AJ544" s="41"/>
      <c r="AK544" s="41"/>
      <c r="AL544" s="41"/>
      <c r="AM544" s="41"/>
      <c r="AN544" s="41"/>
      <c r="AO544" s="41"/>
      <c r="AP544" s="41"/>
      <c r="AQ544" s="41"/>
      <c r="AR544" s="41"/>
      <c r="AS544" s="41"/>
      <c r="AT544" s="41"/>
      <c r="AU544" s="41"/>
      <c r="AV544" s="41"/>
      <c r="AW544" s="41"/>
      <c r="AX544" s="41"/>
      <c r="AY544" s="41"/>
      <c r="AZ544" s="41"/>
      <c r="BA544" s="41"/>
      <c r="BB544" s="42"/>
      <c r="BC544" s="43"/>
      <c r="BD544" s="2"/>
      <c r="BE544" s="2"/>
      <c r="BF544" s="2"/>
      <c r="BG544" s="2"/>
      <c r="BH544" s="2"/>
      <c r="BI544" s="2"/>
      <c r="BJ544" s="2"/>
      <c r="BK544" s="2"/>
      <c r="BL544" s="2"/>
      <c r="BM544" s="2"/>
      <c r="BN544" s="2"/>
      <c r="BO544" s="2"/>
      <c r="BP544" s="2"/>
      <c r="BQ544" s="2"/>
      <c r="BR544" s="2"/>
      <c r="BS544" s="2"/>
      <c r="BT544" s="2"/>
      <c r="BU544" s="2"/>
      <c r="BV544" s="2"/>
      <c r="BW544" s="2"/>
      <c r="BX544" s="2"/>
      <c r="BY544" s="2"/>
    </row>
    <row r="545" spans="1:77" ht="15" x14ac:dyDescent="0.25">
      <c r="A545" s="47"/>
      <c r="B545" s="47"/>
      <c r="C545" s="47"/>
      <c r="D545" s="47"/>
      <c r="E545" s="47"/>
      <c r="F545" s="47"/>
      <c r="G545" s="48"/>
      <c r="H545" s="48"/>
      <c r="I545" s="48"/>
      <c r="J545" s="48"/>
      <c r="K545" s="48"/>
      <c r="L545" s="48"/>
      <c r="M545" s="49"/>
      <c r="N545" s="50"/>
      <c r="O545" s="51"/>
      <c r="P545" s="52"/>
      <c r="Q545" s="52"/>
      <c r="R545" s="51"/>
      <c r="S545" s="53"/>
      <c r="T545" s="49"/>
      <c r="U545" s="50"/>
      <c r="V545" s="51"/>
      <c r="W545" s="51"/>
      <c r="X545" s="54"/>
      <c r="Y545" s="54"/>
      <c r="Z545" s="54"/>
      <c r="AA545" s="54"/>
      <c r="AB545" s="54"/>
      <c r="AC545" s="54"/>
      <c r="AD545" s="54"/>
      <c r="AE545" s="55"/>
      <c r="AF545" s="51"/>
      <c r="AG545" s="41"/>
      <c r="AH545" s="41"/>
      <c r="AI545" s="41"/>
      <c r="AJ545" s="41"/>
      <c r="AK545" s="41"/>
      <c r="AL545" s="41"/>
      <c r="AM545" s="41"/>
      <c r="AN545" s="41"/>
      <c r="AO545" s="41"/>
      <c r="AP545" s="41"/>
      <c r="AQ545" s="41"/>
      <c r="AR545" s="41"/>
      <c r="AS545" s="41"/>
      <c r="AT545" s="41"/>
      <c r="AU545" s="41"/>
      <c r="AV545" s="41"/>
      <c r="AW545" s="41"/>
      <c r="AX545" s="41"/>
      <c r="AY545" s="41"/>
      <c r="AZ545" s="41"/>
      <c r="BA545" s="41"/>
      <c r="BB545" s="42"/>
      <c r="BC545" s="43"/>
      <c r="BD545" s="2"/>
      <c r="BE545" s="2"/>
      <c r="BF545" s="2"/>
      <c r="BG545" s="2"/>
      <c r="BH545" s="2"/>
      <c r="BI545" s="2"/>
      <c r="BJ545" s="2"/>
      <c r="BK545" s="2"/>
      <c r="BL545" s="2"/>
      <c r="BM545" s="2"/>
      <c r="BN545" s="2"/>
      <c r="BO545" s="2"/>
      <c r="BP545" s="2"/>
      <c r="BQ545" s="2"/>
      <c r="BR545" s="2"/>
      <c r="BS545" s="2"/>
      <c r="BT545" s="2"/>
      <c r="BU545" s="2"/>
      <c r="BV545" s="2"/>
      <c r="BW545" s="2"/>
      <c r="BX545" s="2"/>
      <c r="BY545" s="2"/>
    </row>
    <row r="546" spans="1:77" ht="15" x14ac:dyDescent="0.25">
      <c r="A546" s="47"/>
      <c r="B546" s="47"/>
      <c r="C546" s="47"/>
      <c r="D546" s="47"/>
      <c r="E546" s="47"/>
      <c r="F546" s="47"/>
      <c r="G546" s="48"/>
      <c r="H546" s="48"/>
      <c r="I546" s="48"/>
      <c r="J546" s="48"/>
      <c r="K546" s="48"/>
      <c r="L546" s="48"/>
      <c r="M546" s="49"/>
      <c r="N546" s="50"/>
      <c r="O546" s="51"/>
      <c r="P546" s="52"/>
      <c r="Q546" s="52"/>
      <c r="R546" s="51"/>
      <c r="S546" s="53"/>
      <c r="T546" s="49"/>
      <c r="U546" s="50"/>
      <c r="V546" s="51"/>
      <c r="W546" s="51"/>
      <c r="X546" s="54"/>
      <c r="Y546" s="54"/>
      <c r="Z546" s="54"/>
      <c r="AA546" s="54"/>
      <c r="AB546" s="54"/>
      <c r="AC546" s="54"/>
      <c r="AD546" s="54"/>
      <c r="AE546" s="55"/>
      <c r="AF546" s="51"/>
      <c r="AG546" s="41"/>
      <c r="AH546" s="41"/>
      <c r="AI546" s="41"/>
      <c r="AJ546" s="41"/>
      <c r="AK546" s="41"/>
      <c r="AL546" s="41"/>
      <c r="AM546" s="41"/>
      <c r="AN546" s="41"/>
      <c r="AO546" s="41"/>
      <c r="AP546" s="41"/>
      <c r="AQ546" s="41"/>
      <c r="AR546" s="41"/>
      <c r="AS546" s="41"/>
      <c r="AT546" s="41"/>
      <c r="AU546" s="41"/>
      <c r="AV546" s="41"/>
      <c r="AW546" s="41"/>
      <c r="AX546" s="41"/>
      <c r="AY546" s="41"/>
      <c r="AZ546" s="41"/>
      <c r="BA546" s="41"/>
      <c r="BB546" s="42"/>
      <c r="BC546" s="43"/>
      <c r="BD546" s="2"/>
      <c r="BE546" s="2"/>
      <c r="BF546" s="2"/>
      <c r="BG546" s="2"/>
      <c r="BH546" s="2"/>
      <c r="BI546" s="2"/>
      <c r="BJ546" s="2"/>
      <c r="BK546" s="2"/>
      <c r="BL546" s="2"/>
      <c r="BM546" s="2"/>
      <c r="BN546" s="2"/>
      <c r="BO546" s="2"/>
      <c r="BP546" s="2"/>
      <c r="BQ546" s="2"/>
      <c r="BR546" s="2"/>
      <c r="BS546" s="2"/>
      <c r="BT546" s="2"/>
      <c r="BU546" s="2"/>
      <c r="BV546" s="2"/>
      <c r="BW546" s="2"/>
      <c r="BX546" s="2"/>
      <c r="BY546" s="2"/>
    </row>
    <row r="547" spans="1:77" ht="15" x14ac:dyDescent="0.25">
      <c r="A547" s="47"/>
      <c r="B547" s="47"/>
      <c r="C547" s="47"/>
      <c r="D547" s="47"/>
      <c r="E547" s="47"/>
      <c r="F547" s="47"/>
      <c r="G547" s="48"/>
      <c r="H547" s="48"/>
      <c r="I547" s="48"/>
      <c r="J547" s="48"/>
      <c r="K547" s="48"/>
      <c r="L547" s="48"/>
      <c r="M547" s="49"/>
      <c r="N547" s="50"/>
      <c r="O547" s="51"/>
      <c r="P547" s="52"/>
      <c r="Q547" s="52"/>
      <c r="R547" s="51"/>
      <c r="S547" s="53"/>
      <c r="T547" s="49"/>
      <c r="U547" s="50"/>
      <c r="V547" s="51"/>
      <c r="W547" s="51"/>
      <c r="X547" s="54"/>
      <c r="Y547" s="54"/>
      <c r="Z547" s="54"/>
      <c r="AA547" s="54"/>
      <c r="AB547" s="54"/>
      <c r="AC547" s="54"/>
      <c r="AD547" s="54"/>
      <c r="AE547" s="55"/>
      <c r="AF547" s="51"/>
      <c r="AG547" s="41"/>
      <c r="AH547" s="41"/>
      <c r="AI547" s="41"/>
      <c r="AJ547" s="41"/>
      <c r="AK547" s="41"/>
      <c r="AL547" s="41"/>
      <c r="AM547" s="41"/>
      <c r="AN547" s="41"/>
      <c r="AO547" s="41"/>
      <c r="AP547" s="41"/>
      <c r="AQ547" s="41"/>
      <c r="AR547" s="41"/>
      <c r="AS547" s="41"/>
      <c r="AT547" s="41"/>
      <c r="AU547" s="41"/>
      <c r="AV547" s="41"/>
      <c r="AW547" s="41"/>
      <c r="AX547" s="41"/>
      <c r="AY547" s="41"/>
      <c r="AZ547" s="41"/>
      <c r="BA547" s="41"/>
      <c r="BB547" s="42"/>
      <c r="BC547" s="43"/>
      <c r="BD547" s="2"/>
      <c r="BE547" s="2"/>
      <c r="BF547" s="2"/>
      <c r="BG547" s="2"/>
      <c r="BH547" s="2"/>
      <c r="BI547" s="2"/>
      <c r="BJ547" s="2"/>
      <c r="BK547" s="2"/>
      <c r="BL547" s="2"/>
      <c r="BM547" s="2"/>
      <c r="BN547" s="2"/>
      <c r="BO547" s="2"/>
      <c r="BP547" s="2"/>
      <c r="BQ547" s="2"/>
      <c r="BR547" s="2"/>
      <c r="BS547" s="2"/>
      <c r="BT547" s="2"/>
      <c r="BU547" s="2"/>
      <c r="BV547" s="2"/>
      <c r="BW547" s="2"/>
      <c r="BX547" s="2"/>
      <c r="BY547" s="2"/>
    </row>
    <row r="548" spans="1:77" ht="15" x14ac:dyDescent="0.25">
      <c r="A548" s="47"/>
      <c r="B548" s="47"/>
      <c r="C548" s="47"/>
      <c r="D548" s="47"/>
      <c r="E548" s="47"/>
      <c r="F548" s="47"/>
      <c r="G548" s="48"/>
      <c r="H548" s="48"/>
      <c r="I548" s="48"/>
      <c r="J548" s="48"/>
      <c r="K548" s="48"/>
      <c r="L548" s="48"/>
      <c r="M548" s="49"/>
      <c r="N548" s="50"/>
      <c r="O548" s="51"/>
      <c r="P548" s="52"/>
      <c r="Q548" s="52"/>
      <c r="R548" s="51"/>
      <c r="S548" s="53"/>
      <c r="T548" s="49"/>
      <c r="U548" s="50"/>
      <c r="V548" s="51"/>
      <c r="W548" s="51"/>
      <c r="X548" s="54"/>
      <c r="Y548" s="54"/>
      <c r="Z548" s="54"/>
      <c r="AA548" s="54"/>
      <c r="AB548" s="54"/>
      <c r="AC548" s="54"/>
      <c r="AD548" s="54"/>
      <c r="AE548" s="55"/>
      <c r="AF548" s="51"/>
      <c r="AG548" s="41"/>
      <c r="AH548" s="41"/>
      <c r="AI548" s="41"/>
      <c r="AJ548" s="41"/>
      <c r="AK548" s="41"/>
      <c r="AL548" s="41"/>
      <c r="AM548" s="41"/>
      <c r="AN548" s="41"/>
      <c r="AO548" s="41"/>
      <c r="AP548" s="41"/>
      <c r="AQ548" s="41"/>
      <c r="AR548" s="41"/>
      <c r="AS548" s="41"/>
      <c r="AT548" s="41"/>
      <c r="AU548" s="41"/>
      <c r="AV548" s="41"/>
      <c r="AW548" s="41"/>
      <c r="AX548" s="41"/>
      <c r="AY548" s="41"/>
      <c r="AZ548" s="41"/>
      <c r="BA548" s="41"/>
      <c r="BB548" s="42"/>
      <c r="BC548" s="43"/>
      <c r="BD548" s="2"/>
      <c r="BE548" s="2"/>
      <c r="BF548" s="2"/>
      <c r="BG548" s="2"/>
      <c r="BH548" s="2"/>
      <c r="BI548" s="2"/>
      <c r="BJ548" s="2"/>
      <c r="BK548" s="2"/>
      <c r="BL548" s="2"/>
      <c r="BM548" s="2"/>
      <c r="BN548" s="2"/>
      <c r="BO548" s="2"/>
      <c r="BP548" s="2"/>
      <c r="BQ548" s="2"/>
      <c r="BR548" s="2"/>
      <c r="BS548" s="2"/>
      <c r="BT548" s="2"/>
      <c r="BU548" s="2"/>
      <c r="BV548" s="2"/>
      <c r="BW548" s="2"/>
      <c r="BX548" s="2"/>
      <c r="BY548" s="2"/>
    </row>
    <row r="549" spans="1:77" ht="15" x14ac:dyDescent="0.25">
      <c r="A549" s="47"/>
      <c r="B549" s="47"/>
      <c r="C549" s="47"/>
      <c r="D549" s="47"/>
      <c r="E549" s="47"/>
      <c r="F549" s="47"/>
      <c r="G549" s="48"/>
      <c r="H549" s="48"/>
      <c r="I549" s="48"/>
      <c r="J549" s="48"/>
      <c r="K549" s="48"/>
      <c r="L549" s="48"/>
      <c r="M549" s="49"/>
      <c r="N549" s="50"/>
      <c r="O549" s="51"/>
      <c r="P549" s="52"/>
      <c r="Q549" s="52"/>
      <c r="R549" s="51"/>
      <c r="S549" s="53"/>
      <c r="T549" s="49"/>
      <c r="U549" s="50"/>
      <c r="V549" s="51"/>
      <c r="W549" s="51"/>
      <c r="X549" s="54"/>
      <c r="Y549" s="54"/>
      <c r="Z549" s="54"/>
      <c r="AA549" s="54"/>
      <c r="AB549" s="54"/>
      <c r="AC549" s="54"/>
      <c r="AD549" s="54"/>
      <c r="AE549" s="55"/>
      <c r="AF549" s="51"/>
      <c r="AG549" s="41"/>
      <c r="AH549" s="41"/>
      <c r="AI549" s="41"/>
      <c r="AJ549" s="41"/>
      <c r="AK549" s="41"/>
      <c r="AL549" s="41"/>
      <c r="AM549" s="41"/>
      <c r="AN549" s="41"/>
      <c r="AO549" s="41"/>
      <c r="AP549" s="41"/>
      <c r="AQ549" s="41"/>
      <c r="AR549" s="41"/>
      <c r="AS549" s="41"/>
      <c r="AT549" s="41"/>
      <c r="AU549" s="41"/>
      <c r="AV549" s="41"/>
      <c r="AW549" s="41"/>
      <c r="AX549" s="41"/>
      <c r="AY549" s="41"/>
      <c r="AZ549" s="41"/>
      <c r="BA549" s="41"/>
      <c r="BB549" s="42"/>
      <c r="BC549" s="43"/>
      <c r="BD549" s="2"/>
      <c r="BE549" s="2"/>
      <c r="BF549" s="2"/>
      <c r="BG549" s="2"/>
      <c r="BH549" s="2"/>
      <c r="BI549" s="2"/>
      <c r="BJ549" s="2"/>
      <c r="BK549" s="2"/>
      <c r="BL549" s="2"/>
      <c r="BM549" s="2"/>
      <c r="BN549" s="2"/>
      <c r="BO549" s="2"/>
      <c r="BP549" s="2"/>
      <c r="BQ549" s="2"/>
      <c r="BR549" s="2"/>
      <c r="BS549" s="2"/>
      <c r="BT549" s="2"/>
      <c r="BU549" s="2"/>
      <c r="BV549" s="2"/>
      <c r="BW549" s="2"/>
      <c r="BX549" s="2"/>
      <c r="BY549" s="2"/>
    </row>
    <row r="550" spans="1:77" ht="15" x14ac:dyDescent="0.25">
      <c r="A550" s="47"/>
      <c r="B550" s="47"/>
      <c r="C550" s="47"/>
      <c r="D550" s="47"/>
      <c r="E550" s="47"/>
      <c r="F550" s="47"/>
      <c r="G550" s="48"/>
      <c r="H550" s="48"/>
      <c r="I550" s="48"/>
      <c r="J550" s="48"/>
      <c r="K550" s="48"/>
      <c r="L550" s="48"/>
      <c r="M550" s="49"/>
      <c r="N550" s="50"/>
      <c r="O550" s="51"/>
      <c r="P550" s="52"/>
      <c r="Q550" s="52"/>
      <c r="R550" s="51"/>
      <c r="S550" s="53"/>
      <c r="T550" s="49"/>
      <c r="U550" s="50"/>
      <c r="V550" s="51"/>
      <c r="W550" s="51"/>
      <c r="X550" s="54"/>
      <c r="Y550" s="54"/>
      <c r="Z550" s="54"/>
      <c r="AA550" s="54"/>
      <c r="AB550" s="54"/>
      <c r="AC550" s="54"/>
      <c r="AD550" s="54"/>
      <c r="AE550" s="55"/>
      <c r="AF550" s="51"/>
      <c r="AG550" s="41"/>
      <c r="AH550" s="41"/>
      <c r="AI550" s="41"/>
      <c r="AJ550" s="41"/>
      <c r="AK550" s="41"/>
      <c r="AL550" s="41"/>
      <c r="AM550" s="41"/>
      <c r="AN550" s="41"/>
      <c r="AO550" s="41"/>
      <c r="AP550" s="41"/>
      <c r="AQ550" s="41"/>
      <c r="AR550" s="41"/>
      <c r="AS550" s="41"/>
      <c r="AT550" s="41"/>
      <c r="AU550" s="41"/>
      <c r="AV550" s="41"/>
      <c r="AW550" s="41"/>
      <c r="AX550" s="41"/>
      <c r="AY550" s="41"/>
      <c r="AZ550" s="41"/>
      <c r="BA550" s="41"/>
      <c r="BB550" s="42"/>
      <c r="BC550" s="43"/>
      <c r="BD550" s="2"/>
      <c r="BE550" s="2"/>
      <c r="BF550" s="2"/>
      <c r="BG550" s="2"/>
      <c r="BH550" s="2"/>
      <c r="BI550" s="2"/>
      <c r="BJ550" s="2"/>
      <c r="BK550" s="2"/>
      <c r="BL550" s="2"/>
      <c r="BM550" s="2"/>
      <c r="BN550" s="2"/>
      <c r="BO550" s="2"/>
      <c r="BP550" s="2"/>
      <c r="BQ550" s="2"/>
      <c r="BR550" s="2"/>
      <c r="BS550" s="2"/>
      <c r="BT550" s="2"/>
      <c r="BU550" s="2"/>
      <c r="BV550" s="2"/>
      <c r="BW550" s="2"/>
      <c r="BX550" s="2"/>
      <c r="BY550" s="2"/>
    </row>
    <row r="551" spans="1:77" ht="15" x14ac:dyDescent="0.25">
      <c r="A551" s="47"/>
      <c r="B551" s="47"/>
      <c r="C551" s="47"/>
      <c r="D551" s="47"/>
      <c r="E551" s="47"/>
      <c r="F551" s="47"/>
      <c r="G551" s="48"/>
      <c r="H551" s="48"/>
      <c r="I551" s="48"/>
      <c r="J551" s="48"/>
      <c r="K551" s="48"/>
      <c r="L551" s="48"/>
      <c r="M551" s="49"/>
      <c r="N551" s="50"/>
      <c r="O551" s="51"/>
      <c r="P551" s="52"/>
      <c r="Q551" s="52"/>
      <c r="R551" s="51"/>
      <c r="S551" s="53"/>
      <c r="T551" s="49"/>
      <c r="U551" s="50"/>
      <c r="V551" s="51"/>
      <c r="W551" s="51"/>
      <c r="X551" s="54"/>
      <c r="Y551" s="54"/>
      <c r="Z551" s="54"/>
      <c r="AA551" s="54"/>
      <c r="AB551" s="54"/>
      <c r="AC551" s="54"/>
      <c r="AD551" s="54"/>
      <c r="AE551" s="55"/>
      <c r="AF551" s="51"/>
      <c r="AG551" s="41"/>
      <c r="AH551" s="41"/>
      <c r="AI551" s="41"/>
      <c r="AJ551" s="41"/>
      <c r="AK551" s="41"/>
      <c r="AL551" s="41"/>
      <c r="AM551" s="41"/>
      <c r="AN551" s="41"/>
      <c r="AO551" s="41"/>
      <c r="AP551" s="41"/>
      <c r="AQ551" s="41"/>
      <c r="AR551" s="41"/>
      <c r="AS551" s="41"/>
      <c r="AT551" s="41"/>
      <c r="AU551" s="41"/>
      <c r="AV551" s="41"/>
      <c r="AW551" s="41"/>
      <c r="AX551" s="41"/>
      <c r="AY551" s="41"/>
      <c r="AZ551" s="41"/>
      <c r="BA551" s="41"/>
      <c r="BB551" s="42"/>
      <c r="BC551" s="43"/>
      <c r="BD551" s="2"/>
      <c r="BE551" s="2"/>
      <c r="BF551" s="2"/>
      <c r="BG551" s="2"/>
      <c r="BH551" s="2"/>
      <c r="BI551" s="2"/>
      <c r="BJ551" s="2"/>
      <c r="BK551" s="2"/>
      <c r="BL551" s="2"/>
      <c r="BM551" s="2"/>
      <c r="BN551" s="2"/>
      <c r="BO551" s="2"/>
      <c r="BP551" s="2"/>
      <c r="BQ551" s="2"/>
      <c r="BR551" s="2"/>
      <c r="BS551" s="2"/>
      <c r="BT551" s="2"/>
      <c r="BU551" s="2"/>
      <c r="BV551" s="2"/>
      <c r="BW551" s="2"/>
      <c r="BX551" s="2"/>
      <c r="BY551" s="2"/>
    </row>
    <row r="552" spans="1:77" ht="15" x14ac:dyDescent="0.25">
      <c r="A552" s="47"/>
      <c r="B552" s="47"/>
      <c r="C552" s="47"/>
      <c r="D552" s="47"/>
      <c r="E552" s="47"/>
      <c r="F552" s="47"/>
      <c r="G552" s="48"/>
      <c r="H552" s="48"/>
      <c r="I552" s="48"/>
      <c r="J552" s="48"/>
      <c r="K552" s="48"/>
      <c r="L552" s="48"/>
      <c r="M552" s="49"/>
      <c r="N552" s="50"/>
      <c r="O552" s="51"/>
      <c r="P552" s="52"/>
      <c r="Q552" s="52"/>
      <c r="R552" s="51"/>
      <c r="S552" s="53"/>
      <c r="T552" s="49"/>
      <c r="U552" s="50"/>
      <c r="V552" s="51"/>
      <c r="W552" s="51"/>
      <c r="X552" s="54"/>
      <c r="Y552" s="54"/>
      <c r="Z552" s="54"/>
      <c r="AA552" s="54"/>
      <c r="AB552" s="54"/>
      <c r="AC552" s="54"/>
      <c r="AD552" s="54"/>
      <c r="AE552" s="55"/>
      <c r="AF552" s="51"/>
      <c r="AG552" s="41"/>
      <c r="AH552" s="41"/>
      <c r="AI552" s="41"/>
      <c r="AJ552" s="41"/>
      <c r="AK552" s="41"/>
      <c r="AL552" s="41"/>
      <c r="AM552" s="41"/>
      <c r="AN552" s="41"/>
      <c r="AO552" s="41"/>
      <c r="AP552" s="41"/>
      <c r="AQ552" s="41"/>
      <c r="AR552" s="41"/>
      <c r="AS552" s="41"/>
      <c r="AT552" s="41"/>
      <c r="AU552" s="41"/>
      <c r="AV552" s="41"/>
      <c r="AW552" s="41"/>
      <c r="AX552" s="41"/>
      <c r="AY552" s="41"/>
      <c r="AZ552" s="41"/>
      <c r="BA552" s="41"/>
      <c r="BB552" s="42"/>
      <c r="BC552" s="43"/>
      <c r="BD552" s="2"/>
      <c r="BE552" s="2"/>
      <c r="BF552" s="2"/>
      <c r="BG552" s="2"/>
      <c r="BH552" s="2"/>
      <c r="BI552" s="2"/>
      <c r="BJ552" s="2"/>
      <c r="BK552" s="2"/>
      <c r="BL552" s="2"/>
      <c r="BM552" s="2"/>
      <c r="BN552" s="2"/>
      <c r="BO552" s="2"/>
      <c r="BP552" s="2"/>
      <c r="BQ552" s="2"/>
      <c r="BR552" s="2"/>
      <c r="BS552" s="2"/>
      <c r="BT552" s="2"/>
      <c r="BU552" s="2"/>
      <c r="BV552" s="2"/>
      <c r="BW552" s="2"/>
      <c r="BX552" s="2"/>
      <c r="BY552" s="2"/>
    </row>
    <row r="553" spans="1:77" ht="15" x14ac:dyDescent="0.25">
      <c r="A553" s="47"/>
      <c r="B553" s="47"/>
      <c r="C553" s="47"/>
      <c r="D553" s="47"/>
      <c r="E553" s="47"/>
      <c r="F553" s="47"/>
      <c r="G553" s="48"/>
      <c r="H553" s="48"/>
      <c r="I553" s="48"/>
      <c r="J553" s="48"/>
      <c r="K553" s="48"/>
      <c r="L553" s="48"/>
      <c r="M553" s="49"/>
      <c r="N553" s="50"/>
      <c r="O553" s="51"/>
      <c r="P553" s="52"/>
      <c r="Q553" s="52"/>
      <c r="R553" s="51"/>
      <c r="S553" s="53"/>
      <c r="T553" s="49"/>
      <c r="U553" s="50"/>
      <c r="V553" s="51"/>
      <c r="W553" s="51"/>
      <c r="X553" s="54"/>
      <c r="Y553" s="54"/>
      <c r="Z553" s="54"/>
      <c r="AA553" s="54"/>
      <c r="AB553" s="54"/>
      <c r="AC553" s="54"/>
      <c r="AD553" s="54"/>
      <c r="AE553" s="55"/>
      <c r="AF553" s="51"/>
      <c r="AG553" s="41"/>
      <c r="AH553" s="41"/>
      <c r="AI553" s="41"/>
      <c r="AJ553" s="41"/>
      <c r="AK553" s="41"/>
      <c r="AL553" s="41"/>
      <c r="AM553" s="41"/>
      <c r="AN553" s="41"/>
      <c r="AO553" s="41"/>
      <c r="AP553" s="41"/>
      <c r="AQ553" s="41"/>
      <c r="AR553" s="41"/>
      <c r="AS553" s="41"/>
      <c r="AT553" s="41"/>
      <c r="AU553" s="41"/>
      <c r="AV553" s="41"/>
      <c r="AW553" s="41"/>
      <c r="AX553" s="41"/>
      <c r="AY553" s="41"/>
      <c r="AZ553" s="41"/>
      <c r="BA553" s="41"/>
      <c r="BB553" s="42"/>
      <c r="BC553" s="43"/>
      <c r="BD553" s="2"/>
      <c r="BE553" s="2"/>
      <c r="BF553" s="2"/>
      <c r="BG553" s="2"/>
      <c r="BH553" s="2"/>
      <c r="BI553" s="2"/>
      <c r="BJ553" s="2"/>
      <c r="BK553" s="2"/>
      <c r="BL553" s="2"/>
      <c r="BM553" s="2"/>
      <c r="BN553" s="2"/>
      <c r="BO553" s="2"/>
      <c r="BP553" s="2"/>
      <c r="BQ553" s="2"/>
      <c r="BR553" s="2"/>
      <c r="BS553" s="2"/>
      <c r="BT553" s="2"/>
      <c r="BU553" s="2"/>
      <c r="BV553" s="2"/>
      <c r="BW553" s="2"/>
      <c r="BX553" s="2"/>
      <c r="BY553" s="2"/>
    </row>
    <row r="554" spans="1:77" ht="15" x14ac:dyDescent="0.25">
      <c r="A554" s="47"/>
      <c r="B554" s="47"/>
      <c r="C554" s="47"/>
      <c r="D554" s="47"/>
      <c r="E554" s="47"/>
      <c r="F554" s="47"/>
      <c r="G554" s="48"/>
      <c r="H554" s="48"/>
      <c r="I554" s="48"/>
      <c r="J554" s="48"/>
      <c r="K554" s="48"/>
      <c r="L554" s="48"/>
      <c r="M554" s="49"/>
      <c r="N554" s="50"/>
      <c r="O554" s="51"/>
      <c r="P554" s="52"/>
      <c r="Q554" s="52"/>
      <c r="R554" s="51"/>
      <c r="S554" s="53"/>
      <c r="T554" s="49"/>
      <c r="U554" s="50"/>
      <c r="V554" s="51"/>
      <c r="W554" s="51"/>
      <c r="X554" s="54"/>
      <c r="Y554" s="54"/>
      <c r="Z554" s="54"/>
      <c r="AA554" s="54"/>
      <c r="AB554" s="54"/>
      <c r="AC554" s="54"/>
      <c r="AD554" s="54"/>
      <c r="AE554" s="55"/>
      <c r="AF554" s="51"/>
      <c r="AG554" s="41"/>
      <c r="AH554" s="41"/>
      <c r="AI554" s="41"/>
      <c r="AJ554" s="41"/>
      <c r="AK554" s="41"/>
      <c r="AL554" s="41"/>
      <c r="AM554" s="41"/>
      <c r="AN554" s="41"/>
      <c r="AO554" s="41"/>
      <c r="AP554" s="41"/>
      <c r="AQ554" s="41"/>
      <c r="AR554" s="41"/>
      <c r="AS554" s="41"/>
      <c r="AT554" s="41"/>
      <c r="AU554" s="41"/>
      <c r="AV554" s="41"/>
      <c r="AW554" s="41"/>
      <c r="AX554" s="41"/>
      <c r="AY554" s="41"/>
      <c r="AZ554" s="41"/>
      <c r="BA554" s="41"/>
      <c r="BB554" s="42"/>
      <c r="BC554" s="43"/>
      <c r="BD554" s="2"/>
      <c r="BE554" s="2"/>
      <c r="BF554" s="2"/>
      <c r="BG554" s="2"/>
      <c r="BH554" s="2"/>
      <c r="BI554" s="2"/>
      <c r="BJ554" s="2"/>
      <c r="BK554" s="2"/>
      <c r="BL554" s="2"/>
      <c r="BM554" s="2"/>
      <c r="BN554" s="2"/>
      <c r="BO554" s="2"/>
      <c r="BP554" s="2"/>
      <c r="BQ554" s="2"/>
      <c r="BR554" s="2"/>
      <c r="BS554" s="2"/>
      <c r="BT554" s="2"/>
      <c r="BU554" s="2"/>
      <c r="BV554" s="2"/>
      <c r="BW554" s="2"/>
      <c r="BX554" s="2"/>
      <c r="BY554" s="2"/>
    </row>
    <row r="555" spans="1:77" ht="15" x14ac:dyDescent="0.25">
      <c r="A555" s="47"/>
      <c r="B555" s="47"/>
      <c r="C555" s="47"/>
      <c r="D555" s="47"/>
      <c r="E555" s="47"/>
      <c r="F555" s="47"/>
      <c r="G555" s="48"/>
      <c r="H555" s="48"/>
      <c r="I555" s="48"/>
      <c r="J555" s="48"/>
      <c r="K555" s="48"/>
      <c r="L555" s="48"/>
      <c r="M555" s="49"/>
      <c r="N555" s="50"/>
      <c r="O555" s="51"/>
      <c r="P555" s="52"/>
      <c r="Q555" s="52"/>
      <c r="R555" s="51"/>
      <c r="S555" s="53"/>
      <c r="T555" s="49"/>
      <c r="U555" s="50"/>
      <c r="V555" s="51"/>
      <c r="W555" s="51"/>
      <c r="X555" s="54"/>
      <c r="Y555" s="54"/>
      <c r="Z555" s="54"/>
      <c r="AA555" s="54"/>
      <c r="AB555" s="54"/>
      <c r="AC555" s="54"/>
      <c r="AD555" s="54"/>
      <c r="AE555" s="55"/>
      <c r="AF555" s="51"/>
      <c r="AG555" s="41"/>
      <c r="AH555" s="41"/>
      <c r="AI555" s="41"/>
      <c r="AJ555" s="41"/>
      <c r="AK555" s="41"/>
      <c r="AL555" s="41"/>
      <c r="AM555" s="41"/>
      <c r="AN555" s="41"/>
      <c r="AO555" s="41"/>
      <c r="AP555" s="41"/>
      <c r="AQ555" s="41"/>
      <c r="AR555" s="41"/>
      <c r="AS555" s="41"/>
      <c r="AT555" s="41"/>
      <c r="AU555" s="41"/>
      <c r="AV555" s="41"/>
      <c r="AW555" s="41"/>
      <c r="AX555" s="41"/>
      <c r="AY555" s="41"/>
      <c r="AZ555" s="41"/>
      <c r="BA555" s="41"/>
      <c r="BB555" s="42"/>
      <c r="BC555" s="43"/>
      <c r="BD555" s="2"/>
      <c r="BE555" s="2"/>
      <c r="BF555" s="2"/>
      <c r="BG555" s="2"/>
      <c r="BH555" s="2"/>
      <c r="BI555" s="2"/>
      <c r="BJ555" s="2"/>
      <c r="BK555" s="2"/>
      <c r="BL555" s="2"/>
      <c r="BM555" s="2"/>
      <c r="BN555" s="2"/>
      <c r="BO555" s="2"/>
      <c r="BP555" s="2"/>
      <c r="BQ555" s="2"/>
      <c r="BR555" s="2"/>
      <c r="BS555" s="2"/>
      <c r="BT555" s="2"/>
      <c r="BU555" s="2"/>
      <c r="BV555" s="2"/>
      <c r="BW555" s="2"/>
      <c r="BX555" s="2"/>
      <c r="BY555" s="2"/>
    </row>
    <row r="556" spans="1:77" ht="15" x14ac:dyDescent="0.25">
      <c r="A556" s="47"/>
      <c r="B556" s="47"/>
      <c r="C556" s="47"/>
      <c r="D556" s="47"/>
      <c r="E556" s="47"/>
      <c r="F556" s="47"/>
      <c r="G556" s="48"/>
      <c r="H556" s="48"/>
      <c r="I556" s="48"/>
      <c r="J556" s="48"/>
      <c r="K556" s="48"/>
      <c r="L556" s="48"/>
      <c r="M556" s="49"/>
      <c r="N556" s="50"/>
      <c r="O556" s="51"/>
      <c r="P556" s="52"/>
      <c r="Q556" s="52"/>
      <c r="R556" s="51"/>
      <c r="S556" s="53"/>
      <c r="T556" s="49"/>
      <c r="U556" s="50"/>
      <c r="V556" s="51"/>
      <c r="W556" s="51"/>
      <c r="X556" s="54"/>
      <c r="Y556" s="54"/>
      <c r="Z556" s="54"/>
      <c r="AA556" s="54"/>
      <c r="AB556" s="54"/>
      <c r="AC556" s="54"/>
      <c r="AD556" s="54"/>
      <c r="AE556" s="55"/>
      <c r="AF556" s="51"/>
      <c r="AG556" s="41"/>
      <c r="AH556" s="41"/>
      <c r="AI556" s="41"/>
      <c r="AJ556" s="41"/>
      <c r="AK556" s="41"/>
      <c r="AL556" s="41"/>
      <c r="AM556" s="41"/>
      <c r="AN556" s="41"/>
      <c r="AO556" s="41"/>
      <c r="AP556" s="41"/>
      <c r="AQ556" s="41"/>
      <c r="AR556" s="41"/>
      <c r="AS556" s="41"/>
      <c r="AT556" s="41"/>
      <c r="AU556" s="41"/>
      <c r="AV556" s="41"/>
      <c r="AW556" s="41"/>
      <c r="AX556" s="41"/>
      <c r="AY556" s="41"/>
      <c r="AZ556" s="41"/>
      <c r="BA556" s="41"/>
      <c r="BB556" s="42"/>
      <c r="BC556" s="43"/>
      <c r="BD556" s="2"/>
      <c r="BE556" s="2"/>
      <c r="BF556" s="2"/>
      <c r="BG556" s="2"/>
      <c r="BH556" s="2"/>
      <c r="BI556" s="2"/>
      <c r="BJ556" s="2"/>
      <c r="BK556" s="2"/>
      <c r="BL556" s="2"/>
      <c r="BM556" s="2"/>
      <c r="BN556" s="2"/>
      <c r="BO556" s="2"/>
      <c r="BP556" s="2"/>
      <c r="BQ556" s="2"/>
      <c r="BR556" s="2"/>
      <c r="BS556" s="2"/>
      <c r="BT556" s="2"/>
      <c r="BU556" s="2"/>
      <c r="BV556" s="2"/>
      <c r="BW556" s="2"/>
      <c r="BX556" s="2"/>
      <c r="BY556" s="2"/>
    </row>
    <row r="557" spans="1:77" ht="15" x14ac:dyDescent="0.25">
      <c r="A557" s="47"/>
      <c r="B557" s="47"/>
      <c r="C557" s="47"/>
      <c r="D557" s="47"/>
      <c r="E557" s="47"/>
      <c r="F557" s="47"/>
      <c r="G557" s="48"/>
      <c r="H557" s="48"/>
      <c r="I557" s="48"/>
      <c r="J557" s="48"/>
      <c r="K557" s="48"/>
      <c r="L557" s="48"/>
      <c r="M557" s="49"/>
      <c r="N557" s="50"/>
      <c r="O557" s="51"/>
      <c r="P557" s="52"/>
      <c r="Q557" s="52"/>
      <c r="R557" s="51"/>
      <c r="S557" s="53"/>
      <c r="T557" s="49"/>
      <c r="U557" s="50"/>
      <c r="V557" s="51"/>
      <c r="W557" s="51"/>
      <c r="X557" s="54"/>
      <c r="Y557" s="54"/>
      <c r="Z557" s="54"/>
      <c r="AA557" s="54"/>
      <c r="AB557" s="54"/>
      <c r="AC557" s="54"/>
      <c r="AD557" s="54"/>
      <c r="AE557" s="55"/>
      <c r="AF557" s="51"/>
      <c r="AG557" s="41"/>
      <c r="AH557" s="41"/>
      <c r="AI557" s="41"/>
      <c r="AJ557" s="41"/>
      <c r="AK557" s="41"/>
      <c r="AL557" s="41"/>
      <c r="AM557" s="41"/>
      <c r="AN557" s="41"/>
      <c r="AO557" s="41"/>
      <c r="AP557" s="41"/>
      <c r="AQ557" s="41"/>
      <c r="AR557" s="41"/>
      <c r="AS557" s="41"/>
      <c r="AT557" s="41"/>
      <c r="AU557" s="41"/>
      <c r="AV557" s="41"/>
      <c r="AW557" s="41"/>
      <c r="AX557" s="41"/>
      <c r="AY557" s="41"/>
      <c r="AZ557" s="41"/>
      <c r="BA557" s="41"/>
      <c r="BB557" s="42"/>
      <c r="BC557" s="43"/>
      <c r="BD557" s="2"/>
      <c r="BE557" s="2"/>
      <c r="BF557" s="2"/>
      <c r="BG557" s="2"/>
      <c r="BH557" s="2"/>
      <c r="BI557" s="2"/>
      <c r="BJ557" s="2"/>
      <c r="BK557" s="2"/>
      <c r="BL557" s="2"/>
      <c r="BM557" s="2"/>
      <c r="BN557" s="2"/>
      <c r="BO557" s="2"/>
      <c r="BP557" s="2"/>
      <c r="BQ557" s="2"/>
      <c r="BR557" s="2"/>
      <c r="BS557" s="2"/>
      <c r="BT557" s="2"/>
      <c r="BU557" s="2"/>
      <c r="BV557" s="2"/>
      <c r="BW557" s="2"/>
      <c r="BX557" s="2"/>
      <c r="BY557" s="2"/>
    </row>
    <row r="558" spans="1:77" ht="15" x14ac:dyDescent="0.25">
      <c r="A558" s="47"/>
      <c r="B558" s="47"/>
      <c r="C558" s="47"/>
      <c r="D558" s="47"/>
      <c r="E558" s="47"/>
      <c r="F558" s="47"/>
      <c r="G558" s="48"/>
      <c r="H558" s="48"/>
      <c r="I558" s="48"/>
      <c r="J558" s="48"/>
      <c r="K558" s="48"/>
      <c r="L558" s="48"/>
      <c r="M558" s="49"/>
      <c r="N558" s="50"/>
      <c r="O558" s="51"/>
      <c r="P558" s="52"/>
      <c r="Q558" s="52"/>
      <c r="R558" s="51"/>
      <c r="S558" s="53"/>
      <c r="T558" s="49"/>
      <c r="U558" s="50"/>
      <c r="V558" s="51"/>
      <c r="W558" s="51"/>
      <c r="X558" s="54"/>
      <c r="Y558" s="54"/>
      <c r="Z558" s="54"/>
      <c r="AA558" s="54"/>
      <c r="AB558" s="54"/>
      <c r="AC558" s="54"/>
      <c r="AD558" s="54"/>
      <c r="AE558" s="55"/>
      <c r="AF558" s="51"/>
      <c r="AG558" s="41"/>
      <c r="AH558" s="41"/>
      <c r="AI558" s="41"/>
      <c r="AJ558" s="41"/>
      <c r="AK558" s="41"/>
      <c r="AL558" s="41"/>
      <c r="AM558" s="41"/>
      <c r="AN558" s="41"/>
      <c r="AO558" s="41"/>
      <c r="AP558" s="41"/>
      <c r="AQ558" s="41"/>
      <c r="AR558" s="41"/>
      <c r="AS558" s="41"/>
      <c r="AT558" s="41"/>
      <c r="AU558" s="41"/>
      <c r="AV558" s="41"/>
      <c r="AW558" s="41"/>
      <c r="AX558" s="41"/>
      <c r="AY558" s="41"/>
      <c r="AZ558" s="41"/>
      <c r="BA558" s="41"/>
      <c r="BB558" s="42"/>
      <c r="BC558" s="43"/>
      <c r="BD558" s="2"/>
      <c r="BE558" s="2"/>
      <c r="BF558" s="2"/>
      <c r="BG558" s="2"/>
      <c r="BH558" s="2"/>
      <c r="BI558" s="2"/>
      <c r="BJ558" s="2"/>
      <c r="BK558" s="2"/>
      <c r="BL558" s="2"/>
      <c r="BM558" s="2"/>
      <c r="BN558" s="2"/>
      <c r="BO558" s="2"/>
      <c r="BP558" s="2"/>
      <c r="BQ558" s="2"/>
      <c r="BR558" s="2"/>
      <c r="BS558" s="2"/>
      <c r="BT558" s="2"/>
      <c r="BU558" s="2"/>
      <c r="BV558" s="2"/>
      <c r="BW558" s="2"/>
      <c r="BX558" s="2"/>
      <c r="BY558" s="2"/>
    </row>
    <row r="559" spans="1:77" ht="15" x14ac:dyDescent="0.25">
      <c r="A559" s="47"/>
      <c r="B559" s="47"/>
      <c r="C559" s="47"/>
      <c r="D559" s="47"/>
      <c r="E559" s="47"/>
      <c r="F559" s="47"/>
      <c r="G559" s="48"/>
      <c r="H559" s="48"/>
      <c r="I559" s="48"/>
      <c r="J559" s="48"/>
      <c r="K559" s="48"/>
      <c r="L559" s="48"/>
      <c r="M559" s="49"/>
      <c r="N559" s="50"/>
      <c r="O559" s="51"/>
      <c r="P559" s="52"/>
      <c r="Q559" s="52"/>
      <c r="R559" s="51"/>
      <c r="S559" s="53"/>
      <c r="T559" s="49"/>
      <c r="U559" s="50"/>
      <c r="V559" s="51"/>
      <c r="W559" s="51"/>
      <c r="X559" s="54"/>
      <c r="Y559" s="54"/>
      <c r="Z559" s="54"/>
      <c r="AA559" s="54"/>
      <c r="AB559" s="54"/>
      <c r="AC559" s="54"/>
      <c r="AD559" s="54"/>
      <c r="AE559" s="55"/>
      <c r="AF559" s="51"/>
      <c r="AG559" s="41"/>
      <c r="AH559" s="41"/>
      <c r="AI559" s="41"/>
      <c r="AJ559" s="41"/>
      <c r="AK559" s="41"/>
      <c r="AL559" s="41"/>
      <c r="AM559" s="41"/>
      <c r="AN559" s="41"/>
      <c r="AO559" s="41"/>
      <c r="AP559" s="41"/>
      <c r="AQ559" s="41"/>
      <c r="AR559" s="41"/>
      <c r="AS559" s="41"/>
      <c r="AT559" s="41"/>
      <c r="AU559" s="41"/>
      <c r="AV559" s="41"/>
      <c r="AW559" s="41"/>
      <c r="AX559" s="41"/>
      <c r="AY559" s="41"/>
      <c r="AZ559" s="41"/>
      <c r="BA559" s="41"/>
      <c r="BB559" s="42"/>
      <c r="BC559" s="43"/>
      <c r="BD559" s="2"/>
      <c r="BE559" s="2"/>
      <c r="BF559" s="2"/>
      <c r="BG559" s="2"/>
      <c r="BH559" s="2"/>
      <c r="BI559" s="2"/>
      <c r="BJ559" s="2"/>
      <c r="BK559" s="2"/>
      <c r="BL559" s="2"/>
      <c r="BM559" s="2"/>
      <c r="BN559" s="2"/>
      <c r="BO559" s="2"/>
      <c r="BP559" s="2"/>
      <c r="BQ559" s="2"/>
      <c r="BR559" s="2"/>
      <c r="BS559" s="2"/>
      <c r="BT559" s="2"/>
      <c r="BU559" s="2"/>
      <c r="BV559" s="2"/>
      <c r="BW559" s="2"/>
      <c r="BX559" s="2"/>
      <c r="BY559" s="2"/>
    </row>
    <row r="560" spans="1:77" ht="15" x14ac:dyDescent="0.25">
      <c r="A560" s="47"/>
      <c r="B560" s="47"/>
      <c r="C560" s="47"/>
      <c r="D560" s="47"/>
      <c r="E560" s="47"/>
      <c r="F560" s="47"/>
      <c r="G560" s="48"/>
      <c r="H560" s="48"/>
      <c r="I560" s="48"/>
      <c r="J560" s="48"/>
      <c r="K560" s="48"/>
      <c r="L560" s="48"/>
      <c r="M560" s="49"/>
      <c r="N560" s="50"/>
      <c r="O560" s="51"/>
      <c r="P560" s="52"/>
      <c r="Q560" s="52"/>
      <c r="R560" s="51"/>
      <c r="S560" s="53"/>
      <c r="T560" s="49"/>
      <c r="U560" s="50"/>
      <c r="V560" s="51"/>
      <c r="W560" s="51"/>
      <c r="X560" s="54"/>
      <c r="Y560" s="54"/>
      <c r="Z560" s="54"/>
      <c r="AA560" s="54"/>
      <c r="AB560" s="54"/>
      <c r="AC560" s="54"/>
      <c r="AD560" s="54"/>
      <c r="AE560" s="55"/>
      <c r="AF560" s="51"/>
      <c r="AG560" s="41"/>
      <c r="AH560" s="41"/>
      <c r="AI560" s="41"/>
      <c r="AJ560" s="41"/>
      <c r="AK560" s="41"/>
      <c r="AL560" s="41"/>
      <c r="AM560" s="41"/>
      <c r="AN560" s="41"/>
      <c r="AO560" s="41"/>
      <c r="AP560" s="41"/>
      <c r="AQ560" s="41"/>
      <c r="AR560" s="41"/>
      <c r="AS560" s="41"/>
      <c r="AT560" s="41"/>
      <c r="AU560" s="41"/>
      <c r="AV560" s="41"/>
      <c r="AW560" s="41"/>
      <c r="AX560" s="41"/>
      <c r="AY560" s="41"/>
      <c r="AZ560" s="41"/>
      <c r="BA560" s="41"/>
      <c r="BB560" s="42"/>
      <c r="BC560" s="43"/>
      <c r="BD560" s="2"/>
      <c r="BE560" s="2"/>
      <c r="BF560" s="2"/>
      <c r="BG560" s="2"/>
      <c r="BH560" s="2"/>
      <c r="BI560" s="2"/>
      <c r="BJ560" s="2"/>
      <c r="BK560" s="2"/>
      <c r="BL560" s="2"/>
      <c r="BM560" s="2"/>
      <c r="BN560" s="2"/>
      <c r="BO560" s="2"/>
      <c r="BP560" s="2"/>
      <c r="BQ560" s="2"/>
      <c r="BR560" s="2"/>
      <c r="BS560" s="2"/>
      <c r="BT560" s="2"/>
      <c r="BU560" s="2"/>
      <c r="BV560" s="2"/>
      <c r="BW560" s="2"/>
      <c r="BX560" s="2"/>
      <c r="BY560" s="2"/>
    </row>
    <row r="561" spans="1:77" ht="15" x14ac:dyDescent="0.25">
      <c r="A561" s="47"/>
      <c r="B561" s="47"/>
      <c r="C561" s="47"/>
      <c r="D561" s="47"/>
      <c r="E561" s="47"/>
      <c r="F561" s="47"/>
      <c r="G561" s="48"/>
      <c r="H561" s="48"/>
      <c r="I561" s="48"/>
      <c r="J561" s="48"/>
      <c r="K561" s="48"/>
      <c r="L561" s="48"/>
      <c r="M561" s="49"/>
      <c r="N561" s="50"/>
      <c r="O561" s="51"/>
      <c r="P561" s="52"/>
      <c r="Q561" s="52"/>
      <c r="R561" s="51"/>
      <c r="S561" s="53"/>
      <c r="T561" s="49"/>
      <c r="U561" s="50"/>
      <c r="V561" s="51"/>
      <c r="W561" s="51"/>
      <c r="X561" s="54"/>
      <c r="Y561" s="54"/>
      <c r="Z561" s="54"/>
      <c r="AA561" s="54"/>
      <c r="AB561" s="54"/>
      <c r="AC561" s="54"/>
      <c r="AD561" s="54"/>
      <c r="AE561" s="55"/>
      <c r="AF561" s="51"/>
      <c r="AG561" s="41"/>
      <c r="AH561" s="41"/>
      <c r="AI561" s="41"/>
      <c r="AJ561" s="41"/>
      <c r="AK561" s="41"/>
      <c r="AL561" s="41"/>
      <c r="AM561" s="41"/>
      <c r="AN561" s="41"/>
      <c r="AO561" s="41"/>
      <c r="AP561" s="41"/>
      <c r="AQ561" s="41"/>
      <c r="AR561" s="41"/>
      <c r="AS561" s="41"/>
      <c r="AT561" s="41"/>
      <c r="AU561" s="41"/>
      <c r="AV561" s="41"/>
      <c r="AW561" s="41"/>
      <c r="AX561" s="41"/>
      <c r="AY561" s="41"/>
      <c r="AZ561" s="41"/>
      <c r="BA561" s="41"/>
      <c r="BB561" s="42"/>
      <c r="BC561" s="43"/>
      <c r="BD561" s="2"/>
      <c r="BE561" s="2"/>
      <c r="BF561" s="2"/>
      <c r="BG561" s="2"/>
      <c r="BH561" s="2"/>
      <c r="BI561" s="2"/>
      <c r="BJ561" s="2"/>
      <c r="BK561" s="2"/>
      <c r="BL561" s="2"/>
      <c r="BM561" s="2"/>
      <c r="BN561" s="2"/>
      <c r="BO561" s="2"/>
      <c r="BP561" s="2"/>
      <c r="BQ561" s="2"/>
      <c r="BR561" s="2"/>
      <c r="BS561" s="2"/>
      <c r="BT561" s="2"/>
      <c r="BU561" s="2"/>
      <c r="BV561" s="2"/>
      <c r="BW561" s="2"/>
      <c r="BX561" s="2"/>
      <c r="BY561" s="2"/>
    </row>
    <row r="562" spans="1:77" ht="15" x14ac:dyDescent="0.25">
      <c r="A562" s="47"/>
      <c r="B562" s="47"/>
      <c r="C562" s="47"/>
      <c r="D562" s="47"/>
      <c r="E562" s="47"/>
      <c r="F562" s="47"/>
      <c r="G562" s="48"/>
      <c r="H562" s="48"/>
      <c r="I562" s="48"/>
      <c r="J562" s="48"/>
      <c r="K562" s="48"/>
      <c r="L562" s="48"/>
      <c r="M562" s="49"/>
      <c r="N562" s="50"/>
      <c r="O562" s="51"/>
      <c r="P562" s="52"/>
      <c r="Q562" s="52"/>
      <c r="R562" s="51"/>
      <c r="S562" s="53"/>
      <c r="T562" s="49"/>
      <c r="U562" s="50"/>
      <c r="V562" s="51"/>
      <c r="W562" s="51"/>
      <c r="X562" s="54"/>
      <c r="Y562" s="54"/>
      <c r="Z562" s="54"/>
      <c r="AA562" s="54"/>
      <c r="AB562" s="54"/>
      <c r="AC562" s="54"/>
      <c r="AD562" s="54"/>
      <c r="AE562" s="55"/>
      <c r="AF562" s="51"/>
      <c r="AG562" s="41"/>
      <c r="AH562" s="41"/>
      <c r="AI562" s="41"/>
      <c r="AJ562" s="41"/>
      <c r="AK562" s="41"/>
      <c r="AL562" s="41"/>
      <c r="AM562" s="41"/>
      <c r="AN562" s="41"/>
      <c r="AO562" s="41"/>
      <c r="AP562" s="41"/>
      <c r="AQ562" s="41"/>
      <c r="AR562" s="41"/>
      <c r="AS562" s="41"/>
      <c r="AT562" s="41"/>
      <c r="AU562" s="41"/>
      <c r="AV562" s="41"/>
      <c r="AW562" s="41"/>
      <c r="AX562" s="41"/>
      <c r="AY562" s="41"/>
      <c r="AZ562" s="41"/>
      <c r="BA562" s="41"/>
      <c r="BB562" s="42"/>
      <c r="BC562" s="43"/>
      <c r="BD562" s="2"/>
      <c r="BE562" s="2"/>
      <c r="BF562" s="2"/>
      <c r="BG562" s="2"/>
      <c r="BH562" s="2"/>
      <c r="BI562" s="2"/>
      <c r="BJ562" s="2"/>
      <c r="BK562" s="2"/>
      <c r="BL562" s="2"/>
      <c r="BM562" s="2"/>
      <c r="BN562" s="2"/>
      <c r="BO562" s="2"/>
      <c r="BP562" s="2"/>
      <c r="BQ562" s="2"/>
      <c r="BR562" s="2"/>
      <c r="BS562" s="2"/>
      <c r="BT562" s="2"/>
      <c r="BU562" s="2"/>
      <c r="BV562" s="2"/>
      <c r="BW562" s="2"/>
      <c r="BX562" s="2"/>
      <c r="BY562" s="2"/>
    </row>
    <row r="563" spans="1:77" ht="15" x14ac:dyDescent="0.25">
      <c r="A563" s="47"/>
      <c r="B563" s="47"/>
      <c r="C563" s="47"/>
      <c r="D563" s="47"/>
      <c r="E563" s="47"/>
      <c r="F563" s="47"/>
      <c r="G563" s="48"/>
      <c r="H563" s="48"/>
      <c r="I563" s="48"/>
      <c r="J563" s="48"/>
      <c r="K563" s="48"/>
      <c r="L563" s="48"/>
      <c r="M563" s="49"/>
      <c r="N563" s="50"/>
      <c r="O563" s="51"/>
      <c r="P563" s="52"/>
      <c r="Q563" s="52"/>
      <c r="R563" s="51"/>
      <c r="S563" s="53"/>
      <c r="T563" s="49"/>
      <c r="U563" s="50"/>
      <c r="V563" s="51"/>
      <c r="W563" s="51"/>
      <c r="X563" s="54"/>
      <c r="Y563" s="54"/>
      <c r="Z563" s="54"/>
      <c r="AA563" s="54"/>
      <c r="AB563" s="54"/>
      <c r="AC563" s="54"/>
      <c r="AD563" s="54"/>
      <c r="AE563" s="55"/>
      <c r="AF563" s="51"/>
      <c r="AG563" s="41"/>
      <c r="AH563" s="41"/>
      <c r="AI563" s="41"/>
      <c r="AJ563" s="41"/>
      <c r="AK563" s="41"/>
      <c r="AL563" s="41"/>
      <c r="AM563" s="41"/>
      <c r="AN563" s="41"/>
      <c r="AO563" s="41"/>
      <c r="AP563" s="41"/>
      <c r="AQ563" s="41"/>
      <c r="AR563" s="41"/>
      <c r="AS563" s="41"/>
      <c r="AT563" s="41"/>
      <c r="AU563" s="41"/>
      <c r="AV563" s="41"/>
      <c r="AW563" s="41"/>
      <c r="AX563" s="41"/>
      <c r="AY563" s="41"/>
      <c r="AZ563" s="41"/>
      <c r="BA563" s="41"/>
      <c r="BB563" s="42"/>
      <c r="BC563" s="43"/>
      <c r="BD563" s="2"/>
      <c r="BE563" s="2"/>
      <c r="BF563" s="2"/>
      <c r="BG563" s="2"/>
      <c r="BH563" s="2"/>
      <c r="BI563" s="2"/>
      <c r="BJ563" s="2"/>
      <c r="BK563" s="2"/>
      <c r="BL563" s="2"/>
      <c r="BM563" s="2"/>
      <c r="BN563" s="2"/>
      <c r="BO563" s="2"/>
      <c r="BP563" s="2"/>
      <c r="BQ563" s="2"/>
      <c r="BR563" s="2"/>
      <c r="BS563" s="2"/>
      <c r="BT563" s="2"/>
      <c r="BU563" s="2"/>
      <c r="BV563" s="2"/>
      <c r="BW563" s="2"/>
      <c r="BX563" s="2"/>
      <c r="BY563" s="2"/>
    </row>
    <row r="564" spans="1:77" ht="15" x14ac:dyDescent="0.25">
      <c r="A564" s="47"/>
      <c r="B564" s="47"/>
      <c r="C564" s="47"/>
      <c r="D564" s="47"/>
      <c r="E564" s="47"/>
      <c r="F564" s="47"/>
      <c r="G564" s="48"/>
      <c r="H564" s="48"/>
      <c r="I564" s="48"/>
      <c r="J564" s="48"/>
      <c r="K564" s="48"/>
      <c r="L564" s="48"/>
      <c r="M564" s="49"/>
      <c r="N564" s="50"/>
      <c r="O564" s="51"/>
      <c r="P564" s="52"/>
      <c r="Q564" s="52"/>
      <c r="R564" s="51"/>
      <c r="S564" s="53"/>
      <c r="T564" s="49"/>
      <c r="U564" s="50"/>
      <c r="V564" s="51"/>
      <c r="W564" s="51"/>
      <c r="X564" s="54"/>
      <c r="Y564" s="54"/>
      <c r="Z564" s="54"/>
      <c r="AA564" s="54"/>
      <c r="AB564" s="54"/>
      <c r="AC564" s="54"/>
      <c r="AD564" s="54"/>
      <c r="AE564" s="55"/>
      <c r="AF564" s="51"/>
      <c r="AG564" s="41"/>
      <c r="AH564" s="41"/>
      <c r="AI564" s="41"/>
      <c r="AJ564" s="41"/>
      <c r="AK564" s="41"/>
      <c r="AL564" s="41"/>
      <c r="AM564" s="41"/>
      <c r="AN564" s="41"/>
      <c r="AO564" s="41"/>
      <c r="AP564" s="41"/>
      <c r="AQ564" s="41"/>
      <c r="AR564" s="41"/>
      <c r="AS564" s="41"/>
      <c r="AT564" s="41"/>
      <c r="AU564" s="41"/>
      <c r="AV564" s="41"/>
      <c r="AW564" s="41"/>
      <c r="AX564" s="41"/>
      <c r="AY564" s="41"/>
      <c r="AZ564" s="41"/>
      <c r="BA564" s="41"/>
      <c r="BB564" s="42"/>
      <c r="BC564" s="43"/>
      <c r="BD564" s="2"/>
      <c r="BE564" s="2"/>
      <c r="BF564" s="2"/>
      <c r="BG564" s="2"/>
      <c r="BH564" s="2"/>
      <c r="BI564" s="2"/>
      <c r="BJ564" s="2"/>
      <c r="BK564" s="2"/>
      <c r="BL564" s="2"/>
      <c r="BM564" s="2"/>
      <c r="BN564" s="2"/>
      <c r="BO564" s="2"/>
      <c r="BP564" s="2"/>
      <c r="BQ564" s="2"/>
      <c r="BR564" s="2"/>
      <c r="BS564" s="2"/>
      <c r="BT564" s="2"/>
      <c r="BU564" s="2"/>
      <c r="BV564" s="2"/>
      <c r="BW564" s="2"/>
      <c r="BX564" s="2"/>
      <c r="BY564" s="2"/>
    </row>
    <row r="565" spans="1:77" ht="15" x14ac:dyDescent="0.25">
      <c r="A565" s="47"/>
      <c r="B565" s="47"/>
      <c r="C565" s="47"/>
      <c r="D565" s="47"/>
      <c r="E565" s="47"/>
      <c r="F565" s="47"/>
      <c r="G565" s="48"/>
      <c r="H565" s="48"/>
      <c r="I565" s="48"/>
      <c r="J565" s="48"/>
      <c r="K565" s="48"/>
      <c r="L565" s="48"/>
      <c r="M565" s="49"/>
      <c r="N565" s="50"/>
      <c r="O565" s="51"/>
      <c r="P565" s="52"/>
      <c r="Q565" s="52"/>
      <c r="R565" s="51"/>
      <c r="S565" s="53"/>
      <c r="T565" s="49"/>
      <c r="U565" s="50"/>
      <c r="V565" s="51"/>
      <c r="W565" s="51"/>
      <c r="X565" s="54"/>
      <c r="Y565" s="54"/>
      <c r="Z565" s="54"/>
      <c r="AA565" s="54"/>
      <c r="AB565" s="54"/>
      <c r="AC565" s="54"/>
      <c r="AD565" s="54"/>
      <c r="AE565" s="55"/>
      <c r="AF565" s="51"/>
      <c r="AG565" s="41"/>
      <c r="AH565" s="41"/>
      <c r="AI565" s="41"/>
      <c r="AJ565" s="41"/>
      <c r="AK565" s="41"/>
      <c r="AL565" s="41"/>
      <c r="AM565" s="41"/>
      <c r="AN565" s="41"/>
      <c r="AO565" s="41"/>
      <c r="AP565" s="41"/>
      <c r="AQ565" s="41"/>
      <c r="AR565" s="41"/>
      <c r="AS565" s="41"/>
      <c r="AT565" s="41"/>
      <c r="AU565" s="41"/>
      <c r="AV565" s="41"/>
      <c r="AW565" s="41"/>
      <c r="AX565" s="41"/>
      <c r="AY565" s="41"/>
      <c r="AZ565" s="41"/>
      <c r="BA565" s="41"/>
      <c r="BB565" s="42"/>
      <c r="BC565" s="43"/>
      <c r="BD565" s="2"/>
      <c r="BE565" s="2"/>
      <c r="BF565" s="2"/>
      <c r="BG565" s="2"/>
      <c r="BH565" s="2"/>
      <c r="BI565" s="2"/>
      <c r="BJ565" s="2"/>
      <c r="BK565" s="2"/>
      <c r="BL565" s="2"/>
      <c r="BM565" s="2"/>
      <c r="BN565" s="2"/>
      <c r="BO565" s="2"/>
      <c r="BP565" s="2"/>
      <c r="BQ565" s="2"/>
      <c r="BR565" s="2"/>
      <c r="BS565" s="2"/>
      <c r="BT565" s="2"/>
      <c r="BU565" s="2"/>
      <c r="BV565" s="2"/>
      <c r="BW565" s="2"/>
      <c r="BX565" s="2"/>
      <c r="BY565" s="2"/>
    </row>
    <row r="566" spans="1:77" ht="15" x14ac:dyDescent="0.25">
      <c r="A566" s="47"/>
      <c r="B566" s="47"/>
      <c r="C566" s="47"/>
      <c r="D566" s="47"/>
      <c r="E566" s="47"/>
      <c r="F566" s="47"/>
      <c r="G566" s="48"/>
      <c r="H566" s="48"/>
      <c r="I566" s="48"/>
      <c r="J566" s="48"/>
      <c r="K566" s="48"/>
      <c r="L566" s="48"/>
      <c r="M566" s="49"/>
      <c r="N566" s="50"/>
      <c r="O566" s="51"/>
      <c r="P566" s="52"/>
      <c r="Q566" s="52"/>
      <c r="R566" s="51"/>
      <c r="S566" s="53"/>
      <c r="T566" s="49"/>
      <c r="U566" s="50"/>
      <c r="V566" s="51"/>
      <c r="W566" s="51"/>
      <c r="X566" s="54"/>
      <c r="Y566" s="54"/>
      <c r="Z566" s="54"/>
      <c r="AA566" s="54"/>
      <c r="AB566" s="54"/>
      <c r="AC566" s="54"/>
      <c r="AD566" s="54"/>
      <c r="AE566" s="55"/>
      <c r="AF566" s="51"/>
      <c r="AG566" s="41"/>
      <c r="AH566" s="41"/>
      <c r="AI566" s="41"/>
      <c r="AJ566" s="41"/>
      <c r="AK566" s="41"/>
      <c r="AL566" s="41"/>
      <c r="AM566" s="41"/>
      <c r="AN566" s="41"/>
      <c r="AO566" s="41"/>
      <c r="AP566" s="41"/>
      <c r="AQ566" s="41"/>
      <c r="AR566" s="41"/>
      <c r="AS566" s="41"/>
      <c r="AT566" s="41"/>
      <c r="AU566" s="41"/>
      <c r="AV566" s="41"/>
      <c r="AW566" s="41"/>
      <c r="AX566" s="41"/>
      <c r="AY566" s="41"/>
      <c r="AZ566" s="41"/>
      <c r="BA566" s="41"/>
      <c r="BB566" s="42"/>
      <c r="BC566" s="43"/>
      <c r="BD566" s="2"/>
      <c r="BE566" s="2"/>
      <c r="BF566" s="2"/>
      <c r="BG566" s="2"/>
      <c r="BH566" s="2"/>
      <c r="BI566" s="2"/>
      <c r="BJ566" s="2"/>
      <c r="BK566" s="2"/>
      <c r="BL566" s="2"/>
      <c r="BM566" s="2"/>
      <c r="BN566" s="2"/>
      <c r="BO566" s="2"/>
      <c r="BP566" s="2"/>
      <c r="BQ566" s="2"/>
      <c r="BR566" s="2"/>
      <c r="BS566" s="2"/>
      <c r="BT566" s="2"/>
      <c r="BU566" s="2"/>
      <c r="BV566" s="2"/>
      <c r="BW566" s="2"/>
      <c r="BX566" s="2"/>
      <c r="BY566" s="2"/>
    </row>
    <row r="567" spans="1:77" ht="15" x14ac:dyDescent="0.25">
      <c r="A567" s="47"/>
      <c r="B567" s="47"/>
      <c r="C567" s="47"/>
      <c r="D567" s="47"/>
      <c r="E567" s="47"/>
      <c r="F567" s="47"/>
      <c r="G567" s="48"/>
      <c r="H567" s="48"/>
      <c r="I567" s="48"/>
      <c r="J567" s="48"/>
      <c r="K567" s="48"/>
      <c r="L567" s="48"/>
      <c r="M567" s="49"/>
      <c r="N567" s="50"/>
      <c r="O567" s="51"/>
      <c r="P567" s="52"/>
      <c r="Q567" s="52"/>
      <c r="R567" s="51"/>
      <c r="S567" s="53"/>
      <c r="T567" s="49"/>
      <c r="U567" s="50"/>
      <c r="V567" s="51"/>
      <c r="W567" s="51"/>
      <c r="X567" s="54"/>
      <c r="Y567" s="54"/>
      <c r="Z567" s="54"/>
      <c r="AA567" s="54"/>
      <c r="AB567" s="54"/>
      <c r="AC567" s="54"/>
      <c r="AD567" s="54"/>
      <c r="AE567" s="55"/>
      <c r="AF567" s="51"/>
      <c r="AG567" s="41"/>
      <c r="AH567" s="41"/>
      <c r="AI567" s="41"/>
      <c r="AJ567" s="41"/>
      <c r="AK567" s="41"/>
      <c r="AL567" s="41"/>
      <c r="AM567" s="41"/>
      <c r="AN567" s="41"/>
      <c r="AO567" s="41"/>
      <c r="AP567" s="41"/>
      <c r="AQ567" s="41"/>
      <c r="AR567" s="41"/>
      <c r="AS567" s="41"/>
      <c r="AT567" s="41"/>
      <c r="AU567" s="41"/>
      <c r="AV567" s="41"/>
      <c r="AW567" s="41"/>
      <c r="AX567" s="41"/>
      <c r="AY567" s="41"/>
      <c r="AZ567" s="41"/>
      <c r="BA567" s="41"/>
      <c r="BB567" s="42"/>
      <c r="BC567" s="43"/>
      <c r="BD567" s="2"/>
      <c r="BE567" s="2"/>
      <c r="BF567" s="2"/>
      <c r="BG567" s="2"/>
      <c r="BH567" s="2"/>
      <c r="BI567" s="2"/>
      <c r="BJ567" s="2"/>
      <c r="BK567" s="2"/>
      <c r="BL567" s="2"/>
      <c r="BM567" s="2"/>
      <c r="BN567" s="2"/>
      <c r="BO567" s="2"/>
      <c r="BP567" s="2"/>
      <c r="BQ567" s="2"/>
      <c r="BR567" s="2"/>
      <c r="BS567" s="2"/>
      <c r="BT567" s="2"/>
      <c r="BU567" s="2"/>
      <c r="BV567" s="2"/>
      <c r="BW567" s="2"/>
      <c r="BX567" s="2"/>
      <c r="BY567" s="2"/>
    </row>
    <row r="568" spans="1:77" ht="15" x14ac:dyDescent="0.25">
      <c r="A568" s="47"/>
      <c r="B568" s="47"/>
      <c r="C568" s="47"/>
      <c r="D568" s="47"/>
      <c r="E568" s="47"/>
      <c r="F568" s="47"/>
      <c r="G568" s="48"/>
      <c r="H568" s="48"/>
      <c r="I568" s="48"/>
      <c r="J568" s="48"/>
      <c r="K568" s="48"/>
      <c r="L568" s="48"/>
      <c r="M568" s="49"/>
      <c r="N568" s="50"/>
      <c r="O568" s="51"/>
      <c r="P568" s="52"/>
      <c r="Q568" s="52"/>
      <c r="R568" s="51"/>
      <c r="S568" s="53"/>
      <c r="T568" s="49"/>
      <c r="U568" s="50"/>
      <c r="V568" s="51"/>
      <c r="W568" s="51"/>
      <c r="X568" s="54"/>
      <c r="Y568" s="54"/>
      <c r="Z568" s="54"/>
      <c r="AA568" s="54"/>
      <c r="AB568" s="54"/>
      <c r="AC568" s="54"/>
      <c r="AD568" s="54"/>
      <c r="AE568" s="55"/>
      <c r="AF568" s="51"/>
      <c r="AG568" s="41"/>
      <c r="AH568" s="41"/>
      <c r="AI568" s="41"/>
      <c r="AJ568" s="41"/>
      <c r="AK568" s="41"/>
      <c r="AL568" s="41"/>
      <c r="AM568" s="41"/>
      <c r="AN568" s="41"/>
      <c r="AO568" s="41"/>
      <c r="AP568" s="41"/>
      <c r="AQ568" s="41"/>
      <c r="AR568" s="41"/>
      <c r="AS568" s="41"/>
      <c r="AT568" s="41"/>
      <c r="AU568" s="41"/>
      <c r="AV568" s="41"/>
      <c r="AW568" s="41"/>
      <c r="AX568" s="41"/>
      <c r="AY568" s="41"/>
      <c r="AZ568" s="41"/>
      <c r="BA568" s="41"/>
      <c r="BB568" s="42"/>
      <c r="BC568" s="43"/>
      <c r="BD568" s="2"/>
      <c r="BE568" s="2"/>
      <c r="BF568" s="2"/>
      <c r="BG568" s="2"/>
      <c r="BH568" s="2"/>
      <c r="BI568" s="2"/>
      <c r="BJ568" s="2"/>
      <c r="BK568" s="2"/>
      <c r="BL568" s="2"/>
      <c r="BM568" s="2"/>
      <c r="BN568" s="2"/>
      <c r="BO568" s="2"/>
      <c r="BP568" s="2"/>
      <c r="BQ568" s="2"/>
      <c r="BR568" s="2"/>
      <c r="BS568" s="2"/>
      <c r="BT568" s="2"/>
      <c r="BU568" s="2"/>
      <c r="BV568" s="2"/>
      <c r="BW568" s="2"/>
      <c r="BX568" s="2"/>
      <c r="BY568" s="2"/>
    </row>
    <row r="569" spans="1:77" ht="15" x14ac:dyDescent="0.25">
      <c r="A569" s="47"/>
      <c r="B569" s="47"/>
      <c r="C569" s="47"/>
      <c r="D569" s="47"/>
      <c r="E569" s="47"/>
      <c r="F569" s="47"/>
      <c r="G569" s="48"/>
      <c r="H569" s="48"/>
      <c r="I569" s="48"/>
      <c r="J569" s="48"/>
      <c r="K569" s="48"/>
      <c r="L569" s="48"/>
      <c r="M569" s="49"/>
      <c r="N569" s="50"/>
      <c r="O569" s="51"/>
      <c r="P569" s="52"/>
      <c r="Q569" s="52"/>
      <c r="R569" s="51"/>
      <c r="S569" s="53"/>
      <c r="T569" s="49"/>
      <c r="U569" s="50"/>
      <c r="V569" s="51"/>
      <c r="W569" s="51"/>
      <c r="X569" s="54"/>
      <c r="Y569" s="54"/>
      <c r="Z569" s="54"/>
      <c r="AA569" s="54"/>
      <c r="AB569" s="54"/>
      <c r="AC569" s="54"/>
      <c r="AD569" s="54"/>
      <c r="AE569" s="55"/>
      <c r="AF569" s="51"/>
      <c r="AG569" s="41"/>
      <c r="AH569" s="41"/>
      <c r="AI569" s="41"/>
      <c r="AJ569" s="41"/>
      <c r="AK569" s="41"/>
      <c r="AL569" s="41"/>
      <c r="AM569" s="41"/>
      <c r="AN569" s="41"/>
      <c r="AO569" s="41"/>
      <c r="AP569" s="41"/>
      <c r="AQ569" s="41"/>
      <c r="AR569" s="41"/>
      <c r="AS569" s="41"/>
      <c r="AT569" s="41"/>
      <c r="AU569" s="41"/>
      <c r="AV569" s="41"/>
      <c r="AW569" s="41"/>
      <c r="AX569" s="41"/>
      <c r="AY569" s="41"/>
      <c r="AZ569" s="41"/>
      <c r="BA569" s="41"/>
      <c r="BB569" s="42"/>
      <c r="BC569" s="43"/>
      <c r="BD569" s="2"/>
      <c r="BE569" s="2"/>
      <c r="BF569" s="2"/>
      <c r="BG569" s="2"/>
      <c r="BH569" s="2"/>
      <c r="BI569" s="2"/>
      <c r="BJ569" s="2"/>
      <c r="BK569" s="2"/>
      <c r="BL569" s="2"/>
      <c r="BM569" s="2"/>
      <c r="BN569" s="2"/>
      <c r="BO569" s="2"/>
      <c r="BP569" s="2"/>
      <c r="BQ569" s="2"/>
      <c r="BR569" s="2"/>
      <c r="BS569" s="2"/>
      <c r="BT569" s="2"/>
      <c r="BU569" s="2"/>
      <c r="BV569" s="2"/>
      <c r="BW569" s="2"/>
      <c r="BX569" s="2"/>
      <c r="BY569" s="2"/>
    </row>
    <row r="570" spans="1:77" ht="15" x14ac:dyDescent="0.25">
      <c r="A570" s="47"/>
      <c r="B570" s="47"/>
      <c r="C570" s="47"/>
      <c r="D570" s="47"/>
      <c r="E570" s="47"/>
      <c r="F570" s="47"/>
      <c r="G570" s="48"/>
      <c r="H570" s="48"/>
      <c r="I570" s="48"/>
      <c r="J570" s="48"/>
      <c r="K570" s="48"/>
      <c r="L570" s="48"/>
      <c r="M570" s="49"/>
      <c r="N570" s="50"/>
      <c r="O570" s="51"/>
      <c r="P570" s="52"/>
      <c r="Q570" s="52"/>
      <c r="R570" s="51"/>
      <c r="S570" s="53"/>
      <c r="T570" s="49"/>
      <c r="U570" s="50"/>
      <c r="V570" s="51"/>
      <c r="W570" s="51"/>
      <c r="X570" s="54"/>
      <c r="Y570" s="54"/>
      <c r="Z570" s="54"/>
      <c r="AA570" s="54"/>
      <c r="AB570" s="54"/>
      <c r="AC570" s="54"/>
      <c r="AD570" s="54"/>
      <c r="AE570" s="55"/>
      <c r="AF570" s="51"/>
      <c r="AG570" s="41"/>
      <c r="AH570" s="41"/>
      <c r="AI570" s="41"/>
      <c r="AJ570" s="41"/>
      <c r="AK570" s="41"/>
      <c r="AL570" s="41"/>
      <c r="AM570" s="41"/>
      <c r="AN570" s="41"/>
      <c r="AO570" s="41"/>
      <c r="AP570" s="41"/>
      <c r="AQ570" s="41"/>
      <c r="AR570" s="41"/>
      <c r="AS570" s="41"/>
      <c r="AT570" s="41"/>
      <c r="AU570" s="41"/>
      <c r="AV570" s="41"/>
      <c r="AW570" s="41"/>
      <c r="AX570" s="41"/>
      <c r="AY570" s="41"/>
      <c r="AZ570" s="41"/>
      <c r="BA570" s="41"/>
      <c r="BB570" s="42"/>
      <c r="BC570" s="43"/>
      <c r="BD570" s="2"/>
      <c r="BE570" s="2"/>
      <c r="BF570" s="2"/>
      <c r="BG570" s="2"/>
      <c r="BH570" s="2"/>
      <c r="BI570" s="2"/>
      <c r="BJ570" s="2"/>
      <c r="BK570" s="2"/>
      <c r="BL570" s="2"/>
      <c r="BM570" s="2"/>
      <c r="BN570" s="2"/>
      <c r="BO570" s="2"/>
      <c r="BP570" s="2"/>
      <c r="BQ570" s="2"/>
      <c r="BR570" s="2"/>
      <c r="BS570" s="2"/>
      <c r="BT570" s="2"/>
      <c r="BU570" s="2"/>
      <c r="BV570" s="2"/>
      <c r="BW570" s="2"/>
      <c r="BX570" s="2"/>
      <c r="BY570" s="2"/>
    </row>
    <row r="571" spans="1:77" ht="15" x14ac:dyDescent="0.25">
      <c r="A571" s="47"/>
      <c r="B571" s="47"/>
      <c r="C571" s="47"/>
      <c r="D571" s="47"/>
      <c r="E571" s="47"/>
      <c r="F571" s="47"/>
      <c r="G571" s="48"/>
      <c r="H571" s="48"/>
      <c r="I571" s="48"/>
      <c r="J571" s="48"/>
      <c r="K571" s="48"/>
      <c r="L571" s="48"/>
      <c r="M571" s="49"/>
      <c r="N571" s="50"/>
      <c r="O571" s="51"/>
      <c r="P571" s="52"/>
      <c r="Q571" s="52"/>
      <c r="R571" s="51"/>
      <c r="S571" s="53"/>
      <c r="T571" s="49"/>
      <c r="U571" s="50"/>
      <c r="V571" s="51"/>
      <c r="W571" s="51"/>
      <c r="X571" s="54"/>
      <c r="Y571" s="54"/>
      <c r="Z571" s="54"/>
      <c r="AA571" s="54"/>
      <c r="AB571" s="54"/>
      <c r="AC571" s="54"/>
      <c r="AD571" s="54"/>
      <c r="AE571" s="55"/>
      <c r="AF571" s="51"/>
      <c r="AG571" s="41"/>
      <c r="AH571" s="41"/>
      <c r="AI571" s="41"/>
      <c r="AJ571" s="41"/>
      <c r="AK571" s="41"/>
      <c r="AL571" s="41"/>
      <c r="AM571" s="41"/>
      <c r="AN571" s="41"/>
      <c r="AO571" s="41"/>
      <c r="AP571" s="41"/>
      <c r="AQ571" s="41"/>
      <c r="AR571" s="41"/>
      <c r="AS571" s="41"/>
      <c r="AT571" s="41"/>
      <c r="AU571" s="41"/>
      <c r="AV571" s="41"/>
      <c r="AW571" s="41"/>
      <c r="AX571" s="41"/>
      <c r="AY571" s="41"/>
      <c r="AZ571" s="41"/>
      <c r="BA571" s="41"/>
      <c r="BB571" s="42"/>
      <c r="BC571" s="43"/>
      <c r="BD571" s="2"/>
      <c r="BE571" s="2"/>
      <c r="BF571" s="2"/>
      <c r="BG571" s="2"/>
      <c r="BH571" s="2"/>
      <c r="BI571" s="2"/>
      <c r="BJ571" s="2"/>
      <c r="BK571" s="2"/>
      <c r="BL571" s="2"/>
      <c r="BM571" s="2"/>
      <c r="BN571" s="2"/>
      <c r="BO571" s="2"/>
      <c r="BP571" s="2"/>
      <c r="BQ571" s="2"/>
      <c r="BR571" s="2"/>
      <c r="BS571" s="2"/>
      <c r="BT571" s="2"/>
      <c r="BU571" s="2"/>
      <c r="BV571" s="2"/>
      <c r="BW571" s="2"/>
      <c r="BX571" s="2"/>
      <c r="BY571" s="2"/>
    </row>
    <row r="572" spans="1:77" ht="15" x14ac:dyDescent="0.25">
      <c r="A572" s="47"/>
      <c r="B572" s="47"/>
      <c r="C572" s="47"/>
      <c r="D572" s="47"/>
      <c r="E572" s="47"/>
      <c r="F572" s="47"/>
      <c r="G572" s="48"/>
      <c r="H572" s="48"/>
      <c r="I572" s="48"/>
      <c r="J572" s="48"/>
      <c r="K572" s="48"/>
      <c r="L572" s="48"/>
      <c r="M572" s="49"/>
      <c r="N572" s="50"/>
      <c r="O572" s="51"/>
      <c r="P572" s="52"/>
      <c r="Q572" s="52"/>
      <c r="R572" s="51"/>
      <c r="S572" s="53"/>
      <c r="T572" s="49"/>
      <c r="U572" s="50"/>
      <c r="V572" s="51"/>
      <c r="W572" s="51"/>
      <c r="X572" s="54"/>
      <c r="Y572" s="54"/>
      <c r="Z572" s="54"/>
      <c r="AA572" s="54"/>
      <c r="AB572" s="54"/>
      <c r="AC572" s="54"/>
      <c r="AD572" s="54"/>
      <c r="AE572" s="55"/>
      <c r="AF572" s="51"/>
      <c r="AG572" s="41"/>
      <c r="AH572" s="41"/>
      <c r="AI572" s="41"/>
      <c r="AJ572" s="41"/>
      <c r="AK572" s="41"/>
      <c r="AL572" s="41"/>
      <c r="AM572" s="41"/>
      <c r="AN572" s="41"/>
      <c r="AO572" s="41"/>
      <c r="AP572" s="41"/>
      <c r="AQ572" s="41"/>
      <c r="AR572" s="41"/>
      <c r="AS572" s="41"/>
      <c r="AT572" s="41"/>
      <c r="AU572" s="41"/>
      <c r="AV572" s="41"/>
      <c r="AW572" s="41"/>
      <c r="AX572" s="41"/>
      <c r="AY572" s="41"/>
      <c r="AZ572" s="41"/>
      <c r="BA572" s="41"/>
      <c r="BB572" s="42"/>
      <c r="BC572" s="43"/>
      <c r="BD572" s="2"/>
      <c r="BE572" s="2"/>
      <c r="BF572" s="2"/>
      <c r="BG572" s="2"/>
      <c r="BH572" s="2"/>
      <c r="BI572" s="2"/>
      <c r="BJ572" s="2"/>
      <c r="BK572" s="2"/>
      <c r="BL572" s="2"/>
      <c r="BM572" s="2"/>
      <c r="BN572" s="2"/>
      <c r="BO572" s="2"/>
      <c r="BP572" s="2"/>
      <c r="BQ572" s="2"/>
      <c r="BR572" s="2"/>
      <c r="BS572" s="2"/>
      <c r="BT572" s="2"/>
      <c r="BU572" s="2"/>
      <c r="BV572" s="2"/>
      <c r="BW572" s="2"/>
      <c r="BX572" s="2"/>
      <c r="BY572" s="2"/>
    </row>
    <row r="573" spans="1:77" ht="15" x14ac:dyDescent="0.25">
      <c r="A573" s="47"/>
      <c r="B573" s="47"/>
      <c r="C573" s="47"/>
      <c r="D573" s="47"/>
      <c r="E573" s="47"/>
      <c r="F573" s="47"/>
      <c r="G573" s="48"/>
      <c r="H573" s="48"/>
      <c r="I573" s="48"/>
      <c r="J573" s="48"/>
      <c r="K573" s="48"/>
      <c r="L573" s="48"/>
      <c r="M573" s="49"/>
      <c r="N573" s="50"/>
      <c r="O573" s="51"/>
      <c r="P573" s="52"/>
      <c r="Q573" s="52"/>
      <c r="R573" s="51"/>
      <c r="S573" s="53"/>
      <c r="T573" s="49"/>
      <c r="U573" s="50"/>
      <c r="V573" s="51"/>
      <c r="W573" s="51"/>
      <c r="X573" s="54"/>
      <c r="Y573" s="54"/>
      <c r="Z573" s="54"/>
      <c r="AA573" s="54"/>
      <c r="AB573" s="54"/>
      <c r="AC573" s="54"/>
      <c r="AD573" s="54"/>
      <c r="AE573" s="55"/>
      <c r="AF573" s="51"/>
      <c r="AG573" s="41"/>
      <c r="AH573" s="41"/>
      <c r="AI573" s="41"/>
      <c r="AJ573" s="41"/>
      <c r="AK573" s="41"/>
      <c r="AL573" s="41"/>
      <c r="AM573" s="41"/>
      <c r="AN573" s="41"/>
      <c r="AO573" s="41"/>
      <c r="AP573" s="41"/>
      <c r="AQ573" s="41"/>
      <c r="AR573" s="41"/>
      <c r="AS573" s="41"/>
      <c r="AT573" s="41"/>
      <c r="AU573" s="41"/>
      <c r="AV573" s="41"/>
      <c r="AW573" s="41"/>
      <c r="AX573" s="41"/>
      <c r="AY573" s="41"/>
      <c r="AZ573" s="41"/>
      <c r="BA573" s="41"/>
      <c r="BB573" s="42"/>
      <c r="BC573" s="43"/>
      <c r="BD573" s="2"/>
      <c r="BE573" s="2"/>
      <c r="BF573" s="2"/>
      <c r="BG573" s="2"/>
      <c r="BH573" s="2"/>
      <c r="BI573" s="2"/>
      <c r="BJ573" s="2"/>
      <c r="BK573" s="2"/>
      <c r="BL573" s="2"/>
      <c r="BM573" s="2"/>
      <c r="BN573" s="2"/>
      <c r="BO573" s="2"/>
      <c r="BP573" s="2"/>
      <c r="BQ573" s="2"/>
      <c r="BR573" s="2"/>
      <c r="BS573" s="2"/>
      <c r="BT573" s="2"/>
      <c r="BU573" s="2"/>
      <c r="BV573" s="2"/>
      <c r="BW573" s="2"/>
      <c r="BX573" s="2"/>
      <c r="BY573" s="2"/>
    </row>
    <row r="574" spans="1:77" ht="15" x14ac:dyDescent="0.25">
      <c r="A574" s="47"/>
      <c r="B574" s="47"/>
      <c r="C574" s="47"/>
      <c r="D574" s="47"/>
      <c r="E574" s="47"/>
      <c r="F574" s="47"/>
      <c r="G574" s="48"/>
      <c r="H574" s="48"/>
      <c r="I574" s="48"/>
      <c r="J574" s="48"/>
      <c r="K574" s="48"/>
      <c r="L574" s="48"/>
      <c r="M574" s="49"/>
      <c r="N574" s="50"/>
      <c r="O574" s="51"/>
      <c r="P574" s="52"/>
      <c r="Q574" s="52"/>
      <c r="R574" s="51"/>
      <c r="S574" s="53"/>
      <c r="T574" s="49"/>
      <c r="U574" s="50"/>
      <c r="V574" s="51"/>
      <c r="W574" s="51"/>
      <c r="X574" s="54"/>
      <c r="Y574" s="54"/>
      <c r="Z574" s="54"/>
      <c r="AA574" s="54"/>
      <c r="AB574" s="54"/>
      <c r="AC574" s="54"/>
      <c r="AD574" s="54"/>
      <c r="AE574" s="55"/>
      <c r="AF574" s="51"/>
      <c r="AG574" s="41"/>
      <c r="AH574" s="41"/>
      <c r="AI574" s="41"/>
      <c r="AJ574" s="41"/>
      <c r="AK574" s="41"/>
      <c r="AL574" s="41"/>
      <c r="AM574" s="41"/>
      <c r="AN574" s="41"/>
      <c r="AO574" s="41"/>
      <c r="AP574" s="41"/>
      <c r="AQ574" s="41"/>
      <c r="AR574" s="41"/>
      <c r="AS574" s="41"/>
      <c r="AT574" s="41"/>
      <c r="AU574" s="41"/>
      <c r="AV574" s="41"/>
      <c r="AW574" s="41"/>
      <c r="AX574" s="41"/>
      <c r="AY574" s="41"/>
      <c r="AZ574" s="41"/>
      <c r="BA574" s="41"/>
      <c r="BB574" s="42"/>
      <c r="BC574" s="43"/>
      <c r="BD574" s="2"/>
      <c r="BE574" s="2"/>
      <c r="BF574" s="2"/>
      <c r="BG574" s="2"/>
      <c r="BH574" s="2"/>
      <c r="BI574" s="2"/>
      <c r="BJ574" s="2"/>
      <c r="BK574" s="2"/>
      <c r="BL574" s="2"/>
      <c r="BM574" s="2"/>
      <c r="BN574" s="2"/>
      <c r="BO574" s="2"/>
      <c r="BP574" s="2"/>
      <c r="BQ574" s="2"/>
      <c r="BR574" s="2"/>
      <c r="BS574" s="2"/>
      <c r="BT574" s="2"/>
      <c r="BU574" s="2"/>
      <c r="BV574" s="2"/>
      <c r="BW574" s="2"/>
      <c r="BX574" s="2"/>
      <c r="BY574" s="2"/>
    </row>
    <row r="575" spans="1:77" ht="15" x14ac:dyDescent="0.25">
      <c r="A575" s="47"/>
      <c r="B575" s="47"/>
      <c r="C575" s="47"/>
      <c r="D575" s="47"/>
      <c r="E575" s="47"/>
      <c r="F575" s="47"/>
      <c r="G575" s="48"/>
      <c r="H575" s="48"/>
      <c r="I575" s="48"/>
      <c r="J575" s="48"/>
      <c r="K575" s="48"/>
      <c r="L575" s="48"/>
      <c r="M575" s="49"/>
      <c r="N575" s="50"/>
      <c r="O575" s="51"/>
      <c r="P575" s="52"/>
      <c r="Q575" s="52"/>
      <c r="R575" s="51"/>
      <c r="S575" s="53"/>
      <c r="T575" s="49"/>
      <c r="U575" s="50"/>
      <c r="V575" s="51"/>
      <c r="W575" s="51"/>
      <c r="X575" s="54"/>
      <c r="Y575" s="54"/>
      <c r="Z575" s="54"/>
      <c r="AA575" s="54"/>
      <c r="AB575" s="54"/>
      <c r="AC575" s="54"/>
      <c r="AD575" s="54"/>
      <c r="AE575" s="55"/>
      <c r="AF575" s="51"/>
      <c r="AG575" s="41"/>
      <c r="AH575" s="41"/>
      <c r="AI575" s="41"/>
      <c r="AJ575" s="41"/>
      <c r="AK575" s="41"/>
      <c r="AL575" s="41"/>
      <c r="AM575" s="41"/>
      <c r="AN575" s="41"/>
      <c r="AO575" s="41"/>
      <c r="AP575" s="41"/>
      <c r="AQ575" s="41"/>
      <c r="AR575" s="41"/>
      <c r="AS575" s="41"/>
      <c r="AT575" s="41"/>
      <c r="AU575" s="41"/>
      <c r="AV575" s="41"/>
      <c r="AW575" s="41"/>
      <c r="AX575" s="41"/>
      <c r="AY575" s="41"/>
      <c r="AZ575" s="41"/>
      <c r="BA575" s="41"/>
      <c r="BB575" s="42"/>
      <c r="BC575" s="43"/>
      <c r="BD575" s="2"/>
      <c r="BE575" s="2"/>
      <c r="BF575" s="2"/>
      <c r="BG575" s="2"/>
      <c r="BH575" s="2"/>
      <c r="BI575" s="2"/>
      <c r="BJ575" s="2"/>
      <c r="BK575" s="2"/>
      <c r="BL575" s="2"/>
      <c r="BM575" s="2"/>
      <c r="BN575" s="2"/>
      <c r="BO575" s="2"/>
      <c r="BP575" s="2"/>
      <c r="BQ575" s="2"/>
      <c r="BR575" s="2"/>
      <c r="BS575" s="2"/>
      <c r="BT575" s="2"/>
      <c r="BU575" s="2"/>
      <c r="BV575" s="2"/>
      <c r="BW575" s="2"/>
      <c r="BX575" s="2"/>
      <c r="BY575" s="2"/>
    </row>
    <row r="576" spans="1:77" ht="15" x14ac:dyDescent="0.25">
      <c r="A576" s="47"/>
      <c r="B576" s="47"/>
      <c r="C576" s="47"/>
      <c r="D576" s="47"/>
      <c r="E576" s="47"/>
      <c r="F576" s="47"/>
      <c r="G576" s="48"/>
      <c r="H576" s="48"/>
      <c r="I576" s="48"/>
      <c r="J576" s="48"/>
      <c r="K576" s="48"/>
      <c r="L576" s="48"/>
      <c r="M576" s="49"/>
      <c r="N576" s="50"/>
      <c r="O576" s="51"/>
      <c r="P576" s="52"/>
      <c r="Q576" s="52"/>
      <c r="R576" s="51"/>
      <c r="S576" s="53"/>
      <c r="T576" s="49"/>
      <c r="U576" s="50"/>
      <c r="V576" s="51"/>
      <c r="W576" s="51"/>
      <c r="X576" s="54"/>
      <c r="Y576" s="54"/>
      <c r="Z576" s="54"/>
      <c r="AA576" s="54"/>
      <c r="AB576" s="54"/>
      <c r="AC576" s="54"/>
      <c r="AD576" s="54"/>
      <c r="AE576" s="55"/>
      <c r="AF576" s="51"/>
      <c r="AG576" s="41"/>
      <c r="AH576" s="41"/>
      <c r="AI576" s="41"/>
      <c r="AJ576" s="41"/>
      <c r="AK576" s="41"/>
      <c r="AL576" s="41"/>
      <c r="AM576" s="41"/>
      <c r="AN576" s="41"/>
      <c r="AO576" s="41"/>
      <c r="AP576" s="41"/>
      <c r="AQ576" s="41"/>
      <c r="AR576" s="41"/>
      <c r="AS576" s="41"/>
      <c r="AT576" s="41"/>
      <c r="AU576" s="41"/>
      <c r="AV576" s="41"/>
      <c r="AW576" s="41"/>
      <c r="AX576" s="41"/>
      <c r="AY576" s="41"/>
      <c r="AZ576" s="41"/>
      <c r="BA576" s="41"/>
      <c r="BB576" s="42"/>
      <c r="BC576" s="43"/>
      <c r="BD576" s="2"/>
      <c r="BE576" s="2"/>
      <c r="BF576" s="2"/>
      <c r="BG576" s="2"/>
      <c r="BH576" s="2"/>
      <c r="BI576" s="2"/>
      <c r="BJ576" s="2"/>
      <c r="BK576" s="2"/>
      <c r="BL576" s="2"/>
      <c r="BM576" s="2"/>
      <c r="BN576" s="2"/>
      <c r="BO576" s="2"/>
      <c r="BP576" s="2"/>
      <c r="BQ576" s="2"/>
      <c r="BR576" s="2"/>
      <c r="BS576" s="2"/>
      <c r="BT576" s="2"/>
      <c r="BU576" s="2"/>
      <c r="BV576" s="2"/>
      <c r="BW576" s="2"/>
      <c r="BX576" s="2"/>
      <c r="BY576" s="2"/>
    </row>
    <row r="577" spans="1:77" ht="15" x14ac:dyDescent="0.25">
      <c r="A577" s="47"/>
      <c r="B577" s="47"/>
      <c r="C577" s="47"/>
      <c r="D577" s="47"/>
      <c r="E577" s="47"/>
      <c r="F577" s="47"/>
      <c r="G577" s="48"/>
      <c r="H577" s="48"/>
      <c r="I577" s="48"/>
      <c r="J577" s="48"/>
      <c r="K577" s="48"/>
      <c r="L577" s="48"/>
      <c r="M577" s="49"/>
      <c r="N577" s="50"/>
      <c r="O577" s="51"/>
      <c r="P577" s="52"/>
      <c r="Q577" s="52"/>
      <c r="R577" s="51"/>
      <c r="S577" s="53"/>
      <c r="T577" s="49"/>
      <c r="U577" s="50"/>
      <c r="V577" s="51"/>
      <c r="W577" s="51"/>
      <c r="X577" s="54"/>
      <c r="Y577" s="54"/>
      <c r="Z577" s="54"/>
      <c r="AA577" s="54"/>
      <c r="AB577" s="54"/>
      <c r="AC577" s="54"/>
      <c r="AD577" s="54"/>
      <c r="AE577" s="55"/>
      <c r="AF577" s="51"/>
      <c r="AG577" s="41"/>
      <c r="AH577" s="41"/>
      <c r="AI577" s="41"/>
      <c r="AJ577" s="41"/>
      <c r="AK577" s="41"/>
      <c r="AL577" s="41"/>
      <c r="AM577" s="41"/>
      <c r="AN577" s="41"/>
      <c r="AO577" s="41"/>
      <c r="AP577" s="41"/>
      <c r="AQ577" s="41"/>
      <c r="AR577" s="41"/>
      <c r="AS577" s="41"/>
      <c r="AT577" s="41"/>
      <c r="AU577" s="41"/>
      <c r="AV577" s="41"/>
      <c r="AW577" s="41"/>
      <c r="AX577" s="41"/>
      <c r="AY577" s="41"/>
      <c r="AZ577" s="41"/>
      <c r="BA577" s="41"/>
      <c r="BB577" s="42"/>
      <c r="BC577" s="43"/>
      <c r="BD577" s="2"/>
      <c r="BE577" s="2"/>
      <c r="BF577" s="2"/>
      <c r="BG577" s="2"/>
      <c r="BH577" s="2"/>
      <c r="BI577" s="2"/>
      <c r="BJ577" s="2"/>
      <c r="BK577" s="2"/>
      <c r="BL577" s="2"/>
      <c r="BM577" s="2"/>
      <c r="BN577" s="2"/>
      <c r="BO577" s="2"/>
      <c r="BP577" s="2"/>
      <c r="BQ577" s="2"/>
      <c r="BR577" s="2"/>
      <c r="BS577" s="2"/>
      <c r="BT577" s="2"/>
      <c r="BU577" s="2"/>
      <c r="BV577" s="2"/>
      <c r="BW577" s="2"/>
      <c r="BX577" s="2"/>
      <c r="BY577" s="2"/>
    </row>
    <row r="578" spans="1:77" ht="15" x14ac:dyDescent="0.25">
      <c r="A578" s="47"/>
      <c r="B578" s="47"/>
      <c r="C578" s="47"/>
      <c r="D578" s="47"/>
      <c r="E578" s="47"/>
      <c r="F578" s="47"/>
      <c r="G578" s="48"/>
      <c r="H578" s="48"/>
      <c r="I578" s="48"/>
      <c r="J578" s="48"/>
      <c r="K578" s="48"/>
      <c r="L578" s="48"/>
      <c r="M578" s="49"/>
      <c r="N578" s="50"/>
      <c r="O578" s="51"/>
      <c r="P578" s="52"/>
      <c r="Q578" s="52"/>
      <c r="R578" s="51"/>
      <c r="S578" s="53"/>
      <c r="T578" s="49"/>
      <c r="U578" s="50"/>
      <c r="V578" s="51"/>
      <c r="W578" s="51"/>
      <c r="X578" s="54"/>
      <c r="Y578" s="54"/>
      <c r="Z578" s="54"/>
      <c r="AA578" s="54"/>
      <c r="AB578" s="54"/>
      <c r="AC578" s="54"/>
      <c r="AD578" s="54"/>
      <c r="AE578" s="55"/>
      <c r="AF578" s="51"/>
      <c r="AG578" s="41"/>
      <c r="AH578" s="41"/>
      <c r="AI578" s="41"/>
      <c r="AJ578" s="41"/>
      <c r="AK578" s="41"/>
      <c r="AL578" s="41"/>
      <c r="AM578" s="41"/>
      <c r="AN578" s="41"/>
      <c r="AO578" s="41"/>
      <c r="AP578" s="41"/>
      <c r="AQ578" s="41"/>
      <c r="AR578" s="41"/>
      <c r="AS578" s="41"/>
      <c r="AT578" s="41"/>
      <c r="AU578" s="41"/>
      <c r="AV578" s="41"/>
      <c r="AW578" s="41"/>
      <c r="AX578" s="41"/>
      <c r="AY578" s="41"/>
      <c r="AZ578" s="41"/>
      <c r="BA578" s="41"/>
      <c r="BB578" s="42"/>
      <c r="BC578" s="43"/>
      <c r="BD578" s="2"/>
      <c r="BE578" s="2"/>
      <c r="BF578" s="2"/>
      <c r="BG578" s="2"/>
      <c r="BH578" s="2"/>
      <c r="BI578" s="2"/>
      <c r="BJ578" s="2"/>
      <c r="BK578" s="2"/>
      <c r="BL578" s="2"/>
      <c r="BM578" s="2"/>
      <c r="BN578" s="2"/>
      <c r="BO578" s="2"/>
      <c r="BP578" s="2"/>
      <c r="BQ578" s="2"/>
      <c r="BR578" s="2"/>
      <c r="BS578" s="2"/>
      <c r="BT578" s="2"/>
      <c r="BU578" s="2"/>
      <c r="BV578" s="2"/>
      <c r="BW578" s="2"/>
      <c r="BX578" s="2"/>
      <c r="BY578" s="2"/>
    </row>
    <row r="579" spans="1:77" ht="15" x14ac:dyDescent="0.25">
      <c r="A579" s="47"/>
      <c r="B579" s="47"/>
      <c r="C579" s="47"/>
      <c r="D579" s="47"/>
      <c r="E579" s="47"/>
      <c r="F579" s="47"/>
      <c r="G579" s="48"/>
      <c r="H579" s="48"/>
      <c r="I579" s="48"/>
      <c r="J579" s="48"/>
      <c r="K579" s="48"/>
      <c r="L579" s="48"/>
      <c r="M579" s="49"/>
      <c r="N579" s="50"/>
      <c r="O579" s="51"/>
      <c r="P579" s="52"/>
      <c r="Q579" s="52"/>
      <c r="R579" s="51"/>
      <c r="S579" s="53"/>
      <c r="T579" s="49"/>
      <c r="U579" s="50"/>
      <c r="V579" s="51"/>
      <c r="W579" s="51"/>
      <c r="X579" s="54"/>
      <c r="Y579" s="54"/>
      <c r="Z579" s="54"/>
      <c r="AA579" s="54"/>
      <c r="AB579" s="54"/>
      <c r="AC579" s="54"/>
      <c r="AD579" s="54"/>
      <c r="AE579" s="55"/>
      <c r="AF579" s="51"/>
      <c r="AG579" s="41"/>
      <c r="AH579" s="41"/>
      <c r="AI579" s="41"/>
      <c r="AJ579" s="41"/>
      <c r="AK579" s="41"/>
      <c r="AL579" s="41"/>
      <c r="AM579" s="41"/>
      <c r="AN579" s="41"/>
      <c r="AO579" s="41"/>
      <c r="AP579" s="41"/>
      <c r="AQ579" s="41"/>
      <c r="AR579" s="41"/>
      <c r="AS579" s="41"/>
      <c r="AT579" s="41"/>
      <c r="AU579" s="41"/>
      <c r="AV579" s="41"/>
      <c r="AW579" s="41"/>
      <c r="AX579" s="41"/>
      <c r="AY579" s="41"/>
      <c r="AZ579" s="41"/>
      <c r="BA579" s="41"/>
      <c r="BB579" s="42"/>
      <c r="BC579" s="43"/>
      <c r="BD579" s="2"/>
      <c r="BE579" s="2"/>
      <c r="BF579" s="2"/>
      <c r="BG579" s="2"/>
      <c r="BH579" s="2"/>
      <c r="BI579" s="2"/>
      <c r="BJ579" s="2"/>
      <c r="BK579" s="2"/>
      <c r="BL579" s="2"/>
      <c r="BM579" s="2"/>
      <c r="BN579" s="2"/>
      <c r="BO579" s="2"/>
      <c r="BP579" s="2"/>
      <c r="BQ579" s="2"/>
      <c r="BR579" s="2"/>
      <c r="BS579" s="2"/>
      <c r="BT579" s="2"/>
      <c r="BU579" s="2"/>
      <c r="BV579" s="2"/>
      <c r="BW579" s="2"/>
      <c r="BX579" s="2"/>
      <c r="BY579" s="2"/>
    </row>
    <row r="580" spans="1:77" ht="15" x14ac:dyDescent="0.25">
      <c r="A580" s="47"/>
      <c r="B580" s="47"/>
      <c r="C580" s="47"/>
      <c r="D580" s="47"/>
      <c r="E580" s="47"/>
      <c r="F580" s="47"/>
      <c r="G580" s="48"/>
      <c r="H580" s="48"/>
      <c r="I580" s="48"/>
      <c r="J580" s="48"/>
      <c r="K580" s="48"/>
      <c r="L580" s="48"/>
      <c r="M580" s="49"/>
      <c r="N580" s="50"/>
      <c r="O580" s="51"/>
      <c r="P580" s="52"/>
      <c r="Q580" s="52"/>
      <c r="R580" s="51"/>
      <c r="S580" s="53"/>
      <c r="T580" s="49"/>
      <c r="U580" s="50"/>
      <c r="V580" s="51"/>
      <c r="W580" s="51"/>
      <c r="X580" s="54"/>
      <c r="Y580" s="54"/>
      <c r="Z580" s="54"/>
      <c r="AA580" s="54"/>
      <c r="AB580" s="54"/>
      <c r="AC580" s="54"/>
      <c r="AD580" s="54"/>
      <c r="AE580" s="55"/>
      <c r="AF580" s="51"/>
      <c r="AG580" s="41"/>
      <c r="AH580" s="41"/>
      <c r="AI580" s="41"/>
      <c r="AJ580" s="41"/>
      <c r="AK580" s="41"/>
      <c r="AL580" s="41"/>
      <c r="AM580" s="41"/>
      <c r="AN580" s="41"/>
      <c r="AO580" s="41"/>
      <c r="AP580" s="41"/>
      <c r="AQ580" s="41"/>
      <c r="AR580" s="41"/>
      <c r="AS580" s="41"/>
      <c r="AT580" s="41"/>
      <c r="AU580" s="41"/>
      <c r="AV580" s="41"/>
      <c r="AW580" s="41"/>
      <c r="AX580" s="41"/>
      <c r="AY580" s="41"/>
      <c r="AZ580" s="41"/>
      <c r="BA580" s="41"/>
      <c r="BB580" s="42"/>
      <c r="BC580" s="43"/>
      <c r="BD580" s="2"/>
      <c r="BE580" s="2"/>
      <c r="BF580" s="2"/>
      <c r="BG580" s="2"/>
      <c r="BH580" s="2"/>
      <c r="BI580" s="2"/>
      <c r="BJ580" s="2"/>
      <c r="BK580" s="2"/>
      <c r="BL580" s="2"/>
      <c r="BM580" s="2"/>
      <c r="BN580" s="2"/>
      <c r="BO580" s="2"/>
      <c r="BP580" s="2"/>
      <c r="BQ580" s="2"/>
      <c r="BR580" s="2"/>
      <c r="BS580" s="2"/>
      <c r="BT580" s="2"/>
      <c r="BU580" s="2"/>
      <c r="BV580" s="2"/>
      <c r="BW580" s="2"/>
      <c r="BX580" s="2"/>
      <c r="BY580" s="2"/>
    </row>
    <row r="581" spans="1:77" ht="15" x14ac:dyDescent="0.25">
      <c r="A581" s="47"/>
      <c r="B581" s="47"/>
      <c r="C581" s="47"/>
      <c r="D581" s="47"/>
      <c r="E581" s="47"/>
      <c r="F581" s="47"/>
      <c r="G581" s="48"/>
      <c r="H581" s="48"/>
      <c r="I581" s="48"/>
      <c r="J581" s="48"/>
      <c r="K581" s="48"/>
      <c r="L581" s="48"/>
      <c r="M581" s="49"/>
      <c r="N581" s="50"/>
      <c r="O581" s="51"/>
      <c r="P581" s="52"/>
      <c r="Q581" s="52"/>
      <c r="R581" s="51"/>
      <c r="S581" s="53"/>
      <c r="T581" s="49"/>
      <c r="U581" s="50"/>
      <c r="V581" s="51"/>
      <c r="W581" s="51"/>
      <c r="X581" s="54"/>
      <c r="Y581" s="54"/>
      <c r="Z581" s="54"/>
      <c r="AA581" s="54"/>
      <c r="AB581" s="54"/>
      <c r="AC581" s="54"/>
      <c r="AD581" s="54"/>
      <c r="AE581" s="55"/>
      <c r="AF581" s="51"/>
      <c r="AG581" s="41"/>
      <c r="AH581" s="41"/>
      <c r="AI581" s="41"/>
      <c r="AJ581" s="41"/>
      <c r="AK581" s="41"/>
      <c r="AL581" s="41"/>
      <c r="AM581" s="41"/>
      <c r="AN581" s="41"/>
      <c r="AO581" s="41"/>
      <c r="AP581" s="41"/>
      <c r="AQ581" s="41"/>
      <c r="AR581" s="41"/>
      <c r="AS581" s="41"/>
      <c r="AT581" s="41"/>
      <c r="AU581" s="41"/>
      <c r="AV581" s="41"/>
      <c r="AW581" s="41"/>
      <c r="AX581" s="41"/>
      <c r="AY581" s="41"/>
      <c r="AZ581" s="41"/>
      <c r="BA581" s="41"/>
      <c r="BB581" s="42"/>
      <c r="BC581" s="43"/>
      <c r="BD581" s="2"/>
      <c r="BE581" s="2"/>
      <c r="BF581" s="2"/>
      <c r="BG581" s="2"/>
      <c r="BH581" s="2"/>
      <c r="BI581" s="2"/>
      <c r="BJ581" s="2"/>
      <c r="BK581" s="2"/>
      <c r="BL581" s="2"/>
      <c r="BM581" s="2"/>
      <c r="BN581" s="2"/>
      <c r="BO581" s="2"/>
      <c r="BP581" s="2"/>
      <c r="BQ581" s="2"/>
      <c r="BR581" s="2"/>
      <c r="BS581" s="2"/>
      <c r="BT581" s="2"/>
      <c r="BU581" s="2"/>
      <c r="BV581" s="2"/>
      <c r="BW581" s="2"/>
      <c r="BX581" s="2"/>
      <c r="BY581" s="2"/>
    </row>
    <row r="582" spans="1:77" ht="15" x14ac:dyDescent="0.25">
      <c r="A582" s="47"/>
      <c r="B582" s="47"/>
      <c r="C582" s="47"/>
      <c r="D582" s="47"/>
      <c r="E582" s="47"/>
      <c r="F582" s="47"/>
      <c r="G582" s="48"/>
      <c r="H582" s="48"/>
      <c r="I582" s="48"/>
      <c r="J582" s="48"/>
      <c r="K582" s="48"/>
      <c r="L582" s="48"/>
      <c r="M582" s="49"/>
      <c r="N582" s="50"/>
      <c r="O582" s="51"/>
      <c r="P582" s="52"/>
      <c r="Q582" s="52"/>
      <c r="R582" s="51"/>
      <c r="S582" s="53"/>
      <c r="T582" s="49"/>
      <c r="U582" s="50"/>
      <c r="V582" s="51"/>
      <c r="W582" s="51"/>
      <c r="X582" s="54"/>
      <c r="Y582" s="54"/>
      <c r="Z582" s="54"/>
      <c r="AA582" s="54"/>
      <c r="AB582" s="54"/>
      <c r="AC582" s="54"/>
      <c r="AD582" s="54"/>
      <c r="AE582" s="55"/>
      <c r="AF582" s="51"/>
      <c r="AG582" s="41"/>
      <c r="AH582" s="41"/>
      <c r="AI582" s="41"/>
      <c r="AJ582" s="41"/>
      <c r="AK582" s="41"/>
      <c r="AL582" s="41"/>
      <c r="AM582" s="41"/>
      <c r="AN582" s="41"/>
      <c r="AO582" s="41"/>
      <c r="AP582" s="41"/>
      <c r="AQ582" s="41"/>
      <c r="AR582" s="41"/>
      <c r="AS582" s="41"/>
      <c r="AT582" s="41"/>
      <c r="AU582" s="41"/>
      <c r="AV582" s="41"/>
      <c r="AW582" s="41"/>
      <c r="AX582" s="41"/>
      <c r="AY582" s="41"/>
      <c r="AZ582" s="41"/>
      <c r="BA582" s="41"/>
      <c r="BB582" s="42"/>
      <c r="BC582" s="43"/>
      <c r="BD582" s="2"/>
      <c r="BE582" s="2"/>
      <c r="BF582" s="2"/>
      <c r="BG582" s="2"/>
      <c r="BH582" s="2"/>
      <c r="BI582" s="2"/>
      <c r="BJ582" s="2"/>
      <c r="BK582" s="2"/>
      <c r="BL582" s="2"/>
      <c r="BM582" s="2"/>
      <c r="BN582" s="2"/>
      <c r="BO582" s="2"/>
      <c r="BP582" s="2"/>
      <c r="BQ582" s="2"/>
      <c r="BR582" s="2"/>
      <c r="BS582" s="2"/>
      <c r="BT582" s="2"/>
      <c r="BU582" s="2"/>
      <c r="BV582" s="2"/>
      <c r="BW582" s="2"/>
      <c r="BX582" s="2"/>
      <c r="BY582" s="2"/>
    </row>
    <row r="583" spans="1:77" ht="15" x14ac:dyDescent="0.25">
      <c r="A583" s="47"/>
      <c r="B583" s="47"/>
      <c r="C583" s="47"/>
      <c r="D583" s="47"/>
      <c r="E583" s="47"/>
      <c r="F583" s="47"/>
      <c r="G583" s="48"/>
      <c r="H583" s="48"/>
      <c r="I583" s="48"/>
      <c r="J583" s="48"/>
      <c r="K583" s="48"/>
      <c r="L583" s="48"/>
      <c r="M583" s="49"/>
      <c r="N583" s="50"/>
      <c r="O583" s="51"/>
      <c r="P583" s="52"/>
      <c r="Q583" s="52"/>
      <c r="R583" s="51"/>
      <c r="S583" s="53"/>
      <c r="T583" s="49"/>
      <c r="U583" s="50"/>
      <c r="V583" s="51"/>
      <c r="W583" s="51"/>
      <c r="X583" s="54"/>
      <c r="Y583" s="54"/>
      <c r="Z583" s="54"/>
      <c r="AA583" s="54"/>
      <c r="AB583" s="54"/>
      <c r="AC583" s="54"/>
      <c r="AD583" s="54"/>
      <c r="AE583" s="55"/>
      <c r="AF583" s="51"/>
      <c r="AG583" s="41"/>
      <c r="AH583" s="41"/>
      <c r="AI583" s="41"/>
      <c r="AJ583" s="41"/>
      <c r="AK583" s="41"/>
      <c r="AL583" s="41"/>
      <c r="AM583" s="41"/>
      <c r="AN583" s="41"/>
      <c r="AO583" s="41"/>
      <c r="AP583" s="41"/>
      <c r="AQ583" s="41"/>
      <c r="AR583" s="41"/>
      <c r="AS583" s="41"/>
      <c r="AT583" s="41"/>
      <c r="AU583" s="41"/>
      <c r="AV583" s="41"/>
      <c r="AW583" s="41"/>
      <c r="AX583" s="41"/>
      <c r="AY583" s="41"/>
      <c r="AZ583" s="41"/>
      <c r="BA583" s="41"/>
      <c r="BB583" s="42"/>
      <c r="BC583" s="43"/>
      <c r="BD583" s="2"/>
      <c r="BE583" s="2"/>
      <c r="BF583" s="2"/>
      <c r="BG583" s="2"/>
      <c r="BH583" s="2"/>
      <c r="BI583" s="2"/>
      <c r="BJ583" s="2"/>
      <c r="BK583" s="2"/>
      <c r="BL583" s="2"/>
      <c r="BM583" s="2"/>
      <c r="BN583" s="2"/>
      <c r="BO583" s="2"/>
      <c r="BP583" s="2"/>
      <c r="BQ583" s="2"/>
      <c r="BR583" s="2"/>
      <c r="BS583" s="2"/>
      <c r="BT583" s="2"/>
      <c r="BU583" s="2"/>
      <c r="BV583" s="2"/>
      <c r="BW583" s="2"/>
      <c r="BX583" s="2"/>
      <c r="BY583" s="2"/>
    </row>
    <row r="584" spans="1:77" ht="15" x14ac:dyDescent="0.25">
      <c r="A584" s="47"/>
      <c r="B584" s="47"/>
      <c r="C584" s="47"/>
      <c r="D584" s="47"/>
      <c r="E584" s="47"/>
      <c r="F584" s="47"/>
      <c r="G584" s="48"/>
      <c r="H584" s="48"/>
      <c r="I584" s="48"/>
      <c r="J584" s="48"/>
      <c r="K584" s="48"/>
      <c r="L584" s="48"/>
      <c r="M584" s="49"/>
      <c r="N584" s="50"/>
      <c r="O584" s="51"/>
      <c r="P584" s="52"/>
      <c r="Q584" s="52"/>
      <c r="R584" s="51"/>
      <c r="S584" s="53"/>
      <c r="T584" s="49"/>
      <c r="U584" s="50"/>
      <c r="V584" s="51"/>
      <c r="W584" s="51"/>
      <c r="X584" s="54"/>
      <c r="Y584" s="54"/>
      <c r="Z584" s="54"/>
      <c r="AA584" s="54"/>
      <c r="AB584" s="54"/>
      <c r="AC584" s="54"/>
      <c r="AD584" s="54"/>
      <c r="AE584" s="55"/>
      <c r="AF584" s="51"/>
      <c r="AG584" s="41"/>
      <c r="AH584" s="41"/>
      <c r="AI584" s="41"/>
      <c r="AJ584" s="41"/>
      <c r="AK584" s="41"/>
      <c r="AL584" s="41"/>
      <c r="AM584" s="41"/>
      <c r="AN584" s="41"/>
      <c r="AO584" s="41"/>
      <c r="AP584" s="41"/>
      <c r="AQ584" s="41"/>
      <c r="AR584" s="41"/>
      <c r="AS584" s="41"/>
      <c r="AT584" s="41"/>
      <c r="AU584" s="41"/>
      <c r="AV584" s="41"/>
      <c r="AW584" s="41"/>
      <c r="AX584" s="41"/>
      <c r="AY584" s="41"/>
      <c r="AZ584" s="41"/>
      <c r="BA584" s="41"/>
      <c r="BB584" s="42"/>
      <c r="BC584" s="43"/>
      <c r="BD584" s="2"/>
      <c r="BE584" s="2"/>
      <c r="BF584" s="2"/>
      <c r="BG584" s="2"/>
      <c r="BH584" s="2"/>
      <c r="BI584" s="2"/>
      <c r="BJ584" s="2"/>
      <c r="BK584" s="2"/>
      <c r="BL584" s="2"/>
      <c r="BM584" s="2"/>
      <c r="BN584" s="2"/>
      <c r="BO584" s="2"/>
      <c r="BP584" s="2"/>
      <c r="BQ584" s="2"/>
      <c r="BR584" s="2"/>
      <c r="BS584" s="2"/>
      <c r="BT584" s="2"/>
      <c r="BU584" s="2"/>
      <c r="BV584" s="2"/>
      <c r="BW584" s="2"/>
      <c r="BX584" s="2"/>
      <c r="BY584" s="2"/>
    </row>
    <row r="585" spans="1:77" ht="15" x14ac:dyDescent="0.25">
      <c r="A585" s="47"/>
      <c r="B585" s="47"/>
      <c r="C585" s="47"/>
      <c r="D585" s="47"/>
      <c r="E585" s="47"/>
      <c r="F585" s="47"/>
      <c r="G585" s="48"/>
      <c r="H585" s="48"/>
      <c r="I585" s="48"/>
      <c r="J585" s="48"/>
      <c r="K585" s="48"/>
      <c r="L585" s="48"/>
      <c r="M585" s="49"/>
      <c r="N585" s="50"/>
      <c r="O585" s="51"/>
      <c r="P585" s="52"/>
      <c r="Q585" s="52"/>
      <c r="R585" s="51"/>
      <c r="S585" s="53"/>
      <c r="T585" s="49"/>
      <c r="U585" s="50"/>
      <c r="V585" s="51"/>
      <c r="W585" s="51"/>
      <c r="X585" s="54"/>
      <c r="Y585" s="54"/>
      <c r="Z585" s="54"/>
      <c r="AA585" s="54"/>
      <c r="AB585" s="54"/>
      <c r="AC585" s="54"/>
      <c r="AD585" s="54"/>
      <c r="AE585" s="55"/>
      <c r="AF585" s="51"/>
      <c r="AG585" s="41"/>
      <c r="AH585" s="41"/>
      <c r="AI585" s="41"/>
      <c r="AJ585" s="41"/>
      <c r="AK585" s="41"/>
      <c r="AL585" s="41"/>
      <c r="AM585" s="41"/>
      <c r="AN585" s="41"/>
      <c r="AO585" s="41"/>
      <c r="AP585" s="41"/>
      <c r="AQ585" s="41"/>
      <c r="AR585" s="41"/>
      <c r="AS585" s="41"/>
      <c r="AT585" s="41"/>
      <c r="AU585" s="41"/>
      <c r="AV585" s="41"/>
      <c r="AW585" s="41"/>
      <c r="AX585" s="41"/>
      <c r="AY585" s="41"/>
      <c r="AZ585" s="41"/>
      <c r="BA585" s="41"/>
      <c r="BB585" s="42"/>
      <c r="BC585" s="43"/>
      <c r="BD585" s="2"/>
      <c r="BE585" s="2"/>
      <c r="BF585" s="2"/>
      <c r="BG585" s="2"/>
      <c r="BH585" s="2"/>
      <c r="BI585" s="2"/>
      <c r="BJ585" s="2"/>
      <c r="BK585" s="2"/>
      <c r="BL585" s="2"/>
      <c r="BM585" s="2"/>
      <c r="BN585" s="2"/>
      <c r="BO585" s="2"/>
      <c r="BP585" s="2"/>
      <c r="BQ585" s="2"/>
      <c r="BR585" s="2"/>
      <c r="BS585" s="2"/>
      <c r="BT585" s="2"/>
      <c r="BU585" s="2"/>
      <c r="BV585" s="2"/>
      <c r="BW585" s="2"/>
      <c r="BX585" s="2"/>
      <c r="BY585" s="2"/>
    </row>
    <row r="586" spans="1:77" ht="15" x14ac:dyDescent="0.25">
      <c r="A586" s="47"/>
      <c r="B586" s="47"/>
      <c r="C586" s="47"/>
      <c r="D586" s="47"/>
      <c r="E586" s="47"/>
      <c r="F586" s="47"/>
      <c r="G586" s="48"/>
      <c r="H586" s="48"/>
      <c r="I586" s="48"/>
      <c r="J586" s="48"/>
      <c r="K586" s="48"/>
      <c r="L586" s="48"/>
      <c r="M586" s="49"/>
      <c r="N586" s="50"/>
      <c r="O586" s="51"/>
      <c r="P586" s="52"/>
      <c r="Q586" s="52"/>
      <c r="R586" s="51"/>
      <c r="S586" s="53"/>
      <c r="T586" s="49"/>
      <c r="U586" s="50"/>
      <c r="V586" s="51"/>
      <c r="W586" s="51"/>
      <c r="X586" s="54"/>
      <c r="Y586" s="54"/>
      <c r="Z586" s="54"/>
      <c r="AA586" s="54"/>
      <c r="AB586" s="54"/>
      <c r="AC586" s="54"/>
      <c r="AD586" s="54"/>
      <c r="AE586" s="55"/>
      <c r="AF586" s="51"/>
      <c r="AG586" s="41"/>
      <c r="AH586" s="41"/>
      <c r="AI586" s="41"/>
      <c r="AJ586" s="41"/>
      <c r="AK586" s="41"/>
      <c r="AL586" s="41"/>
      <c r="AM586" s="41"/>
      <c r="AN586" s="41"/>
      <c r="AO586" s="41"/>
      <c r="AP586" s="41"/>
      <c r="AQ586" s="41"/>
      <c r="AR586" s="41"/>
      <c r="AS586" s="41"/>
      <c r="AT586" s="41"/>
      <c r="AU586" s="41"/>
      <c r="AV586" s="41"/>
      <c r="AW586" s="41"/>
      <c r="AX586" s="41"/>
      <c r="AY586" s="41"/>
      <c r="AZ586" s="41"/>
      <c r="BA586" s="41"/>
      <c r="BB586" s="42"/>
      <c r="BC586" s="43"/>
      <c r="BD586" s="2"/>
      <c r="BE586" s="2"/>
      <c r="BF586" s="2"/>
      <c r="BG586" s="2"/>
      <c r="BH586" s="2"/>
      <c r="BI586" s="2"/>
      <c r="BJ586" s="2"/>
      <c r="BK586" s="2"/>
      <c r="BL586" s="2"/>
      <c r="BM586" s="2"/>
      <c r="BN586" s="2"/>
      <c r="BO586" s="2"/>
      <c r="BP586" s="2"/>
      <c r="BQ586" s="2"/>
      <c r="BR586" s="2"/>
      <c r="BS586" s="2"/>
      <c r="BT586" s="2"/>
      <c r="BU586" s="2"/>
      <c r="BV586" s="2"/>
      <c r="BW586" s="2"/>
      <c r="BX586" s="2"/>
      <c r="BY586" s="2"/>
    </row>
    <row r="587" spans="1:77" ht="15" x14ac:dyDescent="0.25">
      <c r="A587" s="47"/>
      <c r="B587" s="47"/>
      <c r="C587" s="47"/>
      <c r="D587" s="47"/>
      <c r="E587" s="47"/>
      <c r="F587" s="47"/>
      <c r="G587" s="48"/>
      <c r="H587" s="48"/>
      <c r="I587" s="48"/>
      <c r="J587" s="48"/>
      <c r="K587" s="48"/>
      <c r="L587" s="48"/>
      <c r="M587" s="49"/>
      <c r="N587" s="50"/>
      <c r="O587" s="51"/>
      <c r="P587" s="52"/>
      <c r="Q587" s="52"/>
      <c r="R587" s="51"/>
      <c r="S587" s="53"/>
      <c r="T587" s="49"/>
      <c r="U587" s="50"/>
      <c r="V587" s="51"/>
      <c r="W587" s="51"/>
      <c r="X587" s="54"/>
      <c r="Y587" s="54"/>
      <c r="Z587" s="54"/>
      <c r="AA587" s="54"/>
      <c r="AB587" s="54"/>
      <c r="AC587" s="54"/>
      <c r="AD587" s="54"/>
      <c r="AE587" s="55"/>
      <c r="AF587" s="51"/>
      <c r="AG587" s="41"/>
      <c r="AH587" s="41"/>
      <c r="AI587" s="41"/>
      <c r="AJ587" s="41"/>
      <c r="AK587" s="41"/>
      <c r="AL587" s="41"/>
      <c r="AM587" s="41"/>
      <c r="AN587" s="41"/>
      <c r="AO587" s="41"/>
      <c r="AP587" s="41"/>
      <c r="AQ587" s="41"/>
      <c r="AR587" s="41"/>
      <c r="AS587" s="41"/>
      <c r="AT587" s="41"/>
      <c r="AU587" s="41"/>
      <c r="AV587" s="41"/>
      <c r="AW587" s="41"/>
      <c r="AX587" s="41"/>
      <c r="AY587" s="41"/>
      <c r="AZ587" s="41"/>
      <c r="BA587" s="41"/>
      <c r="BB587" s="42"/>
      <c r="BC587" s="43"/>
      <c r="BD587" s="2"/>
      <c r="BE587" s="2"/>
      <c r="BF587" s="2"/>
      <c r="BG587" s="2"/>
      <c r="BH587" s="2"/>
      <c r="BI587" s="2"/>
      <c r="BJ587" s="2"/>
      <c r="BK587" s="2"/>
      <c r="BL587" s="2"/>
      <c r="BM587" s="2"/>
      <c r="BN587" s="2"/>
      <c r="BO587" s="2"/>
      <c r="BP587" s="2"/>
      <c r="BQ587" s="2"/>
      <c r="BR587" s="2"/>
      <c r="BS587" s="2"/>
      <c r="BT587" s="2"/>
      <c r="BU587" s="2"/>
      <c r="BV587" s="2"/>
      <c r="BW587" s="2"/>
      <c r="BX587" s="2"/>
      <c r="BY587" s="2"/>
    </row>
    <row r="588" spans="1:77" ht="15" x14ac:dyDescent="0.25">
      <c r="A588" s="47"/>
      <c r="B588" s="47"/>
      <c r="C588" s="47"/>
      <c r="D588" s="47"/>
      <c r="E588" s="47"/>
      <c r="F588" s="47"/>
      <c r="G588" s="48"/>
      <c r="H588" s="48"/>
      <c r="I588" s="48"/>
      <c r="J588" s="48"/>
      <c r="K588" s="48"/>
      <c r="L588" s="48"/>
      <c r="M588" s="49"/>
      <c r="N588" s="50"/>
      <c r="O588" s="51"/>
      <c r="P588" s="52"/>
      <c r="Q588" s="52"/>
      <c r="R588" s="51"/>
      <c r="S588" s="53"/>
      <c r="T588" s="49"/>
      <c r="U588" s="50"/>
      <c r="V588" s="51"/>
      <c r="W588" s="51"/>
      <c r="X588" s="54"/>
      <c r="Y588" s="54"/>
      <c r="Z588" s="54"/>
      <c r="AA588" s="54"/>
      <c r="AB588" s="54"/>
      <c r="AC588" s="54"/>
      <c r="AD588" s="54"/>
      <c r="AE588" s="55"/>
      <c r="AF588" s="51"/>
      <c r="AG588" s="41"/>
      <c r="AH588" s="41"/>
      <c r="AI588" s="41"/>
      <c r="AJ588" s="41"/>
      <c r="AK588" s="41"/>
      <c r="AL588" s="41"/>
      <c r="AM588" s="41"/>
      <c r="AN588" s="41"/>
      <c r="AO588" s="41"/>
      <c r="AP588" s="41"/>
      <c r="AQ588" s="41"/>
      <c r="AR588" s="41"/>
      <c r="AS588" s="41"/>
      <c r="AT588" s="41"/>
      <c r="AU588" s="41"/>
      <c r="AV588" s="41"/>
      <c r="AW588" s="41"/>
      <c r="AX588" s="41"/>
      <c r="AY588" s="41"/>
      <c r="AZ588" s="41"/>
      <c r="BA588" s="41"/>
      <c r="BB588" s="42"/>
      <c r="BC588" s="43"/>
      <c r="BD588" s="2"/>
      <c r="BE588" s="2"/>
      <c r="BF588" s="2"/>
      <c r="BG588" s="2"/>
      <c r="BH588" s="2"/>
      <c r="BI588" s="2"/>
      <c r="BJ588" s="2"/>
      <c r="BK588" s="2"/>
      <c r="BL588" s="2"/>
      <c r="BM588" s="2"/>
      <c r="BN588" s="2"/>
      <c r="BO588" s="2"/>
      <c r="BP588" s="2"/>
      <c r="BQ588" s="2"/>
      <c r="BR588" s="2"/>
      <c r="BS588" s="2"/>
      <c r="BT588" s="2"/>
      <c r="BU588" s="2"/>
      <c r="BV588" s="2"/>
      <c r="BW588" s="2"/>
      <c r="BX588" s="2"/>
      <c r="BY588" s="2"/>
    </row>
    <row r="589" spans="1:77" ht="15" x14ac:dyDescent="0.25">
      <c r="A589" s="47"/>
      <c r="B589" s="47"/>
      <c r="C589" s="47"/>
      <c r="D589" s="47"/>
      <c r="E589" s="47"/>
      <c r="F589" s="47"/>
      <c r="G589" s="48"/>
      <c r="H589" s="48"/>
      <c r="I589" s="48"/>
      <c r="J589" s="48"/>
      <c r="K589" s="48"/>
      <c r="L589" s="48"/>
      <c r="M589" s="49"/>
      <c r="N589" s="50"/>
      <c r="O589" s="51"/>
      <c r="P589" s="52"/>
      <c r="Q589" s="52"/>
      <c r="R589" s="51"/>
      <c r="S589" s="53"/>
      <c r="T589" s="49"/>
      <c r="U589" s="50"/>
      <c r="V589" s="51"/>
      <c r="W589" s="51"/>
      <c r="X589" s="54"/>
      <c r="Y589" s="54"/>
      <c r="Z589" s="54"/>
      <c r="AA589" s="54"/>
      <c r="AB589" s="54"/>
      <c r="AC589" s="54"/>
      <c r="AD589" s="54"/>
      <c r="AE589" s="55"/>
      <c r="AF589" s="51"/>
      <c r="AG589" s="41"/>
      <c r="AH589" s="41"/>
      <c r="AI589" s="41"/>
      <c r="AJ589" s="41"/>
      <c r="AK589" s="41"/>
      <c r="AL589" s="41"/>
      <c r="AM589" s="41"/>
      <c r="AN589" s="41"/>
      <c r="AO589" s="41"/>
      <c r="AP589" s="41"/>
      <c r="AQ589" s="41"/>
      <c r="AR589" s="41"/>
      <c r="AS589" s="41"/>
      <c r="AT589" s="41"/>
      <c r="AU589" s="41"/>
      <c r="AV589" s="41"/>
      <c r="AW589" s="41"/>
      <c r="AX589" s="41"/>
      <c r="AY589" s="41"/>
      <c r="AZ589" s="41"/>
      <c r="BA589" s="41"/>
      <c r="BB589" s="42"/>
      <c r="BC589" s="43"/>
      <c r="BD589" s="2"/>
      <c r="BE589" s="2"/>
      <c r="BF589" s="2"/>
      <c r="BG589" s="2"/>
      <c r="BH589" s="2"/>
      <c r="BI589" s="2"/>
      <c r="BJ589" s="2"/>
      <c r="BK589" s="2"/>
      <c r="BL589" s="2"/>
      <c r="BM589" s="2"/>
      <c r="BN589" s="2"/>
      <c r="BO589" s="2"/>
      <c r="BP589" s="2"/>
      <c r="BQ589" s="2"/>
      <c r="BR589" s="2"/>
      <c r="BS589" s="2"/>
      <c r="BT589" s="2"/>
      <c r="BU589" s="2"/>
      <c r="BV589" s="2"/>
      <c r="BW589" s="2"/>
      <c r="BX589" s="2"/>
      <c r="BY589" s="2"/>
    </row>
    <row r="590" spans="1:77" ht="15" x14ac:dyDescent="0.25">
      <c r="A590" s="47"/>
      <c r="B590" s="47"/>
      <c r="C590" s="47"/>
      <c r="D590" s="47"/>
      <c r="E590" s="47"/>
      <c r="F590" s="47"/>
      <c r="G590" s="48"/>
      <c r="H590" s="48"/>
      <c r="I590" s="48"/>
      <c r="J590" s="48"/>
      <c r="K590" s="48"/>
      <c r="L590" s="48"/>
      <c r="M590" s="49"/>
      <c r="N590" s="50"/>
      <c r="O590" s="51"/>
      <c r="P590" s="52"/>
      <c r="Q590" s="52"/>
      <c r="R590" s="51"/>
      <c r="S590" s="53"/>
      <c r="T590" s="49"/>
      <c r="U590" s="50"/>
      <c r="V590" s="51"/>
      <c r="W590" s="51"/>
      <c r="X590" s="54"/>
      <c r="Y590" s="54"/>
      <c r="Z590" s="54"/>
      <c r="AA590" s="54"/>
      <c r="AB590" s="54"/>
      <c r="AC590" s="54"/>
      <c r="AD590" s="54"/>
      <c r="AE590" s="55"/>
      <c r="AF590" s="51"/>
      <c r="AG590" s="41"/>
      <c r="AH590" s="41"/>
      <c r="AI590" s="41"/>
      <c r="AJ590" s="41"/>
      <c r="AK590" s="41"/>
      <c r="AL590" s="41"/>
      <c r="AM590" s="41"/>
      <c r="AN590" s="41"/>
      <c r="AO590" s="41"/>
      <c r="AP590" s="41"/>
      <c r="AQ590" s="41"/>
      <c r="AR590" s="41"/>
      <c r="AS590" s="41"/>
      <c r="AT590" s="41"/>
      <c r="AU590" s="41"/>
      <c r="AV590" s="41"/>
      <c r="AW590" s="41"/>
      <c r="AX590" s="41"/>
      <c r="AY590" s="41"/>
      <c r="AZ590" s="41"/>
      <c r="BA590" s="41"/>
      <c r="BB590" s="42"/>
      <c r="BC590" s="43"/>
      <c r="BD590" s="2"/>
      <c r="BE590" s="2"/>
      <c r="BF590" s="2"/>
      <c r="BG590" s="2"/>
      <c r="BH590" s="2"/>
      <c r="BI590" s="2"/>
      <c r="BJ590" s="2"/>
      <c r="BK590" s="2"/>
      <c r="BL590" s="2"/>
      <c r="BM590" s="2"/>
      <c r="BN590" s="2"/>
      <c r="BO590" s="2"/>
      <c r="BP590" s="2"/>
      <c r="BQ590" s="2"/>
      <c r="BR590" s="2"/>
      <c r="BS590" s="2"/>
      <c r="BT590" s="2"/>
      <c r="BU590" s="2"/>
      <c r="BV590" s="2"/>
      <c r="BW590" s="2"/>
      <c r="BX590" s="2"/>
      <c r="BY590" s="2"/>
    </row>
    <row r="591" spans="1:77" ht="15" x14ac:dyDescent="0.25">
      <c r="A591" s="47"/>
      <c r="B591" s="47"/>
      <c r="C591" s="47"/>
      <c r="D591" s="47"/>
      <c r="E591" s="47"/>
      <c r="F591" s="47"/>
      <c r="G591" s="48"/>
      <c r="H591" s="48"/>
      <c r="I591" s="48"/>
      <c r="J591" s="48"/>
      <c r="K591" s="48"/>
      <c r="L591" s="48"/>
      <c r="M591" s="49"/>
      <c r="N591" s="50"/>
      <c r="O591" s="51"/>
      <c r="P591" s="52"/>
      <c r="Q591" s="52"/>
      <c r="R591" s="51"/>
      <c r="S591" s="53"/>
      <c r="T591" s="49"/>
      <c r="U591" s="50"/>
      <c r="V591" s="51"/>
      <c r="W591" s="51"/>
      <c r="X591" s="54"/>
      <c r="Y591" s="54"/>
      <c r="Z591" s="54"/>
      <c r="AA591" s="54"/>
      <c r="AB591" s="54"/>
      <c r="AC591" s="54"/>
      <c r="AD591" s="54"/>
      <c r="AE591" s="55"/>
      <c r="AF591" s="51"/>
      <c r="AG591" s="41"/>
      <c r="AH591" s="41"/>
      <c r="AI591" s="41"/>
      <c r="AJ591" s="41"/>
      <c r="AK591" s="41"/>
      <c r="AL591" s="41"/>
      <c r="AM591" s="41"/>
      <c r="AN591" s="41"/>
      <c r="AO591" s="41"/>
      <c r="AP591" s="41"/>
      <c r="AQ591" s="41"/>
      <c r="AR591" s="41"/>
      <c r="AS591" s="41"/>
      <c r="AT591" s="41"/>
      <c r="AU591" s="41"/>
      <c r="AV591" s="41"/>
      <c r="AW591" s="41"/>
      <c r="AX591" s="41"/>
      <c r="AY591" s="41"/>
      <c r="AZ591" s="41"/>
      <c r="BA591" s="41"/>
      <c r="BB591" s="42"/>
      <c r="BC591" s="43"/>
      <c r="BD591" s="2"/>
      <c r="BE591" s="2"/>
      <c r="BF591" s="2"/>
      <c r="BG591" s="2"/>
      <c r="BH591" s="2"/>
      <c r="BI591" s="2"/>
      <c r="BJ591" s="2"/>
      <c r="BK591" s="2"/>
      <c r="BL591" s="2"/>
      <c r="BM591" s="2"/>
      <c r="BN591" s="2"/>
      <c r="BO591" s="2"/>
      <c r="BP591" s="2"/>
      <c r="BQ591" s="2"/>
      <c r="BR591" s="2"/>
      <c r="BS591" s="2"/>
      <c r="BT591" s="2"/>
      <c r="BU591" s="2"/>
      <c r="BV591" s="2"/>
      <c r="BW591" s="2"/>
      <c r="BX591" s="2"/>
      <c r="BY591" s="2"/>
    </row>
    <row r="592" spans="1:77" ht="15" x14ac:dyDescent="0.25">
      <c r="A592" s="47"/>
      <c r="B592" s="47"/>
      <c r="C592" s="47"/>
      <c r="D592" s="47"/>
      <c r="E592" s="47"/>
      <c r="F592" s="47"/>
      <c r="G592" s="48"/>
      <c r="H592" s="48"/>
      <c r="I592" s="48"/>
      <c r="J592" s="48"/>
      <c r="K592" s="48"/>
      <c r="L592" s="48"/>
      <c r="M592" s="49"/>
      <c r="N592" s="50"/>
      <c r="O592" s="51"/>
      <c r="P592" s="52"/>
      <c r="Q592" s="52"/>
      <c r="R592" s="51"/>
      <c r="S592" s="53"/>
      <c r="T592" s="49"/>
      <c r="U592" s="50"/>
      <c r="V592" s="51"/>
      <c r="W592" s="51"/>
      <c r="X592" s="54"/>
      <c r="Y592" s="54"/>
      <c r="Z592" s="54"/>
      <c r="AA592" s="54"/>
      <c r="AB592" s="54"/>
      <c r="AC592" s="54"/>
      <c r="AD592" s="54"/>
      <c r="AE592" s="55"/>
      <c r="AF592" s="51"/>
      <c r="AG592" s="41"/>
      <c r="AH592" s="41"/>
      <c r="AI592" s="41"/>
      <c r="AJ592" s="41"/>
      <c r="AK592" s="41"/>
      <c r="AL592" s="41"/>
      <c r="AM592" s="41"/>
      <c r="AN592" s="41"/>
      <c r="AO592" s="41"/>
      <c r="AP592" s="41"/>
      <c r="AQ592" s="41"/>
      <c r="AR592" s="41"/>
      <c r="AS592" s="41"/>
      <c r="AT592" s="41"/>
      <c r="AU592" s="41"/>
      <c r="AV592" s="41"/>
      <c r="AW592" s="41"/>
      <c r="AX592" s="41"/>
      <c r="AY592" s="41"/>
      <c r="AZ592" s="41"/>
      <c r="BA592" s="41"/>
      <c r="BB592" s="42"/>
      <c r="BC592" s="43"/>
      <c r="BD592" s="2"/>
      <c r="BE592" s="2"/>
      <c r="BF592" s="2"/>
      <c r="BG592" s="2"/>
      <c r="BH592" s="2"/>
      <c r="BI592" s="2"/>
      <c r="BJ592" s="2"/>
      <c r="BK592" s="2"/>
      <c r="BL592" s="2"/>
      <c r="BM592" s="2"/>
      <c r="BN592" s="2"/>
      <c r="BO592" s="2"/>
      <c r="BP592" s="2"/>
      <c r="BQ592" s="2"/>
      <c r="BR592" s="2"/>
      <c r="BS592" s="2"/>
      <c r="BT592" s="2"/>
      <c r="BU592" s="2"/>
      <c r="BV592" s="2"/>
      <c r="BW592" s="2"/>
      <c r="BX592" s="2"/>
      <c r="BY592" s="2"/>
    </row>
    <row r="593" spans="1:77" ht="15" x14ac:dyDescent="0.25">
      <c r="A593" s="47"/>
      <c r="B593" s="47"/>
      <c r="C593" s="47"/>
      <c r="D593" s="47"/>
      <c r="E593" s="47"/>
      <c r="F593" s="47"/>
      <c r="G593" s="48"/>
      <c r="H593" s="48"/>
      <c r="I593" s="48"/>
      <c r="J593" s="48"/>
      <c r="K593" s="48"/>
      <c r="L593" s="48"/>
      <c r="M593" s="49"/>
      <c r="N593" s="50"/>
      <c r="O593" s="51"/>
      <c r="P593" s="52"/>
      <c r="Q593" s="52"/>
      <c r="R593" s="51"/>
      <c r="S593" s="53"/>
      <c r="T593" s="49"/>
      <c r="U593" s="50"/>
      <c r="V593" s="51"/>
      <c r="W593" s="51"/>
      <c r="X593" s="54"/>
      <c r="Y593" s="54"/>
      <c r="Z593" s="54"/>
      <c r="AA593" s="54"/>
      <c r="AB593" s="54"/>
      <c r="AC593" s="54"/>
      <c r="AD593" s="54"/>
      <c r="AE593" s="55"/>
      <c r="AF593" s="51"/>
      <c r="AG593" s="41"/>
      <c r="AH593" s="41"/>
      <c r="AI593" s="41"/>
      <c r="AJ593" s="41"/>
      <c r="AK593" s="41"/>
      <c r="AL593" s="41"/>
      <c r="AM593" s="41"/>
      <c r="AN593" s="41"/>
      <c r="AO593" s="41"/>
      <c r="AP593" s="41"/>
      <c r="AQ593" s="41"/>
      <c r="AR593" s="41"/>
      <c r="AS593" s="41"/>
      <c r="AT593" s="41"/>
      <c r="AU593" s="41"/>
      <c r="AV593" s="41"/>
      <c r="AW593" s="41"/>
      <c r="AX593" s="41"/>
      <c r="AY593" s="41"/>
      <c r="AZ593" s="41"/>
      <c r="BA593" s="41"/>
      <c r="BB593" s="42"/>
      <c r="BC593" s="43"/>
      <c r="BD593" s="2"/>
      <c r="BE593" s="2"/>
      <c r="BF593" s="2"/>
      <c r="BG593" s="2"/>
      <c r="BH593" s="2"/>
      <c r="BI593" s="2"/>
      <c r="BJ593" s="2"/>
      <c r="BK593" s="2"/>
      <c r="BL593" s="2"/>
      <c r="BM593" s="2"/>
      <c r="BN593" s="2"/>
      <c r="BO593" s="2"/>
      <c r="BP593" s="2"/>
      <c r="BQ593" s="2"/>
      <c r="BR593" s="2"/>
      <c r="BS593" s="2"/>
      <c r="BT593" s="2"/>
      <c r="BU593" s="2"/>
      <c r="BV593" s="2"/>
      <c r="BW593" s="2"/>
      <c r="BX593" s="2"/>
      <c r="BY593" s="2"/>
    </row>
    <row r="594" spans="1:77" ht="15" x14ac:dyDescent="0.25">
      <c r="A594" s="47"/>
      <c r="B594" s="47"/>
      <c r="C594" s="47"/>
      <c r="D594" s="47"/>
      <c r="E594" s="47"/>
      <c r="F594" s="47"/>
      <c r="G594" s="48"/>
      <c r="H594" s="48"/>
      <c r="I594" s="48"/>
      <c r="J594" s="48"/>
      <c r="K594" s="48"/>
      <c r="L594" s="48"/>
      <c r="M594" s="49"/>
      <c r="N594" s="50"/>
      <c r="O594" s="51"/>
      <c r="P594" s="52"/>
      <c r="Q594" s="52"/>
      <c r="R594" s="51"/>
      <c r="S594" s="53"/>
      <c r="T594" s="49"/>
      <c r="U594" s="50"/>
      <c r="V594" s="51"/>
      <c r="W594" s="51"/>
      <c r="X594" s="54"/>
      <c r="Y594" s="54"/>
      <c r="Z594" s="54"/>
      <c r="AA594" s="54"/>
      <c r="AB594" s="54"/>
      <c r="AC594" s="54"/>
      <c r="AD594" s="54"/>
      <c r="AE594" s="55"/>
      <c r="AF594" s="51"/>
      <c r="AG594" s="41"/>
      <c r="AH594" s="41"/>
      <c r="AI594" s="41"/>
      <c r="AJ594" s="41"/>
      <c r="AK594" s="41"/>
      <c r="AL594" s="41"/>
      <c r="AM594" s="41"/>
      <c r="AN594" s="41"/>
      <c r="AO594" s="41"/>
      <c r="AP594" s="41"/>
      <c r="AQ594" s="41"/>
      <c r="AR594" s="41"/>
      <c r="AS594" s="41"/>
      <c r="AT594" s="41"/>
      <c r="AU594" s="41"/>
      <c r="AV594" s="41"/>
      <c r="AW594" s="41"/>
      <c r="AX594" s="41"/>
      <c r="AY594" s="41"/>
      <c r="AZ594" s="41"/>
      <c r="BA594" s="41"/>
      <c r="BB594" s="42"/>
      <c r="BC594" s="43"/>
      <c r="BD594" s="2"/>
      <c r="BE594" s="2"/>
      <c r="BF594" s="2"/>
      <c r="BG594" s="2"/>
      <c r="BH594" s="2"/>
      <c r="BI594" s="2"/>
      <c r="BJ594" s="2"/>
      <c r="BK594" s="2"/>
      <c r="BL594" s="2"/>
      <c r="BM594" s="2"/>
      <c r="BN594" s="2"/>
      <c r="BO594" s="2"/>
      <c r="BP594" s="2"/>
      <c r="BQ594" s="2"/>
      <c r="BR594" s="2"/>
      <c r="BS594" s="2"/>
      <c r="BT594" s="2"/>
      <c r="BU594" s="2"/>
      <c r="BV594" s="2"/>
      <c r="BW594" s="2"/>
      <c r="BX594" s="2"/>
      <c r="BY594" s="2"/>
    </row>
    <row r="595" spans="1:77" ht="15" x14ac:dyDescent="0.25">
      <c r="A595" s="47"/>
      <c r="B595" s="47"/>
      <c r="C595" s="47"/>
      <c r="D595" s="47"/>
      <c r="E595" s="47"/>
      <c r="F595" s="47"/>
      <c r="G595" s="48"/>
      <c r="H595" s="48"/>
      <c r="I595" s="48"/>
      <c r="J595" s="48"/>
      <c r="K595" s="48"/>
      <c r="L595" s="48"/>
      <c r="M595" s="49"/>
      <c r="N595" s="50"/>
      <c r="O595" s="51"/>
      <c r="P595" s="52"/>
      <c r="Q595" s="52"/>
      <c r="R595" s="51"/>
      <c r="S595" s="53"/>
      <c r="T595" s="49"/>
      <c r="U595" s="50"/>
      <c r="V595" s="51"/>
      <c r="W595" s="51"/>
      <c r="X595" s="54"/>
      <c r="Y595" s="54"/>
      <c r="Z595" s="54"/>
      <c r="AA595" s="54"/>
      <c r="AB595" s="54"/>
      <c r="AC595" s="54"/>
      <c r="AD595" s="54"/>
      <c r="AE595" s="55"/>
      <c r="AF595" s="51"/>
      <c r="AG595" s="41"/>
      <c r="AH595" s="41"/>
      <c r="AI595" s="41"/>
      <c r="AJ595" s="41"/>
      <c r="AK595" s="41"/>
      <c r="AL595" s="41"/>
      <c r="AM595" s="41"/>
      <c r="AN595" s="41"/>
      <c r="AO595" s="41"/>
      <c r="AP595" s="41"/>
      <c r="AQ595" s="41"/>
      <c r="AR595" s="41"/>
      <c r="AS595" s="41"/>
      <c r="AT595" s="41"/>
      <c r="AU595" s="41"/>
      <c r="AV595" s="41"/>
      <c r="AW595" s="41"/>
      <c r="AX595" s="41"/>
      <c r="AY595" s="41"/>
      <c r="AZ595" s="41"/>
      <c r="BA595" s="41"/>
      <c r="BB595" s="42"/>
      <c r="BC595" s="43"/>
      <c r="BD595" s="2"/>
      <c r="BE595" s="2"/>
      <c r="BF595" s="2"/>
      <c r="BG595" s="2"/>
      <c r="BH595" s="2"/>
      <c r="BI595" s="2"/>
      <c r="BJ595" s="2"/>
      <c r="BK595" s="2"/>
      <c r="BL595" s="2"/>
      <c r="BM595" s="2"/>
      <c r="BN595" s="2"/>
      <c r="BO595" s="2"/>
      <c r="BP595" s="2"/>
      <c r="BQ595" s="2"/>
      <c r="BR595" s="2"/>
      <c r="BS595" s="2"/>
      <c r="BT595" s="2"/>
      <c r="BU595" s="2"/>
      <c r="BV595" s="2"/>
      <c r="BW595" s="2"/>
      <c r="BX595" s="2"/>
      <c r="BY595" s="2"/>
    </row>
    <row r="596" spans="1:77" ht="15" x14ac:dyDescent="0.25">
      <c r="A596" s="47"/>
      <c r="B596" s="47"/>
      <c r="C596" s="47"/>
      <c r="D596" s="47"/>
      <c r="E596" s="47"/>
      <c r="F596" s="47"/>
      <c r="G596" s="48"/>
      <c r="H596" s="48"/>
      <c r="I596" s="48"/>
      <c r="J596" s="48"/>
      <c r="K596" s="48"/>
      <c r="L596" s="48"/>
      <c r="M596" s="49"/>
      <c r="N596" s="50"/>
      <c r="O596" s="51"/>
      <c r="P596" s="52"/>
      <c r="Q596" s="52"/>
      <c r="R596" s="51"/>
      <c r="S596" s="53"/>
      <c r="T596" s="49"/>
      <c r="U596" s="50"/>
      <c r="V596" s="51"/>
      <c r="W596" s="51"/>
      <c r="X596" s="54"/>
      <c r="Y596" s="54"/>
      <c r="Z596" s="54"/>
      <c r="AA596" s="54"/>
      <c r="AB596" s="54"/>
      <c r="AC596" s="54"/>
      <c r="AD596" s="54"/>
      <c r="AE596" s="55"/>
      <c r="AF596" s="51"/>
      <c r="AG596" s="41"/>
      <c r="AH596" s="41"/>
      <c r="AI596" s="41"/>
      <c r="AJ596" s="41"/>
      <c r="AK596" s="41"/>
      <c r="AL596" s="41"/>
      <c r="AM596" s="41"/>
      <c r="AN596" s="41"/>
      <c r="AO596" s="41"/>
      <c r="AP596" s="41"/>
      <c r="AQ596" s="41"/>
      <c r="AR596" s="41"/>
      <c r="AS596" s="41"/>
      <c r="AT596" s="41"/>
      <c r="AU596" s="41"/>
      <c r="AV596" s="41"/>
      <c r="AW596" s="41"/>
      <c r="AX596" s="41"/>
      <c r="AY596" s="41"/>
      <c r="AZ596" s="41"/>
      <c r="BA596" s="41"/>
      <c r="BB596" s="42"/>
      <c r="BC596" s="43"/>
      <c r="BD596" s="2"/>
      <c r="BE596" s="2"/>
      <c r="BF596" s="2"/>
      <c r="BG596" s="2"/>
      <c r="BH596" s="2"/>
      <c r="BI596" s="2"/>
      <c r="BJ596" s="2"/>
      <c r="BK596" s="2"/>
      <c r="BL596" s="2"/>
      <c r="BM596" s="2"/>
      <c r="BN596" s="2"/>
      <c r="BO596" s="2"/>
      <c r="BP596" s="2"/>
      <c r="BQ596" s="2"/>
      <c r="BR596" s="2"/>
      <c r="BS596" s="2"/>
      <c r="BT596" s="2"/>
      <c r="BU596" s="2"/>
      <c r="BV596" s="2"/>
      <c r="BW596" s="2"/>
      <c r="BX596" s="2"/>
      <c r="BY596" s="2"/>
    </row>
    <row r="597" spans="1:77" ht="15" x14ac:dyDescent="0.25">
      <c r="A597" s="47"/>
      <c r="B597" s="47"/>
      <c r="C597" s="47"/>
      <c r="D597" s="47"/>
      <c r="E597" s="47"/>
      <c r="F597" s="47"/>
      <c r="G597" s="48"/>
      <c r="H597" s="48"/>
      <c r="I597" s="48"/>
      <c r="J597" s="48"/>
      <c r="K597" s="48"/>
      <c r="L597" s="48"/>
      <c r="M597" s="49"/>
      <c r="N597" s="50"/>
      <c r="O597" s="51"/>
      <c r="P597" s="52"/>
      <c r="Q597" s="52"/>
      <c r="R597" s="51"/>
      <c r="S597" s="53"/>
      <c r="T597" s="49"/>
      <c r="U597" s="50"/>
      <c r="V597" s="51"/>
      <c r="W597" s="51"/>
      <c r="X597" s="54"/>
      <c r="Y597" s="54"/>
      <c r="Z597" s="54"/>
      <c r="AA597" s="54"/>
      <c r="AB597" s="54"/>
      <c r="AC597" s="54"/>
      <c r="AD597" s="54"/>
      <c r="AE597" s="55"/>
      <c r="AF597" s="51"/>
      <c r="AG597" s="41"/>
      <c r="AH597" s="41"/>
      <c r="AI597" s="41"/>
      <c r="AJ597" s="41"/>
      <c r="AK597" s="41"/>
      <c r="AL597" s="41"/>
      <c r="AM597" s="41"/>
      <c r="AN597" s="41"/>
      <c r="AO597" s="41"/>
      <c r="AP597" s="41"/>
      <c r="AQ597" s="41"/>
      <c r="AR597" s="41"/>
      <c r="AS597" s="41"/>
      <c r="AT597" s="41"/>
      <c r="AU597" s="41"/>
      <c r="AV597" s="41"/>
      <c r="AW597" s="41"/>
      <c r="AX597" s="41"/>
      <c r="AY597" s="41"/>
      <c r="AZ597" s="41"/>
      <c r="BA597" s="41"/>
      <c r="BB597" s="42"/>
      <c r="BC597" s="43"/>
      <c r="BD597" s="2"/>
      <c r="BE597" s="2"/>
      <c r="BF597" s="2"/>
      <c r="BG597" s="2"/>
      <c r="BH597" s="2"/>
      <c r="BI597" s="2"/>
      <c r="BJ597" s="2"/>
      <c r="BK597" s="2"/>
      <c r="BL597" s="2"/>
      <c r="BM597" s="2"/>
      <c r="BN597" s="2"/>
      <c r="BO597" s="2"/>
      <c r="BP597" s="2"/>
      <c r="BQ597" s="2"/>
      <c r="BR597" s="2"/>
      <c r="BS597" s="2"/>
      <c r="BT597" s="2"/>
      <c r="BU597" s="2"/>
      <c r="BV597" s="2"/>
      <c r="BW597" s="2"/>
      <c r="BX597" s="2"/>
      <c r="BY597" s="2"/>
    </row>
    <row r="598" spans="1:77" ht="15" x14ac:dyDescent="0.25">
      <c r="A598" s="47"/>
      <c r="B598" s="47"/>
      <c r="C598" s="47"/>
      <c r="D598" s="47"/>
      <c r="E598" s="47"/>
      <c r="F598" s="47"/>
      <c r="G598" s="48"/>
      <c r="H598" s="48"/>
      <c r="I598" s="48"/>
      <c r="J598" s="48"/>
      <c r="K598" s="48"/>
      <c r="L598" s="48"/>
      <c r="M598" s="49"/>
      <c r="N598" s="50"/>
      <c r="O598" s="51"/>
      <c r="P598" s="52"/>
      <c r="Q598" s="52"/>
      <c r="R598" s="51"/>
      <c r="S598" s="53"/>
      <c r="T598" s="49"/>
      <c r="U598" s="50"/>
      <c r="V598" s="51"/>
      <c r="W598" s="51"/>
      <c r="X598" s="54"/>
      <c r="Y598" s="54"/>
      <c r="Z598" s="54"/>
      <c r="AA598" s="54"/>
      <c r="AB598" s="54"/>
      <c r="AC598" s="54"/>
      <c r="AD598" s="54"/>
      <c r="AE598" s="55"/>
      <c r="AF598" s="51"/>
      <c r="AG598" s="41"/>
      <c r="AH598" s="41"/>
      <c r="AI598" s="41"/>
      <c r="AJ598" s="41"/>
      <c r="AK598" s="41"/>
      <c r="AL598" s="41"/>
      <c r="AM598" s="41"/>
      <c r="AN598" s="41"/>
      <c r="AO598" s="41"/>
      <c r="AP598" s="41"/>
      <c r="AQ598" s="41"/>
      <c r="AR598" s="41"/>
      <c r="AS598" s="41"/>
      <c r="AT598" s="41"/>
      <c r="AU598" s="41"/>
      <c r="AV598" s="41"/>
      <c r="AW598" s="41"/>
      <c r="AX598" s="41"/>
      <c r="AY598" s="41"/>
      <c r="AZ598" s="41"/>
      <c r="BA598" s="41"/>
      <c r="BB598" s="42"/>
      <c r="BC598" s="43"/>
      <c r="BD598" s="2"/>
      <c r="BE598" s="2"/>
      <c r="BF598" s="2"/>
      <c r="BG598" s="2"/>
      <c r="BH598" s="2"/>
      <c r="BI598" s="2"/>
      <c r="BJ598" s="2"/>
      <c r="BK598" s="2"/>
      <c r="BL598" s="2"/>
      <c r="BM598" s="2"/>
      <c r="BN598" s="2"/>
      <c r="BO598" s="2"/>
      <c r="BP598" s="2"/>
      <c r="BQ598" s="2"/>
      <c r="BR598" s="2"/>
      <c r="BS598" s="2"/>
      <c r="BT598" s="2"/>
      <c r="BU598" s="2"/>
      <c r="BV598" s="2"/>
      <c r="BW598" s="2"/>
      <c r="BX598" s="2"/>
      <c r="BY598" s="2"/>
    </row>
    <row r="599" spans="1:77" ht="15" x14ac:dyDescent="0.25">
      <c r="A599" s="47"/>
      <c r="B599" s="47"/>
      <c r="C599" s="47"/>
      <c r="D599" s="47"/>
      <c r="E599" s="47"/>
      <c r="F599" s="47"/>
      <c r="G599" s="48"/>
      <c r="H599" s="48"/>
      <c r="I599" s="48"/>
      <c r="J599" s="48"/>
      <c r="K599" s="48"/>
      <c r="L599" s="48"/>
      <c r="M599" s="49"/>
      <c r="N599" s="50"/>
      <c r="O599" s="51"/>
      <c r="P599" s="52"/>
      <c r="Q599" s="52"/>
      <c r="R599" s="51"/>
      <c r="S599" s="53"/>
      <c r="T599" s="49"/>
      <c r="U599" s="50"/>
      <c r="V599" s="51"/>
      <c r="W599" s="51"/>
      <c r="X599" s="54"/>
      <c r="Y599" s="54"/>
      <c r="Z599" s="54"/>
      <c r="AA599" s="54"/>
      <c r="AB599" s="54"/>
      <c r="AC599" s="54"/>
      <c r="AD599" s="54"/>
      <c r="AE599" s="55"/>
      <c r="AF599" s="51"/>
      <c r="AG599" s="41"/>
      <c r="AH599" s="41"/>
      <c r="AI599" s="41"/>
      <c r="AJ599" s="41"/>
      <c r="AK599" s="41"/>
      <c r="AL599" s="41"/>
      <c r="AM599" s="41"/>
      <c r="AN599" s="41"/>
      <c r="AO599" s="41"/>
      <c r="AP599" s="41"/>
      <c r="AQ599" s="41"/>
      <c r="AR599" s="41"/>
      <c r="AS599" s="41"/>
      <c r="AT599" s="41"/>
      <c r="AU599" s="41"/>
      <c r="AV599" s="41"/>
      <c r="AW599" s="41"/>
      <c r="AX599" s="41"/>
      <c r="AY599" s="41"/>
      <c r="AZ599" s="41"/>
      <c r="BA599" s="41"/>
      <c r="BB599" s="42"/>
      <c r="BC599" s="43"/>
      <c r="BD599" s="2"/>
      <c r="BE599" s="2"/>
      <c r="BF599" s="2"/>
      <c r="BG599" s="2"/>
      <c r="BH599" s="2"/>
      <c r="BI599" s="2"/>
      <c r="BJ599" s="2"/>
      <c r="BK599" s="2"/>
      <c r="BL599" s="2"/>
      <c r="BM599" s="2"/>
      <c r="BN599" s="2"/>
      <c r="BO599" s="2"/>
      <c r="BP599" s="2"/>
      <c r="BQ599" s="2"/>
      <c r="BR599" s="2"/>
      <c r="BS599" s="2"/>
      <c r="BT599" s="2"/>
      <c r="BU599" s="2"/>
      <c r="BV599" s="2"/>
      <c r="BW599" s="2"/>
      <c r="BX599" s="2"/>
      <c r="BY599" s="2"/>
    </row>
    <row r="600" spans="1:77" ht="15" x14ac:dyDescent="0.25">
      <c r="A600" s="47"/>
      <c r="B600" s="47"/>
      <c r="C600" s="47"/>
      <c r="D600" s="47"/>
      <c r="E600" s="47"/>
      <c r="F600" s="47"/>
      <c r="G600" s="48"/>
      <c r="H600" s="48"/>
      <c r="I600" s="48"/>
      <c r="J600" s="48"/>
      <c r="K600" s="48"/>
      <c r="L600" s="48"/>
      <c r="M600" s="49"/>
      <c r="N600" s="50"/>
      <c r="O600" s="51"/>
      <c r="P600" s="52"/>
      <c r="Q600" s="52"/>
      <c r="R600" s="51"/>
      <c r="S600" s="53"/>
      <c r="T600" s="49"/>
      <c r="U600" s="50"/>
      <c r="V600" s="51"/>
      <c r="W600" s="51"/>
      <c r="X600" s="54"/>
      <c r="Y600" s="54"/>
      <c r="Z600" s="54"/>
      <c r="AA600" s="54"/>
      <c r="AB600" s="54"/>
      <c r="AC600" s="54"/>
      <c r="AD600" s="54"/>
      <c r="AE600" s="55"/>
      <c r="AF600" s="51"/>
      <c r="AG600" s="41"/>
      <c r="AH600" s="41"/>
      <c r="AI600" s="41"/>
      <c r="AJ600" s="41"/>
      <c r="AK600" s="41"/>
      <c r="AL600" s="41"/>
      <c r="AM600" s="41"/>
      <c r="AN600" s="41"/>
      <c r="AO600" s="41"/>
      <c r="AP600" s="41"/>
      <c r="AQ600" s="41"/>
      <c r="AR600" s="41"/>
      <c r="AS600" s="41"/>
      <c r="AT600" s="41"/>
      <c r="AU600" s="41"/>
      <c r="AV600" s="41"/>
      <c r="AW600" s="41"/>
      <c r="AX600" s="41"/>
      <c r="AY600" s="41"/>
      <c r="AZ600" s="41"/>
      <c r="BA600" s="41"/>
      <c r="BB600" s="42"/>
      <c r="BC600" s="43"/>
      <c r="BD600" s="2"/>
      <c r="BE600" s="2"/>
      <c r="BF600" s="2"/>
      <c r="BG600" s="2"/>
      <c r="BH600" s="2"/>
      <c r="BI600" s="2"/>
      <c r="BJ600" s="2"/>
      <c r="BK600" s="2"/>
      <c r="BL600" s="2"/>
      <c r="BM600" s="2"/>
      <c r="BN600" s="2"/>
      <c r="BO600" s="2"/>
      <c r="BP600" s="2"/>
      <c r="BQ600" s="2"/>
      <c r="BR600" s="2"/>
      <c r="BS600" s="2"/>
      <c r="BT600" s="2"/>
      <c r="BU600" s="2"/>
      <c r="BV600" s="2"/>
      <c r="BW600" s="2"/>
      <c r="BX600" s="2"/>
      <c r="BY600" s="2"/>
    </row>
    <row r="601" spans="1:77" ht="15" x14ac:dyDescent="0.25">
      <c r="A601" s="47"/>
      <c r="B601" s="47"/>
      <c r="C601" s="47"/>
      <c r="D601" s="47"/>
      <c r="E601" s="47"/>
      <c r="F601" s="47"/>
      <c r="G601" s="48"/>
      <c r="H601" s="48"/>
      <c r="I601" s="48"/>
      <c r="J601" s="48"/>
      <c r="K601" s="48"/>
      <c r="L601" s="48"/>
      <c r="M601" s="49"/>
      <c r="N601" s="50"/>
      <c r="O601" s="51"/>
      <c r="P601" s="52"/>
      <c r="Q601" s="52"/>
      <c r="R601" s="51"/>
      <c r="S601" s="53"/>
      <c r="T601" s="49"/>
      <c r="U601" s="50"/>
      <c r="V601" s="51"/>
      <c r="W601" s="51"/>
      <c r="X601" s="54"/>
      <c r="Y601" s="54"/>
      <c r="Z601" s="54"/>
      <c r="AA601" s="54"/>
      <c r="AB601" s="54"/>
      <c r="AC601" s="54"/>
      <c r="AD601" s="54"/>
      <c r="AE601" s="55"/>
      <c r="AF601" s="51"/>
      <c r="AG601" s="41"/>
      <c r="AH601" s="41"/>
      <c r="AI601" s="41"/>
      <c r="AJ601" s="41"/>
      <c r="AK601" s="41"/>
      <c r="AL601" s="41"/>
      <c r="AM601" s="41"/>
      <c r="AN601" s="41"/>
      <c r="AO601" s="41"/>
      <c r="AP601" s="41"/>
      <c r="AQ601" s="41"/>
      <c r="AR601" s="41"/>
      <c r="AS601" s="41"/>
      <c r="AT601" s="41"/>
      <c r="AU601" s="41"/>
      <c r="AV601" s="41"/>
      <c r="AW601" s="41"/>
      <c r="AX601" s="41"/>
      <c r="AY601" s="41"/>
      <c r="AZ601" s="41"/>
      <c r="BA601" s="41"/>
      <c r="BB601" s="42"/>
      <c r="BC601" s="43"/>
      <c r="BD601" s="2"/>
      <c r="BE601" s="2"/>
      <c r="BF601" s="2"/>
      <c r="BG601" s="2"/>
      <c r="BH601" s="2"/>
      <c r="BI601" s="2"/>
      <c r="BJ601" s="2"/>
      <c r="BK601" s="2"/>
      <c r="BL601" s="2"/>
      <c r="BM601" s="2"/>
      <c r="BN601" s="2"/>
      <c r="BO601" s="2"/>
      <c r="BP601" s="2"/>
      <c r="BQ601" s="2"/>
      <c r="BR601" s="2"/>
      <c r="BS601" s="2"/>
      <c r="BT601" s="2"/>
      <c r="BU601" s="2"/>
      <c r="BV601" s="2"/>
      <c r="BW601" s="2"/>
      <c r="BX601" s="2"/>
      <c r="BY601" s="2"/>
    </row>
    <row r="602" spans="1:77" ht="15" x14ac:dyDescent="0.25">
      <c r="A602" s="47"/>
      <c r="B602" s="47"/>
      <c r="C602" s="47"/>
      <c r="D602" s="47"/>
      <c r="E602" s="47"/>
      <c r="F602" s="47"/>
      <c r="G602" s="48"/>
      <c r="H602" s="48"/>
      <c r="I602" s="48"/>
      <c r="J602" s="48"/>
      <c r="K602" s="48"/>
      <c r="L602" s="48"/>
      <c r="M602" s="49"/>
      <c r="N602" s="50"/>
      <c r="O602" s="51"/>
      <c r="P602" s="52"/>
      <c r="Q602" s="52"/>
      <c r="R602" s="51"/>
      <c r="S602" s="53"/>
      <c r="T602" s="49"/>
      <c r="U602" s="50"/>
      <c r="V602" s="51"/>
      <c r="W602" s="51"/>
      <c r="X602" s="54"/>
      <c r="Y602" s="54"/>
      <c r="Z602" s="54"/>
      <c r="AA602" s="54"/>
      <c r="AB602" s="54"/>
      <c r="AC602" s="54"/>
      <c r="AD602" s="54"/>
      <c r="AE602" s="55"/>
      <c r="AF602" s="51"/>
      <c r="AG602" s="41"/>
      <c r="AH602" s="41"/>
      <c r="AI602" s="41"/>
      <c r="AJ602" s="41"/>
      <c r="AK602" s="41"/>
      <c r="AL602" s="41"/>
      <c r="AM602" s="41"/>
      <c r="AN602" s="41"/>
      <c r="AO602" s="41"/>
      <c r="AP602" s="41"/>
      <c r="AQ602" s="41"/>
      <c r="AR602" s="41"/>
      <c r="AS602" s="41"/>
      <c r="AT602" s="41"/>
      <c r="AU602" s="41"/>
      <c r="AV602" s="41"/>
      <c r="AW602" s="41"/>
      <c r="AX602" s="41"/>
      <c r="AY602" s="41"/>
      <c r="AZ602" s="41"/>
      <c r="BA602" s="41"/>
      <c r="BB602" s="42"/>
      <c r="BC602" s="43"/>
      <c r="BD602" s="2"/>
      <c r="BE602" s="2"/>
      <c r="BF602" s="2"/>
      <c r="BG602" s="2"/>
      <c r="BH602" s="2"/>
      <c r="BI602" s="2"/>
      <c r="BJ602" s="2"/>
      <c r="BK602" s="2"/>
      <c r="BL602" s="2"/>
      <c r="BM602" s="2"/>
      <c r="BN602" s="2"/>
      <c r="BO602" s="2"/>
      <c r="BP602" s="2"/>
      <c r="BQ602" s="2"/>
      <c r="BR602" s="2"/>
      <c r="BS602" s="2"/>
      <c r="BT602" s="2"/>
      <c r="BU602" s="2"/>
      <c r="BV602" s="2"/>
      <c r="BW602" s="2"/>
      <c r="BX602" s="2"/>
      <c r="BY602" s="2"/>
    </row>
    <row r="603" spans="1:77" ht="15" x14ac:dyDescent="0.25">
      <c r="A603" s="47"/>
      <c r="B603" s="47"/>
      <c r="C603" s="47"/>
      <c r="D603" s="47"/>
      <c r="E603" s="47"/>
      <c r="F603" s="47"/>
      <c r="G603" s="48"/>
      <c r="H603" s="48"/>
      <c r="I603" s="48"/>
      <c r="J603" s="48"/>
      <c r="K603" s="48"/>
      <c r="L603" s="48"/>
      <c r="M603" s="49"/>
      <c r="N603" s="50"/>
      <c r="O603" s="51"/>
      <c r="P603" s="52"/>
      <c r="Q603" s="52"/>
      <c r="R603" s="51"/>
      <c r="S603" s="53"/>
      <c r="T603" s="49"/>
      <c r="U603" s="50"/>
      <c r="V603" s="51"/>
      <c r="W603" s="51"/>
      <c r="X603" s="54"/>
      <c r="Y603" s="54"/>
      <c r="Z603" s="54"/>
      <c r="AA603" s="54"/>
      <c r="AB603" s="54"/>
      <c r="AC603" s="54"/>
      <c r="AD603" s="54"/>
      <c r="AE603" s="55"/>
      <c r="AF603" s="51"/>
      <c r="AG603" s="41"/>
      <c r="AH603" s="41"/>
      <c r="AI603" s="41"/>
      <c r="AJ603" s="41"/>
      <c r="AK603" s="41"/>
      <c r="AL603" s="41"/>
      <c r="AM603" s="41"/>
      <c r="AN603" s="41"/>
      <c r="AO603" s="41"/>
      <c r="AP603" s="41"/>
      <c r="AQ603" s="41"/>
      <c r="AR603" s="41"/>
      <c r="AS603" s="41"/>
      <c r="AT603" s="41"/>
      <c r="AU603" s="41"/>
      <c r="AV603" s="41"/>
      <c r="AW603" s="41"/>
      <c r="AX603" s="41"/>
      <c r="AY603" s="41"/>
      <c r="AZ603" s="41"/>
      <c r="BA603" s="41"/>
      <c r="BB603" s="42"/>
      <c r="BC603" s="43"/>
      <c r="BD603" s="2"/>
      <c r="BE603" s="2"/>
      <c r="BF603" s="2"/>
      <c r="BG603" s="2"/>
      <c r="BH603" s="2"/>
      <c r="BI603" s="2"/>
      <c r="BJ603" s="2"/>
      <c r="BK603" s="2"/>
      <c r="BL603" s="2"/>
      <c r="BM603" s="2"/>
      <c r="BN603" s="2"/>
      <c r="BO603" s="2"/>
      <c r="BP603" s="2"/>
      <c r="BQ603" s="2"/>
      <c r="BR603" s="2"/>
      <c r="BS603" s="2"/>
      <c r="BT603" s="2"/>
      <c r="BU603" s="2"/>
      <c r="BV603" s="2"/>
      <c r="BW603" s="2"/>
      <c r="BX603" s="2"/>
      <c r="BY603" s="2"/>
    </row>
    <row r="604" spans="1:77" ht="15" x14ac:dyDescent="0.25">
      <c r="A604" s="47"/>
      <c r="B604" s="47"/>
      <c r="C604" s="47"/>
      <c r="D604" s="47"/>
      <c r="E604" s="47"/>
      <c r="F604" s="47"/>
      <c r="G604" s="48"/>
      <c r="H604" s="48"/>
      <c r="I604" s="48"/>
      <c r="J604" s="48"/>
      <c r="K604" s="48"/>
      <c r="L604" s="48"/>
      <c r="M604" s="49"/>
      <c r="N604" s="50"/>
      <c r="O604" s="51"/>
      <c r="P604" s="52"/>
      <c r="Q604" s="52"/>
      <c r="R604" s="51"/>
      <c r="S604" s="53"/>
      <c r="T604" s="49"/>
      <c r="U604" s="50"/>
      <c r="V604" s="51"/>
      <c r="W604" s="51"/>
      <c r="X604" s="54"/>
      <c r="Y604" s="54"/>
      <c r="Z604" s="54"/>
      <c r="AA604" s="54"/>
      <c r="AB604" s="54"/>
      <c r="AC604" s="54"/>
      <c r="AD604" s="54"/>
      <c r="AE604" s="55"/>
      <c r="AF604" s="51"/>
      <c r="AG604" s="41"/>
      <c r="AH604" s="41"/>
      <c r="AI604" s="41"/>
      <c r="AJ604" s="41"/>
      <c r="AK604" s="41"/>
      <c r="AL604" s="41"/>
      <c r="AM604" s="41"/>
      <c r="AN604" s="41"/>
      <c r="AO604" s="41"/>
      <c r="AP604" s="41"/>
      <c r="AQ604" s="41"/>
      <c r="AR604" s="41"/>
      <c r="AS604" s="41"/>
      <c r="AT604" s="41"/>
      <c r="AU604" s="41"/>
      <c r="AV604" s="41"/>
      <c r="AW604" s="41"/>
      <c r="AX604" s="41"/>
      <c r="AY604" s="41"/>
      <c r="AZ604" s="41"/>
      <c r="BA604" s="41"/>
      <c r="BB604" s="42"/>
      <c r="BC604" s="43"/>
      <c r="BD604" s="2"/>
      <c r="BE604" s="2"/>
      <c r="BF604" s="2"/>
      <c r="BG604" s="2"/>
      <c r="BH604" s="2"/>
      <c r="BI604" s="2"/>
      <c r="BJ604" s="2"/>
      <c r="BK604" s="2"/>
      <c r="BL604" s="2"/>
      <c r="BM604" s="2"/>
      <c r="BN604" s="2"/>
      <c r="BO604" s="2"/>
      <c r="BP604" s="2"/>
      <c r="BQ604" s="2"/>
      <c r="BR604" s="2"/>
      <c r="BS604" s="2"/>
      <c r="BT604" s="2"/>
      <c r="BU604" s="2"/>
      <c r="BV604" s="2"/>
      <c r="BW604" s="2"/>
      <c r="BX604" s="2"/>
      <c r="BY604" s="2"/>
    </row>
    <row r="605" spans="1:77" ht="15" x14ac:dyDescent="0.25">
      <c r="A605" s="47"/>
      <c r="B605" s="47"/>
      <c r="C605" s="47"/>
      <c r="D605" s="47"/>
      <c r="E605" s="47"/>
      <c r="F605" s="47"/>
      <c r="G605" s="48"/>
      <c r="H605" s="48"/>
      <c r="I605" s="48"/>
      <c r="J605" s="48"/>
      <c r="K605" s="48"/>
      <c r="L605" s="48"/>
      <c r="M605" s="49"/>
      <c r="N605" s="50"/>
      <c r="O605" s="51"/>
      <c r="P605" s="52"/>
      <c r="Q605" s="52"/>
      <c r="R605" s="51"/>
      <c r="S605" s="53"/>
      <c r="T605" s="49"/>
      <c r="U605" s="50"/>
      <c r="V605" s="51"/>
      <c r="W605" s="51"/>
      <c r="X605" s="54"/>
      <c r="Y605" s="54"/>
      <c r="Z605" s="54"/>
      <c r="AA605" s="54"/>
      <c r="AB605" s="54"/>
      <c r="AC605" s="54"/>
      <c r="AD605" s="54"/>
      <c r="AE605" s="55"/>
      <c r="AF605" s="51"/>
      <c r="AG605" s="41"/>
      <c r="AH605" s="41"/>
      <c r="AI605" s="41"/>
      <c r="AJ605" s="41"/>
      <c r="AK605" s="41"/>
      <c r="AL605" s="41"/>
      <c r="AM605" s="41"/>
      <c r="AN605" s="41"/>
      <c r="AO605" s="41"/>
      <c r="AP605" s="41"/>
      <c r="AQ605" s="41"/>
      <c r="AR605" s="41"/>
      <c r="AS605" s="41"/>
      <c r="AT605" s="41"/>
      <c r="AU605" s="41"/>
      <c r="AV605" s="41"/>
      <c r="AW605" s="41"/>
      <c r="AX605" s="41"/>
      <c r="AY605" s="41"/>
      <c r="AZ605" s="41"/>
      <c r="BA605" s="41"/>
      <c r="BB605" s="42"/>
      <c r="BC605" s="43"/>
      <c r="BD605" s="2"/>
      <c r="BE605" s="2"/>
      <c r="BF605" s="2"/>
      <c r="BG605" s="2"/>
      <c r="BH605" s="2"/>
      <c r="BI605" s="2"/>
      <c r="BJ605" s="2"/>
      <c r="BK605" s="2"/>
      <c r="BL605" s="2"/>
      <c r="BM605" s="2"/>
      <c r="BN605" s="2"/>
      <c r="BO605" s="2"/>
      <c r="BP605" s="2"/>
      <c r="BQ605" s="2"/>
      <c r="BR605" s="2"/>
      <c r="BS605" s="2"/>
      <c r="BT605" s="2"/>
      <c r="BU605" s="2"/>
      <c r="BV605" s="2"/>
      <c r="BW605" s="2"/>
      <c r="BX605" s="2"/>
      <c r="BY605" s="2"/>
    </row>
    <row r="606" spans="1:77" ht="15" x14ac:dyDescent="0.25">
      <c r="A606" s="47"/>
      <c r="B606" s="47"/>
      <c r="C606" s="47"/>
      <c r="D606" s="47"/>
      <c r="E606" s="47"/>
      <c r="F606" s="47"/>
      <c r="G606" s="48"/>
      <c r="H606" s="48"/>
      <c r="I606" s="48"/>
      <c r="J606" s="48"/>
      <c r="K606" s="48"/>
      <c r="L606" s="48"/>
      <c r="M606" s="49"/>
      <c r="N606" s="50"/>
      <c r="O606" s="51"/>
      <c r="P606" s="52"/>
      <c r="Q606" s="52"/>
      <c r="R606" s="51"/>
      <c r="S606" s="53"/>
      <c r="T606" s="49"/>
      <c r="U606" s="50"/>
      <c r="V606" s="51"/>
      <c r="W606" s="51"/>
      <c r="X606" s="54"/>
      <c r="Y606" s="54"/>
      <c r="Z606" s="54"/>
      <c r="AA606" s="54"/>
      <c r="AB606" s="54"/>
      <c r="AC606" s="54"/>
      <c r="AD606" s="54"/>
      <c r="AE606" s="55"/>
      <c r="AF606" s="51"/>
      <c r="AG606" s="41"/>
      <c r="AH606" s="41"/>
      <c r="AI606" s="41"/>
      <c r="AJ606" s="41"/>
      <c r="AK606" s="41"/>
      <c r="AL606" s="41"/>
      <c r="AM606" s="41"/>
      <c r="AN606" s="41"/>
      <c r="AO606" s="41"/>
      <c r="AP606" s="41"/>
      <c r="AQ606" s="41"/>
      <c r="AR606" s="41"/>
      <c r="AS606" s="41"/>
      <c r="AT606" s="41"/>
      <c r="AU606" s="41"/>
      <c r="AV606" s="41"/>
      <c r="AW606" s="41"/>
      <c r="AX606" s="41"/>
      <c r="AY606" s="41"/>
      <c r="AZ606" s="41"/>
      <c r="BA606" s="41"/>
      <c r="BB606" s="42"/>
      <c r="BC606" s="43"/>
      <c r="BD606" s="2"/>
      <c r="BE606" s="2"/>
      <c r="BF606" s="2"/>
      <c r="BG606" s="2"/>
      <c r="BH606" s="2"/>
      <c r="BI606" s="2"/>
      <c r="BJ606" s="2"/>
      <c r="BK606" s="2"/>
      <c r="BL606" s="2"/>
      <c r="BM606" s="2"/>
      <c r="BN606" s="2"/>
      <c r="BO606" s="2"/>
      <c r="BP606" s="2"/>
      <c r="BQ606" s="2"/>
      <c r="BR606" s="2"/>
      <c r="BS606" s="2"/>
      <c r="BT606" s="2"/>
      <c r="BU606" s="2"/>
      <c r="BV606" s="2"/>
      <c r="BW606" s="2"/>
      <c r="BX606" s="2"/>
      <c r="BY606" s="2"/>
    </row>
    <row r="607" spans="1:77" ht="15" x14ac:dyDescent="0.25">
      <c r="A607" s="47"/>
      <c r="B607" s="47"/>
      <c r="C607" s="47"/>
      <c r="D607" s="47"/>
      <c r="E607" s="47"/>
      <c r="F607" s="47"/>
      <c r="G607" s="48"/>
      <c r="H607" s="48"/>
      <c r="I607" s="48"/>
      <c r="J607" s="48"/>
      <c r="K607" s="48"/>
      <c r="L607" s="48"/>
      <c r="M607" s="49"/>
      <c r="N607" s="50"/>
      <c r="O607" s="51"/>
      <c r="P607" s="52"/>
      <c r="Q607" s="52"/>
      <c r="R607" s="51"/>
      <c r="S607" s="53"/>
      <c r="T607" s="49"/>
      <c r="U607" s="50"/>
      <c r="V607" s="51"/>
      <c r="W607" s="51"/>
      <c r="X607" s="54"/>
      <c r="Y607" s="54"/>
      <c r="Z607" s="54"/>
      <c r="AA607" s="54"/>
      <c r="AB607" s="54"/>
      <c r="AC607" s="54"/>
      <c r="AD607" s="54"/>
      <c r="AE607" s="55"/>
      <c r="AF607" s="51"/>
      <c r="AG607" s="41"/>
      <c r="AH607" s="41"/>
      <c r="AI607" s="41"/>
      <c r="AJ607" s="41"/>
      <c r="AK607" s="41"/>
      <c r="AL607" s="41"/>
      <c r="AM607" s="41"/>
      <c r="AN607" s="41"/>
      <c r="AO607" s="41"/>
      <c r="AP607" s="41"/>
      <c r="AQ607" s="41"/>
      <c r="AR607" s="41"/>
      <c r="AS607" s="41"/>
      <c r="AT607" s="41"/>
      <c r="AU607" s="41"/>
      <c r="AV607" s="41"/>
      <c r="AW607" s="41"/>
      <c r="AX607" s="41"/>
      <c r="AY607" s="41"/>
      <c r="AZ607" s="41"/>
      <c r="BA607" s="41"/>
      <c r="BB607" s="42"/>
      <c r="BC607" s="43"/>
      <c r="BD607" s="2"/>
      <c r="BE607" s="2"/>
      <c r="BF607" s="2"/>
      <c r="BG607" s="2"/>
      <c r="BH607" s="2"/>
      <c r="BI607" s="2"/>
      <c r="BJ607" s="2"/>
      <c r="BK607" s="2"/>
      <c r="BL607" s="2"/>
      <c r="BM607" s="2"/>
      <c r="BN607" s="2"/>
      <c r="BO607" s="2"/>
      <c r="BP607" s="2"/>
      <c r="BQ607" s="2"/>
      <c r="BR607" s="2"/>
      <c r="BS607" s="2"/>
      <c r="BT607" s="2"/>
      <c r="BU607" s="2"/>
      <c r="BV607" s="2"/>
      <c r="BW607" s="2"/>
      <c r="BX607" s="2"/>
      <c r="BY607" s="2"/>
    </row>
    <row r="608" spans="1:77" ht="15" x14ac:dyDescent="0.25">
      <c r="A608" s="47"/>
      <c r="B608" s="47"/>
      <c r="C608" s="47"/>
      <c r="D608" s="47"/>
      <c r="E608" s="47"/>
      <c r="F608" s="47"/>
      <c r="G608" s="48"/>
      <c r="H608" s="48"/>
      <c r="I608" s="48"/>
      <c r="J608" s="48"/>
      <c r="K608" s="48"/>
      <c r="L608" s="48"/>
      <c r="M608" s="49"/>
      <c r="N608" s="50"/>
      <c r="O608" s="51"/>
      <c r="P608" s="52"/>
      <c r="Q608" s="52"/>
      <c r="R608" s="51"/>
      <c r="S608" s="53"/>
      <c r="T608" s="49"/>
      <c r="U608" s="50"/>
      <c r="V608" s="51"/>
      <c r="W608" s="51"/>
      <c r="X608" s="54"/>
      <c r="Y608" s="54"/>
      <c r="Z608" s="54"/>
      <c r="AA608" s="54"/>
      <c r="AB608" s="54"/>
      <c r="AC608" s="54"/>
      <c r="AD608" s="54"/>
      <c r="AE608" s="55"/>
      <c r="AF608" s="51"/>
      <c r="AG608" s="41"/>
      <c r="AH608" s="41"/>
      <c r="AI608" s="41"/>
      <c r="AJ608" s="41"/>
      <c r="AK608" s="41"/>
      <c r="AL608" s="41"/>
      <c r="AM608" s="41"/>
      <c r="AN608" s="41"/>
      <c r="AO608" s="41"/>
      <c r="AP608" s="41"/>
      <c r="AQ608" s="41"/>
      <c r="AR608" s="41"/>
      <c r="AS608" s="41"/>
      <c r="AT608" s="41"/>
      <c r="AU608" s="41"/>
      <c r="AV608" s="41"/>
      <c r="AW608" s="41"/>
      <c r="AX608" s="41"/>
      <c r="AY608" s="41"/>
      <c r="AZ608" s="41"/>
      <c r="BA608" s="41"/>
      <c r="BB608" s="42"/>
      <c r="BC608" s="43"/>
      <c r="BD608" s="2"/>
      <c r="BE608" s="2"/>
      <c r="BF608" s="2"/>
      <c r="BG608" s="2"/>
      <c r="BH608" s="2"/>
      <c r="BI608" s="2"/>
      <c r="BJ608" s="2"/>
      <c r="BK608" s="2"/>
      <c r="BL608" s="2"/>
      <c r="BM608" s="2"/>
      <c r="BN608" s="2"/>
      <c r="BO608" s="2"/>
      <c r="BP608" s="2"/>
      <c r="BQ608" s="2"/>
      <c r="BR608" s="2"/>
      <c r="BS608" s="2"/>
      <c r="BT608" s="2"/>
      <c r="BU608" s="2"/>
      <c r="BV608" s="2"/>
      <c r="BW608" s="2"/>
      <c r="BX608" s="2"/>
      <c r="BY608" s="2"/>
    </row>
    <row r="609" spans="1:77" ht="15" x14ac:dyDescent="0.25">
      <c r="A609" s="47"/>
      <c r="B609" s="47"/>
      <c r="C609" s="47"/>
      <c r="D609" s="47"/>
      <c r="E609" s="47"/>
      <c r="F609" s="47"/>
      <c r="G609" s="48"/>
      <c r="H609" s="48"/>
      <c r="I609" s="48"/>
      <c r="J609" s="48"/>
      <c r="K609" s="48"/>
      <c r="L609" s="48"/>
      <c r="M609" s="49"/>
      <c r="N609" s="50"/>
      <c r="O609" s="51"/>
      <c r="P609" s="52"/>
      <c r="Q609" s="52"/>
      <c r="R609" s="51"/>
      <c r="S609" s="53"/>
      <c r="T609" s="49"/>
      <c r="U609" s="50"/>
      <c r="V609" s="51"/>
      <c r="W609" s="51"/>
      <c r="X609" s="54"/>
      <c r="Y609" s="54"/>
      <c r="Z609" s="54"/>
      <c r="AA609" s="54"/>
      <c r="AB609" s="54"/>
      <c r="AC609" s="54"/>
      <c r="AD609" s="54"/>
      <c r="AE609" s="55"/>
      <c r="AF609" s="51"/>
      <c r="AG609" s="41"/>
      <c r="AH609" s="41"/>
      <c r="AI609" s="41"/>
      <c r="AJ609" s="41"/>
      <c r="AK609" s="41"/>
      <c r="AL609" s="41"/>
      <c r="AM609" s="41"/>
      <c r="AN609" s="41"/>
      <c r="AO609" s="41"/>
      <c r="AP609" s="41"/>
      <c r="AQ609" s="41"/>
      <c r="AR609" s="41"/>
      <c r="AS609" s="41"/>
      <c r="AT609" s="41"/>
      <c r="AU609" s="41"/>
      <c r="AV609" s="41"/>
      <c r="AW609" s="41"/>
      <c r="AX609" s="41"/>
      <c r="AY609" s="41"/>
      <c r="AZ609" s="41"/>
      <c r="BA609" s="41"/>
      <c r="BB609" s="42"/>
      <c r="BC609" s="43"/>
      <c r="BD609" s="2"/>
      <c r="BE609" s="2"/>
      <c r="BF609" s="2"/>
      <c r="BG609" s="2"/>
      <c r="BH609" s="2"/>
      <c r="BI609" s="2"/>
      <c r="BJ609" s="2"/>
      <c r="BK609" s="2"/>
      <c r="BL609" s="2"/>
      <c r="BM609" s="2"/>
      <c r="BN609" s="2"/>
      <c r="BO609" s="2"/>
      <c r="BP609" s="2"/>
      <c r="BQ609" s="2"/>
      <c r="BR609" s="2"/>
      <c r="BS609" s="2"/>
      <c r="BT609" s="2"/>
      <c r="BU609" s="2"/>
      <c r="BV609" s="2"/>
      <c r="BW609" s="2"/>
      <c r="BX609" s="2"/>
      <c r="BY609" s="2"/>
    </row>
    <row r="610" spans="1:77" ht="15" x14ac:dyDescent="0.25">
      <c r="A610" s="47"/>
      <c r="B610" s="47"/>
      <c r="C610" s="47"/>
      <c r="D610" s="47"/>
      <c r="E610" s="47"/>
      <c r="F610" s="47"/>
      <c r="G610" s="48"/>
      <c r="H610" s="48"/>
      <c r="I610" s="48"/>
      <c r="J610" s="48"/>
      <c r="K610" s="48"/>
      <c r="L610" s="48"/>
      <c r="M610" s="49"/>
      <c r="N610" s="50"/>
      <c r="O610" s="51"/>
      <c r="P610" s="52"/>
      <c r="Q610" s="52"/>
      <c r="R610" s="51"/>
      <c r="S610" s="53"/>
      <c r="T610" s="49"/>
      <c r="U610" s="50"/>
      <c r="V610" s="51"/>
      <c r="W610" s="51"/>
      <c r="X610" s="54"/>
      <c r="Y610" s="54"/>
      <c r="Z610" s="54"/>
      <c r="AA610" s="54"/>
      <c r="AB610" s="54"/>
      <c r="AC610" s="54"/>
      <c r="AD610" s="54"/>
      <c r="AE610" s="55"/>
      <c r="AF610" s="51"/>
      <c r="AG610" s="41"/>
      <c r="AH610" s="41"/>
      <c r="AI610" s="41"/>
      <c r="AJ610" s="41"/>
      <c r="AK610" s="41"/>
      <c r="AL610" s="41"/>
      <c r="AM610" s="41"/>
      <c r="AN610" s="41"/>
      <c r="AO610" s="41"/>
      <c r="AP610" s="41"/>
      <c r="AQ610" s="41"/>
      <c r="AR610" s="41"/>
      <c r="AS610" s="41"/>
      <c r="AT610" s="41"/>
      <c r="AU610" s="41"/>
      <c r="AV610" s="41"/>
      <c r="AW610" s="41"/>
      <c r="AX610" s="41"/>
      <c r="AY610" s="41"/>
      <c r="AZ610" s="41"/>
      <c r="BA610" s="41"/>
      <c r="BB610" s="42"/>
      <c r="BC610" s="43"/>
      <c r="BD610" s="2"/>
      <c r="BE610" s="2"/>
      <c r="BF610" s="2"/>
      <c r="BG610" s="2"/>
      <c r="BH610" s="2"/>
      <c r="BI610" s="2"/>
      <c r="BJ610" s="2"/>
      <c r="BK610" s="2"/>
      <c r="BL610" s="2"/>
      <c r="BM610" s="2"/>
      <c r="BN610" s="2"/>
      <c r="BO610" s="2"/>
      <c r="BP610" s="2"/>
      <c r="BQ610" s="2"/>
      <c r="BR610" s="2"/>
      <c r="BS610" s="2"/>
      <c r="BT610" s="2"/>
      <c r="BU610" s="2"/>
      <c r="BV610" s="2"/>
      <c r="BW610" s="2"/>
      <c r="BX610" s="2"/>
      <c r="BY610" s="2"/>
    </row>
    <row r="611" spans="1:77" ht="15" x14ac:dyDescent="0.25">
      <c r="A611" s="47"/>
      <c r="B611" s="47"/>
      <c r="C611" s="47"/>
      <c r="D611" s="47"/>
      <c r="E611" s="47"/>
      <c r="F611" s="47"/>
      <c r="G611" s="48"/>
      <c r="H611" s="48"/>
      <c r="I611" s="48"/>
      <c r="J611" s="48"/>
      <c r="K611" s="48"/>
      <c r="L611" s="48"/>
      <c r="M611" s="49"/>
      <c r="N611" s="50"/>
      <c r="O611" s="51"/>
      <c r="P611" s="52"/>
      <c r="Q611" s="52"/>
      <c r="R611" s="51"/>
      <c r="S611" s="53"/>
      <c r="T611" s="49"/>
      <c r="U611" s="50"/>
      <c r="V611" s="51"/>
      <c r="W611" s="51"/>
      <c r="X611" s="54"/>
      <c r="Y611" s="54"/>
      <c r="Z611" s="54"/>
      <c r="AA611" s="54"/>
      <c r="AB611" s="54"/>
      <c r="AC611" s="54"/>
      <c r="AD611" s="54"/>
      <c r="AE611" s="55"/>
      <c r="AF611" s="51"/>
      <c r="AG611" s="41"/>
      <c r="AH611" s="41"/>
      <c r="AI611" s="41"/>
      <c r="AJ611" s="41"/>
      <c r="AK611" s="41"/>
      <c r="AL611" s="41"/>
      <c r="AM611" s="41"/>
      <c r="AN611" s="41"/>
      <c r="AO611" s="41"/>
      <c r="AP611" s="41"/>
      <c r="AQ611" s="41"/>
      <c r="AR611" s="41"/>
      <c r="AS611" s="41"/>
      <c r="AT611" s="41"/>
      <c r="AU611" s="41"/>
      <c r="AV611" s="41"/>
      <c r="AW611" s="41"/>
      <c r="AX611" s="41"/>
      <c r="AY611" s="41"/>
      <c r="AZ611" s="41"/>
      <c r="BA611" s="41"/>
      <c r="BB611" s="42"/>
      <c r="BC611" s="43"/>
      <c r="BD611" s="2"/>
      <c r="BE611" s="2"/>
      <c r="BF611" s="2"/>
      <c r="BG611" s="2"/>
      <c r="BH611" s="2"/>
      <c r="BI611" s="2"/>
      <c r="BJ611" s="2"/>
      <c r="BK611" s="2"/>
      <c r="BL611" s="2"/>
      <c r="BM611" s="2"/>
      <c r="BN611" s="2"/>
      <c r="BO611" s="2"/>
      <c r="BP611" s="2"/>
      <c r="BQ611" s="2"/>
      <c r="BR611" s="2"/>
      <c r="BS611" s="2"/>
      <c r="BT611" s="2"/>
      <c r="BU611" s="2"/>
      <c r="BV611" s="2"/>
      <c r="BW611" s="2"/>
      <c r="BX611" s="2"/>
      <c r="BY611" s="2"/>
    </row>
    <row r="612" spans="1:77" ht="15" x14ac:dyDescent="0.25">
      <c r="A612" s="47"/>
      <c r="B612" s="47"/>
      <c r="C612" s="47"/>
      <c r="D612" s="47"/>
      <c r="E612" s="47"/>
      <c r="F612" s="47"/>
      <c r="G612" s="48"/>
      <c r="H612" s="48"/>
      <c r="I612" s="48"/>
      <c r="J612" s="48"/>
      <c r="K612" s="48"/>
      <c r="L612" s="48"/>
      <c r="M612" s="49"/>
      <c r="N612" s="50"/>
      <c r="O612" s="51"/>
      <c r="P612" s="52"/>
      <c r="Q612" s="52"/>
      <c r="R612" s="51"/>
      <c r="S612" s="53"/>
      <c r="T612" s="49"/>
      <c r="U612" s="50"/>
      <c r="V612" s="51"/>
      <c r="W612" s="51"/>
      <c r="X612" s="54"/>
      <c r="Y612" s="54"/>
      <c r="Z612" s="54"/>
      <c r="AA612" s="54"/>
      <c r="AB612" s="54"/>
      <c r="AC612" s="54"/>
      <c r="AD612" s="54"/>
      <c r="AE612" s="55"/>
      <c r="AF612" s="51"/>
      <c r="AG612" s="41"/>
      <c r="AH612" s="41"/>
      <c r="AI612" s="41"/>
      <c r="AJ612" s="41"/>
      <c r="AK612" s="41"/>
      <c r="AL612" s="41"/>
      <c r="AM612" s="41"/>
      <c r="AN612" s="41"/>
      <c r="AO612" s="41"/>
      <c r="AP612" s="41"/>
      <c r="AQ612" s="41"/>
      <c r="AR612" s="41"/>
      <c r="AS612" s="41"/>
      <c r="AT612" s="41"/>
      <c r="AU612" s="41"/>
      <c r="AV612" s="41"/>
      <c r="AW612" s="41"/>
      <c r="AX612" s="41"/>
      <c r="AY612" s="41"/>
      <c r="AZ612" s="41"/>
      <c r="BA612" s="41"/>
      <c r="BB612" s="42"/>
      <c r="BC612" s="43"/>
      <c r="BD612" s="2"/>
      <c r="BE612" s="2"/>
      <c r="BF612" s="2"/>
      <c r="BG612" s="2"/>
      <c r="BH612" s="2"/>
      <c r="BI612" s="2"/>
      <c r="BJ612" s="2"/>
      <c r="BK612" s="2"/>
      <c r="BL612" s="2"/>
      <c r="BM612" s="2"/>
      <c r="BN612" s="2"/>
      <c r="BO612" s="2"/>
      <c r="BP612" s="2"/>
      <c r="BQ612" s="2"/>
      <c r="BR612" s="2"/>
      <c r="BS612" s="2"/>
      <c r="BT612" s="2"/>
      <c r="BU612" s="2"/>
      <c r="BV612" s="2"/>
      <c r="BW612" s="2"/>
      <c r="BX612" s="2"/>
      <c r="BY612" s="2"/>
    </row>
    <row r="613" spans="1:77" ht="15" x14ac:dyDescent="0.25">
      <c r="A613" s="47"/>
      <c r="B613" s="47"/>
      <c r="C613" s="47"/>
      <c r="D613" s="47"/>
      <c r="E613" s="47"/>
      <c r="F613" s="47"/>
      <c r="G613" s="48"/>
      <c r="H613" s="48"/>
      <c r="I613" s="48"/>
      <c r="J613" s="48"/>
      <c r="K613" s="48"/>
      <c r="L613" s="48"/>
      <c r="M613" s="49"/>
      <c r="N613" s="50"/>
      <c r="O613" s="51"/>
      <c r="P613" s="52"/>
      <c r="Q613" s="52"/>
      <c r="R613" s="51"/>
      <c r="S613" s="53"/>
      <c r="T613" s="49"/>
      <c r="U613" s="50"/>
      <c r="V613" s="51"/>
      <c r="W613" s="51"/>
      <c r="X613" s="54"/>
      <c r="Y613" s="54"/>
      <c r="Z613" s="54"/>
      <c r="AA613" s="54"/>
      <c r="AB613" s="54"/>
      <c r="AC613" s="54"/>
      <c r="AD613" s="54"/>
      <c r="AE613" s="55"/>
      <c r="AF613" s="51"/>
      <c r="AG613" s="41"/>
      <c r="AH613" s="41"/>
      <c r="AI613" s="41"/>
      <c r="AJ613" s="41"/>
      <c r="AK613" s="41"/>
      <c r="AL613" s="41"/>
      <c r="AM613" s="41"/>
      <c r="AN613" s="41"/>
      <c r="AO613" s="41"/>
      <c r="AP613" s="41"/>
      <c r="AQ613" s="41"/>
      <c r="AR613" s="41"/>
      <c r="AS613" s="41"/>
      <c r="AT613" s="41"/>
      <c r="AU613" s="41"/>
      <c r="AV613" s="41"/>
      <c r="AW613" s="41"/>
      <c r="AX613" s="41"/>
      <c r="AY613" s="41"/>
      <c r="AZ613" s="41"/>
      <c r="BA613" s="41"/>
      <c r="BB613" s="42"/>
      <c r="BC613" s="43"/>
      <c r="BD613" s="2"/>
      <c r="BE613" s="2"/>
      <c r="BF613" s="2"/>
      <c r="BG613" s="2"/>
      <c r="BH613" s="2"/>
      <c r="BI613" s="2"/>
      <c r="BJ613" s="2"/>
      <c r="BK613" s="2"/>
      <c r="BL613" s="2"/>
      <c r="BM613" s="2"/>
      <c r="BN613" s="2"/>
      <c r="BO613" s="2"/>
      <c r="BP613" s="2"/>
      <c r="BQ613" s="2"/>
      <c r="BR613" s="2"/>
      <c r="BS613" s="2"/>
      <c r="BT613" s="2"/>
      <c r="BU613" s="2"/>
      <c r="BV613" s="2"/>
      <c r="BW613" s="2"/>
      <c r="BX613" s="2"/>
      <c r="BY613" s="2"/>
    </row>
    <row r="614" spans="1:77" ht="15" x14ac:dyDescent="0.25">
      <c r="A614" s="47"/>
      <c r="B614" s="47"/>
      <c r="C614" s="47"/>
      <c r="D614" s="47"/>
      <c r="E614" s="47"/>
      <c r="F614" s="47"/>
      <c r="G614" s="48"/>
      <c r="H614" s="48"/>
      <c r="I614" s="48"/>
      <c r="J614" s="48"/>
      <c r="K614" s="48"/>
      <c r="L614" s="48"/>
      <c r="M614" s="49"/>
      <c r="N614" s="50"/>
      <c r="O614" s="51"/>
      <c r="P614" s="52"/>
      <c r="Q614" s="52"/>
      <c r="R614" s="51"/>
      <c r="S614" s="53"/>
      <c r="T614" s="49"/>
      <c r="U614" s="50"/>
      <c r="V614" s="51"/>
      <c r="W614" s="51"/>
      <c r="X614" s="54"/>
      <c r="Y614" s="54"/>
      <c r="Z614" s="54"/>
      <c r="AA614" s="54"/>
      <c r="AB614" s="54"/>
      <c r="AC614" s="54"/>
      <c r="AD614" s="54"/>
      <c r="AE614" s="55"/>
      <c r="AF614" s="51"/>
      <c r="AG614" s="41"/>
      <c r="AH614" s="41"/>
      <c r="AI614" s="41"/>
      <c r="AJ614" s="41"/>
      <c r="AK614" s="41"/>
      <c r="AL614" s="41"/>
      <c r="AM614" s="41"/>
      <c r="AN614" s="41"/>
      <c r="AO614" s="41"/>
      <c r="AP614" s="41"/>
      <c r="AQ614" s="41"/>
      <c r="AR614" s="41"/>
      <c r="AS614" s="41"/>
      <c r="AT614" s="41"/>
      <c r="AU614" s="41"/>
      <c r="AV614" s="41"/>
      <c r="AW614" s="41"/>
      <c r="AX614" s="41"/>
      <c r="AY614" s="41"/>
      <c r="AZ614" s="41"/>
      <c r="BA614" s="41"/>
      <c r="BB614" s="42"/>
      <c r="BC614" s="43"/>
      <c r="BD614" s="2"/>
      <c r="BE614" s="2"/>
      <c r="BF614" s="2"/>
      <c r="BG614" s="2"/>
      <c r="BH614" s="2"/>
      <c r="BI614" s="2"/>
      <c r="BJ614" s="2"/>
      <c r="BK614" s="2"/>
      <c r="BL614" s="2"/>
      <c r="BM614" s="2"/>
      <c r="BN614" s="2"/>
      <c r="BO614" s="2"/>
      <c r="BP614" s="2"/>
      <c r="BQ614" s="2"/>
      <c r="BR614" s="2"/>
      <c r="BS614" s="2"/>
      <c r="BT614" s="2"/>
      <c r="BU614" s="2"/>
      <c r="BV614" s="2"/>
      <c r="BW614" s="2"/>
      <c r="BX614" s="2"/>
      <c r="BY614" s="2"/>
    </row>
    <row r="615" spans="1:77" ht="15" x14ac:dyDescent="0.25">
      <c r="A615" s="47"/>
      <c r="B615" s="47"/>
      <c r="C615" s="47"/>
      <c r="D615" s="47"/>
      <c r="E615" s="47"/>
      <c r="F615" s="47"/>
      <c r="G615" s="48"/>
      <c r="H615" s="48"/>
      <c r="I615" s="48"/>
      <c r="J615" s="48"/>
      <c r="K615" s="48"/>
      <c r="L615" s="48"/>
      <c r="M615" s="49"/>
      <c r="N615" s="50"/>
      <c r="O615" s="51"/>
      <c r="P615" s="52"/>
      <c r="Q615" s="52"/>
      <c r="R615" s="51"/>
      <c r="S615" s="53"/>
      <c r="T615" s="49"/>
      <c r="U615" s="50"/>
      <c r="V615" s="51"/>
      <c r="W615" s="51"/>
      <c r="X615" s="54"/>
      <c r="Y615" s="54"/>
      <c r="Z615" s="54"/>
      <c r="AA615" s="54"/>
      <c r="AB615" s="54"/>
      <c r="AC615" s="54"/>
      <c r="AD615" s="54"/>
      <c r="AE615" s="55"/>
      <c r="AF615" s="51"/>
      <c r="AG615" s="41"/>
      <c r="AH615" s="41"/>
      <c r="AI615" s="41"/>
      <c r="AJ615" s="41"/>
      <c r="AK615" s="41"/>
      <c r="AL615" s="41"/>
      <c r="AM615" s="41"/>
      <c r="AN615" s="41"/>
      <c r="AO615" s="41"/>
      <c r="AP615" s="41"/>
      <c r="AQ615" s="41"/>
      <c r="AR615" s="41"/>
      <c r="AS615" s="41"/>
      <c r="AT615" s="41"/>
      <c r="AU615" s="41"/>
      <c r="AV615" s="41"/>
      <c r="AW615" s="41"/>
      <c r="AX615" s="41"/>
      <c r="AY615" s="41"/>
      <c r="AZ615" s="41"/>
      <c r="BA615" s="41"/>
      <c r="BB615" s="42"/>
      <c r="BC615" s="43"/>
      <c r="BD615" s="2"/>
      <c r="BE615" s="2"/>
      <c r="BF615" s="2"/>
      <c r="BG615" s="2"/>
      <c r="BH615" s="2"/>
      <c r="BI615" s="2"/>
      <c r="BJ615" s="2"/>
      <c r="BK615" s="2"/>
      <c r="BL615" s="2"/>
      <c r="BM615" s="2"/>
      <c r="BN615" s="2"/>
      <c r="BO615" s="2"/>
      <c r="BP615" s="2"/>
      <c r="BQ615" s="2"/>
      <c r="BR615" s="2"/>
      <c r="BS615" s="2"/>
      <c r="BT615" s="2"/>
      <c r="BU615" s="2"/>
      <c r="BV615" s="2"/>
      <c r="BW615" s="2"/>
      <c r="BX615" s="2"/>
      <c r="BY615" s="2"/>
    </row>
    <row r="616" spans="1:77" ht="15" x14ac:dyDescent="0.25">
      <c r="A616" s="47"/>
      <c r="B616" s="47"/>
      <c r="C616" s="47"/>
      <c r="D616" s="47"/>
      <c r="E616" s="47"/>
      <c r="F616" s="47"/>
      <c r="G616" s="48"/>
      <c r="H616" s="48"/>
      <c r="I616" s="48"/>
      <c r="J616" s="48"/>
      <c r="K616" s="48"/>
      <c r="L616" s="48"/>
      <c r="M616" s="49"/>
      <c r="N616" s="50"/>
      <c r="O616" s="51"/>
      <c r="P616" s="52"/>
      <c r="Q616" s="52"/>
      <c r="R616" s="51"/>
      <c r="S616" s="53"/>
      <c r="T616" s="49"/>
      <c r="U616" s="50"/>
      <c r="V616" s="51"/>
      <c r="W616" s="51"/>
      <c r="X616" s="54"/>
      <c r="Y616" s="54"/>
      <c r="Z616" s="54"/>
      <c r="AA616" s="54"/>
      <c r="AB616" s="54"/>
      <c r="AC616" s="54"/>
      <c r="AD616" s="54"/>
      <c r="AE616" s="55"/>
      <c r="AF616" s="51"/>
      <c r="AG616" s="41"/>
      <c r="AH616" s="41"/>
      <c r="AI616" s="41"/>
      <c r="AJ616" s="41"/>
      <c r="AK616" s="41"/>
      <c r="AL616" s="41"/>
      <c r="AM616" s="41"/>
      <c r="AN616" s="41"/>
      <c r="AO616" s="41"/>
      <c r="AP616" s="41"/>
      <c r="AQ616" s="41"/>
      <c r="AR616" s="41"/>
      <c r="AS616" s="41"/>
      <c r="AT616" s="41"/>
      <c r="AU616" s="41"/>
      <c r="AV616" s="41"/>
      <c r="AW616" s="41"/>
      <c r="AX616" s="41"/>
      <c r="AY616" s="41"/>
      <c r="AZ616" s="41"/>
      <c r="BA616" s="41"/>
      <c r="BB616" s="42"/>
      <c r="BC616" s="43"/>
      <c r="BD616" s="2"/>
      <c r="BE616" s="2"/>
      <c r="BF616" s="2"/>
      <c r="BG616" s="2"/>
      <c r="BH616" s="2"/>
      <c r="BI616" s="2"/>
      <c r="BJ616" s="2"/>
      <c r="BK616" s="2"/>
      <c r="BL616" s="2"/>
      <c r="BM616" s="2"/>
      <c r="BN616" s="2"/>
      <c r="BO616" s="2"/>
      <c r="BP616" s="2"/>
      <c r="BQ616" s="2"/>
      <c r="BR616" s="2"/>
      <c r="BS616" s="2"/>
      <c r="BT616" s="2"/>
      <c r="BU616" s="2"/>
      <c r="BV616" s="2"/>
      <c r="BW616" s="2"/>
      <c r="BX616" s="2"/>
      <c r="BY616" s="2"/>
    </row>
    <row r="617" spans="1:77" ht="15" x14ac:dyDescent="0.25">
      <c r="A617" s="47"/>
      <c r="B617" s="47"/>
      <c r="C617" s="47"/>
      <c r="D617" s="47"/>
      <c r="E617" s="47"/>
      <c r="F617" s="47"/>
      <c r="G617" s="48"/>
      <c r="H617" s="48"/>
      <c r="I617" s="48"/>
      <c r="J617" s="48"/>
      <c r="K617" s="48"/>
      <c r="L617" s="48"/>
      <c r="M617" s="49"/>
      <c r="N617" s="50"/>
      <c r="O617" s="51"/>
      <c r="P617" s="52"/>
      <c r="Q617" s="52"/>
      <c r="R617" s="51"/>
      <c r="S617" s="53"/>
      <c r="T617" s="49"/>
      <c r="U617" s="50"/>
      <c r="V617" s="51"/>
      <c r="W617" s="51"/>
      <c r="X617" s="54"/>
      <c r="Y617" s="54"/>
      <c r="Z617" s="54"/>
      <c r="AA617" s="54"/>
      <c r="AB617" s="54"/>
      <c r="AC617" s="54"/>
      <c r="AD617" s="54"/>
      <c r="AE617" s="55"/>
      <c r="AF617" s="51"/>
      <c r="AG617" s="41"/>
      <c r="AH617" s="41"/>
      <c r="AI617" s="41"/>
      <c r="AJ617" s="41"/>
      <c r="AK617" s="41"/>
      <c r="AL617" s="41"/>
      <c r="AM617" s="41"/>
      <c r="AN617" s="41"/>
      <c r="AO617" s="41"/>
      <c r="AP617" s="41"/>
      <c r="AQ617" s="41"/>
      <c r="AR617" s="41"/>
      <c r="AS617" s="41"/>
      <c r="AT617" s="41"/>
      <c r="AU617" s="41"/>
      <c r="AV617" s="41"/>
      <c r="AW617" s="41"/>
      <c r="AX617" s="41"/>
      <c r="AY617" s="41"/>
      <c r="AZ617" s="41"/>
      <c r="BA617" s="41"/>
      <c r="BB617" s="42"/>
      <c r="BC617" s="43"/>
      <c r="BD617" s="2"/>
      <c r="BE617" s="2"/>
      <c r="BF617" s="2"/>
      <c r="BG617" s="2"/>
      <c r="BH617" s="2"/>
      <c r="BI617" s="2"/>
      <c r="BJ617" s="2"/>
      <c r="BK617" s="2"/>
      <c r="BL617" s="2"/>
      <c r="BM617" s="2"/>
      <c r="BN617" s="2"/>
      <c r="BO617" s="2"/>
      <c r="BP617" s="2"/>
      <c r="BQ617" s="2"/>
      <c r="BR617" s="2"/>
      <c r="BS617" s="2"/>
      <c r="BT617" s="2"/>
      <c r="BU617" s="2"/>
      <c r="BV617" s="2"/>
      <c r="BW617" s="2"/>
      <c r="BX617" s="2"/>
      <c r="BY617" s="2"/>
    </row>
    <row r="618" spans="1:77" ht="15" x14ac:dyDescent="0.25">
      <c r="A618" s="47"/>
      <c r="B618" s="47"/>
      <c r="C618" s="47"/>
      <c r="D618" s="47"/>
      <c r="E618" s="47"/>
      <c r="F618" s="47"/>
      <c r="G618" s="48"/>
      <c r="H618" s="48"/>
      <c r="I618" s="48"/>
      <c r="J618" s="48"/>
      <c r="K618" s="48"/>
      <c r="L618" s="48"/>
      <c r="M618" s="49"/>
      <c r="N618" s="50"/>
      <c r="O618" s="51"/>
      <c r="P618" s="52"/>
      <c r="Q618" s="52"/>
      <c r="R618" s="51"/>
      <c r="S618" s="53"/>
      <c r="T618" s="49"/>
      <c r="U618" s="50"/>
      <c r="V618" s="51"/>
      <c r="W618" s="51"/>
      <c r="X618" s="54"/>
      <c r="Y618" s="54"/>
      <c r="Z618" s="54"/>
      <c r="AA618" s="54"/>
      <c r="AB618" s="54"/>
      <c r="AC618" s="54"/>
      <c r="AD618" s="54"/>
      <c r="AE618" s="55"/>
      <c r="AF618" s="51"/>
      <c r="AG618" s="41"/>
      <c r="AH618" s="41"/>
      <c r="AI618" s="41"/>
      <c r="AJ618" s="41"/>
      <c r="AK618" s="41"/>
      <c r="AL618" s="41"/>
      <c r="AM618" s="41"/>
      <c r="AN618" s="41"/>
      <c r="AO618" s="41"/>
      <c r="AP618" s="41"/>
      <c r="AQ618" s="41"/>
      <c r="AR618" s="41"/>
      <c r="AS618" s="41"/>
      <c r="AT618" s="41"/>
      <c r="AU618" s="41"/>
      <c r="AV618" s="41"/>
      <c r="AW618" s="41"/>
      <c r="AX618" s="41"/>
      <c r="AY618" s="41"/>
      <c r="AZ618" s="41"/>
      <c r="BA618" s="41"/>
      <c r="BB618" s="42"/>
      <c r="BC618" s="43"/>
      <c r="BD618" s="2"/>
      <c r="BE618" s="2"/>
      <c r="BF618" s="2"/>
      <c r="BG618" s="2"/>
      <c r="BH618" s="2"/>
      <c r="BI618" s="2"/>
      <c r="BJ618" s="2"/>
      <c r="BK618" s="2"/>
      <c r="BL618" s="2"/>
      <c r="BM618" s="2"/>
      <c r="BN618" s="2"/>
      <c r="BO618" s="2"/>
      <c r="BP618" s="2"/>
      <c r="BQ618" s="2"/>
      <c r="BR618" s="2"/>
      <c r="BS618" s="2"/>
      <c r="BT618" s="2"/>
      <c r="BU618" s="2"/>
      <c r="BV618" s="2"/>
      <c r="BW618" s="2"/>
      <c r="BX618" s="2"/>
      <c r="BY618" s="2"/>
    </row>
    <row r="619" spans="1:77" ht="15" x14ac:dyDescent="0.25">
      <c r="A619" s="47"/>
      <c r="B619" s="47"/>
      <c r="C619" s="47"/>
      <c r="D619" s="47"/>
      <c r="E619" s="47"/>
      <c r="F619" s="47"/>
      <c r="G619" s="48"/>
      <c r="H619" s="48"/>
      <c r="I619" s="48"/>
      <c r="J619" s="48"/>
      <c r="K619" s="48"/>
      <c r="L619" s="48"/>
      <c r="M619" s="49"/>
      <c r="N619" s="50"/>
      <c r="O619" s="51"/>
      <c r="P619" s="52"/>
      <c r="Q619" s="52"/>
      <c r="R619" s="51"/>
      <c r="S619" s="53"/>
      <c r="T619" s="49"/>
      <c r="U619" s="50"/>
      <c r="V619" s="51"/>
      <c r="W619" s="51"/>
      <c r="X619" s="54"/>
      <c r="Y619" s="54"/>
      <c r="Z619" s="54"/>
      <c r="AA619" s="54"/>
      <c r="AB619" s="54"/>
      <c r="AC619" s="54"/>
      <c r="AD619" s="54"/>
      <c r="AE619" s="55"/>
      <c r="AF619" s="51"/>
      <c r="AG619" s="41"/>
      <c r="AH619" s="41"/>
      <c r="AI619" s="41"/>
      <c r="AJ619" s="41"/>
      <c r="AK619" s="41"/>
      <c r="AL619" s="41"/>
      <c r="AM619" s="41"/>
      <c r="AN619" s="41"/>
      <c r="AO619" s="41"/>
      <c r="AP619" s="41"/>
      <c r="AQ619" s="41"/>
      <c r="AR619" s="41"/>
      <c r="AS619" s="41"/>
      <c r="AT619" s="41"/>
      <c r="AU619" s="41"/>
      <c r="AV619" s="41"/>
      <c r="AW619" s="41"/>
      <c r="AX619" s="41"/>
      <c r="AY619" s="41"/>
      <c r="AZ619" s="41"/>
      <c r="BA619" s="41"/>
      <c r="BB619" s="42"/>
      <c r="BC619" s="43"/>
      <c r="BD619" s="2"/>
      <c r="BE619" s="2"/>
      <c r="BF619" s="2"/>
      <c r="BG619" s="2"/>
      <c r="BH619" s="2"/>
      <c r="BI619" s="2"/>
      <c r="BJ619" s="2"/>
      <c r="BK619" s="2"/>
      <c r="BL619" s="2"/>
      <c r="BM619" s="2"/>
      <c r="BN619" s="2"/>
      <c r="BO619" s="2"/>
      <c r="BP619" s="2"/>
      <c r="BQ619" s="2"/>
      <c r="BR619" s="2"/>
      <c r="BS619" s="2"/>
      <c r="BT619" s="2"/>
      <c r="BU619" s="2"/>
      <c r="BV619" s="2"/>
      <c r="BW619" s="2"/>
      <c r="BX619" s="2"/>
      <c r="BY619" s="2"/>
    </row>
    <row r="620" spans="1:77" ht="15" x14ac:dyDescent="0.25">
      <c r="A620" s="47"/>
      <c r="B620" s="47"/>
      <c r="C620" s="47"/>
      <c r="D620" s="47"/>
      <c r="E620" s="47"/>
      <c r="F620" s="47"/>
      <c r="G620" s="48"/>
      <c r="H620" s="48"/>
      <c r="I620" s="48"/>
      <c r="J620" s="48"/>
      <c r="K620" s="48"/>
      <c r="L620" s="48"/>
      <c r="M620" s="49"/>
      <c r="N620" s="50"/>
      <c r="O620" s="51"/>
      <c r="P620" s="52"/>
      <c r="Q620" s="52"/>
      <c r="R620" s="51"/>
      <c r="S620" s="53"/>
      <c r="T620" s="49"/>
      <c r="U620" s="50"/>
      <c r="V620" s="51"/>
      <c r="W620" s="51"/>
      <c r="X620" s="54"/>
      <c r="Y620" s="54"/>
      <c r="Z620" s="54"/>
      <c r="AA620" s="54"/>
      <c r="AB620" s="54"/>
      <c r="AC620" s="54"/>
      <c r="AD620" s="54"/>
      <c r="AE620" s="55"/>
      <c r="AF620" s="51"/>
      <c r="AG620" s="41"/>
      <c r="AH620" s="41"/>
      <c r="AI620" s="41"/>
      <c r="AJ620" s="41"/>
      <c r="AK620" s="41"/>
      <c r="AL620" s="41"/>
      <c r="AM620" s="41"/>
      <c r="AN620" s="41"/>
      <c r="AO620" s="41"/>
      <c r="AP620" s="41"/>
      <c r="AQ620" s="41"/>
      <c r="AR620" s="41"/>
      <c r="AS620" s="41"/>
      <c r="AT620" s="41"/>
      <c r="AU620" s="41"/>
      <c r="AV620" s="41"/>
      <c r="AW620" s="41"/>
      <c r="AX620" s="41"/>
      <c r="AY620" s="41"/>
      <c r="AZ620" s="41"/>
      <c r="BA620" s="41"/>
      <c r="BB620" s="42"/>
      <c r="BC620" s="43"/>
      <c r="BD620" s="2"/>
      <c r="BE620" s="2"/>
      <c r="BF620" s="2"/>
      <c r="BG620" s="2"/>
      <c r="BH620" s="2"/>
      <c r="BI620" s="2"/>
      <c r="BJ620" s="2"/>
      <c r="BK620" s="2"/>
      <c r="BL620" s="2"/>
      <c r="BM620" s="2"/>
      <c r="BN620" s="2"/>
      <c r="BO620" s="2"/>
      <c r="BP620" s="2"/>
      <c r="BQ620" s="2"/>
      <c r="BR620" s="2"/>
      <c r="BS620" s="2"/>
      <c r="BT620" s="2"/>
      <c r="BU620" s="2"/>
      <c r="BV620" s="2"/>
      <c r="BW620" s="2"/>
      <c r="BX620" s="2"/>
      <c r="BY620" s="2"/>
    </row>
    <row r="621" spans="1:77" ht="15" x14ac:dyDescent="0.25">
      <c r="A621" s="47"/>
      <c r="B621" s="47"/>
      <c r="C621" s="47"/>
      <c r="D621" s="47"/>
      <c r="E621" s="47"/>
      <c r="F621" s="47"/>
      <c r="G621" s="48"/>
      <c r="H621" s="48"/>
      <c r="I621" s="48"/>
      <c r="J621" s="48"/>
      <c r="K621" s="48"/>
      <c r="L621" s="48"/>
      <c r="M621" s="49"/>
      <c r="N621" s="50"/>
      <c r="O621" s="51"/>
      <c r="P621" s="52"/>
      <c r="Q621" s="52"/>
      <c r="R621" s="51"/>
      <c r="S621" s="53"/>
      <c r="T621" s="49"/>
      <c r="U621" s="50"/>
      <c r="V621" s="51"/>
      <c r="W621" s="51"/>
      <c r="X621" s="54"/>
      <c r="Y621" s="54"/>
      <c r="Z621" s="54"/>
      <c r="AA621" s="54"/>
      <c r="AB621" s="54"/>
      <c r="AC621" s="54"/>
      <c r="AD621" s="54"/>
      <c r="AE621" s="55"/>
      <c r="AF621" s="51"/>
      <c r="AG621" s="41"/>
      <c r="AH621" s="41"/>
      <c r="AI621" s="41"/>
      <c r="AJ621" s="41"/>
      <c r="AK621" s="41"/>
      <c r="AL621" s="41"/>
      <c r="AM621" s="41"/>
      <c r="AN621" s="41"/>
      <c r="AO621" s="41"/>
      <c r="AP621" s="41"/>
      <c r="AQ621" s="41"/>
      <c r="AR621" s="41"/>
      <c r="AS621" s="41"/>
      <c r="AT621" s="41"/>
      <c r="AU621" s="41"/>
      <c r="AV621" s="41"/>
      <c r="AW621" s="41"/>
      <c r="AX621" s="41"/>
      <c r="AY621" s="41"/>
      <c r="AZ621" s="41"/>
      <c r="BA621" s="41"/>
      <c r="BB621" s="42"/>
      <c r="BC621" s="43"/>
      <c r="BD621" s="2"/>
      <c r="BE621" s="2"/>
      <c r="BF621" s="2"/>
      <c r="BG621" s="2"/>
      <c r="BH621" s="2"/>
      <c r="BI621" s="2"/>
      <c r="BJ621" s="2"/>
      <c r="BK621" s="2"/>
      <c r="BL621" s="2"/>
      <c r="BM621" s="2"/>
      <c r="BN621" s="2"/>
      <c r="BO621" s="2"/>
      <c r="BP621" s="2"/>
      <c r="BQ621" s="2"/>
      <c r="BR621" s="2"/>
      <c r="BS621" s="2"/>
      <c r="BT621" s="2"/>
      <c r="BU621" s="2"/>
      <c r="BV621" s="2"/>
      <c r="BW621" s="2"/>
      <c r="BX621" s="2"/>
      <c r="BY621" s="2"/>
    </row>
    <row r="622" spans="1:77" ht="15" x14ac:dyDescent="0.25">
      <c r="A622" s="47"/>
      <c r="B622" s="47"/>
      <c r="C622" s="47"/>
      <c r="D622" s="47"/>
      <c r="E622" s="47"/>
      <c r="F622" s="47"/>
      <c r="G622" s="48"/>
      <c r="H622" s="48"/>
      <c r="I622" s="48"/>
      <c r="J622" s="48"/>
      <c r="K622" s="48"/>
      <c r="L622" s="48"/>
      <c r="M622" s="49"/>
      <c r="N622" s="50"/>
      <c r="O622" s="51"/>
      <c r="P622" s="52"/>
      <c r="Q622" s="52"/>
      <c r="R622" s="51"/>
      <c r="S622" s="53"/>
      <c r="T622" s="49"/>
      <c r="U622" s="50"/>
      <c r="V622" s="51"/>
      <c r="W622" s="51"/>
      <c r="X622" s="54"/>
      <c r="Y622" s="54"/>
      <c r="Z622" s="54"/>
      <c r="AA622" s="54"/>
      <c r="AB622" s="54"/>
      <c r="AC622" s="54"/>
      <c r="AD622" s="54"/>
      <c r="AE622" s="55"/>
      <c r="AF622" s="51"/>
      <c r="AG622" s="41"/>
      <c r="AH622" s="41"/>
      <c r="AI622" s="41"/>
      <c r="AJ622" s="41"/>
      <c r="AK622" s="41"/>
      <c r="AL622" s="41"/>
      <c r="AM622" s="41"/>
      <c r="AN622" s="41"/>
      <c r="AO622" s="41"/>
      <c r="AP622" s="41"/>
      <c r="AQ622" s="41"/>
      <c r="AR622" s="41"/>
      <c r="AS622" s="41"/>
      <c r="AT622" s="41"/>
      <c r="AU622" s="41"/>
      <c r="AV622" s="41"/>
      <c r="AW622" s="41"/>
      <c r="AX622" s="41"/>
      <c r="AY622" s="41"/>
      <c r="AZ622" s="41"/>
      <c r="BA622" s="41"/>
      <c r="BB622" s="42"/>
      <c r="BC622" s="43"/>
      <c r="BD622" s="2"/>
      <c r="BE622" s="2"/>
      <c r="BF622" s="2"/>
      <c r="BG622" s="2"/>
      <c r="BH622" s="2"/>
      <c r="BI622" s="2"/>
      <c r="BJ622" s="2"/>
      <c r="BK622" s="2"/>
      <c r="BL622" s="2"/>
      <c r="BM622" s="2"/>
      <c r="BN622" s="2"/>
      <c r="BO622" s="2"/>
      <c r="BP622" s="2"/>
      <c r="BQ622" s="2"/>
      <c r="BR622" s="2"/>
      <c r="BS622" s="2"/>
      <c r="BT622" s="2"/>
      <c r="BU622" s="2"/>
      <c r="BV622" s="2"/>
      <c r="BW622" s="2"/>
      <c r="BX622" s="2"/>
      <c r="BY622" s="2"/>
    </row>
    <row r="623" spans="1:77" ht="15" x14ac:dyDescent="0.25">
      <c r="A623" s="47"/>
      <c r="B623" s="47"/>
      <c r="C623" s="47"/>
      <c r="D623" s="47"/>
      <c r="E623" s="47"/>
      <c r="F623" s="47"/>
      <c r="G623" s="48"/>
      <c r="H623" s="48"/>
      <c r="I623" s="48"/>
      <c r="J623" s="48"/>
      <c r="K623" s="48"/>
      <c r="L623" s="48"/>
      <c r="M623" s="49"/>
      <c r="N623" s="50"/>
      <c r="O623" s="51"/>
      <c r="P623" s="52"/>
      <c r="Q623" s="52"/>
      <c r="R623" s="51"/>
      <c r="S623" s="53"/>
      <c r="T623" s="49"/>
      <c r="U623" s="50"/>
      <c r="V623" s="51"/>
      <c r="W623" s="51"/>
      <c r="X623" s="54"/>
      <c r="Y623" s="54"/>
      <c r="Z623" s="54"/>
      <c r="AA623" s="54"/>
      <c r="AB623" s="54"/>
      <c r="AC623" s="54"/>
      <c r="AD623" s="54"/>
      <c r="AE623" s="55"/>
      <c r="AF623" s="51"/>
      <c r="AG623" s="41"/>
      <c r="AH623" s="41"/>
      <c r="AI623" s="41"/>
      <c r="AJ623" s="41"/>
      <c r="AK623" s="41"/>
      <c r="AL623" s="41"/>
      <c r="AM623" s="41"/>
      <c r="AN623" s="41"/>
      <c r="AO623" s="41"/>
      <c r="AP623" s="41"/>
      <c r="AQ623" s="41"/>
      <c r="AR623" s="41"/>
      <c r="AS623" s="41"/>
      <c r="AT623" s="41"/>
      <c r="AU623" s="41"/>
      <c r="AV623" s="41"/>
      <c r="AW623" s="41"/>
      <c r="AX623" s="41"/>
      <c r="AY623" s="41"/>
      <c r="AZ623" s="41"/>
      <c r="BA623" s="41"/>
      <c r="BB623" s="42"/>
      <c r="BC623" s="43"/>
      <c r="BD623" s="2"/>
      <c r="BE623" s="2"/>
      <c r="BF623" s="2"/>
      <c r="BG623" s="2"/>
      <c r="BH623" s="2"/>
      <c r="BI623" s="2"/>
      <c r="BJ623" s="2"/>
      <c r="BK623" s="2"/>
      <c r="BL623" s="2"/>
      <c r="BM623" s="2"/>
      <c r="BN623" s="2"/>
      <c r="BO623" s="2"/>
      <c r="BP623" s="2"/>
      <c r="BQ623" s="2"/>
      <c r="BR623" s="2"/>
      <c r="BS623" s="2"/>
      <c r="BT623" s="2"/>
      <c r="BU623" s="2"/>
      <c r="BV623" s="2"/>
      <c r="BW623" s="2"/>
      <c r="BX623" s="2"/>
      <c r="BY623" s="2"/>
    </row>
    <row r="624" spans="1:77" ht="15" x14ac:dyDescent="0.25">
      <c r="A624" s="47"/>
      <c r="B624" s="47"/>
      <c r="C624" s="47"/>
      <c r="D624" s="47"/>
      <c r="E624" s="47"/>
      <c r="F624" s="47"/>
      <c r="G624" s="48"/>
      <c r="H624" s="48"/>
      <c r="I624" s="48"/>
      <c r="J624" s="48"/>
      <c r="K624" s="48"/>
      <c r="L624" s="48"/>
      <c r="M624" s="49"/>
      <c r="N624" s="50"/>
      <c r="O624" s="51"/>
      <c r="P624" s="52"/>
      <c r="Q624" s="52"/>
      <c r="R624" s="51"/>
      <c r="S624" s="53"/>
      <c r="T624" s="49"/>
      <c r="U624" s="50"/>
      <c r="V624" s="51"/>
      <c r="W624" s="51"/>
      <c r="X624" s="54"/>
      <c r="Y624" s="54"/>
      <c r="Z624" s="54"/>
      <c r="AA624" s="54"/>
      <c r="AB624" s="54"/>
      <c r="AC624" s="54"/>
      <c r="AD624" s="54"/>
      <c r="AE624" s="55"/>
      <c r="AF624" s="51"/>
      <c r="AG624" s="41"/>
      <c r="AH624" s="41"/>
      <c r="AI624" s="41"/>
      <c r="AJ624" s="41"/>
      <c r="AK624" s="41"/>
      <c r="AL624" s="41"/>
      <c r="AM624" s="41"/>
      <c r="AN624" s="41"/>
      <c r="AO624" s="41"/>
      <c r="AP624" s="41"/>
      <c r="AQ624" s="41"/>
      <c r="AR624" s="41"/>
      <c r="AS624" s="41"/>
      <c r="AT624" s="41"/>
      <c r="AU624" s="41"/>
      <c r="AV624" s="41"/>
      <c r="AW624" s="41"/>
      <c r="AX624" s="41"/>
      <c r="AY624" s="41"/>
      <c r="AZ624" s="41"/>
      <c r="BA624" s="41"/>
      <c r="BB624" s="42"/>
      <c r="BC624" s="43"/>
      <c r="BD624" s="2"/>
      <c r="BE624" s="2"/>
      <c r="BF624" s="2"/>
      <c r="BG624" s="2"/>
      <c r="BH624" s="2"/>
      <c r="BI624" s="2"/>
      <c r="BJ624" s="2"/>
      <c r="BK624" s="2"/>
      <c r="BL624" s="2"/>
      <c r="BM624" s="2"/>
      <c r="BN624" s="2"/>
      <c r="BO624" s="2"/>
      <c r="BP624" s="2"/>
      <c r="BQ624" s="2"/>
      <c r="BR624" s="2"/>
      <c r="BS624" s="2"/>
      <c r="BT624" s="2"/>
      <c r="BU624" s="2"/>
      <c r="BV624" s="2"/>
      <c r="BW624" s="2"/>
      <c r="BX624" s="2"/>
      <c r="BY624" s="2"/>
    </row>
    <row r="625" spans="1:77" ht="15" x14ac:dyDescent="0.25">
      <c r="A625" s="47"/>
      <c r="B625" s="47"/>
      <c r="C625" s="47"/>
      <c r="D625" s="47"/>
      <c r="E625" s="47"/>
      <c r="F625" s="47"/>
      <c r="G625" s="48"/>
      <c r="H625" s="48"/>
      <c r="I625" s="48"/>
      <c r="J625" s="48"/>
      <c r="K625" s="48"/>
      <c r="L625" s="48"/>
      <c r="M625" s="49"/>
      <c r="N625" s="50"/>
      <c r="O625" s="51"/>
      <c r="P625" s="52"/>
      <c r="Q625" s="52"/>
      <c r="R625" s="51"/>
      <c r="S625" s="53"/>
      <c r="T625" s="49"/>
      <c r="U625" s="50"/>
      <c r="V625" s="51"/>
      <c r="W625" s="51"/>
      <c r="X625" s="54"/>
      <c r="Y625" s="54"/>
      <c r="Z625" s="54"/>
      <c r="AA625" s="54"/>
      <c r="AB625" s="54"/>
      <c r="AC625" s="54"/>
      <c r="AD625" s="54"/>
      <c r="AE625" s="55"/>
      <c r="AF625" s="51"/>
      <c r="AG625" s="41"/>
      <c r="AH625" s="41"/>
      <c r="AI625" s="41"/>
      <c r="AJ625" s="41"/>
      <c r="AK625" s="41"/>
      <c r="AL625" s="41"/>
      <c r="AM625" s="41"/>
      <c r="AN625" s="41"/>
      <c r="AO625" s="41"/>
      <c r="AP625" s="41"/>
      <c r="AQ625" s="41"/>
      <c r="AR625" s="41"/>
      <c r="AS625" s="41"/>
      <c r="AT625" s="41"/>
      <c r="AU625" s="41"/>
      <c r="AV625" s="41"/>
      <c r="AW625" s="41"/>
      <c r="AX625" s="41"/>
      <c r="AY625" s="41"/>
      <c r="AZ625" s="41"/>
      <c r="BA625" s="41"/>
      <c r="BB625" s="42"/>
      <c r="BC625" s="43"/>
      <c r="BD625" s="2"/>
      <c r="BE625" s="2"/>
      <c r="BF625" s="2"/>
      <c r="BG625" s="2"/>
      <c r="BH625" s="2"/>
      <c r="BI625" s="2"/>
      <c r="BJ625" s="2"/>
      <c r="BK625" s="2"/>
      <c r="BL625" s="2"/>
      <c r="BM625" s="2"/>
      <c r="BN625" s="2"/>
      <c r="BO625" s="2"/>
      <c r="BP625" s="2"/>
      <c r="BQ625" s="2"/>
      <c r="BR625" s="2"/>
      <c r="BS625" s="2"/>
      <c r="BT625" s="2"/>
      <c r="BU625" s="2"/>
      <c r="BV625" s="2"/>
      <c r="BW625" s="2"/>
      <c r="BX625" s="2"/>
      <c r="BY625" s="2"/>
    </row>
    <row r="626" spans="1:77" ht="15" x14ac:dyDescent="0.25">
      <c r="A626" s="47"/>
      <c r="B626" s="47"/>
      <c r="C626" s="47"/>
      <c r="D626" s="47"/>
      <c r="E626" s="47"/>
      <c r="F626" s="47"/>
      <c r="G626" s="48"/>
      <c r="H626" s="48"/>
      <c r="I626" s="48"/>
      <c r="J626" s="48"/>
      <c r="K626" s="48"/>
      <c r="L626" s="48"/>
      <c r="M626" s="49"/>
      <c r="N626" s="50"/>
      <c r="O626" s="51"/>
      <c r="P626" s="52"/>
      <c r="Q626" s="52"/>
      <c r="R626" s="51"/>
      <c r="S626" s="53"/>
      <c r="T626" s="49"/>
      <c r="U626" s="50"/>
      <c r="V626" s="51"/>
      <c r="W626" s="51"/>
      <c r="X626" s="54"/>
      <c r="Y626" s="54"/>
      <c r="Z626" s="54"/>
      <c r="AA626" s="54"/>
      <c r="AB626" s="54"/>
      <c r="AC626" s="54"/>
      <c r="AD626" s="54"/>
      <c r="AE626" s="55"/>
      <c r="AF626" s="51"/>
      <c r="AG626" s="41"/>
      <c r="AH626" s="41"/>
      <c r="AI626" s="41"/>
      <c r="AJ626" s="41"/>
      <c r="AK626" s="41"/>
      <c r="AL626" s="41"/>
      <c r="AM626" s="41"/>
      <c r="AN626" s="41"/>
      <c r="AO626" s="41"/>
      <c r="AP626" s="41"/>
      <c r="AQ626" s="41"/>
      <c r="AR626" s="41"/>
      <c r="AS626" s="41"/>
      <c r="AT626" s="41"/>
      <c r="AU626" s="41"/>
      <c r="AV626" s="41"/>
      <c r="AW626" s="41"/>
      <c r="AX626" s="41"/>
      <c r="AY626" s="41"/>
      <c r="AZ626" s="41"/>
      <c r="BA626" s="41"/>
      <c r="BB626" s="42"/>
      <c r="BC626" s="43"/>
      <c r="BD626" s="2"/>
      <c r="BE626" s="2"/>
      <c r="BF626" s="2"/>
      <c r="BG626" s="2"/>
      <c r="BH626" s="2"/>
      <c r="BI626" s="2"/>
      <c r="BJ626" s="2"/>
      <c r="BK626" s="2"/>
      <c r="BL626" s="2"/>
      <c r="BM626" s="2"/>
      <c r="BN626" s="2"/>
      <c r="BO626" s="2"/>
      <c r="BP626" s="2"/>
      <c r="BQ626" s="2"/>
      <c r="BR626" s="2"/>
      <c r="BS626" s="2"/>
      <c r="BT626" s="2"/>
      <c r="BU626" s="2"/>
      <c r="BV626" s="2"/>
      <c r="BW626" s="2"/>
      <c r="BX626" s="2"/>
      <c r="BY626" s="2"/>
    </row>
    <row r="627" spans="1:77" ht="15" x14ac:dyDescent="0.25">
      <c r="A627" s="47"/>
      <c r="B627" s="47"/>
      <c r="C627" s="47"/>
      <c r="D627" s="47"/>
      <c r="E627" s="47"/>
      <c r="F627" s="47"/>
      <c r="G627" s="48"/>
      <c r="H627" s="48"/>
      <c r="I627" s="48"/>
      <c r="J627" s="48"/>
      <c r="K627" s="48"/>
      <c r="L627" s="48"/>
      <c r="M627" s="49"/>
      <c r="N627" s="50"/>
      <c r="O627" s="51"/>
      <c r="P627" s="52"/>
      <c r="Q627" s="52"/>
      <c r="R627" s="51"/>
      <c r="S627" s="53"/>
      <c r="T627" s="49"/>
      <c r="U627" s="50"/>
      <c r="V627" s="51"/>
      <c r="W627" s="51"/>
      <c r="X627" s="54"/>
      <c r="Y627" s="54"/>
      <c r="Z627" s="54"/>
      <c r="AA627" s="54"/>
      <c r="AB627" s="54"/>
      <c r="AC627" s="54"/>
      <c r="AD627" s="54"/>
      <c r="AE627" s="55"/>
      <c r="AF627" s="51"/>
      <c r="AG627" s="41"/>
      <c r="AH627" s="41"/>
      <c r="AI627" s="41"/>
      <c r="AJ627" s="41"/>
      <c r="AK627" s="41"/>
      <c r="AL627" s="41"/>
      <c r="AM627" s="41"/>
      <c r="AN627" s="41"/>
      <c r="AO627" s="41"/>
      <c r="AP627" s="41"/>
      <c r="AQ627" s="41"/>
      <c r="AR627" s="41"/>
      <c r="AS627" s="41"/>
      <c r="AT627" s="41"/>
      <c r="AU627" s="41"/>
      <c r="AV627" s="41"/>
      <c r="AW627" s="41"/>
      <c r="AX627" s="41"/>
      <c r="AY627" s="41"/>
      <c r="AZ627" s="41"/>
      <c r="BA627" s="41"/>
      <c r="BB627" s="42"/>
      <c r="BC627" s="43"/>
      <c r="BD627" s="2"/>
      <c r="BE627" s="2"/>
      <c r="BF627" s="2"/>
      <c r="BG627" s="2"/>
      <c r="BH627" s="2"/>
      <c r="BI627" s="2"/>
      <c r="BJ627" s="2"/>
      <c r="BK627" s="2"/>
      <c r="BL627" s="2"/>
      <c r="BM627" s="2"/>
      <c r="BN627" s="2"/>
      <c r="BO627" s="2"/>
      <c r="BP627" s="2"/>
      <c r="BQ627" s="2"/>
      <c r="BR627" s="2"/>
      <c r="BS627" s="2"/>
      <c r="BT627" s="2"/>
      <c r="BU627" s="2"/>
      <c r="BV627" s="2"/>
      <c r="BW627" s="2"/>
      <c r="BX627" s="2"/>
      <c r="BY627" s="2"/>
    </row>
    <row r="628" spans="1:77" ht="15" x14ac:dyDescent="0.25">
      <c r="A628" s="47"/>
      <c r="B628" s="47"/>
      <c r="C628" s="47"/>
      <c r="D628" s="47"/>
      <c r="E628" s="47"/>
      <c r="F628" s="47"/>
      <c r="G628" s="48"/>
      <c r="H628" s="48"/>
      <c r="I628" s="48"/>
      <c r="J628" s="48"/>
      <c r="K628" s="48"/>
      <c r="L628" s="48"/>
      <c r="M628" s="49"/>
      <c r="N628" s="50"/>
      <c r="O628" s="51"/>
      <c r="P628" s="52"/>
      <c r="Q628" s="52"/>
      <c r="R628" s="51"/>
      <c r="S628" s="53"/>
      <c r="T628" s="49"/>
      <c r="U628" s="50"/>
      <c r="V628" s="51"/>
      <c r="W628" s="51"/>
      <c r="X628" s="54"/>
      <c r="Y628" s="54"/>
      <c r="Z628" s="54"/>
      <c r="AA628" s="54"/>
      <c r="AB628" s="54"/>
      <c r="AC628" s="54"/>
      <c r="AD628" s="54"/>
      <c r="AE628" s="55"/>
      <c r="AF628" s="51"/>
      <c r="AG628" s="41"/>
      <c r="AH628" s="41"/>
      <c r="AI628" s="41"/>
      <c r="AJ628" s="41"/>
      <c r="AK628" s="41"/>
      <c r="AL628" s="41"/>
      <c r="AM628" s="41"/>
      <c r="AN628" s="41"/>
      <c r="AO628" s="41"/>
      <c r="AP628" s="41"/>
      <c r="AQ628" s="41"/>
      <c r="AR628" s="41"/>
      <c r="AS628" s="41"/>
      <c r="AT628" s="41"/>
      <c r="AU628" s="41"/>
      <c r="AV628" s="41"/>
      <c r="AW628" s="41"/>
      <c r="AX628" s="41"/>
      <c r="AY628" s="41"/>
      <c r="AZ628" s="41"/>
      <c r="BA628" s="41"/>
      <c r="BB628" s="42"/>
      <c r="BC628" s="43"/>
      <c r="BD628" s="2"/>
      <c r="BE628" s="2"/>
      <c r="BF628" s="2"/>
      <c r="BG628" s="2"/>
      <c r="BH628" s="2"/>
      <c r="BI628" s="2"/>
      <c r="BJ628" s="2"/>
      <c r="BK628" s="2"/>
      <c r="BL628" s="2"/>
      <c r="BM628" s="2"/>
      <c r="BN628" s="2"/>
      <c r="BO628" s="2"/>
      <c r="BP628" s="2"/>
      <c r="BQ628" s="2"/>
      <c r="BR628" s="2"/>
      <c r="BS628" s="2"/>
      <c r="BT628" s="2"/>
      <c r="BU628" s="2"/>
      <c r="BV628" s="2"/>
      <c r="BW628" s="2"/>
      <c r="BX628" s="2"/>
      <c r="BY628" s="2"/>
    </row>
    <row r="629" spans="1:77" ht="15" x14ac:dyDescent="0.25">
      <c r="A629" s="47"/>
      <c r="B629" s="47"/>
      <c r="C629" s="47"/>
      <c r="D629" s="47"/>
      <c r="E629" s="47"/>
      <c r="F629" s="47"/>
      <c r="G629" s="48"/>
      <c r="H629" s="48"/>
      <c r="I629" s="48"/>
      <c r="J629" s="48"/>
      <c r="K629" s="48"/>
      <c r="L629" s="48"/>
      <c r="M629" s="49"/>
      <c r="N629" s="50"/>
      <c r="O629" s="51"/>
      <c r="P629" s="52"/>
      <c r="Q629" s="52"/>
      <c r="R629" s="51"/>
      <c r="S629" s="53"/>
      <c r="T629" s="49"/>
      <c r="U629" s="50"/>
      <c r="V629" s="51"/>
      <c r="W629" s="51"/>
      <c r="X629" s="54"/>
      <c r="Y629" s="54"/>
      <c r="Z629" s="54"/>
      <c r="AA629" s="54"/>
      <c r="AB629" s="54"/>
      <c r="AC629" s="54"/>
      <c r="AD629" s="54"/>
      <c r="AE629" s="55"/>
      <c r="AF629" s="51"/>
      <c r="AG629" s="41"/>
      <c r="AH629" s="41"/>
      <c r="AI629" s="41"/>
      <c r="AJ629" s="41"/>
      <c r="AK629" s="41"/>
      <c r="AL629" s="41"/>
      <c r="AM629" s="41"/>
      <c r="AN629" s="41"/>
      <c r="AO629" s="41"/>
      <c r="AP629" s="41"/>
      <c r="AQ629" s="41"/>
      <c r="AR629" s="41"/>
      <c r="AS629" s="41"/>
      <c r="AT629" s="41"/>
      <c r="AU629" s="41"/>
      <c r="AV629" s="41"/>
      <c r="AW629" s="41"/>
      <c r="AX629" s="41"/>
      <c r="AY629" s="41"/>
      <c r="AZ629" s="41"/>
      <c r="BA629" s="41"/>
      <c r="BB629" s="42"/>
      <c r="BC629" s="43"/>
      <c r="BD629" s="2"/>
      <c r="BE629" s="2"/>
      <c r="BF629" s="2"/>
      <c r="BG629" s="2"/>
      <c r="BH629" s="2"/>
      <c r="BI629" s="2"/>
      <c r="BJ629" s="2"/>
      <c r="BK629" s="2"/>
      <c r="BL629" s="2"/>
      <c r="BM629" s="2"/>
      <c r="BN629" s="2"/>
      <c r="BO629" s="2"/>
      <c r="BP629" s="2"/>
      <c r="BQ629" s="2"/>
      <c r="BR629" s="2"/>
      <c r="BS629" s="2"/>
      <c r="BT629" s="2"/>
      <c r="BU629" s="2"/>
      <c r="BV629" s="2"/>
      <c r="BW629" s="2"/>
      <c r="BX629" s="2"/>
      <c r="BY629" s="2"/>
    </row>
    <row r="630" spans="1:77" ht="15" x14ac:dyDescent="0.25">
      <c r="A630" s="47"/>
      <c r="B630" s="47"/>
      <c r="C630" s="47"/>
      <c r="D630" s="47"/>
      <c r="E630" s="47"/>
      <c r="F630" s="47"/>
      <c r="G630" s="48"/>
      <c r="H630" s="48"/>
      <c r="I630" s="48"/>
      <c r="J630" s="48"/>
      <c r="K630" s="48"/>
      <c r="L630" s="48"/>
      <c r="M630" s="49"/>
      <c r="N630" s="50"/>
      <c r="O630" s="51"/>
      <c r="P630" s="52"/>
      <c r="Q630" s="52"/>
      <c r="R630" s="51"/>
      <c r="S630" s="53"/>
      <c r="T630" s="49"/>
      <c r="U630" s="50"/>
      <c r="V630" s="51"/>
      <c r="W630" s="51"/>
      <c r="X630" s="54"/>
      <c r="Y630" s="54"/>
      <c r="Z630" s="54"/>
      <c r="AA630" s="54"/>
      <c r="AB630" s="54"/>
      <c r="AC630" s="54"/>
      <c r="AD630" s="54"/>
      <c r="AE630" s="55"/>
      <c r="AF630" s="51"/>
      <c r="AG630" s="41"/>
      <c r="AH630" s="41"/>
      <c r="AI630" s="41"/>
      <c r="AJ630" s="41"/>
      <c r="AK630" s="41"/>
      <c r="AL630" s="41"/>
      <c r="AM630" s="41"/>
      <c r="AN630" s="41"/>
      <c r="AO630" s="41"/>
      <c r="AP630" s="41"/>
      <c r="AQ630" s="41"/>
      <c r="AR630" s="41"/>
      <c r="AS630" s="41"/>
      <c r="AT630" s="41"/>
      <c r="AU630" s="41"/>
      <c r="AV630" s="41"/>
      <c r="AW630" s="41"/>
      <c r="AX630" s="41"/>
      <c r="AY630" s="41"/>
      <c r="AZ630" s="41"/>
      <c r="BA630" s="41"/>
      <c r="BB630" s="42"/>
      <c r="BC630" s="43"/>
      <c r="BD630" s="2"/>
      <c r="BE630" s="2"/>
      <c r="BF630" s="2"/>
      <c r="BG630" s="2"/>
      <c r="BH630" s="2"/>
      <c r="BI630" s="2"/>
      <c r="BJ630" s="2"/>
      <c r="BK630" s="2"/>
      <c r="BL630" s="2"/>
      <c r="BM630" s="2"/>
      <c r="BN630" s="2"/>
      <c r="BO630" s="2"/>
      <c r="BP630" s="2"/>
      <c r="BQ630" s="2"/>
      <c r="BR630" s="2"/>
      <c r="BS630" s="2"/>
      <c r="BT630" s="2"/>
      <c r="BU630" s="2"/>
      <c r="BV630" s="2"/>
      <c r="BW630" s="2"/>
      <c r="BX630" s="2"/>
      <c r="BY630" s="2"/>
    </row>
    <row r="631" spans="1:77" ht="15" x14ac:dyDescent="0.25">
      <c r="A631" s="47"/>
      <c r="B631" s="47"/>
      <c r="C631" s="47"/>
      <c r="D631" s="47"/>
      <c r="E631" s="47"/>
      <c r="F631" s="47"/>
      <c r="G631" s="48"/>
      <c r="H631" s="48"/>
      <c r="I631" s="48"/>
      <c r="J631" s="48"/>
      <c r="K631" s="48"/>
      <c r="L631" s="48"/>
      <c r="M631" s="49"/>
      <c r="N631" s="50"/>
      <c r="O631" s="51"/>
      <c r="P631" s="52"/>
      <c r="Q631" s="52"/>
      <c r="R631" s="51"/>
      <c r="S631" s="53"/>
      <c r="T631" s="49"/>
      <c r="U631" s="50"/>
      <c r="V631" s="51"/>
      <c r="W631" s="51"/>
      <c r="X631" s="54"/>
      <c r="Y631" s="54"/>
      <c r="Z631" s="54"/>
      <c r="AA631" s="54"/>
      <c r="AB631" s="54"/>
      <c r="AC631" s="54"/>
      <c r="AD631" s="54"/>
      <c r="AE631" s="55"/>
      <c r="AF631" s="51"/>
      <c r="AG631" s="41"/>
      <c r="AH631" s="41"/>
      <c r="AI631" s="41"/>
      <c r="AJ631" s="41"/>
      <c r="AK631" s="41"/>
      <c r="AL631" s="41"/>
      <c r="AM631" s="41"/>
      <c r="AN631" s="41"/>
      <c r="AO631" s="41"/>
      <c r="AP631" s="41"/>
      <c r="AQ631" s="41"/>
      <c r="AR631" s="41"/>
      <c r="AS631" s="41"/>
      <c r="AT631" s="41"/>
      <c r="AU631" s="41"/>
      <c r="AV631" s="41"/>
      <c r="AW631" s="41"/>
      <c r="AX631" s="41"/>
      <c r="AY631" s="41"/>
      <c r="AZ631" s="41"/>
      <c r="BA631" s="41"/>
      <c r="BB631" s="42"/>
      <c r="BC631" s="43"/>
      <c r="BD631" s="2"/>
      <c r="BE631" s="2"/>
      <c r="BF631" s="2"/>
      <c r="BG631" s="2"/>
      <c r="BH631" s="2"/>
      <c r="BI631" s="2"/>
      <c r="BJ631" s="2"/>
      <c r="BK631" s="2"/>
      <c r="BL631" s="2"/>
      <c r="BM631" s="2"/>
      <c r="BN631" s="2"/>
      <c r="BO631" s="2"/>
      <c r="BP631" s="2"/>
      <c r="BQ631" s="2"/>
      <c r="BR631" s="2"/>
      <c r="BS631" s="2"/>
      <c r="BT631" s="2"/>
      <c r="BU631" s="2"/>
      <c r="BV631" s="2"/>
      <c r="BW631" s="2"/>
      <c r="BX631" s="2"/>
      <c r="BY631" s="2"/>
    </row>
    <row r="632" spans="1:77" ht="15" x14ac:dyDescent="0.25">
      <c r="A632" s="47"/>
      <c r="B632" s="47"/>
      <c r="C632" s="47"/>
      <c r="D632" s="47"/>
      <c r="E632" s="47"/>
      <c r="F632" s="47"/>
      <c r="G632" s="48"/>
      <c r="H632" s="48"/>
      <c r="I632" s="48"/>
      <c r="J632" s="48"/>
      <c r="K632" s="48"/>
      <c r="L632" s="48"/>
      <c r="M632" s="49"/>
      <c r="N632" s="50"/>
      <c r="O632" s="51"/>
      <c r="P632" s="52"/>
      <c r="Q632" s="52"/>
      <c r="R632" s="51"/>
      <c r="S632" s="53"/>
      <c r="T632" s="49"/>
      <c r="U632" s="50"/>
      <c r="V632" s="51"/>
      <c r="W632" s="51"/>
      <c r="X632" s="54"/>
      <c r="Y632" s="54"/>
      <c r="Z632" s="54"/>
      <c r="AA632" s="54"/>
      <c r="AB632" s="54"/>
      <c r="AC632" s="54"/>
      <c r="AD632" s="54"/>
      <c r="AE632" s="55"/>
      <c r="AF632" s="51"/>
      <c r="AG632" s="41"/>
      <c r="AH632" s="41"/>
      <c r="AI632" s="41"/>
      <c r="AJ632" s="41"/>
      <c r="AK632" s="41"/>
      <c r="AL632" s="41"/>
      <c r="AM632" s="41"/>
      <c r="AN632" s="41"/>
      <c r="AO632" s="41"/>
      <c r="AP632" s="41"/>
      <c r="AQ632" s="41"/>
      <c r="AR632" s="41"/>
      <c r="AS632" s="41"/>
      <c r="AT632" s="41"/>
      <c r="AU632" s="41"/>
      <c r="AV632" s="41"/>
      <c r="AW632" s="41"/>
      <c r="AX632" s="41"/>
      <c r="AY632" s="41"/>
      <c r="AZ632" s="41"/>
      <c r="BA632" s="41"/>
      <c r="BB632" s="42"/>
      <c r="BC632" s="43"/>
      <c r="BD632" s="2"/>
      <c r="BE632" s="2"/>
      <c r="BF632" s="2"/>
      <c r="BG632" s="2"/>
      <c r="BH632" s="2"/>
      <c r="BI632" s="2"/>
      <c r="BJ632" s="2"/>
      <c r="BK632" s="2"/>
      <c r="BL632" s="2"/>
      <c r="BM632" s="2"/>
      <c r="BN632" s="2"/>
      <c r="BO632" s="2"/>
      <c r="BP632" s="2"/>
      <c r="BQ632" s="2"/>
      <c r="BR632" s="2"/>
      <c r="BS632" s="2"/>
      <c r="BT632" s="2"/>
      <c r="BU632" s="2"/>
      <c r="BV632" s="2"/>
      <c r="BW632" s="2"/>
      <c r="BX632" s="2"/>
      <c r="BY632" s="2"/>
    </row>
    <row r="633" spans="1:77" ht="15" x14ac:dyDescent="0.25">
      <c r="A633" s="47"/>
      <c r="B633" s="47"/>
      <c r="C633" s="47"/>
      <c r="D633" s="47"/>
      <c r="E633" s="47"/>
      <c r="F633" s="47"/>
      <c r="G633" s="48"/>
      <c r="H633" s="48"/>
      <c r="I633" s="48"/>
      <c r="J633" s="48"/>
      <c r="K633" s="48"/>
      <c r="L633" s="48"/>
      <c r="M633" s="49"/>
      <c r="N633" s="50"/>
      <c r="O633" s="51"/>
      <c r="P633" s="52"/>
      <c r="Q633" s="52"/>
      <c r="R633" s="51"/>
      <c r="S633" s="53"/>
      <c r="T633" s="49"/>
      <c r="U633" s="50"/>
      <c r="V633" s="51"/>
      <c r="W633" s="51"/>
      <c r="X633" s="54"/>
      <c r="Y633" s="54"/>
      <c r="Z633" s="54"/>
      <c r="AA633" s="54"/>
      <c r="AB633" s="54"/>
      <c r="AC633" s="54"/>
      <c r="AD633" s="54"/>
      <c r="AE633" s="55"/>
      <c r="AF633" s="51"/>
      <c r="AG633" s="41"/>
      <c r="AH633" s="41"/>
      <c r="AI633" s="41"/>
      <c r="AJ633" s="41"/>
      <c r="AK633" s="41"/>
      <c r="AL633" s="41"/>
      <c r="AM633" s="41"/>
      <c r="AN633" s="41"/>
      <c r="AO633" s="41"/>
      <c r="AP633" s="41"/>
      <c r="AQ633" s="41"/>
      <c r="AR633" s="41"/>
      <c r="AS633" s="41"/>
      <c r="AT633" s="41"/>
      <c r="AU633" s="41"/>
      <c r="AV633" s="41"/>
      <c r="AW633" s="41"/>
      <c r="AX633" s="41"/>
      <c r="AY633" s="41"/>
      <c r="AZ633" s="41"/>
      <c r="BA633" s="41"/>
      <c r="BB633" s="42"/>
      <c r="BC633" s="43"/>
      <c r="BD633" s="2"/>
      <c r="BE633" s="2"/>
      <c r="BF633" s="2"/>
      <c r="BG633" s="2"/>
      <c r="BH633" s="2"/>
      <c r="BI633" s="2"/>
      <c r="BJ633" s="2"/>
      <c r="BK633" s="2"/>
      <c r="BL633" s="2"/>
      <c r="BM633" s="2"/>
      <c r="BN633" s="2"/>
      <c r="BO633" s="2"/>
      <c r="BP633" s="2"/>
      <c r="BQ633" s="2"/>
      <c r="BR633" s="2"/>
      <c r="BS633" s="2"/>
      <c r="BT633" s="2"/>
      <c r="BU633" s="2"/>
      <c r="BV633" s="2"/>
      <c r="BW633" s="2"/>
      <c r="BX633" s="2"/>
      <c r="BY633" s="2"/>
    </row>
    <row r="634" spans="1:77" ht="15" x14ac:dyDescent="0.25">
      <c r="A634" s="47"/>
      <c r="B634" s="47"/>
      <c r="C634" s="47"/>
      <c r="D634" s="47"/>
      <c r="E634" s="47"/>
      <c r="F634" s="47"/>
      <c r="G634" s="48"/>
      <c r="H634" s="48"/>
      <c r="I634" s="48"/>
      <c r="J634" s="48"/>
      <c r="K634" s="48"/>
      <c r="L634" s="48"/>
      <c r="M634" s="49"/>
      <c r="N634" s="50"/>
      <c r="O634" s="51"/>
      <c r="P634" s="52"/>
      <c r="Q634" s="52"/>
      <c r="R634" s="51"/>
      <c r="S634" s="53"/>
      <c r="T634" s="49"/>
      <c r="U634" s="50"/>
      <c r="V634" s="51"/>
      <c r="W634" s="51"/>
      <c r="X634" s="54"/>
      <c r="Y634" s="54"/>
      <c r="Z634" s="54"/>
      <c r="AA634" s="54"/>
      <c r="AB634" s="54"/>
      <c r="AC634" s="54"/>
      <c r="AD634" s="54"/>
      <c r="AE634" s="55"/>
      <c r="AF634" s="51"/>
      <c r="AG634" s="41"/>
      <c r="AH634" s="41"/>
      <c r="AI634" s="41"/>
      <c r="AJ634" s="41"/>
      <c r="AK634" s="41"/>
      <c r="AL634" s="41"/>
      <c r="AM634" s="41"/>
      <c r="AN634" s="41"/>
      <c r="AO634" s="41"/>
      <c r="AP634" s="41"/>
      <c r="AQ634" s="41"/>
      <c r="AR634" s="41"/>
      <c r="AS634" s="41"/>
      <c r="AT634" s="41"/>
      <c r="AU634" s="41"/>
      <c r="AV634" s="41"/>
      <c r="AW634" s="41"/>
      <c r="AX634" s="41"/>
      <c r="AY634" s="41"/>
      <c r="AZ634" s="41"/>
      <c r="BA634" s="41"/>
      <c r="BB634" s="42"/>
      <c r="BC634" s="43"/>
      <c r="BD634" s="2"/>
      <c r="BE634" s="2"/>
      <c r="BF634" s="2"/>
      <c r="BG634" s="2"/>
      <c r="BH634" s="2"/>
      <c r="BI634" s="2"/>
      <c r="BJ634" s="2"/>
      <c r="BK634" s="2"/>
      <c r="BL634" s="2"/>
      <c r="BM634" s="2"/>
      <c r="BN634" s="2"/>
      <c r="BO634" s="2"/>
      <c r="BP634" s="2"/>
      <c r="BQ634" s="2"/>
      <c r="BR634" s="2"/>
      <c r="BS634" s="2"/>
      <c r="BT634" s="2"/>
      <c r="BU634" s="2"/>
      <c r="BV634" s="2"/>
      <c r="BW634" s="2"/>
      <c r="BX634" s="2"/>
      <c r="BY634" s="2"/>
    </row>
    <row r="635" spans="1:77" ht="15" x14ac:dyDescent="0.25">
      <c r="A635" s="47"/>
      <c r="B635" s="47"/>
      <c r="C635" s="47"/>
      <c r="D635" s="47"/>
      <c r="E635" s="47"/>
      <c r="F635" s="47"/>
      <c r="G635" s="48"/>
      <c r="H635" s="48"/>
      <c r="I635" s="48"/>
      <c r="J635" s="48"/>
      <c r="K635" s="48"/>
      <c r="L635" s="48"/>
      <c r="M635" s="49"/>
      <c r="N635" s="50"/>
      <c r="O635" s="51"/>
      <c r="P635" s="52"/>
      <c r="Q635" s="52"/>
      <c r="R635" s="51"/>
      <c r="S635" s="53"/>
      <c r="T635" s="49"/>
      <c r="U635" s="50"/>
      <c r="V635" s="51"/>
      <c r="W635" s="51"/>
      <c r="X635" s="54"/>
      <c r="Y635" s="54"/>
      <c r="Z635" s="54"/>
      <c r="AA635" s="54"/>
      <c r="AB635" s="54"/>
      <c r="AC635" s="54"/>
      <c r="AD635" s="54"/>
      <c r="AE635" s="55"/>
      <c r="AF635" s="51"/>
      <c r="AG635" s="41"/>
      <c r="AH635" s="41"/>
      <c r="AI635" s="41"/>
      <c r="AJ635" s="41"/>
      <c r="AK635" s="41"/>
      <c r="AL635" s="41"/>
      <c r="AM635" s="41"/>
      <c r="AN635" s="41"/>
      <c r="AO635" s="41"/>
      <c r="AP635" s="41"/>
      <c r="AQ635" s="41"/>
      <c r="AR635" s="41"/>
      <c r="AS635" s="41"/>
      <c r="AT635" s="41"/>
      <c r="AU635" s="41"/>
      <c r="AV635" s="41"/>
      <c r="AW635" s="41"/>
      <c r="AX635" s="41"/>
      <c r="AY635" s="41"/>
      <c r="AZ635" s="41"/>
      <c r="BA635" s="41"/>
      <c r="BB635" s="42"/>
      <c r="BC635" s="43"/>
      <c r="BD635" s="2"/>
      <c r="BE635" s="2"/>
      <c r="BF635" s="2"/>
      <c r="BG635" s="2"/>
      <c r="BH635" s="2"/>
      <c r="BI635" s="2"/>
      <c r="BJ635" s="2"/>
      <c r="BK635" s="2"/>
      <c r="BL635" s="2"/>
      <c r="BM635" s="2"/>
      <c r="BN635" s="2"/>
      <c r="BO635" s="2"/>
      <c r="BP635" s="2"/>
      <c r="BQ635" s="2"/>
      <c r="BR635" s="2"/>
      <c r="BS635" s="2"/>
      <c r="BT635" s="2"/>
      <c r="BU635" s="2"/>
      <c r="BV635" s="2"/>
      <c r="BW635" s="2"/>
      <c r="BX635" s="2"/>
      <c r="BY635" s="2"/>
    </row>
    <row r="636" spans="1:77" ht="15" x14ac:dyDescent="0.25">
      <c r="A636" s="47"/>
      <c r="B636" s="47"/>
      <c r="C636" s="47"/>
      <c r="D636" s="47"/>
      <c r="E636" s="47"/>
      <c r="F636" s="47"/>
      <c r="G636" s="48"/>
      <c r="H636" s="48"/>
      <c r="I636" s="48"/>
      <c r="J636" s="48"/>
      <c r="K636" s="48"/>
      <c r="L636" s="48"/>
      <c r="M636" s="49"/>
      <c r="N636" s="50"/>
      <c r="O636" s="51"/>
      <c r="P636" s="52"/>
      <c r="Q636" s="52"/>
      <c r="R636" s="51"/>
      <c r="S636" s="53"/>
      <c r="T636" s="49"/>
      <c r="U636" s="50"/>
      <c r="V636" s="51"/>
      <c r="W636" s="51"/>
      <c r="X636" s="54"/>
      <c r="Y636" s="54"/>
      <c r="Z636" s="54"/>
      <c r="AA636" s="54"/>
      <c r="AB636" s="54"/>
      <c r="AC636" s="54"/>
      <c r="AD636" s="54"/>
      <c r="AE636" s="55"/>
      <c r="AF636" s="51"/>
      <c r="AG636" s="41"/>
      <c r="AH636" s="41"/>
      <c r="AI636" s="41"/>
      <c r="AJ636" s="41"/>
      <c r="AK636" s="41"/>
      <c r="AL636" s="41"/>
      <c r="AM636" s="41"/>
      <c r="AN636" s="41"/>
      <c r="AO636" s="41"/>
      <c r="AP636" s="41"/>
      <c r="AQ636" s="41"/>
      <c r="AR636" s="41"/>
      <c r="AS636" s="41"/>
      <c r="AT636" s="41"/>
      <c r="AU636" s="41"/>
      <c r="AV636" s="41"/>
      <c r="AW636" s="41"/>
      <c r="AX636" s="41"/>
      <c r="AY636" s="41"/>
      <c r="AZ636" s="41"/>
      <c r="BA636" s="41"/>
      <c r="BB636" s="42"/>
      <c r="BC636" s="43"/>
      <c r="BD636" s="2"/>
      <c r="BE636" s="2"/>
      <c r="BF636" s="2"/>
      <c r="BG636" s="2"/>
      <c r="BH636" s="2"/>
      <c r="BI636" s="2"/>
      <c r="BJ636" s="2"/>
      <c r="BK636" s="2"/>
      <c r="BL636" s="2"/>
      <c r="BM636" s="2"/>
      <c r="BN636" s="2"/>
      <c r="BO636" s="2"/>
      <c r="BP636" s="2"/>
      <c r="BQ636" s="2"/>
      <c r="BR636" s="2"/>
      <c r="BS636" s="2"/>
      <c r="BT636" s="2"/>
      <c r="BU636" s="2"/>
      <c r="BV636" s="2"/>
      <c r="BW636" s="2"/>
      <c r="BX636" s="2"/>
      <c r="BY636" s="2"/>
    </row>
    <row r="637" spans="1:77" ht="15" x14ac:dyDescent="0.25">
      <c r="A637" s="47"/>
      <c r="B637" s="47"/>
      <c r="C637" s="47"/>
      <c r="D637" s="47"/>
      <c r="E637" s="47"/>
      <c r="F637" s="47"/>
      <c r="G637" s="48"/>
      <c r="H637" s="48"/>
      <c r="I637" s="48"/>
      <c r="J637" s="48"/>
      <c r="K637" s="48"/>
      <c r="L637" s="48"/>
      <c r="M637" s="49"/>
      <c r="N637" s="50"/>
      <c r="O637" s="51"/>
      <c r="P637" s="52"/>
      <c r="Q637" s="52"/>
      <c r="R637" s="51"/>
      <c r="S637" s="53"/>
      <c r="T637" s="49"/>
      <c r="U637" s="50"/>
      <c r="V637" s="51"/>
      <c r="W637" s="51"/>
      <c r="X637" s="54"/>
      <c r="Y637" s="54"/>
      <c r="Z637" s="54"/>
      <c r="AA637" s="54"/>
      <c r="AB637" s="54"/>
      <c r="AC637" s="54"/>
      <c r="AD637" s="54"/>
      <c r="AE637" s="55"/>
      <c r="AF637" s="51"/>
      <c r="AG637" s="41"/>
      <c r="AH637" s="41"/>
      <c r="AI637" s="41"/>
      <c r="AJ637" s="41"/>
      <c r="AK637" s="41"/>
      <c r="AL637" s="41"/>
      <c r="AM637" s="41"/>
      <c r="AN637" s="41"/>
      <c r="AO637" s="41"/>
      <c r="AP637" s="41"/>
      <c r="AQ637" s="41"/>
      <c r="AR637" s="41"/>
      <c r="AS637" s="41"/>
      <c r="AT637" s="41"/>
      <c r="AU637" s="41"/>
      <c r="AV637" s="41"/>
      <c r="AW637" s="41"/>
      <c r="AX637" s="41"/>
      <c r="AY637" s="41"/>
      <c r="AZ637" s="41"/>
      <c r="BA637" s="41"/>
      <c r="BB637" s="42"/>
      <c r="BC637" s="43"/>
      <c r="BD637" s="2"/>
      <c r="BE637" s="2"/>
      <c r="BF637" s="2"/>
      <c r="BG637" s="2"/>
      <c r="BH637" s="2"/>
      <c r="BI637" s="2"/>
      <c r="BJ637" s="2"/>
      <c r="BK637" s="2"/>
      <c r="BL637" s="2"/>
      <c r="BM637" s="2"/>
      <c r="BN637" s="2"/>
      <c r="BO637" s="2"/>
      <c r="BP637" s="2"/>
      <c r="BQ637" s="2"/>
      <c r="BR637" s="2"/>
      <c r="BS637" s="2"/>
      <c r="BT637" s="2"/>
      <c r="BU637" s="2"/>
      <c r="BV637" s="2"/>
      <c r="BW637" s="2"/>
      <c r="BX637" s="2"/>
      <c r="BY637" s="2"/>
    </row>
    <row r="638" spans="1:77" ht="15" x14ac:dyDescent="0.25">
      <c r="A638" s="47"/>
      <c r="B638" s="47"/>
      <c r="C638" s="47"/>
      <c r="D638" s="47"/>
      <c r="E638" s="47"/>
      <c r="F638" s="47"/>
      <c r="G638" s="48"/>
      <c r="H638" s="48"/>
      <c r="I638" s="48"/>
      <c r="J638" s="48"/>
      <c r="K638" s="48"/>
      <c r="L638" s="48"/>
      <c r="M638" s="49"/>
      <c r="N638" s="50"/>
      <c r="O638" s="51"/>
      <c r="P638" s="52"/>
      <c r="Q638" s="52"/>
      <c r="R638" s="51"/>
      <c r="S638" s="53"/>
      <c r="T638" s="49"/>
      <c r="U638" s="50"/>
      <c r="V638" s="51"/>
      <c r="W638" s="51"/>
      <c r="X638" s="54"/>
      <c r="Y638" s="54"/>
      <c r="Z638" s="54"/>
      <c r="AA638" s="54"/>
      <c r="AB638" s="54"/>
      <c r="AC638" s="54"/>
      <c r="AD638" s="54"/>
      <c r="AE638" s="55"/>
      <c r="AF638" s="51"/>
      <c r="AG638" s="41"/>
      <c r="AH638" s="41"/>
      <c r="AI638" s="41"/>
      <c r="AJ638" s="41"/>
      <c r="AK638" s="41"/>
      <c r="AL638" s="41"/>
      <c r="AM638" s="41"/>
      <c r="AN638" s="41"/>
      <c r="AO638" s="41"/>
      <c r="AP638" s="41"/>
      <c r="AQ638" s="41"/>
      <c r="AR638" s="41"/>
      <c r="AS638" s="41"/>
      <c r="AT638" s="41"/>
      <c r="AU638" s="41"/>
      <c r="AV638" s="41"/>
      <c r="AW638" s="41"/>
      <c r="AX638" s="41"/>
      <c r="AY638" s="41"/>
      <c r="AZ638" s="41"/>
      <c r="BA638" s="41"/>
      <c r="BB638" s="42"/>
      <c r="BC638" s="43"/>
      <c r="BD638" s="2"/>
      <c r="BE638" s="2"/>
      <c r="BF638" s="2"/>
      <c r="BG638" s="2"/>
      <c r="BH638" s="2"/>
      <c r="BI638" s="2"/>
      <c r="BJ638" s="2"/>
      <c r="BK638" s="2"/>
      <c r="BL638" s="2"/>
      <c r="BM638" s="2"/>
      <c r="BN638" s="2"/>
      <c r="BO638" s="2"/>
      <c r="BP638" s="2"/>
      <c r="BQ638" s="2"/>
      <c r="BR638" s="2"/>
      <c r="BS638" s="2"/>
      <c r="BT638" s="2"/>
      <c r="BU638" s="2"/>
      <c r="BV638" s="2"/>
      <c r="BW638" s="2"/>
      <c r="BX638" s="2"/>
      <c r="BY638" s="2"/>
    </row>
    <row r="639" spans="1:77" ht="15" x14ac:dyDescent="0.25">
      <c r="A639" s="47"/>
      <c r="B639" s="47"/>
      <c r="C639" s="47"/>
      <c r="D639" s="47"/>
      <c r="E639" s="47"/>
      <c r="F639" s="47"/>
      <c r="G639" s="48"/>
      <c r="H639" s="48"/>
      <c r="I639" s="48"/>
      <c r="J639" s="48"/>
      <c r="K639" s="48"/>
      <c r="L639" s="48"/>
      <c r="M639" s="49"/>
      <c r="N639" s="50"/>
      <c r="O639" s="51"/>
      <c r="P639" s="52"/>
      <c r="Q639" s="52"/>
      <c r="R639" s="51"/>
      <c r="S639" s="53"/>
      <c r="T639" s="49"/>
      <c r="U639" s="50"/>
      <c r="V639" s="51"/>
      <c r="W639" s="51"/>
      <c r="X639" s="54"/>
      <c r="Y639" s="54"/>
      <c r="Z639" s="54"/>
      <c r="AA639" s="54"/>
      <c r="AB639" s="54"/>
      <c r="AC639" s="54"/>
      <c r="AD639" s="54"/>
      <c r="AE639" s="55"/>
      <c r="AF639" s="51"/>
      <c r="AG639" s="41"/>
      <c r="AH639" s="41"/>
      <c r="AI639" s="41"/>
      <c r="AJ639" s="41"/>
      <c r="AK639" s="41"/>
      <c r="AL639" s="41"/>
      <c r="AM639" s="41"/>
      <c r="AN639" s="41"/>
      <c r="AO639" s="41"/>
      <c r="AP639" s="41"/>
      <c r="AQ639" s="41"/>
      <c r="AR639" s="41"/>
      <c r="AS639" s="41"/>
      <c r="AT639" s="41"/>
      <c r="AU639" s="41"/>
      <c r="AV639" s="41"/>
      <c r="AW639" s="41"/>
      <c r="AX639" s="41"/>
      <c r="AY639" s="41"/>
      <c r="AZ639" s="41"/>
      <c r="BA639" s="41"/>
      <c r="BB639" s="42"/>
      <c r="BC639" s="43"/>
      <c r="BD639" s="2"/>
      <c r="BE639" s="2"/>
      <c r="BF639" s="2"/>
      <c r="BG639" s="2"/>
      <c r="BH639" s="2"/>
      <c r="BI639" s="2"/>
      <c r="BJ639" s="2"/>
      <c r="BK639" s="2"/>
      <c r="BL639" s="2"/>
      <c r="BM639" s="2"/>
      <c r="BN639" s="2"/>
      <c r="BO639" s="2"/>
      <c r="BP639" s="2"/>
      <c r="BQ639" s="2"/>
      <c r="BR639" s="2"/>
      <c r="BS639" s="2"/>
      <c r="BT639" s="2"/>
      <c r="BU639" s="2"/>
      <c r="BV639" s="2"/>
      <c r="BW639" s="2"/>
      <c r="BX639" s="2"/>
      <c r="BY639" s="2"/>
    </row>
    <row r="640" spans="1:77" ht="15" x14ac:dyDescent="0.25">
      <c r="A640" s="47"/>
      <c r="B640" s="47"/>
      <c r="C640" s="47"/>
      <c r="D640" s="47"/>
      <c r="E640" s="47"/>
      <c r="F640" s="47"/>
      <c r="G640" s="48"/>
      <c r="H640" s="48"/>
      <c r="I640" s="48"/>
      <c r="J640" s="48"/>
      <c r="K640" s="48"/>
      <c r="L640" s="48"/>
      <c r="M640" s="49"/>
      <c r="N640" s="50"/>
      <c r="O640" s="51"/>
      <c r="P640" s="52"/>
      <c r="Q640" s="52"/>
      <c r="R640" s="51"/>
      <c r="S640" s="53"/>
      <c r="T640" s="49"/>
      <c r="U640" s="50"/>
      <c r="V640" s="51"/>
      <c r="W640" s="51"/>
      <c r="X640" s="54"/>
      <c r="Y640" s="54"/>
      <c r="Z640" s="54"/>
      <c r="AA640" s="54"/>
      <c r="AB640" s="54"/>
      <c r="AC640" s="54"/>
      <c r="AD640" s="54"/>
      <c r="AE640" s="55"/>
      <c r="AF640" s="51"/>
      <c r="AG640" s="41"/>
      <c r="AH640" s="41"/>
      <c r="AI640" s="41"/>
      <c r="AJ640" s="41"/>
      <c r="AK640" s="41"/>
      <c r="AL640" s="41"/>
      <c r="AM640" s="41"/>
      <c r="AN640" s="41"/>
      <c r="AO640" s="41"/>
      <c r="AP640" s="41"/>
      <c r="AQ640" s="41"/>
      <c r="AR640" s="41"/>
      <c r="AS640" s="41"/>
      <c r="AT640" s="41"/>
      <c r="AU640" s="41"/>
      <c r="AV640" s="41"/>
      <c r="AW640" s="41"/>
      <c r="AX640" s="41"/>
      <c r="AY640" s="41"/>
      <c r="AZ640" s="41"/>
      <c r="BA640" s="41"/>
      <c r="BB640" s="42"/>
      <c r="BC640" s="43"/>
      <c r="BD640" s="2"/>
      <c r="BE640" s="2"/>
      <c r="BF640" s="2"/>
      <c r="BG640" s="2"/>
      <c r="BH640" s="2"/>
      <c r="BI640" s="2"/>
      <c r="BJ640" s="2"/>
      <c r="BK640" s="2"/>
      <c r="BL640" s="2"/>
      <c r="BM640" s="2"/>
      <c r="BN640" s="2"/>
      <c r="BO640" s="2"/>
      <c r="BP640" s="2"/>
      <c r="BQ640" s="2"/>
      <c r="BR640" s="2"/>
      <c r="BS640" s="2"/>
      <c r="BT640" s="2"/>
      <c r="BU640" s="2"/>
      <c r="BV640" s="2"/>
      <c r="BW640" s="2"/>
      <c r="BX640" s="2"/>
      <c r="BY640" s="2"/>
    </row>
    <row r="641" spans="1:77" ht="15" x14ac:dyDescent="0.25">
      <c r="A641" s="47"/>
      <c r="B641" s="47"/>
      <c r="C641" s="47"/>
      <c r="D641" s="47"/>
      <c r="E641" s="47"/>
      <c r="F641" s="47"/>
      <c r="G641" s="48"/>
      <c r="H641" s="48"/>
      <c r="I641" s="48"/>
      <c r="J641" s="48"/>
      <c r="K641" s="48"/>
      <c r="L641" s="48"/>
      <c r="M641" s="49"/>
      <c r="N641" s="50"/>
      <c r="O641" s="51"/>
      <c r="P641" s="52"/>
      <c r="Q641" s="52"/>
      <c r="R641" s="51"/>
      <c r="S641" s="53"/>
      <c r="T641" s="49"/>
      <c r="U641" s="50"/>
      <c r="V641" s="51"/>
      <c r="W641" s="51"/>
      <c r="X641" s="54"/>
      <c r="Y641" s="54"/>
      <c r="Z641" s="54"/>
      <c r="AA641" s="54"/>
      <c r="AB641" s="54"/>
      <c r="AC641" s="54"/>
      <c r="AD641" s="54"/>
      <c r="AE641" s="55"/>
      <c r="AF641" s="51"/>
      <c r="AG641" s="41"/>
      <c r="AH641" s="41"/>
      <c r="AI641" s="41"/>
      <c r="AJ641" s="41"/>
      <c r="AK641" s="41"/>
      <c r="AL641" s="41"/>
      <c r="AM641" s="41"/>
      <c r="AN641" s="41"/>
      <c r="AO641" s="41"/>
      <c r="AP641" s="41"/>
      <c r="AQ641" s="41"/>
      <c r="AR641" s="41"/>
      <c r="AS641" s="41"/>
      <c r="AT641" s="41"/>
      <c r="AU641" s="41"/>
      <c r="AV641" s="41"/>
      <c r="AW641" s="41"/>
      <c r="AX641" s="41"/>
      <c r="AY641" s="41"/>
      <c r="AZ641" s="41"/>
      <c r="BA641" s="41"/>
      <c r="BB641" s="42"/>
      <c r="BC641" s="43"/>
      <c r="BD641" s="2"/>
      <c r="BE641" s="2"/>
      <c r="BF641" s="2"/>
      <c r="BG641" s="2"/>
      <c r="BH641" s="2"/>
      <c r="BI641" s="2"/>
      <c r="BJ641" s="2"/>
      <c r="BK641" s="2"/>
      <c r="BL641" s="2"/>
      <c r="BM641" s="2"/>
      <c r="BN641" s="2"/>
      <c r="BO641" s="2"/>
      <c r="BP641" s="2"/>
      <c r="BQ641" s="2"/>
      <c r="BR641" s="2"/>
      <c r="BS641" s="2"/>
      <c r="BT641" s="2"/>
      <c r="BU641" s="2"/>
      <c r="BV641" s="2"/>
      <c r="BW641" s="2"/>
      <c r="BX641" s="2"/>
      <c r="BY641" s="2"/>
    </row>
    <row r="642" spans="1:77" ht="15" x14ac:dyDescent="0.25">
      <c r="A642" s="47"/>
      <c r="B642" s="47"/>
      <c r="C642" s="47"/>
      <c r="D642" s="47"/>
      <c r="E642" s="47"/>
      <c r="F642" s="47"/>
      <c r="G642" s="48"/>
      <c r="H642" s="48"/>
      <c r="I642" s="48"/>
      <c r="J642" s="48"/>
      <c r="K642" s="48"/>
      <c r="L642" s="48"/>
      <c r="M642" s="49"/>
      <c r="N642" s="50"/>
      <c r="O642" s="51"/>
      <c r="P642" s="52"/>
      <c r="Q642" s="52"/>
      <c r="R642" s="51"/>
      <c r="S642" s="53"/>
      <c r="T642" s="49"/>
      <c r="U642" s="50"/>
      <c r="V642" s="51"/>
      <c r="W642" s="51"/>
      <c r="X642" s="54"/>
      <c r="Y642" s="54"/>
      <c r="Z642" s="54"/>
      <c r="AA642" s="54"/>
      <c r="AB642" s="54"/>
      <c r="AC642" s="54"/>
      <c r="AD642" s="54"/>
      <c r="AE642" s="55"/>
      <c r="AF642" s="51"/>
      <c r="AG642" s="41"/>
      <c r="AH642" s="41"/>
      <c r="AI642" s="41"/>
      <c r="AJ642" s="41"/>
      <c r="AK642" s="41"/>
      <c r="AL642" s="41"/>
      <c r="AM642" s="41"/>
      <c r="AN642" s="41"/>
      <c r="AO642" s="41"/>
      <c r="AP642" s="41"/>
      <c r="AQ642" s="41"/>
      <c r="AR642" s="41"/>
      <c r="AS642" s="41"/>
      <c r="AT642" s="41"/>
      <c r="AU642" s="41"/>
      <c r="AV642" s="41"/>
      <c r="AW642" s="41"/>
      <c r="AX642" s="41"/>
      <c r="AY642" s="41"/>
      <c r="AZ642" s="41"/>
      <c r="BA642" s="41"/>
      <c r="BB642" s="42"/>
      <c r="BC642" s="43"/>
      <c r="BD642" s="2"/>
      <c r="BE642" s="2"/>
      <c r="BF642" s="2"/>
      <c r="BG642" s="2"/>
      <c r="BH642" s="2"/>
      <c r="BI642" s="2"/>
      <c r="BJ642" s="2"/>
      <c r="BK642" s="2"/>
      <c r="BL642" s="2"/>
      <c r="BM642" s="2"/>
      <c r="BN642" s="2"/>
      <c r="BO642" s="2"/>
      <c r="BP642" s="2"/>
      <c r="BQ642" s="2"/>
      <c r="BR642" s="2"/>
      <c r="BS642" s="2"/>
      <c r="BT642" s="2"/>
      <c r="BU642" s="2"/>
      <c r="BV642" s="2"/>
      <c r="BW642" s="2"/>
      <c r="BX642" s="2"/>
      <c r="BY642" s="2"/>
    </row>
    <row r="643" spans="1:77" ht="15" x14ac:dyDescent="0.25">
      <c r="A643" s="47"/>
      <c r="B643" s="47"/>
      <c r="C643" s="47"/>
      <c r="D643" s="47"/>
      <c r="E643" s="47"/>
      <c r="F643" s="47"/>
      <c r="G643" s="48"/>
      <c r="H643" s="48"/>
      <c r="I643" s="48"/>
      <c r="J643" s="48"/>
      <c r="K643" s="48"/>
      <c r="L643" s="48"/>
      <c r="M643" s="49"/>
      <c r="N643" s="50"/>
      <c r="O643" s="51"/>
      <c r="P643" s="52"/>
      <c r="Q643" s="52"/>
      <c r="R643" s="51"/>
      <c r="S643" s="53"/>
      <c r="T643" s="49"/>
      <c r="U643" s="50"/>
      <c r="V643" s="51"/>
      <c r="W643" s="51"/>
      <c r="X643" s="54"/>
      <c r="Y643" s="54"/>
      <c r="Z643" s="54"/>
      <c r="AA643" s="54"/>
      <c r="AB643" s="54"/>
      <c r="AC643" s="54"/>
      <c r="AD643" s="54"/>
      <c r="AE643" s="55"/>
      <c r="AF643" s="51"/>
      <c r="AG643" s="41"/>
      <c r="AH643" s="41"/>
      <c r="AI643" s="41"/>
      <c r="AJ643" s="41"/>
      <c r="AK643" s="41"/>
      <c r="AL643" s="41"/>
      <c r="AM643" s="41"/>
      <c r="AN643" s="41"/>
      <c r="AO643" s="41"/>
      <c r="AP643" s="41"/>
      <c r="AQ643" s="41"/>
      <c r="AR643" s="41"/>
      <c r="AS643" s="41"/>
      <c r="AT643" s="41"/>
      <c r="AU643" s="41"/>
      <c r="AV643" s="41"/>
      <c r="AW643" s="41"/>
      <c r="AX643" s="41"/>
      <c r="AY643" s="41"/>
      <c r="AZ643" s="41"/>
      <c r="BA643" s="41"/>
      <c r="BB643" s="42"/>
      <c r="BC643" s="43"/>
      <c r="BD643" s="2"/>
      <c r="BE643" s="2"/>
      <c r="BF643" s="2"/>
      <c r="BG643" s="2"/>
      <c r="BH643" s="2"/>
      <c r="BI643" s="2"/>
      <c r="BJ643" s="2"/>
      <c r="BK643" s="2"/>
      <c r="BL643" s="2"/>
      <c r="BM643" s="2"/>
      <c r="BN643" s="2"/>
      <c r="BO643" s="2"/>
      <c r="BP643" s="2"/>
      <c r="BQ643" s="2"/>
      <c r="BR643" s="2"/>
      <c r="BS643" s="2"/>
      <c r="BT643" s="2"/>
      <c r="BU643" s="2"/>
      <c r="BV643" s="2"/>
      <c r="BW643" s="2"/>
      <c r="BX643" s="2"/>
      <c r="BY643" s="2"/>
    </row>
    <row r="644" spans="1:77" ht="15" x14ac:dyDescent="0.25">
      <c r="A644" s="47"/>
      <c r="B644" s="47"/>
      <c r="C644" s="47"/>
      <c r="D644" s="47"/>
      <c r="E644" s="47"/>
      <c r="F644" s="47"/>
      <c r="G644" s="48"/>
      <c r="H644" s="48"/>
      <c r="I644" s="48"/>
      <c r="J644" s="48"/>
      <c r="K644" s="48"/>
      <c r="L644" s="48"/>
      <c r="M644" s="49"/>
      <c r="N644" s="50"/>
      <c r="O644" s="51"/>
      <c r="P644" s="52"/>
      <c r="Q644" s="52"/>
      <c r="R644" s="51"/>
      <c r="S644" s="53"/>
      <c r="T644" s="49"/>
      <c r="U644" s="50"/>
      <c r="V644" s="51"/>
      <c r="W644" s="51"/>
      <c r="X644" s="54"/>
      <c r="Y644" s="54"/>
      <c r="Z644" s="54"/>
      <c r="AA644" s="54"/>
      <c r="AB644" s="54"/>
      <c r="AC644" s="54"/>
      <c r="AD644" s="54"/>
      <c r="AE644" s="55"/>
      <c r="AF644" s="51"/>
      <c r="AG644" s="41"/>
      <c r="AH644" s="41"/>
      <c r="AI644" s="41"/>
      <c r="AJ644" s="41"/>
      <c r="AK644" s="41"/>
      <c r="AL644" s="41"/>
      <c r="AM644" s="41"/>
      <c r="AN644" s="41"/>
      <c r="AO644" s="41"/>
      <c r="AP644" s="41"/>
      <c r="AQ644" s="41"/>
      <c r="AR644" s="41"/>
      <c r="AS644" s="41"/>
      <c r="AT644" s="41"/>
      <c r="AU644" s="41"/>
      <c r="AV644" s="41"/>
      <c r="AW644" s="41"/>
      <c r="AX644" s="41"/>
      <c r="AY644" s="41"/>
      <c r="AZ644" s="41"/>
      <c r="BA644" s="41"/>
      <c r="BB644" s="42"/>
      <c r="BC644" s="43"/>
      <c r="BD644" s="2"/>
      <c r="BE644" s="2"/>
      <c r="BF644" s="2"/>
      <c r="BG644" s="2"/>
      <c r="BH644" s="2"/>
      <c r="BI644" s="2"/>
      <c r="BJ644" s="2"/>
      <c r="BK644" s="2"/>
      <c r="BL644" s="2"/>
      <c r="BM644" s="2"/>
      <c r="BN644" s="2"/>
      <c r="BO644" s="2"/>
      <c r="BP644" s="2"/>
      <c r="BQ644" s="2"/>
      <c r="BR644" s="2"/>
      <c r="BS644" s="2"/>
      <c r="BT644" s="2"/>
      <c r="BU644" s="2"/>
      <c r="BV644" s="2"/>
      <c r="BW644" s="2"/>
      <c r="BX644" s="2"/>
      <c r="BY644" s="2"/>
    </row>
    <row r="645" spans="1:77" ht="15" x14ac:dyDescent="0.25">
      <c r="A645" s="47"/>
      <c r="B645" s="47"/>
      <c r="C645" s="47"/>
      <c r="D645" s="47"/>
      <c r="E645" s="47"/>
      <c r="F645" s="47"/>
      <c r="G645" s="48"/>
      <c r="H645" s="48"/>
      <c r="I645" s="48"/>
      <c r="J645" s="48"/>
      <c r="K645" s="48"/>
      <c r="L645" s="48"/>
      <c r="M645" s="49"/>
      <c r="N645" s="50"/>
      <c r="O645" s="51"/>
      <c r="P645" s="52"/>
      <c r="Q645" s="52"/>
      <c r="R645" s="51"/>
      <c r="S645" s="53"/>
      <c r="T645" s="49"/>
      <c r="U645" s="50"/>
      <c r="V645" s="51"/>
      <c r="W645" s="51"/>
      <c r="X645" s="54"/>
      <c r="Y645" s="54"/>
      <c r="Z645" s="54"/>
      <c r="AA645" s="54"/>
      <c r="AB645" s="54"/>
      <c r="AC645" s="54"/>
      <c r="AD645" s="54"/>
      <c r="AE645" s="55"/>
      <c r="AF645" s="51"/>
      <c r="AG645" s="41"/>
      <c r="AH645" s="41"/>
      <c r="AI645" s="41"/>
      <c r="AJ645" s="41"/>
      <c r="AK645" s="41"/>
      <c r="AL645" s="41"/>
      <c r="AM645" s="41"/>
      <c r="AN645" s="41"/>
      <c r="AO645" s="41"/>
      <c r="AP645" s="41"/>
      <c r="AQ645" s="41"/>
      <c r="AR645" s="41"/>
      <c r="AS645" s="41"/>
      <c r="AT645" s="41"/>
      <c r="AU645" s="41"/>
      <c r="AV645" s="41"/>
      <c r="AW645" s="41"/>
      <c r="AX645" s="41"/>
      <c r="AY645" s="41"/>
      <c r="AZ645" s="41"/>
      <c r="BA645" s="41"/>
      <c r="BB645" s="42"/>
      <c r="BC645" s="43"/>
      <c r="BD645" s="2"/>
      <c r="BE645" s="2"/>
      <c r="BF645" s="2"/>
      <c r="BG645" s="2"/>
      <c r="BH645" s="2"/>
      <c r="BI645" s="2"/>
      <c r="BJ645" s="2"/>
      <c r="BK645" s="2"/>
      <c r="BL645" s="2"/>
      <c r="BM645" s="2"/>
      <c r="BN645" s="2"/>
      <c r="BO645" s="2"/>
      <c r="BP645" s="2"/>
      <c r="BQ645" s="2"/>
      <c r="BR645" s="2"/>
      <c r="BS645" s="2"/>
      <c r="BT645" s="2"/>
      <c r="BU645" s="2"/>
      <c r="BV645" s="2"/>
      <c r="BW645" s="2"/>
      <c r="BX645" s="2"/>
      <c r="BY645" s="2"/>
    </row>
    <row r="646" spans="1:77" ht="15" x14ac:dyDescent="0.25">
      <c r="A646" s="47"/>
      <c r="B646" s="47"/>
      <c r="C646" s="47"/>
      <c r="D646" s="47"/>
      <c r="E646" s="47"/>
      <c r="F646" s="47"/>
      <c r="G646" s="48"/>
      <c r="H646" s="48"/>
      <c r="I646" s="48"/>
      <c r="J646" s="48"/>
      <c r="K646" s="48"/>
      <c r="L646" s="48"/>
      <c r="M646" s="49"/>
      <c r="N646" s="50"/>
      <c r="O646" s="51"/>
      <c r="P646" s="52"/>
      <c r="Q646" s="52"/>
      <c r="R646" s="51"/>
      <c r="S646" s="53"/>
      <c r="T646" s="49"/>
      <c r="U646" s="50"/>
      <c r="V646" s="51"/>
      <c r="W646" s="51"/>
      <c r="X646" s="54"/>
      <c r="Y646" s="54"/>
      <c r="Z646" s="54"/>
      <c r="AA646" s="54"/>
      <c r="AB646" s="54"/>
      <c r="AC646" s="54"/>
      <c r="AD646" s="54"/>
      <c r="AE646" s="55"/>
      <c r="AF646" s="51"/>
      <c r="AG646" s="41"/>
      <c r="AH646" s="41"/>
      <c r="AI646" s="41"/>
      <c r="AJ646" s="41"/>
      <c r="AK646" s="41"/>
      <c r="AL646" s="41"/>
      <c r="AM646" s="41"/>
      <c r="AN646" s="41"/>
      <c r="AO646" s="41"/>
      <c r="AP646" s="41"/>
      <c r="AQ646" s="41"/>
      <c r="AR646" s="41"/>
      <c r="AS646" s="41"/>
      <c r="AT646" s="41"/>
      <c r="AU646" s="41"/>
      <c r="AV646" s="41"/>
      <c r="AW646" s="41"/>
      <c r="AX646" s="41"/>
      <c r="AY646" s="41"/>
      <c r="AZ646" s="41"/>
      <c r="BA646" s="41"/>
      <c r="BB646" s="42"/>
      <c r="BC646" s="43"/>
      <c r="BD646" s="2"/>
      <c r="BE646" s="2"/>
      <c r="BF646" s="2"/>
      <c r="BG646" s="2"/>
      <c r="BH646" s="2"/>
      <c r="BI646" s="2"/>
      <c r="BJ646" s="2"/>
      <c r="BK646" s="2"/>
      <c r="BL646" s="2"/>
      <c r="BM646" s="2"/>
      <c r="BN646" s="2"/>
      <c r="BO646" s="2"/>
      <c r="BP646" s="2"/>
      <c r="BQ646" s="2"/>
      <c r="BR646" s="2"/>
      <c r="BS646" s="2"/>
      <c r="BT646" s="2"/>
      <c r="BU646" s="2"/>
      <c r="BV646" s="2"/>
      <c r="BW646" s="2"/>
      <c r="BX646" s="2"/>
      <c r="BY646" s="2"/>
    </row>
    <row r="647" spans="1:77" ht="15" x14ac:dyDescent="0.25">
      <c r="A647" s="47"/>
      <c r="B647" s="47"/>
      <c r="C647" s="47"/>
      <c r="D647" s="47"/>
      <c r="E647" s="47"/>
      <c r="F647" s="47"/>
      <c r="G647" s="48"/>
      <c r="H647" s="48"/>
      <c r="I647" s="48"/>
      <c r="J647" s="48"/>
      <c r="K647" s="48"/>
      <c r="L647" s="48"/>
      <c r="M647" s="49"/>
      <c r="N647" s="50"/>
      <c r="O647" s="51"/>
      <c r="P647" s="52"/>
      <c r="Q647" s="52"/>
      <c r="R647" s="51"/>
      <c r="S647" s="53"/>
      <c r="T647" s="49"/>
      <c r="U647" s="50"/>
      <c r="V647" s="51"/>
      <c r="W647" s="51"/>
      <c r="X647" s="54"/>
      <c r="Y647" s="54"/>
      <c r="Z647" s="54"/>
      <c r="AA647" s="54"/>
      <c r="AB647" s="54"/>
      <c r="AC647" s="54"/>
      <c r="AD647" s="54"/>
      <c r="AE647" s="55"/>
      <c r="AF647" s="51"/>
      <c r="AG647" s="41"/>
      <c r="AH647" s="41"/>
      <c r="AI647" s="41"/>
      <c r="AJ647" s="41"/>
      <c r="AK647" s="41"/>
      <c r="AL647" s="41"/>
      <c r="AM647" s="41"/>
      <c r="AN647" s="41"/>
      <c r="AO647" s="41"/>
      <c r="AP647" s="41"/>
      <c r="AQ647" s="41"/>
      <c r="AR647" s="41"/>
      <c r="AS647" s="41"/>
      <c r="AT647" s="41"/>
      <c r="AU647" s="41"/>
      <c r="AV647" s="41"/>
      <c r="AW647" s="41"/>
      <c r="AX647" s="41"/>
      <c r="AY647" s="41"/>
      <c r="AZ647" s="41"/>
      <c r="BA647" s="41"/>
      <c r="BB647" s="42"/>
      <c r="BC647" s="43"/>
      <c r="BD647" s="2"/>
      <c r="BE647" s="2"/>
      <c r="BF647" s="2"/>
      <c r="BG647" s="2"/>
      <c r="BH647" s="2"/>
      <c r="BI647" s="2"/>
      <c r="BJ647" s="2"/>
      <c r="BK647" s="2"/>
      <c r="BL647" s="2"/>
      <c r="BM647" s="2"/>
      <c r="BN647" s="2"/>
      <c r="BO647" s="2"/>
      <c r="BP647" s="2"/>
      <c r="BQ647" s="2"/>
      <c r="BR647" s="2"/>
      <c r="BS647" s="2"/>
      <c r="BT647" s="2"/>
      <c r="BU647" s="2"/>
      <c r="BV647" s="2"/>
      <c r="BW647" s="2"/>
      <c r="BX647" s="2"/>
      <c r="BY647" s="2"/>
    </row>
    <row r="648" spans="1:77" ht="15" x14ac:dyDescent="0.25">
      <c r="A648" s="47"/>
      <c r="B648" s="47"/>
      <c r="C648" s="47"/>
      <c r="D648" s="47"/>
      <c r="E648" s="47"/>
      <c r="F648" s="47"/>
      <c r="G648" s="48"/>
      <c r="H648" s="48"/>
      <c r="I648" s="48"/>
      <c r="J648" s="48"/>
      <c r="K648" s="48"/>
      <c r="L648" s="48"/>
      <c r="M648" s="49"/>
      <c r="N648" s="50"/>
      <c r="O648" s="51"/>
      <c r="P648" s="52"/>
      <c r="Q648" s="52"/>
      <c r="R648" s="51"/>
      <c r="S648" s="53"/>
      <c r="T648" s="49"/>
      <c r="U648" s="50"/>
      <c r="V648" s="51"/>
      <c r="W648" s="51"/>
      <c r="X648" s="54"/>
      <c r="Y648" s="54"/>
      <c r="Z648" s="54"/>
      <c r="AA648" s="54"/>
      <c r="AB648" s="54"/>
      <c r="AC648" s="54"/>
      <c r="AD648" s="54"/>
      <c r="AE648" s="55"/>
      <c r="AF648" s="51"/>
      <c r="AG648" s="41"/>
      <c r="AH648" s="41"/>
      <c r="AI648" s="41"/>
      <c r="AJ648" s="41"/>
      <c r="AK648" s="41"/>
      <c r="AL648" s="41"/>
      <c r="AM648" s="41"/>
      <c r="AN648" s="41"/>
      <c r="AO648" s="41"/>
      <c r="AP648" s="41"/>
      <c r="AQ648" s="41"/>
      <c r="AR648" s="41"/>
      <c r="AS648" s="41"/>
      <c r="AT648" s="41"/>
      <c r="AU648" s="41"/>
      <c r="AV648" s="41"/>
      <c r="AW648" s="41"/>
      <c r="AX648" s="41"/>
      <c r="AY648" s="41"/>
      <c r="AZ648" s="41"/>
      <c r="BA648" s="41"/>
      <c r="BB648" s="42"/>
      <c r="BC648" s="43"/>
      <c r="BD648" s="2"/>
      <c r="BE648" s="2"/>
      <c r="BF648" s="2"/>
      <c r="BG648" s="2"/>
      <c r="BH648" s="2"/>
      <c r="BI648" s="2"/>
      <c r="BJ648" s="2"/>
      <c r="BK648" s="2"/>
      <c r="BL648" s="2"/>
      <c r="BM648" s="2"/>
      <c r="BN648" s="2"/>
      <c r="BO648" s="2"/>
      <c r="BP648" s="2"/>
      <c r="BQ648" s="2"/>
      <c r="BR648" s="2"/>
      <c r="BS648" s="2"/>
      <c r="BT648" s="2"/>
      <c r="BU648" s="2"/>
      <c r="BV648" s="2"/>
      <c r="BW648" s="2"/>
      <c r="BX648" s="2"/>
      <c r="BY648" s="2"/>
    </row>
    <row r="649" spans="1:77" ht="15" x14ac:dyDescent="0.25">
      <c r="A649" s="47"/>
      <c r="B649" s="47"/>
      <c r="C649" s="47"/>
      <c r="D649" s="47"/>
      <c r="E649" s="47"/>
      <c r="F649" s="47"/>
      <c r="G649" s="48"/>
      <c r="H649" s="48"/>
      <c r="I649" s="48"/>
      <c r="J649" s="48"/>
      <c r="K649" s="48"/>
      <c r="L649" s="48"/>
      <c r="M649" s="49"/>
      <c r="N649" s="50"/>
      <c r="O649" s="51"/>
      <c r="P649" s="52"/>
      <c r="Q649" s="52"/>
      <c r="R649" s="51"/>
      <c r="S649" s="53"/>
      <c r="T649" s="49"/>
      <c r="U649" s="50"/>
      <c r="V649" s="51"/>
      <c r="W649" s="51"/>
      <c r="X649" s="54"/>
      <c r="Y649" s="54"/>
      <c r="Z649" s="54"/>
      <c r="AA649" s="54"/>
      <c r="AB649" s="54"/>
      <c r="AC649" s="54"/>
      <c r="AD649" s="54"/>
      <c r="AE649" s="55"/>
      <c r="AF649" s="51"/>
      <c r="AG649" s="41"/>
      <c r="AH649" s="41"/>
      <c r="AI649" s="41"/>
      <c r="AJ649" s="41"/>
      <c r="AK649" s="41"/>
      <c r="AL649" s="41"/>
      <c r="AM649" s="41"/>
      <c r="AN649" s="41"/>
      <c r="AO649" s="41"/>
      <c r="AP649" s="41"/>
      <c r="AQ649" s="41"/>
      <c r="AR649" s="41"/>
      <c r="AS649" s="41"/>
      <c r="AT649" s="41"/>
      <c r="AU649" s="41"/>
      <c r="AV649" s="41"/>
      <c r="AW649" s="41"/>
      <c r="AX649" s="41"/>
      <c r="AY649" s="41"/>
      <c r="AZ649" s="41"/>
      <c r="BA649" s="41"/>
      <c r="BB649" s="42"/>
      <c r="BC649" s="43"/>
      <c r="BD649" s="2"/>
      <c r="BE649" s="2"/>
      <c r="BF649" s="2"/>
      <c r="BG649" s="2"/>
      <c r="BH649" s="2"/>
      <c r="BI649" s="2"/>
      <c r="BJ649" s="2"/>
      <c r="BK649" s="2"/>
      <c r="BL649" s="2"/>
      <c r="BM649" s="2"/>
      <c r="BN649" s="2"/>
      <c r="BO649" s="2"/>
      <c r="BP649" s="2"/>
      <c r="BQ649" s="2"/>
      <c r="BR649" s="2"/>
      <c r="BS649" s="2"/>
      <c r="BT649" s="2"/>
      <c r="BU649" s="2"/>
      <c r="BV649" s="2"/>
      <c r="BW649" s="2"/>
      <c r="BX649" s="2"/>
      <c r="BY649" s="2"/>
    </row>
    <row r="650" spans="1:77" ht="15" x14ac:dyDescent="0.25">
      <c r="A650" s="47"/>
      <c r="B650" s="47"/>
      <c r="C650" s="47"/>
      <c r="D650" s="47"/>
      <c r="E650" s="47"/>
      <c r="F650" s="47"/>
      <c r="G650" s="48"/>
      <c r="H650" s="48"/>
      <c r="I650" s="48"/>
      <c r="J650" s="48"/>
      <c r="K650" s="48"/>
      <c r="L650" s="48"/>
      <c r="M650" s="49"/>
      <c r="N650" s="50"/>
      <c r="O650" s="51"/>
      <c r="P650" s="52"/>
      <c r="Q650" s="52"/>
      <c r="R650" s="51"/>
      <c r="S650" s="53"/>
      <c r="T650" s="49"/>
      <c r="U650" s="50"/>
      <c r="V650" s="51"/>
      <c r="W650" s="51"/>
      <c r="X650" s="54"/>
      <c r="Y650" s="54"/>
      <c r="Z650" s="54"/>
      <c r="AA650" s="54"/>
      <c r="AB650" s="54"/>
      <c r="AC650" s="54"/>
      <c r="AD650" s="54"/>
      <c r="AE650" s="55"/>
      <c r="AF650" s="51"/>
      <c r="AG650" s="41"/>
      <c r="AH650" s="41"/>
      <c r="AI650" s="41"/>
      <c r="AJ650" s="41"/>
      <c r="AK650" s="41"/>
      <c r="AL650" s="41"/>
      <c r="AM650" s="41"/>
      <c r="AN650" s="41"/>
      <c r="AO650" s="41"/>
      <c r="AP650" s="41"/>
      <c r="AQ650" s="41"/>
      <c r="AR650" s="41"/>
      <c r="AS650" s="41"/>
      <c r="AT650" s="41"/>
      <c r="AU650" s="41"/>
      <c r="AV650" s="41"/>
      <c r="AW650" s="41"/>
      <c r="AX650" s="41"/>
      <c r="AY650" s="41"/>
      <c r="AZ650" s="41"/>
      <c r="BA650" s="41"/>
      <c r="BB650" s="42"/>
      <c r="BC650" s="43"/>
      <c r="BD650" s="2"/>
      <c r="BE650" s="2"/>
      <c r="BF650" s="2"/>
      <c r="BG650" s="2"/>
      <c r="BH650" s="2"/>
      <c r="BI650" s="2"/>
      <c r="BJ650" s="2"/>
      <c r="BK650" s="2"/>
      <c r="BL650" s="2"/>
      <c r="BM650" s="2"/>
      <c r="BN650" s="2"/>
      <c r="BO650" s="2"/>
      <c r="BP650" s="2"/>
      <c r="BQ650" s="2"/>
      <c r="BR650" s="2"/>
      <c r="BS650" s="2"/>
      <c r="BT650" s="2"/>
      <c r="BU650" s="2"/>
      <c r="BV650" s="2"/>
      <c r="BW650" s="2"/>
      <c r="BX650" s="2"/>
      <c r="BY650" s="2"/>
    </row>
    <row r="651" spans="1:77" ht="15" x14ac:dyDescent="0.25">
      <c r="A651" s="47"/>
      <c r="B651" s="47"/>
      <c r="C651" s="47"/>
      <c r="D651" s="47"/>
      <c r="E651" s="47"/>
      <c r="F651" s="47"/>
      <c r="G651" s="48"/>
      <c r="H651" s="48"/>
      <c r="I651" s="48"/>
      <c r="J651" s="48"/>
      <c r="K651" s="48"/>
      <c r="L651" s="48"/>
      <c r="M651" s="49"/>
      <c r="N651" s="50"/>
      <c r="O651" s="51"/>
      <c r="P651" s="52"/>
      <c r="Q651" s="52"/>
      <c r="R651" s="51"/>
      <c r="S651" s="53"/>
      <c r="T651" s="49"/>
      <c r="U651" s="50"/>
      <c r="V651" s="51"/>
      <c r="W651" s="51"/>
      <c r="X651" s="54"/>
      <c r="Y651" s="54"/>
      <c r="Z651" s="54"/>
      <c r="AA651" s="54"/>
      <c r="AB651" s="54"/>
      <c r="AC651" s="54"/>
      <c r="AD651" s="54"/>
      <c r="AE651" s="55"/>
      <c r="AF651" s="51"/>
      <c r="AG651" s="41"/>
      <c r="AH651" s="41"/>
      <c r="AI651" s="41"/>
      <c r="AJ651" s="41"/>
      <c r="AK651" s="41"/>
      <c r="AL651" s="41"/>
      <c r="AM651" s="41"/>
      <c r="AN651" s="41"/>
      <c r="AO651" s="41"/>
      <c r="AP651" s="41"/>
      <c r="AQ651" s="41"/>
      <c r="AR651" s="41"/>
      <c r="AS651" s="41"/>
      <c r="AT651" s="41"/>
      <c r="AU651" s="41"/>
      <c r="AV651" s="41"/>
      <c r="AW651" s="41"/>
      <c r="AX651" s="41"/>
      <c r="AY651" s="41"/>
      <c r="AZ651" s="41"/>
      <c r="BA651" s="41"/>
      <c r="BB651" s="42"/>
      <c r="BC651" s="43"/>
      <c r="BD651" s="2"/>
      <c r="BE651" s="2"/>
      <c r="BF651" s="2"/>
      <c r="BG651" s="2"/>
      <c r="BH651" s="2"/>
      <c r="BI651" s="2"/>
      <c r="BJ651" s="2"/>
      <c r="BK651" s="2"/>
      <c r="BL651" s="2"/>
      <c r="BM651" s="2"/>
      <c r="BN651" s="2"/>
      <c r="BO651" s="2"/>
      <c r="BP651" s="2"/>
      <c r="BQ651" s="2"/>
      <c r="BR651" s="2"/>
      <c r="BS651" s="2"/>
      <c r="BT651" s="2"/>
      <c r="BU651" s="2"/>
      <c r="BV651" s="2"/>
      <c r="BW651" s="2"/>
      <c r="BX651" s="2"/>
      <c r="BY651" s="2"/>
    </row>
    <row r="652" spans="1:77" ht="15" x14ac:dyDescent="0.25">
      <c r="A652" s="47"/>
      <c r="B652" s="47"/>
      <c r="C652" s="47"/>
      <c r="D652" s="47"/>
      <c r="E652" s="47"/>
      <c r="F652" s="47"/>
      <c r="G652" s="48"/>
      <c r="H652" s="48"/>
      <c r="I652" s="48"/>
      <c r="J652" s="48"/>
      <c r="K652" s="48"/>
      <c r="L652" s="48"/>
      <c r="M652" s="49"/>
      <c r="N652" s="50"/>
      <c r="O652" s="51"/>
      <c r="P652" s="52"/>
      <c r="Q652" s="52"/>
      <c r="R652" s="51"/>
      <c r="S652" s="53"/>
      <c r="T652" s="49"/>
      <c r="U652" s="50"/>
      <c r="V652" s="51"/>
      <c r="W652" s="51"/>
      <c r="X652" s="54"/>
      <c r="Y652" s="54"/>
      <c r="Z652" s="54"/>
      <c r="AA652" s="54"/>
      <c r="AB652" s="54"/>
      <c r="AC652" s="54"/>
      <c r="AD652" s="54"/>
      <c r="AE652" s="55"/>
      <c r="AF652" s="51"/>
      <c r="AG652" s="41"/>
      <c r="AH652" s="41"/>
      <c r="AI652" s="41"/>
      <c r="AJ652" s="41"/>
      <c r="AK652" s="41"/>
      <c r="AL652" s="41"/>
      <c r="AM652" s="41"/>
      <c r="AN652" s="41"/>
      <c r="AO652" s="41"/>
      <c r="AP652" s="41"/>
      <c r="AQ652" s="41"/>
      <c r="AR652" s="41"/>
      <c r="AS652" s="41"/>
      <c r="AT652" s="41"/>
      <c r="AU652" s="41"/>
      <c r="AV652" s="41"/>
      <c r="AW652" s="41"/>
      <c r="AX652" s="41"/>
      <c r="AY652" s="41"/>
      <c r="AZ652" s="41"/>
      <c r="BA652" s="41"/>
      <c r="BB652" s="42"/>
      <c r="BC652" s="43"/>
      <c r="BD652" s="2"/>
      <c r="BE652" s="2"/>
      <c r="BF652" s="2"/>
      <c r="BG652" s="2"/>
      <c r="BH652" s="2"/>
      <c r="BI652" s="2"/>
      <c r="BJ652" s="2"/>
      <c r="BK652" s="2"/>
      <c r="BL652" s="2"/>
      <c r="BM652" s="2"/>
      <c r="BN652" s="2"/>
      <c r="BO652" s="2"/>
      <c r="BP652" s="2"/>
      <c r="BQ652" s="2"/>
      <c r="BR652" s="2"/>
      <c r="BS652" s="2"/>
      <c r="BT652" s="2"/>
      <c r="BU652" s="2"/>
      <c r="BV652" s="2"/>
      <c r="BW652" s="2"/>
      <c r="BX652" s="2"/>
      <c r="BY652" s="2"/>
    </row>
    <row r="653" spans="1:77" ht="15" x14ac:dyDescent="0.25">
      <c r="A653" s="47"/>
      <c r="B653" s="47"/>
      <c r="C653" s="47"/>
      <c r="D653" s="47"/>
      <c r="E653" s="47"/>
      <c r="F653" s="47"/>
      <c r="G653" s="48"/>
      <c r="H653" s="48"/>
      <c r="I653" s="48"/>
      <c r="J653" s="48"/>
      <c r="K653" s="48"/>
      <c r="L653" s="48"/>
      <c r="M653" s="49"/>
      <c r="N653" s="50"/>
      <c r="O653" s="51"/>
      <c r="P653" s="52"/>
      <c r="Q653" s="52"/>
      <c r="R653" s="51"/>
      <c r="S653" s="53"/>
      <c r="T653" s="49"/>
      <c r="U653" s="50"/>
      <c r="V653" s="51"/>
      <c r="W653" s="51"/>
      <c r="X653" s="54"/>
      <c r="Y653" s="54"/>
      <c r="Z653" s="54"/>
      <c r="AA653" s="54"/>
      <c r="AB653" s="54"/>
      <c r="AC653" s="54"/>
      <c r="AD653" s="54"/>
      <c r="AE653" s="55"/>
      <c r="AF653" s="51"/>
      <c r="AG653" s="41"/>
      <c r="AH653" s="41"/>
      <c r="AI653" s="41"/>
      <c r="AJ653" s="41"/>
      <c r="AK653" s="41"/>
      <c r="AL653" s="41"/>
      <c r="AM653" s="41"/>
      <c r="AN653" s="41"/>
      <c r="AO653" s="41"/>
      <c r="AP653" s="41"/>
      <c r="AQ653" s="41"/>
      <c r="AR653" s="41"/>
      <c r="AS653" s="41"/>
      <c r="AT653" s="41"/>
      <c r="AU653" s="41"/>
      <c r="AV653" s="41"/>
      <c r="AW653" s="41"/>
      <c r="AX653" s="41"/>
      <c r="AY653" s="41"/>
      <c r="AZ653" s="41"/>
      <c r="BA653" s="41"/>
      <c r="BB653" s="42"/>
      <c r="BC653" s="43"/>
      <c r="BD653" s="2"/>
      <c r="BE653" s="2"/>
      <c r="BF653" s="2"/>
      <c r="BG653" s="2"/>
      <c r="BH653" s="2"/>
      <c r="BI653" s="2"/>
      <c r="BJ653" s="2"/>
      <c r="BK653" s="2"/>
      <c r="BL653" s="2"/>
      <c r="BM653" s="2"/>
      <c r="BN653" s="2"/>
      <c r="BO653" s="2"/>
      <c r="BP653" s="2"/>
      <c r="BQ653" s="2"/>
      <c r="BR653" s="2"/>
      <c r="BS653" s="2"/>
      <c r="BT653" s="2"/>
      <c r="BU653" s="2"/>
      <c r="BV653" s="2"/>
      <c r="BW653" s="2"/>
      <c r="BX653" s="2"/>
      <c r="BY653" s="2"/>
    </row>
    <row r="654" spans="1:77" ht="15" x14ac:dyDescent="0.25">
      <c r="A654" s="47"/>
      <c r="B654" s="47"/>
      <c r="C654" s="47"/>
      <c r="D654" s="47"/>
      <c r="E654" s="47"/>
      <c r="F654" s="47"/>
      <c r="G654" s="48"/>
      <c r="H654" s="48"/>
      <c r="I654" s="48"/>
      <c r="J654" s="48"/>
      <c r="K654" s="48"/>
      <c r="L654" s="48"/>
      <c r="M654" s="49"/>
      <c r="N654" s="50"/>
      <c r="O654" s="51"/>
      <c r="P654" s="52"/>
      <c r="Q654" s="52"/>
      <c r="R654" s="51"/>
      <c r="S654" s="53"/>
      <c r="T654" s="49"/>
      <c r="U654" s="50"/>
      <c r="V654" s="51"/>
      <c r="W654" s="51"/>
      <c r="X654" s="54"/>
      <c r="Y654" s="54"/>
      <c r="Z654" s="54"/>
      <c r="AA654" s="54"/>
      <c r="AB654" s="54"/>
      <c r="AC654" s="54"/>
      <c r="AD654" s="54"/>
      <c r="AE654" s="55"/>
      <c r="AF654" s="51"/>
      <c r="AG654" s="41"/>
      <c r="AH654" s="41"/>
      <c r="AI654" s="41"/>
      <c r="AJ654" s="41"/>
      <c r="AK654" s="41"/>
      <c r="AL654" s="41"/>
      <c r="AM654" s="41"/>
      <c r="AN654" s="41"/>
      <c r="AO654" s="41"/>
      <c r="AP654" s="41"/>
      <c r="AQ654" s="41"/>
      <c r="AR654" s="41"/>
      <c r="AS654" s="41"/>
      <c r="AT654" s="41"/>
      <c r="AU654" s="41"/>
      <c r="AV654" s="41"/>
      <c r="AW654" s="41"/>
      <c r="AX654" s="41"/>
      <c r="AY654" s="41"/>
      <c r="AZ654" s="41"/>
      <c r="BA654" s="41"/>
      <c r="BB654" s="42"/>
      <c r="BC654" s="43"/>
      <c r="BD654" s="2"/>
      <c r="BE654" s="2"/>
      <c r="BF654" s="2"/>
      <c r="BG654" s="2"/>
      <c r="BH654" s="2"/>
      <c r="BI654" s="2"/>
      <c r="BJ654" s="2"/>
      <c r="BK654" s="2"/>
      <c r="BL654" s="2"/>
      <c r="BM654" s="2"/>
      <c r="BN654" s="2"/>
      <c r="BO654" s="2"/>
      <c r="BP654" s="2"/>
      <c r="BQ654" s="2"/>
      <c r="BR654" s="2"/>
      <c r="BS654" s="2"/>
      <c r="BT654" s="2"/>
      <c r="BU654" s="2"/>
      <c r="BV654" s="2"/>
      <c r="BW654" s="2"/>
      <c r="BX654" s="2"/>
      <c r="BY654" s="2"/>
    </row>
    <row r="655" spans="1:77" ht="15" x14ac:dyDescent="0.25">
      <c r="A655" s="47"/>
      <c r="B655" s="47"/>
      <c r="C655" s="47"/>
      <c r="D655" s="47"/>
      <c r="E655" s="47"/>
      <c r="F655" s="47"/>
      <c r="G655" s="48"/>
      <c r="H655" s="48"/>
      <c r="I655" s="48"/>
      <c r="J655" s="48"/>
      <c r="K655" s="48"/>
      <c r="L655" s="48"/>
      <c r="M655" s="49"/>
      <c r="N655" s="50"/>
      <c r="O655" s="51"/>
      <c r="P655" s="52"/>
      <c r="Q655" s="52"/>
      <c r="R655" s="51"/>
      <c r="S655" s="53"/>
      <c r="T655" s="49"/>
      <c r="U655" s="50"/>
      <c r="V655" s="51"/>
      <c r="W655" s="51"/>
      <c r="X655" s="54"/>
      <c r="Y655" s="54"/>
      <c r="Z655" s="54"/>
      <c r="AA655" s="54"/>
      <c r="AB655" s="54"/>
      <c r="AC655" s="54"/>
      <c r="AD655" s="54"/>
      <c r="AE655" s="55"/>
      <c r="AF655" s="51"/>
      <c r="AG655" s="41"/>
      <c r="AH655" s="41"/>
      <c r="AI655" s="41"/>
      <c r="AJ655" s="41"/>
      <c r="AK655" s="41"/>
      <c r="AL655" s="41"/>
      <c r="AM655" s="41"/>
      <c r="AN655" s="41"/>
      <c r="AO655" s="41"/>
      <c r="AP655" s="41"/>
      <c r="AQ655" s="41"/>
      <c r="AR655" s="41"/>
      <c r="AS655" s="41"/>
      <c r="AT655" s="41"/>
      <c r="AU655" s="41"/>
      <c r="AV655" s="41"/>
      <c r="AW655" s="41"/>
      <c r="AX655" s="41"/>
      <c r="AY655" s="41"/>
      <c r="AZ655" s="41"/>
      <c r="BA655" s="41"/>
      <c r="BB655" s="42"/>
      <c r="BC655" s="43"/>
      <c r="BD655" s="2"/>
      <c r="BE655" s="2"/>
      <c r="BF655" s="2"/>
      <c r="BG655" s="2"/>
      <c r="BH655" s="2"/>
      <c r="BI655" s="2"/>
      <c r="BJ655" s="2"/>
      <c r="BK655" s="2"/>
      <c r="BL655" s="2"/>
      <c r="BM655" s="2"/>
      <c r="BN655" s="2"/>
      <c r="BO655" s="2"/>
      <c r="BP655" s="2"/>
      <c r="BQ655" s="2"/>
      <c r="BR655" s="2"/>
      <c r="BS655" s="2"/>
      <c r="BT655" s="2"/>
      <c r="BU655" s="2"/>
      <c r="BV655" s="2"/>
      <c r="BW655" s="2"/>
      <c r="BX655" s="2"/>
      <c r="BY655" s="2"/>
    </row>
    <row r="656" spans="1:77" ht="15" x14ac:dyDescent="0.25">
      <c r="A656" s="47"/>
      <c r="B656" s="47"/>
      <c r="C656" s="47"/>
      <c r="D656" s="47"/>
      <c r="E656" s="47"/>
      <c r="F656" s="47"/>
      <c r="G656" s="48"/>
      <c r="H656" s="48"/>
      <c r="I656" s="48"/>
      <c r="J656" s="48"/>
      <c r="K656" s="48"/>
      <c r="L656" s="48"/>
      <c r="M656" s="49"/>
      <c r="N656" s="50"/>
      <c r="O656" s="51"/>
      <c r="P656" s="52"/>
      <c r="Q656" s="52"/>
      <c r="R656" s="51"/>
      <c r="S656" s="53"/>
      <c r="T656" s="49"/>
      <c r="U656" s="50"/>
      <c r="V656" s="51"/>
      <c r="W656" s="51"/>
      <c r="X656" s="54"/>
      <c r="Y656" s="54"/>
      <c r="Z656" s="54"/>
      <c r="AA656" s="54"/>
      <c r="AB656" s="54"/>
      <c r="AC656" s="54"/>
      <c r="AD656" s="54"/>
      <c r="AE656" s="55"/>
      <c r="AF656" s="51"/>
      <c r="AG656" s="41"/>
      <c r="AH656" s="41"/>
      <c r="AI656" s="41"/>
      <c r="AJ656" s="41"/>
      <c r="AK656" s="41"/>
      <c r="AL656" s="41"/>
      <c r="AM656" s="41"/>
      <c r="AN656" s="41"/>
      <c r="AO656" s="41"/>
      <c r="AP656" s="41"/>
      <c r="AQ656" s="41"/>
      <c r="AR656" s="41"/>
      <c r="AS656" s="41"/>
      <c r="AT656" s="41"/>
      <c r="AU656" s="41"/>
      <c r="AV656" s="41"/>
      <c r="AW656" s="41"/>
      <c r="AX656" s="41"/>
      <c r="AY656" s="41"/>
      <c r="AZ656" s="41"/>
      <c r="BA656" s="41"/>
      <c r="BB656" s="42"/>
      <c r="BC656" s="43"/>
      <c r="BD656" s="2"/>
      <c r="BE656" s="2"/>
      <c r="BF656" s="2"/>
      <c r="BG656" s="2"/>
      <c r="BH656" s="2"/>
      <c r="BI656" s="2"/>
      <c r="BJ656" s="2"/>
      <c r="BK656" s="2"/>
      <c r="BL656" s="2"/>
      <c r="BM656" s="2"/>
      <c r="BN656" s="2"/>
      <c r="BO656" s="2"/>
      <c r="BP656" s="2"/>
      <c r="BQ656" s="2"/>
      <c r="BR656" s="2"/>
      <c r="BS656" s="2"/>
      <c r="BT656" s="2"/>
      <c r="BU656" s="2"/>
      <c r="BV656" s="2"/>
      <c r="BW656" s="2"/>
      <c r="BX656" s="2"/>
      <c r="BY656" s="2"/>
    </row>
    <row r="657" spans="1:77" ht="15" x14ac:dyDescent="0.25">
      <c r="A657" s="47"/>
      <c r="B657" s="47"/>
      <c r="C657" s="47"/>
      <c r="D657" s="47"/>
      <c r="E657" s="47"/>
      <c r="F657" s="47"/>
      <c r="G657" s="48"/>
      <c r="H657" s="48"/>
      <c r="I657" s="48"/>
      <c r="J657" s="48"/>
      <c r="K657" s="48"/>
      <c r="L657" s="48"/>
      <c r="M657" s="49"/>
      <c r="N657" s="50"/>
      <c r="O657" s="51"/>
      <c r="P657" s="52"/>
      <c r="Q657" s="52"/>
      <c r="R657" s="51"/>
      <c r="S657" s="53"/>
      <c r="T657" s="49"/>
      <c r="U657" s="50"/>
      <c r="V657" s="51"/>
      <c r="W657" s="51"/>
      <c r="X657" s="54"/>
      <c r="Y657" s="54"/>
      <c r="Z657" s="54"/>
      <c r="AA657" s="54"/>
      <c r="AB657" s="54"/>
      <c r="AC657" s="54"/>
      <c r="AD657" s="54"/>
      <c r="AE657" s="55"/>
      <c r="AF657" s="51"/>
      <c r="AG657" s="41"/>
      <c r="AH657" s="41"/>
      <c r="AI657" s="41"/>
      <c r="AJ657" s="41"/>
      <c r="AK657" s="41"/>
      <c r="AL657" s="41"/>
      <c r="AM657" s="41"/>
      <c r="AN657" s="41"/>
      <c r="AO657" s="41"/>
      <c r="AP657" s="41"/>
      <c r="AQ657" s="41"/>
      <c r="AR657" s="41"/>
      <c r="AS657" s="41"/>
      <c r="AT657" s="41"/>
      <c r="AU657" s="41"/>
      <c r="AV657" s="41"/>
      <c r="AW657" s="41"/>
      <c r="AX657" s="41"/>
      <c r="AY657" s="41"/>
      <c r="AZ657" s="41"/>
      <c r="BA657" s="41"/>
      <c r="BB657" s="42"/>
      <c r="BC657" s="43"/>
      <c r="BD657" s="2"/>
      <c r="BE657" s="2"/>
      <c r="BF657" s="2"/>
      <c r="BG657" s="2"/>
      <c r="BH657" s="2"/>
      <c r="BI657" s="2"/>
      <c r="BJ657" s="2"/>
      <c r="BK657" s="2"/>
      <c r="BL657" s="2"/>
      <c r="BM657" s="2"/>
      <c r="BN657" s="2"/>
      <c r="BO657" s="2"/>
      <c r="BP657" s="2"/>
      <c r="BQ657" s="2"/>
      <c r="BR657" s="2"/>
      <c r="BS657" s="2"/>
      <c r="BT657" s="2"/>
      <c r="BU657" s="2"/>
      <c r="BV657" s="2"/>
      <c r="BW657" s="2"/>
      <c r="BX657" s="2"/>
      <c r="BY657" s="2"/>
    </row>
    <row r="658" spans="1:77" ht="15" x14ac:dyDescent="0.25">
      <c r="A658" s="47"/>
      <c r="B658" s="47"/>
      <c r="C658" s="47"/>
      <c r="D658" s="47"/>
      <c r="E658" s="47"/>
      <c r="F658" s="47"/>
      <c r="G658" s="48"/>
      <c r="H658" s="48"/>
      <c r="I658" s="48"/>
      <c r="J658" s="48"/>
      <c r="K658" s="48"/>
      <c r="L658" s="48"/>
      <c r="M658" s="49"/>
      <c r="N658" s="50"/>
      <c r="O658" s="51"/>
      <c r="P658" s="52"/>
      <c r="Q658" s="52"/>
      <c r="R658" s="51"/>
      <c r="S658" s="53"/>
      <c r="T658" s="49"/>
      <c r="U658" s="50"/>
      <c r="V658" s="51"/>
      <c r="W658" s="51"/>
      <c r="X658" s="54"/>
      <c r="Y658" s="54"/>
      <c r="Z658" s="54"/>
      <c r="AA658" s="54"/>
      <c r="AB658" s="54"/>
      <c r="AC658" s="54"/>
      <c r="AD658" s="54"/>
      <c r="AE658" s="55"/>
      <c r="AF658" s="51"/>
      <c r="AG658" s="41"/>
      <c r="AH658" s="41"/>
      <c r="AI658" s="41"/>
      <c r="AJ658" s="41"/>
      <c r="AK658" s="41"/>
      <c r="AL658" s="41"/>
      <c r="AM658" s="41"/>
      <c r="AN658" s="41"/>
      <c r="AO658" s="41"/>
      <c r="AP658" s="41"/>
      <c r="AQ658" s="41"/>
      <c r="AR658" s="41"/>
      <c r="AS658" s="41"/>
      <c r="AT658" s="41"/>
      <c r="AU658" s="41"/>
      <c r="AV658" s="41"/>
      <c r="AW658" s="41"/>
      <c r="AX658" s="41"/>
      <c r="AY658" s="41"/>
      <c r="AZ658" s="41"/>
      <c r="BA658" s="41"/>
      <c r="BB658" s="42"/>
      <c r="BC658" s="43"/>
      <c r="BD658" s="2"/>
      <c r="BE658" s="2"/>
      <c r="BF658" s="2"/>
      <c r="BG658" s="2"/>
      <c r="BH658" s="2"/>
      <c r="BI658" s="2"/>
      <c r="BJ658" s="2"/>
      <c r="BK658" s="2"/>
      <c r="BL658" s="2"/>
      <c r="BM658" s="2"/>
      <c r="BN658" s="2"/>
      <c r="BO658" s="2"/>
      <c r="BP658" s="2"/>
      <c r="BQ658" s="2"/>
      <c r="BR658" s="2"/>
      <c r="BS658" s="2"/>
      <c r="BT658" s="2"/>
      <c r="BU658" s="2"/>
      <c r="BV658" s="2"/>
      <c r="BW658" s="2"/>
      <c r="BX658" s="2"/>
      <c r="BY658" s="2"/>
    </row>
    <row r="659" spans="1:77" ht="15" x14ac:dyDescent="0.25">
      <c r="A659" s="47"/>
      <c r="B659" s="47"/>
      <c r="C659" s="47"/>
      <c r="D659" s="47"/>
      <c r="E659" s="47"/>
      <c r="F659" s="47"/>
      <c r="G659" s="48"/>
      <c r="H659" s="48"/>
      <c r="I659" s="48"/>
      <c r="J659" s="48"/>
      <c r="K659" s="48"/>
      <c r="L659" s="48"/>
      <c r="M659" s="49"/>
      <c r="N659" s="50"/>
      <c r="O659" s="51"/>
      <c r="P659" s="52"/>
      <c r="Q659" s="52"/>
      <c r="R659" s="51"/>
      <c r="S659" s="53"/>
      <c r="T659" s="49"/>
      <c r="U659" s="50"/>
      <c r="V659" s="51"/>
      <c r="W659" s="51"/>
      <c r="X659" s="54"/>
      <c r="Y659" s="54"/>
      <c r="Z659" s="54"/>
      <c r="AA659" s="54"/>
      <c r="AB659" s="54"/>
      <c r="AC659" s="54"/>
      <c r="AD659" s="54"/>
      <c r="AE659" s="55"/>
      <c r="AF659" s="51"/>
      <c r="AG659" s="41"/>
      <c r="AH659" s="41"/>
      <c r="AI659" s="41"/>
      <c r="AJ659" s="41"/>
      <c r="AK659" s="41"/>
      <c r="AL659" s="41"/>
      <c r="AM659" s="41"/>
      <c r="AN659" s="41"/>
      <c r="AO659" s="41"/>
      <c r="AP659" s="41"/>
      <c r="AQ659" s="41"/>
      <c r="AR659" s="41"/>
      <c r="AS659" s="41"/>
      <c r="AT659" s="41"/>
      <c r="AU659" s="41"/>
      <c r="AV659" s="41"/>
      <c r="AW659" s="41"/>
      <c r="AX659" s="41"/>
      <c r="AY659" s="41"/>
      <c r="AZ659" s="41"/>
      <c r="BA659" s="41"/>
      <c r="BB659" s="42"/>
      <c r="BC659" s="43"/>
      <c r="BD659" s="2"/>
      <c r="BE659" s="2"/>
      <c r="BF659" s="2"/>
      <c r="BG659" s="2"/>
      <c r="BH659" s="2"/>
      <c r="BI659" s="2"/>
      <c r="BJ659" s="2"/>
      <c r="BK659" s="2"/>
      <c r="BL659" s="2"/>
      <c r="BM659" s="2"/>
      <c r="BN659" s="2"/>
      <c r="BO659" s="2"/>
      <c r="BP659" s="2"/>
      <c r="BQ659" s="2"/>
      <c r="BR659" s="2"/>
      <c r="BS659" s="2"/>
      <c r="BT659" s="2"/>
      <c r="BU659" s="2"/>
      <c r="BV659" s="2"/>
      <c r="BW659" s="2"/>
      <c r="BX659" s="2"/>
      <c r="BY659" s="2"/>
    </row>
    <row r="660" spans="1:77" ht="15" x14ac:dyDescent="0.25">
      <c r="A660" s="47"/>
      <c r="B660" s="47"/>
      <c r="C660" s="47"/>
      <c r="D660" s="47"/>
      <c r="E660" s="47"/>
      <c r="F660" s="47"/>
      <c r="G660" s="48"/>
      <c r="H660" s="48"/>
      <c r="I660" s="48"/>
      <c r="J660" s="48"/>
      <c r="K660" s="48"/>
      <c r="L660" s="48"/>
      <c r="M660" s="49"/>
      <c r="N660" s="50"/>
      <c r="O660" s="51"/>
      <c r="P660" s="52"/>
      <c r="Q660" s="52"/>
      <c r="R660" s="51"/>
      <c r="S660" s="53"/>
      <c r="T660" s="49"/>
      <c r="U660" s="50"/>
      <c r="V660" s="51"/>
      <c r="W660" s="51"/>
      <c r="X660" s="54"/>
      <c r="Y660" s="54"/>
      <c r="Z660" s="54"/>
      <c r="AA660" s="54"/>
      <c r="AB660" s="54"/>
      <c r="AC660" s="54"/>
      <c r="AD660" s="54"/>
      <c r="AE660" s="55"/>
      <c r="AF660" s="51"/>
      <c r="AG660" s="41"/>
      <c r="AH660" s="41"/>
      <c r="AI660" s="41"/>
      <c r="AJ660" s="41"/>
      <c r="AK660" s="41"/>
      <c r="AL660" s="41"/>
      <c r="AM660" s="41"/>
      <c r="AN660" s="41"/>
      <c r="AO660" s="41"/>
      <c r="AP660" s="41"/>
      <c r="AQ660" s="41"/>
      <c r="AR660" s="41"/>
      <c r="AS660" s="41"/>
      <c r="AT660" s="41"/>
      <c r="AU660" s="41"/>
      <c r="AV660" s="41"/>
      <c r="AW660" s="41"/>
      <c r="AX660" s="41"/>
      <c r="AY660" s="41"/>
      <c r="AZ660" s="41"/>
      <c r="BA660" s="41"/>
      <c r="BB660" s="42"/>
      <c r="BC660" s="43"/>
      <c r="BD660" s="2"/>
      <c r="BE660" s="2"/>
      <c r="BF660" s="2"/>
      <c r="BG660" s="2"/>
      <c r="BH660" s="2"/>
      <c r="BI660" s="2"/>
      <c r="BJ660" s="2"/>
      <c r="BK660" s="2"/>
      <c r="BL660" s="2"/>
      <c r="BM660" s="2"/>
      <c r="BN660" s="2"/>
      <c r="BO660" s="2"/>
      <c r="BP660" s="2"/>
      <c r="BQ660" s="2"/>
      <c r="BR660" s="2"/>
      <c r="BS660" s="2"/>
      <c r="BT660" s="2"/>
      <c r="BU660" s="2"/>
      <c r="BV660" s="2"/>
      <c r="BW660" s="2"/>
      <c r="BX660" s="2"/>
      <c r="BY660" s="2"/>
    </row>
    <row r="661" spans="1:77" ht="15" x14ac:dyDescent="0.25">
      <c r="A661" s="47"/>
      <c r="B661" s="47"/>
      <c r="C661" s="47"/>
      <c r="D661" s="47"/>
      <c r="E661" s="47"/>
      <c r="F661" s="47"/>
      <c r="G661" s="48"/>
      <c r="H661" s="48"/>
      <c r="I661" s="48"/>
      <c r="J661" s="48"/>
      <c r="K661" s="48"/>
      <c r="L661" s="48"/>
      <c r="M661" s="49"/>
      <c r="N661" s="50"/>
      <c r="O661" s="51"/>
      <c r="P661" s="52"/>
      <c r="Q661" s="52"/>
      <c r="R661" s="51"/>
      <c r="S661" s="53"/>
      <c r="T661" s="49"/>
      <c r="U661" s="50"/>
      <c r="V661" s="51"/>
      <c r="W661" s="51"/>
      <c r="X661" s="54"/>
      <c r="Y661" s="54"/>
      <c r="Z661" s="54"/>
      <c r="AA661" s="54"/>
      <c r="AB661" s="54"/>
      <c r="AC661" s="54"/>
      <c r="AD661" s="54"/>
      <c r="AE661" s="55"/>
      <c r="AF661" s="51"/>
      <c r="AG661" s="41"/>
      <c r="AH661" s="41"/>
      <c r="AI661" s="41"/>
      <c r="AJ661" s="41"/>
      <c r="AK661" s="41"/>
      <c r="AL661" s="41"/>
      <c r="AM661" s="41"/>
      <c r="AN661" s="41"/>
      <c r="AO661" s="41"/>
      <c r="AP661" s="41"/>
      <c r="AQ661" s="41"/>
      <c r="AR661" s="41"/>
      <c r="AS661" s="41"/>
      <c r="AT661" s="41"/>
      <c r="AU661" s="41"/>
      <c r="AV661" s="41"/>
      <c r="AW661" s="41"/>
      <c r="AX661" s="41"/>
      <c r="AY661" s="41"/>
      <c r="AZ661" s="41"/>
      <c r="BA661" s="41"/>
      <c r="BB661" s="42"/>
      <c r="BC661" s="43"/>
      <c r="BD661" s="2"/>
      <c r="BE661" s="2"/>
      <c r="BF661" s="2"/>
      <c r="BG661" s="2"/>
      <c r="BH661" s="2"/>
      <c r="BI661" s="2"/>
      <c r="BJ661" s="2"/>
      <c r="BK661" s="2"/>
      <c r="BL661" s="2"/>
      <c r="BM661" s="2"/>
      <c r="BN661" s="2"/>
      <c r="BO661" s="2"/>
      <c r="BP661" s="2"/>
      <c r="BQ661" s="2"/>
      <c r="BR661" s="2"/>
      <c r="BS661" s="2"/>
      <c r="BT661" s="2"/>
      <c r="BU661" s="2"/>
      <c r="BV661" s="2"/>
      <c r="BW661" s="2"/>
      <c r="BX661" s="2"/>
      <c r="BY661" s="2"/>
    </row>
    <row r="662" spans="1:77" ht="15" x14ac:dyDescent="0.25">
      <c r="A662" s="47"/>
      <c r="B662" s="47"/>
      <c r="C662" s="47"/>
      <c r="D662" s="47"/>
      <c r="E662" s="47"/>
      <c r="F662" s="47"/>
      <c r="G662" s="48"/>
      <c r="H662" s="48"/>
      <c r="I662" s="48"/>
      <c r="J662" s="48"/>
      <c r="K662" s="48"/>
      <c r="L662" s="48"/>
      <c r="M662" s="49"/>
      <c r="N662" s="50"/>
      <c r="O662" s="51"/>
      <c r="P662" s="52"/>
      <c r="Q662" s="52"/>
      <c r="R662" s="51"/>
      <c r="S662" s="53"/>
      <c r="T662" s="49"/>
      <c r="U662" s="50"/>
      <c r="V662" s="51"/>
      <c r="W662" s="51"/>
      <c r="X662" s="54"/>
      <c r="Y662" s="54"/>
      <c r="Z662" s="54"/>
      <c r="AA662" s="54"/>
      <c r="AB662" s="54"/>
      <c r="AC662" s="54"/>
      <c r="AD662" s="54"/>
      <c r="AE662" s="55"/>
      <c r="AF662" s="51"/>
      <c r="AG662" s="41"/>
      <c r="AH662" s="41"/>
      <c r="AI662" s="41"/>
      <c r="AJ662" s="41"/>
      <c r="AK662" s="41"/>
      <c r="AL662" s="41"/>
      <c r="AM662" s="41"/>
      <c r="AN662" s="41"/>
      <c r="AO662" s="41"/>
      <c r="AP662" s="41"/>
      <c r="AQ662" s="41"/>
      <c r="AR662" s="41"/>
      <c r="AS662" s="41"/>
      <c r="AT662" s="41"/>
      <c r="AU662" s="41"/>
      <c r="AV662" s="41"/>
      <c r="AW662" s="41"/>
      <c r="AX662" s="41"/>
      <c r="AY662" s="41"/>
      <c r="AZ662" s="41"/>
      <c r="BA662" s="41"/>
      <c r="BB662" s="42"/>
      <c r="BC662" s="43"/>
      <c r="BD662" s="2"/>
      <c r="BE662" s="2"/>
      <c r="BF662" s="2"/>
      <c r="BG662" s="2"/>
      <c r="BH662" s="2"/>
      <c r="BI662" s="2"/>
      <c r="BJ662" s="2"/>
      <c r="BK662" s="2"/>
      <c r="BL662" s="2"/>
      <c r="BM662" s="2"/>
      <c r="BN662" s="2"/>
      <c r="BO662" s="2"/>
      <c r="BP662" s="2"/>
      <c r="BQ662" s="2"/>
      <c r="BR662" s="2"/>
      <c r="BS662" s="2"/>
      <c r="BT662" s="2"/>
      <c r="BU662" s="2"/>
      <c r="BV662" s="2"/>
      <c r="BW662" s="2"/>
      <c r="BX662" s="2"/>
      <c r="BY662" s="2"/>
    </row>
    <row r="663" spans="1:77" ht="15" x14ac:dyDescent="0.25">
      <c r="A663" s="47"/>
      <c r="B663" s="47"/>
      <c r="C663" s="47"/>
      <c r="D663" s="47"/>
      <c r="E663" s="47"/>
      <c r="F663" s="47"/>
      <c r="G663" s="48"/>
      <c r="H663" s="48"/>
      <c r="I663" s="48"/>
      <c r="J663" s="48"/>
      <c r="K663" s="48"/>
      <c r="L663" s="48"/>
      <c r="M663" s="49"/>
      <c r="N663" s="50"/>
      <c r="O663" s="51"/>
      <c r="P663" s="52"/>
      <c r="Q663" s="52"/>
      <c r="R663" s="51"/>
      <c r="S663" s="53"/>
      <c r="T663" s="49"/>
      <c r="U663" s="50"/>
      <c r="V663" s="51"/>
      <c r="W663" s="51"/>
      <c r="X663" s="54"/>
      <c r="Y663" s="54"/>
      <c r="Z663" s="54"/>
      <c r="AA663" s="54"/>
      <c r="AB663" s="54"/>
      <c r="AC663" s="54"/>
      <c r="AD663" s="54"/>
      <c r="AE663" s="55"/>
      <c r="AF663" s="51"/>
      <c r="AG663" s="41"/>
      <c r="AH663" s="41"/>
      <c r="AI663" s="41"/>
      <c r="AJ663" s="41"/>
      <c r="AK663" s="41"/>
      <c r="AL663" s="41"/>
      <c r="AM663" s="41"/>
      <c r="AN663" s="41"/>
      <c r="AO663" s="41"/>
      <c r="AP663" s="41"/>
      <c r="AQ663" s="41"/>
      <c r="AR663" s="41"/>
      <c r="AS663" s="41"/>
      <c r="AT663" s="41"/>
      <c r="AU663" s="41"/>
      <c r="AV663" s="41"/>
      <c r="AW663" s="41"/>
      <c r="AX663" s="41"/>
      <c r="AY663" s="41"/>
      <c r="AZ663" s="41"/>
      <c r="BA663" s="41"/>
      <c r="BB663" s="42"/>
      <c r="BC663" s="43"/>
      <c r="BD663" s="2"/>
      <c r="BE663" s="2"/>
      <c r="BF663" s="2"/>
      <c r="BG663" s="2"/>
      <c r="BH663" s="2"/>
      <c r="BI663" s="2"/>
      <c r="BJ663" s="2"/>
      <c r="BK663" s="2"/>
      <c r="BL663" s="2"/>
      <c r="BM663" s="2"/>
      <c r="BN663" s="2"/>
      <c r="BO663" s="2"/>
      <c r="BP663" s="2"/>
      <c r="BQ663" s="2"/>
      <c r="BR663" s="2"/>
      <c r="BS663" s="2"/>
      <c r="BT663" s="2"/>
      <c r="BU663" s="2"/>
      <c r="BV663" s="2"/>
      <c r="BW663" s="2"/>
      <c r="BX663" s="2"/>
      <c r="BY663" s="2"/>
    </row>
    <row r="664" spans="1:77" ht="15" x14ac:dyDescent="0.25">
      <c r="A664" s="47"/>
      <c r="B664" s="47"/>
      <c r="C664" s="47"/>
      <c r="D664" s="47"/>
      <c r="E664" s="47"/>
      <c r="F664" s="47"/>
      <c r="G664" s="48"/>
      <c r="H664" s="48"/>
      <c r="I664" s="48"/>
      <c r="J664" s="48"/>
      <c r="K664" s="48"/>
      <c r="L664" s="48"/>
      <c r="M664" s="49"/>
      <c r="N664" s="50"/>
      <c r="O664" s="51"/>
      <c r="P664" s="52"/>
      <c r="Q664" s="52"/>
      <c r="R664" s="51"/>
      <c r="S664" s="53"/>
      <c r="T664" s="49"/>
      <c r="U664" s="50"/>
      <c r="V664" s="51"/>
      <c r="W664" s="51"/>
      <c r="X664" s="54"/>
      <c r="Y664" s="54"/>
      <c r="Z664" s="54"/>
      <c r="AA664" s="54"/>
      <c r="AB664" s="54"/>
      <c r="AC664" s="54"/>
      <c r="AD664" s="54"/>
      <c r="AE664" s="55"/>
      <c r="AF664" s="51"/>
      <c r="AG664" s="41"/>
      <c r="AH664" s="41"/>
      <c r="AI664" s="41"/>
      <c r="AJ664" s="41"/>
      <c r="AK664" s="41"/>
      <c r="AL664" s="41"/>
      <c r="AM664" s="41"/>
      <c r="AN664" s="41"/>
      <c r="AO664" s="41"/>
      <c r="AP664" s="41"/>
      <c r="AQ664" s="41"/>
      <c r="AR664" s="41"/>
      <c r="AS664" s="41"/>
      <c r="AT664" s="41"/>
      <c r="AU664" s="41"/>
      <c r="AV664" s="41"/>
      <c r="AW664" s="41"/>
      <c r="AX664" s="41"/>
      <c r="AY664" s="41"/>
      <c r="AZ664" s="41"/>
      <c r="BA664" s="41"/>
      <c r="BB664" s="42"/>
      <c r="BC664" s="43"/>
      <c r="BD664" s="2"/>
      <c r="BE664" s="2"/>
      <c r="BF664" s="2"/>
      <c r="BG664" s="2"/>
      <c r="BH664" s="2"/>
      <c r="BI664" s="2"/>
      <c r="BJ664" s="2"/>
      <c r="BK664" s="2"/>
      <c r="BL664" s="2"/>
      <c r="BM664" s="2"/>
      <c r="BN664" s="2"/>
      <c r="BO664" s="2"/>
      <c r="BP664" s="2"/>
      <c r="BQ664" s="2"/>
      <c r="BR664" s="2"/>
      <c r="BS664" s="2"/>
      <c r="BT664" s="2"/>
      <c r="BU664" s="2"/>
      <c r="BV664" s="2"/>
      <c r="BW664" s="2"/>
      <c r="BX664" s="2"/>
      <c r="BY664" s="2"/>
    </row>
    <row r="665" spans="1:77" ht="15" x14ac:dyDescent="0.25">
      <c r="A665" s="47"/>
      <c r="B665" s="47"/>
      <c r="C665" s="47"/>
      <c r="D665" s="47"/>
      <c r="E665" s="47"/>
      <c r="F665" s="47"/>
      <c r="G665" s="48"/>
      <c r="H665" s="48"/>
      <c r="I665" s="48"/>
      <c r="J665" s="48"/>
      <c r="K665" s="48"/>
      <c r="L665" s="48"/>
      <c r="M665" s="49"/>
      <c r="N665" s="50"/>
      <c r="O665" s="51"/>
      <c r="P665" s="52"/>
      <c r="Q665" s="52"/>
      <c r="R665" s="51"/>
      <c r="S665" s="53"/>
      <c r="T665" s="49"/>
      <c r="U665" s="50"/>
      <c r="V665" s="51"/>
      <c r="W665" s="51"/>
      <c r="X665" s="54"/>
      <c r="Y665" s="54"/>
      <c r="Z665" s="54"/>
      <c r="AA665" s="54"/>
      <c r="AB665" s="54"/>
      <c r="AC665" s="54"/>
      <c r="AD665" s="54"/>
      <c r="AE665" s="55"/>
      <c r="AF665" s="51"/>
      <c r="AG665" s="41"/>
      <c r="AH665" s="41"/>
      <c r="AI665" s="41"/>
      <c r="AJ665" s="41"/>
      <c r="AK665" s="41"/>
      <c r="AL665" s="41"/>
      <c r="AM665" s="41"/>
      <c r="AN665" s="41"/>
      <c r="AO665" s="41"/>
      <c r="AP665" s="41"/>
      <c r="AQ665" s="41"/>
      <c r="AR665" s="41"/>
      <c r="AS665" s="41"/>
      <c r="AT665" s="41"/>
      <c r="AU665" s="41"/>
      <c r="AV665" s="41"/>
      <c r="AW665" s="41"/>
      <c r="AX665" s="41"/>
      <c r="AY665" s="41"/>
      <c r="AZ665" s="41"/>
      <c r="BA665" s="41"/>
      <c r="BB665" s="42"/>
      <c r="BC665" s="43"/>
      <c r="BD665" s="2"/>
      <c r="BE665" s="2"/>
      <c r="BF665" s="2"/>
      <c r="BG665" s="2"/>
      <c r="BH665" s="2"/>
      <c r="BI665" s="2"/>
      <c r="BJ665" s="2"/>
      <c r="BK665" s="2"/>
      <c r="BL665" s="2"/>
      <c r="BM665" s="2"/>
      <c r="BN665" s="2"/>
      <c r="BO665" s="2"/>
      <c r="BP665" s="2"/>
      <c r="BQ665" s="2"/>
      <c r="BR665" s="2"/>
      <c r="BS665" s="2"/>
      <c r="BT665" s="2"/>
      <c r="BU665" s="2"/>
      <c r="BV665" s="2"/>
      <c r="BW665" s="2"/>
      <c r="BX665" s="2"/>
      <c r="BY665" s="2"/>
    </row>
    <row r="666" spans="1:77" ht="15" x14ac:dyDescent="0.25">
      <c r="A666" s="47"/>
      <c r="B666" s="47"/>
      <c r="C666" s="47"/>
      <c r="D666" s="47"/>
      <c r="E666" s="47"/>
      <c r="F666" s="47"/>
      <c r="G666" s="48"/>
      <c r="H666" s="48"/>
      <c r="I666" s="48"/>
      <c r="J666" s="48"/>
      <c r="K666" s="48"/>
      <c r="L666" s="48"/>
      <c r="M666" s="49"/>
      <c r="N666" s="50"/>
      <c r="O666" s="51"/>
      <c r="P666" s="52"/>
      <c r="Q666" s="52"/>
      <c r="R666" s="51"/>
      <c r="S666" s="53"/>
      <c r="T666" s="49"/>
      <c r="U666" s="50"/>
      <c r="V666" s="51"/>
      <c r="W666" s="51"/>
      <c r="X666" s="54"/>
      <c r="Y666" s="54"/>
      <c r="Z666" s="54"/>
      <c r="AA666" s="54"/>
      <c r="AB666" s="54"/>
      <c r="AC666" s="54"/>
      <c r="AD666" s="54"/>
      <c r="AE666" s="55"/>
      <c r="AF666" s="51"/>
      <c r="AG666" s="41"/>
      <c r="AH666" s="41"/>
      <c r="AI666" s="41"/>
      <c r="AJ666" s="41"/>
      <c r="AK666" s="41"/>
      <c r="AL666" s="41"/>
      <c r="AM666" s="41"/>
      <c r="AN666" s="41"/>
      <c r="AO666" s="41"/>
      <c r="AP666" s="41"/>
      <c r="AQ666" s="41"/>
      <c r="AR666" s="41"/>
      <c r="AS666" s="41"/>
      <c r="AT666" s="41"/>
      <c r="AU666" s="41"/>
      <c r="AV666" s="41"/>
      <c r="AW666" s="41"/>
      <c r="AX666" s="41"/>
      <c r="AY666" s="41"/>
      <c r="AZ666" s="41"/>
      <c r="BA666" s="41"/>
      <c r="BB666" s="42"/>
      <c r="BC666" s="43"/>
      <c r="BD666" s="2"/>
      <c r="BE666" s="2"/>
      <c r="BF666" s="2"/>
      <c r="BG666" s="2"/>
      <c r="BH666" s="2"/>
      <c r="BI666" s="2"/>
      <c r="BJ666" s="2"/>
      <c r="BK666" s="2"/>
      <c r="BL666" s="2"/>
      <c r="BM666" s="2"/>
      <c r="BN666" s="2"/>
      <c r="BO666" s="2"/>
      <c r="BP666" s="2"/>
      <c r="BQ666" s="2"/>
      <c r="BR666" s="2"/>
      <c r="BS666" s="2"/>
      <c r="BT666" s="2"/>
      <c r="BU666" s="2"/>
      <c r="BV666" s="2"/>
      <c r="BW666" s="2"/>
      <c r="BX666" s="2"/>
      <c r="BY666" s="2"/>
    </row>
    <row r="667" spans="1:77" ht="15" x14ac:dyDescent="0.25">
      <c r="A667" s="47"/>
      <c r="B667" s="47"/>
      <c r="C667" s="47"/>
      <c r="D667" s="47"/>
      <c r="E667" s="47"/>
      <c r="F667" s="47"/>
      <c r="G667" s="48"/>
      <c r="H667" s="48"/>
      <c r="I667" s="48"/>
      <c r="J667" s="48"/>
      <c r="K667" s="48"/>
      <c r="L667" s="48"/>
      <c r="M667" s="49"/>
      <c r="N667" s="50"/>
      <c r="O667" s="51"/>
      <c r="P667" s="52"/>
      <c r="Q667" s="52"/>
      <c r="R667" s="51"/>
      <c r="S667" s="53"/>
      <c r="T667" s="49"/>
      <c r="U667" s="50"/>
      <c r="V667" s="51"/>
      <c r="W667" s="51"/>
      <c r="X667" s="54"/>
      <c r="Y667" s="54"/>
      <c r="Z667" s="54"/>
      <c r="AA667" s="54"/>
      <c r="AB667" s="54"/>
      <c r="AC667" s="54"/>
      <c r="AD667" s="54"/>
      <c r="AE667" s="55"/>
      <c r="AF667" s="51"/>
      <c r="AG667" s="41"/>
      <c r="AH667" s="41"/>
      <c r="AI667" s="41"/>
      <c r="AJ667" s="41"/>
      <c r="AK667" s="41"/>
      <c r="AL667" s="41"/>
      <c r="AM667" s="41"/>
      <c r="AN667" s="41"/>
      <c r="AO667" s="41"/>
      <c r="AP667" s="41"/>
      <c r="AQ667" s="41"/>
      <c r="AR667" s="41"/>
      <c r="AS667" s="41"/>
      <c r="AT667" s="41"/>
      <c r="AU667" s="41"/>
      <c r="AV667" s="41"/>
      <c r="AW667" s="41"/>
      <c r="AX667" s="41"/>
      <c r="AY667" s="41"/>
      <c r="AZ667" s="41"/>
      <c r="BA667" s="41"/>
      <c r="BB667" s="42"/>
      <c r="BC667" s="43"/>
      <c r="BD667" s="2"/>
      <c r="BE667" s="2"/>
      <c r="BF667" s="2"/>
      <c r="BG667" s="2"/>
      <c r="BH667" s="2"/>
      <c r="BI667" s="2"/>
      <c r="BJ667" s="2"/>
      <c r="BK667" s="2"/>
      <c r="BL667" s="2"/>
      <c r="BM667" s="2"/>
      <c r="BN667" s="2"/>
      <c r="BO667" s="2"/>
      <c r="BP667" s="2"/>
      <c r="BQ667" s="2"/>
      <c r="BR667" s="2"/>
      <c r="BS667" s="2"/>
      <c r="BT667" s="2"/>
      <c r="BU667" s="2"/>
      <c r="BV667" s="2"/>
      <c r="BW667" s="2"/>
      <c r="BX667" s="2"/>
      <c r="BY667" s="2"/>
    </row>
    <row r="668" spans="1:77" ht="15" x14ac:dyDescent="0.25">
      <c r="A668" s="47"/>
      <c r="B668" s="47"/>
      <c r="C668" s="47"/>
      <c r="D668" s="47"/>
      <c r="E668" s="47"/>
      <c r="F668" s="47"/>
      <c r="G668" s="48"/>
      <c r="H668" s="48"/>
      <c r="I668" s="48"/>
      <c r="J668" s="48"/>
      <c r="K668" s="48"/>
      <c r="L668" s="48"/>
      <c r="M668" s="49"/>
      <c r="N668" s="50"/>
      <c r="O668" s="51"/>
      <c r="P668" s="52"/>
      <c r="Q668" s="52"/>
      <c r="R668" s="51"/>
      <c r="S668" s="53"/>
      <c r="T668" s="49"/>
      <c r="U668" s="50"/>
      <c r="V668" s="51"/>
      <c r="W668" s="51"/>
      <c r="X668" s="54"/>
      <c r="Y668" s="54"/>
      <c r="Z668" s="54"/>
      <c r="AA668" s="54"/>
      <c r="AB668" s="54"/>
      <c r="AC668" s="54"/>
      <c r="AD668" s="54"/>
      <c r="AE668" s="55"/>
      <c r="AF668" s="51"/>
      <c r="AG668" s="41"/>
      <c r="AH668" s="41"/>
      <c r="AI668" s="41"/>
      <c r="AJ668" s="41"/>
      <c r="AK668" s="41"/>
      <c r="AL668" s="41"/>
      <c r="AM668" s="41"/>
      <c r="AN668" s="41"/>
      <c r="AO668" s="41"/>
      <c r="AP668" s="41"/>
      <c r="AQ668" s="41"/>
      <c r="AR668" s="41"/>
      <c r="AS668" s="41"/>
      <c r="AT668" s="41"/>
      <c r="AU668" s="41"/>
      <c r="AV668" s="41"/>
      <c r="AW668" s="41"/>
      <c r="AX668" s="41"/>
      <c r="AY668" s="41"/>
      <c r="AZ668" s="41"/>
      <c r="BA668" s="41"/>
      <c r="BB668" s="42"/>
      <c r="BC668" s="43"/>
      <c r="BD668" s="2"/>
      <c r="BE668" s="2"/>
      <c r="BF668" s="2"/>
      <c r="BG668" s="2"/>
      <c r="BH668" s="2"/>
      <c r="BI668" s="2"/>
      <c r="BJ668" s="2"/>
      <c r="BK668" s="2"/>
      <c r="BL668" s="2"/>
      <c r="BM668" s="2"/>
      <c r="BN668" s="2"/>
      <c r="BO668" s="2"/>
      <c r="BP668" s="2"/>
      <c r="BQ668" s="2"/>
      <c r="BR668" s="2"/>
      <c r="BS668" s="2"/>
      <c r="BT668" s="2"/>
      <c r="BU668" s="2"/>
      <c r="BV668" s="2"/>
      <c r="BW668" s="2"/>
      <c r="BX668" s="2"/>
      <c r="BY668" s="2"/>
    </row>
    <row r="669" spans="1:77" ht="15" x14ac:dyDescent="0.25">
      <c r="A669" s="47"/>
      <c r="B669" s="47"/>
      <c r="C669" s="47"/>
      <c r="D669" s="47"/>
      <c r="E669" s="47"/>
      <c r="F669" s="47"/>
      <c r="G669" s="48"/>
      <c r="H669" s="48"/>
      <c r="I669" s="48"/>
      <c r="J669" s="48"/>
      <c r="K669" s="48"/>
      <c r="L669" s="48"/>
      <c r="M669" s="49"/>
      <c r="N669" s="50"/>
      <c r="O669" s="51"/>
      <c r="P669" s="52"/>
      <c r="Q669" s="52"/>
      <c r="R669" s="51"/>
      <c r="S669" s="53"/>
      <c r="T669" s="49"/>
      <c r="U669" s="50"/>
      <c r="V669" s="51"/>
      <c r="W669" s="51"/>
      <c r="X669" s="54"/>
      <c r="Y669" s="54"/>
      <c r="Z669" s="54"/>
      <c r="AA669" s="54"/>
      <c r="AB669" s="54"/>
      <c r="AC669" s="54"/>
      <c r="AD669" s="54"/>
      <c r="AE669" s="55"/>
      <c r="AF669" s="51"/>
      <c r="AG669" s="41"/>
      <c r="AH669" s="41"/>
      <c r="AI669" s="41"/>
      <c r="AJ669" s="41"/>
      <c r="AK669" s="41"/>
      <c r="AL669" s="41"/>
      <c r="AM669" s="41"/>
      <c r="AN669" s="41"/>
      <c r="AO669" s="41"/>
      <c r="AP669" s="41"/>
      <c r="AQ669" s="41"/>
      <c r="AR669" s="41"/>
      <c r="AS669" s="41"/>
      <c r="AT669" s="41"/>
      <c r="AU669" s="41"/>
      <c r="AV669" s="41"/>
      <c r="AW669" s="41"/>
      <c r="AX669" s="41"/>
      <c r="AY669" s="41"/>
      <c r="AZ669" s="41"/>
      <c r="BA669" s="41"/>
      <c r="BB669" s="42"/>
      <c r="BC669" s="43"/>
      <c r="BD669" s="2"/>
      <c r="BE669" s="2"/>
      <c r="BF669" s="2"/>
      <c r="BG669" s="2"/>
      <c r="BH669" s="2"/>
      <c r="BI669" s="2"/>
      <c r="BJ669" s="2"/>
      <c r="BK669" s="2"/>
      <c r="BL669" s="2"/>
      <c r="BM669" s="2"/>
      <c r="BN669" s="2"/>
      <c r="BO669" s="2"/>
      <c r="BP669" s="2"/>
      <c r="BQ669" s="2"/>
      <c r="BR669" s="2"/>
      <c r="BS669" s="2"/>
      <c r="BT669" s="2"/>
      <c r="BU669" s="2"/>
      <c r="BV669" s="2"/>
      <c r="BW669" s="2"/>
      <c r="BX669" s="2"/>
      <c r="BY669" s="2"/>
    </row>
    <row r="670" spans="1:77" ht="15" x14ac:dyDescent="0.25">
      <c r="A670" s="47"/>
      <c r="B670" s="47"/>
      <c r="C670" s="47"/>
      <c r="D670" s="47"/>
      <c r="E670" s="47"/>
      <c r="F670" s="47"/>
      <c r="G670" s="48"/>
      <c r="H670" s="48"/>
      <c r="I670" s="48"/>
      <c r="J670" s="48"/>
      <c r="K670" s="48"/>
      <c r="L670" s="48"/>
      <c r="M670" s="49"/>
      <c r="N670" s="50"/>
      <c r="O670" s="51"/>
      <c r="P670" s="52"/>
      <c r="Q670" s="52"/>
      <c r="R670" s="51"/>
      <c r="S670" s="53"/>
      <c r="T670" s="49"/>
      <c r="U670" s="50"/>
      <c r="V670" s="51"/>
      <c r="W670" s="51"/>
      <c r="X670" s="54"/>
      <c r="Y670" s="54"/>
      <c r="Z670" s="54"/>
      <c r="AA670" s="54"/>
      <c r="AB670" s="54"/>
      <c r="AC670" s="54"/>
      <c r="AD670" s="54"/>
      <c r="AE670" s="55"/>
      <c r="AF670" s="51"/>
      <c r="AG670" s="41"/>
      <c r="AH670" s="41"/>
      <c r="AI670" s="41"/>
      <c r="AJ670" s="41"/>
      <c r="AK670" s="41"/>
      <c r="AL670" s="41"/>
      <c r="AM670" s="41"/>
      <c r="AN670" s="41"/>
      <c r="AO670" s="41"/>
      <c r="AP670" s="41"/>
      <c r="AQ670" s="41"/>
      <c r="AR670" s="41"/>
      <c r="AS670" s="41"/>
      <c r="AT670" s="41"/>
      <c r="AU670" s="41"/>
      <c r="AV670" s="41"/>
      <c r="AW670" s="41"/>
      <c r="AX670" s="41"/>
      <c r="AY670" s="41"/>
      <c r="AZ670" s="41"/>
      <c r="BA670" s="41"/>
      <c r="BB670" s="42"/>
      <c r="BC670" s="43"/>
      <c r="BD670" s="2"/>
      <c r="BE670" s="2"/>
      <c r="BF670" s="2"/>
      <c r="BG670" s="2"/>
      <c r="BH670" s="2"/>
      <c r="BI670" s="2"/>
      <c r="BJ670" s="2"/>
      <c r="BK670" s="2"/>
      <c r="BL670" s="2"/>
      <c r="BM670" s="2"/>
      <c r="BN670" s="2"/>
      <c r="BO670" s="2"/>
      <c r="BP670" s="2"/>
      <c r="BQ670" s="2"/>
      <c r="BR670" s="2"/>
      <c r="BS670" s="2"/>
      <c r="BT670" s="2"/>
      <c r="BU670" s="2"/>
      <c r="BV670" s="2"/>
      <c r="BW670" s="2"/>
      <c r="BX670" s="2"/>
      <c r="BY670" s="2"/>
    </row>
    <row r="671" spans="1:77" ht="15" x14ac:dyDescent="0.25">
      <c r="A671" s="47"/>
      <c r="B671" s="47"/>
      <c r="C671" s="47"/>
      <c r="D671" s="47"/>
      <c r="E671" s="47"/>
      <c r="F671" s="47"/>
      <c r="G671" s="48"/>
      <c r="H671" s="48"/>
      <c r="I671" s="48"/>
      <c r="J671" s="48"/>
      <c r="K671" s="48"/>
      <c r="L671" s="48"/>
      <c r="M671" s="49"/>
      <c r="N671" s="50"/>
      <c r="O671" s="51"/>
      <c r="P671" s="52"/>
      <c r="Q671" s="52"/>
      <c r="R671" s="51"/>
      <c r="S671" s="53"/>
      <c r="T671" s="49"/>
      <c r="U671" s="50"/>
      <c r="V671" s="51"/>
      <c r="W671" s="51"/>
      <c r="X671" s="54"/>
      <c r="Y671" s="54"/>
      <c r="Z671" s="54"/>
      <c r="AA671" s="54"/>
      <c r="AB671" s="54"/>
      <c r="AC671" s="54"/>
      <c r="AD671" s="54"/>
      <c r="AE671" s="55"/>
      <c r="AF671" s="51"/>
      <c r="AG671" s="41"/>
      <c r="AH671" s="41"/>
      <c r="AI671" s="41"/>
      <c r="AJ671" s="41"/>
      <c r="AK671" s="41"/>
      <c r="AL671" s="41"/>
      <c r="AM671" s="41"/>
      <c r="AN671" s="41"/>
      <c r="AO671" s="41"/>
      <c r="AP671" s="41"/>
      <c r="AQ671" s="41"/>
      <c r="AR671" s="41"/>
      <c r="AS671" s="41"/>
      <c r="AT671" s="41"/>
      <c r="AU671" s="41"/>
      <c r="AV671" s="41"/>
      <c r="AW671" s="41"/>
      <c r="AX671" s="41"/>
      <c r="AY671" s="41"/>
      <c r="AZ671" s="41"/>
      <c r="BA671" s="41"/>
      <c r="BB671" s="42"/>
      <c r="BC671" s="43"/>
      <c r="BD671" s="2"/>
      <c r="BE671" s="2"/>
      <c r="BF671" s="2"/>
      <c r="BG671" s="2"/>
      <c r="BH671" s="2"/>
      <c r="BI671" s="2"/>
      <c r="BJ671" s="2"/>
      <c r="BK671" s="2"/>
      <c r="BL671" s="2"/>
      <c r="BM671" s="2"/>
      <c r="BN671" s="2"/>
      <c r="BO671" s="2"/>
      <c r="BP671" s="2"/>
      <c r="BQ671" s="2"/>
      <c r="BR671" s="2"/>
      <c r="BS671" s="2"/>
      <c r="BT671" s="2"/>
      <c r="BU671" s="2"/>
      <c r="BV671" s="2"/>
      <c r="BW671" s="2"/>
      <c r="BX671" s="2"/>
      <c r="BY671" s="2"/>
    </row>
    <row r="672" spans="1:77" ht="15" x14ac:dyDescent="0.25">
      <c r="A672" s="47"/>
      <c r="B672" s="47"/>
      <c r="C672" s="47"/>
      <c r="D672" s="47"/>
      <c r="E672" s="47"/>
      <c r="F672" s="47"/>
      <c r="G672" s="48"/>
      <c r="H672" s="48"/>
      <c r="I672" s="48"/>
      <c r="J672" s="48"/>
      <c r="K672" s="48"/>
      <c r="L672" s="48"/>
      <c r="M672" s="49"/>
      <c r="N672" s="50"/>
      <c r="O672" s="51"/>
      <c r="P672" s="52"/>
      <c r="Q672" s="52"/>
      <c r="R672" s="51"/>
      <c r="S672" s="53"/>
      <c r="T672" s="49"/>
      <c r="U672" s="50"/>
      <c r="V672" s="51"/>
      <c r="W672" s="51"/>
      <c r="X672" s="54"/>
      <c r="Y672" s="54"/>
      <c r="Z672" s="54"/>
      <c r="AA672" s="54"/>
      <c r="AB672" s="54"/>
      <c r="AC672" s="54"/>
      <c r="AD672" s="54"/>
      <c r="AE672" s="55"/>
      <c r="AF672" s="51"/>
      <c r="AG672" s="41"/>
      <c r="AH672" s="41"/>
      <c r="AI672" s="41"/>
      <c r="AJ672" s="41"/>
      <c r="AK672" s="41"/>
      <c r="AL672" s="41"/>
      <c r="AM672" s="41"/>
      <c r="AN672" s="41"/>
      <c r="AO672" s="41"/>
      <c r="AP672" s="41"/>
      <c r="AQ672" s="41"/>
      <c r="AR672" s="41"/>
      <c r="AS672" s="41"/>
      <c r="AT672" s="41"/>
      <c r="AU672" s="41"/>
      <c r="AV672" s="41"/>
      <c r="AW672" s="41"/>
      <c r="AX672" s="41"/>
      <c r="AY672" s="41"/>
      <c r="AZ672" s="41"/>
      <c r="BA672" s="41"/>
      <c r="BB672" s="42"/>
      <c r="BC672" s="43"/>
      <c r="BD672" s="2"/>
      <c r="BE672" s="2"/>
      <c r="BF672" s="2"/>
      <c r="BG672" s="2"/>
      <c r="BH672" s="2"/>
      <c r="BI672" s="2"/>
      <c r="BJ672" s="2"/>
      <c r="BK672" s="2"/>
      <c r="BL672" s="2"/>
      <c r="BM672" s="2"/>
      <c r="BN672" s="2"/>
      <c r="BO672" s="2"/>
      <c r="BP672" s="2"/>
      <c r="BQ672" s="2"/>
      <c r="BR672" s="2"/>
      <c r="BS672" s="2"/>
      <c r="BT672" s="2"/>
      <c r="BU672" s="2"/>
      <c r="BV672" s="2"/>
      <c r="BW672" s="2"/>
      <c r="BX672" s="2"/>
      <c r="BY672" s="2"/>
    </row>
    <row r="673" spans="1:77" ht="15" x14ac:dyDescent="0.25">
      <c r="A673" s="47"/>
      <c r="B673" s="47"/>
      <c r="C673" s="47"/>
      <c r="D673" s="47"/>
      <c r="E673" s="47"/>
      <c r="F673" s="47"/>
      <c r="G673" s="48"/>
      <c r="H673" s="48"/>
      <c r="I673" s="48"/>
      <c r="J673" s="48"/>
      <c r="K673" s="48"/>
      <c r="L673" s="48"/>
      <c r="M673" s="49"/>
      <c r="N673" s="50"/>
      <c r="O673" s="51"/>
      <c r="P673" s="52"/>
      <c r="Q673" s="52"/>
      <c r="R673" s="51"/>
      <c r="S673" s="53"/>
      <c r="T673" s="49"/>
      <c r="U673" s="50"/>
      <c r="V673" s="51"/>
      <c r="W673" s="51"/>
      <c r="X673" s="54"/>
      <c r="Y673" s="54"/>
      <c r="Z673" s="54"/>
      <c r="AA673" s="54"/>
      <c r="AB673" s="54"/>
      <c r="AC673" s="54"/>
      <c r="AD673" s="54"/>
      <c r="AE673" s="55"/>
      <c r="AF673" s="51"/>
      <c r="AG673" s="41"/>
      <c r="AH673" s="41"/>
      <c r="AI673" s="41"/>
      <c r="AJ673" s="41"/>
      <c r="AK673" s="41"/>
      <c r="AL673" s="41"/>
      <c r="AM673" s="41"/>
      <c r="AN673" s="41"/>
      <c r="AO673" s="41"/>
      <c r="AP673" s="41"/>
      <c r="AQ673" s="41"/>
      <c r="AR673" s="41"/>
      <c r="AS673" s="41"/>
      <c r="AT673" s="41"/>
      <c r="AU673" s="41"/>
      <c r="AV673" s="41"/>
      <c r="AW673" s="41"/>
      <c r="AX673" s="41"/>
      <c r="AY673" s="41"/>
      <c r="AZ673" s="41"/>
      <c r="BA673" s="41"/>
      <c r="BB673" s="42"/>
      <c r="BC673" s="43"/>
      <c r="BD673" s="2"/>
      <c r="BE673" s="2"/>
      <c r="BF673" s="2"/>
      <c r="BG673" s="2"/>
      <c r="BH673" s="2"/>
      <c r="BI673" s="2"/>
      <c r="BJ673" s="2"/>
      <c r="BK673" s="2"/>
      <c r="BL673" s="2"/>
      <c r="BM673" s="2"/>
      <c r="BN673" s="2"/>
      <c r="BO673" s="2"/>
      <c r="BP673" s="2"/>
      <c r="BQ673" s="2"/>
      <c r="BR673" s="2"/>
      <c r="BS673" s="2"/>
      <c r="BT673" s="2"/>
      <c r="BU673" s="2"/>
      <c r="BV673" s="2"/>
      <c r="BW673" s="2"/>
      <c r="BX673" s="2"/>
      <c r="BY673" s="2"/>
    </row>
    <row r="674" spans="1:77" ht="15" x14ac:dyDescent="0.25">
      <c r="A674" s="47"/>
      <c r="B674" s="47"/>
      <c r="C674" s="47"/>
      <c r="D674" s="47"/>
      <c r="E674" s="47"/>
      <c r="F674" s="47"/>
      <c r="G674" s="48"/>
      <c r="H674" s="48"/>
      <c r="I674" s="48"/>
      <c r="J674" s="48"/>
      <c r="K674" s="48"/>
      <c r="L674" s="48"/>
      <c r="M674" s="49"/>
      <c r="N674" s="50"/>
      <c r="O674" s="51"/>
      <c r="P674" s="52"/>
      <c r="Q674" s="52"/>
      <c r="R674" s="51"/>
      <c r="S674" s="53"/>
      <c r="T674" s="49"/>
      <c r="U674" s="50"/>
      <c r="V674" s="51"/>
      <c r="W674" s="51"/>
      <c r="X674" s="54"/>
      <c r="Y674" s="54"/>
      <c r="Z674" s="54"/>
      <c r="AA674" s="54"/>
      <c r="AB674" s="54"/>
      <c r="AC674" s="54"/>
      <c r="AD674" s="54"/>
      <c r="AE674" s="55"/>
      <c r="AF674" s="51"/>
      <c r="AG674" s="41"/>
      <c r="AH674" s="41"/>
      <c r="AI674" s="41"/>
      <c r="AJ674" s="41"/>
      <c r="AK674" s="41"/>
      <c r="AL674" s="41"/>
      <c r="AM674" s="41"/>
      <c r="AN674" s="41"/>
      <c r="AO674" s="41"/>
      <c r="AP674" s="41"/>
      <c r="AQ674" s="41"/>
      <c r="AR674" s="41"/>
      <c r="AS674" s="41"/>
      <c r="AT674" s="41"/>
      <c r="AU674" s="41"/>
      <c r="AV674" s="41"/>
      <c r="AW674" s="41"/>
      <c r="AX674" s="41"/>
      <c r="AY674" s="41"/>
      <c r="AZ674" s="41"/>
      <c r="BA674" s="41"/>
      <c r="BB674" s="42"/>
      <c r="BC674" s="43"/>
      <c r="BD674" s="2"/>
      <c r="BE674" s="2"/>
      <c r="BF674" s="2"/>
      <c r="BG674" s="2"/>
      <c r="BH674" s="2"/>
      <c r="BI674" s="2"/>
      <c r="BJ674" s="2"/>
      <c r="BK674" s="2"/>
      <c r="BL674" s="2"/>
      <c r="BM674" s="2"/>
      <c r="BN674" s="2"/>
      <c r="BO674" s="2"/>
      <c r="BP674" s="2"/>
      <c r="BQ674" s="2"/>
      <c r="BR674" s="2"/>
      <c r="BS674" s="2"/>
      <c r="BT674" s="2"/>
      <c r="BU674" s="2"/>
      <c r="BV674" s="2"/>
      <c r="BW674" s="2"/>
      <c r="BX674" s="2"/>
      <c r="BY674" s="2"/>
    </row>
    <row r="675" spans="1:77" ht="15" x14ac:dyDescent="0.25">
      <c r="A675" s="47"/>
      <c r="B675" s="47"/>
      <c r="C675" s="47"/>
      <c r="D675" s="47"/>
      <c r="E675" s="47"/>
      <c r="F675" s="47"/>
      <c r="G675" s="48"/>
      <c r="H675" s="48"/>
      <c r="I675" s="48"/>
      <c r="J675" s="48"/>
      <c r="K675" s="48"/>
      <c r="L675" s="48"/>
      <c r="M675" s="49"/>
      <c r="N675" s="50"/>
      <c r="O675" s="51"/>
      <c r="P675" s="52"/>
      <c r="Q675" s="52"/>
      <c r="R675" s="51"/>
      <c r="S675" s="53"/>
      <c r="T675" s="49"/>
      <c r="U675" s="50"/>
      <c r="V675" s="51"/>
      <c r="W675" s="51"/>
      <c r="X675" s="54"/>
      <c r="Y675" s="54"/>
      <c r="Z675" s="54"/>
      <c r="AA675" s="54"/>
      <c r="AB675" s="54"/>
      <c r="AC675" s="54"/>
      <c r="AD675" s="54"/>
      <c r="AE675" s="55"/>
      <c r="AF675" s="51"/>
      <c r="AG675" s="41"/>
      <c r="AH675" s="41"/>
      <c r="AI675" s="41"/>
      <c r="AJ675" s="41"/>
      <c r="AK675" s="41"/>
      <c r="AL675" s="41"/>
      <c r="AM675" s="41"/>
      <c r="AN675" s="41"/>
      <c r="AO675" s="41"/>
      <c r="AP675" s="41"/>
      <c r="AQ675" s="41"/>
      <c r="AR675" s="41"/>
      <c r="AS675" s="41"/>
      <c r="AT675" s="41"/>
      <c r="AU675" s="41"/>
      <c r="AV675" s="41"/>
      <c r="AW675" s="41"/>
      <c r="AX675" s="41"/>
      <c r="AY675" s="41"/>
      <c r="AZ675" s="41"/>
      <c r="BA675" s="41"/>
      <c r="BB675" s="42"/>
      <c r="BC675" s="43"/>
      <c r="BD675" s="2"/>
      <c r="BE675" s="2"/>
      <c r="BF675" s="2"/>
      <c r="BG675" s="2"/>
      <c r="BH675" s="2"/>
      <c r="BI675" s="2"/>
      <c r="BJ675" s="2"/>
      <c r="BK675" s="2"/>
      <c r="BL675" s="2"/>
      <c r="BM675" s="2"/>
      <c r="BN675" s="2"/>
      <c r="BO675" s="2"/>
      <c r="BP675" s="2"/>
      <c r="BQ675" s="2"/>
      <c r="BR675" s="2"/>
      <c r="BS675" s="2"/>
      <c r="BT675" s="2"/>
      <c r="BU675" s="2"/>
      <c r="BV675" s="2"/>
      <c r="BW675" s="2"/>
      <c r="BX675" s="2"/>
      <c r="BY675" s="2"/>
    </row>
    <row r="676" spans="1:77" ht="15" x14ac:dyDescent="0.25">
      <c r="A676" s="47"/>
      <c r="B676" s="47"/>
      <c r="C676" s="47"/>
      <c r="D676" s="47"/>
      <c r="E676" s="47"/>
      <c r="F676" s="47"/>
      <c r="G676" s="48"/>
      <c r="H676" s="48"/>
      <c r="I676" s="48"/>
      <c r="J676" s="48"/>
      <c r="K676" s="48"/>
      <c r="L676" s="48"/>
      <c r="M676" s="49"/>
      <c r="N676" s="50"/>
      <c r="O676" s="51"/>
      <c r="P676" s="52"/>
      <c r="Q676" s="52"/>
      <c r="R676" s="51"/>
      <c r="S676" s="53"/>
      <c r="T676" s="49"/>
      <c r="U676" s="50"/>
      <c r="V676" s="51"/>
      <c r="W676" s="51"/>
      <c r="X676" s="54"/>
      <c r="Y676" s="54"/>
      <c r="Z676" s="54"/>
      <c r="AA676" s="54"/>
      <c r="AB676" s="54"/>
      <c r="AC676" s="54"/>
      <c r="AD676" s="54"/>
      <c r="AE676" s="55"/>
      <c r="AF676" s="51"/>
      <c r="AG676" s="41"/>
      <c r="AH676" s="41"/>
      <c r="AI676" s="41"/>
      <c r="AJ676" s="41"/>
      <c r="AK676" s="41"/>
      <c r="AL676" s="41"/>
      <c r="AM676" s="41"/>
      <c r="AN676" s="41"/>
      <c r="AO676" s="41"/>
      <c r="AP676" s="41"/>
      <c r="AQ676" s="41"/>
      <c r="AR676" s="41"/>
      <c r="AS676" s="41"/>
      <c r="AT676" s="41"/>
      <c r="AU676" s="41"/>
      <c r="AV676" s="41"/>
      <c r="AW676" s="41"/>
      <c r="AX676" s="41"/>
      <c r="AY676" s="41"/>
      <c r="AZ676" s="41"/>
      <c r="BA676" s="41"/>
      <c r="BB676" s="42"/>
      <c r="BC676" s="43"/>
      <c r="BD676" s="2"/>
      <c r="BE676" s="2"/>
      <c r="BF676" s="2"/>
      <c r="BG676" s="2"/>
      <c r="BH676" s="2"/>
      <c r="BI676" s="2"/>
      <c r="BJ676" s="2"/>
      <c r="BK676" s="2"/>
      <c r="BL676" s="2"/>
      <c r="BM676" s="2"/>
      <c r="BN676" s="2"/>
      <c r="BO676" s="2"/>
      <c r="BP676" s="2"/>
      <c r="BQ676" s="2"/>
      <c r="BR676" s="2"/>
      <c r="BS676" s="2"/>
      <c r="BT676" s="2"/>
      <c r="BU676" s="2"/>
      <c r="BV676" s="2"/>
      <c r="BW676" s="2"/>
      <c r="BX676" s="2"/>
      <c r="BY676" s="2"/>
    </row>
    <row r="677" spans="1:77" ht="15" x14ac:dyDescent="0.25">
      <c r="A677" s="47"/>
      <c r="B677" s="47"/>
      <c r="C677" s="47"/>
      <c r="D677" s="47"/>
      <c r="E677" s="47"/>
      <c r="F677" s="47"/>
      <c r="G677" s="48"/>
      <c r="H677" s="48"/>
      <c r="I677" s="48"/>
      <c r="J677" s="48"/>
      <c r="K677" s="48"/>
      <c r="L677" s="48"/>
      <c r="M677" s="49"/>
      <c r="N677" s="50"/>
      <c r="O677" s="51"/>
      <c r="P677" s="52"/>
      <c r="Q677" s="52"/>
      <c r="R677" s="51"/>
      <c r="S677" s="53"/>
      <c r="T677" s="49"/>
      <c r="U677" s="50"/>
      <c r="V677" s="51"/>
      <c r="W677" s="51"/>
      <c r="X677" s="54"/>
      <c r="Y677" s="54"/>
      <c r="Z677" s="54"/>
      <c r="AA677" s="54"/>
      <c r="AB677" s="54"/>
      <c r="AC677" s="54"/>
      <c r="AD677" s="54"/>
      <c r="AE677" s="55"/>
      <c r="AF677" s="51"/>
      <c r="AG677" s="41"/>
      <c r="AH677" s="41"/>
      <c r="AI677" s="41"/>
      <c r="AJ677" s="41"/>
      <c r="AK677" s="41"/>
      <c r="AL677" s="41"/>
      <c r="AM677" s="41"/>
      <c r="AN677" s="41"/>
      <c r="AO677" s="41"/>
      <c r="AP677" s="41"/>
      <c r="AQ677" s="41"/>
      <c r="AR677" s="41"/>
      <c r="AS677" s="41"/>
      <c r="AT677" s="41"/>
      <c r="AU677" s="41"/>
      <c r="AV677" s="41"/>
      <c r="AW677" s="41"/>
      <c r="AX677" s="41"/>
      <c r="AY677" s="41"/>
      <c r="AZ677" s="41"/>
      <c r="BA677" s="41"/>
      <c r="BB677" s="42"/>
      <c r="BC677" s="43"/>
      <c r="BD677" s="2"/>
      <c r="BE677" s="2"/>
      <c r="BF677" s="2"/>
      <c r="BG677" s="2"/>
      <c r="BH677" s="2"/>
      <c r="BI677" s="2"/>
      <c r="BJ677" s="2"/>
      <c r="BK677" s="2"/>
      <c r="BL677" s="2"/>
      <c r="BM677" s="2"/>
      <c r="BN677" s="2"/>
      <c r="BO677" s="2"/>
      <c r="BP677" s="2"/>
      <c r="BQ677" s="2"/>
      <c r="BR677" s="2"/>
      <c r="BS677" s="2"/>
      <c r="BT677" s="2"/>
      <c r="BU677" s="2"/>
      <c r="BV677" s="2"/>
      <c r="BW677" s="2"/>
      <c r="BX677" s="2"/>
      <c r="BY677" s="2"/>
    </row>
    <row r="678" spans="1:77" ht="15" x14ac:dyDescent="0.25">
      <c r="A678" s="47"/>
      <c r="B678" s="47"/>
      <c r="C678" s="47"/>
      <c r="D678" s="47"/>
      <c r="E678" s="47"/>
      <c r="F678" s="47"/>
      <c r="G678" s="48"/>
      <c r="H678" s="48"/>
      <c r="I678" s="48"/>
      <c r="J678" s="48"/>
      <c r="K678" s="48"/>
      <c r="L678" s="48"/>
      <c r="M678" s="49"/>
      <c r="N678" s="50"/>
      <c r="O678" s="51"/>
      <c r="P678" s="52"/>
      <c r="Q678" s="52"/>
      <c r="R678" s="51"/>
      <c r="S678" s="53"/>
      <c r="T678" s="49"/>
      <c r="U678" s="50"/>
      <c r="V678" s="51"/>
      <c r="W678" s="51"/>
      <c r="X678" s="54"/>
      <c r="Y678" s="54"/>
      <c r="Z678" s="54"/>
      <c r="AA678" s="54"/>
      <c r="AB678" s="54"/>
      <c r="AC678" s="54"/>
      <c r="AD678" s="54"/>
      <c r="AE678" s="55"/>
      <c r="AF678" s="51"/>
      <c r="AG678" s="41"/>
      <c r="AH678" s="41"/>
      <c r="AI678" s="41"/>
      <c r="AJ678" s="41"/>
      <c r="AK678" s="41"/>
      <c r="AL678" s="41"/>
      <c r="AM678" s="41"/>
      <c r="AN678" s="41"/>
      <c r="AO678" s="41"/>
      <c r="AP678" s="41"/>
      <c r="AQ678" s="41"/>
      <c r="AR678" s="41"/>
      <c r="AS678" s="41"/>
      <c r="AT678" s="41"/>
      <c r="AU678" s="41"/>
      <c r="AV678" s="41"/>
      <c r="AW678" s="41"/>
      <c r="AX678" s="41"/>
      <c r="AY678" s="41"/>
      <c r="AZ678" s="41"/>
      <c r="BA678" s="41"/>
      <c r="BB678" s="42"/>
      <c r="BC678" s="43"/>
      <c r="BD678" s="2"/>
      <c r="BE678" s="2"/>
      <c r="BF678" s="2"/>
      <c r="BG678" s="2"/>
      <c r="BH678" s="2"/>
      <c r="BI678" s="2"/>
      <c r="BJ678" s="2"/>
      <c r="BK678" s="2"/>
      <c r="BL678" s="2"/>
      <c r="BM678" s="2"/>
      <c r="BN678" s="2"/>
      <c r="BO678" s="2"/>
      <c r="BP678" s="2"/>
      <c r="BQ678" s="2"/>
      <c r="BR678" s="2"/>
      <c r="BS678" s="2"/>
      <c r="BT678" s="2"/>
      <c r="BU678" s="2"/>
      <c r="BV678" s="2"/>
      <c r="BW678" s="2"/>
      <c r="BX678" s="2"/>
      <c r="BY678" s="2"/>
    </row>
    <row r="679" spans="1:77" ht="15" x14ac:dyDescent="0.25">
      <c r="A679" s="47"/>
      <c r="B679" s="47"/>
      <c r="C679" s="47"/>
      <c r="D679" s="47"/>
      <c r="E679" s="47"/>
      <c r="F679" s="47"/>
      <c r="G679" s="48"/>
      <c r="H679" s="48"/>
      <c r="I679" s="48"/>
      <c r="J679" s="48"/>
      <c r="K679" s="48"/>
      <c r="L679" s="48"/>
      <c r="M679" s="49"/>
      <c r="N679" s="50"/>
      <c r="O679" s="51"/>
      <c r="P679" s="52"/>
      <c r="Q679" s="52"/>
      <c r="R679" s="51"/>
      <c r="S679" s="53"/>
      <c r="T679" s="49"/>
      <c r="U679" s="50"/>
      <c r="V679" s="51"/>
      <c r="W679" s="51"/>
      <c r="X679" s="54"/>
      <c r="Y679" s="54"/>
      <c r="Z679" s="54"/>
      <c r="AA679" s="54"/>
      <c r="AB679" s="54"/>
      <c r="AC679" s="54"/>
      <c r="AD679" s="54"/>
      <c r="AE679" s="55"/>
      <c r="AF679" s="51"/>
      <c r="AG679" s="41"/>
      <c r="AH679" s="41"/>
      <c r="AI679" s="41"/>
      <c r="AJ679" s="41"/>
      <c r="AK679" s="41"/>
      <c r="AL679" s="41"/>
      <c r="AM679" s="41"/>
      <c r="AN679" s="41"/>
      <c r="AO679" s="41"/>
      <c r="AP679" s="41"/>
      <c r="AQ679" s="41"/>
      <c r="AR679" s="41"/>
      <c r="AS679" s="41"/>
      <c r="AT679" s="41"/>
      <c r="AU679" s="41"/>
      <c r="AV679" s="41"/>
      <c r="AW679" s="41"/>
      <c r="AX679" s="41"/>
      <c r="AY679" s="41"/>
      <c r="AZ679" s="41"/>
      <c r="BA679" s="41"/>
      <c r="BB679" s="42"/>
      <c r="BC679" s="43"/>
      <c r="BD679" s="2"/>
      <c r="BE679" s="2"/>
      <c r="BF679" s="2"/>
      <c r="BG679" s="2"/>
      <c r="BH679" s="2"/>
      <c r="BI679" s="2"/>
      <c r="BJ679" s="2"/>
      <c r="BK679" s="2"/>
      <c r="BL679" s="2"/>
      <c r="BM679" s="2"/>
      <c r="BN679" s="2"/>
      <c r="BO679" s="2"/>
      <c r="BP679" s="2"/>
      <c r="BQ679" s="2"/>
      <c r="BR679" s="2"/>
      <c r="BS679" s="2"/>
      <c r="BT679" s="2"/>
      <c r="BU679" s="2"/>
      <c r="BV679" s="2"/>
      <c r="BW679" s="2"/>
      <c r="BX679" s="2"/>
      <c r="BY679" s="2"/>
    </row>
    <row r="680" spans="1:77" ht="15" x14ac:dyDescent="0.25">
      <c r="A680" s="47"/>
      <c r="B680" s="47"/>
      <c r="C680" s="47"/>
      <c r="D680" s="47"/>
      <c r="E680" s="47"/>
      <c r="F680" s="47"/>
      <c r="G680" s="48"/>
      <c r="H680" s="48"/>
      <c r="I680" s="48"/>
      <c r="J680" s="48"/>
      <c r="K680" s="48"/>
      <c r="L680" s="48"/>
      <c r="M680" s="49"/>
      <c r="N680" s="50"/>
      <c r="O680" s="51"/>
      <c r="P680" s="52"/>
      <c r="Q680" s="52"/>
      <c r="R680" s="51"/>
      <c r="S680" s="53"/>
      <c r="T680" s="49"/>
      <c r="U680" s="50"/>
      <c r="V680" s="51"/>
      <c r="W680" s="51"/>
      <c r="X680" s="54"/>
      <c r="Y680" s="54"/>
      <c r="Z680" s="54"/>
      <c r="AA680" s="54"/>
      <c r="AB680" s="54"/>
      <c r="AC680" s="54"/>
      <c r="AD680" s="54"/>
      <c r="AE680" s="55"/>
      <c r="AF680" s="51"/>
      <c r="AG680" s="41"/>
      <c r="AH680" s="41"/>
      <c r="AI680" s="41"/>
      <c r="AJ680" s="41"/>
      <c r="AK680" s="41"/>
      <c r="AL680" s="41"/>
      <c r="AM680" s="41"/>
      <c r="AN680" s="41"/>
      <c r="AO680" s="41"/>
      <c r="AP680" s="41"/>
      <c r="AQ680" s="41"/>
      <c r="AR680" s="41"/>
      <c r="AS680" s="41"/>
      <c r="AT680" s="41"/>
      <c r="AU680" s="41"/>
      <c r="AV680" s="41"/>
      <c r="AW680" s="41"/>
      <c r="AX680" s="41"/>
      <c r="AY680" s="41"/>
      <c r="AZ680" s="41"/>
      <c r="BA680" s="41"/>
      <c r="BB680" s="42"/>
      <c r="BC680" s="43"/>
      <c r="BD680" s="2"/>
      <c r="BE680" s="2"/>
      <c r="BF680" s="2"/>
      <c r="BG680" s="2"/>
      <c r="BH680" s="2"/>
      <c r="BI680" s="2"/>
      <c r="BJ680" s="2"/>
      <c r="BK680" s="2"/>
      <c r="BL680" s="2"/>
      <c r="BM680" s="2"/>
      <c r="BN680" s="2"/>
      <c r="BO680" s="2"/>
      <c r="BP680" s="2"/>
      <c r="BQ680" s="2"/>
      <c r="BR680" s="2"/>
      <c r="BS680" s="2"/>
      <c r="BT680" s="2"/>
      <c r="BU680" s="2"/>
      <c r="BV680" s="2"/>
      <c r="BW680" s="2"/>
      <c r="BX680" s="2"/>
      <c r="BY680" s="2"/>
    </row>
    <row r="681" spans="1:77" ht="15" x14ac:dyDescent="0.25">
      <c r="A681" s="47"/>
      <c r="B681" s="47"/>
      <c r="C681" s="47"/>
      <c r="D681" s="47"/>
      <c r="E681" s="47"/>
      <c r="F681" s="47"/>
      <c r="G681" s="48"/>
      <c r="H681" s="48"/>
      <c r="I681" s="48"/>
      <c r="J681" s="48"/>
      <c r="K681" s="48"/>
      <c r="L681" s="48"/>
      <c r="M681" s="49"/>
      <c r="N681" s="50"/>
      <c r="O681" s="51"/>
      <c r="P681" s="52"/>
      <c r="Q681" s="52"/>
      <c r="R681" s="51"/>
      <c r="S681" s="53"/>
      <c r="T681" s="49"/>
      <c r="U681" s="50"/>
      <c r="V681" s="51"/>
      <c r="W681" s="51"/>
      <c r="X681" s="54"/>
      <c r="Y681" s="54"/>
      <c r="Z681" s="54"/>
      <c r="AA681" s="54"/>
      <c r="AB681" s="54"/>
      <c r="AC681" s="54"/>
      <c r="AD681" s="54"/>
      <c r="AE681" s="55"/>
      <c r="AF681" s="51"/>
      <c r="AG681" s="41"/>
      <c r="AH681" s="41"/>
      <c r="AI681" s="41"/>
      <c r="AJ681" s="41"/>
      <c r="AK681" s="41"/>
      <c r="AL681" s="41"/>
      <c r="AM681" s="41"/>
      <c r="AN681" s="41"/>
      <c r="AO681" s="41"/>
      <c r="AP681" s="41"/>
      <c r="AQ681" s="41"/>
      <c r="AR681" s="41"/>
      <c r="AS681" s="41"/>
      <c r="AT681" s="41"/>
      <c r="AU681" s="41"/>
      <c r="AV681" s="41"/>
      <c r="AW681" s="41"/>
      <c r="AX681" s="41"/>
      <c r="AY681" s="41"/>
      <c r="AZ681" s="41"/>
      <c r="BA681" s="41"/>
      <c r="BB681" s="42"/>
      <c r="BC681" s="43"/>
      <c r="BD681" s="2"/>
      <c r="BE681" s="2"/>
      <c r="BF681" s="2"/>
      <c r="BG681" s="2"/>
      <c r="BH681" s="2"/>
      <c r="BI681" s="2"/>
      <c r="BJ681" s="2"/>
      <c r="BK681" s="2"/>
      <c r="BL681" s="2"/>
      <c r="BM681" s="2"/>
      <c r="BN681" s="2"/>
      <c r="BO681" s="2"/>
      <c r="BP681" s="2"/>
      <c r="BQ681" s="2"/>
      <c r="BR681" s="2"/>
      <c r="BS681" s="2"/>
      <c r="BT681" s="2"/>
      <c r="BU681" s="2"/>
      <c r="BV681" s="2"/>
      <c r="BW681" s="2"/>
      <c r="BX681" s="2"/>
      <c r="BY681" s="2"/>
    </row>
    <row r="682" spans="1:77" ht="15" x14ac:dyDescent="0.25">
      <c r="A682" s="47"/>
      <c r="B682" s="47"/>
      <c r="C682" s="47"/>
      <c r="D682" s="47"/>
      <c r="E682" s="47"/>
      <c r="F682" s="47"/>
      <c r="G682" s="48"/>
      <c r="H682" s="48"/>
      <c r="I682" s="48"/>
      <c r="J682" s="48"/>
      <c r="K682" s="48"/>
      <c r="L682" s="48"/>
      <c r="M682" s="49"/>
      <c r="N682" s="50"/>
      <c r="O682" s="51"/>
      <c r="P682" s="52"/>
      <c r="Q682" s="52"/>
      <c r="R682" s="51"/>
      <c r="S682" s="53"/>
      <c r="T682" s="49"/>
      <c r="U682" s="50"/>
      <c r="V682" s="51"/>
      <c r="W682" s="51"/>
      <c r="X682" s="54"/>
      <c r="Y682" s="54"/>
      <c r="Z682" s="54"/>
      <c r="AA682" s="54"/>
      <c r="AB682" s="54"/>
      <c r="AC682" s="54"/>
      <c r="AD682" s="54"/>
      <c r="AE682" s="55"/>
      <c r="AF682" s="51"/>
      <c r="AG682" s="41"/>
      <c r="AH682" s="41"/>
      <c r="AI682" s="41"/>
      <c r="AJ682" s="41"/>
      <c r="AK682" s="41"/>
      <c r="AL682" s="41"/>
      <c r="AM682" s="41"/>
      <c r="AN682" s="41"/>
      <c r="AO682" s="41"/>
      <c r="AP682" s="41"/>
      <c r="AQ682" s="41"/>
      <c r="AR682" s="41"/>
      <c r="AS682" s="41"/>
      <c r="AT682" s="41"/>
      <c r="AU682" s="41"/>
      <c r="AV682" s="41"/>
      <c r="AW682" s="41"/>
      <c r="AX682" s="41"/>
      <c r="AY682" s="41"/>
      <c r="AZ682" s="41"/>
      <c r="BA682" s="41"/>
      <c r="BB682" s="42"/>
      <c r="BC682" s="43"/>
      <c r="BD682" s="2"/>
      <c r="BE682" s="2"/>
      <c r="BF682" s="2"/>
      <c r="BG682" s="2"/>
      <c r="BH682" s="2"/>
      <c r="BI682" s="2"/>
      <c r="BJ682" s="2"/>
      <c r="BK682" s="2"/>
      <c r="BL682" s="2"/>
      <c r="BM682" s="2"/>
      <c r="BN682" s="2"/>
      <c r="BO682" s="2"/>
      <c r="BP682" s="2"/>
      <c r="BQ682" s="2"/>
      <c r="BR682" s="2"/>
      <c r="BS682" s="2"/>
      <c r="BT682" s="2"/>
      <c r="BU682" s="2"/>
      <c r="BV682" s="2"/>
      <c r="BW682" s="2"/>
      <c r="BX682" s="2"/>
      <c r="BY682" s="2"/>
    </row>
    <row r="683" spans="1:77" ht="15" x14ac:dyDescent="0.25">
      <c r="A683" s="47"/>
      <c r="B683" s="47"/>
      <c r="C683" s="47"/>
      <c r="D683" s="47"/>
      <c r="E683" s="47"/>
      <c r="F683" s="47"/>
      <c r="G683" s="48"/>
      <c r="H683" s="48"/>
      <c r="I683" s="48"/>
      <c r="J683" s="48"/>
      <c r="K683" s="48"/>
      <c r="L683" s="48"/>
      <c r="M683" s="49"/>
      <c r="N683" s="50"/>
      <c r="O683" s="51"/>
      <c r="P683" s="52"/>
      <c r="Q683" s="52"/>
      <c r="R683" s="51"/>
      <c r="S683" s="53"/>
      <c r="T683" s="49"/>
      <c r="U683" s="50"/>
      <c r="V683" s="51"/>
      <c r="W683" s="51"/>
      <c r="X683" s="54"/>
      <c r="Y683" s="54"/>
      <c r="Z683" s="54"/>
      <c r="AA683" s="54"/>
      <c r="AB683" s="54"/>
      <c r="AC683" s="54"/>
      <c r="AD683" s="54"/>
      <c r="AE683" s="55"/>
      <c r="AF683" s="51"/>
      <c r="AG683" s="41"/>
      <c r="AH683" s="41"/>
      <c r="AI683" s="41"/>
      <c r="AJ683" s="41"/>
      <c r="AK683" s="41"/>
      <c r="AL683" s="41"/>
      <c r="AM683" s="41"/>
      <c r="AN683" s="41"/>
      <c r="AO683" s="41"/>
      <c r="AP683" s="41"/>
      <c r="AQ683" s="41"/>
      <c r="AR683" s="41"/>
      <c r="AS683" s="41"/>
      <c r="AT683" s="41"/>
      <c r="AU683" s="41"/>
      <c r="AV683" s="41"/>
      <c r="AW683" s="41"/>
      <c r="AX683" s="41"/>
      <c r="AY683" s="41"/>
      <c r="AZ683" s="41"/>
      <c r="BA683" s="41"/>
      <c r="BB683" s="42"/>
      <c r="BC683" s="43"/>
      <c r="BD683" s="2"/>
      <c r="BE683" s="2"/>
      <c r="BF683" s="2"/>
      <c r="BG683" s="2"/>
      <c r="BH683" s="2"/>
      <c r="BI683" s="2"/>
      <c r="BJ683" s="2"/>
      <c r="BK683" s="2"/>
      <c r="BL683" s="2"/>
      <c r="BM683" s="2"/>
      <c r="BN683" s="2"/>
      <c r="BO683" s="2"/>
      <c r="BP683" s="2"/>
      <c r="BQ683" s="2"/>
      <c r="BR683" s="2"/>
      <c r="BS683" s="2"/>
      <c r="BT683" s="2"/>
      <c r="BU683" s="2"/>
      <c r="BV683" s="2"/>
      <c r="BW683" s="2"/>
      <c r="BX683" s="2"/>
      <c r="BY683" s="2"/>
    </row>
    <row r="684" spans="1:77" ht="15" x14ac:dyDescent="0.25">
      <c r="A684" s="47"/>
      <c r="B684" s="47"/>
      <c r="C684" s="47"/>
      <c r="D684" s="47"/>
      <c r="E684" s="47"/>
      <c r="F684" s="47"/>
      <c r="G684" s="48"/>
      <c r="H684" s="48"/>
      <c r="I684" s="48"/>
      <c r="J684" s="48"/>
      <c r="K684" s="48"/>
      <c r="L684" s="48"/>
      <c r="M684" s="49"/>
      <c r="N684" s="50"/>
      <c r="O684" s="51"/>
      <c r="P684" s="52"/>
      <c r="Q684" s="52"/>
      <c r="R684" s="51"/>
      <c r="S684" s="53"/>
      <c r="T684" s="49"/>
      <c r="U684" s="50"/>
      <c r="V684" s="51"/>
      <c r="W684" s="51"/>
      <c r="X684" s="54"/>
      <c r="Y684" s="54"/>
      <c r="Z684" s="54"/>
      <c r="AA684" s="54"/>
      <c r="AB684" s="54"/>
      <c r="AC684" s="54"/>
      <c r="AD684" s="54"/>
      <c r="AE684" s="55"/>
      <c r="AF684" s="51"/>
      <c r="AG684" s="41"/>
      <c r="AH684" s="41"/>
      <c r="AI684" s="41"/>
      <c r="AJ684" s="41"/>
      <c r="AK684" s="41"/>
      <c r="AL684" s="41"/>
      <c r="AM684" s="41"/>
      <c r="AN684" s="41"/>
      <c r="AO684" s="41"/>
      <c r="AP684" s="41"/>
      <c r="AQ684" s="41"/>
      <c r="AR684" s="41"/>
      <c r="AS684" s="41"/>
      <c r="AT684" s="41"/>
      <c r="AU684" s="41"/>
      <c r="AV684" s="41"/>
      <c r="AW684" s="41"/>
      <c r="AX684" s="41"/>
      <c r="AY684" s="41"/>
      <c r="AZ684" s="41"/>
      <c r="BA684" s="41"/>
      <c r="BB684" s="42"/>
      <c r="BC684" s="43"/>
      <c r="BD684" s="2"/>
      <c r="BE684" s="2"/>
      <c r="BF684" s="2"/>
      <c r="BG684" s="2"/>
      <c r="BH684" s="2"/>
      <c r="BI684" s="2"/>
      <c r="BJ684" s="2"/>
      <c r="BK684" s="2"/>
      <c r="BL684" s="2"/>
      <c r="BM684" s="2"/>
      <c r="BN684" s="2"/>
      <c r="BO684" s="2"/>
      <c r="BP684" s="2"/>
      <c r="BQ684" s="2"/>
      <c r="BR684" s="2"/>
      <c r="BS684" s="2"/>
      <c r="BT684" s="2"/>
      <c r="BU684" s="2"/>
      <c r="BV684" s="2"/>
      <c r="BW684" s="2"/>
      <c r="BX684" s="2"/>
      <c r="BY684" s="2"/>
    </row>
    <row r="685" spans="1:77" ht="15" x14ac:dyDescent="0.25">
      <c r="A685" s="47"/>
      <c r="B685" s="47"/>
      <c r="C685" s="47"/>
      <c r="D685" s="47"/>
      <c r="E685" s="47"/>
      <c r="F685" s="47"/>
      <c r="G685" s="48"/>
      <c r="H685" s="48"/>
      <c r="I685" s="48"/>
      <c r="J685" s="48"/>
      <c r="K685" s="48"/>
      <c r="L685" s="48"/>
      <c r="M685" s="49"/>
      <c r="N685" s="50"/>
      <c r="O685" s="51"/>
      <c r="P685" s="52"/>
      <c r="Q685" s="52"/>
      <c r="R685" s="51"/>
      <c r="S685" s="53"/>
      <c r="T685" s="49"/>
      <c r="U685" s="50"/>
      <c r="V685" s="51"/>
      <c r="W685" s="51"/>
      <c r="X685" s="54"/>
      <c r="Y685" s="54"/>
      <c r="Z685" s="54"/>
      <c r="AA685" s="54"/>
      <c r="AB685" s="54"/>
      <c r="AC685" s="54"/>
      <c r="AD685" s="54"/>
      <c r="AE685" s="55"/>
      <c r="AF685" s="51"/>
      <c r="AG685" s="41"/>
      <c r="AH685" s="41"/>
      <c r="AI685" s="41"/>
      <c r="AJ685" s="41"/>
      <c r="AK685" s="41"/>
      <c r="AL685" s="41"/>
      <c r="AM685" s="41"/>
      <c r="AN685" s="41"/>
      <c r="AO685" s="41"/>
      <c r="AP685" s="41"/>
      <c r="AQ685" s="41"/>
      <c r="AR685" s="41"/>
      <c r="AS685" s="41"/>
      <c r="AT685" s="41"/>
      <c r="AU685" s="41"/>
      <c r="AV685" s="41"/>
      <c r="AW685" s="41"/>
      <c r="AX685" s="41"/>
      <c r="AY685" s="41"/>
      <c r="AZ685" s="41"/>
      <c r="BA685" s="41"/>
      <c r="BB685" s="42"/>
      <c r="BC685" s="43"/>
      <c r="BD685" s="2"/>
      <c r="BE685" s="2"/>
      <c r="BF685" s="2"/>
      <c r="BG685" s="2"/>
      <c r="BH685" s="2"/>
      <c r="BI685" s="2"/>
      <c r="BJ685" s="2"/>
      <c r="BK685" s="2"/>
      <c r="BL685" s="2"/>
      <c r="BM685" s="2"/>
      <c r="BN685" s="2"/>
      <c r="BO685" s="2"/>
      <c r="BP685" s="2"/>
      <c r="BQ685" s="2"/>
      <c r="BR685" s="2"/>
      <c r="BS685" s="2"/>
      <c r="BT685" s="2"/>
      <c r="BU685" s="2"/>
      <c r="BV685" s="2"/>
      <c r="BW685" s="2"/>
      <c r="BX685" s="2"/>
      <c r="BY685" s="2"/>
    </row>
    <row r="686" spans="1:77" ht="15" x14ac:dyDescent="0.25">
      <c r="A686" s="47"/>
      <c r="B686" s="47"/>
      <c r="C686" s="47"/>
      <c r="D686" s="47"/>
      <c r="E686" s="47"/>
      <c r="F686" s="47"/>
      <c r="G686" s="48"/>
      <c r="H686" s="48"/>
      <c r="I686" s="48"/>
      <c r="J686" s="48"/>
      <c r="K686" s="48"/>
      <c r="L686" s="48"/>
      <c r="M686" s="49"/>
      <c r="N686" s="50"/>
      <c r="O686" s="51"/>
      <c r="P686" s="52"/>
      <c r="Q686" s="52"/>
      <c r="R686" s="51"/>
      <c r="S686" s="53"/>
      <c r="T686" s="49"/>
      <c r="U686" s="50"/>
      <c r="V686" s="51"/>
      <c r="W686" s="51"/>
      <c r="X686" s="54"/>
      <c r="Y686" s="54"/>
      <c r="Z686" s="54"/>
      <c r="AA686" s="54"/>
      <c r="AB686" s="54"/>
      <c r="AC686" s="54"/>
      <c r="AD686" s="54"/>
      <c r="AE686" s="55"/>
      <c r="AF686" s="51"/>
      <c r="AG686" s="41"/>
      <c r="AH686" s="41"/>
      <c r="AI686" s="41"/>
      <c r="AJ686" s="41"/>
      <c r="AK686" s="41"/>
      <c r="AL686" s="41"/>
      <c r="AM686" s="41"/>
      <c r="AN686" s="41"/>
      <c r="AO686" s="41"/>
      <c r="AP686" s="41"/>
      <c r="AQ686" s="41"/>
      <c r="AR686" s="41"/>
      <c r="AS686" s="41"/>
      <c r="AT686" s="41"/>
      <c r="AU686" s="41"/>
      <c r="AV686" s="41"/>
      <c r="AW686" s="41"/>
      <c r="AX686" s="41"/>
      <c r="AY686" s="41"/>
      <c r="AZ686" s="41"/>
      <c r="BA686" s="41"/>
      <c r="BB686" s="42"/>
      <c r="BC686" s="43"/>
      <c r="BD686" s="2"/>
      <c r="BE686" s="2"/>
      <c r="BF686" s="2"/>
      <c r="BG686" s="2"/>
      <c r="BH686" s="2"/>
      <c r="BI686" s="2"/>
      <c r="BJ686" s="2"/>
      <c r="BK686" s="2"/>
      <c r="BL686" s="2"/>
      <c r="BM686" s="2"/>
      <c r="BN686" s="2"/>
      <c r="BO686" s="2"/>
      <c r="BP686" s="2"/>
      <c r="BQ686" s="2"/>
      <c r="BR686" s="2"/>
      <c r="BS686" s="2"/>
      <c r="BT686" s="2"/>
      <c r="BU686" s="2"/>
      <c r="BV686" s="2"/>
      <c r="BW686" s="2"/>
      <c r="BX686" s="2"/>
      <c r="BY686" s="2"/>
    </row>
    <row r="687" spans="1:77" ht="15" x14ac:dyDescent="0.25">
      <c r="A687" s="47"/>
      <c r="B687" s="47"/>
      <c r="C687" s="47"/>
      <c r="D687" s="47"/>
      <c r="E687" s="47"/>
      <c r="F687" s="47"/>
      <c r="G687" s="48"/>
      <c r="H687" s="48"/>
      <c r="I687" s="48"/>
      <c r="J687" s="48"/>
      <c r="K687" s="48"/>
      <c r="L687" s="48"/>
      <c r="M687" s="49"/>
      <c r="N687" s="50"/>
      <c r="O687" s="51"/>
      <c r="P687" s="52"/>
      <c r="Q687" s="52"/>
      <c r="R687" s="51"/>
      <c r="S687" s="53"/>
      <c r="T687" s="49"/>
      <c r="U687" s="50"/>
      <c r="V687" s="51"/>
      <c r="W687" s="51"/>
      <c r="X687" s="54"/>
      <c r="Y687" s="54"/>
      <c r="Z687" s="54"/>
      <c r="AA687" s="54"/>
      <c r="AB687" s="54"/>
      <c r="AC687" s="54"/>
      <c r="AD687" s="54"/>
      <c r="AE687" s="55"/>
      <c r="AF687" s="51"/>
      <c r="AG687" s="41"/>
      <c r="AH687" s="41"/>
      <c r="AI687" s="41"/>
      <c r="AJ687" s="41"/>
      <c r="AK687" s="41"/>
      <c r="AL687" s="41"/>
      <c r="AM687" s="41"/>
      <c r="AN687" s="41"/>
      <c r="AO687" s="41"/>
      <c r="AP687" s="41"/>
      <c r="AQ687" s="41"/>
      <c r="AR687" s="41"/>
      <c r="AS687" s="41"/>
      <c r="AT687" s="41"/>
      <c r="AU687" s="41"/>
      <c r="AV687" s="41"/>
      <c r="AW687" s="41"/>
      <c r="AX687" s="41"/>
      <c r="AY687" s="41"/>
      <c r="AZ687" s="41"/>
      <c r="BA687" s="41"/>
      <c r="BB687" s="42"/>
      <c r="BC687" s="43"/>
      <c r="BD687" s="2"/>
      <c r="BE687" s="2"/>
      <c r="BF687" s="2"/>
      <c r="BG687" s="2"/>
      <c r="BH687" s="2"/>
      <c r="BI687" s="2"/>
      <c r="BJ687" s="2"/>
      <c r="BK687" s="2"/>
      <c r="BL687" s="2"/>
      <c r="BM687" s="2"/>
      <c r="BN687" s="2"/>
      <c r="BO687" s="2"/>
      <c r="BP687" s="2"/>
      <c r="BQ687" s="2"/>
      <c r="BR687" s="2"/>
      <c r="BS687" s="2"/>
      <c r="BT687" s="2"/>
      <c r="BU687" s="2"/>
      <c r="BV687" s="2"/>
      <c r="BW687" s="2"/>
      <c r="BX687" s="2"/>
      <c r="BY687" s="2"/>
    </row>
    <row r="688" spans="1:77" ht="15" x14ac:dyDescent="0.25">
      <c r="A688" s="47"/>
      <c r="B688" s="47"/>
      <c r="C688" s="47"/>
      <c r="D688" s="47"/>
      <c r="E688" s="47"/>
      <c r="F688" s="47"/>
      <c r="G688" s="48"/>
      <c r="H688" s="48"/>
      <c r="I688" s="48"/>
      <c r="J688" s="48"/>
      <c r="K688" s="48"/>
      <c r="L688" s="48"/>
      <c r="M688" s="49"/>
      <c r="N688" s="50"/>
      <c r="O688" s="51"/>
      <c r="P688" s="52"/>
      <c r="Q688" s="52"/>
      <c r="R688" s="51"/>
      <c r="S688" s="53"/>
      <c r="T688" s="49"/>
      <c r="U688" s="50"/>
      <c r="V688" s="51"/>
      <c r="W688" s="51"/>
      <c r="X688" s="54"/>
      <c r="Y688" s="54"/>
      <c r="Z688" s="54"/>
      <c r="AA688" s="54"/>
      <c r="AB688" s="54"/>
      <c r="AC688" s="54"/>
      <c r="AD688" s="54"/>
      <c r="AE688" s="55"/>
      <c r="AF688" s="51"/>
      <c r="AG688" s="41"/>
      <c r="AH688" s="41"/>
      <c r="AI688" s="41"/>
      <c r="AJ688" s="41"/>
      <c r="AK688" s="41"/>
      <c r="AL688" s="41"/>
      <c r="AM688" s="41"/>
      <c r="AN688" s="41"/>
      <c r="AO688" s="41"/>
      <c r="AP688" s="41"/>
      <c r="AQ688" s="41"/>
      <c r="AR688" s="41"/>
      <c r="AS688" s="41"/>
      <c r="AT688" s="41"/>
      <c r="AU688" s="41"/>
      <c r="AV688" s="41"/>
      <c r="AW688" s="41"/>
      <c r="AX688" s="41"/>
      <c r="AY688" s="41"/>
      <c r="AZ688" s="41"/>
      <c r="BA688" s="41"/>
      <c r="BB688" s="42"/>
      <c r="BC688" s="43"/>
      <c r="BD688" s="2"/>
      <c r="BE688" s="2"/>
      <c r="BF688" s="2"/>
      <c r="BG688" s="2"/>
      <c r="BH688" s="2"/>
      <c r="BI688" s="2"/>
      <c r="BJ688" s="2"/>
      <c r="BK688" s="2"/>
      <c r="BL688" s="2"/>
      <c r="BM688" s="2"/>
      <c r="BN688" s="2"/>
      <c r="BO688" s="2"/>
      <c r="BP688" s="2"/>
      <c r="BQ688" s="2"/>
      <c r="BR688" s="2"/>
      <c r="BS688" s="2"/>
      <c r="BT688" s="2"/>
      <c r="BU688" s="2"/>
      <c r="BV688" s="2"/>
      <c r="BW688" s="2"/>
      <c r="BX688" s="2"/>
      <c r="BY688" s="2"/>
    </row>
    <row r="689" spans="1:77" ht="15" x14ac:dyDescent="0.25">
      <c r="A689" s="47"/>
      <c r="B689" s="47"/>
      <c r="C689" s="47"/>
      <c r="D689" s="47"/>
      <c r="E689" s="47"/>
      <c r="F689" s="47"/>
      <c r="G689" s="48"/>
      <c r="H689" s="48"/>
      <c r="I689" s="48"/>
      <c r="J689" s="48"/>
      <c r="K689" s="48"/>
      <c r="L689" s="48"/>
      <c r="M689" s="49"/>
      <c r="N689" s="50"/>
      <c r="O689" s="51"/>
      <c r="P689" s="52"/>
      <c r="Q689" s="52"/>
      <c r="R689" s="51"/>
      <c r="S689" s="53"/>
      <c r="T689" s="49"/>
      <c r="U689" s="50"/>
      <c r="V689" s="51"/>
      <c r="W689" s="51"/>
      <c r="X689" s="54"/>
      <c r="Y689" s="54"/>
      <c r="Z689" s="54"/>
      <c r="AA689" s="54"/>
      <c r="AB689" s="54"/>
      <c r="AC689" s="54"/>
      <c r="AD689" s="54"/>
      <c r="AE689" s="55"/>
      <c r="AF689" s="51"/>
      <c r="AG689" s="41"/>
      <c r="AH689" s="41"/>
      <c r="AI689" s="41"/>
      <c r="AJ689" s="41"/>
      <c r="AK689" s="41"/>
      <c r="AL689" s="41"/>
      <c r="AM689" s="41"/>
      <c r="AN689" s="41"/>
      <c r="AO689" s="41"/>
      <c r="AP689" s="41"/>
      <c r="AQ689" s="41"/>
      <c r="AR689" s="41"/>
      <c r="AS689" s="41"/>
      <c r="AT689" s="41"/>
      <c r="AU689" s="41"/>
      <c r="AV689" s="41"/>
      <c r="AW689" s="41"/>
      <c r="AX689" s="41"/>
      <c r="AY689" s="41"/>
      <c r="AZ689" s="41"/>
      <c r="BA689" s="41"/>
      <c r="BB689" s="42"/>
      <c r="BC689" s="43"/>
      <c r="BD689" s="2"/>
      <c r="BE689" s="2"/>
      <c r="BF689" s="2"/>
      <c r="BG689" s="2"/>
      <c r="BH689" s="2"/>
      <c r="BI689" s="2"/>
      <c r="BJ689" s="2"/>
      <c r="BK689" s="2"/>
      <c r="BL689" s="2"/>
      <c r="BM689" s="2"/>
      <c r="BN689" s="2"/>
      <c r="BO689" s="2"/>
      <c r="BP689" s="2"/>
      <c r="BQ689" s="2"/>
      <c r="BR689" s="2"/>
      <c r="BS689" s="2"/>
      <c r="BT689" s="2"/>
      <c r="BU689" s="2"/>
      <c r="BV689" s="2"/>
      <c r="BW689" s="2"/>
      <c r="BX689" s="2"/>
      <c r="BY689" s="2"/>
    </row>
    <row r="690" spans="1:77" ht="15" x14ac:dyDescent="0.25">
      <c r="A690" s="47"/>
      <c r="B690" s="47"/>
      <c r="C690" s="47"/>
      <c r="D690" s="47"/>
      <c r="E690" s="47"/>
      <c r="F690" s="47"/>
      <c r="G690" s="48"/>
      <c r="H690" s="48"/>
      <c r="I690" s="48"/>
      <c r="J690" s="48"/>
      <c r="K690" s="48"/>
      <c r="L690" s="48"/>
      <c r="M690" s="49"/>
      <c r="N690" s="50"/>
      <c r="O690" s="51"/>
      <c r="P690" s="52"/>
      <c r="Q690" s="52"/>
      <c r="R690" s="51"/>
      <c r="S690" s="53"/>
      <c r="T690" s="49"/>
      <c r="U690" s="50"/>
      <c r="V690" s="51"/>
      <c r="W690" s="51"/>
      <c r="X690" s="54"/>
      <c r="Y690" s="54"/>
      <c r="Z690" s="54"/>
      <c r="AA690" s="54"/>
      <c r="AB690" s="54"/>
      <c r="AC690" s="54"/>
      <c r="AD690" s="54"/>
      <c r="AE690" s="55"/>
      <c r="AF690" s="51"/>
      <c r="AG690" s="41"/>
      <c r="AH690" s="41"/>
      <c r="AI690" s="41"/>
      <c r="AJ690" s="41"/>
      <c r="AK690" s="41"/>
      <c r="AL690" s="41"/>
      <c r="AM690" s="41"/>
      <c r="AN690" s="41"/>
      <c r="AO690" s="41"/>
      <c r="AP690" s="41"/>
      <c r="AQ690" s="41"/>
      <c r="AR690" s="41"/>
      <c r="AS690" s="41"/>
      <c r="AT690" s="41"/>
      <c r="AU690" s="41"/>
      <c r="AV690" s="41"/>
      <c r="AW690" s="41"/>
      <c r="AX690" s="41"/>
      <c r="AY690" s="41"/>
      <c r="AZ690" s="41"/>
      <c r="BA690" s="41"/>
      <c r="BB690" s="42"/>
      <c r="BC690" s="43"/>
      <c r="BD690" s="2"/>
      <c r="BE690" s="2"/>
      <c r="BF690" s="2"/>
      <c r="BG690" s="2"/>
      <c r="BH690" s="2"/>
      <c r="BI690" s="2"/>
      <c r="BJ690" s="2"/>
      <c r="BK690" s="2"/>
      <c r="BL690" s="2"/>
      <c r="BM690" s="2"/>
      <c r="BN690" s="2"/>
      <c r="BO690" s="2"/>
      <c r="BP690" s="2"/>
      <c r="BQ690" s="2"/>
      <c r="BR690" s="2"/>
      <c r="BS690" s="2"/>
      <c r="BT690" s="2"/>
      <c r="BU690" s="2"/>
      <c r="BV690" s="2"/>
      <c r="BW690" s="2"/>
      <c r="BX690" s="2"/>
      <c r="BY690" s="2"/>
    </row>
    <row r="691" spans="1:77" ht="15" x14ac:dyDescent="0.25">
      <c r="A691" s="47"/>
      <c r="B691" s="47"/>
      <c r="C691" s="47"/>
      <c r="D691" s="47"/>
      <c r="E691" s="47"/>
      <c r="F691" s="47"/>
      <c r="G691" s="48"/>
      <c r="H691" s="48"/>
      <c r="I691" s="48"/>
      <c r="J691" s="48"/>
      <c r="K691" s="48"/>
      <c r="L691" s="48"/>
      <c r="M691" s="49"/>
      <c r="N691" s="50"/>
      <c r="O691" s="51"/>
      <c r="P691" s="52"/>
      <c r="Q691" s="52"/>
      <c r="R691" s="51"/>
      <c r="S691" s="53"/>
      <c r="T691" s="49"/>
      <c r="U691" s="50"/>
      <c r="V691" s="51"/>
      <c r="W691" s="51"/>
      <c r="X691" s="54"/>
      <c r="Y691" s="54"/>
      <c r="Z691" s="54"/>
      <c r="AA691" s="54"/>
      <c r="AB691" s="54"/>
      <c r="AC691" s="54"/>
      <c r="AD691" s="54"/>
      <c r="AE691" s="55"/>
      <c r="AF691" s="51"/>
      <c r="AG691" s="41"/>
      <c r="AH691" s="41"/>
      <c r="AI691" s="41"/>
      <c r="AJ691" s="41"/>
      <c r="AK691" s="41"/>
      <c r="AL691" s="41"/>
      <c r="AM691" s="41"/>
      <c r="AN691" s="41"/>
      <c r="AO691" s="41"/>
      <c r="AP691" s="41"/>
      <c r="AQ691" s="41"/>
      <c r="AR691" s="41"/>
      <c r="AS691" s="41"/>
      <c r="AT691" s="41"/>
      <c r="AU691" s="41"/>
      <c r="AV691" s="41"/>
      <c r="AW691" s="41"/>
      <c r="AX691" s="41"/>
      <c r="AY691" s="41"/>
      <c r="AZ691" s="41"/>
      <c r="BA691" s="41"/>
      <c r="BB691" s="42"/>
      <c r="BC691" s="43"/>
      <c r="BD691" s="2"/>
      <c r="BE691" s="2"/>
      <c r="BF691" s="2"/>
      <c r="BG691" s="2"/>
      <c r="BH691" s="2"/>
      <c r="BI691" s="2"/>
      <c r="BJ691" s="2"/>
      <c r="BK691" s="2"/>
      <c r="BL691" s="2"/>
      <c r="BM691" s="2"/>
      <c r="BN691" s="2"/>
      <c r="BO691" s="2"/>
      <c r="BP691" s="2"/>
      <c r="BQ691" s="2"/>
      <c r="BR691" s="2"/>
      <c r="BS691" s="2"/>
      <c r="BT691" s="2"/>
      <c r="BU691" s="2"/>
      <c r="BV691" s="2"/>
      <c r="BW691" s="2"/>
      <c r="BX691" s="2"/>
      <c r="BY691" s="2"/>
    </row>
    <row r="692" spans="1:77" ht="15" x14ac:dyDescent="0.25">
      <c r="A692" s="47"/>
      <c r="B692" s="47"/>
      <c r="C692" s="47"/>
      <c r="D692" s="47"/>
      <c r="E692" s="47"/>
      <c r="F692" s="47"/>
      <c r="G692" s="48"/>
      <c r="H692" s="48"/>
      <c r="I692" s="48"/>
      <c r="J692" s="48"/>
      <c r="K692" s="48"/>
      <c r="L692" s="48"/>
      <c r="M692" s="49"/>
      <c r="N692" s="50"/>
      <c r="O692" s="51"/>
      <c r="P692" s="52"/>
      <c r="Q692" s="52"/>
      <c r="R692" s="51"/>
      <c r="S692" s="53"/>
      <c r="T692" s="49"/>
      <c r="U692" s="50"/>
      <c r="V692" s="51"/>
      <c r="W692" s="51"/>
      <c r="X692" s="54"/>
      <c r="Y692" s="54"/>
      <c r="Z692" s="54"/>
      <c r="AA692" s="54"/>
      <c r="AB692" s="54"/>
      <c r="AC692" s="54"/>
      <c r="AD692" s="54"/>
      <c r="AE692" s="55"/>
      <c r="AF692" s="51"/>
      <c r="AG692" s="41"/>
      <c r="AH692" s="41"/>
      <c r="AI692" s="41"/>
      <c r="AJ692" s="41"/>
      <c r="AK692" s="41"/>
      <c r="AL692" s="41"/>
      <c r="AM692" s="41"/>
      <c r="AN692" s="41"/>
      <c r="AO692" s="41"/>
      <c r="AP692" s="41"/>
      <c r="AQ692" s="41"/>
      <c r="AR692" s="41"/>
      <c r="AS692" s="41"/>
      <c r="AT692" s="41"/>
      <c r="AU692" s="41"/>
      <c r="AV692" s="41"/>
      <c r="AW692" s="41"/>
      <c r="AX692" s="41"/>
      <c r="AY692" s="41"/>
      <c r="AZ692" s="41"/>
      <c r="BA692" s="41"/>
      <c r="BB692" s="42"/>
      <c r="BC692" s="43"/>
      <c r="BD692" s="2"/>
      <c r="BE692" s="2"/>
      <c r="BF692" s="2"/>
      <c r="BG692" s="2"/>
      <c r="BH692" s="2"/>
      <c r="BI692" s="2"/>
      <c r="BJ692" s="2"/>
      <c r="BK692" s="2"/>
      <c r="BL692" s="2"/>
      <c r="BM692" s="2"/>
      <c r="BN692" s="2"/>
      <c r="BO692" s="2"/>
      <c r="BP692" s="2"/>
      <c r="BQ692" s="2"/>
      <c r="BR692" s="2"/>
      <c r="BS692" s="2"/>
      <c r="BT692" s="2"/>
      <c r="BU692" s="2"/>
      <c r="BV692" s="2"/>
      <c r="BW692" s="2"/>
      <c r="BX692" s="2"/>
      <c r="BY692" s="2"/>
    </row>
    <row r="693" spans="1:77" ht="15" x14ac:dyDescent="0.25">
      <c r="A693" s="47"/>
      <c r="B693" s="47"/>
      <c r="C693" s="47"/>
      <c r="D693" s="47"/>
      <c r="E693" s="47"/>
      <c r="F693" s="47"/>
      <c r="G693" s="48"/>
      <c r="H693" s="48"/>
      <c r="I693" s="48"/>
      <c r="J693" s="48"/>
      <c r="K693" s="48"/>
      <c r="L693" s="48"/>
      <c r="M693" s="49"/>
      <c r="N693" s="50"/>
      <c r="O693" s="51"/>
      <c r="P693" s="52"/>
      <c r="Q693" s="52"/>
      <c r="R693" s="51"/>
      <c r="S693" s="53"/>
      <c r="T693" s="49"/>
      <c r="U693" s="50"/>
      <c r="V693" s="51"/>
      <c r="W693" s="51"/>
      <c r="X693" s="54"/>
      <c r="Y693" s="54"/>
      <c r="Z693" s="54"/>
      <c r="AA693" s="54"/>
      <c r="AB693" s="54"/>
      <c r="AC693" s="54"/>
      <c r="AD693" s="54"/>
      <c r="AE693" s="55"/>
      <c r="AF693" s="51"/>
      <c r="AG693" s="41"/>
      <c r="AH693" s="41"/>
      <c r="AI693" s="41"/>
      <c r="AJ693" s="41"/>
      <c r="AK693" s="41"/>
      <c r="AL693" s="41"/>
      <c r="AM693" s="41"/>
      <c r="AN693" s="41"/>
      <c r="AO693" s="41"/>
      <c r="AP693" s="41"/>
      <c r="AQ693" s="41"/>
      <c r="AR693" s="41"/>
      <c r="AS693" s="41"/>
      <c r="AT693" s="41"/>
      <c r="AU693" s="41"/>
      <c r="AV693" s="41"/>
      <c r="AW693" s="41"/>
      <c r="AX693" s="41"/>
      <c r="AY693" s="41"/>
      <c r="AZ693" s="41"/>
      <c r="BA693" s="41"/>
      <c r="BB693" s="42"/>
      <c r="BC693" s="43"/>
      <c r="BD693" s="2"/>
      <c r="BE693" s="2"/>
      <c r="BF693" s="2"/>
      <c r="BG693" s="2"/>
      <c r="BH693" s="2"/>
      <c r="BI693" s="2"/>
      <c r="BJ693" s="2"/>
      <c r="BK693" s="2"/>
      <c r="BL693" s="2"/>
      <c r="BM693" s="2"/>
      <c r="BN693" s="2"/>
      <c r="BO693" s="2"/>
      <c r="BP693" s="2"/>
      <c r="BQ693" s="2"/>
      <c r="BR693" s="2"/>
      <c r="BS693" s="2"/>
      <c r="BT693" s="2"/>
      <c r="BU693" s="2"/>
      <c r="BV693" s="2"/>
      <c r="BW693" s="2"/>
      <c r="BX693" s="2"/>
      <c r="BY693" s="2"/>
    </row>
    <row r="694" spans="1:77" ht="15" x14ac:dyDescent="0.25">
      <c r="A694" s="47"/>
      <c r="B694" s="47"/>
      <c r="C694" s="47"/>
      <c r="D694" s="47"/>
      <c r="E694" s="47"/>
      <c r="F694" s="47"/>
      <c r="G694" s="48"/>
      <c r="H694" s="48"/>
      <c r="I694" s="48"/>
      <c r="J694" s="48"/>
      <c r="K694" s="48"/>
      <c r="L694" s="48"/>
      <c r="M694" s="49"/>
      <c r="N694" s="50"/>
      <c r="O694" s="51"/>
      <c r="P694" s="52"/>
      <c r="Q694" s="52"/>
      <c r="R694" s="51"/>
      <c r="S694" s="53"/>
      <c r="T694" s="49"/>
      <c r="U694" s="50"/>
      <c r="V694" s="51"/>
      <c r="W694" s="51"/>
      <c r="X694" s="54"/>
      <c r="Y694" s="54"/>
      <c r="Z694" s="54"/>
      <c r="AA694" s="54"/>
      <c r="AB694" s="54"/>
      <c r="AC694" s="54"/>
      <c r="AD694" s="54"/>
      <c r="AE694" s="55"/>
      <c r="AF694" s="51"/>
      <c r="AG694" s="41"/>
      <c r="AH694" s="41"/>
      <c r="AI694" s="41"/>
      <c r="AJ694" s="41"/>
      <c r="AK694" s="41"/>
      <c r="AL694" s="41"/>
      <c r="AM694" s="41"/>
      <c r="AN694" s="41"/>
      <c r="AO694" s="41"/>
      <c r="AP694" s="41"/>
      <c r="AQ694" s="41"/>
      <c r="AR694" s="41"/>
      <c r="AS694" s="41"/>
      <c r="AT694" s="41"/>
      <c r="AU694" s="41"/>
      <c r="AV694" s="41"/>
      <c r="AW694" s="41"/>
      <c r="AX694" s="41"/>
      <c r="AY694" s="41"/>
      <c r="AZ694" s="41"/>
      <c r="BA694" s="41"/>
      <c r="BB694" s="42"/>
      <c r="BC694" s="43"/>
      <c r="BD694" s="2"/>
      <c r="BE694" s="2"/>
      <c r="BF694" s="2"/>
      <c r="BG694" s="2"/>
      <c r="BH694" s="2"/>
      <c r="BI694" s="2"/>
      <c r="BJ694" s="2"/>
      <c r="BK694" s="2"/>
      <c r="BL694" s="2"/>
      <c r="BM694" s="2"/>
      <c r="BN694" s="2"/>
      <c r="BO694" s="2"/>
      <c r="BP694" s="2"/>
      <c r="BQ694" s="2"/>
      <c r="BR694" s="2"/>
      <c r="BS694" s="2"/>
      <c r="BT694" s="2"/>
      <c r="BU694" s="2"/>
      <c r="BV694" s="2"/>
      <c r="BW694" s="2"/>
      <c r="BX694" s="2"/>
      <c r="BY694" s="2"/>
    </row>
    <row r="695" spans="1:77" ht="15" x14ac:dyDescent="0.25">
      <c r="A695" s="47"/>
      <c r="B695" s="47"/>
      <c r="C695" s="47"/>
      <c r="D695" s="47"/>
      <c r="E695" s="47"/>
      <c r="F695" s="47"/>
      <c r="G695" s="48"/>
      <c r="H695" s="48"/>
      <c r="I695" s="48"/>
      <c r="J695" s="48"/>
      <c r="K695" s="48"/>
      <c r="L695" s="48"/>
      <c r="M695" s="49"/>
      <c r="N695" s="50"/>
      <c r="O695" s="51"/>
      <c r="P695" s="52"/>
      <c r="Q695" s="52"/>
      <c r="R695" s="51"/>
      <c r="S695" s="53"/>
      <c r="T695" s="49"/>
      <c r="U695" s="50"/>
      <c r="V695" s="51"/>
      <c r="W695" s="51"/>
      <c r="X695" s="54"/>
      <c r="Y695" s="54"/>
      <c r="Z695" s="54"/>
      <c r="AA695" s="54"/>
      <c r="AB695" s="54"/>
      <c r="AC695" s="54"/>
      <c r="AD695" s="54"/>
      <c r="AE695" s="55"/>
      <c r="AF695" s="51"/>
      <c r="AG695" s="41"/>
      <c r="AH695" s="41"/>
      <c r="AI695" s="41"/>
      <c r="AJ695" s="41"/>
      <c r="AK695" s="41"/>
      <c r="AL695" s="41"/>
      <c r="AM695" s="41"/>
      <c r="AN695" s="41"/>
      <c r="AO695" s="41"/>
      <c r="AP695" s="41"/>
      <c r="AQ695" s="41"/>
      <c r="AR695" s="41"/>
      <c r="AS695" s="41"/>
      <c r="AT695" s="41"/>
      <c r="AU695" s="41"/>
      <c r="AV695" s="41"/>
      <c r="AW695" s="41"/>
      <c r="AX695" s="41"/>
      <c r="AY695" s="41"/>
      <c r="AZ695" s="41"/>
      <c r="BA695" s="41"/>
      <c r="BB695" s="42"/>
      <c r="BC695" s="43"/>
      <c r="BD695" s="2"/>
      <c r="BE695" s="2"/>
      <c r="BF695" s="2"/>
      <c r="BG695" s="2"/>
      <c r="BH695" s="2"/>
      <c r="BI695" s="2"/>
      <c r="BJ695" s="2"/>
      <c r="BK695" s="2"/>
      <c r="BL695" s="2"/>
      <c r="BM695" s="2"/>
      <c r="BN695" s="2"/>
      <c r="BO695" s="2"/>
      <c r="BP695" s="2"/>
      <c r="BQ695" s="2"/>
      <c r="BR695" s="2"/>
      <c r="BS695" s="2"/>
      <c r="BT695" s="2"/>
      <c r="BU695" s="2"/>
      <c r="BV695" s="2"/>
      <c r="BW695" s="2"/>
      <c r="BX695" s="2"/>
      <c r="BY695" s="2"/>
    </row>
    <row r="696" spans="1:77" ht="15" x14ac:dyDescent="0.25">
      <c r="A696" s="47"/>
      <c r="B696" s="47"/>
      <c r="C696" s="47"/>
      <c r="D696" s="47"/>
      <c r="E696" s="47"/>
      <c r="F696" s="47"/>
      <c r="G696" s="48"/>
      <c r="H696" s="48"/>
      <c r="I696" s="48"/>
      <c r="J696" s="48"/>
      <c r="K696" s="48"/>
      <c r="L696" s="48"/>
      <c r="M696" s="49"/>
      <c r="N696" s="50"/>
      <c r="O696" s="51"/>
      <c r="P696" s="52"/>
      <c r="Q696" s="52"/>
      <c r="R696" s="51"/>
      <c r="S696" s="53"/>
      <c r="T696" s="49"/>
      <c r="U696" s="50"/>
      <c r="V696" s="51"/>
      <c r="W696" s="51"/>
      <c r="X696" s="54"/>
      <c r="Y696" s="54"/>
      <c r="Z696" s="54"/>
      <c r="AA696" s="54"/>
      <c r="AB696" s="54"/>
      <c r="AC696" s="54"/>
      <c r="AD696" s="54"/>
      <c r="AE696" s="55"/>
      <c r="AF696" s="51"/>
      <c r="AG696" s="41"/>
      <c r="AH696" s="41"/>
      <c r="AI696" s="41"/>
      <c r="AJ696" s="41"/>
      <c r="AK696" s="41"/>
      <c r="AL696" s="41"/>
      <c r="AM696" s="41"/>
      <c r="AN696" s="41"/>
      <c r="AO696" s="41"/>
      <c r="AP696" s="41"/>
      <c r="AQ696" s="41"/>
      <c r="AR696" s="41"/>
      <c r="AS696" s="41"/>
      <c r="AT696" s="41"/>
      <c r="AU696" s="41"/>
      <c r="AV696" s="41"/>
      <c r="AW696" s="41"/>
      <c r="AX696" s="41"/>
      <c r="AY696" s="41"/>
      <c r="AZ696" s="41"/>
      <c r="BA696" s="41"/>
      <c r="BB696" s="42"/>
      <c r="BC696" s="43"/>
      <c r="BD696" s="2"/>
      <c r="BE696" s="2"/>
      <c r="BF696" s="2"/>
      <c r="BG696" s="2"/>
      <c r="BH696" s="2"/>
      <c r="BI696" s="2"/>
      <c r="BJ696" s="2"/>
      <c r="BK696" s="2"/>
      <c r="BL696" s="2"/>
      <c r="BM696" s="2"/>
      <c r="BN696" s="2"/>
      <c r="BO696" s="2"/>
      <c r="BP696" s="2"/>
      <c r="BQ696" s="2"/>
      <c r="BR696" s="2"/>
      <c r="BS696" s="2"/>
      <c r="BT696" s="2"/>
      <c r="BU696" s="2"/>
      <c r="BV696" s="2"/>
      <c r="BW696" s="2"/>
      <c r="BX696" s="2"/>
      <c r="BY696" s="2"/>
    </row>
    <row r="697" spans="1:77" ht="15" x14ac:dyDescent="0.25">
      <c r="A697" s="47"/>
      <c r="B697" s="47"/>
      <c r="C697" s="47"/>
      <c r="D697" s="47"/>
      <c r="E697" s="47"/>
      <c r="F697" s="47"/>
      <c r="G697" s="48"/>
      <c r="H697" s="48"/>
      <c r="I697" s="48"/>
      <c r="J697" s="48"/>
      <c r="K697" s="48"/>
      <c r="L697" s="48"/>
      <c r="M697" s="49"/>
      <c r="N697" s="50"/>
      <c r="O697" s="51"/>
      <c r="P697" s="52"/>
      <c r="Q697" s="52"/>
      <c r="R697" s="51"/>
      <c r="S697" s="53"/>
      <c r="T697" s="49"/>
      <c r="U697" s="50"/>
      <c r="V697" s="51"/>
      <c r="W697" s="51"/>
      <c r="X697" s="54"/>
      <c r="Y697" s="54"/>
      <c r="Z697" s="54"/>
      <c r="AA697" s="54"/>
      <c r="AB697" s="54"/>
      <c r="AC697" s="54"/>
      <c r="AD697" s="54"/>
      <c r="AE697" s="55"/>
      <c r="AF697" s="51"/>
      <c r="AG697" s="41"/>
      <c r="AH697" s="41"/>
      <c r="AI697" s="41"/>
      <c r="AJ697" s="41"/>
      <c r="AK697" s="41"/>
      <c r="AL697" s="41"/>
      <c r="AM697" s="41"/>
      <c r="AN697" s="41"/>
      <c r="AO697" s="41"/>
      <c r="AP697" s="41"/>
      <c r="AQ697" s="41"/>
      <c r="AR697" s="41"/>
      <c r="AS697" s="41"/>
      <c r="AT697" s="41"/>
      <c r="AU697" s="41"/>
      <c r="AV697" s="41"/>
      <c r="AW697" s="41"/>
      <c r="AX697" s="41"/>
      <c r="AY697" s="41"/>
      <c r="AZ697" s="41"/>
      <c r="BA697" s="41"/>
      <c r="BB697" s="42"/>
      <c r="BC697" s="43"/>
      <c r="BD697" s="2"/>
      <c r="BE697" s="2"/>
      <c r="BF697" s="2"/>
      <c r="BG697" s="2"/>
      <c r="BH697" s="2"/>
      <c r="BI697" s="2"/>
      <c r="BJ697" s="2"/>
      <c r="BK697" s="2"/>
      <c r="BL697" s="2"/>
      <c r="BM697" s="2"/>
      <c r="BN697" s="2"/>
      <c r="BO697" s="2"/>
      <c r="BP697" s="2"/>
      <c r="BQ697" s="2"/>
      <c r="BR697" s="2"/>
      <c r="BS697" s="2"/>
      <c r="BT697" s="2"/>
      <c r="BU697" s="2"/>
      <c r="BV697" s="2"/>
      <c r="BW697" s="2"/>
      <c r="BX697" s="2"/>
      <c r="BY697" s="2"/>
    </row>
    <row r="698" spans="1:77" ht="15" x14ac:dyDescent="0.25">
      <c r="A698" s="47"/>
      <c r="B698" s="47"/>
      <c r="C698" s="47"/>
      <c r="D698" s="47"/>
      <c r="E698" s="47"/>
      <c r="F698" s="47"/>
      <c r="G698" s="48"/>
      <c r="H698" s="48"/>
      <c r="I698" s="48"/>
      <c r="J698" s="48"/>
      <c r="K698" s="48"/>
      <c r="L698" s="48"/>
      <c r="M698" s="49"/>
      <c r="N698" s="50"/>
      <c r="O698" s="51"/>
      <c r="P698" s="52"/>
      <c r="Q698" s="52"/>
      <c r="R698" s="51"/>
      <c r="S698" s="53"/>
      <c r="T698" s="49"/>
      <c r="U698" s="50"/>
      <c r="V698" s="51"/>
      <c r="W698" s="51"/>
      <c r="X698" s="54"/>
      <c r="Y698" s="54"/>
      <c r="Z698" s="54"/>
      <c r="AA698" s="54"/>
      <c r="AB698" s="54"/>
      <c r="AC698" s="54"/>
      <c r="AD698" s="54"/>
      <c r="AE698" s="55"/>
      <c r="AF698" s="51"/>
      <c r="AG698" s="41"/>
      <c r="AH698" s="41"/>
      <c r="AI698" s="41"/>
      <c r="AJ698" s="41"/>
      <c r="AK698" s="41"/>
      <c r="AL698" s="41"/>
      <c r="AM698" s="41"/>
      <c r="AN698" s="41"/>
      <c r="AO698" s="41"/>
      <c r="AP698" s="41"/>
      <c r="AQ698" s="41"/>
      <c r="AR698" s="41"/>
      <c r="AS698" s="41"/>
      <c r="AT698" s="41"/>
      <c r="AU698" s="41"/>
      <c r="AV698" s="41"/>
      <c r="AW698" s="41"/>
      <c r="AX698" s="41"/>
      <c r="AY698" s="41"/>
      <c r="AZ698" s="41"/>
      <c r="BA698" s="41"/>
      <c r="BB698" s="42"/>
      <c r="BC698" s="43"/>
      <c r="BD698" s="2"/>
      <c r="BE698" s="2"/>
      <c r="BF698" s="2"/>
      <c r="BG698" s="2"/>
      <c r="BH698" s="2"/>
      <c r="BI698" s="2"/>
      <c r="BJ698" s="2"/>
      <c r="BK698" s="2"/>
      <c r="BL698" s="2"/>
      <c r="BM698" s="2"/>
      <c r="BN698" s="2"/>
      <c r="BO698" s="2"/>
      <c r="BP698" s="2"/>
      <c r="BQ698" s="2"/>
      <c r="BR698" s="2"/>
      <c r="BS698" s="2"/>
      <c r="BT698" s="2"/>
      <c r="BU698" s="2"/>
      <c r="BV698" s="2"/>
      <c r="BW698" s="2"/>
      <c r="BX698" s="2"/>
      <c r="BY698" s="2"/>
    </row>
    <row r="699" spans="1:77" ht="15" x14ac:dyDescent="0.25">
      <c r="A699" s="47"/>
      <c r="B699" s="47"/>
      <c r="C699" s="47"/>
      <c r="D699" s="47"/>
      <c r="E699" s="47"/>
      <c r="F699" s="47"/>
      <c r="G699" s="48"/>
      <c r="H699" s="48"/>
      <c r="I699" s="48"/>
      <c r="J699" s="48"/>
      <c r="K699" s="48"/>
      <c r="L699" s="48"/>
      <c r="M699" s="49"/>
      <c r="N699" s="50"/>
      <c r="O699" s="51"/>
      <c r="P699" s="52"/>
      <c r="Q699" s="52"/>
      <c r="R699" s="51"/>
      <c r="S699" s="53"/>
      <c r="T699" s="49"/>
      <c r="U699" s="50"/>
      <c r="V699" s="51"/>
      <c r="W699" s="51"/>
      <c r="X699" s="54"/>
      <c r="Y699" s="54"/>
      <c r="Z699" s="54"/>
      <c r="AA699" s="54"/>
      <c r="AB699" s="54"/>
      <c r="AC699" s="54"/>
      <c r="AD699" s="54"/>
      <c r="AE699" s="55"/>
      <c r="AF699" s="51"/>
      <c r="AG699" s="41"/>
      <c r="AH699" s="41"/>
      <c r="AI699" s="41"/>
      <c r="AJ699" s="41"/>
      <c r="AK699" s="41"/>
      <c r="AL699" s="41"/>
      <c r="AM699" s="41"/>
      <c r="AN699" s="41"/>
      <c r="AO699" s="41"/>
      <c r="AP699" s="41"/>
      <c r="AQ699" s="41"/>
      <c r="AR699" s="41"/>
      <c r="AS699" s="41"/>
      <c r="AT699" s="41"/>
      <c r="AU699" s="41"/>
      <c r="AV699" s="41"/>
      <c r="AW699" s="41"/>
      <c r="AX699" s="41"/>
      <c r="AY699" s="41"/>
      <c r="AZ699" s="41"/>
      <c r="BA699" s="41"/>
      <c r="BB699" s="42"/>
      <c r="BC699" s="43"/>
      <c r="BD699" s="2"/>
      <c r="BE699" s="2"/>
      <c r="BF699" s="2"/>
      <c r="BG699" s="2"/>
      <c r="BH699" s="2"/>
      <c r="BI699" s="2"/>
      <c r="BJ699" s="2"/>
      <c r="BK699" s="2"/>
      <c r="BL699" s="2"/>
      <c r="BM699" s="2"/>
      <c r="BN699" s="2"/>
      <c r="BO699" s="2"/>
      <c r="BP699" s="2"/>
      <c r="BQ699" s="2"/>
      <c r="BR699" s="2"/>
      <c r="BS699" s="2"/>
      <c r="BT699" s="2"/>
      <c r="BU699" s="2"/>
      <c r="BV699" s="2"/>
      <c r="BW699" s="2"/>
      <c r="BX699" s="2"/>
      <c r="BY699" s="2"/>
    </row>
    <row r="700" spans="1:77" ht="15" x14ac:dyDescent="0.25">
      <c r="A700" s="47"/>
      <c r="B700" s="47"/>
      <c r="C700" s="47"/>
      <c r="D700" s="47"/>
      <c r="E700" s="47"/>
      <c r="F700" s="47"/>
      <c r="G700" s="48"/>
      <c r="H700" s="48"/>
      <c r="I700" s="48"/>
      <c r="J700" s="48"/>
      <c r="K700" s="48"/>
      <c r="L700" s="48"/>
      <c r="M700" s="49"/>
      <c r="N700" s="50"/>
      <c r="O700" s="51"/>
      <c r="P700" s="52"/>
      <c r="Q700" s="52"/>
      <c r="R700" s="51"/>
      <c r="S700" s="53"/>
      <c r="T700" s="49"/>
      <c r="U700" s="50"/>
      <c r="V700" s="51"/>
      <c r="W700" s="51"/>
      <c r="X700" s="54"/>
      <c r="Y700" s="54"/>
      <c r="Z700" s="54"/>
      <c r="AA700" s="54"/>
      <c r="AB700" s="54"/>
      <c r="AC700" s="54"/>
      <c r="AD700" s="54"/>
      <c r="AE700" s="55"/>
      <c r="AF700" s="51"/>
      <c r="AG700" s="41"/>
      <c r="AH700" s="41"/>
      <c r="AI700" s="41"/>
      <c r="AJ700" s="41"/>
      <c r="AK700" s="41"/>
      <c r="AL700" s="41"/>
      <c r="AM700" s="41"/>
      <c r="AN700" s="41"/>
      <c r="AO700" s="41"/>
      <c r="AP700" s="41"/>
      <c r="AQ700" s="41"/>
      <c r="AR700" s="41"/>
      <c r="AS700" s="41"/>
      <c r="AT700" s="41"/>
      <c r="AU700" s="41"/>
      <c r="AV700" s="41"/>
      <c r="AW700" s="41"/>
      <c r="AX700" s="41"/>
      <c r="AY700" s="41"/>
      <c r="AZ700" s="41"/>
      <c r="BA700" s="41"/>
      <c r="BB700" s="42"/>
      <c r="BC700" s="43"/>
      <c r="BD700" s="2"/>
      <c r="BE700" s="2"/>
      <c r="BF700" s="2"/>
      <c r="BG700" s="2"/>
      <c r="BH700" s="2"/>
      <c r="BI700" s="2"/>
      <c r="BJ700" s="2"/>
      <c r="BK700" s="2"/>
      <c r="BL700" s="2"/>
      <c r="BM700" s="2"/>
      <c r="BN700" s="2"/>
      <c r="BO700" s="2"/>
      <c r="BP700" s="2"/>
      <c r="BQ700" s="2"/>
      <c r="BR700" s="2"/>
      <c r="BS700" s="2"/>
      <c r="BT700" s="2"/>
      <c r="BU700" s="2"/>
      <c r="BV700" s="2"/>
      <c r="BW700" s="2"/>
      <c r="BX700" s="2"/>
      <c r="BY700" s="2"/>
    </row>
    <row r="701" spans="1:77" ht="15" x14ac:dyDescent="0.25">
      <c r="A701" s="47"/>
      <c r="B701" s="47"/>
      <c r="C701" s="47"/>
      <c r="D701" s="47"/>
      <c r="E701" s="47"/>
      <c r="F701" s="47"/>
      <c r="G701" s="48"/>
      <c r="H701" s="48"/>
      <c r="I701" s="48"/>
      <c r="J701" s="48"/>
      <c r="K701" s="48"/>
      <c r="L701" s="48"/>
      <c r="M701" s="49"/>
      <c r="N701" s="50"/>
      <c r="O701" s="51"/>
      <c r="P701" s="52"/>
      <c r="Q701" s="52"/>
      <c r="R701" s="51"/>
      <c r="S701" s="53"/>
      <c r="T701" s="49"/>
      <c r="U701" s="50"/>
      <c r="V701" s="51"/>
      <c r="W701" s="51"/>
      <c r="X701" s="54"/>
      <c r="Y701" s="54"/>
      <c r="Z701" s="54"/>
      <c r="AA701" s="54"/>
      <c r="AB701" s="54"/>
      <c r="AC701" s="54"/>
      <c r="AD701" s="54"/>
      <c r="AE701" s="55"/>
      <c r="AF701" s="51"/>
      <c r="AG701" s="41"/>
      <c r="AH701" s="41"/>
      <c r="AI701" s="41"/>
      <c r="AJ701" s="41"/>
      <c r="AK701" s="41"/>
      <c r="AL701" s="41"/>
      <c r="AM701" s="41"/>
      <c r="AN701" s="41"/>
      <c r="AO701" s="41"/>
      <c r="AP701" s="41"/>
      <c r="AQ701" s="41"/>
      <c r="AR701" s="41"/>
      <c r="AS701" s="41"/>
      <c r="AT701" s="41"/>
      <c r="AU701" s="41"/>
      <c r="AV701" s="41"/>
      <c r="AW701" s="41"/>
      <c r="AX701" s="41"/>
      <c r="AY701" s="41"/>
      <c r="AZ701" s="41"/>
      <c r="BA701" s="41"/>
      <c r="BB701" s="42"/>
      <c r="BC701" s="43"/>
      <c r="BD701" s="2"/>
      <c r="BE701" s="2"/>
      <c r="BF701" s="2"/>
      <c r="BG701" s="2"/>
      <c r="BH701" s="2"/>
      <c r="BI701" s="2"/>
      <c r="BJ701" s="2"/>
      <c r="BK701" s="2"/>
      <c r="BL701" s="2"/>
      <c r="BM701" s="2"/>
      <c r="BN701" s="2"/>
      <c r="BO701" s="2"/>
      <c r="BP701" s="2"/>
      <c r="BQ701" s="2"/>
      <c r="BR701" s="2"/>
      <c r="BS701" s="2"/>
      <c r="BT701" s="2"/>
      <c r="BU701" s="2"/>
      <c r="BV701" s="2"/>
      <c r="BW701" s="2"/>
      <c r="BX701" s="2"/>
      <c r="BY701" s="2"/>
    </row>
    <row r="702" spans="1:77" ht="15" x14ac:dyDescent="0.25">
      <c r="A702" s="47"/>
      <c r="B702" s="47"/>
      <c r="C702" s="47"/>
      <c r="D702" s="47"/>
      <c r="E702" s="47"/>
      <c r="F702" s="47"/>
      <c r="G702" s="48"/>
      <c r="H702" s="48"/>
      <c r="I702" s="48"/>
      <c r="J702" s="48"/>
      <c r="K702" s="48"/>
      <c r="L702" s="48"/>
      <c r="M702" s="49"/>
      <c r="N702" s="50"/>
      <c r="O702" s="51"/>
      <c r="P702" s="52"/>
      <c r="Q702" s="52"/>
      <c r="R702" s="51"/>
      <c r="S702" s="53"/>
      <c r="T702" s="49"/>
      <c r="U702" s="50"/>
      <c r="V702" s="51"/>
      <c r="W702" s="51"/>
      <c r="X702" s="54"/>
      <c r="Y702" s="54"/>
      <c r="Z702" s="54"/>
      <c r="AA702" s="54"/>
      <c r="AB702" s="54"/>
      <c r="AC702" s="54"/>
      <c r="AD702" s="54"/>
      <c r="AE702" s="55"/>
      <c r="AF702" s="51"/>
      <c r="AG702" s="41"/>
      <c r="AH702" s="41"/>
      <c r="AI702" s="41"/>
      <c r="AJ702" s="41"/>
      <c r="AK702" s="41"/>
      <c r="AL702" s="41"/>
      <c r="AM702" s="41"/>
      <c r="AN702" s="41"/>
      <c r="AO702" s="41"/>
      <c r="AP702" s="41"/>
      <c r="AQ702" s="41"/>
      <c r="AR702" s="41"/>
      <c r="AS702" s="41"/>
      <c r="AT702" s="41"/>
      <c r="AU702" s="41"/>
      <c r="AV702" s="41"/>
      <c r="AW702" s="41"/>
      <c r="AX702" s="41"/>
      <c r="AY702" s="41"/>
      <c r="AZ702" s="41"/>
      <c r="BA702" s="41"/>
      <c r="BB702" s="42"/>
      <c r="BC702" s="43"/>
      <c r="BD702" s="2"/>
      <c r="BE702" s="2"/>
      <c r="BF702" s="2"/>
      <c r="BG702" s="2"/>
      <c r="BH702" s="2"/>
      <c r="BI702" s="2"/>
      <c r="BJ702" s="2"/>
      <c r="BK702" s="2"/>
      <c r="BL702" s="2"/>
      <c r="BM702" s="2"/>
      <c r="BN702" s="2"/>
      <c r="BO702" s="2"/>
      <c r="BP702" s="2"/>
      <c r="BQ702" s="2"/>
      <c r="BR702" s="2"/>
      <c r="BS702" s="2"/>
      <c r="BT702" s="2"/>
      <c r="BU702" s="2"/>
      <c r="BV702" s="2"/>
      <c r="BW702" s="2"/>
      <c r="BX702" s="2"/>
      <c r="BY702" s="2"/>
    </row>
    <row r="703" spans="1:77" ht="15" x14ac:dyDescent="0.25">
      <c r="A703" s="47"/>
      <c r="B703" s="47"/>
      <c r="C703" s="47"/>
      <c r="D703" s="47"/>
      <c r="E703" s="47"/>
      <c r="F703" s="47"/>
      <c r="G703" s="48"/>
      <c r="H703" s="48"/>
      <c r="I703" s="48"/>
      <c r="J703" s="48"/>
      <c r="K703" s="48"/>
      <c r="L703" s="48"/>
      <c r="M703" s="49"/>
      <c r="N703" s="50"/>
      <c r="O703" s="51"/>
      <c r="P703" s="52"/>
      <c r="Q703" s="52"/>
      <c r="R703" s="51"/>
      <c r="S703" s="53"/>
      <c r="T703" s="49"/>
      <c r="U703" s="50"/>
      <c r="V703" s="51"/>
      <c r="W703" s="51"/>
      <c r="X703" s="54"/>
      <c r="Y703" s="54"/>
      <c r="Z703" s="54"/>
      <c r="AA703" s="54"/>
      <c r="AB703" s="54"/>
      <c r="AC703" s="54"/>
      <c r="AD703" s="54"/>
      <c r="AE703" s="55"/>
      <c r="AF703" s="51"/>
      <c r="AG703" s="41"/>
      <c r="AH703" s="41"/>
      <c r="AI703" s="41"/>
      <c r="AJ703" s="41"/>
      <c r="AK703" s="41"/>
      <c r="AL703" s="41"/>
      <c r="AM703" s="41"/>
      <c r="AN703" s="41"/>
      <c r="AO703" s="41"/>
      <c r="AP703" s="41"/>
      <c r="AQ703" s="41"/>
      <c r="AR703" s="41"/>
      <c r="AS703" s="41"/>
      <c r="AT703" s="41"/>
      <c r="AU703" s="41"/>
      <c r="AV703" s="41"/>
      <c r="AW703" s="41"/>
      <c r="AX703" s="41"/>
      <c r="AY703" s="41"/>
      <c r="AZ703" s="41"/>
      <c r="BA703" s="41"/>
      <c r="BB703" s="42"/>
      <c r="BC703" s="43"/>
      <c r="BD703" s="2"/>
      <c r="BE703" s="2"/>
      <c r="BF703" s="2"/>
      <c r="BG703" s="2"/>
      <c r="BH703" s="2"/>
      <c r="BI703" s="2"/>
      <c r="BJ703" s="2"/>
      <c r="BK703" s="2"/>
      <c r="BL703" s="2"/>
      <c r="BM703" s="2"/>
      <c r="BN703" s="2"/>
      <c r="BO703" s="2"/>
      <c r="BP703" s="2"/>
      <c r="BQ703" s="2"/>
      <c r="BR703" s="2"/>
      <c r="BS703" s="2"/>
      <c r="BT703" s="2"/>
      <c r="BU703" s="2"/>
      <c r="BV703" s="2"/>
      <c r="BW703" s="2"/>
      <c r="BX703" s="2"/>
      <c r="BY703" s="2"/>
    </row>
    <row r="704" spans="1:77" ht="15" x14ac:dyDescent="0.25">
      <c r="A704" s="47"/>
      <c r="B704" s="47"/>
      <c r="C704" s="47"/>
      <c r="D704" s="47"/>
      <c r="E704" s="47"/>
      <c r="F704" s="47"/>
      <c r="G704" s="48"/>
      <c r="H704" s="48"/>
      <c r="I704" s="48"/>
      <c r="J704" s="48"/>
      <c r="K704" s="48"/>
      <c r="L704" s="48"/>
      <c r="M704" s="49"/>
      <c r="N704" s="50"/>
      <c r="O704" s="51"/>
      <c r="P704" s="52"/>
      <c r="Q704" s="52"/>
      <c r="R704" s="51"/>
      <c r="S704" s="53"/>
      <c r="T704" s="49"/>
      <c r="U704" s="50"/>
      <c r="V704" s="51"/>
      <c r="W704" s="51"/>
      <c r="X704" s="54"/>
      <c r="Y704" s="54"/>
      <c r="Z704" s="54"/>
      <c r="AA704" s="54"/>
      <c r="AB704" s="54"/>
      <c r="AC704" s="54"/>
      <c r="AD704" s="54"/>
      <c r="AE704" s="55"/>
      <c r="AF704" s="51"/>
      <c r="AG704" s="41"/>
      <c r="AH704" s="41"/>
      <c r="AI704" s="41"/>
      <c r="AJ704" s="41"/>
      <c r="AK704" s="41"/>
      <c r="AL704" s="41"/>
      <c r="AM704" s="41"/>
      <c r="AN704" s="41"/>
      <c r="AO704" s="41"/>
      <c r="AP704" s="41"/>
      <c r="AQ704" s="41"/>
      <c r="AR704" s="41"/>
      <c r="AS704" s="41"/>
      <c r="AT704" s="41"/>
      <c r="AU704" s="41"/>
      <c r="AV704" s="41"/>
      <c r="AW704" s="41"/>
      <c r="AX704" s="41"/>
      <c r="AY704" s="41"/>
      <c r="AZ704" s="41"/>
      <c r="BA704" s="41"/>
      <c r="BB704" s="42"/>
      <c r="BC704" s="43"/>
      <c r="BD704" s="2"/>
      <c r="BE704" s="2"/>
      <c r="BF704" s="2"/>
      <c r="BG704" s="2"/>
      <c r="BH704" s="2"/>
      <c r="BI704" s="2"/>
      <c r="BJ704" s="2"/>
      <c r="BK704" s="2"/>
      <c r="BL704" s="2"/>
      <c r="BM704" s="2"/>
      <c r="BN704" s="2"/>
      <c r="BO704" s="2"/>
      <c r="BP704" s="2"/>
      <c r="BQ704" s="2"/>
      <c r="BR704" s="2"/>
      <c r="BS704" s="2"/>
      <c r="BT704" s="2"/>
      <c r="BU704" s="2"/>
      <c r="BV704" s="2"/>
      <c r="BW704" s="2"/>
      <c r="BX704" s="2"/>
      <c r="BY704" s="2"/>
    </row>
    <row r="705" spans="1:77" ht="15" x14ac:dyDescent="0.25">
      <c r="A705" s="47"/>
      <c r="B705" s="47"/>
      <c r="C705" s="47"/>
      <c r="D705" s="47"/>
      <c r="E705" s="47"/>
      <c r="F705" s="47"/>
      <c r="G705" s="48"/>
      <c r="H705" s="48"/>
      <c r="I705" s="48"/>
      <c r="J705" s="48"/>
      <c r="K705" s="48"/>
      <c r="L705" s="48"/>
      <c r="M705" s="49"/>
      <c r="N705" s="50"/>
      <c r="O705" s="51"/>
      <c r="P705" s="52"/>
      <c r="Q705" s="52"/>
      <c r="R705" s="51"/>
      <c r="S705" s="53"/>
      <c r="T705" s="49"/>
      <c r="U705" s="50"/>
      <c r="V705" s="51"/>
      <c r="W705" s="51"/>
      <c r="X705" s="54"/>
      <c r="Y705" s="54"/>
      <c r="Z705" s="54"/>
      <c r="AA705" s="54"/>
      <c r="AB705" s="54"/>
      <c r="AC705" s="54"/>
      <c r="AD705" s="54"/>
      <c r="AE705" s="55"/>
      <c r="AF705" s="51"/>
      <c r="AG705" s="41"/>
      <c r="AH705" s="41"/>
      <c r="AI705" s="41"/>
      <c r="AJ705" s="41"/>
      <c r="AK705" s="41"/>
      <c r="AL705" s="41"/>
      <c r="AM705" s="41"/>
      <c r="AN705" s="41"/>
      <c r="AO705" s="41"/>
      <c r="AP705" s="41"/>
      <c r="AQ705" s="41"/>
      <c r="AR705" s="41"/>
      <c r="AS705" s="41"/>
      <c r="AT705" s="41"/>
      <c r="AU705" s="41"/>
      <c r="AV705" s="41"/>
      <c r="AW705" s="41"/>
      <c r="AX705" s="41"/>
      <c r="AY705" s="41"/>
      <c r="AZ705" s="41"/>
      <c r="BA705" s="41"/>
      <c r="BB705" s="42"/>
      <c r="BC705" s="43"/>
      <c r="BD705" s="2"/>
      <c r="BE705" s="2"/>
      <c r="BF705" s="2"/>
      <c r="BG705" s="2"/>
      <c r="BH705" s="2"/>
      <c r="BI705" s="2"/>
      <c r="BJ705" s="2"/>
      <c r="BK705" s="2"/>
      <c r="BL705" s="2"/>
      <c r="BM705" s="2"/>
      <c r="BN705" s="2"/>
      <c r="BO705" s="2"/>
      <c r="BP705" s="2"/>
      <c r="BQ705" s="2"/>
      <c r="BR705" s="2"/>
      <c r="BS705" s="2"/>
      <c r="BT705" s="2"/>
      <c r="BU705" s="2"/>
      <c r="BV705" s="2"/>
      <c r="BW705" s="2"/>
      <c r="BX705" s="2"/>
      <c r="BY705" s="2"/>
    </row>
    <row r="706" spans="1:77" ht="15" x14ac:dyDescent="0.25">
      <c r="A706" s="47"/>
      <c r="B706" s="47"/>
      <c r="C706" s="47"/>
      <c r="D706" s="47"/>
      <c r="E706" s="47"/>
      <c r="F706" s="47"/>
      <c r="G706" s="48"/>
      <c r="H706" s="48"/>
      <c r="I706" s="48"/>
      <c r="J706" s="48"/>
      <c r="K706" s="48"/>
      <c r="L706" s="48"/>
      <c r="M706" s="49"/>
      <c r="N706" s="50"/>
      <c r="O706" s="51"/>
      <c r="P706" s="52"/>
      <c r="Q706" s="52"/>
      <c r="R706" s="51"/>
      <c r="S706" s="53"/>
      <c r="T706" s="49"/>
      <c r="U706" s="50"/>
      <c r="V706" s="51"/>
      <c r="W706" s="51"/>
      <c r="X706" s="54"/>
      <c r="Y706" s="54"/>
      <c r="Z706" s="54"/>
      <c r="AA706" s="54"/>
      <c r="AB706" s="54"/>
      <c r="AC706" s="54"/>
      <c r="AD706" s="54"/>
      <c r="AE706" s="55"/>
      <c r="AF706" s="51"/>
      <c r="AG706" s="41"/>
      <c r="AH706" s="41"/>
      <c r="AI706" s="41"/>
      <c r="AJ706" s="41"/>
      <c r="AK706" s="41"/>
      <c r="AL706" s="41"/>
      <c r="AM706" s="41"/>
      <c r="AN706" s="41"/>
      <c r="AO706" s="41"/>
      <c r="AP706" s="41"/>
      <c r="AQ706" s="41"/>
      <c r="AR706" s="41"/>
      <c r="AS706" s="41"/>
      <c r="AT706" s="41"/>
      <c r="AU706" s="41"/>
      <c r="AV706" s="41"/>
      <c r="AW706" s="41"/>
      <c r="AX706" s="41"/>
      <c r="AY706" s="41"/>
      <c r="AZ706" s="41"/>
      <c r="BA706" s="41"/>
      <c r="BB706" s="42"/>
      <c r="BC706" s="43"/>
      <c r="BD706" s="2"/>
      <c r="BE706" s="2"/>
      <c r="BF706" s="2"/>
      <c r="BG706" s="2"/>
      <c r="BH706" s="2"/>
      <c r="BI706" s="2"/>
      <c r="BJ706" s="2"/>
      <c r="BK706" s="2"/>
      <c r="BL706" s="2"/>
      <c r="BM706" s="2"/>
      <c r="BN706" s="2"/>
      <c r="BO706" s="2"/>
      <c r="BP706" s="2"/>
      <c r="BQ706" s="2"/>
      <c r="BR706" s="2"/>
      <c r="BS706" s="2"/>
      <c r="BT706" s="2"/>
      <c r="BU706" s="2"/>
      <c r="BV706" s="2"/>
      <c r="BW706" s="2"/>
      <c r="BX706" s="2"/>
      <c r="BY706" s="2"/>
    </row>
    <row r="707" spans="1:77" ht="15" x14ac:dyDescent="0.25">
      <c r="A707" s="47"/>
      <c r="B707" s="47"/>
      <c r="C707" s="47"/>
      <c r="D707" s="47"/>
      <c r="E707" s="47"/>
      <c r="F707" s="47"/>
      <c r="G707" s="48"/>
      <c r="H707" s="48"/>
      <c r="I707" s="48"/>
      <c r="J707" s="48"/>
      <c r="K707" s="48"/>
      <c r="L707" s="48"/>
      <c r="M707" s="49"/>
      <c r="N707" s="50"/>
      <c r="O707" s="51"/>
      <c r="P707" s="52"/>
      <c r="Q707" s="52"/>
      <c r="R707" s="51"/>
      <c r="S707" s="53"/>
      <c r="T707" s="49"/>
      <c r="U707" s="50"/>
      <c r="V707" s="51"/>
      <c r="W707" s="51"/>
      <c r="X707" s="54"/>
      <c r="Y707" s="54"/>
      <c r="Z707" s="54"/>
      <c r="AA707" s="54"/>
      <c r="AB707" s="54"/>
      <c r="AC707" s="54"/>
      <c r="AD707" s="54"/>
      <c r="AE707" s="55"/>
      <c r="AF707" s="51"/>
      <c r="AG707" s="41"/>
      <c r="AH707" s="41"/>
      <c r="AI707" s="41"/>
      <c r="AJ707" s="41"/>
      <c r="AK707" s="41"/>
      <c r="AL707" s="41"/>
      <c r="AM707" s="41"/>
      <c r="AN707" s="41"/>
      <c r="AO707" s="41"/>
      <c r="AP707" s="41"/>
      <c r="AQ707" s="41"/>
      <c r="AR707" s="41"/>
      <c r="AS707" s="41"/>
      <c r="AT707" s="41"/>
      <c r="AU707" s="41"/>
      <c r="AV707" s="41"/>
      <c r="AW707" s="41"/>
      <c r="AX707" s="41"/>
      <c r="AY707" s="41"/>
      <c r="AZ707" s="41"/>
      <c r="BA707" s="41"/>
      <c r="BB707" s="42"/>
      <c r="BC707" s="43"/>
      <c r="BD707" s="2"/>
      <c r="BE707" s="2"/>
      <c r="BF707" s="2"/>
      <c r="BG707" s="2"/>
      <c r="BH707" s="2"/>
      <c r="BI707" s="2"/>
      <c r="BJ707" s="2"/>
      <c r="BK707" s="2"/>
      <c r="BL707" s="2"/>
      <c r="BM707" s="2"/>
      <c r="BN707" s="2"/>
      <c r="BO707" s="2"/>
      <c r="BP707" s="2"/>
      <c r="BQ707" s="2"/>
      <c r="BR707" s="2"/>
      <c r="BS707" s="2"/>
      <c r="BT707" s="2"/>
      <c r="BU707" s="2"/>
      <c r="BV707" s="2"/>
      <c r="BW707" s="2"/>
      <c r="BX707" s="2"/>
      <c r="BY707" s="2"/>
    </row>
    <row r="708" spans="1:77" ht="15" x14ac:dyDescent="0.25">
      <c r="A708" s="47"/>
      <c r="B708" s="47"/>
      <c r="C708" s="47"/>
      <c r="D708" s="47"/>
      <c r="E708" s="47"/>
      <c r="F708" s="47"/>
      <c r="G708" s="48"/>
      <c r="H708" s="48"/>
      <c r="I708" s="48"/>
      <c r="J708" s="48"/>
      <c r="K708" s="48"/>
      <c r="L708" s="48"/>
      <c r="M708" s="49"/>
      <c r="N708" s="50"/>
      <c r="O708" s="51"/>
      <c r="P708" s="52"/>
      <c r="Q708" s="52"/>
      <c r="R708" s="51"/>
      <c r="S708" s="53"/>
      <c r="T708" s="49"/>
      <c r="U708" s="50"/>
      <c r="V708" s="51"/>
      <c r="W708" s="51"/>
      <c r="X708" s="54"/>
      <c r="Y708" s="54"/>
      <c r="Z708" s="54"/>
      <c r="AA708" s="54"/>
      <c r="AB708" s="54"/>
      <c r="AC708" s="54"/>
      <c r="AD708" s="54"/>
      <c r="AE708" s="55"/>
      <c r="AF708" s="51"/>
      <c r="AG708" s="41"/>
      <c r="AH708" s="41"/>
      <c r="AI708" s="41"/>
      <c r="AJ708" s="41"/>
      <c r="AK708" s="41"/>
      <c r="AL708" s="41"/>
      <c r="AM708" s="41"/>
      <c r="AN708" s="41"/>
      <c r="AO708" s="41"/>
      <c r="AP708" s="41"/>
      <c r="AQ708" s="41"/>
      <c r="AR708" s="41"/>
      <c r="AS708" s="41"/>
      <c r="AT708" s="41"/>
      <c r="AU708" s="41"/>
      <c r="AV708" s="41"/>
      <c r="AW708" s="41"/>
      <c r="AX708" s="41"/>
      <c r="AY708" s="41"/>
      <c r="AZ708" s="41"/>
      <c r="BA708" s="41"/>
      <c r="BB708" s="42"/>
      <c r="BC708" s="43"/>
      <c r="BD708" s="2"/>
      <c r="BE708" s="2"/>
      <c r="BF708" s="2"/>
      <c r="BG708" s="2"/>
      <c r="BH708" s="2"/>
      <c r="BI708" s="2"/>
      <c r="BJ708" s="2"/>
      <c r="BK708" s="2"/>
      <c r="BL708" s="2"/>
      <c r="BM708" s="2"/>
      <c r="BN708" s="2"/>
      <c r="BO708" s="2"/>
      <c r="BP708" s="2"/>
      <c r="BQ708" s="2"/>
      <c r="BR708" s="2"/>
      <c r="BS708" s="2"/>
      <c r="BT708" s="2"/>
      <c r="BU708" s="2"/>
      <c r="BV708" s="2"/>
      <c r="BW708" s="2"/>
      <c r="BX708" s="2"/>
      <c r="BY708" s="2"/>
    </row>
    <row r="709" spans="1:77" ht="15" x14ac:dyDescent="0.25">
      <c r="A709" s="47"/>
      <c r="B709" s="47"/>
      <c r="C709" s="47"/>
      <c r="D709" s="47"/>
      <c r="E709" s="47"/>
      <c r="F709" s="47"/>
      <c r="G709" s="48"/>
      <c r="H709" s="48"/>
      <c r="I709" s="48"/>
      <c r="J709" s="48"/>
      <c r="K709" s="48"/>
      <c r="L709" s="48"/>
      <c r="M709" s="49"/>
      <c r="N709" s="50"/>
      <c r="O709" s="51"/>
      <c r="P709" s="52"/>
      <c r="Q709" s="52"/>
      <c r="R709" s="51"/>
      <c r="S709" s="53"/>
      <c r="T709" s="49"/>
      <c r="U709" s="50"/>
      <c r="V709" s="51"/>
      <c r="W709" s="51"/>
      <c r="X709" s="54"/>
      <c r="Y709" s="54"/>
      <c r="Z709" s="54"/>
      <c r="AA709" s="54"/>
      <c r="AB709" s="54"/>
      <c r="AC709" s="54"/>
      <c r="AD709" s="54"/>
      <c r="AE709" s="55"/>
      <c r="AF709" s="51"/>
      <c r="AG709" s="41"/>
      <c r="AH709" s="41"/>
      <c r="AI709" s="41"/>
      <c r="AJ709" s="41"/>
      <c r="AK709" s="41"/>
      <c r="AL709" s="41"/>
      <c r="AM709" s="41"/>
      <c r="AN709" s="41"/>
      <c r="AO709" s="41"/>
      <c r="AP709" s="41"/>
      <c r="AQ709" s="41"/>
      <c r="AR709" s="41"/>
      <c r="AS709" s="41"/>
      <c r="AT709" s="41"/>
      <c r="AU709" s="41"/>
      <c r="AV709" s="41"/>
      <c r="AW709" s="41"/>
      <c r="AX709" s="41"/>
      <c r="AY709" s="41"/>
      <c r="AZ709" s="41"/>
      <c r="BA709" s="41"/>
      <c r="BB709" s="42"/>
      <c r="BC709" s="43"/>
      <c r="BD709" s="2"/>
      <c r="BE709" s="2"/>
      <c r="BF709" s="2"/>
      <c r="BG709" s="2"/>
      <c r="BH709" s="2"/>
      <c r="BI709" s="2"/>
      <c r="BJ709" s="2"/>
      <c r="BK709" s="2"/>
      <c r="BL709" s="2"/>
      <c r="BM709" s="2"/>
      <c r="BN709" s="2"/>
      <c r="BO709" s="2"/>
      <c r="BP709" s="2"/>
      <c r="BQ709" s="2"/>
      <c r="BR709" s="2"/>
      <c r="BS709" s="2"/>
      <c r="BT709" s="2"/>
      <c r="BU709" s="2"/>
      <c r="BV709" s="2"/>
      <c r="BW709" s="2"/>
      <c r="BX709" s="2"/>
      <c r="BY709" s="2"/>
    </row>
    <row r="710" spans="1:77" ht="15" x14ac:dyDescent="0.25">
      <c r="A710" s="47"/>
      <c r="B710" s="47"/>
      <c r="C710" s="47"/>
      <c r="D710" s="47"/>
      <c r="E710" s="47"/>
      <c r="F710" s="47"/>
      <c r="G710" s="48"/>
      <c r="H710" s="48"/>
      <c r="I710" s="48"/>
      <c r="J710" s="48"/>
      <c r="K710" s="48"/>
      <c r="L710" s="48"/>
      <c r="M710" s="49"/>
      <c r="N710" s="50"/>
      <c r="O710" s="51"/>
      <c r="P710" s="52"/>
      <c r="Q710" s="52"/>
      <c r="R710" s="51"/>
      <c r="S710" s="53"/>
      <c r="T710" s="49"/>
      <c r="U710" s="50"/>
      <c r="V710" s="51"/>
      <c r="W710" s="51"/>
      <c r="X710" s="54"/>
      <c r="Y710" s="54"/>
      <c r="Z710" s="54"/>
      <c r="AA710" s="54"/>
      <c r="AB710" s="54"/>
      <c r="AC710" s="54"/>
      <c r="AD710" s="54"/>
      <c r="AE710" s="55"/>
      <c r="AF710" s="51"/>
      <c r="AG710" s="41"/>
      <c r="AH710" s="41"/>
      <c r="AI710" s="41"/>
      <c r="AJ710" s="41"/>
      <c r="AK710" s="41"/>
      <c r="AL710" s="41"/>
      <c r="AM710" s="41"/>
      <c r="AN710" s="41"/>
      <c r="AO710" s="41"/>
      <c r="AP710" s="41"/>
      <c r="AQ710" s="41"/>
      <c r="AR710" s="41"/>
      <c r="AS710" s="41"/>
      <c r="AT710" s="41"/>
      <c r="AU710" s="41"/>
      <c r="AV710" s="41"/>
      <c r="AW710" s="41"/>
      <c r="AX710" s="41"/>
      <c r="AY710" s="41"/>
      <c r="AZ710" s="41"/>
      <c r="BA710" s="41"/>
      <c r="BB710" s="42"/>
      <c r="BC710" s="43"/>
      <c r="BD710" s="2"/>
      <c r="BE710" s="2"/>
      <c r="BF710" s="2"/>
      <c r="BG710" s="2"/>
      <c r="BH710" s="2"/>
      <c r="BI710" s="2"/>
      <c r="BJ710" s="2"/>
      <c r="BK710" s="2"/>
      <c r="BL710" s="2"/>
      <c r="BM710" s="2"/>
      <c r="BN710" s="2"/>
      <c r="BO710" s="2"/>
      <c r="BP710" s="2"/>
      <c r="BQ710" s="2"/>
      <c r="BR710" s="2"/>
      <c r="BS710" s="2"/>
      <c r="BT710" s="2"/>
      <c r="BU710" s="2"/>
      <c r="BV710" s="2"/>
      <c r="BW710" s="2"/>
      <c r="BX710" s="2"/>
      <c r="BY710" s="2"/>
    </row>
    <row r="711" spans="1:77" ht="15" x14ac:dyDescent="0.25">
      <c r="A711" s="47"/>
      <c r="B711" s="47"/>
      <c r="C711" s="47"/>
      <c r="D711" s="47"/>
      <c r="E711" s="47"/>
      <c r="F711" s="47"/>
      <c r="G711" s="48"/>
      <c r="H711" s="48"/>
      <c r="I711" s="48"/>
      <c r="J711" s="48"/>
      <c r="K711" s="48"/>
      <c r="L711" s="48"/>
      <c r="M711" s="49"/>
      <c r="N711" s="50"/>
      <c r="O711" s="51"/>
      <c r="P711" s="52"/>
      <c r="Q711" s="52"/>
      <c r="R711" s="51"/>
      <c r="S711" s="53"/>
      <c r="T711" s="49"/>
      <c r="U711" s="50"/>
      <c r="V711" s="51"/>
      <c r="W711" s="51"/>
      <c r="X711" s="54"/>
      <c r="Y711" s="54"/>
      <c r="Z711" s="54"/>
      <c r="AA711" s="54"/>
      <c r="AB711" s="54"/>
      <c r="AC711" s="54"/>
      <c r="AD711" s="54"/>
      <c r="AE711" s="55"/>
      <c r="AF711" s="51"/>
      <c r="AG711" s="41"/>
      <c r="AH711" s="41"/>
      <c r="AI711" s="41"/>
      <c r="AJ711" s="41"/>
      <c r="AK711" s="41"/>
      <c r="AL711" s="41"/>
      <c r="AM711" s="41"/>
      <c r="AN711" s="41"/>
      <c r="AO711" s="41"/>
      <c r="AP711" s="41"/>
      <c r="AQ711" s="41"/>
      <c r="AR711" s="41"/>
      <c r="AS711" s="41"/>
      <c r="AT711" s="41"/>
      <c r="AU711" s="41"/>
      <c r="AV711" s="41"/>
      <c r="AW711" s="41"/>
      <c r="AX711" s="41"/>
      <c r="AY711" s="41"/>
      <c r="AZ711" s="41"/>
      <c r="BA711" s="41"/>
      <c r="BB711" s="42"/>
      <c r="BC711" s="43"/>
      <c r="BD711" s="2"/>
      <c r="BE711" s="2"/>
      <c r="BF711" s="2"/>
      <c r="BG711" s="2"/>
      <c r="BH711" s="2"/>
      <c r="BI711" s="2"/>
      <c r="BJ711" s="2"/>
      <c r="BK711" s="2"/>
      <c r="BL711" s="2"/>
      <c r="BM711" s="2"/>
      <c r="BN711" s="2"/>
      <c r="BO711" s="2"/>
      <c r="BP711" s="2"/>
      <c r="BQ711" s="2"/>
      <c r="BR711" s="2"/>
      <c r="BS711" s="2"/>
      <c r="BT711" s="2"/>
      <c r="BU711" s="2"/>
      <c r="BV711" s="2"/>
      <c r="BW711" s="2"/>
      <c r="BX711" s="2"/>
      <c r="BY711" s="2"/>
    </row>
    <row r="712" spans="1:77" ht="15" x14ac:dyDescent="0.25">
      <c r="A712" s="47"/>
      <c r="B712" s="47"/>
      <c r="C712" s="47"/>
      <c r="D712" s="47"/>
      <c r="E712" s="47"/>
      <c r="F712" s="47"/>
      <c r="G712" s="48"/>
      <c r="H712" s="48"/>
      <c r="I712" s="48"/>
      <c r="J712" s="48"/>
      <c r="K712" s="48"/>
      <c r="L712" s="48"/>
      <c r="M712" s="49"/>
      <c r="N712" s="50"/>
      <c r="O712" s="51"/>
      <c r="P712" s="52"/>
      <c r="Q712" s="52"/>
      <c r="R712" s="51"/>
      <c r="S712" s="53"/>
      <c r="T712" s="49"/>
      <c r="U712" s="50"/>
      <c r="V712" s="51"/>
      <c r="W712" s="51"/>
      <c r="X712" s="54"/>
      <c r="Y712" s="54"/>
      <c r="Z712" s="54"/>
      <c r="AA712" s="54"/>
      <c r="AB712" s="54"/>
      <c r="AC712" s="54"/>
      <c r="AD712" s="54"/>
      <c r="AE712" s="55"/>
      <c r="AF712" s="51"/>
      <c r="AG712" s="41"/>
      <c r="AH712" s="41"/>
      <c r="AI712" s="41"/>
      <c r="AJ712" s="41"/>
      <c r="AK712" s="41"/>
      <c r="AL712" s="41"/>
      <c r="AM712" s="41"/>
      <c r="AN712" s="41"/>
      <c r="AO712" s="41"/>
      <c r="AP712" s="41"/>
      <c r="AQ712" s="41"/>
      <c r="AR712" s="41"/>
      <c r="AS712" s="41"/>
      <c r="AT712" s="41"/>
      <c r="AU712" s="41"/>
      <c r="AV712" s="41"/>
      <c r="AW712" s="41"/>
      <c r="AX712" s="41"/>
      <c r="AY712" s="41"/>
      <c r="AZ712" s="41"/>
      <c r="BA712" s="41"/>
      <c r="BB712" s="42"/>
      <c r="BC712" s="43"/>
      <c r="BD712" s="2"/>
      <c r="BE712" s="2"/>
      <c r="BF712" s="2"/>
      <c r="BG712" s="2"/>
      <c r="BH712" s="2"/>
      <c r="BI712" s="2"/>
      <c r="BJ712" s="2"/>
      <c r="BK712" s="2"/>
      <c r="BL712" s="2"/>
      <c r="BM712" s="2"/>
      <c r="BN712" s="2"/>
      <c r="BO712" s="2"/>
      <c r="BP712" s="2"/>
      <c r="BQ712" s="2"/>
      <c r="BR712" s="2"/>
      <c r="BS712" s="2"/>
      <c r="BT712" s="2"/>
      <c r="BU712" s="2"/>
      <c r="BV712" s="2"/>
      <c r="BW712" s="2"/>
      <c r="BX712" s="2"/>
      <c r="BY712" s="2"/>
    </row>
    <row r="713" spans="1:77" ht="15" x14ac:dyDescent="0.25">
      <c r="A713" s="47"/>
      <c r="B713" s="47"/>
      <c r="C713" s="47"/>
      <c r="D713" s="47"/>
      <c r="E713" s="47"/>
      <c r="F713" s="47"/>
      <c r="G713" s="48"/>
      <c r="H713" s="48"/>
      <c r="I713" s="48"/>
      <c r="J713" s="48"/>
      <c r="K713" s="48"/>
      <c r="L713" s="48"/>
      <c r="M713" s="49"/>
      <c r="N713" s="50"/>
      <c r="O713" s="51"/>
      <c r="P713" s="52"/>
      <c r="Q713" s="52"/>
      <c r="R713" s="51"/>
      <c r="S713" s="53"/>
      <c r="T713" s="49"/>
      <c r="U713" s="50"/>
      <c r="V713" s="51"/>
      <c r="W713" s="51"/>
      <c r="X713" s="54"/>
      <c r="Y713" s="54"/>
      <c r="Z713" s="54"/>
      <c r="AA713" s="54"/>
      <c r="AB713" s="54"/>
      <c r="AC713" s="54"/>
      <c r="AD713" s="54"/>
      <c r="AE713" s="55"/>
      <c r="AF713" s="51"/>
      <c r="AG713" s="41"/>
      <c r="AH713" s="41"/>
      <c r="AI713" s="41"/>
      <c r="AJ713" s="41"/>
      <c r="AK713" s="41"/>
      <c r="AL713" s="41"/>
      <c r="AM713" s="41"/>
      <c r="AN713" s="41"/>
      <c r="AO713" s="41"/>
      <c r="AP713" s="41"/>
      <c r="AQ713" s="41"/>
      <c r="AR713" s="41"/>
      <c r="AS713" s="41"/>
      <c r="AT713" s="41"/>
      <c r="AU713" s="41"/>
      <c r="AV713" s="41"/>
      <c r="AW713" s="41"/>
      <c r="AX713" s="41"/>
      <c r="AY713" s="41"/>
      <c r="AZ713" s="41"/>
      <c r="BA713" s="41"/>
      <c r="BB713" s="42"/>
      <c r="BC713" s="43"/>
      <c r="BD713" s="2"/>
      <c r="BE713" s="2"/>
      <c r="BF713" s="2"/>
      <c r="BG713" s="2"/>
      <c r="BH713" s="2"/>
      <c r="BI713" s="2"/>
      <c r="BJ713" s="2"/>
      <c r="BK713" s="2"/>
      <c r="BL713" s="2"/>
      <c r="BM713" s="2"/>
      <c r="BN713" s="2"/>
      <c r="BO713" s="2"/>
      <c r="BP713" s="2"/>
      <c r="BQ713" s="2"/>
      <c r="BR713" s="2"/>
      <c r="BS713" s="2"/>
      <c r="BT713" s="2"/>
      <c r="BU713" s="2"/>
      <c r="BV713" s="2"/>
      <c r="BW713" s="2"/>
      <c r="BX713" s="2"/>
      <c r="BY713" s="2"/>
    </row>
    <row r="714" spans="1:77" ht="15" x14ac:dyDescent="0.25">
      <c r="A714" s="47"/>
      <c r="B714" s="47"/>
      <c r="C714" s="47"/>
      <c r="D714" s="47"/>
      <c r="E714" s="47"/>
      <c r="F714" s="47"/>
      <c r="G714" s="48"/>
      <c r="H714" s="48"/>
      <c r="I714" s="48"/>
      <c r="J714" s="48"/>
      <c r="K714" s="48"/>
      <c r="L714" s="48"/>
      <c r="M714" s="49"/>
      <c r="N714" s="50"/>
      <c r="O714" s="51"/>
      <c r="P714" s="52"/>
      <c r="Q714" s="52"/>
      <c r="R714" s="51"/>
      <c r="S714" s="53"/>
      <c r="T714" s="49"/>
      <c r="U714" s="50"/>
      <c r="V714" s="51"/>
      <c r="W714" s="51"/>
      <c r="X714" s="54"/>
      <c r="Y714" s="54"/>
      <c r="Z714" s="54"/>
      <c r="AA714" s="54"/>
      <c r="AB714" s="54"/>
      <c r="AC714" s="54"/>
      <c r="AD714" s="54"/>
      <c r="AE714" s="55"/>
      <c r="AF714" s="51"/>
      <c r="AG714" s="41"/>
      <c r="AH714" s="41"/>
      <c r="AI714" s="41"/>
      <c r="AJ714" s="41"/>
      <c r="AK714" s="41"/>
      <c r="AL714" s="41"/>
      <c r="AM714" s="41"/>
      <c r="AN714" s="41"/>
      <c r="AO714" s="41"/>
      <c r="AP714" s="41"/>
      <c r="AQ714" s="41"/>
      <c r="AR714" s="41"/>
      <c r="AS714" s="41"/>
      <c r="AT714" s="41"/>
      <c r="AU714" s="41"/>
      <c r="AV714" s="41"/>
      <c r="AW714" s="41"/>
      <c r="AX714" s="41"/>
      <c r="AY714" s="41"/>
      <c r="AZ714" s="41"/>
      <c r="BA714" s="41"/>
      <c r="BB714" s="42"/>
      <c r="BC714" s="43"/>
      <c r="BD714" s="2"/>
      <c r="BE714" s="2"/>
      <c r="BF714" s="2"/>
      <c r="BG714" s="2"/>
      <c r="BH714" s="2"/>
      <c r="BI714" s="2"/>
      <c r="BJ714" s="2"/>
      <c r="BK714" s="2"/>
      <c r="BL714" s="2"/>
      <c r="BM714" s="2"/>
      <c r="BN714" s="2"/>
      <c r="BO714" s="2"/>
      <c r="BP714" s="2"/>
      <c r="BQ714" s="2"/>
      <c r="BR714" s="2"/>
      <c r="BS714" s="2"/>
      <c r="BT714" s="2"/>
      <c r="BU714" s="2"/>
      <c r="BV714" s="2"/>
      <c r="BW714" s="2"/>
      <c r="BX714" s="2"/>
      <c r="BY714" s="2"/>
    </row>
    <row r="715" spans="1:77" ht="15" x14ac:dyDescent="0.25">
      <c r="A715" s="47"/>
      <c r="B715" s="47"/>
      <c r="C715" s="47"/>
      <c r="D715" s="47"/>
      <c r="E715" s="47"/>
      <c r="F715" s="47"/>
      <c r="G715" s="48"/>
      <c r="H715" s="48"/>
      <c r="I715" s="48"/>
      <c r="J715" s="48"/>
      <c r="K715" s="48"/>
      <c r="L715" s="48"/>
      <c r="M715" s="49"/>
      <c r="N715" s="50"/>
      <c r="O715" s="51"/>
      <c r="P715" s="52"/>
      <c r="Q715" s="52"/>
      <c r="R715" s="51"/>
      <c r="S715" s="53"/>
      <c r="T715" s="49"/>
      <c r="U715" s="50"/>
      <c r="V715" s="51"/>
      <c r="W715" s="51"/>
      <c r="X715" s="54"/>
      <c r="Y715" s="54"/>
      <c r="Z715" s="54"/>
      <c r="AA715" s="54"/>
      <c r="AB715" s="54"/>
      <c r="AC715" s="54"/>
      <c r="AD715" s="54"/>
      <c r="AE715" s="55"/>
      <c r="AF715" s="51"/>
      <c r="AG715" s="41"/>
      <c r="AH715" s="41"/>
      <c r="AI715" s="41"/>
      <c r="AJ715" s="41"/>
      <c r="AK715" s="41"/>
      <c r="AL715" s="41"/>
      <c r="AM715" s="41"/>
      <c r="AN715" s="41"/>
      <c r="AO715" s="41"/>
      <c r="AP715" s="41"/>
      <c r="AQ715" s="41"/>
      <c r="AR715" s="41"/>
      <c r="AS715" s="41"/>
      <c r="AT715" s="41"/>
      <c r="AU715" s="41"/>
      <c r="AV715" s="41"/>
      <c r="AW715" s="41"/>
      <c r="AX715" s="41"/>
      <c r="AY715" s="41"/>
      <c r="AZ715" s="41"/>
      <c r="BA715" s="41"/>
      <c r="BB715" s="42"/>
      <c r="BC715" s="43"/>
      <c r="BD715" s="2"/>
      <c r="BE715" s="2"/>
      <c r="BF715" s="2"/>
      <c r="BG715" s="2"/>
      <c r="BH715" s="2"/>
      <c r="BI715" s="2"/>
      <c r="BJ715" s="2"/>
      <c r="BK715" s="2"/>
      <c r="BL715" s="2"/>
      <c r="BM715" s="2"/>
      <c r="BN715" s="2"/>
      <c r="BO715" s="2"/>
      <c r="BP715" s="2"/>
      <c r="BQ715" s="2"/>
      <c r="BR715" s="2"/>
      <c r="BS715" s="2"/>
      <c r="BT715" s="2"/>
      <c r="BU715" s="2"/>
      <c r="BV715" s="2"/>
      <c r="BW715" s="2"/>
      <c r="BX715" s="2"/>
      <c r="BY715" s="2"/>
    </row>
    <row r="716" spans="1:77" ht="15" x14ac:dyDescent="0.25">
      <c r="A716" s="47"/>
      <c r="B716" s="47"/>
      <c r="C716" s="47"/>
      <c r="D716" s="47"/>
      <c r="E716" s="47"/>
      <c r="F716" s="47"/>
      <c r="G716" s="48"/>
      <c r="H716" s="48"/>
      <c r="I716" s="48"/>
      <c r="J716" s="48"/>
      <c r="K716" s="48"/>
      <c r="L716" s="48"/>
      <c r="M716" s="49"/>
      <c r="N716" s="50"/>
      <c r="O716" s="51"/>
      <c r="P716" s="52"/>
      <c r="Q716" s="52"/>
      <c r="R716" s="51"/>
      <c r="S716" s="53"/>
      <c r="T716" s="49"/>
      <c r="U716" s="50"/>
      <c r="V716" s="51"/>
      <c r="W716" s="51"/>
      <c r="X716" s="54"/>
      <c r="Y716" s="54"/>
      <c r="Z716" s="54"/>
      <c r="AA716" s="54"/>
      <c r="AB716" s="54"/>
      <c r="AC716" s="54"/>
      <c r="AD716" s="54"/>
      <c r="AE716" s="55"/>
      <c r="AF716" s="51"/>
      <c r="AG716" s="41"/>
      <c r="AH716" s="41"/>
      <c r="AI716" s="41"/>
      <c r="AJ716" s="41"/>
      <c r="AK716" s="41"/>
      <c r="AL716" s="41"/>
      <c r="AM716" s="41"/>
      <c r="AN716" s="41"/>
      <c r="AO716" s="41"/>
      <c r="AP716" s="41"/>
      <c r="AQ716" s="41"/>
      <c r="AR716" s="41"/>
      <c r="AS716" s="41"/>
      <c r="AT716" s="41"/>
      <c r="AU716" s="41"/>
      <c r="AV716" s="41"/>
      <c r="AW716" s="41"/>
      <c r="AX716" s="41"/>
      <c r="AY716" s="41"/>
      <c r="AZ716" s="41"/>
      <c r="BA716" s="41"/>
      <c r="BB716" s="42"/>
      <c r="BC716" s="43"/>
      <c r="BD716" s="2"/>
      <c r="BE716" s="2"/>
      <c r="BF716" s="2"/>
      <c r="BG716" s="2"/>
      <c r="BH716" s="2"/>
      <c r="BI716" s="2"/>
      <c r="BJ716" s="2"/>
      <c r="BK716" s="2"/>
      <c r="BL716" s="2"/>
      <c r="BM716" s="2"/>
      <c r="BN716" s="2"/>
      <c r="BO716" s="2"/>
      <c r="BP716" s="2"/>
      <c r="BQ716" s="2"/>
      <c r="BR716" s="2"/>
      <c r="BS716" s="2"/>
      <c r="BT716" s="2"/>
      <c r="BU716" s="2"/>
      <c r="BV716" s="2"/>
      <c r="BW716" s="2"/>
      <c r="BX716" s="2"/>
      <c r="BY716" s="2"/>
    </row>
    <row r="717" spans="1:77" ht="15" x14ac:dyDescent="0.25">
      <c r="A717" s="47"/>
      <c r="B717" s="47"/>
      <c r="C717" s="47"/>
      <c r="D717" s="47"/>
      <c r="E717" s="47"/>
      <c r="F717" s="47"/>
      <c r="G717" s="48"/>
      <c r="H717" s="48"/>
      <c r="I717" s="48"/>
      <c r="J717" s="48"/>
      <c r="K717" s="48"/>
      <c r="L717" s="48"/>
      <c r="M717" s="49"/>
      <c r="N717" s="50"/>
      <c r="O717" s="51"/>
      <c r="P717" s="52"/>
      <c r="Q717" s="52"/>
      <c r="R717" s="51"/>
      <c r="S717" s="53"/>
      <c r="T717" s="49"/>
      <c r="U717" s="50"/>
      <c r="V717" s="51"/>
      <c r="W717" s="51"/>
      <c r="X717" s="54"/>
      <c r="Y717" s="54"/>
      <c r="Z717" s="54"/>
      <c r="AA717" s="54"/>
      <c r="AB717" s="54"/>
      <c r="AC717" s="54"/>
      <c r="AD717" s="54"/>
      <c r="AE717" s="55"/>
      <c r="AF717" s="51"/>
      <c r="AG717" s="41"/>
      <c r="AH717" s="41"/>
      <c r="AI717" s="41"/>
      <c r="AJ717" s="41"/>
      <c r="AK717" s="41"/>
      <c r="AL717" s="41"/>
      <c r="AM717" s="41"/>
      <c r="AN717" s="41"/>
      <c r="AO717" s="41"/>
      <c r="AP717" s="41"/>
      <c r="AQ717" s="41"/>
      <c r="AR717" s="41"/>
      <c r="AS717" s="41"/>
      <c r="AT717" s="41"/>
      <c r="AU717" s="41"/>
      <c r="AV717" s="41"/>
      <c r="AW717" s="41"/>
      <c r="AX717" s="41"/>
      <c r="AY717" s="41"/>
      <c r="AZ717" s="41"/>
      <c r="BA717" s="41"/>
      <c r="BB717" s="42"/>
      <c r="BC717" s="43"/>
      <c r="BD717" s="2"/>
      <c r="BE717" s="2"/>
      <c r="BF717" s="2"/>
      <c r="BG717" s="2"/>
      <c r="BH717" s="2"/>
      <c r="BI717" s="2"/>
      <c r="BJ717" s="2"/>
      <c r="BK717" s="2"/>
      <c r="BL717" s="2"/>
      <c r="BM717" s="2"/>
      <c r="BN717" s="2"/>
      <c r="BO717" s="2"/>
      <c r="BP717" s="2"/>
      <c r="BQ717" s="2"/>
      <c r="BR717" s="2"/>
      <c r="BS717" s="2"/>
      <c r="BT717" s="2"/>
      <c r="BU717" s="2"/>
      <c r="BV717" s="2"/>
      <c r="BW717" s="2"/>
      <c r="BX717" s="2"/>
      <c r="BY717" s="2"/>
    </row>
    <row r="718" spans="1:77" ht="15" x14ac:dyDescent="0.25">
      <c r="A718" s="47"/>
      <c r="B718" s="47"/>
      <c r="C718" s="47"/>
      <c r="D718" s="47"/>
      <c r="E718" s="47"/>
      <c r="F718" s="47"/>
      <c r="G718" s="48"/>
      <c r="H718" s="48"/>
      <c r="I718" s="48"/>
      <c r="J718" s="48"/>
      <c r="K718" s="48"/>
      <c r="L718" s="48"/>
      <c r="M718" s="49"/>
      <c r="N718" s="50"/>
      <c r="O718" s="51"/>
      <c r="P718" s="52"/>
      <c r="Q718" s="52"/>
      <c r="R718" s="51"/>
      <c r="S718" s="53"/>
      <c r="T718" s="49"/>
      <c r="U718" s="50"/>
      <c r="V718" s="51"/>
      <c r="W718" s="51"/>
      <c r="X718" s="54"/>
      <c r="Y718" s="54"/>
      <c r="Z718" s="54"/>
      <c r="AA718" s="54"/>
      <c r="AB718" s="54"/>
      <c r="AC718" s="54"/>
      <c r="AD718" s="54"/>
      <c r="AE718" s="55"/>
      <c r="AF718" s="51"/>
      <c r="AG718" s="41"/>
      <c r="AH718" s="41"/>
      <c r="AI718" s="41"/>
      <c r="AJ718" s="41"/>
      <c r="AK718" s="41"/>
      <c r="AL718" s="41"/>
      <c r="AM718" s="41"/>
      <c r="AN718" s="41"/>
      <c r="AO718" s="41"/>
      <c r="AP718" s="41"/>
      <c r="AQ718" s="41"/>
      <c r="AR718" s="41"/>
      <c r="AS718" s="41"/>
      <c r="AT718" s="41"/>
      <c r="AU718" s="41"/>
      <c r="AV718" s="41"/>
      <c r="AW718" s="41"/>
      <c r="AX718" s="41"/>
      <c r="AY718" s="41"/>
      <c r="AZ718" s="41"/>
      <c r="BA718" s="41"/>
      <c r="BB718" s="42"/>
      <c r="BC718" s="43"/>
      <c r="BD718" s="2"/>
      <c r="BE718" s="2"/>
      <c r="BF718" s="2"/>
      <c r="BG718" s="2"/>
      <c r="BH718" s="2"/>
      <c r="BI718" s="2"/>
      <c r="BJ718" s="2"/>
      <c r="BK718" s="2"/>
      <c r="BL718" s="2"/>
      <c r="BM718" s="2"/>
      <c r="BN718" s="2"/>
      <c r="BO718" s="2"/>
      <c r="BP718" s="2"/>
      <c r="BQ718" s="2"/>
      <c r="BR718" s="2"/>
      <c r="BS718" s="2"/>
      <c r="BT718" s="2"/>
      <c r="BU718" s="2"/>
      <c r="BV718" s="2"/>
      <c r="BW718" s="2"/>
      <c r="BX718" s="2"/>
      <c r="BY718" s="2"/>
    </row>
    <row r="719" spans="1:77" ht="15" x14ac:dyDescent="0.25">
      <c r="A719" s="47"/>
      <c r="B719" s="47"/>
      <c r="C719" s="47"/>
      <c r="D719" s="47"/>
      <c r="E719" s="47"/>
      <c r="F719" s="47"/>
      <c r="G719" s="48"/>
      <c r="H719" s="48"/>
      <c r="I719" s="48"/>
      <c r="J719" s="48"/>
      <c r="K719" s="48"/>
      <c r="L719" s="48"/>
      <c r="M719" s="49"/>
      <c r="N719" s="50"/>
      <c r="O719" s="51"/>
      <c r="P719" s="52"/>
      <c r="Q719" s="52"/>
      <c r="R719" s="51"/>
      <c r="S719" s="53"/>
      <c r="T719" s="49"/>
      <c r="U719" s="50"/>
      <c r="V719" s="51"/>
      <c r="W719" s="51"/>
      <c r="X719" s="54"/>
      <c r="Y719" s="54"/>
      <c r="Z719" s="54"/>
      <c r="AA719" s="54"/>
      <c r="AB719" s="54"/>
      <c r="AC719" s="54"/>
      <c r="AD719" s="54"/>
      <c r="AE719" s="55"/>
      <c r="AF719" s="51"/>
      <c r="AG719" s="41"/>
      <c r="AH719" s="41"/>
      <c r="AI719" s="41"/>
      <c r="AJ719" s="41"/>
      <c r="AK719" s="41"/>
      <c r="AL719" s="41"/>
      <c r="AM719" s="41"/>
      <c r="AN719" s="41"/>
      <c r="AO719" s="41"/>
      <c r="AP719" s="41"/>
      <c r="AQ719" s="41"/>
      <c r="AR719" s="41"/>
      <c r="AS719" s="41"/>
      <c r="AT719" s="41"/>
      <c r="AU719" s="41"/>
      <c r="AV719" s="41"/>
      <c r="AW719" s="41"/>
      <c r="AX719" s="41"/>
      <c r="AY719" s="41"/>
      <c r="AZ719" s="41"/>
      <c r="BA719" s="41"/>
      <c r="BB719" s="42"/>
      <c r="BC719" s="43"/>
      <c r="BD719" s="2"/>
      <c r="BE719" s="2"/>
      <c r="BF719" s="2"/>
      <c r="BG719" s="2"/>
      <c r="BH719" s="2"/>
      <c r="BI719" s="2"/>
      <c r="BJ719" s="2"/>
      <c r="BK719" s="2"/>
      <c r="BL719" s="2"/>
      <c r="BM719" s="2"/>
      <c r="BN719" s="2"/>
      <c r="BO719" s="2"/>
      <c r="BP719" s="2"/>
      <c r="BQ719" s="2"/>
      <c r="BR719" s="2"/>
      <c r="BS719" s="2"/>
      <c r="BT719" s="2"/>
      <c r="BU719" s="2"/>
      <c r="BV719" s="2"/>
      <c r="BW719" s="2"/>
      <c r="BX719" s="2"/>
      <c r="BY719" s="2"/>
    </row>
    <row r="720" spans="1:77" ht="15" x14ac:dyDescent="0.25">
      <c r="A720" s="47"/>
      <c r="B720" s="47"/>
      <c r="C720" s="47"/>
      <c r="D720" s="47"/>
      <c r="E720" s="47"/>
      <c r="F720" s="47"/>
      <c r="G720" s="48"/>
      <c r="H720" s="48"/>
      <c r="I720" s="48"/>
      <c r="J720" s="48"/>
      <c r="K720" s="48"/>
      <c r="L720" s="48"/>
      <c r="M720" s="49"/>
      <c r="N720" s="50"/>
      <c r="O720" s="51"/>
      <c r="P720" s="52"/>
      <c r="Q720" s="52"/>
      <c r="R720" s="51"/>
      <c r="S720" s="53"/>
      <c r="T720" s="49"/>
      <c r="U720" s="50"/>
      <c r="V720" s="51"/>
      <c r="W720" s="51"/>
      <c r="X720" s="54"/>
      <c r="Y720" s="54"/>
      <c r="Z720" s="54"/>
      <c r="AA720" s="54"/>
      <c r="AB720" s="54"/>
      <c r="AC720" s="54"/>
      <c r="AD720" s="54"/>
      <c r="AE720" s="55"/>
      <c r="AF720" s="51"/>
      <c r="AG720" s="41"/>
      <c r="AH720" s="41"/>
      <c r="AI720" s="41"/>
      <c r="AJ720" s="41"/>
      <c r="AK720" s="41"/>
      <c r="AL720" s="41"/>
      <c r="AM720" s="41"/>
      <c r="AN720" s="41"/>
      <c r="AO720" s="41"/>
      <c r="AP720" s="41"/>
      <c r="AQ720" s="41"/>
      <c r="AR720" s="41"/>
      <c r="AS720" s="41"/>
      <c r="AT720" s="41"/>
      <c r="AU720" s="41"/>
      <c r="AV720" s="41"/>
      <c r="AW720" s="41"/>
      <c r="AX720" s="41"/>
      <c r="AY720" s="41"/>
      <c r="AZ720" s="41"/>
      <c r="BA720" s="41"/>
      <c r="BB720" s="42"/>
      <c r="BC720" s="43"/>
      <c r="BD720" s="2"/>
      <c r="BE720" s="2"/>
      <c r="BF720" s="2"/>
      <c r="BG720" s="2"/>
      <c r="BH720" s="2"/>
      <c r="BI720" s="2"/>
      <c r="BJ720" s="2"/>
      <c r="BK720" s="2"/>
      <c r="BL720" s="2"/>
      <c r="BM720" s="2"/>
      <c r="BN720" s="2"/>
      <c r="BO720" s="2"/>
      <c r="BP720" s="2"/>
      <c r="BQ720" s="2"/>
      <c r="BR720" s="2"/>
      <c r="BS720" s="2"/>
      <c r="BT720" s="2"/>
      <c r="BU720" s="2"/>
      <c r="BV720" s="2"/>
      <c r="BW720" s="2"/>
      <c r="BX720" s="2"/>
      <c r="BY720" s="2"/>
    </row>
    <row r="721" spans="1:77" ht="15" x14ac:dyDescent="0.25">
      <c r="A721" s="47"/>
      <c r="B721" s="47"/>
      <c r="C721" s="47"/>
      <c r="D721" s="47"/>
      <c r="E721" s="47"/>
      <c r="F721" s="47"/>
      <c r="G721" s="48"/>
      <c r="H721" s="48"/>
      <c r="I721" s="48"/>
      <c r="J721" s="48"/>
      <c r="K721" s="48"/>
      <c r="L721" s="48"/>
      <c r="M721" s="49"/>
      <c r="N721" s="50"/>
      <c r="O721" s="51"/>
      <c r="P721" s="52"/>
      <c r="Q721" s="52"/>
      <c r="R721" s="51"/>
      <c r="S721" s="53"/>
      <c r="T721" s="49"/>
      <c r="U721" s="50"/>
      <c r="V721" s="51"/>
      <c r="W721" s="51"/>
      <c r="X721" s="54"/>
      <c r="Y721" s="54"/>
      <c r="Z721" s="54"/>
      <c r="AA721" s="54"/>
      <c r="AB721" s="54"/>
      <c r="AC721" s="54"/>
      <c r="AD721" s="54"/>
      <c r="AE721" s="55"/>
      <c r="AF721" s="51"/>
      <c r="AG721" s="41"/>
      <c r="AH721" s="41"/>
      <c r="AI721" s="41"/>
      <c r="AJ721" s="41"/>
      <c r="AK721" s="41"/>
      <c r="AL721" s="41"/>
      <c r="AM721" s="41"/>
      <c r="AN721" s="41"/>
      <c r="AO721" s="41"/>
      <c r="AP721" s="41"/>
      <c r="AQ721" s="41"/>
      <c r="AR721" s="41"/>
      <c r="AS721" s="41"/>
      <c r="AT721" s="41"/>
      <c r="AU721" s="41"/>
      <c r="AV721" s="41"/>
      <c r="AW721" s="41"/>
      <c r="AX721" s="41"/>
      <c r="AY721" s="41"/>
      <c r="AZ721" s="41"/>
      <c r="BA721" s="41"/>
      <c r="BB721" s="42"/>
      <c r="BC721" s="43"/>
      <c r="BD721" s="2"/>
      <c r="BE721" s="2"/>
      <c r="BF721" s="2"/>
      <c r="BG721" s="2"/>
      <c r="BH721" s="2"/>
      <c r="BI721" s="2"/>
      <c r="BJ721" s="2"/>
      <c r="BK721" s="2"/>
      <c r="BL721" s="2"/>
      <c r="BM721" s="2"/>
      <c r="BN721" s="2"/>
      <c r="BO721" s="2"/>
      <c r="BP721" s="2"/>
      <c r="BQ721" s="2"/>
      <c r="BR721" s="2"/>
      <c r="BS721" s="2"/>
      <c r="BT721" s="2"/>
      <c r="BU721" s="2"/>
      <c r="BV721" s="2"/>
      <c r="BW721" s="2"/>
      <c r="BX721" s="2"/>
      <c r="BY721" s="2"/>
    </row>
    <row r="722" spans="1:77" ht="15" x14ac:dyDescent="0.25">
      <c r="A722" s="47"/>
      <c r="B722" s="47"/>
      <c r="C722" s="47"/>
      <c r="D722" s="47"/>
      <c r="E722" s="47"/>
      <c r="F722" s="47"/>
      <c r="G722" s="48"/>
      <c r="H722" s="48"/>
      <c r="I722" s="48"/>
      <c r="J722" s="48"/>
      <c r="K722" s="48"/>
      <c r="L722" s="48"/>
      <c r="M722" s="49"/>
      <c r="N722" s="50"/>
      <c r="O722" s="51"/>
      <c r="P722" s="52"/>
      <c r="Q722" s="52"/>
      <c r="R722" s="51"/>
      <c r="S722" s="53"/>
      <c r="T722" s="49"/>
      <c r="U722" s="50"/>
      <c r="V722" s="51"/>
      <c r="W722" s="51"/>
      <c r="X722" s="54"/>
      <c r="Y722" s="54"/>
      <c r="Z722" s="54"/>
      <c r="AA722" s="54"/>
      <c r="AB722" s="54"/>
      <c r="AC722" s="54"/>
      <c r="AD722" s="54"/>
      <c r="AE722" s="55"/>
      <c r="AF722" s="51"/>
      <c r="AG722" s="41"/>
      <c r="AH722" s="41"/>
      <c r="AI722" s="41"/>
      <c r="AJ722" s="41"/>
      <c r="AK722" s="41"/>
      <c r="AL722" s="41"/>
      <c r="AM722" s="41"/>
      <c r="AN722" s="41"/>
      <c r="AO722" s="41"/>
      <c r="AP722" s="41"/>
      <c r="AQ722" s="41"/>
      <c r="AR722" s="41"/>
      <c r="AS722" s="41"/>
      <c r="AT722" s="41"/>
      <c r="AU722" s="41"/>
      <c r="AV722" s="41"/>
      <c r="AW722" s="41"/>
      <c r="AX722" s="41"/>
      <c r="AY722" s="41"/>
      <c r="AZ722" s="41"/>
      <c r="BA722" s="41"/>
      <c r="BB722" s="42"/>
      <c r="BC722" s="43"/>
      <c r="BD722" s="2"/>
      <c r="BE722" s="2"/>
      <c r="BF722" s="2"/>
      <c r="BG722" s="2"/>
      <c r="BH722" s="2"/>
      <c r="BI722" s="2"/>
      <c r="BJ722" s="2"/>
      <c r="BK722" s="2"/>
      <c r="BL722" s="2"/>
      <c r="BM722" s="2"/>
      <c r="BN722" s="2"/>
      <c r="BO722" s="2"/>
      <c r="BP722" s="2"/>
      <c r="BQ722" s="2"/>
      <c r="BR722" s="2"/>
      <c r="BS722" s="2"/>
      <c r="BT722" s="2"/>
      <c r="BU722" s="2"/>
      <c r="BV722" s="2"/>
      <c r="BW722" s="2"/>
      <c r="BX722" s="2"/>
      <c r="BY722" s="2"/>
    </row>
    <row r="723" spans="1:77" ht="15" x14ac:dyDescent="0.25">
      <c r="A723" s="47"/>
      <c r="B723" s="47"/>
      <c r="C723" s="47"/>
      <c r="D723" s="47"/>
      <c r="E723" s="47"/>
      <c r="F723" s="47"/>
      <c r="G723" s="48"/>
      <c r="H723" s="48"/>
      <c r="I723" s="48"/>
      <c r="J723" s="48"/>
      <c r="K723" s="48"/>
      <c r="L723" s="48"/>
      <c r="M723" s="49"/>
      <c r="N723" s="50"/>
      <c r="O723" s="51"/>
      <c r="P723" s="52"/>
      <c r="Q723" s="52"/>
      <c r="R723" s="51"/>
      <c r="S723" s="53"/>
      <c r="T723" s="49"/>
      <c r="U723" s="50"/>
      <c r="V723" s="51"/>
      <c r="W723" s="51"/>
      <c r="X723" s="54"/>
      <c r="Y723" s="54"/>
      <c r="Z723" s="54"/>
      <c r="AA723" s="54"/>
      <c r="AB723" s="54"/>
      <c r="AC723" s="54"/>
      <c r="AD723" s="54"/>
      <c r="AE723" s="55"/>
      <c r="AF723" s="51"/>
      <c r="AG723" s="41"/>
      <c r="AH723" s="41"/>
      <c r="AI723" s="41"/>
      <c r="AJ723" s="41"/>
      <c r="AK723" s="41"/>
      <c r="AL723" s="41"/>
      <c r="AM723" s="41"/>
      <c r="AN723" s="41"/>
      <c r="AO723" s="41"/>
      <c r="AP723" s="41"/>
      <c r="AQ723" s="41"/>
      <c r="AR723" s="41"/>
      <c r="AS723" s="41"/>
      <c r="AT723" s="41"/>
      <c r="AU723" s="41"/>
      <c r="AV723" s="41"/>
      <c r="AW723" s="41"/>
      <c r="AX723" s="41"/>
      <c r="AY723" s="41"/>
      <c r="AZ723" s="41"/>
      <c r="BA723" s="41"/>
      <c r="BB723" s="42"/>
      <c r="BC723" s="43"/>
      <c r="BD723" s="2"/>
      <c r="BE723" s="2"/>
      <c r="BF723" s="2"/>
      <c r="BG723" s="2"/>
      <c r="BH723" s="2"/>
      <c r="BI723" s="2"/>
      <c r="BJ723" s="2"/>
      <c r="BK723" s="2"/>
      <c r="BL723" s="2"/>
      <c r="BM723" s="2"/>
      <c r="BN723" s="2"/>
      <c r="BO723" s="2"/>
      <c r="BP723" s="2"/>
      <c r="BQ723" s="2"/>
      <c r="BR723" s="2"/>
      <c r="BS723" s="2"/>
      <c r="BT723" s="2"/>
      <c r="BU723" s="2"/>
      <c r="BV723" s="2"/>
      <c r="BW723" s="2"/>
      <c r="BX723" s="2"/>
      <c r="BY723" s="2"/>
    </row>
    <row r="724" spans="1:77" ht="15" x14ac:dyDescent="0.25">
      <c r="A724" s="47"/>
      <c r="B724" s="47"/>
      <c r="C724" s="47"/>
      <c r="D724" s="47"/>
      <c r="E724" s="47"/>
      <c r="F724" s="47"/>
      <c r="G724" s="48"/>
      <c r="H724" s="48"/>
      <c r="I724" s="48"/>
      <c r="J724" s="48"/>
      <c r="K724" s="48"/>
      <c r="L724" s="48"/>
      <c r="M724" s="49"/>
      <c r="N724" s="50"/>
      <c r="O724" s="51"/>
      <c r="P724" s="52"/>
      <c r="Q724" s="52"/>
      <c r="R724" s="51"/>
      <c r="S724" s="53"/>
      <c r="T724" s="49"/>
      <c r="U724" s="50"/>
      <c r="V724" s="51"/>
      <c r="W724" s="51"/>
      <c r="X724" s="54"/>
      <c r="Y724" s="54"/>
      <c r="Z724" s="54"/>
      <c r="AA724" s="54"/>
      <c r="AB724" s="54"/>
      <c r="AC724" s="54"/>
      <c r="AD724" s="54"/>
      <c r="AE724" s="55"/>
      <c r="AF724" s="51"/>
      <c r="AG724" s="41"/>
      <c r="AH724" s="41"/>
      <c r="AI724" s="41"/>
      <c r="AJ724" s="41"/>
      <c r="AK724" s="41"/>
      <c r="AL724" s="41"/>
      <c r="AM724" s="41"/>
      <c r="AN724" s="41"/>
      <c r="AO724" s="41"/>
      <c r="AP724" s="41"/>
      <c r="AQ724" s="41"/>
      <c r="AR724" s="41"/>
      <c r="AS724" s="41"/>
      <c r="AT724" s="41"/>
      <c r="AU724" s="41"/>
      <c r="AV724" s="41"/>
      <c r="AW724" s="41"/>
      <c r="AX724" s="41"/>
      <c r="AY724" s="41"/>
      <c r="AZ724" s="41"/>
      <c r="BA724" s="41"/>
      <c r="BB724" s="42"/>
      <c r="BC724" s="43"/>
      <c r="BD724" s="2"/>
      <c r="BE724" s="2"/>
      <c r="BF724" s="2"/>
      <c r="BG724" s="2"/>
      <c r="BH724" s="2"/>
      <c r="BI724" s="2"/>
      <c r="BJ724" s="2"/>
      <c r="BK724" s="2"/>
      <c r="BL724" s="2"/>
      <c r="BM724" s="2"/>
      <c r="BN724" s="2"/>
      <c r="BO724" s="2"/>
      <c r="BP724" s="2"/>
      <c r="BQ724" s="2"/>
      <c r="BR724" s="2"/>
      <c r="BS724" s="2"/>
      <c r="BT724" s="2"/>
      <c r="BU724" s="2"/>
      <c r="BV724" s="2"/>
      <c r="BW724" s="2"/>
      <c r="BX724" s="2"/>
      <c r="BY724" s="2"/>
    </row>
    <row r="725" spans="1:77" ht="15" x14ac:dyDescent="0.25">
      <c r="A725" s="47"/>
      <c r="B725" s="47"/>
      <c r="C725" s="47"/>
      <c r="D725" s="47"/>
      <c r="E725" s="47"/>
      <c r="F725" s="47"/>
      <c r="G725" s="48"/>
      <c r="H725" s="48"/>
      <c r="I725" s="48"/>
      <c r="J725" s="48"/>
      <c r="K725" s="48"/>
      <c r="L725" s="48"/>
      <c r="M725" s="49"/>
      <c r="N725" s="50"/>
      <c r="O725" s="51"/>
      <c r="P725" s="52"/>
      <c r="Q725" s="52"/>
      <c r="R725" s="51"/>
      <c r="S725" s="53"/>
      <c r="T725" s="49"/>
      <c r="U725" s="50"/>
      <c r="V725" s="51"/>
      <c r="W725" s="51"/>
      <c r="X725" s="54"/>
      <c r="Y725" s="54"/>
      <c r="Z725" s="54"/>
      <c r="AA725" s="54"/>
      <c r="AB725" s="54"/>
      <c r="AC725" s="54"/>
      <c r="AD725" s="54"/>
      <c r="AE725" s="55"/>
      <c r="AF725" s="51"/>
      <c r="AG725" s="41"/>
      <c r="AH725" s="41"/>
      <c r="AI725" s="41"/>
      <c r="AJ725" s="41"/>
      <c r="AK725" s="41"/>
      <c r="AL725" s="41"/>
      <c r="AM725" s="41"/>
      <c r="AN725" s="41"/>
      <c r="AO725" s="41"/>
      <c r="AP725" s="41"/>
      <c r="AQ725" s="41"/>
      <c r="AR725" s="41"/>
      <c r="AS725" s="41"/>
      <c r="AT725" s="41"/>
      <c r="AU725" s="41"/>
      <c r="AV725" s="41"/>
      <c r="AW725" s="41"/>
      <c r="AX725" s="41"/>
      <c r="AY725" s="41"/>
      <c r="AZ725" s="41"/>
      <c r="BA725" s="41"/>
      <c r="BB725" s="42"/>
      <c r="BC725" s="43"/>
      <c r="BD725" s="2"/>
      <c r="BE725" s="2"/>
      <c r="BF725" s="2"/>
      <c r="BG725" s="2"/>
      <c r="BH725" s="2"/>
      <c r="BI725" s="2"/>
      <c r="BJ725" s="2"/>
      <c r="BK725" s="2"/>
      <c r="BL725" s="2"/>
      <c r="BM725" s="2"/>
      <c r="BN725" s="2"/>
      <c r="BO725" s="2"/>
      <c r="BP725" s="2"/>
      <c r="BQ725" s="2"/>
      <c r="BR725" s="2"/>
      <c r="BS725" s="2"/>
      <c r="BT725" s="2"/>
      <c r="BU725" s="2"/>
      <c r="BV725" s="2"/>
      <c r="BW725" s="2"/>
      <c r="BX725" s="2"/>
      <c r="BY725" s="2"/>
    </row>
    <row r="726" spans="1:77" ht="15" x14ac:dyDescent="0.25">
      <c r="A726" s="47"/>
      <c r="B726" s="47"/>
      <c r="C726" s="47"/>
      <c r="D726" s="47"/>
      <c r="E726" s="47"/>
      <c r="F726" s="47"/>
      <c r="G726" s="48"/>
      <c r="H726" s="48"/>
      <c r="I726" s="48"/>
      <c r="J726" s="48"/>
      <c r="K726" s="48"/>
      <c r="L726" s="48"/>
      <c r="M726" s="49"/>
      <c r="N726" s="50"/>
      <c r="O726" s="51"/>
      <c r="P726" s="52"/>
      <c r="Q726" s="52"/>
      <c r="R726" s="51"/>
      <c r="S726" s="53"/>
      <c r="T726" s="49"/>
      <c r="U726" s="50"/>
      <c r="V726" s="51"/>
      <c r="W726" s="51"/>
      <c r="X726" s="54"/>
      <c r="Y726" s="54"/>
      <c r="Z726" s="54"/>
      <c r="AA726" s="54"/>
      <c r="AB726" s="54"/>
      <c r="AC726" s="54"/>
      <c r="AD726" s="54"/>
      <c r="AE726" s="55"/>
      <c r="AF726" s="51"/>
      <c r="AG726" s="41"/>
      <c r="AH726" s="41"/>
      <c r="AI726" s="41"/>
      <c r="AJ726" s="41"/>
      <c r="AK726" s="41"/>
      <c r="AL726" s="41"/>
      <c r="AM726" s="41"/>
      <c r="AN726" s="41"/>
      <c r="AO726" s="41"/>
      <c r="AP726" s="41"/>
      <c r="AQ726" s="41"/>
      <c r="AR726" s="41"/>
      <c r="AS726" s="41"/>
      <c r="AT726" s="41"/>
      <c r="AU726" s="41"/>
      <c r="AV726" s="41"/>
      <c r="AW726" s="41"/>
      <c r="AX726" s="41"/>
      <c r="AY726" s="41"/>
      <c r="AZ726" s="41"/>
      <c r="BA726" s="41"/>
      <c r="BB726" s="42"/>
      <c r="BC726" s="43"/>
      <c r="BD726" s="2"/>
      <c r="BE726" s="2"/>
      <c r="BF726" s="2"/>
      <c r="BG726" s="2"/>
      <c r="BH726" s="2"/>
      <c r="BI726" s="2"/>
      <c r="BJ726" s="2"/>
      <c r="BK726" s="2"/>
      <c r="BL726" s="2"/>
      <c r="BM726" s="2"/>
      <c r="BN726" s="2"/>
      <c r="BO726" s="2"/>
      <c r="BP726" s="2"/>
      <c r="BQ726" s="2"/>
      <c r="BR726" s="2"/>
      <c r="BS726" s="2"/>
      <c r="BT726" s="2"/>
      <c r="BU726" s="2"/>
      <c r="BV726" s="2"/>
      <c r="BW726" s="2"/>
      <c r="BX726" s="2"/>
      <c r="BY726" s="2"/>
    </row>
    <row r="727" spans="1:77" ht="15" x14ac:dyDescent="0.25">
      <c r="A727" s="47"/>
      <c r="B727" s="47"/>
      <c r="C727" s="47"/>
      <c r="D727" s="47"/>
      <c r="E727" s="47"/>
      <c r="F727" s="47"/>
      <c r="G727" s="48"/>
      <c r="H727" s="48"/>
      <c r="I727" s="48"/>
      <c r="J727" s="48"/>
      <c r="K727" s="48"/>
      <c r="L727" s="48"/>
      <c r="M727" s="49"/>
      <c r="N727" s="50"/>
      <c r="O727" s="51"/>
      <c r="P727" s="52"/>
      <c r="Q727" s="52"/>
      <c r="R727" s="51"/>
      <c r="S727" s="53"/>
      <c r="T727" s="49"/>
      <c r="U727" s="50"/>
      <c r="V727" s="51"/>
      <c r="W727" s="51"/>
      <c r="X727" s="54"/>
      <c r="Y727" s="54"/>
      <c r="Z727" s="54"/>
      <c r="AA727" s="54"/>
      <c r="AB727" s="54"/>
      <c r="AC727" s="54"/>
      <c r="AD727" s="54"/>
      <c r="AE727" s="55"/>
      <c r="AF727" s="51"/>
      <c r="AG727" s="41"/>
      <c r="AH727" s="41"/>
      <c r="AI727" s="41"/>
      <c r="AJ727" s="41"/>
      <c r="AK727" s="41"/>
      <c r="AL727" s="41"/>
      <c r="AM727" s="41"/>
      <c r="AN727" s="41"/>
      <c r="AO727" s="41"/>
      <c r="AP727" s="41"/>
      <c r="AQ727" s="41"/>
      <c r="AR727" s="41"/>
      <c r="AS727" s="41"/>
      <c r="AT727" s="41"/>
      <c r="AU727" s="41"/>
      <c r="AV727" s="41"/>
      <c r="AW727" s="41"/>
      <c r="AX727" s="41"/>
      <c r="AY727" s="41"/>
      <c r="AZ727" s="41"/>
      <c r="BA727" s="41"/>
      <c r="BB727" s="42"/>
      <c r="BC727" s="43"/>
      <c r="BD727" s="2"/>
      <c r="BE727" s="2"/>
      <c r="BF727" s="2"/>
      <c r="BG727" s="2"/>
      <c r="BH727" s="2"/>
      <c r="BI727" s="2"/>
      <c r="BJ727" s="2"/>
      <c r="BK727" s="2"/>
      <c r="BL727" s="2"/>
      <c r="BM727" s="2"/>
      <c r="BN727" s="2"/>
      <c r="BO727" s="2"/>
      <c r="BP727" s="2"/>
      <c r="BQ727" s="2"/>
      <c r="BR727" s="2"/>
      <c r="BS727" s="2"/>
      <c r="BT727" s="2"/>
      <c r="BU727" s="2"/>
      <c r="BV727" s="2"/>
      <c r="BW727" s="2"/>
      <c r="BX727" s="2"/>
      <c r="BY727" s="2"/>
    </row>
    <row r="728" spans="1:77" ht="15" x14ac:dyDescent="0.25">
      <c r="A728" s="47"/>
      <c r="B728" s="47"/>
      <c r="C728" s="47"/>
      <c r="D728" s="47"/>
      <c r="E728" s="47"/>
      <c r="F728" s="47"/>
      <c r="G728" s="48"/>
      <c r="H728" s="48"/>
      <c r="I728" s="48"/>
      <c r="J728" s="48"/>
      <c r="K728" s="48"/>
      <c r="L728" s="48"/>
      <c r="M728" s="49"/>
      <c r="N728" s="50"/>
      <c r="O728" s="51"/>
      <c r="P728" s="52"/>
      <c r="Q728" s="52"/>
      <c r="R728" s="51"/>
      <c r="S728" s="53"/>
      <c r="T728" s="49"/>
      <c r="U728" s="50"/>
      <c r="V728" s="51"/>
      <c r="W728" s="51"/>
      <c r="X728" s="54"/>
      <c r="Y728" s="54"/>
      <c r="Z728" s="54"/>
      <c r="AA728" s="54"/>
      <c r="AB728" s="54"/>
      <c r="AC728" s="54"/>
      <c r="AD728" s="54"/>
      <c r="AE728" s="55"/>
      <c r="AF728" s="51"/>
      <c r="AG728" s="41"/>
      <c r="AH728" s="41"/>
      <c r="AI728" s="41"/>
      <c r="AJ728" s="41"/>
      <c r="AK728" s="41"/>
      <c r="AL728" s="41"/>
      <c r="AM728" s="41"/>
      <c r="AN728" s="41"/>
      <c r="AO728" s="41"/>
      <c r="AP728" s="41"/>
      <c r="AQ728" s="41"/>
      <c r="AR728" s="41"/>
      <c r="AS728" s="41"/>
      <c r="AT728" s="41"/>
      <c r="AU728" s="41"/>
      <c r="AV728" s="41"/>
      <c r="AW728" s="41"/>
      <c r="AX728" s="41"/>
      <c r="AY728" s="41"/>
      <c r="AZ728" s="41"/>
      <c r="BA728" s="41"/>
      <c r="BB728" s="42"/>
      <c r="BC728" s="43"/>
      <c r="BD728" s="2"/>
      <c r="BE728" s="2"/>
      <c r="BF728" s="2"/>
      <c r="BG728" s="2"/>
      <c r="BH728" s="2"/>
      <c r="BI728" s="2"/>
      <c r="BJ728" s="2"/>
      <c r="BK728" s="2"/>
      <c r="BL728" s="2"/>
      <c r="BM728" s="2"/>
      <c r="BN728" s="2"/>
      <c r="BO728" s="2"/>
      <c r="BP728" s="2"/>
      <c r="BQ728" s="2"/>
      <c r="BR728" s="2"/>
      <c r="BS728" s="2"/>
      <c r="BT728" s="2"/>
      <c r="BU728" s="2"/>
      <c r="BV728" s="2"/>
      <c r="BW728" s="2"/>
      <c r="BX728" s="2"/>
      <c r="BY728" s="2"/>
    </row>
    <row r="729" spans="1:77" ht="15" x14ac:dyDescent="0.25">
      <c r="A729" s="47"/>
      <c r="B729" s="47"/>
      <c r="C729" s="47"/>
      <c r="D729" s="47"/>
      <c r="E729" s="47"/>
      <c r="F729" s="47"/>
      <c r="G729" s="48"/>
      <c r="H729" s="48"/>
      <c r="I729" s="48"/>
      <c r="J729" s="48"/>
      <c r="K729" s="48"/>
      <c r="L729" s="48"/>
      <c r="M729" s="49"/>
      <c r="N729" s="50"/>
      <c r="O729" s="51"/>
      <c r="P729" s="52"/>
      <c r="Q729" s="52"/>
      <c r="R729" s="51"/>
      <c r="S729" s="53"/>
      <c r="T729" s="49"/>
      <c r="U729" s="50"/>
      <c r="V729" s="51"/>
      <c r="W729" s="51"/>
      <c r="X729" s="54"/>
      <c r="Y729" s="54"/>
      <c r="Z729" s="54"/>
      <c r="AA729" s="54"/>
      <c r="AB729" s="54"/>
      <c r="AC729" s="54"/>
      <c r="AD729" s="54"/>
      <c r="AE729" s="55"/>
      <c r="AF729" s="51"/>
      <c r="AG729" s="41"/>
      <c r="AH729" s="41"/>
      <c r="AI729" s="41"/>
      <c r="AJ729" s="41"/>
      <c r="AK729" s="41"/>
      <c r="AL729" s="41"/>
      <c r="AM729" s="41"/>
      <c r="AN729" s="41"/>
      <c r="AO729" s="41"/>
      <c r="AP729" s="41"/>
      <c r="AQ729" s="41"/>
      <c r="AR729" s="41"/>
      <c r="AS729" s="41"/>
      <c r="AT729" s="41"/>
      <c r="AU729" s="41"/>
      <c r="AV729" s="41"/>
      <c r="AW729" s="41"/>
      <c r="AX729" s="41"/>
      <c r="AY729" s="41"/>
      <c r="AZ729" s="41"/>
      <c r="BA729" s="41"/>
      <c r="BB729" s="42"/>
      <c r="BC729" s="43"/>
      <c r="BD729" s="2"/>
      <c r="BE729" s="2"/>
      <c r="BF729" s="2"/>
      <c r="BG729" s="2"/>
      <c r="BH729" s="2"/>
      <c r="BI729" s="2"/>
      <c r="BJ729" s="2"/>
      <c r="BK729" s="2"/>
      <c r="BL729" s="2"/>
      <c r="BM729" s="2"/>
      <c r="BN729" s="2"/>
      <c r="BO729" s="2"/>
      <c r="BP729" s="2"/>
      <c r="BQ729" s="2"/>
      <c r="BR729" s="2"/>
      <c r="BS729" s="2"/>
      <c r="BT729" s="2"/>
      <c r="BU729" s="2"/>
      <c r="BV729" s="2"/>
      <c r="BW729" s="2"/>
      <c r="BX729" s="2"/>
      <c r="BY729" s="2"/>
    </row>
    <row r="730" spans="1:77" ht="15" x14ac:dyDescent="0.25">
      <c r="A730" s="47"/>
      <c r="B730" s="47"/>
      <c r="C730" s="47"/>
      <c r="D730" s="47"/>
      <c r="E730" s="47"/>
      <c r="F730" s="47"/>
      <c r="G730" s="48"/>
      <c r="H730" s="48"/>
      <c r="I730" s="48"/>
      <c r="J730" s="48"/>
      <c r="K730" s="48"/>
      <c r="L730" s="48"/>
      <c r="M730" s="49"/>
      <c r="N730" s="50"/>
      <c r="O730" s="51"/>
      <c r="P730" s="52"/>
      <c r="Q730" s="52"/>
      <c r="R730" s="51"/>
      <c r="S730" s="53"/>
      <c r="T730" s="49"/>
      <c r="U730" s="50"/>
      <c r="V730" s="51"/>
      <c r="W730" s="51"/>
      <c r="X730" s="54"/>
      <c r="Y730" s="54"/>
      <c r="Z730" s="54"/>
      <c r="AA730" s="54"/>
      <c r="AB730" s="54"/>
      <c r="AC730" s="54"/>
      <c r="AD730" s="54"/>
      <c r="AE730" s="55"/>
      <c r="AF730" s="51"/>
      <c r="AG730" s="41"/>
      <c r="AH730" s="41"/>
      <c r="AI730" s="41"/>
      <c r="AJ730" s="41"/>
      <c r="AK730" s="41"/>
      <c r="AL730" s="41"/>
      <c r="AM730" s="41"/>
      <c r="AN730" s="41"/>
      <c r="AO730" s="41"/>
      <c r="AP730" s="41"/>
      <c r="AQ730" s="41"/>
      <c r="AR730" s="41"/>
      <c r="AS730" s="41"/>
      <c r="AT730" s="41"/>
      <c r="AU730" s="41"/>
      <c r="AV730" s="41"/>
      <c r="AW730" s="41"/>
      <c r="AX730" s="41"/>
      <c r="AY730" s="41"/>
      <c r="AZ730" s="41"/>
      <c r="BA730" s="41"/>
      <c r="BB730" s="42"/>
      <c r="BC730" s="43"/>
      <c r="BD730" s="2"/>
      <c r="BE730" s="2"/>
      <c r="BF730" s="2"/>
      <c r="BG730" s="2"/>
      <c r="BH730" s="2"/>
      <c r="BI730" s="2"/>
      <c r="BJ730" s="2"/>
      <c r="BK730" s="2"/>
      <c r="BL730" s="2"/>
      <c r="BM730" s="2"/>
      <c r="BN730" s="2"/>
      <c r="BO730" s="2"/>
      <c r="BP730" s="2"/>
      <c r="BQ730" s="2"/>
      <c r="BR730" s="2"/>
      <c r="BS730" s="2"/>
      <c r="BT730" s="2"/>
      <c r="BU730" s="2"/>
      <c r="BV730" s="2"/>
      <c r="BW730" s="2"/>
      <c r="BX730" s="2"/>
      <c r="BY730" s="2"/>
    </row>
    <row r="731" spans="1:77" ht="15" x14ac:dyDescent="0.25">
      <c r="A731" s="47"/>
      <c r="B731" s="47"/>
      <c r="C731" s="47"/>
      <c r="D731" s="47"/>
      <c r="E731" s="47"/>
      <c r="F731" s="47"/>
      <c r="G731" s="48"/>
      <c r="H731" s="48"/>
      <c r="I731" s="48"/>
      <c r="J731" s="48"/>
      <c r="K731" s="48"/>
      <c r="L731" s="48"/>
      <c r="M731" s="49"/>
      <c r="N731" s="50"/>
      <c r="O731" s="51"/>
      <c r="P731" s="52"/>
      <c r="Q731" s="52"/>
      <c r="R731" s="51"/>
      <c r="S731" s="53"/>
      <c r="T731" s="49"/>
      <c r="U731" s="50"/>
      <c r="V731" s="51"/>
      <c r="W731" s="51"/>
      <c r="X731" s="54"/>
      <c r="Y731" s="54"/>
      <c r="Z731" s="54"/>
      <c r="AA731" s="54"/>
      <c r="AB731" s="54"/>
      <c r="AC731" s="54"/>
      <c r="AD731" s="54"/>
      <c r="AE731" s="55"/>
      <c r="AF731" s="51"/>
      <c r="AG731" s="41"/>
      <c r="AH731" s="41"/>
      <c r="AI731" s="41"/>
      <c r="AJ731" s="41"/>
      <c r="AK731" s="41"/>
      <c r="AL731" s="41"/>
      <c r="AM731" s="41"/>
      <c r="AN731" s="41"/>
      <c r="AO731" s="41"/>
      <c r="AP731" s="41"/>
      <c r="AQ731" s="41"/>
      <c r="AR731" s="41"/>
      <c r="AS731" s="41"/>
      <c r="AT731" s="41"/>
      <c r="AU731" s="41"/>
      <c r="AV731" s="41"/>
      <c r="AW731" s="41"/>
      <c r="AX731" s="41"/>
      <c r="AY731" s="41"/>
      <c r="AZ731" s="41"/>
      <c r="BA731" s="41"/>
      <c r="BB731" s="42"/>
      <c r="BC731" s="43"/>
      <c r="BD731" s="2"/>
      <c r="BE731" s="2"/>
      <c r="BF731" s="2"/>
      <c r="BG731" s="2"/>
      <c r="BH731" s="2"/>
      <c r="BI731" s="2"/>
      <c r="BJ731" s="2"/>
      <c r="BK731" s="2"/>
      <c r="BL731" s="2"/>
      <c r="BM731" s="2"/>
      <c r="BN731" s="2"/>
      <c r="BO731" s="2"/>
      <c r="BP731" s="2"/>
      <c r="BQ731" s="2"/>
      <c r="BR731" s="2"/>
      <c r="BS731" s="2"/>
      <c r="BT731" s="2"/>
      <c r="BU731" s="2"/>
      <c r="BV731" s="2"/>
      <c r="BW731" s="2"/>
      <c r="BX731" s="2"/>
      <c r="BY731" s="2"/>
    </row>
    <row r="732" spans="1:77" ht="15" x14ac:dyDescent="0.25">
      <c r="A732" s="47"/>
      <c r="B732" s="47"/>
      <c r="C732" s="47"/>
      <c r="D732" s="47"/>
      <c r="E732" s="47"/>
      <c r="F732" s="47"/>
      <c r="G732" s="48"/>
      <c r="H732" s="48"/>
      <c r="I732" s="48"/>
      <c r="J732" s="48"/>
      <c r="K732" s="48"/>
      <c r="L732" s="48"/>
      <c r="M732" s="49"/>
      <c r="N732" s="50"/>
      <c r="O732" s="51"/>
      <c r="P732" s="52"/>
      <c r="Q732" s="52"/>
      <c r="R732" s="51"/>
      <c r="S732" s="53"/>
      <c r="T732" s="49"/>
      <c r="U732" s="50"/>
      <c r="V732" s="51"/>
      <c r="W732" s="51"/>
      <c r="X732" s="54"/>
      <c r="Y732" s="54"/>
      <c r="Z732" s="54"/>
      <c r="AA732" s="54"/>
      <c r="AB732" s="54"/>
      <c r="AC732" s="54"/>
      <c r="AD732" s="54"/>
      <c r="AE732" s="55"/>
      <c r="AF732" s="51"/>
      <c r="AG732" s="41"/>
      <c r="AH732" s="41"/>
      <c r="AI732" s="41"/>
      <c r="AJ732" s="41"/>
      <c r="AK732" s="41"/>
      <c r="AL732" s="41"/>
      <c r="AM732" s="41"/>
      <c r="AN732" s="41"/>
      <c r="AO732" s="41"/>
      <c r="AP732" s="41"/>
      <c r="AQ732" s="41"/>
      <c r="AR732" s="41"/>
      <c r="AS732" s="41"/>
      <c r="AT732" s="41"/>
      <c r="AU732" s="41"/>
      <c r="AV732" s="41"/>
      <c r="AW732" s="41"/>
      <c r="AX732" s="41"/>
      <c r="AY732" s="41"/>
      <c r="AZ732" s="41"/>
      <c r="BA732" s="41"/>
      <c r="BB732" s="42"/>
      <c r="BC732" s="43"/>
      <c r="BD732" s="2"/>
      <c r="BE732" s="2"/>
      <c r="BF732" s="2"/>
      <c r="BG732" s="2"/>
      <c r="BH732" s="2"/>
      <c r="BI732" s="2"/>
      <c r="BJ732" s="2"/>
      <c r="BK732" s="2"/>
      <c r="BL732" s="2"/>
      <c r="BM732" s="2"/>
      <c r="BN732" s="2"/>
      <c r="BO732" s="2"/>
      <c r="BP732" s="2"/>
      <c r="BQ732" s="2"/>
      <c r="BR732" s="2"/>
      <c r="BS732" s="2"/>
      <c r="BT732" s="2"/>
      <c r="BU732" s="2"/>
      <c r="BV732" s="2"/>
      <c r="BW732" s="2"/>
      <c r="BX732" s="2"/>
      <c r="BY732" s="2"/>
    </row>
    <row r="733" spans="1:77" ht="15" x14ac:dyDescent="0.25">
      <c r="A733" s="47"/>
      <c r="B733" s="47"/>
      <c r="C733" s="47"/>
      <c r="D733" s="47"/>
      <c r="E733" s="47"/>
      <c r="F733" s="47"/>
      <c r="G733" s="48"/>
      <c r="H733" s="48"/>
      <c r="I733" s="48"/>
      <c r="J733" s="48"/>
      <c r="K733" s="48"/>
      <c r="L733" s="48"/>
      <c r="M733" s="49"/>
      <c r="N733" s="50"/>
      <c r="O733" s="51"/>
      <c r="P733" s="52"/>
      <c r="Q733" s="52"/>
      <c r="R733" s="51"/>
      <c r="S733" s="53"/>
      <c r="T733" s="49"/>
      <c r="U733" s="50"/>
      <c r="V733" s="51"/>
      <c r="W733" s="51"/>
      <c r="X733" s="54"/>
      <c r="Y733" s="54"/>
      <c r="Z733" s="54"/>
      <c r="AA733" s="54"/>
      <c r="AB733" s="54"/>
      <c r="AC733" s="54"/>
      <c r="AD733" s="54"/>
      <c r="AE733" s="55"/>
      <c r="AF733" s="51"/>
      <c r="AG733" s="41"/>
      <c r="AH733" s="41"/>
      <c r="AI733" s="41"/>
      <c r="AJ733" s="41"/>
      <c r="AK733" s="41"/>
      <c r="AL733" s="41"/>
      <c r="AM733" s="41"/>
      <c r="AN733" s="41"/>
      <c r="AO733" s="41"/>
      <c r="AP733" s="41"/>
      <c r="AQ733" s="41"/>
      <c r="AR733" s="41"/>
      <c r="AS733" s="41"/>
      <c r="AT733" s="41"/>
      <c r="AU733" s="41"/>
      <c r="AV733" s="41"/>
      <c r="AW733" s="41"/>
      <c r="AX733" s="41"/>
      <c r="AY733" s="41"/>
      <c r="AZ733" s="41"/>
      <c r="BA733" s="41"/>
      <c r="BB733" s="42"/>
      <c r="BC733" s="43"/>
      <c r="BD733" s="2"/>
      <c r="BE733" s="2"/>
      <c r="BF733" s="2"/>
      <c r="BG733" s="2"/>
      <c r="BH733" s="2"/>
      <c r="BI733" s="2"/>
      <c r="BJ733" s="2"/>
      <c r="BK733" s="2"/>
      <c r="BL733" s="2"/>
      <c r="BM733" s="2"/>
      <c r="BN733" s="2"/>
      <c r="BO733" s="2"/>
      <c r="BP733" s="2"/>
      <c r="BQ733" s="2"/>
      <c r="BR733" s="2"/>
      <c r="BS733" s="2"/>
      <c r="BT733" s="2"/>
      <c r="BU733" s="2"/>
      <c r="BV733" s="2"/>
      <c r="BW733" s="2"/>
      <c r="BX733" s="2"/>
      <c r="BY733" s="2"/>
    </row>
    <row r="734" spans="1:77" ht="15" x14ac:dyDescent="0.25">
      <c r="A734" s="47"/>
      <c r="B734" s="47"/>
      <c r="C734" s="47"/>
      <c r="D734" s="47"/>
      <c r="E734" s="47"/>
      <c r="F734" s="47"/>
      <c r="G734" s="48"/>
      <c r="H734" s="48"/>
      <c r="I734" s="48"/>
      <c r="J734" s="48"/>
      <c r="K734" s="48"/>
      <c r="L734" s="48"/>
      <c r="M734" s="49"/>
      <c r="N734" s="50"/>
      <c r="O734" s="51"/>
      <c r="P734" s="52"/>
      <c r="Q734" s="52"/>
      <c r="R734" s="51"/>
      <c r="S734" s="53"/>
      <c r="T734" s="49"/>
      <c r="U734" s="50"/>
      <c r="V734" s="51"/>
      <c r="W734" s="51"/>
      <c r="X734" s="54"/>
      <c r="Y734" s="54"/>
      <c r="Z734" s="54"/>
      <c r="AA734" s="54"/>
      <c r="AB734" s="54"/>
      <c r="AC734" s="54"/>
      <c r="AD734" s="54"/>
      <c r="AE734" s="55"/>
      <c r="AF734" s="51"/>
      <c r="AG734" s="41"/>
      <c r="AH734" s="41"/>
      <c r="AI734" s="41"/>
      <c r="AJ734" s="41"/>
      <c r="AK734" s="41"/>
      <c r="AL734" s="41"/>
      <c r="AM734" s="41"/>
      <c r="AN734" s="41"/>
      <c r="AO734" s="41"/>
      <c r="AP734" s="41"/>
      <c r="AQ734" s="41"/>
      <c r="AR734" s="41"/>
      <c r="AS734" s="41"/>
      <c r="AT734" s="41"/>
      <c r="AU734" s="41"/>
      <c r="AV734" s="41"/>
      <c r="AW734" s="41"/>
      <c r="AX734" s="41"/>
      <c r="AY734" s="41"/>
      <c r="AZ734" s="41"/>
      <c r="BA734" s="41"/>
      <c r="BB734" s="42"/>
      <c r="BC734" s="43"/>
      <c r="BD734" s="2"/>
      <c r="BE734" s="2"/>
      <c r="BF734" s="2"/>
      <c r="BG734" s="2"/>
      <c r="BH734" s="2"/>
      <c r="BI734" s="2"/>
      <c r="BJ734" s="2"/>
      <c r="BK734" s="2"/>
      <c r="BL734" s="2"/>
      <c r="BM734" s="2"/>
      <c r="BN734" s="2"/>
      <c r="BO734" s="2"/>
      <c r="BP734" s="2"/>
      <c r="BQ734" s="2"/>
      <c r="BR734" s="2"/>
      <c r="BS734" s="2"/>
      <c r="BT734" s="2"/>
      <c r="BU734" s="2"/>
      <c r="BV734" s="2"/>
      <c r="BW734" s="2"/>
      <c r="BX734" s="2"/>
      <c r="BY734" s="2"/>
    </row>
    <row r="735" spans="1:77" ht="15" x14ac:dyDescent="0.25">
      <c r="A735" s="47"/>
      <c r="B735" s="47"/>
      <c r="C735" s="47"/>
      <c r="D735" s="47"/>
      <c r="E735" s="47"/>
      <c r="F735" s="47"/>
      <c r="G735" s="48"/>
      <c r="H735" s="48"/>
      <c r="I735" s="48"/>
      <c r="J735" s="48"/>
      <c r="K735" s="48"/>
      <c r="L735" s="48"/>
      <c r="M735" s="49"/>
      <c r="N735" s="50"/>
      <c r="O735" s="51"/>
      <c r="P735" s="52"/>
      <c r="Q735" s="52"/>
      <c r="R735" s="51"/>
      <c r="S735" s="53"/>
      <c r="T735" s="49"/>
      <c r="U735" s="50"/>
      <c r="V735" s="51"/>
      <c r="W735" s="51"/>
      <c r="X735" s="54"/>
      <c r="Y735" s="54"/>
      <c r="Z735" s="54"/>
      <c r="AA735" s="54"/>
      <c r="AB735" s="54"/>
      <c r="AC735" s="54"/>
      <c r="AD735" s="54"/>
      <c r="AE735" s="55"/>
      <c r="AF735" s="51"/>
      <c r="AG735" s="41"/>
      <c r="AH735" s="41"/>
      <c r="AI735" s="41"/>
      <c r="AJ735" s="41"/>
      <c r="AK735" s="41"/>
      <c r="AL735" s="41"/>
      <c r="AM735" s="41"/>
      <c r="AN735" s="41"/>
      <c r="AO735" s="41"/>
      <c r="AP735" s="41"/>
      <c r="AQ735" s="41"/>
      <c r="AR735" s="41"/>
      <c r="AS735" s="41"/>
      <c r="AT735" s="41"/>
      <c r="AU735" s="41"/>
      <c r="AV735" s="41"/>
      <c r="AW735" s="41"/>
      <c r="AX735" s="41"/>
      <c r="AY735" s="41"/>
      <c r="AZ735" s="41"/>
      <c r="BA735" s="41"/>
      <c r="BB735" s="42"/>
      <c r="BC735" s="43"/>
      <c r="BD735" s="2"/>
      <c r="BE735" s="2"/>
      <c r="BF735" s="2"/>
      <c r="BG735" s="2"/>
      <c r="BH735" s="2"/>
      <c r="BI735" s="2"/>
      <c r="BJ735" s="2"/>
      <c r="BK735" s="2"/>
      <c r="BL735" s="2"/>
      <c r="BM735" s="2"/>
      <c r="BN735" s="2"/>
      <c r="BO735" s="2"/>
      <c r="BP735" s="2"/>
      <c r="BQ735" s="2"/>
      <c r="BR735" s="2"/>
      <c r="BS735" s="2"/>
      <c r="BT735" s="2"/>
      <c r="BU735" s="2"/>
      <c r="BV735" s="2"/>
      <c r="BW735" s="2"/>
      <c r="BX735" s="2"/>
      <c r="BY735" s="2"/>
    </row>
    <row r="736" spans="1:77" ht="15" x14ac:dyDescent="0.25">
      <c r="A736" s="47"/>
      <c r="B736" s="47"/>
      <c r="C736" s="47"/>
      <c r="D736" s="47"/>
      <c r="E736" s="47"/>
      <c r="F736" s="47"/>
      <c r="G736" s="48"/>
      <c r="H736" s="48"/>
      <c r="I736" s="48"/>
      <c r="J736" s="48"/>
      <c r="K736" s="48"/>
      <c r="L736" s="48"/>
      <c r="M736" s="49"/>
      <c r="N736" s="50"/>
      <c r="O736" s="51"/>
      <c r="P736" s="52"/>
      <c r="Q736" s="52"/>
      <c r="R736" s="51"/>
      <c r="S736" s="53"/>
      <c r="T736" s="49"/>
      <c r="U736" s="50"/>
      <c r="V736" s="51"/>
      <c r="W736" s="51"/>
      <c r="X736" s="54"/>
      <c r="Y736" s="54"/>
      <c r="Z736" s="54"/>
      <c r="AA736" s="54"/>
      <c r="AB736" s="54"/>
      <c r="AC736" s="54"/>
      <c r="AD736" s="54"/>
      <c r="AE736" s="55"/>
      <c r="AF736" s="51"/>
      <c r="AG736" s="41"/>
      <c r="AH736" s="41"/>
      <c r="AI736" s="41"/>
      <c r="AJ736" s="41"/>
      <c r="AK736" s="41"/>
      <c r="AL736" s="41"/>
      <c r="AM736" s="41"/>
      <c r="AN736" s="41"/>
      <c r="AO736" s="41"/>
      <c r="AP736" s="41"/>
      <c r="AQ736" s="41"/>
      <c r="AR736" s="41"/>
      <c r="AS736" s="41"/>
      <c r="AT736" s="41"/>
      <c r="AU736" s="41"/>
      <c r="AV736" s="41"/>
      <c r="AW736" s="41"/>
      <c r="AX736" s="41"/>
      <c r="AY736" s="41"/>
      <c r="AZ736" s="41"/>
      <c r="BA736" s="41"/>
      <c r="BB736" s="42"/>
      <c r="BC736" s="43"/>
      <c r="BD736" s="2"/>
      <c r="BE736" s="2"/>
      <c r="BF736" s="2"/>
      <c r="BG736" s="2"/>
      <c r="BH736" s="2"/>
      <c r="BI736" s="2"/>
      <c r="BJ736" s="2"/>
      <c r="BK736" s="2"/>
      <c r="BL736" s="2"/>
      <c r="BM736" s="2"/>
      <c r="BN736" s="2"/>
      <c r="BO736" s="2"/>
      <c r="BP736" s="2"/>
      <c r="BQ736" s="2"/>
      <c r="BR736" s="2"/>
      <c r="BS736" s="2"/>
      <c r="BT736" s="2"/>
      <c r="BU736" s="2"/>
      <c r="BV736" s="2"/>
      <c r="BW736" s="2"/>
      <c r="BX736" s="2"/>
      <c r="BY736" s="2"/>
    </row>
    <row r="737" spans="1:77" ht="15" x14ac:dyDescent="0.25">
      <c r="A737" s="47"/>
      <c r="B737" s="47"/>
      <c r="C737" s="47"/>
      <c r="D737" s="47"/>
      <c r="E737" s="47"/>
      <c r="F737" s="47"/>
      <c r="G737" s="48"/>
      <c r="H737" s="48"/>
      <c r="I737" s="48"/>
      <c r="J737" s="48"/>
      <c r="K737" s="48"/>
      <c r="L737" s="48"/>
      <c r="M737" s="49"/>
      <c r="N737" s="50"/>
      <c r="O737" s="51"/>
      <c r="P737" s="52"/>
      <c r="Q737" s="52"/>
      <c r="R737" s="51"/>
      <c r="S737" s="53"/>
      <c r="T737" s="49"/>
      <c r="U737" s="50"/>
      <c r="V737" s="51"/>
      <c r="W737" s="51"/>
      <c r="X737" s="54"/>
      <c r="Y737" s="54"/>
      <c r="Z737" s="54"/>
      <c r="AA737" s="54"/>
      <c r="AB737" s="54"/>
      <c r="AC737" s="54"/>
      <c r="AD737" s="54"/>
      <c r="AE737" s="55"/>
      <c r="AF737" s="51"/>
      <c r="AG737" s="41"/>
      <c r="AH737" s="41"/>
      <c r="AI737" s="41"/>
      <c r="AJ737" s="41"/>
      <c r="AK737" s="41"/>
      <c r="AL737" s="41"/>
      <c r="AM737" s="41"/>
      <c r="AN737" s="41"/>
      <c r="AO737" s="41"/>
      <c r="AP737" s="41"/>
      <c r="AQ737" s="41"/>
      <c r="AR737" s="41"/>
      <c r="AS737" s="41"/>
      <c r="AT737" s="41"/>
      <c r="AU737" s="41"/>
      <c r="AV737" s="41"/>
      <c r="AW737" s="41"/>
      <c r="AX737" s="41"/>
      <c r="AY737" s="41"/>
      <c r="AZ737" s="41"/>
      <c r="BA737" s="41"/>
      <c r="BB737" s="42"/>
      <c r="BC737" s="43"/>
      <c r="BD737" s="2"/>
      <c r="BE737" s="2"/>
      <c r="BF737" s="2"/>
      <c r="BG737" s="2"/>
      <c r="BH737" s="2"/>
      <c r="BI737" s="2"/>
      <c r="BJ737" s="2"/>
      <c r="BK737" s="2"/>
      <c r="BL737" s="2"/>
      <c r="BM737" s="2"/>
      <c r="BN737" s="2"/>
      <c r="BO737" s="2"/>
      <c r="BP737" s="2"/>
      <c r="BQ737" s="2"/>
      <c r="BR737" s="2"/>
      <c r="BS737" s="2"/>
      <c r="BT737" s="2"/>
      <c r="BU737" s="2"/>
      <c r="BV737" s="2"/>
      <c r="BW737" s="2"/>
      <c r="BX737" s="2"/>
      <c r="BY737" s="2"/>
    </row>
    <row r="738" spans="1:77" ht="15" x14ac:dyDescent="0.25">
      <c r="A738" s="47"/>
      <c r="B738" s="47"/>
      <c r="C738" s="47"/>
      <c r="D738" s="47"/>
      <c r="E738" s="47"/>
      <c r="F738" s="47"/>
      <c r="G738" s="48"/>
      <c r="H738" s="48"/>
      <c r="I738" s="48"/>
      <c r="J738" s="48"/>
      <c r="K738" s="48"/>
      <c r="L738" s="48"/>
      <c r="M738" s="49"/>
      <c r="N738" s="50"/>
      <c r="O738" s="51"/>
      <c r="P738" s="52"/>
      <c r="Q738" s="52"/>
      <c r="R738" s="51"/>
      <c r="S738" s="53"/>
      <c r="T738" s="49"/>
      <c r="U738" s="50"/>
      <c r="V738" s="51"/>
      <c r="W738" s="51"/>
      <c r="X738" s="54"/>
      <c r="Y738" s="54"/>
      <c r="Z738" s="54"/>
      <c r="AA738" s="54"/>
      <c r="AB738" s="54"/>
      <c r="AC738" s="54"/>
      <c r="AD738" s="54"/>
      <c r="AE738" s="55"/>
      <c r="AF738" s="51"/>
      <c r="AG738" s="41"/>
      <c r="AH738" s="41"/>
      <c r="AI738" s="41"/>
      <c r="AJ738" s="41"/>
      <c r="AK738" s="41"/>
      <c r="AL738" s="41"/>
      <c r="AM738" s="41"/>
      <c r="AN738" s="41"/>
      <c r="AO738" s="41"/>
      <c r="AP738" s="41"/>
      <c r="AQ738" s="41"/>
      <c r="AR738" s="41"/>
      <c r="AS738" s="41"/>
      <c r="AT738" s="41"/>
      <c r="AU738" s="41"/>
      <c r="AV738" s="41"/>
      <c r="AW738" s="41"/>
      <c r="AX738" s="41"/>
      <c r="AY738" s="41"/>
      <c r="AZ738" s="41"/>
      <c r="BA738" s="41"/>
      <c r="BB738" s="42"/>
      <c r="BC738" s="43"/>
      <c r="BD738" s="2"/>
      <c r="BE738" s="2"/>
      <c r="BF738" s="2"/>
      <c r="BG738" s="2"/>
      <c r="BH738" s="2"/>
      <c r="BI738" s="2"/>
      <c r="BJ738" s="2"/>
      <c r="BK738" s="2"/>
      <c r="BL738" s="2"/>
      <c r="BM738" s="2"/>
      <c r="BN738" s="2"/>
      <c r="BO738" s="2"/>
      <c r="BP738" s="2"/>
      <c r="BQ738" s="2"/>
      <c r="BR738" s="2"/>
      <c r="BS738" s="2"/>
      <c r="BT738" s="2"/>
      <c r="BU738" s="2"/>
      <c r="BV738" s="2"/>
      <c r="BW738" s="2"/>
      <c r="BX738" s="2"/>
      <c r="BY738" s="2"/>
    </row>
    <row r="739" spans="1:77" ht="15" x14ac:dyDescent="0.25">
      <c r="A739" s="47"/>
      <c r="B739" s="47"/>
      <c r="C739" s="47"/>
      <c r="D739" s="47"/>
      <c r="E739" s="47"/>
      <c r="F739" s="47"/>
      <c r="G739" s="48"/>
      <c r="H739" s="48"/>
      <c r="I739" s="48"/>
      <c r="J739" s="48"/>
      <c r="K739" s="48"/>
      <c r="L739" s="48"/>
      <c r="M739" s="49"/>
      <c r="N739" s="50"/>
      <c r="O739" s="51"/>
      <c r="P739" s="52"/>
      <c r="Q739" s="52"/>
      <c r="R739" s="51"/>
      <c r="S739" s="53"/>
      <c r="T739" s="49"/>
      <c r="U739" s="50"/>
      <c r="V739" s="51"/>
      <c r="W739" s="51"/>
      <c r="X739" s="54"/>
      <c r="Y739" s="54"/>
      <c r="Z739" s="54"/>
      <c r="AA739" s="54"/>
      <c r="AB739" s="54"/>
      <c r="AC739" s="54"/>
      <c r="AD739" s="54"/>
      <c r="AE739" s="55"/>
      <c r="AF739" s="51"/>
      <c r="AG739" s="41"/>
      <c r="AH739" s="41"/>
      <c r="AI739" s="41"/>
      <c r="AJ739" s="41"/>
      <c r="AK739" s="41"/>
      <c r="AL739" s="41"/>
      <c r="AM739" s="41"/>
      <c r="AN739" s="41"/>
      <c r="AO739" s="41"/>
      <c r="AP739" s="41"/>
      <c r="AQ739" s="41"/>
      <c r="AR739" s="41"/>
      <c r="AS739" s="41"/>
      <c r="AT739" s="41"/>
      <c r="AU739" s="41"/>
      <c r="AV739" s="41"/>
      <c r="AW739" s="41"/>
      <c r="AX739" s="41"/>
      <c r="AY739" s="41"/>
      <c r="AZ739" s="41"/>
      <c r="BA739" s="41"/>
      <c r="BB739" s="42"/>
      <c r="BC739" s="43"/>
      <c r="BD739" s="2"/>
      <c r="BE739" s="2"/>
      <c r="BF739" s="2"/>
      <c r="BG739" s="2"/>
      <c r="BH739" s="2"/>
      <c r="BI739" s="2"/>
      <c r="BJ739" s="2"/>
      <c r="BK739" s="2"/>
      <c r="BL739" s="2"/>
      <c r="BM739" s="2"/>
      <c r="BN739" s="2"/>
      <c r="BO739" s="2"/>
      <c r="BP739" s="2"/>
      <c r="BQ739" s="2"/>
      <c r="BR739" s="2"/>
      <c r="BS739" s="2"/>
      <c r="BT739" s="2"/>
      <c r="BU739" s="2"/>
      <c r="BV739" s="2"/>
      <c r="BW739" s="2"/>
      <c r="BX739" s="2"/>
      <c r="BY739" s="2"/>
    </row>
    <row r="740" spans="1:77" ht="15" x14ac:dyDescent="0.25">
      <c r="A740" s="47"/>
      <c r="B740" s="47"/>
      <c r="C740" s="47"/>
      <c r="D740" s="47"/>
      <c r="E740" s="47"/>
      <c r="F740" s="47"/>
      <c r="G740" s="48"/>
      <c r="H740" s="48"/>
      <c r="I740" s="48"/>
      <c r="J740" s="48"/>
      <c r="K740" s="48"/>
      <c r="L740" s="48"/>
      <c r="M740" s="49"/>
      <c r="N740" s="50"/>
      <c r="O740" s="51"/>
      <c r="P740" s="52"/>
      <c r="Q740" s="52"/>
      <c r="R740" s="51"/>
      <c r="S740" s="53"/>
      <c r="T740" s="49"/>
      <c r="U740" s="50"/>
      <c r="V740" s="51"/>
      <c r="W740" s="51"/>
      <c r="X740" s="54"/>
      <c r="Y740" s="54"/>
      <c r="Z740" s="54"/>
      <c r="AA740" s="54"/>
      <c r="AB740" s="54"/>
      <c r="AC740" s="54"/>
      <c r="AD740" s="54"/>
      <c r="AE740" s="55"/>
      <c r="AF740" s="51"/>
      <c r="AG740" s="41"/>
      <c r="AH740" s="41"/>
      <c r="AI740" s="41"/>
      <c r="AJ740" s="41"/>
      <c r="AK740" s="41"/>
      <c r="AL740" s="41"/>
      <c r="AM740" s="41"/>
      <c r="AN740" s="41"/>
      <c r="AO740" s="41"/>
      <c r="AP740" s="41"/>
      <c r="AQ740" s="41"/>
      <c r="AR740" s="41"/>
      <c r="AS740" s="41"/>
      <c r="AT740" s="41"/>
      <c r="AU740" s="41"/>
      <c r="AV740" s="41"/>
      <c r="AW740" s="41"/>
      <c r="AX740" s="41"/>
      <c r="AY740" s="41"/>
      <c r="AZ740" s="41"/>
      <c r="BA740" s="41"/>
      <c r="BB740" s="42"/>
      <c r="BC740" s="43"/>
      <c r="BD740" s="2"/>
      <c r="BE740" s="2"/>
      <c r="BF740" s="2"/>
      <c r="BG740" s="2"/>
      <c r="BH740" s="2"/>
      <c r="BI740" s="2"/>
      <c r="BJ740" s="2"/>
      <c r="BK740" s="2"/>
      <c r="BL740" s="2"/>
      <c r="BM740" s="2"/>
      <c r="BN740" s="2"/>
      <c r="BO740" s="2"/>
      <c r="BP740" s="2"/>
      <c r="BQ740" s="2"/>
      <c r="BR740" s="2"/>
      <c r="BS740" s="2"/>
      <c r="BT740" s="2"/>
      <c r="BU740" s="2"/>
      <c r="BV740" s="2"/>
      <c r="BW740" s="2"/>
      <c r="BX740" s="2"/>
      <c r="BY740" s="2"/>
    </row>
    <row r="741" spans="1:77" ht="15" x14ac:dyDescent="0.25">
      <c r="A741" s="47"/>
      <c r="B741" s="47"/>
      <c r="C741" s="47"/>
      <c r="D741" s="47"/>
      <c r="E741" s="47"/>
      <c r="F741" s="47"/>
      <c r="G741" s="48"/>
      <c r="H741" s="48"/>
      <c r="I741" s="48"/>
      <c r="J741" s="48"/>
      <c r="K741" s="48"/>
      <c r="L741" s="48"/>
      <c r="M741" s="49"/>
      <c r="N741" s="50"/>
      <c r="O741" s="51"/>
      <c r="P741" s="52"/>
      <c r="Q741" s="52"/>
      <c r="R741" s="51"/>
      <c r="S741" s="53"/>
      <c r="T741" s="49"/>
      <c r="U741" s="50"/>
      <c r="V741" s="51"/>
      <c r="W741" s="51"/>
      <c r="X741" s="54"/>
      <c r="Y741" s="54"/>
      <c r="Z741" s="54"/>
      <c r="AA741" s="54"/>
      <c r="AB741" s="54"/>
      <c r="AC741" s="54"/>
      <c r="AD741" s="54"/>
      <c r="AE741" s="55"/>
      <c r="AF741" s="51"/>
      <c r="AG741" s="41"/>
      <c r="AH741" s="41"/>
      <c r="AI741" s="41"/>
      <c r="AJ741" s="41"/>
      <c r="AK741" s="41"/>
      <c r="AL741" s="41"/>
      <c r="AM741" s="41"/>
      <c r="AN741" s="41"/>
      <c r="AO741" s="41"/>
      <c r="AP741" s="41"/>
      <c r="AQ741" s="41"/>
      <c r="AR741" s="41"/>
      <c r="AS741" s="41"/>
      <c r="AT741" s="41"/>
      <c r="AU741" s="41"/>
      <c r="AV741" s="41"/>
      <c r="AW741" s="41"/>
      <c r="AX741" s="41"/>
      <c r="AY741" s="41"/>
      <c r="AZ741" s="41"/>
      <c r="BA741" s="41"/>
      <c r="BB741" s="42"/>
      <c r="BC741" s="43"/>
      <c r="BD741" s="2"/>
      <c r="BE741" s="2"/>
      <c r="BF741" s="2"/>
      <c r="BG741" s="2"/>
      <c r="BH741" s="2"/>
      <c r="BI741" s="2"/>
      <c r="BJ741" s="2"/>
      <c r="BK741" s="2"/>
      <c r="BL741" s="2"/>
      <c r="BM741" s="2"/>
      <c r="BN741" s="2"/>
      <c r="BO741" s="2"/>
      <c r="BP741" s="2"/>
      <c r="BQ741" s="2"/>
      <c r="BR741" s="2"/>
      <c r="BS741" s="2"/>
      <c r="BT741" s="2"/>
      <c r="BU741" s="2"/>
      <c r="BV741" s="2"/>
      <c r="BW741" s="2"/>
      <c r="BX741" s="2"/>
      <c r="BY741" s="2"/>
    </row>
    <row r="742" spans="1:77" ht="15" x14ac:dyDescent="0.25">
      <c r="A742" s="47"/>
      <c r="B742" s="47"/>
      <c r="C742" s="47"/>
      <c r="D742" s="47"/>
      <c r="E742" s="47"/>
      <c r="F742" s="47"/>
      <c r="G742" s="48"/>
      <c r="H742" s="48"/>
      <c r="I742" s="48"/>
      <c r="J742" s="48"/>
      <c r="K742" s="48"/>
      <c r="L742" s="48"/>
      <c r="M742" s="49"/>
      <c r="N742" s="50"/>
      <c r="O742" s="51"/>
      <c r="P742" s="52"/>
      <c r="Q742" s="52"/>
      <c r="R742" s="51"/>
      <c r="S742" s="53"/>
      <c r="T742" s="49"/>
      <c r="U742" s="50"/>
      <c r="V742" s="51"/>
      <c r="W742" s="51"/>
      <c r="X742" s="54"/>
      <c r="Y742" s="54"/>
      <c r="Z742" s="54"/>
      <c r="AA742" s="54"/>
      <c r="AB742" s="54"/>
      <c r="AC742" s="54"/>
      <c r="AD742" s="54"/>
      <c r="AE742" s="55"/>
      <c r="AF742" s="51"/>
      <c r="AG742" s="41"/>
      <c r="AH742" s="41"/>
      <c r="AI742" s="41"/>
      <c r="AJ742" s="41"/>
      <c r="AK742" s="41"/>
      <c r="AL742" s="41"/>
      <c r="AM742" s="41"/>
      <c r="AN742" s="41"/>
      <c r="AO742" s="41"/>
      <c r="AP742" s="41"/>
      <c r="AQ742" s="41"/>
      <c r="AR742" s="41"/>
      <c r="AS742" s="41"/>
      <c r="AT742" s="41"/>
      <c r="AU742" s="41"/>
      <c r="AV742" s="41"/>
      <c r="AW742" s="41"/>
      <c r="AX742" s="41"/>
      <c r="AY742" s="41"/>
      <c r="AZ742" s="41"/>
      <c r="BA742" s="41"/>
      <c r="BB742" s="42"/>
      <c r="BC742" s="43"/>
      <c r="BD742" s="2"/>
      <c r="BE742" s="2"/>
      <c r="BF742" s="2"/>
      <c r="BG742" s="2"/>
      <c r="BH742" s="2"/>
      <c r="BI742" s="2"/>
      <c r="BJ742" s="2"/>
      <c r="BK742" s="2"/>
      <c r="BL742" s="2"/>
      <c r="BM742" s="2"/>
      <c r="BN742" s="2"/>
      <c r="BO742" s="2"/>
      <c r="BP742" s="2"/>
      <c r="BQ742" s="2"/>
      <c r="BR742" s="2"/>
      <c r="BS742" s="2"/>
      <c r="BT742" s="2"/>
      <c r="BU742" s="2"/>
      <c r="BV742" s="2"/>
      <c r="BW742" s="2"/>
      <c r="BX742" s="2"/>
      <c r="BY742" s="2"/>
    </row>
    <row r="743" spans="1:77" ht="15" x14ac:dyDescent="0.25">
      <c r="A743" s="47"/>
      <c r="B743" s="47"/>
      <c r="C743" s="47"/>
      <c r="D743" s="47"/>
      <c r="E743" s="47"/>
      <c r="F743" s="47"/>
      <c r="G743" s="48"/>
      <c r="H743" s="48"/>
      <c r="I743" s="48"/>
      <c r="J743" s="48"/>
      <c r="K743" s="48"/>
      <c r="L743" s="48"/>
      <c r="M743" s="49"/>
      <c r="N743" s="50"/>
      <c r="O743" s="51"/>
      <c r="P743" s="52"/>
      <c r="Q743" s="52"/>
      <c r="R743" s="51"/>
      <c r="S743" s="53"/>
      <c r="T743" s="49"/>
      <c r="U743" s="50"/>
      <c r="V743" s="51"/>
      <c r="W743" s="51"/>
      <c r="X743" s="54"/>
      <c r="Y743" s="54"/>
      <c r="Z743" s="54"/>
      <c r="AA743" s="54"/>
      <c r="AB743" s="54"/>
      <c r="AC743" s="54"/>
      <c r="AD743" s="54"/>
      <c r="AE743" s="55"/>
      <c r="AF743" s="51"/>
      <c r="AG743" s="41"/>
      <c r="AH743" s="41"/>
      <c r="AI743" s="41"/>
      <c r="AJ743" s="41"/>
      <c r="AK743" s="41"/>
      <c r="AL743" s="41"/>
      <c r="AM743" s="41"/>
      <c r="AN743" s="41"/>
      <c r="AO743" s="41"/>
      <c r="AP743" s="41"/>
      <c r="AQ743" s="41"/>
      <c r="AR743" s="41"/>
      <c r="AS743" s="41"/>
      <c r="AT743" s="41"/>
      <c r="AU743" s="41"/>
      <c r="AV743" s="41"/>
      <c r="AW743" s="41"/>
      <c r="AX743" s="41"/>
      <c r="AY743" s="41"/>
      <c r="AZ743" s="41"/>
      <c r="BA743" s="41"/>
      <c r="BB743" s="42"/>
      <c r="BC743" s="43"/>
      <c r="BD743" s="2"/>
      <c r="BE743" s="2"/>
      <c r="BF743" s="2"/>
      <c r="BG743" s="2"/>
      <c r="BH743" s="2"/>
      <c r="BI743" s="2"/>
      <c r="BJ743" s="2"/>
      <c r="BK743" s="2"/>
      <c r="BL743" s="2"/>
      <c r="BM743" s="2"/>
      <c r="BN743" s="2"/>
      <c r="BO743" s="2"/>
      <c r="BP743" s="2"/>
      <c r="BQ743" s="2"/>
      <c r="BR743" s="2"/>
      <c r="BS743" s="2"/>
      <c r="BT743" s="2"/>
      <c r="BU743" s="2"/>
      <c r="BV743" s="2"/>
      <c r="BW743" s="2"/>
      <c r="BX743" s="2"/>
      <c r="BY743" s="2"/>
    </row>
    <row r="744" spans="1:77" ht="15" x14ac:dyDescent="0.25">
      <c r="A744" s="47"/>
      <c r="B744" s="47"/>
      <c r="C744" s="47"/>
      <c r="D744" s="47"/>
      <c r="E744" s="47"/>
      <c r="F744" s="47"/>
      <c r="G744" s="48"/>
      <c r="H744" s="48"/>
      <c r="I744" s="48"/>
      <c r="J744" s="48"/>
      <c r="K744" s="48"/>
      <c r="L744" s="48"/>
      <c r="M744" s="49"/>
      <c r="N744" s="50"/>
      <c r="O744" s="51"/>
      <c r="P744" s="52"/>
      <c r="Q744" s="52"/>
      <c r="R744" s="51"/>
      <c r="S744" s="53"/>
      <c r="T744" s="49"/>
      <c r="U744" s="50"/>
      <c r="V744" s="51"/>
      <c r="W744" s="51"/>
      <c r="X744" s="54"/>
      <c r="Y744" s="54"/>
      <c r="Z744" s="54"/>
      <c r="AA744" s="54"/>
      <c r="AB744" s="54"/>
      <c r="AC744" s="54"/>
      <c r="AD744" s="54"/>
      <c r="AE744" s="55"/>
      <c r="AF744" s="51"/>
      <c r="AG744" s="41"/>
      <c r="AH744" s="41"/>
      <c r="AI744" s="41"/>
      <c r="AJ744" s="41"/>
      <c r="AK744" s="41"/>
      <c r="AL744" s="41"/>
      <c r="AM744" s="41"/>
      <c r="AN744" s="41"/>
      <c r="AO744" s="41"/>
      <c r="AP744" s="41"/>
      <c r="AQ744" s="41"/>
      <c r="AR744" s="41"/>
      <c r="AS744" s="41"/>
      <c r="AT744" s="41"/>
      <c r="AU744" s="41"/>
      <c r="AV744" s="41"/>
      <c r="AW744" s="41"/>
      <c r="AX744" s="41"/>
      <c r="AY744" s="41"/>
      <c r="AZ744" s="41"/>
      <c r="BA744" s="41"/>
      <c r="BB744" s="42"/>
      <c r="BC744" s="43"/>
      <c r="BD744" s="2"/>
      <c r="BE744" s="2"/>
      <c r="BF744" s="2"/>
      <c r="BG744" s="2"/>
      <c r="BH744" s="2"/>
      <c r="BI744" s="2"/>
      <c r="BJ744" s="2"/>
      <c r="BK744" s="2"/>
      <c r="BL744" s="2"/>
      <c r="BM744" s="2"/>
      <c r="BN744" s="2"/>
      <c r="BO744" s="2"/>
      <c r="BP744" s="2"/>
      <c r="BQ744" s="2"/>
      <c r="BR744" s="2"/>
      <c r="BS744" s="2"/>
      <c r="BT744" s="2"/>
      <c r="BU744" s="2"/>
      <c r="BV744" s="2"/>
      <c r="BW744" s="2"/>
      <c r="BX744" s="2"/>
      <c r="BY744" s="2"/>
    </row>
    <row r="745" spans="1:77" ht="15" x14ac:dyDescent="0.25">
      <c r="A745" s="47"/>
      <c r="B745" s="47"/>
      <c r="C745" s="47"/>
      <c r="D745" s="47"/>
      <c r="E745" s="47"/>
      <c r="F745" s="47"/>
      <c r="G745" s="48"/>
      <c r="H745" s="48"/>
      <c r="I745" s="48"/>
      <c r="J745" s="48"/>
      <c r="K745" s="48"/>
      <c r="L745" s="48"/>
      <c r="M745" s="49"/>
      <c r="N745" s="50"/>
      <c r="O745" s="51"/>
      <c r="P745" s="52"/>
      <c r="Q745" s="52"/>
      <c r="R745" s="51"/>
      <c r="S745" s="53"/>
      <c r="T745" s="49"/>
      <c r="U745" s="50"/>
      <c r="V745" s="51"/>
      <c r="W745" s="51"/>
      <c r="X745" s="54"/>
      <c r="Y745" s="54"/>
      <c r="Z745" s="54"/>
      <c r="AA745" s="54"/>
      <c r="AB745" s="54"/>
      <c r="AC745" s="54"/>
      <c r="AD745" s="54"/>
      <c r="AE745" s="55"/>
      <c r="AF745" s="51"/>
      <c r="AG745" s="41"/>
      <c r="AH745" s="41"/>
      <c r="AI745" s="41"/>
      <c r="AJ745" s="41"/>
      <c r="AK745" s="41"/>
      <c r="AL745" s="41"/>
      <c r="AM745" s="41"/>
      <c r="AN745" s="41"/>
      <c r="AO745" s="41"/>
      <c r="AP745" s="41"/>
      <c r="AQ745" s="41"/>
      <c r="AR745" s="41"/>
      <c r="AS745" s="41"/>
      <c r="AT745" s="41"/>
      <c r="AU745" s="41"/>
      <c r="AV745" s="41"/>
      <c r="AW745" s="41"/>
      <c r="AX745" s="41"/>
      <c r="AY745" s="41"/>
      <c r="AZ745" s="41"/>
      <c r="BA745" s="41"/>
      <c r="BB745" s="42"/>
      <c r="BC745" s="43"/>
      <c r="BD745" s="2"/>
      <c r="BE745" s="2"/>
      <c r="BF745" s="2"/>
      <c r="BG745" s="2"/>
      <c r="BH745" s="2"/>
      <c r="BI745" s="2"/>
      <c r="BJ745" s="2"/>
      <c r="BK745" s="2"/>
      <c r="BL745" s="2"/>
      <c r="BM745" s="2"/>
      <c r="BN745" s="2"/>
      <c r="BO745" s="2"/>
      <c r="BP745" s="2"/>
      <c r="BQ745" s="2"/>
      <c r="BR745" s="2"/>
      <c r="BS745" s="2"/>
      <c r="BT745" s="2"/>
      <c r="BU745" s="2"/>
      <c r="BV745" s="2"/>
      <c r="BW745" s="2"/>
      <c r="BX745" s="2"/>
      <c r="BY745" s="2"/>
    </row>
    <row r="746" spans="1:77" ht="15" x14ac:dyDescent="0.25">
      <c r="A746" s="47"/>
      <c r="B746" s="47"/>
      <c r="C746" s="47"/>
      <c r="D746" s="47"/>
      <c r="E746" s="47"/>
      <c r="F746" s="47"/>
      <c r="G746" s="48"/>
      <c r="H746" s="48"/>
      <c r="I746" s="48"/>
      <c r="J746" s="48"/>
      <c r="K746" s="48"/>
      <c r="L746" s="48"/>
      <c r="M746" s="49"/>
      <c r="N746" s="50"/>
      <c r="O746" s="51"/>
      <c r="P746" s="52"/>
      <c r="Q746" s="52"/>
      <c r="R746" s="51"/>
      <c r="S746" s="53"/>
      <c r="T746" s="49"/>
      <c r="U746" s="50"/>
      <c r="V746" s="51"/>
      <c r="W746" s="51"/>
      <c r="X746" s="54"/>
      <c r="Y746" s="54"/>
      <c r="Z746" s="54"/>
      <c r="AA746" s="54"/>
      <c r="AB746" s="54"/>
      <c r="AC746" s="54"/>
      <c r="AD746" s="54"/>
      <c r="AE746" s="55"/>
      <c r="AF746" s="51"/>
      <c r="AG746" s="41"/>
      <c r="AH746" s="41"/>
      <c r="AI746" s="41"/>
      <c r="AJ746" s="41"/>
      <c r="AK746" s="41"/>
      <c r="AL746" s="41"/>
      <c r="AM746" s="41"/>
      <c r="AN746" s="41"/>
      <c r="AO746" s="41"/>
      <c r="AP746" s="41"/>
      <c r="AQ746" s="41"/>
      <c r="AR746" s="41"/>
      <c r="AS746" s="41"/>
      <c r="AT746" s="41"/>
      <c r="AU746" s="41"/>
      <c r="AV746" s="41"/>
      <c r="AW746" s="41"/>
      <c r="AX746" s="41"/>
      <c r="AY746" s="41"/>
      <c r="AZ746" s="41"/>
      <c r="BA746" s="41"/>
      <c r="BB746" s="42"/>
      <c r="BC746" s="43"/>
      <c r="BD746" s="2"/>
      <c r="BE746" s="2"/>
      <c r="BF746" s="2"/>
      <c r="BG746" s="2"/>
      <c r="BH746" s="2"/>
      <c r="BI746" s="2"/>
      <c r="BJ746" s="2"/>
      <c r="BK746" s="2"/>
      <c r="BL746" s="2"/>
      <c r="BM746" s="2"/>
      <c r="BN746" s="2"/>
      <c r="BO746" s="2"/>
      <c r="BP746" s="2"/>
      <c r="BQ746" s="2"/>
      <c r="BR746" s="2"/>
      <c r="BS746" s="2"/>
      <c r="BT746" s="2"/>
      <c r="BU746" s="2"/>
      <c r="BV746" s="2"/>
      <c r="BW746" s="2"/>
      <c r="BX746" s="2"/>
      <c r="BY746" s="2"/>
    </row>
    <row r="747" spans="1:77" ht="15" x14ac:dyDescent="0.25">
      <c r="A747" s="47"/>
      <c r="B747" s="47"/>
      <c r="C747" s="47"/>
      <c r="D747" s="47"/>
      <c r="E747" s="47"/>
      <c r="F747" s="47"/>
      <c r="G747" s="48"/>
      <c r="H747" s="48"/>
      <c r="I747" s="48"/>
      <c r="J747" s="48"/>
      <c r="K747" s="48"/>
      <c r="L747" s="48"/>
      <c r="M747" s="49"/>
      <c r="N747" s="50"/>
      <c r="O747" s="51"/>
      <c r="P747" s="52"/>
      <c r="Q747" s="52"/>
      <c r="R747" s="51"/>
      <c r="S747" s="53"/>
      <c r="T747" s="49"/>
      <c r="U747" s="50"/>
      <c r="V747" s="51"/>
      <c r="W747" s="51"/>
      <c r="X747" s="54"/>
      <c r="Y747" s="54"/>
      <c r="Z747" s="54"/>
      <c r="AA747" s="54"/>
      <c r="AB747" s="54"/>
      <c r="AC747" s="54"/>
      <c r="AD747" s="54"/>
      <c r="AE747" s="55"/>
      <c r="AF747" s="51"/>
      <c r="AG747" s="41"/>
      <c r="AH747" s="41"/>
      <c r="AI747" s="41"/>
      <c r="AJ747" s="41"/>
      <c r="AK747" s="41"/>
      <c r="AL747" s="41"/>
      <c r="AM747" s="41"/>
      <c r="AN747" s="41"/>
      <c r="AO747" s="41"/>
      <c r="AP747" s="41"/>
      <c r="AQ747" s="41"/>
      <c r="AR747" s="41"/>
      <c r="AS747" s="41"/>
      <c r="AT747" s="41"/>
      <c r="AU747" s="41"/>
      <c r="AV747" s="41"/>
      <c r="AW747" s="41"/>
      <c r="AX747" s="41"/>
      <c r="AY747" s="41"/>
      <c r="AZ747" s="41"/>
      <c r="BA747" s="41"/>
      <c r="BB747" s="42"/>
      <c r="BC747" s="43"/>
      <c r="BD747" s="2"/>
      <c r="BE747" s="2"/>
      <c r="BF747" s="2"/>
      <c r="BG747" s="2"/>
      <c r="BH747" s="2"/>
      <c r="BI747" s="2"/>
      <c r="BJ747" s="2"/>
      <c r="BK747" s="2"/>
      <c r="BL747" s="2"/>
      <c r="BM747" s="2"/>
      <c r="BN747" s="2"/>
      <c r="BO747" s="2"/>
      <c r="BP747" s="2"/>
      <c r="BQ747" s="2"/>
      <c r="BR747" s="2"/>
      <c r="BS747" s="2"/>
      <c r="BT747" s="2"/>
      <c r="BU747" s="2"/>
      <c r="BV747" s="2"/>
      <c r="BW747" s="2"/>
      <c r="BX747" s="2"/>
      <c r="BY747" s="2"/>
    </row>
    <row r="748" spans="1:77" ht="15" x14ac:dyDescent="0.25">
      <c r="A748" s="47"/>
      <c r="B748" s="47"/>
      <c r="C748" s="47"/>
      <c r="D748" s="47"/>
      <c r="E748" s="47"/>
      <c r="F748" s="47"/>
      <c r="G748" s="48"/>
      <c r="H748" s="48"/>
      <c r="I748" s="48"/>
      <c r="J748" s="48"/>
      <c r="K748" s="48"/>
      <c r="L748" s="48"/>
      <c r="M748" s="49"/>
      <c r="N748" s="50"/>
      <c r="O748" s="51"/>
      <c r="P748" s="52"/>
      <c r="Q748" s="52"/>
      <c r="R748" s="51"/>
      <c r="S748" s="53"/>
      <c r="T748" s="49"/>
      <c r="U748" s="50"/>
      <c r="V748" s="51"/>
      <c r="W748" s="51"/>
      <c r="X748" s="54"/>
      <c r="Y748" s="54"/>
      <c r="Z748" s="54"/>
      <c r="AA748" s="54"/>
      <c r="AB748" s="54"/>
      <c r="AC748" s="54"/>
      <c r="AD748" s="54"/>
      <c r="AE748" s="55"/>
      <c r="AF748" s="51"/>
      <c r="AG748" s="41"/>
      <c r="AH748" s="41"/>
      <c r="AI748" s="41"/>
      <c r="AJ748" s="41"/>
      <c r="AK748" s="41"/>
      <c r="AL748" s="41"/>
      <c r="AM748" s="41"/>
      <c r="AN748" s="41"/>
      <c r="AO748" s="41"/>
      <c r="AP748" s="41"/>
      <c r="AQ748" s="41"/>
      <c r="AR748" s="41"/>
      <c r="AS748" s="41"/>
      <c r="AT748" s="41"/>
      <c r="AU748" s="41"/>
      <c r="AV748" s="41"/>
      <c r="AW748" s="41"/>
      <c r="AX748" s="41"/>
      <c r="AY748" s="41"/>
      <c r="AZ748" s="41"/>
      <c r="BA748" s="41"/>
      <c r="BB748" s="42"/>
      <c r="BC748" s="43"/>
      <c r="BD748" s="2"/>
      <c r="BE748" s="2"/>
      <c r="BF748" s="2"/>
      <c r="BG748" s="2"/>
      <c r="BH748" s="2"/>
      <c r="BI748" s="2"/>
      <c r="BJ748" s="2"/>
      <c r="BK748" s="2"/>
      <c r="BL748" s="2"/>
      <c r="BM748" s="2"/>
      <c r="BN748" s="2"/>
      <c r="BO748" s="2"/>
      <c r="BP748" s="2"/>
      <c r="BQ748" s="2"/>
      <c r="BR748" s="2"/>
      <c r="BS748" s="2"/>
      <c r="BT748" s="2"/>
      <c r="BU748" s="2"/>
      <c r="BV748" s="2"/>
      <c r="BW748" s="2"/>
      <c r="BX748" s="2"/>
      <c r="BY748" s="2"/>
    </row>
    <row r="749" spans="1:77" ht="15" x14ac:dyDescent="0.25">
      <c r="A749" s="47"/>
      <c r="B749" s="47"/>
      <c r="C749" s="47"/>
      <c r="D749" s="47"/>
      <c r="E749" s="47"/>
      <c r="F749" s="47"/>
      <c r="G749" s="48"/>
      <c r="H749" s="48"/>
      <c r="I749" s="48"/>
      <c r="J749" s="48"/>
      <c r="K749" s="48"/>
      <c r="L749" s="48"/>
      <c r="M749" s="49"/>
      <c r="N749" s="50"/>
      <c r="O749" s="51"/>
      <c r="P749" s="52"/>
      <c r="Q749" s="52"/>
      <c r="R749" s="51"/>
      <c r="S749" s="53"/>
      <c r="T749" s="49"/>
      <c r="U749" s="50"/>
      <c r="V749" s="51"/>
      <c r="W749" s="51"/>
      <c r="X749" s="54"/>
      <c r="Y749" s="54"/>
      <c r="Z749" s="54"/>
      <c r="AA749" s="54"/>
      <c r="AB749" s="54"/>
      <c r="AC749" s="54"/>
      <c r="AD749" s="54"/>
      <c r="AE749" s="55"/>
      <c r="AF749" s="51"/>
      <c r="AG749" s="41"/>
      <c r="AH749" s="41"/>
      <c r="AI749" s="41"/>
      <c r="AJ749" s="41"/>
      <c r="AK749" s="41"/>
      <c r="AL749" s="41"/>
      <c r="AM749" s="41"/>
      <c r="AN749" s="41"/>
      <c r="AO749" s="41"/>
      <c r="AP749" s="41"/>
      <c r="AQ749" s="41"/>
      <c r="AR749" s="41"/>
      <c r="AS749" s="41"/>
      <c r="AT749" s="41"/>
      <c r="AU749" s="41"/>
      <c r="AV749" s="41"/>
      <c r="AW749" s="41"/>
      <c r="AX749" s="41"/>
      <c r="AY749" s="41"/>
      <c r="AZ749" s="41"/>
      <c r="BA749" s="41"/>
      <c r="BB749" s="42"/>
      <c r="BC749" s="43"/>
      <c r="BD749" s="2"/>
      <c r="BE749" s="2"/>
      <c r="BF749" s="2"/>
      <c r="BG749" s="2"/>
      <c r="BH749" s="2"/>
      <c r="BI749" s="2"/>
      <c r="BJ749" s="2"/>
      <c r="BK749" s="2"/>
      <c r="BL749" s="2"/>
      <c r="BM749" s="2"/>
      <c r="BN749" s="2"/>
      <c r="BO749" s="2"/>
      <c r="BP749" s="2"/>
      <c r="BQ749" s="2"/>
      <c r="BR749" s="2"/>
      <c r="BS749" s="2"/>
      <c r="BT749" s="2"/>
      <c r="BU749" s="2"/>
      <c r="BV749" s="2"/>
      <c r="BW749" s="2"/>
      <c r="BX749" s="2"/>
      <c r="BY749" s="2"/>
    </row>
    <row r="750" spans="1:77" ht="15" x14ac:dyDescent="0.25">
      <c r="A750" s="47"/>
      <c r="B750" s="47"/>
      <c r="C750" s="47"/>
      <c r="D750" s="47"/>
      <c r="E750" s="47"/>
      <c r="F750" s="47"/>
      <c r="G750" s="48"/>
      <c r="H750" s="48"/>
      <c r="I750" s="48"/>
      <c r="J750" s="48"/>
      <c r="K750" s="48"/>
      <c r="L750" s="48"/>
      <c r="M750" s="49"/>
      <c r="N750" s="50"/>
      <c r="O750" s="51"/>
      <c r="P750" s="52"/>
      <c r="Q750" s="52"/>
      <c r="R750" s="51"/>
      <c r="S750" s="53"/>
      <c r="T750" s="49"/>
      <c r="U750" s="50"/>
      <c r="V750" s="51"/>
      <c r="W750" s="51"/>
      <c r="X750" s="54"/>
      <c r="Y750" s="54"/>
      <c r="Z750" s="54"/>
      <c r="AA750" s="54"/>
      <c r="AB750" s="54"/>
      <c r="AC750" s="54"/>
      <c r="AD750" s="54"/>
      <c r="AE750" s="55"/>
      <c r="AF750" s="51"/>
      <c r="AG750" s="41"/>
      <c r="AH750" s="41"/>
      <c r="AI750" s="41"/>
      <c r="AJ750" s="41"/>
      <c r="AK750" s="41"/>
      <c r="AL750" s="41"/>
      <c r="AM750" s="41"/>
      <c r="AN750" s="41"/>
      <c r="AO750" s="41"/>
      <c r="AP750" s="41"/>
      <c r="AQ750" s="41"/>
      <c r="AR750" s="41"/>
      <c r="AS750" s="41"/>
      <c r="AT750" s="41"/>
      <c r="AU750" s="41"/>
      <c r="AV750" s="41"/>
      <c r="AW750" s="41"/>
      <c r="AX750" s="41"/>
      <c r="AY750" s="41"/>
      <c r="AZ750" s="41"/>
      <c r="BA750" s="41"/>
      <c r="BB750" s="42"/>
      <c r="BC750" s="43"/>
      <c r="BD750" s="2"/>
      <c r="BE750" s="2"/>
      <c r="BF750" s="2"/>
      <c r="BG750" s="2"/>
      <c r="BH750" s="2"/>
      <c r="BI750" s="2"/>
      <c r="BJ750" s="2"/>
      <c r="BK750" s="2"/>
      <c r="BL750" s="2"/>
      <c r="BM750" s="2"/>
      <c r="BN750" s="2"/>
      <c r="BO750" s="2"/>
      <c r="BP750" s="2"/>
      <c r="BQ750" s="2"/>
      <c r="BR750" s="2"/>
      <c r="BS750" s="2"/>
      <c r="BT750" s="2"/>
      <c r="BU750" s="2"/>
      <c r="BV750" s="2"/>
      <c r="BW750" s="2"/>
      <c r="BX750" s="2"/>
      <c r="BY750" s="2"/>
    </row>
    <row r="751" spans="1:77" ht="15" x14ac:dyDescent="0.25">
      <c r="A751" s="47"/>
      <c r="B751" s="47"/>
      <c r="C751" s="47"/>
      <c r="D751" s="47"/>
      <c r="E751" s="47"/>
      <c r="F751" s="47"/>
      <c r="G751" s="48"/>
      <c r="H751" s="48"/>
      <c r="I751" s="48"/>
      <c r="J751" s="48"/>
      <c r="K751" s="48"/>
      <c r="L751" s="48"/>
      <c r="M751" s="49"/>
      <c r="N751" s="50"/>
      <c r="O751" s="51"/>
      <c r="P751" s="52"/>
      <c r="Q751" s="52"/>
      <c r="R751" s="51"/>
      <c r="S751" s="53"/>
      <c r="T751" s="49"/>
      <c r="U751" s="50"/>
      <c r="V751" s="51"/>
      <c r="W751" s="51"/>
      <c r="X751" s="54"/>
      <c r="Y751" s="54"/>
      <c r="Z751" s="54"/>
      <c r="AA751" s="54"/>
      <c r="AB751" s="54"/>
      <c r="AC751" s="54"/>
      <c r="AD751" s="54"/>
      <c r="AE751" s="55"/>
      <c r="AF751" s="51"/>
      <c r="AG751" s="41"/>
      <c r="AH751" s="41"/>
      <c r="AI751" s="41"/>
      <c r="AJ751" s="41"/>
      <c r="AK751" s="41"/>
      <c r="AL751" s="41"/>
      <c r="AM751" s="41"/>
      <c r="AN751" s="41"/>
      <c r="AO751" s="41"/>
      <c r="AP751" s="41"/>
      <c r="AQ751" s="41"/>
      <c r="AR751" s="41"/>
      <c r="AS751" s="41"/>
      <c r="AT751" s="41"/>
      <c r="AU751" s="41"/>
      <c r="AV751" s="41"/>
      <c r="AW751" s="41"/>
      <c r="AX751" s="41"/>
      <c r="AY751" s="41"/>
      <c r="AZ751" s="41"/>
      <c r="BA751" s="41"/>
      <c r="BB751" s="42"/>
      <c r="BC751" s="43"/>
      <c r="BD751" s="2"/>
      <c r="BE751" s="2"/>
      <c r="BF751" s="2"/>
      <c r="BG751" s="2"/>
      <c r="BH751" s="2"/>
      <c r="BI751" s="2"/>
      <c r="BJ751" s="2"/>
      <c r="BK751" s="2"/>
      <c r="BL751" s="2"/>
      <c r="BM751" s="2"/>
      <c r="BN751" s="2"/>
      <c r="BO751" s="2"/>
      <c r="BP751" s="2"/>
      <c r="BQ751" s="2"/>
      <c r="BR751" s="2"/>
      <c r="BS751" s="2"/>
      <c r="BT751" s="2"/>
      <c r="BU751" s="2"/>
      <c r="BV751" s="2"/>
      <c r="BW751" s="2"/>
      <c r="BX751" s="2"/>
      <c r="BY751" s="2"/>
    </row>
    <row r="752" spans="1:77" ht="15" x14ac:dyDescent="0.25">
      <c r="A752" s="47"/>
      <c r="B752" s="47"/>
      <c r="C752" s="47"/>
      <c r="D752" s="47"/>
      <c r="E752" s="47"/>
      <c r="F752" s="47"/>
      <c r="G752" s="48"/>
      <c r="H752" s="48"/>
      <c r="I752" s="48"/>
      <c r="J752" s="48"/>
      <c r="K752" s="48"/>
      <c r="L752" s="48"/>
      <c r="M752" s="49"/>
      <c r="N752" s="50"/>
      <c r="O752" s="51"/>
      <c r="P752" s="52"/>
      <c r="Q752" s="52"/>
      <c r="R752" s="51"/>
      <c r="S752" s="53"/>
      <c r="T752" s="49"/>
      <c r="U752" s="50"/>
      <c r="V752" s="51"/>
      <c r="W752" s="51"/>
      <c r="X752" s="54"/>
      <c r="Y752" s="54"/>
      <c r="Z752" s="54"/>
      <c r="AA752" s="54"/>
      <c r="AB752" s="54"/>
      <c r="AC752" s="54"/>
      <c r="AD752" s="54"/>
      <c r="AE752" s="55"/>
      <c r="AF752" s="51"/>
      <c r="AG752" s="41"/>
      <c r="AH752" s="41"/>
      <c r="AI752" s="41"/>
      <c r="AJ752" s="41"/>
      <c r="AK752" s="41"/>
      <c r="AL752" s="41"/>
      <c r="AM752" s="41"/>
      <c r="AN752" s="41"/>
      <c r="AO752" s="41"/>
      <c r="AP752" s="41"/>
      <c r="AQ752" s="41"/>
      <c r="AR752" s="41"/>
      <c r="AS752" s="41"/>
      <c r="AT752" s="41"/>
      <c r="AU752" s="41"/>
      <c r="AV752" s="41"/>
      <c r="AW752" s="41"/>
      <c r="AX752" s="41"/>
      <c r="AY752" s="41"/>
      <c r="AZ752" s="41"/>
      <c r="BA752" s="41"/>
      <c r="BB752" s="42"/>
      <c r="BC752" s="43"/>
      <c r="BD752" s="2"/>
      <c r="BE752" s="2"/>
      <c r="BF752" s="2"/>
      <c r="BG752" s="2"/>
      <c r="BH752" s="2"/>
      <c r="BI752" s="2"/>
      <c r="BJ752" s="2"/>
      <c r="BK752" s="2"/>
      <c r="BL752" s="2"/>
      <c r="BM752" s="2"/>
      <c r="BN752" s="2"/>
      <c r="BO752" s="2"/>
      <c r="BP752" s="2"/>
      <c r="BQ752" s="2"/>
      <c r="BR752" s="2"/>
      <c r="BS752" s="2"/>
      <c r="BT752" s="2"/>
      <c r="BU752" s="2"/>
      <c r="BV752" s="2"/>
      <c r="BW752" s="2"/>
      <c r="BX752" s="2"/>
      <c r="BY752" s="2"/>
    </row>
    <row r="753" spans="1:77" ht="15" x14ac:dyDescent="0.25">
      <c r="A753" s="47"/>
      <c r="B753" s="47"/>
      <c r="C753" s="47"/>
      <c r="D753" s="47"/>
      <c r="E753" s="47"/>
      <c r="F753" s="47"/>
      <c r="G753" s="48"/>
      <c r="H753" s="48"/>
      <c r="I753" s="48"/>
      <c r="J753" s="48"/>
      <c r="K753" s="48"/>
      <c r="L753" s="48"/>
      <c r="M753" s="49"/>
      <c r="N753" s="50"/>
      <c r="O753" s="51"/>
      <c r="P753" s="52"/>
      <c r="Q753" s="52"/>
      <c r="R753" s="51"/>
      <c r="S753" s="53"/>
      <c r="T753" s="49"/>
      <c r="U753" s="50"/>
      <c r="V753" s="51"/>
      <c r="W753" s="51"/>
      <c r="X753" s="54"/>
      <c r="Y753" s="54"/>
      <c r="Z753" s="54"/>
      <c r="AA753" s="54"/>
      <c r="AB753" s="54"/>
      <c r="AC753" s="54"/>
      <c r="AD753" s="54"/>
      <c r="AE753" s="55"/>
      <c r="AF753" s="51"/>
      <c r="AG753" s="41"/>
      <c r="AH753" s="41"/>
      <c r="AI753" s="41"/>
      <c r="AJ753" s="41"/>
      <c r="AK753" s="41"/>
      <c r="AL753" s="41"/>
      <c r="AM753" s="41"/>
      <c r="AN753" s="41"/>
      <c r="AO753" s="41"/>
      <c r="AP753" s="41"/>
      <c r="AQ753" s="41"/>
      <c r="AR753" s="41"/>
      <c r="AS753" s="41"/>
      <c r="AT753" s="41"/>
      <c r="AU753" s="41"/>
      <c r="AV753" s="41"/>
      <c r="AW753" s="41"/>
      <c r="AX753" s="41"/>
      <c r="AY753" s="41"/>
      <c r="AZ753" s="41"/>
      <c r="BA753" s="41"/>
      <c r="BB753" s="42"/>
      <c r="BC753" s="43"/>
      <c r="BD753" s="2"/>
      <c r="BE753" s="2"/>
      <c r="BF753" s="2"/>
      <c r="BG753" s="2"/>
      <c r="BH753" s="2"/>
      <c r="BI753" s="2"/>
      <c r="BJ753" s="2"/>
      <c r="BK753" s="2"/>
      <c r="BL753" s="2"/>
      <c r="BM753" s="2"/>
      <c r="BN753" s="2"/>
      <c r="BO753" s="2"/>
      <c r="BP753" s="2"/>
      <c r="BQ753" s="2"/>
      <c r="BR753" s="2"/>
      <c r="BS753" s="2"/>
      <c r="BT753" s="2"/>
      <c r="BU753" s="2"/>
      <c r="BV753" s="2"/>
      <c r="BW753" s="2"/>
      <c r="BX753" s="2"/>
      <c r="BY753" s="2"/>
    </row>
    <row r="754" spans="1:77" ht="15" x14ac:dyDescent="0.25">
      <c r="A754" s="47"/>
      <c r="B754" s="47"/>
      <c r="C754" s="47"/>
      <c r="D754" s="47"/>
      <c r="E754" s="47"/>
      <c r="F754" s="47"/>
      <c r="G754" s="48"/>
      <c r="H754" s="48"/>
      <c r="I754" s="48"/>
      <c r="J754" s="48"/>
      <c r="K754" s="48"/>
      <c r="L754" s="48"/>
      <c r="M754" s="49"/>
      <c r="N754" s="50"/>
      <c r="O754" s="51"/>
      <c r="P754" s="52"/>
      <c r="Q754" s="52"/>
      <c r="R754" s="51"/>
      <c r="S754" s="53"/>
      <c r="T754" s="49"/>
      <c r="U754" s="50"/>
      <c r="V754" s="51"/>
      <c r="W754" s="51"/>
      <c r="X754" s="54"/>
      <c r="Y754" s="54"/>
      <c r="Z754" s="54"/>
      <c r="AA754" s="54"/>
      <c r="AB754" s="54"/>
      <c r="AC754" s="54"/>
      <c r="AD754" s="54"/>
      <c r="AE754" s="55"/>
      <c r="AF754" s="51"/>
      <c r="AG754" s="41"/>
      <c r="AH754" s="41"/>
      <c r="AI754" s="41"/>
      <c r="AJ754" s="41"/>
      <c r="AK754" s="41"/>
      <c r="AL754" s="41"/>
      <c r="AM754" s="41"/>
      <c r="AN754" s="41"/>
      <c r="AO754" s="41"/>
      <c r="AP754" s="41"/>
      <c r="AQ754" s="41"/>
      <c r="AR754" s="41"/>
      <c r="AS754" s="41"/>
      <c r="AT754" s="41"/>
      <c r="AU754" s="41"/>
      <c r="AV754" s="41"/>
      <c r="AW754" s="41"/>
      <c r="AX754" s="41"/>
      <c r="AY754" s="41"/>
      <c r="AZ754" s="41"/>
      <c r="BA754" s="41"/>
      <c r="BB754" s="42"/>
      <c r="BC754" s="43"/>
      <c r="BD754" s="2"/>
      <c r="BE754" s="2"/>
      <c r="BF754" s="2"/>
      <c r="BG754" s="2"/>
      <c r="BH754" s="2"/>
      <c r="BI754" s="2"/>
      <c r="BJ754" s="2"/>
      <c r="BK754" s="2"/>
      <c r="BL754" s="2"/>
      <c r="BM754" s="2"/>
      <c r="BN754" s="2"/>
      <c r="BO754" s="2"/>
      <c r="BP754" s="2"/>
      <c r="BQ754" s="2"/>
      <c r="BR754" s="2"/>
      <c r="BS754" s="2"/>
      <c r="BT754" s="2"/>
      <c r="BU754" s="2"/>
      <c r="BV754" s="2"/>
      <c r="BW754" s="2"/>
      <c r="BX754" s="2"/>
      <c r="BY754" s="2"/>
    </row>
    <row r="755" spans="1:77" ht="15" x14ac:dyDescent="0.25">
      <c r="A755" s="47"/>
      <c r="B755" s="47"/>
      <c r="C755" s="47"/>
      <c r="D755" s="47"/>
      <c r="E755" s="47"/>
      <c r="F755" s="47"/>
      <c r="G755" s="48"/>
      <c r="H755" s="48"/>
      <c r="I755" s="48"/>
      <c r="J755" s="48"/>
      <c r="K755" s="48"/>
      <c r="L755" s="48"/>
      <c r="M755" s="49"/>
      <c r="N755" s="50"/>
      <c r="O755" s="51"/>
      <c r="P755" s="52"/>
      <c r="Q755" s="52"/>
      <c r="R755" s="51"/>
      <c r="S755" s="53"/>
      <c r="T755" s="49"/>
      <c r="U755" s="50"/>
      <c r="V755" s="51"/>
      <c r="W755" s="51"/>
      <c r="X755" s="54"/>
      <c r="Y755" s="54"/>
      <c r="Z755" s="54"/>
      <c r="AA755" s="54"/>
      <c r="AB755" s="54"/>
      <c r="AC755" s="54"/>
      <c r="AD755" s="54"/>
      <c r="AE755" s="55"/>
      <c r="AF755" s="51"/>
      <c r="AG755" s="41"/>
      <c r="AH755" s="41"/>
      <c r="AI755" s="41"/>
      <c r="AJ755" s="41"/>
      <c r="AK755" s="41"/>
      <c r="AL755" s="41"/>
      <c r="AM755" s="41"/>
      <c r="AN755" s="41"/>
      <c r="AO755" s="41"/>
      <c r="AP755" s="41"/>
      <c r="AQ755" s="41"/>
      <c r="AR755" s="41"/>
      <c r="AS755" s="41"/>
      <c r="AT755" s="41"/>
      <c r="AU755" s="41"/>
      <c r="AV755" s="41"/>
      <c r="AW755" s="41"/>
      <c r="AX755" s="41"/>
      <c r="AY755" s="41"/>
      <c r="AZ755" s="41"/>
      <c r="BA755" s="41"/>
      <c r="BB755" s="42"/>
      <c r="BC755" s="43"/>
      <c r="BD755" s="2"/>
      <c r="BE755" s="2"/>
      <c r="BF755" s="2"/>
      <c r="BG755" s="2"/>
      <c r="BH755" s="2"/>
      <c r="BI755" s="2"/>
      <c r="BJ755" s="2"/>
      <c r="BK755" s="2"/>
      <c r="BL755" s="2"/>
      <c r="BM755" s="2"/>
      <c r="BN755" s="2"/>
      <c r="BO755" s="2"/>
      <c r="BP755" s="2"/>
      <c r="BQ755" s="2"/>
      <c r="BR755" s="2"/>
      <c r="BS755" s="2"/>
      <c r="BT755" s="2"/>
      <c r="BU755" s="2"/>
      <c r="BV755" s="2"/>
      <c r="BW755" s="2"/>
      <c r="BX755" s="2"/>
      <c r="BY755" s="2"/>
    </row>
    <row r="756" spans="1:77" ht="15" x14ac:dyDescent="0.25">
      <c r="A756" s="47"/>
      <c r="B756" s="47"/>
      <c r="C756" s="47"/>
      <c r="D756" s="47"/>
      <c r="E756" s="47"/>
      <c r="F756" s="47"/>
      <c r="G756" s="48"/>
      <c r="H756" s="48"/>
      <c r="I756" s="48"/>
      <c r="J756" s="48"/>
      <c r="K756" s="48"/>
      <c r="L756" s="48"/>
      <c r="M756" s="49"/>
      <c r="N756" s="50"/>
      <c r="O756" s="51"/>
      <c r="P756" s="52"/>
      <c r="Q756" s="52"/>
      <c r="R756" s="51"/>
      <c r="S756" s="53"/>
      <c r="T756" s="49"/>
      <c r="U756" s="50"/>
      <c r="V756" s="51"/>
      <c r="W756" s="51"/>
      <c r="X756" s="54"/>
      <c r="Y756" s="54"/>
      <c r="Z756" s="54"/>
      <c r="AA756" s="54"/>
      <c r="AB756" s="54"/>
      <c r="AC756" s="54"/>
      <c r="AD756" s="54"/>
      <c r="AE756" s="55"/>
      <c r="AF756" s="51"/>
      <c r="AG756" s="41"/>
      <c r="AH756" s="41"/>
      <c r="AI756" s="41"/>
      <c r="AJ756" s="41"/>
      <c r="AK756" s="41"/>
      <c r="AL756" s="41"/>
      <c r="AM756" s="41"/>
      <c r="AN756" s="41"/>
      <c r="AO756" s="41"/>
      <c r="AP756" s="41"/>
      <c r="AQ756" s="41"/>
      <c r="AR756" s="41"/>
      <c r="AS756" s="41"/>
      <c r="AT756" s="41"/>
      <c r="AU756" s="41"/>
      <c r="AV756" s="41"/>
      <c r="AW756" s="41"/>
      <c r="AX756" s="41"/>
      <c r="AY756" s="41"/>
      <c r="AZ756" s="41"/>
      <c r="BA756" s="41"/>
      <c r="BB756" s="42"/>
      <c r="BC756" s="43"/>
      <c r="BD756" s="2"/>
      <c r="BE756" s="2"/>
      <c r="BF756" s="2"/>
      <c r="BG756" s="2"/>
      <c r="BH756" s="2"/>
      <c r="BI756" s="2"/>
      <c r="BJ756" s="2"/>
      <c r="BK756" s="2"/>
      <c r="BL756" s="2"/>
      <c r="BM756" s="2"/>
      <c r="BN756" s="2"/>
      <c r="BO756" s="2"/>
      <c r="BP756" s="2"/>
      <c r="BQ756" s="2"/>
      <c r="BR756" s="2"/>
      <c r="BS756" s="2"/>
      <c r="BT756" s="2"/>
      <c r="BU756" s="2"/>
      <c r="BV756" s="2"/>
      <c r="BW756" s="2"/>
      <c r="BX756" s="2"/>
      <c r="BY756" s="2"/>
    </row>
    <row r="757" spans="1:77" ht="15" x14ac:dyDescent="0.25">
      <c r="A757" s="47"/>
      <c r="B757" s="47"/>
      <c r="C757" s="47"/>
      <c r="D757" s="47"/>
      <c r="E757" s="47"/>
      <c r="F757" s="47"/>
      <c r="G757" s="48"/>
      <c r="H757" s="48"/>
      <c r="I757" s="48"/>
      <c r="J757" s="48"/>
      <c r="K757" s="48"/>
      <c r="L757" s="48"/>
      <c r="M757" s="49"/>
      <c r="N757" s="50"/>
      <c r="O757" s="51"/>
      <c r="P757" s="52"/>
      <c r="Q757" s="52"/>
      <c r="R757" s="51"/>
      <c r="S757" s="53"/>
      <c r="T757" s="49"/>
      <c r="U757" s="50"/>
      <c r="V757" s="51"/>
      <c r="W757" s="51"/>
      <c r="X757" s="54"/>
      <c r="Y757" s="54"/>
      <c r="Z757" s="54"/>
      <c r="AA757" s="54"/>
      <c r="AB757" s="54"/>
      <c r="AC757" s="54"/>
      <c r="AD757" s="54"/>
      <c r="AE757" s="55"/>
      <c r="AF757" s="51"/>
      <c r="AG757" s="41"/>
      <c r="AH757" s="41"/>
      <c r="AI757" s="41"/>
      <c r="AJ757" s="41"/>
      <c r="AK757" s="41"/>
      <c r="AL757" s="41"/>
      <c r="AM757" s="41"/>
      <c r="AN757" s="41"/>
      <c r="AO757" s="41"/>
      <c r="AP757" s="41"/>
      <c r="AQ757" s="41"/>
      <c r="AR757" s="41"/>
      <c r="AS757" s="41"/>
      <c r="AT757" s="41"/>
      <c r="AU757" s="41"/>
      <c r="AV757" s="41"/>
      <c r="AW757" s="41"/>
      <c r="AX757" s="41"/>
      <c r="AY757" s="41"/>
      <c r="AZ757" s="41"/>
      <c r="BA757" s="41"/>
      <c r="BB757" s="42"/>
      <c r="BC757" s="43"/>
      <c r="BD757" s="2"/>
      <c r="BE757" s="2"/>
      <c r="BF757" s="2"/>
      <c r="BG757" s="2"/>
      <c r="BH757" s="2"/>
      <c r="BI757" s="2"/>
      <c r="BJ757" s="2"/>
      <c r="BK757" s="2"/>
      <c r="BL757" s="2"/>
      <c r="BM757" s="2"/>
      <c r="BN757" s="2"/>
      <c r="BO757" s="2"/>
      <c r="BP757" s="2"/>
      <c r="BQ757" s="2"/>
      <c r="BR757" s="2"/>
      <c r="BS757" s="2"/>
      <c r="BT757" s="2"/>
      <c r="BU757" s="2"/>
      <c r="BV757" s="2"/>
      <c r="BW757" s="2"/>
      <c r="BX757" s="2"/>
      <c r="BY757" s="2"/>
    </row>
    <row r="758" spans="1:77" ht="15" x14ac:dyDescent="0.25">
      <c r="A758" s="47"/>
      <c r="B758" s="47"/>
      <c r="C758" s="47"/>
      <c r="D758" s="47"/>
      <c r="E758" s="47"/>
      <c r="F758" s="47"/>
      <c r="G758" s="48"/>
      <c r="H758" s="48"/>
      <c r="I758" s="48"/>
      <c r="J758" s="48"/>
      <c r="K758" s="48"/>
      <c r="L758" s="48"/>
      <c r="M758" s="49"/>
      <c r="N758" s="50"/>
      <c r="O758" s="51"/>
      <c r="P758" s="52"/>
      <c r="Q758" s="52"/>
      <c r="R758" s="51"/>
      <c r="S758" s="53"/>
      <c r="T758" s="49"/>
      <c r="U758" s="50"/>
      <c r="V758" s="51"/>
      <c r="W758" s="51"/>
      <c r="X758" s="54"/>
      <c r="Y758" s="54"/>
      <c r="Z758" s="54"/>
      <c r="AA758" s="54"/>
      <c r="AB758" s="54"/>
      <c r="AC758" s="54"/>
      <c r="AD758" s="54"/>
      <c r="AE758" s="55"/>
      <c r="AF758" s="51"/>
      <c r="AG758" s="41"/>
      <c r="AH758" s="41"/>
      <c r="AI758" s="41"/>
      <c r="AJ758" s="41"/>
      <c r="AK758" s="41"/>
      <c r="AL758" s="41"/>
      <c r="AM758" s="41"/>
      <c r="AN758" s="41"/>
      <c r="AO758" s="41"/>
      <c r="AP758" s="41"/>
      <c r="AQ758" s="41"/>
      <c r="AR758" s="41"/>
      <c r="AS758" s="41"/>
      <c r="AT758" s="41"/>
      <c r="AU758" s="41"/>
      <c r="AV758" s="41"/>
      <c r="AW758" s="41"/>
      <c r="AX758" s="41"/>
      <c r="AY758" s="41"/>
      <c r="AZ758" s="41"/>
      <c r="BA758" s="41"/>
      <c r="BB758" s="42"/>
      <c r="BC758" s="43"/>
      <c r="BD758" s="2"/>
      <c r="BE758" s="2"/>
      <c r="BF758" s="2"/>
      <c r="BG758" s="2"/>
      <c r="BH758" s="2"/>
      <c r="BI758" s="2"/>
      <c r="BJ758" s="2"/>
      <c r="BK758" s="2"/>
      <c r="BL758" s="2"/>
      <c r="BM758" s="2"/>
      <c r="BN758" s="2"/>
      <c r="BO758" s="2"/>
      <c r="BP758" s="2"/>
      <c r="BQ758" s="2"/>
      <c r="BR758" s="2"/>
      <c r="BS758" s="2"/>
      <c r="BT758" s="2"/>
      <c r="BU758" s="2"/>
      <c r="BV758" s="2"/>
      <c r="BW758" s="2"/>
      <c r="BX758" s="2"/>
      <c r="BY758" s="2"/>
    </row>
    <row r="759" spans="1:77" ht="15" x14ac:dyDescent="0.25">
      <c r="A759" s="47"/>
      <c r="B759" s="47"/>
      <c r="C759" s="47"/>
      <c r="D759" s="47"/>
      <c r="E759" s="47"/>
      <c r="F759" s="47"/>
      <c r="G759" s="48"/>
      <c r="H759" s="48"/>
      <c r="I759" s="48"/>
      <c r="J759" s="48"/>
      <c r="K759" s="48"/>
      <c r="L759" s="48"/>
      <c r="M759" s="49"/>
      <c r="N759" s="50"/>
      <c r="O759" s="51"/>
      <c r="P759" s="52"/>
      <c r="Q759" s="52"/>
      <c r="R759" s="51"/>
      <c r="S759" s="53"/>
      <c r="T759" s="49"/>
      <c r="U759" s="50"/>
      <c r="V759" s="51"/>
      <c r="W759" s="51"/>
      <c r="X759" s="54"/>
      <c r="Y759" s="54"/>
      <c r="Z759" s="54"/>
      <c r="AA759" s="54"/>
      <c r="AB759" s="54"/>
      <c r="AC759" s="54"/>
      <c r="AD759" s="54"/>
      <c r="AE759" s="55"/>
      <c r="AF759" s="51"/>
      <c r="AG759" s="41"/>
      <c r="AH759" s="41"/>
      <c r="AI759" s="41"/>
      <c r="AJ759" s="41"/>
      <c r="AK759" s="41"/>
      <c r="AL759" s="41"/>
      <c r="AM759" s="41"/>
      <c r="AN759" s="41"/>
      <c r="AO759" s="41"/>
      <c r="AP759" s="41"/>
      <c r="AQ759" s="41"/>
      <c r="AR759" s="41"/>
      <c r="AS759" s="41"/>
      <c r="AT759" s="41"/>
      <c r="AU759" s="41"/>
      <c r="AV759" s="41"/>
      <c r="AW759" s="41"/>
      <c r="AX759" s="41"/>
      <c r="AY759" s="41"/>
      <c r="AZ759" s="41"/>
      <c r="BA759" s="41"/>
      <c r="BB759" s="42"/>
      <c r="BC759" s="43"/>
      <c r="BD759" s="2"/>
      <c r="BE759" s="2"/>
      <c r="BF759" s="2"/>
      <c r="BG759" s="2"/>
      <c r="BH759" s="2"/>
      <c r="BI759" s="2"/>
      <c r="BJ759" s="2"/>
      <c r="BK759" s="2"/>
      <c r="BL759" s="2"/>
      <c r="BM759" s="2"/>
      <c r="BN759" s="2"/>
      <c r="BO759" s="2"/>
      <c r="BP759" s="2"/>
      <c r="BQ759" s="2"/>
      <c r="BR759" s="2"/>
      <c r="BS759" s="2"/>
      <c r="BT759" s="2"/>
      <c r="BU759" s="2"/>
      <c r="BV759" s="2"/>
      <c r="BW759" s="2"/>
      <c r="BX759" s="2"/>
      <c r="BY759" s="2"/>
    </row>
    <row r="760" spans="1:77" ht="15" x14ac:dyDescent="0.25">
      <c r="A760" s="47"/>
      <c r="B760" s="47"/>
      <c r="C760" s="47"/>
      <c r="D760" s="47"/>
      <c r="E760" s="47"/>
      <c r="F760" s="47"/>
      <c r="G760" s="48"/>
      <c r="H760" s="48"/>
      <c r="I760" s="48"/>
      <c r="J760" s="48"/>
      <c r="K760" s="48"/>
      <c r="L760" s="48"/>
      <c r="M760" s="49"/>
      <c r="N760" s="50"/>
      <c r="O760" s="51"/>
      <c r="P760" s="52"/>
      <c r="Q760" s="52"/>
      <c r="R760" s="51"/>
      <c r="S760" s="53"/>
      <c r="T760" s="49"/>
      <c r="U760" s="50"/>
      <c r="V760" s="51"/>
      <c r="W760" s="51"/>
      <c r="X760" s="54"/>
      <c r="Y760" s="54"/>
      <c r="Z760" s="54"/>
      <c r="AA760" s="54"/>
      <c r="AB760" s="54"/>
      <c r="AC760" s="54"/>
      <c r="AD760" s="54"/>
      <c r="AE760" s="55"/>
      <c r="AF760" s="51"/>
      <c r="AG760" s="41"/>
      <c r="AH760" s="41"/>
      <c r="AI760" s="41"/>
      <c r="AJ760" s="41"/>
      <c r="AK760" s="41"/>
      <c r="AL760" s="41"/>
      <c r="AM760" s="41"/>
      <c r="AN760" s="41"/>
      <c r="AO760" s="41"/>
      <c r="AP760" s="41"/>
      <c r="AQ760" s="41"/>
      <c r="AR760" s="41"/>
      <c r="AS760" s="41"/>
      <c r="AT760" s="41"/>
      <c r="AU760" s="41"/>
      <c r="AV760" s="41"/>
      <c r="AW760" s="41"/>
      <c r="AX760" s="41"/>
      <c r="AY760" s="41"/>
      <c r="AZ760" s="41"/>
      <c r="BA760" s="41"/>
      <c r="BB760" s="42"/>
      <c r="BC760" s="43"/>
      <c r="BD760" s="2"/>
      <c r="BE760" s="2"/>
      <c r="BF760" s="2"/>
      <c r="BG760" s="2"/>
      <c r="BH760" s="2"/>
      <c r="BI760" s="2"/>
      <c r="BJ760" s="2"/>
      <c r="BK760" s="2"/>
      <c r="BL760" s="2"/>
      <c r="BM760" s="2"/>
      <c r="BN760" s="2"/>
      <c r="BO760" s="2"/>
      <c r="BP760" s="2"/>
      <c r="BQ760" s="2"/>
      <c r="BR760" s="2"/>
      <c r="BS760" s="2"/>
      <c r="BT760" s="2"/>
      <c r="BU760" s="2"/>
      <c r="BV760" s="2"/>
      <c r="BW760" s="2"/>
      <c r="BX760" s="2"/>
      <c r="BY760" s="2"/>
    </row>
    <row r="761" spans="1:77" ht="15" x14ac:dyDescent="0.25">
      <c r="A761" s="47"/>
      <c r="B761" s="47"/>
      <c r="C761" s="47"/>
      <c r="D761" s="47"/>
      <c r="E761" s="47"/>
      <c r="F761" s="47"/>
      <c r="G761" s="48"/>
      <c r="H761" s="48"/>
      <c r="I761" s="48"/>
      <c r="J761" s="48"/>
      <c r="K761" s="48"/>
      <c r="L761" s="48"/>
      <c r="M761" s="49"/>
      <c r="N761" s="50"/>
      <c r="O761" s="51"/>
      <c r="P761" s="52"/>
      <c r="Q761" s="52"/>
      <c r="R761" s="51"/>
      <c r="S761" s="53"/>
      <c r="T761" s="49"/>
      <c r="U761" s="50"/>
      <c r="V761" s="51"/>
      <c r="W761" s="51"/>
      <c r="X761" s="54"/>
      <c r="Y761" s="54"/>
      <c r="Z761" s="54"/>
      <c r="AA761" s="54"/>
      <c r="AB761" s="54"/>
      <c r="AC761" s="54"/>
      <c r="AD761" s="54"/>
      <c r="AE761" s="55"/>
      <c r="AF761" s="51"/>
      <c r="AG761" s="41"/>
      <c r="AH761" s="41"/>
      <c r="AI761" s="41"/>
      <c r="AJ761" s="41"/>
      <c r="AK761" s="41"/>
      <c r="AL761" s="41"/>
      <c r="AM761" s="41"/>
      <c r="AN761" s="41"/>
      <c r="AO761" s="41"/>
      <c r="AP761" s="41"/>
      <c r="AQ761" s="41"/>
      <c r="AR761" s="41"/>
      <c r="AS761" s="41"/>
      <c r="AT761" s="41"/>
      <c r="AU761" s="41"/>
      <c r="AV761" s="41"/>
      <c r="AW761" s="41"/>
      <c r="AX761" s="41"/>
      <c r="AY761" s="41"/>
      <c r="AZ761" s="41"/>
      <c r="BA761" s="41"/>
      <c r="BB761" s="42"/>
      <c r="BC761" s="43"/>
      <c r="BD761" s="2"/>
      <c r="BE761" s="2"/>
      <c r="BF761" s="2"/>
      <c r="BG761" s="2"/>
      <c r="BH761" s="2"/>
      <c r="BI761" s="2"/>
      <c r="BJ761" s="2"/>
      <c r="BK761" s="2"/>
      <c r="BL761" s="2"/>
      <c r="BM761" s="2"/>
      <c r="BN761" s="2"/>
      <c r="BO761" s="2"/>
      <c r="BP761" s="2"/>
      <c r="BQ761" s="2"/>
      <c r="BR761" s="2"/>
      <c r="BS761" s="2"/>
      <c r="BT761" s="2"/>
      <c r="BU761" s="2"/>
      <c r="BV761" s="2"/>
      <c r="BW761" s="2"/>
      <c r="BX761" s="2"/>
      <c r="BY761" s="2"/>
    </row>
    <row r="762" spans="1:77" ht="15" x14ac:dyDescent="0.25">
      <c r="A762" s="47"/>
      <c r="B762" s="47"/>
      <c r="C762" s="47"/>
      <c r="D762" s="47"/>
      <c r="E762" s="47"/>
      <c r="F762" s="47"/>
      <c r="G762" s="48"/>
      <c r="H762" s="48"/>
      <c r="I762" s="48"/>
      <c r="J762" s="48"/>
      <c r="K762" s="48"/>
      <c r="L762" s="48"/>
      <c r="M762" s="49"/>
      <c r="N762" s="50"/>
      <c r="O762" s="51"/>
      <c r="P762" s="52"/>
      <c r="Q762" s="52"/>
      <c r="R762" s="51"/>
      <c r="S762" s="53"/>
      <c r="T762" s="49"/>
      <c r="U762" s="50"/>
      <c r="V762" s="51"/>
      <c r="W762" s="51"/>
      <c r="X762" s="54"/>
      <c r="Y762" s="54"/>
      <c r="Z762" s="54"/>
      <c r="AA762" s="54"/>
      <c r="AB762" s="54"/>
      <c r="AC762" s="54"/>
      <c r="AD762" s="54"/>
      <c r="AE762" s="55"/>
      <c r="AF762" s="51"/>
      <c r="AG762" s="41"/>
      <c r="AH762" s="41"/>
      <c r="AI762" s="41"/>
      <c r="AJ762" s="41"/>
      <c r="AK762" s="41"/>
      <c r="AL762" s="41"/>
      <c r="AM762" s="41"/>
      <c r="AN762" s="41"/>
      <c r="AO762" s="41"/>
      <c r="AP762" s="41"/>
      <c r="AQ762" s="41"/>
      <c r="AR762" s="41"/>
      <c r="AS762" s="41"/>
      <c r="AT762" s="41"/>
      <c r="AU762" s="41"/>
      <c r="AV762" s="41"/>
      <c r="AW762" s="41"/>
      <c r="AX762" s="41"/>
      <c r="AY762" s="41"/>
      <c r="AZ762" s="41"/>
      <c r="BA762" s="41"/>
      <c r="BB762" s="42"/>
      <c r="BC762" s="43"/>
      <c r="BD762" s="2"/>
      <c r="BE762" s="2"/>
      <c r="BF762" s="2"/>
      <c r="BG762" s="2"/>
      <c r="BH762" s="2"/>
      <c r="BI762" s="2"/>
      <c r="BJ762" s="2"/>
      <c r="BK762" s="2"/>
      <c r="BL762" s="2"/>
      <c r="BM762" s="2"/>
      <c r="BN762" s="2"/>
      <c r="BO762" s="2"/>
      <c r="BP762" s="2"/>
      <c r="BQ762" s="2"/>
      <c r="BR762" s="2"/>
      <c r="BS762" s="2"/>
      <c r="BT762" s="2"/>
      <c r="BU762" s="2"/>
      <c r="BV762" s="2"/>
      <c r="BW762" s="2"/>
      <c r="BX762" s="2"/>
      <c r="BY762" s="2"/>
    </row>
    <row r="763" spans="1:77" ht="15" x14ac:dyDescent="0.25">
      <c r="A763" s="47"/>
      <c r="B763" s="47"/>
      <c r="C763" s="47"/>
      <c r="D763" s="47"/>
      <c r="E763" s="47"/>
      <c r="F763" s="47"/>
      <c r="G763" s="48"/>
      <c r="H763" s="48"/>
      <c r="I763" s="48"/>
      <c r="J763" s="48"/>
      <c r="K763" s="48"/>
      <c r="L763" s="48"/>
      <c r="M763" s="49"/>
      <c r="N763" s="50"/>
      <c r="O763" s="51"/>
      <c r="P763" s="52"/>
      <c r="Q763" s="52"/>
      <c r="R763" s="51"/>
      <c r="S763" s="53"/>
      <c r="T763" s="49"/>
      <c r="U763" s="50"/>
      <c r="V763" s="51"/>
      <c r="W763" s="51"/>
      <c r="X763" s="54"/>
      <c r="Y763" s="54"/>
      <c r="Z763" s="54"/>
      <c r="AA763" s="54"/>
      <c r="AB763" s="54"/>
      <c r="AC763" s="54"/>
      <c r="AD763" s="54"/>
      <c r="AE763" s="55"/>
      <c r="AF763" s="51"/>
      <c r="AG763" s="41"/>
      <c r="AH763" s="41"/>
      <c r="AI763" s="41"/>
      <c r="AJ763" s="41"/>
      <c r="AK763" s="41"/>
      <c r="AL763" s="41"/>
      <c r="AM763" s="41"/>
      <c r="AN763" s="41"/>
      <c r="AO763" s="41"/>
      <c r="AP763" s="41"/>
      <c r="AQ763" s="41"/>
      <c r="AR763" s="41"/>
      <c r="AS763" s="41"/>
      <c r="AT763" s="41"/>
      <c r="AU763" s="41"/>
      <c r="AV763" s="41"/>
      <c r="AW763" s="41"/>
      <c r="AX763" s="41"/>
      <c r="AY763" s="41"/>
      <c r="AZ763" s="41"/>
      <c r="BA763" s="41"/>
      <c r="BB763" s="42"/>
      <c r="BC763" s="43"/>
      <c r="BD763" s="2"/>
      <c r="BE763" s="2"/>
      <c r="BF763" s="2"/>
      <c r="BG763" s="2"/>
      <c r="BH763" s="2"/>
      <c r="BI763" s="2"/>
      <c r="BJ763" s="2"/>
      <c r="BK763" s="2"/>
      <c r="BL763" s="2"/>
      <c r="BM763" s="2"/>
      <c r="BN763" s="2"/>
      <c r="BO763" s="2"/>
      <c r="BP763" s="2"/>
      <c r="BQ763" s="2"/>
      <c r="BR763" s="2"/>
      <c r="BS763" s="2"/>
      <c r="BT763" s="2"/>
      <c r="BU763" s="2"/>
      <c r="BV763" s="2"/>
      <c r="BW763" s="2"/>
      <c r="BX763" s="2"/>
      <c r="BY763" s="2"/>
    </row>
    <row r="764" spans="1:77" ht="15" x14ac:dyDescent="0.25">
      <c r="A764" s="47"/>
      <c r="B764" s="47"/>
      <c r="C764" s="47"/>
      <c r="D764" s="47"/>
      <c r="E764" s="47"/>
      <c r="F764" s="47"/>
      <c r="G764" s="48"/>
      <c r="H764" s="48"/>
      <c r="I764" s="48"/>
      <c r="J764" s="48"/>
      <c r="K764" s="48"/>
      <c r="L764" s="48"/>
      <c r="M764" s="49"/>
      <c r="N764" s="50"/>
      <c r="O764" s="51"/>
      <c r="P764" s="52"/>
      <c r="Q764" s="52"/>
      <c r="R764" s="51"/>
      <c r="S764" s="53"/>
      <c r="T764" s="49"/>
      <c r="U764" s="50"/>
      <c r="V764" s="51"/>
      <c r="W764" s="51"/>
      <c r="X764" s="54"/>
      <c r="Y764" s="54"/>
      <c r="Z764" s="54"/>
      <c r="AA764" s="54"/>
      <c r="AB764" s="54"/>
      <c r="AC764" s="54"/>
      <c r="AD764" s="54"/>
      <c r="AE764" s="55"/>
      <c r="AF764" s="51"/>
      <c r="AG764" s="41"/>
      <c r="AH764" s="41"/>
      <c r="AI764" s="41"/>
      <c r="AJ764" s="41"/>
      <c r="AK764" s="41"/>
      <c r="AL764" s="41"/>
      <c r="AM764" s="41"/>
      <c r="AN764" s="41"/>
      <c r="AO764" s="41"/>
      <c r="AP764" s="41"/>
      <c r="AQ764" s="41"/>
      <c r="AR764" s="41"/>
      <c r="AS764" s="41"/>
      <c r="AT764" s="41"/>
      <c r="AU764" s="41"/>
      <c r="AV764" s="41"/>
      <c r="AW764" s="41"/>
      <c r="AX764" s="41"/>
      <c r="AY764" s="41"/>
      <c r="AZ764" s="41"/>
      <c r="BA764" s="41"/>
      <c r="BB764" s="42"/>
      <c r="BC764" s="43"/>
      <c r="BD764" s="2"/>
      <c r="BE764" s="2"/>
      <c r="BF764" s="2"/>
      <c r="BG764" s="2"/>
      <c r="BH764" s="2"/>
      <c r="BI764" s="2"/>
      <c r="BJ764" s="2"/>
      <c r="BK764" s="2"/>
      <c r="BL764" s="2"/>
      <c r="BM764" s="2"/>
      <c r="BN764" s="2"/>
      <c r="BO764" s="2"/>
      <c r="BP764" s="2"/>
      <c r="BQ764" s="2"/>
      <c r="BR764" s="2"/>
      <c r="BS764" s="2"/>
      <c r="BT764" s="2"/>
      <c r="BU764" s="2"/>
      <c r="BV764" s="2"/>
      <c r="BW764" s="2"/>
      <c r="BX764" s="2"/>
      <c r="BY764" s="2"/>
    </row>
    <row r="765" spans="1:77" ht="15" x14ac:dyDescent="0.25">
      <c r="A765" s="47"/>
      <c r="B765" s="47"/>
      <c r="C765" s="47"/>
      <c r="D765" s="47"/>
      <c r="E765" s="47"/>
      <c r="F765" s="47"/>
      <c r="G765" s="48"/>
      <c r="H765" s="48"/>
      <c r="I765" s="48"/>
      <c r="J765" s="48"/>
      <c r="K765" s="48"/>
      <c r="L765" s="48"/>
      <c r="M765" s="49"/>
      <c r="N765" s="50"/>
      <c r="O765" s="51"/>
      <c r="P765" s="52"/>
      <c r="Q765" s="52"/>
      <c r="R765" s="51"/>
      <c r="S765" s="53"/>
      <c r="T765" s="49"/>
      <c r="U765" s="50"/>
      <c r="V765" s="51"/>
      <c r="W765" s="51"/>
      <c r="X765" s="54"/>
      <c r="Y765" s="54"/>
      <c r="Z765" s="54"/>
      <c r="AA765" s="54"/>
      <c r="AB765" s="54"/>
      <c r="AC765" s="54"/>
      <c r="AD765" s="54"/>
      <c r="AE765" s="55"/>
      <c r="AF765" s="51"/>
      <c r="AG765" s="41"/>
      <c r="AH765" s="41"/>
      <c r="AI765" s="41"/>
      <c r="AJ765" s="41"/>
      <c r="AK765" s="41"/>
      <c r="AL765" s="41"/>
      <c r="AM765" s="41"/>
      <c r="AN765" s="41"/>
      <c r="AO765" s="41"/>
      <c r="AP765" s="41"/>
      <c r="AQ765" s="41"/>
      <c r="AR765" s="41"/>
      <c r="AS765" s="41"/>
      <c r="AT765" s="41"/>
      <c r="AU765" s="41"/>
      <c r="AV765" s="41"/>
      <c r="AW765" s="41"/>
      <c r="AX765" s="41"/>
      <c r="AY765" s="41"/>
      <c r="AZ765" s="41"/>
      <c r="BA765" s="41"/>
      <c r="BB765" s="42"/>
      <c r="BC765" s="43"/>
      <c r="BD765" s="2"/>
      <c r="BE765" s="2"/>
      <c r="BF765" s="2"/>
      <c r="BG765" s="2"/>
      <c r="BH765" s="2"/>
      <c r="BI765" s="2"/>
      <c r="BJ765" s="2"/>
      <c r="BK765" s="2"/>
      <c r="BL765" s="2"/>
      <c r="BM765" s="2"/>
      <c r="BN765" s="2"/>
      <c r="BO765" s="2"/>
      <c r="BP765" s="2"/>
      <c r="BQ765" s="2"/>
      <c r="BR765" s="2"/>
      <c r="BS765" s="2"/>
      <c r="BT765" s="2"/>
      <c r="BU765" s="2"/>
      <c r="BV765" s="2"/>
      <c r="BW765" s="2"/>
      <c r="BX765" s="2"/>
      <c r="BY765" s="2"/>
    </row>
    <row r="766" spans="1:77" ht="15" x14ac:dyDescent="0.25">
      <c r="A766" s="47"/>
      <c r="B766" s="47"/>
      <c r="C766" s="47"/>
      <c r="D766" s="47"/>
      <c r="E766" s="47"/>
      <c r="F766" s="47"/>
      <c r="G766" s="48"/>
      <c r="H766" s="48"/>
      <c r="I766" s="48"/>
      <c r="J766" s="48"/>
      <c r="K766" s="48"/>
      <c r="L766" s="48"/>
      <c r="M766" s="49"/>
      <c r="N766" s="50"/>
      <c r="O766" s="51"/>
      <c r="P766" s="52"/>
      <c r="Q766" s="52"/>
      <c r="R766" s="51"/>
      <c r="S766" s="53"/>
      <c r="T766" s="49"/>
      <c r="U766" s="50"/>
      <c r="V766" s="51"/>
      <c r="W766" s="51"/>
      <c r="X766" s="54"/>
      <c r="Y766" s="54"/>
      <c r="Z766" s="54"/>
      <c r="AA766" s="54"/>
      <c r="AB766" s="54"/>
      <c r="AC766" s="54"/>
      <c r="AD766" s="54"/>
      <c r="AE766" s="55"/>
      <c r="AF766" s="51"/>
      <c r="AG766" s="41"/>
      <c r="AH766" s="41"/>
      <c r="AI766" s="41"/>
      <c r="AJ766" s="41"/>
      <c r="AK766" s="41"/>
      <c r="AL766" s="41"/>
      <c r="AM766" s="41"/>
      <c r="AN766" s="41"/>
      <c r="AO766" s="41"/>
      <c r="AP766" s="41"/>
      <c r="AQ766" s="41"/>
      <c r="AR766" s="41"/>
      <c r="AS766" s="41"/>
      <c r="AT766" s="41"/>
      <c r="AU766" s="41"/>
      <c r="AV766" s="41"/>
      <c r="AW766" s="41"/>
      <c r="AX766" s="41"/>
      <c r="AY766" s="41"/>
      <c r="AZ766" s="41"/>
      <c r="BA766" s="41"/>
      <c r="BB766" s="42"/>
      <c r="BC766" s="43"/>
      <c r="BD766" s="2"/>
      <c r="BE766" s="2"/>
      <c r="BF766" s="2"/>
      <c r="BG766" s="2"/>
      <c r="BH766" s="2"/>
      <c r="BI766" s="2"/>
      <c r="BJ766" s="2"/>
      <c r="BK766" s="2"/>
      <c r="BL766" s="2"/>
      <c r="BM766" s="2"/>
      <c r="BN766" s="2"/>
      <c r="BO766" s="2"/>
      <c r="BP766" s="2"/>
      <c r="BQ766" s="2"/>
      <c r="BR766" s="2"/>
      <c r="BS766" s="2"/>
      <c r="BT766" s="2"/>
      <c r="BU766" s="2"/>
      <c r="BV766" s="2"/>
      <c r="BW766" s="2"/>
      <c r="BX766" s="2"/>
      <c r="BY766" s="2"/>
    </row>
    <row r="767" spans="1:77" ht="15" x14ac:dyDescent="0.25">
      <c r="A767" s="47"/>
      <c r="B767" s="47"/>
      <c r="C767" s="47"/>
      <c r="D767" s="47"/>
      <c r="E767" s="47"/>
      <c r="F767" s="47"/>
      <c r="G767" s="48"/>
      <c r="H767" s="48"/>
      <c r="I767" s="48"/>
      <c r="J767" s="48"/>
      <c r="K767" s="48"/>
      <c r="L767" s="48"/>
      <c r="M767" s="49"/>
      <c r="N767" s="50"/>
      <c r="O767" s="51"/>
      <c r="P767" s="52"/>
      <c r="Q767" s="52"/>
      <c r="R767" s="51"/>
      <c r="S767" s="53"/>
      <c r="T767" s="49"/>
      <c r="U767" s="50"/>
      <c r="V767" s="51"/>
      <c r="W767" s="51"/>
      <c r="X767" s="54"/>
      <c r="Y767" s="54"/>
      <c r="Z767" s="54"/>
      <c r="AA767" s="54"/>
      <c r="AB767" s="54"/>
      <c r="AC767" s="54"/>
      <c r="AD767" s="54"/>
      <c r="AE767" s="55"/>
      <c r="AF767" s="51"/>
      <c r="AG767" s="41"/>
      <c r="AH767" s="41"/>
      <c r="AI767" s="41"/>
      <c r="AJ767" s="41"/>
      <c r="AK767" s="41"/>
      <c r="AL767" s="41"/>
      <c r="AM767" s="41"/>
      <c r="AN767" s="41"/>
      <c r="AO767" s="41"/>
      <c r="AP767" s="41"/>
      <c r="AQ767" s="41"/>
      <c r="AR767" s="41"/>
      <c r="AS767" s="41"/>
      <c r="AT767" s="41"/>
      <c r="AU767" s="41"/>
      <c r="AV767" s="41"/>
      <c r="AW767" s="41"/>
      <c r="AX767" s="41"/>
      <c r="AY767" s="41"/>
      <c r="AZ767" s="41"/>
      <c r="BA767" s="41"/>
      <c r="BB767" s="42"/>
      <c r="BC767" s="43"/>
      <c r="BD767" s="2"/>
      <c r="BE767" s="2"/>
      <c r="BF767" s="2"/>
      <c r="BG767" s="2"/>
      <c r="BH767" s="2"/>
      <c r="BI767" s="2"/>
      <c r="BJ767" s="2"/>
      <c r="BK767" s="2"/>
      <c r="BL767" s="2"/>
      <c r="BM767" s="2"/>
      <c r="BN767" s="2"/>
      <c r="BO767" s="2"/>
      <c r="BP767" s="2"/>
      <c r="BQ767" s="2"/>
      <c r="BR767" s="2"/>
      <c r="BS767" s="2"/>
      <c r="BT767" s="2"/>
      <c r="BU767" s="2"/>
      <c r="BV767" s="2"/>
      <c r="BW767" s="2"/>
      <c r="BX767" s="2"/>
      <c r="BY767" s="2"/>
    </row>
    <row r="768" spans="1:77" ht="15" x14ac:dyDescent="0.25">
      <c r="A768" s="47"/>
      <c r="B768" s="47"/>
      <c r="C768" s="47"/>
      <c r="D768" s="47"/>
      <c r="E768" s="47"/>
      <c r="F768" s="47"/>
      <c r="G768" s="48"/>
      <c r="H768" s="48"/>
      <c r="I768" s="48"/>
      <c r="J768" s="48"/>
      <c r="K768" s="48"/>
      <c r="L768" s="48"/>
      <c r="M768" s="49"/>
      <c r="N768" s="50"/>
      <c r="O768" s="51"/>
      <c r="P768" s="52"/>
      <c r="Q768" s="52"/>
      <c r="R768" s="51"/>
      <c r="S768" s="53"/>
      <c r="T768" s="49"/>
      <c r="U768" s="50"/>
      <c r="V768" s="51"/>
      <c r="W768" s="51"/>
      <c r="X768" s="54"/>
      <c r="Y768" s="54"/>
      <c r="Z768" s="54"/>
      <c r="AA768" s="54"/>
      <c r="AB768" s="54"/>
      <c r="AC768" s="54"/>
      <c r="AD768" s="54"/>
      <c r="AE768" s="55"/>
      <c r="AF768" s="51"/>
      <c r="AG768" s="41"/>
      <c r="AH768" s="41"/>
      <c r="AI768" s="41"/>
      <c r="AJ768" s="41"/>
      <c r="AK768" s="41"/>
      <c r="AL768" s="41"/>
      <c r="AM768" s="41"/>
      <c r="AN768" s="41"/>
      <c r="AO768" s="41"/>
      <c r="AP768" s="41"/>
      <c r="AQ768" s="41"/>
      <c r="AR768" s="41"/>
      <c r="AS768" s="41"/>
      <c r="AT768" s="41"/>
      <c r="AU768" s="41"/>
      <c r="AV768" s="41"/>
      <c r="AW768" s="41"/>
      <c r="AX768" s="41"/>
      <c r="AY768" s="41"/>
      <c r="AZ768" s="41"/>
      <c r="BA768" s="41"/>
      <c r="BB768" s="42"/>
      <c r="BC768" s="43"/>
      <c r="BD768" s="2"/>
      <c r="BE768" s="2"/>
      <c r="BF768" s="2"/>
      <c r="BG768" s="2"/>
      <c r="BH768" s="2"/>
      <c r="BI768" s="2"/>
      <c r="BJ768" s="2"/>
      <c r="BK768" s="2"/>
      <c r="BL768" s="2"/>
      <c r="BM768" s="2"/>
      <c r="BN768" s="2"/>
      <c r="BO768" s="2"/>
      <c r="BP768" s="2"/>
      <c r="BQ768" s="2"/>
      <c r="BR768" s="2"/>
      <c r="BS768" s="2"/>
      <c r="BT768" s="2"/>
      <c r="BU768" s="2"/>
      <c r="BV768" s="2"/>
      <c r="BW768" s="2"/>
      <c r="BX768" s="2"/>
      <c r="BY768" s="2"/>
    </row>
    <row r="769" spans="1:77" ht="15" x14ac:dyDescent="0.25">
      <c r="A769" s="47"/>
      <c r="B769" s="47"/>
      <c r="C769" s="47"/>
      <c r="D769" s="47"/>
      <c r="E769" s="47"/>
      <c r="F769" s="47"/>
      <c r="G769" s="48"/>
      <c r="H769" s="48"/>
      <c r="I769" s="48"/>
      <c r="J769" s="48"/>
      <c r="K769" s="48"/>
      <c r="L769" s="48"/>
      <c r="M769" s="49"/>
      <c r="N769" s="50"/>
      <c r="O769" s="51"/>
      <c r="P769" s="52"/>
      <c r="Q769" s="52"/>
      <c r="R769" s="51"/>
      <c r="S769" s="53"/>
      <c r="T769" s="49"/>
      <c r="U769" s="50"/>
      <c r="V769" s="51"/>
      <c r="W769" s="51"/>
      <c r="X769" s="54"/>
      <c r="Y769" s="54"/>
      <c r="Z769" s="54"/>
      <c r="AA769" s="54"/>
      <c r="AB769" s="54"/>
      <c r="AC769" s="54"/>
      <c r="AD769" s="54"/>
      <c r="AE769" s="55"/>
      <c r="AF769" s="51"/>
      <c r="AG769" s="41"/>
      <c r="AH769" s="41"/>
      <c r="AI769" s="41"/>
      <c r="AJ769" s="41"/>
      <c r="AK769" s="41"/>
      <c r="AL769" s="41"/>
      <c r="AM769" s="41"/>
      <c r="AN769" s="41"/>
      <c r="AO769" s="41"/>
      <c r="AP769" s="41"/>
      <c r="AQ769" s="41"/>
      <c r="AR769" s="41"/>
      <c r="AS769" s="41"/>
      <c r="AT769" s="41"/>
      <c r="AU769" s="41"/>
      <c r="AV769" s="41"/>
      <c r="AW769" s="41"/>
      <c r="AX769" s="41"/>
      <c r="AY769" s="41"/>
      <c r="AZ769" s="41"/>
      <c r="BA769" s="41"/>
      <c r="BB769" s="42"/>
      <c r="BC769" s="43"/>
      <c r="BD769" s="2"/>
      <c r="BE769" s="2"/>
      <c r="BF769" s="2"/>
      <c r="BG769" s="2"/>
      <c r="BH769" s="2"/>
      <c r="BI769" s="2"/>
      <c r="BJ769" s="2"/>
      <c r="BK769" s="2"/>
      <c r="BL769" s="2"/>
      <c r="BM769" s="2"/>
      <c r="BN769" s="2"/>
      <c r="BO769" s="2"/>
      <c r="BP769" s="2"/>
      <c r="BQ769" s="2"/>
      <c r="BR769" s="2"/>
      <c r="BS769" s="2"/>
      <c r="BT769" s="2"/>
      <c r="BU769" s="2"/>
      <c r="BV769" s="2"/>
      <c r="BW769" s="2"/>
      <c r="BX769" s="2"/>
      <c r="BY769" s="2"/>
    </row>
    <row r="770" spans="1:77" ht="15" x14ac:dyDescent="0.25">
      <c r="A770" s="47"/>
      <c r="B770" s="47"/>
      <c r="C770" s="47"/>
      <c r="D770" s="47"/>
      <c r="E770" s="47"/>
      <c r="F770" s="47"/>
      <c r="G770" s="48"/>
      <c r="H770" s="48"/>
      <c r="I770" s="48"/>
      <c r="J770" s="48"/>
      <c r="K770" s="48"/>
      <c r="L770" s="48"/>
      <c r="M770" s="49"/>
      <c r="N770" s="50"/>
      <c r="O770" s="51"/>
      <c r="P770" s="52"/>
      <c r="Q770" s="52"/>
      <c r="R770" s="51"/>
      <c r="S770" s="53"/>
      <c r="T770" s="49"/>
      <c r="U770" s="50"/>
      <c r="V770" s="51"/>
      <c r="W770" s="51"/>
      <c r="X770" s="54"/>
      <c r="Y770" s="54"/>
      <c r="Z770" s="54"/>
      <c r="AA770" s="54"/>
      <c r="AB770" s="54"/>
      <c r="AC770" s="54"/>
      <c r="AD770" s="54"/>
      <c r="AE770" s="55"/>
      <c r="AF770" s="51"/>
      <c r="AG770" s="41"/>
      <c r="AH770" s="41"/>
      <c r="AI770" s="41"/>
      <c r="AJ770" s="41"/>
      <c r="AK770" s="41"/>
      <c r="AL770" s="41"/>
      <c r="AM770" s="41"/>
      <c r="AN770" s="41"/>
      <c r="AO770" s="41"/>
      <c r="AP770" s="41"/>
      <c r="AQ770" s="41"/>
      <c r="AR770" s="41"/>
      <c r="AS770" s="41"/>
      <c r="AT770" s="41"/>
      <c r="AU770" s="41"/>
      <c r="AV770" s="41"/>
      <c r="AW770" s="41"/>
      <c r="AX770" s="41"/>
      <c r="AY770" s="41"/>
      <c r="AZ770" s="41"/>
      <c r="BA770" s="41"/>
      <c r="BB770" s="42"/>
      <c r="BC770" s="43"/>
      <c r="BD770" s="2"/>
      <c r="BE770" s="2"/>
      <c r="BF770" s="2"/>
      <c r="BG770" s="2"/>
      <c r="BH770" s="2"/>
      <c r="BI770" s="2"/>
      <c r="BJ770" s="2"/>
      <c r="BK770" s="2"/>
      <c r="BL770" s="2"/>
      <c r="BM770" s="2"/>
      <c r="BN770" s="2"/>
      <c r="BO770" s="2"/>
      <c r="BP770" s="2"/>
      <c r="BQ770" s="2"/>
      <c r="BR770" s="2"/>
      <c r="BS770" s="2"/>
      <c r="BT770" s="2"/>
      <c r="BU770" s="2"/>
      <c r="BV770" s="2"/>
      <c r="BW770" s="2"/>
      <c r="BX770" s="2"/>
      <c r="BY770" s="2"/>
    </row>
    <row r="771" spans="1:77" ht="15" x14ac:dyDescent="0.25">
      <c r="A771" s="47"/>
      <c r="B771" s="47"/>
      <c r="C771" s="47"/>
      <c r="D771" s="47"/>
      <c r="E771" s="47"/>
      <c r="F771" s="47"/>
      <c r="G771" s="48"/>
      <c r="H771" s="48"/>
      <c r="I771" s="48"/>
      <c r="J771" s="48"/>
      <c r="K771" s="48"/>
      <c r="L771" s="48"/>
      <c r="M771" s="49"/>
      <c r="N771" s="50"/>
      <c r="O771" s="51"/>
      <c r="P771" s="52"/>
      <c r="Q771" s="52"/>
      <c r="R771" s="51"/>
      <c r="S771" s="53"/>
      <c r="T771" s="49"/>
      <c r="U771" s="50"/>
      <c r="V771" s="51"/>
      <c r="W771" s="51"/>
      <c r="X771" s="54"/>
      <c r="Y771" s="54"/>
      <c r="Z771" s="54"/>
      <c r="AA771" s="54"/>
      <c r="AB771" s="54"/>
      <c r="AC771" s="54"/>
      <c r="AD771" s="54"/>
      <c r="AE771" s="55"/>
      <c r="AF771" s="51"/>
      <c r="AG771" s="41"/>
      <c r="AH771" s="41"/>
      <c r="AI771" s="41"/>
      <c r="AJ771" s="41"/>
      <c r="AK771" s="41"/>
      <c r="AL771" s="41"/>
      <c r="AM771" s="41"/>
      <c r="AN771" s="41"/>
      <c r="AO771" s="41"/>
      <c r="AP771" s="41"/>
      <c r="AQ771" s="41"/>
      <c r="AR771" s="41"/>
      <c r="AS771" s="41"/>
      <c r="AT771" s="41"/>
      <c r="AU771" s="41"/>
      <c r="AV771" s="41"/>
      <c r="AW771" s="41"/>
      <c r="AX771" s="41"/>
      <c r="AY771" s="41"/>
      <c r="AZ771" s="41"/>
      <c r="BA771" s="41"/>
      <c r="BB771" s="42"/>
      <c r="BC771" s="43"/>
      <c r="BD771" s="2"/>
      <c r="BE771" s="2"/>
      <c r="BF771" s="2"/>
      <c r="BG771" s="2"/>
      <c r="BH771" s="2"/>
      <c r="BI771" s="2"/>
      <c r="BJ771" s="2"/>
      <c r="BK771" s="2"/>
      <c r="BL771" s="2"/>
      <c r="BM771" s="2"/>
      <c r="BN771" s="2"/>
      <c r="BO771" s="2"/>
      <c r="BP771" s="2"/>
      <c r="BQ771" s="2"/>
      <c r="BR771" s="2"/>
      <c r="BS771" s="2"/>
      <c r="BT771" s="2"/>
      <c r="BU771" s="2"/>
      <c r="BV771" s="2"/>
      <c r="BW771" s="2"/>
      <c r="BX771" s="2"/>
      <c r="BY771" s="2"/>
    </row>
    <row r="772" spans="1:77" ht="15" x14ac:dyDescent="0.25">
      <c r="A772" s="47"/>
      <c r="B772" s="47"/>
      <c r="C772" s="47"/>
      <c r="D772" s="47"/>
      <c r="E772" s="47"/>
      <c r="F772" s="47"/>
      <c r="G772" s="48"/>
      <c r="H772" s="48"/>
      <c r="I772" s="48"/>
      <c r="J772" s="48"/>
      <c r="K772" s="48"/>
      <c r="L772" s="48"/>
      <c r="M772" s="49"/>
      <c r="N772" s="50"/>
      <c r="O772" s="51"/>
      <c r="P772" s="52"/>
      <c r="Q772" s="52"/>
      <c r="R772" s="51"/>
      <c r="S772" s="53"/>
      <c r="T772" s="49"/>
      <c r="U772" s="50"/>
      <c r="V772" s="51"/>
      <c r="W772" s="51"/>
      <c r="X772" s="54"/>
      <c r="Y772" s="54"/>
      <c r="Z772" s="54"/>
      <c r="AA772" s="54"/>
      <c r="AB772" s="54"/>
      <c r="AC772" s="54"/>
      <c r="AD772" s="54"/>
      <c r="AE772" s="55"/>
      <c r="AF772" s="51"/>
      <c r="AG772" s="41"/>
      <c r="AH772" s="41"/>
      <c r="AI772" s="41"/>
      <c r="AJ772" s="41"/>
      <c r="AK772" s="41"/>
      <c r="AL772" s="41"/>
      <c r="AM772" s="41"/>
      <c r="AN772" s="41"/>
      <c r="AO772" s="41"/>
      <c r="AP772" s="41"/>
      <c r="AQ772" s="41"/>
      <c r="AR772" s="41"/>
      <c r="AS772" s="41"/>
      <c r="AT772" s="41"/>
      <c r="AU772" s="41"/>
      <c r="AV772" s="41"/>
      <c r="AW772" s="41"/>
      <c r="AX772" s="41"/>
      <c r="AY772" s="41"/>
      <c r="AZ772" s="41"/>
      <c r="BA772" s="41"/>
      <c r="BB772" s="42"/>
      <c r="BC772" s="43"/>
      <c r="BD772" s="2"/>
      <c r="BE772" s="2"/>
      <c r="BF772" s="2"/>
      <c r="BG772" s="2"/>
      <c r="BH772" s="2"/>
      <c r="BI772" s="2"/>
      <c r="BJ772" s="2"/>
      <c r="BK772" s="2"/>
      <c r="BL772" s="2"/>
      <c r="BM772" s="2"/>
      <c r="BN772" s="2"/>
      <c r="BO772" s="2"/>
      <c r="BP772" s="2"/>
      <c r="BQ772" s="2"/>
      <c r="BR772" s="2"/>
      <c r="BS772" s="2"/>
      <c r="BT772" s="2"/>
      <c r="BU772" s="2"/>
      <c r="BV772" s="2"/>
      <c r="BW772" s="2"/>
      <c r="BX772" s="2"/>
      <c r="BY772" s="2"/>
    </row>
    <row r="773" spans="1:77" ht="15" x14ac:dyDescent="0.25">
      <c r="A773" s="47"/>
      <c r="B773" s="47"/>
      <c r="C773" s="47"/>
      <c r="D773" s="47"/>
      <c r="E773" s="47"/>
      <c r="F773" s="47"/>
      <c r="G773" s="48"/>
      <c r="H773" s="48"/>
      <c r="I773" s="48"/>
      <c r="J773" s="48"/>
      <c r="K773" s="48"/>
      <c r="L773" s="48"/>
      <c r="M773" s="49"/>
      <c r="N773" s="50"/>
      <c r="O773" s="51"/>
      <c r="P773" s="52"/>
      <c r="Q773" s="52"/>
      <c r="R773" s="51"/>
      <c r="S773" s="53"/>
      <c r="T773" s="49"/>
      <c r="U773" s="50"/>
      <c r="V773" s="51"/>
      <c r="W773" s="51"/>
      <c r="X773" s="54"/>
      <c r="Y773" s="54"/>
      <c r="Z773" s="54"/>
      <c r="AA773" s="54"/>
      <c r="AB773" s="54"/>
      <c r="AC773" s="54"/>
      <c r="AD773" s="54"/>
      <c r="AE773" s="55"/>
      <c r="AF773" s="51"/>
      <c r="AG773" s="41"/>
      <c r="AH773" s="41"/>
      <c r="AI773" s="41"/>
      <c r="AJ773" s="41"/>
      <c r="AK773" s="41"/>
      <c r="AL773" s="41"/>
      <c r="AM773" s="41"/>
      <c r="AN773" s="41"/>
      <c r="AO773" s="41"/>
      <c r="AP773" s="41"/>
      <c r="AQ773" s="41"/>
      <c r="AR773" s="41"/>
      <c r="AS773" s="41"/>
      <c r="AT773" s="41"/>
      <c r="AU773" s="41"/>
      <c r="AV773" s="41"/>
      <c r="AW773" s="41"/>
      <c r="AX773" s="41"/>
      <c r="AY773" s="41"/>
      <c r="AZ773" s="41"/>
      <c r="BA773" s="41"/>
      <c r="BB773" s="42"/>
      <c r="BC773" s="43"/>
      <c r="BD773" s="2"/>
      <c r="BE773" s="2"/>
      <c r="BF773" s="2"/>
      <c r="BG773" s="2"/>
      <c r="BH773" s="2"/>
      <c r="BI773" s="2"/>
      <c r="BJ773" s="2"/>
      <c r="BK773" s="2"/>
      <c r="BL773" s="2"/>
      <c r="BM773" s="2"/>
      <c r="BN773" s="2"/>
      <c r="BO773" s="2"/>
      <c r="BP773" s="2"/>
      <c r="BQ773" s="2"/>
      <c r="BR773" s="2"/>
      <c r="BS773" s="2"/>
      <c r="BT773" s="2"/>
      <c r="BU773" s="2"/>
      <c r="BV773" s="2"/>
      <c r="BW773" s="2"/>
      <c r="BX773" s="2"/>
      <c r="BY773" s="2"/>
    </row>
    <row r="774" spans="1:77" ht="15" x14ac:dyDescent="0.25">
      <c r="A774" s="47"/>
      <c r="B774" s="47"/>
      <c r="C774" s="47"/>
      <c r="D774" s="47"/>
      <c r="E774" s="47"/>
      <c r="F774" s="47"/>
      <c r="G774" s="48"/>
      <c r="H774" s="48"/>
      <c r="I774" s="48"/>
      <c r="J774" s="48"/>
      <c r="K774" s="48"/>
      <c r="L774" s="48"/>
      <c r="M774" s="49"/>
      <c r="N774" s="50"/>
      <c r="O774" s="51"/>
      <c r="P774" s="52"/>
      <c r="Q774" s="52"/>
      <c r="R774" s="51"/>
      <c r="S774" s="53"/>
      <c r="T774" s="49"/>
      <c r="U774" s="50"/>
      <c r="V774" s="51"/>
      <c r="W774" s="51"/>
      <c r="X774" s="54"/>
      <c r="Y774" s="54"/>
      <c r="Z774" s="54"/>
      <c r="AA774" s="54"/>
      <c r="AB774" s="54"/>
      <c r="AC774" s="54"/>
      <c r="AD774" s="54"/>
      <c r="AE774" s="55"/>
      <c r="AF774" s="51"/>
      <c r="AG774" s="41"/>
      <c r="AH774" s="41"/>
      <c r="AI774" s="41"/>
      <c r="AJ774" s="41"/>
      <c r="AK774" s="41"/>
      <c r="AL774" s="41"/>
      <c r="AM774" s="41"/>
      <c r="AN774" s="41"/>
      <c r="AO774" s="41"/>
      <c r="AP774" s="41"/>
      <c r="AQ774" s="41"/>
      <c r="AR774" s="41"/>
      <c r="AS774" s="41"/>
      <c r="AT774" s="41"/>
      <c r="AU774" s="41"/>
      <c r="AV774" s="41"/>
      <c r="AW774" s="41"/>
      <c r="AX774" s="41"/>
      <c r="AY774" s="41"/>
      <c r="AZ774" s="41"/>
      <c r="BA774" s="41"/>
      <c r="BB774" s="42"/>
      <c r="BC774" s="43"/>
      <c r="BD774" s="2"/>
      <c r="BE774" s="2"/>
      <c r="BF774" s="2"/>
      <c r="BG774" s="2"/>
      <c r="BH774" s="2"/>
      <c r="BI774" s="2"/>
      <c r="BJ774" s="2"/>
      <c r="BK774" s="2"/>
      <c r="BL774" s="2"/>
      <c r="BM774" s="2"/>
      <c r="BN774" s="2"/>
      <c r="BO774" s="2"/>
      <c r="BP774" s="2"/>
      <c r="BQ774" s="2"/>
      <c r="BR774" s="2"/>
      <c r="BS774" s="2"/>
      <c r="BT774" s="2"/>
      <c r="BU774" s="2"/>
      <c r="BV774" s="2"/>
      <c r="BW774" s="2"/>
      <c r="BX774" s="2"/>
      <c r="BY774" s="2"/>
    </row>
    <row r="775" spans="1:77" ht="15" x14ac:dyDescent="0.25">
      <c r="A775" s="47"/>
      <c r="B775" s="47"/>
      <c r="C775" s="47"/>
      <c r="D775" s="47"/>
      <c r="E775" s="47"/>
      <c r="F775" s="47"/>
      <c r="G775" s="48"/>
      <c r="H775" s="48"/>
      <c r="I775" s="48"/>
      <c r="J775" s="48"/>
      <c r="K775" s="48"/>
      <c r="L775" s="48"/>
      <c r="M775" s="49"/>
      <c r="N775" s="50"/>
      <c r="O775" s="51"/>
      <c r="P775" s="52"/>
      <c r="Q775" s="52"/>
      <c r="R775" s="51"/>
      <c r="S775" s="53"/>
      <c r="T775" s="49"/>
      <c r="U775" s="50"/>
      <c r="V775" s="51"/>
      <c r="W775" s="51"/>
      <c r="X775" s="54"/>
      <c r="Y775" s="54"/>
      <c r="Z775" s="54"/>
      <c r="AA775" s="54"/>
      <c r="AB775" s="54"/>
      <c r="AC775" s="54"/>
      <c r="AD775" s="54"/>
      <c r="AE775" s="55"/>
      <c r="AF775" s="51"/>
      <c r="AG775" s="41"/>
      <c r="AH775" s="41"/>
      <c r="AI775" s="41"/>
      <c r="AJ775" s="41"/>
      <c r="AK775" s="41"/>
      <c r="AL775" s="41"/>
      <c r="AM775" s="41"/>
      <c r="AN775" s="41"/>
      <c r="AO775" s="41"/>
      <c r="AP775" s="41"/>
      <c r="AQ775" s="41"/>
      <c r="AR775" s="41"/>
      <c r="AS775" s="41"/>
      <c r="AT775" s="41"/>
      <c r="AU775" s="41"/>
      <c r="AV775" s="41"/>
      <c r="AW775" s="41"/>
      <c r="AX775" s="41"/>
      <c r="AY775" s="41"/>
      <c r="AZ775" s="41"/>
      <c r="BA775" s="41"/>
      <c r="BB775" s="42"/>
      <c r="BC775" s="43"/>
      <c r="BD775" s="2"/>
      <c r="BE775" s="2"/>
      <c r="BF775" s="2"/>
      <c r="BG775" s="2"/>
      <c r="BH775" s="2"/>
      <c r="BI775" s="2"/>
      <c r="BJ775" s="2"/>
      <c r="BK775" s="2"/>
      <c r="BL775" s="2"/>
      <c r="BM775" s="2"/>
      <c r="BN775" s="2"/>
      <c r="BO775" s="2"/>
      <c r="BP775" s="2"/>
      <c r="BQ775" s="2"/>
      <c r="BR775" s="2"/>
      <c r="BS775" s="2"/>
      <c r="BT775" s="2"/>
      <c r="BU775" s="2"/>
      <c r="BV775" s="2"/>
      <c r="BW775" s="2"/>
      <c r="BX775" s="2"/>
      <c r="BY775" s="2"/>
    </row>
    <row r="776" spans="1:77" ht="15" x14ac:dyDescent="0.25">
      <c r="A776" s="47"/>
      <c r="B776" s="47"/>
      <c r="C776" s="47"/>
      <c r="D776" s="47"/>
      <c r="E776" s="47"/>
      <c r="F776" s="47"/>
      <c r="G776" s="48"/>
      <c r="H776" s="48"/>
      <c r="I776" s="48"/>
      <c r="J776" s="48"/>
      <c r="K776" s="48"/>
      <c r="L776" s="48"/>
      <c r="M776" s="49"/>
      <c r="N776" s="50"/>
      <c r="O776" s="51"/>
      <c r="P776" s="52"/>
      <c r="Q776" s="52"/>
      <c r="R776" s="51"/>
      <c r="S776" s="53"/>
      <c r="T776" s="49"/>
      <c r="U776" s="50"/>
      <c r="V776" s="51"/>
      <c r="W776" s="51"/>
      <c r="X776" s="54"/>
      <c r="Y776" s="54"/>
      <c r="Z776" s="54"/>
      <c r="AA776" s="54"/>
      <c r="AB776" s="54"/>
      <c r="AC776" s="54"/>
      <c r="AD776" s="54"/>
      <c r="AE776" s="55"/>
      <c r="AF776" s="51"/>
      <c r="AG776" s="41"/>
      <c r="AH776" s="41"/>
      <c r="AI776" s="41"/>
      <c r="AJ776" s="41"/>
      <c r="AK776" s="41"/>
      <c r="AL776" s="41"/>
      <c r="AM776" s="41"/>
      <c r="AN776" s="41"/>
      <c r="AO776" s="41"/>
      <c r="AP776" s="41"/>
      <c r="AQ776" s="41"/>
      <c r="AR776" s="41"/>
      <c r="AS776" s="41"/>
      <c r="AT776" s="41"/>
      <c r="AU776" s="41"/>
      <c r="AV776" s="41"/>
      <c r="AW776" s="41"/>
      <c r="AX776" s="41"/>
      <c r="AY776" s="41"/>
      <c r="AZ776" s="41"/>
      <c r="BA776" s="41"/>
      <c r="BB776" s="42"/>
      <c r="BC776" s="43"/>
      <c r="BD776" s="2"/>
      <c r="BE776" s="2"/>
      <c r="BF776" s="2"/>
      <c r="BG776" s="2"/>
      <c r="BH776" s="2"/>
      <c r="BI776" s="2"/>
      <c r="BJ776" s="2"/>
      <c r="BK776" s="2"/>
      <c r="BL776" s="2"/>
      <c r="BM776" s="2"/>
      <c r="BN776" s="2"/>
      <c r="BO776" s="2"/>
      <c r="BP776" s="2"/>
      <c r="BQ776" s="2"/>
      <c r="BR776" s="2"/>
      <c r="BS776" s="2"/>
      <c r="BT776" s="2"/>
      <c r="BU776" s="2"/>
      <c r="BV776" s="2"/>
      <c r="BW776" s="2"/>
      <c r="BX776" s="2"/>
      <c r="BY776" s="2"/>
    </row>
    <row r="777" spans="1:77" ht="15" x14ac:dyDescent="0.25">
      <c r="A777" s="47"/>
      <c r="B777" s="47"/>
      <c r="C777" s="47"/>
      <c r="D777" s="47"/>
      <c r="E777" s="47"/>
      <c r="F777" s="47"/>
      <c r="G777" s="48"/>
      <c r="H777" s="48"/>
      <c r="I777" s="48"/>
      <c r="J777" s="48"/>
      <c r="K777" s="48"/>
      <c r="L777" s="48"/>
      <c r="M777" s="49"/>
      <c r="N777" s="50"/>
      <c r="O777" s="51"/>
      <c r="P777" s="52"/>
      <c r="Q777" s="52"/>
      <c r="R777" s="51"/>
      <c r="S777" s="53"/>
      <c r="T777" s="49"/>
      <c r="U777" s="50"/>
      <c r="V777" s="51"/>
      <c r="W777" s="51"/>
      <c r="X777" s="54"/>
      <c r="Y777" s="54"/>
      <c r="Z777" s="54"/>
      <c r="AA777" s="54"/>
      <c r="AB777" s="54"/>
      <c r="AC777" s="54"/>
      <c r="AD777" s="54"/>
      <c r="AE777" s="55"/>
      <c r="AF777" s="51"/>
      <c r="AG777" s="41"/>
      <c r="AH777" s="41"/>
      <c r="AI777" s="41"/>
      <c r="AJ777" s="41"/>
      <c r="AK777" s="41"/>
      <c r="AL777" s="41"/>
      <c r="AM777" s="41"/>
      <c r="AN777" s="41"/>
      <c r="AO777" s="41"/>
      <c r="AP777" s="41"/>
      <c r="AQ777" s="41"/>
      <c r="AR777" s="41"/>
      <c r="AS777" s="41"/>
      <c r="AT777" s="41"/>
      <c r="AU777" s="41"/>
      <c r="AV777" s="41"/>
      <c r="AW777" s="41"/>
      <c r="AX777" s="41"/>
      <c r="AY777" s="41"/>
      <c r="AZ777" s="41"/>
      <c r="BA777" s="41"/>
      <c r="BB777" s="42"/>
      <c r="BC777" s="43"/>
      <c r="BD777" s="2"/>
      <c r="BE777" s="2"/>
      <c r="BF777" s="2"/>
      <c r="BG777" s="2"/>
      <c r="BH777" s="2"/>
      <c r="BI777" s="2"/>
      <c r="BJ777" s="2"/>
      <c r="BK777" s="2"/>
      <c r="BL777" s="2"/>
      <c r="BM777" s="2"/>
      <c r="BN777" s="2"/>
      <c r="BO777" s="2"/>
      <c r="BP777" s="2"/>
      <c r="BQ777" s="2"/>
      <c r="BR777" s="2"/>
      <c r="BS777" s="2"/>
      <c r="BT777" s="2"/>
      <c r="BU777" s="2"/>
      <c r="BV777" s="2"/>
      <c r="BW777" s="2"/>
      <c r="BX777" s="2"/>
      <c r="BY777" s="2"/>
    </row>
    <row r="778" spans="1:77" ht="15" x14ac:dyDescent="0.25">
      <c r="A778" s="47"/>
      <c r="B778" s="47"/>
      <c r="C778" s="47"/>
      <c r="D778" s="47"/>
      <c r="E778" s="47"/>
      <c r="F778" s="47"/>
      <c r="G778" s="48"/>
      <c r="H778" s="48"/>
      <c r="I778" s="48"/>
      <c r="J778" s="48"/>
      <c r="K778" s="48"/>
      <c r="L778" s="48"/>
      <c r="M778" s="49"/>
      <c r="N778" s="50"/>
      <c r="O778" s="51"/>
      <c r="P778" s="52"/>
      <c r="Q778" s="52"/>
      <c r="R778" s="51"/>
      <c r="S778" s="53"/>
      <c r="T778" s="49"/>
      <c r="U778" s="50"/>
      <c r="V778" s="51"/>
      <c r="W778" s="51"/>
      <c r="X778" s="54"/>
      <c r="Y778" s="54"/>
      <c r="Z778" s="54"/>
      <c r="AA778" s="54"/>
      <c r="AB778" s="54"/>
      <c r="AC778" s="54"/>
      <c r="AD778" s="54"/>
      <c r="AE778" s="55"/>
      <c r="AF778" s="51"/>
      <c r="AG778" s="41"/>
      <c r="AH778" s="41"/>
      <c r="AI778" s="41"/>
      <c r="AJ778" s="41"/>
      <c r="AK778" s="41"/>
      <c r="AL778" s="41"/>
      <c r="AM778" s="41"/>
      <c r="AN778" s="41"/>
      <c r="AO778" s="41"/>
      <c r="AP778" s="41"/>
      <c r="AQ778" s="41"/>
      <c r="AR778" s="41"/>
      <c r="AS778" s="41"/>
      <c r="AT778" s="41"/>
      <c r="AU778" s="41"/>
      <c r="AV778" s="41"/>
      <c r="AW778" s="41"/>
      <c r="AX778" s="41"/>
      <c r="AY778" s="41"/>
      <c r="AZ778" s="41"/>
      <c r="BA778" s="41"/>
      <c r="BB778" s="42"/>
      <c r="BC778" s="43"/>
      <c r="BD778" s="2"/>
      <c r="BE778" s="2"/>
      <c r="BF778" s="2"/>
      <c r="BG778" s="2"/>
      <c r="BH778" s="2"/>
      <c r="BI778" s="2"/>
      <c r="BJ778" s="2"/>
      <c r="BK778" s="2"/>
      <c r="BL778" s="2"/>
      <c r="BM778" s="2"/>
      <c r="BN778" s="2"/>
      <c r="BO778" s="2"/>
      <c r="BP778" s="2"/>
      <c r="BQ778" s="2"/>
      <c r="BR778" s="2"/>
      <c r="BS778" s="2"/>
      <c r="BT778" s="2"/>
      <c r="BU778" s="2"/>
      <c r="BV778" s="2"/>
      <c r="BW778" s="2"/>
      <c r="BX778" s="2"/>
      <c r="BY778" s="2"/>
    </row>
    <row r="779" spans="1:77" ht="15" x14ac:dyDescent="0.25">
      <c r="A779" s="47"/>
      <c r="B779" s="47"/>
      <c r="C779" s="47"/>
      <c r="D779" s="47"/>
      <c r="E779" s="47"/>
      <c r="F779" s="47"/>
      <c r="G779" s="48"/>
      <c r="H779" s="48"/>
      <c r="I779" s="48"/>
      <c r="J779" s="48"/>
      <c r="K779" s="48"/>
      <c r="L779" s="48"/>
      <c r="M779" s="49"/>
      <c r="N779" s="50"/>
      <c r="O779" s="51"/>
      <c r="P779" s="52"/>
      <c r="Q779" s="52"/>
      <c r="R779" s="51"/>
      <c r="S779" s="53"/>
      <c r="T779" s="49"/>
      <c r="U779" s="50"/>
      <c r="V779" s="51"/>
      <c r="W779" s="51"/>
      <c r="X779" s="54"/>
      <c r="Y779" s="54"/>
      <c r="Z779" s="54"/>
      <c r="AA779" s="54"/>
      <c r="AB779" s="54"/>
      <c r="AC779" s="54"/>
      <c r="AD779" s="54"/>
      <c r="AE779" s="55"/>
      <c r="AF779" s="51"/>
      <c r="AG779" s="41"/>
      <c r="AH779" s="41"/>
      <c r="AI779" s="41"/>
      <c r="AJ779" s="41"/>
      <c r="AK779" s="41"/>
      <c r="AL779" s="41"/>
      <c r="AM779" s="41"/>
      <c r="AN779" s="41"/>
      <c r="AO779" s="41"/>
      <c r="AP779" s="41"/>
      <c r="AQ779" s="41"/>
      <c r="AR779" s="41"/>
      <c r="AS779" s="41"/>
      <c r="AT779" s="41"/>
      <c r="AU779" s="41"/>
      <c r="AV779" s="41"/>
      <c r="AW779" s="41"/>
      <c r="AX779" s="41"/>
      <c r="AY779" s="41"/>
      <c r="AZ779" s="41"/>
      <c r="BA779" s="41"/>
      <c r="BB779" s="42"/>
      <c r="BC779" s="43"/>
      <c r="BD779" s="2"/>
      <c r="BE779" s="2"/>
      <c r="BF779" s="2"/>
      <c r="BG779" s="2"/>
      <c r="BH779" s="2"/>
      <c r="BI779" s="2"/>
      <c r="BJ779" s="2"/>
      <c r="BK779" s="2"/>
      <c r="BL779" s="2"/>
      <c r="BM779" s="2"/>
      <c r="BN779" s="2"/>
      <c r="BO779" s="2"/>
      <c r="BP779" s="2"/>
      <c r="BQ779" s="2"/>
      <c r="BR779" s="2"/>
      <c r="BS779" s="2"/>
      <c r="BT779" s="2"/>
      <c r="BU779" s="2"/>
      <c r="BV779" s="2"/>
      <c r="BW779" s="2"/>
      <c r="BX779" s="2"/>
      <c r="BY779" s="2"/>
    </row>
    <row r="780" spans="1:77" ht="15" x14ac:dyDescent="0.25">
      <c r="A780" s="47"/>
      <c r="B780" s="47"/>
      <c r="C780" s="47"/>
      <c r="D780" s="47"/>
      <c r="E780" s="47"/>
      <c r="F780" s="47"/>
      <c r="G780" s="48"/>
      <c r="H780" s="48"/>
      <c r="I780" s="48"/>
      <c r="J780" s="48"/>
      <c r="K780" s="48"/>
      <c r="L780" s="48"/>
      <c r="M780" s="49"/>
      <c r="N780" s="50"/>
      <c r="O780" s="51"/>
      <c r="P780" s="52"/>
      <c r="Q780" s="52"/>
      <c r="R780" s="51"/>
      <c r="S780" s="53"/>
      <c r="T780" s="49"/>
      <c r="U780" s="50"/>
      <c r="V780" s="51"/>
      <c r="W780" s="51"/>
      <c r="X780" s="54"/>
      <c r="Y780" s="54"/>
      <c r="Z780" s="54"/>
      <c r="AA780" s="54"/>
      <c r="AB780" s="54"/>
      <c r="AC780" s="54"/>
      <c r="AD780" s="54"/>
      <c r="AE780" s="55"/>
      <c r="AF780" s="51"/>
      <c r="AG780" s="41"/>
      <c r="AH780" s="41"/>
      <c r="AI780" s="41"/>
      <c r="AJ780" s="41"/>
      <c r="AK780" s="41"/>
      <c r="AL780" s="41"/>
      <c r="AM780" s="41"/>
      <c r="AN780" s="41"/>
      <c r="AO780" s="41"/>
      <c r="AP780" s="41"/>
      <c r="AQ780" s="41"/>
      <c r="AR780" s="41"/>
      <c r="AS780" s="41"/>
      <c r="AT780" s="41"/>
      <c r="AU780" s="41"/>
      <c r="AV780" s="41"/>
      <c r="AW780" s="41"/>
      <c r="AX780" s="41"/>
      <c r="AY780" s="41"/>
      <c r="AZ780" s="41"/>
      <c r="BA780" s="41"/>
      <c r="BB780" s="42"/>
      <c r="BC780" s="43"/>
      <c r="BD780" s="2"/>
      <c r="BE780" s="2"/>
      <c r="BF780" s="2"/>
      <c r="BG780" s="2"/>
      <c r="BH780" s="2"/>
      <c r="BI780" s="2"/>
      <c r="BJ780" s="2"/>
      <c r="BK780" s="2"/>
      <c r="BL780" s="2"/>
      <c r="BM780" s="2"/>
      <c r="BN780" s="2"/>
      <c r="BO780" s="2"/>
      <c r="BP780" s="2"/>
      <c r="BQ780" s="2"/>
      <c r="BR780" s="2"/>
      <c r="BS780" s="2"/>
      <c r="BT780" s="2"/>
      <c r="BU780" s="2"/>
      <c r="BV780" s="2"/>
      <c r="BW780" s="2"/>
      <c r="BX780" s="2"/>
      <c r="BY780" s="2"/>
    </row>
    <row r="781" spans="1:77" ht="15" x14ac:dyDescent="0.25">
      <c r="A781" s="47"/>
      <c r="B781" s="47"/>
      <c r="C781" s="47"/>
      <c r="D781" s="47"/>
      <c r="E781" s="47"/>
      <c r="F781" s="47"/>
      <c r="G781" s="48"/>
      <c r="H781" s="48"/>
      <c r="I781" s="48"/>
      <c r="J781" s="48"/>
      <c r="K781" s="48"/>
      <c r="L781" s="48"/>
      <c r="M781" s="49"/>
      <c r="N781" s="50"/>
      <c r="O781" s="51"/>
      <c r="P781" s="52"/>
      <c r="Q781" s="52"/>
      <c r="R781" s="51"/>
      <c r="S781" s="53"/>
      <c r="T781" s="49"/>
      <c r="U781" s="50"/>
      <c r="V781" s="51"/>
      <c r="W781" s="51"/>
      <c r="X781" s="54"/>
      <c r="Y781" s="54"/>
      <c r="Z781" s="54"/>
      <c r="AA781" s="54"/>
      <c r="AB781" s="54"/>
      <c r="AC781" s="54"/>
      <c r="AD781" s="54"/>
      <c r="AE781" s="55"/>
      <c r="AF781" s="51"/>
      <c r="AG781" s="41"/>
      <c r="AH781" s="41"/>
      <c r="AI781" s="41"/>
      <c r="AJ781" s="41"/>
      <c r="AK781" s="41"/>
      <c r="AL781" s="41"/>
      <c r="AM781" s="41"/>
      <c r="AN781" s="41"/>
      <c r="AO781" s="41"/>
      <c r="AP781" s="41"/>
      <c r="AQ781" s="41"/>
      <c r="AR781" s="41"/>
      <c r="AS781" s="41"/>
      <c r="AT781" s="41"/>
      <c r="AU781" s="41"/>
      <c r="AV781" s="41"/>
      <c r="AW781" s="41"/>
      <c r="AX781" s="41"/>
      <c r="AY781" s="41"/>
      <c r="AZ781" s="41"/>
      <c r="BA781" s="41"/>
      <c r="BB781" s="42"/>
      <c r="BC781" s="43"/>
      <c r="BD781" s="2"/>
      <c r="BE781" s="2"/>
      <c r="BF781" s="2"/>
      <c r="BG781" s="2"/>
      <c r="BH781" s="2"/>
      <c r="BI781" s="2"/>
      <c r="BJ781" s="2"/>
      <c r="BK781" s="2"/>
      <c r="BL781" s="2"/>
      <c r="BM781" s="2"/>
      <c r="BN781" s="2"/>
      <c r="BO781" s="2"/>
      <c r="BP781" s="2"/>
      <c r="BQ781" s="2"/>
      <c r="BR781" s="2"/>
      <c r="BS781" s="2"/>
      <c r="BT781" s="2"/>
      <c r="BU781" s="2"/>
      <c r="BV781" s="2"/>
      <c r="BW781" s="2"/>
      <c r="BX781" s="2"/>
      <c r="BY781" s="2"/>
    </row>
    <row r="782" spans="1:77" ht="15" x14ac:dyDescent="0.25">
      <c r="A782" s="47"/>
      <c r="B782" s="47"/>
      <c r="C782" s="47"/>
      <c r="D782" s="47"/>
      <c r="E782" s="47"/>
      <c r="F782" s="47"/>
      <c r="G782" s="48"/>
      <c r="H782" s="48"/>
      <c r="I782" s="48"/>
      <c r="J782" s="48"/>
      <c r="K782" s="48"/>
      <c r="L782" s="48"/>
      <c r="M782" s="49"/>
      <c r="N782" s="50"/>
      <c r="O782" s="51"/>
      <c r="P782" s="52"/>
      <c r="Q782" s="52"/>
      <c r="R782" s="51"/>
      <c r="S782" s="53"/>
      <c r="T782" s="49"/>
      <c r="U782" s="50"/>
      <c r="V782" s="51"/>
      <c r="W782" s="51"/>
      <c r="X782" s="54"/>
      <c r="Y782" s="54"/>
      <c r="Z782" s="54"/>
      <c r="AA782" s="54"/>
      <c r="AB782" s="54"/>
      <c r="AC782" s="54"/>
      <c r="AD782" s="54"/>
      <c r="AE782" s="55"/>
      <c r="AF782" s="51"/>
      <c r="AG782" s="41"/>
      <c r="AH782" s="41"/>
      <c r="AI782" s="41"/>
      <c r="AJ782" s="41"/>
      <c r="AK782" s="41"/>
      <c r="AL782" s="41"/>
      <c r="AM782" s="41"/>
      <c r="AN782" s="41"/>
      <c r="AO782" s="41"/>
      <c r="AP782" s="41"/>
      <c r="AQ782" s="41"/>
      <c r="AR782" s="41"/>
      <c r="AS782" s="41"/>
      <c r="AT782" s="41"/>
      <c r="AU782" s="41"/>
      <c r="AV782" s="41"/>
      <c r="AW782" s="41"/>
      <c r="AX782" s="41"/>
      <c r="AY782" s="41"/>
      <c r="AZ782" s="41"/>
      <c r="BA782" s="41"/>
      <c r="BB782" s="42"/>
      <c r="BC782" s="43"/>
      <c r="BD782" s="2"/>
      <c r="BE782" s="2"/>
      <c r="BF782" s="2"/>
      <c r="BG782" s="2"/>
      <c r="BH782" s="2"/>
      <c r="BI782" s="2"/>
      <c r="BJ782" s="2"/>
      <c r="BK782" s="2"/>
      <c r="BL782" s="2"/>
      <c r="BM782" s="2"/>
      <c r="BN782" s="2"/>
      <c r="BO782" s="2"/>
      <c r="BP782" s="2"/>
      <c r="BQ782" s="2"/>
      <c r="BR782" s="2"/>
      <c r="BS782" s="2"/>
      <c r="BT782" s="2"/>
      <c r="BU782" s="2"/>
      <c r="BV782" s="2"/>
      <c r="BW782" s="2"/>
      <c r="BX782" s="2"/>
      <c r="BY782" s="2"/>
    </row>
    <row r="783" spans="1:77" ht="15" x14ac:dyDescent="0.25">
      <c r="A783" s="47"/>
      <c r="B783" s="47"/>
      <c r="C783" s="47"/>
      <c r="D783" s="47"/>
      <c r="E783" s="47"/>
      <c r="F783" s="47"/>
      <c r="G783" s="48"/>
      <c r="H783" s="48"/>
      <c r="I783" s="48"/>
      <c r="J783" s="48"/>
      <c r="K783" s="48"/>
      <c r="L783" s="48"/>
      <c r="M783" s="49"/>
      <c r="N783" s="50"/>
      <c r="O783" s="51"/>
      <c r="P783" s="52"/>
      <c r="Q783" s="52"/>
      <c r="R783" s="51"/>
      <c r="S783" s="53"/>
      <c r="T783" s="49"/>
      <c r="U783" s="50"/>
      <c r="V783" s="51"/>
      <c r="W783" s="51"/>
      <c r="X783" s="54"/>
      <c r="Y783" s="54"/>
      <c r="Z783" s="54"/>
      <c r="AA783" s="54"/>
      <c r="AB783" s="54"/>
      <c r="AC783" s="54"/>
      <c r="AD783" s="54"/>
      <c r="AE783" s="55"/>
      <c r="AF783" s="51"/>
      <c r="AG783" s="41"/>
      <c r="AH783" s="41"/>
      <c r="AI783" s="41"/>
      <c r="AJ783" s="41"/>
      <c r="AK783" s="41"/>
      <c r="AL783" s="41"/>
      <c r="AM783" s="41"/>
      <c r="AN783" s="41"/>
      <c r="AO783" s="41"/>
      <c r="AP783" s="41"/>
      <c r="AQ783" s="41"/>
      <c r="AR783" s="41"/>
      <c r="AS783" s="41"/>
      <c r="AT783" s="41"/>
      <c r="AU783" s="41"/>
      <c r="AV783" s="41"/>
      <c r="AW783" s="41"/>
      <c r="AX783" s="41"/>
      <c r="AY783" s="41"/>
      <c r="AZ783" s="41"/>
      <c r="BA783" s="41"/>
      <c r="BB783" s="42"/>
      <c r="BC783" s="43"/>
      <c r="BD783" s="2"/>
      <c r="BE783" s="2"/>
      <c r="BF783" s="2"/>
      <c r="BG783" s="2"/>
      <c r="BH783" s="2"/>
      <c r="BI783" s="2"/>
      <c r="BJ783" s="2"/>
      <c r="BK783" s="2"/>
      <c r="BL783" s="2"/>
      <c r="BM783" s="2"/>
      <c r="BN783" s="2"/>
      <c r="BO783" s="2"/>
      <c r="BP783" s="2"/>
      <c r="BQ783" s="2"/>
      <c r="BR783" s="2"/>
      <c r="BS783" s="2"/>
      <c r="BT783" s="2"/>
      <c r="BU783" s="2"/>
      <c r="BV783" s="2"/>
      <c r="BW783" s="2"/>
      <c r="BX783" s="2"/>
      <c r="BY783" s="2"/>
    </row>
    <row r="784" spans="1:77" ht="15" x14ac:dyDescent="0.25">
      <c r="A784" s="47"/>
      <c r="B784" s="47"/>
      <c r="C784" s="47"/>
      <c r="D784" s="47"/>
      <c r="E784" s="47"/>
      <c r="F784" s="47"/>
      <c r="G784" s="48"/>
      <c r="H784" s="48"/>
      <c r="I784" s="48"/>
      <c r="J784" s="48"/>
      <c r="K784" s="48"/>
      <c r="L784" s="48"/>
      <c r="M784" s="49"/>
      <c r="N784" s="50"/>
      <c r="O784" s="51"/>
      <c r="P784" s="52"/>
      <c r="Q784" s="52"/>
      <c r="R784" s="51"/>
      <c r="S784" s="53"/>
      <c r="T784" s="49"/>
      <c r="U784" s="50"/>
      <c r="V784" s="51"/>
      <c r="W784" s="51"/>
      <c r="X784" s="54"/>
      <c r="Y784" s="54"/>
      <c r="Z784" s="54"/>
      <c r="AA784" s="54"/>
      <c r="AB784" s="54"/>
      <c r="AC784" s="54"/>
      <c r="AD784" s="54"/>
      <c r="AE784" s="55"/>
      <c r="AF784" s="51"/>
      <c r="AG784" s="41"/>
      <c r="AH784" s="41"/>
      <c r="AI784" s="41"/>
      <c r="AJ784" s="41"/>
      <c r="AK784" s="41"/>
      <c r="AL784" s="41"/>
      <c r="AM784" s="41"/>
      <c r="AN784" s="41"/>
      <c r="AO784" s="41"/>
      <c r="AP784" s="41"/>
      <c r="AQ784" s="41"/>
      <c r="AR784" s="41"/>
      <c r="AS784" s="41"/>
      <c r="AT784" s="41"/>
      <c r="AU784" s="41"/>
      <c r="AV784" s="41"/>
      <c r="AW784" s="41"/>
      <c r="AX784" s="41"/>
      <c r="AY784" s="41"/>
      <c r="AZ784" s="41"/>
      <c r="BA784" s="41"/>
      <c r="BB784" s="42"/>
      <c r="BC784" s="43"/>
      <c r="BD784" s="2"/>
      <c r="BE784" s="2"/>
      <c r="BF784" s="2"/>
      <c r="BG784" s="2"/>
      <c r="BH784" s="2"/>
      <c r="BI784" s="2"/>
      <c r="BJ784" s="2"/>
      <c r="BK784" s="2"/>
      <c r="BL784" s="2"/>
      <c r="BM784" s="2"/>
      <c r="BN784" s="2"/>
      <c r="BO784" s="2"/>
      <c r="BP784" s="2"/>
      <c r="BQ784" s="2"/>
      <c r="BR784" s="2"/>
      <c r="BS784" s="2"/>
      <c r="BT784" s="2"/>
      <c r="BU784" s="2"/>
      <c r="BV784" s="2"/>
      <c r="BW784" s="2"/>
      <c r="BX784" s="2"/>
      <c r="BY784" s="2"/>
    </row>
    <row r="785" spans="1:77" ht="15" x14ac:dyDescent="0.25">
      <c r="A785" s="47"/>
      <c r="B785" s="47"/>
      <c r="C785" s="47"/>
      <c r="D785" s="47"/>
      <c r="E785" s="47"/>
      <c r="F785" s="47"/>
      <c r="G785" s="48"/>
      <c r="H785" s="48"/>
      <c r="I785" s="48"/>
      <c r="J785" s="48"/>
      <c r="K785" s="48"/>
      <c r="L785" s="48"/>
      <c r="M785" s="49"/>
      <c r="N785" s="50"/>
      <c r="O785" s="51"/>
      <c r="P785" s="52"/>
      <c r="Q785" s="52"/>
      <c r="R785" s="51"/>
      <c r="S785" s="53"/>
      <c r="T785" s="49"/>
      <c r="U785" s="50"/>
      <c r="V785" s="51"/>
      <c r="W785" s="51"/>
      <c r="X785" s="54"/>
      <c r="Y785" s="54"/>
      <c r="Z785" s="54"/>
      <c r="AA785" s="54"/>
      <c r="AB785" s="54"/>
      <c r="AC785" s="54"/>
      <c r="AD785" s="54"/>
      <c r="AE785" s="55"/>
      <c r="AF785" s="51"/>
      <c r="AG785" s="41"/>
      <c r="AH785" s="41"/>
      <c r="AI785" s="41"/>
      <c r="AJ785" s="41"/>
      <c r="AK785" s="41"/>
      <c r="AL785" s="41"/>
      <c r="AM785" s="41"/>
      <c r="AN785" s="41"/>
      <c r="AO785" s="41"/>
      <c r="AP785" s="41"/>
      <c r="AQ785" s="41"/>
      <c r="AR785" s="41"/>
      <c r="AS785" s="41"/>
      <c r="AT785" s="41"/>
      <c r="AU785" s="41"/>
      <c r="AV785" s="41"/>
      <c r="AW785" s="41"/>
      <c r="AX785" s="41"/>
      <c r="AY785" s="41"/>
      <c r="AZ785" s="41"/>
      <c r="BA785" s="41"/>
      <c r="BB785" s="42"/>
      <c r="BC785" s="43"/>
      <c r="BD785" s="2"/>
      <c r="BE785" s="2"/>
      <c r="BF785" s="2"/>
      <c r="BG785" s="2"/>
      <c r="BH785" s="2"/>
      <c r="BI785" s="2"/>
      <c r="BJ785" s="2"/>
      <c r="BK785" s="2"/>
      <c r="BL785" s="2"/>
      <c r="BM785" s="2"/>
      <c r="BN785" s="2"/>
      <c r="BO785" s="2"/>
      <c r="BP785" s="2"/>
      <c r="BQ785" s="2"/>
      <c r="BR785" s="2"/>
      <c r="BS785" s="2"/>
      <c r="BT785" s="2"/>
      <c r="BU785" s="2"/>
      <c r="BV785" s="2"/>
      <c r="BW785" s="2"/>
      <c r="BX785" s="2"/>
      <c r="BY785" s="2"/>
    </row>
    <row r="786" spans="1:77" ht="15" x14ac:dyDescent="0.25">
      <c r="A786" s="47"/>
      <c r="B786" s="47"/>
      <c r="C786" s="47"/>
      <c r="D786" s="47"/>
      <c r="E786" s="47"/>
      <c r="F786" s="47"/>
      <c r="G786" s="48"/>
      <c r="H786" s="48"/>
      <c r="I786" s="48"/>
      <c r="J786" s="48"/>
      <c r="K786" s="48"/>
      <c r="L786" s="48"/>
      <c r="M786" s="49"/>
      <c r="N786" s="50"/>
      <c r="O786" s="51"/>
      <c r="P786" s="52"/>
      <c r="Q786" s="52"/>
      <c r="R786" s="51"/>
      <c r="S786" s="53"/>
      <c r="T786" s="49"/>
      <c r="U786" s="50"/>
      <c r="V786" s="51"/>
      <c r="W786" s="51"/>
      <c r="X786" s="54"/>
      <c r="Y786" s="54"/>
      <c r="Z786" s="54"/>
      <c r="AA786" s="54"/>
      <c r="AB786" s="54"/>
      <c r="AC786" s="54"/>
      <c r="AD786" s="54"/>
      <c r="AE786" s="55"/>
      <c r="AF786" s="51"/>
      <c r="AG786" s="41"/>
      <c r="AH786" s="41"/>
      <c r="AI786" s="41"/>
      <c r="AJ786" s="41"/>
      <c r="AK786" s="41"/>
      <c r="AL786" s="41"/>
      <c r="AM786" s="41"/>
      <c r="AN786" s="41"/>
      <c r="AO786" s="41"/>
      <c r="AP786" s="41"/>
      <c r="AQ786" s="41"/>
      <c r="AR786" s="41"/>
      <c r="AS786" s="41"/>
      <c r="AT786" s="41"/>
      <c r="AU786" s="41"/>
      <c r="AV786" s="41"/>
      <c r="AW786" s="41"/>
      <c r="AX786" s="41"/>
      <c r="AY786" s="41"/>
      <c r="AZ786" s="41"/>
      <c r="BA786" s="41"/>
      <c r="BB786" s="42"/>
      <c r="BC786" s="43"/>
      <c r="BD786" s="2"/>
      <c r="BE786" s="2"/>
      <c r="BF786" s="2"/>
      <c r="BG786" s="2"/>
      <c r="BH786" s="2"/>
      <c r="BI786" s="2"/>
      <c r="BJ786" s="2"/>
      <c r="BK786" s="2"/>
      <c r="BL786" s="2"/>
      <c r="BM786" s="2"/>
      <c r="BN786" s="2"/>
      <c r="BO786" s="2"/>
      <c r="BP786" s="2"/>
      <c r="BQ786" s="2"/>
      <c r="BR786" s="2"/>
      <c r="BS786" s="2"/>
      <c r="BT786" s="2"/>
      <c r="BU786" s="2"/>
      <c r="BV786" s="2"/>
      <c r="BW786" s="2"/>
      <c r="BX786" s="2"/>
      <c r="BY786" s="2"/>
    </row>
    <row r="787" spans="1:77" ht="15" x14ac:dyDescent="0.25">
      <c r="A787" s="47"/>
      <c r="B787" s="47"/>
      <c r="C787" s="47"/>
      <c r="D787" s="47"/>
      <c r="E787" s="47"/>
      <c r="F787" s="47"/>
      <c r="G787" s="48"/>
      <c r="H787" s="48"/>
      <c r="I787" s="48"/>
      <c r="J787" s="48"/>
      <c r="K787" s="48"/>
      <c r="L787" s="48"/>
      <c r="M787" s="49"/>
      <c r="N787" s="50"/>
      <c r="O787" s="51"/>
      <c r="P787" s="52"/>
      <c r="Q787" s="52"/>
      <c r="R787" s="51"/>
      <c r="S787" s="53"/>
      <c r="T787" s="49"/>
      <c r="U787" s="50"/>
      <c r="V787" s="51"/>
      <c r="W787" s="51"/>
      <c r="X787" s="54"/>
      <c r="Y787" s="54"/>
      <c r="Z787" s="54"/>
      <c r="AA787" s="54"/>
      <c r="AB787" s="54"/>
      <c r="AC787" s="54"/>
      <c r="AD787" s="54"/>
      <c r="AE787" s="55"/>
      <c r="AF787" s="51"/>
      <c r="AG787" s="41"/>
      <c r="AH787" s="41"/>
      <c r="AI787" s="41"/>
      <c r="AJ787" s="41"/>
      <c r="AK787" s="41"/>
      <c r="AL787" s="41"/>
      <c r="AM787" s="41"/>
      <c r="AN787" s="41"/>
      <c r="AO787" s="41"/>
      <c r="AP787" s="41"/>
      <c r="AQ787" s="41"/>
      <c r="AR787" s="41"/>
      <c r="AS787" s="41"/>
      <c r="AT787" s="41"/>
      <c r="AU787" s="41"/>
      <c r="AV787" s="41"/>
      <c r="AW787" s="41"/>
      <c r="AX787" s="41"/>
      <c r="AY787" s="41"/>
      <c r="AZ787" s="41"/>
      <c r="BA787" s="41"/>
      <c r="BB787" s="42"/>
      <c r="BC787" s="43"/>
      <c r="BD787" s="2"/>
      <c r="BE787" s="2"/>
      <c r="BF787" s="2"/>
      <c r="BG787" s="2"/>
      <c r="BH787" s="2"/>
      <c r="BI787" s="2"/>
      <c r="BJ787" s="2"/>
      <c r="BK787" s="2"/>
      <c r="BL787" s="2"/>
      <c r="BM787" s="2"/>
      <c r="BN787" s="2"/>
      <c r="BO787" s="2"/>
      <c r="BP787" s="2"/>
      <c r="BQ787" s="2"/>
      <c r="BR787" s="2"/>
      <c r="BS787" s="2"/>
      <c r="BT787" s="2"/>
      <c r="BU787" s="2"/>
      <c r="BV787" s="2"/>
      <c r="BW787" s="2"/>
      <c r="BX787" s="2"/>
      <c r="BY787" s="2"/>
    </row>
    <row r="788" spans="1:77" ht="15" x14ac:dyDescent="0.25">
      <c r="A788" s="47"/>
      <c r="B788" s="47"/>
      <c r="C788" s="47"/>
      <c r="D788" s="47"/>
      <c r="E788" s="47"/>
      <c r="F788" s="47"/>
      <c r="G788" s="48"/>
      <c r="H788" s="48"/>
      <c r="I788" s="48"/>
      <c r="J788" s="48"/>
      <c r="K788" s="48"/>
      <c r="L788" s="48"/>
      <c r="M788" s="49"/>
      <c r="N788" s="50"/>
      <c r="O788" s="51"/>
      <c r="P788" s="52"/>
      <c r="Q788" s="52"/>
      <c r="R788" s="51"/>
      <c r="S788" s="53"/>
      <c r="T788" s="49"/>
      <c r="U788" s="50"/>
      <c r="V788" s="51"/>
      <c r="W788" s="51"/>
      <c r="X788" s="54"/>
      <c r="Y788" s="54"/>
      <c r="Z788" s="54"/>
      <c r="AA788" s="54"/>
      <c r="AB788" s="54"/>
      <c r="AC788" s="54"/>
      <c r="AD788" s="54"/>
      <c r="AE788" s="55"/>
      <c r="AF788" s="51"/>
      <c r="AG788" s="41"/>
      <c r="AH788" s="41"/>
      <c r="AI788" s="41"/>
      <c r="AJ788" s="41"/>
      <c r="AK788" s="41"/>
      <c r="AL788" s="41"/>
      <c r="AM788" s="41"/>
      <c r="AN788" s="41"/>
      <c r="AO788" s="41"/>
      <c r="AP788" s="41"/>
      <c r="AQ788" s="41"/>
      <c r="AR788" s="41"/>
      <c r="AS788" s="41"/>
      <c r="AT788" s="41"/>
      <c r="AU788" s="41"/>
      <c r="AV788" s="41"/>
      <c r="AW788" s="41"/>
      <c r="AX788" s="41"/>
      <c r="AY788" s="41"/>
      <c r="AZ788" s="41"/>
      <c r="BA788" s="41"/>
      <c r="BB788" s="42"/>
      <c r="BC788" s="43"/>
      <c r="BD788" s="2"/>
      <c r="BE788" s="2"/>
      <c r="BF788" s="2"/>
      <c r="BG788" s="2"/>
      <c r="BH788" s="2"/>
      <c r="BI788" s="2"/>
      <c r="BJ788" s="2"/>
      <c r="BK788" s="2"/>
      <c r="BL788" s="2"/>
      <c r="BM788" s="2"/>
      <c r="BN788" s="2"/>
      <c r="BO788" s="2"/>
      <c r="BP788" s="2"/>
      <c r="BQ788" s="2"/>
      <c r="BR788" s="2"/>
      <c r="BS788" s="2"/>
      <c r="BT788" s="2"/>
      <c r="BU788" s="2"/>
      <c r="BV788" s="2"/>
      <c r="BW788" s="2"/>
      <c r="BX788" s="2"/>
      <c r="BY788" s="2"/>
    </row>
    <row r="789" spans="1:77" ht="15" x14ac:dyDescent="0.25">
      <c r="A789" s="47"/>
      <c r="B789" s="47"/>
      <c r="C789" s="47"/>
      <c r="D789" s="47"/>
      <c r="E789" s="47"/>
      <c r="F789" s="47"/>
      <c r="G789" s="48"/>
      <c r="H789" s="48"/>
      <c r="I789" s="48"/>
      <c r="J789" s="48"/>
      <c r="K789" s="48"/>
      <c r="L789" s="48"/>
      <c r="M789" s="49"/>
      <c r="N789" s="50"/>
      <c r="O789" s="51"/>
      <c r="P789" s="52"/>
      <c r="Q789" s="52"/>
      <c r="R789" s="51"/>
      <c r="S789" s="53"/>
      <c r="T789" s="49"/>
      <c r="U789" s="50"/>
      <c r="V789" s="51"/>
      <c r="W789" s="51"/>
      <c r="X789" s="54"/>
      <c r="Y789" s="54"/>
      <c r="Z789" s="54"/>
      <c r="AA789" s="54"/>
      <c r="AB789" s="54"/>
      <c r="AC789" s="54"/>
      <c r="AD789" s="54"/>
      <c r="AE789" s="55"/>
      <c r="AF789" s="51"/>
      <c r="AG789" s="41"/>
      <c r="AH789" s="41"/>
      <c r="AI789" s="41"/>
      <c r="AJ789" s="41"/>
      <c r="AK789" s="41"/>
      <c r="AL789" s="41"/>
      <c r="AM789" s="41"/>
      <c r="AN789" s="41"/>
      <c r="AO789" s="41"/>
      <c r="AP789" s="41"/>
      <c r="AQ789" s="41"/>
      <c r="AR789" s="41"/>
      <c r="AS789" s="41"/>
      <c r="AT789" s="41"/>
      <c r="AU789" s="41"/>
      <c r="AV789" s="41"/>
      <c r="AW789" s="41"/>
      <c r="AX789" s="41"/>
      <c r="AY789" s="41"/>
      <c r="AZ789" s="41"/>
      <c r="BA789" s="41"/>
      <c r="BB789" s="42"/>
      <c r="BC789" s="43"/>
      <c r="BD789" s="2"/>
      <c r="BE789" s="2"/>
      <c r="BF789" s="2"/>
      <c r="BG789" s="2"/>
      <c r="BH789" s="2"/>
      <c r="BI789" s="2"/>
      <c r="BJ789" s="2"/>
      <c r="BK789" s="2"/>
      <c r="BL789" s="2"/>
      <c r="BM789" s="2"/>
      <c r="BN789" s="2"/>
      <c r="BO789" s="2"/>
      <c r="BP789" s="2"/>
      <c r="BQ789" s="2"/>
      <c r="BR789" s="2"/>
      <c r="BS789" s="2"/>
      <c r="BT789" s="2"/>
      <c r="BU789" s="2"/>
      <c r="BV789" s="2"/>
      <c r="BW789" s="2"/>
      <c r="BX789" s="2"/>
      <c r="BY789" s="2"/>
    </row>
    <row r="790" spans="1:77" ht="15" x14ac:dyDescent="0.25">
      <c r="A790" s="47"/>
      <c r="B790" s="47"/>
      <c r="C790" s="47"/>
      <c r="D790" s="47"/>
      <c r="E790" s="47"/>
      <c r="F790" s="47"/>
      <c r="G790" s="48"/>
      <c r="H790" s="48"/>
      <c r="I790" s="48"/>
      <c r="J790" s="48"/>
      <c r="K790" s="48"/>
      <c r="L790" s="48"/>
      <c r="M790" s="49"/>
      <c r="N790" s="50"/>
      <c r="O790" s="51"/>
      <c r="P790" s="52"/>
      <c r="Q790" s="52"/>
      <c r="R790" s="51"/>
      <c r="S790" s="53"/>
      <c r="T790" s="49"/>
      <c r="U790" s="50"/>
      <c r="V790" s="51"/>
      <c r="W790" s="51"/>
      <c r="X790" s="54"/>
      <c r="Y790" s="54"/>
      <c r="Z790" s="54"/>
      <c r="AA790" s="54"/>
      <c r="AB790" s="54"/>
      <c r="AC790" s="54"/>
      <c r="AD790" s="54"/>
      <c r="AE790" s="55"/>
      <c r="AF790" s="51"/>
      <c r="AG790" s="41"/>
      <c r="AH790" s="41"/>
      <c r="AI790" s="41"/>
      <c r="AJ790" s="41"/>
      <c r="AK790" s="41"/>
      <c r="AL790" s="41"/>
      <c r="AM790" s="41"/>
      <c r="AN790" s="41"/>
      <c r="AO790" s="41"/>
      <c r="AP790" s="41"/>
      <c r="AQ790" s="41"/>
      <c r="AR790" s="41"/>
      <c r="AS790" s="41"/>
      <c r="AT790" s="41"/>
      <c r="AU790" s="41"/>
      <c r="AV790" s="41"/>
      <c r="AW790" s="41"/>
      <c r="AX790" s="41"/>
      <c r="AY790" s="41"/>
      <c r="AZ790" s="41"/>
      <c r="BA790" s="41"/>
      <c r="BB790" s="42"/>
      <c r="BC790" s="43"/>
      <c r="BD790" s="2"/>
      <c r="BE790" s="2"/>
      <c r="BF790" s="2"/>
      <c r="BG790" s="2"/>
      <c r="BH790" s="2"/>
      <c r="BI790" s="2"/>
      <c r="BJ790" s="2"/>
      <c r="BK790" s="2"/>
      <c r="BL790" s="2"/>
      <c r="BM790" s="2"/>
      <c r="BN790" s="2"/>
      <c r="BO790" s="2"/>
      <c r="BP790" s="2"/>
      <c r="BQ790" s="2"/>
      <c r="BR790" s="2"/>
      <c r="BS790" s="2"/>
      <c r="BT790" s="2"/>
      <c r="BU790" s="2"/>
      <c r="BV790" s="2"/>
      <c r="BW790" s="2"/>
      <c r="BX790" s="2"/>
      <c r="BY790" s="2"/>
    </row>
    <row r="791" spans="1:77" ht="15" x14ac:dyDescent="0.25">
      <c r="A791" s="47"/>
      <c r="B791" s="47"/>
      <c r="C791" s="47"/>
      <c r="D791" s="47"/>
      <c r="E791" s="47"/>
      <c r="F791" s="47"/>
      <c r="G791" s="48"/>
      <c r="H791" s="48"/>
      <c r="I791" s="48"/>
      <c r="J791" s="48"/>
      <c r="K791" s="48"/>
      <c r="L791" s="48"/>
      <c r="M791" s="49"/>
      <c r="N791" s="50"/>
      <c r="O791" s="51"/>
      <c r="P791" s="52"/>
      <c r="Q791" s="52"/>
      <c r="R791" s="51"/>
      <c r="S791" s="53"/>
      <c r="T791" s="49"/>
      <c r="U791" s="50"/>
      <c r="V791" s="51"/>
      <c r="W791" s="51"/>
      <c r="X791" s="54"/>
      <c r="Y791" s="54"/>
      <c r="Z791" s="54"/>
      <c r="AA791" s="54"/>
      <c r="AB791" s="54"/>
      <c r="AC791" s="54"/>
      <c r="AD791" s="54"/>
      <c r="AE791" s="55"/>
      <c r="AF791" s="51"/>
      <c r="AG791" s="41"/>
      <c r="AH791" s="41"/>
      <c r="AI791" s="41"/>
      <c r="AJ791" s="41"/>
      <c r="AK791" s="41"/>
      <c r="AL791" s="41"/>
      <c r="AM791" s="41"/>
      <c r="AN791" s="41"/>
      <c r="AO791" s="41"/>
      <c r="AP791" s="41"/>
      <c r="AQ791" s="41"/>
      <c r="AR791" s="41"/>
      <c r="AS791" s="41"/>
      <c r="AT791" s="41"/>
      <c r="AU791" s="41"/>
      <c r="AV791" s="41"/>
      <c r="AW791" s="41"/>
      <c r="AX791" s="41"/>
      <c r="AY791" s="41"/>
      <c r="AZ791" s="41"/>
      <c r="BA791" s="41"/>
      <c r="BB791" s="42"/>
      <c r="BC791" s="43"/>
      <c r="BD791" s="2"/>
      <c r="BE791" s="2"/>
      <c r="BF791" s="2"/>
      <c r="BG791" s="2"/>
      <c r="BH791" s="2"/>
      <c r="BI791" s="2"/>
      <c r="BJ791" s="2"/>
      <c r="BK791" s="2"/>
      <c r="BL791" s="2"/>
      <c r="BM791" s="2"/>
      <c r="BN791" s="2"/>
      <c r="BO791" s="2"/>
      <c r="BP791" s="2"/>
      <c r="BQ791" s="2"/>
      <c r="BR791" s="2"/>
      <c r="BS791" s="2"/>
      <c r="BT791" s="2"/>
      <c r="BU791" s="2"/>
      <c r="BV791" s="2"/>
      <c r="BW791" s="2"/>
      <c r="BX791" s="2"/>
      <c r="BY791" s="2"/>
    </row>
    <row r="792" spans="1:77" ht="15" x14ac:dyDescent="0.25">
      <c r="A792" s="47"/>
      <c r="B792" s="47"/>
      <c r="C792" s="47"/>
      <c r="D792" s="47"/>
      <c r="E792" s="47"/>
      <c r="F792" s="47"/>
      <c r="G792" s="48"/>
      <c r="H792" s="48"/>
      <c r="I792" s="48"/>
      <c r="J792" s="48"/>
      <c r="K792" s="48"/>
      <c r="L792" s="48"/>
      <c r="M792" s="49"/>
      <c r="N792" s="50"/>
      <c r="O792" s="51"/>
      <c r="P792" s="52"/>
      <c r="Q792" s="52"/>
      <c r="R792" s="51"/>
      <c r="S792" s="53"/>
      <c r="T792" s="49"/>
      <c r="U792" s="50"/>
      <c r="V792" s="51"/>
      <c r="W792" s="51"/>
      <c r="X792" s="54"/>
      <c r="Y792" s="54"/>
      <c r="Z792" s="54"/>
      <c r="AA792" s="54"/>
      <c r="AB792" s="54"/>
      <c r="AC792" s="54"/>
      <c r="AD792" s="54"/>
      <c r="AE792" s="55"/>
      <c r="AF792" s="51"/>
      <c r="AG792" s="41"/>
      <c r="AH792" s="41"/>
      <c r="AI792" s="41"/>
      <c r="AJ792" s="41"/>
      <c r="AK792" s="41"/>
      <c r="AL792" s="41"/>
      <c r="AM792" s="41"/>
      <c r="AN792" s="41"/>
      <c r="AO792" s="41"/>
      <c r="AP792" s="41"/>
      <c r="AQ792" s="41"/>
      <c r="AR792" s="41"/>
      <c r="AS792" s="41"/>
      <c r="AT792" s="41"/>
      <c r="AU792" s="41"/>
      <c r="AV792" s="41"/>
      <c r="AW792" s="41"/>
      <c r="AX792" s="41"/>
      <c r="AY792" s="41"/>
      <c r="AZ792" s="41"/>
      <c r="BA792" s="41"/>
      <c r="BB792" s="42"/>
      <c r="BC792" s="43"/>
      <c r="BD792" s="2"/>
      <c r="BE792" s="2"/>
      <c r="BF792" s="2"/>
      <c r="BG792" s="2"/>
      <c r="BH792" s="2"/>
      <c r="BI792" s="2"/>
      <c r="BJ792" s="2"/>
      <c r="BK792" s="2"/>
      <c r="BL792" s="2"/>
      <c r="BM792" s="2"/>
      <c r="BN792" s="2"/>
      <c r="BO792" s="2"/>
      <c r="BP792" s="2"/>
      <c r="BQ792" s="2"/>
      <c r="BR792" s="2"/>
      <c r="BS792" s="2"/>
      <c r="BT792" s="2"/>
      <c r="BU792" s="2"/>
      <c r="BV792" s="2"/>
      <c r="BW792" s="2"/>
      <c r="BX792" s="2"/>
      <c r="BY792" s="2"/>
    </row>
    <row r="793" spans="1:77" ht="15" x14ac:dyDescent="0.25">
      <c r="A793" s="47"/>
      <c r="B793" s="47"/>
      <c r="C793" s="47"/>
      <c r="D793" s="47"/>
      <c r="E793" s="47"/>
      <c r="F793" s="47"/>
      <c r="G793" s="48"/>
      <c r="H793" s="48"/>
      <c r="I793" s="48"/>
      <c r="J793" s="48"/>
      <c r="K793" s="48"/>
      <c r="L793" s="48"/>
      <c r="M793" s="49"/>
      <c r="N793" s="50"/>
      <c r="O793" s="51"/>
      <c r="P793" s="52"/>
      <c r="Q793" s="52"/>
      <c r="R793" s="51"/>
      <c r="S793" s="53"/>
      <c r="T793" s="49"/>
      <c r="U793" s="50"/>
      <c r="V793" s="51"/>
      <c r="W793" s="51"/>
      <c r="X793" s="54"/>
      <c r="Y793" s="54"/>
      <c r="Z793" s="54"/>
      <c r="AA793" s="54"/>
      <c r="AB793" s="54"/>
      <c r="AC793" s="54"/>
      <c r="AD793" s="54"/>
      <c r="AE793" s="55"/>
      <c r="AF793" s="51"/>
      <c r="AG793" s="41"/>
      <c r="AH793" s="41"/>
      <c r="AI793" s="41"/>
      <c r="AJ793" s="41"/>
      <c r="AK793" s="41"/>
      <c r="AL793" s="41"/>
      <c r="AM793" s="41"/>
      <c r="AN793" s="41"/>
      <c r="AO793" s="41"/>
      <c r="AP793" s="41"/>
      <c r="AQ793" s="41"/>
      <c r="AR793" s="41"/>
      <c r="AS793" s="41"/>
      <c r="AT793" s="41"/>
      <c r="AU793" s="41"/>
      <c r="AV793" s="41"/>
      <c r="AW793" s="41"/>
      <c r="AX793" s="41"/>
      <c r="AY793" s="41"/>
      <c r="AZ793" s="41"/>
      <c r="BA793" s="41"/>
      <c r="BB793" s="42"/>
      <c r="BC793" s="43"/>
      <c r="BD793" s="2"/>
      <c r="BE793" s="2"/>
      <c r="BF793" s="2"/>
      <c r="BG793" s="2"/>
      <c r="BH793" s="2"/>
      <c r="BI793" s="2"/>
      <c r="BJ793" s="2"/>
      <c r="BK793" s="2"/>
      <c r="BL793" s="2"/>
      <c r="BM793" s="2"/>
      <c r="BN793" s="2"/>
      <c r="BO793" s="2"/>
      <c r="BP793" s="2"/>
      <c r="BQ793" s="2"/>
      <c r="BR793" s="2"/>
      <c r="BS793" s="2"/>
      <c r="BT793" s="2"/>
      <c r="BU793" s="2"/>
      <c r="BV793" s="2"/>
      <c r="BW793" s="2"/>
      <c r="BX793" s="2"/>
      <c r="BY793" s="2"/>
    </row>
    <row r="794" spans="1:77" ht="15" x14ac:dyDescent="0.25">
      <c r="A794" s="47"/>
      <c r="B794" s="47"/>
      <c r="C794" s="47"/>
      <c r="D794" s="47"/>
      <c r="E794" s="47"/>
      <c r="F794" s="47"/>
      <c r="G794" s="48"/>
      <c r="H794" s="48"/>
      <c r="I794" s="48"/>
      <c r="J794" s="48"/>
      <c r="K794" s="48"/>
      <c r="L794" s="48"/>
      <c r="M794" s="49"/>
      <c r="N794" s="50"/>
      <c r="O794" s="51"/>
      <c r="P794" s="52"/>
      <c r="Q794" s="52"/>
      <c r="R794" s="51"/>
      <c r="S794" s="53"/>
      <c r="T794" s="49"/>
      <c r="U794" s="50"/>
      <c r="V794" s="51"/>
      <c r="W794" s="51"/>
      <c r="X794" s="54"/>
      <c r="Y794" s="54"/>
      <c r="Z794" s="54"/>
      <c r="AA794" s="54"/>
      <c r="AB794" s="54"/>
      <c r="AC794" s="54"/>
      <c r="AD794" s="54"/>
      <c r="AE794" s="55"/>
      <c r="AF794" s="51"/>
      <c r="AG794" s="41"/>
      <c r="AH794" s="41"/>
      <c r="AI794" s="41"/>
      <c r="AJ794" s="41"/>
      <c r="AK794" s="41"/>
      <c r="AL794" s="41"/>
      <c r="AM794" s="41"/>
      <c r="AN794" s="41"/>
      <c r="AO794" s="41"/>
      <c r="AP794" s="41"/>
      <c r="AQ794" s="41"/>
      <c r="AR794" s="41"/>
      <c r="AS794" s="41"/>
      <c r="AT794" s="41"/>
      <c r="AU794" s="41"/>
      <c r="AV794" s="41"/>
      <c r="AW794" s="41"/>
      <c r="AX794" s="41"/>
      <c r="AY794" s="41"/>
      <c r="AZ794" s="41"/>
      <c r="BA794" s="41"/>
      <c r="BB794" s="42"/>
      <c r="BC794" s="43"/>
      <c r="BD794" s="2"/>
      <c r="BE794" s="2"/>
      <c r="BF794" s="2"/>
      <c r="BG794" s="2"/>
      <c r="BH794" s="2"/>
      <c r="BI794" s="2"/>
      <c r="BJ794" s="2"/>
      <c r="BK794" s="2"/>
      <c r="BL794" s="2"/>
      <c r="BM794" s="2"/>
      <c r="BN794" s="2"/>
      <c r="BO794" s="2"/>
      <c r="BP794" s="2"/>
      <c r="BQ794" s="2"/>
      <c r="BR794" s="2"/>
      <c r="BS794" s="2"/>
      <c r="BT794" s="2"/>
      <c r="BU794" s="2"/>
      <c r="BV794" s="2"/>
      <c r="BW794" s="2"/>
      <c r="BX794" s="2"/>
      <c r="BY794" s="2"/>
    </row>
    <row r="795" spans="1:77" ht="15" x14ac:dyDescent="0.25">
      <c r="A795" s="47"/>
      <c r="B795" s="47"/>
      <c r="C795" s="47"/>
      <c r="D795" s="47"/>
      <c r="E795" s="47"/>
      <c r="F795" s="47"/>
      <c r="G795" s="48"/>
      <c r="H795" s="48"/>
      <c r="I795" s="48"/>
      <c r="J795" s="48"/>
      <c r="K795" s="48"/>
      <c r="L795" s="48"/>
      <c r="M795" s="49"/>
      <c r="N795" s="50"/>
      <c r="O795" s="51"/>
      <c r="P795" s="52"/>
      <c r="Q795" s="52"/>
      <c r="R795" s="51"/>
      <c r="S795" s="53"/>
      <c r="T795" s="49"/>
      <c r="U795" s="50"/>
      <c r="V795" s="51"/>
      <c r="W795" s="51"/>
      <c r="X795" s="54"/>
      <c r="Y795" s="54"/>
      <c r="Z795" s="54"/>
      <c r="AA795" s="54"/>
      <c r="AB795" s="54"/>
      <c r="AC795" s="54"/>
      <c r="AD795" s="54"/>
      <c r="AE795" s="55"/>
      <c r="AF795" s="51"/>
      <c r="AG795" s="41"/>
      <c r="AH795" s="41"/>
      <c r="AI795" s="41"/>
      <c r="AJ795" s="41"/>
      <c r="AK795" s="41"/>
      <c r="AL795" s="41"/>
      <c r="AM795" s="41"/>
      <c r="AN795" s="41"/>
      <c r="AO795" s="41"/>
      <c r="AP795" s="41"/>
      <c r="AQ795" s="41"/>
      <c r="AR795" s="41"/>
      <c r="AS795" s="41"/>
      <c r="AT795" s="41"/>
      <c r="AU795" s="41"/>
      <c r="AV795" s="41"/>
      <c r="AW795" s="41"/>
      <c r="AX795" s="41"/>
      <c r="AY795" s="41"/>
      <c r="AZ795" s="41"/>
      <c r="BA795" s="41"/>
      <c r="BB795" s="42"/>
      <c r="BC795" s="43"/>
      <c r="BD795" s="2"/>
      <c r="BE795" s="2"/>
      <c r="BF795" s="2"/>
      <c r="BG795" s="2"/>
      <c r="BH795" s="2"/>
      <c r="BI795" s="2"/>
      <c r="BJ795" s="2"/>
      <c r="BK795" s="2"/>
      <c r="BL795" s="2"/>
      <c r="BM795" s="2"/>
      <c r="BN795" s="2"/>
      <c r="BO795" s="2"/>
      <c r="BP795" s="2"/>
      <c r="BQ795" s="2"/>
      <c r="BR795" s="2"/>
      <c r="BS795" s="2"/>
      <c r="BT795" s="2"/>
      <c r="BU795" s="2"/>
      <c r="BV795" s="2"/>
      <c r="BW795" s="2"/>
      <c r="BX795" s="2"/>
      <c r="BY795" s="2"/>
    </row>
    <row r="796" spans="1:77" ht="15" x14ac:dyDescent="0.25">
      <c r="A796" s="47"/>
      <c r="B796" s="47"/>
      <c r="C796" s="47"/>
      <c r="D796" s="47"/>
      <c r="E796" s="47"/>
      <c r="F796" s="47"/>
      <c r="G796" s="48"/>
      <c r="H796" s="48"/>
      <c r="I796" s="48"/>
      <c r="J796" s="48"/>
      <c r="K796" s="48"/>
      <c r="L796" s="48"/>
      <c r="M796" s="49"/>
      <c r="N796" s="50"/>
      <c r="O796" s="51"/>
      <c r="P796" s="52"/>
      <c r="Q796" s="52"/>
      <c r="R796" s="51"/>
      <c r="S796" s="53"/>
      <c r="T796" s="49"/>
      <c r="U796" s="50"/>
      <c r="V796" s="51"/>
      <c r="W796" s="51"/>
      <c r="X796" s="54"/>
      <c r="Y796" s="54"/>
      <c r="Z796" s="54"/>
      <c r="AA796" s="54"/>
      <c r="AB796" s="54"/>
      <c r="AC796" s="54"/>
      <c r="AD796" s="54"/>
      <c r="AE796" s="55"/>
      <c r="AF796" s="51"/>
      <c r="AG796" s="41"/>
      <c r="AH796" s="41"/>
      <c r="AI796" s="41"/>
      <c r="AJ796" s="41"/>
      <c r="AK796" s="41"/>
      <c r="AL796" s="41"/>
      <c r="AM796" s="41"/>
      <c r="AN796" s="41"/>
      <c r="AO796" s="41"/>
      <c r="AP796" s="41"/>
      <c r="AQ796" s="41"/>
      <c r="AR796" s="41"/>
      <c r="AS796" s="41"/>
      <c r="AT796" s="41"/>
      <c r="AU796" s="41"/>
      <c r="AV796" s="41"/>
      <c r="AW796" s="41"/>
      <c r="AX796" s="41"/>
      <c r="AY796" s="41"/>
      <c r="AZ796" s="41"/>
      <c r="BA796" s="41"/>
      <c r="BB796" s="42"/>
      <c r="BC796" s="43"/>
      <c r="BD796" s="2"/>
      <c r="BE796" s="2"/>
      <c r="BF796" s="2"/>
      <c r="BG796" s="2"/>
      <c r="BH796" s="2"/>
      <c r="BI796" s="2"/>
      <c r="BJ796" s="2"/>
      <c r="BK796" s="2"/>
      <c r="BL796" s="2"/>
      <c r="BM796" s="2"/>
      <c r="BN796" s="2"/>
      <c r="BO796" s="2"/>
      <c r="BP796" s="2"/>
      <c r="BQ796" s="2"/>
      <c r="BR796" s="2"/>
      <c r="BS796" s="2"/>
      <c r="BT796" s="2"/>
      <c r="BU796" s="2"/>
      <c r="BV796" s="2"/>
      <c r="BW796" s="2"/>
      <c r="BX796" s="2"/>
      <c r="BY796" s="2"/>
    </row>
    <row r="797" spans="1:77" ht="15" x14ac:dyDescent="0.25">
      <c r="A797" s="47"/>
      <c r="B797" s="47"/>
      <c r="C797" s="47"/>
      <c r="D797" s="47"/>
      <c r="E797" s="47"/>
      <c r="F797" s="47"/>
      <c r="G797" s="48"/>
      <c r="H797" s="48"/>
      <c r="I797" s="48"/>
      <c r="J797" s="48"/>
      <c r="K797" s="48"/>
      <c r="L797" s="48"/>
      <c r="M797" s="49"/>
      <c r="N797" s="50"/>
      <c r="O797" s="51"/>
      <c r="P797" s="52"/>
      <c r="Q797" s="52"/>
      <c r="R797" s="51"/>
      <c r="S797" s="53"/>
      <c r="T797" s="49"/>
      <c r="U797" s="50"/>
      <c r="V797" s="51"/>
      <c r="W797" s="51"/>
      <c r="X797" s="54"/>
      <c r="Y797" s="54"/>
      <c r="Z797" s="54"/>
      <c r="AA797" s="54"/>
      <c r="AB797" s="54"/>
      <c r="AC797" s="54"/>
      <c r="AD797" s="54"/>
      <c r="AE797" s="55"/>
      <c r="AF797" s="51"/>
      <c r="AG797" s="41"/>
      <c r="AH797" s="41"/>
      <c r="AI797" s="41"/>
      <c r="AJ797" s="41"/>
      <c r="AK797" s="41"/>
      <c r="AL797" s="41"/>
      <c r="AM797" s="41"/>
      <c r="AN797" s="41"/>
      <c r="AO797" s="41"/>
      <c r="AP797" s="41"/>
      <c r="AQ797" s="41"/>
      <c r="AR797" s="41"/>
      <c r="AS797" s="41"/>
      <c r="AT797" s="41"/>
      <c r="AU797" s="41"/>
      <c r="AV797" s="41"/>
      <c r="AW797" s="41"/>
      <c r="AX797" s="41"/>
      <c r="AY797" s="41"/>
      <c r="AZ797" s="41"/>
      <c r="BA797" s="41"/>
      <c r="BB797" s="42"/>
      <c r="BC797" s="43"/>
      <c r="BD797" s="2"/>
      <c r="BE797" s="2"/>
      <c r="BF797" s="2"/>
      <c r="BG797" s="2"/>
      <c r="BH797" s="2"/>
      <c r="BI797" s="2"/>
      <c r="BJ797" s="2"/>
      <c r="BK797" s="2"/>
      <c r="BL797" s="2"/>
      <c r="BM797" s="2"/>
      <c r="BN797" s="2"/>
      <c r="BO797" s="2"/>
      <c r="BP797" s="2"/>
      <c r="BQ797" s="2"/>
      <c r="BR797" s="2"/>
      <c r="BS797" s="2"/>
      <c r="BT797" s="2"/>
      <c r="BU797" s="2"/>
      <c r="BV797" s="2"/>
      <c r="BW797" s="2"/>
      <c r="BX797" s="2"/>
      <c r="BY797" s="2"/>
    </row>
    <row r="798" spans="1:77" ht="15" x14ac:dyDescent="0.25">
      <c r="A798" s="47"/>
      <c r="B798" s="47"/>
      <c r="C798" s="47"/>
      <c r="D798" s="47"/>
      <c r="E798" s="47"/>
      <c r="F798" s="47"/>
      <c r="G798" s="48"/>
      <c r="H798" s="48"/>
      <c r="I798" s="48"/>
      <c r="J798" s="48"/>
      <c r="K798" s="48"/>
      <c r="L798" s="48"/>
      <c r="M798" s="49"/>
      <c r="N798" s="50"/>
      <c r="O798" s="51"/>
      <c r="P798" s="52"/>
      <c r="Q798" s="52"/>
      <c r="R798" s="51"/>
      <c r="S798" s="53"/>
      <c r="T798" s="49"/>
      <c r="U798" s="50"/>
      <c r="V798" s="51"/>
      <c r="W798" s="51"/>
      <c r="X798" s="54"/>
      <c r="Y798" s="54"/>
      <c r="Z798" s="54"/>
      <c r="AA798" s="54"/>
      <c r="AB798" s="54"/>
      <c r="AC798" s="54"/>
      <c r="AD798" s="54"/>
      <c r="AE798" s="55"/>
      <c r="AF798" s="51"/>
      <c r="AG798" s="41"/>
      <c r="AH798" s="41"/>
      <c r="AI798" s="41"/>
      <c r="AJ798" s="41"/>
      <c r="AK798" s="41"/>
      <c r="AL798" s="41"/>
      <c r="AM798" s="41"/>
      <c r="AN798" s="41"/>
      <c r="AO798" s="41"/>
      <c r="AP798" s="41"/>
      <c r="AQ798" s="41"/>
      <c r="AR798" s="41"/>
      <c r="AS798" s="41"/>
      <c r="AT798" s="41"/>
      <c r="AU798" s="41"/>
      <c r="AV798" s="41"/>
      <c r="AW798" s="41"/>
      <c r="AX798" s="41"/>
      <c r="AY798" s="41"/>
      <c r="AZ798" s="41"/>
      <c r="BA798" s="41"/>
      <c r="BB798" s="42"/>
      <c r="BC798" s="43"/>
      <c r="BD798" s="2"/>
      <c r="BE798" s="2"/>
      <c r="BF798" s="2"/>
      <c r="BG798" s="2"/>
      <c r="BH798" s="2"/>
      <c r="BI798" s="2"/>
      <c r="BJ798" s="2"/>
      <c r="BK798" s="2"/>
      <c r="BL798" s="2"/>
      <c r="BM798" s="2"/>
      <c r="BN798" s="2"/>
      <c r="BO798" s="2"/>
      <c r="BP798" s="2"/>
      <c r="BQ798" s="2"/>
      <c r="BR798" s="2"/>
      <c r="BS798" s="2"/>
      <c r="BT798" s="2"/>
      <c r="BU798" s="2"/>
      <c r="BV798" s="2"/>
      <c r="BW798" s="2"/>
      <c r="BX798" s="2"/>
      <c r="BY798" s="2"/>
    </row>
    <row r="799" spans="1:77" ht="15" x14ac:dyDescent="0.25">
      <c r="A799" s="47"/>
      <c r="B799" s="47"/>
      <c r="C799" s="47"/>
      <c r="D799" s="47"/>
      <c r="E799" s="47"/>
      <c r="F799" s="47"/>
      <c r="G799" s="48"/>
      <c r="H799" s="48"/>
      <c r="I799" s="48"/>
      <c r="J799" s="48"/>
      <c r="K799" s="48"/>
      <c r="L799" s="48"/>
      <c r="M799" s="49"/>
      <c r="N799" s="50"/>
      <c r="O799" s="51"/>
      <c r="P799" s="52"/>
      <c r="Q799" s="52"/>
      <c r="R799" s="51"/>
      <c r="S799" s="53"/>
      <c r="T799" s="49"/>
      <c r="U799" s="50"/>
      <c r="V799" s="51"/>
      <c r="W799" s="51"/>
      <c r="X799" s="54"/>
      <c r="Y799" s="54"/>
      <c r="Z799" s="54"/>
      <c r="AA799" s="54"/>
      <c r="AB799" s="54"/>
      <c r="AC799" s="54"/>
      <c r="AD799" s="54"/>
      <c r="AE799" s="55"/>
      <c r="AF799" s="51"/>
      <c r="AG799" s="41"/>
      <c r="AH799" s="41"/>
      <c r="AI799" s="41"/>
      <c r="AJ799" s="41"/>
      <c r="AK799" s="41"/>
      <c r="AL799" s="41"/>
      <c r="AM799" s="41"/>
      <c r="AN799" s="41"/>
      <c r="AO799" s="41"/>
      <c r="AP799" s="41"/>
      <c r="AQ799" s="41"/>
      <c r="AR799" s="41"/>
      <c r="AS799" s="41"/>
      <c r="AT799" s="41"/>
      <c r="AU799" s="41"/>
      <c r="AV799" s="41"/>
      <c r="AW799" s="41"/>
      <c r="AX799" s="41"/>
      <c r="AY799" s="41"/>
      <c r="AZ799" s="41"/>
      <c r="BA799" s="41"/>
      <c r="BB799" s="42"/>
      <c r="BC799" s="43"/>
      <c r="BD799" s="2"/>
      <c r="BE799" s="2"/>
      <c r="BF799" s="2"/>
      <c r="BG799" s="2"/>
      <c r="BH799" s="2"/>
      <c r="BI799" s="2"/>
      <c r="BJ799" s="2"/>
      <c r="BK799" s="2"/>
      <c r="BL799" s="2"/>
      <c r="BM799" s="2"/>
      <c r="BN799" s="2"/>
      <c r="BO799" s="2"/>
      <c r="BP799" s="2"/>
      <c r="BQ799" s="2"/>
      <c r="BR799" s="2"/>
      <c r="BS799" s="2"/>
      <c r="BT799" s="2"/>
      <c r="BU799" s="2"/>
      <c r="BV799" s="2"/>
      <c r="BW799" s="2"/>
      <c r="BX799" s="2"/>
      <c r="BY799" s="2"/>
    </row>
    <row r="800" spans="1:77" ht="15" x14ac:dyDescent="0.25">
      <c r="A800" s="47"/>
      <c r="B800" s="47"/>
      <c r="C800" s="47"/>
      <c r="D800" s="47"/>
      <c r="E800" s="47"/>
      <c r="F800" s="47"/>
      <c r="G800" s="48"/>
      <c r="H800" s="48"/>
      <c r="I800" s="48"/>
      <c r="J800" s="48"/>
      <c r="K800" s="48"/>
      <c r="L800" s="48"/>
      <c r="M800" s="49"/>
      <c r="N800" s="50"/>
      <c r="O800" s="51"/>
      <c r="P800" s="52"/>
      <c r="Q800" s="52"/>
      <c r="R800" s="51"/>
      <c r="S800" s="53"/>
      <c r="T800" s="49"/>
      <c r="U800" s="50"/>
      <c r="V800" s="51"/>
      <c r="W800" s="51"/>
      <c r="X800" s="54"/>
      <c r="Y800" s="54"/>
      <c r="Z800" s="54"/>
      <c r="AA800" s="54"/>
      <c r="AB800" s="54"/>
      <c r="AC800" s="54"/>
      <c r="AD800" s="54"/>
      <c r="AE800" s="55"/>
      <c r="AF800" s="51"/>
      <c r="AG800" s="41"/>
      <c r="AH800" s="41"/>
      <c r="AI800" s="41"/>
      <c r="AJ800" s="41"/>
      <c r="AK800" s="41"/>
      <c r="AL800" s="41"/>
      <c r="AM800" s="41"/>
      <c r="AN800" s="41"/>
      <c r="AO800" s="41"/>
      <c r="AP800" s="41"/>
      <c r="AQ800" s="41"/>
      <c r="AR800" s="41"/>
      <c r="AS800" s="41"/>
      <c r="AT800" s="41"/>
      <c r="AU800" s="41"/>
      <c r="AV800" s="41"/>
      <c r="AW800" s="41"/>
      <c r="AX800" s="41"/>
      <c r="AY800" s="41"/>
      <c r="AZ800" s="41"/>
      <c r="BA800" s="41"/>
      <c r="BB800" s="42"/>
      <c r="BC800" s="43"/>
      <c r="BD800" s="2"/>
      <c r="BE800" s="2"/>
      <c r="BF800" s="2"/>
      <c r="BG800" s="2"/>
      <c r="BH800" s="2"/>
      <c r="BI800" s="2"/>
      <c r="BJ800" s="2"/>
      <c r="BK800" s="2"/>
      <c r="BL800" s="2"/>
      <c r="BM800" s="2"/>
      <c r="BN800" s="2"/>
      <c r="BO800" s="2"/>
      <c r="BP800" s="2"/>
      <c r="BQ800" s="2"/>
      <c r="BR800" s="2"/>
      <c r="BS800" s="2"/>
      <c r="BT800" s="2"/>
      <c r="BU800" s="2"/>
      <c r="BV800" s="2"/>
      <c r="BW800" s="2"/>
      <c r="BX800" s="2"/>
      <c r="BY800" s="2"/>
    </row>
    <row r="801" spans="1:77" ht="15" x14ac:dyDescent="0.25">
      <c r="A801" s="47"/>
      <c r="B801" s="47"/>
      <c r="C801" s="47"/>
      <c r="D801" s="47"/>
      <c r="E801" s="47"/>
      <c r="F801" s="47"/>
      <c r="G801" s="48"/>
      <c r="H801" s="48"/>
      <c r="I801" s="48"/>
      <c r="J801" s="48"/>
      <c r="K801" s="48"/>
      <c r="L801" s="48"/>
      <c r="M801" s="49"/>
      <c r="N801" s="50"/>
      <c r="O801" s="51"/>
      <c r="P801" s="52"/>
      <c r="Q801" s="52"/>
      <c r="R801" s="51"/>
      <c r="S801" s="53"/>
      <c r="T801" s="49"/>
      <c r="U801" s="50"/>
      <c r="V801" s="51"/>
      <c r="W801" s="51"/>
      <c r="X801" s="54"/>
      <c r="Y801" s="54"/>
      <c r="Z801" s="54"/>
      <c r="AA801" s="54"/>
      <c r="AB801" s="54"/>
      <c r="AC801" s="54"/>
      <c r="AD801" s="54"/>
      <c r="AE801" s="55"/>
      <c r="AF801" s="51"/>
      <c r="AG801" s="41"/>
      <c r="AH801" s="41"/>
      <c r="AI801" s="41"/>
      <c r="AJ801" s="41"/>
      <c r="AK801" s="41"/>
      <c r="AL801" s="41"/>
      <c r="AM801" s="41"/>
      <c r="AN801" s="41"/>
      <c r="AO801" s="41"/>
      <c r="AP801" s="41"/>
      <c r="AQ801" s="41"/>
      <c r="AR801" s="41"/>
      <c r="AS801" s="41"/>
      <c r="AT801" s="41"/>
      <c r="AU801" s="41"/>
      <c r="AV801" s="41"/>
      <c r="AW801" s="41"/>
      <c r="AX801" s="41"/>
      <c r="AY801" s="41"/>
      <c r="AZ801" s="41"/>
      <c r="BA801" s="41"/>
      <c r="BB801" s="42"/>
      <c r="BC801" s="43"/>
      <c r="BD801" s="2"/>
      <c r="BE801" s="2"/>
      <c r="BF801" s="2"/>
      <c r="BG801" s="2"/>
      <c r="BH801" s="2"/>
      <c r="BI801" s="2"/>
      <c r="BJ801" s="2"/>
      <c r="BK801" s="2"/>
      <c r="BL801" s="2"/>
      <c r="BM801" s="2"/>
      <c r="BN801" s="2"/>
      <c r="BO801" s="2"/>
      <c r="BP801" s="2"/>
      <c r="BQ801" s="2"/>
      <c r="BR801" s="2"/>
      <c r="BS801" s="2"/>
      <c r="BT801" s="2"/>
      <c r="BU801" s="2"/>
      <c r="BV801" s="2"/>
      <c r="BW801" s="2"/>
      <c r="BX801" s="2"/>
      <c r="BY801" s="2"/>
    </row>
    <row r="802" spans="1:77" ht="15" x14ac:dyDescent="0.25">
      <c r="A802" s="47"/>
      <c r="B802" s="47"/>
      <c r="C802" s="47"/>
      <c r="D802" s="47"/>
      <c r="E802" s="47"/>
      <c r="F802" s="47"/>
      <c r="G802" s="48"/>
      <c r="H802" s="48"/>
      <c r="I802" s="48"/>
      <c r="J802" s="48"/>
      <c r="K802" s="48"/>
      <c r="L802" s="48"/>
      <c r="M802" s="49"/>
      <c r="N802" s="50"/>
      <c r="O802" s="51"/>
      <c r="P802" s="52"/>
      <c r="Q802" s="52"/>
      <c r="R802" s="51"/>
      <c r="S802" s="53"/>
      <c r="T802" s="49"/>
      <c r="U802" s="50"/>
      <c r="V802" s="51"/>
      <c r="W802" s="51"/>
      <c r="X802" s="54"/>
      <c r="Y802" s="54"/>
      <c r="Z802" s="54"/>
      <c r="AA802" s="54"/>
      <c r="AB802" s="54"/>
      <c r="AC802" s="54"/>
      <c r="AD802" s="54"/>
      <c r="AE802" s="55"/>
      <c r="AF802" s="51"/>
      <c r="AG802" s="41"/>
      <c r="AH802" s="41"/>
      <c r="AI802" s="41"/>
      <c r="AJ802" s="41"/>
      <c r="AK802" s="41"/>
      <c r="AL802" s="41"/>
      <c r="AM802" s="41"/>
      <c r="AN802" s="41"/>
      <c r="AO802" s="41"/>
      <c r="AP802" s="41"/>
      <c r="AQ802" s="41"/>
      <c r="AR802" s="41"/>
      <c r="AS802" s="41"/>
      <c r="AT802" s="41"/>
      <c r="AU802" s="41"/>
      <c r="AV802" s="41"/>
      <c r="AW802" s="41"/>
      <c r="AX802" s="41"/>
      <c r="AY802" s="41"/>
      <c r="AZ802" s="41"/>
      <c r="BA802" s="41"/>
      <c r="BB802" s="42"/>
      <c r="BC802" s="43"/>
      <c r="BD802" s="2"/>
      <c r="BE802" s="2"/>
      <c r="BF802" s="2"/>
      <c r="BG802" s="2"/>
      <c r="BH802" s="2"/>
      <c r="BI802" s="2"/>
      <c r="BJ802" s="2"/>
      <c r="BK802" s="2"/>
      <c r="BL802" s="2"/>
      <c r="BM802" s="2"/>
      <c r="BN802" s="2"/>
      <c r="BO802" s="2"/>
      <c r="BP802" s="2"/>
      <c r="BQ802" s="2"/>
      <c r="BR802" s="2"/>
      <c r="BS802" s="2"/>
      <c r="BT802" s="2"/>
      <c r="BU802" s="2"/>
      <c r="BV802" s="2"/>
      <c r="BW802" s="2"/>
      <c r="BX802" s="2"/>
      <c r="BY802" s="2"/>
    </row>
    <row r="803" spans="1:77" ht="15" x14ac:dyDescent="0.25">
      <c r="A803" s="47"/>
      <c r="B803" s="47"/>
      <c r="C803" s="47"/>
      <c r="D803" s="47"/>
      <c r="E803" s="47"/>
      <c r="F803" s="47"/>
      <c r="G803" s="48"/>
      <c r="H803" s="48"/>
      <c r="I803" s="48"/>
      <c r="J803" s="48"/>
      <c r="K803" s="48"/>
      <c r="L803" s="48"/>
      <c r="M803" s="49"/>
      <c r="N803" s="50"/>
      <c r="O803" s="51"/>
      <c r="P803" s="52"/>
      <c r="Q803" s="52"/>
      <c r="R803" s="51"/>
      <c r="S803" s="53"/>
      <c r="T803" s="49"/>
      <c r="U803" s="50"/>
      <c r="V803" s="51"/>
      <c r="W803" s="51"/>
      <c r="X803" s="54"/>
      <c r="Y803" s="54"/>
      <c r="Z803" s="54"/>
      <c r="AA803" s="54"/>
      <c r="AB803" s="54"/>
      <c r="AC803" s="54"/>
      <c r="AD803" s="54"/>
      <c r="AE803" s="55"/>
      <c r="AF803" s="51"/>
      <c r="AG803" s="41"/>
      <c r="AH803" s="41"/>
      <c r="AI803" s="41"/>
      <c r="AJ803" s="41"/>
      <c r="AK803" s="41"/>
      <c r="AL803" s="41"/>
      <c r="AM803" s="41"/>
      <c r="AN803" s="41"/>
      <c r="AO803" s="41"/>
      <c r="AP803" s="41"/>
      <c r="AQ803" s="41"/>
      <c r="AR803" s="41"/>
      <c r="AS803" s="41"/>
      <c r="AT803" s="41"/>
      <c r="AU803" s="41"/>
      <c r="AV803" s="41"/>
      <c r="AW803" s="41"/>
      <c r="AX803" s="41"/>
      <c r="AY803" s="41"/>
      <c r="AZ803" s="41"/>
      <c r="BA803" s="41"/>
      <c r="BB803" s="42"/>
      <c r="BC803" s="43"/>
      <c r="BD803" s="2"/>
      <c r="BE803" s="2"/>
      <c r="BF803" s="2"/>
      <c r="BG803" s="2"/>
      <c r="BH803" s="2"/>
      <c r="BI803" s="2"/>
      <c r="BJ803" s="2"/>
      <c r="BK803" s="2"/>
      <c r="BL803" s="2"/>
      <c r="BM803" s="2"/>
      <c r="BN803" s="2"/>
      <c r="BO803" s="2"/>
      <c r="BP803" s="2"/>
      <c r="BQ803" s="2"/>
      <c r="BR803" s="2"/>
      <c r="BS803" s="2"/>
      <c r="BT803" s="2"/>
      <c r="BU803" s="2"/>
      <c r="BV803" s="2"/>
      <c r="BW803" s="2"/>
      <c r="BX803" s="2"/>
      <c r="BY803" s="2"/>
    </row>
    <row r="804" spans="1:77" ht="15" x14ac:dyDescent="0.25">
      <c r="A804" s="47"/>
      <c r="B804" s="47"/>
      <c r="C804" s="47"/>
      <c r="D804" s="47"/>
      <c r="E804" s="47"/>
      <c r="F804" s="47"/>
      <c r="G804" s="48"/>
      <c r="H804" s="48"/>
      <c r="I804" s="48"/>
      <c r="J804" s="48"/>
      <c r="K804" s="48"/>
      <c r="L804" s="48"/>
      <c r="M804" s="49"/>
      <c r="N804" s="50"/>
      <c r="O804" s="51"/>
      <c r="P804" s="52"/>
      <c r="Q804" s="52"/>
      <c r="R804" s="51"/>
      <c r="S804" s="53"/>
      <c r="T804" s="49"/>
      <c r="U804" s="50"/>
      <c r="V804" s="51"/>
      <c r="W804" s="51"/>
      <c r="X804" s="54"/>
      <c r="Y804" s="54"/>
      <c r="Z804" s="54"/>
      <c r="AA804" s="54"/>
      <c r="AB804" s="54"/>
      <c r="AC804" s="54"/>
      <c r="AD804" s="54"/>
      <c r="AE804" s="55"/>
      <c r="AF804" s="51"/>
      <c r="AG804" s="41"/>
      <c r="AH804" s="41"/>
      <c r="AI804" s="41"/>
      <c r="AJ804" s="41"/>
      <c r="AK804" s="41"/>
      <c r="AL804" s="41"/>
      <c r="AM804" s="41"/>
      <c r="AN804" s="41"/>
      <c r="AO804" s="41"/>
      <c r="AP804" s="41"/>
      <c r="AQ804" s="41"/>
      <c r="AR804" s="41"/>
      <c r="AS804" s="41"/>
      <c r="AT804" s="41"/>
      <c r="AU804" s="41"/>
      <c r="AV804" s="41"/>
      <c r="AW804" s="41"/>
      <c r="AX804" s="41"/>
      <c r="AY804" s="41"/>
      <c r="AZ804" s="41"/>
      <c r="BA804" s="41"/>
      <c r="BB804" s="42"/>
      <c r="BC804" s="43"/>
      <c r="BD804" s="2"/>
      <c r="BE804" s="2"/>
      <c r="BF804" s="2"/>
      <c r="BG804" s="2"/>
      <c r="BH804" s="2"/>
      <c r="BI804" s="2"/>
      <c r="BJ804" s="2"/>
      <c r="BK804" s="2"/>
      <c r="BL804" s="2"/>
      <c r="BM804" s="2"/>
      <c r="BN804" s="2"/>
      <c r="BO804" s="2"/>
      <c r="BP804" s="2"/>
      <c r="BQ804" s="2"/>
      <c r="BR804" s="2"/>
      <c r="BS804" s="2"/>
      <c r="BT804" s="2"/>
      <c r="BU804" s="2"/>
      <c r="BV804" s="2"/>
      <c r="BW804" s="2"/>
      <c r="BX804" s="2"/>
      <c r="BY804" s="2"/>
    </row>
    <row r="805" spans="1:77" ht="15" x14ac:dyDescent="0.25">
      <c r="A805" s="47"/>
      <c r="B805" s="47"/>
      <c r="C805" s="47"/>
      <c r="D805" s="47"/>
      <c r="E805" s="47"/>
      <c r="F805" s="47"/>
      <c r="G805" s="48"/>
      <c r="H805" s="48"/>
      <c r="I805" s="48"/>
      <c r="J805" s="48"/>
      <c r="K805" s="48"/>
      <c r="L805" s="48"/>
      <c r="M805" s="49"/>
      <c r="N805" s="50"/>
      <c r="O805" s="51"/>
      <c r="P805" s="52"/>
      <c r="Q805" s="52"/>
      <c r="R805" s="51"/>
      <c r="S805" s="53"/>
      <c r="T805" s="49"/>
      <c r="U805" s="50"/>
      <c r="V805" s="51"/>
      <c r="W805" s="51"/>
      <c r="X805" s="54"/>
      <c r="Y805" s="54"/>
      <c r="Z805" s="54"/>
      <c r="AA805" s="54"/>
      <c r="AB805" s="54"/>
      <c r="AC805" s="54"/>
      <c r="AD805" s="54"/>
      <c r="AE805" s="55"/>
      <c r="AF805" s="51"/>
      <c r="AG805" s="41"/>
      <c r="AH805" s="41"/>
      <c r="AI805" s="41"/>
      <c r="AJ805" s="41"/>
      <c r="AK805" s="41"/>
      <c r="AL805" s="41"/>
      <c r="AM805" s="41"/>
      <c r="AN805" s="41"/>
      <c r="AO805" s="41"/>
      <c r="AP805" s="41"/>
      <c r="AQ805" s="41"/>
      <c r="AR805" s="41"/>
      <c r="AS805" s="41"/>
      <c r="AT805" s="41"/>
      <c r="AU805" s="41"/>
      <c r="AV805" s="41"/>
      <c r="AW805" s="41"/>
      <c r="AX805" s="41"/>
      <c r="AY805" s="41"/>
      <c r="AZ805" s="41"/>
      <c r="BA805" s="41"/>
      <c r="BB805" s="42"/>
      <c r="BC805" s="43"/>
      <c r="BD805" s="2"/>
      <c r="BE805" s="2"/>
      <c r="BF805" s="2"/>
      <c r="BG805" s="2"/>
      <c r="BH805" s="2"/>
      <c r="BI805" s="2"/>
      <c r="BJ805" s="2"/>
      <c r="BK805" s="2"/>
      <c r="BL805" s="2"/>
      <c r="BM805" s="2"/>
      <c r="BN805" s="2"/>
      <c r="BO805" s="2"/>
      <c r="BP805" s="2"/>
      <c r="BQ805" s="2"/>
      <c r="BR805" s="2"/>
      <c r="BS805" s="2"/>
      <c r="BT805" s="2"/>
      <c r="BU805" s="2"/>
      <c r="BV805" s="2"/>
      <c r="BW805" s="2"/>
      <c r="BX805" s="2"/>
      <c r="BY805" s="2"/>
    </row>
    <row r="806" spans="1:77" ht="15" x14ac:dyDescent="0.25">
      <c r="A806" s="47"/>
      <c r="B806" s="47"/>
      <c r="C806" s="47"/>
      <c r="D806" s="47"/>
      <c r="E806" s="47"/>
      <c r="F806" s="47"/>
      <c r="G806" s="48"/>
      <c r="H806" s="48"/>
      <c r="I806" s="48"/>
      <c r="J806" s="48"/>
      <c r="K806" s="48"/>
      <c r="L806" s="48"/>
      <c r="M806" s="49"/>
      <c r="N806" s="50"/>
      <c r="O806" s="51"/>
      <c r="P806" s="52"/>
      <c r="Q806" s="52"/>
      <c r="R806" s="51"/>
      <c r="S806" s="53"/>
      <c r="T806" s="49"/>
      <c r="U806" s="50"/>
      <c r="V806" s="51"/>
      <c r="W806" s="51"/>
      <c r="X806" s="54"/>
      <c r="Y806" s="54"/>
      <c r="Z806" s="54"/>
      <c r="AA806" s="54"/>
      <c r="AB806" s="54"/>
      <c r="AC806" s="54"/>
      <c r="AD806" s="54"/>
      <c r="AE806" s="55"/>
      <c r="AF806" s="51"/>
      <c r="AG806" s="41"/>
      <c r="AH806" s="41"/>
      <c r="AI806" s="41"/>
      <c r="AJ806" s="41"/>
      <c r="AK806" s="41"/>
      <c r="AL806" s="41"/>
      <c r="AM806" s="41"/>
      <c r="AN806" s="41"/>
      <c r="AO806" s="41"/>
      <c r="AP806" s="41"/>
      <c r="AQ806" s="41"/>
      <c r="AR806" s="41"/>
      <c r="AS806" s="41"/>
      <c r="AT806" s="41"/>
      <c r="AU806" s="41"/>
      <c r="AV806" s="41"/>
      <c r="AW806" s="41"/>
      <c r="AX806" s="41"/>
      <c r="AY806" s="41"/>
      <c r="AZ806" s="41"/>
      <c r="BA806" s="41"/>
      <c r="BB806" s="42"/>
      <c r="BC806" s="43"/>
      <c r="BD806" s="2"/>
      <c r="BE806" s="2"/>
      <c r="BF806" s="2"/>
      <c r="BG806" s="2"/>
      <c r="BH806" s="2"/>
      <c r="BI806" s="2"/>
      <c r="BJ806" s="2"/>
      <c r="BK806" s="2"/>
      <c r="BL806" s="2"/>
      <c r="BM806" s="2"/>
      <c r="BN806" s="2"/>
      <c r="BO806" s="2"/>
      <c r="BP806" s="2"/>
      <c r="BQ806" s="2"/>
      <c r="BR806" s="2"/>
      <c r="BS806" s="2"/>
      <c r="BT806" s="2"/>
      <c r="BU806" s="2"/>
      <c r="BV806" s="2"/>
      <c r="BW806" s="2"/>
      <c r="BX806" s="2"/>
      <c r="BY806" s="2"/>
    </row>
    <row r="807" spans="1:77" ht="15" x14ac:dyDescent="0.25">
      <c r="A807" s="47"/>
      <c r="B807" s="47"/>
      <c r="C807" s="47"/>
      <c r="D807" s="47"/>
      <c r="E807" s="47"/>
      <c r="F807" s="47"/>
      <c r="G807" s="48"/>
      <c r="H807" s="48"/>
      <c r="I807" s="48"/>
      <c r="J807" s="48"/>
      <c r="K807" s="48"/>
      <c r="L807" s="48"/>
      <c r="M807" s="49"/>
      <c r="N807" s="50"/>
      <c r="O807" s="51"/>
      <c r="P807" s="52"/>
      <c r="Q807" s="52"/>
      <c r="R807" s="51"/>
      <c r="S807" s="53"/>
      <c r="T807" s="49"/>
      <c r="U807" s="50"/>
      <c r="V807" s="51"/>
      <c r="W807" s="51"/>
      <c r="X807" s="54"/>
      <c r="Y807" s="54"/>
      <c r="Z807" s="54"/>
      <c r="AA807" s="54"/>
      <c r="AB807" s="54"/>
      <c r="AC807" s="54"/>
      <c r="AD807" s="54"/>
      <c r="AE807" s="55"/>
      <c r="AF807" s="51"/>
      <c r="AG807" s="41"/>
      <c r="AH807" s="41"/>
      <c r="AI807" s="41"/>
      <c r="AJ807" s="41"/>
      <c r="AK807" s="41"/>
      <c r="AL807" s="41"/>
      <c r="AM807" s="41"/>
      <c r="AN807" s="41"/>
      <c r="AO807" s="41"/>
      <c r="AP807" s="41"/>
      <c r="AQ807" s="41"/>
      <c r="AR807" s="41"/>
      <c r="AS807" s="41"/>
      <c r="AT807" s="41"/>
      <c r="AU807" s="41"/>
      <c r="AV807" s="41"/>
      <c r="AW807" s="41"/>
      <c r="AX807" s="41"/>
      <c r="AY807" s="41"/>
      <c r="AZ807" s="41"/>
      <c r="BA807" s="41"/>
      <c r="BB807" s="42"/>
      <c r="BC807" s="43"/>
      <c r="BD807" s="2"/>
      <c r="BE807" s="2"/>
      <c r="BF807" s="2"/>
      <c r="BG807" s="2"/>
      <c r="BH807" s="2"/>
      <c r="BI807" s="2"/>
      <c r="BJ807" s="2"/>
      <c r="BK807" s="2"/>
      <c r="BL807" s="2"/>
      <c r="BM807" s="2"/>
      <c r="BN807" s="2"/>
      <c r="BO807" s="2"/>
      <c r="BP807" s="2"/>
      <c r="BQ807" s="2"/>
      <c r="BR807" s="2"/>
      <c r="BS807" s="2"/>
      <c r="BT807" s="2"/>
      <c r="BU807" s="2"/>
      <c r="BV807" s="2"/>
      <c r="BW807" s="2"/>
      <c r="BX807" s="2"/>
      <c r="BY807" s="2"/>
    </row>
    <row r="808" spans="1:77" ht="15" x14ac:dyDescent="0.25">
      <c r="A808" s="47"/>
      <c r="B808" s="47"/>
      <c r="C808" s="47"/>
      <c r="D808" s="47"/>
      <c r="E808" s="47"/>
      <c r="F808" s="47"/>
      <c r="G808" s="48"/>
      <c r="H808" s="48"/>
      <c r="I808" s="48"/>
      <c r="J808" s="48"/>
      <c r="K808" s="48"/>
      <c r="L808" s="48"/>
      <c r="M808" s="49"/>
      <c r="N808" s="50"/>
      <c r="O808" s="51"/>
      <c r="P808" s="52"/>
      <c r="Q808" s="52"/>
      <c r="R808" s="51"/>
      <c r="S808" s="53"/>
      <c r="T808" s="49"/>
      <c r="U808" s="50"/>
      <c r="V808" s="51"/>
      <c r="W808" s="51"/>
      <c r="X808" s="54"/>
      <c r="Y808" s="54"/>
      <c r="Z808" s="54"/>
      <c r="AA808" s="54"/>
      <c r="AB808" s="54"/>
      <c r="AC808" s="54"/>
      <c r="AD808" s="54"/>
      <c r="AE808" s="55"/>
      <c r="AF808" s="51"/>
      <c r="AG808" s="41"/>
      <c r="AH808" s="41"/>
      <c r="AI808" s="41"/>
      <c r="AJ808" s="41"/>
      <c r="AK808" s="41"/>
      <c r="AL808" s="41"/>
      <c r="AM808" s="41"/>
      <c r="AN808" s="41"/>
      <c r="AO808" s="41"/>
      <c r="AP808" s="41"/>
      <c r="AQ808" s="41"/>
      <c r="AR808" s="41"/>
      <c r="AS808" s="41"/>
      <c r="AT808" s="41"/>
      <c r="AU808" s="41"/>
      <c r="AV808" s="41"/>
      <c r="AW808" s="41"/>
      <c r="AX808" s="41"/>
      <c r="AY808" s="41"/>
      <c r="AZ808" s="41"/>
      <c r="BA808" s="41"/>
      <c r="BB808" s="42"/>
      <c r="BC808" s="43"/>
      <c r="BD808" s="2"/>
      <c r="BE808" s="2"/>
      <c r="BF808" s="2"/>
      <c r="BG808" s="2"/>
      <c r="BH808" s="2"/>
      <c r="BI808" s="2"/>
      <c r="BJ808" s="2"/>
      <c r="BK808" s="2"/>
      <c r="BL808" s="2"/>
      <c r="BM808" s="2"/>
      <c r="BN808" s="2"/>
      <c r="BO808" s="2"/>
      <c r="BP808" s="2"/>
      <c r="BQ808" s="2"/>
      <c r="BR808" s="2"/>
      <c r="BS808" s="2"/>
      <c r="BT808" s="2"/>
      <c r="BU808" s="2"/>
      <c r="BV808" s="2"/>
      <c r="BW808" s="2"/>
      <c r="BX808" s="2"/>
      <c r="BY808" s="2"/>
    </row>
    <row r="809" spans="1:77" ht="15" x14ac:dyDescent="0.25">
      <c r="A809" s="47"/>
      <c r="B809" s="47"/>
      <c r="C809" s="47"/>
      <c r="D809" s="47"/>
      <c r="E809" s="47"/>
      <c r="F809" s="47"/>
      <c r="G809" s="48"/>
      <c r="H809" s="48"/>
      <c r="I809" s="48"/>
      <c r="J809" s="48"/>
      <c r="K809" s="48"/>
      <c r="L809" s="48"/>
      <c r="M809" s="49"/>
      <c r="N809" s="50"/>
      <c r="O809" s="51"/>
      <c r="P809" s="52"/>
      <c r="Q809" s="52"/>
      <c r="R809" s="51"/>
      <c r="S809" s="53"/>
      <c r="T809" s="49"/>
      <c r="U809" s="50"/>
      <c r="V809" s="51"/>
      <c r="W809" s="51"/>
      <c r="X809" s="54"/>
      <c r="Y809" s="54"/>
      <c r="Z809" s="54"/>
      <c r="AA809" s="54"/>
      <c r="AB809" s="54"/>
      <c r="AC809" s="54"/>
      <c r="AD809" s="54"/>
      <c r="AE809" s="55"/>
      <c r="AF809" s="51"/>
      <c r="AG809" s="41"/>
      <c r="AH809" s="41"/>
      <c r="AI809" s="41"/>
      <c r="AJ809" s="41"/>
      <c r="AK809" s="41"/>
      <c r="AL809" s="41"/>
      <c r="AM809" s="41"/>
      <c r="AN809" s="41"/>
      <c r="AO809" s="41"/>
      <c r="AP809" s="41"/>
      <c r="AQ809" s="41"/>
      <c r="AR809" s="41"/>
      <c r="AS809" s="41"/>
      <c r="AT809" s="41"/>
      <c r="AU809" s="41"/>
      <c r="AV809" s="41"/>
      <c r="AW809" s="41"/>
      <c r="AX809" s="41"/>
      <c r="AY809" s="41"/>
      <c r="AZ809" s="41"/>
      <c r="BA809" s="41"/>
      <c r="BB809" s="42"/>
      <c r="BC809" s="43"/>
      <c r="BD809" s="2"/>
      <c r="BE809" s="2"/>
      <c r="BF809" s="2"/>
      <c r="BG809" s="2"/>
      <c r="BH809" s="2"/>
      <c r="BI809" s="2"/>
      <c r="BJ809" s="2"/>
      <c r="BK809" s="2"/>
      <c r="BL809" s="2"/>
      <c r="BM809" s="2"/>
      <c r="BN809" s="2"/>
      <c r="BO809" s="2"/>
      <c r="BP809" s="2"/>
      <c r="BQ809" s="2"/>
      <c r="BR809" s="2"/>
      <c r="BS809" s="2"/>
      <c r="BT809" s="2"/>
      <c r="BU809" s="2"/>
      <c r="BV809" s="2"/>
      <c r="BW809" s="2"/>
      <c r="BX809" s="2"/>
      <c r="BY809" s="2"/>
    </row>
    <row r="810" spans="1:77" ht="15" x14ac:dyDescent="0.25">
      <c r="A810" s="47"/>
      <c r="B810" s="47"/>
      <c r="C810" s="47"/>
      <c r="D810" s="47"/>
      <c r="E810" s="47"/>
      <c r="F810" s="47"/>
      <c r="G810" s="48"/>
      <c r="H810" s="48"/>
      <c r="I810" s="48"/>
      <c r="J810" s="48"/>
      <c r="K810" s="48"/>
      <c r="L810" s="48"/>
      <c r="M810" s="49"/>
      <c r="N810" s="50"/>
      <c r="O810" s="51"/>
      <c r="P810" s="52"/>
      <c r="Q810" s="52"/>
      <c r="R810" s="51"/>
      <c r="S810" s="53"/>
      <c r="T810" s="49"/>
      <c r="U810" s="50"/>
      <c r="V810" s="51"/>
      <c r="W810" s="51"/>
      <c r="X810" s="54"/>
      <c r="Y810" s="54"/>
      <c r="Z810" s="54"/>
      <c r="AA810" s="54"/>
      <c r="AB810" s="54"/>
      <c r="AC810" s="54"/>
      <c r="AD810" s="54"/>
      <c r="AE810" s="55"/>
      <c r="AF810" s="51"/>
      <c r="AG810" s="41"/>
      <c r="AH810" s="41"/>
      <c r="AI810" s="41"/>
      <c r="AJ810" s="41"/>
      <c r="AK810" s="41"/>
      <c r="AL810" s="41"/>
      <c r="AM810" s="41"/>
      <c r="AN810" s="41"/>
      <c r="AO810" s="41"/>
      <c r="AP810" s="41"/>
      <c r="AQ810" s="41"/>
      <c r="AR810" s="41"/>
      <c r="AS810" s="41"/>
      <c r="AT810" s="41"/>
      <c r="AU810" s="41"/>
      <c r="AV810" s="41"/>
      <c r="AW810" s="41"/>
      <c r="AX810" s="41"/>
      <c r="AY810" s="41"/>
      <c r="AZ810" s="41"/>
      <c r="BA810" s="41"/>
      <c r="BB810" s="42"/>
      <c r="BC810" s="43"/>
      <c r="BD810" s="2"/>
      <c r="BE810" s="2"/>
      <c r="BF810" s="2"/>
      <c r="BG810" s="2"/>
      <c r="BH810" s="2"/>
      <c r="BI810" s="2"/>
      <c r="BJ810" s="2"/>
      <c r="BK810" s="2"/>
      <c r="BL810" s="2"/>
      <c r="BM810" s="2"/>
      <c r="BN810" s="2"/>
      <c r="BO810" s="2"/>
      <c r="BP810" s="2"/>
      <c r="BQ810" s="2"/>
      <c r="BR810" s="2"/>
      <c r="BS810" s="2"/>
      <c r="BT810" s="2"/>
      <c r="BU810" s="2"/>
      <c r="BV810" s="2"/>
      <c r="BW810" s="2"/>
      <c r="BX810" s="2"/>
      <c r="BY810" s="2"/>
    </row>
    <row r="811" spans="1:77" ht="15" x14ac:dyDescent="0.25">
      <c r="A811" s="47"/>
      <c r="B811" s="47"/>
      <c r="C811" s="47"/>
      <c r="D811" s="47"/>
      <c r="E811" s="47"/>
      <c r="F811" s="47"/>
      <c r="G811" s="48"/>
      <c r="H811" s="48"/>
      <c r="I811" s="48"/>
      <c r="J811" s="48"/>
      <c r="K811" s="48"/>
      <c r="L811" s="48"/>
      <c r="M811" s="49"/>
      <c r="N811" s="50"/>
      <c r="O811" s="51"/>
      <c r="P811" s="52"/>
      <c r="Q811" s="52"/>
      <c r="R811" s="51"/>
      <c r="S811" s="53"/>
      <c r="T811" s="49"/>
      <c r="U811" s="50"/>
      <c r="V811" s="51"/>
      <c r="W811" s="51"/>
      <c r="X811" s="54"/>
      <c r="Y811" s="54"/>
      <c r="Z811" s="54"/>
      <c r="AA811" s="54"/>
      <c r="AB811" s="54"/>
      <c r="AC811" s="54"/>
      <c r="AD811" s="54"/>
      <c r="AE811" s="55"/>
      <c r="AF811" s="51"/>
      <c r="AG811" s="41"/>
      <c r="AH811" s="41"/>
      <c r="AI811" s="41"/>
      <c r="AJ811" s="41"/>
      <c r="AK811" s="41"/>
      <c r="AL811" s="41"/>
      <c r="AM811" s="41"/>
      <c r="AN811" s="41"/>
      <c r="AO811" s="41"/>
      <c r="AP811" s="41"/>
      <c r="AQ811" s="41"/>
      <c r="AR811" s="41"/>
      <c r="AS811" s="41"/>
      <c r="AT811" s="41"/>
      <c r="AU811" s="41"/>
      <c r="AV811" s="41"/>
      <c r="AW811" s="41"/>
      <c r="AX811" s="41"/>
      <c r="AY811" s="41"/>
      <c r="AZ811" s="41"/>
      <c r="BA811" s="41"/>
      <c r="BB811" s="42"/>
      <c r="BC811" s="43"/>
      <c r="BD811" s="2"/>
      <c r="BE811" s="2"/>
      <c r="BF811" s="2"/>
      <c r="BG811" s="2"/>
      <c r="BH811" s="2"/>
      <c r="BI811" s="2"/>
      <c r="BJ811" s="2"/>
      <c r="BK811" s="2"/>
      <c r="BL811" s="2"/>
      <c r="BM811" s="2"/>
      <c r="BN811" s="2"/>
      <c r="BO811" s="2"/>
      <c r="BP811" s="2"/>
      <c r="BQ811" s="2"/>
      <c r="BR811" s="2"/>
      <c r="BS811" s="2"/>
      <c r="BT811" s="2"/>
      <c r="BU811" s="2"/>
      <c r="BV811" s="2"/>
      <c r="BW811" s="2"/>
      <c r="BX811" s="2"/>
      <c r="BY811" s="2"/>
    </row>
    <row r="812" spans="1:77" ht="15" x14ac:dyDescent="0.25">
      <c r="A812" s="47"/>
      <c r="B812" s="47"/>
      <c r="C812" s="47"/>
      <c r="D812" s="47"/>
      <c r="E812" s="47"/>
      <c r="F812" s="47"/>
      <c r="G812" s="48"/>
      <c r="H812" s="48"/>
      <c r="I812" s="48"/>
      <c r="J812" s="48"/>
      <c r="K812" s="48"/>
      <c r="L812" s="48"/>
      <c r="M812" s="49"/>
      <c r="N812" s="50"/>
      <c r="O812" s="51"/>
      <c r="P812" s="52"/>
      <c r="Q812" s="52"/>
      <c r="R812" s="51"/>
      <c r="S812" s="53"/>
      <c r="T812" s="49"/>
      <c r="U812" s="50"/>
      <c r="V812" s="51"/>
      <c r="W812" s="51"/>
      <c r="X812" s="54"/>
      <c r="Y812" s="54"/>
      <c r="Z812" s="54"/>
      <c r="AA812" s="54"/>
      <c r="AB812" s="54"/>
      <c r="AC812" s="54"/>
      <c r="AD812" s="54"/>
      <c r="AE812" s="55"/>
      <c r="AF812" s="51"/>
      <c r="AG812" s="41"/>
      <c r="AH812" s="41"/>
      <c r="AI812" s="41"/>
      <c r="AJ812" s="41"/>
      <c r="AK812" s="41"/>
      <c r="AL812" s="41"/>
      <c r="AM812" s="41"/>
      <c r="AN812" s="41"/>
      <c r="AO812" s="41"/>
      <c r="AP812" s="41"/>
      <c r="AQ812" s="41"/>
      <c r="AR812" s="41"/>
      <c r="AS812" s="41"/>
      <c r="AT812" s="41"/>
      <c r="AU812" s="41"/>
      <c r="AV812" s="41"/>
      <c r="AW812" s="41"/>
      <c r="AX812" s="41"/>
      <c r="AY812" s="41"/>
      <c r="AZ812" s="41"/>
      <c r="BA812" s="41"/>
      <c r="BB812" s="42"/>
      <c r="BC812" s="43"/>
      <c r="BD812" s="2"/>
      <c r="BE812" s="2"/>
      <c r="BF812" s="2"/>
      <c r="BG812" s="2"/>
      <c r="BH812" s="2"/>
      <c r="BI812" s="2"/>
      <c r="BJ812" s="2"/>
      <c r="BK812" s="2"/>
      <c r="BL812" s="2"/>
      <c r="BM812" s="2"/>
      <c r="BN812" s="2"/>
      <c r="BO812" s="2"/>
      <c r="BP812" s="2"/>
      <c r="BQ812" s="2"/>
      <c r="BR812" s="2"/>
      <c r="BS812" s="2"/>
      <c r="BT812" s="2"/>
      <c r="BU812" s="2"/>
      <c r="BV812" s="2"/>
      <c r="BW812" s="2"/>
      <c r="BX812" s="2"/>
      <c r="BY812" s="2"/>
    </row>
    <row r="813" spans="1:77" ht="15" x14ac:dyDescent="0.25">
      <c r="A813" s="47"/>
      <c r="B813" s="47"/>
      <c r="C813" s="47"/>
      <c r="D813" s="47"/>
      <c r="E813" s="47"/>
      <c r="F813" s="47"/>
      <c r="G813" s="48"/>
      <c r="H813" s="48"/>
      <c r="I813" s="48"/>
      <c r="J813" s="48"/>
      <c r="K813" s="48"/>
      <c r="L813" s="48"/>
      <c r="M813" s="49"/>
      <c r="N813" s="50"/>
      <c r="O813" s="51"/>
      <c r="P813" s="52"/>
      <c r="Q813" s="52"/>
      <c r="R813" s="51"/>
      <c r="S813" s="53"/>
      <c r="T813" s="49"/>
      <c r="U813" s="50"/>
      <c r="V813" s="51"/>
      <c r="W813" s="51"/>
      <c r="X813" s="54"/>
      <c r="Y813" s="54"/>
      <c r="Z813" s="54"/>
      <c r="AA813" s="54"/>
      <c r="AB813" s="54"/>
      <c r="AC813" s="54"/>
      <c r="AD813" s="54"/>
      <c r="AE813" s="55"/>
      <c r="AF813" s="51"/>
      <c r="AG813" s="41"/>
      <c r="AH813" s="41"/>
      <c r="AI813" s="41"/>
      <c r="AJ813" s="41"/>
      <c r="AK813" s="41"/>
      <c r="AL813" s="41"/>
      <c r="AM813" s="41"/>
      <c r="AN813" s="41"/>
      <c r="AO813" s="41"/>
      <c r="AP813" s="41"/>
      <c r="AQ813" s="41"/>
      <c r="AR813" s="41"/>
      <c r="AS813" s="41"/>
      <c r="AT813" s="41"/>
      <c r="AU813" s="41"/>
      <c r="AV813" s="41"/>
      <c r="AW813" s="41"/>
      <c r="AX813" s="41"/>
      <c r="AY813" s="41"/>
      <c r="AZ813" s="41"/>
      <c r="BA813" s="41"/>
      <c r="BB813" s="42"/>
      <c r="BC813" s="43"/>
      <c r="BD813" s="2"/>
      <c r="BE813" s="2"/>
      <c r="BF813" s="2"/>
      <c r="BG813" s="2"/>
      <c r="BH813" s="2"/>
      <c r="BI813" s="2"/>
      <c r="BJ813" s="2"/>
      <c r="BK813" s="2"/>
      <c r="BL813" s="2"/>
      <c r="BM813" s="2"/>
      <c r="BN813" s="2"/>
      <c r="BO813" s="2"/>
      <c r="BP813" s="2"/>
      <c r="BQ813" s="2"/>
      <c r="BR813" s="2"/>
      <c r="BS813" s="2"/>
      <c r="BT813" s="2"/>
      <c r="BU813" s="2"/>
      <c r="BV813" s="2"/>
      <c r="BW813" s="2"/>
      <c r="BX813" s="2"/>
      <c r="BY813" s="2"/>
    </row>
    <row r="814" spans="1:77" ht="15" x14ac:dyDescent="0.25">
      <c r="A814" s="47"/>
      <c r="B814" s="47"/>
      <c r="C814" s="47"/>
      <c r="D814" s="47"/>
      <c r="E814" s="47"/>
      <c r="F814" s="47"/>
      <c r="G814" s="48"/>
      <c r="H814" s="48"/>
      <c r="I814" s="48"/>
      <c r="J814" s="48"/>
      <c r="K814" s="48"/>
      <c r="L814" s="48"/>
      <c r="M814" s="49"/>
      <c r="N814" s="50"/>
      <c r="O814" s="51"/>
      <c r="P814" s="52"/>
      <c r="Q814" s="52"/>
      <c r="R814" s="51"/>
      <c r="S814" s="53"/>
      <c r="T814" s="49"/>
      <c r="U814" s="50"/>
      <c r="V814" s="51"/>
      <c r="W814" s="51"/>
      <c r="X814" s="54"/>
      <c r="Y814" s="54"/>
      <c r="Z814" s="54"/>
      <c r="AA814" s="54"/>
      <c r="AB814" s="54"/>
      <c r="AC814" s="54"/>
      <c r="AD814" s="54"/>
      <c r="AE814" s="55"/>
      <c r="AF814" s="51"/>
      <c r="AG814" s="41"/>
      <c r="AH814" s="41"/>
      <c r="AI814" s="41"/>
      <c r="AJ814" s="41"/>
      <c r="AK814" s="41"/>
      <c r="AL814" s="41"/>
      <c r="AM814" s="41"/>
      <c r="AN814" s="41"/>
      <c r="AO814" s="41"/>
      <c r="AP814" s="41"/>
      <c r="AQ814" s="41"/>
      <c r="AR814" s="41"/>
      <c r="AS814" s="41"/>
      <c r="AT814" s="41"/>
      <c r="AU814" s="41"/>
      <c r="AV814" s="41"/>
      <c r="AW814" s="41"/>
      <c r="AX814" s="41"/>
      <c r="AY814" s="41"/>
      <c r="AZ814" s="41"/>
      <c r="BA814" s="41"/>
      <c r="BB814" s="42"/>
      <c r="BC814" s="43"/>
      <c r="BD814" s="2"/>
      <c r="BE814" s="2"/>
      <c r="BF814" s="2"/>
      <c r="BG814" s="2"/>
      <c r="BH814" s="2"/>
      <c r="BI814" s="2"/>
      <c r="BJ814" s="2"/>
      <c r="BK814" s="2"/>
      <c r="BL814" s="2"/>
      <c r="BM814" s="2"/>
      <c r="BN814" s="2"/>
      <c r="BO814" s="2"/>
      <c r="BP814" s="2"/>
      <c r="BQ814" s="2"/>
      <c r="BR814" s="2"/>
      <c r="BS814" s="2"/>
      <c r="BT814" s="2"/>
      <c r="BU814" s="2"/>
      <c r="BV814" s="2"/>
      <c r="BW814" s="2"/>
      <c r="BX814" s="2"/>
      <c r="BY814" s="2"/>
    </row>
    <row r="815" spans="1:77" ht="15" x14ac:dyDescent="0.25">
      <c r="A815" s="47"/>
      <c r="B815" s="47"/>
      <c r="C815" s="47"/>
      <c r="D815" s="47"/>
      <c r="E815" s="47"/>
      <c r="F815" s="47"/>
      <c r="G815" s="48"/>
      <c r="H815" s="48"/>
      <c r="I815" s="48"/>
      <c r="J815" s="48"/>
      <c r="K815" s="48"/>
      <c r="L815" s="48"/>
      <c r="M815" s="49"/>
      <c r="N815" s="50"/>
      <c r="O815" s="51"/>
      <c r="P815" s="52"/>
      <c r="Q815" s="52"/>
      <c r="R815" s="51"/>
      <c r="S815" s="53"/>
      <c r="T815" s="49"/>
      <c r="U815" s="50"/>
      <c r="V815" s="51"/>
      <c r="W815" s="51"/>
      <c r="X815" s="54"/>
      <c r="Y815" s="54"/>
      <c r="Z815" s="54"/>
      <c r="AA815" s="54"/>
      <c r="AB815" s="54"/>
      <c r="AC815" s="54"/>
      <c r="AD815" s="54"/>
      <c r="AE815" s="55"/>
      <c r="AF815" s="51"/>
      <c r="AG815" s="41"/>
      <c r="AH815" s="41"/>
      <c r="AI815" s="41"/>
      <c r="AJ815" s="41"/>
      <c r="AK815" s="41"/>
      <c r="AL815" s="41"/>
      <c r="AM815" s="41"/>
      <c r="AN815" s="41"/>
      <c r="AO815" s="41"/>
      <c r="AP815" s="41"/>
      <c r="AQ815" s="41"/>
      <c r="AR815" s="41"/>
      <c r="AS815" s="41"/>
      <c r="AT815" s="41"/>
      <c r="AU815" s="41"/>
      <c r="AV815" s="41"/>
      <c r="AW815" s="41"/>
      <c r="AX815" s="41"/>
      <c r="AY815" s="41"/>
      <c r="AZ815" s="41"/>
      <c r="BA815" s="41"/>
      <c r="BB815" s="42"/>
      <c r="BC815" s="43"/>
      <c r="BD815" s="2"/>
      <c r="BE815" s="2"/>
      <c r="BF815" s="2"/>
      <c r="BG815" s="2"/>
      <c r="BH815" s="2"/>
      <c r="BI815" s="2"/>
      <c r="BJ815" s="2"/>
      <c r="BK815" s="2"/>
      <c r="BL815" s="2"/>
      <c r="BM815" s="2"/>
      <c r="BN815" s="2"/>
      <c r="BO815" s="2"/>
      <c r="BP815" s="2"/>
      <c r="BQ815" s="2"/>
      <c r="BR815" s="2"/>
      <c r="BS815" s="2"/>
      <c r="BT815" s="2"/>
      <c r="BU815" s="2"/>
      <c r="BV815" s="2"/>
      <c r="BW815" s="2"/>
      <c r="BX815" s="2"/>
      <c r="BY815" s="2"/>
    </row>
    <row r="816" spans="1:77" ht="15" x14ac:dyDescent="0.25">
      <c r="A816" s="47"/>
      <c r="B816" s="47"/>
      <c r="C816" s="47"/>
      <c r="D816" s="47"/>
      <c r="E816" s="47"/>
      <c r="F816" s="47"/>
      <c r="G816" s="48"/>
      <c r="H816" s="48"/>
      <c r="I816" s="48"/>
      <c r="J816" s="48"/>
      <c r="K816" s="48"/>
      <c r="L816" s="48"/>
      <c r="M816" s="49"/>
      <c r="N816" s="50"/>
      <c r="O816" s="51"/>
      <c r="P816" s="52"/>
      <c r="Q816" s="52"/>
      <c r="R816" s="51"/>
      <c r="S816" s="53"/>
      <c r="T816" s="49"/>
      <c r="U816" s="50"/>
      <c r="V816" s="51"/>
      <c r="W816" s="51"/>
      <c r="X816" s="54"/>
      <c r="Y816" s="54"/>
      <c r="Z816" s="54"/>
      <c r="AA816" s="54"/>
      <c r="AB816" s="54"/>
      <c r="AC816" s="54"/>
      <c r="AD816" s="54"/>
      <c r="AE816" s="55"/>
      <c r="AF816" s="51"/>
      <c r="AG816" s="41"/>
      <c r="AH816" s="41"/>
      <c r="AI816" s="41"/>
      <c r="AJ816" s="41"/>
      <c r="AK816" s="41"/>
      <c r="AL816" s="41"/>
      <c r="AM816" s="41"/>
      <c r="AN816" s="41"/>
      <c r="AO816" s="41"/>
      <c r="AP816" s="41"/>
      <c r="AQ816" s="41"/>
      <c r="AR816" s="41"/>
      <c r="AS816" s="41"/>
      <c r="AT816" s="41"/>
      <c r="AU816" s="41"/>
      <c r="AV816" s="41"/>
      <c r="AW816" s="41"/>
      <c r="AX816" s="41"/>
      <c r="AY816" s="41"/>
      <c r="AZ816" s="41"/>
      <c r="BA816" s="41"/>
      <c r="BB816" s="42"/>
      <c r="BC816" s="43"/>
      <c r="BD816" s="2"/>
      <c r="BE816" s="2"/>
      <c r="BF816" s="2"/>
      <c r="BG816" s="2"/>
      <c r="BH816" s="2"/>
      <c r="BI816" s="2"/>
      <c r="BJ816" s="2"/>
      <c r="BK816" s="2"/>
      <c r="BL816" s="2"/>
      <c r="BM816" s="2"/>
      <c r="BN816" s="2"/>
      <c r="BO816" s="2"/>
      <c r="BP816" s="2"/>
      <c r="BQ816" s="2"/>
      <c r="BR816" s="2"/>
      <c r="BS816" s="2"/>
      <c r="BT816" s="2"/>
      <c r="BU816" s="2"/>
      <c r="BV816" s="2"/>
      <c r="BW816" s="2"/>
      <c r="BX816" s="2"/>
      <c r="BY816" s="2"/>
    </row>
    <row r="817" spans="1:77" ht="15" x14ac:dyDescent="0.25">
      <c r="A817" s="47"/>
      <c r="B817" s="47"/>
      <c r="C817" s="47"/>
      <c r="D817" s="47"/>
      <c r="E817" s="47"/>
      <c r="F817" s="47"/>
      <c r="G817" s="48"/>
      <c r="H817" s="48"/>
      <c r="I817" s="48"/>
      <c r="J817" s="48"/>
      <c r="K817" s="48"/>
      <c r="L817" s="48"/>
      <c r="M817" s="49"/>
      <c r="N817" s="50"/>
      <c r="O817" s="51"/>
      <c r="P817" s="52"/>
      <c r="Q817" s="52"/>
      <c r="R817" s="51"/>
      <c r="S817" s="53"/>
      <c r="T817" s="49"/>
      <c r="U817" s="50"/>
      <c r="V817" s="51"/>
      <c r="W817" s="51"/>
      <c r="X817" s="54"/>
      <c r="Y817" s="54"/>
      <c r="Z817" s="54"/>
      <c r="AA817" s="54"/>
      <c r="AB817" s="54"/>
      <c r="AC817" s="54"/>
      <c r="AD817" s="54"/>
      <c r="AE817" s="55"/>
      <c r="AF817" s="51"/>
      <c r="AG817" s="41"/>
      <c r="AH817" s="41"/>
      <c r="AI817" s="41"/>
      <c r="AJ817" s="41"/>
      <c r="AK817" s="41"/>
      <c r="AL817" s="41"/>
      <c r="AM817" s="41"/>
      <c r="AN817" s="41"/>
      <c r="AO817" s="41"/>
      <c r="AP817" s="41"/>
      <c r="AQ817" s="41"/>
      <c r="AR817" s="41"/>
      <c r="AS817" s="41"/>
      <c r="AT817" s="41"/>
      <c r="AU817" s="41"/>
      <c r="AV817" s="41"/>
      <c r="AW817" s="41"/>
      <c r="AX817" s="41"/>
      <c r="AY817" s="41"/>
      <c r="AZ817" s="41"/>
      <c r="BA817" s="41"/>
      <c r="BB817" s="42"/>
      <c r="BC817" s="43"/>
      <c r="BD817" s="2"/>
      <c r="BE817" s="2"/>
      <c r="BF817" s="2"/>
      <c r="BG817" s="2"/>
      <c r="BH817" s="2"/>
      <c r="BI817" s="2"/>
      <c r="BJ817" s="2"/>
      <c r="BK817" s="2"/>
      <c r="BL817" s="2"/>
      <c r="BM817" s="2"/>
      <c r="BN817" s="2"/>
      <c r="BO817" s="2"/>
      <c r="BP817" s="2"/>
      <c r="BQ817" s="2"/>
      <c r="BR817" s="2"/>
      <c r="BS817" s="2"/>
      <c r="BT817" s="2"/>
      <c r="BU817" s="2"/>
      <c r="BV817" s="2"/>
      <c r="BW817" s="2"/>
      <c r="BX817" s="2"/>
      <c r="BY817" s="2"/>
    </row>
    <row r="818" spans="1:77" ht="15" x14ac:dyDescent="0.25">
      <c r="A818" s="47"/>
      <c r="B818" s="47"/>
      <c r="C818" s="47"/>
      <c r="D818" s="47"/>
      <c r="E818" s="47"/>
      <c r="F818" s="47"/>
      <c r="G818" s="48"/>
      <c r="H818" s="48"/>
      <c r="I818" s="48"/>
      <c r="J818" s="48"/>
      <c r="K818" s="48"/>
      <c r="L818" s="48"/>
      <c r="M818" s="49"/>
      <c r="N818" s="50"/>
      <c r="O818" s="51"/>
      <c r="P818" s="52"/>
      <c r="Q818" s="52"/>
      <c r="R818" s="51"/>
      <c r="S818" s="53"/>
      <c r="T818" s="49"/>
      <c r="U818" s="50"/>
      <c r="V818" s="51"/>
      <c r="W818" s="51"/>
      <c r="X818" s="54"/>
      <c r="Y818" s="54"/>
      <c r="Z818" s="54"/>
      <c r="AA818" s="54"/>
      <c r="AB818" s="54"/>
      <c r="AC818" s="54"/>
      <c r="AD818" s="54"/>
      <c r="AE818" s="55"/>
      <c r="AF818" s="51"/>
      <c r="AG818" s="41"/>
      <c r="AH818" s="41"/>
      <c r="AI818" s="41"/>
      <c r="AJ818" s="41"/>
      <c r="AK818" s="41"/>
      <c r="AL818" s="41"/>
      <c r="AM818" s="41"/>
      <c r="AN818" s="41"/>
      <c r="AO818" s="41"/>
      <c r="AP818" s="41"/>
      <c r="AQ818" s="41"/>
      <c r="AR818" s="41"/>
      <c r="AS818" s="41"/>
      <c r="AT818" s="41"/>
      <c r="AU818" s="41"/>
      <c r="AV818" s="41"/>
      <c r="AW818" s="41"/>
      <c r="AX818" s="41"/>
      <c r="AY818" s="41"/>
      <c r="AZ818" s="41"/>
      <c r="BA818" s="41"/>
      <c r="BB818" s="42"/>
      <c r="BC818" s="43"/>
      <c r="BD818" s="2"/>
      <c r="BE818" s="2"/>
      <c r="BF818" s="2"/>
      <c r="BG818" s="2"/>
      <c r="BH818" s="2"/>
      <c r="BI818" s="2"/>
      <c r="BJ818" s="2"/>
      <c r="BK818" s="2"/>
      <c r="BL818" s="2"/>
      <c r="BM818" s="2"/>
      <c r="BN818" s="2"/>
      <c r="BO818" s="2"/>
      <c r="BP818" s="2"/>
      <c r="BQ818" s="2"/>
      <c r="BR818" s="2"/>
      <c r="BS818" s="2"/>
      <c r="BT818" s="2"/>
      <c r="BU818" s="2"/>
      <c r="BV818" s="2"/>
      <c r="BW818" s="2"/>
      <c r="BX818" s="2"/>
      <c r="BY818" s="2"/>
    </row>
    <row r="819" spans="1:77" ht="15" x14ac:dyDescent="0.25">
      <c r="A819" s="47"/>
      <c r="B819" s="47"/>
      <c r="C819" s="47"/>
      <c r="D819" s="47"/>
      <c r="E819" s="47"/>
      <c r="F819" s="47"/>
      <c r="G819" s="48"/>
      <c r="H819" s="48"/>
      <c r="I819" s="48"/>
      <c r="J819" s="48"/>
      <c r="K819" s="48"/>
      <c r="L819" s="48"/>
      <c r="M819" s="49"/>
      <c r="N819" s="50"/>
      <c r="O819" s="51"/>
      <c r="P819" s="52"/>
      <c r="Q819" s="52"/>
      <c r="R819" s="51"/>
      <c r="S819" s="53"/>
      <c r="T819" s="49"/>
      <c r="U819" s="50"/>
      <c r="V819" s="51"/>
      <c r="W819" s="51"/>
      <c r="X819" s="54"/>
      <c r="Y819" s="54"/>
      <c r="Z819" s="54"/>
      <c r="AA819" s="54"/>
      <c r="AB819" s="54"/>
      <c r="AC819" s="54"/>
      <c r="AD819" s="54"/>
      <c r="AE819" s="55"/>
      <c r="AF819" s="51"/>
      <c r="AG819" s="41"/>
      <c r="AH819" s="41"/>
      <c r="AI819" s="41"/>
      <c r="AJ819" s="41"/>
      <c r="AK819" s="41"/>
      <c r="AL819" s="41"/>
      <c r="AM819" s="41"/>
      <c r="AN819" s="41"/>
      <c r="AO819" s="41"/>
      <c r="AP819" s="41"/>
      <c r="AQ819" s="41"/>
      <c r="AR819" s="41"/>
      <c r="AS819" s="41"/>
      <c r="AT819" s="41"/>
      <c r="AU819" s="41"/>
      <c r="AV819" s="41"/>
      <c r="AW819" s="41"/>
      <c r="AX819" s="41"/>
      <c r="AY819" s="41"/>
      <c r="AZ819" s="41"/>
      <c r="BA819" s="41"/>
      <c r="BB819" s="42"/>
      <c r="BC819" s="43"/>
      <c r="BD819" s="2"/>
      <c r="BE819" s="2"/>
      <c r="BF819" s="2"/>
      <c r="BG819" s="2"/>
      <c r="BH819" s="2"/>
      <c r="BI819" s="2"/>
      <c r="BJ819" s="2"/>
      <c r="BK819" s="2"/>
      <c r="BL819" s="2"/>
      <c r="BM819" s="2"/>
      <c r="BN819" s="2"/>
      <c r="BO819" s="2"/>
      <c r="BP819" s="2"/>
      <c r="BQ819" s="2"/>
      <c r="BR819" s="2"/>
      <c r="BS819" s="2"/>
      <c r="BT819" s="2"/>
      <c r="BU819" s="2"/>
      <c r="BV819" s="2"/>
      <c r="BW819" s="2"/>
      <c r="BX819" s="2"/>
      <c r="BY819" s="2"/>
    </row>
    <row r="820" spans="1:77" ht="15" x14ac:dyDescent="0.25">
      <c r="A820" s="47"/>
      <c r="B820" s="47"/>
      <c r="C820" s="47"/>
      <c r="D820" s="47"/>
      <c r="E820" s="47"/>
      <c r="F820" s="47"/>
      <c r="G820" s="48"/>
      <c r="H820" s="48"/>
      <c r="I820" s="48"/>
      <c r="J820" s="48"/>
      <c r="K820" s="48"/>
      <c r="L820" s="48"/>
      <c r="M820" s="49"/>
      <c r="N820" s="50"/>
      <c r="O820" s="51"/>
      <c r="P820" s="52"/>
      <c r="Q820" s="52"/>
      <c r="R820" s="51"/>
      <c r="S820" s="53"/>
      <c r="T820" s="49"/>
      <c r="U820" s="50"/>
      <c r="V820" s="51"/>
      <c r="W820" s="51"/>
      <c r="X820" s="54"/>
      <c r="Y820" s="54"/>
      <c r="Z820" s="54"/>
      <c r="AA820" s="54"/>
      <c r="AB820" s="54"/>
      <c r="AC820" s="54"/>
      <c r="AD820" s="54"/>
      <c r="AE820" s="55"/>
      <c r="AF820" s="51"/>
      <c r="AG820" s="41"/>
      <c r="AH820" s="41"/>
      <c r="AI820" s="41"/>
      <c r="AJ820" s="41"/>
      <c r="AK820" s="41"/>
      <c r="AL820" s="41"/>
      <c r="AM820" s="41"/>
      <c r="AN820" s="41"/>
      <c r="AO820" s="41"/>
      <c r="AP820" s="41"/>
      <c r="AQ820" s="41"/>
      <c r="AR820" s="41"/>
      <c r="AS820" s="41"/>
      <c r="AT820" s="41"/>
      <c r="AU820" s="41"/>
      <c r="AV820" s="41"/>
      <c r="AW820" s="41"/>
      <c r="AX820" s="41"/>
      <c r="AY820" s="41"/>
      <c r="AZ820" s="41"/>
      <c r="BA820" s="41"/>
      <c r="BB820" s="42"/>
      <c r="BC820" s="43"/>
      <c r="BD820" s="2"/>
      <c r="BE820" s="2"/>
      <c r="BF820" s="2"/>
      <c r="BG820" s="2"/>
      <c r="BH820" s="2"/>
      <c r="BI820" s="2"/>
      <c r="BJ820" s="2"/>
      <c r="BK820" s="2"/>
      <c r="BL820" s="2"/>
      <c r="BM820" s="2"/>
      <c r="BN820" s="2"/>
      <c r="BO820" s="2"/>
      <c r="BP820" s="2"/>
      <c r="BQ820" s="2"/>
      <c r="BR820" s="2"/>
      <c r="BS820" s="2"/>
      <c r="BT820" s="2"/>
      <c r="BU820" s="2"/>
      <c r="BV820" s="2"/>
      <c r="BW820" s="2"/>
      <c r="BX820" s="2"/>
      <c r="BY820" s="2"/>
    </row>
    <row r="821" spans="1:77" ht="15" x14ac:dyDescent="0.25">
      <c r="A821" s="47"/>
      <c r="B821" s="47"/>
      <c r="C821" s="47"/>
      <c r="D821" s="47"/>
      <c r="E821" s="47"/>
      <c r="F821" s="47"/>
      <c r="G821" s="48"/>
      <c r="H821" s="48"/>
      <c r="I821" s="48"/>
      <c r="J821" s="48"/>
      <c r="K821" s="48"/>
      <c r="L821" s="48"/>
      <c r="M821" s="49"/>
      <c r="N821" s="50"/>
      <c r="O821" s="51"/>
      <c r="P821" s="52"/>
      <c r="Q821" s="52"/>
      <c r="R821" s="51"/>
      <c r="S821" s="53"/>
      <c r="T821" s="49"/>
      <c r="U821" s="50"/>
      <c r="V821" s="51"/>
      <c r="W821" s="51"/>
      <c r="X821" s="54"/>
      <c r="Y821" s="54"/>
      <c r="Z821" s="54"/>
      <c r="AA821" s="54"/>
      <c r="AB821" s="54"/>
      <c r="AC821" s="54"/>
      <c r="AD821" s="54"/>
      <c r="AE821" s="55"/>
      <c r="AF821" s="51"/>
      <c r="AG821" s="41"/>
      <c r="AH821" s="41"/>
      <c r="AI821" s="41"/>
      <c r="AJ821" s="41"/>
      <c r="AK821" s="41"/>
      <c r="AL821" s="41"/>
      <c r="AM821" s="41"/>
      <c r="AN821" s="41"/>
      <c r="AO821" s="41"/>
      <c r="AP821" s="41"/>
      <c r="AQ821" s="41"/>
      <c r="AR821" s="41"/>
      <c r="AS821" s="41"/>
      <c r="AT821" s="41"/>
      <c r="AU821" s="41"/>
      <c r="AV821" s="41"/>
      <c r="AW821" s="41"/>
      <c r="AX821" s="41"/>
      <c r="AY821" s="41"/>
      <c r="AZ821" s="41"/>
      <c r="BA821" s="41"/>
      <c r="BB821" s="42"/>
      <c r="BC821" s="43"/>
      <c r="BD821" s="2"/>
      <c r="BE821" s="2"/>
      <c r="BF821" s="2"/>
      <c r="BG821" s="2"/>
      <c r="BH821" s="2"/>
      <c r="BI821" s="2"/>
      <c r="BJ821" s="2"/>
      <c r="BK821" s="2"/>
      <c r="BL821" s="2"/>
      <c r="BM821" s="2"/>
      <c r="BN821" s="2"/>
      <c r="BO821" s="2"/>
      <c r="BP821" s="2"/>
      <c r="BQ821" s="2"/>
      <c r="BR821" s="2"/>
      <c r="BS821" s="2"/>
      <c r="BT821" s="2"/>
      <c r="BU821" s="2"/>
      <c r="BV821" s="2"/>
      <c r="BW821" s="2"/>
      <c r="BX821" s="2"/>
      <c r="BY821" s="2"/>
    </row>
    <row r="822" spans="1:77" ht="15" x14ac:dyDescent="0.25">
      <c r="A822" s="47"/>
      <c r="B822" s="47"/>
      <c r="C822" s="47"/>
      <c r="D822" s="47"/>
      <c r="E822" s="47"/>
      <c r="F822" s="47"/>
      <c r="G822" s="48"/>
      <c r="H822" s="48"/>
      <c r="I822" s="48"/>
      <c r="J822" s="48"/>
      <c r="K822" s="48"/>
      <c r="L822" s="48"/>
      <c r="M822" s="49"/>
      <c r="N822" s="50"/>
      <c r="O822" s="51"/>
      <c r="P822" s="52"/>
      <c r="Q822" s="52"/>
      <c r="R822" s="51"/>
      <c r="S822" s="53"/>
      <c r="T822" s="49"/>
      <c r="U822" s="50"/>
      <c r="V822" s="51"/>
      <c r="W822" s="51"/>
      <c r="X822" s="54"/>
      <c r="Y822" s="54"/>
      <c r="Z822" s="54"/>
      <c r="AA822" s="54"/>
      <c r="AB822" s="54"/>
      <c r="AC822" s="54"/>
      <c r="AD822" s="54"/>
      <c r="AE822" s="55"/>
      <c r="AF822" s="51"/>
      <c r="AG822" s="41"/>
      <c r="AH822" s="41"/>
      <c r="AI822" s="41"/>
      <c r="AJ822" s="41"/>
      <c r="AK822" s="41"/>
      <c r="AL822" s="41"/>
      <c r="AM822" s="41"/>
      <c r="AN822" s="41"/>
      <c r="AO822" s="41"/>
      <c r="AP822" s="41"/>
      <c r="AQ822" s="41"/>
      <c r="AR822" s="41"/>
      <c r="AS822" s="41"/>
      <c r="AT822" s="41"/>
      <c r="AU822" s="41"/>
      <c r="AV822" s="41"/>
      <c r="AW822" s="41"/>
      <c r="AX822" s="41"/>
      <c r="AY822" s="41"/>
      <c r="AZ822" s="41"/>
      <c r="BA822" s="41"/>
      <c r="BB822" s="42"/>
      <c r="BC822" s="43"/>
      <c r="BD822" s="2"/>
      <c r="BE822" s="2"/>
      <c r="BF822" s="2"/>
      <c r="BG822" s="2"/>
      <c r="BH822" s="2"/>
      <c r="BI822" s="2"/>
      <c r="BJ822" s="2"/>
      <c r="BK822" s="2"/>
      <c r="BL822" s="2"/>
      <c r="BM822" s="2"/>
      <c r="BN822" s="2"/>
      <c r="BO822" s="2"/>
      <c r="BP822" s="2"/>
      <c r="BQ822" s="2"/>
      <c r="BR822" s="2"/>
      <c r="BS822" s="2"/>
      <c r="BT822" s="2"/>
      <c r="BU822" s="2"/>
      <c r="BV822" s="2"/>
      <c r="BW822" s="2"/>
      <c r="BX822" s="2"/>
      <c r="BY822" s="2"/>
    </row>
    <row r="823" spans="1:77" ht="15" x14ac:dyDescent="0.25">
      <c r="A823" s="47"/>
      <c r="B823" s="47"/>
      <c r="C823" s="47"/>
      <c r="D823" s="47"/>
      <c r="E823" s="47"/>
      <c r="F823" s="47"/>
      <c r="G823" s="48"/>
      <c r="H823" s="48"/>
      <c r="I823" s="48"/>
      <c r="J823" s="48"/>
      <c r="K823" s="48"/>
      <c r="L823" s="48"/>
      <c r="M823" s="49"/>
      <c r="N823" s="50"/>
      <c r="O823" s="51"/>
      <c r="P823" s="52"/>
      <c r="Q823" s="52"/>
      <c r="R823" s="51"/>
      <c r="S823" s="53"/>
      <c r="T823" s="49"/>
      <c r="U823" s="50"/>
      <c r="V823" s="51"/>
      <c r="W823" s="51"/>
      <c r="X823" s="54"/>
      <c r="Y823" s="54"/>
      <c r="Z823" s="54"/>
      <c r="AA823" s="54"/>
      <c r="AB823" s="54"/>
      <c r="AC823" s="54"/>
      <c r="AD823" s="54"/>
      <c r="AE823" s="55"/>
      <c r="AF823" s="51"/>
      <c r="AG823" s="41"/>
      <c r="AH823" s="41"/>
      <c r="AI823" s="41"/>
      <c r="AJ823" s="41"/>
      <c r="AK823" s="41"/>
      <c r="AL823" s="41"/>
      <c r="AM823" s="41"/>
      <c r="AN823" s="41"/>
      <c r="AO823" s="41"/>
      <c r="AP823" s="41"/>
      <c r="AQ823" s="41"/>
      <c r="AR823" s="41"/>
      <c r="AS823" s="41"/>
      <c r="AT823" s="41"/>
      <c r="AU823" s="41"/>
      <c r="AV823" s="41"/>
      <c r="AW823" s="41"/>
      <c r="AX823" s="41"/>
      <c r="AY823" s="41"/>
      <c r="AZ823" s="41"/>
      <c r="BA823" s="41"/>
      <c r="BB823" s="42"/>
      <c r="BC823" s="43"/>
      <c r="BD823" s="2"/>
      <c r="BE823" s="2"/>
      <c r="BF823" s="2"/>
      <c r="BG823" s="2"/>
      <c r="BH823" s="2"/>
      <c r="BI823" s="2"/>
      <c r="BJ823" s="2"/>
      <c r="BK823" s="2"/>
      <c r="BL823" s="2"/>
      <c r="BM823" s="2"/>
      <c r="BN823" s="2"/>
      <c r="BO823" s="2"/>
      <c r="BP823" s="2"/>
      <c r="BQ823" s="2"/>
      <c r="BR823" s="2"/>
      <c r="BS823" s="2"/>
      <c r="BT823" s="2"/>
      <c r="BU823" s="2"/>
      <c r="BV823" s="2"/>
      <c r="BW823" s="2"/>
      <c r="BX823" s="2"/>
      <c r="BY823" s="2"/>
    </row>
    <row r="824" spans="1:77" ht="15" x14ac:dyDescent="0.25">
      <c r="A824" s="47"/>
      <c r="B824" s="47"/>
      <c r="C824" s="47"/>
      <c r="D824" s="47"/>
      <c r="E824" s="47"/>
      <c r="F824" s="47"/>
      <c r="G824" s="48"/>
      <c r="H824" s="48"/>
      <c r="I824" s="48"/>
      <c r="J824" s="48"/>
      <c r="K824" s="48"/>
      <c r="L824" s="48"/>
      <c r="M824" s="49"/>
      <c r="N824" s="50"/>
      <c r="O824" s="51"/>
      <c r="P824" s="52"/>
      <c r="Q824" s="52"/>
      <c r="R824" s="51"/>
      <c r="S824" s="53"/>
      <c r="T824" s="49"/>
      <c r="U824" s="50"/>
      <c r="V824" s="51"/>
      <c r="W824" s="51"/>
      <c r="X824" s="54"/>
      <c r="Y824" s="54"/>
      <c r="Z824" s="54"/>
      <c r="AA824" s="54"/>
      <c r="AB824" s="54"/>
      <c r="AC824" s="54"/>
      <c r="AD824" s="54"/>
      <c r="AE824" s="55"/>
      <c r="AF824" s="51"/>
      <c r="AG824" s="41"/>
      <c r="AH824" s="41"/>
      <c r="AI824" s="41"/>
      <c r="AJ824" s="41"/>
      <c r="AK824" s="41"/>
      <c r="AL824" s="41"/>
      <c r="AM824" s="41"/>
      <c r="AN824" s="41"/>
      <c r="AO824" s="41"/>
      <c r="AP824" s="41"/>
      <c r="AQ824" s="41"/>
      <c r="AR824" s="41"/>
      <c r="AS824" s="41"/>
      <c r="AT824" s="41"/>
      <c r="AU824" s="41"/>
      <c r="AV824" s="41"/>
      <c r="AW824" s="41"/>
      <c r="AX824" s="41"/>
      <c r="AY824" s="41"/>
      <c r="AZ824" s="41"/>
      <c r="BA824" s="41"/>
      <c r="BB824" s="42"/>
      <c r="BC824" s="43"/>
      <c r="BD824" s="2"/>
      <c r="BE824" s="2"/>
      <c r="BF824" s="2"/>
      <c r="BG824" s="2"/>
      <c r="BH824" s="2"/>
      <c r="BI824" s="2"/>
      <c r="BJ824" s="2"/>
      <c r="BK824" s="2"/>
      <c r="BL824" s="2"/>
      <c r="BM824" s="2"/>
      <c r="BN824" s="2"/>
      <c r="BO824" s="2"/>
      <c r="BP824" s="2"/>
      <c r="BQ824" s="2"/>
      <c r="BR824" s="2"/>
      <c r="BS824" s="2"/>
      <c r="BT824" s="2"/>
      <c r="BU824" s="2"/>
      <c r="BV824" s="2"/>
      <c r="BW824" s="2"/>
      <c r="BX824" s="2"/>
      <c r="BY824" s="2"/>
    </row>
    <row r="825" spans="1:77" ht="15" x14ac:dyDescent="0.25">
      <c r="A825" s="47"/>
      <c r="B825" s="47"/>
      <c r="C825" s="47"/>
      <c r="D825" s="47"/>
      <c r="E825" s="47"/>
      <c r="F825" s="47"/>
      <c r="G825" s="48"/>
      <c r="H825" s="48"/>
      <c r="I825" s="48"/>
      <c r="J825" s="48"/>
      <c r="K825" s="48"/>
      <c r="L825" s="48"/>
      <c r="M825" s="49"/>
      <c r="N825" s="50"/>
      <c r="O825" s="51"/>
      <c r="P825" s="52"/>
      <c r="Q825" s="52"/>
      <c r="R825" s="51"/>
      <c r="S825" s="53"/>
      <c r="T825" s="49"/>
      <c r="U825" s="50"/>
      <c r="V825" s="51"/>
      <c r="W825" s="51"/>
      <c r="X825" s="54"/>
      <c r="Y825" s="54"/>
      <c r="Z825" s="54"/>
      <c r="AA825" s="54"/>
      <c r="AB825" s="54"/>
      <c r="AC825" s="54"/>
      <c r="AD825" s="54"/>
      <c r="AE825" s="55"/>
      <c r="AF825" s="51"/>
      <c r="AG825" s="41"/>
      <c r="AH825" s="41"/>
      <c r="AI825" s="41"/>
      <c r="AJ825" s="41"/>
      <c r="AK825" s="41"/>
      <c r="AL825" s="41"/>
      <c r="AM825" s="41"/>
      <c r="AN825" s="41"/>
      <c r="AO825" s="41"/>
      <c r="AP825" s="41"/>
      <c r="AQ825" s="41"/>
      <c r="AR825" s="41"/>
      <c r="AS825" s="41"/>
      <c r="AT825" s="41"/>
      <c r="AU825" s="41"/>
      <c r="AV825" s="41"/>
      <c r="AW825" s="41"/>
      <c r="AX825" s="41"/>
      <c r="AY825" s="41"/>
      <c r="AZ825" s="41"/>
      <c r="BA825" s="41"/>
      <c r="BB825" s="42"/>
      <c r="BC825" s="43"/>
      <c r="BD825" s="2"/>
      <c r="BE825" s="2"/>
      <c r="BF825" s="2"/>
      <c r="BG825" s="2"/>
      <c r="BH825" s="2"/>
      <c r="BI825" s="2"/>
      <c r="BJ825" s="2"/>
      <c r="BK825" s="2"/>
      <c r="BL825" s="2"/>
      <c r="BM825" s="2"/>
      <c r="BN825" s="2"/>
      <c r="BO825" s="2"/>
      <c r="BP825" s="2"/>
      <c r="BQ825" s="2"/>
      <c r="BR825" s="2"/>
      <c r="BS825" s="2"/>
      <c r="BT825" s="2"/>
      <c r="BU825" s="2"/>
      <c r="BV825" s="2"/>
      <c r="BW825" s="2"/>
      <c r="BX825" s="2"/>
      <c r="BY825" s="2"/>
    </row>
    <row r="826" spans="1:77" ht="15" x14ac:dyDescent="0.25">
      <c r="A826" s="47"/>
      <c r="B826" s="47"/>
      <c r="C826" s="47"/>
      <c r="D826" s="47"/>
      <c r="E826" s="47"/>
      <c r="F826" s="47"/>
      <c r="G826" s="48"/>
      <c r="H826" s="48"/>
      <c r="I826" s="48"/>
      <c r="J826" s="48"/>
      <c r="K826" s="48"/>
      <c r="L826" s="48"/>
      <c r="M826" s="49"/>
      <c r="N826" s="50"/>
      <c r="O826" s="51"/>
      <c r="P826" s="52"/>
      <c r="Q826" s="52"/>
      <c r="R826" s="51"/>
      <c r="S826" s="53"/>
      <c r="T826" s="49"/>
      <c r="U826" s="50"/>
      <c r="V826" s="51"/>
      <c r="W826" s="51"/>
      <c r="X826" s="54"/>
      <c r="Y826" s="54"/>
      <c r="Z826" s="54"/>
      <c r="AA826" s="54"/>
      <c r="AB826" s="54"/>
      <c r="AC826" s="54"/>
      <c r="AD826" s="54"/>
      <c r="AE826" s="55"/>
      <c r="AF826" s="51"/>
      <c r="AG826" s="41"/>
      <c r="AH826" s="41"/>
      <c r="AI826" s="41"/>
      <c r="AJ826" s="41"/>
      <c r="AK826" s="41"/>
      <c r="AL826" s="41"/>
      <c r="AM826" s="41"/>
      <c r="AN826" s="41"/>
      <c r="AO826" s="41"/>
      <c r="AP826" s="41"/>
      <c r="AQ826" s="41"/>
      <c r="AR826" s="41"/>
      <c r="AS826" s="41"/>
      <c r="AT826" s="41"/>
      <c r="AU826" s="41"/>
      <c r="AV826" s="41"/>
      <c r="AW826" s="41"/>
      <c r="AX826" s="41"/>
      <c r="AY826" s="41"/>
      <c r="AZ826" s="41"/>
      <c r="BA826" s="41"/>
      <c r="BB826" s="42"/>
      <c r="BC826" s="43"/>
      <c r="BD826" s="2"/>
      <c r="BE826" s="2"/>
      <c r="BF826" s="2"/>
      <c r="BG826" s="2"/>
      <c r="BH826" s="2"/>
      <c r="BI826" s="2"/>
      <c r="BJ826" s="2"/>
      <c r="BK826" s="2"/>
      <c r="BL826" s="2"/>
      <c r="BM826" s="2"/>
      <c r="BN826" s="2"/>
      <c r="BO826" s="2"/>
      <c r="BP826" s="2"/>
      <c r="BQ826" s="2"/>
      <c r="BR826" s="2"/>
      <c r="BS826" s="2"/>
      <c r="BT826" s="2"/>
      <c r="BU826" s="2"/>
      <c r="BV826" s="2"/>
      <c r="BW826" s="2"/>
      <c r="BX826" s="2"/>
      <c r="BY826" s="2"/>
    </row>
    <row r="827" spans="1:77" ht="15" x14ac:dyDescent="0.25">
      <c r="A827" s="47"/>
      <c r="B827" s="47"/>
      <c r="C827" s="47"/>
      <c r="D827" s="47"/>
      <c r="E827" s="47"/>
      <c r="F827" s="47"/>
      <c r="G827" s="48"/>
      <c r="H827" s="48"/>
      <c r="I827" s="48"/>
      <c r="J827" s="48"/>
      <c r="K827" s="48"/>
      <c r="L827" s="48"/>
      <c r="M827" s="49"/>
      <c r="N827" s="50"/>
      <c r="O827" s="51"/>
      <c r="P827" s="52"/>
      <c r="Q827" s="52"/>
      <c r="R827" s="51"/>
      <c r="S827" s="53"/>
      <c r="T827" s="49"/>
      <c r="U827" s="50"/>
      <c r="V827" s="51"/>
      <c r="W827" s="51"/>
      <c r="X827" s="54"/>
      <c r="Y827" s="54"/>
      <c r="Z827" s="54"/>
      <c r="AA827" s="54"/>
      <c r="AB827" s="54"/>
      <c r="AC827" s="54"/>
      <c r="AD827" s="54"/>
      <c r="AE827" s="55"/>
      <c r="AF827" s="51"/>
      <c r="AG827" s="41"/>
      <c r="AH827" s="41"/>
      <c r="AI827" s="41"/>
      <c r="AJ827" s="41"/>
      <c r="AK827" s="41"/>
      <c r="AL827" s="41"/>
      <c r="AM827" s="41"/>
      <c r="AN827" s="41"/>
      <c r="AO827" s="41"/>
      <c r="AP827" s="41"/>
      <c r="AQ827" s="41"/>
      <c r="AR827" s="41"/>
      <c r="AS827" s="41"/>
      <c r="AT827" s="41"/>
      <c r="AU827" s="41"/>
      <c r="AV827" s="41"/>
      <c r="AW827" s="41"/>
      <c r="AX827" s="41"/>
      <c r="AY827" s="41"/>
      <c r="AZ827" s="41"/>
      <c r="BA827" s="41"/>
      <c r="BB827" s="42"/>
      <c r="BC827" s="43"/>
      <c r="BD827" s="2"/>
      <c r="BE827" s="2"/>
      <c r="BF827" s="2"/>
      <c r="BG827" s="2"/>
      <c r="BH827" s="2"/>
      <c r="BI827" s="2"/>
      <c r="BJ827" s="2"/>
      <c r="BK827" s="2"/>
      <c r="BL827" s="2"/>
      <c r="BM827" s="2"/>
      <c r="BN827" s="2"/>
      <c r="BO827" s="2"/>
      <c r="BP827" s="2"/>
      <c r="BQ827" s="2"/>
      <c r="BR827" s="2"/>
      <c r="BS827" s="2"/>
      <c r="BT827" s="2"/>
      <c r="BU827" s="2"/>
      <c r="BV827" s="2"/>
      <c r="BW827" s="2"/>
      <c r="BX827" s="2"/>
      <c r="BY827" s="2"/>
    </row>
    <row r="828" spans="1:77" ht="15" x14ac:dyDescent="0.25">
      <c r="A828" s="47"/>
      <c r="B828" s="47"/>
      <c r="C828" s="47"/>
      <c r="D828" s="47"/>
      <c r="E828" s="47"/>
      <c r="F828" s="47"/>
      <c r="G828" s="48"/>
      <c r="H828" s="48"/>
      <c r="I828" s="48"/>
      <c r="J828" s="48"/>
      <c r="K828" s="48"/>
      <c r="L828" s="48"/>
      <c r="M828" s="49"/>
      <c r="N828" s="50"/>
      <c r="O828" s="51"/>
      <c r="P828" s="52"/>
      <c r="Q828" s="52"/>
      <c r="R828" s="51"/>
      <c r="S828" s="53"/>
      <c r="T828" s="49"/>
      <c r="U828" s="50"/>
      <c r="V828" s="51"/>
      <c r="W828" s="51"/>
      <c r="X828" s="54"/>
      <c r="Y828" s="54"/>
      <c r="Z828" s="54"/>
      <c r="AA828" s="54"/>
      <c r="AB828" s="54"/>
      <c r="AC828" s="54"/>
      <c r="AD828" s="54"/>
      <c r="AE828" s="55"/>
      <c r="AF828" s="51"/>
      <c r="AG828" s="41"/>
      <c r="AH828" s="41"/>
      <c r="AI828" s="41"/>
      <c r="AJ828" s="41"/>
      <c r="AK828" s="41"/>
      <c r="AL828" s="41"/>
      <c r="AM828" s="41"/>
      <c r="AN828" s="41"/>
      <c r="AO828" s="41"/>
      <c r="AP828" s="41"/>
      <c r="AQ828" s="41"/>
      <c r="AR828" s="41"/>
      <c r="AS828" s="41"/>
      <c r="AT828" s="41"/>
      <c r="AU828" s="41"/>
      <c r="AV828" s="41"/>
      <c r="AW828" s="41"/>
      <c r="AX828" s="41"/>
      <c r="AY828" s="41"/>
      <c r="AZ828" s="41"/>
      <c r="BA828" s="41"/>
      <c r="BB828" s="42"/>
      <c r="BC828" s="43"/>
      <c r="BD828" s="2"/>
      <c r="BE828" s="2"/>
      <c r="BF828" s="2"/>
      <c r="BG828" s="2"/>
      <c r="BH828" s="2"/>
      <c r="BI828" s="2"/>
      <c r="BJ828" s="2"/>
      <c r="BK828" s="2"/>
      <c r="BL828" s="2"/>
      <c r="BM828" s="2"/>
      <c r="BN828" s="2"/>
      <c r="BO828" s="2"/>
      <c r="BP828" s="2"/>
      <c r="BQ828" s="2"/>
      <c r="BR828" s="2"/>
      <c r="BS828" s="2"/>
      <c r="BT828" s="2"/>
      <c r="BU828" s="2"/>
      <c r="BV828" s="2"/>
      <c r="BW828" s="2"/>
      <c r="BX828" s="2"/>
      <c r="BY828" s="2"/>
    </row>
    <row r="829" spans="1:77" ht="15" x14ac:dyDescent="0.25">
      <c r="A829" s="47"/>
      <c r="B829" s="47"/>
      <c r="C829" s="47"/>
      <c r="D829" s="47"/>
      <c r="E829" s="47"/>
      <c r="F829" s="47"/>
      <c r="G829" s="48"/>
      <c r="H829" s="48"/>
      <c r="I829" s="48"/>
      <c r="J829" s="48"/>
      <c r="K829" s="48"/>
      <c r="L829" s="48"/>
      <c r="M829" s="49"/>
      <c r="N829" s="50"/>
      <c r="O829" s="51"/>
      <c r="P829" s="52"/>
      <c r="Q829" s="52"/>
      <c r="R829" s="51"/>
      <c r="S829" s="53"/>
      <c r="T829" s="49"/>
      <c r="U829" s="50"/>
      <c r="V829" s="51"/>
      <c r="W829" s="51"/>
      <c r="X829" s="54"/>
      <c r="Y829" s="54"/>
      <c r="Z829" s="54"/>
      <c r="AA829" s="54"/>
      <c r="AB829" s="54"/>
      <c r="AC829" s="54"/>
      <c r="AD829" s="54"/>
      <c r="AE829" s="55"/>
      <c r="AF829" s="51"/>
      <c r="AG829" s="41"/>
      <c r="AH829" s="41"/>
      <c r="AI829" s="41"/>
      <c r="AJ829" s="41"/>
      <c r="AK829" s="41"/>
      <c r="AL829" s="41"/>
      <c r="AM829" s="41"/>
      <c r="AN829" s="41"/>
      <c r="AO829" s="41"/>
      <c r="AP829" s="41"/>
      <c r="AQ829" s="41"/>
      <c r="AR829" s="41"/>
      <c r="AS829" s="41"/>
      <c r="AT829" s="41"/>
      <c r="AU829" s="41"/>
      <c r="AV829" s="41"/>
      <c r="AW829" s="41"/>
      <c r="AX829" s="41"/>
      <c r="AY829" s="41"/>
      <c r="AZ829" s="41"/>
      <c r="BA829" s="41"/>
      <c r="BB829" s="42"/>
      <c r="BC829" s="43"/>
      <c r="BD829" s="2"/>
      <c r="BE829" s="2"/>
      <c r="BF829" s="2"/>
      <c r="BG829" s="2"/>
      <c r="BH829" s="2"/>
      <c r="BI829" s="2"/>
      <c r="BJ829" s="2"/>
      <c r="BK829" s="2"/>
      <c r="BL829" s="2"/>
      <c r="BM829" s="2"/>
      <c r="BN829" s="2"/>
      <c r="BO829" s="2"/>
      <c r="BP829" s="2"/>
      <c r="BQ829" s="2"/>
      <c r="BR829" s="2"/>
      <c r="BS829" s="2"/>
      <c r="BT829" s="2"/>
      <c r="BU829" s="2"/>
      <c r="BV829" s="2"/>
      <c r="BW829" s="2"/>
      <c r="BX829" s="2"/>
      <c r="BY829" s="2"/>
    </row>
    <row r="830" spans="1:77" ht="15" x14ac:dyDescent="0.25">
      <c r="A830" s="47"/>
      <c r="B830" s="47"/>
      <c r="C830" s="47"/>
      <c r="D830" s="47"/>
      <c r="E830" s="47"/>
      <c r="F830" s="47"/>
      <c r="G830" s="48"/>
      <c r="H830" s="48"/>
      <c r="I830" s="48"/>
      <c r="J830" s="48"/>
      <c r="K830" s="48"/>
      <c r="L830" s="48"/>
      <c r="M830" s="49"/>
      <c r="N830" s="50"/>
      <c r="O830" s="51"/>
      <c r="P830" s="52"/>
      <c r="Q830" s="52"/>
      <c r="R830" s="51"/>
      <c r="S830" s="53"/>
      <c r="T830" s="49"/>
      <c r="U830" s="50"/>
      <c r="V830" s="51"/>
      <c r="W830" s="51"/>
      <c r="X830" s="54"/>
      <c r="Y830" s="54"/>
      <c r="Z830" s="54"/>
      <c r="AA830" s="54"/>
      <c r="AB830" s="54"/>
      <c r="AC830" s="54"/>
      <c r="AD830" s="54"/>
      <c r="AE830" s="55"/>
      <c r="AF830" s="51"/>
      <c r="AG830" s="41"/>
      <c r="AH830" s="41"/>
      <c r="AI830" s="41"/>
      <c r="AJ830" s="41"/>
      <c r="AK830" s="41"/>
      <c r="AL830" s="41"/>
      <c r="AM830" s="41"/>
      <c r="AN830" s="41"/>
      <c r="AO830" s="41"/>
      <c r="AP830" s="41"/>
      <c r="AQ830" s="41"/>
      <c r="AR830" s="41"/>
      <c r="AS830" s="41"/>
      <c r="AT830" s="41"/>
      <c r="AU830" s="41"/>
      <c r="AV830" s="41"/>
      <c r="AW830" s="41"/>
      <c r="AX830" s="41"/>
      <c r="AY830" s="41"/>
      <c r="AZ830" s="41"/>
      <c r="BA830" s="41"/>
      <c r="BB830" s="42"/>
      <c r="BC830" s="43"/>
      <c r="BD830" s="2"/>
      <c r="BE830" s="2"/>
      <c r="BF830" s="2"/>
      <c r="BG830" s="2"/>
      <c r="BH830" s="2"/>
      <c r="BI830" s="2"/>
      <c r="BJ830" s="2"/>
      <c r="BK830" s="2"/>
      <c r="BL830" s="2"/>
      <c r="BM830" s="2"/>
      <c r="BN830" s="2"/>
      <c r="BO830" s="2"/>
      <c r="BP830" s="2"/>
      <c r="BQ830" s="2"/>
      <c r="BR830" s="2"/>
      <c r="BS830" s="2"/>
      <c r="BT830" s="2"/>
      <c r="BU830" s="2"/>
      <c r="BV830" s="2"/>
      <c r="BW830" s="2"/>
      <c r="BX830" s="2"/>
      <c r="BY830" s="2"/>
    </row>
    <row r="831" spans="1:77" ht="15" x14ac:dyDescent="0.25">
      <c r="A831" s="47"/>
      <c r="B831" s="47"/>
      <c r="C831" s="47"/>
      <c r="D831" s="47"/>
      <c r="E831" s="47"/>
      <c r="F831" s="47"/>
      <c r="G831" s="48"/>
      <c r="H831" s="48"/>
      <c r="I831" s="48"/>
      <c r="J831" s="48"/>
      <c r="K831" s="48"/>
      <c r="L831" s="48"/>
      <c r="M831" s="49"/>
      <c r="N831" s="50"/>
      <c r="O831" s="51"/>
      <c r="P831" s="52"/>
      <c r="Q831" s="52"/>
      <c r="R831" s="51"/>
      <c r="S831" s="53"/>
      <c r="T831" s="49"/>
      <c r="U831" s="50"/>
      <c r="V831" s="51"/>
      <c r="W831" s="51"/>
      <c r="X831" s="54"/>
      <c r="Y831" s="54"/>
      <c r="Z831" s="54"/>
      <c r="AA831" s="54"/>
      <c r="AB831" s="54"/>
      <c r="AC831" s="54"/>
      <c r="AD831" s="54"/>
      <c r="AE831" s="55"/>
      <c r="AF831" s="51"/>
      <c r="AG831" s="41"/>
      <c r="AH831" s="41"/>
      <c r="AI831" s="41"/>
      <c r="AJ831" s="41"/>
      <c r="AK831" s="41"/>
      <c r="AL831" s="41"/>
      <c r="AM831" s="41"/>
      <c r="AN831" s="41"/>
      <c r="AO831" s="41"/>
      <c r="AP831" s="41"/>
      <c r="AQ831" s="41"/>
      <c r="AR831" s="41"/>
      <c r="AS831" s="41"/>
      <c r="AT831" s="41"/>
      <c r="AU831" s="41"/>
      <c r="AV831" s="41"/>
      <c r="AW831" s="41"/>
      <c r="AX831" s="41"/>
      <c r="AY831" s="41"/>
      <c r="AZ831" s="41"/>
      <c r="BA831" s="41"/>
      <c r="BB831" s="42"/>
      <c r="BC831" s="43"/>
      <c r="BD831" s="2"/>
      <c r="BE831" s="2"/>
      <c r="BF831" s="2"/>
      <c r="BG831" s="2"/>
      <c r="BH831" s="2"/>
      <c r="BI831" s="2"/>
      <c r="BJ831" s="2"/>
      <c r="BK831" s="2"/>
      <c r="BL831" s="2"/>
      <c r="BM831" s="2"/>
      <c r="BN831" s="2"/>
      <c r="BO831" s="2"/>
      <c r="BP831" s="2"/>
      <c r="BQ831" s="2"/>
      <c r="BR831" s="2"/>
      <c r="BS831" s="2"/>
      <c r="BT831" s="2"/>
      <c r="BU831" s="2"/>
      <c r="BV831" s="2"/>
      <c r="BW831" s="2"/>
      <c r="BX831" s="2"/>
      <c r="BY831" s="2"/>
    </row>
    <row r="832" spans="1:77" ht="15" x14ac:dyDescent="0.25">
      <c r="A832" s="47"/>
      <c r="B832" s="47"/>
      <c r="C832" s="47"/>
      <c r="D832" s="47"/>
      <c r="E832" s="47"/>
      <c r="F832" s="47"/>
      <c r="G832" s="48"/>
      <c r="H832" s="48"/>
      <c r="I832" s="48"/>
      <c r="J832" s="48"/>
      <c r="K832" s="48"/>
      <c r="L832" s="48"/>
      <c r="M832" s="49"/>
      <c r="N832" s="50"/>
      <c r="O832" s="51"/>
      <c r="P832" s="52"/>
      <c r="Q832" s="52"/>
      <c r="R832" s="51"/>
      <c r="S832" s="53"/>
      <c r="T832" s="49"/>
      <c r="U832" s="50"/>
      <c r="V832" s="51"/>
      <c r="W832" s="51"/>
      <c r="X832" s="54"/>
      <c r="Y832" s="54"/>
      <c r="Z832" s="54"/>
      <c r="AA832" s="54"/>
      <c r="AB832" s="54"/>
      <c r="AC832" s="54"/>
      <c r="AD832" s="54"/>
      <c r="AE832" s="55"/>
      <c r="AF832" s="51"/>
      <c r="AG832" s="41"/>
      <c r="AH832" s="41"/>
      <c r="AI832" s="41"/>
      <c r="AJ832" s="41"/>
      <c r="AK832" s="41"/>
      <c r="AL832" s="41"/>
      <c r="AM832" s="41"/>
      <c r="AN832" s="41"/>
      <c r="AO832" s="41"/>
      <c r="AP832" s="41"/>
      <c r="AQ832" s="41"/>
      <c r="AR832" s="41"/>
      <c r="AS832" s="41"/>
      <c r="AT832" s="41"/>
      <c r="AU832" s="41"/>
      <c r="AV832" s="41"/>
      <c r="AW832" s="41"/>
      <c r="AX832" s="41"/>
      <c r="AY832" s="41"/>
      <c r="AZ832" s="41"/>
      <c r="BA832" s="41"/>
      <c r="BB832" s="42"/>
      <c r="BC832" s="43"/>
      <c r="BD832" s="2"/>
      <c r="BE832" s="2"/>
      <c r="BF832" s="2"/>
      <c r="BG832" s="2"/>
      <c r="BH832" s="2"/>
      <c r="BI832" s="2"/>
      <c r="BJ832" s="2"/>
      <c r="BK832" s="2"/>
      <c r="BL832" s="2"/>
      <c r="BM832" s="2"/>
      <c r="BN832" s="2"/>
      <c r="BO832" s="2"/>
      <c r="BP832" s="2"/>
      <c r="BQ832" s="2"/>
      <c r="BR832" s="2"/>
      <c r="BS832" s="2"/>
      <c r="BT832" s="2"/>
      <c r="BU832" s="2"/>
      <c r="BV832" s="2"/>
      <c r="BW832" s="2"/>
      <c r="BX832" s="2"/>
      <c r="BY832" s="2"/>
    </row>
    <row r="833" spans="1:77" ht="15" x14ac:dyDescent="0.25">
      <c r="A833" s="47"/>
      <c r="B833" s="47"/>
      <c r="C833" s="47"/>
      <c r="D833" s="47"/>
      <c r="E833" s="47"/>
      <c r="F833" s="47"/>
      <c r="G833" s="48"/>
      <c r="H833" s="48"/>
      <c r="I833" s="48"/>
      <c r="J833" s="48"/>
      <c r="K833" s="48"/>
      <c r="L833" s="48"/>
      <c r="M833" s="49"/>
      <c r="N833" s="50"/>
      <c r="O833" s="51"/>
      <c r="P833" s="52"/>
      <c r="Q833" s="52"/>
      <c r="R833" s="51"/>
      <c r="S833" s="53"/>
      <c r="T833" s="49"/>
      <c r="U833" s="50"/>
      <c r="V833" s="51"/>
      <c r="W833" s="51"/>
      <c r="X833" s="54"/>
      <c r="Y833" s="54"/>
      <c r="Z833" s="54"/>
      <c r="AA833" s="54"/>
      <c r="AB833" s="54"/>
      <c r="AC833" s="54"/>
      <c r="AD833" s="54"/>
      <c r="AE833" s="55"/>
      <c r="AF833" s="51"/>
      <c r="AG833" s="41"/>
      <c r="AH833" s="41"/>
      <c r="AI833" s="41"/>
      <c r="AJ833" s="41"/>
      <c r="AK833" s="41"/>
      <c r="AL833" s="41"/>
      <c r="AM833" s="41"/>
      <c r="AN833" s="41"/>
      <c r="AO833" s="41"/>
      <c r="AP833" s="41"/>
      <c r="AQ833" s="41"/>
      <c r="AR833" s="41"/>
      <c r="AS833" s="41"/>
      <c r="AT833" s="41"/>
      <c r="AU833" s="41"/>
      <c r="AV833" s="41"/>
      <c r="AW833" s="41"/>
      <c r="AX833" s="41"/>
      <c r="AY833" s="41"/>
      <c r="AZ833" s="41"/>
      <c r="BA833" s="41"/>
      <c r="BB833" s="42"/>
      <c r="BC833" s="43"/>
      <c r="BD833" s="2"/>
      <c r="BE833" s="2"/>
      <c r="BF833" s="2"/>
      <c r="BG833" s="2"/>
      <c r="BH833" s="2"/>
      <c r="BI833" s="2"/>
      <c r="BJ833" s="2"/>
      <c r="BK833" s="2"/>
      <c r="BL833" s="2"/>
      <c r="BM833" s="2"/>
      <c r="BN833" s="2"/>
      <c r="BO833" s="2"/>
      <c r="BP833" s="2"/>
      <c r="BQ833" s="2"/>
      <c r="BR833" s="2"/>
      <c r="BS833" s="2"/>
      <c r="BT833" s="2"/>
      <c r="BU833" s="2"/>
      <c r="BV833" s="2"/>
      <c r="BW833" s="2"/>
      <c r="BX833" s="2"/>
      <c r="BY833" s="2"/>
    </row>
    <row r="834" spans="1:77" ht="15" x14ac:dyDescent="0.25">
      <c r="A834" s="47"/>
      <c r="B834" s="47"/>
      <c r="C834" s="47"/>
      <c r="D834" s="47"/>
      <c r="E834" s="47"/>
      <c r="F834" s="47"/>
      <c r="G834" s="48"/>
      <c r="H834" s="48"/>
      <c r="I834" s="48"/>
      <c r="J834" s="48"/>
      <c r="K834" s="48"/>
      <c r="L834" s="48"/>
      <c r="M834" s="49"/>
      <c r="N834" s="50"/>
      <c r="O834" s="51"/>
      <c r="P834" s="52"/>
      <c r="Q834" s="52"/>
      <c r="R834" s="51"/>
      <c r="S834" s="53"/>
      <c r="T834" s="49"/>
      <c r="U834" s="50"/>
      <c r="V834" s="51"/>
      <c r="W834" s="51"/>
      <c r="X834" s="54"/>
      <c r="Y834" s="54"/>
      <c r="Z834" s="54"/>
      <c r="AA834" s="54"/>
      <c r="AB834" s="54"/>
      <c r="AC834" s="54"/>
      <c r="AD834" s="54"/>
      <c r="AE834" s="55"/>
      <c r="AF834" s="51"/>
      <c r="AG834" s="41"/>
      <c r="AH834" s="41"/>
      <c r="AI834" s="41"/>
      <c r="AJ834" s="41"/>
      <c r="AK834" s="41"/>
      <c r="AL834" s="41"/>
      <c r="AM834" s="41"/>
      <c r="AN834" s="41"/>
      <c r="AO834" s="41"/>
      <c r="AP834" s="41"/>
      <c r="AQ834" s="41"/>
      <c r="AR834" s="41"/>
      <c r="AS834" s="41"/>
      <c r="AT834" s="41"/>
      <c r="AU834" s="41"/>
      <c r="AV834" s="41"/>
      <c r="AW834" s="41"/>
      <c r="AX834" s="41"/>
      <c r="AY834" s="41"/>
      <c r="AZ834" s="41"/>
      <c r="BA834" s="41"/>
      <c r="BB834" s="42"/>
      <c r="BC834" s="43"/>
      <c r="BD834" s="2"/>
      <c r="BE834" s="2"/>
      <c r="BF834" s="2"/>
      <c r="BG834" s="2"/>
      <c r="BH834" s="2"/>
      <c r="BI834" s="2"/>
      <c r="BJ834" s="2"/>
      <c r="BK834" s="2"/>
      <c r="BL834" s="2"/>
      <c r="BM834" s="2"/>
      <c r="BN834" s="2"/>
      <c r="BO834" s="2"/>
      <c r="BP834" s="2"/>
      <c r="BQ834" s="2"/>
      <c r="BR834" s="2"/>
      <c r="BS834" s="2"/>
      <c r="BT834" s="2"/>
      <c r="BU834" s="2"/>
      <c r="BV834" s="2"/>
      <c r="BW834" s="2"/>
      <c r="BX834" s="2"/>
      <c r="BY834" s="2"/>
    </row>
    <row r="835" spans="1:77" ht="15" x14ac:dyDescent="0.25">
      <c r="A835" s="47"/>
      <c r="B835" s="47"/>
      <c r="C835" s="47"/>
      <c r="D835" s="47"/>
      <c r="E835" s="47"/>
      <c r="F835" s="47"/>
      <c r="G835" s="48"/>
      <c r="H835" s="48"/>
      <c r="I835" s="48"/>
      <c r="J835" s="48"/>
      <c r="K835" s="48"/>
      <c r="L835" s="48"/>
      <c r="M835" s="49"/>
      <c r="N835" s="50"/>
      <c r="O835" s="51"/>
      <c r="P835" s="52"/>
      <c r="Q835" s="52"/>
      <c r="R835" s="51"/>
      <c r="S835" s="53"/>
      <c r="T835" s="49"/>
      <c r="U835" s="50"/>
      <c r="V835" s="51"/>
      <c r="W835" s="51"/>
      <c r="X835" s="54"/>
      <c r="Y835" s="54"/>
      <c r="Z835" s="54"/>
      <c r="AA835" s="54"/>
      <c r="AB835" s="54"/>
      <c r="AC835" s="54"/>
      <c r="AD835" s="54"/>
      <c r="AE835" s="55"/>
      <c r="AF835" s="51"/>
      <c r="AG835" s="41"/>
      <c r="AH835" s="41"/>
      <c r="AI835" s="41"/>
      <c r="AJ835" s="41"/>
      <c r="AK835" s="41"/>
      <c r="AL835" s="41"/>
      <c r="AM835" s="41"/>
      <c r="AN835" s="41"/>
      <c r="AO835" s="41"/>
      <c r="AP835" s="41"/>
      <c r="AQ835" s="41"/>
      <c r="AR835" s="41"/>
      <c r="AS835" s="41"/>
      <c r="AT835" s="41"/>
      <c r="AU835" s="41"/>
      <c r="AV835" s="41"/>
      <c r="AW835" s="41"/>
      <c r="AX835" s="41"/>
      <c r="AY835" s="41"/>
      <c r="AZ835" s="41"/>
      <c r="BA835" s="41"/>
      <c r="BB835" s="42"/>
      <c r="BC835" s="43"/>
      <c r="BD835" s="2"/>
      <c r="BE835" s="2"/>
      <c r="BF835" s="2"/>
      <c r="BG835" s="2"/>
      <c r="BH835" s="2"/>
      <c r="BI835" s="2"/>
      <c r="BJ835" s="2"/>
      <c r="BK835" s="2"/>
      <c r="BL835" s="2"/>
      <c r="BM835" s="2"/>
      <c r="BN835" s="2"/>
      <c r="BO835" s="2"/>
      <c r="BP835" s="2"/>
      <c r="BQ835" s="2"/>
      <c r="BR835" s="2"/>
      <c r="BS835" s="2"/>
      <c r="BT835" s="2"/>
      <c r="BU835" s="2"/>
      <c r="BV835" s="2"/>
      <c r="BW835" s="2"/>
      <c r="BX835" s="2"/>
      <c r="BY835" s="2"/>
    </row>
    <row r="836" spans="1:77" ht="15" x14ac:dyDescent="0.25">
      <c r="A836" s="47"/>
      <c r="B836" s="47"/>
      <c r="C836" s="47"/>
      <c r="D836" s="47"/>
      <c r="E836" s="47"/>
      <c r="F836" s="47"/>
      <c r="G836" s="48"/>
      <c r="H836" s="48"/>
      <c r="I836" s="48"/>
      <c r="J836" s="48"/>
      <c r="K836" s="48"/>
      <c r="L836" s="48"/>
      <c r="M836" s="49"/>
      <c r="N836" s="50"/>
      <c r="O836" s="51"/>
      <c r="P836" s="52"/>
      <c r="Q836" s="52"/>
      <c r="R836" s="51"/>
      <c r="S836" s="53"/>
      <c r="T836" s="49"/>
      <c r="U836" s="50"/>
      <c r="V836" s="51"/>
      <c r="W836" s="51"/>
      <c r="X836" s="54"/>
      <c r="Y836" s="54"/>
      <c r="Z836" s="54"/>
      <c r="AA836" s="54"/>
      <c r="AB836" s="54"/>
      <c r="AC836" s="54"/>
      <c r="AD836" s="54"/>
      <c r="AE836" s="55"/>
      <c r="AF836" s="51"/>
      <c r="AG836" s="41"/>
      <c r="AH836" s="41"/>
      <c r="AI836" s="41"/>
      <c r="AJ836" s="41"/>
      <c r="AK836" s="41"/>
      <c r="AL836" s="41"/>
      <c r="AM836" s="41"/>
      <c r="AN836" s="41"/>
      <c r="AO836" s="41"/>
      <c r="AP836" s="41"/>
      <c r="AQ836" s="41"/>
      <c r="AR836" s="41"/>
      <c r="AS836" s="41"/>
      <c r="AT836" s="41"/>
      <c r="AU836" s="41"/>
      <c r="AV836" s="41"/>
      <c r="AW836" s="41"/>
      <c r="AX836" s="41"/>
      <c r="AY836" s="41"/>
      <c r="AZ836" s="41"/>
      <c r="BA836" s="41"/>
      <c r="BB836" s="42"/>
      <c r="BC836" s="43"/>
      <c r="BD836" s="2"/>
      <c r="BE836" s="2"/>
      <c r="BF836" s="2"/>
      <c r="BG836" s="2"/>
      <c r="BH836" s="2"/>
      <c r="BI836" s="2"/>
      <c r="BJ836" s="2"/>
      <c r="BK836" s="2"/>
      <c r="BL836" s="2"/>
      <c r="BM836" s="2"/>
      <c r="BN836" s="2"/>
      <c r="BO836" s="2"/>
      <c r="BP836" s="2"/>
      <c r="BQ836" s="2"/>
      <c r="BR836" s="2"/>
      <c r="BS836" s="2"/>
      <c r="BT836" s="2"/>
      <c r="BU836" s="2"/>
      <c r="BV836" s="2"/>
      <c r="BW836" s="2"/>
      <c r="BX836" s="2"/>
      <c r="BY836" s="2"/>
    </row>
    <row r="837" spans="1:77" ht="15" x14ac:dyDescent="0.25">
      <c r="A837" s="47"/>
      <c r="B837" s="47"/>
      <c r="C837" s="47"/>
      <c r="D837" s="47"/>
      <c r="E837" s="47"/>
      <c r="F837" s="47"/>
      <c r="G837" s="48"/>
      <c r="H837" s="48"/>
      <c r="I837" s="48"/>
      <c r="J837" s="48"/>
      <c r="K837" s="48"/>
      <c r="L837" s="48"/>
      <c r="M837" s="49"/>
      <c r="N837" s="50"/>
      <c r="O837" s="51"/>
      <c r="P837" s="52"/>
      <c r="Q837" s="52"/>
      <c r="R837" s="51"/>
      <c r="S837" s="53"/>
      <c r="T837" s="49"/>
      <c r="U837" s="50"/>
      <c r="V837" s="51"/>
      <c r="W837" s="51"/>
      <c r="X837" s="54"/>
      <c r="Y837" s="54"/>
      <c r="Z837" s="54"/>
      <c r="AA837" s="54"/>
      <c r="AB837" s="54"/>
      <c r="AC837" s="54"/>
      <c r="AD837" s="54"/>
      <c r="AE837" s="55"/>
      <c r="AF837" s="51"/>
      <c r="AG837" s="41"/>
      <c r="AH837" s="41"/>
      <c r="AI837" s="41"/>
      <c r="AJ837" s="41"/>
      <c r="AK837" s="41"/>
      <c r="AL837" s="41"/>
      <c r="AM837" s="41"/>
      <c r="AN837" s="41"/>
      <c r="AO837" s="41"/>
      <c r="AP837" s="41"/>
      <c r="AQ837" s="41"/>
      <c r="AR837" s="41"/>
      <c r="AS837" s="41"/>
      <c r="AT837" s="41"/>
      <c r="AU837" s="41"/>
      <c r="AV837" s="41"/>
      <c r="AW837" s="41"/>
      <c r="AX837" s="41"/>
      <c r="AY837" s="41"/>
      <c r="AZ837" s="41"/>
      <c r="BA837" s="41"/>
      <c r="BB837" s="42"/>
      <c r="BC837" s="43"/>
      <c r="BD837" s="2"/>
      <c r="BE837" s="2"/>
      <c r="BF837" s="2"/>
      <c r="BG837" s="2"/>
      <c r="BH837" s="2"/>
      <c r="BI837" s="2"/>
      <c r="BJ837" s="2"/>
      <c r="BK837" s="2"/>
      <c r="BL837" s="2"/>
      <c r="BM837" s="2"/>
      <c r="BN837" s="2"/>
      <c r="BO837" s="2"/>
      <c r="BP837" s="2"/>
      <c r="BQ837" s="2"/>
      <c r="BR837" s="2"/>
      <c r="BS837" s="2"/>
      <c r="BT837" s="2"/>
      <c r="BU837" s="2"/>
      <c r="BV837" s="2"/>
      <c r="BW837" s="2"/>
      <c r="BX837" s="2"/>
      <c r="BY837" s="2"/>
    </row>
    <row r="838" spans="1:77" ht="15" x14ac:dyDescent="0.25">
      <c r="A838" s="47"/>
      <c r="B838" s="47"/>
      <c r="C838" s="47"/>
      <c r="D838" s="47"/>
      <c r="E838" s="47"/>
      <c r="F838" s="47"/>
      <c r="G838" s="48"/>
      <c r="H838" s="48"/>
      <c r="I838" s="48"/>
      <c r="J838" s="48"/>
      <c r="K838" s="48"/>
      <c r="L838" s="48"/>
      <c r="M838" s="49"/>
      <c r="N838" s="50"/>
      <c r="O838" s="51"/>
      <c r="P838" s="52"/>
      <c r="Q838" s="52"/>
      <c r="R838" s="51"/>
      <c r="S838" s="53"/>
      <c r="T838" s="49"/>
      <c r="U838" s="50"/>
      <c r="V838" s="51"/>
      <c r="W838" s="51"/>
      <c r="X838" s="54"/>
      <c r="Y838" s="54"/>
      <c r="Z838" s="54"/>
      <c r="AA838" s="54"/>
      <c r="AB838" s="54"/>
      <c r="AC838" s="54"/>
      <c r="AD838" s="54"/>
      <c r="AE838" s="55"/>
      <c r="AF838" s="51"/>
      <c r="AG838" s="41"/>
      <c r="AH838" s="41"/>
      <c r="AI838" s="41"/>
      <c r="AJ838" s="41"/>
      <c r="AK838" s="41"/>
      <c r="AL838" s="41"/>
      <c r="AM838" s="41"/>
      <c r="AN838" s="41"/>
      <c r="AO838" s="41"/>
      <c r="AP838" s="41"/>
      <c r="AQ838" s="41"/>
      <c r="AR838" s="41"/>
      <c r="AS838" s="41"/>
      <c r="AT838" s="41"/>
      <c r="AU838" s="41"/>
      <c r="AV838" s="41"/>
      <c r="AW838" s="41"/>
      <c r="AX838" s="41"/>
      <c r="AY838" s="41"/>
      <c r="AZ838" s="41"/>
      <c r="BA838" s="41"/>
      <c r="BB838" s="42"/>
      <c r="BC838" s="43"/>
      <c r="BD838" s="2"/>
      <c r="BE838" s="2"/>
      <c r="BF838" s="2"/>
      <c r="BG838" s="2"/>
      <c r="BH838" s="2"/>
      <c r="BI838" s="2"/>
      <c r="BJ838" s="2"/>
      <c r="BK838" s="2"/>
      <c r="BL838" s="2"/>
      <c r="BM838" s="2"/>
      <c r="BN838" s="2"/>
      <c r="BO838" s="2"/>
      <c r="BP838" s="2"/>
      <c r="BQ838" s="2"/>
      <c r="BR838" s="2"/>
      <c r="BS838" s="2"/>
      <c r="BT838" s="2"/>
      <c r="BU838" s="2"/>
      <c r="BV838" s="2"/>
      <c r="BW838" s="2"/>
      <c r="BX838" s="2"/>
      <c r="BY838" s="2"/>
    </row>
    <row r="839" spans="1:77" ht="15" x14ac:dyDescent="0.25">
      <c r="A839" s="47"/>
      <c r="B839" s="47"/>
      <c r="C839" s="47"/>
      <c r="D839" s="47"/>
      <c r="E839" s="47"/>
      <c r="F839" s="47"/>
      <c r="G839" s="48"/>
      <c r="H839" s="48"/>
      <c r="I839" s="48"/>
      <c r="J839" s="48"/>
      <c r="K839" s="48"/>
      <c r="L839" s="48"/>
      <c r="M839" s="49"/>
      <c r="N839" s="50"/>
      <c r="O839" s="51"/>
      <c r="P839" s="52"/>
      <c r="Q839" s="52"/>
      <c r="R839" s="51"/>
      <c r="S839" s="53"/>
      <c r="T839" s="49"/>
      <c r="U839" s="50"/>
      <c r="V839" s="51"/>
      <c r="W839" s="51"/>
      <c r="X839" s="54"/>
      <c r="Y839" s="54"/>
      <c r="Z839" s="54"/>
      <c r="AA839" s="54"/>
      <c r="AB839" s="54"/>
      <c r="AC839" s="54"/>
      <c r="AD839" s="54"/>
      <c r="AE839" s="55"/>
      <c r="AF839" s="51"/>
      <c r="AG839" s="41"/>
      <c r="AH839" s="41"/>
      <c r="AI839" s="41"/>
      <c r="AJ839" s="41"/>
      <c r="AK839" s="41"/>
      <c r="AL839" s="41"/>
      <c r="AM839" s="41"/>
      <c r="AN839" s="41"/>
      <c r="AO839" s="41"/>
      <c r="AP839" s="41"/>
      <c r="AQ839" s="41"/>
      <c r="AR839" s="41"/>
      <c r="AS839" s="41"/>
      <c r="AT839" s="41"/>
      <c r="AU839" s="41"/>
      <c r="AV839" s="41"/>
      <c r="AW839" s="41"/>
      <c r="AX839" s="41"/>
      <c r="AY839" s="41"/>
      <c r="AZ839" s="41"/>
      <c r="BA839" s="41"/>
      <c r="BB839" s="42"/>
      <c r="BC839" s="43"/>
      <c r="BD839" s="2"/>
      <c r="BE839" s="2"/>
      <c r="BF839" s="2"/>
      <c r="BG839" s="2"/>
      <c r="BH839" s="2"/>
      <c r="BI839" s="2"/>
      <c r="BJ839" s="2"/>
      <c r="BK839" s="2"/>
      <c r="BL839" s="2"/>
      <c r="BM839" s="2"/>
      <c r="BN839" s="2"/>
      <c r="BO839" s="2"/>
      <c r="BP839" s="2"/>
      <c r="BQ839" s="2"/>
      <c r="BR839" s="2"/>
      <c r="BS839" s="2"/>
      <c r="BT839" s="2"/>
      <c r="BU839" s="2"/>
      <c r="BV839" s="2"/>
      <c r="BW839" s="2"/>
      <c r="BX839" s="2"/>
      <c r="BY839" s="2"/>
    </row>
    <row r="840" spans="1:77" ht="15" x14ac:dyDescent="0.25">
      <c r="A840" s="47"/>
      <c r="B840" s="47"/>
      <c r="C840" s="47"/>
      <c r="D840" s="47"/>
      <c r="E840" s="47"/>
      <c r="F840" s="47"/>
      <c r="G840" s="48"/>
      <c r="H840" s="48"/>
      <c r="I840" s="48"/>
      <c r="J840" s="48"/>
      <c r="K840" s="48"/>
      <c r="L840" s="48"/>
      <c r="M840" s="49"/>
      <c r="N840" s="50"/>
      <c r="O840" s="51"/>
      <c r="P840" s="52"/>
      <c r="Q840" s="52"/>
      <c r="R840" s="51"/>
      <c r="S840" s="53"/>
      <c r="T840" s="49"/>
      <c r="U840" s="50"/>
      <c r="V840" s="51"/>
      <c r="W840" s="51"/>
      <c r="X840" s="54"/>
      <c r="Y840" s="54"/>
      <c r="Z840" s="54"/>
      <c r="AA840" s="54"/>
      <c r="AB840" s="54"/>
      <c r="AC840" s="54"/>
      <c r="AD840" s="54"/>
      <c r="AE840" s="55"/>
      <c r="AF840" s="51"/>
      <c r="AG840" s="41"/>
      <c r="AH840" s="41"/>
      <c r="AI840" s="41"/>
      <c r="AJ840" s="41"/>
      <c r="AK840" s="41"/>
      <c r="AL840" s="41"/>
      <c r="AM840" s="41"/>
      <c r="AN840" s="41"/>
      <c r="AO840" s="41"/>
      <c r="AP840" s="41"/>
      <c r="AQ840" s="41"/>
      <c r="AR840" s="41"/>
      <c r="AS840" s="41"/>
      <c r="AT840" s="41"/>
      <c r="AU840" s="41"/>
      <c r="AV840" s="41"/>
      <c r="AW840" s="41"/>
      <c r="AX840" s="41"/>
      <c r="AY840" s="41"/>
      <c r="AZ840" s="41"/>
      <c r="BA840" s="41"/>
      <c r="BB840" s="42"/>
      <c r="BC840" s="43"/>
      <c r="BD840" s="2"/>
      <c r="BE840" s="2"/>
      <c r="BF840" s="2"/>
      <c r="BG840" s="2"/>
      <c r="BH840" s="2"/>
      <c r="BI840" s="2"/>
      <c r="BJ840" s="2"/>
      <c r="BK840" s="2"/>
      <c r="BL840" s="2"/>
      <c r="BM840" s="2"/>
      <c r="BN840" s="2"/>
      <c r="BO840" s="2"/>
      <c r="BP840" s="2"/>
      <c r="BQ840" s="2"/>
      <c r="BR840" s="2"/>
      <c r="BS840" s="2"/>
      <c r="BT840" s="2"/>
      <c r="BU840" s="2"/>
      <c r="BV840" s="2"/>
      <c r="BW840" s="2"/>
      <c r="BX840" s="2"/>
      <c r="BY840" s="2"/>
    </row>
    <row r="841" spans="1:77" ht="15" x14ac:dyDescent="0.25">
      <c r="A841" s="47"/>
      <c r="B841" s="47"/>
      <c r="C841" s="47"/>
      <c r="D841" s="47"/>
      <c r="E841" s="47"/>
      <c r="F841" s="47"/>
      <c r="G841" s="48"/>
      <c r="H841" s="48"/>
      <c r="I841" s="48"/>
      <c r="J841" s="48"/>
      <c r="K841" s="48"/>
      <c r="L841" s="48"/>
      <c r="M841" s="49"/>
      <c r="N841" s="50"/>
      <c r="O841" s="51"/>
      <c r="P841" s="52"/>
      <c r="Q841" s="52"/>
      <c r="R841" s="51"/>
      <c r="S841" s="53"/>
      <c r="T841" s="49"/>
      <c r="U841" s="50"/>
      <c r="V841" s="51"/>
      <c r="W841" s="51"/>
      <c r="X841" s="54"/>
      <c r="Y841" s="54"/>
      <c r="Z841" s="54"/>
      <c r="AA841" s="54"/>
      <c r="AB841" s="54"/>
      <c r="AC841" s="54"/>
      <c r="AD841" s="54"/>
      <c r="AE841" s="55"/>
      <c r="AF841" s="51"/>
      <c r="AG841" s="41"/>
      <c r="AH841" s="41"/>
      <c r="AI841" s="41"/>
      <c r="AJ841" s="41"/>
      <c r="AK841" s="41"/>
      <c r="AL841" s="41"/>
      <c r="AM841" s="41"/>
      <c r="AN841" s="41"/>
      <c r="AO841" s="41"/>
      <c r="AP841" s="41"/>
      <c r="AQ841" s="41"/>
      <c r="AR841" s="41"/>
      <c r="AS841" s="41"/>
      <c r="AT841" s="41"/>
      <c r="AU841" s="41"/>
      <c r="AV841" s="41"/>
      <c r="AW841" s="41"/>
      <c r="AX841" s="41"/>
      <c r="AY841" s="41"/>
      <c r="AZ841" s="41"/>
      <c r="BA841" s="41"/>
      <c r="BB841" s="42"/>
      <c r="BC841" s="43"/>
      <c r="BD841" s="2"/>
      <c r="BE841" s="2"/>
      <c r="BF841" s="2"/>
      <c r="BG841" s="2"/>
      <c r="BH841" s="2"/>
      <c r="BI841" s="2"/>
      <c r="BJ841" s="2"/>
      <c r="BK841" s="2"/>
      <c r="BL841" s="2"/>
      <c r="BM841" s="2"/>
      <c r="BN841" s="2"/>
      <c r="BO841" s="2"/>
      <c r="BP841" s="2"/>
      <c r="BQ841" s="2"/>
      <c r="BR841" s="2"/>
      <c r="BS841" s="2"/>
      <c r="BT841" s="2"/>
      <c r="BU841" s="2"/>
      <c r="BV841" s="2"/>
      <c r="BW841" s="2"/>
      <c r="BX841" s="2"/>
      <c r="BY841" s="2"/>
    </row>
    <row r="842" spans="1:77" ht="15" x14ac:dyDescent="0.25">
      <c r="A842" s="47"/>
      <c r="B842" s="47"/>
      <c r="C842" s="47"/>
      <c r="D842" s="47"/>
      <c r="E842" s="47"/>
      <c r="F842" s="47"/>
      <c r="G842" s="48"/>
      <c r="H842" s="48"/>
      <c r="I842" s="48"/>
      <c r="J842" s="48"/>
      <c r="K842" s="48"/>
      <c r="L842" s="48"/>
      <c r="M842" s="49"/>
      <c r="N842" s="50"/>
      <c r="O842" s="51"/>
      <c r="P842" s="52"/>
      <c r="Q842" s="52"/>
      <c r="R842" s="51"/>
      <c r="S842" s="53"/>
      <c r="T842" s="49"/>
      <c r="U842" s="50"/>
      <c r="V842" s="51"/>
      <c r="W842" s="51"/>
      <c r="X842" s="54"/>
      <c r="Y842" s="54"/>
      <c r="Z842" s="54"/>
      <c r="AA842" s="54"/>
      <c r="AB842" s="54"/>
      <c r="AC842" s="54"/>
      <c r="AD842" s="54"/>
      <c r="AE842" s="55"/>
      <c r="AF842" s="51"/>
      <c r="AG842" s="41"/>
      <c r="AH842" s="41"/>
      <c r="AI842" s="41"/>
      <c r="AJ842" s="41"/>
      <c r="AK842" s="41"/>
      <c r="AL842" s="41"/>
      <c r="AM842" s="41"/>
      <c r="AN842" s="41"/>
      <c r="AO842" s="41"/>
      <c r="AP842" s="41"/>
      <c r="AQ842" s="41"/>
      <c r="AR842" s="41"/>
      <c r="AS842" s="41"/>
      <c r="AT842" s="41"/>
      <c r="AU842" s="41"/>
      <c r="AV842" s="41"/>
      <c r="AW842" s="41"/>
      <c r="AX842" s="41"/>
      <c r="AY842" s="41"/>
      <c r="AZ842" s="41"/>
      <c r="BA842" s="41"/>
      <c r="BB842" s="42"/>
      <c r="BC842" s="43"/>
      <c r="BD842" s="2"/>
      <c r="BE842" s="2"/>
      <c r="BF842" s="2"/>
      <c r="BG842" s="2"/>
      <c r="BH842" s="2"/>
      <c r="BI842" s="2"/>
      <c r="BJ842" s="2"/>
      <c r="BK842" s="2"/>
      <c r="BL842" s="2"/>
      <c r="BM842" s="2"/>
      <c r="BN842" s="2"/>
      <c r="BO842" s="2"/>
      <c r="BP842" s="2"/>
      <c r="BQ842" s="2"/>
      <c r="BR842" s="2"/>
      <c r="BS842" s="2"/>
      <c r="BT842" s="2"/>
      <c r="BU842" s="2"/>
      <c r="BV842" s="2"/>
      <c r="BW842" s="2"/>
      <c r="BX842" s="2"/>
      <c r="BY842" s="2"/>
    </row>
    <row r="843" spans="1:77" ht="15" x14ac:dyDescent="0.25">
      <c r="A843" s="47"/>
      <c r="B843" s="47"/>
      <c r="C843" s="47"/>
      <c r="D843" s="47"/>
      <c r="E843" s="47"/>
      <c r="F843" s="47"/>
      <c r="G843" s="48"/>
      <c r="H843" s="48"/>
      <c r="I843" s="48"/>
      <c r="J843" s="48"/>
      <c r="K843" s="48"/>
      <c r="L843" s="48"/>
      <c r="M843" s="49"/>
      <c r="N843" s="50"/>
      <c r="O843" s="51"/>
      <c r="P843" s="52"/>
      <c r="Q843" s="52"/>
      <c r="R843" s="51"/>
      <c r="S843" s="53"/>
      <c r="T843" s="49"/>
      <c r="U843" s="50"/>
      <c r="V843" s="51"/>
      <c r="W843" s="51"/>
      <c r="X843" s="54"/>
      <c r="Y843" s="54"/>
      <c r="Z843" s="54"/>
      <c r="AA843" s="54"/>
      <c r="AB843" s="54"/>
      <c r="AC843" s="54"/>
      <c r="AD843" s="54"/>
      <c r="AE843" s="55"/>
      <c r="AF843" s="51"/>
      <c r="AG843" s="41"/>
      <c r="AH843" s="41"/>
      <c r="AI843" s="41"/>
      <c r="AJ843" s="41"/>
      <c r="AK843" s="41"/>
      <c r="AL843" s="41"/>
      <c r="AM843" s="41"/>
      <c r="AN843" s="41"/>
      <c r="AO843" s="41"/>
      <c r="AP843" s="41"/>
      <c r="AQ843" s="41"/>
      <c r="AR843" s="41"/>
      <c r="AS843" s="41"/>
      <c r="AT843" s="41"/>
      <c r="AU843" s="41"/>
      <c r="AV843" s="41"/>
      <c r="AW843" s="41"/>
      <c r="AX843" s="41"/>
      <c r="AY843" s="41"/>
      <c r="AZ843" s="41"/>
      <c r="BA843" s="41"/>
      <c r="BB843" s="42"/>
      <c r="BC843" s="43"/>
      <c r="BD843" s="2"/>
      <c r="BE843" s="2"/>
      <c r="BF843" s="2"/>
      <c r="BG843" s="2"/>
      <c r="BH843" s="2"/>
      <c r="BI843" s="2"/>
      <c r="BJ843" s="2"/>
      <c r="BK843" s="2"/>
      <c r="BL843" s="2"/>
      <c r="BM843" s="2"/>
      <c r="BN843" s="2"/>
      <c r="BO843" s="2"/>
      <c r="BP843" s="2"/>
      <c r="BQ843" s="2"/>
      <c r="BR843" s="2"/>
      <c r="BS843" s="2"/>
      <c r="BT843" s="2"/>
      <c r="BU843" s="2"/>
      <c r="BV843" s="2"/>
      <c r="BW843" s="2"/>
      <c r="BX843" s="2"/>
      <c r="BY843" s="2"/>
    </row>
    <row r="844" spans="1:77" ht="15" x14ac:dyDescent="0.25">
      <c r="A844" s="47"/>
      <c r="B844" s="47"/>
      <c r="C844" s="47"/>
      <c r="D844" s="47"/>
      <c r="E844" s="47"/>
      <c r="F844" s="47"/>
      <c r="G844" s="48"/>
      <c r="H844" s="48"/>
      <c r="I844" s="48"/>
      <c r="J844" s="48"/>
      <c r="K844" s="48"/>
      <c r="L844" s="48"/>
      <c r="M844" s="49"/>
      <c r="N844" s="50"/>
      <c r="O844" s="51"/>
      <c r="P844" s="52"/>
      <c r="Q844" s="52"/>
      <c r="R844" s="51"/>
      <c r="S844" s="53"/>
      <c r="T844" s="49"/>
      <c r="U844" s="50"/>
      <c r="V844" s="51"/>
      <c r="W844" s="51"/>
      <c r="X844" s="54"/>
      <c r="Y844" s="54"/>
      <c r="Z844" s="54"/>
      <c r="AA844" s="54"/>
      <c r="AB844" s="54"/>
      <c r="AC844" s="54"/>
      <c r="AD844" s="54"/>
      <c r="AE844" s="55"/>
      <c r="AF844" s="51"/>
      <c r="AG844" s="41"/>
      <c r="AH844" s="41"/>
      <c r="AI844" s="41"/>
      <c r="AJ844" s="41"/>
      <c r="AK844" s="41"/>
      <c r="AL844" s="41"/>
      <c r="AM844" s="41"/>
      <c r="AN844" s="41"/>
      <c r="AO844" s="41"/>
      <c r="AP844" s="41"/>
      <c r="AQ844" s="41"/>
      <c r="AR844" s="41"/>
      <c r="AS844" s="41"/>
      <c r="AT844" s="41"/>
      <c r="AU844" s="41"/>
      <c r="AV844" s="41"/>
      <c r="AW844" s="41"/>
      <c r="AX844" s="41"/>
      <c r="AY844" s="41"/>
      <c r="AZ844" s="41"/>
      <c r="BA844" s="41"/>
      <c r="BB844" s="42"/>
      <c r="BC844" s="43"/>
      <c r="BD844" s="2"/>
      <c r="BE844" s="2"/>
      <c r="BF844" s="2"/>
      <c r="BG844" s="2"/>
      <c r="BH844" s="2"/>
      <c r="BI844" s="2"/>
      <c r="BJ844" s="2"/>
      <c r="BK844" s="2"/>
      <c r="BL844" s="2"/>
      <c r="BM844" s="2"/>
      <c r="BN844" s="2"/>
      <c r="BO844" s="2"/>
      <c r="BP844" s="2"/>
      <c r="BQ844" s="2"/>
      <c r="BR844" s="2"/>
      <c r="BS844" s="2"/>
      <c r="BT844" s="2"/>
      <c r="BU844" s="2"/>
      <c r="BV844" s="2"/>
      <c r="BW844" s="2"/>
      <c r="BX844" s="2"/>
      <c r="BY844" s="2"/>
    </row>
    <row r="845" spans="1:77" ht="15" x14ac:dyDescent="0.25">
      <c r="A845" s="47"/>
      <c r="B845" s="47"/>
      <c r="C845" s="47"/>
      <c r="D845" s="47"/>
      <c r="E845" s="47"/>
      <c r="F845" s="47"/>
      <c r="G845" s="48"/>
      <c r="H845" s="48"/>
      <c r="I845" s="48"/>
      <c r="J845" s="48"/>
      <c r="K845" s="48"/>
      <c r="L845" s="48"/>
      <c r="M845" s="49"/>
      <c r="N845" s="50"/>
      <c r="O845" s="51"/>
      <c r="P845" s="52"/>
      <c r="Q845" s="52"/>
      <c r="R845" s="51"/>
      <c r="S845" s="53"/>
      <c r="T845" s="49"/>
      <c r="U845" s="50"/>
      <c r="V845" s="51"/>
      <c r="W845" s="51"/>
      <c r="X845" s="54"/>
      <c r="Y845" s="54"/>
      <c r="Z845" s="54"/>
      <c r="AA845" s="54"/>
      <c r="AB845" s="54"/>
      <c r="AC845" s="54"/>
      <c r="AD845" s="54"/>
      <c r="AE845" s="55"/>
      <c r="AF845" s="51"/>
      <c r="AG845" s="41"/>
      <c r="AH845" s="41"/>
      <c r="AI845" s="41"/>
      <c r="AJ845" s="41"/>
      <c r="AK845" s="41"/>
      <c r="AL845" s="41"/>
      <c r="AM845" s="41"/>
      <c r="AN845" s="41"/>
      <c r="AO845" s="41"/>
      <c r="AP845" s="41"/>
      <c r="AQ845" s="41"/>
      <c r="AR845" s="41"/>
      <c r="AS845" s="41"/>
      <c r="AT845" s="41"/>
      <c r="AU845" s="41"/>
      <c r="AV845" s="41"/>
      <c r="AW845" s="41"/>
      <c r="AX845" s="41"/>
      <c r="AY845" s="41"/>
      <c r="AZ845" s="41"/>
      <c r="BA845" s="41"/>
      <c r="BB845" s="42"/>
      <c r="BC845" s="43"/>
      <c r="BD845" s="2"/>
      <c r="BE845" s="2"/>
      <c r="BF845" s="2"/>
      <c r="BG845" s="2"/>
      <c r="BH845" s="2"/>
      <c r="BI845" s="2"/>
      <c r="BJ845" s="2"/>
      <c r="BK845" s="2"/>
      <c r="BL845" s="2"/>
      <c r="BM845" s="2"/>
      <c r="BN845" s="2"/>
      <c r="BO845" s="2"/>
      <c r="BP845" s="2"/>
      <c r="BQ845" s="2"/>
      <c r="BR845" s="2"/>
      <c r="BS845" s="2"/>
      <c r="BT845" s="2"/>
      <c r="BU845" s="2"/>
      <c r="BV845" s="2"/>
      <c r="BW845" s="2"/>
      <c r="BX845" s="2"/>
      <c r="BY845" s="2"/>
    </row>
    <row r="846" spans="1:77" ht="15" x14ac:dyDescent="0.25">
      <c r="A846" s="47"/>
      <c r="B846" s="47"/>
      <c r="C846" s="47"/>
      <c r="D846" s="47"/>
      <c r="E846" s="47"/>
      <c r="F846" s="47"/>
      <c r="G846" s="48"/>
      <c r="H846" s="48"/>
      <c r="I846" s="48"/>
      <c r="J846" s="48"/>
      <c r="K846" s="48"/>
      <c r="L846" s="48"/>
      <c r="M846" s="49"/>
      <c r="N846" s="50"/>
      <c r="O846" s="51"/>
      <c r="P846" s="52"/>
      <c r="Q846" s="52"/>
      <c r="R846" s="51"/>
      <c r="S846" s="53"/>
      <c r="T846" s="49"/>
      <c r="U846" s="50"/>
      <c r="V846" s="51"/>
      <c r="W846" s="51"/>
      <c r="X846" s="54"/>
      <c r="Y846" s="54"/>
      <c r="Z846" s="54"/>
      <c r="AA846" s="54"/>
      <c r="AB846" s="54"/>
      <c r="AC846" s="54"/>
      <c r="AD846" s="54"/>
      <c r="AE846" s="55"/>
      <c r="AF846" s="51"/>
      <c r="AG846" s="41"/>
      <c r="AH846" s="41"/>
      <c r="AI846" s="41"/>
      <c r="AJ846" s="41"/>
      <c r="AK846" s="41"/>
      <c r="AL846" s="41"/>
      <c r="AM846" s="41"/>
      <c r="AN846" s="41"/>
      <c r="AO846" s="41"/>
      <c r="AP846" s="41"/>
      <c r="AQ846" s="41"/>
      <c r="AR846" s="41"/>
      <c r="AS846" s="41"/>
      <c r="AT846" s="41"/>
      <c r="AU846" s="41"/>
      <c r="AV846" s="41"/>
      <c r="AW846" s="41"/>
      <c r="AX846" s="41"/>
      <c r="AY846" s="41"/>
      <c r="AZ846" s="41"/>
      <c r="BA846" s="41"/>
      <c r="BB846" s="42"/>
      <c r="BC846" s="43"/>
      <c r="BD846" s="2"/>
      <c r="BE846" s="2"/>
      <c r="BF846" s="2"/>
      <c r="BG846" s="2"/>
      <c r="BH846" s="2"/>
      <c r="BI846" s="2"/>
      <c r="BJ846" s="2"/>
      <c r="BK846" s="2"/>
      <c r="BL846" s="2"/>
      <c r="BM846" s="2"/>
      <c r="BN846" s="2"/>
      <c r="BO846" s="2"/>
      <c r="BP846" s="2"/>
      <c r="BQ846" s="2"/>
      <c r="BR846" s="2"/>
      <c r="BS846" s="2"/>
      <c r="BT846" s="2"/>
      <c r="BU846" s="2"/>
      <c r="BV846" s="2"/>
      <c r="BW846" s="2"/>
      <c r="BX846" s="2"/>
      <c r="BY846" s="2"/>
    </row>
    <row r="847" spans="1:77" ht="15" x14ac:dyDescent="0.25">
      <c r="A847" s="47"/>
      <c r="B847" s="47"/>
      <c r="C847" s="47"/>
      <c r="D847" s="47"/>
      <c r="E847" s="47"/>
      <c r="F847" s="47"/>
      <c r="G847" s="48"/>
      <c r="H847" s="48"/>
      <c r="I847" s="48"/>
      <c r="J847" s="48"/>
      <c r="K847" s="48"/>
      <c r="L847" s="48"/>
      <c r="M847" s="49"/>
      <c r="N847" s="50"/>
      <c r="O847" s="51"/>
      <c r="P847" s="52"/>
      <c r="Q847" s="52"/>
      <c r="R847" s="51"/>
      <c r="S847" s="53"/>
      <c r="T847" s="49"/>
      <c r="U847" s="50"/>
      <c r="V847" s="51"/>
      <c r="W847" s="51"/>
      <c r="X847" s="54"/>
      <c r="Y847" s="54"/>
      <c r="Z847" s="54"/>
      <c r="AA847" s="54"/>
      <c r="AB847" s="54"/>
      <c r="AC847" s="54"/>
      <c r="AD847" s="54"/>
      <c r="AE847" s="55"/>
      <c r="AF847" s="51"/>
      <c r="AG847" s="41"/>
      <c r="AH847" s="41"/>
      <c r="AI847" s="41"/>
      <c r="AJ847" s="41"/>
      <c r="AK847" s="41"/>
      <c r="AL847" s="41"/>
      <c r="AM847" s="41"/>
      <c r="AN847" s="41"/>
      <c r="AO847" s="41"/>
      <c r="AP847" s="41"/>
      <c r="AQ847" s="41"/>
      <c r="AR847" s="41"/>
      <c r="AS847" s="41"/>
      <c r="AT847" s="41"/>
      <c r="AU847" s="41"/>
      <c r="AV847" s="41"/>
      <c r="AW847" s="41"/>
      <c r="AX847" s="41"/>
      <c r="AY847" s="41"/>
      <c r="AZ847" s="41"/>
      <c r="BA847" s="41"/>
      <c r="BB847" s="42"/>
      <c r="BC847" s="43"/>
      <c r="BD847" s="2"/>
      <c r="BE847" s="2"/>
      <c r="BF847" s="2"/>
      <c r="BG847" s="2"/>
      <c r="BH847" s="2"/>
      <c r="BI847" s="2"/>
      <c r="BJ847" s="2"/>
      <c r="BK847" s="2"/>
      <c r="BL847" s="2"/>
      <c r="BM847" s="2"/>
      <c r="BN847" s="2"/>
      <c r="BO847" s="2"/>
      <c r="BP847" s="2"/>
      <c r="BQ847" s="2"/>
      <c r="BR847" s="2"/>
      <c r="BS847" s="2"/>
      <c r="BT847" s="2"/>
      <c r="BU847" s="2"/>
      <c r="BV847" s="2"/>
      <c r="BW847" s="2"/>
      <c r="BX847" s="2"/>
      <c r="BY847" s="2"/>
    </row>
    <row r="848" spans="1:77" ht="15" x14ac:dyDescent="0.25">
      <c r="A848" s="47"/>
      <c r="B848" s="47"/>
      <c r="C848" s="47"/>
      <c r="D848" s="47"/>
      <c r="E848" s="47"/>
      <c r="F848" s="47"/>
      <c r="G848" s="48"/>
      <c r="H848" s="48"/>
      <c r="I848" s="48"/>
      <c r="J848" s="48"/>
      <c r="K848" s="48"/>
      <c r="L848" s="48"/>
      <c r="M848" s="49"/>
      <c r="N848" s="50"/>
      <c r="O848" s="51"/>
      <c r="P848" s="52"/>
      <c r="Q848" s="52"/>
      <c r="R848" s="51"/>
      <c r="S848" s="53"/>
      <c r="T848" s="49"/>
      <c r="U848" s="50"/>
      <c r="V848" s="51"/>
      <c r="W848" s="51"/>
      <c r="X848" s="54"/>
      <c r="Y848" s="54"/>
      <c r="Z848" s="54"/>
      <c r="AA848" s="54"/>
      <c r="AB848" s="54"/>
      <c r="AC848" s="54"/>
      <c r="AD848" s="54"/>
      <c r="AE848" s="55"/>
      <c r="AF848" s="51"/>
      <c r="AG848" s="41"/>
      <c r="AH848" s="41"/>
      <c r="AI848" s="41"/>
      <c r="AJ848" s="41"/>
      <c r="AK848" s="41"/>
      <c r="AL848" s="41"/>
      <c r="AM848" s="41"/>
      <c r="AN848" s="41"/>
      <c r="AO848" s="41"/>
      <c r="AP848" s="41"/>
      <c r="AQ848" s="41"/>
      <c r="AR848" s="41"/>
      <c r="AS848" s="41"/>
      <c r="AT848" s="41"/>
      <c r="AU848" s="41"/>
      <c r="AV848" s="41"/>
      <c r="AW848" s="41"/>
      <c r="AX848" s="41"/>
      <c r="AY848" s="41"/>
      <c r="AZ848" s="41"/>
      <c r="BA848" s="41"/>
      <c r="BB848" s="42"/>
      <c r="BC848" s="43"/>
      <c r="BD848" s="2"/>
      <c r="BE848" s="2"/>
      <c r="BF848" s="2"/>
      <c r="BG848" s="2"/>
      <c r="BH848" s="2"/>
      <c r="BI848" s="2"/>
      <c r="BJ848" s="2"/>
      <c r="BK848" s="2"/>
      <c r="BL848" s="2"/>
      <c r="BM848" s="2"/>
      <c r="BN848" s="2"/>
      <c r="BO848" s="2"/>
      <c r="BP848" s="2"/>
      <c r="BQ848" s="2"/>
      <c r="BR848" s="2"/>
      <c r="BS848" s="2"/>
      <c r="BT848" s="2"/>
      <c r="BU848" s="2"/>
      <c r="BV848" s="2"/>
      <c r="BW848" s="2"/>
      <c r="BX848" s="2"/>
      <c r="BY848" s="2"/>
    </row>
    <row r="849" spans="1:77" ht="15" x14ac:dyDescent="0.25">
      <c r="A849" s="47"/>
      <c r="B849" s="47"/>
      <c r="C849" s="47"/>
      <c r="D849" s="47"/>
      <c r="E849" s="47"/>
      <c r="F849" s="47"/>
      <c r="G849" s="48"/>
      <c r="H849" s="48"/>
      <c r="I849" s="48"/>
      <c r="J849" s="48"/>
      <c r="K849" s="48"/>
      <c r="L849" s="48"/>
      <c r="M849" s="49"/>
      <c r="N849" s="50"/>
      <c r="O849" s="51"/>
      <c r="P849" s="52"/>
      <c r="Q849" s="52"/>
      <c r="R849" s="51"/>
      <c r="S849" s="53"/>
      <c r="T849" s="49"/>
      <c r="U849" s="50"/>
      <c r="V849" s="51"/>
      <c r="W849" s="51"/>
      <c r="X849" s="54"/>
      <c r="Y849" s="54"/>
      <c r="Z849" s="54"/>
      <c r="AA849" s="54"/>
      <c r="AB849" s="54"/>
      <c r="AC849" s="54"/>
      <c r="AD849" s="54"/>
      <c r="AE849" s="55"/>
      <c r="AF849" s="51"/>
      <c r="AG849" s="41"/>
      <c r="AH849" s="41"/>
      <c r="AI849" s="41"/>
      <c r="AJ849" s="41"/>
      <c r="AK849" s="41"/>
      <c r="AL849" s="41"/>
      <c r="AM849" s="41"/>
      <c r="AN849" s="41"/>
      <c r="AO849" s="41"/>
      <c r="AP849" s="41"/>
      <c r="AQ849" s="41"/>
      <c r="AR849" s="41"/>
      <c r="AS849" s="41"/>
      <c r="AT849" s="41"/>
      <c r="AU849" s="41"/>
      <c r="AV849" s="41"/>
      <c r="AW849" s="41"/>
      <c r="AX849" s="41"/>
      <c r="AY849" s="41"/>
      <c r="AZ849" s="41"/>
      <c r="BA849" s="41"/>
      <c r="BB849" s="42"/>
      <c r="BC849" s="43"/>
      <c r="BD849" s="2"/>
      <c r="BE849" s="2"/>
      <c r="BF849" s="2"/>
      <c r="BG849" s="2"/>
      <c r="BH849" s="2"/>
      <c r="BI849" s="2"/>
      <c r="BJ849" s="2"/>
      <c r="BK849" s="2"/>
      <c r="BL849" s="2"/>
      <c r="BM849" s="2"/>
      <c r="BN849" s="2"/>
      <c r="BO849" s="2"/>
      <c r="BP849" s="2"/>
      <c r="BQ849" s="2"/>
      <c r="BR849" s="2"/>
      <c r="BS849" s="2"/>
      <c r="BT849" s="2"/>
      <c r="BU849" s="2"/>
      <c r="BV849" s="2"/>
      <c r="BW849" s="2"/>
      <c r="BX849" s="2"/>
      <c r="BY849" s="2"/>
    </row>
    <row r="850" spans="1:77" ht="15" x14ac:dyDescent="0.25">
      <c r="A850" s="47"/>
      <c r="B850" s="47"/>
      <c r="C850" s="47"/>
      <c r="D850" s="47"/>
      <c r="E850" s="47"/>
      <c r="F850" s="47"/>
      <c r="G850" s="48"/>
      <c r="H850" s="48"/>
      <c r="I850" s="48"/>
      <c r="J850" s="48"/>
      <c r="K850" s="48"/>
      <c r="L850" s="48"/>
      <c r="M850" s="49"/>
      <c r="N850" s="50"/>
      <c r="O850" s="51"/>
      <c r="P850" s="52"/>
      <c r="Q850" s="52"/>
      <c r="R850" s="51"/>
      <c r="S850" s="53"/>
      <c r="T850" s="49"/>
      <c r="U850" s="50"/>
      <c r="V850" s="51"/>
      <c r="W850" s="51"/>
      <c r="X850" s="54"/>
      <c r="Y850" s="54"/>
      <c r="Z850" s="54"/>
      <c r="AA850" s="54"/>
      <c r="AB850" s="54"/>
      <c r="AC850" s="54"/>
      <c r="AD850" s="54"/>
      <c r="AE850" s="55"/>
      <c r="AF850" s="51"/>
      <c r="AG850" s="41"/>
      <c r="AH850" s="41"/>
      <c r="AI850" s="41"/>
      <c r="AJ850" s="41"/>
      <c r="AK850" s="41"/>
      <c r="AL850" s="41"/>
      <c r="AM850" s="41"/>
      <c r="AN850" s="41"/>
      <c r="AO850" s="41"/>
      <c r="AP850" s="41"/>
      <c r="AQ850" s="41"/>
      <c r="AR850" s="41"/>
      <c r="AS850" s="41"/>
      <c r="AT850" s="41"/>
      <c r="AU850" s="41"/>
      <c r="AV850" s="41"/>
      <c r="AW850" s="41"/>
      <c r="AX850" s="41"/>
      <c r="AY850" s="41"/>
      <c r="AZ850" s="41"/>
      <c r="BA850" s="41"/>
      <c r="BB850" s="42"/>
      <c r="BC850" s="43"/>
      <c r="BD850" s="2"/>
      <c r="BE850" s="2"/>
      <c r="BF850" s="2"/>
      <c r="BG850" s="2"/>
      <c r="BH850" s="2"/>
      <c r="BI850" s="2"/>
      <c r="BJ850" s="2"/>
      <c r="BK850" s="2"/>
      <c r="BL850" s="2"/>
      <c r="BM850" s="2"/>
      <c r="BN850" s="2"/>
      <c r="BO850" s="2"/>
      <c r="BP850" s="2"/>
      <c r="BQ850" s="2"/>
      <c r="BR850" s="2"/>
      <c r="BS850" s="2"/>
      <c r="BT850" s="2"/>
      <c r="BU850" s="2"/>
      <c r="BV850" s="2"/>
      <c r="BW850" s="2"/>
      <c r="BX850" s="2"/>
      <c r="BY850" s="2"/>
    </row>
    <row r="851" spans="1:77" ht="15" x14ac:dyDescent="0.25">
      <c r="A851" s="47"/>
      <c r="B851" s="47"/>
      <c r="C851" s="47"/>
      <c r="D851" s="47"/>
      <c r="E851" s="47"/>
      <c r="F851" s="47"/>
      <c r="G851" s="48"/>
      <c r="H851" s="48"/>
      <c r="I851" s="48"/>
      <c r="J851" s="48"/>
      <c r="K851" s="48"/>
      <c r="L851" s="48"/>
      <c r="M851" s="49"/>
      <c r="N851" s="50"/>
      <c r="O851" s="51"/>
      <c r="P851" s="52"/>
      <c r="Q851" s="52"/>
      <c r="R851" s="51"/>
      <c r="S851" s="53"/>
      <c r="T851" s="49"/>
      <c r="U851" s="50"/>
      <c r="V851" s="51"/>
      <c r="W851" s="51"/>
      <c r="X851" s="54"/>
      <c r="Y851" s="54"/>
      <c r="Z851" s="54"/>
      <c r="AA851" s="54"/>
      <c r="AB851" s="54"/>
      <c r="AC851" s="54"/>
      <c r="AD851" s="54"/>
      <c r="AE851" s="55"/>
      <c r="AF851" s="51"/>
      <c r="AG851" s="41"/>
      <c r="AH851" s="41"/>
      <c r="AI851" s="41"/>
      <c r="AJ851" s="41"/>
      <c r="AK851" s="41"/>
      <c r="AL851" s="41"/>
      <c r="AM851" s="41"/>
      <c r="AN851" s="41"/>
      <c r="AO851" s="41"/>
      <c r="AP851" s="41"/>
      <c r="AQ851" s="41"/>
      <c r="AR851" s="41"/>
      <c r="AS851" s="41"/>
      <c r="AT851" s="41"/>
      <c r="AU851" s="41"/>
      <c r="AV851" s="41"/>
      <c r="AW851" s="41"/>
      <c r="AX851" s="41"/>
      <c r="AY851" s="41"/>
      <c r="AZ851" s="41"/>
      <c r="BA851" s="41"/>
      <c r="BB851" s="42"/>
      <c r="BC851" s="43"/>
      <c r="BD851" s="2"/>
      <c r="BE851" s="2"/>
      <c r="BF851" s="2"/>
      <c r="BG851" s="2"/>
      <c r="BH851" s="2"/>
      <c r="BI851" s="2"/>
      <c r="BJ851" s="2"/>
      <c r="BK851" s="2"/>
      <c r="BL851" s="2"/>
      <c r="BM851" s="2"/>
      <c r="BN851" s="2"/>
      <c r="BO851" s="2"/>
      <c r="BP851" s="2"/>
      <c r="BQ851" s="2"/>
      <c r="BR851" s="2"/>
      <c r="BS851" s="2"/>
      <c r="BT851" s="2"/>
      <c r="BU851" s="2"/>
      <c r="BV851" s="2"/>
      <c r="BW851" s="2"/>
      <c r="BX851" s="2"/>
      <c r="BY851" s="2"/>
    </row>
    <row r="852" spans="1:77" ht="15" x14ac:dyDescent="0.25">
      <c r="A852" s="47"/>
      <c r="B852" s="47"/>
      <c r="C852" s="47"/>
      <c r="D852" s="47"/>
      <c r="E852" s="47"/>
      <c r="F852" s="47"/>
      <c r="G852" s="48"/>
      <c r="H852" s="48"/>
      <c r="I852" s="48"/>
      <c r="J852" s="48"/>
      <c r="K852" s="48"/>
      <c r="L852" s="48"/>
      <c r="M852" s="49"/>
      <c r="N852" s="50"/>
      <c r="O852" s="51"/>
      <c r="P852" s="52"/>
      <c r="Q852" s="52"/>
      <c r="R852" s="51"/>
      <c r="S852" s="53"/>
      <c r="T852" s="49"/>
      <c r="U852" s="50"/>
      <c r="V852" s="51"/>
      <c r="W852" s="51"/>
      <c r="X852" s="54"/>
      <c r="Y852" s="54"/>
      <c r="Z852" s="54"/>
      <c r="AA852" s="54"/>
      <c r="AB852" s="54"/>
      <c r="AC852" s="54"/>
      <c r="AD852" s="54"/>
      <c r="AE852" s="55"/>
      <c r="AF852" s="51"/>
      <c r="AG852" s="41"/>
      <c r="AH852" s="41"/>
      <c r="AI852" s="41"/>
      <c r="AJ852" s="41"/>
      <c r="AK852" s="41"/>
      <c r="AL852" s="41"/>
      <c r="AM852" s="41"/>
      <c r="AN852" s="41"/>
      <c r="AO852" s="41"/>
      <c r="AP852" s="41"/>
      <c r="AQ852" s="41"/>
      <c r="AR852" s="41"/>
      <c r="AS852" s="41"/>
      <c r="AT852" s="41"/>
      <c r="AU852" s="41"/>
      <c r="AV852" s="41"/>
      <c r="AW852" s="41"/>
      <c r="AX852" s="41"/>
      <c r="AY852" s="41"/>
      <c r="AZ852" s="41"/>
      <c r="BA852" s="41"/>
      <c r="BB852" s="42"/>
      <c r="BC852" s="43"/>
      <c r="BD852" s="2"/>
      <c r="BE852" s="2"/>
      <c r="BF852" s="2"/>
      <c r="BG852" s="2"/>
      <c r="BH852" s="2"/>
      <c r="BI852" s="2"/>
      <c r="BJ852" s="2"/>
      <c r="BK852" s="2"/>
      <c r="BL852" s="2"/>
      <c r="BM852" s="2"/>
      <c r="BN852" s="2"/>
      <c r="BO852" s="2"/>
      <c r="BP852" s="2"/>
      <c r="BQ852" s="2"/>
      <c r="BR852" s="2"/>
      <c r="BS852" s="2"/>
      <c r="BT852" s="2"/>
      <c r="BU852" s="2"/>
      <c r="BV852" s="2"/>
      <c r="BW852" s="2"/>
      <c r="BX852" s="2"/>
      <c r="BY852" s="2"/>
    </row>
    <row r="853" spans="1:77" ht="15" x14ac:dyDescent="0.25">
      <c r="A853" s="47"/>
      <c r="B853" s="47"/>
      <c r="C853" s="47"/>
      <c r="D853" s="47"/>
      <c r="E853" s="47"/>
      <c r="F853" s="47"/>
      <c r="G853" s="48"/>
      <c r="H853" s="48"/>
      <c r="I853" s="48"/>
      <c r="J853" s="48"/>
      <c r="K853" s="48"/>
      <c r="L853" s="48"/>
      <c r="M853" s="49"/>
      <c r="N853" s="50"/>
      <c r="O853" s="51"/>
      <c r="P853" s="52"/>
      <c r="Q853" s="52"/>
      <c r="R853" s="51"/>
      <c r="S853" s="53"/>
      <c r="T853" s="49"/>
      <c r="U853" s="50"/>
      <c r="V853" s="51"/>
      <c r="W853" s="51"/>
      <c r="X853" s="54"/>
      <c r="Y853" s="54"/>
      <c r="Z853" s="54"/>
      <c r="AA853" s="54"/>
      <c r="AB853" s="54"/>
      <c r="AC853" s="54"/>
      <c r="AD853" s="54"/>
      <c r="AE853" s="55"/>
      <c r="AF853" s="51"/>
      <c r="AG853" s="41"/>
      <c r="AH853" s="41"/>
      <c r="AI853" s="41"/>
      <c r="AJ853" s="41"/>
      <c r="AK853" s="41"/>
      <c r="AL853" s="41"/>
      <c r="AM853" s="41"/>
      <c r="AN853" s="41"/>
      <c r="AO853" s="41"/>
      <c r="AP853" s="41"/>
      <c r="AQ853" s="41"/>
      <c r="AR853" s="41"/>
      <c r="AS853" s="41"/>
      <c r="AT853" s="41"/>
      <c r="AU853" s="41"/>
      <c r="AV853" s="41"/>
      <c r="AW853" s="41"/>
      <c r="AX853" s="41"/>
      <c r="AY853" s="41"/>
      <c r="AZ853" s="41"/>
      <c r="BA853" s="41"/>
      <c r="BB853" s="42"/>
      <c r="BC853" s="43"/>
      <c r="BD853" s="2"/>
      <c r="BE853" s="2"/>
      <c r="BF853" s="2"/>
      <c r="BG853" s="2"/>
      <c r="BH853" s="2"/>
      <c r="BI853" s="2"/>
      <c r="BJ853" s="2"/>
      <c r="BK853" s="2"/>
      <c r="BL853" s="2"/>
      <c r="BM853" s="2"/>
      <c r="BN853" s="2"/>
      <c r="BO853" s="2"/>
      <c r="BP853" s="2"/>
      <c r="BQ853" s="2"/>
      <c r="BR853" s="2"/>
      <c r="BS853" s="2"/>
      <c r="BT853" s="2"/>
      <c r="BU853" s="2"/>
      <c r="BV853" s="2"/>
      <c r="BW853" s="2"/>
      <c r="BX853" s="2"/>
      <c r="BY853" s="2"/>
    </row>
    <row r="854" spans="1:77" ht="15" x14ac:dyDescent="0.25">
      <c r="A854" s="47"/>
      <c r="B854" s="47"/>
      <c r="C854" s="47"/>
      <c r="D854" s="47"/>
      <c r="E854" s="47"/>
      <c r="F854" s="47"/>
      <c r="G854" s="48"/>
      <c r="H854" s="48"/>
      <c r="I854" s="48"/>
      <c r="J854" s="48"/>
      <c r="K854" s="48"/>
      <c r="L854" s="48"/>
      <c r="M854" s="49"/>
      <c r="N854" s="50"/>
      <c r="O854" s="51"/>
      <c r="P854" s="52"/>
      <c r="Q854" s="52"/>
      <c r="R854" s="51"/>
      <c r="S854" s="53"/>
      <c r="T854" s="49"/>
      <c r="U854" s="50"/>
      <c r="V854" s="51"/>
      <c r="W854" s="51"/>
      <c r="X854" s="54"/>
      <c r="Y854" s="54"/>
      <c r="Z854" s="54"/>
      <c r="AA854" s="54"/>
      <c r="AB854" s="54"/>
      <c r="AC854" s="54"/>
      <c r="AD854" s="54"/>
      <c r="AE854" s="55"/>
      <c r="AF854" s="51"/>
      <c r="AG854" s="41"/>
      <c r="AH854" s="41"/>
      <c r="AI854" s="41"/>
      <c r="AJ854" s="41"/>
      <c r="AK854" s="41"/>
      <c r="AL854" s="41"/>
      <c r="AM854" s="41"/>
      <c r="AN854" s="41"/>
      <c r="AO854" s="41"/>
      <c r="AP854" s="41"/>
      <c r="AQ854" s="41"/>
      <c r="AR854" s="41"/>
      <c r="AS854" s="41"/>
      <c r="AT854" s="41"/>
      <c r="AU854" s="41"/>
      <c r="AV854" s="41"/>
      <c r="AW854" s="41"/>
      <c r="AX854" s="41"/>
      <c r="AY854" s="41"/>
      <c r="AZ854" s="41"/>
      <c r="BA854" s="41"/>
      <c r="BB854" s="42"/>
      <c r="BC854" s="43"/>
      <c r="BD854" s="2"/>
      <c r="BE854" s="2"/>
      <c r="BF854" s="2"/>
      <c r="BG854" s="2"/>
      <c r="BH854" s="2"/>
      <c r="BI854" s="2"/>
      <c r="BJ854" s="2"/>
      <c r="BK854" s="2"/>
      <c r="BL854" s="2"/>
      <c r="BM854" s="2"/>
      <c r="BN854" s="2"/>
      <c r="BO854" s="2"/>
      <c r="BP854" s="2"/>
      <c r="BQ854" s="2"/>
      <c r="BR854" s="2"/>
      <c r="BS854" s="2"/>
      <c r="BT854" s="2"/>
      <c r="BU854" s="2"/>
      <c r="BV854" s="2"/>
      <c r="BW854" s="2"/>
      <c r="BX854" s="2"/>
      <c r="BY854" s="2"/>
    </row>
    <row r="855" spans="1:77" ht="15" x14ac:dyDescent="0.25">
      <c r="A855" s="47"/>
      <c r="B855" s="47"/>
      <c r="C855" s="47"/>
      <c r="D855" s="47"/>
      <c r="E855" s="47"/>
      <c r="F855" s="47"/>
      <c r="G855" s="48"/>
      <c r="H855" s="48"/>
      <c r="I855" s="48"/>
      <c r="J855" s="48"/>
      <c r="K855" s="48"/>
      <c r="L855" s="48"/>
      <c r="M855" s="49"/>
      <c r="N855" s="50"/>
      <c r="O855" s="51"/>
      <c r="P855" s="52"/>
      <c r="Q855" s="52"/>
      <c r="R855" s="51"/>
      <c r="S855" s="53"/>
      <c r="T855" s="49"/>
      <c r="U855" s="50"/>
      <c r="V855" s="51"/>
      <c r="W855" s="51"/>
      <c r="X855" s="54"/>
      <c r="Y855" s="54"/>
      <c r="Z855" s="54"/>
      <c r="AA855" s="54"/>
      <c r="AB855" s="54"/>
      <c r="AC855" s="54"/>
      <c r="AD855" s="54"/>
      <c r="AE855" s="55"/>
      <c r="AF855" s="51"/>
      <c r="AG855" s="41"/>
      <c r="AH855" s="41"/>
      <c r="AI855" s="41"/>
      <c r="AJ855" s="41"/>
      <c r="AK855" s="41"/>
      <c r="AL855" s="41"/>
      <c r="AM855" s="41"/>
      <c r="AN855" s="41"/>
      <c r="AO855" s="41"/>
      <c r="AP855" s="41"/>
      <c r="AQ855" s="41"/>
      <c r="AR855" s="41"/>
      <c r="AS855" s="41"/>
      <c r="AT855" s="41"/>
      <c r="AU855" s="41"/>
      <c r="AV855" s="41"/>
      <c r="AW855" s="41"/>
      <c r="AX855" s="41"/>
      <c r="AY855" s="41"/>
      <c r="AZ855" s="41"/>
      <c r="BA855" s="41"/>
      <c r="BB855" s="42"/>
      <c r="BC855" s="43"/>
      <c r="BD855" s="2"/>
      <c r="BE855" s="2"/>
      <c r="BF855" s="2"/>
      <c r="BG855" s="2"/>
      <c r="BH855" s="2"/>
      <c r="BI855" s="2"/>
      <c r="BJ855" s="2"/>
      <c r="BK855" s="2"/>
      <c r="BL855" s="2"/>
      <c r="BM855" s="2"/>
      <c r="BN855" s="2"/>
      <c r="BO855" s="2"/>
      <c r="BP855" s="2"/>
      <c r="BQ855" s="2"/>
      <c r="BR855" s="2"/>
      <c r="BS855" s="2"/>
      <c r="BT855" s="2"/>
      <c r="BU855" s="2"/>
      <c r="BV855" s="2"/>
      <c r="BW855" s="2"/>
      <c r="BX855" s="2"/>
      <c r="BY855" s="2"/>
    </row>
    <row r="856" spans="1:77" ht="15" x14ac:dyDescent="0.25">
      <c r="A856" s="47"/>
      <c r="B856" s="47"/>
      <c r="C856" s="47"/>
      <c r="D856" s="47"/>
      <c r="E856" s="47"/>
      <c r="F856" s="47"/>
      <c r="G856" s="48"/>
      <c r="H856" s="48"/>
      <c r="I856" s="48"/>
      <c r="J856" s="48"/>
      <c r="K856" s="48"/>
      <c r="L856" s="48"/>
      <c r="M856" s="49"/>
      <c r="N856" s="50"/>
      <c r="O856" s="51"/>
      <c r="P856" s="52"/>
      <c r="Q856" s="52"/>
      <c r="R856" s="51"/>
      <c r="S856" s="53"/>
      <c r="T856" s="49"/>
      <c r="U856" s="50"/>
      <c r="V856" s="51"/>
      <c r="W856" s="51"/>
      <c r="X856" s="54"/>
      <c r="Y856" s="54"/>
      <c r="Z856" s="54"/>
      <c r="AA856" s="54"/>
      <c r="AB856" s="54"/>
      <c r="AC856" s="54"/>
      <c r="AD856" s="54"/>
      <c r="AE856" s="55"/>
      <c r="AF856" s="51"/>
      <c r="AG856" s="41"/>
      <c r="AH856" s="41"/>
      <c r="AI856" s="41"/>
      <c r="AJ856" s="41"/>
      <c r="AK856" s="41"/>
      <c r="AL856" s="41"/>
      <c r="AM856" s="41"/>
      <c r="AN856" s="41"/>
      <c r="AO856" s="41"/>
      <c r="AP856" s="41"/>
      <c r="AQ856" s="41"/>
      <c r="AR856" s="41"/>
      <c r="AS856" s="41"/>
      <c r="AT856" s="41"/>
      <c r="AU856" s="41"/>
      <c r="AV856" s="41"/>
      <c r="AW856" s="41"/>
      <c r="AX856" s="41"/>
      <c r="AY856" s="41"/>
      <c r="AZ856" s="41"/>
      <c r="BA856" s="41"/>
      <c r="BB856" s="42"/>
      <c r="BC856" s="43"/>
      <c r="BD856" s="2"/>
      <c r="BE856" s="2"/>
      <c r="BF856" s="2"/>
      <c r="BG856" s="2"/>
      <c r="BH856" s="2"/>
      <c r="BI856" s="2"/>
      <c r="BJ856" s="2"/>
      <c r="BK856" s="2"/>
      <c r="BL856" s="2"/>
      <c r="BM856" s="2"/>
      <c r="BN856" s="2"/>
      <c r="BO856" s="2"/>
      <c r="BP856" s="2"/>
      <c r="BQ856" s="2"/>
      <c r="BR856" s="2"/>
      <c r="BS856" s="2"/>
      <c r="BT856" s="2"/>
      <c r="BU856" s="2"/>
      <c r="BV856" s="2"/>
      <c r="BW856" s="2"/>
      <c r="BX856" s="2"/>
      <c r="BY856" s="2"/>
    </row>
    <row r="857" spans="1:77" ht="15" x14ac:dyDescent="0.25">
      <c r="A857" s="47"/>
      <c r="B857" s="47"/>
      <c r="C857" s="47"/>
      <c r="D857" s="47"/>
      <c r="E857" s="47"/>
      <c r="F857" s="47"/>
      <c r="G857" s="48"/>
      <c r="H857" s="48"/>
      <c r="I857" s="48"/>
      <c r="J857" s="48"/>
      <c r="K857" s="48"/>
      <c r="L857" s="48"/>
      <c r="M857" s="49"/>
      <c r="N857" s="50"/>
      <c r="O857" s="51"/>
      <c r="P857" s="52"/>
      <c r="Q857" s="52"/>
      <c r="R857" s="51"/>
      <c r="S857" s="53"/>
      <c r="T857" s="49"/>
      <c r="U857" s="50"/>
      <c r="V857" s="51"/>
      <c r="W857" s="51"/>
      <c r="X857" s="54"/>
      <c r="Y857" s="54"/>
      <c r="Z857" s="54"/>
      <c r="AA857" s="54"/>
      <c r="AB857" s="54"/>
      <c r="AC857" s="54"/>
      <c r="AD857" s="54"/>
      <c r="AE857" s="55"/>
      <c r="AF857" s="51"/>
      <c r="AG857" s="41"/>
      <c r="AH857" s="41"/>
      <c r="AI857" s="41"/>
      <c r="AJ857" s="41"/>
      <c r="AK857" s="41"/>
      <c r="AL857" s="41"/>
      <c r="AM857" s="41"/>
      <c r="AN857" s="41"/>
      <c r="AO857" s="41"/>
      <c r="AP857" s="41"/>
      <c r="AQ857" s="41"/>
      <c r="AR857" s="41"/>
      <c r="AS857" s="41"/>
      <c r="AT857" s="41"/>
      <c r="AU857" s="41"/>
      <c r="AV857" s="41"/>
      <c r="AW857" s="41"/>
      <c r="AX857" s="41"/>
      <c r="AY857" s="41"/>
      <c r="AZ857" s="41"/>
      <c r="BA857" s="41"/>
      <c r="BB857" s="42"/>
      <c r="BC857" s="43"/>
      <c r="BD857" s="2"/>
      <c r="BE857" s="2"/>
      <c r="BF857" s="2"/>
      <c r="BG857" s="2"/>
      <c r="BH857" s="2"/>
      <c r="BI857" s="2"/>
      <c r="BJ857" s="2"/>
      <c r="BK857" s="2"/>
      <c r="BL857" s="2"/>
      <c r="BM857" s="2"/>
      <c r="BN857" s="2"/>
      <c r="BO857" s="2"/>
      <c r="BP857" s="2"/>
      <c r="BQ857" s="2"/>
      <c r="BR857" s="2"/>
      <c r="BS857" s="2"/>
      <c r="BT857" s="2"/>
      <c r="BU857" s="2"/>
      <c r="BV857" s="2"/>
      <c r="BW857" s="2"/>
      <c r="BX857" s="2"/>
      <c r="BY857" s="2"/>
    </row>
    <row r="858" spans="1:77" ht="15" x14ac:dyDescent="0.25">
      <c r="A858" s="47"/>
      <c r="B858" s="47"/>
      <c r="C858" s="47"/>
      <c r="D858" s="47"/>
      <c r="E858" s="47"/>
      <c r="F858" s="47"/>
      <c r="G858" s="48"/>
      <c r="H858" s="48"/>
      <c r="I858" s="48"/>
      <c r="J858" s="48"/>
      <c r="K858" s="48"/>
      <c r="L858" s="48"/>
      <c r="M858" s="49"/>
      <c r="N858" s="50"/>
      <c r="O858" s="51"/>
      <c r="P858" s="52"/>
      <c r="Q858" s="52"/>
      <c r="R858" s="51"/>
      <c r="S858" s="53"/>
      <c r="T858" s="49"/>
      <c r="U858" s="50"/>
      <c r="V858" s="51"/>
      <c r="W858" s="51"/>
      <c r="X858" s="54"/>
      <c r="Y858" s="54"/>
      <c r="Z858" s="54"/>
      <c r="AA858" s="54"/>
      <c r="AB858" s="54"/>
      <c r="AC858" s="54"/>
      <c r="AD858" s="54"/>
      <c r="AE858" s="55"/>
      <c r="AF858" s="51"/>
      <c r="AG858" s="41"/>
      <c r="AH858" s="41"/>
      <c r="AI858" s="41"/>
      <c r="AJ858" s="41"/>
      <c r="AK858" s="41"/>
      <c r="AL858" s="41"/>
      <c r="AM858" s="41"/>
      <c r="AN858" s="41"/>
      <c r="AO858" s="41"/>
      <c r="AP858" s="41"/>
      <c r="AQ858" s="41"/>
      <c r="AR858" s="41"/>
      <c r="AS858" s="41"/>
      <c r="AT858" s="41"/>
      <c r="AU858" s="41"/>
      <c r="AV858" s="41"/>
      <c r="AW858" s="41"/>
      <c r="AX858" s="41"/>
      <c r="AY858" s="41"/>
      <c r="AZ858" s="41"/>
      <c r="BA858" s="41"/>
      <c r="BB858" s="42"/>
      <c r="BC858" s="43"/>
      <c r="BD858" s="2"/>
      <c r="BE858" s="2"/>
      <c r="BF858" s="2"/>
      <c r="BG858" s="2"/>
      <c r="BH858" s="2"/>
      <c r="BI858" s="2"/>
      <c r="BJ858" s="2"/>
      <c r="BK858" s="2"/>
      <c r="BL858" s="2"/>
      <c r="BM858" s="2"/>
      <c r="BN858" s="2"/>
      <c r="BO858" s="2"/>
      <c r="BP858" s="2"/>
      <c r="BQ858" s="2"/>
      <c r="BR858" s="2"/>
      <c r="BS858" s="2"/>
      <c r="BT858" s="2"/>
      <c r="BU858" s="2"/>
      <c r="BV858" s="2"/>
      <c r="BW858" s="2"/>
      <c r="BX858" s="2"/>
      <c r="BY858" s="2"/>
    </row>
    <row r="859" spans="1:77" ht="15" x14ac:dyDescent="0.25">
      <c r="A859" s="47"/>
      <c r="B859" s="47"/>
      <c r="C859" s="47"/>
      <c r="D859" s="47"/>
      <c r="E859" s="47"/>
      <c r="F859" s="47"/>
      <c r="G859" s="48"/>
      <c r="H859" s="48"/>
      <c r="I859" s="48"/>
      <c r="J859" s="48"/>
      <c r="K859" s="48"/>
      <c r="L859" s="48"/>
      <c r="M859" s="49"/>
      <c r="N859" s="50"/>
      <c r="O859" s="51"/>
      <c r="P859" s="52"/>
      <c r="Q859" s="52"/>
      <c r="R859" s="51"/>
      <c r="S859" s="53"/>
      <c r="T859" s="49"/>
      <c r="U859" s="50"/>
      <c r="V859" s="51"/>
      <c r="W859" s="51"/>
      <c r="X859" s="54"/>
      <c r="Y859" s="54"/>
      <c r="Z859" s="54"/>
      <c r="AA859" s="54"/>
      <c r="AB859" s="54"/>
      <c r="AC859" s="54"/>
      <c r="AD859" s="54"/>
      <c r="AE859" s="55"/>
      <c r="AF859" s="51"/>
      <c r="AG859" s="41"/>
      <c r="AH859" s="41"/>
      <c r="AI859" s="41"/>
      <c r="AJ859" s="41"/>
      <c r="AK859" s="41"/>
      <c r="AL859" s="41"/>
      <c r="AM859" s="41"/>
      <c r="AN859" s="41"/>
      <c r="AO859" s="41"/>
      <c r="AP859" s="41"/>
      <c r="AQ859" s="41"/>
      <c r="AR859" s="41"/>
      <c r="AS859" s="41"/>
      <c r="AT859" s="41"/>
      <c r="AU859" s="41"/>
      <c r="AV859" s="41"/>
      <c r="AW859" s="41"/>
      <c r="AX859" s="41"/>
      <c r="AY859" s="41"/>
      <c r="AZ859" s="41"/>
      <c r="BA859" s="41"/>
      <c r="BB859" s="42"/>
      <c r="BC859" s="43"/>
      <c r="BD859" s="2"/>
      <c r="BE859" s="2"/>
      <c r="BF859" s="2"/>
      <c r="BG859" s="2"/>
      <c r="BH859" s="2"/>
      <c r="BI859" s="2"/>
      <c r="BJ859" s="2"/>
      <c r="BK859" s="2"/>
      <c r="BL859" s="2"/>
      <c r="BM859" s="2"/>
      <c r="BN859" s="2"/>
      <c r="BO859" s="2"/>
      <c r="BP859" s="2"/>
      <c r="BQ859" s="2"/>
      <c r="BR859" s="2"/>
      <c r="BS859" s="2"/>
      <c r="BT859" s="2"/>
      <c r="BU859" s="2"/>
      <c r="BV859" s="2"/>
      <c r="BW859" s="2"/>
      <c r="BX859" s="2"/>
      <c r="BY859" s="2"/>
    </row>
    <row r="860" spans="1:77" ht="15" x14ac:dyDescent="0.25">
      <c r="A860" s="47"/>
      <c r="B860" s="47"/>
      <c r="C860" s="47"/>
      <c r="D860" s="47"/>
      <c r="E860" s="47"/>
      <c r="F860" s="47"/>
      <c r="G860" s="48"/>
      <c r="H860" s="48"/>
      <c r="I860" s="48"/>
      <c r="J860" s="48"/>
      <c r="K860" s="48"/>
      <c r="L860" s="48"/>
      <c r="M860" s="49"/>
      <c r="N860" s="50"/>
      <c r="O860" s="51"/>
      <c r="P860" s="52"/>
      <c r="Q860" s="52"/>
      <c r="R860" s="51"/>
      <c r="S860" s="53"/>
      <c r="T860" s="49"/>
      <c r="U860" s="50"/>
      <c r="V860" s="51"/>
      <c r="W860" s="51"/>
      <c r="X860" s="54"/>
      <c r="Y860" s="54"/>
      <c r="Z860" s="54"/>
      <c r="AA860" s="54"/>
      <c r="AB860" s="54"/>
      <c r="AC860" s="54"/>
      <c r="AD860" s="54"/>
      <c r="AE860" s="55"/>
      <c r="AF860" s="51"/>
      <c r="AG860" s="41"/>
      <c r="AH860" s="41"/>
      <c r="AI860" s="41"/>
      <c r="AJ860" s="41"/>
      <c r="AK860" s="41"/>
      <c r="AL860" s="41"/>
      <c r="AM860" s="41"/>
      <c r="AN860" s="41"/>
      <c r="AO860" s="41"/>
      <c r="AP860" s="41"/>
      <c r="AQ860" s="41"/>
      <c r="AR860" s="41"/>
      <c r="AS860" s="41"/>
      <c r="AT860" s="41"/>
      <c r="AU860" s="41"/>
      <c r="AV860" s="41"/>
      <c r="AW860" s="41"/>
      <c r="AX860" s="41"/>
      <c r="AY860" s="41"/>
      <c r="AZ860" s="41"/>
      <c r="BA860" s="41"/>
      <c r="BB860" s="42"/>
      <c r="BC860" s="43"/>
      <c r="BD860" s="2"/>
      <c r="BE860" s="2"/>
      <c r="BF860" s="2"/>
      <c r="BG860" s="2"/>
      <c r="BH860" s="2"/>
      <c r="BI860" s="2"/>
      <c r="BJ860" s="2"/>
      <c r="BK860" s="2"/>
      <c r="BL860" s="2"/>
      <c r="BM860" s="2"/>
      <c r="BN860" s="2"/>
      <c r="BO860" s="2"/>
      <c r="BP860" s="2"/>
      <c r="BQ860" s="2"/>
      <c r="BR860" s="2"/>
      <c r="BS860" s="2"/>
      <c r="BT860" s="2"/>
      <c r="BU860" s="2"/>
      <c r="BV860" s="2"/>
      <c r="BW860" s="2"/>
      <c r="BX860" s="2"/>
      <c r="BY860" s="2"/>
    </row>
    <row r="861" spans="1:77" ht="15" x14ac:dyDescent="0.25">
      <c r="A861" s="47"/>
      <c r="B861" s="47"/>
      <c r="C861" s="47"/>
      <c r="D861" s="47"/>
      <c r="E861" s="47"/>
      <c r="F861" s="47"/>
      <c r="G861" s="48"/>
      <c r="H861" s="48"/>
      <c r="I861" s="48"/>
      <c r="J861" s="48"/>
      <c r="K861" s="48"/>
      <c r="L861" s="48"/>
      <c r="M861" s="49"/>
      <c r="N861" s="50"/>
      <c r="O861" s="51"/>
      <c r="P861" s="52"/>
      <c r="Q861" s="52"/>
      <c r="R861" s="51"/>
      <c r="S861" s="53"/>
      <c r="T861" s="49"/>
      <c r="U861" s="50"/>
      <c r="V861" s="51"/>
      <c r="W861" s="51"/>
      <c r="X861" s="54"/>
      <c r="Y861" s="54"/>
      <c r="Z861" s="54"/>
      <c r="AA861" s="54"/>
      <c r="AB861" s="54"/>
      <c r="AC861" s="54"/>
      <c r="AD861" s="54"/>
      <c r="AE861" s="55"/>
      <c r="AF861" s="51"/>
      <c r="AG861" s="41"/>
      <c r="AH861" s="41"/>
      <c r="AI861" s="41"/>
      <c r="AJ861" s="41"/>
      <c r="AK861" s="41"/>
      <c r="AL861" s="41"/>
      <c r="AM861" s="41"/>
      <c r="AN861" s="41"/>
      <c r="AO861" s="41"/>
      <c r="AP861" s="41"/>
      <c r="AQ861" s="41"/>
      <c r="AR861" s="41"/>
      <c r="AS861" s="41"/>
      <c r="AT861" s="41"/>
      <c r="AU861" s="41"/>
      <c r="AV861" s="41"/>
      <c r="AW861" s="41"/>
      <c r="AX861" s="41"/>
      <c r="AY861" s="41"/>
      <c r="AZ861" s="41"/>
      <c r="BA861" s="41"/>
      <c r="BB861" s="42"/>
      <c r="BC861" s="43"/>
      <c r="BD861" s="2"/>
      <c r="BE861" s="2"/>
      <c r="BF861" s="2"/>
      <c r="BG861" s="2"/>
      <c r="BH861" s="2"/>
      <c r="BI861" s="2"/>
      <c r="BJ861" s="2"/>
      <c r="BK861" s="2"/>
      <c r="BL861" s="2"/>
      <c r="BM861" s="2"/>
      <c r="BN861" s="2"/>
      <c r="BO861" s="2"/>
      <c r="BP861" s="2"/>
      <c r="BQ861" s="2"/>
      <c r="BR861" s="2"/>
      <c r="BS861" s="2"/>
      <c r="BT861" s="2"/>
      <c r="BU861" s="2"/>
      <c r="BV861" s="2"/>
      <c r="BW861" s="2"/>
      <c r="BX861" s="2"/>
      <c r="BY861" s="2"/>
    </row>
    <row r="862" spans="1:77" ht="15" x14ac:dyDescent="0.25">
      <c r="A862" s="47"/>
      <c r="B862" s="47"/>
      <c r="C862" s="47"/>
      <c r="D862" s="47"/>
      <c r="E862" s="47"/>
      <c r="F862" s="47"/>
      <c r="G862" s="48"/>
      <c r="H862" s="48"/>
      <c r="I862" s="48"/>
      <c r="J862" s="48"/>
      <c r="K862" s="48"/>
      <c r="L862" s="48"/>
      <c r="M862" s="49"/>
      <c r="N862" s="50"/>
      <c r="O862" s="51"/>
      <c r="P862" s="52"/>
      <c r="Q862" s="52"/>
      <c r="R862" s="51"/>
      <c r="S862" s="53"/>
      <c r="T862" s="49"/>
      <c r="U862" s="50"/>
      <c r="V862" s="51"/>
      <c r="W862" s="51"/>
      <c r="X862" s="54"/>
      <c r="Y862" s="54"/>
      <c r="Z862" s="54"/>
      <c r="AA862" s="54"/>
      <c r="AB862" s="54"/>
      <c r="AC862" s="54"/>
      <c r="AD862" s="54"/>
      <c r="AE862" s="55"/>
      <c r="AF862" s="51"/>
      <c r="AG862" s="41"/>
      <c r="AH862" s="41"/>
      <c r="AI862" s="41"/>
      <c r="AJ862" s="41"/>
      <c r="AK862" s="41"/>
      <c r="AL862" s="41"/>
      <c r="AM862" s="41"/>
      <c r="AN862" s="41"/>
      <c r="AO862" s="41"/>
      <c r="AP862" s="41"/>
      <c r="AQ862" s="41"/>
      <c r="AR862" s="41"/>
      <c r="AS862" s="41"/>
      <c r="AT862" s="41"/>
      <c r="AU862" s="41"/>
      <c r="AV862" s="41"/>
      <c r="AW862" s="41"/>
      <c r="AX862" s="41"/>
      <c r="AY862" s="41"/>
      <c r="AZ862" s="41"/>
      <c r="BA862" s="41"/>
      <c r="BB862" s="42"/>
      <c r="BC862" s="43"/>
      <c r="BD862" s="2"/>
      <c r="BE862" s="2"/>
      <c r="BF862" s="2"/>
      <c r="BG862" s="2"/>
      <c r="BH862" s="2"/>
      <c r="BI862" s="2"/>
      <c r="BJ862" s="2"/>
      <c r="BK862" s="2"/>
      <c r="BL862" s="2"/>
      <c r="BM862" s="2"/>
      <c r="BN862" s="2"/>
      <c r="BO862" s="2"/>
      <c r="BP862" s="2"/>
      <c r="BQ862" s="2"/>
      <c r="BR862" s="2"/>
      <c r="BS862" s="2"/>
      <c r="BT862" s="2"/>
      <c r="BU862" s="2"/>
      <c r="BV862" s="2"/>
      <c r="BW862" s="2"/>
      <c r="BX862" s="2"/>
      <c r="BY862" s="2"/>
    </row>
    <row r="863" spans="1:77" ht="15" x14ac:dyDescent="0.25">
      <c r="A863" s="47"/>
      <c r="B863" s="47"/>
      <c r="C863" s="47"/>
      <c r="D863" s="47"/>
      <c r="E863" s="47"/>
      <c r="F863" s="47"/>
      <c r="G863" s="48"/>
      <c r="H863" s="48"/>
      <c r="I863" s="48"/>
      <c r="J863" s="48"/>
      <c r="K863" s="48"/>
      <c r="L863" s="48"/>
      <c r="M863" s="49"/>
      <c r="N863" s="50"/>
      <c r="O863" s="51"/>
      <c r="P863" s="52"/>
      <c r="Q863" s="52"/>
      <c r="R863" s="51"/>
      <c r="S863" s="53"/>
      <c r="T863" s="49"/>
      <c r="U863" s="50"/>
      <c r="V863" s="51"/>
      <c r="W863" s="51"/>
      <c r="X863" s="54"/>
      <c r="Y863" s="54"/>
      <c r="Z863" s="54"/>
      <c r="AA863" s="54"/>
      <c r="AB863" s="54"/>
      <c r="AC863" s="54"/>
      <c r="AD863" s="54"/>
      <c r="AE863" s="55"/>
      <c r="AF863" s="51"/>
      <c r="AG863" s="41"/>
      <c r="AH863" s="41"/>
      <c r="AI863" s="41"/>
      <c r="AJ863" s="41"/>
      <c r="AK863" s="41"/>
      <c r="AL863" s="41"/>
      <c r="AM863" s="41"/>
      <c r="AN863" s="41"/>
      <c r="AO863" s="41"/>
      <c r="AP863" s="41"/>
      <c r="AQ863" s="41"/>
      <c r="AR863" s="41"/>
      <c r="AS863" s="41"/>
      <c r="AT863" s="41"/>
      <c r="AU863" s="41"/>
      <c r="AV863" s="41"/>
      <c r="AW863" s="41"/>
      <c r="AX863" s="41"/>
      <c r="AY863" s="41"/>
      <c r="AZ863" s="41"/>
      <c r="BA863" s="41"/>
      <c r="BB863" s="42"/>
      <c r="BC863" s="43"/>
      <c r="BD863" s="2"/>
      <c r="BE863" s="2"/>
      <c r="BF863" s="2"/>
      <c r="BG863" s="2"/>
      <c r="BH863" s="2"/>
      <c r="BI863" s="2"/>
      <c r="BJ863" s="2"/>
      <c r="BK863" s="2"/>
      <c r="BL863" s="2"/>
      <c r="BM863" s="2"/>
      <c r="BN863" s="2"/>
      <c r="BO863" s="2"/>
      <c r="BP863" s="2"/>
      <c r="BQ863" s="2"/>
      <c r="BR863" s="2"/>
      <c r="BS863" s="2"/>
      <c r="BT863" s="2"/>
      <c r="BU863" s="2"/>
      <c r="BV863" s="2"/>
      <c r="BW863" s="2"/>
      <c r="BX863" s="2"/>
      <c r="BY863" s="2"/>
    </row>
    <row r="864" spans="1:77" ht="15" x14ac:dyDescent="0.25">
      <c r="A864" s="47"/>
      <c r="B864" s="47"/>
      <c r="C864" s="47"/>
      <c r="D864" s="47"/>
      <c r="E864" s="47"/>
      <c r="F864" s="47"/>
      <c r="G864" s="48"/>
      <c r="H864" s="48"/>
      <c r="I864" s="48"/>
      <c r="J864" s="48"/>
      <c r="K864" s="48"/>
      <c r="L864" s="48"/>
      <c r="M864" s="49"/>
      <c r="N864" s="50"/>
      <c r="O864" s="51"/>
      <c r="P864" s="52"/>
      <c r="Q864" s="52"/>
      <c r="R864" s="51"/>
      <c r="S864" s="53"/>
      <c r="T864" s="49"/>
      <c r="U864" s="50"/>
      <c r="V864" s="51"/>
      <c r="W864" s="51"/>
      <c r="X864" s="54"/>
      <c r="Y864" s="54"/>
      <c r="Z864" s="54"/>
      <c r="AA864" s="54"/>
      <c r="AB864" s="54"/>
      <c r="AC864" s="54"/>
      <c r="AD864" s="54"/>
      <c r="AE864" s="55"/>
      <c r="AF864" s="51"/>
      <c r="AG864" s="41"/>
      <c r="AH864" s="41"/>
      <c r="AI864" s="41"/>
      <c r="AJ864" s="41"/>
      <c r="AK864" s="41"/>
      <c r="AL864" s="41"/>
      <c r="AM864" s="41"/>
      <c r="AN864" s="41"/>
      <c r="AO864" s="41"/>
      <c r="AP864" s="41"/>
      <c r="AQ864" s="41"/>
      <c r="AR864" s="41"/>
      <c r="AS864" s="41"/>
      <c r="AT864" s="41"/>
      <c r="AU864" s="41"/>
      <c r="AV864" s="41"/>
      <c r="AW864" s="41"/>
      <c r="AX864" s="41"/>
      <c r="AY864" s="41"/>
      <c r="AZ864" s="41"/>
      <c r="BA864" s="41"/>
      <c r="BB864" s="42"/>
      <c r="BC864" s="43"/>
      <c r="BD864" s="2"/>
      <c r="BE864" s="2"/>
      <c r="BF864" s="2"/>
      <c r="BG864" s="2"/>
      <c r="BH864" s="2"/>
      <c r="BI864" s="2"/>
      <c r="BJ864" s="2"/>
      <c r="BK864" s="2"/>
      <c r="BL864" s="2"/>
      <c r="BM864" s="2"/>
      <c r="BN864" s="2"/>
      <c r="BO864" s="2"/>
      <c r="BP864" s="2"/>
      <c r="BQ864" s="2"/>
      <c r="BR864" s="2"/>
      <c r="BS864" s="2"/>
      <c r="BT864" s="2"/>
      <c r="BU864" s="2"/>
      <c r="BV864" s="2"/>
      <c r="BW864" s="2"/>
      <c r="BX864" s="2"/>
      <c r="BY864" s="2"/>
    </row>
    <row r="865" spans="1:77" ht="15" x14ac:dyDescent="0.25">
      <c r="A865" s="47"/>
      <c r="B865" s="47"/>
      <c r="C865" s="47"/>
      <c r="D865" s="47"/>
      <c r="E865" s="47"/>
      <c r="F865" s="47"/>
      <c r="G865" s="48"/>
      <c r="H865" s="48"/>
      <c r="I865" s="48"/>
      <c r="J865" s="48"/>
      <c r="K865" s="48"/>
      <c r="L865" s="48"/>
      <c r="M865" s="49"/>
      <c r="N865" s="50"/>
      <c r="O865" s="51"/>
      <c r="P865" s="52"/>
      <c r="Q865" s="52"/>
      <c r="R865" s="51"/>
      <c r="S865" s="53"/>
      <c r="T865" s="49"/>
      <c r="U865" s="50"/>
      <c r="V865" s="51"/>
      <c r="W865" s="51"/>
      <c r="X865" s="54"/>
      <c r="Y865" s="54"/>
      <c r="Z865" s="54"/>
      <c r="AA865" s="54"/>
      <c r="AB865" s="54"/>
      <c r="AC865" s="54"/>
      <c r="AD865" s="54"/>
      <c r="AE865" s="55"/>
      <c r="AF865" s="51"/>
      <c r="AG865" s="41"/>
      <c r="AH865" s="41"/>
      <c r="AI865" s="41"/>
      <c r="AJ865" s="41"/>
      <c r="AK865" s="41"/>
      <c r="AL865" s="41"/>
      <c r="AM865" s="41"/>
      <c r="AN865" s="41"/>
      <c r="AO865" s="41"/>
      <c r="AP865" s="41"/>
      <c r="AQ865" s="41"/>
      <c r="AR865" s="41"/>
      <c r="AS865" s="41"/>
      <c r="AT865" s="41"/>
      <c r="AU865" s="41"/>
      <c r="AV865" s="41"/>
      <c r="AW865" s="41"/>
      <c r="AX865" s="41"/>
      <c r="AY865" s="41"/>
      <c r="AZ865" s="41"/>
      <c r="BA865" s="41"/>
      <c r="BB865" s="42"/>
      <c r="BC865" s="43"/>
      <c r="BD865" s="2"/>
      <c r="BE865" s="2"/>
      <c r="BF865" s="2"/>
      <c r="BG865" s="2"/>
      <c r="BH865" s="2"/>
      <c r="BI865" s="2"/>
      <c r="BJ865" s="2"/>
      <c r="BK865" s="2"/>
      <c r="BL865" s="2"/>
      <c r="BM865" s="2"/>
      <c r="BN865" s="2"/>
      <c r="BO865" s="2"/>
      <c r="BP865" s="2"/>
      <c r="BQ865" s="2"/>
      <c r="BR865" s="2"/>
      <c r="BS865" s="2"/>
      <c r="BT865" s="2"/>
      <c r="BU865" s="2"/>
      <c r="BV865" s="2"/>
      <c r="BW865" s="2"/>
      <c r="BX865" s="2"/>
      <c r="BY865" s="2"/>
    </row>
    <row r="866" spans="1:77" ht="15" x14ac:dyDescent="0.25">
      <c r="A866" s="47"/>
      <c r="B866" s="47"/>
      <c r="C866" s="47"/>
      <c r="D866" s="47"/>
      <c r="E866" s="47"/>
      <c r="F866" s="47"/>
      <c r="G866" s="48"/>
      <c r="H866" s="48"/>
      <c r="I866" s="48"/>
      <c r="J866" s="48"/>
      <c r="K866" s="48"/>
      <c r="L866" s="48"/>
      <c r="M866" s="49"/>
      <c r="N866" s="50"/>
      <c r="O866" s="51"/>
      <c r="P866" s="52"/>
      <c r="Q866" s="52"/>
      <c r="R866" s="51"/>
      <c r="S866" s="53"/>
      <c r="T866" s="49"/>
      <c r="U866" s="50"/>
      <c r="V866" s="51"/>
      <c r="W866" s="51"/>
      <c r="X866" s="54"/>
      <c r="Y866" s="54"/>
      <c r="Z866" s="54"/>
      <c r="AA866" s="54"/>
      <c r="AB866" s="54"/>
      <c r="AC866" s="54"/>
      <c r="AD866" s="54"/>
      <c r="AE866" s="55"/>
      <c r="AF866" s="51"/>
      <c r="AG866" s="41"/>
      <c r="AH866" s="41"/>
      <c r="AI866" s="41"/>
      <c r="AJ866" s="41"/>
      <c r="AK866" s="41"/>
      <c r="AL866" s="41"/>
      <c r="AM866" s="41"/>
      <c r="AN866" s="41"/>
      <c r="AO866" s="41"/>
      <c r="AP866" s="41"/>
      <c r="AQ866" s="41"/>
      <c r="AR866" s="41"/>
      <c r="AS866" s="41"/>
      <c r="AT866" s="41"/>
      <c r="AU866" s="41"/>
      <c r="AV866" s="41"/>
      <c r="AW866" s="41"/>
      <c r="AX866" s="41"/>
      <c r="AY866" s="41"/>
      <c r="AZ866" s="41"/>
      <c r="BA866" s="41"/>
      <c r="BB866" s="42"/>
      <c r="BC866" s="43"/>
      <c r="BD866" s="2"/>
      <c r="BE866" s="2"/>
      <c r="BF866" s="2"/>
      <c r="BG866" s="2"/>
      <c r="BH866" s="2"/>
      <c r="BI866" s="2"/>
      <c r="BJ866" s="2"/>
      <c r="BK866" s="2"/>
      <c r="BL866" s="2"/>
      <c r="BM866" s="2"/>
      <c r="BN866" s="2"/>
      <c r="BO866" s="2"/>
      <c r="BP866" s="2"/>
      <c r="BQ866" s="2"/>
      <c r="BR866" s="2"/>
      <c r="BS866" s="2"/>
      <c r="BT866" s="2"/>
      <c r="BU866" s="2"/>
      <c r="BV866" s="2"/>
      <c r="BW866" s="2"/>
      <c r="BX866" s="2"/>
      <c r="BY866" s="2"/>
    </row>
    <row r="867" spans="1:77" ht="15" x14ac:dyDescent="0.25">
      <c r="A867" s="47"/>
      <c r="B867" s="47"/>
      <c r="C867" s="47"/>
      <c r="D867" s="47"/>
      <c r="E867" s="47"/>
      <c r="F867" s="47"/>
      <c r="G867" s="48"/>
      <c r="H867" s="48"/>
      <c r="I867" s="48"/>
      <c r="J867" s="48"/>
      <c r="K867" s="48"/>
      <c r="L867" s="48"/>
      <c r="M867" s="49"/>
      <c r="N867" s="50"/>
      <c r="O867" s="51"/>
      <c r="P867" s="52"/>
      <c r="Q867" s="52"/>
      <c r="R867" s="51"/>
      <c r="S867" s="53"/>
      <c r="T867" s="49"/>
      <c r="U867" s="50"/>
      <c r="V867" s="51"/>
      <c r="W867" s="51"/>
      <c r="X867" s="54"/>
      <c r="Y867" s="54"/>
      <c r="Z867" s="54"/>
      <c r="AA867" s="54"/>
      <c r="AB867" s="54"/>
      <c r="AC867" s="54"/>
      <c r="AD867" s="54"/>
      <c r="AE867" s="55"/>
      <c r="AF867" s="51"/>
      <c r="AG867" s="41"/>
      <c r="AH867" s="41"/>
      <c r="AI867" s="41"/>
      <c r="AJ867" s="41"/>
      <c r="AK867" s="41"/>
      <c r="AL867" s="41"/>
      <c r="AM867" s="41"/>
      <c r="AN867" s="41"/>
      <c r="AO867" s="41"/>
      <c r="AP867" s="41"/>
      <c r="AQ867" s="41"/>
      <c r="AR867" s="41"/>
      <c r="AS867" s="41"/>
      <c r="AT867" s="41"/>
      <c r="AU867" s="41"/>
      <c r="AV867" s="41"/>
      <c r="AW867" s="41"/>
      <c r="AX867" s="41"/>
      <c r="AY867" s="41"/>
      <c r="AZ867" s="41"/>
      <c r="BA867" s="41"/>
      <c r="BB867" s="42"/>
      <c r="BC867" s="43"/>
      <c r="BD867" s="2"/>
      <c r="BE867" s="2"/>
      <c r="BF867" s="2"/>
      <c r="BG867" s="2"/>
      <c r="BH867" s="2"/>
      <c r="BI867" s="2"/>
      <c r="BJ867" s="2"/>
      <c r="BK867" s="2"/>
      <c r="BL867" s="2"/>
      <c r="BM867" s="2"/>
      <c r="BN867" s="2"/>
      <c r="BO867" s="2"/>
      <c r="BP867" s="2"/>
      <c r="BQ867" s="2"/>
      <c r="BR867" s="2"/>
      <c r="BS867" s="2"/>
      <c r="BT867" s="2"/>
      <c r="BU867" s="2"/>
      <c r="BV867" s="2"/>
      <c r="BW867" s="2"/>
      <c r="BX867" s="2"/>
      <c r="BY867" s="2"/>
    </row>
    <row r="868" spans="1:77" ht="15" x14ac:dyDescent="0.25">
      <c r="A868" s="47"/>
      <c r="B868" s="47"/>
      <c r="C868" s="47"/>
      <c r="D868" s="47"/>
      <c r="E868" s="47"/>
      <c r="F868" s="47"/>
      <c r="G868" s="48"/>
      <c r="H868" s="48"/>
      <c r="I868" s="48"/>
      <c r="J868" s="48"/>
      <c r="K868" s="48"/>
      <c r="L868" s="48"/>
      <c r="M868" s="49"/>
      <c r="N868" s="50"/>
      <c r="O868" s="51"/>
      <c r="P868" s="52"/>
      <c r="Q868" s="52"/>
      <c r="R868" s="51"/>
      <c r="S868" s="53"/>
      <c r="T868" s="49"/>
      <c r="U868" s="50"/>
      <c r="V868" s="51"/>
      <c r="W868" s="51"/>
      <c r="X868" s="54"/>
      <c r="Y868" s="54"/>
      <c r="Z868" s="54"/>
      <c r="AA868" s="54"/>
      <c r="AB868" s="54"/>
      <c r="AC868" s="54"/>
      <c r="AD868" s="54"/>
      <c r="AE868" s="55"/>
      <c r="AF868" s="51"/>
      <c r="AG868" s="41"/>
      <c r="AH868" s="41"/>
      <c r="AI868" s="41"/>
      <c r="AJ868" s="41"/>
      <c r="AK868" s="41"/>
      <c r="AL868" s="41"/>
      <c r="AM868" s="41"/>
      <c r="AN868" s="41"/>
      <c r="AO868" s="41"/>
      <c r="AP868" s="41"/>
      <c r="AQ868" s="41"/>
      <c r="AR868" s="41"/>
      <c r="AS868" s="41"/>
      <c r="AT868" s="41"/>
      <c r="AU868" s="41"/>
      <c r="AV868" s="41"/>
      <c r="AW868" s="41"/>
      <c r="AX868" s="41"/>
      <c r="AY868" s="41"/>
      <c r="AZ868" s="41"/>
      <c r="BA868" s="41"/>
      <c r="BB868" s="42"/>
      <c r="BC868" s="43"/>
      <c r="BD868" s="2"/>
      <c r="BE868" s="2"/>
      <c r="BF868" s="2"/>
      <c r="BG868" s="2"/>
      <c r="BH868" s="2"/>
      <c r="BI868" s="2"/>
      <c r="BJ868" s="2"/>
      <c r="BK868" s="2"/>
      <c r="BL868" s="2"/>
      <c r="BM868" s="2"/>
      <c r="BN868" s="2"/>
      <c r="BO868" s="2"/>
      <c r="BP868" s="2"/>
      <c r="BQ868" s="2"/>
      <c r="BR868" s="2"/>
      <c r="BS868" s="2"/>
      <c r="BT868" s="2"/>
      <c r="BU868" s="2"/>
      <c r="BV868" s="2"/>
      <c r="BW868" s="2"/>
      <c r="BX868" s="2"/>
      <c r="BY868" s="2"/>
    </row>
    <row r="869" spans="1:77" ht="15" x14ac:dyDescent="0.25">
      <c r="A869" s="47"/>
      <c r="B869" s="47"/>
      <c r="C869" s="47"/>
      <c r="D869" s="47"/>
      <c r="E869" s="47"/>
      <c r="F869" s="47"/>
      <c r="G869" s="48"/>
      <c r="H869" s="48"/>
      <c r="I869" s="48"/>
      <c r="J869" s="48"/>
      <c r="K869" s="48"/>
      <c r="L869" s="48"/>
      <c r="M869" s="49"/>
      <c r="N869" s="50"/>
      <c r="O869" s="51"/>
      <c r="P869" s="52"/>
      <c r="Q869" s="52"/>
      <c r="R869" s="51"/>
      <c r="S869" s="53"/>
      <c r="T869" s="49"/>
      <c r="U869" s="50"/>
      <c r="V869" s="51"/>
      <c r="W869" s="51"/>
      <c r="X869" s="54"/>
      <c r="Y869" s="54"/>
      <c r="Z869" s="54"/>
      <c r="AA869" s="54"/>
      <c r="AB869" s="54"/>
      <c r="AC869" s="54"/>
      <c r="AD869" s="54"/>
      <c r="AE869" s="55"/>
      <c r="AF869" s="51"/>
      <c r="AG869" s="41"/>
      <c r="AH869" s="41"/>
      <c r="AI869" s="41"/>
      <c r="AJ869" s="41"/>
      <c r="AK869" s="41"/>
      <c r="AL869" s="41"/>
      <c r="AM869" s="41"/>
      <c r="AN869" s="41"/>
      <c r="AO869" s="41"/>
      <c r="AP869" s="41"/>
      <c r="AQ869" s="41"/>
      <c r="AR869" s="41"/>
      <c r="AS869" s="41"/>
      <c r="AT869" s="41"/>
      <c r="AU869" s="41"/>
      <c r="AV869" s="41"/>
      <c r="AW869" s="41"/>
      <c r="AX869" s="41"/>
      <c r="AY869" s="41"/>
      <c r="AZ869" s="41"/>
      <c r="BA869" s="41"/>
      <c r="BB869" s="42"/>
      <c r="BC869" s="43"/>
      <c r="BD869" s="2"/>
      <c r="BE869" s="2"/>
      <c r="BF869" s="2"/>
      <c r="BG869" s="2"/>
      <c r="BH869" s="2"/>
      <c r="BI869" s="2"/>
      <c r="BJ869" s="2"/>
      <c r="BK869" s="2"/>
      <c r="BL869" s="2"/>
      <c r="BM869" s="2"/>
      <c r="BN869" s="2"/>
      <c r="BO869" s="2"/>
      <c r="BP869" s="2"/>
      <c r="BQ869" s="2"/>
      <c r="BR869" s="2"/>
      <c r="BS869" s="2"/>
      <c r="BT869" s="2"/>
      <c r="BU869" s="2"/>
      <c r="BV869" s="2"/>
      <c r="BW869" s="2"/>
      <c r="BX869" s="2"/>
      <c r="BY869" s="2"/>
    </row>
    <row r="870" spans="1:77" ht="15" x14ac:dyDescent="0.25">
      <c r="A870" s="47"/>
      <c r="B870" s="47"/>
      <c r="C870" s="47"/>
      <c r="D870" s="47"/>
      <c r="E870" s="47"/>
      <c r="F870" s="47"/>
      <c r="G870" s="48"/>
      <c r="H870" s="48"/>
      <c r="I870" s="48"/>
      <c r="J870" s="48"/>
      <c r="K870" s="48"/>
      <c r="L870" s="48"/>
      <c r="M870" s="49"/>
      <c r="N870" s="50"/>
      <c r="O870" s="51"/>
      <c r="P870" s="52"/>
      <c r="Q870" s="52"/>
      <c r="R870" s="51"/>
      <c r="S870" s="53"/>
      <c r="T870" s="49"/>
      <c r="U870" s="50"/>
      <c r="V870" s="51"/>
      <c r="W870" s="51"/>
      <c r="X870" s="54"/>
      <c r="Y870" s="54"/>
      <c r="Z870" s="54"/>
      <c r="AA870" s="54"/>
      <c r="AB870" s="54"/>
      <c r="AC870" s="54"/>
      <c r="AD870" s="54"/>
      <c r="AE870" s="55"/>
      <c r="AF870" s="51"/>
      <c r="AG870" s="41"/>
      <c r="AH870" s="41"/>
      <c r="AI870" s="41"/>
      <c r="AJ870" s="41"/>
      <c r="AK870" s="41"/>
      <c r="AL870" s="41"/>
      <c r="AM870" s="41"/>
      <c r="AN870" s="41"/>
      <c r="AO870" s="41"/>
      <c r="AP870" s="41"/>
      <c r="AQ870" s="41"/>
      <c r="AR870" s="41"/>
      <c r="AS870" s="41"/>
      <c r="AT870" s="41"/>
      <c r="AU870" s="41"/>
      <c r="AV870" s="41"/>
      <c r="AW870" s="41"/>
      <c r="AX870" s="41"/>
      <c r="AY870" s="41"/>
      <c r="AZ870" s="41"/>
      <c r="BA870" s="41"/>
      <c r="BB870" s="42"/>
      <c r="BC870" s="43"/>
      <c r="BD870" s="2"/>
      <c r="BE870" s="2"/>
      <c r="BF870" s="2"/>
      <c r="BG870" s="2"/>
      <c r="BH870" s="2"/>
      <c r="BI870" s="2"/>
      <c r="BJ870" s="2"/>
      <c r="BK870" s="2"/>
      <c r="BL870" s="2"/>
      <c r="BM870" s="2"/>
      <c r="BN870" s="2"/>
      <c r="BO870" s="2"/>
      <c r="BP870" s="2"/>
      <c r="BQ870" s="2"/>
      <c r="BR870" s="2"/>
      <c r="BS870" s="2"/>
      <c r="BT870" s="2"/>
      <c r="BU870" s="2"/>
      <c r="BV870" s="2"/>
      <c r="BW870" s="2"/>
      <c r="BX870" s="2"/>
      <c r="BY870" s="2"/>
    </row>
    <row r="871" spans="1:77" ht="15" x14ac:dyDescent="0.25">
      <c r="A871" s="47"/>
      <c r="B871" s="47"/>
      <c r="C871" s="47"/>
      <c r="D871" s="47"/>
      <c r="E871" s="47"/>
      <c r="F871" s="47"/>
      <c r="G871" s="48"/>
      <c r="H871" s="48"/>
      <c r="I871" s="48"/>
      <c r="J871" s="48"/>
      <c r="K871" s="48"/>
      <c r="L871" s="48"/>
      <c r="M871" s="49"/>
      <c r="N871" s="50"/>
      <c r="O871" s="51"/>
      <c r="P871" s="52"/>
      <c r="Q871" s="52"/>
      <c r="R871" s="51"/>
      <c r="S871" s="53"/>
      <c r="T871" s="49"/>
      <c r="U871" s="50"/>
      <c r="V871" s="51"/>
      <c r="W871" s="51"/>
      <c r="X871" s="54"/>
      <c r="Y871" s="54"/>
      <c r="Z871" s="54"/>
      <c r="AA871" s="54"/>
      <c r="AB871" s="54"/>
      <c r="AC871" s="54"/>
      <c r="AD871" s="54"/>
      <c r="AE871" s="55"/>
      <c r="AF871" s="51"/>
      <c r="AG871" s="41"/>
      <c r="AH871" s="41"/>
      <c r="AI871" s="41"/>
      <c r="AJ871" s="41"/>
      <c r="AK871" s="41"/>
      <c r="AL871" s="41"/>
      <c r="AM871" s="41"/>
      <c r="AN871" s="41"/>
      <c r="AO871" s="41"/>
      <c r="AP871" s="41"/>
      <c r="AQ871" s="41"/>
      <c r="AR871" s="41"/>
      <c r="AS871" s="41"/>
      <c r="AT871" s="41"/>
      <c r="AU871" s="41"/>
      <c r="AV871" s="41"/>
      <c r="AW871" s="41"/>
      <c r="AX871" s="41"/>
      <c r="AY871" s="41"/>
      <c r="AZ871" s="41"/>
      <c r="BA871" s="41"/>
      <c r="BB871" s="42"/>
      <c r="BC871" s="43"/>
      <c r="BD871" s="2"/>
      <c r="BE871" s="2"/>
      <c r="BF871" s="2"/>
      <c r="BG871" s="2"/>
      <c r="BH871" s="2"/>
      <c r="BI871" s="2"/>
      <c r="BJ871" s="2"/>
      <c r="BK871" s="2"/>
      <c r="BL871" s="2"/>
      <c r="BM871" s="2"/>
      <c r="BN871" s="2"/>
      <c r="BO871" s="2"/>
      <c r="BP871" s="2"/>
      <c r="BQ871" s="2"/>
      <c r="BR871" s="2"/>
      <c r="BS871" s="2"/>
      <c r="BT871" s="2"/>
      <c r="BU871" s="2"/>
      <c r="BV871" s="2"/>
      <c r="BW871" s="2"/>
      <c r="BX871" s="2"/>
      <c r="BY871" s="2"/>
    </row>
    <row r="872" spans="1:77" ht="15" x14ac:dyDescent="0.25">
      <c r="A872" s="47"/>
      <c r="B872" s="47"/>
      <c r="C872" s="47"/>
      <c r="D872" s="47"/>
      <c r="E872" s="47"/>
      <c r="F872" s="47"/>
      <c r="G872" s="48"/>
      <c r="H872" s="48"/>
      <c r="I872" s="48"/>
      <c r="J872" s="48"/>
      <c r="K872" s="48"/>
      <c r="L872" s="48"/>
      <c r="M872" s="49"/>
      <c r="N872" s="50"/>
      <c r="O872" s="51"/>
      <c r="P872" s="52"/>
      <c r="Q872" s="52"/>
      <c r="R872" s="51"/>
      <c r="S872" s="53"/>
      <c r="T872" s="49"/>
      <c r="U872" s="50"/>
      <c r="V872" s="51"/>
      <c r="W872" s="51"/>
      <c r="X872" s="54"/>
      <c r="Y872" s="54"/>
      <c r="Z872" s="54"/>
      <c r="AA872" s="54"/>
      <c r="AB872" s="54"/>
      <c r="AC872" s="54"/>
      <c r="AD872" s="54"/>
      <c r="AE872" s="55"/>
      <c r="AF872" s="51"/>
      <c r="AG872" s="41"/>
      <c r="AH872" s="41"/>
      <c r="AI872" s="41"/>
      <c r="AJ872" s="41"/>
      <c r="AK872" s="41"/>
      <c r="AL872" s="41"/>
      <c r="AM872" s="41"/>
      <c r="AN872" s="41"/>
      <c r="AO872" s="41"/>
      <c r="AP872" s="41"/>
      <c r="AQ872" s="41"/>
      <c r="AR872" s="41"/>
      <c r="AS872" s="41"/>
      <c r="AT872" s="41"/>
      <c r="AU872" s="41"/>
      <c r="AV872" s="41"/>
      <c r="AW872" s="41"/>
      <c r="AX872" s="41"/>
      <c r="AY872" s="41"/>
      <c r="AZ872" s="41"/>
      <c r="BA872" s="41"/>
      <c r="BB872" s="42"/>
      <c r="BC872" s="43"/>
      <c r="BD872" s="2"/>
      <c r="BE872" s="2"/>
      <c r="BF872" s="2"/>
      <c r="BG872" s="2"/>
      <c r="BH872" s="2"/>
      <c r="BI872" s="2"/>
      <c r="BJ872" s="2"/>
      <c r="BK872" s="2"/>
      <c r="BL872" s="2"/>
      <c r="BM872" s="2"/>
      <c r="BN872" s="2"/>
      <c r="BO872" s="2"/>
      <c r="BP872" s="2"/>
      <c r="BQ872" s="2"/>
      <c r="BR872" s="2"/>
      <c r="BS872" s="2"/>
      <c r="BT872" s="2"/>
      <c r="BU872" s="2"/>
      <c r="BV872" s="2"/>
      <c r="BW872" s="2"/>
      <c r="BX872" s="2"/>
      <c r="BY872" s="2"/>
    </row>
    <row r="873" spans="1:77" ht="15" x14ac:dyDescent="0.25">
      <c r="A873" s="47"/>
      <c r="B873" s="47"/>
      <c r="C873" s="47"/>
      <c r="D873" s="47"/>
      <c r="E873" s="47"/>
      <c r="F873" s="47"/>
      <c r="G873" s="48"/>
      <c r="H873" s="48"/>
      <c r="I873" s="48"/>
      <c r="J873" s="48"/>
      <c r="K873" s="48"/>
      <c r="L873" s="48"/>
      <c r="M873" s="49"/>
      <c r="N873" s="50"/>
      <c r="O873" s="51"/>
      <c r="P873" s="52"/>
      <c r="Q873" s="52"/>
      <c r="R873" s="51"/>
      <c r="S873" s="53"/>
      <c r="T873" s="49"/>
      <c r="U873" s="50"/>
      <c r="V873" s="51"/>
      <c r="W873" s="51"/>
      <c r="X873" s="54"/>
      <c r="Y873" s="54"/>
      <c r="Z873" s="54"/>
      <c r="AA873" s="54"/>
      <c r="AB873" s="54"/>
      <c r="AC873" s="54"/>
      <c r="AD873" s="54"/>
      <c r="AE873" s="55"/>
      <c r="AF873" s="51"/>
      <c r="AG873" s="41"/>
      <c r="AH873" s="41"/>
      <c r="AI873" s="41"/>
      <c r="AJ873" s="41"/>
      <c r="AK873" s="41"/>
      <c r="AL873" s="41"/>
      <c r="AM873" s="41"/>
      <c r="AN873" s="41"/>
      <c r="AO873" s="41"/>
      <c r="AP873" s="41"/>
      <c r="AQ873" s="41"/>
      <c r="AR873" s="41"/>
      <c r="AS873" s="41"/>
      <c r="AT873" s="41"/>
      <c r="AU873" s="41"/>
      <c r="AV873" s="41"/>
      <c r="AW873" s="41"/>
      <c r="AX873" s="41"/>
      <c r="AY873" s="41"/>
      <c r="AZ873" s="41"/>
      <c r="BA873" s="41"/>
      <c r="BB873" s="42"/>
      <c r="BC873" s="43"/>
      <c r="BD873" s="2"/>
      <c r="BE873" s="2"/>
      <c r="BF873" s="2"/>
      <c r="BG873" s="2"/>
      <c r="BH873" s="2"/>
      <c r="BI873" s="2"/>
      <c r="BJ873" s="2"/>
      <c r="BK873" s="2"/>
      <c r="BL873" s="2"/>
      <c r="BM873" s="2"/>
      <c r="BN873" s="2"/>
      <c r="BO873" s="2"/>
      <c r="BP873" s="2"/>
      <c r="BQ873" s="2"/>
      <c r="BR873" s="2"/>
      <c r="BS873" s="2"/>
      <c r="BT873" s="2"/>
      <c r="BU873" s="2"/>
      <c r="BV873" s="2"/>
      <c r="BW873" s="2"/>
      <c r="BX873" s="2"/>
      <c r="BY873" s="2"/>
    </row>
    <row r="874" spans="1:77" ht="15" x14ac:dyDescent="0.25">
      <c r="A874" s="47"/>
      <c r="B874" s="47"/>
      <c r="C874" s="47"/>
      <c r="D874" s="47"/>
      <c r="E874" s="47"/>
      <c r="F874" s="47"/>
      <c r="G874" s="48"/>
      <c r="H874" s="48"/>
      <c r="I874" s="48"/>
      <c r="J874" s="48"/>
      <c r="K874" s="48"/>
      <c r="L874" s="48"/>
      <c r="M874" s="49"/>
      <c r="N874" s="50"/>
      <c r="O874" s="51"/>
      <c r="P874" s="52"/>
      <c r="Q874" s="52"/>
      <c r="R874" s="51"/>
      <c r="S874" s="53"/>
      <c r="T874" s="49"/>
      <c r="U874" s="50"/>
      <c r="V874" s="51"/>
      <c r="W874" s="51"/>
      <c r="X874" s="54"/>
      <c r="Y874" s="54"/>
      <c r="Z874" s="54"/>
      <c r="AA874" s="54"/>
      <c r="AB874" s="54"/>
      <c r="AC874" s="54"/>
      <c r="AD874" s="54"/>
      <c r="AE874" s="55"/>
      <c r="AF874" s="51"/>
      <c r="AG874" s="41"/>
      <c r="AH874" s="41"/>
      <c r="AI874" s="41"/>
      <c r="AJ874" s="41"/>
      <c r="AK874" s="41"/>
      <c r="AL874" s="41"/>
      <c r="AM874" s="41"/>
      <c r="AN874" s="41"/>
      <c r="AO874" s="41"/>
      <c r="AP874" s="41"/>
      <c r="AQ874" s="41"/>
      <c r="AR874" s="41"/>
      <c r="AS874" s="41"/>
      <c r="AT874" s="41"/>
      <c r="AU874" s="41"/>
      <c r="AV874" s="41"/>
      <c r="AW874" s="41"/>
      <c r="AX874" s="41"/>
      <c r="AY874" s="41"/>
      <c r="AZ874" s="41"/>
      <c r="BA874" s="41"/>
      <c r="BB874" s="42"/>
      <c r="BC874" s="43"/>
      <c r="BD874" s="2"/>
      <c r="BE874" s="2"/>
      <c r="BF874" s="2"/>
      <c r="BG874" s="2"/>
      <c r="BH874" s="2"/>
      <c r="BI874" s="2"/>
      <c r="BJ874" s="2"/>
      <c r="BK874" s="2"/>
      <c r="BL874" s="2"/>
      <c r="BM874" s="2"/>
      <c r="BN874" s="2"/>
      <c r="BO874" s="2"/>
      <c r="BP874" s="2"/>
      <c r="BQ874" s="2"/>
      <c r="BR874" s="2"/>
      <c r="BS874" s="2"/>
      <c r="BT874" s="2"/>
      <c r="BU874" s="2"/>
      <c r="BV874" s="2"/>
      <c r="BW874" s="2"/>
      <c r="BX874" s="2"/>
      <c r="BY874" s="2"/>
    </row>
    <row r="875" spans="1:77" ht="15" x14ac:dyDescent="0.25">
      <c r="A875" s="47"/>
      <c r="B875" s="47"/>
      <c r="C875" s="47"/>
      <c r="D875" s="47"/>
      <c r="E875" s="47"/>
      <c r="F875" s="47"/>
      <c r="G875" s="48"/>
      <c r="H875" s="48"/>
      <c r="I875" s="48"/>
      <c r="J875" s="48"/>
      <c r="K875" s="48"/>
      <c r="L875" s="48"/>
      <c r="M875" s="49"/>
      <c r="N875" s="50"/>
      <c r="O875" s="51"/>
      <c r="P875" s="52"/>
      <c r="Q875" s="52"/>
      <c r="R875" s="51"/>
      <c r="S875" s="53"/>
      <c r="T875" s="49"/>
      <c r="U875" s="50"/>
      <c r="V875" s="51"/>
      <c r="W875" s="51"/>
      <c r="X875" s="54"/>
      <c r="Y875" s="54"/>
      <c r="Z875" s="54"/>
      <c r="AA875" s="54"/>
      <c r="AB875" s="54"/>
      <c r="AC875" s="54"/>
      <c r="AD875" s="54"/>
      <c r="AE875" s="55"/>
      <c r="AF875" s="51"/>
      <c r="AG875" s="41"/>
      <c r="AH875" s="41"/>
      <c r="AI875" s="41"/>
      <c r="AJ875" s="41"/>
      <c r="AK875" s="41"/>
      <c r="AL875" s="41"/>
      <c r="AM875" s="41"/>
      <c r="AN875" s="41"/>
      <c r="AO875" s="41"/>
      <c r="AP875" s="41"/>
      <c r="AQ875" s="41"/>
      <c r="AR875" s="41"/>
      <c r="AS875" s="41"/>
      <c r="AT875" s="41"/>
      <c r="AU875" s="41"/>
      <c r="AV875" s="41"/>
      <c r="AW875" s="41"/>
      <c r="AX875" s="41"/>
      <c r="AY875" s="41"/>
      <c r="AZ875" s="41"/>
      <c r="BA875" s="41"/>
      <c r="BB875" s="42"/>
      <c r="BC875" s="43"/>
      <c r="BD875" s="2"/>
      <c r="BE875" s="2"/>
      <c r="BF875" s="2"/>
      <c r="BG875" s="2"/>
      <c r="BH875" s="2"/>
      <c r="BI875" s="2"/>
      <c r="BJ875" s="2"/>
      <c r="BK875" s="2"/>
      <c r="BL875" s="2"/>
      <c r="BM875" s="2"/>
      <c r="BN875" s="2"/>
      <c r="BO875" s="2"/>
      <c r="BP875" s="2"/>
      <c r="BQ875" s="2"/>
      <c r="BR875" s="2"/>
      <c r="BS875" s="2"/>
      <c r="BT875" s="2"/>
      <c r="BU875" s="2"/>
      <c r="BV875" s="2"/>
      <c r="BW875" s="2"/>
      <c r="BX875" s="2"/>
      <c r="BY875" s="2"/>
    </row>
    <row r="876" spans="1:77" ht="15" x14ac:dyDescent="0.25">
      <c r="A876" s="47"/>
      <c r="B876" s="47"/>
      <c r="C876" s="47"/>
      <c r="D876" s="47"/>
      <c r="E876" s="47"/>
      <c r="F876" s="47"/>
      <c r="G876" s="48"/>
      <c r="H876" s="48"/>
      <c r="I876" s="48"/>
      <c r="J876" s="48"/>
      <c r="K876" s="48"/>
      <c r="L876" s="48"/>
      <c r="M876" s="49"/>
      <c r="N876" s="50"/>
      <c r="O876" s="51"/>
      <c r="P876" s="52"/>
      <c r="Q876" s="52"/>
      <c r="R876" s="51"/>
      <c r="S876" s="53"/>
      <c r="T876" s="49"/>
      <c r="U876" s="50"/>
      <c r="V876" s="51"/>
      <c r="W876" s="51"/>
      <c r="X876" s="54"/>
      <c r="Y876" s="54"/>
      <c r="Z876" s="54"/>
      <c r="AA876" s="54"/>
      <c r="AB876" s="54"/>
      <c r="AC876" s="54"/>
      <c r="AD876" s="54"/>
      <c r="AE876" s="55"/>
      <c r="AF876" s="51"/>
      <c r="AG876" s="41"/>
      <c r="AH876" s="41"/>
      <c r="AI876" s="41"/>
      <c r="AJ876" s="41"/>
      <c r="AK876" s="41"/>
      <c r="AL876" s="41"/>
      <c r="AM876" s="41"/>
      <c r="AN876" s="41"/>
      <c r="AO876" s="41"/>
      <c r="AP876" s="41"/>
      <c r="AQ876" s="41"/>
      <c r="AR876" s="41"/>
      <c r="AS876" s="41"/>
      <c r="AT876" s="41"/>
      <c r="AU876" s="41"/>
      <c r="AV876" s="41"/>
      <c r="AW876" s="41"/>
      <c r="AX876" s="41"/>
      <c r="AY876" s="41"/>
      <c r="AZ876" s="41"/>
      <c r="BA876" s="41"/>
      <c r="BB876" s="42"/>
      <c r="BC876" s="43"/>
      <c r="BD876" s="2"/>
      <c r="BE876" s="2"/>
      <c r="BF876" s="2"/>
      <c r="BG876" s="2"/>
      <c r="BH876" s="2"/>
      <c r="BI876" s="2"/>
      <c r="BJ876" s="2"/>
      <c r="BK876" s="2"/>
      <c r="BL876" s="2"/>
      <c r="BM876" s="2"/>
      <c r="BN876" s="2"/>
      <c r="BO876" s="2"/>
      <c r="BP876" s="2"/>
      <c r="BQ876" s="2"/>
      <c r="BR876" s="2"/>
      <c r="BS876" s="2"/>
      <c r="BT876" s="2"/>
      <c r="BU876" s="2"/>
      <c r="BV876" s="2"/>
      <c r="BW876" s="2"/>
      <c r="BX876" s="2"/>
      <c r="BY876" s="2"/>
    </row>
    <row r="877" spans="1:77" ht="15" x14ac:dyDescent="0.25">
      <c r="A877" s="47"/>
      <c r="B877" s="47"/>
      <c r="C877" s="47"/>
      <c r="D877" s="47"/>
      <c r="E877" s="47"/>
      <c r="F877" s="47"/>
      <c r="G877" s="48"/>
      <c r="H877" s="48"/>
      <c r="I877" s="48"/>
      <c r="J877" s="48"/>
      <c r="K877" s="48"/>
      <c r="L877" s="48"/>
      <c r="M877" s="49"/>
      <c r="N877" s="50"/>
      <c r="O877" s="51"/>
      <c r="P877" s="52"/>
      <c r="Q877" s="52"/>
      <c r="R877" s="51"/>
      <c r="S877" s="53"/>
      <c r="T877" s="49"/>
      <c r="U877" s="50"/>
      <c r="V877" s="51"/>
      <c r="W877" s="51"/>
      <c r="X877" s="54"/>
      <c r="Y877" s="54"/>
      <c r="Z877" s="54"/>
      <c r="AA877" s="54"/>
      <c r="AB877" s="54"/>
      <c r="AC877" s="54"/>
      <c r="AD877" s="54"/>
      <c r="AE877" s="55"/>
      <c r="AF877" s="51"/>
      <c r="AG877" s="41"/>
      <c r="AH877" s="41"/>
      <c r="AI877" s="41"/>
      <c r="AJ877" s="41"/>
      <c r="AK877" s="41"/>
      <c r="AL877" s="41"/>
      <c r="AM877" s="41"/>
      <c r="AN877" s="41"/>
      <c r="AO877" s="41"/>
      <c r="AP877" s="41"/>
      <c r="AQ877" s="41"/>
      <c r="AR877" s="41"/>
      <c r="AS877" s="41"/>
      <c r="AT877" s="41"/>
      <c r="AU877" s="41"/>
      <c r="AV877" s="41"/>
      <c r="AW877" s="41"/>
      <c r="AX877" s="41"/>
      <c r="AY877" s="41"/>
      <c r="AZ877" s="41"/>
      <c r="BA877" s="41"/>
      <c r="BB877" s="42"/>
      <c r="BC877" s="43"/>
      <c r="BD877" s="2"/>
      <c r="BE877" s="2"/>
      <c r="BF877" s="2"/>
      <c r="BG877" s="2"/>
      <c r="BH877" s="2"/>
      <c r="BI877" s="2"/>
      <c r="BJ877" s="2"/>
      <c r="BK877" s="2"/>
      <c r="BL877" s="2"/>
      <c r="BM877" s="2"/>
      <c r="BN877" s="2"/>
      <c r="BO877" s="2"/>
      <c r="BP877" s="2"/>
      <c r="BQ877" s="2"/>
      <c r="BR877" s="2"/>
      <c r="BS877" s="2"/>
      <c r="BT877" s="2"/>
      <c r="BU877" s="2"/>
      <c r="BV877" s="2"/>
      <c r="BW877" s="2"/>
      <c r="BX877" s="2"/>
      <c r="BY877" s="2"/>
    </row>
    <row r="878" spans="1:77" ht="15" x14ac:dyDescent="0.25">
      <c r="A878" s="47"/>
      <c r="B878" s="47"/>
      <c r="C878" s="47"/>
      <c r="D878" s="47"/>
      <c r="E878" s="47"/>
      <c r="F878" s="47"/>
      <c r="G878" s="48"/>
      <c r="H878" s="48"/>
      <c r="I878" s="48"/>
      <c r="J878" s="48"/>
      <c r="K878" s="48"/>
      <c r="L878" s="48"/>
      <c r="M878" s="49"/>
      <c r="N878" s="50"/>
      <c r="O878" s="51"/>
      <c r="P878" s="52"/>
      <c r="Q878" s="52"/>
      <c r="R878" s="51"/>
      <c r="S878" s="53"/>
      <c r="T878" s="49"/>
      <c r="U878" s="50"/>
      <c r="V878" s="51"/>
      <c r="W878" s="51"/>
      <c r="X878" s="54"/>
      <c r="Y878" s="54"/>
      <c r="Z878" s="54"/>
      <c r="AA878" s="54"/>
      <c r="AB878" s="54"/>
      <c r="AC878" s="54"/>
      <c r="AD878" s="54"/>
      <c r="AE878" s="55"/>
      <c r="AF878" s="51"/>
      <c r="AG878" s="41"/>
      <c r="AH878" s="41"/>
      <c r="AI878" s="41"/>
      <c r="AJ878" s="41"/>
      <c r="AK878" s="41"/>
      <c r="AL878" s="41"/>
      <c r="AM878" s="41"/>
      <c r="AN878" s="41"/>
      <c r="AO878" s="41"/>
      <c r="AP878" s="41"/>
      <c r="AQ878" s="41"/>
      <c r="AR878" s="41"/>
      <c r="AS878" s="41"/>
      <c r="AT878" s="41"/>
      <c r="AU878" s="41"/>
      <c r="AV878" s="41"/>
      <c r="AW878" s="41"/>
      <c r="AX878" s="41"/>
      <c r="AY878" s="41"/>
      <c r="AZ878" s="41"/>
      <c r="BA878" s="41"/>
      <c r="BB878" s="42"/>
      <c r="BC878" s="43"/>
      <c r="BD878" s="2"/>
      <c r="BE878" s="2"/>
      <c r="BF878" s="2"/>
      <c r="BG878" s="2"/>
      <c r="BH878" s="2"/>
      <c r="BI878" s="2"/>
      <c r="BJ878" s="2"/>
      <c r="BK878" s="2"/>
      <c r="BL878" s="2"/>
      <c r="BM878" s="2"/>
      <c r="BN878" s="2"/>
      <c r="BO878" s="2"/>
      <c r="BP878" s="2"/>
      <c r="BQ878" s="2"/>
      <c r="BR878" s="2"/>
      <c r="BS878" s="2"/>
      <c r="BT878" s="2"/>
      <c r="BU878" s="2"/>
      <c r="BV878" s="2"/>
      <c r="BW878" s="2"/>
      <c r="BX878" s="2"/>
      <c r="BY878" s="2"/>
    </row>
    <row r="879" spans="1:77" ht="15" x14ac:dyDescent="0.25">
      <c r="A879" s="47"/>
      <c r="B879" s="47"/>
      <c r="C879" s="47"/>
      <c r="D879" s="47"/>
      <c r="E879" s="47"/>
      <c r="F879" s="47"/>
      <c r="G879" s="48"/>
      <c r="H879" s="48"/>
      <c r="I879" s="48"/>
      <c r="J879" s="48"/>
      <c r="K879" s="48"/>
      <c r="L879" s="48"/>
      <c r="M879" s="49"/>
      <c r="N879" s="50"/>
      <c r="O879" s="51"/>
      <c r="P879" s="52"/>
      <c r="Q879" s="52"/>
      <c r="R879" s="51"/>
      <c r="S879" s="53"/>
      <c r="T879" s="49"/>
      <c r="U879" s="50"/>
      <c r="V879" s="51"/>
      <c r="W879" s="51"/>
      <c r="X879" s="54"/>
      <c r="Y879" s="54"/>
      <c r="Z879" s="54"/>
      <c r="AA879" s="54"/>
      <c r="AB879" s="54"/>
      <c r="AC879" s="54"/>
      <c r="AD879" s="54"/>
      <c r="AE879" s="55"/>
      <c r="AF879" s="51"/>
      <c r="AG879" s="41"/>
      <c r="AH879" s="41"/>
      <c r="AI879" s="41"/>
      <c r="AJ879" s="41"/>
      <c r="AK879" s="41"/>
      <c r="AL879" s="41"/>
      <c r="AM879" s="41"/>
      <c r="AN879" s="41"/>
      <c r="AO879" s="41"/>
      <c r="AP879" s="41"/>
      <c r="AQ879" s="41"/>
      <c r="AR879" s="41"/>
      <c r="AS879" s="41"/>
      <c r="AT879" s="41"/>
      <c r="AU879" s="41"/>
      <c r="AV879" s="41"/>
      <c r="AW879" s="41"/>
      <c r="AX879" s="41"/>
      <c r="AY879" s="41"/>
      <c r="AZ879" s="41"/>
      <c r="BA879" s="41"/>
      <c r="BB879" s="42"/>
      <c r="BC879" s="43"/>
      <c r="BD879" s="2"/>
      <c r="BE879" s="2"/>
      <c r="BF879" s="2"/>
      <c r="BG879" s="2"/>
      <c r="BH879" s="2"/>
      <c r="BI879" s="2"/>
      <c r="BJ879" s="2"/>
      <c r="BK879" s="2"/>
      <c r="BL879" s="2"/>
      <c r="BM879" s="2"/>
      <c r="BN879" s="2"/>
      <c r="BO879" s="2"/>
      <c r="BP879" s="2"/>
      <c r="BQ879" s="2"/>
      <c r="BR879" s="2"/>
      <c r="BS879" s="2"/>
      <c r="BT879" s="2"/>
      <c r="BU879" s="2"/>
      <c r="BV879" s="2"/>
      <c r="BW879" s="2"/>
      <c r="BX879" s="2"/>
      <c r="BY879" s="2"/>
    </row>
    <row r="880" spans="1:77" ht="15" x14ac:dyDescent="0.25">
      <c r="A880" s="47"/>
      <c r="B880" s="47"/>
      <c r="C880" s="47"/>
      <c r="D880" s="47"/>
      <c r="E880" s="47"/>
      <c r="F880" s="47"/>
      <c r="G880" s="48"/>
      <c r="H880" s="48"/>
      <c r="I880" s="48"/>
      <c r="J880" s="48"/>
      <c r="K880" s="48"/>
      <c r="L880" s="48"/>
      <c r="M880" s="49"/>
      <c r="N880" s="50"/>
      <c r="O880" s="51"/>
      <c r="P880" s="52"/>
      <c r="Q880" s="52"/>
      <c r="R880" s="51"/>
      <c r="S880" s="53"/>
      <c r="T880" s="49"/>
      <c r="U880" s="50"/>
      <c r="V880" s="51"/>
      <c r="W880" s="51"/>
      <c r="X880" s="54"/>
      <c r="Y880" s="54"/>
      <c r="Z880" s="54"/>
      <c r="AA880" s="54"/>
      <c r="AB880" s="54"/>
      <c r="AC880" s="54"/>
      <c r="AD880" s="54"/>
      <c r="AE880" s="55"/>
      <c r="AF880" s="51"/>
      <c r="AG880" s="41"/>
      <c r="AH880" s="41"/>
      <c r="AI880" s="41"/>
      <c r="AJ880" s="41"/>
      <c r="AK880" s="41"/>
      <c r="AL880" s="41"/>
      <c r="AM880" s="41"/>
      <c r="AN880" s="41"/>
      <c r="AO880" s="41"/>
      <c r="AP880" s="41"/>
      <c r="AQ880" s="41"/>
      <c r="AR880" s="41"/>
      <c r="AS880" s="41"/>
      <c r="AT880" s="41"/>
      <c r="AU880" s="41"/>
      <c r="AV880" s="41"/>
      <c r="AW880" s="41"/>
      <c r="AX880" s="41"/>
      <c r="AY880" s="41"/>
      <c r="AZ880" s="41"/>
      <c r="BA880" s="41"/>
      <c r="BB880" s="42"/>
      <c r="BC880" s="43"/>
      <c r="BD880" s="2"/>
      <c r="BE880" s="2"/>
      <c r="BF880" s="2"/>
      <c r="BG880" s="2"/>
      <c r="BH880" s="2"/>
      <c r="BI880" s="2"/>
      <c r="BJ880" s="2"/>
      <c r="BK880" s="2"/>
      <c r="BL880" s="2"/>
      <c r="BM880" s="2"/>
      <c r="BN880" s="2"/>
      <c r="BO880" s="2"/>
      <c r="BP880" s="2"/>
      <c r="BQ880" s="2"/>
      <c r="BR880" s="2"/>
      <c r="BS880" s="2"/>
      <c r="BT880" s="2"/>
      <c r="BU880" s="2"/>
      <c r="BV880" s="2"/>
      <c r="BW880" s="2"/>
      <c r="BX880" s="2"/>
      <c r="BY880" s="2"/>
    </row>
    <row r="881" spans="1:77" ht="15" x14ac:dyDescent="0.25">
      <c r="A881" s="47"/>
      <c r="B881" s="47"/>
      <c r="C881" s="47"/>
      <c r="D881" s="47"/>
      <c r="E881" s="47"/>
      <c r="F881" s="47"/>
      <c r="G881" s="48"/>
      <c r="H881" s="48"/>
      <c r="I881" s="48"/>
      <c r="J881" s="48"/>
      <c r="K881" s="48"/>
      <c r="L881" s="48"/>
      <c r="M881" s="49"/>
      <c r="N881" s="50"/>
      <c r="O881" s="51"/>
      <c r="P881" s="52"/>
      <c r="Q881" s="52"/>
      <c r="R881" s="51"/>
      <c r="S881" s="53"/>
      <c r="T881" s="49"/>
      <c r="U881" s="50"/>
      <c r="V881" s="51"/>
      <c r="W881" s="51"/>
      <c r="X881" s="54"/>
      <c r="Y881" s="54"/>
      <c r="Z881" s="54"/>
      <c r="AA881" s="54"/>
      <c r="AB881" s="54"/>
      <c r="AC881" s="54"/>
      <c r="AD881" s="54"/>
      <c r="AE881" s="55"/>
      <c r="AF881" s="51"/>
      <c r="AG881" s="41"/>
      <c r="AH881" s="41"/>
      <c r="AI881" s="41"/>
      <c r="AJ881" s="41"/>
      <c r="AK881" s="41"/>
      <c r="AL881" s="41"/>
      <c r="AM881" s="41"/>
      <c r="AN881" s="41"/>
      <c r="AO881" s="41"/>
      <c r="AP881" s="41"/>
      <c r="AQ881" s="41"/>
      <c r="AR881" s="41"/>
      <c r="AS881" s="41"/>
      <c r="AT881" s="41"/>
      <c r="AU881" s="41"/>
      <c r="AV881" s="41"/>
      <c r="AW881" s="41"/>
      <c r="AX881" s="41"/>
      <c r="AY881" s="41"/>
      <c r="AZ881" s="41"/>
      <c r="BA881" s="41"/>
      <c r="BB881" s="42"/>
      <c r="BC881" s="43"/>
      <c r="BD881" s="2"/>
      <c r="BE881" s="2"/>
      <c r="BF881" s="2"/>
      <c r="BG881" s="2"/>
      <c r="BH881" s="2"/>
      <c r="BI881" s="2"/>
      <c r="BJ881" s="2"/>
      <c r="BK881" s="2"/>
      <c r="BL881" s="2"/>
      <c r="BM881" s="2"/>
      <c r="BN881" s="2"/>
      <c r="BO881" s="2"/>
      <c r="BP881" s="2"/>
      <c r="BQ881" s="2"/>
      <c r="BR881" s="2"/>
      <c r="BS881" s="2"/>
      <c r="BT881" s="2"/>
      <c r="BU881" s="2"/>
      <c r="BV881" s="2"/>
      <c r="BW881" s="2"/>
      <c r="BX881" s="2"/>
      <c r="BY881" s="2"/>
    </row>
    <row r="882" spans="1:77" ht="15" x14ac:dyDescent="0.25">
      <c r="A882" s="47"/>
      <c r="B882" s="47"/>
      <c r="C882" s="47"/>
      <c r="D882" s="47"/>
      <c r="E882" s="47"/>
      <c r="F882" s="47"/>
      <c r="G882" s="48"/>
      <c r="H882" s="48"/>
      <c r="I882" s="48"/>
      <c r="J882" s="48"/>
      <c r="K882" s="48"/>
      <c r="L882" s="48"/>
      <c r="M882" s="49"/>
      <c r="N882" s="50"/>
      <c r="O882" s="51"/>
      <c r="P882" s="52"/>
      <c r="Q882" s="52"/>
      <c r="R882" s="51"/>
      <c r="S882" s="53"/>
      <c r="T882" s="49"/>
      <c r="U882" s="50"/>
      <c r="V882" s="51"/>
      <c r="W882" s="51"/>
      <c r="X882" s="54"/>
      <c r="Y882" s="54"/>
      <c r="Z882" s="54"/>
      <c r="AA882" s="54"/>
      <c r="AB882" s="54"/>
      <c r="AC882" s="54"/>
      <c r="AD882" s="54"/>
      <c r="AE882" s="55"/>
      <c r="AF882" s="51"/>
      <c r="AG882" s="41"/>
      <c r="AH882" s="41"/>
      <c r="AI882" s="41"/>
      <c r="AJ882" s="41"/>
      <c r="AK882" s="41"/>
      <c r="AL882" s="41"/>
      <c r="AM882" s="41"/>
      <c r="AN882" s="41"/>
      <c r="AO882" s="41"/>
      <c r="AP882" s="41"/>
      <c r="AQ882" s="41"/>
      <c r="AR882" s="41"/>
      <c r="AS882" s="41"/>
      <c r="AT882" s="41"/>
      <c r="AU882" s="41"/>
      <c r="AV882" s="41"/>
      <c r="AW882" s="41"/>
      <c r="AX882" s="41"/>
      <c r="AY882" s="41"/>
      <c r="AZ882" s="41"/>
      <c r="BA882" s="41"/>
      <c r="BB882" s="42"/>
      <c r="BC882" s="43"/>
      <c r="BD882" s="2"/>
      <c r="BE882" s="2"/>
      <c r="BF882" s="2"/>
      <c r="BG882" s="2"/>
      <c r="BH882" s="2"/>
      <c r="BI882" s="2"/>
      <c r="BJ882" s="2"/>
      <c r="BK882" s="2"/>
      <c r="BL882" s="2"/>
      <c r="BM882" s="2"/>
      <c r="BN882" s="2"/>
      <c r="BO882" s="2"/>
      <c r="BP882" s="2"/>
      <c r="BQ882" s="2"/>
      <c r="BR882" s="2"/>
      <c r="BS882" s="2"/>
      <c r="BT882" s="2"/>
      <c r="BU882" s="2"/>
      <c r="BV882" s="2"/>
      <c r="BW882" s="2"/>
      <c r="BX882" s="2"/>
      <c r="BY882" s="2"/>
    </row>
    <row r="883" spans="1:77" ht="15" x14ac:dyDescent="0.25">
      <c r="A883" s="47"/>
      <c r="B883" s="47"/>
      <c r="C883" s="47"/>
      <c r="D883" s="47"/>
      <c r="E883" s="47"/>
      <c r="F883" s="47"/>
      <c r="G883" s="48"/>
      <c r="H883" s="48"/>
      <c r="I883" s="48"/>
      <c r="J883" s="48"/>
      <c r="K883" s="48"/>
      <c r="L883" s="48"/>
      <c r="M883" s="49"/>
      <c r="N883" s="50"/>
      <c r="O883" s="51"/>
      <c r="P883" s="52"/>
      <c r="Q883" s="52"/>
      <c r="R883" s="51"/>
      <c r="S883" s="53"/>
      <c r="T883" s="49"/>
      <c r="U883" s="50"/>
      <c r="V883" s="51"/>
      <c r="W883" s="51"/>
      <c r="X883" s="54"/>
      <c r="Y883" s="54"/>
      <c r="Z883" s="54"/>
      <c r="AA883" s="54"/>
      <c r="AB883" s="54"/>
      <c r="AC883" s="54"/>
      <c r="AD883" s="54"/>
      <c r="AE883" s="55"/>
      <c r="AF883" s="51"/>
      <c r="AG883" s="41"/>
      <c r="AH883" s="41"/>
      <c r="AI883" s="41"/>
      <c r="AJ883" s="41"/>
      <c r="AK883" s="41"/>
      <c r="AL883" s="41"/>
      <c r="AM883" s="41"/>
      <c r="AN883" s="41"/>
      <c r="AO883" s="41"/>
      <c r="AP883" s="41"/>
      <c r="AQ883" s="41"/>
      <c r="AR883" s="41"/>
      <c r="AS883" s="41"/>
      <c r="AT883" s="41"/>
      <c r="AU883" s="41"/>
      <c r="AV883" s="41"/>
      <c r="AW883" s="41"/>
      <c r="AX883" s="41"/>
      <c r="AY883" s="41"/>
      <c r="AZ883" s="41"/>
      <c r="BA883" s="41"/>
      <c r="BB883" s="42"/>
      <c r="BC883" s="43"/>
      <c r="BD883" s="2"/>
      <c r="BE883" s="2"/>
      <c r="BF883" s="2"/>
      <c r="BG883" s="2"/>
      <c r="BH883" s="2"/>
      <c r="BI883" s="2"/>
      <c r="BJ883" s="2"/>
      <c r="BK883" s="2"/>
      <c r="BL883" s="2"/>
      <c r="BM883" s="2"/>
      <c r="BN883" s="2"/>
      <c r="BO883" s="2"/>
      <c r="BP883" s="2"/>
      <c r="BQ883" s="2"/>
      <c r="BR883" s="2"/>
      <c r="BS883" s="2"/>
      <c r="BT883" s="2"/>
      <c r="BU883" s="2"/>
      <c r="BV883" s="2"/>
      <c r="BW883" s="2"/>
      <c r="BX883" s="2"/>
      <c r="BY883" s="2"/>
    </row>
    <row r="884" spans="1:77" ht="15" x14ac:dyDescent="0.25">
      <c r="A884" s="47"/>
      <c r="B884" s="47"/>
      <c r="C884" s="47"/>
      <c r="D884" s="47"/>
      <c r="E884" s="47"/>
      <c r="F884" s="47"/>
      <c r="G884" s="48"/>
      <c r="H884" s="48"/>
      <c r="I884" s="48"/>
      <c r="J884" s="48"/>
      <c r="K884" s="48"/>
      <c r="L884" s="48"/>
      <c r="M884" s="49"/>
      <c r="N884" s="50"/>
      <c r="O884" s="51"/>
      <c r="P884" s="52"/>
      <c r="Q884" s="52"/>
      <c r="R884" s="51"/>
      <c r="S884" s="53"/>
      <c r="T884" s="49"/>
      <c r="U884" s="50"/>
      <c r="V884" s="51"/>
      <c r="W884" s="51"/>
      <c r="X884" s="54"/>
      <c r="Y884" s="54"/>
      <c r="Z884" s="54"/>
      <c r="AA884" s="54"/>
      <c r="AB884" s="54"/>
      <c r="AC884" s="54"/>
      <c r="AD884" s="54"/>
      <c r="AE884" s="55"/>
      <c r="AF884" s="51"/>
      <c r="AG884" s="41"/>
      <c r="AH884" s="41"/>
      <c r="AI884" s="41"/>
      <c r="AJ884" s="41"/>
      <c r="AK884" s="41"/>
      <c r="AL884" s="41"/>
      <c r="AM884" s="41"/>
      <c r="AN884" s="41"/>
      <c r="AO884" s="41"/>
      <c r="AP884" s="41"/>
      <c r="AQ884" s="41"/>
      <c r="AR884" s="41"/>
      <c r="AS884" s="41"/>
      <c r="AT884" s="41"/>
      <c r="AU884" s="41"/>
      <c r="AV884" s="41"/>
      <c r="AW884" s="41"/>
      <c r="AX884" s="41"/>
      <c r="AY884" s="41"/>
      <c r="AZ884" s="41"/>
      <c r="BA884" s="41"/>
      <c r="BB884" s="42"/>
      <c r="BC884" s="43"/>
      <c r="BD884" s="2"/>
      <c r="BE884" s="2"/>
      <c r="BF884" s="2"/>
      <c r="BG884" s="2"/>
      <c r="BH884" s="2"/>
      <c r="BI884" s="2"/>
      <c r="BJ884" s="2"/>
      <c r="BK884" s="2"/>
      <c r="BL884" s="2"/>
      <c r="BM884" s="2"/>
      <c r="BN884" s="2"/>
      <c r="BO884" s="2"/>
      <c r="BP884" s="2"/>
      <c r="BQ884" s="2"/>
      <c r="BR884" s="2"/>
      <c r="BS884" s="2"/>
      <c r="BT884" s="2"/>
      <c r="BU884" s="2"/>
      <c r="BV884" s="2"/>
      <c r="BW884" s="2"/>
      <c r="BX884" s="2"/>
      <c r="BY884" s="2"/>
    </row>
    <row r="885" spans="1:77" ht="15" x14ac:dyDescent="0.25">
      <c r="A885" s="47"/>
      <c r="B885" s="47"/>
      <c r="C885" s="47"/>
      <c r="D885" s="47"/>
      <c r="E885" s="47"/>
      <c r="F885" s="47"/>
      <c r="G885" s="48"/>
      <c r="H885" s="48"/>
      <c r="I885" s="48"/>
      <c r="J885" s="48"/>
      <c r="K885" s="48"/>
      <c r="L885" s="48"/>
      <c r="M885" s="49"/>
      <c r="N885" s="50"/>
      <c r="O885" s="51"/>
      <c r="P885" s="52"/>
      <c r="Q885" s="52"/>
      <c r="R885" s="51"/>
      <c r="S885" s="53"/>
      <c r="T885" s="49"/>
      <c r="U885" s="50"/>
      <c r="V885" s="51"/>
      <c r="W885" s="51"/>
      <c r="X885" s="54"/>
      <c r="Y885" s="54"/>
      <c r="Z885" s="54"/>
      <c r="AA885" s="54"/>
      <c r="AB885" s="54"/>
      <c r="AC885" s="54"/>
      <c r="AD885" s="54"/>
      <c r="AE885" s="55"/>
      <c r="AF885" s="51"/>
      <c r="AG885" s="41"/>
      <c r="AH885" s="41"/>
      <c r="AI885" s="41"/>
      <c r="AJ885" s="41"/>
      <c r="AK885" s="41"/>
      <c r="AL885" s="41"/>
      <c r="AM885" s="41"/>
      <c r="AN885" s="41"/>
      <c r="AO885" s="41"/>
      <c r="AP885" s="41"/>
      <c r="AQ885" s="41"/>
      <c r="AR885" s="41"/>
      <c r="AS885" s="41"/>
      <c r="AT885" s="41"/>
      <c r="AU885" s="41"/>
      <c r="AV885" s="41"/>
      <c r="AW885" s="41"/>
      <c r="AX885" s="41"/>
      <c r="AY885" s="41"/>
      <c r="AZ885" s="41"/>
      <c r="BA885" s="41"/>
      <c r="BB885" s="42"/>
      <c r="BC885" s="43"/>
      <c r="BD885" s="2"/>
      <c r="BE885" s="2"/>
      <c r="BF885" s="2"/>
      <c r="BG885" s="2"/>
      <c r="BH885" s="2"/>
      <c r="BI885" s="2"/>
      <c r="BJ885" s="2"/>
      <c r="BK885" s="2"/>
      <c r="BL885" s="2"/>
      <c r="BM885" s="2"/>
      <c r="BN885" s="2"/>
      <c r="BO885" s="2"/>
      <c r="BP885" s="2"/>
      <c r="BQ885" s="2"/>
      <c r="BR885" s="2"/>
      <c r="BS885" s="2"/>
      <c r="BT885" s="2"/>
      <c r="BU885" s="2"/>
      <c r="BV885" s="2"/>
      <c r="BW885" s="2"/>
      <c r="BX885" s="2"/>
      <c r="BY885" s="2"/>
    </row>
    <row r="886" spans="1:77" ht="15" x14ac:dyDescent="0.25">
      <c r="A886" s="47"/>
      <c r="B886" s="47"/>
      <c r="C886" s="47"/>
      <c r="D886" s="47"/>
      <c r="E886" s="47"/>
      <c r="F886" s="47"/>
      <c r="G886" s="48"/>
      <c r="H886" s="48"/>
      <c r="I886" s="48"/>
      <c r="J886" s="48"/>
      <c r="K886" s="48"/>
      <c r="L886" s="48"/>
      <c r="M886" s="49"/>
      <c r="N886" s="50"/>
      <c r="O886" s="51"/>
      <c r="P886" s="52"/>
      <c r="Q886" s="52"/>
      <c r="R886" s="51"/>
      <c r="S886" s="53"/>
      <c r="T886" s="49"/>
      <c r="U886" s="50"/>
      <c r="V886" s="51"/>
      <c r="W886" s="51"/>
      <c r="X886" s="54"/>
      <c r="Y886" s="54"/>
      <c r="Z886" s="54"/>
      <c r="AA886" s="54"/>
      <c r="AB886" s="54"/>
      <c r="AC886" s="54"/>
      <c r="AD886" s="54"/>
      <c r="AE886" s="55"/>
      <c r="AF886" s="51"/>
      <c r="AG886" s="41"/>
      <c r="AH886" s="41"/>
      <c r="AI886" s="41"/>
      <c r="AJ886" s="41"/>
      <c r="AK886" s="41"/>
      <c r="AL886" s="41"/>
      <c r="AM886" s="41"/>
      <c r="AN886" s="41"/>
      <c r="AO886" s="41"/>
      <c r="AP886" s="41"/>
      <c r="AQ886" s="41"/>
      <c r="AR886" s="41"/>
      <c r="AS886" s="41"/>
      <c r="AT886" s="41"/>
      <c r="AU886" s="41"/>
      <c r="AV886" s="41"/>
      <c r="AW886" s="41"/>
      <c r="AX886" s="41"/>
      <c r="AY886" s="41"/>
      <c r="AZ886" s="41"/>
      <c r="BA886" s="41"/>
      <c r="BB886" s="42"/>
      <c r="BC886" s="43"/>
      <c r="BD886" s="2"/>
      <c r="BE886" s="2"/>
      <c r="BF886" s="2"/>
      <c r="BG886" s="2"/>
      <c r="BH886" s="2"/>
      <c r="BI886" s="2"/>
      <c r="BJ886" s="2"/>
      <c r="BK886" s="2"/>
      <c r="BL886" s="2"/>
      <c r="BM886" s="2"/>
      <c r="BN886" s="2"/>
      <c r="BO886" s="2"/>
      <c r="BP886" s="2"/>
      <c r="BQ886" s="2"/>
      <c r="BR886" s="2"/>
      <c r="BS886" s="2"/>
      <c r="BT886" s="2"/>
      <c r="BU886" s="2"/>
      <c r="BV886" s="2"/>
      <c r="BW886" s="2"/>
      <c r="BX886" s="2"/>
      <c r="BY886" s="2"/>
    </row>
    <row r="887" spans="1:77" ht="15" x14ac:dyDescent="0.25">
      <c r="A887" s="47"/>
      <c r="B887" s="47"/>
      <c r="C887" s="47"/>
      <c r="D887" s="47"/>
      <c r="E887" s="47"/>
      <c r="F887" s="47"/>
      <c r="G887" s="48"/>
      <c r="H887" s="48"/>
      <c r="I887" s="48"/>
      <c r="J887" s="48"/>
      <c r="K887" s="48"/>
      <c r="L887" s="48"/>
      <c r="M887" s="49"/>
      <c r="N887" s="50"/>
      <c r="O887" s="51"/>
      <c r="P887" s="52"/>
      <c r="Q887" s="52"/>
      <c r="R887" s="51"/>
      <c r="S887" s="53"/>
      <c r="T887" s="49"/>
      <c r="U887" s="50"/>
      <c r="V887" s="51"/>
      <c r="W887" s="51"/>
      <c r="X887" s="54"/>
      <c r="Y887" s="54"/>
      <c r="Z887" s="54"/>
      <c r="AA887" s="54"/>
      <c r="AB887" s="54"/>
      <c r="AC887" s="54"/>
      <c r="AD887" s="54"/>
      <c r="AE887" s="55"/>
      <c r="AF887" s="51"/>
      <c r="AG887" s="41"/>
      <c r="AH887" s="41"/>
      <c r="AI887" s="41"/>
      <c r="AJ887" s="41"/>
      <c r="AK887" s="41"/>
      <c r="AL887" s="41"/>
      <c r="AM887" s="41"/>
      <c r="AN887" s="41"/>
      <c r="AO887" s="41"/>
      <c r="AP887" s="41"/>
      <c r="AQ887" s="41"/>
      <c r="AR887" s="41"/>
      <c r="AS887" s="41"/>
      <c r="AT887" s="41"/>
      <c r="AU887" s="41"/>
      <c r="AV887" s="41"/>
      <c r="AW887" s="41"/>
      <c r="AX887" s="41"/>
      <c r="AY887" s="41"/>
      <c r="AZ887" s="41"/>
      <c r="BA887" s="41"/>
      <c r="BB887" s="42"/>
      <c r="BC887" s="43"/>
      <c r="BD887" s="2"/>
      <c r="BE887" s="2"/>
      <c r="BF887" s="2"/>
      <c r="BG887" s="2"/>
      <c r="BH887" s="2"/>
      <c r="BI887" s="2"/>
      <c r="BJ887" s="2"/>
      <c r="BK887" s="2"/>
      <c r="BL887" s="2"/>
      <c r="BM887" s="2"/>
      <c r="BN887" s="2"/>
      <c r="BO887" s="2"/>
      <c r="BP887" s="2"/>
      <c r="BQ887" s="2"/>
      <c r="BR887" s="2"/>
      <c r="BS887" s="2"/>
      <c r="BT887" s="2"/>
      <c r="BU887" s="2"/>
      <c r="BV887" s="2"/>
      <c r="BW887" s="2"/>
      <c r="BX887" s="2"/>
      <c r="BY887" s="2"/>
    </row>
    <row r="888" spans="1:77" ht="15" x14ac:dyDescent="0.25">
      <c r="A888" s="47"/>
      <c r="B888" s="47"/>
      <c r="C888" s="47"/>
      <c r="D888" s="47"/>
      <c r="E888" s="47"/>
      <c r="F888" s="47"/>
      <c r="G888" s="48"/>
      <c r="H888" s="48"/>
      <c r="I888" s="48"/>
      <c r="J888" s="48"/>
      <c r="K888" s="48"/>
      <c r="L888" s="48"/>
      <c r="M888" s="49"/>
      <c r="N888" s="50"/>
      <c r="O888" s="51"/>
      <c r="P888" s="52"/>
      <c r="Q888" s="52"/>
      <c r="R888" s="51"/>
      <c r="S888" s="53"/>
      <c r="T888" s="49"/>
      <c r="U888" s="50"/>
      <c r="V888" s="51"/>
      <c r="W888" s="51"/>
      <c r="X888" s="54"/>
      <c r="Y888" s="54"/>
      <c r="Z888" s="54"/>
      <c r="AA888" s="54"/>
      <c r="AB888" s="54"/>
      <c r="AC888" s="54"/>
      <c r="AD888" s="54"/>
      <c r="AE888" s="55"/>
      <c r="AF888" s="51"/>
      <c r="AG888" s="41"/>
      <c r="AH888" s="41"/>
      <c r="AI888" s="41"/>
      <c r="AJ888" s="41"/>
      <c r="AK888" s="41"/>
      <c r="AL888" s="41"/>
      <c r="AM888" s="41"/>
      <c r="AN888" s="41"/>
      <c r="AO888" s="41"/>
      <c r="AP888" s="41"/>
      <c r="AQ888" s="41"/>
      <c r="AR888" s="41"/>
      <c r="AS888" s="41"/>
      <c r="AT888" s="41"/>
      <c r="AU888" s="41"/>
      <c r="AV888" s="41"/>
      <c r="AW888" s="41"/>
      <c r="AX888" s="41"/>
      <c r="AY888" s="41"/>
      <c r="AZ888" s="41"/>
      <c r="BA888" s="41"/>
      <c r="BB888" s="42"/>
      <c r="BC888" s="43"/>
      <c r="BD888" s="2"/>
      <c r="BE888" s="2"/>
      <c r="BF888" s="2"/>
      <c r="BG888" s="2"/>
      <c r="BH888" s="2"/>
      <c r="BI888" s="2"/>
      <c r="BJ888" s="2"/>
      <c r="BK888" s="2"/>
      <c r="BL888" s="2"/>
      <c r="BM888" s="2"/>
      <c r="BN888" s="2"/>
      <c r="BO888" s="2"/>
      <c r="BP888" s="2"/>
      <c r="BQ888" s="2"/>
      <c r="BR888" s="2"/>
      <c r="BS888" s="2"/>
      <c r="BT888" s="2"/>
      <c r="BU888" s="2"/>
      <c r="BV888" s="2"/>
      <c r="BW888" s="2"/>
      <c r="BX888" s="2"/>
      <c r="BY888" s="2"/>
    </row>
    <row r="889" spans="1:77" ht="15" x14ac:dyDescent="0.25">
      <c r="A889" s="47"/>
      <c r="B889" s="47"/>
      <c r="C889" s="47"/>
      <c r="D889" s="47"/>
      <c r="E889" s="47"/>
      <c r="F889" s="47"/>
      <c r="G889" s="48"/>
      <c r="H889" s="48"/>
      <c r="I889" s="48"/>
      <c r="J889" s="48"/>
      <c r="K889" s="48"/>
      <c r="L889" s="48"/>
      <c r="M889" s="49"/>
      <c r="N889" s="50"/>
      <c r="O889" s="51"/>
      <c r="P889" s="52"/>
      <c r="Q889" s="52"/>
      <c r="R889" s="51"/>
      <c r="S889" s="53"/>
      <c r="T889" s="49"/>
      <c r="U889" s="50"/>
      <c r="V889" s="51"/>
      <c r="W889" s="51"/>
      <c r="X889" s="54"/>
      <c r="Y889" s="54"/>
      <c r="Z889" s="54"/>
      <c r="AA889" s="54"/>
      <c r="AB889" s="54"/>
      <c r="AC889" s="54"/>
      <c r="AD889" s="54"/>
      <c r="AE889" s="55"/>
      <c r="AF889" s="51"/>
      <c r="AG889" s="41"/>
      <c r="AH889" s="41"/>
      <c r="AI889" s="41"/>
      <c r="AJ889" s="41"/>
      <c r="AK889" s="41"/>
      <c r="AL889" s="41"/>
      <c r="AM889" s="41"/>
      <c r="AN889" s="41"/>
      <c r="AO889" s="41"/>
      <c r="AP889" s="41"/>
      <c r="AQ889" s="41"/>
      <c r="AR889" s="41"/>
      <c r="AS889" s="41"/>
      <c r="AT889" s="41"/>
      <c r="AU889" s="41"/>
      <c r="AV889" s="41"/>
      <c r="AW889" s="41"/>
      <c r="AX889" s="41"/>
      <c r="AY889" s="41"/>
      <c r="AZ889" s="41"/>
      <c r="BA889" s="41"/>
      <c r="BB889" s="42"/>
      <c r="BC889" s="43"/>
      <c r="BD889" s="2"/>
      <c r="BE889" s="2"/>
      <c r="BF889" s="2"/>
      <c r="BG889" s="2"/>
      <c r="BH889" s="2"/>
      <c r="BI889" s="2"/>
      <c r="BJ889" s="2"/>
      <c r="BK889" s="2"/>
      <c r="BL889" s="2"/>
      <c r="BM889" s="2"/>
      <c r="BN889" s="2"/>
      <c r="BO889" s="2"/>
      <c r="BP889" s="2"/>
      <c r="BQ889" s="2"/>
      <c r="BR889" s="2"/>
      <c r="BS889" s="2"/>
      <c r="BT889" s="2"/>
      <c r="BU889" s="2"/>
      <c r="BV889" s="2"/>
      <c r="BW889" s="2"/>
      <c r="BX889" s="2"/>
      <c r="BY889" s="2"/>
    </row>
    <row r="890" spans="1:77" ht="15" x14ac:dyDescent="0.25">
      <c r="A890" s="47"/>
      <c r="B890" s="47"/>
      <c r="C890" s="47"/>
      <c r="D890" s="47"/>
      <c r="E890" s="47"/>
      <c r="F890" s="47"/>
      <c r="G890" s="48"/>
      <c r="H890" s="48"/>
      <c r="I890" s="48"/>
      <c r="J890" s="48"/>
      <c r="K890" s="48"/>
      <c r="L890" s="48"/>
      <c r="M890" s="49"/>
      <c r="N890" s="50"/>
      <c r="O890" s="51"/>
      <c r="P890" s="52"/>
      <c r="Q890" s="52"/>
      <c r="R890" s="51"/>
      <c r="S890" s="53"/>
      <c r="T890" s="49"/>
      <c r="U890" s="50"/>
      <c r="V890" s="51"/>
      <c r="W890" s="51"/>
      <c r="X890" s="54"/>
      <c r="Y890" s="54"/>
      <c r="Z890" s="54"/>
      <c r="AA890" s="54"/>
      <c r="AB890" s="54"/>
      <c r="AC890" s="54"/>
      <c r="AD890" s="54"/>
      <c r="AE890" s="55"/>
      <c r="AF890" s="51"/>
      <c r="AG890" s="41"/>
      <c r="AH890" s="41"/>
      <c r="AI890" s="41"/>
      <c r="AJ890" s="41"/>
      <c r="AK890" s="41"/>
      <c r="AL890" s="41"/>
      <c r="AM890" s="41"/>
      <c r="AN890" s="41"/>
      <c r="AO890" s="41"/>
      <c r="AP890" s="41"/>
      <c r="AQ890" s="41"/>
      <c r="AR890" s="41"/>
      <c r="AS890" s="41"/>
      <c r="AT890" s="41"/>
      <c r="AU890" s="41"/>
      <c r="AV890" s="41"/>
      <c r="AW890" s="41"/>
      <c r="AX890" s="41"/>
      <c r="AY890" s="41"/>
      <c r="AZ890" s="41"/>
      <c r="BA890" s="41"/>
      <c r="BB890" s="42"/>
      <c r="BC890" s="43"/>
      <c r="BD890" s="2"/>
      <c r="BE890" s="2"/>
      <c r="BF890" s="2"/>
      <c r="BG890" s="2"/>
      <c r="BH890" s="2"/>
      <c r="BI890" s="2"/>
      <c r="BJ890" s="2"/>
      <c r="BK890" s="2"/>
      <c r="BL890" s="2"/>
      <c r="BM890" s="2"/>
      <c r="BN890" s="2"/>
      <c r="BO890" s="2"/>
      <c r="BP890" s="2"/>
      <c r="BQ890" s="2"/>
      <c r="BR890" s="2"/>
      <c r="BS890" s="2"/>
      <c r="BT890" s="2"/>
      <c r="BU890" s="2"/>
      <c r="BV890" s="2"/>
      <c r="BW890" s="2"/>
      <c r="BX890" s="2"/>
      <c r="BY890" s="2"/>
    </row>
    <row r="891" spans="1:77" ht="15" x14ac:dyDescent="0.25">
      <c r="A891" s="47"/>
      <c r="B891" s="47"/>
      <c r="C891" s="47"/>
      <c r="D891" s="47"/>
      <c r="E891" s="47"/>
      <c r="F891" s="47"/>
      <c r="G891" s="48"/>
      <c r="H891" s="48"/>
      <c r="I891" s="48"/>
      <c r="J891" s="48"/>
      <c r="K891" s="48"/>
      <c r="L891" s="48"/>
      <c r="M891" s="49"/>
      <c r="N891" s="50"/>
      <c r="O891" s="51"/>
      <c r="P891" s="52"/>
      <c r="Q891" s="52"/>
      <c r="R891" s="51"/>
      <c r="S891" s="53"/>
      <c r="T891" s="49"/>
      <c r="U891" s="50"/>
      <c r="V891" s="51"/>
      <c r="W891" s="51"/>
      <c r="X891" s="54"/>
      <c r="Y891" s="54"/>
      <c r="Z891" s="54"/>
      <c r="AA891" s="54"/>
      <c r="AB891" s="54"/>
      <c r="AC891" s="54"/>
      <c r="AD891" s="54"/>
      <c r="AE891" s="55"/>
      <c r="AF891" s="51"/>
      <c r="AG891" s="41"/>
      <c r="AH891" s="41"/>
      <c r="AI891" s="41"/>
      <c r="AJ891" s="41"/>
      <c r="AK891" s="41"/>
      <c r="AL891" s="41"/>
      <c r="AM891" s="41"/>
      <c r="AN891" s="41"/>
      <c r="AO891" s="41"/>
      <c r="AP891" s="41"/>
      <c r="AQ891" s="41"/>
      <c r="AR891" s="41"/>
      <c r="AS891" s="41"/>
      <c r="AT891" s="41"/>
      <c r="AU891" s="41"/>
      <c r="AV891" s="41"/>
      <c r="AW891" s="41"/>
      <c r="AX891" s="41"/>
      <c r="AY891" s="41"/>
      <c r="AZ891" s="41"/>
      <c r="BA891" s="41"/>
      <c r="BB891" s="42"/>
      <c r="BC891" s="43"/>
      <c r="BD891" s="2"/>
      <c r="BE891" s="2"/>
      <c r="BF891" s="2"/>
      <c r="BG891" s="2"/>
      <c r="BH891" s="2"/>
      <c r="BI891" s="2"/>
      <c r="BJ891" s="2"/>
      <c r="BK891" s="2"/>
      <c r="BL891" s="2"/>
      <c r="BM891" s="2"/>
      <c r="BN891" s="2"/>
      <c r="BO891" s="2"/>
      <c r="BP891" s="2"/>
      <c r="BQ891" s="2"/>
      <c r="BR891" s="2"/>
      <c r="BS891" s="2"/>
      <c r="BT891" s="2"/>
      <c r="BU891" s="2"/>
      <c r="BV891" s="2"/>
      <c r="BW891" s="2"/>
      <c r="BX891" s="2"/>
      <c r="BY891" s="2"/>
    </row>
    <row r="892" spans="1:77" ht="15" x14ac:dyDescent="0.25">
      <c r="A892" s="47"/>
      <c r="B892" s="47"/>
      <c r="C892" s="47"/>
      <c r="D892" s="47"/>
      <c r="E892" s="47"/>
      <c r="F892" s="47"/>
      <c r="G892" s="48"/>
      <c r="H892" s="48"/>
      <c r="I892" s="48"/>
      <c r="J892" s="48"/>
      <c r="K892" s="48"/>
      <c r="L892" s="48"/>
      <c r="M892" s="49"/>
      <c r="N892" s="50"/>
      <c r="O892" s="51"/>
      <c r="P892" s="52"/>
      <c r="Q892" s="52"/>
      <c r="R892" s="51"/>
      <c r="S892" s="53"/>
      <c r="T892" s="49"/>
      <c r="U892" s="50"/>
      <c r="V892" s="51"/>
      <c r="W892" s="51"/>
      <c r="X892" s="54"/>
      <c r="Y892" s="54"/>
      <c r="Z892" s="54"/>
      <c r="AA892" s="54"/>
      <c r="AB892" s="54"/>
      <c r="AC892" s="54"/>
      <c r="AD892" s="54"/>
      <c r="AE892" s="55"/>
      <c r="AF892" s="51"/>
      <c r="AG892" s="41"/>
      <c r="AH892" s="41"/>
      <c r="AI892" s="41"/>
      <c r="AJ892" s="41"/>
      <c r="AK892" s="41"/>
      <c r="AL892" s="41"/>
      <c r="AM892" s="41"/>
      <c r="AN892" s="41"/>
      <c r="AO892" s="41"/>
      <c r="AP892" s="41"/>
      <c r="AQ892" s="41"/>
      <c r="AR892" s="41"/>
      <c r="AS892" s="41"/>
      <c r="AT892" s="41"/>
      <c r="AU892" s="41"/>
      <c r="AV892" s="41"/>
      <c r="AW892" s="41"/>
      <c r="AX892" s="41"/>
      <c r="AY892" s="41"/>
      <c r="AZ892" s="41"/>
      <c r="BA892" s="41"/>
      <c r="BB892" s="42"/>
      <c r="BC892" s="43"/>
      <c r="BD892" s="2"/>
      <c r="BE892" s="2"/>
      <c r="BF892" s="2"/>
      <c r="BG892" s="2"/>
      <c r="BH892" s="2"/>
      <c r="BI892" s="2"/>
      <c r="BJ892" s="2"/>
      <c r="BK892" s="2"/>
      <c r="BL892" s="2"/>
      <c r="BM892" s="2"/>
      <c r="BN892" s="2"/>
      <c r="BO892" s="2"/>
      <c r="BP892" s="2"/>
      <c r="BQ892" s="2"/>
      <c r="BR892" s="2"/>
      <c r="BS892" s="2"/>
      <c r="BT892" s="2"/>
      <c r="BU892" s="2"/>
      <c r="BV892" s="2"/>
      <c r="BW892" s="2"/>
      <c r="BX892" s="2"/>
      <c r="BY892" s="2"/>
    </row>
    <row r="893" spans="1:77" ht="15" x14ac:dyDescent="0.25">
      <c r="A893" s="47"/>
      <c r="B893" s="47"/>
      <c r="C893" s="47"/>
      <c r="D893" s="47"/>
      <c r="E893" s="47"/>
      <c r="F893" s="47"/>
      <c r="G893" s="48"/>
      <c r="H893" s="48"/>
      <c r="I893" s="48"/>
      <c r="J893" s="48"/>
      <c r="K893" s="48"/>
      <c r="L893" s="48"/>
      <c r="M893" s="49"/>
      <c r="N893" s="50"/>
      <c r="O893" s="51"/>
      <c r="P893" s="52"/>
      <c r="Q893" s="52"/>
      <c r="R893" s="51"/>
      <c r="S893" s="53"/>
      <c r="T893" s="49"/>
      <c r="U893" s="50"/>
      <c r="V893" s="51"/>
      <c r="W893" s="51"/>
      <c r="X893" s="54"/>
      <c r="Y893" s="54"/>
      <c r="Z893" s="54"/>
      <c r="AA893" s="54"/>
      <c r="AB893" s="54"/>
      <c r="AC893" s="54"/>
      <c r="AD893" s="54"/>
      <c r="AE893" s="55"/>
      <c r="AF893" s="51"/>
      <c r="AG893" s="41"/>
      <c r="AH893" s="41"/>
      <c r="AI893" s="41"/>
      <c r="AJ893" s="41"/>
      <c r="AK893" s="41"/>
      <c r="AL893" s="41"/>
      <c r="AM893" s="41"/>
      <c r="AN893" s="41"/>
      <c r="AO893" s="41"/>
      <c r="AP893" s="41"/>
      <c r="AQ893" s="41"/>
      <c r="AR893" s="41"/>
      <c r="AS893" s="41"/>
      <c r="AT893" s="41"/>
      <c r="AU893" s="41"/>
      <c r="AV893" s="41"/>
      <c r="AW893" s="41"/>
      <c r="AX893" s="41"/>
      <c r="AY893" s="41"/>
      <c r="AZ893" s="41"/>
      <c r="BA893" s="41"/>
      <c r="BB893" s="42"/>
      <c r="BC893" s="43"/>
      <c r="BD893" s="2"/>
      <c r="BE893" s="2"/>
      <c r="BF893" s="2"/>
      <c r="BG893" s="2"/>
      <c r="BH893" s="2"/>
      <c r="BI893" s="2"/>
      <c r="BJ893" s="2"/>
      <c r="BK893" s="2"/>
      <c r="BL893" s="2"/>
      <c r="BM893" s="2"/>
      <c r="BN893" s="2"/>
      <c r="BO893" s="2"/>
      <c r="BP893" s="2"/>
      <c r="BQ893" s="2"/>
      <c r="BR893" s="2"/>
      <c r="BS893" s="2"/>
      <c r="BT893" s="2"/>
      <c r="BU893" s="2"/>
      <c r="BV893" s="2"/>
      <c r="BW893" s="2"/>
      <c r="BX893" s="2"/>
      <c r="BY893" s="2"/>
    </row>
    <row r="894" spans="1:77" ht="15" x14ac:dyDescent="0.25">
      <c r="A894" s="47"/>
      <c r="B894" s="47"/>
      <c r="C894" s="47"/>
      <c r="D894" s="47"/>
      <c r="E894" s="47"/>
      <c r="F894" s="47"/>
      <c r="G894" s="48"/>
      <c r="H894" s="48"/>
      <c r="I894" s="48"/>
      <c r="J894" s="48"/>
      <c r="K894" s="48"/>
      <c r="L894" s="48"/>
      <c r="M894" s="49"/>
      <c r="N894" s="50"/>
      <c r="O894" s="51"/>
      <c r="P894" s="52"/>
      <c r="Q894" s="52"/>
      <c r="R894" s="51"/>
      <c r="S894" s="53"/>
      <c r="T894" s="49"/>
      <c r="U894" s="50"/>
      <c r="V894" s="51"/>
      <c r="W894" s="51"/>
      <c r="X894" s="54"/>
      <c r="Y894" s="54"/>
      <c r="Z894" s="54"/>
      <c r="AA894" s="54"/>
      <c r="AB894" s="54"/>
      <c r="AC894" s="54"/>
      <c r="AD894" s="54"/>
      <c r="AE894" s="55"/>
      <c r="AF894" s="51"/>
      <c r="AG894" s="41"/>
      <c r="AH894" s="41"/>
      <c r="AI894" s="41"/>
      <c r="AJ894" s="41"/>
      <c r="AK894" s="41"/>
      <c r="AL894" s="41"/>
      <c r="AM894" s="41"/>
      <c r="AN894" s="41"/>
      <c r="AO894" s="41"/>
      <c r="AP894" s="41"/>
      <c r="AQ894" s="41"/>
      <c r="AR894" s="41"/>
      <c r="AS894" s="41"/>
      <c r="AT894" s="41"/>
      <c r="AU894" s="41"/>
      <c r="AV894" s="41"/>
      <c r="AW894" s="41"/>
      <c r="AX894" s="41"/>
      <c r="AY894" s="41"/>
      <c r="AZ894" s="41"/>
      <c r="BA894" s="41"/>
      <c r="BB894" s="42"/>
      <c r="BC894" s="43"/>
      <c r="BD894" s="2"/>
      <c r="BE894" s="2"/>
      <c r="BF894" s="2"/>
      <c r="BG894" s="2"/>
      <c r="BH894" s="2"/>
      <c r="BI894" s="2"/>
      <c r="BJ894" s="2"/>
      <c r="BK894" s="2"/>
      <c r="BL894" s="2"/>
      <c r="BM894" s="2"/>
      <c r="BN894" s="2"/>
      <c r="BO894" s="2"/>
      <c r="BP894" s="2"/>
      <c r="BQ894" s="2"/>
      <c r="BR894" s="2"/>
      <c r="BS894" s="2"/>
      <c r="BT894" s="2"/>
      <c r="BU894" s="2"/>
      <c r="BV894" s="2"/>
      <c r="BW894" s="2"/>
      <c r="BX894" s="2"/>
      <c r="BY894" s="2"/>
    </row>
    <row r="895" spans="1:77" ht="15" x14ac:dyDescent="0.25">
      <c r="A895" s="47"/>
      <c r="B895" s="47"/>
      <c r="C895" s="47"/>
      <c r="D895" s="47"/>
      <c r="E895" s="47"/>
      <c r="F895" s="47"/>
      <c r="G895" s="48"/>
      <c r="H895" s="48"/>
      <c r="I895" s="48"/>
      <c r="J895" s="48"/>
      <c r="K895" s="48"/>
      <c r="L895" s="48"/>
      <c r="M895" s="49"/>
      <c r="N895" s="50"/>
      <c r="O895" s="51"/>
      <c r="P895" s="52"/>
      <c r="Q895" s="52"/>
      <c r="R895" s="51"/>
      <c r="S895" s="53"/>
      <c r="T895" s="49"/>
      <c r="U895" s="50"/>
      <c r="V895" s="51"/>
      <c r="W895" s="51"/>
      <c r="X895" s="54"/>
      <c r="Y895" s="54"/>
      <c r="Z895" s="54"/>
      <c r="AA895" s="54"/>
      <c r="AB895" s="54"/>
      <c r="AC895" s="54"/>
      <c r="AD895" s="54"/>
      <c r="AE895" s="55"/>
      <c r="AF895" s="51"/>
      <c r="AG895" s="41"/>
      <c r="AH895" s="41"/>
      <c r="AI895" s="41"/>
      <c r="AJ895" s="41"/>
      <c r="AK895" s="41"/>
      <c r="AL895" s="41"/>
      <c r="AM895" s="41"/>
      <c r="AN895" s="41"/>
      <c r="AO895" s="41"/>
      <c r="AP895" s="41"/>
      <c r="AQ895" s="41"/>
      <c r="AR895" s="41"/>
      <c r="AS895" s="41"/>
      <c r="AT895" s="41"/>
      <c r="AU895" s="41"/>
      <c r="AV895" s="41"/>
      <c r="AW895" s="41"/>
      <c r="AX895" s="41"/>
      <c r="AY895" s="41"/>
      <c r="AZ895" s="41"/>
      <c r="BA895" s="41"/>
      <c r="BB895" s="42"/>
      <c r="BC895" s="43"/>
      <c r="BD895" s="2"/>
      <c r="BE895" s="2"/>
      <c r="BF895" s="2"/>
      <c r="BG895" s="2"/>
      <c r="BH895" s="2"/>
      <c r="BI895" s="2"/>
      <c r="BJ895" s="2"/>
      <c r="BK895" s="2"/>
      <c r="BL895" s="2"/>
      <c r="BM895" s="2"/>
      <c r="BN895" s="2"/>
      <c r="BO895" s="2"/>
      <c r="BP895" s="2"/>
      <c r="BQ895" s="2"/>
      <c r="BR895" s="2"/>
      <c r="BS895" s="2"/>
      <c r="BT895" s="2"/>
      <c r="BU895" s="2"/>
      <c r="BV895" s="2"/>
      <c r="BW895" s="2"/>
      <c r="BX895" s="2"/>
      <c r="BY895" s="2"/>
    </row>
    <row r="896" spans="1:77" ht="15" x14ac:dyDescent="0.25">
      <c r="A896" s="47"/>
      <c r="B896" s="47"/>
      <c r="C896" s="47"/>
      <c r="D896" s="47"/>
      <c r="E896" s="47"/>
      <c r="F896" s="47"/>
      <c r="G896" s="48"/>
      <c r="H896" s="48"/>
      <c r="I896" s="48"/>
      <c r="J896" s="48"/>
      <c r="K896" s="48"/>
      <c r="L896" s="48"/>
      <c r="M896" s="49"/>
      <c r="N896" s="50"/>
      <c r="O896" s="51"/>
      <c r="P896" s="52"/>
      <c r="Q896" s="52"/>
      <c r="R896" s="51"/>
      <c r="S896" s="53"/>
      <c r="T896" s="49"/>
      <c r="U896" s="50"/>
      <c r="V896" s="51"/>
      <c r="W896" s="51"/>
      <c r="X896" s="54"/>
      <c r="Y896" s="54"/>
      <c r="Z896" s="54"/>
      <c r="AA896" s="54"/>
      <c r="AB896" s="54"/>
      <c r="AC896" s="54"/>
      <c r="AD896" s="54"/>
      <c r="AE896" s="55"/>
      <c r="AF896" s="51"/>
      <c r="AG896" s="41"/>
      <c r="AH896" s="41"/>
      <c r="AI896" s="41"/>
      <c r="AJ896" s="41"/>
      <c r="AK896" s="41"/>
      <c r="AL896" s="41"/>
      <c r="AM896" s="41"/>
      <c r="AN896" s="41"/>
      <c r="AO896" s="41"/>
      <c r="AP896" s="41"/>
      <c r="AQ896" s="41"/>
      <c r="AR896" s="41"/>
      <c r="AS896" s="41"/>
      <c r="AT896" s="41"/>
      <c r="AU896" s="41"/>
      <c r="AV896" s="41"/>
      <c r="AW896" s="41"/>
      <c r="AX896" s="41"/>
      <c r="AY896" s="41"/>
      <c r="AZ896" s="41"/>
      <c r="BA896" s="41"/>
      <c r="BB896" s="42"/>
      <c r="BC896" s="43"/>
      <c r="BD896" s="2"/>
      <c r="BE896" s="2"/>
      <c r="BF896" s="2"/>
      <c r="BG896" s="2"/>
      <c r="BH896" s="2"/>
      <c r="BI896" s="2"/>
      <c r="BJ896" s="2"/>
      <c r="BK896" s="2"/>
      <c r="BL896" s="2"/>
      <c r="BM896" s="2"/>
      <c r="BN896" s="2"/>
      <c r="BO896" s="2"/>
      <c r="BP896" s="2"/>
      <c r="BQ896" s="2"/>
      <c r="BR896" s="2"/>
      <c r="BS896" s="2"/>
      <c r="BT896" s="2"/>
      <c r="BU896" s="2"/>
      <c r="BV896" s="2"/>
      <c r="BW896" s="2"/>
      <c r="BX896" s="2"/>
      <c r="BY896" s="2"/>
    </row>
    <row r="897" spans="1:77" ht="15" x14ac:dyDescent="0.25">
      <c r="A897" s="47"/>
      <c r="B897" s="47"/>
      <c r="C897" s="47"/>
      <c r="D897" s="47"/>
      <c r="E897" s="47"/>
      <c r="F897" s="47"/>
      <c r="G897" s="48"/>
      <c r="H897" s="48"/>
      <c r="I897" s="48"/>
      <c r="J897" s="48"/>
      <c r="K897" s="48"/>
      <c r="L897" s="48"/>
      <c r="M897" s="49"/>
      <c r="N897" s="50"/>
      <c r="O897" s="51"/>
      <c r="P897" s="52"/>
      <c r="Q897" s="52"/>
      <c r="R897" s="51"/>
      <c r="S897" s="53"/>
      <c r="T897" s="49"/>
      <c r="U897" s="50"/>
      <c r="V897" s="51"/>
      <c r="W897" s="51"/>
      <c r="X897" s="54"/>
      <c r="Y897" s="54"/>
      <c r="Z897" s="54"/>
      <c r="AA897" s="54"/>
      <c r="AB897" s="54"/>
      <c r="AC897" s="54"/>
      <c r="AD897" s="54"/>
      <c r="AE897" s="55"/>
      <c r="AF897" s="51"/>
      <c r="AG897" s="41"/>
      <c r="AH897" s="41"/>
      <c r="AI897" s="41"/>
      <c r="AJ897" s="41"/>
      <c r="AK897" s="41"/>
      <c r="AL897" s="41"/>
      <c r="AM897" s="41"/>
      <c r="AN897" s="41"/>
      <c r="AO897" s="41"/>
      <c r="AP897" s="41"/>
      <c r="AQ897" s="41"/>
      <c r="AR897" s="41"/>
      <c r="AS897" s="41"/>
      <c r="AT897" s="41"/>
      <c r="AU897" s="41"/>
      <c r="AV897" s="41"/>
      <c r="AW897" s="41"/>
      <c r="AX897" s="41"/>
      <c r="AY897" s="41"/>
      <c r="AZ897" s="41"/>
      <c r="BA897" s="41"/>
      <c r="BB897" s="42"/>
      <c r="BC897" s="43"/>
      <c r="BD897" s="2"/>
      <c r="BE897" s="2"/>
      <c r="BF897" s="2"/>
      <c r="BG897" s="2"/>
      <c r="BH897" s="2"/>
      <c r="BI897" s="2"/>
      <c r="BJ897" s="2"/>
      <c r="BK897" s="2"/>
      <c r="BL897" s="2"/>
      <c r="BM897" s="2"/>
      <c r="BN897" s="2"/>
      <c r="BO897" s="2"/>
      <c r="BP897" s="2"/>
      <c r="BQ897" s="2"/>
      <c r="BR897" s="2"/>
      <c r="BS897" s="2"/>
      <c r="BT897" s="2"/>
      <c r="BU897" s="2"/>
      <c r="BV897" s="2"/>
      <c r="BW897" s="2"/>
      <c r="BX897" s="2"/>
      <c r="BY897" s="2"/>
    </row>
    <row r="898" spans="1:77" ht="15" x14ac:dyDescent="0.25">
      <c r="A898" s="47"/>
      <c r="B898" s="47"/>
      <c r="C898" s="47"/>
      <c r="D898" s="47"/>
      <c r="E898" s="47"/>
      <c r="F898" s="47"/>
      <c r="G898" s="48"/>
      <c r="H898" s="48"/>
      <c r="I898" s="48"/>
      <c r="J898" s="48"/>
      <c r="K898" s="48"/>
      <c r="L898" s="48"/>
      <c r="M898" s="49"/>
      <c r="N898" s="50"/>
      <c r="O898" s="51"/>
      <c r="P898" s="52"/>
      <c r="Q898" s="52"/>
      <c r="R898" s="51"/>
      <c r="S898" s="53"/>
      <c r="T898" s="49"/>
      <c r="U898" s="50"/>
      <c r="V898" s="51"/>
      <c r="W898" s="51"/>
      <c r="X898" s="54"/>
      <c r="Y898" s="54"/>
      <c r="Z898" s="54"/>
      <c r="AA898" s="54"/>
      <c r="AB898" s="54"/>
      <c r="AC898" s="54"/>
      <c r="AD898" s="54"/>
      <c r="AE898" s="55"/>
      <c r="AF898" s="51"/>
      <c r="AG898" s="41"/>
      <c r="AH898" s="41"/>
      <c r="AI898" s="41"/>
      <c r="AJ898" s="41"/>
      <c r="AK898" s="41"/>
      <c r="AL898" s="41"/>
      <c r="AM898" s="41"/>
      <c r="AN898" s="41"/>
      <c r="AO898" s="41"/>
      <c r="AP898" s="41"/>
      <c r="AQ898" s="41"/>
      <c r="AR898" s="41"/>
      <c r="AS898" s="41"/>
      <c r="AT898" s="41"/>
      <c r="AU898" s="41"/>
      <c r="AV898" s="41"/>
      <c r="AW898" s="41"/>
      <c r="AX898" s="41"/>
      <c r="AY898" s="41"/>
      <c r="AZ898" s="41"/>
      <c r="BA898" s="41"/>
      <c r="BB898" s="42"/>
      <c r="BC898" s="43"/>
      <c r="BD898" s="2"/>
      <c r="BE898" s="2"/>
      <c r="BF898" s="2"/>
      <c r="BG898" s="2"/>
      <c r="BH898" s="2"/>
      <c r="BI898" s="2"/>
      <c r="BJ898" s="2"/>
      <c r="BK898" s="2"/>
      <c r="BL898" s="2"/>
      <c r="BM898" s="2"/>
      <c r="BN898" s="2"/>
      <c r="BO898" s="2"/>
      <c r="BP898" s="2"/>
      <c r="BQ898" s="2"/>
      <c r="BR898" s="2"/>
      <c r="BS898" s="2"/>
      <c r="BT898" s="2"/>
      <c r="BU898" s="2"/>
      <c r="BV898" s="2"/>
      <c r="BW898" s="2"/>
      <c r="BX898" s="2"/>
      <c r="BY898" s="2"/>
    </row>
    <row r="899" spans="1:77" ht="15" x14ac:dyDescent="0.25">
      <c r="A899" s="47"/>
      <c r="B899" s="47"/>
      <c r="C899" s="47"/>
      <c r="D899" s="47"/>
      <c r="E899" s="47"/>
      <c r="F899" s="47"/>
      <c r="G899" s="48"/>
      <c r="H899" s="48"/>
      <c r="I899" s="48"/>
      <c r="J899" s="48"/>
      <c r="K899" s="48"/>
      <c r="L899" s="48"/>
      <c r="M899" s="49"/>
      <c r="N899" s="50"/>
      <c r="O899" s="51"/>
      <c r="P899" s="52"/>
      <c r="Q899" s="52"/>
      <c r="R899" s="51"/>
      <c r="S899" s="53"/>
      <c r="T899" s="49"/>
      <c r="U899" s="50"/>
      <c r="V899" s="51"/>
      <c r="W899" s="51"/>
      <c r="X899" s="54"/>
      <c r="Y899" s="54"/>
      <c r="Z899" s="54"/>
      <c r="AA899" s="54"/>
      <c r="AB899" s="54"/>
      <c r="AC899" s="54"/>
      <c r="AD899" s="54"/>
      <c r="AE899" s="55"/>
      <c r="AF899" s="51"/>
      <c r="AG899" s="41"/>
      <c r="AH899" s="41"/>
      <c r="AI899" s="41"/>
      <c r="AJ899" s="41"/>
      <c r="AK899" s="41"/>
      <c r="AL899" s="41"/>
      <c r="AM899" s="41"/>
      <c r="AN899" s="41"/>
      <c r="AO899" s="41"/>
      <c r="AP899" s="41"/>
      <c r="AQ899" s="41"/>
      <c r="AR899" s="41"/>
      <c r="AS899" s="41"/>
      <c r="AT899" s="41"/>
      <c r="AU899" s="41"/>
      <c r="AV899" s="41"/>
      <c r="AW899" s="41"/>
      <c r="AX899" s="41"/>
      <c r="AY899" s="41"/>
      <c r="AZ899" s="41"/>
      <c r="BA899" s="41"/>
      <c r="BB899" s="42"/>
      <c r="BC899" s="43"/>
      <c r="BD899" s="2"/>
      <c r="BE899" s="2"/>
      <c r="BF899" s="2"/>
      <c r="BG899" s="2"/>
      <c r="BH899" s="2"/>
      <c r="BI899" s="2"/>
      <c r="BJ899" s="2"/>
      <c r="BK899" s="2"/>
      <c r="BL899" s="2"/>
      <c r="BM899" s="2"/>
      <c r="BN899" s="2"/>
      <c r="BO899" s="2"/>
      <c r="BP899" s="2"/>
      <c r="BQ899" s="2"/>
      <c r="BR899" s="2"/>
      <c r="BS899" s="2"/>
      <c r="BT899" s="2"/>
      <c r="BU899" s="2"/>
      <c r="BV899" s="2"/>
      <c r="BW899" s="2"/>
      <c r="BX899" s="2"/>
      <c r="BY899" s="2"/>
    </row>
    <row r="900" spans="1:77" ht="15" x14ac:dyDescent="0.25">
      <c r="A900" s="47"/>
      <c r="B900" s="47"/>
      <c r="C900" s="47"/>
      <c r="D900" s="47"/>
      <c r="E900" s="47"/>
      <c r="F900" s="47"/>
      <c r="G900" s="48"/>
      <c r="H900" s="48"/>
      <c r="I900" s="48"/>
      <c r="J900" s="48"/>
      <c r="K900" s="48"/>
      <c r="L900" s="48"/>
      <c r="M900" s="49"/>
      <c r="N900" s="50"/>
      <c r="O900" s="51"/>
      <c r="P900" s="52"/>
      <c r="Q900" s="52"/>
      <c r="R900" s="51"/>
      <c r="S900" s="53"/>
      <c r="T900" s="49"/>
      <c r="U900" s="50"/>
      <c r="V900" s="51"/>
      <c r="W900" s="51"/>
      <c r="X900" s="54"/>
      <c r="Y900" s="54"/>
      <c r="Z900" s="54"/>
      <c r="AA900" s="54"/>
      <c r="AB900" s="54"/>
      <c r="AC900" s="54"/>
      <c r="AD900" s="54"/>
      <c r="AE900" s="55"/>
      <c r="AF900" s="51"/>
      <c r="AG900" s="41"/>
      <c r="AH900" s="41"/>
      <c r="AI900" s="41"/>
      <c r="AJ900" s="41"/>
      <c r="AK900" s="41"/>
      <c r="AL900" s="41"/>
      <c r="AM900" s="41"/>
      <c r="AN900" s="41"/>
      <c r="AO900" s="41"/>
      <c r="AP900" s="41"/>
      <c r="AQ900" s="41"/>
      <c r="AR900" s="41"/>
      <c r="AS900" s="41"/>
      <c r="AT900" s="41"/>
      <c r="AU900" s="41"/>
      <c r="AV900" s="41"/>
      <c r="AW900" s="41"/>
      <c r="AX900" s="41"/>
      <c r="AY900" s="41"/>
      <c r="AZ900" s="41"/>
      <c r="BA900" s="41"/>
      <c r="BB900" s="42"/>
      <c r="BC900" s="43"/>
      <c r="BD900" s="2"/>
      <c r="BE900" s="2"/>
      <c r="BF900" s="2"/>
      <c r="BG900" s="2"/>
      <c r="BH900" s="2"/>
      <c r="BI900" s="2"/>
      <c r="BJ900" s="2"/>
      <c r="BK900" s="2"/>
      <c r="BL900" s="2"/>
      <c r="BM900" s="2"/>
      <c r="BN900" s="2"/>
      <c r="BO900" s="2"/>
      <c r="BP900" s="2"/>
      <c r="BQ900" s="2"/>
      <c r="BR900" s="2"/>
      <c r="BS900" s="2"/>
      <c r="BT900" s="2"/>
      <c r="BU900" s="2"/>
      <c r="BV900" s="2"/>
      <c r="BW900" s="2"/>
      <c r="BX900" s="2"/>
      <c r="BY900" s="2"/>
    </row>
    <row r="901" spans="1:77" ht="15" x14ac:dyDescent="0.25">
      <c r="A901" s="47"/>
      <c r="B901" s="47"/>
      <c r="C901" s="47"/>
      <c r="D901" s="47"/>
      <c r="E901" s="47"/>
      <c r="F901" s="47"/>
      <c r="G901" s="48"/>
      <c r="H901" s="48"/>
      <c r="I901" s="48"/>
      <c r="J901" s="48"/>
      <c r="K901" s="48"/>
      <c r="L901" s="48"/>
      <c r="M901" s="49"/>
      <c r="N901" s="50"/>
      <c r="O901" s="51"/>
      <c r="P901" s="52"/>
      <c r="Q901" s="52"/>
      <c r="R901" s="51"/>
      <c r="S901" s="53"/>
      <c r="T901" s="49"/>
      <c r="U901" s="50"/>
      <c r="V901" s="51"/>
      <c r="W901" s="51"/>
      <c r="X901" s="54"/>
      <c r="Y901" s="54"/>
      <c r="Z901" s="54"/>
      <c r="AA901" s="54"/>
      <c r="AB901" s="54"/>
      <c r="AC901" s="54"/>
      <c r="AD901" s="54"/>
      <c r="AE901" s="55"/>
      <c r="AF901" s="51"/>
      <c r="AG901" s="41"/>
      <c r="AH901" s="41"/>
      <c r="AI901" s="41"/>
      <c r="AJ901" s="41"/>
      <c r="AK901" s="41"/>
      <c r="AL901" s="41"/>
      <c r="AM901" s="41"/>
      <c r="AN901" s="41"/>
      <c r="AO901" s="41"/>
      <c r="AP901" s="41"/>
      <c r="AQ901" s="41"/>
      <c r="AR901" s="41"/>
      <c r="AS901" s="41"/>
      <c r="AT901" s="41"/>
      <c r="AU901" s="41"/>
      <c r="AV901" s="41"/>
      <c r="AW901" s="41"/>
      <c r="AX901" s="41"/>
      <c r="AY901" s="41"/>
      <c r="AZ901" s="41"/>
      <c r="BA901" s="41"/>
      <c r="BB901" s="42"/>
      <c r="BC901" s="43"/>
      <c r="BD901" s="2"/>
      <c r="BE901" s="2"/>
      <c r="BF901" s="2"/>
      <c r="BG901" s="2"/>
      <c r="BH901" s="2"/>
      <c r="BI901" s="2"/>
      <c r="BJ901" s="2"/>
      <c r="BK901" s="2"/>
      <c r="BL901" s="2"/>
      <c r="BM901" s="2"/>
      <c r="BN901" s="2"/>
      <c r="BO901" s="2"/>
      <c r="BP901" s="2"/>
      <c r="BQ901" s="2"/>
      <c r="BR901" s="2"/>
      <c r="BS901" s="2"/>
      <c r="BT901" s="2"/>
      <c r="BU901" s="2"/>
      <c r="BV901" s="2"/>
      <c r="BW901" s="2"/>
      <c r="BX901" s="2"/>
      <c r="BY901" s="2"/>
    </row>
    <row r="902" spans="1:77" ht="15" x14ac:dyDescent="0.25">
      <c r="A902" s="47"/>
      <c r="B902" s="47"/>
      <c r="C902" s="47"/>
      <c r="D902" s="47"/>
      <c r="E902" s="47"/>
      <c r="F902" s="47"/>
      <c r="G902" s="48"/>
      <c r="H902" s="48"/>
      <c r="I902" s="48"/>
      <c r="J902" s="48"/>
      <c r="K902" s="48"/>
      <c r="L902" s="48"/>
      <c r="M902" s="49"/>
      <c r="N902" s="50"/>
      <c r="O902" s="51"/>
      <c r="P902" s="52"/>
      <c r="Q902" s="52"/>
      <c r="R902" s="51"/>
      <c r="S902" s="53"/>
      <c r="T902" s="49"/>
      <c r="U902" s="50"/>
      <c r="V902" s="51"/>
      <c r="W902" s="51"/>
      <c r="X902" s="54"/>
      <c r="Y902" s="54"/>
      <c r="Z902" s="54"/>
      <c r="AA902" s="54"/>
      <c r="AB902" s="54"/>
      <c r="AC902" s="54"/>
      <c r="AD902" s="54"/>
      <c r="AE902" s="55"/>
      <c r="AF902" s="51"/>
      <c r="AG902" s="41"/>
      <c r="AH902" s="41"/>
      <c r="AI902" s="41"/>
      <c r="AJ902" s="41"/>
      <c r="AK902" s="41"/>
      <c r="AL902" s="41"/>
      <c r="AM902" s="41"/>
      <c r="AN902" s="41"/>
      <c r="AO902" s="41"/>
      <c r="AP902" s="41"/>
      <c r="AQ902" s="41"/>
      <c r="AR902" s="41"/>
      <c r="AS902" s="41"/>
      <c r="AT902" s="41"/>
      <c r="AU902" s="41"/>
      <c r="AV902" s="41"/>
      <c r="AW902" s="41"/>
      <c r="AX902" s="41"/>
      <c r="AY902" s="41"/>
      <c r="AZ902" s="41"/>
      <c r="BA902" s="41"/>
      <c r="BB902" s="42"/>
      <c r="BC902" s="43"/>
      <c r="BD902" s="2"/>
      <c r="BE902" s="2"/>
      <c r="BF902" s="2"/>
      <c r="BG902" s="2"/>
      <c r="BH902" s="2"/>
      <c r="BI902" s="2"/>
      <c r="BJ902" s="2"/>
      <c r="BK902" s="2"/>
      <c r="BL902" s="2"/>
      <c r="BM902" s="2"/>
      <c r="BN902" s="2"/>
      <c r="BO902" s="2"/>
      <c r="BP902" s="2"/>
      <c r="BQ902" s="2"/>
      <c r="BR902" s="2"/>
      <c r="BS902" s="2"/>
      <c r="BT902" s="2"/>
      <c r="BU902" s="2"/>
      <c r="BV902" s="2"/>
      <c r="BW902" s="2"/>
      <c r="BX902" s="2"/>
      <c r="BY902" s="2"/>
    </row>
    <row r="903" spans="1:77" ht="15" x14ac:dyDescent="0.25">
      <c r="A903" s="47"/>
      <c r="B903" s="47"/>
      <c r="C903" s="47"/>
      <c r="D903" s="47"/>
      <c r="E903" s="47"/>
      <c r="F903" s="47"/>
      <c r="G903" s="48"/>
      <c r="H903" s="48"/>
      <c r="I903" s="48"/>
      <c r="J903" s="48"/>
      <c r="K903" s="48"/>
      <c r="L903" s="48"/>
      <c r="M903" s="49"/>
      <c r="N903" s="50"/>
      <c r="O903" s="51"/>
      <c r="P903" s="52"/>
      <c r="Q903" s="52"/>
      <c r="R903" s="51"/>
      <c r="S903" s="53"/>
      <c r="T903" s="49"/>
      <c r="U903" s="50"/>
      <c r="V903" s="51"/>
      <c r="W903" s="51"/>
      <c r="X903" s="54"/>
      <c r="Y903" s="54"/>
      <c r="Z903" s="54"/>
      <c r="AA903" s="54"/>
      <c r="AB903" s="54"/>
      <c r="AC903" s="54"/>
      <c r="AD903" s="54"/>
      <c r="AE903" s="55"/>
      <c r="AF903" s="51"/>
      <c r="AG903" s="41"/>
      <c r="AH903" s="41"/>
      <c r="AI903" s="41"/>
      <c r="AJ903" s="41"/>
      <c r="AK903" s="41"/>
      <c r="AL903" s="41"/>
      <c r="AM903" s="41"/>
      <c r="AN903" s="41"/>
      <c r="AO903" s="41"/>
      <c r="AP903" s="41"/>
      <c r="AQ903" s="41"/>
      <c r="AR903" s="41"/>
      <c r="AS903" s="41"/>
      <c r="AT903" s="41"/>
      <c r="AU903" s="41"/>
      <c r="AV903" s="41"/>
      <c r="AW903" s="41"/>
      <c r="AX903" s="41"/>
      <c r="AY903" s="41"/>
      <c r="AZ903" s="41"/>
      <c r="BA903" s="41"/>
      <c r="BB903" s="42"/>
      <c r="BC903" s="43"/>
      <c r="BD903" s="2"/>
      <c r="BE903" s="2"/>
      <c r="BF903" s="2"/>
      <c r="BG903" s="2"/>
      <c r="BH903" s="2"/>
      <c r="BI903" s="2"/>
      <c r="BJ903" s="2"/>
      <c r="BK903" s="2"/>
      <c r="BL903" s="2"/>
      <c r="BM903" s="2"/>
      <c r="BN903" s="2"/>
      <c r="BO903" s="2"/>
      <c r="BP903" s="2"/>
      <c r="BQ903" s="2"/>
      <c r="BR903" s="2"/>
      <c r="BS903" s="2"/>
      <c r="BT903" s="2"/>
      <c r="BU903" s="2"/>
      <c r="BV903" s="2"/>
      <c r="BW903" s="2"/>
      <c r="BX903" s="2"/>
      <c r="BY903" s="2"/>
    </row>
    <row r="904" spans="1:77" ht="15" x14ac:dyDescent="0.25">
      <c r="A904" s="47"/>
      <c r="B904" s="47"/>
      <c r="C904" s="47"/>
      <c r="D904" s="47"/>
      <c r="E904" s="47"/>
      <c r="F904" s="47"/>
      <c r="G904" s="48"/>
      <c r="H904" s="48"/>
      <c r="I904" s="48"/>
      <c r="J904" s="48"/>
      <c r="K904" s="48"/>
      <c r="L904" s="48"/>
      <c r="M904" s="49"/>
      <c r="N904" s="50"/>
      <c r="O904" s="51"/>
      <c r="P904" s="52"/>
      <c r="Q904" s="52"/>
      <c r="R904" s="51"/>
      <c r="S904" s="53"/>
      <c r="T904" s="49"/>
      <c r="U904" s="50"/>
      <c r="V904" s="51"/>
      <c r="W904" s="51"/>
      <c r="X904" s="54"/>
      <c r="Y904" s="54"/>
      <c r="Z904" s="54"/>
      <c r="AA904" s="54"/>
      <c r="AB904" s="54"/>
      <c r="AC904" s="54"/>
      <c r="AD904" s="54"/>
      <c r="AE904" s="55"/>
      <c r="AF904" s="51"/>
      <c r="AG904" s="41"/>
      <c r="AH904" s="41"/>
      <c r="AI904" s="41"/>
      <c r="AJ904" s="41"/>
      <c r="AK904" s="41"/>
      <c r="AL904" s="41"/>
      <c r="AM904" s="41"/>
      <c r="AN904" s="41"/>
      <c r="AO904" s="41"/>
      <c r="AP904" s="41"/>
      <c r="AQ904" s="41"/>
      <c r="AR904" s="41"/>
      <c r="AS904" s="41"/>
      <c r="AT904" s="41"/>
      <c r="AU904" s="41"/>
      <c r="AV904" s="41"/>
      <c r="AW904" s="41"/>
      <c r="AX904" s="41"/>
      <c r="AY904" s="41"/>
      <c r="AZ904" s="41"/>
      <c r="BA904" s="41"/>
      <c r="BB904" s="42"/>
      <c r="BC904" s="43"/>
      <c r="BD904" s="2"/>
      <c r="BE904" s="2"/>
      <c r="BF904" s="2"/>
      <c r="BG904" s="2"/>
      <c r="BH904" s="2"/>
      <c r="BI904" s="2"/>
      <c r="BJ904" s="2"/>
      <c r="BK904" s="2"/>
      <c r="BL904" s="2"/>
      <c r="BM904" s="2"/>
      <c r="BN904" s="2"/>
      <c r="BO904" s="2"/>
      <c r="BP904" s="2"/>
      <c r="BQ904" s="2"/>
      <c r="BR904" s="2"/>
      <c r="BS904" s="2"/>
      <c r="BT904" s="2"/>
      <c r="BU904" s="2"/>
      <c r="BV904" s="2"/>
      <c r="BW904" s="2"/>
      <c r="BX904" s="2"/>
      <c r="BY904" s="2"/>
    </row>
    <row r="905" spans="1:77" ht="15" x14ac:dyDescent="0.25">
      <c r="A905" s="47"/>
      <c r="B905" s="47"/>
      <c r="C905" s="47"/>
      <c r="D905" s="47"/>
      <c r="E905" s="47"/>
      <c r="F905" s="47"/>
      <c r="G905" s="48"/>
      <c r="H905" s="48"/>
      <c r="I905" s="48"/>
      <c r="J905" s="48"/>
      <c r="K905" s="48"/>
      <c r="L905" s="48"/>
      <c r="M905" s="49"/>
      <c r="N905" s="50"/>
      <c r="O905" s="51"/>
      <c r="P905" s="52"/>
      <c r="Q905" s="52"/>
      <c r="R905" s="51"/>
      <c r="S905" s="53"/>
      <c r="T905" s="49"/>
      <c r="U905" s="50"/>
      <c r="V905" s="51"/>
      <c r="W905" s="51"/>
      <c r="X905" s="54"/>
      <c r="Y905" s="54"/>
      <c r="Z905" s="54"/>
      <c r="AA905" s="54"/>
      <c r="AB905" s="54"/>
      <c r="AC905" s="54"/>
      <c r="AD905" s="54"/>
      <c r="AE905" s="55"/>
      <c r="AF905" s="51"/>
      <c r="AG905" s="41"/>
      <c r="AH905" s="41"/>
      <c r="AI905" s="41"/>
      <c r="AJ905" s="41"/>
      <c r="AK905" s="41"/>
      <c r="AL905" s="41"/>
      <c r="AM905" s="41"/>
      <c r="AN905" s="41"/>
      <c r="AO905" s="41"/>
      <c r="AP905" s="41"/>
      <c r="AQ905" s="41"/>
      <c r="AR905" s="41"/>
      <c r="AS905" s="41"/>
      <c r="AT905" s="41"/>
      <c r="AU905" s="41"/>
      <c r="AV905" s="41"/>
      <c r="AW905" s="41"/>
      <c r="AX905" s="41"/>
      <c r="AY905" s="41"/>
      <c r="AZ905" s="41"/>
      <c r="BA905" s="41"/>
      <c r="BB905" s="42"/>
      <c r="BC905" s="43"/>
      <c r="BD905" s="2"/>
      <c r="BE905" s="2"/>
      <c r="BF905" s="2"/>
      <c r="BG905" s="2"/>
      <c r="BH905" s="2"/>
      <c r="BI905" s="2"/>
      <c r="BJ905" s="2"/>
      <c r="BK905" s="2"/>
      <c r="BL905" s="2"/>
      <c r="BM905" s="2"/>
      <c r="BN905" s="2"/>
      <c r="BO905" s="2"/>
      <c r="BP905" s="2"/>
      <c r="BQ905" s="2"/>
      <c r="BR905" s="2"/>
      <c r="BS905" s="2"/>
      <c r="BT905" s="2"/>
      <c r="BU905" s="2"/>
      <c r="BV905" s="2"/>
      <c r="BW905" s="2"/>
      <c r="BX905" s="2"/>
      <c r="BY905" s="2"/>
    </row>
    <row r="906" spans="1:77" ht="15" x14ac:dyDescent="0.25">
      <c r="A906" s="47"/>
      <c r="B906" s="47"/>
      <c r="C906" s="47"/>
      <c r="D906" s="47"/>
      <c r="E906" s="47"/>
      <c r="F906" s="47"/>
      <c r="G906" s="48"/>
      <c r="H906" s="48"/>
      <c r="I906" s="48"/>
      <c r="J906" s="48"/>
      <c r="K906" s="48"/>
      <c r="L906" s="48"/>
      <c r="M906" s="49"/>
      <c r="N906" s="50"/>
      <c r="O906" s="51"/>
      <c r="P906" s="52"/>
      <c r="Q906" s="52"/>
      <c r="R906" s="51"/>
      <c r="S906" s="53"/>
      <c r="T906" s="49"/>
      <c r="U906" s="50"/>
      <c r="V906" s="51"/>
      <c r="W906" s="51"/>
      <c r="X906" s="54"/>
      <c r="Y906" s="54"/>
      <c r="Z906" s="54"/>
      <c r="AA906" s="54"/>
      <c r="AB906" s="54"/>
      <c r="AC906" s="54"/>
      <c r="AD906" s="54"/>
      <c r="AE906" s="55"/>
      <c r="AF906" s="51"/>
      <c r="AG906" s="41"/>
      <c r="AH906" s="41"/>
      <c r="AI906" s="41"/>
      <c r="AJ906" s="41"/>
      <c r="AK906" s="41"/>
      <c r="AL906" s="41"/>
      <c r="AM906" s="41"/>
      <c r="AN906" s="41"/>
      <c r="AO906" s="41"/>
      <c r="AP906" s="41"/>
      <c r="AQ906" s="41"/>
      <c r="AR906" s="41"/>
      <c r="AS906" s="41"/>
      <c r="AT906" s="41"/>
      <c r="AU906" s="41"/>
      <c r="AV906" s="41"/>
      <c r="AW906" s="41"/>
      <c r="AX906" s="41"/>
      <c r="AY906" s="41"/>
      <c r="AZ906" s="41"/>
      <c r="BA906" s="41"/>
      <c r="BB906" s="42"/>
      <c r="BC906" s="43"/>
      <c r="BD906" s="2"/>
      <c r="BE906" s="2"/>
      <c r="BF906" s="2"/>
      <c r="BG906" s="2"/>
      <c r="BH906" s="2"/>
      <c r="BI906" s="2"/>
      <c r="BJ906" s="2"/>
      <c r="BK906" s="2"/>
      <c r="BL906" s="2"/>
      <c r="BM906" s="2"/>
      <c r="BN906" s="2"/>
      <c r="BO906" s="2"/>
      <c r="BP906" s="2"/>
      <c r="BQ906" s="2"/>
      <c r="BR906" s="2"/>
      <c r="BS906" s="2"/>
      <c r="BT906" s="2"/>
      <c r="BU906" s="2"/>
      <c r="BV906" s="2"/>
      <c r="BW906" s="2"/>
      <c r="BX906" s="2"/>
      <c r="BY906" s="2"/>
    </row>
    <row r="907" spans="1:77" ht="15" x14ac:dyDescent="0.25">
      <c r="A907" s="47"/>
      <c r="B907" s="47"/>
      <c r="C907" s="47"/>
      <c r="D907" s="47"/>
      <c r="E907" s="47"/>
      <c r="F907" s="47"/>
      <c r="G907" s="48"/>
      <c r="H907" s="48"/>
      <c r="I907" s="48"/>
      <c r="J907" s="48"/>
      <c r="K907" s="48"/>
      <c r="L907" s="48"/>
      <c r="M907" s="49"/>
      <c r="N907" s="50"/>
      <c r="O907" s="51"/>
      <c r="P907" s="52"/>
      <c r="Q907" s="52"/>
      <c r="R907" s="51"/>
      <c r="S907" s="53"/>
      <c r="T907" s="49"/>
      <c r="U907" s="50"/>
      <c r="V907" s="51"/>
      <c r="W907" s="51"/>
      <c r="X907" s="54"/>
      <c r="Y907" s="54"/>
      <c r="Z907" s="54"/>
      <c r="AA907" s="54"/>
      <c r="AB907" s="54"/>
      <c r="AC907" s="54"/>
      <c r="AD907" s="54"/>
      <c r="AE907" s="55"/>
      <c r="AF907" s="51"/>
      <c r="AG907" s="41"/>
      <c r="AH907" s="41"/>
      <c r="AI907" s="41"/>
      <c r="AJ907" s="41"/>
      <c r="AK907" s="41"/>
      <c r="AL907" s="41"/>
      <c r="AM907" s="41"/>
      <c r="AN907" s="41"/>
      <c r="AO907" s="41"/>
      <c r="AP907" s="41"/>
      <c r="AQ907" s="41"/>
      <c r="AR907" s="41"/>
      <c r="AS907" s="41"/>
      <c r="AT907" s="41"/>
      <c r="AU907" s="41"/>
      <c r="AV907" s="41"/>
      <c r="AW907" s="41"/>
      <c r="AX907" s="41"/>
      <c r="AY907" s="41"/>
      <c r="AZ907" s="41"/>
      <c r="BA907" s="41"/>
      <c r="BB907" s="42"/>
      <c r="BC907" s="43"/>
      <c r="BD907" s="2"/>
      <c r="BE907" s="2"/>
      <c r="BF907" s="2"/>
      <c r="BG907" s="2"/>
      <c r="BH907" s="2"/>
      <c r="BI907" s="2"/>
      <c r="BJ907" s="2"/>
      <c r="BK907" s="2"/>
      <c r="BL907" s="2"/>
      <c r="BM907" s="2"/>
      <c r="BN907" s="2"/>
      <c r="BO907" s="2"/>
      <c r="BP907" s="2"/>
      <c r="BQ907" s="2"/>
      <c r="BR907" s="2"/>
      <c r="BS907" s="2"/>
      <c r="BT907" s="2"/>
      <c r="BU907" s="2"/>
      <c r="BV907" s="2"/>
      <c r="BW907" s="2"/>
      <c r="BX907" s="2"/>
      <c r="BY907" s="2"/>
    </row>
    <row r="908" spans="1:77" ht="15" x14ac:dyDescent="0.25">
      <c r="A908" s="47"/>
      <c r="B908" s="47"/>
      <c r="C908" s="47"/>
      <c r="D908" s="47"/>
      <c r="E908" s="47"/>
      <c r="F908" s="47"/>
      <c r="G908" s="48"/>
      <c r="H908" s="48"/>
      <c r="I908" s="48"/>
      <c r="J908" s="48"/>
      <c r="K908" s="48"/>
      <c r="L908" s="48"/>
      <c r="M908" s="49"/>
      <c r="N908" s="50"/>
      <c r="O908" s="51"/>
      <c r="P908" s="52"/>
      <c r="Q908" s="52"/>
      <c r="R908" s="51"/>
      <c r="S908" s="53"/>
      <c r="T908" s="49"/>
      <c r="U908" s="50"/>
      <c r="V908" s="51"/>
      <c r="W908" s="51"/>
      <c r="X908" s="54"/>
      <c r="Y908" s="54"/>
      <c r="Z908" s="54"/>
      <c r="AA908" s="54"/>
      <c r="AB908" s="54"/>
      <c r="AC908" s="54"/>
      <c r="AD908" s="54"/>
      <c r="AE908" s="55"/>
      <c r="AF908" s="51"/>
      <c r="AG908" s="41"/>
      <c r="AH908" s="41"/>
      <c r="AI908" s="41"/>
      <c r="AJ908" s="41"/>
      <c r="AK908" s="41"/>
      <c r="AL908" s="41"/>
      <c r="AM908" s="41"/>
      <c r="AN908" s="41"/>
      <c r="AO908" s="41"/>
      <c r="AP908" s="41"/>
      <c r="AQ908" s="41"/>
      <c r="AR908" s="41"/>
      <c r="AS908" s="41"/>
      <c r="AT908" s="41"/>
      <c r="AU908" s="41"/>
      <c r="AV908" s="41"/>
      <c r="AW908" s="41"/>
      <c r="AX908" s="41"/>
      <c r="AY908" s="41"/>
      <c r="AZ908" s="41"/>
      <c r="BA908" s="41"/>
      <c r="BB908" s="42"/>
      <c r="BC908" s="43"/>
      <c r="BD908" s="2"/>
      <c r="BE908" s="2"/>
      <c r="BF908" s="2"/>
      <c r="BG908" s="2"/>
      <c r="BH908" s="2"/>
      <c r="BI908" s="2"/>
      <c r="BJ908" s="2"/>
      <c r="BK908" s="2"/>
      <c r="BL908" s="2"/>
      <c r="BM908" s="2"/>
      <c r="BN908" s="2"/>
      <c r="BO908" s="2"/>
      <c r="BP908" s="2"/>
      <c r="BQ908" s="2"/>
      <c r="BR908" s="2"/>
      <c r="BS908" s="2"/>
      <c r="BT908" s="2"/>
      <c r="BU908" s="2"/>
      <c r="BV908" s="2"/>
      <c r="BW908" s="2"/>
      <c r="BX908" s="2"/>
      <c r="BY908" s="2"/>
    </row>
    <row r="909" spans="1:77" ht="15" x14ac:dyDescent="0.25">
      <c r="A909" s="47"/>
      <c r="B909" s="47"/>
      <c r="C909" s="47"/>
      <c r="D909" s="47"/>
      <c r="E909" s="47"/>
      <c r="F909" s="47"/>
      <c r="G909" s="48"/>
      <c r="H909" s="48"/>
      <c r="I909" s="48"/>
      <c r="J909" s="48"/>
      <c r="K909" s="48"/>
      <c r="L909" s="48"/>
      <c r="M909" s="49"/>
      <c r="N909" s="50"/>
      <c r="O909" s="51"/>
      <c r="P909" s="52"/>
      <c r="Q909" s="52"/>
      <c r="R909" s="51"/>
      <c r="S909" s="53"/>
      <c r="T909" s="49"/>
      <c r="U909" s="50"/>
      <c r="V909" s="51"/>
      <c r="W909" s="51"/>
      <c r="X909" s="54"/>
      <c r="Y909" s="54"/>
      <c r="Z909" s="54"/>
      <c r="AA909" s="54"/>
      <c r="AB909" s="54"/>
      <c r="AC909" s="54"/>
      <c r="AD909" s="54"/>
      <c r="AE909" s="55"/>
      <c r="AF909" s="51"/>
      <c r="AG909" s="41"/>
      <c r="AH909" s="41"/>
      <c r="AI909" s="41"/>
      <c r="AJ909" s="41"/>
      <c r="AK909" s="41"/>
      <c r="AL909" s="41"/>
      <c r="AM909" s="41"/>
      <c r="AN909" s="41"/>
      <c r="AO909" s="41"/>
      <c r="AP909" s="41"/>
      <c r="AQ909" s="41"/>
      <c r="AR909" s="41"/>
      <c r="AS909" s="41"/>
      <c r="AT909" s="41"/>
      <c r="AU909" s="41"/>
      <c r="AV909" s="41"/>
      <c r="AW909" s="41"/>
      <c r="AX909" s="41"/>
      <c r="AY909" s="41"/>
      <c r="AZ909" s="41"/>
      <c r="BA909" s="41"/>
      <c r="BB909" s="42"/>
      <c r="BC909" s="43"/>
      <c r="BD909" s="2"/>
      <c r="BE909" s="2"/>
      <c r="BF909" s="2"/>
      <c r="BG909" s="2"/>
      <c r="BH909" s="2"/>
      <c r="BI909" s="2"/>
      <c r="BJ909" s="2"/>
      <c r="BK909" s="2"/>
      <c r="BL909" s="2"/>
      <c r="BM909" s="2"/>
      <c r="BN909" s="2"/>
      <c r="BO909" s="2"/>
      <c r="BP909" s="2"/>
      <c r="BQ909" s="2"/>
      <c r="BR909" s="2"/>
      <c r="BS909" s="2"/>
      <c r="BT909" s="2"/>
      <c r="BU909" s="2"/>
      <c r="BV909" s="2"/>
      <c r="BW909" s="2"/>
      <c r="BX909" s="2"/>
      <c r="BY909" s="2"/>
    </row>
    <row r="910" spans="1:77" ht="15" x14ac:dyDescent="0.25">
      <c r="A910" s="47"/>
      <c r="B910" s="47"/>
      <c r="C910" s="47"/>
      <c r="D910" s="47"/>
      <c r="E910" s="47"/>
      <c r="F910" s="47"/>
      <c r="G910" s="48"/>
      <c r="H910" s="48"/>
      <c r="I910" s="48"/>
      <c r="J910" s="48"/>
      <c r="K910" s="48"/>
      <c r="L910" s="48"/>
      <c r="M910" s="49"/>
      <c r="N910" s="50"/>
      <c r="O910" s="51"/>
      <c r="P910" s="52"/>
      <c r="Q910" s="52"/>
      <c r="R910" s="51"/>
      <c r="S910" s="53"/>
      <c r="T910" s="49"/>
      <c r="U910" s="50"/>
      <c r="V910" s="51"/>
      <c r="W910" s="51"/>
      <c r="X910" s="54"/>
      <c r="Y910" s="54"/>
      <c r="Z910" s="54"/>
      <c r="AA910" s="54"/>
      <c r="AB910" s="54"/>
      <c r="AC910" s="54"/>
      <c r="AD910" s="54"/>
      <c r="AE910" s="55"/>
      <c r="AF910" s="51"/>
      <c r="AG910" s="41"/>
      <c r="AH910" s="41"/>
      <c r="AI910" s="41"/>
      <c r="AJ910" s="41"/>
      <c r="AK910" s="41"/>
      <c r="AL910" s="41"/>
      <c r="AM910" s="41"/>
      <c r="AN910" s="41"/>
      <c r="AO910" s="41"/>
      <c r="AP910" s="41"/>
      <c r="AQ910" s="41"/>
      <c r="AR910" s="41"/>
      <c r="AS910" s="41"/>
      <c r="AT910" s="41"/>
      <c r="AU910" s="41"/>
      <c r="AV910" s="41"/>
      <c r="AW910" s="41"/>
      <c r="AX910" s="41"/>
      <c r="AY910" s="41"/>
      <c r="AZ910" s="41"/>
      <c r="BA910" s="41"/>
      <c r="BB910" s="42"/>
      <c r="BC910" s="43"/>
      <c r="BD910" s="2"/>
      <c r="BE910" s="2"/>
      <c r="BF910" s="2"/>
      <c r="BG910" s="2"/>
      <c r="BH910" s="2"/>
      <c r="BI910" s="2"/>
      <c r="BJ910" s="2"/>
      <c r="BK910" s="2"/>
      <c r="BL910" s="2"/>
      <c r="BM910" s="2"/>
      <c r="BN910" s="2"/>
      <c r="BO910" s="2"/>
      <c r="BP910" s="2"/>
      <c r="BQ910" s="2"/>
      <c r="BR910" s="2"/>
      <c r="BS910" s="2"/>
      <c r="BT910" s="2"/>
      <c r="BU910" s="2"/>
      <c r="BV910" s="2"/>
      <c r="BW910" s="2"/>
      <c r="BX910" s="2"/>
      <c r="BY910" s="2"/>
    </row>
    <row r="911" spans="1:77" ht="15" x14ac:dyDescent="0.25">
      <c r="A911" s="47"/>
      <c r="B911" s="47"/>
      <c r="C911" s="47"/>
      <c r="D911" s="47"/>
      <c r="E911" s="47"/>
      <c r="F911" s="47"/>
      <c r="G911" s="48"/>
      <c r="H911" s="48"/>
      <c r="I911" s="48"/>
      <c r="J911" s="48"/>
      <c r="K911" s="48"/>
      <c r="L911" s="48"/>
      <c r="M911" s="49"/>
      <c r="N911" s="50"/>
      <c r="O911" s="51"/>
      <c r="P911" s="52"/>
      <c r="Q911" s="52"/>
      <c r="R911" s="51"/>
      <c r="S911" s="53"/>
      <c r="T911" s="49"/>
      <c r="U911" s="50"/>
      <c r="V911" s="51"/>
      <c r="W911" s="51"/>
      <c r="X911" s="54"/>
      <c r="Y911" s="54"/>
      <c r="Z911" s="54"/>
      <c r="AA911" s="54"/>
      <c r="AB911" s="54"/>
      <c r="AC911" s="54"/>
      <c r="AD911" s="54"/>
      <c r="AE911" s="55"/>
      <c r="AF911" s="51"/>
      <c r="AG911" s="41"/>
      <c r="AH911" s="41"/>
      <c r="AI911" s="41"/>
      <c r="AJ911" s="41"/>
      <c r="AK911" s="41"/>
      <c r="AL911" s="41"/>
      <c r="AM911" s="41"/>
      <c r="AN911" s="41"/>
      <c r="AO911" s="41"/>
      <c r="AP911" s="41"/>
      <c r="AQ911" s="41"/>
      <c r="AR911" s="41"/>
      <c r="AS911" s="41"/>
      <c r="AT911" s="41"/>
      <c r="AU911" s="41"/>
      <c r="AV911" s="41"/>
      <c r="AW911" s="41"/>
      <c r="AX911" s="41"/>
      <c r="AY911" s="41"/>
      <c r="AZ911" s="41"/>
      <c r="BA911" s="41"/>
      <c r="BB911" s="42"/>
      <c r="BC911" s="43"/>
      <c r="BD911" s="2"/>
      <c r="BE911" s="2"/>
      <c r="BF911" s="2"/>
      <c r="BG911" s="2"/>
      <c r="BH911" s="2"/>
      <c r="BI911" s="2"/>
      <c r="BJ911" s="2"/>
      <c r="BK911" s="2"/>
      <c r="BL911" s="2"/>
      <c r="BM911" s="2"/>
      <c r="BN911" s="2"/>
      <c r="BO911" s="2"/>
      <c r="BP911" s="2"/>
      <c r="BQ911" s="2"/>
      <c r="BR911" s="2"/>
      <c r="BS911" s="2"/>
      <c r="BT911" s="2"/>
      <c r="BU911" s="2"/>
      <c r="BV911" s="2"/>
      <c r="BW911" s="2"/>
      <c r="BX911" s="2"/>
      <c r="BY911" s="2"/>
    </row>
    <row r="912" spans="1:77" ht="15" x14ac:dyDescent="0.25">
      <c r="A912" s="47"/>
      <c r="B912" s="47"/>
      <c r="C912" s="47"/>
      <c r="D912" s="47"/>
      <c r="E912" s="47"/>
      <c r="F912" s="47"/>
      <c r="G912" s="48"/>
      <c r="H912" s="48"/>
      <c r="I912" s="48"/>
      <c r="J912" s="48"/>
      <c r="K912" s="48"/>
      <c r="L912" s="48"/>
      <c r="M912" s="49"/>
      <c r="N912" s="50"/>
      <c r="O912" s="51"/>
      <c r="P912" s="52"/>
      <c r="Q912" s="52"/>
      <c r="R912" s="51"/>
      <c r="S912" s="53"/>
      <c r="T912" s="49"/>
      <c r="U912" s="50"/>
      <c r="V912" s="51"/>
      <c r="W912" s="51"/>
      <c r="X912" s="54"/>
      <c r="Y912" s="54"/>
      <c r="Z912" s="54"/>
      <c r="AA912" s="54"/>
      <c r="AB912" s="54"/>
      <c r="AC912" s="54"/>
      <c r="AD912" s="54"/>
      <c r="AE912" s="55"/>
      <c r="AF912" s="51"/>
      <c r="AG912" s="41"/>
      <c r="AH912" s="41"/>
      <c r="AI912" s="41"/>
      <c r="AJ912" s="41"/>
      <c r="AK912" s="41"/>
      <c r="AL912" s="41"/>
      <c r="AM912" s="41"/>
      <c r="AN912" s="41"/>
      <c r="AO912" s="41"/>
      <c r="AP912" s="41"/>
      <c r="AQ912" s="41"/>
      <c r="AR912" s="41"/>
      <c r="AS912" s="41"/>
      <c r="AT912" s="41"/>
      <c r="AU912" s="41"/>
      <c r="AV912" s="41"/>
      <c r="AW912" s="41"/>
      <c r="AX912" s="41"/>
      <c r="AY912" s="41"/>
      <c r="AZ912" s="41"/>
      <c r="BA912" s="41"/>
      <c r="BB912" s="42"/>
      <c r="BC912" s="43"/>
      <c r="BD912" s="2"/>
      <c r="BE912" s="2"/>
      <c r="BF912" s="2"/>
      <c r="BG912" s="2"/>
      <c r="BH912" s="2"/>
      <c r="BI912" s="2"/>
      <c r="BJ912" s="2"/>
      <c r="BK912" s="2"/>
      <c r="BL912" s="2"/>
      <c r="BM912" s="2"/>
      <c r="BN912" s="2"/>
      <c r="BO912" s="2"/>
      <c r="BP912" s="2"/>
      <c r="BQ912" s="2"/>
      <c r="BR912" s="2"/>
      <c r="BS912" s="2"/>
      <c r="BT912" s="2"/>
      <c r="BU912" s="2"/>
      <c r="BV912" s="2"/>
      <c r="BW912" s="2"/>
      <c r="BX912" s="2"/>
      <c r="BY912" s="2"/>
    </row>
    <row r="913" spans="1:77" ht="15" x14ac:dyDescent="0.25">
      <c r="A913" s="47"/>
      <c r="B913" s="47"/>
      <c r="C913" s="47"/>
      <c r="D913" s="47"/>
      <c r="E913" s="47"/>
      <c r="F913" s="47"/>
      <c r="G913" s="48"/>
      <c r="H913" s="48"/>
      <c r="I913" s="48"/>
      <c r="J913" s="48"/>
      <c r="K913" s="48"/>
      <c r="L913" s="48"/>
      <c r="M913" s="49"/>
      <c r="N913" s="50"/>
      <c r="O913" s="51"/>
      <c r="P913" s="52"/>
      <c r="Q913" s="52"/>
      <c r="R913" s="51"/>
      <c r="S913" s="53"/>
      <c r="T913" s="49"/>
      <c r="U913" s="50"/>
      <c r="V913" s="51"/>
      <c r="W913" s="51"/>
      <c r="X913" s="54"/>
      <c r="Y913" s="54"/>
      <c r="Z913" s="54"/>
      <c r="AA913" s="54"/>
      <c r="AB913" s="54"/>
      <c r="AC913" s="54"/>
      <c r="AD913" s="54"/>
      <c r="AE913" s="55"/>
      <c r="AF913" s="51"/>
      <c r="AG913" s="41"/>
      <c r="AH913" s="41"/>
      <c r="AI913" s="41"/>
      <c r="AJ913" s="41"/>
      <c r="AK913" s="41"/>
      <c r="AL913" s="41"/>
      <c r="AM913" s="41"/>
      <c r="AN913" s="41"/>
      <c r="AO913" s="41"/>
      <c r="AP913" s="41"/>
      <c r="AQ913" s="41"/>
      <c r="AR913" s="41"/>
      <c r="AS913" s="41"/>
      <c r="AT913" s="41"/>
      <c r="AU913" s="41"/>
      <c r="AV913" s="41"/>
      <c r="AW913" s="41"/>
      <c r="AX913" s="41"/>
      <c r="AY913" s="41"/>
      <c r="AZ913" s="41"/>
      <c r="BA913" s="41"/>
      <c r="BB913" s="42"/>
      <c r="BC913" s="43"/>
      <c r="BD913" s="2"/>
      <c r="BE913" s="2"/>
      <c r="BF913" s="2"/>
      <c r="BG913" s="2"/>
      <c r="BH913" s="2"/>
      <c r="BI913" s="2"/>
      <c r="BJ913" s="2"/>
      <c r="BK913" s="2"/>
      <c r="BL913" s="2"/>
      <c r="BM913" s="2"/>
      <c r="BN913" s="2"/>
      <c r="BO913" s="2"/>
      <c r="BP913" s="2"/>
      <c r="BQ913" s="2"/>
      <c r="BR913" s="2"/>
      <c r="BS913" s="2"/>
      <c r="BT913" s="2"/>
      <c r="BU913" s="2"/>
      <c r="BV913" s="2"/>
      <c r="BW913" s="2"/>
      <c r="BX913" s="2"/>
      <c r="BY913" s="2"/>
    </row>
    <row r="914" spans="1:77" ht="15" x14ac:dyDescent="0.25">
      <c r="A914" s="47"/>
      <c r="B914" s="47"/>
      <c r="C914" s="47"/>
      <c r="D914" s="47"/>
      <c r="E914" s="47"/>
      <c r="F914" s="47"/>
      <c r="G914" s="48"/>
      <c r="H914" s="48"/>
      <c r="I914" s="48"/>
      <c r="J914" s="48"/>
      <c r="K914" s="48"/>
      <c r="L914" s="48"/>
      <c r="M914" s="49"/>
      <c r="N914" s="50"/>
      <c r="O914" s="51"/>
      <c r="P914" s="52"/>
      <c r="Q914" s="52"/>
      <c r="R914" s="51"/>
      <c r="S914" s="53"/>
      <c r="T914" s="49"/>
      <c r="U914" s="50"/>
      <c r="V914" s="51"/>
      <c r="W914" s="51"/>
      <c r="X914" s="54"/>
      <c r="Y914" s="54"/>
      <c r="Z914" s="54"/>
      <c r="AA914" s="54"/>
      <c r="AB914" s="54"/>
      <c r="AC914" s="54"/>
      <c r="AD914" s="54"/>
      <c r="AE914" s="55"/>
      <c r="AF914" s="51"/>
      <c r="AG914" s="41"/>
      <c r="AH914" s="41"/>
      <c r="AI914" s="41"/>
      <c r="AJ914" s="41"/>
      <c r="AK914" s="41"/>
      <c r="AL914" s="41"/>
      <c r="AM914" s="41"/>
      <c r="AN914" s="41"/>
      <c r="AO914" s="41"/>
      <c r="AP914" s="41"/>
      <c r="AQ914" s="41"/>
      <c r="AR914" s="41"/>
      <c r="AS914" s="41"/>
      <c r="AT914" s="41"/>
      <c r="AU914" s="41"/>
      <c r="AV914" s="41"/>
      <c r="AW914" s="41"/>
      <c r="AX914" s="41"/>
      <c r="AY914" s="41"/>
      <c r="AZ914" s="41"/>
      <c r="BA914" s="41"/>
      <c r="BB914" s="42"/>
      <c r="BC914" s="43"/>
      <c r="BD914" s="2"/>
      <c r="BE914" s="2"/>
      <c r="BF914" s="2"/>
      <c r="BG914" s="2"/>
      <c r="BH914" s="2"/>
      <c r="BI914" s="2"/>
      <c r="BJ914" s="2"/>
      <c r="BK914" s="2"/>
      <c r="BL914" s="2"/>
      <c r="BM914" s="2"/>
      <c r="BN914" s="2"/>
      <c r="BO914" s="2"/>
      <c r="BP914" s="2"/>
      <c r="BQ914" s="2"/>
      <c r="BR914" s="2"/>
      <c r="BS914" s="2"/>
      <c r="BT914" s="2"/>
      <c r="BU914" s="2"/>
      <c r="BV914" s="2"/>
      <c r="BW914" s="2"/>
      <c r="BX914" s="2"/>
      <c r="BY914" s="2"/>
    </row>
    <row r="915" spans="1:77" ht="15" x14ac:dyDescent="0.25">
      <c r="A915" s="47"/>
      <c r="B915" s="47"/>
      <c r="C915" s="47"/>
      <c r="D915" s="47"/>
      <c r="E915" s="47"/>
      <c r="F915" s="47"/>
      <c r="G915" s="48"/>
      <c r="H915" s="48"/>
      <c r="I915" s="48"/>
      <c r="J915" s="48"/>
      <c r="K915" s="48"/>
      <c r="L915" s="48"/>
      <c r="M915" s="49"/>
      <c r="N915" s="50"/>
      <c r="O915" s="51"/>
      <c r="P915" s="52"/>
      <c r="Q915" s="52"/>
      <c r="R915" s="51"/>
      <c r="S915" s="53"/>
      <c r="T915" s="49"/>
      <c r="U915" s="50"/>
      <c r="V915" s="51"/>
      <c r="W915" s="51"/>
      <c r="X915" s="54"/>
      <c r="Y915" s="54"/>
      <c r="Z915" s="54"/>
      <c r="AA915" s="54"/>
      <c r="AB915" s="54"/>
      <c r="AC915" s="54"/>
      <c r="AD915" s="54"/>
      <c r="AE915" s="55"/>
      <c r="AF915" s="51"/>
      <c r="AG915" s="41"/>
      <c r="AH915" s="41"/>
      <c r="AI915" s="41"/>
      <c r="AJ915" s="41"/>
      <c r="AK915" s="41"/>
      <c r="AL915" s="41"/>
      <c r="AM915" s="41"/>
      <c r="AN915" s="41"/>
      <c r="AO915" s="41"/>
      <c r="AP915" s="41"/>
      <c r="AQ915" s="41"/>
      <c r="AR915" s="41"/>
      <c r="AS915" s="41"/>
      <c r="AT915" s="41"/>
      <c r="AU915" s="41"/>
      <c r="AV915" s="41"/>
      <c r="AW915" s="41"/>
      <c r="AX915" s="41"/>
      <c r="AY915" s="41"/>
      <c r="AZ915" s="41"/>
      <c r="BA915" s="41"/>
      <c r="BB915" s="42"/>
      <c r="BC915" s="43"/>
      <c r="BD915" s="2"/>
      <c r="BE915" s="2"/>
      <c r="BF915" s="2"/>
      <c r="BG915" s="2"/>
      <c r="BH915" s="2"/>
      <c r="BI915" s="2"/>
      <c r="BJ915" s="2"/>
      <c r="BK915" s="2"/>
      <c r="BL915" s="2"/>
      <c r="BM915" s="2"/>
      <c r="BN915" s="2"/>
      <c r="BO915" s="2"/>
      <c r="BP915" s="2"/>
      <c r="BQ915" s="2"/>
      <c r="BR915" s="2"/>
      <c r="BS915" s="2"/>
      <c r="BT915" s="2"/>
      <c r="BU915" s="2"/>
      <c r="BV915" s="2"/>
      <c r="BW915" s="2"/>
      <c r="BX915" s="2"/>
      <c r="BY915" s="2"/>
    </row>
    <row r="916" spans="1:77" ht="15" x14ac:dyDescent="0.25">
      <c r="A916" s="47"/>
      <c r="B916" s="47"/>
      <c r="C916" s="47"/>
      <c r="D916" s="47"/>
      <c r="E916" s="47"/>
      <c r="F916" s="47"/>
      <c r="G916" s="48"/>
      <c r="H916" s="48"/>
      <c r="I916" s="48"/>
      <c r="J916" s="48"/>
      <c r="K916" s="48"/>
      <c r="L916" s="48"/>
      <c r="M916" s="49"/>
      <c r="N916" s="50"/>
      <c r="O916" s="51"/>
      <c r="P916" s="52"/>
      <c r="Q916" s="52"/>
      <c r="R916" s="51"/>
      <c r="S916" s="53"/>
      <c r="T916" s="49"/>
      <c r="U916" s="50"/>
      <c r="V916" s="51"/>
      <c r="W916" s="51"/>
      <c r="X916" s="54"/>
      <c r="Y916" s="54"/>
      <c r="Z916" s="54"/>
      <c r="AA916" s="54"/>
      <c r="AB916" s="54"/>
      <c r="AC916" s="54"/>
      <c r="AD916" s="54"/>
      <c r="AE916" s="55"/>
      <c r="AF916" s="51"/>
      <c r="AG916" s="41"/>
      <c r="AH916" s="41"/>
      <c r="AI916" s="41"/>
      <c r="AJ916" s="41"/>
      <c r="AK916" s="41"/>
      <c r="AL916" s="41"/>
      <c r="AM916" s="41"/>
      <c r="AN916" s="41"/>
      <c r="AO916" s="41"/>
      <c r="AP916" s="41"/>
      <c r="AQ916" s="41"/>
      <c r="AR916" s="41"/>
      <c r="AS916" s="41"/>
      <c r="AT916" s="41"/>
      <c r="AU916" s="41"/>
      <c r="AV916" s="41"/>
      <c r="AW916" s="41"/>
      <c r="AX916" s="41"/>
      <c r="AY916" s="41"/>
      <c r="AZ916" s="41"/>
      <c r="BA916" s="41"/>
      <c r="BB916" s="42"/>
      <c r="BC916" s="43"/>
      <c r="BD916" s="2"/>
      <c r="BE916" s="2"/>
      <c r="BF916" s="2"/>
      <c r="BG916" s="2"/>
      <c r="BH916" s="2"/>
      <c r="BI916" s="2"/>
      <c r="BJ916" s="2"/>
      <c r="BK916" s="2"/>
      <c r="BL916" s="2"/>
      <c r="BM916" s="2"/>
      <c r="BN916" s="2"/>
      <c r="BO916" s="2"/>
      <c r="BP916" s="2"/>
      <c r="BQ916" s="2"/>
      <c r="BR916" s="2"/>
      <c r="BS916" s="2"/>
      <c r="BT916" s="2"/>
      <c r="BU916" s="2"/>
      <c r="BV916" s="2"/>
      <c r="BW916" s="2"/>
      <c r="BX916" s="2"/>
      <c r="BY916" s="2"/>
    </row>
    <row r="917" spans="1:77" ht="15" x14ac:dyDescent="0.25">
      <c r="A917" s="47"/>
      <c r="B917" s="47"/>
      <c r="C917" s="47"/>
      <c r="D917" s="47"/>
      <c r="E917" s="47"/>
      <c r="F917" s="47"/>
      <c r="G917" s="48"/>
      <c r="H917" s="48"/>
      <c r="I917" s="48"/>
      <c r="J917" s="48"/>
      <c r="K917" s="48"/>
      <c r="L917" s="48"/>
      <c r="M917" s="49"/>
      <c r="N917" s="50"/>
      <c r="O917" s="51"/>
      <c r="P917" s="52"/>
      <c r="Q917" s="52"/>
      <c r="R917" s="51"/>
      <c r="S917" s="53"/>
      <c r="T917" s="49"/>
      <c r="U917" s="50"/>
      <c r="V917" s="51"/>
      <c r="W917" s="51"/>
      <c r="X917" s="54"/>
      <c r="Y917" s="54"/>
      <c r="Z917" s="54"/>
      <c r="AA917" s="54"/>
      <c r="AB917" s="54"/>
      <c r="AC917" s="54"/>
      <c r="AD917" s="54"/>
      <c r="AE917" s="55"/>
      <c r="AF917" s="51"/>
      <c r="AG917" s="41"/>
      <c r="AH917" s="41"/>
      <c r="AI917" s="41"/>
      <c r="AJ917" s="41"/>
      <c r="AK917" s="41"/>
      <c r="AL917" s="41"/>
      <c r="AM917" s="41"/>
      <c r="AN917" s="41"/>
      <c r="AO917" s="41"/>
      <c r="AP917" s="41"/>
      <c r="AQ917" s="41"/>
      <c r="AR917" s="41"/>
      <c r="AS917" s="41"/>
      <c r="AT917" s="41"/>
      <c r="AU917" s="41"/>
      <c r="AV917" s="41"/>
      <c r="AW917" s="41"/>
      <c r="AX917" s="41"/>
      <c r="AY917" s="41"/>
      <c r="AZ917" s="41"/>
      <c r="BA917" s="41"/>
      <c r="BB917" s="42"/>
      <c r="BC917" s="43"/>
      <c r="BD917" s="2"/>
      <c r="BE917" s="2"/>
      <c r="BF917" s="2"/>
      <c r="BG917" s="2"/>
      <c r="BH917" s="2"/>
      <c r="BI917" s="2"/>
      <c r="BJ917" s="2"/>
      <c r="BK917" s="2"/>
      <c r="BL917" s="2"/>
      <c r="BM917" s="2"/>
      <c r="BN917" s="2"/>
      <c r="BO917" s="2"/>
      <c r="BP917" s="2"/>
      <c r="BQ917" s="2"/>
      <c r="BR917" s="2"/>
      <c r="BS917" s="2"/>
      <c r="BT917" s="2"/>
      <c r="BU917" s="2"/>
      <c r="BV917" s="2"/>
      <c r="BW917" s="2"/>
      <c r="BX917" s="2"/>
      <c r="BY917" s="2"/>
    </row>
    <row r="918" spans="1:77" ht="15" x14ac:dyDescent="0.25">
      <c r="A918" s="47"/>
      <c r="B918" s="47"/>
      <c r="C918" s="47"/>
      <c r="D918" s="47"/>
      <c r="E918" s="47"/>
      <c r="F918" s="47"/>
      <c r="G918" s="48"/>
      <c r="H918" s="48"/>
      <c r="I918" s="48"/>
      <c r="J918" s="48"/>
      <c r="K918" s="48"/>
      <c r="L918" s="48"/>
      <c r="M918" s="49"/>
      <c r="N918" s="50"/>
      <c r="O918" s="51"/>
      <c r="P918" s="52"/>
      <c r="Q918" s="52"/>
      <c r="R918" s="51"/>
      <c r="S918" s="53"/>
      <c r="T918" s="49"/>
      <c r="U918" s="50"/>
      <c r="V918" s="51"/>
      <c r="W918" s="51"/>
      <c r="X918" s="54"/>
      <c r="Y918" s="54"/>
      <c r="Z918" s="54"/>
      <c r="AA918" s="54"/>
      <c r="AB918" s="54"/>
      <c r="AC918" s="54"/>
      <c r="AD918" s="54"/>
      <c r="AE918" s="55"/>
      <c r="AF918" s="51"/>
      <c r="AG918" s="41"/>
      <c r="AH918" s="41"/>
      <c r="AI918" s="41"/>
      <c r="AJ918" s="41"/>
      <c r="AK918" s="41"/>
      <c r="AL918" s="41"/>
      <c r="AM918" s="41"/>
      <c r="AN918" s="41"/>
      <c r="AO918" s="41"/>
      <c r="AP918" s="41"/>
      <c r="AQ918" s="41"/>
      <c r="AR918" s="41"/>
      <c r="AS918" s="41"/>
      <c r="AT918" s="41"/>
      <c r="AU918" s="41"/>
      <c r="AV918" s="41"/>
      <c r="AW918" s="41"/>
      <c r="AX918" s="41"/>
      <c r="AY918" s="41"/>
      <c r="AZ918" s="41"/>
      <c r="BA918" s="41"/>
      <c r="BB918" s="42"/>
      <c r="BC918" s="43"/>
      <c r="BD918" s="2"/>
      <c r="BE918" s="2"/>
      <c r="BF918" s="2"/>
      <c r="BG918" s="2"/>
      <c r="BH918" s="2"/>
      <c r="BI918" s="2"/>
      <c r="BJ918" s="2"/>
      <c r="BK918" s="2"/>
      <c r="BL918" s="2"/>
      <c r="BM918" s="2"/>
      <c r="BN918" s="2"/>
      <c r="BO918" s="2"/>
      <c r="BP918" s="2"/>
      <c r="BQ918" s="2"/>
      <c r="BR918" s="2"/>
      <c r="BS918" s="2"/>
      <c r="BT918" s="2"/>
      <c r="BU918" s="2"/>
      <c r="BV918" s="2"/>
      <c r="BW918" s="2"/>
      <c r="BX918" s="2"/>
      <c r="BY918" s="2"/>
    </row>
    <row r="919" spans="1:77" ht="15" x14ac:dyDescent="0.25">
      <c r="A919" s="47"/>
      <c r="B919" s="47"/>
      <c r="C919" s="47"/>
      <c r="D919" s="47"/>
      <c r="E919" s="47"/>
      <c r="F919" s="47"/>
      <c r="G919" s="48"/>
      <c r="H919" s="48"/>
      <c r="I919" s="48"/>
      <c r="J919" s="48"/>
      <c r="K919" s="48"/>
      <c r="L919" s="48"/>
      <c r="M919" s="49"/>
      <c r="N919" s="50"/>
      <c r="O919" s="51"/>
      <c r="P919" s="52"/>
      <c r="Q919" s="52"/>
      <c r="R919" s="51"/>
      <c r="S919" s="53"/>
      <c r="T919" s="49"/>
      <c r="U919" s="50"/>
      <c r="V919" s="51"/>
      <c r="W919" s="51"/>
      <c r="X919" s="54"/>
      <c r="Y919" s="54"/>
      <c r="Z919" s="54"/>
      <c r="AA919" s="54"/>
      <c r="AB919" s="54"/>
      <c r="AC919" s="54"/>
      <c r="AD919" s="54"/>
      <c r="AE919" s="55"/>
      <c r="AF919" s="51"/>
      <c r="AG919" s="41"/>
      <c r="AH919" s="41"/>
      <c r="AI919" s="41"/>
      <c r="AJ919" s="41"/>
      <c r="AK919" s="41"/>
      <c r="AL919" s="41"/>
      <c r="AM919" s="41"/>
      <c r="AN919" s="41"/>
      <c r="AO919" s="41"/>
      <c r="AP919" s="41"/>
      <c r="AQ919" s="41"/>
      <c r="AR919" s="41"/>
      <c r="AS919" s="41"/>
      <c r="AT919" s="41"/>
      <c r="AU919" s="41"/>
      <c r="AV919" s="41"/>
      <c r="AW919" s="41"/>
      <c r="AX919" s="41"/>
      <c r="AY919" s="41"/>
      <c r="AZ919" s="41"/>
      <c r="BA919" s="41"/>
      <c r="BB919" s="42"/>
      <c r="BC919" s="43"/>
      <c r="BD919" s="2"/>
      <c r="BE919" s="2"/>
      <c r="BF919" s="2"/>
      <c r="BG919" s="2"/>
      <c r="BH919" s="2"/>
      <c r="BI919" s="2"/>
      <c r="BJ919" s="2"/>
      <c r="BK919" s="2"/>
      <c r="BL919" s="2"/>
      <c r="BM919" s="2"/>
      <c r="BN919" s="2"/>
      <c r="BO919" s="2"/>
      <c r="BP919" s="2"/>
      <c r="BQ919" s="2"/>
      <c r="BR919" s="2"/>
      <c r="BS919" s="2"/>
      <c r="BT919" s="2"/>
      <c r="BU919" s="2"/>
      <c r="BV919" s="2"/>
      <c r="BW919" s="2"/>
      <c r="BX919" s="2"/>
      <c r="BY919" s="2"/>
    </row>
    <row r="920" spans="1:77" ht="15" x14ac:dyDescent="0.25">
      <c r="A920" s="47"/>
      <c r="B920" s="47"/>
      <c r="C920" s="47"/>
      <c r="D920" s="47"/>
      <c r="E920" s="47"/>
      <c r="F920" s="47"/>
      <c r="G920" s="48"/>
      <c r="H920" s="48"/>
      <c r="I920" s="48"/>
      <c r="J920" s="48"/>
      <c r="K920" s="48"/>
      <c r="L920" s="48"/>
      <c r="M920" s="49"/>
      <c r="N920" s="50"/>
      <c r="O920" s="51"/>
      <c r="P920" s="52"/>
      <c r="Q920" s="52"/>
      <c r="R920" s="51"/>
      <c r="S920" s="53"/>
      <c r="T920" s="49"/>
      <c r="U920" s="50"/>
      <c r="V920" s="51"/>
      <c r="W920" s="51"/>
      <c r="X920" s="54"/>
      <c r="Y920" s="54"/>
      <c r="Z920" s="54"/>
      <c r="AA920" s="54"/>
      <c r="AB920" s="54"/>
      <c r="AC920" s="54"/>
      <c r="AD920" s="54"/>
      <c r="AE920" s="55"/>
      <c r="AF920" s="51"/>
      <c r="AG920" s="41"/>
      <c r="AH920" s="41"/>
      <c r="AI920" s="41"/>
      <c r="AJ920" s="41"/>
      <c r="AK920" s="41"/>
      <c r="AL920" s="41"/>
      <c r="AM920" s="41"/>
      <c r="AN920" s="41"/>
      <c r="AO920" s="41"/>
      <c r="AP920" s="41"/>
      <c r="AQ920" s="41"/>
      <c r="AR920" s="41"/>
      <c r="AS920" s="41"/>
      <c r="AT920" s="41"/>
      <c r="AU920" s="41"/>
      <c r="AV920" s="41"/>
      <c r="AW920" s="41"/>
      <c r="AX920" s="41"/>
      <c r="AY920" s="41"/>
      <c r="AZ920" s="41"/>
      <c r="BA920" s="41"/>
      <c r="BB920" s="42"/>
      <c r="BC920" s="43"/>
      <c r="BD920" s="2"/>
      <c r="BE920" s="2"/>
      <c r="BF920" s="2"/>
      <c r="BG920" s="2"/>
      <c r="BH920" s="2"/>
      <c r="BI920" s="2"/>
      <c r="BJ920" s="2"/>
      <c r="BK920" s="2"/>
      <c r="BL920" s="2"/>
      <c r="BM920" s="2"/>
      <c r="BN920" s="2"/>
      <c r="BO920" s="2"/>
      <c r="BP920" s="2"/>
      <c r="BQ920" s="2"/>
      <c r="BR920" s="2"/>
      <c r="BS920" s="2"/>
      <c r="BT920" s="2"/>
      <c r="BU920" s="2"/>
      <c r="BV920" s="2"/>
      <c r="BW920" s="2"/>
      <c r="BX920" s="2"/>
      <c r="BY920" s="2"/>
    </row>
    <row r="921" spans="1:77" ht="15" x14ac:dyDescent="0.25">
      <c r="A921" s="47"/>
      <c r="B921" s="47"/>
      <c r="C921" s="47"/>
      <c r="D921" s="47"/>
      <c r="E921" s="47"/>
      <c r="F921" s="47"/>
      <c r="G921" s="48"/>
      <c r="H921" s="48"/>
      <c r="I921" s="48"/>
      <c r="J921" s="48"/>
      <c r="K921" s="48"/>
      <c r="L921" s="48"/>
      <c r="M921" s="49"/>
      <c r="N921" s="50"/>
      <c r="O921" s="51"/>
      <c r="P921" s="52"/>
      <c r="Q921" s="52"/>
      <c r="R921" s="51"/>
      <c r="S921" s="53"/>
      <c r="T921" s="49"/>
      <c r="U921" s="50"/>
      <c r="V921" s="51"/>
      <c r="W921" s="51"/>
      <c r="X921" s="54"/>
      <c r="Y921" s="54"/>
      <c r="Z921" s="54"/>
      <c r="AA921" s="54"/>
      <c r="AB921" s="54"/>
      <c r="AC921" s="54"/>
      <c r="AD921" s="54"/>
      <c r="AE921" s="55"/>
      <c r="AF921" s="51"/>
      <c r="AG921" s="41"/>
      <c r="AH921" s="41"/>
      <c r="AI921" s="41"/>
      <c r="AJ921" s="41"/>
      <c r="AK921" s="41"/>
      <c r="AL921" s="41"/>
      <c r="AM921" s="41"/>
      <c r="AN921" s="41"/>
      <c r="AO921" s="41"/>
      <c r="AP921" s="41"/>
      <c r="AQ921" s="41"/>
      <c r="AR921" s="41"/>
      <c r="AS921" s="41"/>
      <c r="AT921" s="41"/>
      <c r="AU921" s="41"/>
      <c r="AV921" s="41"/>
      <c r="AW921" s="41"/>
      <c r="AX921" s="41"/>
      <c r="AY921" s="41"/>
      <c r="AZ921" s="41"/>
      <c r="BA921" s="41"/>
      <c r="BB921" s="42"/>
      <c r="BC921" s="43"/>
      <c r="BD921" s="2"/>
      <c r="BE921" s="2"/>
      <c r="BF921" s="2"/>
      <c r="BG921" s="2"/>
      <c r="BH921" s="2"/>
      <c r="BI921" s="2"/>
      <c r="BJ921" s="2"/>
      <c r="BK921" s="2"/>
      <c r="BL921" s="2"/>
      <c r="BM921" s="2"/>
      <c r="BN921" s="2"/>
      <c r="BO921" s="2"/>
      <c r="BP921" s="2"/>
      <c r="BQ921" s="2"/>
      <c r="BR921" s="2"/>
      <c r="BS921" s="2"/>
      <c r="BT921" s="2"/>
      <c r="BU921" s="2"/>
      <c r="BV921" s="2"/>
      <c r="BW921" s="2"/>
      <c r="BX921" s="2"/>
      <c r="BY921" s="2"/>
    </row>
    <row r="922" spans="1:77" ht="15" x14ac:dyDescent="0.25">
      <c r="A922" s="47"/>
      <c r="B922" s="47"/>
      <c r="C922" s="47"/>
      <c r="D922" s="47"/>
      <c r="E922" s="47"/>
      <c r="F922" s="47"/>
      <c r="G922" s="48"/>
      <c r="H922" s="48"/>
      <c r="I922" s="48"/>
      <c r="J922" s="48"/>
      <c r="K922" s="48"/>
      <c r="L922" s="48"/>
      <c r="M922" s="49"/>
      <c r="N922" s="50"/>
      <c r="O922" s="51"/>
      <c r="P922" s="52"/>
      <c r="Q922" s="52"/>
      <c r="R922" s="51"/>
      <c r="S922" s="53"/>
      <c r="T922" s="49"/>
      <c r="U922" s="50"/>
      <c r="V922" s="51"/>
      <c r="W922" s="51"/>
      <c r="X922" s="54"/>
      <c r="Y922" s="54"/>
      <c r="Z922" s="54"/>
      <c r="AA922" s="54"/>
      <c r="AB922" s="54"/>
      <c r="AC922" s="54"/>
      <c r="AD922" s="54"/>
      <c r="AE922" s="55"/>
      <c r="AF922" s="51"/>
      <c r="AG922" s="41"/>
      <c r="AH922" s="41"/>
      <c r="AI922" s="41"/>
      <c r="AJ922" s="41"/>
      <c r="AK922" s="41"/>
      <c r="AL922" s="41"/>
      <c r="AM922" s="41"/>
      <c r="AN922" s="41"/>
      <c r="AO922" s="41"/>
      <c r="AP922" s="41"/>
      <c r="AQ922" s="41"/>
      <c r="AR922" s="41"/>
      <c r="AS922" s="41"/>
      <c r="AT922" s="41"/>
      <c r="AU922" s="41"/>
      <c r="AV922" s="41"/>
      <c r="AW922" s="41"/>
      <c r="AX922" s="41"/>
      <c r="AY922" s="41"/>
      <c r="AZ922" s="41"/>
      <c r="BA922" s="41"/>
      <c r="BB922" s="42"/>
      <c r="BC922" s="43"/>
      <c r="BD922" s="2"/>
      <c r="BE922" s="2"/>
      <c r="BF922" s="2"/>
      <c r="BG922" s="2"/>
      <c r="BH922" s="2"/>
      <c r="BI922" s="2"/>
      <c r="BJ922" s="2"/>
      <c r="BK922" s="2"/>
      <c r="BL922" s="2"/>
      <c r="BM922" s="2"/>
      <c r="BN922" s="2"/>
      <c r="BO922" s="2"/>
      <c r="BP922" s="2"/>
      <c r="BQ922" s="2"/>
      <c r="BR922" s="2"/>
      <c r="BS922" s="2"/>
      <c r="BT922" s="2"/>
      <c r="BU922" s="2"/>
      <c r="BV922" s="2"/>
      <c r="BW922" s="2"/>
      <c r="BX922" s="2"/>
      <c r="BY922" s="2"/>
    </row>
    <row r="923" spans="1:77" ht="15" x14ac:dyDescent="0.25">
      <c r="A923" s="47"/>
      <c r="B923" s="47"/>
      <c r="C923" s="47"/>
      <c r="D923" s="47"/>
      <c r="E923" s="47"/>
      <c r="F923" s="47"/>
      <c r="G923" s="48"/>
      <c r="H923" s="48"/>
      <c r="I923" s="48"/>
      <c r="J923" s="48"/>
      <c r="K923" s="48"/>
      <c r="L923" s="48"/>
      <c r="M923" s="49"/>
      <c r="N923" s="50"/>
      <c r="O923" s="51"/>
      <c r="P923" s="52"/>
      <c r="Q923" s="52"/>
      <c r="R923" s="51"/>
      <c r="S923" s="53"/>
      <c r="T923" s="49"/>
      <c r="U923" s="50"/>
      <c r="V923" s="51"/>
      <c r="W923" s="51"/>
      <c r="X923" s="54"/>
      <c r="Y923" s="54"/>
      <c r="Z923" s="54"/>
      <c r="AA923" s="54"/>
      <c r="AB923" s="54"/>
      <c r="AC923" s="54"/>
      <c r="AD923" s="54"/>
      <c r="AE923" s="55"/>
      <c r="AF923" s="51"/>
      <c r="AG923" s="41"/>
      <c r="AH923" s="41"/>
      <c r="AI923" s="41"/>
      <c r="AJ923" s="41"/>
      <c r="AK923" s="41"/>
      <c r="AL923" s="41"/>
      <c r="AM923" s="41"/>
      <c r="AN923" s="41"/>
      <c r="AO923" s="41"/>
      <c r="AP923" s="41"/>
      <c r="AQ923" s="41"/>
      <c r="AR923" s="41"/>
      <c r="AS923" s="41"/>
      <c r="AT923" s="41"/>
      <c r="AU923" s="41"/>
      <c r="AV923" s="41"/>
      <c r="AW923" s="41"/>
      <c r="AX923" s="41"/>
      <c r="AY923" s="41"/>
      <c r="AZ923" s="41"/>
      <c r="BA923" s="41"/>
      <c r="BB923" s="42"/>
      <c r="BC923" s="43"/>
      <c r="BD923" s="2"/>
      <c r="BE923" s="2"/>
      <c r="BF923" s="2"/>
      <c r="BG923" s="2"/>
      <c r="BH923" s="2"/>
      <c r="BI923" s="2"/>
      <c r="BJ923" s="2"/>
      <c r="BK923" s="2"/>
      <c r="BL923" s="2"/>
      <c r="BM923" s="2"/>
      <c r="BN923" s="2"/>
      <c r="BO923" s="2"/>
      <c r="BP923" s="2"/>
      <c r="BQ923" s="2"/>
      <c r="BR923" s="2"/>
      <c r="BS923" s="2"/>
      <c r="BT923" s="2"/>
      <c r="BU923" s="2"/>
      <c r="BV923" s="2"/>
      <c r="BW923" s="2"/>
      <c r="BX923" s="2"/>
      <c r="BY923" s="2"/>
    </row>
    <row r="924" spans="1:77" ht="15" x14ac:dyDescent="0.25">
      <c r="A924" s="47"/>
      <c r="B924" s="47"/>
      <c r="C924" s="47"/>
      <c r="D924" s="47"/>
      <c r="E924" s="47"/>
      <c r="F924" s="47"/>
      <c r="G924" s="48"/>
      <c r="H924" s="48"/>
      <c r="I924" s="48"/>
      <c r="J924" s="48"/>
      <c r="K924" s="48"/>
      <c r="L924" s="48"/>
      <c r="M924" s="49"/>
      <c r="N924" s="50"/>
      <c r="O924" s="51"/>
      <c r="P924" s="52"/>
      <c r="Q924" s="52"/>
      <c r="R924" s="51"/>
      <c r="S924" s="53"/>
      <c r="T924" s="49"/>
      <c r="U924" s="50"/>
      <c r="V924" s="51"/>
      <c r="W924" s="51"/>
      <c r="X924" s="54"/>
      <c r="Y924" s="54"/>
      <c r="Z924" s="54"/>
      <c r="AA924" s="54"/>
      <c r="AB924" s="54"/>
      <c r="AC924" s="54"/>
      <c r="AD924" s="54"/>
      <c r="AE924" s="55"/>
      <c r="AF924" s="51"/>
      <c r="AG924" s="41"/>
      <c r="AH924" s="41"/>
      <c r="AI924" s="41"/>
      <c r="AJ924" s="41"/>
      <c r="AK924" s="41"/>
      <c r="AL924" s="41"/>
      <c r="AM924" s="41"/>
      <c r="AN924" s="41"/>
      <c r="AO924" s="41"/>
      <c r="AP924" s="41"/>
      <c r="AQ924" s="41"/>
      <c r="AR924" s="41"/>
      <c r="AS924" s="41"/>
      <c r="AT924" s="41"/>
      <c r="AU924" s="41"/>
      <c r="AV924" s="41"/>
      <c r="AW924" s="41"/>
      <c r="AX924" s="41"/>
      <c r="AY924" s="41"/>
      <c r="AZ924" s="41"/>
      <c r="BA924" s="41"/>
      <c r="BB924" s="42"/>
      <c r="BC924" s="43"/>
      <c r="BD924" s="2"/>
      <c r="BE924" s="2"/>
      <c r="BF924" s="2"/>
      <c r="BG924" s="2"/>
      <c r="BH924" s="2"/>
      <c r="BI924" s="2"/>
      <c r="BJ924" s="2"/>
      <c r="BK924" s="2"/>
      <c r="BL924" s="2"/>
      <c r="BM924" s="2"/>
      <c r="BN924" s="2"/>
      <c r="BO924" s="2"/>
      <c r="BP924" s="2"/>
      <c r="BQ924" s="2"/>
      <c r="BR924" s="2"/>
      <c r="BS924" s="2"/>
      <c r="BT924" s="2"/>
      <c r="BU924" s="2"/>
      <c r="BV924" s="2"/>
      <c r="BW924" s="2"/>
      <c r="BX924" s="2"/>
      <c r="BY924" s="2"/>
    </row>
    <row r="925" spans="1:77" ht="15" x14ac:dyDescent="0.25">
      <c r="A925" s="47"/>
      <c r="B925" s="47"/>
      <c r="C925" s="47"/>
      <c r="D925" s="47"/>
      <c r="E925" s="47"/>
      <c r="F925" s="47"/>
      <c r="G925" s="48"/>
      <c r="H925" s="48"/>
      <c r="I925" s="48"/>
      <c r="J925" s="48"/>
      <c r="K925" s="48"/>
      <c r="L925" s="48"/>
      <c r="M925" s="49"/>
      <c r="N925" s="50"/>
      <c r="O925" s="51"/>
      <c r="P925" s="52"/>
      <c r="Q925" s="52"/>
      <c r="R925" s="51"/>
      <c r="S925" s="53"/>
      <c r="T925" s="49"/>
      <c r="U925" s="50"/>
      <c r="V925" s="51"/>
      <c r="W925" s="51"/>
      <c r="X925" s="54"/>
      <c r="Y925" s="54"/>
      <c r="Z925" s="54"/>
      <c r="AA925" s="54"/>
      <c r="AB925" s="54"/>
      <c r="AC925" s="54"/>
      <c r="AD925" s="54"/>
      <c r="AE925" s="55"/>
      <c r="AF925" s="51"/>
      <c r="AG925" s="41"/>
      <c r="AH925" s="41"/>
      <c r="AI925" s="41"/>
      <c r="AJ925" s="41"/>
      <c r="AK925" s="41"/>
      <c r="AL925" s="41"/>
      <c r="AM925" s="41"/>
      <c r="AN925" s="41"/>
      <c r="AO925" s="41"/>
      <c r="AP925" s="41"/>
      <c r="AQ925" s="41"/>
      <c r="AR925" s="41"/>
      <c r="AS925" s="41"/>
      <c r="AT925" s="41"/>
      <c r="AU925" s="41"/>
      <c r="AV925" s="41"/>
      <c r="AW925" s="41"/>
      <c r="AX925" s="41"/>
      <c r="AY925" s="41"/>
      <c r="AZ925" s="41"/>
      <c r="BA925" s="41"/>
      <c r="BB925" s="42"/>
      <c r="BC925" s="43"/>
      <c r="BD925" s="2"/>
      <c r="BE925" s="2"/>
      <c r="BF925" s="2"/>
      <c r="BG925" s="2"/>
      <c r="BH925" s="2"/>
      <c r="BI925" s="2"/>
      <c r="BJ925" s="2"/>
      <c r="BK925" s="2"/>
      <c r="BL925" s="2"/>
      <c r="BM925" s="2"/>
      <c r="BN925" s="2"/>
      <c r="BO925" s="2"/>
      <c r="BP925" s="2"/>
      <c r="BQ925" s="2"/>
      <c r="BR925" s="2"/>
      <c r="BS925" s="2"/>
      <c r="BT925" s="2"/>
      <c r="BU925" s="2"/>
      <c r="BV925" s="2"/>
      <c r="BW925" s="2"/>
      <c r="BX925" s="2"/>
      <c r="BY925" s="2"/>
    </row>
    <row r="926" spans="1:77" ht="15" x14ac:dyDescent="0.25">
      <c r="A926" s="47"/>
      <c r="B926" s="47"/>
      <c r="C926" s="47"/>
      <c r="D926" s="47"/>
      <c r="E926" s="47"/>
      <c r="F926" s="47"/>
      <c r="G926" s="48"/>
      <c r="H926" s="48"/>
      <c r="I926" s="48"/>
      <c r="J926" s="48"/>
      <c r="K926" s="48"/>
      <c r="L926" s="48"/>
      <c r="M926" s="49"/>
      <c r="N926" s="50"/>
      <c r="O926" s="51"/>
      <c r="P926" s="52"/>
      <c r="Q926" s="52"/>
      <c r="R926" s="51"/>
      <c r="S926" s="53"/>
      <c r="T926" s="49"/>
      <c r="U926" s="50"/>
      <c r="V926" s="51"/>
      <c r="W926" s="51"/>
      <c r="X926" s="54"/>
      <c r="Y926" s="54"/>
      <c r="Z926" s="54"/>
      <c r="AA926" s="54"/>
      <c r="AB926" s="54"/>
      <c r="AC926" s="54"/>
      <c r="AD926" s="54"/>
      <c r="AE926" s="55"/>
      <c r="AF926" s="51"/>
      <c r="AG926" s="41"/>
      <c r="AH926" s="41"/>
      <c r="AI926" s="41"/>
      <c r="AJ926" s="41"/>
      <c r="AK926" s="41"/>
      <c r="AL926" s="41"/>
      <c r="AM926" s="41"/>
      <c r="AN926" s="41"/>
      <c r="AO926" s="41"/>
      <c r="AP926" s="41"/>
      <c r="AQ926" s="41"/>
      <c r="AR926" s="41"/>
      <c r="AS926" s="41"/>
      <c r="AT926" s="41"/>
      <c r="AU926" s="41"/>
      <c r="AV926" s="41"/>
      <c r="AW926" s="41"/>
      <c r="AX926" s="41"/>
      <c r="AY926" s="41"/>
      <c r="AZ926" s="41"/>
      <c r="BA926" s="41"/>
      <c r="BB926" s="42"/>
      <c r="BC926" s="43"/>
      <c r="BD926" s="2"/>
      <c r="BE926" s="2"/>
      <c r="BF926" s="2"/>
      <c r="BG926" s="2"/>
      <c r="BH926" s="2"/>
      <c r="BI926" s="2"/>
      <c r="BJ926" s="2"/>
      <c r="BK926" s="2"/>
      <c r="BL926" s="2"/>
      <c r="BM926" s="2"/>
      <c r="BN926" s="2"/>
      <c r="BO926" s="2"/>
      <c r="BP926" s="2"/>
      <c r="BQ926" s="2"/>
      <c r="BR926" s="2"/>
      <c r="BS926" s="2"/>
      <c r="BT926" s="2"/>
      <c r="BU926" s="2"/>
      <c r="BV926" s="2"/>
      <c r="BW926" s="2"/>
      <c r="BX926" s="2"/>
      <c r="BY926" s="2"/>
    </row>
    <row r="927" spans="1:77" ht="15" x14ac:dyDescent="0.25">
      <c r="A927" s="47"/>
      <c r="B927" s="47"/>
      <c r="C927" s="47"/>
      <c r="D927" s="47"/>
      <c r="E927" s="47"/>
      <c r="F927" s="47"/>
      <c r="G927" s="48"/>
      <c r="H927" s="48"/>
      <c r="I927" s="48"/>
      <c r="J927" s="48"/>
      <c r="K927" s="48"/>
      <c r="L927" s="48"/>
      <c r="M927" s="49"/>
      <c r="N927" s="50"/>
      <c r="O927" s="51"/>
      <c r="P927" s="52"/>
      <c r="Q927" s="52"/>
      <c r="R927" s="51"/>
      <c r="S927" s="53"/>
      <c r="T927" s="49"/>
      <c r="U927" s="50"/>
      <c r="V927" s="51"/>
      <c r="W927" s="51"/>
      <c r="X927" s="54"/>
      <c r="Y927" s="54"/>
      <c r="Z927" s="54"/>
      <c r="AA927" s="54"/>
      <c r="AB927" s="54"/>
      <c r="AC927" s="54"/>
      <c r="AD927" s="54"/>
      <c r="AE927" s="55"/>
      <c r="AF927" s="51"/>
      <c r="AG927" s="41"/>
      <c r="AH927" s="41"/>
      <c r="AI927" s="41"/>
      <c r="AJ927" s="41"/>
      <c r="AK927" s="41"/>
      <c r="AL927" s="41"/>
      <c r="AM927" s="41"/>
      <c r="AN927" s="41"/>
      <c r="AO927" s="41"/>
      <c r="AP927" s="41"/>
      <c r="AQ927" s="41"/>
      <c r="AR927" s="41"/>
      <c r="AS927" s="41"/>
      <c r="AT927" s="41"/>
      <c r="AU927" s="41"/>
      <c r="AV927" s="41"/>
      <c r="AW927" s="41"/>
      <c r="AX927" s="41"/>
      <c r="AY927" s="41"/>
      <c r="AZ927" s="41"/>
      <c r="BA927" s="41"/>
      <c r="BB927" s="42"/>
      <c r="BC927" s="43"/>
      <c r="BD927" s="2"/>
      <c r="BE927" s="2"/>
      <c r="BF927" s="2"/>
      <c r="BG927" s="2"/>
      <c r="BH927" s="2"/>
      <c r="BI927" s="2"/>
      <c r="BJ927" s="2"/>
      <c r="BK927" s="2"/>
      <c r="BL927" s="2"/>
      <c r="BM927" s="2"/>
      <c r="BN927" s="2"/>
      <c r="BO927" s="2"/>
      <c r="BP927" s="2"/>
      <c r="BQ927" s="2"/>
      <c r="BR927" s="2"/>
      <c r="BS927" s="2"/>
      <c r="BT927" s="2"/>
      <c r="BU927" s="2"/>
      <c r="BV927" s="2"/>
      <c r="BW927" s="2"/>
      <c r="BX927" s="2"/>
      <c r="BY927" s="2"/>
    </row>
    <row r="928" spans="1:77" ht="15" x14ac:dyDescent="0.25">
      <c r="A928" s="47"/>
      <c r="B928" s="47"/>
      <c r="C928" s="47"/>
      <c r="D928" s="47"/>
      <c r="E928" s="47"/>
      <c r="F928" s="47"/>
      <c r="G928" s="48"/>
      <c r="H928" s="48"/>
      <c r="I928" s="48"/>
      <c r="J928" s="48"/>
      <c r="K928" s="48"/>
      <c r="L928" s="48"/>
      <c r="M928" s="49"/>
      <c r="N928" s="50"/>
      <c r="O928" s="51"/>
      <c r="P928" s="52"/>
      <c r="Q928" s="52"/>
      <c r="R928" s="51"/>
      <c r="S928" s="53"/>
      <c r="T928" s="49"/>
      <c r="U928" s="50"/>
      <c r="V928" s="51"/>
      <c r="W928" s="51"/>
      <c r="X928" s="54"/>
      <c r="Y928" s="54"/>
      <c r="Z928" s="54"/>
      <c r="AA928" s="54"/>
      <c r="AB928" s="54"/>
      <c r="AC928" s="54"/>
      <c r="AD928" s="54"/>
      <c r="AE928" s="55"/>
      <c r="AF928" s="51"/>
      <c r="AG928" s="41"/>
      <c r="AH928" s="41"/>
      <c r="AI928" s="41"/>
      <c r="AJ928" s="41"/>
      <c r="AK928" s="41"/>
      <c r="AL928" s="41"/>
      <c r="AM928" s="41"/>
      <c r="AN928" s="41"/>
      <c r="AO928" s="41"/>
      <c r="AP928" s="41"/>
      <c r="AQ928" s="41"/>
      <c r="AR928" s="41"/>
      <c r="AS928" s="41"/>
      <c r="AT928" s="41"/>
      <c r="AU928" s="41"/>
      <c r="AV928" s="41"/>
      <c r="AW928" s="41"/>
      <c r="AX928" s="41"/>
      <c r="AY928" s="41"/>
      <c r="AZ928" s="41"/>
      <c r="BA928" s="41"/>
      <c r="BB928" s="42"/>
      <c r="BC928" s="43"/>
      <c r="BD928" s="2"/>
      <c r="BE928" s="2"/>
      <c r="BF928" s="2"/>
      <c r="BG928" s="2"/>
      <c r="BH928" s="2"/>
      <c r="BI928" s="2"/>
      <c r="BJ928" s="2"/>
      <c r="BK928" s="2"/>
      <c r="BL928" s="2"/>
      <c r="BM928" s="2"/>
      <c r="BN928" s="2"/>
      <c r="BO928" s="2"/>
      <c r="BP928" s="2"/>
      <c r="BQ928" s="2"/>
      <c r="BR928" s="2"/>
      <c r="BS928" s="2"/>
      <c r="BT928" s="2"/>
      <c r="BU928" s="2"/>
      <c r="BV928" s="2"/>
      <c r="BW928" s="2"/>
      <c r="BX928" s="2"/>
      <c r="BY928" s="2"/>
    </row>
    <row r="929" spans="1:77" ht="15" x14ac:dyDescent="0.25">
      <c r="A929" s="47"/>
      <c r="B929" s="47"/>
      <c r="C929" s="47"/>
      <c r="D929" s="47"/>
      <c r="E929" s="47"/>
      <c r="F929" s="47"/>
      <c r="G929" s="48"/>
      <c r="H929" s="48"/>
      <c r="I929" s="48"/>
      <c r="J929" s="48"/>
      <c r="K929" s="48"/>
      <c r="L929" s="48"/>
      <c r="M929" s="49"/>
      <c r="N929" s="50"/>
      <c r="O929" s="51"/>
      <c r="P929" s="52"/>
      <c r="Q929" s="52"/>
      <c r="R929" s="51"/>
      <c r="S929" s="53"/>
      <c r="T929" s="49"/>
      <c r="U929" s="50"/>
      <c r="V929" s="51"/>
      <c r="W929" s="51"/>
      <c r="X929" s="54"/>
      <c r="Y929" s="54"/>
      <c r="Z929" s="54"/>
      <c r="AA929" s="54"/>
      <c r="AB929" s="54"/>
      <c r="AC929" s="54"/>
      <c r="AD929" s="54"/>
      <c r="AE929" s="55"/>
      <c r="AF929" s="51"/>
      <c r="AG929" s="41"/>
      <c r="AH929" s="41"/>
      <c r="AI929" s="41"/>
      <c r="AJ929" s="41"/>
      <c r="AK929" s="41"/>
      <c r="AL929" s="41"/>
      <c r="AM929" s="41"/>
      <c r="AN929" s="41"/>
      <c r="AO929" s="41"/>
      <c r="AP929" s="41"/>
      <c r="AQ929" s="41"/>
      <c r="AR929" s="41"/>
      <c r="AS929" s="41"/>
      <c r="AT929" s="41"/>
      <c r="AU929" s="41"/>
      <c r="AV929" s="41"/>
      <c r="AW929" s="41"/>
      <c r="AX929" s="41"/>
      <c r="AY929" s="41"/>
      <c r="AZ929" s="41"/>
      <c r="BA929" s="41"/>
      <c r="BB929" s="42"/>
      <c r="BC929" s="43"/>
      <c r="BD929" s="2"/>
      <c r="BE929" s="2"/>
      <c r="BF929" s="2"/>
      <c r="BG929" s="2"/>
      <c r="BH929" s="2"/>
      <c r="BI929" s="2"/>
      <c r="BJ929" s="2"/>
      <c r="BK929" s="2"/>
      <c r="BL929" s="2"/>
      <c r="BM929" s="2"/>
      <c r="BN929" s="2"/>
      <c r="BO929" s="2"/>
      <c r="BP929" s="2"/>
      <c r="BQ929" s="2"/>
      <c r="BR929" s="2"/>
      <c r="BS929" s="2"/>
      <c r="BT929" s="2"/>
      <c r="BU929" s="2"/>
      <c r="BV929" s="2"/>
      <c r="BW929" s="2"/>
      <c r="BX929" s="2"/>
      <c r="BY929" s="2"/>
    </row>
    <row r="930" spans="1:77" ht="15" x14ac:dyDescent="0.25">
      <c r="A930" s="47"/>
      <c r="B930" s="47"/>
      <c r="C930" s="47"/>
      <c r="D930" s="47"/>
      <c r="E930" s="47"/>
      <c r="F930" s="47"/>
      <c r="G930" s="48"/>
      <c r="H930" s="48"/>
      <c r="I930" s="48"/>
      <c r="J930" s="48"/>
      <c r="K930" s="48"/>
      <c r="L930" s="48"/>
      <c r="M930" s="49"/>
      <c r="N930" s="50"/>
      <c r="O930" s="51"/>
      <c r="P930" s="52"/>
      <c r="Q930" s="52"/>
      <c r="R930" s="51"/>
      <c r="S930" s="53"/>
      <c r="T930" s="49"/>
      <c r="U930" s="50"/>
      <c r="V930" s="51"/>
      <c r="W930" s="51"/>
      <c r="X930" s="54"/>
      <c r="Y930" s="54"/>
      <c r="Z930" s="54"/>
      <c r="AA930" s="54"/>
      <c r="AB930" s="54"/>
      <c r="AC930" s="54"/>
      <c r="AD930" s="54"/>
      <c r="AE930" s="55"/>
      <c r="AF930" s="51"/>
      <c r="AG930" s="41"/>
      <c r="AH930" s="41"/>
      <c r="AI930" s="41"/>
      <c r="AJ930" s="41"/>
      <c r="AK930" s="41"/>
      <c r="AL930" s="41"/>
      <c r="AM930" s="41"/>
      <c r="AN930" s="41"/>
      <c r="AO930" s="41"/>
      <c r="AP930" s="41"/>
      <c r="AQ930" s="41"/>
      <c r="AR930" s="41"/>
      <c r="AS930" s="41"/>
      <c r="AT930" s="41"/>
      <c r="AU930" s="41"/>
      <c r="AV930" s="41"/>
      <c r="AW930" s="41"/>
      <c r="AX930" s="41"/>
      <c r="AY930" s="41"/>
      <c r="AZ930" s="41"/>
      <c r="BA930" s="41"/>
      <c r="BB930" s="42"/>
      <c r="BC930" s="43"/>
      <c r="BD930" s="2"/>
      <c r="BE930" s="2"/>
      <c r="BF930" s="2"/>
      <c r="BG930" s="2"/>
      <c r="BH930" s="2"/>
      <c r="BI930" s="2"/>
      <c r="BJ930" s="2"/>
      <c r="BK930" s="2"/>
      <c r="BL930" s="2"/>
      <c r="BM930" s="2"/>
      <c r="BN930" s="2"/>
      <c r="BO930" s="2"/>
      <c r="BP930" s="2"/>
      <c r="BQ930" s="2"/>
      <c r="BR930" s="2"/>
      <c r="BS930" s="2"/>
      <c r="BT930" s="2"/>
      <c r="BU930" s="2"/>
      <c r="BV930" s="2"/>
      <c r="BW930" s="2"/>
      <c r="BX930" s="2"/>
      <c r="BY930" s="2"/>
    </row>
    <row r="931" spans="1:77" ht="15" x14ac:dyDescent="0.25">
      <c r="A931" s="47"/>
      <c r="B931" s="47"/>
      <c r="C931" s="47"/>
      <c r="D931" s="47"/>
      <c r="E931" s="47"/>
      <c r="F931" s="47"/>
      <c r="G931" s="48"/>
      <c r="H931" s="48"/>
      <c r="I931" s="48"/>
      <c r="J931" s="48"/>
      <c r="K931" s="48"/>
      <c r="L931" s="48"/>
      <c r="M931" s="49"/>
      <c r="N931" s="50"/>
      <c r="O931" s="51"/>
      <c r="P931" s="52"/>
      <c r="Q931" s="52"/>
      <c r="R931" s="51"/>
      <c r="S931" s="53"/>
      <c r="T931" s="49"/>
      <c r="U931" s="50"/>
      <c r="V931" s="51"/>
      <c r="W931" s="51"/>
      <c r="X931" s="54"/>
      <c r="Y931" s="54"/>
      <c r="Z931" s="54"/>
      <c r="AA931" s="54"/>
      <c r="AB931" s="54"/>
      <c r="AC931" s="54"/>
      <c r="AD931" s="54"/>
      <c r="AE931" s="55"/>
      <c r="AF931" s="51"/>
      <c r="AG931" s="41"/>
      <c r="AH931" s="41"/>
      <c r="AI931" s="41"/>
      <c r="AJ931" s="41"/>
      <c r="AK931" s="41"/>
      <c r="AL931" s="41"/>
      <c r="AM931" s="41"/>
      <c r="AN931" s="41"/>
      <c r="AO931" s="41"/>
      <c r="AP931" s="41"/>
      <c r="AQ931" s="41"/>
      <c r="AR931" s="41"/>
      <c r="AS931" s="41"/>
      <c r="AT931" s="41"/>
      <c r="AU931" s="41"/>
      <c r="AV931" s="41"/>
      <c r="AW931" s="41"/>
      <c r="AX931" s="41"/>
      <c r="AY931" s="41"/>
      <c r="AZ931" s="41"/>
      <c r="BA931" s="41"/>
      <c r="BB931" s="42"/>
      <c r="BC931" s="43"/>
      <c r="BD931" s="2"/>
      <c r="BE931" s="2"/>
      <c r="BF931" s="2"/>
      <c r="BG931" s="2"/>
      <c r="BH931" s="2"/>
      <c r="BI931" s="2"/>
      <c r="BJ931" s="2"/>
      <c r="BK931" s="2"/>
      <c r="BL931" s="2"/>
      <c r="BM931" s="2"/>
      <c r="BN931" s="2"/>
      <c r="BO931" s="2"/>
      <c r="BP931" s="2"/>
      <c r="BQ931" s="2"/>
      <c r="BR931" s="2"/>
      <c r="BS931" s="2"/>
      <c r="BT931" s="2"/>
      <c r="BU931" s="2"/>
      <c r="BV931" s="2"/>
      <c r="BW931" s="2"/>
      <c r="BX931" s="2"/>
      <c r="BY931" s="2"/>
    </row>
    <row r="932" spans="1:77" ht="15" x14ac:dyDescent="0.25">
      <c r="A932" s="47"/>
      <c r="B932" s="47"/>
      <c r="C932" s="47"/>
      <c r="D932" s="47"/>
      <c r="E932" s="47"/>
      <c r="F932" s="47"/>
      <c r="G932" s="48"/>
      <c r="H932" s="48"/>
      <c r="I932" s="48"/>
      <c r="J932" s="48"/>
      <c r="K932" s="48"/>
      <c r="L932" s="48"/>
      <c r="M932" s="49"/>
      <c r="N932" s="50"/>
      <c r="O932" s="51"/>
      <c r="P932" s="52"/>
      <c r="Q932" s="52"/>
      <c r="R932" s="51"/>
      <c r="S932" s="53"/>
      <c r="T932" s="49"/>
      <c r="U932" s="50"/>
      <c r="V932" s="51"/>
      <c r="W932" s="51"/>
      <c r="X932" s="54"/>
      <c r="Y932" s="54"/>
      <c r="Z932" s="54"/>
      <c r="AA932" s="54"/>
      <c r="AB932" s="54"/>
      <c r="AC932" s="54"/>
      <c r="AD932" s="54"/>
      <c r="AE932" s="55"/>
      <c r="AF932" s="51"/>
      <c r="AG932" s="41"/>
      <c r="AH932" s="41"/>
      <c r="AI932" s="41"/>
      <c r="AJ932" s="41"/>
      <c r="AK932" s="41"/>
      <c r="AL932" s="41"/>
      <c r="AM932" s="41"/>
      <c r="AN932" s="41"/>
      <c r="AO932" s="41"/>
      <c r="AP932" s="41"/>
      <c r="AQ932" s="41"/>
      <c r="AR932" s="41"/>
      <c r="AS932" s="41"/>
      <c r="AT932" s="41"/>
      <c r="AU932" s="41"/>
      <c r="AV932" s="41"/>
      <c r="AW932" s="41"/>
      <c r="AX932" s="41"/>
      <c r="AY932" s="41"/>
      <c r="AZ932" s="41"/>
      <c r="BA932" s="41"/>
      <c r="BB932" s="42"/>
      <c r="BC932" s="43"/>
      <c r="BD932" s="2"/>
      <c r="BE932" s="2"/>
      <c r="BF932" s="2"/>
      <c r="BG932" s="2"/>
      <c r="BH932" s="2"/>
      <c r="BI932" s="2"/>
      <c r="BJ932" s="2"/>
      <c r="BK932" s="2"/>
      <c r="BL932" s="2"/>
      <c r="BM932" s="2"/>
      <c r="BN932" s="2"/>
      <c r="BO932" s="2"/>
      <c r="BP932" s="2"/>
      <c r="BQ932" s="2"/>
      <c r="BR932" s="2"/>
      <c r="BS932" s="2"/>
      <c r="BT932" s="2"/>
      <c r="BU932" s="2"/>
      <c r="BV932" s="2"/>
      <c r="BW932" s="2"/>
      <c r="BX932" s="2"/>
      <c r="BY932" s="2"/>
    </row>
    <row r="933" spans="1:77" ht="15" x14ac:dyDescent="0.25">
      <c r="A933" s="47"/>
      <c r="B933" s="47"/>
      <c r="C933" s="47"/>
      <c r="D933" s="47"/>
      <c r="E933" s="47"/>
      <c r="F933" s="47"/>
      <c r="G933" s="48"/>
      <c r="H933" s="48"/>
      <c r="I933" s="48"/>
      <c r="J933" s="48"/>
      <c r="K933" s="48"/>
      <c r="L933" s="48"/>
      <c r="M933" s="49"/>
      <c r="N933" s="50"/>
      <c r="O933" s="51"/>
      <c r="P933" s="52"/>
      <c r="Q933" s="52"/>
      <c r="R933" s="51"/>
      <c r="S933" s="53"/>
      <c r="T933" s="49"/>
      <c r="U933" s="50"/>
      <c r="V933" s="51"/>
      <c r="W933" s="51"/>
      <c r="X933" s="54"/>
      <c r="Y933" s="54"/>
      <c r="Z933" s="54"/>
      <c r="AA933" s="54"/>
      <c r="AB933" s="54"/>
      <c r="AC933" s="54"/>
      <c r="AD933" s="54"/>
      <c r="AE933" s="55"/>
      <c r="AF933" s="51"/>
      <c r="AG933" s="41"/>
      <c r="AH933" s="41"/>
      <c r="AI933" s="41"/>
      <c r="AJ933" s="41"/>
      <c r="AK933" s="41"/>
      <c r="AL933" s="41"/>
      <c r="AM933" s="41"/>
      <c r="AN933" s="41"/>
      <c r="AO933" s="41"/>
      <c r="AP933" s="41"/>
      <c r="AQ933" s="41"/>
      <c r="AR933" s="41"/>
      <c r="AS933" s="41"/>
      <c r="AT933" s="41"/>
      <c r="AU933" s="41"/>
      <c r="AV933" s="41"/>
      <c r="AW933" s="41"/>
      <c r="AX933" s="41"/>
      <c r="AY933" s="41"/>
      <c r="AZ933" s="41"/>
      <c r="BA933" s="41"/>
      <c r="BB933" s="42"/>
      <c r="BC933" s="43"/>
      <c r="BD933" s="2"/>
      <c r="BE933" s="2"/>
      <c r="BF933" s="2"/>
      <c r="BG933" s="2"/>
      <c r="BH933" s="2"/>
      <c r="BI933" s="2"/>
      <c r="BJ933" s="2"/>
      <c r="BK933" s="2"/>
      <c r="BL933" s="2"/>
      <c r="BM933" s="2"/>
      <c r="BN933" s="2"/>
      <c r="BO933" s="2"/>
      <c r="BP933" s="2"/>
      <c r="BQ933" s="2"/>
      <c r="BR933" s="2"/>
      <c r="BS933" s="2"/>
      <c r="BT933" s="2"/>
      <c r="BU933" s="2"/>
      <c r="BV933" s="2"/>
      <c r="BW933" s="2"/>
      <c r="BX933" s="2"/>
      <c r="BY933" s="2"/>
    </row>
    <row r="934" spans="1:77" ht="15" x14ac:dyDescent="0.25">
      <c r="A934" s="47"/>
      <c r="B934" s="47"/>
      <c r="C934" s="47"/>
      <c r="D934" s="47"/>
      <c r="E934" s="47"/>
      <c r="F934" s="47"/>
      <c r="G934" s="48"/>
      <c r="H934" s="48"/>
      <c r="I934" s="48"/>
      <c r="J934" s="48"/>
      <c r="K934" s="48"/>
      <c r="L934" s="48"/>
      <c r="M934" s="49"/>
      <c r="N934" s="50"/>
      <c r="O934" s="51"/>
      <c r="P934" s="52"/>
      <c r="Q934" s="52"/>
      <c r="R934" s="51"/>
      <c r="S934" s="53"/>
      <c r="T934" s="49"/>
      <c r="U934" s="50"/>
      <c r="V934" s="51"/>
      <c r="W934" s="51"/>
      <c r="X934" s="54"/>
      <c r="Y934" s="54"/>
      <c r="Z934" s="54"/>
      <c r="AA934" s="54"/>
      <c r="AB934" s="54"/>
      <c r="AC934" s="54"/>
      <c r="AD934" s="54"/>
      <c r="AE934" s="55"/>
      <c r="AF934" s="51"/>
      <c r="AG934" s="41"/>
      <c r="AH934" s="41"/>
      <c r="AI934" s="41"/>
      <c r="AJ934" s="41"/>
      <c r="AK934" s="41"/>
      <c r="AL934" s="41"/>
      <c r="AM934" s="41"/>
      <c r="AN934" s="41"/>
      <c r="AO934" s="41"/>
      <c r="AP934" s="41"/>
      <c r="AQ934" s="41"/>
      <c r="AR934" s="41"/>
      <c r="AS934" s="41"/>
      <c r="AT934" s="41"/>
      <c r="AU934" s="41"/>
      <c r="AV934" s="41"/>
      <c r="AW934" s="41"/>
      <c r="AX934" s="41"/>
      <c r="AY934" s="41"/>
      <c r="AZ934" s="41"/>
      <c r="BA934" s="41"/>
      <c r="BB934" s="42"/>
      <c r="BC934" s="43"/>
      <c r="BD934" s="2"/>
      <c r="BE934" s="2"/>
      <c r="BF934" s="2"/>
      <c r="BG934" s="2"/>
      <c r="BH934" s="2"/>
      <c r="BI934" s="2"/>
      <c r="BJ934" s="2"/>
      <c r="BK934" s="2"/>
      <c r="BL934" s="2"/>
      <c r="BM934" s="2"/>
      <c r="BN934" s="2"/>
      <c r="BO934" s="2"/>
      <c r="BP934" s="2"/>
      <c r="BQ934" s="2"/>
      <c r="BR934" s="2"/>
      <c r="BS934" s="2"/>
      <c r="BT934" s="2"/>
      <c r="BU934" s="2"/>
      <c r="BV934" s="2"/>
      <c r="BW934" s="2"/>
      <c r="BX934" s="2"/>
      <c r="BY934" s="2"/>
    </row>
    <row r="935" spans="1:77" ht="15" x14ac:dyDescent="0.25">
      <c r="A935" s="47"/>
      <c r="B935" s="47"/>
      <c r="C935" s="47"/>
      <c r="D935" s="47"/>
      <c r="E935" s="47"/>
      <c r="F935" s="47"/>
      <c r="G935" s="48"/>
      <c r="H935" s="48"/>
      <c r="I935" s="48"/>
      <c r="J935" s="48"/>
      <c r="K935" s="48"/>
      <c r="L935" s="48"/>
      <c r="M935" s="49"/>
      <c r="N935" s="50"/>
      <c r="O935" s="51"/>
      <c r="P935" s="52"/>
      <c r="Q935" s="52"/>
      <c r="R935" s="51"/>
      <c r="S935" s="53"/>
      <c r="T935" s="49"/>
      <c r="U935" s="50"/>
      <c r="V935" s="51"/>
      <c r="W935" s="51"/>
      <c r="X935" s="54"/>
      <c r="Y935" s="54"/>
      <c r="Z935" s="54"/>
      <c r="AA935" s="54"/>
      <c r="AB935" s="54"/>
      <c r="AC935" s="54"/>
      <c r="AD935" s="54"/>
      <c r="AE935" s="55"/>
      <c r="AF935" s="51"/>
      <c r="AG935" s="41"/>
      <c r="AH935" s="41"/>
      <c r="AI935" s="41"/>
      <c r="AJ935" s="41"/>
      <c r="AK935" s="41"/>
      <c r="AL935" s="41"/>
      <c r="AM935" s="41"/>
      <c r="AN935" s="41"/>
      <c r="AO935" s="41"/>
      <c r="AP935" s="41"/>
      <c r="AQ935" s="41"/>
      <c r="AR935" s="41"/>
      <c r="AS935" s="41"/>
      <c r="AT935" s="41"/>
      <c r="AU935" s="41"/>
      <c r="AV935" s="41"/>
      <c r="AW935" s="41"/>
      <c r="AX935" s="41"/>
      <c r="AY935" s="41"/>
      <c r="AZ935" s="41"/>
      <c r="BA935" s="41"/>
      <c r="BB935" s="42"/>
      <c r="BC935" s="43"/>
      <c r="BD935" s="2"/>
      <c r="BE935" s="2"/>
      <c r="BF935" s="2"/>
      <c r="BG935" s="2"/>
      <c r="BH935" s="2"/>
      <c r="BI935" s="2"/>
      <c r="BJ935" s="2"/>
      <c r="BK935" s="2"/>
      <c r="BL935" s="2"/>
      <c r="BM935" s="2"/>
      <c r="BN935" s="2"/>
      <c r="BO935" s="2"/>
      <c r="BP935" s="2"/>
      <c r="BQ935" s="2"/>
      <c r="BR935" s="2"/>
      <c r="BS935" s="2"/>
      <c r="BT935" s="2"/>
      <c r="BU935" s="2"/>
      <c r="BV935" s="2"/>
      <c r="BW935" s="2"/>
      <c r="BX935" s="2"/>
      <c r="BY935" s="2"/>
    </row>
    <row r="936" spans="1:77" ht="15" x14ac:dyDescent="0.25">
      <c r="A936" s="47"/>
      <c r="B936" s="47"/>
      <c r="C936" s="47"/>
      <c r="D936" s="47"/>
      <c r="E936" s="47"/>
      <c r="F936" s="47"/>
      <c r="G936" s="48"/>
      <c r="H936" s="48"/>
      <c r="I936" s="48"/>
      <c r="J936" s="48"/>
      <c r="K936" s="48"/>
      <c r="L936" s="48"/>
      <c r="M936" s="49"/>
      <c r="N936" s="50"/>
      <c r="O936" s="51"/>
      <c r="P936" s="52"/>
      <c r="Q936" s="52"/>
      <c r="R936" s="51"/>
      <c r="S936" s="53"/>
      <c r="T936" s="49"/>
      <c r="U936" s="50"/>
      <c r="V936" s="51"/>
      <c r="W936" s="51"/>
      <c r="X936" s="54"/>
      <c r="Y936" s="54"/>
      <c r="Z936" s="54"/>
      <c r="AA936" s="54"/>
      <c r="AB936" s="54"/>
      <c r="AC936" s="54"/>
      <c r="AD936" s="54"/>
      <c r="AE936" s="55"/>
      <c r="AF936" s="51"/>
      <c r="AG936" s="41"/>
      <c r="AH936" s="41"/>
      <c r="AI936" s="41"/>
      <c r="AJ936" s="41"/>
      <c r="AK936" s="41"/>
      <c r="AL936" s="41"/>
      <c r="AM936" s="41"/>
      <c r="AN936" s="41"/>
      <c r="AO936" s="41"/>
      <c r="AP936" s="41"/>
      <c r="AQ936" s="41"/>
      <c r="AR936" s="41"/>
      <c r="AS936" s="41"/>
      <c r="AT936" s="41"/>
      <c r="AU936" s="41"/>
      <c r="AV936" s="41"/>
      <c r="AW936" s="41"/>
      <c r="AX936" s="41"/>
      <c r="AY936" s="41"/>
      <c r="AZ936" s="41"/>
      <c r="BA936" s="41"/>
      <c r="BB936" s="42"/>
      <c r="BC936" s="43"/>
      <c r="BD936" s="2"/>
      <c r="BE936" s="2"/>
      <c r="BF936" s="2"/>
      <c r="BG936" s="2"/>
      <c r="BH936" s="2"/>
      <c r="BI936" s="2"/>
      <c r="BJ936" s="2"/>
      <c r="BK936" s="2"/>
      <c r="BL936" s="2"/>
      <c r="BM936" s="2"/>
      <c r="BN936" s="2"/>
      <c r="BO936" s="2"/>
      <c r="BP936" s="2"/>
      <c r="BQ936" s="2"/>
      <c r="BR936" s="2"/>
      <c r="BS936" s="2"/>
      <c r="BT936" s="2"/>
      <c r="BU936" s="2"/>
      <c r="BV936" s="2"/>
      <c r="BW936" s="2"/>
      <c r="BX936" s="2"/>
      <c r="BY936" s="2"/>
    </row>
    <row r="937" spans="1:77" ht="15" x14ac:dyDescent="0.25">
      <c r="A937" s="47"/>
      <c r="B937" s="47"/>
      <c r="C937" s="47"/>
      <c r="D937" s="47"/>
      <c r="E937" s="47"/>
      <c r="F937" s="47"/>
      <c r="G937" s="48"/>
      <c r="H937" s="48"/>
      <c r="I937" s="48"/>
      <c r="J937" s="48"/>
      <c r="K937" s="48"/>
      <c r="L937" s="48"/>
      <c r="M937" s="49"/>
      <c r="N937" s="50"/>
      <c r="O937" s="51"/>
      <c r="P937" s="52"/>
      <c r="Q937" s="52"/>
      <c r="R937" s="51"/>
      <c r="S937" s="53"/>
      <c r="T937" s="49"/>
      <c r="U937" s="50"/>
      <c r="V937" s="51"/>
      <c r="W937" s="51"/>
      <c r="X937" s="54"/>
      <c r="Y937" s="54"/>
      <c r="Z937" s="54"/>
      <c r="AA937" s="54"/>
      <c r="AB937" s="54"/>
      <c r="AC937" s="54"/>
      <c r="AD937" s="54"/>
      <c r="AE937" s="55"/>
      <c r="AF937" s="51"/>
      <c r="AG937" s="41"/>
      <c r="AH937" s="41"/>
      <c r="AI937" s="41"/>
      <c r="AJ937" s="41"/>
      <c r="AK937" s="41"/>
      <c r="AL937" s="41"/>
      <c r="AM937" s="41"/>
      <c r="AN937" s="41"/>
      <c r="AO937" s="41"/>
      <c r="AP937" s="41"/>
      <c r="AQ937" s="41"/>
      <c r="AR937" s="41"/>
      <c r="AS937" s="41"/>
      <c r="AT937" s="41"/>
      <c r="AU937" s="41"/>
      <c r="AV937" s="41"/>
      <c r="AW937" s="41"/>
      <c r="AX937" s="41"/>
      <c r="AY937" s="41"/>
      <c r="AZ937" s="41"/>
      <c r="BA937" s="41"/>
      <c r="BB937" s="42"/>
      <c r="BC937" s="43"/>
      <c r="BD937" s="2"/>
      <c r="BE937" s="2"/>
      <c r="BF937" s="2"/>
      <c r="BG937" s="2"/>
      <c r="BH937" s="2"/>
      <c r="BI937" s="2"/>
      <c r="BJ937" s="2"/>
      <c r="BK937" s="2"/>
      <c r="BL937" s="2"/>
      <c r="BM937" s="2"/>
      <c r="BN937" s="2"/>
      <c r="BO937" s="2"/>
      <c r="BP937" s="2"/>
      <c r="BQ937" s="2"/>
      <c r="BR937" s="2"/>
      <c r="BS937" s="2"/>
      <c r="BT937" s="2"/>
      <c r="BU937" s="2"/>
      <c r="BV937" s="2"/>
      <c r="BW937" s="2"/>
      <c r="BX937" s="2"/>
      <c r="BY937" s="2"/>
    </row>
    <row r="938" spans="1:77" ht="15" x14ac:dyDescent="0.25">
      <c r="A938" s="47"/>
      <c r="B938" s="47"/>
      <c r="C938" s="47"/>
      <c r="D938" s="47"/>
      <c r="E938" s="47"/>
      <c r="F938" s="47"/>
      <c r="G938" s="48"/>
      <c r="H938" s="48"/>
      <c r="I938" s="48"/>
      <c r="J938" s="48"/>
      <c r="K938" s="48"/>
      <c r="L938" s="48"/>
      <c r="M938" s="49"/>
      <c r="N938" s="50"/>
      <c r="O938" s="51"/>
      <c r="P938" s="52"/>
      <c r="Q938" s="52"/>
      <c r="R938" s="51"/>
      <c r="S938" s="53"/>
      <c r="T938" s="49"/>
      <c r="U938" s="50"/>
      <c r="V938" s="51"/>
      <c r="W938" s="51"/>
      <c r="X938" s="54"/>
      <c r="Y938" s="54"/>
      <c r="Z938" s="54"/>
      <c r="AA938" s="54"/>
      <c r="AB938" s="54"/>
      <c r="AC938" s="54"/>
      <c r="AD938" s="54"/>
      <c r="AE938" s="55"/>
      <c r="AF938" s="51"/>
      <c r="AG938" s="41"/>
      <c r="AH938" s="41"/>
      <c r="AI938" s="41"/>
      <c r="AJ938" s="41"/>
      <c r="AK938" s="41"/>
      <c r="AL938" s="41"/>
      <c r="AM938" s="41"/>
      <c r="AN938" s="41"/>
      <c r="AO938" s="41"/>
      <c r="AP938" s="41"/>
      <c r="AQ938" s="41"/>
      <c r="AR938" s="41"/>
      <c r="AS938" s="41"/>
      <c r="AT938" s="41"/>
      <c r="AU938" s="41"/>
      <c r="AV938" s="41"/>
      <c r="AW938" s="41"/>
      <c r="AX938" s="41"/>
      <c r="AY938" s="41"/>
      <c r="AZ938" s="41"/>
      <c r="BA938" s="41"/>
      <c r="BB938" s="42"/>
      <c r="BC938" s="43"/>
      <c r="BD938" s="2"/>
      <c r="BE938" s="2"/>
      <c r="BF938" s="2"/>
      <c r="BG938" s="2"/>
      <c r="BH938" s="2"/>
      <c r="BI938" s="2"/>
      <c r="BJ938" s="2"/>
      <c r="BK938" s="2"/>
      <c r="BL938" s="2"/>
      <c r="BM938" s="2"/>
      <c r="BN938" s="2"/>
      <c r="BO938" s="2"/>
      <c r="BP938" s="2"/>
      <c r="BQ938" s="2"/>
      <c r="BR938" s="2"/>
      <c r="BS938" s="2"/>
      <c r="BT938" s="2"/>
      <c r="BU938" s="2"/>
      <c r="BV938" s="2"/>
      <c r="BW938" s="2"/>
      <c r="BX938" s="2"/>
      <c r="BY938" s="2"/>
    </row>
    <row r="939" spans="1:77" ht="15" x14ac:dyDescent="0.25">
      <c r="A939" s="47"/>
      <c r="B939" s="47"/>
      <c r="C939" s="47"/>
      <c r="D939" s="47"/>
      <c r="E939" s="47"/>
      <c r="F939" s="47"/>
      <c r="G939" s="48"/>
      <c r="H939" s="48"/>
      <c r="I939" s="48"/>
      <c r="J939" s="48"/>
      <c r="K939" s="48"/>
      <c r="L939" s="48"/>
      <c r="M939" s="49"/>
      <c r="N939" s="50"/>
      <c r="O939" s="51"/>
      <c r="P939" s="52"/>
      <c r="Q939" s="52"/>
      <c r="R939" s="51"/>
      <c r="S939" s="53"/>
      <c r="T939" s="49"/>
      <c r="U939" s="50"/>
      <c r="V939" s="51"/>
      <c r="W939" s="51"/>
      <c r="X939" s="54"/>
      <c r="Y939" s="54"/>
      <c r="Z939" s="54"/>
      <c r="AA939" s="54"/>
      <c r="AB939" s="54"/>
      <c r="AC939" s="54"/>
      <c r="AD939" s="54"/>
      <c r="AE939" s="55"/>
      <c r="AF939" s="51"/>
      <c r="AG939" s="41"/>
      <c r="AH939" s="41"/>
      <c r="AI939" s="41"/>
      <c r="AJ939" s="41"/>
      <c r="AK939" s="41"/>
      <c r="AL939" s="41"/>
      <c r="AM939" s="41"/>
      <c r="AN939" s="41"/>
      <c r="AO939" s="41"/>
      <c r="AP939" s="41"/>
      <c r="AQ939" s="41"/>
      <c r="AR939" s="41"/>
      <c r="AS939" s="41"/>
      <c r="AT939" s="41"/>
      <c r="AU939" s="41"/>
      <c r="AV939" s="41"/>
      <c r="AW939" s="41"/>
      <c r="AX939" s="41"/>
      <c r="AY939" s="41"/>
      <c r="AZ939" s="41"/>
      <c r="BA939" s="41"/>
      <c r="BB939" s="42"/>
      <c r="BC939" s="43"/>
      <c r="BD939" s="2"/>
      <c r="BE939" s="2"/>
      <c r="BF939" s="2"/>
      <c r="BG939" s="2"/>
      <c r="BH939" s="2"/>
      <c r="BI939" s="2"/>
      <c r="BJ939" s="2"/>
      <c r="BK939" s="2"/>
      <c r="BL939" s="2"/>
      <c r="BM939" s="2"/>
      <c r="BN939" s="2"/>
      <c r="BO939" s="2"/>
      <c r="BP939" s="2"/>
      <c r="BQ939" s="2"/>
      <c r="BR939" s="2"/>
      <c r="BS939" s="2"/>
      <c r="BT939" s="2"/>
      <c r="BU939" s="2"/>
      <c r="BV939" s="2"/>
      <c r="BW939" s="2"/>
      <c r="BX939" s="2"/>
      <c r="BY939" s="2"/>
    </row>
    <row r="940" spans="1:77" ht="15" x14ac:dyDescent="0.25">
      <c r="A940" s="47"/>
      <c r="B940" s="47"/>
      <c r="C940" s="47"/>
      <c r="D940" s="47"/>
      <c r="E940" s="47"/>
      <c r="F940" s="47"/>
      <c r="G940" s="48"/>
      <c r="H940" s="48"/>
      <c r="I940" s="48"/>
      <c r="J940" s="48"/>
      <c r="K940" s="48"/>
      <c r="L940" s="48"/>
      <c r="M940" s="49"/>
      <c r="N940" s="50"/>
      <c r="O940" s="51"/>
      <c r="P940" s="52"/>
      <c r="Q940" s="52"/>
      <c r="R940" s="51"/>
      <c r="S940" s="53"/>
      <c r="T940" s="49"/>
      <c r="U940" s="50"/>
      <c r="V940" s="51"/>
      <c r="W940" s="51"/>
      <c r="X940" s="54"/>
      <c r="Y940" s="54"/>
      <c r="Z940" s="54"/>
      <c r="AA940" s="54"/>
      <c r="AB940" s="54"/>
      <c r="AC940" s="54"/>
      <c r="AD940" s="54"/>
      <c r="AE940" s="55"/>
      <c r="AF940" s="51"/>
      <c r="AG940" s="41"/>
      <c r="AH940" s="41"/>
      <c r="AI940" s="41"/>
      <c r="AJ940" s="41"/>
      <c r="AK940" s="41"/>
      <c r="AL940" s="41"/>
      <c r="AM940" s="41"/>
      <c r="AN940" s="41"/>
      <c r="AO940" s="41"/>
      <c r="AP940" s="41"/>
      <c r="AQ940" s="41"/>
      <c r="AR940" s="41"/>
      <c r="AS940" s="41"/>
      <c r="AT940" s="41"/>
      <c r="AU940" s="41"/>
      <c r="AV940" s="41"/>
      <c r="AW940" s="41"/>
      <c r="AX940" s="41"/>
      <c r="AY940" s="41"/>
      <c r="AZ940" s="41"/>
      <c r="BA940" s="41"/>
      <c r="BB940" s="42"/>
      <c r="BC940" s="43"/>
      <c r="BD940" s="2"/>
      <c r="BE940" s="2"/>
      <c r="BF940" s="2"/>
      <c r="BG940" s="2"/>
      <c r="BH940" s="2"/>
      <c r="BI940" s="2"/>
      <c r="BJ940" s="2"/>
      <c r="BK940" s="2"/>
      <c r="BL940" s="2"/>
      <c r="BM940" s="2"/>
      <c r="BN940" s="2"/>
      <c r="BO940" s="2"/>
      <c r="BP940" s="2"/>
      <c r="BQ940" s="2"/>
      <c r="BR940" s="2"/>
      <c r="BS940" s="2"/>
      <c r="BT940" s="2"/>
      <c r="BU940" s="2"/>
      <c r="BV940" s="2"/>
      <c r="BW940" s="2"/>
      <c r="BX940" s="2"/>
      <c r="BY940" s="2"/>
    </row>
    <row r="941" spans="1:77" ht="15" x14ac:dyDescent="0.25">
      <c r="A941" s="47"/>
      <c r="B941" s="47"/>
      <c r="C941" s="47"/>
      <c r="D941" s="47"/>
      <c r="E941" s="47"/>
      <c r="F941" s="47"/>
      <c r="G941" s="48"/>
      <c r="H941" s="48"/>
      <c r="I941" s="48"/>
      <c r="J941" s="48"/>
      <c r="K941" s="48"/>
      <c r="L941" s="48"/>
      <c r="M941" s="49"/>
      <c r="N941" s="50"/>
      <c r="O941" s="51"/>
      <c r="P941" s="52"/>
      <c r="Q941" s="52"/>
      <c r="R941" s="51"/>
      <c r="S941" s="53"/>
      <c r="T941" s="49"/>
      <c r="U941" s="50"/>
      <c r="V941" s="51"/>
      <c r="W941" s="51"/>
      <c r="X941" s="54"/>
      <c r="Y941" s="54"/>
      <c r="Z941" s="54"/>
      <c r="AA941" s="54"/>
      <c r="AB941" s="54"/>
      <c r="AC941" s="54"/>
      <c r="AD941" s="54"/>
      <c r="AE941" s="55"/>
      <c r="AF941" s="51"/>
      <c r="AG941" s="41"/>
      <c r="AH941" s="41"/>
      <c r="AI941" s="41"/>
      <c r="AJ941" s="41"/>
      <c r="AK941" s="41"/>
      <c r="AL941" s="41"/>
      <c r="AM941" s="41"/>
      <c r="AN941" s="41"/>
      <c r="AO941" s="41"/>
      <c r="AP941" s="41"/>
      <c r="AQ941" s="41"/>
      <c r="AR941" s="41"/>
      <c r="AS941" s="41"/>
      <c r="AT941" s="41"/>
      <c r="AU941" s="41"/>
      <c r="AV941" s="41"/>
      <c r="AW941" s="41"/>
      <c r="AX941" s="41"/>
      <c r="AY941" s="41"/>
      <c r="AZ941" s="41"/>
      <c r="BA941" s="41"/>
      <c r="BB941" s="42"/>
      <c r="BC941" s="43"/>
      <c r="BD941" s="2"/>
      <c r="BE941" s="2"/>
      <c r="BF941" s="2"/>
      <c r="BG941" s="2"/>
      <c r="BH941" s="2"/>
      <c r="BI941" s="2"/>
      <c r="BJ941" s="2"/>
      <c r="BK941" s="2"/>
      <c r="BL941" s="2"/>
      <c r="BM941" s="2"/>
      <c r="BN941" s="2"/>
      <c r="BO941" s="2"/>
      <c r="BP941" s="2"/>
      <c r="BQ941" s="2"/>
      <c r="BR941" s="2"/>
      <c r="BS941" s="2"/>
      <c r="BT941" s="2"/>
      <c r="BU941" s="2"/>
      <c r="BV941" s="2"/>
      <c r="BW941" s="2"/>
      <c r="BX941" s="2"/>
      <c r="BY941" s="2"/>
    </row>
    <row r="942" spans="1:77" ht="15" x14ac:dyDescent="0.25">
      <c r="A942" s="47"/>
      <c r="B942" s="47"/>
      <c r="C942" s="47"/>
      <c r="D942" s="47"/>
      <c r="E942" s="47"/>
      <c r="F942" s="47"/>
      <c r="G942" s="48"/>
      <c r="H942" s="48"/>
      <c r="I942" s="48"/>
      <c r="J942" s="48"/>
      <c r="K942" s="48"/>
      <c r="L942" s="48"/>
      <c r="M942" s="49"/>
      <c r="N942" s="50"/>
      <c r="O942" s="51"/>
      <c r="P942" s="52"/>
      <c r="Q942" s="52"/>
      <c r="R942" s="51"/>
      <c r="S942" s="53"/>
      <c r="T942" s="49"/>
      <c r="U942" s="50"/>
      <c r="V942" s="51"/>
      <c r="W942" s="51"/>
      <c r="X942" s="54"/>
      <c r="Y942" s="54"/>
      <c r="Z942" s="54"/>
      <c r="AA942" s="54"/>
      <c r="AB942" s="54"/>
      <c r="AC942" s="54"/>
      <c r="AD942" s="54"/>
      <c r="AE942" s="55"/>
      <c r="AF942" s="51"/>
      <c r="AG942" s="41"/>
      <c r="AH942" s="41"/>
      <c r="AI942" s="41"/>
      <c r="AJ942" s="41"/>
      <c r="AK942" s="41"/>
      <c r="AL942" s="41"/>
      <c r="AM942" s="41"/>
      <c r="AN942" s="41"/>
      <c r="AO942" s="41"/>
      <c r="AP942" s="41"/>
      <c r="AQ942" s="41"/>
      <c r="AR942" s="41"/>
      <c r="AS942" s="41"/>
      <c r="AT942" s="41"/>
      <c r="AU942" s="41"/>
      <c r="AV942" s="41"/>
      <c r="AW942" s="41"/>
      <c r="AX942" s="41"/>
      <c r="AY942" s="41"/>
      <c r="AZ942" s="41"/>
      <c r="BA942" s="41"/>
      <c r="BB942" s="42"/>
      <c r="BC942" s="43"/>
      <c r="BD942" s="2"/>
      <c r="BE942" s="2"/>
      <c r="BF942" s="2"/>
      <c r="BG942" s="2"/>
      <c r="BH942" s="2"/>
      <c r="BI942" s="2"/>
      <c r="BJ942" s="2"/>
      <c r="BK942" s="2"/>
      <c r="BL942" s="2"/>
      <c r="BM942" s="2"/>
      <c r="BN942" s="2"/>
      <c r="BO942" s="2"/>
      <c r="BP942" s="2"/>
      <c r="BQ942" s="2"/>
      <c r="BR942" s="2"/>
      <c r="BS942" s="2"/>
      <c r="BT942" s="2"/>
      <c r="BU942" s="2"/>
      <c r="BV942" s="2"/>
      <c r="BW942" s="2"/>
      <c r="BX942" s="2"/>
      <c r="BY942" s="2"/>
    </row>
    <row r="943" spans="1:77" ht="15" x14ac:dyDescent="0.25">
      <c r="A943" s="47"/>
      <c r="B943" s="47"/>
      <c r="C943" s="47"/>
      <c r="D943" s="47"/>
      <c r="E943" s="47"/>
      <c r="F943" s="47"/>
      <c r="G943" s="48"/>
      <c r="H943" s="48"/>
      <c r="I943" s="48"/>
      <c r="J943" s="48"/>
      <c r="K943" s="48"/>
      <c r="L943" s="48"/>
      <c r="M943" s="49"/>
      <c r="N943" s="50"/>
      <c r="O943" s="51"/>
      <c r="P943" s="52"/>
      <c r="Q943" s="52"/>
      <c r="R943" s="51"/>
      <c r="S943" s="53"/>
      <c r="T943" s="49"/>
      <c r="U943" s="50"/>
      <c r="V943" s="51"/>
      <c r="W943" s="51"/>
      <c r="X943" s="54"/>
      <c r="Y943" s="54"/>
      <c r="Z943" s="54"/>
      <c r="AA943" s="54"/>
      <c r="AB943" s="54"/>
      <c r="AC943" s="54"/>
      <c r="AD943" s="54"/>
      <c r="AE943" s="55"/>
      <c r="AF943" s="51"/>
      <c r="AG943" s="41"/>
      <c r="AH943" s="41"/>
      <c r="AI943" s="41"/>
      <c r="AJ943" s="41"/>
      <c r="AK943" s="41"/>
      <c r="AL943" s="41"/>
      <c r="AM943" s="41"/>
      <c r="AN943" s="41"/>
      <c r="AO943" s="41"/>
      <c r="AP943" s="41"/>
      <c r="AQ943" s="41"/>
      <c r="AR943" s="41"/>
      <c r="AS943" s="41"/>
      <c r="AT943" s="41"/>
      <c r="AU943" s="41"/>
      <c r="AV943" s="41"/>
      <c r="AW943" s="41"/>
      <c r="AX943" s="41"/>
      <c r="AY943" s="41"/>
      <c r="AZ943" s="41"/>
      <c r="BA943" s="41"/>
      <c r="BB943" s="42"/>
      <c r="BC943" s="43"/>
      <c r="BD943" s="2"/>
      <c r="BE943" s="2"/>
      <c r="BF943" s="2"/>
      <c r="BG943" s="2"/>
      <c r="BH943" s="2"/>
      <c r="BI943" s="2"/>
      <c r="BJ943" s="2"/>
      <c r="BK943" s="2"/>
      <c r="BL943" s="2"/>
      <c r="BM943" s="2"/>
      <c r="BN943" s="2"/>
      <c r="BO943" s="2"/>
      <c r="BP943" s="2"/>
      <c r="BQ943" s="2"/>
      <c r="BR943" s="2"/>
      <c r="BS943" s="2"/>
      <c r="BT943" s="2"/>
      <c r="BU943" s="2"/>
      <c r="BV943" s="2"/>
      <c r="BW943" s="2"/>
      <c r="BX943" s="2"/>
      <c r="BY943" s="2"/>
    </row>
    <row r="944" spans="1:77" ht="15" x14ac:dyDescent="0.25">
      <c r="A944" s="47"/>
      <c r="B944" s="47"/>
      <c r="C944" s="47"/>
      <c r="D944" s="47"/>
      <c r="E944" s="47"/>
      <c r="F944" s="47"/>
      <c r="G944" s="48"/>
      <c r="H944" s="48"/>
      <c r="I944" s="48"/>
      <c r="J944" s="48"/>
      <c r="K944" s="48"/>
      <c r="L944" s="48"/>
      <c r="M944" s="49"/>
      <c r="N944" s="50"/>
      <c r="O944" s="51"/>
      <c r="P944" s="52"/>
      <c r="Q944" s="52"/>
      <c r="R944" s="51"/>
      <c r="S944" s="53"/>
      <c r="T944" s="49"/>
      <c r="U944" s="50"/>
      <c r="V944" s="51"/>
      <c r="W944" s="51"/>
      <c r="X944" s="54"/>
      <c r="Y944" s="54"/>
      <c r="Z944" s="54"/>
      <c r="AA944" s="54"/>
      <c r="AB944" s="54"/>
      <c r="AC944" s="54"/>
      <c r="AD944" s="54"/>
      <c r="AE944" s="55"/>
      <c r="AF944" s="51"/>
      <c r="AG944" s="41"/>
      <c r="AH944" s="41"/>
      <c r="AI944" s="41"/>
      <c r="AJ944" s="41"/>
      <c r="AK944" s="41"/>
      <c r="AL944" s="41"/>
      <c r="AM944" s="41"/>
      <c r="AN944" s="41"/>
      <c r="AO944" s="41"/>
      <c r="AP944" s="41"/>
      <c r="AQ944" s="41"/>
      <c r="AR944" s="41"/>
      <c r="AS944" s="41"/>
      <c r="AT944" s="41"/>
      <c r="AU944" s="41"/>
      <c r="AV944" s="41"/>
      <c r="AW944" s="41"/>
      <c r="AX944" s="41"/>
      <c r="AY944" s="41"/>
      <c r="AZ944" s="41"/>
      <c r="BA944" s="41"/>
      <c r="BB944" s="42"/>
      <c r="BC944" s="43"/>
      <c r="BD944" s="2"/>
      <c r="BE944" s="2"/>
      <c r="BF944" s="2"/>
      <c r="BG944" s="2"/>
      <c r="BH944" s="2"/>
      <c r="BI944" s="2"/>
      <c r="BJ944" s="2"/>
      <c r="BK944" s="2"/>
      <c r="BL944" s="2"/>
      <c r="BM944" s="2"/>
      <c r="BN944" s="2"/>
      <c r="BO944" s="2"/>
      <c r="BP944" s="2"/>
      <c r="BQ944" s="2"/>
      <c r="BR944" s="2"/>
      <c r="BS944" s="2"/>
      <c r="BT944" s="2"/>
      <c r="BU944" s="2"/>
      <c r="BV944" s="2"/>
      <c r="BW944" s="2"/>
      <c r="BX944" s="2"/>
      <c r="BY944" s="2"/>
    </row>
    <row r="945" spans="1:77" ht="15" x14ac:dyDescent="0.25">
      <c r="A945" s="47"/>
      <c r="B945" s="47"/>
      <c r="C945" s="47"/>
      <c r="D945" s="47"/>
      <c r="E945" s="47"/>
      <c r="F945" s="47"/>
      <c r="G945" s="48"/>
      <c r="H945" s="48"/>
      <c r="I945" s="48"/>
      <c r="J945" s="48"/>
      <c r="K945" s="48"/>
      <c r="L945" s="48"/>
      <c r="M945" s="49"/>
      <c r="N945" s="50"/>
      <c r="O945" s="51"/>
      <c r="P945" s="52"/>
      <c r="Q945" s="52"/>
      <c r="R945" s="51"/>
      <c r="S945" s="53"/>
      <c r="T945" s="49"/>
      <c r="U945" s="50"/>
      <c r="V945" s="51"/>
      <c r="W945" s="51"/>
      <c r="X945" s="54"/>
      <c r="Y945" s="54"/>
      <c r="Z945" s="54"/>
      <c r="AA945" s="54"/>
      <c r="AB945" s="54"/>
      <c r="AC945" s="54"/>
      <c r="AD945" s="54"/>
      <c r="AE945" s="55"/>
      <c r="AF945" s="51"/>
      <c r="AG945" s="41"/>
      <c r="AH945" s="41"/>
      <c r="AI945" s="41"/>
      <c r="AJ945" s="41"/>
      <c r="AK945" s="41"/>
      <c r="AL945" s="41"/>
      <c r="AM945" s="41"/>
      <c r="AN945" s="41"/>
      <c r="AO945" s="41"/>
      <c r="AP945" s="41"/>
      <c r="AQ945" s="41"/>
      <c r="AR945" s="41"/>
      <c r="AS945" s="41"/>
      <c r="AT945" s="41"/>
      <c r="AU945" s="41"/>
      <c r="AV945" s="41"/>
      <c r="AW945" s="41"/>
      <c r="AX945" s="41"/>
      <c r="AY945" s="41"/>
      <c r="AZ945" s="41"/>
      <c r="BA945" s="41"/>
      <c r="BB945" s="42"/>
      <c r="BC945" s="43"/>
      <c r="BD945" s="2"/>
      <c r="BE945" s="2"/>
      <c r="BF945" s="2"/>
      <c r="BG945" s="2"/>
      <c r="BH945" s="2"/>
      <c r="BI945" s="2"/>
      <c r="BJ945" s="2"/>
      <c r="BK945" s="2"/>
      <c r="BL945" s="2"/>
      <c r="BM945" s="2"/>
      <c r="BN945" s="2"/>
      <c r="BO945" s="2"/>
      <c r="BP945" s="2"/>
      <c r="BQ945" s="2"/>
      <c r="BR945" s="2"/>
      <c r="BS945" s="2"/>
      <c r="BT945" s="2"/>
      <c r="BU945" s="2"/>
      <c r="BV945" s="2"/>
      <c r="BW945" s="2"/>
      <c r="BX945" s="2"/>
      <c r="BY945" s="2"/>
    </row>
    <row r="946" spans="1:77" ht="15" x14ac:dyDescent="0.25">
      <c r="A946" s="47"/>
      <c r="B946" s="47"/>
      <c r="C946" s="47"/>
      <c r="D946" s="47"/>
      <c r="E946" s="47"/>
      <c r="F946" s="47"/>
      <c r="G946" s="48"/>
      <c r="H946" s="48"/>
      <c r="I946" s="48"/>
      <c r="J946" s="48"/>
      <c r="K946" s="48"/>
      <c r="L946" s="48"/>
      <c r="M946" s="49"/>
      <c r="N946" s="50"/>
      <c r="O946" s="51"/>
      <c r="P946" s="52"/>
      <c r="Q946" s="52"/>
      <c r="R946" s="51"/>
      <c r="S946" s="53"/>
      <c r="T946" s="49"/>
      <c r="U946" s="50"/>
      <c r="V946" s="51"/>
      <c r="W946" s="51"/>
      <c r="X946" s="54"/>
      <c r="Y946" s="54"/>
      <c r="Z946" s="54"/>
      <c r="AA946" s="54"/>
      <c r="AB946" s="54"/>
      <c r="AC946" s="54"/>
      <c r="AD946" s="54"/>
      <c r="AE946" s="55"/>
      <c r="AF946" s="51"/>
      <c r="AG946" s="41"/>
      <c r="AH946" s="41"/>
      <c r="AI946" s="41"/>
      <c r="AJ946" s="41"/>
      <c r="AK946" s="41"/>
      <c r="AL946" s="41"/>
      <c r="AM946" s="41"/>
      <c r="AN946" s="41"/>
      <c r="AO946" s="41"/>
      <c r="AP946" s="41"/>
      <c r="AQ946" s="41"/>
      <c r="AR946" s="41"/>
      <c r="AS946" s="41"/>
      <c r="AT946" s="41"/>
      <c r="AU946" s="41"/>
      <c r="AV946" s="41"/>
      <c r="AW946" s="41"/>
      <c r="AX946" s="41"/>
      <c r="AY946" s="41"/>
      <c r="AZ946" s="41"/>
      <c r="BA946" s="41"/>
      <c r="BB946" s="42"/>
      <c r="BC946" s="43"/>
      <c r="BD946" s="2"/>
      <c r="BE946" s="2"/>
      <c r="BF946" s="2"/>
      <c r="BG946" s="2"/>
      <c r="BH946" s="2"/>
      <c r="BI946" s="2"/>
      <c r="BJ946" s="2"/>
      <c r="BK946" s="2"/>
      <c r="BL946" s="2"/>
      <c r="BM946" s="2"/>
      <c r="BN946" s="2"/>
      <c r="BO946" s="2"/>
      <c r="BP946" s="2"/>
      <c r="BQ946" s="2"/>
      <c r="BR946" s="2"/>
      <c r="BS946" s="2"/>
      <c r="BT946" s="2"/>
      <c r="BU946" s="2"/>
      <c r="BV946" s="2"/>
      <c r="BW946" s="2"/>
      <c r="BX946" s="2"/>
      <c r="BY946" s="2"/>
    </row>
    <row r="947" spans="1:77" ht="15" x14ac:dyDescent="0.25">
      <c r="A947" s="47"/>
      <c r="B947" s="47"/>
      <c r="C947" s="47"/>
      <c r="D947" s="47"/>
      <c r="E947" s="47"/>
      <c r="F947" s="47"/>
      <c r="G947" s="48"/>
      <c r="H947" s="48"/>
      <c r="I947" s="48"/>
      <c r="J947" s="48"/>
      <c r="K947" s="48"/>
      <c r="L947" s="48"/>
      <c r="M947" s="49"/>
      <c r="N947" s="50"/>
      <c r="O947" s="51"/>
      <c r="P947" s="52"/>
      <c r="Q947" s="52"/>
      <c r="R947" s="51"/>
      <c r="S947" s="53"/>
      <c r="T947" s="49"/>
      <c r="U947" s="50"/>
      <c r="V947" s="51"/>
      <c r="W947" s="51"/>
      <c r="X947" s="54"/>
      <c r="Y947" s="54"/>
      <c r="Z947" s="54"/>
      <c r="AA947" s="54"/>
      <c r="AB947" s="54"/>
      <c r="AC947" s="54"/>
      <c r="AD947" s="54"/>
      <c r="AE947" s="55"/>
      <c r="AF947" s="51"/>
      <c r="AG947" s="41"/>
      <c r="AH947" s="41"/>
      <c r="AI947" s="41"/>
      <c r="AJ947" s="41"/>
      <c r="AK947" s="41"/>
      <c r="AL947" s="41"/>
      <c r="AM947" s="41"/>
      <c r="AN947" s="41"/>
      <c r="AO947" s="41"/>
      <c r="AP947" s="41"/>
      <c r="AQ947" s="41"/>
      <c r="AR947" s="41"/>
      <c r="AS947" s="41"/>
      <c r="AT947" s="41"/>
      <c r="AU947" s="41"/>
      <c r="AV947" s="41"/>
      <c r="AW947" s="41"/>
      <c r="AX947" s="41"/>
      <c r="AY947" s="41"/>
      <c r="AZ947" s="41"/>
      <c r="BA947" s="41"/>
      <c r="BB947" s="42"/>
      <c r="BC947" s="43"/>
      <c r="BD947" s="2"/>
      <c r="BE947" s="2"/>
      <c r="BF947" s="2"/>
      <c r="BG947" s="2"/>
      <c r="BH947" s="2"/>
      <c r="BI947" s="2"/>
      <c r="BJ947" s="2"/>
      <c r="BK947" s="2"/>
      <c r="BL947" s="2"/>
      <c r="BM947" s="2"/>
      <c r="BN947" s="2"/>
      <c r="BO947" s="2"/>
      <c r="BP947" s="2"/>
      <c r="BQ947" s="2"/>
      <c r="BR947" s="2"/>
      <c r="BS947" s="2"/>
      <c r="BT947" s="2"/>
      <c r="BU947" s="2"/>
      <c r="BV947" s="2"/>
      <c r="BW947" s="2"/>
      <c r="BX947" s="2"/>
      <c r="BY947" s="2"/>
    </row>
    <row r="948" spans="1:77" ht="15" x14ac:dyDescent="0.25">
      <c r="A948" s="47"/>
      <c r="B948" s="47"/>
      <c r="C948" s="47"/>
      <c r="D948" s="47"/>
      <c r="E948" s="47"/>
      <c r="F948" s="47"/>
      <c r="G948" s="48"/>
      <c r="H948" s="48"/>
      <c r="I948" s="48"/>
      <c r="J948" s="48"/>
      <c r="K948" s="48"/>
      <c r="L948" s="48"/>
      <c r="M948" s="49"/>
      <c r="N948" s="50"/>
      <c r="O948" s="51"/>
      <c r="P948" s="52"/>
      <c r="Q948" s="52"/>
      <c r="R948" s="51"/>
      <c r="S948" s="53"/>
      <c r="T948" s="49"/>
      <c r="U948" s="50"/>
      <c r="V948" s="51"/>
      <c r="W948" s="51"/>
      <c r="X948" s="54"/>
      <c r="Y948" s="54"/>
      <c r="Z948" s="54"/>
      <c r="AA948" s="54"/>
      <c r="AB948" s="54"/>
      <c r="AC948" s="54"/>
      <c r="AD948" s="54"/>
      <c r="AE948" s="55"/>
      <c r="AF948" s="51"/>
      <c r="AG948" s="41"/>
      <c r="AH948" s="41"/>
      <c r="AI948" s="41"/>
      <c r="AJ948" s="41"/>
      <c r="AK948" s="41"/>
      <c r="AL948" s="41"/>
      <c r="AM948" s="41"/>
      <c r="AN948" s="41"/>
      <c r="AO948" s="41"/>
      <c r="AP948" s="41"/>
      <c r="AQ948" s="41"/>
      <c r="AR948" s="41"/>
      <c r="AS948" s="41"/>
      <c r="AT948" s="41"/>
      <c r="AU948" s="41"/>
      <c r="AV948" s="41"/>
      <c r="AW948" s="41"/>
      <c r="AX948" s="41"/>
      <c r="AY948" s="41"/>
      <c r="AZ948" s="41"/>
      <c r="BA948" s="41"/>
      <c r="BB948" s="42"/>
      <c r="BC948" s="43"/>
      <c r="BD948" s="2"/>
      <c r="BE948" s="2"/>
      <c r="BF948" s="2"/>
      <c r="BG948" s="2"/>
      <c r="BH948" s="2"/>
      <c r="BI948" s="2"/>
      <c r="BJ948" s="2"/>
      <c r="BK948" s="2"/>
      <c r="BL948" s="2"/>
      <c r="BM948" s="2"/>
      <c r="BN948" s="2"/>
      <c r="BO948" s="2"/>
      <c r="BP948" s="2"/>
      <c r="BQ948" s="2"/>
      <c r="BR948" s="2"/>
      <c r="BS948" s="2"/>
      <c r="BT948" s="2"/>
      <c r="BU948" s="2"/>
      <c r="BV948" s="2"/>
      <c r="BW948" s="2"/>
      <c r="BX948" s="2"/>
      <c r="BY948" s="2"/>
    </row>
    <row r="949" spans="1:77" ht="15" x14ac:dyDescent="0.25">
      <c r="A949" s="47"/>
      <c r="B949" s="47"/>
      <c r="C949" s="47"/>
      <c r="D949" s="47"/>
      <c r="E949" s="47"/>
      <c r="F949" s="47"/>
      <c r="G949" s="48"/>
      <c r="H949" s="48"/>
      <c r="I949" s="48"/>
      <c r="J949" s="48"/>
      <c r="K949" s="48"/>
      <c r="L949" s="48"/>
      <c r="M949" s="49"/>
      <c r="N949" s="50"/>
      <c r="O949" s="51"/>
      <c r="P949" s="52"/>
      <c r="Q949" s="52"/>
      <c r="R949" s="51"/>
      <c r="S949" s="53"/>
      <c r="T949" s="49"/>
      <c r="U949" s="50"/>
      <c r="V949" s="51"/>
      <c r="W949" s="51"/>
      <c r="X949" s="54"/>
      <c r="Y949" s="54"/>
      <c r="Z949" s="54"/>
      <c r="AA949" s="54"/>
      <c r="AB949" s="54"/>
      <c r="AC949" s="54"/>
      <c r="AD949" s="54"/>
      <c r="AE949" s="55"/>
      <c r="AF949" s="51"/>
      <c r="AG949" s="41"/>
      <c r="AH949" s="41"/>
      <c r="AI949" s="41"/>
      <c r="AJ949" s="41"/>
      <c r="AK949" s="41"/>
      <c r="AL949" s="41"/>
      <c r="AM949" s="41"/>
      <c r="AN949" s="41"/>
      <c r="AO949" s="41"/>
      <c r="AP949" s="41"/>
      <c r="AQ949" s="41"/>
      <c r="AR949" s="41"/>
      <c r="AS949" s="41"/>
      <c r="AT949" s="41"/>
      <c r="AU949" s="41"/>
      <c r="AV949" s="41"/>
      <c r="AW949" s="41"/>
      <c r="AX949" s="41"/>
      <c r="AY949" s="41"/>
      <c r="AZ949" s="41"/>
      <c r="BA949" s="41"/>
      <c r="BB949" s="42"/>
      <c r="BC949" s="43"/>
      <c r="BD949" s="2"/>
      <c r="BE949" s="2"/>
      <c r="BF949" s="2"/>
      <c r="BG949" s="2"/>
      <c r="BH949" s="2"/>
      <c r="BI949" s="2"/>
      <c r="BJ949" s="2"/>
      <c r="BK949" s="2"/>
      <c r="BL949" s="2"/>
      <c r="BM949" s="2"/>
      <c r="BN949" s="2"/>
      <c r="BO949" s="2"/>
      <c r="BP949" s="2"/>
      <c r="BQ949" s="2"/>
      <c r="BR949" s="2"/>
      <c r="BS949" s="2"/>
      <c r="BT949" s="2"/>
      <c r="BU949" s="2"/>
      <c r="BV949" s="2"/>
      <c r="BW949" s="2"/>
      <c r="BX949" s="2"/>
      <c r="BY949" s="2"/>
    </row>
    <row r="950" spans="1:77" ht="15" x14ac:dyDescent="0.25">
      <c r="A950" s="47"/>
      <c r="B950" s="47"/>
      <c r="C950" s="47"/>
      <c r="D950" s="47"/>
      <c r="E950" s="47"/>
      <c r="F950" s="47"/>
      <c r="G950" s="48"/>
      <c r="H950" s="48"/>
      <c r="I950" s="48"/>
      <c r="J950" s="48"/>
      <c r="K950" s="48"/>
      <c r="L950" s="48"/>
      <c r="M950" s="49"/>
      <c r="N950" s="50"/>
      <c r="O950" s="51"/>
      <c r="P950" s="52"/>
      <c r="Q950" s="52"/>
      <c r="R950" s="51"/>
      <c r="S950" s="53"/>
      <c r="T950" s="49"/>
      <c r="U950" s="50"/>
      <c r="V950" s="51"/>
      <c r="W950" s="51"/>
      <c r="X950" s="54"/>
      <c r="Y950" s="54"/>
      <c r="Z950" s="54"/>
      <c r="AA950" s="54"/>
      <c r="AB950" s="54"/>
      <c r="AC950" s="54"/>
      <c r="AD950" s="54"/>
      <c r="AE950" s="55"/>
      <c r="AF950" s="51"/>
      <c r="AG950" s="41"/>
      <c r="AH950" s="41"/>
      <c r="AI950" s="41"/>
      <c r="AJ950" s="41"/>
      <c r="AK950" s="41"/>
      <c r="AL950" s="41"/>
      <c r="AM950" s="41"/>
      <c r="AN950" s="41"/>
      <c r="AO950" s="41"/>
      <c r="AP950" s="41"/>
      <c r="AQ950" s="41"/>
      <c r="AR950" s="41"/>
      <c r="AS950" s="41"/>
      <c r="AT950" s="41"/>
      <c r="AU950" s="41"/>
      <c r="AV950" s="41"/>
      <c r="AW950" s="41"/>
      <c r="AX950" s="41"/>
      <c r="AY950" s="41"/>
      <c r="AZ950" s="41"/>
      <c r="BA950" s="41"/>
      <c r="BB950" s="42"/>
      <c r="BC950" s="43"/>
      <c r="BD950" s="2"/>
      <c r="BE950" s="2"/>
      <c r="BF950" s="2"/>
      <c r="BG950" s="2"/>
      <c r="BH950" s="2"/>
      <c r="BI950" s="2"/>
      <c r="BJ950" s="2"/>
      <c r="BK950" s="2"/>
      <c r="BL950" s="2"/>
      <c r="BM950" s="2"/>
      <c r="BN950" s="2"/>
      <c r="BO950" s="2"/>
      <c r="BP950" s="2"/>
      <c r="BQ950" s="2"/>
      <c r="BR950" s="2"/>
      <c r="BS950" s="2"/>
      <c r="BT950" s="2"/>
      <c r="BU950" s="2"/>
      <c r="BV950" s="2"/>
      <c r="BW950" s="2"/>
      <c r="BX950" s="2"/>
      <c r="BY950" s="2"/>
    </row>
    <row r="951" spans="1:77" ht="15" x14ac:dyDescent="0.25">
      <c r="A951" s="47"/>
      <c r="B951" s="47"/>
      <c r="C951" s="47"/>
      <c r="D951" s="47"/>
      <c r="E951" s="47"/>
      <c r="F951" s="47"/>
      <c r="G951" s="48"/>
      <c r="H951" s="48"/>
      <c r="I951" s="48"/>
      <c r="J951" s="48"/>
      <c r="K951" s="48"/>
      <c r="L951" s="48"/>
      <c r="M951" s="49"/>
      <c r="N951" s="50"/>
      <c r="O951" s="51"/>
      <c r="P951" s="52"/>
      <c r="Q951" s="52"/>
      <c r="R951" s="51"/>
      <c r="S951" s="53"/>
      <c r="T951" s="49"/>
      <c r="U951" s="50"/>
      <c r="V951" s="51"/>
      <c r="W951" s="51"/>
      <c r="X951" s="54"/>
      <c r="Y951" s="54"/>
      <c r="Z951" s="54"/>
      <c r="AA951" s="54"/>
      <c r="AB951" s="54"/>
      <c r="AC951" s="54"/>
      <c r="AD951" s="54"/>
      <c r="AE951" s="55"/>
      <c r="AF951" s="51"/>
      <c r="AG951" s="41"/>
      <c r="AH951" s="41"/>
      <c r="AI951" s="41"/>
      <c r="AJ951" s="41"/>
      <c r="AK951" s="41"/>
      <c r="AL951" s="41"/>
      <c r="AM951" s="41"/>
      <c r="AN951" s="41"/>
      <c r="AO951" s="41"/>
      <c r="AP951" s="41"/>
      <c r="AQ951" s="41"/>
      <c r="AR951" s="41"/>
      <c r="AS951" s="41"/>
      <c r="AT951" s="41"/>
      <c r="AU951" s="41"/>
      <c r="AV951" s="41"/>
      <c r="AW951" s="41"/>
      <c r="AX951" s="41"/>
      <c r="AY951" s="41"/>
      <c r="AZ951" s="41"/>
      <c r="BA951" s="41"/>
      <c r="BB951" s="42"/>
      <c r="BC951" s="43"/>
      <c r="BD951" s="2"/>
      <c r="BE951" s="2"/>
      <c r="BF951" s="2"/>
      <c r="BG951" s="2"/>
      <c r="BH951" s="2"/>
      <c r="BI951" s="2"/>
      <c r="BJ951" s="2"/>
      <c r="BK951" s="2"/>
      <c r="BL951" s="2"/>
      <c r="BM951" s="2"/>
      <c r="BN951" s="2"/>
      <c r="BO951" s="2"/>
      <c r="BP951" s="2"/>
      <c r="BQ951" s="2"/>
      <c r="BR951" s="2"/>
      <c r="BS951" s="2"/>
      <c r="BT951" s="2"/>
      <c r="BU951" s="2"/>
      <c r="BV951" s="2"/>
      <c r="BW951" s="2"/>
      <c r="BX951" s="2"/>
      <c r="BY951" s="2"/>
    </row>
    <row r="952" spans="1:77" ht="15" x14ac:dyDescent="0.25">
      <c r="A952" s="47"/>
      <c r="B952" s="47"/>
      <c r="C952" s="47"/>
      <c r="D952" s="47"/>
      <c r="E952" s="47"/>
      <c r="F952" s="47"/>
      <c r="G952" s="48"/>
      <c r="H952" s="48"/>
      <c r="I952" s="48"/>
      <c r="J952" s="48"/>
      <c r="K952" s="48"/>
      <c r="L952" s="48"/>
      <c r="M952" s="49"/>
      <c r="N952" s="50"/>
      <c r="O952" s="51"/>
      <c r="P952" s="52"/>
      <c r="Q952" s="52"/>
      <c r="R952" s="51"/>
      <c r="S952" s="53"/>
      <c r="T952" s="49"/>
      <c r="U952" s="50"/>
      <c r="V952" s="51"/>
      <c r="W952" s="51"/>
      <c r="X952" s="54"/>
      <c r="Y952" s="54"/>
      <c r="Z952" s="54"/>
      <c r="AA952" s="54"/>
      <c r="AB952" s="54"/>
      <c r="AC952" s="54"/>
      <c r="AD952" s="54"/>
      <c r="AE952" s="55"/>
      <c r="AF952" s="51"/>
      <c r="AG952" s="41"/>
      <c r="AH952" s="41"/>
      <c r="AI952" s="41"/>
      <c r="AJ952" s="41"/>
      <c r="AK952" s="41"/>
      <c r="AL952" s="41"/>
      <c r="AM952" s="41"/>
      <c r="AN952" s="41"/>
      <c r="AO952" s="41"/>
      <c r="AP952" s="41"/>
      <c r="AQ952" s="41"/>
      <c r="AR952" s="41"/>
      <c r="AS952" s="41"/>
      <c r="AT952" s="41"/>
      <c r="AU952" s="41"/>
      <c r="AV952" s="41"/>
      <c r="AW952" s="41"/>
      <c r="AX952" s="41"/>
      <c r="AY952" s="41"/>
      <c r="AZ952" s="41"/>
      <c r="BA952" s="41"/>
      <c r="BB952" s="42"/>
      <c r="BC952" s="43"/>
      <c r="BD952" s="2"/>
      <c r="BE952" s="2"/>
      <c r="BF952" s="2"/>
      <c r="BG952" s="2"/>
      <c r="BH952" s="2"/>
      <c r="BI952" s="2"/>
      <c r="BJ952" s="2"/>
      <c r="BK952" s="2"/>
      <c r="BL952" s="2"/>
      <c r="BM952" s="2"/>
      <c r="BN952" s="2"/>
      <c r="BO952" s="2"/>
      <c r="BP952" s="2"/>
      <c r="BQ952" s="2"/>
      <c r="BR952" s="2"/>
      <c r="BS952" s="2"/>
      <c r="BT952" s="2"/>
      <c r="BU952" s="2"/>
      <c r="BV952" s="2"/>
      <c r="BW952" s="2"/>
      <c r="BX952" s="2"/>
      <c r="BY952" s="2"/>
    </row>
    <row r="953" spans="1:77" ht="15" x14ac:dyDescent="0.25">
      <c r="A953" s="47"/>
      <c r="B953" s="47"/>
      <c r="C953" s="47"/>
      <c r="D953" s="47"/>
      <c r="E953" s="47"/>
      <c r="F953" s="47"/>
      <c r="G953" s="48"/>
      <c r="H953" s="48"/>
      <c r="I953" s="48"/>
      <c r="J953" s="48"/>
      <c r="K953" s="48"/>
      <c r="L953" s="48"/>
      <c r="M953" s="49"/>
      <c r="N953" s="50"/>
      <c r="O953" s="51"/>
      <c r="P953" s="52"/>
      <c r="Q953" s="52"/>
      <c r="R953" s="51"/>
      <c r="S953" s="53"/>
      <c r="T953" s="49"/>
      <c r="U953" s="50"/>
      <c r="V953" s="51"/>
      <c r="W953" s="51"/>
      <c r="X953" s="54"/>
      <c r="Y953" s="54"/>
      <c r="Z953" s="54"/>
      <c r="AA953" s="54"/>
      <c r="AB953" s="54"/>
      <c r="AC953" s="54"/>
      <c r="AD953" s="54"/>
      <c r="AE953" s="55"/>
      <c r="AF953" s="51"/>
      <c r="AG953" s="41"/>
      <c r="AH953" s="41"/>
      <c r="AI953" s="41"/>
      <c r="AJ953" s="41"/>
      <c r="AK953" s="41"/>
      <c r="AL953" s="41"/>
      <c r="AM953" s="41"/>
      <c r="AN953" s="41"/>
      <c r="AO953" s="41"/>
      <c r="AP953" s="41"/>
      <c r="AQ953" s="41"/>
      <c r="AR953" s="41"/>
      <c r="AS953" s="41"/>
      <c r="AT953" s="41"/>
      <c r="AU953" s="41"/>
      <c r="AV953" s="41"/>
      <c r="AW953" s="41"/>
      <c r="AX953" s="41"/>
      <c r="AY953" s="41"/>
      <c r="AZ953" s="41"/>
      <c r="BA953" s="41"/>
      <c r="BB953" s="42"/>
      <c r="BC953" s="43"/>
      <c r="BD953" s="2"/>
      <c r="BE953" s="2"/>
      <c r="BF953" s="2"/>
      <c r="BG953" s="2"/>
      <c r="BH953" s="2"/>
      <c r="BI953" s="2"/>
      <c r="BJ953" s="2"/>
      <c r="BK953" s="2"/>
      <c r="BL953" s="2"/>
      <c r="BM953" s="2"/>
      <c r="BN953" s="2"/>
      <c r="BO953" s="2"/>
      <c r="BP953" s="2"/>
      <c r="BQ953" s="2"/>
      <c r="BR953" s="2"/>
      <c r="BS953" s="2"/>
      <c r="BT953" s="2"/>
      <c r="BU953" s="2"/>
      <c r="BV953" s="2"/>
      <c r="BW953" s="2"/>
      <c r="BX953" s="2"/>
      <c r="BY953" s="2"/>
    </row>
    <row r="954" spans="1:77" ht="15" x14ac:dyDescent="0.25">
      <c r="A954" s="47"/>
      <c r="B954" s="47"/>
      <c r="C954" s="47"/>
      <c r="D954" s="47"/>
      <c r="E954" s="47"/>
      <c r="F954" s="47"/>
      <c r="G954" s="48"/>
      <c r="H954" s="48"/>
      <c r="I954" s="48"/>
      <c r="J954" s="48"/>
      <c r="K954" s="48"/>
      <c r="L954" s="48"/>
      <c r="M954" s="49"/>
      <c r="N954" s="50"/>
      <c r="O954" s="51"/>
      <c r="P954" s="52"/>
      <c r="Q954" s="52"/>
      <c r="R954" s="51"/>
      <c r="S954" s="53"/>
      <c r="T954" s="49"/>
      <c r="U954" s="50"/>
      <c r="V954" s="51"/>
      <c r="W954" s="51"/>
      <c r="X954" s="54"/>
      <c r="Y954" s="54"/>
      <c r="Z954" s="54"/>
      <c r="AA954" s="54"/>
      <c r="AB954" s="54"/>
      <c r="AC954" s="54"/>
      <c r="AD954" s="54"/>
      <c r="AE954" s="55"/>
      <c r="AF954" s="51"/>
      <c r="AG954" s="41"/>
      <c r="AH954" s="41"/>
      <c r="AI954" s="41"/>
      <c r="AJ954" s="41"/>
      <c r="AK954" s="41"/>
      <c r="AL954" s="41"/>
      <c r="AM954" s="41"/>
      <c r="AN954" s="41"/>
      <c r="AO954" s="41"/>
      <c r="AP954" s="41"/>
      <c r="AQ954" s="41"/>
      <c r="AR954" s="41"/>
      <c r="AS954" s="41"/>
      <c r="AT954" s="41"/>
      <c r="AU954" s="41"/>
      <c r="AV954" s="41"/>
      <c r="AW954" s="41"/>
      <c r="AX954" s="41"/>
      <c r="AY954" s="41"/>
      <c r="AZ954" s="41"/>
      <c r="BA954" s="41"/>
      <c r="BB954" s="42"/>
      <c r="BC954" s="43"/>
      <c r="BD954" s="2"/>
      <c r="BE954" s="2"/>
      <c r="BF954" s="2"/>
      <c r="BG954" s="2"/>
      <c r="BH954" s="2"/>
      <c r="BI954" s="2"/>
      <c r="BJ954" s="2"/>
      <c r="BK954" s="2"/>
      <c r="BL954" s="2"/>
      <c r="BM954" s="2"/>
      <c r="BN954" s="2"/>
      <c r="BO954" s="2"/>
      <c r="BP954" s="2"/>
      <c r="BQ954" s="2"/>
      <c r="BR954" s="2"/>
      <c r="BS954" s="2"/>
      <c r="BT954" s="2"/>
      <c r="BU954" s="2"/>
      <c r="BV954" s="2"/>
      <c r="BW954" s="2"/>
      <c r="BX954" s="2"/>
      <c r="BY954" s="2"/>
    </row>
    <row r="955" spans="1:77" ht="15" x14ac:dyDescent="0.25">
      <c r="A955" s="47"/>
      <c r="B955" s="47"/>
      <c r="C955" s="47"/>
      <c r="D955" s="47"/>
      <c r="E955" s="47"/>
      <c r="F955" s="47"/>
      <c r="G955" s="48"/>
      <c r="H955" s="48"/>
      <c r="I955" s="48"/>
      <c r="J955" s="48"/>
      <c r="K955" s="48"/>
      <c r="L955" s="48"/>
      <c r="M955" s="49"/>
      <c r="N955" s="50"/>
      <c r="O955" s="51"/>
      <c r="P955" s="52"/>
      <c r="Q955" s="52"/>
      <c r="R955" s="51"/>
      <c r="S955" s="53"/>
      <c r="T955" s="49"/>
      <c r="U955" s="50"/>
      <c r="V955" s="51"/>
      <c r="W955" s="51"/>
      <c r="X955" s="54"/>
      <c r="Y955" s="54"/>
      <c r="Z955" s="54"/>
      <c r="AA955" s="54"/>
      <c r="AB955" s="54"/>
      <c r="AC955" s="54"/>
      <c r="AD955" s="54"/>
      <c r="AE955" s="55"/>
      <c r="AF955" s="51"/>
      <c r="AG955" s="41"/>
      <c r="AH955" s="41"/>
      <c r="AI955" s="41"/>
      <c r="AJ955" s="41"/>
      <c r="AK955" s="41"/>
      <c r="AL955" s="41"/>
      <c r="AM955" s="41"/>
      <c r="AN955" s="41"/>
      <c r="AO955" s="41"/>
      <c r="AP955" s="41"/>
      <c r="AQ955" s="41"/>
      <c r="AR955" s="41"/>
      <c r="AS955" s="41"/>
      <c r="AT955" s="41"/>
      <c r="AU955" s="41"/>
      <c r="AV955" s="41"/>
      <c r="AW955" s="41"/>
      <c r="AX955" s="41"/>
      <c r="AY955" s="41"/>
      <c r="AZ955" s="41"/>
      <c r="BA955" s="41"/>
      <c r="BB955" s="42"/>
      <c r="BC955" s="43"/>
      <c r="BD955" s="2"/>
      <c r="BE955" s="2"/>
      <c r="BF955" s="2"/>
      <c r="BG955" s="2"/>
      <c r="BH955" s="2"/>
      <c r="BI955" s="2"/>
      <c r="BJ955" s="2"/>
      <c r="BK955" s="2"/>
      <c r="BL955" s="2"/>
      <c r="BM955" s="2"/>
      <c r="BN955" s="2"/>
      <c r="BO955" s="2"/>
      <c r="BP955" s="2"/>
      <c r="BQ955" s="2"/>
      <c r="BR955" s="2"/>
      <c r="BS955" s="2"/>
      <c r="BT955" s="2"/>
      <c r="BU955" s="2"/>
      <c r="BV955" s="2"/>
      <c r="BW955" s="2"/>
      <c r="BX955" s="2"/>
      <c r="BY955" s="2"/>
    </row>
    <row r="956" spans="1:77" ht="15" x14ac:dyDescent="0.25">
      <c r="A956" s="47"/>
      <c r="B956" s="47"/>
      <c r="C956" s="47"/>
      <c r="D956" s="47"/>
      <c r="E956" s="47"/>
      <c r="F956" s="47"/>
      <c r="G956" s="48"/>
      <c r="H956" s="48"/>
      <c r="I956" s="48"/>
      <c r="J956" s="48"/>
      <c r="K956" s="48"/>
      <c r="L956" s="48"/>
      <c r="M956" s="49"/>
      <c r="N956" s="50"/>
      <c r="O956" s="51"/>
      <c r="P956" s="52"/>
      <c r="Q956" s="52"/>
      <c r="R956" s="51"/>
      <c r="S956" s="53"/>
      <c r="T956" s="49"/>
      <c r="U956" s="50"/>
      <c r="V956" s="51"/>
      <c r="W956" s="51"/>
      <c r="X956" s="54"/>
      <c r="Y956" s="54"/>
      <c r="Z956" s="54"/>
      <c r="AA956" s="54"/>
      <c r="AB956" s="54"/>
      <c r="AC956" s="54"/>
      <c r="AD956" s="54"/>
      <c r="AE956" s="55"/>
      <c r="AF956" s="51"/>
      <c r="AG956" s="41"/>
      <c r="AH956" s="41"/>
      <c r="AI956" s="41"/>
      <c r="AJ956" s="41"/>
      <c r="AK956" s="41"/>
      <c r="AL956" s="41"/>
      <c r="AM956" s="41"/>
      <c r="AN956" s="41"/>
      <c r="AO956" s="41"/>
      <c r="AP956" s="41"/>
      <c r="AQ956" s="41"/>
      <c r="AR956" s="41"/>
      <c r="AS956" s="41"/>
      <c r="AT956" s="41"/>
      <c r="AU956" s="41"/>
      <c r="AV956" s="41"/>
      <c r="AW956" s="41"/>
      <c r="AX956" s="41"/>
      <c r="AY956" s="41"/>
      <c r="AZ956" s="41"/>
      <c r="BA956" s="41"/>
      <c r="BB956" s="42"/>
      <c r="BC956" s="43"/>
      <c r="BD956" s="2"/>
      <c r="BE956" s="2"/>
      <c r="BF956" s="2"/>
      <c r="BG956" s="2"/>
      <c r="BH956" s="2"/>
      <c r="BI956" s="2"/>
      <c r="BJ956" s="2"/>
      <c r="BK956" s="2"/>
      <c r="BL956" s="2"/>
      <c r="BM956" s="2"/>
      <c r="BN956" s="2"/>
      <c r="BO956" s="2"/>
      <c r="BP956" s="2"/>
      <c r="BQ956" s="2"/>
      <c r="BR956" s="2"/>
      <c r="BS956" s="2"/>
      <c r="BT956" s="2"/>
      <c r="BU956" s="2"/>
      <c r="BV956" s="2"/>
      <c r="BW956" s="2"/>
      <c r="BX956" s="2"/>
      <c r="BY956" s="2"/>
    </row>
    <row r="957" spans="1:77" ht="15" x14ac:dyDescent="0.25">
      <c r="A957" s="47"/>
      <c r="B957" s="47"/>
      <c r="C957" s="47"/>
      <c r="D957" s="47"/>
      <c r="E957" s="47"/>
      <c r="F957" s="47"/>
      <c r="G957" s="48"/>
      <c r="H957" s="48"/>
      <c r="I957" s="48"/>
      <c r="J957" s="48"/>
      <c r="K957" s="48"/>
      <c r="L957" s="48"/>
      <c r="M957" s="49"/>
      <c r="N957" s="50"/>
      <c r="O957" s="51"/>
      <c r="P957" s="52"/>
      <c r="Q957" s="52"/>
      <c r="R957" s="51"/>
      <c r="S957" s="53"/>
      <c r="T957" s="49"/>
      <c r="U957" s="50"/>
      <c r="V957" s="51"/>
      <c r="W957" s="51"/>
      <c r="X957" s="54"/>
      <c r="Y957" s="54"/>
      <c r="Z957" s="54"/>
      <c r="AA957" s="54"/>
      <c r="AB957" s="54"/>
      <c r="AC957" s="54"/>
      <c r="AD957" s="54"/>
      <c r="AE957" s="55"/>
      <c r="AF957" s="51"/>
      <c r="AG957" s="41"/>
      <c r="AH957" s="41"/>
      <c r="AI957" s="41"/>
      <c r="AJ957" s="41"/>
      <c r="AK957" s="41"/>
      <c r="AL957" s="41"/>
      <c r="AM957" s="41"/>
      <c r="AN957" s="41"/>
      <c r="AO957" s="41"/>
      <c r="AP957" s="41"/>
      <c r="AQ957" s="41"/>
      <c r="AR957" s="41"/>
      <c r="AS957" s="41"/>
      <c r="AT957" s="41"/>
      <c r="AU957" s="41"/>
      <c r="AV957" s="41"/>
      <c r="AW957" s="41"/>
      <c r="AX957" s="41"/>
      <c r="AY957" s="41"/>
      <c r="AZ957" s="41"/>
      <c r="BA957" s="41"/>
      <c r="BB957" s="42"/>
      <c r="BC957" s="43"/>
      <c r="BD957" s="2"/>
      <c r="BE957" s="2"/>
      <c r="BF957" s="2"/>
      <c r="BG957" s="2"/>
      <c r="BH957" s="2"/>
      <c r="BI957" s="2"/>
      <c r="BJ957" s="2"/>
      <c r="BK957" s="2"/>
      <c r="BL957" s="2"/>
      <c r="BM957" s="2"/>
      <c r="BN957" s="2"/>
      <c r="BO957" s="2"/>
      <c r="BP957" s="2"/>
      <c r="BQ957" s="2"/>
      <c r="BR957" s="2"/>
      <c r="BS957" s="2"/>
      <c r="BT957" s="2"/>
      <c r="BU957" s="2"/>
      <c r="BV957" s="2"/>
      <c r="BW957" s="2"/>
      <c r="BX957" s="2"/>
      <c r="BY957" s="2"/>
    </row>
    <row r="958" spans="1:77" ht="15" x14ac:dyDescent="0.25">
      <c r="A958" s="47"/>
      <c r="B958" s="47"/>
      <c r="C958" s="47"/>
      <c r="D958" s="47"/>
      <c r="E958" s="47"/>
      <c r="F958" s="47"/>
      <c r="G958" s="48"/>
      <c r="H958" s="48"/>
      <c r="I958" s="48"/>
      <c r="J958" s="48"/>
      <c r="K958" s="48"/>
      <c r="L958" s="48"/>
      <c r="M958" s="49"/>
      <c r="N958" s="50"/>
      <c r="O958" s="51"/>
      <c r="P958" s="52"/>
      <c r="Q958" s="52"/>
      <c r="R958" s="51"/>
      <c r="S958" s="53"/>
      <c r="T958" s="49"/>
      <c r="U958" s="50"/>
      <c r="V958" s="51"/>
      <c r="W958" s="51"/>
      <c r="X958" s="54"/>
      <c r="Y958" s="54"/>
      <c r="Z958" s="54"/>
      <c r="AA958" s="54"/>
      <c r="AB958" s="54"/>
      <c r="AC958" s="54"/>
      <c r="AD958" s="54"/>
      <c r="AE958" s="55"/>
      <c r="AF958" s="51"/>
      <c r="AG958" s="41"/>
      <c r="AH958" s="41"/>
      <c r="AI958" s="41"/>
      <c r="AJ958" s="41"/>
      <c r="AK958" s="41"/>
      <c r="AL958" s="41"/>
      <c r="AM958" s="41"/>
      <c r="AN958" s="41"/>
      <c r="AO958" s="41"/>
      <c r="AP958" s="41"/>
      <c r="AQ958" s="41"/>
      <c r="AR958" s="41"/>
      <c r="AS958" s="41"/>
      <c r="AT958" s="41"/>
      <c r="AU958" s="41"/>
      <c r="AV958" s="41"/>
      <c r="AW958" s="41"/>
      <c r="AX958" s="41"/>
      <c r="AY958" s="41"/>
      <c r="AZ958" s="41"/>
      <c r="BA958" s="41"/>
      <c r="BB958" s="42"/>
      <c r="BC958" s="43"/>
      <c r="BD958" s="2"/>
      <c r="BE958" s="2"/>
      <c r="BF958" s="2"/>
      <c r="BG958" s="2"/>
      <c r="BH958" s="2"/>
      <c r="BI958" s="2"/>
      <c r="BJ958" s="2"/>
      <c r="BK958" s="2"/>
      <c r="BL958" s="2"/>
      <c r="BM958" s="2"/>
      <c r="BN958" s="2"/>
      <c r="BO958" s="2"/>
      <c r="BP958" s="2"/>
      <c r="BQ958" s="2"/>
      <c r="BR958" s="2"/>
      <c r="BS958" s="2"/>
      <c r="BT958" s="2"/>
      <c r="BU958" s="2"/>
      <c r="BV958" s="2"/>
      <c r="BW958" s="2"/>
      <c r="BX958" s="2"/>
      <c r="BY958" s="2"/>
    </row>
    <row r="959" spans="1:77" ht="15" x14ac:dyDescent="0.25">
      <c r="A959" s="47"/>
      <c r="B959" s="47"/>
      <c r="C959" s="47"/>
      <c r="D959" s="47"/>
      <c r="E959" s="47"/>
      <c r="F959" s="47"/>
      <c r="G959" s="48"/>
      <c r="H959" s="48"/>
      <c r="I959" s="48"/>
      <c r="J959" s="48"/>
      <c r="K959" s="48"/>
      <c r="L959" s="48"/>
      <c r="M959" s="49"/>
      <c r="N959" s="50"/>
      <c r="O959" s="51"/>
      <c r="P959" s="52"/>
      <c r="Q959" s="52"/>
      <c r="R959" s="51"/>
      <c r="S959" s="53"/>
      <c r="T959" s="49"/>
      <c r="U959" s="50"/>
      <c r="V959" s="51"/>
      <c r="W959" s="51"/>
      <c r="X959" s="54"/>
      <c r="Y959" s="54"/>
      <c r="Z959" s="54"/>
      <c r="AA959" s="54"/>
      <c r="AB959" s="54"/>
      <c r="AC959" s="54"/>
      <c r="AD959" s="54"/>
      <c r="AE959" s="55"/>
      <c r="AF959" s="51"/>
      <c r="AG959" s="41"/>
      <c r="AH959" s="41"/>
      <c r="AI959" s="41"/>
      <c r="AJ959" s="41"/>
      <c r="AK959" s="41"/>
      <c r="AL959" s="41"/>
      <c r="AM959" s="41"/>
      <c r="AN959" s="41"/>
      <c r="AO959" s="41"/>
      <c r="AP959" s="41"/>
      <c r="AQ959" s="41"/>
      <c r="AR959" s="41"/>
      <c r="AS959" s="41"/>
      <c r="AT959" s="41"/>
      <c r="AU959" s="41"/>
      <c r="AV959" s="41"/>
      <c r="AW959" s="41"/>
      <c r="AX959" s="41"/>
      <c r="AY959" s="41"/>
      <c r="AZ959" s="41"/>
      <c r="BA959" s="41"/>
      <c r="BB959" s="42"/>
      <c r="BC959" s="43"/>
      <c r="BD959" s="2"/>
      <c r="BE959" s="2"/>
      <c r="BF959" s="2"/>
      <c r="BG959" s="2"/>
      <c r="BH959" s="2"/>
      <c r="BI959" s="2"/>
      <c r="BJ959" s="2"/>
      <c r="BK959" s="2"/>
      <c r="BL959" s="2"/>
      <c r="BM959" s="2"/>
      <c r="BN959" s="2"/>
      <c r="BO959" s="2"/>
      <c r="BP959" s="2"/>
      <c r="BQ959" s="2"/>
      <c r="BR959" s="2"/>
      <c r="BS959" s="2"/>
      <c r="BT959" s="2"/>
      <c r="BU959" s="2"/>
      <c r="BV959" s="2"/>
      <c r="BW959" s="2"/>
      <c r="BX959" s="2"/>
      <c r="BY959" s="2"/>
    </row>
    <row r="960" spans="1:77" ht="15" x14ac:dyDescent="0.25">
      <c r="A960" s="47"/>
      <c r="B960" s="47"/>
      <c r="C960" s="47"/>
      <c r="D960" s="47"/>
      <c r="E960" s="47"/>
      <c r="F960" s="47"/>
      <c r="G960" s="48"/>
      <c r="H960" s="48"/>
      <c r="I960" s="48"/>
      <c r="J960" s="48"/>
      <c r="K960" s="48"/>
      <c r="L960" s="48"/>
      <c r="M960" s="49"/>
      <c r="N960" s="50"/>
      <c r="O960" s="51"/>
      <c r="P960" s="52"/>
      <c r="Q960" s="52"/>
      <c r="R960" s="51"/>
      <c r="S960" s="53"/>
      <c r="T960" s="49"/>
      <c r="U960" s="50"/>
      <c r="V960" s="51"/>
      <c r="W960" s="51"/>
      <c r="X960" s="54"/>
      <c r="Y960" s="54"/>
      <c r="Z960" s="54"/>
      <c r="AA960" s="54"/>
      <c r="AB960" s="54"/>
      <c r="AC960" s="54"/>
      <c r="AD960" s="54"/>
      <c r="AE960" s="55"/>
      <c r="AF960" s="51"/>
      <c r="AG960" s="41"/>
      <c r="AH960" s="41"/>
      <c r="AI960" s="41"/>
      <c r="AJ960" s="41"/>
      <c r="AK960" s="41"/>
      <c r="AL960" s="41"/>
      <c r="AM960" s="41"/>
      <c r="AN960" s="41"/>
      <c r="AO960" s="41"/>
      <c r="AP960" s="41"/>
      <c r="AQ960" s="41"/>
      <c r="AR960" s="41"/>
      <c r="AS960" s="41"/>
      <c r="AT960" s="41"/>
      <c r="AU960" s="41"/>
      <c r="AV960" s="41"/>
      <c r="AW960" s="41"/>
      <c r="AX960" s="41"/>
      <c r="AY960" s="41"/>
      <c r="AZ960" s="41"/>
      <c r="BA960" s="41"/>
      <c r="BB960" s="42"/>
      <c r="BC960" s="43"/>
      <c r="BD960" s="2"/>
      <c r="BE960" s="2"/>
      <c r="BF960" s="2"/>
      <c r="BG960" s="2"/>
      <c r="BH960" s="2"/>
      <c r="BI960" s="2"/>
      <c r="BJ960" s="2"/>
      <c r="BK960" s="2"/>
      <c r="BL960" s="2"/>
      <c r="BM960" s="2"/>
      <c r="BN960" s="2"/>
      <c r="BO960" s="2"/>
      <c r="BP960" s="2"/>
      <c r="BQ960" s="2"/>
      <c r="BR960" s="2"/>
      <c r="BS960" s="2"/>
      <c r="BT960" s="2"/>
      <c r="BU960" s="2"/>
      <c r="BV960" s="2"/>
      <c r="BW960" s="2"/>
      <c r="BX960" s="2"/>
      <c r="BY960" s="2"/>
    </row>
    <row r="961" spans="1:77" ht="15" x14ac:dyDescent="0.25">
      <c r="A961" s="47"/>
      <c r="B961" s="47"/>
      <c r="C961" s="47"/>
      <c r="D961" s="47"/>
      <c r="E961" s="47"/>
      <c r="F961" s="47"/>
      <c r="G961" s="48"/>
      <c r="H961" s="48"/>
      <c r="I961" s="48"/>
      <c r="J961" s="48"/>
      <c r="K961" s="48"/>
      <c r="L961" s="48"/>
      <c r="M961" s="49"/>
      <c r="N961" s="50"/>
      <c r="O961" s="51"/>
      <c r="P961" s="52"/>
      <c r="Q961" s="52"/>
      <c r="R961" s="51"/>
      <c r="S961" s="53"/>
      <c r="T961" s="49"/>
      <c r="U961" s="50"/>
      <c r="V961" s="51"/>
      <c r="W961" s="51"/>
      <c r="X961" s="54"/>
      <c r="Y961" s="54"/>
      <c r="Z961" s="54"/>
      <c r="AA961" s="54"/>
      <c r="AB961" s="54"/>
      <c r="AC961" s="54"/>
      <c r="AD961" s="54"/>
      <c r="AE961" s="55"/>
      <c r="AF961" s="51"/>
      <c r="AG961" s="41"/>
      <c r="AH961" s="41"/>
      <c r="AI961" s="41"/>
      <c r="AJ961" s="41"/>
      <c r="AK961" s="41"/>
      <c r="AL961" s="41"/>
      <c r="AM961" s="41"/>
      <c r="AN961" s="41"/>
      <c r="AO961" s="41"/>
      <c r="AP961" s="41"/>
      <c r="AQ961" s="41"/>
      <c r="AR961" s="41"/>
      <c r="AS961" s="41"/>
      <c r="AT961" s="41"/>
      <c r="AU961" s="41"/>
      <c r="AV961" s="41"/>
      <c r="AW961" s="41"/>
      <c r="AX961" s="41"/>
      <c r="AY961" s="41"/>
      <c r="AZ961" s="41"/>
      <c r="BA961" s="41"/>
      <c r="BB961" s="42"/>
      <c r="BC961" s="43"/>
      <c r="BD961" s="2"/>
      <c r="BE961" s="2"/>
      <c r="BF961" s="2"/>
      <c r="BG961" s="2"/>
      <c r="BH961" s="2"/>
      <c r="BI961" s="2"/>
      <c r="BJ961" s="2"/>
      <c r="BK961" s="2"/>
      <c r="BL961" s="2"/>
      <c r="BM961" s="2"/>
      <c r="BN961" s="2"/>
      <c r="BO961" s="2"/>
      <c r="BP961" s="2"/>
      <c r="BQ961" s="2"/>
      <c r="BR961" s="2"/>
      <c r="BS961" s="2"/>
      <c r="BT961" s="2"/>
      <c r="BU961" s="2"/>
      <c r="BV961" s="2"/>
      <c r="BW961" s="2"/>
      <c r="BX961" s="2"/>
      <c r="BY961" s="2"/>
    </row>
    <row r="962" spans="1:77" ht="15" x14ac:dyDescent="0.25">
      <c r="A962" s="47"/>
      <c r="B962" s="47"/>
      <c r="C962" s="47"/>
      <c r="D962" s="47"/>
      <c r="E962" s="47"/>
      <c r="F962" s="47"/>
      <c r="G962" s="48"/>
      <c r="H962" s="48"/>
      <c r="I962" s="48"/>
      <c r="J962" s="48"/>
      <c r="K962" s="48"/>
      <c r="L962" s="48"/>
      <c r="M962" s="49"/>
      <c r="N962" s="50"/>
      <c r="O962" s="51"/>
      <c r="P962" s="52"/>
      <c r="Q962" s="52"/>
      <c r="R962" s="51"/>
      <c r="S962" s="53"/>
      <c r="T962" s="49"/>
      <c r="U962" s="50"/>
      <c r="V962" s="51"/>
      <c r="W962" s="51"/>
      <c r="X962" s="54"/>
      <c r="Y962" s="54"/>
      <c r="Z962" s="54"/>
      <c r="AA962" s="54"/>
      <c r="AB962" s="54"/>
      <c r="AC962" s="54"/>
      <c r="AD962" s="54"/>
      <c r="AE962" s="55"/>
      <c r="AF962" s="51"/>
      <c r="AG962" s="41"/>
      <c r="AH962" s="41"/>
      <c r="AI962" s="41"/>
      <c r="AJ962" s="41"/>
      <c r="AK962" s="41"/>
      <c r="AL962" s="41"/>
      <c r="AM962" s="41"/>
      <c r="AN962" s="41"/>
      <c r="AO962" s="41"/>
      <c r="AP962" s="41"/>
      <c r="AQ962" s="41"/>
      <c r="AR962" s="41"/>
      <c r="AS962" s="41"/>
      <c r="AT962" s="41"/>
      <c r="AU962" s="41"/>
      <c r="AV962" s="41"/>
      <c r="AW962" s="41"/>
      <c r="AX962" s="41"/>
      <c r="AY962" s="41"/>
      <c r="AZ962" s="41"/>
      <c r="BA962" s="41"/>
      <c r="BB962" s="42"/>
      <c r="BC962" s="43"/>
      <c r="BD962" s="2"/>
      <c r="BE962" s="2"/>
      <c r="BF962" s="2"/>
      <c r="BG962" s="2"/>
      <c r="BH962" s="2"/>
      <c r="BI962" s="2"/>
      <c r="BJ962" s="2"/>
      <c r="BK962" s="2"/>
      <c r="BL962" s="2"/>
      <c r="BM962" s="2"/>
      <c r="BN962" s="2"/>
      <c r="BO962" s="2"/>
      <c r="BP962" s="2"/>
      <c r="BQ962" s="2"/>
      <c r="BR962" s="2"/>
      <c r="BS962" s="2"/>
      <c r="BT962" s="2"/>
      <c r="BU962" s="2"/>
      <c r="BV962" s="2"/>
      <c r="BW962" s="2"/>
      <c r="BX962" s="2"/>
      <c r="BY962" s="2"/>
    </row>
    <row r="963" spans="1:77" ht="15" x14ac:dyDescent="0.25">
      <c r="A963" s="47"/>
      <c r="B963" s="47"/>
      <c r="C963" s="47"/>
      <c r="D963" s="47"/>
      <c r="E963" s="47"/>
      <c r="F963" s="47"/>
      <c r="G963" s="48"/>
      <c r="H963" s="48"/>
      <c r="I963" s="48"/>
      <c r="J963" s="48"/>
      <c r="K963" s="48"/>
      <c r="L963" s="48"/>
      <c r="M963" s="49"/>
      <c r="N963" s="50"/>
      <c r="O963" s="51"/>
      <c r="P963" s="52"/>
      <c r="Q963" s="52"/>
      <c r="R963" s="51"/>
      <c r="S963" s="53"/>
      <c r="T963" s="49"/>
      <c r="U963" s="50"/>
      <c r="V963" s="51"/>
      <c r="W963" s="51"/>
      <c r="X963" s="54"/>
      <c r="Y963" s="54"/>
      <c r="Z963" s="54"/>
      <c r="AA963" s="54"/>
      <c r="AB963" s="54"/>
      <c r="AC963" s="54"/>
      <c r="AD963" s="54"/>
      <c r="AE963" s="55"/>
      <c r="AF963" s="51"/>
      <c r="AG963" s="41"/>
      <c r="AH963" s="41"/>
      <c r="AI963" s="41"/>
      <c r="AJ963" s="41"/>
      <c r="AK963" s="41"/>
      <c r="AL963" s="41"/>
      <c r="AM963" s="41"/>
      <c r="AN963" s="41"/>
      <c r="AO963" s="41"/>
      <c r="AP963" s="41"/>
      <c r="AQ963" s="41"/>
      <c r="AR963" s="41"/>
      <c r="AS963" s="41"/>
      <c r="AT963" s="41"/>
      <c r="AU963" s="41"/>
      <c r="AV963" s="41"/>
      <c r="AW963" s="41"/>
      <c r="AX963" s="41"/>
      <c r="AY963" s="41"/>
      <c r="AZ963" s="41"/>
      <c r="BA963" s="41"/>
      <c r="BB963" s="42"/>
      <c r="BC963" s="43"/>
      <c r="BD963" s="2"/>
      <c r="BE963" s="2"/>
      <c r="BF963" s="2"/>
      <c r="BG963" s="2"/>
      <c r="BH963" s="2"/>
      <c r="BI963" s="2"/>
      <c r="BJ963" s="2"/>
      <c r="BK963" s="2"/>
      <c r="BL963" s="2"/>
      <c r="BM963" s="2"/>
      <c r="BN963" s="2"/>
      <c r="BO963" s="2"/>
      <c r="BP963" s="2"/>
      <c r="BQ963" s="2"/>
      <c r="BR963" s="2"/>
      <c r="BS963" s="2"/>
      <c r="BT963" s="2"/>
      <c r="BU963" s="2"/>
      <c r="BV963" s="2"/>
      <c r="BW963" s="2"/>
      <c r="BX963" s="2"/>
      <c r="BY963" s="2"/>
    </row>
    <row r="964" spans="1:77" ht="15" x14ac:dyDescent="0.25">
      <c r="A964" s="47"/>
      <c r="B964" s="47"/>
      <c r="C964" s="47"/>
      <c r="D964" s="47"/>
      <c r="E964" s="47"/>
      <c r="F964" s="47"/>
      <c r="G964" s="48"/>
      <c r="H964" s="48"/>
      <c r="I964" s="48"/>
      <c r="J964" s="48"/>
      <c r="K964" s="48"/>
      <c r="L964" s="48"/>
      <c r="M964" s="49"/>
      <c r="N964" s="50"/>
      <c r="O964" s="51"/>
      <c r="P964" s="52"/>
      <c r="Q964" s="52"/>
      <c r="R964" s="51"/>
      <c r="S964" s="53"/>
      <c r="T964" s="49"/>
      <c r="U964" s="50"/>
      <c r="V964" s="51"/>
      <c r="W964" s="51"/>
      <c r="X964" s="54"/>
      <c r="Y964" s="54"/>
      <c r="Z964" s="54"/>
      <c r="AA964" s="54"/>
      <c r="AB964" s="54"/>
      <c r="AC964" s="54"/>
      <c r="AD964" s="54"/>
      <c r="AE964" s="55"/>
      <c r="AF964" s="51"/>
      <c r="AG964" s="41"/>
      <c r="AH964" s="41"/>
      <c r="AI964" s="41"/>
      <c r="AJ964" s="41"/>
      <c r="AK964" s="41"/>
      <c r="AL964" s="41"/>
      <c r="AM964" s="41"/>
      <c r="AN964" s="41"/>
      <c r="AO964" s="41"/>
      <c r="AP964" s="41"/>
      <c r="AQ964" s="41"/>
      <c r="AR964" s="41"/>
      <c r="AS964" s="41"/>
      <c r="AT964" s="41"/>
      <c r="AU964" s="41"/>
      <c r="AV964" s="41"/>
      <c r="AW964" s="41"/>
      <c r="AX964" s="41"/>
      <c r="AY964" s="41"/>
      <c r="AZ964" s="41"/>
      <c r="BA964" s="41"/>
      <c r="BB964" s="42"/>
      <c r="BC964" s="43"/>
      <c r="BD964" s="2"/>
      <c r="BE964" s="2"/>
      <c r="BF964" s="2"/>
      <c r="BG964" s="2"/>
      <c r="BH964" s="2"/>
      <c r="BI964" s="2"/>
      <c r="BJ964" s="2"/>
      <c r="BK964" s="2"/>
      <c r="BL964" s="2"/>
      <c r="BM964" s="2"/>
      <c r="BN964" s="2"/>
      <c r="BO964" s="2"/>
      <c r="BP964" s="2"/>
      <c r="BQ964" s="2"/>
      <c r="BR964" s="2"/>
      <c r="BS964" s="2"/>
      <c r="BT964" s="2"/>
      <c r="BU964" s="2"/>
      <c r="BV964" s="2"/>
      <c r="BW964" s="2"/>
      <c r="BX964" s="2"/>
      <c r="BY964" s="2"/>
    </row>
    <row r="965" spans="1:77" ht="15" x14ac:dyDescent="0.25">
      <c r="A965" s="47"/>
      <c r="B965" s="47"/>
      <c r="C965" s="47"/>
      <c r="D965" s="47"/>
      <c r="E965" s="47"/>
      <c r="F965" s="47"/>
      <c r="G965" s="48"/>
      <c r="H965" s="48"/>
      <c r="I965" s="48"/>
      <c r="J965" s="48"/>
      <c r="K965" s="48"/>
      <c r="L965" s="48"/>
      <c r="M965" s="49"/>
      <c r="N965" s="50"/>
      <c r="O965" s="51"/>
      <c r="P965" s="52"/>
      <c r="Q965" s="52"/>
      <c r="R965" s="51"/>
      <c r="S965" s="53"/>
      <c r="T965" s="49"/>
      <c r="U965" s="50"/>
      <c r="V965" s="51"/>
      <c r="W965" s="51"/>
      <c r="X965" s="54"/>
      <c r="Y965" s="54"/>
      <c r="Z965" s="54"/>
      <c r="AA965" s="54"/>
      <c r="AB965" s="54"/>
      <c r="AC965" s="54"/>
      <c r="AD965" s="54"/>
      <c r="AE965" s="55"/>
      <c r="AF965" s="51"/>
      <c r="AG965" s="41"/>
      <c r="AH965" s="41"/>
      <c r="AI965" s="41"/>
      <c r="AJ965" s="41"/>
      <c r="AK965" s="41"/>
      <c r="AL965" s="41"/>
      <c r="AM965" s="41"/>
      <c r="AN965" s="41"/>
      <c r="AO965" s="41"/>
      <c r="AP965" s="41"/>
      <c r="AQ965" s="41"/>
      <c r="AR965" s="41"/>
      <c r="AS965" s="41"/>
      <c r="AT965" s="41"/>
      <c r="AU965" s="41"/>
      <c r="AV965" s="41"/>
      <c r="AW965" s="41"/>
      <c r="AX965" s="41"/>
      <c r="AY965" s="41"/>
      <c r="AZ965" s="41"/>
      <c r="BA965" s="41"/>
      <c r="BB965" s="42"/>
      <c r="BC965" s="43"/>
      <c r="BD965" s="2"/>
      <c r="BE965" s="2"/>
      <c r="BF965" s="2"/>
      <c r="BG965" s="2"/>
      <c r="BH965" s="2"/>
      <c r="BI965" s="2"/>
      <c r="BJ965" s="2"/>
      <c r="BK965" s="2"/>
      <c r="BL965" s="2"/>
      <c r="BM965" s="2"/>
      <c r="BN965" s="2"/>
      <c r="BO965" s="2"/>
      <c r="BP965" s="2"/>
      <c r="BQ965" s="2"/>
      <c r="BR965" s="2"/>
      <c r="BS965" s="2"/>
      <c r="BT965" s="2"/>
      <c r="BU965" s="2"/>
      <c r="BV965" s="2"/>
      <c r="BW965" s="2"/>
      <c r="BX965" s="2"/>
      <c r="BY965" s="2"/>
    </row>
    <row r="966" spans="1:77" ht="15" x14ac:dyDescent="0.25">
      <c r="A966" s="47"/>
      <c r="B966" s="47"/>
      <c r="C966" s="47"/>
      <c r="D966" s="47"/>
      <c r="E966" s="47"/>
      <c r="F966" s="47"/>
      <c r="G966" s="48"/>
      <c r="H966" s="48"/>
      <c r="I966" s="48"/>
      <c r="J966" s="48"/>
      <c r="K966" s="48"/>
      <c r="L966" s="48"/>
      <c r="M966" s="49"/>
      <c r="N966" s="50"/>
      <c r="O966" s="51"/>
      <c r="P966" s="52"/>
      <c r="Q966" s="52"/>
      <c r="R966" s="51"/>
      <c r="S966" s="53"/>
      <c r="T966" s="49"/>
      <c r="U966" s="50"/>
      <c r="V966" s="51"/>
      <c r="W966" s="51"/>
      <c r="X966" s="54"/>
      <c r="Y966" s="54"/>
      <c r="Z966" s="54"/>
      <c r="AA966" s="54"/>
      <c r="AB966" s="54"/>
      <c r="AC966" s="54"/>
      <c r="AD966" s="54"/>
      <c r="AE966" s="55"/>
      <c r="AF966" s="51"/>
      <c r="AG966" s="41"/>
      <c r="AH966" s="41"/>
      <c r="AI966" s="41"/>
      <c r="AJ966" s="41"/>
      <c r="AK966" s="41"/>
      <c r="AL966" s="41"/>
      <c r="AM966" s="41"/>
      <c r="AN966" s="41"/>
      <c r="AO966" s="41"/>
      <c r="AP966" s="41"/>
      <c r="AQ966" s="41"/>
      <c r="AR966" s="41"/>
      <c r="AS966" s="41"/>
      <c r="AT966" s="41"/>
      <c r="AU966" s="41"/>
      <c r="AV966" s="41"/>
      <c r="AW966" s="41"/>
      <c r="AX966" s="41"/>
      <c r="AY966" s="41"/>
      <c r="AZ966" s="41"/>
      <c r="BA966" s="41"/>
      <c r="BB966" s="42"/>
      <c r="BC966" s="43"/>
      <c r="BD966" s="2"/>
      <c r="BE966" s="2"/>
      <c r="BF966" s="2"/>
      <c r="BG966" s="2"/>
      <c r="BH966" s="2"/>
      <c r="BI966" s="2"/>
      <c r="BJ966" s="2"/>
      <c r="BK966" s="2"/>
      <c r="BL966" s="2"/>
      <c r="BM966" s="2"/>
      <c r="BN966" s="2"/>
      <c r="BO966" s="2"/>
      <c r="BP966" s="2"/>
      <c r="BQ966" s="2"/>
      <c r="BR966" s="2"/>
      <c r="BS966" s="2"/>
      <c r="BT966" s="2"/>
      <c r="BU966" s="2"/>
      <c r="BV966" s="2"/>
      <c r="BW966" s="2"/>
      <c r="BX966" s="2"/>
      <c r="BY966" s="2"/>
    </row>
    <row r="967" spans="1:77" ht="15" x14ac:dyDescent="0.25">
      <c r="A967" s="47"/>
      <c r="B967" s="47"/>
      <c r="C967" s="47"/>
      <c r="D967" s="47"/>
      <c r="E967" s="47"/>
      <c r="F967" s="47"/>
      <c r="G967" s="48"/>
      <c r="H967" s="48"/>
      <c r="I967" s="48"/>
      <c r="J967" s="48"/>
      <c r="K967" s="48"/>
      <c r="L967" s="48"/>
      <c r="M967" s="49"/>
      <c r="N967" s="50"/>
      <c r="O967" s="51"/>
      <c r="P967" s="52"/>
      <c r="Q967" s="52"/>
      <c r="R967" s="51"/>
      <c r="S967" s="53"/>
      <c r="T967" s="49"/>
      <c r="U967" s="50"/>
      <c r="V967" s="51"/>
      <c r="W967" s="51"/>
      <c r="X967" s="54"/>
      <c r="Y967" s="54"/>
      <c r="Z967" s="54"/>
      <c r="AA967" s="54"/>
      <c r="AB967" s="54"/>
      <c r="AC967" s="54"/>
      <c r="AD967" s="54"/>
      <c r="AE967" s="55"/>
      <c r="AF967" s="51"/>
      <c r="AG967" s="41"/>
      <c r="AH967" s="41"/>
      <c r="AI967" s="41"/>
      <c r="AJ967" s="41"/>
      <c r="AK967" s="41"/>
      <c r="AL967" s="41"/>
      <c r="AM967" s="41"/>
      <c r="AN967" s="41"/>
      <c r="AO967" s="41"/>
      <c r="AP967" s="41"/>
      <c r="AQ967" s="41"/>
      <c r="AR967" s="41"/>
      <c r="AS967" s="41"/>
      <c r="AT967" s="41"/>
      <c r="AU967" s="41"/>
      <c r="AV967" s="41"/>
      <c r="AW967" s="41"/>
      <c r="AX967" s="41"/>
      <c r="AY967" s="41"/>
      <c r="AZ967" s="41"/>
      <c r="BA967" s="41"/>
      <c r="BB967" s="42"/>
      <c r="BC967" s="43"/>
      <c r="BD967" s="2"/>
      <c r="BE967" s="2"/>
      <c r="BF967" s="2"/>
      <c r="BG967" s="2"/>
      <c r="BH967" s="2"/>
      <c r="BI967" s="2"/>
      <c r="BJ967" s="2"/>
      <c r="BK967" s="2"/>
      <c r="BL967" s="2"/>
      <c r="BM967" s="2"/>
      <c r="BN967" s="2"/>
      <c r="BO967" s="2"/>
      <c r="BP967" s="2"/>
      <c r="BQ967" s="2"/>
      <c r="BR967" s="2"/>
      <c r="BS967" s="2"/>
      <c r="BT967" s="2"/>
      <c r="BU967" s="2"/>
      <c r="BV967" s="2"/>
      <c r="BW967" s="2"/>
      <c r="BX967" s="2"/>
      <c r="BY967" s="2"/>
    </row>
    <row r="968" spans="1:77" ht="15" x14ac:dyDescent="0.25">
      <c r="A968" s="47"/>
      <c r="B968" s="47"/>
      <c r="C968" s="47"/>
      <c r="D968" s="47"/>
      <c r="E968" s="47"/>
      <c r="F968" s="47"/>
      <c r="G968" s="48"/>
      <c r="H968" s="48"/>
      <c r="I968" s="48"/>
      <c r="J968" s="48"/>
      <c r="K968" s="48"/>
      <c r="L968" s="48"/>
      <c r="M968" s="49"/>
      <c r="N968" s="50"/>
      <c r="O968" s="51"/>
      <c r="P968" s="52"/>
      <c r="Q968" s="52"/>
      <c r="R968" s="51"/>
      <c r="S968" s="53"/>
      <c r="T968" s="49"/>
      <c r="U968" s="50"/>
      <c r="V968" s="51"/>
      <c r="W968" s="51"/>
      <c r="X968" s="54"/>
      <c r="Y968" s="54"/>
      <c r="Z968" s="54"/>
      <c r="AA968" s="54"/>
      <c r="AB968" s="54"/>
      <c r="AC968" s="54"/>
      <c r="AD968" s="54"/>
      <c r="AE968" s="55"/>
      <c r="AF968" s="51"/>
      <c r="AG968" s="41"/>
      <c r="AH968" s="41"/>
      <c r="AI968" s="41"/>
      <c r="AJ968" s="41"/>
      <c r="AK968" s="41"/>
      <c r="AL968" s="41"/>
      <c r="AM968" s="41"/>
      <c r="AN968" s="41"/>
      <c r="AO968" s="41"/>
      <c r="AP968" s="41"/>
      <c r="AQ968" s="41"/>
      <c r="AR968" s="41"/>
      <c r="AS968" s="41"/>
      <c r="AT968" s="41"/>
      <c r="AU968" s="41"/>
      <c r="AV968" s="41"/>
      <c r="AW968" s="41"/>
      <c r="AX968" s="41"/>
      <c r="AY968" s="41"/>
      <c r="AZ968" s="41"/>
      <c r="BA968" s="41"/>
      <c r="BB968" s="42"/>
      <c r="BC968" s="43"/>
      <c r="BD968" s="2"/>
      <c r="BE968" s="2"/>
      <c r="BF968" s="2"/>
      <c r="BG968" s="2"/>
      <c r="BH968" s="2"/>
      <c r="BI968" s="2"/>
      <c r="BJ968" s="2"/>
      <c r="BK968" s="2"/>
      <c r="BL968" s="2"/>
      <c r="BM968" s="2"/>
      <c r="BN968" s="2"/>
      <c r="BO968" s="2"/>
      <c r="BP968" s="2"/>
      <c r="BQ968" s="2"/>
      <c r="BR968" s="2"/>
      <c r="BS968" s="2"/>
      <c r="BT968" s="2"/>
      <c r="BU968" s="2"/>
      <c r="BV968" s="2"/>
      <c r="BW968" s="2"/>
      <c r="BX968" s="2"/>
      <c r="BY968" s="2"/>
    </row>
    <row r="969" spans="1:77" ht="15" x14ac:dyDescent="0.25">
      <c r="A969" s="47"/>
      <c r="B969" s="47"/>
      <c r="C969" s="47"/>
      <c r="D969" s="47"/>
      <c r="E969" s="47"/>
      <c r="F969" s="47"/>
      <c r="G969" s="48"/>
      <c r="H969" s="48"/>
      <c r="I969" s="48"/>
      <c r="J969" s="48"/>
      <c r="K969" s="48"/>
      <c r="L969" s="48"/>
      <c r="M969" s="49"/>
      <c r="N969" s="50"/>
      <c r="O969" s="51"/>
      <c r="P969" s="52"/>
      <c r="Q969" s="52"/>
      <c r="R969" s="51"/>
      <c r="S969" s="53"/>
      <c r="T969" s="49"/>
      <c r="U969" s="50"/>
      <c r="V969" s="51"/>
      <c r="W969" s="51"/>
      <c r="X969" s="54"/>
      <c r="Y969" s="54"/>
      <c r="Z969" s="54"/>
      <c r="AA969" s="54"/>
      <c r="AB969" s="54"/>
      <c r="AC969" s="54"/>
      <c r="AD969" s="54"/>
      <c r="AE969" s="55"/>
      <c r="AF969" s="51"/>
      <c r="AG969" s="41"/>
      <c r="AH969" s="41"/>
      <c r="AI969" s="41"/>
      <c r="AJ969" s="41"/>
      <c r="AK969" s="41"/>
      <c r="AL969" s="41"/>
      <c r="AM969" s="41"/>
      <c r="AN969" s="41"/>
      <c r="AO969" s="41"/>
      <c r="AP969" s="41"/>
      <c r="AQ969" s="41"/>
      <c r="AR969" s="41"/>
      <c r="AS969" s="41"/>
      <c r="AT969" s="41"/>
      <c r="AU969" s="41"/>
      <c r="AV969" s="41"/>
      <c r="AW969" s="41"/>
      <c r="AX969" s="41"/>
      <c r="AY969" s="41"/>
      <c r="AZ969" s="41"/>
      <c r="BA969" s="41"/>
      <c r="BB969" s="42"/>
      <c r="BC969" s="43"/>
      <c r="BD969" s="2"/>
      <c r="BE969" s="2"/>
      <c r="BF969" s="2"/>
      <c r="BG969" s="2"/>
      <c r="BH969" s="2"/>
      <c r="BI969" s="2"/>
      <c r="BJ969" s="2"/>
      <c r="BK969" s="2"/>
      <c r="BL969" s="2"/>
      <c r="BM969" s="2"/>
      <c r="BN969" s="2"/>
      <c r="BO969" s="2"/>
      <c r="BP969" s="2"/>
      <c r="BQ969" s="2"/>
      <c r="BR969" s="2"/>
      <c r="BS969" s="2"/>
      <c r="BT969" s="2"/>
      <c r="BU969" s="2"/>
      <c r="BV969" s="2"/>
      <c r="BW969" s="2"/>
      <c r="BX969" s="2"/>
      <c r="BY969" s="2"/>
    </row>
    <row r="970" spans="1:77" ht="15" x14ac:dyDescent="0.25">
      <c r="A970" s="47"/>
      <c r="B970" s="47"/>
      <c r="C970" s="47"/>
      <c r="D970" s="47"/>
      <c r="E970" s="47"/>
      <c r="F970" s="47"/>
      <c r="G970" s="48"/>
      <c r="H970" s="48"/>
      <c r="I970" s="48"/>
      <c r="J970" s="48"/>
      <c r="K970" s="48"/>
      <c r="L970" s="48"/>
      <c r="M970" s="49"/>
      <c r="N970" s="50"/>
      <c r="O970" s="51"/>
      <c r="P970" s="52"/>
      <c r="Q970" s="52"/>
      <c r="R970" s="51"/>
      <c r="S970" s="53"/>
      <c r="T970" s="49"/>
      <c r="U970" s="50"/>
      <c r="V970" s="51"/>
      <c r="W970" s="51"/>
      <c r="X970" s="54"/>
      <c r="Y970" s="54"/>
      <c r="Z970" s="54"/>
      <c r="AA970" s="54"/>
      <c r="AB970" s="54"/>
      <c r="AC970" s="54"/>
      <c r="AD970" s="54"/>
      <c r="AE970" s="55"/>
      <c r="AF970" s="51"/>
      <c r="AG970" s="41"/>
      <c r="AH970" s="41"/>
      <c r="AI970" s="41"/>
      <c r="AJ970" s="41"/>
      <c r="AK970" s="41"/>
      <c r="AL970" s="41"/>
      <c r="AM970" s="41"/>
      <c r="AN970" s="41"/>
      <c r="AO970" s="41"/>
      <c r="AP970" s="41"/>
      <c r="AQ970" s="41"/>
      <c r="AR970" s="41"/>
      <c r="AS970" s="41"/>
      <c r="AT970" s="41"/>
      <c r="AU970" s="41"/>
      <c r="AV970" s="41"/>
      <c r="AW970" s="41"/>
      <c r="AX970" s="41"/>
      <c r="AY970" s="41"/>
      <c r="AZ970" s="41"/>
      <c r="BA970" s="41"/>
      <c r="BB970" s="42"/>
      <c r="BC970" s="43"/>
      <c r="BD970" s="2"/>
      <c r="BE970" s="2"/>
      <c r="BF970" s="2"/>
      <c r="BG970" s="2"/>
      <c r="BH970" s="2"/>
      <c r="BI970" s="2"/>
      <c r="BJ970" s="2"/>
      <c r="BK970" s="2"/>
      <c r="BL970" s="2"/>
      <c r="BM970" s="2"/>
      <c r="BN970" s="2"/>
      <c r="BO970" s="2"/>
      <c r="BP970" s="2"/>
      <c r="BQ970" s="2"/>
      <c r="BR970" s="2"/>
      <c r="BS970" s="2"/>
      <c r="BT970" s="2"/>
      <c r="BU970" s="2"/>
      <c r="BV970" s="2"/>
      <c r="BW970" s="2"/>
      <c r="BX970" s="2"/>
      <c r="BY970" s="2"/>
    </row>
    <row r="971" spans="1:77" ht="15" x14ac:dyDescent="0.25">
      <c r="A971" s="47"/>
      <c r="B971" s="47"/>
      <c r="C971" s="47"/>
      <c r="D971" s="47"/>
      <c r="E971" s="47"/>
      <c r="F971" s="47"/>
      <c r="G971" s="48"/>
      <c r="H971" s="48"/>
      <c r="I971" s="48"/>
      <c r="J971" s="48"/>
      <c r="K971" s="48"/>
      <c r="L971" s="48"/>
      <c r="M971" s="49"/>
      <c r="N971" s="50"/>
      <c r="O971" s="51"/>
      <c r="P971" s="52"/>
      <c r="Q971" s="52"/>
      <c r="R971" s="51"/>
      <c r="S971" s="53"/>
      <c r="T971" s="49"/>
      <c r="U971" s="50"/>
      <c r="V971" s="51"/>
      <c r="W971" s="51"/>
      <c r="X971" s="54"/>
      <c r="Y971" s="54"/>
      <c r="Z971" s="54"/>
      <c r="AA971" s="54"/>
      <c r="AB971" s="54"/>
      <c r="AC971" s="54"/>
      <c r="AD971" s="54"/>
      <c r="AE971" s="55"/>
      <c r="AF971" s="51"/>
      <c r="AG971" s="41"/>
      <c r="AH971" s="41"/>
      <c r="AI971" s="41"/>
      <c r="AJ971" s="41"/>
      <c r="AK971" s="41"/>
      <c r="AL971" s="41"/>
      <c r="AM971" s="41"/>
      <c r="AN971" s="41"/>
      <c r="AO971" s="41"/>
      <c r="AP971" s="41"/>
      <c r="AQ971" s="41"/>
      <c r="AR971" s="41"/>
      <c r="AS971" s="41"/>
      <c r="AT971" s="41"/>
      <c r="AU971" s="41"/>
      <c r="AV971" s="41"/>
      <c r="AW971" s="41"/>
      <c r="AX971" s="41"/>
      <c r="AY971" s="41"/>
      <c r="AZ971" s="41"/>
      <c r="BA971" s="41"/>
      <c r="BB971" s="42"/>
      <c r="BC971" s="43"/>
      <c r="BD971" s="2"/>
      <c r="BE971" s="2"/>
      <c r="BF971" s="2"/>
      <c r="BG971" s="2"/>
      <c r="BH971" s="2"/>
      <c r="BI971" s="2"/>
      <c r="BJ971" s="2"/>
      <c r="BK971" s="2"/>
      <c r="BL971" s="2"/>
      <c r="BM971" s="2"/>
      <c r="BN971" s="2"/>
      <c r="BO971" s="2"/>
      <c r="BP971" s="2"/>
      <c r="BQ971" s="2"/>
      <c r="BR971" s="2"/>
      <c r="BS971" s="2"/>
      <c r="BT971" s="2"/>
      <c r="BU971" s="2"/>
      <c r="BV971" s="2"/>
      <c r="BW971" s="2"/>
      <c r="BX971" s="2"/>
      <c r="BY971" s="2"/>
    </row>
    <row r="972" spans="1:77" ht="15" x14ac:dyDescent="0.25">
      <c r="A972" s="47"/>
      <c r="B972" s="47"/>
      <c r="C972" s="47"/>
      <c r="D972" s="47"/>
      <c r="E972" s="47"/>
      <c r="F972" s="47"/>
      <c r="G972" s="48"/>
      <c r="H972" s="48"/>
      <c r="I972" s="48"/>
      <c r="J972" s="48"/>
      <c r="K972" s="48"/>
      <c r="L972" s="48"/>
      <c r="M972" s="49"/>
      <c r="N972" s="50"/>
      <c r="O972" s="51"/>
      <c r="P972" s="52"/>
      <c r="Q972" s="52"/>
      <c r="R972" s="51"/>
      <c r="S972" s="53"/>
      <c r="T972" s="49"/>
      <c r="U972" s="50"/>
      <c r="V972" s="51"/>
      <c r="W972" s="51"/>
      <c r="X972" s="54"/>
      <c r="Y972" s="54"/>
      <c r="Z972" s="54"/>
      <c r="AA972" s="54"/>
      <c r="AB972" s="54"/>
      <c r="AC972" s="54"/>
      <c r="AD972" s="54"/>
      <c r="AE972" s="55"/>
      <c r="AF972" s="51"/>
      <c r="AG972" s="41"/>
      <c r="AH972" s="41"/>
      <c r="AI972" s="41"/>
      <c r="AJ972" s="41"/>
      <c r="AK972" s="41"/>
      <c r="AL972" s="41"/>
      <c r="AM972" s="41"/>
      <c r="AN972" s="41"/>
      <c r="AO972" s="41"/>
      <c r="AP972" s="41"/>
      <c r="AQ972" s="41"/>
      <c r="AR972" s="41"/>
      <c r="AS972" s="41"/>
      <c r="AT972" s="41"/>
      <c r="AU972" s="41"/>
      <c r="AV972" s="41"/>
      <c r="AW972" s="41"/>
      <c r="AX972" s="41"/>
      <c r="AY972" s="41"/>
      <c r="AZ972" s="41"/>
      <c r="BA972" s="41"/>
      <c r="BB972" s="42"/>
      <c r="BC972" s="43"/>
      <c r="BD972" s="2"/>
      <c r="BE972" s="2"/>
      <c r="BF972" s="2"/>
      <c r="BG972" s="2"/>
      <c r="BH972" s="2"/>
      <c r="BI972" s="2"/>
      <c r="BJ972" s="2"/>
      <c r="BK972" s="2"/>
      <c r="BL972" s="2"/>
      <c r="BM972" s="2"/>
      <c r="BN972" s="2"/>
      <c r="BO972" s="2"/>
      <c r="BP972" s="2"/>
      <c r="BQ972" s="2"/>
      <c r="BR972" s="2"/>
      <c r="BS972" s="2"/>
      <c r="BT972" s="2"/>
      <c r="BU972" s="2"/>
      <c r="BV972" s="2"/>
      <c r="BW972" s="2"/>
      <c r="BX972" s="2"/>
      <c r="BY972" s="2"/>
    </row>
    <row r="973" spans="1:77" ht="15" x14ac:dyDescent="0.25">
      <c r="A973" s="47"/>
      <c r="B973" s="47"/>
      <c r="C973" s="47"/>
      <c r="D973" s="47"/>
      <c r="E973" s="47"/>
      <c r="F973" s="47"/>
      <c r="G973" s="48"/>
      <c r="H973" s="48"/>
      <c r="I973" s="48"/>
      <c r="J973" s="48"/>
      <c r="K973" s="48"/>
      <c r="L973" s="48"/>
      <c r="M973" s="49"/>
      <c r="N973" s="50"/>
      <c r="O973" s="51"/>
      <c r="P973" s="52"/>
      <c r="Q973" s="52"/>
      <c r="R973" s="51"/>
      <c r="S973" s="53"/>
      <c r="T973" s="49"/>
      <c r="U973" s="50"/>
      <c r="V973" s="51"/>
      <c r="W973" s="51"/>
      <c r="X973" s="54"/>
      <c r="Y973" s="54"/>
      <c r="Z973" s="54"/>
      <c r="AA973" s="54"/>
      <c r="AB973" s="54"/>
      <c r="AC973" s="54"/>
      <c r="AD973" s="54"/>
      <c r="AE973" s="55"/>
      <c r="AF973" s="51"/>
      <c r="AG973" s="41"/>
      <c r="AH973" s="41"/>
      <c r="AI973" s="41"/>
      <c r="AJ973" s="41"/>
      <c r="AK973" s="41"/>
      <c r="AL973" s="41"/>
      <c r="AM973" s="41"/>
      <c r="AN973" s="41"/>
      <c r="AO973" s="41"/>
      <c r="AP973" s="41"/>
      <c r="AQ973" s="41"/>
      <c r="AR973" s="41"/>
      <c r="AS973" s="41"/>
      <c r="AT973" s="41"/>
      <c r="AU973" s="41"/>
      <c r="AV973" s="41"/>
      <c r="AW973" s="41"/>
      <c r="AX973" s="41"/>
      <c r="AY973" s="41"/>
      <c r="AZ973" s="41"/>
      <c r="BA973" s="41"/>
      <c r="BB973" s="42"/>
      <c r="BC973" s="43"/>
      <c r="BD973" s="2"/>
      <c r="BE973" s="2"/>
      <c r="BF973" s="2"/>
      <c r="BG973" s="2"/>
      <c r="BH973" s="2"/>
      <c r="BI973" s="2"/>
      <c r="BJ973" s="2"/>
      <c r="BK973" s="2"/>
      <c r="BL973" s="2"/>
      <c r="BM973" s="2"/>
      <c r="BN973" s="2"/>
      <c r="BO973" s="2"/>
      <c r="BP973" s="2"/>
      <c r="BQ973" s="2"/>
      <c r="BR973" s="2"/>
      <c r="BS973" s="2"/>
      <c r="BT973" s="2"/>
      <c r="BU973" s="2"/>
      <c r="BV973" s="2"/>
      <c r="BW973" s="2"/>
      <c r="BX973" s="2"/>
      <c r="BY973" s="2"/>
    </row>
    <row r="974" spans="1:77" ht="15" x14ac:dyDescent="0.25">
      <c r="A974" s="47"/>
      <c r="B974" s="47"/>
      <c r="C974" s="47"/>
      <c r="D974" s="47"/>
      <c r="E974" s="47"/>
      <c r="F974" s="47"/>
      <c r="G974" s="48"/>
      <c r="H974" s="48"/>
      <c r="I974" s="48"/>
      <c r="J974" s="48"/>
      <c r="K974" s="48"/>
      <c r="L974" s="48"/>
      <c r="M974" s="49"/>
      <c r="N974" s="50"/>
      <c r="O974" s="51"/>
      <c r="P974" s="52"/>
      <c r="Q974" s="52"/>
      <c r="R974" s="51"/>
      <c r="S974" s="53"/>
      <c r="T974" s="49"/>
      <c r="U974" s="50"/>
      <c r="V974" s="51"/>
      <c r="W974" s="51"/>
      <c r="X974" s="54"/>
      <c r="Y974" s="54"/>
      <c r="Z974" s="54"/>
      <c r="AA974" s="54"/>
      <c r="AB974" s="54"/>
      <c r="AC974" s="54"/>
      <c r="AD974" s="54"/>
      <c r="AE974" s="55"/>
      <c r="AF974" s="51"/>
      <c r="AG974" s="41"/>
      <c r="AH974" s="41"/>
      <c r="AI974" s="41"/>
      <c r="AJ974" s="41"/>
      <c r="AK974" s="41"/>
      <c r="AL974" s="41"/>
      <c r="AM974" s="41"/>
      <c r="AN974" s="41"/>
      <c r="AO974" s="41"/>
      <c r="AP974" s="41"/>
      <c r="AQ974" s="41"/>
      <c r="AR974" s="41"/>
      <c r="AS974" s="41"/>
      <c r="AT974" s="41"/>
      <c r="AU974" s="41"/>
      <c r="AV974" s="41"/>
      <c r="AW974" s="41"/>
      <c r="AX974" s="41"/>
      <c r="AY974" s="41"/>
      <c r="AZ974" s="41"/>
      <c r="BA974" s="41"/>
      <c r="BB974" s="42"/>
      <c r="BC974" s="43"/>
      <c r="BD974" s="2"/>
      <c r="BE974" s="2"/>
      <c r="BF974" s="2"/>
      <c r="BG974" s="2"/>
      <c r="BH974" s="2"/>
      <c r="BI974" s="2"/>
      <c r="BJ974" s="2"/>
      <c r="BK974" s="2"/>
      <c r="BL974" s="2"/>
      <c r="BM974" s="2"/>
      <c r="BN974" s="2"/>
      <c r="BO974" s="2"/>
      <c r="BP974" s="2"/>
      <c r="BQ974" s="2"/>
      <c r="BR974" s="2"/>
      <c r="BS974" s="2"/>
      <c r="BT974" s="2"/>
      <c r="BU974" s="2"/>
      <c r="BV974" s="2"/>
      <c r="BW974" s="2"/>
      <c r="BX974" s="2"/>
      <c r="BY974" s="2"/>
    </row>
    <row r="975" spans="1:77" ht="15" x14ac:dyDescent="0.25">
      <c r="A975" s="47"/>
      <c r="B975" s="47"/>
      <c r="C975" s="47"/>
      <c r="D975" s="47"/>
      <c r="E975" s="47"/>
      <c r="F975" s="47"/>
      <c r="G975" s="48"/>
      <c r="H975" s="48"/>
      <c r="I975" s="48"/>
      <c r="J975" s="48"/>
      <c r="K975" s="48"/>
      <c r="L975" s="48"/>
      <c r="M975" s="49"/>
      <c r="N975" s="50"/>
      <c r="O975" s="51"/>
      <c r="P975" s="52"/>
      <c r="Q975" s="52"/>
      <c r="R975" s="51"/>
      <c r="S975" s="53"/>
      <c r="T975" s="49"/>
      <c r="U975" s="50"/>
      <c r="V975" s="51"/>
      <c r="W975" s="51"/>
      <c r="X975" s="54"/>
      <c r="Y975" s="54"/>
      <c r="Z975" s="54"/>
      <c r="AA975" s="54"/>
      <c r="AB975" s="54"/>
      <c r="AC975" s="54"/>
      <c r="AD975" s="54"/>
      <c r="AE975" s="55"/>
      <c r="AF975" s="51"/>
      <c r="AG975" s="41"/>
      <c r="AH975" s="41"/>
      <c r="AI975" s="41"/>
      <c r="AJ975" s="41"/>
      <c r="AK975" s="41"/>
      <c r="AL975" s="41"/>
      <c r="AM975" s="41"/>
      <c r="AN975" s="41"/>
      <c r="AO975" s="41"/>
      <c r="AP975" s="41"/>
      <c r="AQ975" s="41"/>
      <c r="AR975" s="41"/>
      <c r="AS975" s="41"/>
      <c r="AT975" s="41"/>
      <c r="AU975" s="41"/>
      <c r="AV975" s="41"/>
      <c r="AW975" s="41"/>
      <c r="AX975" s="41"/>
      <c r="AY975" s="41"/>
      <c r="AZ975" s="41"/>
      <c r="BA975" s="41"/>
      <c r="BB975" s="42"/>
      <c r="BC975" s="43"/>
      <c r="BD975" s="2"/>
      <c r="BE975" s="2"/>
      <c r="BF975" s="2"/>
      <c r="BG975" s="2"/>
      <c r="BH975" s="2"/>
      <c r="BI975" s="2"/>
      <c r="BJ975" s="2"/>
      <c r="BK975" s="2"/>
      <c r="BL975" s="2"/>
      <c r="BM975" s="2"/>
      <c r="BN975" s="2"/>
      <c r="BO975" s="2"/>
      <c r="BP975" s="2"/>
      <c r="BQ975" s="2"/>
      <c r="BR975" s="2"/>
      <c r="BS975" s="2"/>
      <c r="BT975" s="2"/>
      <c r="BU975" s="2"/>
      <c r="BV975" s="2"/>
      <c r="BW975" s="2"/>
      <c r="BX975" s="2"/>
      <c r="BY975" s="2"/>
    </row>
    <row r="976" spans="1:77" ht="15" x14ac:dyDescent="0.25">
      <c r="A976" s="47"/>
      <c r="B976" s="47"/>
      <c r="C976" s="47"/>
      <c r="D976" s="47"/>
      <c r="E976" s="47"/>
      <c r="F976" s="47"/>
      <c r="G976" s="48"/>
      <c r="H976" s="48"/>
      <c r="I976" s="48"/>
      <c r="J976" s="48"/>
      <c r="K976" s="48"/>
      <c r="L976" s="48"/>
      <c r="M976" s="49"/>
      <c r="N976" s="50"/>
      <c r="O976" s="51"/>
      <c r="P976" s="52"/>
      <c r="Q976" s="52"/>
      <c r="R976" s="51"/>
      <c r="S976" s="53"/>
      <c r="T976" s="49"/>
      <c r="U976" s="50"/>
      <c r="V976" s="51"/>
      <c r="W976" s="51"/>
      <c r="X976" s="54"/>
      <c r="Y976" s="54"/>
      <c r="Z976" s="54"/>
      <c r="AA976" s="54"/>
      <c r="AB976" s="54"/>
      <c r="AC976" s="54"/>
      <c r="AD976" s="54"/>
      <c r="AE976" s="55"/>
      <c r="AF976" s="51"/>
      <c r="AG976" s="41"/>
      <c r="AH976" s="41"/>
      <c r="AI976" s="41"/>
      <c r="AJ976" s="41"/>
      <c r="AK976" s="41"/>
      <c r="AL976" s="41"/>
      <c r="AM976" s="41"/>
      <c r="AN976" s="41"/>
      <c r="AO976" s="41"/>
      <c r="AP976" s="41"/>
      <c r="AQ976" s="41"/>
      <c r="AR976" s="41"/>
      <c r="AS976" s="41"/>
      <c r="AT976" s="41"/>
      <c r="AU976" s="41"/>
      <c r="AV976" s="41"/>
      <c r="AW976" s="41"/>
      <c r="AX976" s="41"/>
      <c r="AY976" s="41"/>
      <c r="AZ976" s="41"/>
      <c r="BA976" s="41"/>
      <c r="BB976" s="42"/>
      <c r="BC976" s="43"/>
      <c r="BD976" s="2"/>
      <c r="BE976" s="2"/>
      <c r="BF976" s="2"/>
      <c r="BG976" s="2"/>
      <c r="BH976" s="2"/>
      <c r="BI976" s="2"/>
      <c r="BJ976" s="2"/>
      <c r="BK976" s="2"/>
      <c r="BL976" s="2"/>
      <c r="BM976" s="2"/>
      <c r="BN976" s="2"/>
      <c r="BO976" s="2"/>
      <c r="BP976" s="2"/>
      <c r="BQ976" s="2"/>
      <c r="BR976" s="2"/>
      <c r="BS976" s="2"/>
      <c r="BT976" s="2"/>
      <c r="BU976" s="2"/>
      <c r="BV976" s="2"/>
      <c r="BW976" s="2"/>
      <c r="BX976" s="2"/>
      <c r="BY976" s="2"/>
    </row>
    <row r="977" spans="1:77" ht="15" x14ac:dyDescent="0.25">
      <c r="A977" s="47"/>
      <c r="B977" s="47"/>
      <c r="C977" s="47"/>
      <c r="D977" s="47"/>
      <c r="E977" s="47"/>
      <c r="F977" s="47"/>
      <c r="G977" s="48"/>
      <c r="H977" s="48"/>
      <c r="I977" s="48"/>
      <c r="J977" s="48"/>
      <c r="K977" s="48"/>
      <c r="L977" s="48"/>
      <c r="M977" s="49"/>
      <c r="N977" s="50"/>
      <c r="O977" s="51"/>
      <c r="P977" s="52"/>
      <c r="Q977" s="52"/>
      <c r="R977" s="51"/>
      <c r="S977" s="53"/>
      <c r="T977" s="49"/>
      <c r="U977" s="50"/>
      <c r="V977" s="51"/>
      <c r="W977" s="51"/>
      <c r="X977" s="54"/>
      <c r="Y977" s="54"/>
      <c r="Z977" s="54"/>
      <c r="AA977" s="54"/>
      <c r="AB977" s="54"/>
      <c r="AC977" s="54"/>
      <c r="AD977" s="54"/>
      <c r="AE977" s="55"/>
      <c r="AF977" s="51"/>
      <c r="AG977" s="41"/>
      <c r="AH977" s="41"/>
      <c r="AI977" s="41"/>
      <c r="AJ977" s="41"/>
      <c r="AK977" s="41"/>
      <c r="AL977" s="41"/>
      <c r="AM977" s="41"/>
      <c r="AN977" s="41"/>
      <c r="AO977" s="41"/>
      <c r="AP977" s="41"/>
      <c r="AQ977" s="41"/>
      <c r="AR977" s="41"/>
      <c r="AS977" s="41"/>
      <c r="AT977" s="41"/>
      <c r="AU977" s="41"/>
      <c r="AV977" s="41"/>
      <c r="AW977" s="41"/>
      <c r="AX977" s="41"/>
      <c r="AY977" s="41"/>
      <c r="AZ977" s="41"/>
      <c r="BA977" s="41"/>
      <c r="BB977" s="42"/>
      <c r="BC977" s="43"/>
      <c r="BD977" s="2"/>
      <c r="BE977" s="2"/>
      <c r="BF977" s="2"/>
      <c r="BG977" s="2"/>
      <c r="BH977" s="2"/>
      <c r="BI977" s="2"/>
      <c r="BJ977" s="2"/>
      <c r="BK977" s="2"/>
      <c r="BL977" s="2"/>
      <c r="BM977" s="2"/>
      <c r="BN977" s="2"/>
      <c r="BO977" s="2"/>
      <c r="BP977" s="2"/>
      <c r="BQ977" s="2"/>
      <c r="BR977" s="2"/>
      <c r="BS977" s="2"/>
      <c r="BT977" s="2"/>
      <c r="BU977" s="2"/>
      <c r="BV977" s="2"/>
      <c r="BW977" s="2"/>
      <c r="BX977" s="2"/>
      <c r="BY977" s="2"/>
    </row>
    <row r="978" spans="1:77" ht="15" x14ac:dyDescent="0.25">
      <c r="A978" s="47"/>
      <c r="B978" s="47"/>
      <c r="C978" s="47"/>
      <c r="D978" s="47"/>
      <c r="E978" s="47"/>
      <c r="F978" s="47"/>
      <c r="G978" s="48"/>
      <c r="H978" s="48"/>
      <c r="I978" s="48"/>
      <c r="J978" s="48"/>
      <c r="K978" s="48"/>
      <c r="L978" s="48"/>
      <c r="M978" s="49"/>
      <c r="N978" s="50"/>
      <c r="O978" s="51"/>
      <c r="P978" s="52"/>
      <c r="Q978" s="52"/>
      <c r="R978" s="51"/>
      <c r="S978" s="53"/>
      <c r="T978" s="49"/>
      <c r="U978" s="50"/>
      <c r="V978" s="51"/>
      <c r="W978" s="51"/>
      <c r="X978" s="54"/>
      <c r="Y978" s="54"/>
      <c r="Z978" s="54"/>
      <c r="AA978" s="54"/>
      <c r="AB978" s="54"/>
      <c r="AC978" s="54"/>
      <c r="AD978" s="54"/>
      <c r="AE978" s="55"/>
      <c r="AF978" s="51"/>
      <c r="AG978" s="41"/>
      <c r="AH978" s="41"/>
      <c r="AI978" s="41"/>
      <c r="AJ978" s="41"/>
      <c r="AK978" s="41"/>
      <c r="AL978" s="41"/>
      <c r="AM978" s="41"/>
      <c r="AN978" s="41"/>
      <c r="AO978" s="41"/>
      <c r="AP978" s="41"/>
      <c r="AQ978" s="41"/>
      <c r="AR978" s="41"/>
      <c r="AS978" s="41"/>
      <c r="AT978" s="41"/>
      <c r="AU978" s="41"/>
      <c r="AV978" s="41"/>
      <c r="AW978" s="41"/>
      <c r="AX978" s="41"/>
      <c r="AY978" s="41"/>
      <c r="AZ978" s="41"/>
      <c r="BA978" s="41"/>
      <c r="BB978" s="42"/>
      <c r="BC978" s="43"/>
      <c r="BD978" s="2"/>
      <c r="BE978" s="2"/>
      <c r="BF978" s="2"/>
      <c r="BG978" s="2"/>
      <c r="BH978" s="2"/>
      <c r="BI978" s="2"/>
      <c r="BJ978" s="2"/>
      <c r="BK978" s="2"/>
      <c r="BL978" s="2"/>
      <c r="BM978" s="2"/>
      <c r="BN978" s="2"/>
      <c r="BO978" s="2"/>
      <c r="BP978" s="2"/>
      <c r="BQ978" s="2"/>
      <c r="BR978" s="2"/>
      <c r="BS978" s="2"/>
      <c r="BT978" s="2"/>
      <c r="BU978" s="2"/>
      <c r="BV978" s="2"/>
      <c r="BW978" s="2"/>
      <c r="BX978" s="2"/>
      <c r="BY978" s="2"/>
    </row>
    <row r="979" spans="1:77" ht="15" x14ac:dyDescent="0.25">
      <c r="A979" s="47"/>
      <c r="B979" s="47"/>
      <c r="C979" s="47"/>
      <c r="D979" s="47"/>
      <c r="E979" s="47"/>
      <c r="F979" s="47"/>
      <c r="G979" s="48"/>
      <c r="H979" s="48"/>
      <c r="I979" s="48"/>
      <c r="J979" s="48"/>
      <c r="K979" s="48"/>
      <c r="L979" s="48"/>
      <c r="M979" s="49"/>
      <c r="N979" s="50"/>
      <c r="O979" s="51"/>
      <c r="P979" s="52"/>
      <c r="Q979" s="52"/>
      <c r="R979" s="51"/>
      <c r="S979" s="53"/>
      <c r="T979" s="49"/>
      <c r="U979" s="50"/>
      <c r="V979" s="51"/>
      <c r="W979" s="51"/>
      <c r="X979" s="54"/>
      <c r="Y979" s="54"/>
      <c r="Z979" s="54"/>
      <c r="AA979" s="54"/>
      <c r="AB979" s="54"/>
      <c r="AC979" s="54"/>
      <c r="AD979" s="54"/>
      <c r="AE979" s="55"/>
      <c r="AF979" s="51"/>
      <c r="AG979" s="41"/>
      <c r="AH979" s="41"/>
      <c r="AI979" s="41"/>
      <c r="AJ979" s="41"/>
      <c r="AK979" s="41"/>
      <c r="AL979" s="41"/>
      <c r="AM979" s="41"/>
      <c r="AN979" s="41"/>
      <c r="AO979" s="41"/>
      <c r="AP979" s="41"/>
      <c r="AQ979" s="41"/>
      <c r="AR979" s="41"/>
      <c r="AS979" s="41"/>
      <c r="AT979" s="41"/>
      <c r="AU979" s="41"/>
      <c r="AV979" s="41"/>
      <c r="AW979" s="41"/>
      <c r="AX979" s="41"/>
      <c r="AY979" s="41"/>
      <c r="AZ979" s="41"/>
      <c r="BA979" s="41"/>
      <c r="BB979" s="42"/>
      <c r="BC979" s="43"/>
      <c r="BD979" s="2"/>
      <c r="BE979" s="2"/>
      <c r="BF979" s="2"/>
      <c r="BG979" s="2"/>
      <c r="BH979" s="2"/>
      <c r="BI979" s="2"/>
      <c r="BJ979" s="2"/>
      <c r="BK979" s="2"/>
      <c r="BL979" s="2"/>
      <c r="BM979" s="2"/>
      <c r="BN979" s="2"/>
      <c r="BO979" s="2"/>
      <c r="BP979" s="2"/>
      <c r="BQ979" s="2"/>
      <c r="BR979" s="2"/>
      <c r="BS979" s="2"/>
      <c r="BT979" s="2"/>
      <c r="BU979" s="2"/>
      <c r="BV979" s="2"/>
      <c r="BW979" s="2"/>
      <c r="BX979" s="2"/>
      <c r="BY979" s="2"/>
    </row>
    <row r="980" spans="1:77" ht="15" x14ac:dyDescent="0.25">
      <c r="A980" s="47"/>
      <c r="B980" s="47"/>
      <c r="C980" s="47"/>
      <c r="D980" s="47"/>
      <c r="E980" s="47"/>
      <c r="F980" s="47"/>
      <c r="G980" s="48"/>
      <c r="H980" s="48"/>
      <c r="I980" s="48"/>
      <c r="J980" s="48"/>
      <c r="K980" s="48"/>
      <c r="L980" s="48"/>
      <c r="M980" s="49"/>
      <c r="N980" s="50"/>
      <c r="O980" s="51"/>
      <c r="P980" s="52"/>
      <c r="Q980" s="52"/>
      <c r="R980" s="51"/>
      <c r="S980" s="53"/>
      <c r="T980" s="49"/>
      <c r="U980" s="50"/>
      <c r="V980" s="51"/>
      <c r="W980" s="51"/>
      <c r="X980" s="54"/>
      <c r="Y980" s="54"/>
      <c r="Z980" s="54"/>
      <c r="AA980" s="54"/>
      <c r="AB980" s="54"/>
      <c r="AC980" s="54"/>
      <c r="AD980" s="54"/>
      <c r="AE980" s="55"/>
      <c r="AF980" s="51"/>
      <c r="AG980" s="41"/>
      <c r="AH980" s="41"/>
      <c r="AI980" s="41"/>
      <c r="AJ980" s="41"/>
      <c r="AK980" s="41"/>
      <c r="AL980" s="41"/>
      <c r="AM980" s="41"/>
      <c r="AN980" s="41"/>
      <c r="AO980" s="41"/>
      <c r="AP980" s="41"/>
      <c r="AQ980" s="41"/>
      <c r="AR980" s="41"/>
      <c r="AS980" s="41"/>
      <c r="AT980" s="41"/>
      <c r="AU980" s="41"/>
      <c r="AV980" s="41"/>
      <c r="AW980" s="41"/>
      <c r="AX980" s="41"/>
      <c r="AY980" s="41"/>
      <c r="AZ980" s="41"/>
      <c r="BA980" s="41"/>
      <c r="BB980" s="42"/>
      <c r="BC980" s="43"/>
      <c r="BD980" s="2"/>
      <c r="BE980" s="2"/>
      <c r="BF980" s="2"/>
      <c r="BG980" s="2"/>
      <c r="BH980" s="2"/>
      <c r="BI980" s="2"/>
      <c r="BJ980" s="2"/>
      <c r="BK980" s="2"/>
      <c r="BL980" s="2"/>
      <c r="BM980" s="2"/>
      <c r="BN980" s="2"/>
      <c r="BO980" s="2"/>
      <c r="BP980" s="2"/>
      <c r="BQ980" s="2"/>
      <c r="BR980" s="2"/>
      <c r="BS980" s="2"/>
      <c r="BT980" s="2"/>
      <c r="BU980" s="2"/>
      <c r="BV980" s="2"/>
      <c r="BW980" s="2"/>
      <c r="BX980" s="2"/>
      <c r="BY980" s="2"/>
    </row>
    <row r="981" spans="1:77" ht="15" x14ac:dyDescent="0.25">
      <c r="A981" s="47"/>
      <c r="B981" s="47"/>
      <c r="C981" s="47"/>
      <c r="D981" s="47"/>
      <c r="E981" s="47"/>
      <c r="F981" s="47"/>
      <c r="G981" s="48"/>
      <c r="H981" s="48"/>
      <c r="I981" s="48"/>
      <c r="J981" s="48"/>
      <c r="K981" s="48"/>
      <c r="L981" s="48"/>
      <c r="M981" s="49"/>
      <c r="N981" s="50"/>
      <c r="O981" s="51"/>
      <c r="P981" s="52"/>
      <c r="Q981" s="52"/>
      <c r="R981" s="51"/>
      <c r="S981" s="53"/>
      <c r="T981" s="49"/>
      <c r="U981" s="50"/>
      <c r="V981" s="51"/>
      <c r="W981" s="51"/>
      <c r="X981" s="54"/>
      <c r="Y981" s="54"/>
      <c r="Z981" s="54"/>
      <c r="AA981" s="54"/>
      <c r="AB981" s="54"/>
      <c r="AC981" s="54"/>
      <c r="AD981" s="54"/>
      <c r="AE981" s="55"/>
      <c r="AF981" s="51"/>
      <c r="AG981" s="41"/>
      <c r="AH981" s="41"/>
      <c r="AI981" s="41"/>
      <c r="AJ981" s="41"/>
      <c r="AK981" s="41"/>
      <c r="AL981" s="41"/>
      <c r="AM981" s="41"/>
      <c r="AN981" s="41"/>
      <c r="AO981" s="41"/>
      <c r="AP981" s="41"/>
      <c r="AQ981" s="41"/>
      <c r="AR981" s="41"/>
      <c r="AS981" s="41"/>
      <c r="AT981" s="41"/>
      <c r="AU981" s="41"/>
      <c r="AV981" s="41"/>
      <c r="AW981" s="41"/>
      <c r="AX981" s="41"/>
      <c r="AY981" s="41"/>
      <c r="AZ981" s="41"/>
      <c r="BA981" s="41"/>
      <c r="BB981" s="42"/>
      <c r="BC981" s="43"/>
      <c r="BD981" s="2"/>
      <c r="BE981" s="2"/>
      <c r="BF981" s="2"/>
      <c r="BG981" s="2"/>
      <c r="BH981" s="2"/>
      <c r="BI981" s="2"/>
      <c r="BJ981" s="2"/>
      <c r="BK981" s="2"/>
      <c r="BL981" s="2"/>
      <c r="BM981" s="2"/>
      <c r="BN981" s="2"/>
      <c r="BO981" s="2"/>
      <c r="BP981" s="2"/>
      <c r="BQ981" s="2"/>
      <c r="BR981" s="2"/>
      <c r="BS981" s="2"/>
      <c r="BT981" s="2"/>
      <c r="BU981" s="2"/>
      <c r="BV981" s="2"/>
      <c r="BW981" s="2"/>
      <c r="BX981" s="2"/>
      <c r="BY981" s="2"/>
    </row>
    <row r="982" spans="1:77" ht="15" x14ac:dyDescent="0.25">
      <c r="A982" s="47"/>
      <c r="B982" s="47"/>
      <c r="C982" s="47"/>
      <c r="D982" s="47"/>
      <c r="E982" s="47"/>
      <c r="F982" s="47"/>
      <c r="G982" s="48"/>
      <c r="H982" s="48"/>
      <c r="I982" s="48"/>
      <c r="J982" s="48"/>
      <c r="K982" s="48"/>
      <c r="L982" s="48"/>
      <c r="M982" s="49"/>
      <c r="N982" s="50"/>
      <c r="O982" s="51"/>
      <c r="P982" s="52"/>
      <c r="Q982" s="52"/>
      <c r="R982" s="51"/>
      <c r="S982" s="53"/>
      <c r="T982" s="49"/>
      <c r="U982" s="50"/>
      <c r="V982" s="51"/>
      <c r="W982" s="51"/>
      <c r="X982" s="54"/>
      <c r="Y982" s="54"/>
      <c r="Z982" s="54"/>
      <c r="AA982" s="54"/>
      <c r="AB982" s="54"/>
      <c r="AC982" s="54"/>
      <c r="AD982" s="54"/>
      <c r="AE982" s="55"/>
      <c r="AF982" s="51"/>
      <c r="AG982" s="41"/>
      <c r="AH982" s="41"/>
      <c r="AI982" s="41"/>
      <c r="AJ982" s="41"/>
      <c r="AK982" s="41"/>
      <c r="AL982" s="41"/>
      <c r="AM982" s="41"/>
      <c r="AN982" s="41"/>
      <c r="AO982" s="41"/>
      <c r="AP982" s="41"/>
      <c r="AQ982" s="41"/>
      <c r="AR982" s="41"/>
      <c r="AS982" s="41"/>
      <c r="AT982" s="41"/>
      <c r="AU982" s="41"/>
      <c r="AV982" s="41"/>
      <c r="AW982" s="41"/>
      <c r="AX982" s="41"/>
      <c r="AY982" s="41"/>
      <c r="AZ982" s="41"/>
      <c r="BA982" s="41"/>
      <c r="BB982" s="42"/>
      <c r="BC982" s="43"/>
      <c r="BD982" s="2"/>
      <c r="BE982" s="2"/>
      <c r="BF982" s="2"/>
      <c r="BG982" s="2"/>
      <c r="BH982" s="2"/>
      <c r="BI982" s="2"/>
      <c r="BJ982" s="2"/>
      <c r="BK982" s="2"/>
      <c r="BL982" s="2"/>
      <c r="BM982" s="2"/>
      <c r="BN982" s="2"/>
      <c r="BO982" s="2"/>
      <c r="BP982" s="2"/>
      <c r="BQ982" s="2"/>
      <c r="BR982" s="2"/>
      <c r="BS982" s="2"/>
      <c r="BT982" s="2"/>
      <c r="BU982" s="2"/>
      <c r="BV982" s="2"/>
      <c r="BW982" s="2"/>
      <c r="BX982" s="2"/>
      <c r="BY982" s="2"/>
    </row>
    <row r="983" spans="1:77" ht="15" x14ac:dyDescent="0.25">
      <c r="A983" s="47"/>
      <c r="B983" s="47"/>
      <c r="C983" s="47"/>
      <c r="D983" s="47"/>
      <c r="E983" s="47"/>
      <c r="F983" s="47"/>
      <c r="G983" s="48"/>
      <c r="H983" s="48"/>
      <c r="I983" s="48"/>
      <c r="J983" s="48"/>
      <c r="K983" s="48"/>
      <c r="L983" s="48"/>
      <c r="M983" s="49"/>
      <c r="N983" s="50"/>
      <c r="O983" s="51"/>
      <c r="P983" s="52"/>
      <c r="Q983" s="52"/>
      <c r="R983" s="51"/>
      <c r="S983" s="53"/>
      <c r="T983" s="49"/>
      <c r="U983" s="50"/>
      <c r="V983" s="51"/>
      <c r="W983" s="51"/>
      <c r="X983" s="54"/>
      <c r="Y983" s="54"/>
      <c r="Z983" s="54"/>
      <c r="AA983" s="54"/>
      <c r="AB983" s="54"/>
      <c r="AC983" s="54"/>
      <c r="AD983" s="54"/>
      <c r="AE983" s="55"/>
      <c r="AF983" s="51"/>
      <c r="AG983" s="41"/>
      <c r="AH983" s="41"/>
      <c r="AI983" s="41"/>
      <c r="AJ983" s="41"/>
      <c r="AK983" s="41"/>
      <c r="AL983" s="41"/>
      <c r="AM983" s="41"/>
      <c r="AN983" s="41"/>
      <c r="AO983" s="41"/>
      <c r="AP983" s="41"/>
      <c r="AQ983" s="41"/>
      <c r="AR983" s="41"/>
      <c r="AS983" s="41"/>
      <c r="AT983" s="41"/>
      <c r="AU983" s="41"/>
      <c r="AV983" s="41"/>
      <c r="AW983" s="41"/>
      <c r="AX983" s="41"/>
      <c r="AY983" s="41"/>
      <c r="AZ983" s="41"/>
      <c r="BA983" s="41"/>
      <c r="BB983" s="42"/>
      <c r="BC983" s="43"/>
      <c r="BD983" s="2"/>
      <c r="BE983" s="2"/>
      <c r="BF983" s="2"/>
      <c r="BG983" s="2"/>
      <c r="BH983" s="2"/>
      <c r="BI983" s="2"/>
      <c r="BJ983" s="2"/>
      <c r="BK983" s="2"/>
      <c r="BL983" s="2"/>
      <c r="BM983" s="2"/>
      <c r="BN983" s="2"/>
      <c r="BO983" s="2"/>
      <c r="BP983" s="2"/>
      <c r="BQ983" s="2"/>
      <c r="BR983" s="2"/>
      <c r="BS983" s="2"/>
      <c r="BT983" s="2"/>
      <c r="BU983" s="2"/>
      <c r="BV983" s="2"/>
      <c r="BW983" s="2"/>
      <c r="BX983" s="2"/>
      <c r="BY983" s="2"/>
    </row>
    <row r="984" spans="1:77" ht="15" x14ac:dyDescent="0.25">
      <c r="A984" s="47"/>
      <c r="B984" s="47"/>
      <c r="C984" s="47"/>
      <c r="D984" s="47"/>
      <c r="E984" s="47"/>
      <c r="F984" s="47"/>
      <c r="G984" s="48"/>
      <c r="H984" s="48"/>
      <c r="I984" s="48"/>
      <c r="J984" s="48"/>
      <c r="K984" s="48"/>
      <c r="L984" s="48"/>
      <c r="M984" s="49"/>
      <c r="N984" s="50"/>
      <c r="O984" s="51"/>
      <c r="P984" s="52"/>
      <c r="Q984" s="52"/>
      <c r="R984" s="51"/>
      <c r="S984" s="53"/>
      <c r="T984" s="49"/>
      <c r="U984" s="50"/>
      <c r="V984" s="51"/>
      <c r="W984" s="51"/>
      <c r="X984" s="54"/>
      <c r="Y984" s="54"/>
      <c r="Z984" s="54"/>
      <c r="AA984" s="54"/>
      <c r="AB984" s="54"/>
      <c r="AC984" s="54"/>
      <c r="AD984" s="54"/>
      <c r="AE984" s="55"/>
      <c r="AF984" s="51"/>
      <c r="AG984" s="41"/>
      <c r="AH984" s="41"/>
      <c r="AI984" s="41"/>
      <c r="AJ984" s="41"/>
      <c r="AK984" s="41"/>
      <c r="AL984" s="41"/>
      <c r="AM984" s="41"/>
      <c r="AN984" s="41"/>
      <c r="AO984" s="41"/>
      <c r="AP984" s="41"/>
      <c r="AQ984" s="41"/>
      <c r="AR984" s="41"/>
      <c r="AS984" s="41"/>
      <c r="AT984" s="41"/>
      <c r="AU984" s="41"/>
      <c r="AV984" s="41"/>
      <c r="AW984" s="41"/>
      <c r="AX984" s="41"/>
      <c r="AY984" s="41"/>
      <c r="AZ984" s="41"/>
      <c r="BA984" s="41"/>
      <c r="BB984" s="42"/>
      <c r="BC984" s="43"/>
      <c r="BD984" s="2"/>
      <c r="BE984" s="2"/>
      <c r="BF984" s="2"/>
      <c r="BG984" s="2"/>
      <c r="BH984" s="2"/>
      <c r="BI984" s="2"/>
      <c r="BJ984" s="2"/>
      <c r="BK984" s="2"/>
      <c r="BL984" s="2"/>
      <c r="BM984" s="2"/>
      <c r="BN984" s="2"/>
      <c r="BO984" s="2"/>
      <c r="BP984" s="2"/>
      <c r="BQ984" s="2"/>
      <c r="BR984" s="2"/>
      <c r="BS984" s="2"/>
      <c r="BT984" s="2"/>
      <c r="BU984" s="2"/>
      <c r="BV984" s="2"/>
      <c r="BW984" s="2"/>
      <c r="BX984" s="2"/>
      <c r="BY984" s="2"/>
    </row>
    <row r="985" spans="1:77" ht="15" x14ac:dyDescent="0.25">
      <c r="A985" s="47"/>
      <c r="B985" s="47"/>
      <c r="C985" s="47"/>
      <c r="D985" s="47"/>
      <c r="E985" s="47"/>
      <c r="F985" s="47"/>
      <c r="G985" s="48"/>
      <c r="H985" s="48"/>
      <c r="I985" s="48"/>
      <c r="J985" s="48"/>
      <c r="K985" s="48"/>
      <c r="L985" s="48"/>
      <c r="M985" s="49"/>
      <c r="N985" s="50"/>
      <c r="O985" s="51"/>
      <c r="P985" s="52"/>
      <c r="Q985" s="52"/>
      <c r="R985" s="51"/>
      <c r="S985" s="53"/>
      <c r="T985" s="49"/>
      <c r="U985" s="50"/>
      <c r="V985" s="51"/>
      <c r="W985" s="51"/>
      <c r="X985" s="54"/>
      <c r="Y985" s="54"/>
      <c r="Z985" s="54"/>
      <c r="AA985" s="54"/>
      <c r="AB985" s="54"/>
      <c r="AC985" s="54"/>
      <c r="AD985" s="54"/>
      <c r="AE985" s="55"/>
      <c r="AF985" s="51"/>
      <c r="AG985" s="41"/>
      <c r="AH985" s="41"/>
      <c r="AI985" s="41"/>
      <c r="AJ985" s="41"/>
      <c r="AK985" s="41"/>
      <c r="AL985" s="41"/>
      <c r="AM985" s="41"/>
      <c r="AN985" s="41"/>
      <c r="AO985" s="41"/>
      <c r="AP985" s="41"/>
      <c r="AQ985" s="41"/>
      <c r="AR985" s="41"/>
      <c r="AS985" s="41"/>
      <c r="AT985" s="41"/>
      <c r="AU985" s="41"/>
      <c r="AV985" s="41"/>
      <c r="AW985" s="41"/>
      <c r="AX985" s="41"/>
      <c r="AY985" s="41"/>
      <c r="AZ985" s="41"/>
      <c r="BA985" s="41"/>
      <c r="BB985" s="42"/>
      <c r="BC985" s="43"/>
      <c r="BD985" s="2"/>
      <c r="BE985" s="2"/>
      <c r="BF985" s="2"/>
      <c r="BG985" s="2"/>
      <c r="BH985" s="2"/>
      <c r="BI985" s="2"/>
      <c r="BJ985" s="2"/>
      <c r="BK985" s="2"/>
      <c r="BL985" s="2"/>
      <c r="BM985" s="2"/>
      <c r="BN985" s="2"/>
      <c r="BO985" s="2"/>
      <c r="BP985" s="2"/>
      <c r="BQ985" s="2"/>
      <c r="BR985" s="2"/>
      <c r="BS985" s="2"/>
      <c r="BT985" s="2"/>
      <c r="BU985" s="2"/>
      <c r="BV985" s="2"/>
      <c r="BW985" s="2"/>
      <c r="BX985" s="2"/>
      <c r="BY985" s="2"/>
    </row>
    <row r="986" spans="1:77" ht="15" x14ac:dyDescent="0.25">
      <c r="A986" s="47"/>
      <c r="B986" s="47"/>
      <c r="C986" s="47"/>
      <c r="D986" s="47"/>
      <c r="E986" s="47"/>
      <c r="F986" s="47"/>
      <c r="G986" s="48"/>
      <c r="H986" s="48"/>
      <c r="I986" s="48"/>
      <c r="J986" s="48"/>
      <c r="K986" s="48"/>
      <c r="L986" s="48"/>
      <c r="M986" s="49"/>
      <c r="N986" s="50"/>
      <c r="O986" s="51"/>
      <c r="P986" s="52"/>
      <c r="Q986" s="52"/>
      <c r="R986" s="51"/>
      <c r="S986" s="53"/>
      <c r="T986" s="49"/>
      <c r="U986" s="50"/>
      <c r="V986" s="51"/>
      <c r="W986" s="51"/>
      <c r="X986" s="54"/>
      <c r="Y986" s="54"/>
      <c r="Z986" s="54"/>
      <c r="AA986" s="54"/>
      <c r="AB986" s="54"/>
      <c r="AC986" s="54"/>
      <c r="AD986" s="54"/>
      <c r="AE986" s="55"/>
      <c r="AF986" s="51"/>
      <c r="AG986" s="41"/>
      <c r="AH986" s="41"/>
      <c r="AI986" s="41"/>
      <c r="AJ986" s="41"/>
      <c r="AK986" s="41"/>
      <c r="AL986" s="41"/>
      <c r="AM986" s="41"/>
      <c r="AN986" s="41"/>
      <c r="AO986" s="41"/>
      <c r="AP986" s="41"/>
      <c r="AQ986" s="41"/>
      <c r="AR986" s="41"/>
      <c r="AS986" s="41"/>
      <c r="AT986" s="41"/>
      <c r="AU986" s="41"/>
      <c r="AV986" s="41"/>
      <c r="AW986" s="41"/>
      <c r="AX986" s="41"/>
      <c r="AY986" s="41"/>
      <c r="AZ986" s="41"/>
      <c r="BA986" s="41"/>
      <c r="BB986" s="42"/>
      <c r="BC986" s="43"/>
      <c r="BD986" s="2"/>
      <c r="BE986" s="2"/>
      <c r="BF986" s="2"/>
      <c r="BG986" s="2"/>
      <c r="BH986" s="2"/>
      <c r="BI986" s="2"/>
      <c r="BJ986" s="2"/>
      <c r="BK986" s="2"/>
      <c r="BL986" s="2"/>
      <c r="BM986" s="2"/>
      <c r="BN986" s="2"/>
      <c r="BO986" s="2"/>
      <c r="BP986" s="2"/>
      <c r="BQ986" s="2"/>
      <c r="BR986" s="2"/>
      <c r="BS986" s="2"/>
      <c r="BT986" s="2"/>
      <c r="BU986" s="2"/>
      <c r="BV986" s="2"/>
      <c r="BW986" s="2"/>
      <c r="BX986" s="2"/>
      <c r="BY986" s="2"/>
    </row>
    <row r="987" spans="1:77" ht="15" x14ac:dyDescent="0.25">
      <c r="A987" s="47"/>
      <c r="B987" s="47"/>
      <c r="C987" s="47"/>
      <c r="D987" s="47"/>
      <c r="E987" s="47"/>
      <c r="F987" s="47"/>
      <c r="G987" s="48"/>
      <c r="H987" s="48"/>
      <c r="I987" s="48"/>
      <c r="J987" s="48"/>
      <c r="K987" s="48"/>
      <c r="L987" s="48"/>
      <c r="M987" s="49"/>
      <c r="N987" s="50"/>
      <c r="O987" s="51"/>
      <c r="P987" s="52"/>
      <c r="Q987" s="52"/>
      <c r="R987" s="51"/>
      <c r="S987" s="53"/>
      <c r="T987" s="49"/>
      <c r="U987" s="50"/>
      <c r="V987" s="51"/>
      <c r="W987" s="51"/>
      <c r="X987" s="54"/>
      <c r="Y987" s="54"/>
      <c r="Z987" s="54"/>
      <c r="AA987" s="54"/>
      <c r="AB987" s="54"/>
      <c r="AC987" s="54"/>
      <c r="AD987" s="54"/>
      <c r="AE987" s="55"/>
      <c r="AF987" s="51"/>
      <c r="AG987" s="41"/>
      <c r="AH987" s="41"/>
      <c r="AI987" s="41"/>
      <c r="AJ987" s="41"/>
      <c r="AK987" s="41"/>
      <c r="AL987" s="41"/>
      <c r="AM987" s="41"/>
      <c r="AN987" s="41"/>
      <c r="AO987" s="41"/>
      <c r="AP987" s="41"/>
      <c r="AQ987" s="41"/>
      <c r="AR987" s="41"/>
      <c r="AS987" s="41"/>
      <c r="AT987" s="41"/>
      <c r="AU987" s="41"/>
      <c r="AV987" s="41"/>
      <c r="AW987" s="41"/>
      <c r="AX987" s="41"/>
      <c r="AY987" s="41"/>
      <c r="AZ987" s="41"/>
      <c r="BA987" s="41"/>
      <c r="BB987" s="42"/>
      <c r="BC987" s="43"/>
      <c r="BD987" s="2"/>
      <c r="BE987" s="2"/>
      <c r="BF987" s="2"/>
      <c r="BG987" s="2"/>
      <c r="BH987" s="2"/>
      <c r="BI987" s="2"/>
      <c r="BJ987" s="2"/>
      <c r="BK987" s="2"/>
      <c r="BL987" s="2"/>
      <c r="BM987" s="2"/>
      <c r="BN987" s="2"/>
      <c r="BO987" s="2"/>
      <c r="BP987" s="2"/>
      <c r="BQ987" s="2"/>
      <c r="BR987" s="2"/>
      <c r="BS987" s="2"/>
      <c r="BT987" s="2"/>
      <c r="BU987" s="2"/>
      <c r="BV987" s="2"/>
      <c r="BW987" s="2"/>
      <c r="BX987" s="2"/>
      <c r="BY987" s="2"/>
    </row>
    <row r="988" spans="1:77" ht="15" x14ac:dyDescent="0.25">
      <c r="A988" s="47"/>
      <c r="B988" s="47"/>
      <c r="C988" s="47"/>
      <c r="D988" s="47"/>
      <c r="E988" s="47"/>
      <c r="F988" s="47"/>
      <c r="G988" s="48"/>
      <c r="H988" s="48"/>
      <c r="I988" s="48"/>
      <c r="J988" s="48"/>
      <c r="K988" s="48"/>
      <c r="L988" s="48"/>
      <c r="M988" s="49"/>
      <c r="N988" s="50"/>
      <c r="O988" s="51"/>
      <c r="P988" s="52"/>
      <c r="Q988" s="52"/>
      <c r="R988" s="51"/>
      <c r="S988" s="53"/>
      <c r="T988" s="49"/>
      <c r="U988" s="50"/>
      <c r="V988" s="51"/>
      <c r="W988" s="51"/>
      <c r="X988" s="54"/>
      <c r="Y988" s="54"/>
      <c r="Z988" s="54"/>
      <c r="AA988" s="54"/>
      <c r="AB988" s="54"/>
      <c r="AC988" s="54"/>
      <c r="AD988" s="54"/>
      <c r="AE988" s="55"/>
      <c r="AF988" s="51"/>
      <c r="AG988" s="41"/>
      <c r="AH988" s="41"/>
      <c r="AI988" s="41"/>
      <c r="AJ988" s="41"/>
      <c r="AK988" s="41"/>
      <c r="AL988" s="41"/>
      <c r="AM988" s="41"/>
      <c r="AN988" s="41"/>
      <c r="AO988" s="41"/>
      <c r="AP988" s="41"/>
      <c r="AQ988" s="41"/>
      <c r="AR988" s="41"/>
      <c r="AS988" s="41"/>
      <c r="AT988" s="41"/>
      <c r="AU988" s="41"/>
      <c r="AV988" s="41"/>
      <c r="AW988" s="41"/>
      <c r="AX988" s="41"/>
      <c r="AY988" s="41"/>
      <c r="AZ988" s="41"/>
      <c r="BA988" s="41"/>
      <c r="BB988" s="42"/>
      <c r="BC988" s="43"/>
      <c r="BD988" s="2"/>
      <c r="BE988" s="2"/>
      <c r="BF988" s="2"/>
      <c r="BG988" s="2"/>
      <c r="BH988" s="2"/>
      <c r="BI988" s="2"/>
      <c r="BJ988" s="2"/>
      <c r="BK988" s="2"/>
      <c r="BL988" s="2"/>
      <c r="BM988" s="2"/>
      <c r="BN988" s="2"/>
      <c r="BO988" s="2"/>
      <c r="BP988" s="2"/>
      <c r="BQ988" s="2"/>
      <c r="BR988" s="2"/>
      <c r="BS988" s="2"/>
      <c r="BT988" s="2"/>
      <c r="BU988" s="2"/>
      <c r="BV988" s="2"/>
      <c r="BW988" s="2"/>
      <c r="BX988" s="2"/>
      <c r="BY988" s="2"/>
    </row>
    <row r="989" spans="1:77" ht="15" x14ac:dyDescent="0.25">
      <c r="A989" s="47"/>
      <c r="B989" s="47"/>
      <c r="C989" s="47"/>
      <c r="D989" s="47"/>
      <c r="E989" s="47"/>
      <c r="F989" s="47"/>
      <c r="G989" s="48"/>
      <c r="H989" s="48"/>
      <c r="I989" s="48"/>
      <c r="J989" s="48"/>
      <c r="K989" s="48"/>
      <c r="L989" s="48"/>
      <c r="M989" s="49"/>
      <c r="N989" s="50"/>
      <c r="O989" s="51"/>
      <c r="P989" s="52"/>
      <c r="Q989" s="52"/>
      <c r="R989" s="51"/>
      <c r="S989" s="53"/>
      <c r="T989" s="49"/>
      <c r="U989" s="50"/>
      <c r="V989" s="51"/>
      <c r="W989" s="51"/>
      <c r="X989" s="54"/>
      <c r="Y989" s="54"/>
      <c r="Z989" s="54"/>
      <c r="AA989" s="54"/>
      <c r="AB989" s="54"/>
      <c r="AC989" s="54"/>
      <c r="AD989" s="54"/>
      <c r="AE989" s="55"/>
      <c r="AF989" s="51"/>
      <c r="AG989" s="41"/>
      <c r="AH989" s="41"/>
      <c r="AI989" s="41"/>
      <c r="AJ989" s="41"/>
      <c r="AK989" s="41"/>
      <c r="AL989" s="41"/>
      <c r="AM989" s="41"/>
      <c r="AN989" s="41"/>
      <c r="AO989" s="41"/>
      <c r="AP989" s="41"/>
      <c r="AQ989" s="41"/>
      <c r="AR989" s="41"/>
      <c r="AS989" s="41"/>
      <c r="AT989" s="41"/>
      <c r="AU989" s="41"/>
      <c r="AV989" s="41"/>
      <c r="AW989" s="41"/>
      <c r="AX989" s="41"/>
      <c r="AY989" s="41"/>
      <c r="AZ989" s="41"/>
      <c r="BA989" s="41"/>
      <c r="BB989" s="42"/>
      <c r="BC989" s="43"/>
      <c r="BD989" s="2"/>
      <c r="BE989" s="2"/>
      <c r="BF989" s="2"/>
      <c r="BG989" s="2"/>
      <c r="BH989" s="2"/>
      <c r="BI989" s="2"/>
      <c r="BJ989" s="2"/>
      <c r="BK989" s="2"/>
      <c r="BL989" s="2"/>
      <c r="BM989" s="2"/>
      <c r="BN989" s="2"/>
      <c r="BO989" s="2"/>
      <c r="BP989" s="2"/>
      <c r="BQ989" s="2"/>
      <c r="BR989" s="2"/>
      <c r="BS989" s="2"/>
      <c r="BT989" s="2"/>
      <c r="BU989" s="2"/>
      <c r="BV989" s="2"/>
      <c r="BW989" s="2"/>
      <c r="BX989" s="2"/>
      <c r="BY989" s="2"/>
    </row>
    <row r="990" spans="1:77" ht="15" x14ac:dyDescent="0.25">
      <c r="A990" s="47"/>
      <c r="B990" s="47"/>
      <c r="C990" s="47"/>
      <c r="D990" s="47"/>
      <c r="E990" s="47"/>
      <c r="F990" s="47"/>
      <c r="G990" s="48"/>
      <c r="H990" s="48"/>
      <c r="I990" s="48"/>
      <c r="J990" s="48"/>
      <c r="K990" s="48"/>
      <c r="L990" s="48"/>
      <c r="M990" s="49"/>
      <c r="N990" s="50"/>
      <c r="O990" s="51"/>
      <c r="P990" s="52"/>
      <c r="Q990" s="52"/>
      <c r="R990" s="51"/>
      <c r="S990" s="53"/>
      <c r="T990" s="49"/>
      <c r="U990" s="50"/>
      <c r="V990" s="51"/>
      <c r="W990" s="51"/>
      <c r="X990" s="54"/>
      <c r="Y990" s="54"/>
      <c r="Z990" s="54"/>
      <c r="AA990" s="54"/>
      <c r="AB990" s="54"/>
      <c r="AC990" s="54"/>
      <c r="AD990" s="54"/>
      <c r="AE990" s="55"/>
      <c r="AF990" s="51"/>
      <c r="AG990" s="41"/>
      <c r="AH990" s="41"/>
      <c r="AI990" s="41"/>
      <c r="AJ990" s="41"/>
      <c r="AK990" s="41"/>
      <c r="AL990" s="41"/>
      <c r="AM990" s="41"/>
      <c r="AN990" s="41"/>
      <c r="AO990" s="41"/>
      <c r="AP990" s="41"/>
      <c r="AQ990" s="41"/>
      <c r="AR990" s="41"/>
      <c r="AS990" s="41"/>
      <c r="AT990" s="41"/>
      <c r="AU990" s="41"/>
      <c r="AV990" s="41"/>
      <c r="AW990" s="41"/>
      <c r="AX990" s="41"/>
      <c r="AY990" s="41"/>
      <c r="AZ990" s="41"/>
      <c r="BA990" s="41"/>
      <c r="BB990" s="42"/>
      <c r="BC990" s="43"/>
      <c r="BD990" s="2"/>
      <c r="BE990" s="2"/>
      <c r="BF990" s="2"/>
      <c r="BG990" s="2"/>
      <c r="BH990" s="2"/>
      <c r="BI990" s="2"/>
      <c r="BJ990" s="2"/>
      <c r="BK990" s="2"/>
      <c r="BL990" s="2"/>
      <c r="BM990" s="2"/>
      <c r="BN990" s="2"/>
      <c r="BO990" s="2"/>
      <c r="BP990" s="2"/>
      <c r="BQ990" s="2"/>
      <c r="BR990" s="2"/>
      <c r="BS990" s="2"/>
      <c r="BT990" s="2"/>
      <c r="BU990" s="2"/>
      <c r="BV990" s="2"/>
      <c r="BW990" s="2"/>
      <c r="BX990" s="2"/>
      <c r="BY990" s="2"/>
    </row>
    <row r="991" spans="1:77" ht="15" x14ac:dyDescent="0.25">
      <c r="A991" s="47"/>
      <c r="B991" s="47"/>
      <c r="C991" s="47"/>
      <c r="D991" s="47"/>
      <c r="E991" s="47"/>
      <c r="F991" s="47"/>
      <c r="G991" s="48"/>
      <c r="H991" s="48"/>
      <c r="I991" s="48"/>
      <c r="J991" s="48"/>
      <c r="K991" s="48"/>
      <c r="L991" s="48"/>
      <c r="M991" s="49"/>
      <c r="N991" s="50"/>
      <c r="O991" s="51"/>
      <c r="P991" s="52"/>
      <c r="Q991" s="52"/>
      <c r="R991" s="51"/>
      <c r="S991" s="53"/>
      <c r="T991" s="49"/>
      <c r="U991" s="50"/>
      <c r="V991" s="51"/>
      <c r="W991" s="51"/>
      <c r="X991" s="54"/>
      <c r="Y991" s="54"/>
      <c r="Z991" s="54"/>
      <c r="AA991" s="54"/>
      <c r="AB991" s="54"/>
      <c r="AC991" s="54"/>
      <c r="AD991" s="54"/>
      <c r="AE991" s="55"/>
      <c r="AF991" s="51"/>
      <c r="AG991" s="41"/>
      <c r="AH991" s="41"/>
      <c r="AI991" s="41"/>
      <c r="AJ991" s="41"/>
      <c r="AK991" s="41"/>
      <c r="AL991" s="41"/>
      <c r="AM991" s="41"/>
      <c r="AN991" s="41"/>
      <c r="AO991" s="41"/>
      <c r="AP991" s="41"/>
      <c r="AQ991" s="41"/>
      <c r="AR991" s="41"/>
      <c r="AS991" s="41"/>
      <c r="AT991" s="41"/>
      <c r="AU991" s="41"/>
      <c r="AV991" s="41"/>
      <c r="AW991" s="41"/>
      <c r="AX991" s="41"/>
      <c r="AY991" s="41"/>
      <c r="AZ991" s="41"/>
      <c r="BA991" s="41"/>
      <c r="BB991" s="42"/>
      <c r="BC991" s="43"/>
      <c r="BD991" s="2"/>
      <c r="BE991" s="2"/>
      <c r="BF991" s="2"/>
      <c r="BG991" s="2"/>
      <c r="BH991" s="2"/>
      <c r="BI991" s="2"/>
      <c r="BJ991" s="2"/>
      <c r="BK991" s="2"/>
      <c r="BL991" s="2"/>
      <c r="BM991" s="2"/>
      <c r="BN991" s="2"/>
      <c r="BO991" s="2"/>
      <c r="BP991" s="2"/>
      <c r="BQ991" s="2"/>
      <c r="BR991" s="2"/>
      <c r="BS991" s="2"/>
      <c r="BT991" s="2"/>
      <c r="BU991" s="2"/>
      <c r="BV991" s="2"/>
      <c r="BW991" s="2"/>
      <c r="BX991" s="2"/>
      <c r="BY991" s="2"/>
    </row>
    <row r="992" spans="1:77" ht="15" x14ac:dyDescent="0.25">
      <c r="A992" s="47"/>
      <c r="B992" s="47"/>
      <c r="C992" s="47"/>
      <c r="D992" s="47"/>
      <c r="E992" s="47"/>
      <c r="F992" s="47"/>
      <c r="G992" s="48"/>
      <c r="H992" s="48"/>
      <c r="I992" s="48"/>
      <c r="J992" s="48"/>
      <c r="K992" s="48"/>
      <c r="L992" s="48"/>
      <c r="M992" s="49"/>
      <c r="N992" s="50"/>
      <c r="O992" s="51"/>
      <c r="P992" s="52"/>
      <c r="Q992" s="52"/>
      <c r="R992" s="51"/>
      <c r="S992" s="53"/>
      <c r="T992" s="49"/>
      <c r="U992" s="50"/>
      <c r="V992" s="51"/>
      <c r="W992" s="51"/>
      <c r="X992" s="54"/>
      <c r="Y992" s="54"/>
      <c r="Z992" s="54"/>
      <c r="AA992" s="54"/>
      <c r="AB992" s="54"/>
      <c r="AC992" s="54"/>
      <c r="AD992" s="54"/>
      <c r="AE992" s="55"/>
      <c r="AF992" s="51"/>
      <c r="AG992" s="41"/>
      <c r="AH992" s="41"/>
      <c r="AI992" s="41"/>
      <c r="AJ992" s="41"/>
      <c r="AK992" s="41"/>
      <c r="AL992" s="41"/>
      <c r="AM992" s="41"/>
      <c r="AN992" s="41"/>
      <c r="AO992" s="41"/>
      <c r="AP992" s="41"/>
      <c r="AQ992" s="41"/>
      <c r="AR992" s="41"/>
      <c r="AS992" s="41"/>
      <c r="AT992" s="41"/>
      <c r="AU992" s="41"/>
      <c r="AV992" s="41"/>
      <c r="AW992" s="41"/>
      <c r="AX992" s="41"/>
      <c r="AY992" s="41"/>
      <c r="AZ992" s="41"/>
      <c r="BA992" s="41"/>
      <c r="BB992" s="42"/>
      <c r="BC992" s="43"/>
      <c r="BD992" s="2"/>
      <c r="BE992" s="2"/>
      <c r="BF992" s="2"/>
      <c r="BG992" s="2"/>
      <c r="BH992" s="2"/>
      <c r="BI992" s="2"/>
      <c r="BJ992" s="2"/>
      <c r="BK992" s="2"/>
      <c r="BL992" s="2"/>
      <c r="BM992" s="2"/>
      <c r="BN992" s="2"/>
      <c r="BO992" s="2"/>
      <c r="BP992" s="2"/>
      <c r="BQ992" s="2"/>
      <c r="BR992" s="2"/>
      <c r="BS992" s="2"/>
      <c r="BT992" s="2"/>
      <c r="BU992" s="2"/>
      <c r="BV992" s="2"/>
      <c r="BW992" s="2"/>
      <c r="BX992" s="2"/>
      <c r="BY992" s="2"/>
    </row>
    <row r="993" spans="1:77" ht="15" x14ac:dyDescent="0.25">
      <c r="A993" s="47"/>
      <c r="B993" s="47"/>
      <c r="C993" s="47"/>
      <c r="D993" s="47"/>
      <c r="E993" s="47"/>
      <c r="F993" s="47"/>
      <c r="G993" s="48"/>
      <c r="H993" s="48"/>
      <c r="I993" s="48"/>
      <c r="J993" s="48"/>
      <c r="K993" s="48"/>
      <c r="L993" s="48"/>
      <c r="M993" s="49"/>
      <c r="N993" s="50"/>
      <c r="O993" s="51"/>
      <c r="P993" s="52"/>
      <c r="Q993" s="52"/>
      <c r="R993" s="51"/>
      <c r="S993" s="53"/>
      <c r="T993" s="49"/>
      <c r="U993" s="50"/>
      <c r="V993" s="51"/>
      <c r="W993" s="51"/>
      <c r="X993" s="54"/>
      <c r="Y993" s="54"/>
      <c r="Z993" s="54"/>
      <c r="AA993" s="54"/>
      <c r="AB993" s="54"/>
      <c r="AC993" s="54"/>
      <c r="AD993" s="54"/>
      <c r="AE993" s="55"/>
      <c r="AF993" s="51"/>
      <c r="AG993" s="41"/>
      <c r="AH993" s="41"/>
      <c r="AI993" s="41"/>
      <c r="AJ993" s="41"/>
      <c r="AK993" s="41"/>
      <c r="AL993" s="41"/>
      <c r="AM993" s="41"/>
      <c r="AN993" s="41"/>
      <c r="AO993" s="41"/>
      <c r="AP993" s="41"/>
      <c r="AQ993" s="41"/>
      <c r="AR993" s="41"/>
      <c r="AS993" s="41"/>
      <c r="AT993" s="41"/>
      <c r="AU993" s="41"/>
      <c r="AV993" s="41"/>
      <c r="AW993" s="41"/>
      <c r="AX993" s="41"/>
      <c r="AY993" s="41"/>
      <c r="AZ993" s="41"/>
      <c r="BA993" s="41"/>
      <c r="BB993" s="42"/>
      <c r="BC993" s="43"/>
      <c r="BD993" s="2"/>
      <c r="BE993" s="2"/>
      <c r="BF993" s="2"/>
      <c r="BG993" s="2"/>
      <c r="BH993" s="2"/>
      <c r="BI993" s="2"/>
      <c r="BJ993" s="2"/>
      <c r="BK993" s="2"/>
      <c r="BL993" s="2"/>
      <c r="BM993" s="2"/>
      <c r="BN993" s="2"/>
      <c r="BO993" s="2"/>
      <c r="BP993" s="2"/>
      <c r="BQ993" s="2"/>
      <c r="BR993" s="2"/>
      <c r="BS993" s="2"/>
      <c r="BT993" s="2"/>
      <c r="BU993" s="2"/>
      <c r="BV993" s="2"/>
      <c r="BW993" s="2"/>
      <c r="BX993" s="2"/>
      <c r="BY993" s="2"/>
    </row>
    <row r="994" spans="1:77" ht="15" x14ac:dyDescent="0.25">
      <c r="A994" s="47"/>
      <c r="B994" s="47"/>
      <c r="C994" s="47"/>
      <c r="D994" s="47"/>
      <c r="E994" s="47"/>
      <c r="F994" s="47"/>
      <c r="G994" s="48"/>
      <c r="H994" s="48"/>
      <c r="I994" s="48"/>
      <c r="J994" s="48"/>
      <c r="K994" s="48"/>
      <c r="L994" s="48"/>
      <c r="M994" s="49"/>
      <c r="N994" s="50"/>
      <c r="O994" s="51"/>
      <c r="P994" s="52"/>
      <c r="Q994" s="52"/>
      <c r="R994" s="51"/>
      <c r="S994" s="53"/>
      <c r="T994" s="49"/>
      <c r="U994" s="50"/>
      <c r="V994" s="51"/>
      <c r="W994" s="51"/>
      <c r="X994" s="54"/>
      <c r="Y994" s="54"/>
      <c r="Z994" s="54"/>
      <c r="AA994" s="54"/>
      <c r="AB994" s="54"/>
      <c r="AC994" s="54"/>
      <c r="AD994" s="54"/>
      <c r="AE994" s="55"/>
      <c r="AF994" s="51"/>
      <c r="AG994" s="41"/>
      <c r="AH994" s="41"/>
      <c r="AI994" s="41"/>
      <c r="AJ994" s="41"/>
      <c r="AK994" s="41"/>
      <c r="AL994" s="41"/>
      <c r="AM994" s="41"/>
      <c r="AN994" s="41"/>
      <c r="AO994" s="41"/>
      <c r="AP994" s="41"/>
      <c r="AQ994" s="41"/>
      <c r="AR994" s="41"/>
      <c r="AS994" s="41"/>
      <c r="AT994" s="41"/>
      <c r="AU994" s="41"/>
      <c r="AV994" s="41"/>
      <c r="AW994" s="41"/>
      <c r="AX994" s="41"/>
      <c r="AY994" s="41"/>
      <c r="AZ994" s="41"/>
      <c r="BA994" s="41"/>
      <c r="BB994" s="42"/>
      <c r="BC994" s="43"/>
      <c r="BD994" s="2"/>
      <c r="BE994" s="2"/>
      <c r="BF994" s="2"/>
      <c r="BG994" s="2"/>
      <c r="BH994" s="2"/>
      <c r="BI994" s="2"/>
      <c r="BJ994" s="2"/>
      <c r="BK994" s="2"/>
      <c r="BL994" s="2"/>
      <c r="BM994" s="2"/>
      <c r="BN994" s="2"/>
      <c r="BO994" s="2"/>
      <c r="BP994" s="2"/>
      <c r="BQ994" s="2"/>
      <c r="BR994" s="2"/>
      <c r="BS994" s="2"/>
      <c r="BT994" s="2"/>
      <c r="BU994" s="2"/>
      <c r="BV994" s="2"/>
      <c r="BW994" s="2"/>
      <c r="BX994" s="2"/>
      <c r="BY994" s="2"/>
    </row>
    <row r="995" spans="1:77" ht="15" x14ac:dyDescent="0.25">
      <c r="A995" s="47"/>
      <c r="B995" s="47"/>
      <c r="C995" s="47"/>
      <c r="D995" s="47"/>
      <c r="E995" s="47"/>
      <c r="F995" s="47"/>
      <c r="G995" s="48"/>
      <c r="H995" s="48"/>
      <c r="I995" s="48"/>
      <c r="J995" s="48"/>
      <c r="K995" s="48"/>
      <c r="L995" s="48"/>
      <c r="M995" s="49"/>
      <c r="N995" s="50"/>
      <c r="O995" s="51"/>
      <c r="P995" s="52"/>
      <c r="Q995" s="52"/>
      <c r="R995" s="51"/>
      <c r="S995" s="53"/>
      <c r="T995" s="49"/>
      <c r="U995" s="50"/>
      <c r="V995" s="51"/>
      <c r="W995" s="51"/>
      <c r="X995" s="54"/>
      <c r="Y995" s="54"/>
      <c r="Z995" s="54"/>
      <c r="AA995" s="54"/>
      <c r="AB995" s="54"/>
      <c r="AC995" s="54"/>
      <c r="AD995" s="54"/>
      <c r="AE995" s="55"/>
      <c r="AF995" s="51"/>
      <c r="AG995" s="41"/>
      <c r="AH995" s="41"/>
      <c r="AI995" s="41"/>
      <c r="AJ995" s="41"/>
      <c r="AK995" s="41"/>
      <c r="AL995" s="41"/>
      <c r="AM995" s="41"/>
      <c r="AN995" s="41"/>
      <c r="AO995" s="41"/>
      <c r="AP995" s="41"/>
      <c r="AQ995" s="41"/>
      <c r="AR995" s="41"/>
      <c r="AS995" s="41"/>
      <c r="AT995" s="41"/>
      <c r="AU995" s="41"/>
      <c r="AV995" s="41"/>
      <c r="AW995" s="41"/>
      <c r="AX995" s="41"/>
      <c r="AY995" s="41"/>
      <c r="AZ995" s="41"/>
      <c r="BA995" s="41"/>
      <c r="BB995" s="42"/>
      <c r="BC995" s="43"/>
      <c r="BD995" s="2"/>
      <c r="BE995" s="2"/>
      <c r="BF995" s="2"/>
      <c r="BG995" s="2"/>
      <c r="BH995" s="2"/>
      <c r="BI995" s="2"/>
      <c r="BJ995" s="2"/>
      <c r="BK995" s="2"/>
      <c r="BL995" s="2"/>
      <c r="BM995" s="2"/>
      <c r="BN995" s="2"/>
      <c r="BO995" s="2"/>
      <c r="BP995" s="2"/>
      <c r="BQ995" s="2"/>
      <c r="BR995" s="2"/>
      <c r="BS995" s="2"/>
      <c r="BT995" s="2"/>
      <c r="BU995" s="2"/>
      <c r="BV995" s="2"/>
      <c r="BW995" s="2"/>
      <c r="BX995" s="2"/>
      <c r="BY995" s="2"/>
    </row>
    <row r="996" spans="1:77" ht="15" x14ac:dyDescent="0.25">
      <c r="A996" s="47"/>
      <c r="B996" s="47"/>
      <c r="C996" s="47"/>
      <c r="D996" s="47"/>
      <c r="E996" s="47"/>
      <c r="F996" s="47"/>
      <c r="G996" s="48"/>
      <c r="H996" s="48"/>
      <c r="I996" s="48"/>
      <c r="J996" s="48"/>
      <c r="K996" s="48"/>
      <c r="L996" s="48"/>
      <c r="M996" s="49"/>
      <c r="N996" s="50"/>
      <c r="O996" s="51"/>
      <c r="P996" s="52"/>
      <c r="Q996" s="52"/>
      <c r="R996" s="51"/>
      <c r="S996" s="53"/>
      <c r="T996" s="49"/>
      <c r="U996" s="50"/>
      <c r="V996" s="51"/>
      <c r="W996" s="51"/>
      <c r="X996" s="54"/>
      <c r="Y996" s="54"/>
      <c r="Z996" s="54"/>
      <c r="AA996" s="54"/>
      <c r="AB996" s="54"/>
      <c r="AC996" s="54"/>
      <c r="AD996" s="54"/>
      <c r="AE996" s="55"/>
      <c r="AF996" s="51"/>
      <c r="AG996" s="41"/>
      <c r="AH996" s="41"/>
      <c r="AI996" s="41"/>
      <c r="AJ996" s="41"/>
      <c r="AK996" s="41"/>
      <c r="AL996" s="41"/>
      <c r="AM996" s="41"/>
      <c r="AN996" s="41"/>
      <c r="AO996" s="41"/>
      <c r="AP996" s="41"/>
      <c r="AQ996" s="41"/>
      <c r="AR996" s="41"/>
      <c r="AS996" s="41"/>
      <c r="AT996" s="41"/>
      <c r="AU996" s="41"/>
      <c r="AV996" s="41"/>
      <c r="AW996" s="41"/>
      <c r="AX996" s="41"/>
      <c r="AY996" s="41"/>
      <c r="AZ996" s="41"/>
      <c r="BA996" s="41"/>
      <c r="BB996" s="42"/>
      <c r="BC996" s="43"/>
      <c r="BD996" s="2"/>
      <c r="BE996" s="2"/>
      <c r="BF996" s="2"/>
      <c r="BG996" s="2"/>
      <c r="BH996" s="2"/>
      <c r="BI996" s="2"/>
      <c r="BJ996" s="2"/>
      <c r="BK996" s="2"/>
      <c r="BL996" s="2"/>
      <c r="BM996" s="2"/>
      <c r="BN996" s="2"/>
      <c r="BO996" s="2"/>
      <c r="BP996" s="2"/>
      <c r="BQ996" s="2"/>
      <c r="BR996" s="2"/>
      <c r="BS996" s="2"/>
      <c r="BT996" s="2"/>
      <c r="BU996" s="2"/>
      <c r="BV996" s="2"/>
      <c r="BW996" s="2"/>
      <c r="BX996" s="2"/>
      <c r="BY996" s="2"/>
    </row>
    <row r="997" spans="1:77" ht="15" x14ac:dyDescent="0.25">
      <c r="A997" s="47"/>
      <c r="B997" s="47"/>
      <c r="C997" s="47"/>
      <c r="D997" s="47"/>
      <c r="E997" s="47"/>
      <c r="F997" s="47"/>
      <c r="G997" s="48"/>
      <c r="H997" s="48"/>
      <c r="I997" s="48"/>
      <c r="J997" s="48"/>
      <c r="K997" s="48"/>
      <c r="L997" s="48"/>
      <c r="M997" s="49"/>
      <c r="N997" s="50"/>
      <c r="O997" s="51"/>
      <c r="P997" s="52"/>
      <c r="Q997" s="52"/>
      <c r="R997" s="51"/>
      <c r="S997" s="53"/>
      <c r="T997" s="49"/>
      <c r="U997" s="50"/>
      <c r="V997" s="51"/>
      <c r="W997" s="51"/>
      <c r="X997" s="54"/>
      <c r="Y997" s="54"/>
      <c r="Z997" s="54"/>
      <c r="AA997" s="54"/>
      <c r="AB997" s="54"/>
      <c r="AC997" s="54"/>
      <c r="AD997" s="54"/>
      <c r="AE997" s="55"/>
      <c r="AF997" s="51"/>
      <c r="AG997" s="41"/>
      <c r="AH997" s="41"/>
      <c r="AI997" s="41"/>
      <c r="AJ997" s="41"/>
      <c r="AK997" s="41"/>
      <c r="AL997" s="41"/>
      <c r="AM997" s="41"/>
      <c r="AN997" s="41"/>
      <c r="AO997" s="41"/>
      <c r="AP997" s="41"/>
      <c r="AQ997" s="41"/>
      <c r="AR997" s="41"/>
      <c r="AS997" s="41"/>
      <c r="AT997" s="41"/>
      <c r="AU997" s="41"/>
      <c r="AV997" s="41"/>
      <c r="AW997" s="41"/>
      <c r="AX997" s="41"/>
      <c r="AY997" s="41"/>
      <c r="AZ997" s="41"/>
      <c r="BA997" s="41"/>
      <c r="BB997" s="42"/>
      <c r="BC997" s="43"/>
      <c r="BD997" s="2"/>
      <c r="BE997" s="2"/>
      <c r="BF997" s="2"/>
      <c r="BG997" s="2"/>
      <c r="BH997" s="2"/>
      <c r="BI997" s="2"/>
      <c r="BJ997" s="2"/>
      <c r="BK997" s="2"/>
      <c r="BL997" s="2"/>
      <c r="BM997" s="2"/>
      <c r="BN997" s="2"/>
      <c r="BO997" s="2"/>
      <c r="BP997" s="2"/>
      <c r="BQ997" s="2"/>
      <c r="BR997" s="2"/>
      <c r="BS997" s="2"/>
      <c r="BT997" s="2"/>
      <c r="BU997" s="2"/>
      <c r="BV997" s="2"/>
      <c r="BW997" s="2"/>
      <c r="BX997" s="2"/>
      <c r="BY997" s="2"/>
    </row>
    <row r="998" spans="1:77" ht="15" x14ac:dyDescent="0.25">
      <c r="A998" s="47"/>
      <c r="B998" s="47"/>
      <c r="C998" s="47"/>
      <c r="D998" s="47"/>
      <c r="E998" s="47"/>
      <c r="F998" s="47"/>
      <c r="G998" s="48"/>
      <c r="H998" s="48"/>
      <c r="I998" s="48"/>
      <c r="J998" s="48"/>
      <c r="K998" s="48"/>
      <c r="L998" s="48"/>
      <c r="M998" s="49"/>
      <c r="N998" s="50"/>
      <c r="O998" s="51"/>
      <c r="P998" s="52"/>
      <c r="Q998" s="52"/>
      <c r="R998" s="51"/>
      <c r="S998" s="53"/>
      <c r="T998" s="49"/>
      <c r="U998" s="50"/>
      <c r="V998" s="51"/>
      <c r="W998" s="51"/>
      <c r="X998" s="54"/>
      <c r="Y998" s="54"/>
      <c r="Z998" s="54"/>
      <c r="AA998" s="54"/>
      <c r="AB998" s="54"/>
      <c r="AC998" s="54"/>
      <c r="AD998" s="54"/>
      <c r="AE998" s="55"/>
      <c r="AF998" s="51"/>
      <c r="AG998" s="41"/>
      <c r="AH998" s="41"/>
      <c r="AI998" s="41"/>
      <c r="AJ998" s="41"/>
      <c r="AK998" s="41"/>
      <c r="AL998" s="41"/>
      <c r="AM998" s="41"/>
      <c r="AN998" s="41"/>
      <c r="AO998" s="41"/>
      <c r="AP998" s="41"/>
      <c r="AQ998" s="41"/>
      <c r="AR998" s="41"/>
      <c r="AS998" s="41"/>
      <c r="AT998" s="41"/>
      <c r="AU998" s="41"/>
      <c r="AV998" s="41"/>
      <c r="AW998" s="41"/>
      <c r="AX998" s="41"/>
      <c r="AY998" s="41"/>
      <c r="AZ998" s="41"/>
      <c r="BA998" s="41"/>
      <c r="BB998" s="42"/>
      <c r="BC998" s="43"/>
      <c r="BD998" s="2"/>
      <c r="BE998" s="2"/>
      <c r="BF998" s="2"/>
      <c r="BG998" s="2"/>
      <c r="BH998" s="2"/>
      <c r="BI998" s="2"/>
      <c r="BJ998" s="2"/>
      <c r="BK998" s="2"/>
      <c r="BL998" s="2"/>
      <c r="BM998" s="2"/>
      <c r="BN998" s="2"/>
      <c r="BO998" s="2"/>
      <c r="BP998" s="2"/>
      <c r="BQ998" s="2"/>
      <c r="BR998" s="2"/>
      <c r="BS998" s="2"/>
      <c r="BT998" s="2"/>
      <c r="BU998" s="2"/>
      <c r="BV998" s="2"/>
      <c r="BW998" s="2"/>
      <c r="BX998" s="2"/>
      <c r="BY998" s="2"/>
    </row>
    <row r="999" spans="1:77" ht="15" x14ac:dyDescent="0.25">
      <c r="A999" s="47"/>
      <c r="B999" s="47"/>
      <c r="C999" s="47"/>
      <c r="D999" s="47"/>
      <c r="E999" s="47"/>
      <c r="F999" s="47"/>
      <c r="G999" s="48"/>
      <c r="H999" s="48"/>
      <c r="I999" s="48"/>
      <c r="J999" s="48"/>
      <c r="K999" s="48"/>
      <c r="L999" s="48"/>
      <c r="M999" s="49"/>
      <c r="N999" s="50"/>
      <c r="O999" s="51"/>
      <c r="P999" s="52"/>
      <c r="Q999" s="52"/>
      <c r="R999" s="51"/>
      <c r="S999" s="53"/>
      <c r="T999" s="49"/>
      <c r="U999" s="50"/>
      <c r="V999" s="51"/>
      <c r="W999" s="51"/>
      <c r="X999" s="54"/>
      <c r="Y999" s="54"/>
      <c r="Z999" s="54"/>
      <c r="AA999" s="54"/>
      <c r="AB999" s="54"/>
      <c r="AC999" s="54"/>
      <c r="AD999" s="54"/>
      <c r="AE999" s="55"/>
      <c r="AF999" s="51"/>
      <c r="AG999" s="41"/>
      <c r="AH999" s="41"/>
      <c r="AI999" s="41"/>
      <c r="AJ999" s="41"/>
      <c r="AK999" s="41"/>
      <c r="AL999" s="41"/>
      <c r="AM999" s="41"/>
      <c r="AN999" s="41"/>
      <c r="AO999" s="41"/>
      <c r="AP999" s="41"/>
      <c r="AQ999" s="41"/>
      <c r="AR999" s="41"/>
      <c r="AS999" s="41"/>
      <c r="AT999" s="41"/>
      <c r="AU999" s="41"/>
      <c r="AV999" s="41"/>
      <c r="AW999" s="41"/>
      <c r="AX999" s="41"/>
      <c r="AY999" s="41"/>
      <c r="AZ999" s="41"/>
      <c r="BA999" s="41"/>
      <c r="BB999" s="42"/>
      <c r="BC999" s="43"/>
      <c r="BD999" s="2"/>
      <c r="BE999" s="2"/>
      <c r="BF999" s="2"/>
      <c r="BG999" s="2"/>
      <c r="BH999" s="2"/>
      <c r="BI999" s="2"/>
      <c r="BJ999" s="2"/>
      <c r="BK999" s="2"/>
      <c r="BL999" s="2"/>
      <c r="BM999" s="2"/>
      <c r="BN999" s="2"/>
      <c r="BO999" s="2"/>
      <c r="BP999" s="2"/>
      <c r="BQ999" s="2"/>
      <c r="BR999" s="2"/>
      <c r="BS999" s="2"/>
      <c r="BT999" s="2"/>
      <c r="BU999" s="2"/>
      <c r="BV999" s="2"/>
      <c r="BW999" s="2"/>
      <c r="BX999" s="2"/>
      <c r="BY999" s="2"/>
    </row>
    <row r="1000" spans="1:77" ht="15" x14ac:dyDescent="0.25">
      <c r="A1000" s="47"/>
      <c r="B1000" s="47"/>
      <c r="C1000" s="47"/>
      <c r="D1000" s="47"/>
      <c r="E1000" s="47"/>
      <c r="F1000" s="47"/>
      <c r="G1000" s="48"/>
      <c r="H1000" s="48"/>
      <c r="I1000" s="48"/>
      <c r="J1000" s="48"/>
      <c r="K1000" s="48"/>
      <c r="L1000" s="48"/>
      <c r="M1000" s="49"/>
      <c r="N1000" s="50"/>
      <c r="O1000" s="51"/>
      <c r="P1000" s="52"/>
      <c r="Q1000" s="52"/>
      <c r="R1000" s="51"/>
      <c r="S1000" s="53"/>
      <c r="T1000" s="49"/>
      <c r="U1000" s="50"/>
      <c r="V1000" s="51"/>
      <c r="W1000" s="51"/>
      <c r="X1000" s="54"/>
      <c r="Y1000" s="54"/>
      <c r="Z1000" s="54"/>
      <c r="AA1000" s="54"/>
      <c r="AB1000" s="54"/>
      <c r="AC1000" s="54"/>
      <c r="AD1000" s="54"/>
      <c r="AE1000" s="55"/>
      <c r="AF1000" s="51"/>
      <c r="AG1000" s="41"/>
      <c r="AH1000" s="41"/>
      <c r="AI1000" s="41"/>
      <c r="AJ1000" s="41"/>
      <c r="AK1000" s="41"/>
      <c r="AL1000" s="41"/>
      <c r="AM1000" s="41"/>
      <c r="AN1000" s="41"/>
      <c r="AO1000" s="41"/>
      <c r="AP1000" s="41"/>
      <c r="AQ1000" s="41"/>
      <c r="AR1000" s="41"/>
      <c r="AS1000" s="41"/>
      <c r="AT1000" s="41"/>
      <c r="AU1000" s="41"/>
      <c r="AV1000" s="41"/>
      <c r="AW1000" s="41"/>
      <c r="AX1000" s="41"/>
      <c r="AY1000" s="41"/>
      <c r="AZ1000" s="41"/>
      <c r="BA1000" s="41"/>
      <c r="BB1000" s="42"/>
      <c r="BC1000" s="43"/>
      <c r="BD1000" s="2"/>
      <c r="BE1000" s="2"/>
      <c r="BF1000" s="2"/>
      <c r="BG1000" s="2"/>
      <c r="BH1000" s="2"/>
      <c r="BI1000" s="2"/>
      <c r="BJ1000" s="2"/>
      <c r="BK1000" s="2"/>
      <c r="BL1000" s="2"/>
      <c r="BM1000" s="2"/>
      <c r="BN1000" s="2"/>
      <c r="BO1000" s="2"/>
      <c r="BP1000" s="2"/>
      <c r="BQ1000" s="2"/>
      <c r="BR1000" s="2"/>
      <c r="BS1000" s="2"/>
      <c r="BT1000" s="2"/>
      <c r="BU1000" s="2"/>
      <c r="BV1000" s="2"/>
      <c r="BW1000" s="2"/>
      <c r="BX1000" s="2"/>
      <c r="BY1000" s="2"/>
    </row>
  </sheetData>
  <conditionalFormatting sqref="AH412:AQ1000 AS412:AZ1000">
    <cfRule type="cellIs" dxfId="255" priority="3762" operator="equal">
      <formula>0</formula>
    </cfRule>
  </conditionalFormatting>
  <conditionalFormatting sqref="AR412:AR1000">
    <cfRule type="cellIs" dxfId="254" priority="3758" operator="equal">
      <formula>0</formula>
    </cfRule>
  </conditionalFormatting>
  <conditionalFormatting sqref="BL1:BN1 BN2 BD8:BY17">
    <cfRule type="cellIs" dxfId="253" priority="63" operator="equal">
      <formula>"0,0"</formula>
    </cfRule>
  </conditionalFormatting>
  <conditionalFormatting sqref="BE2:BE17">
    <cfRule type="cellIs" dxfId="252" priority="56" operator="equal">
      <formula>"0,x"</formula>
    </cfRule>
  </conditionalFormatting>
  <conditionalFormatting sqref="BD1:BK1 BD2:BD7">
    <cfRule type="cellIs" dxfId="251" priority="62" operator="equal">
      <formula>"0,0"</formula>
    </cfRule>
  </conditionalFormatting>
  <conditionalFormatting sqref="BJ1">
    <cfRule type="cellIs" dxfId="250" priority="61" operator="equal">
      <formula>"0,x"</formula>
    </cfRule>
  </conditionalFormatting>
  <conditionalFormatting sqref="BL2">
    <cfRule type="cellIs" dxfId="249" priority="60" operator="equal">
      <formula>"0,0"</formula>
    </cfRule>
  </conditionalFormatting>
  <conditionalFormatting sqref="BP2:BX7 BO1:BX1">
    <cfRule type="cellIs" dxfId="248" priority="59" operator="equal">
      <formula>"0,0"</formula>
    </cfRule>
  </conditionalFormatting>
  <conditionalFormatting sqref="BY1:BY7">
    <cfRule type="cellIs" dxfId="247" priority="58" operator="equal">
      <formula>"0,0"</formula>
    </cfRule>
  </conditionalFormatting>
  <conditionalFormatting sqref="BE2:BE7">
    <cfRule type="cellIs" dxfId="246" priority="57" operator="equal">
      <formula>"0,0"</formula>
    </cfRule>
  </conditionalFormatting>
  <conditionalFormatting sqref="BF2:BF7">
    <cfRule type="cellIs" dxfId="245" priority="55" operator="equal">
      <formula>"0,0"</formula>
    </cfRule>
  </conditionalFormatting>
  <conditionalFormatting sqref="BG2:BG7">
    <cfRule type="cellIs" dxfId="244" priority="54" operator="equal">
      <formula>"0,0"</formula>
    </cfRule>
  </conditionalFormatting>
  <conditionalFormatting sqref="BH2:BI7">
    <cfRule type="cellIs" dxfId="243" priority="53" operator="equal">
      <formula>"0,0"</formula>
    </cfRule>
  </conditionalFormatting>
  <conditionalFormatting sqref="BJ2:BJ7">
    <cfRule type="cellIs" dxfId="242" priority="52" operator="equal">
      <formula>"0,0"</formula>
    </cfRule>
  </conditionalFormatting>
  <conditionalFormatting sqref="BK2:BK7">
    <cfRule type="cellIs" dxfId="241" priority="51" operator="equal">
      <formula>"0,0"</formula>
    </cfRule>
  </conditionalFormatting>
  <conditionalFormatting sqref="BL3:BL7">
    <cfRule type="cellIs" dxfId="240" priority="50" operator="equal">
      <formula>"0,0"</formula>
    </cfRule>
  </conditionalFormatting>
  <conditionalFormatting sqref="BM2:BM7">
    <cfRule type="cellIs" dxfId="239" priority="49" operator="equal">
      <formula>"0,0"</formula>
    </cfRule>
  </conditionalFormatting>
  <conditionalFormatting sqref="BN3:BN7">
    <cfRule type="cellIs" dxfId="238" priority="48" operator="equal">
      <formula>"0,0"</formula>
    </cfRule>
  </conditionalFormatting>
  <conditionalFormatting sqref="BO2:BO7">
    <cfRule type="cellIs" dxfId="237" priority="47" operator="equal">
      <formula>"0,0"</formula>
    </cfRule>
  </conditionalFormatting>
  <conditionalFormatting sqref="AH1:AZ1 AH2 AU2:AZ2 AS2:AT411 AJ2:AQ2 AI2:AI411">
    <cfRule type="cellIs" dxfId="236" priority="46" operator="equal">
      <formula>0</formula>
    </cfRule>
  </conditionalFormatting>
  <conditionalFormatting sqref="BD18:BY19 BD20">
    <cfRule type="cellIs" dxfId="235" priority="45" operator="equal">
      <formula>"0,0"</formula>
    </cfRule>
  </conditionalFormatting>
  <conditionalFormatting sqref="BE18:BE19">
    <cfRule type="cellIs" dxfId="234" priority="44" operator="equal">
      <formula>"0,x"</formula>
    </cfRule>
  </conditionalFormatting>
  <conditionalFormatting sqref="BE20:BY20">
    <cfRule type="cellIs" dxfId="233" priority="43" operator="equal">
      <formula>"0,0"</formula>
    </cfRule>
  </conditionalFormatting>
  <conditionalFormatting sqref="BE20">
    <cfRule type="cellIs" dxfId="232" priority="42" operator="equal">
      <formula>"0,x"</formula>
    </cfRule>
  </conditionalFormatting>
  <conditionalFormatting sqref="AH3:AH411 AU3:AZ411 AJ3:AQ411">
    <cfRule type="cellIs" dxfId="231" priority="41" operator="equal">
      <formula>0</formula>
    </cfRule>
  </conditionalFormatting>
  <conditionalFormatting sqref="BD21:BD22">
    <cfRule type="cellIs" dxfId="230" priority="40" operator="equal">
      <formula>"0,0"</formula>
    </cfRule>
  </conditionalFormatting>
  <conditionalFormatting sqref="BE21:BY22">
    <cfRule type="cellIs" dxfId="229" priority="39" operator="equal">
      <formula>"0,0"</formula>
    </cfRule>
  </conditionalFormatting>
  <conditionalFormatting sqref="BE21:BE22">
    <cfRule type="cellIs" dxfId="228" priority="38" operator="equal">
      <formula>"0,x"</formula>
    </cfRule>
  </conditionalFormatting>
  <conditionalFormatting sqref="AR2:AR411">
    <cfRule type="cellIs" dxfId="227" priority="37" operator="equal">
      <formula>0</formula>
    </cfRule>
  </conditionalFormatting>
  <conditionalFormatting sqref="BD23">
    <cfRule type="cellIs" dxfId="226" priority="36" operator="equal">
      <formula>"0,0"</formula>
    </cfRule>
  </conditionalFormatting>
  <conditionalFormatting sqref="BE23:BY23">
    <cfRule type="cellIs" dxfId="225" priority="35" operator="equal">
      <formula>"0,0"</formula>
    </cfRule>
  </conditionalFormatting>
  <conditionalFormatting sqref="BE23">
    <cfRule type="cellIs" dxfId="224" priority="34" operator="equal">
      <formula>"0,x"</formula>
    </cfRule>
  </conditionalFormatting>
  <conditionalFormatting sqref="BD24:BD25">
    <cfRule type="cellIs" dxfId="223" priority="33" operator="equal">
      <formula>"0,0"</formula>
    </cfRule>
  </conditionalFormatting>
  <conditionalFormatting sqref="BE25:BY25">
    <cfRule type="cellIs" dxfId="222" priority="32" operator="equal">
      <formula>"0,0"</formula>
    </cfRule>
  </conditionalFormatting>
  <conditionalFormatting sqref="BE25">
    <cfRule type="cellIs" dxfId="221" priority="31" operator="equal">
      <formula>"0,x"</formula>
    </cfRule>
  </conditionalFormatting>
  <conditionalFormatting sqref="BE24:BY24">
    <cfRule type="cellIs" dxfId="220" priority="30" operator="equal">
      <formula>"0,0"</formula>
    </cfRule>
  </conditionalFormatting>
  <conditionalFormatting sqref="BE24">
    <cfRule type="cellIs" dxfId="219" priority="29" operator="equal">
      <formula>"0,x"</formula>
    </cfRule>
  </conditionalFormatting>
  <conditionalFormatting sqref="BD26">
    <cfRule type="cellIs" dxfId="218" priority="28" operator="equal">
      <formula>"0,0"</formula>
    </cfRule>
  </conditionalFormatting>
  <conditionalFormatting sqref="BE26:BY26">
    <cfRule type="cellIs" dxfId="217" priority="27" operator="equal">
      <formula>"0,0"</formula>
    </cfRule>
  </conditionalFormatting>
  <conditionalFormatting sqref="BE26">
    <cfRule type="cellIs" dxfId="216" priority="26" operator="equal">
      <formula>"0,x"</formula>
    </cfRule>
  </conditionalFormatting>
  <conditionalFormatting sqref="BD27">
    <cfRule type="cellIs" dxfId="215" priority="25" operator="equal">
      <formula>"0,0"</formula>
    </cfRule>
  </conditionalFormatting>
  <conditionalFormatting sqref="BE27:BY27">
    <cfRule type="cellIs" dxfId="214" priority="24" operator="equal">
      <formula>"0,0"</formula>
    </cfRule>
  </conditionalFormatting>
  <conditionalFormatting sqref="BE27">
    <cfRule type="cellIs" dxfId="213" priority="23" operator="equal">
      <formula>"0,x"</formula>
    </cfRule>
  </conditionalFormatting>
  <conditionalFormatting sqref="BD28">
    <cfRule type="cellIs" dxfId="212" priority="22" operator="equal">
      <formula>"0,0"</formula>
    </cfRule>
  </conditionalFormatting>
  <conditionalFormatting sqref="BF28 BH28:BY28">
    <cfRule type="cellIs" dxfId="211" priority="21" operator="equal">
      <formula>"0,0"</formula>
    </cfRule>
  </conditionalFormatting>
  <conditionalFormatting sqref="BD29">
    <cfRule type="cellIs" dxfId="210" priority="20" operator="equal">
      <formula>"0,0"</formula>
    </cfRule>
  </conditionalFormatting>
  <conditionalFormatting sqref="BE29:BF29 BH29:BY29">
    <cfRule type="cellIs" dxfId="209" priority="19" operator="equal">
      <formula>"0,0"</formula>
    </cfRule>
  </conditionalFormatting>
  <conditionalFormatting sqref="BE29">
    <cfRule type="cellIs" dxfId="208" priority="18" operator="equal">
      <formula>"0,x"</formula>
    </cfRule>
  </conditionalFormatting>
  <conditionalFormatting sqref="BG29">
    <cfRule type="cellIs" dxfId="207" priority="17" operator="equal">
      <formula>"0,0"</formula>
    </cfRule>
  </conditionalFormatting>
  <conditionalFormatting sqref="BG28">
    <cfRule type="cellIs" dxfId="206" priority="16" operator="equal">
      <formula>"0,0"</formula>
    </cfRule>
  </conditionalFormatting>
  <conditionalFormatting sqref="BE28">
    <cfRule type="cellIs" dxfId="205" priority="15" operator="equal">
      <formula>"0,0"</formula>
    </cfRule>
  </conditionalFormatting>
  <conditionalFormatting sqref="BE28">
    <cfRule type="cellIs" dxfId="204" priority="14" operator="equal">
      <formula>"0,x"</formula>
    </cfRule>
  </conditionalFormatting>
  <conditionalFormatting sqref="BD30">
    <cfRule type="cellIs" dxfId="203" priority="13" operator="equal">
      <formula>"0,0"</formula>
    </cfRule>
  </conditionalFormatting>
  <conditionalFormatting sqref="BE30:BF30 BH30:BY30">
    <cfRule type="cellIs" dxfId="202" priority="12" operator="equal">
      <formula>"0,0"</formula>
    </cfRule>
  </conditionalFormatting>
  <conditionalFormatting sqref="BE30">
    <cfRule type="cellIs" dxfId="201" priority="11" operator="equal">
      <formula>"0,x"</formula>
    </cfRule>
  </conditionalFormatting>
  <conditionalFormatting sqref="BG30">
    <cfRule type="cellIs" dxfId="200" priority="10" operator="equal">
      <formula>"0,0"</formula>
    </cfRule>
  </conditionalFormatting>
  <conditionalFormatting sqref="BD31">
    <cfRule type="cellIs" dxfId="199" priority="9" operator="equal">
      <formula>"0,0"</formula>
    </cfRule>
  </conditionalFormatting>
  <conditionalFormatting sqref="BE31:BY31">
    <cfRule type="cellIs" dxfId="198" priority="8" operator="equal">
      <formula>"0,0"</formula>
    </cfRule>
  </conditionalFormatting>
  <conditionalFormatting sqref="BE31">
    <cfRule type="cellIs" dxfId="197" priority="7" operator="equal">
      <formula>"0,x"</formula>
    </cfRule>
  </conditionalFormatting>
  <conditionalFormatting sqref="BD32">
    <cfRule type="cellIs" dxfId="196" priority="6" operator="equal">
      <formula>"0,0"</formula>
    </cfRule>
  </conditionalFormatting>
  <conditionalFormatting sqref="BE32:BY32">
    <cfRule type="cellIs" dxfId="195" priority="5" operator="equal">
      <formula>"0,0"</formula>
    </cfRule>
  </conditionalFormatting>
  <conditionalFormatting sqref="BE32">
    <cfRule type="cellIs" dxfId="194" priority="4" operator="equal">
      <formula>"0,x"</formula>
    </cfRule>
  </conditionalFormatting>
  <conditionalFormatting sqref="BD33">
    <cfRule type="cellIs" dxfId="193" priority="3" operator="equal">
      <formula>"0,0"</formula>
    </cfRule>
  </conditionalFormatting>
  <conditionalFormatting sqref="BE33:BY33">
    <cfRule type="cellIs" dxfId="192" priority="2" operator="equal">
      <formula>"0,0"</formula>
    </cfRule>
  </conditionalFormatting>
  <conditionalFormatting sqref="BE33">
    <cfRule type="cellIs" dxfId="191" priority="1" operator="equal">
      <formula>"0,x"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W34"/>
  <sheetViews>
    <sheetView workbookViewId="0">
      <selection activeCell="B43" sqref="B43"/>
    </sheetView>
  </sheetViews>
  <sheetFormatPr defaultRowHeight="12.75" x14ac:dyDescent="0.2"/>
  <cols>
    <col min="1" max="11" width="8.7109375" customWidth="1"/>
    <col min="14" max="20" width="10.7109375" customWidth="1"/>
    <col min="22" max="22" width="11.42578125" bestFit="1" customWidth="1"/>
  </cols>
  <sheetData>
    <row r="1" spans="1:23" ht="15" x14ac:dyDescent="0.25">
      <c r="A1" s="10" t="s">
        <v>0</v>
      </c>
      <c r="B1" s="10" t="s">
        <v>1</v>
      </c>
      <c r="C1" s="10" t="s">
        <v>2</v>
      </c>
      <c r="D1" s="10" t="s">
        <v>3</v>
      </c>
      <c r="E1" s="10" t="s">
        <v>6</v>
      </c>
      <c r="F1" s="10" t="s">
        <v>7</v>
      </c>
      <c r="G1" s="11" t="s">
        <v>62</v>
      </c>
      <c r="H1" s="12" t="s">
        <v>72</v>
      </c>
      <c r="I1" s="12" t="s">
        <v>66</v>
      </c>
      <c r="J1" s="12" t="s">
        <v>77</v>
      </c>
      <c r="K1" s="12" t="s">
        <v>84</v>
      </c>
      <c r="N1" s="24" t="s">
        <v>196</v>
      </c>
      <c r="O1" s="24">
        <v>0</v>
      </c>
      <c r="P1" s="24">
        <v>1</v>
      </c>
      <c r="Q1" s="24">
        <v>1.5</v>
      </c>
      <c r="R1" s="24">
        <v>2</v>
      </c>
      <c r="S1" s="24">
        <v>2.5</v>
      </c>
      <c r="T1" s="24" t="s">
        <v>194</v>
      </c>
      <c r="V1" s="28" t="s">
        <v>197</v>
      </c>
      <c r="W1" s="28">
        <f>COUNTIF(RPT!$D:$D,"Kroger")</f>
        <v>92</v>
      </c>
    </row>
    <row r="2" spans="1:23" ht="15" x14ac:dyDescent="0.25">
      <c r="A2" s="2"/>
      <c r="B2" s="2"/>
      <c r="C2" s="2"/>
      <c r="D2" s="2"/>
      <c r="E2" s="2"/>
      <c r="F2" s="2"/>
      <c r="G2" s="3"/>
      <c r="H2" s="9"/>
      <c r="I2" s="9"/>
      <c r="J2" s="9"/>
      <c r="N2" s="24" t="s">
        <v>193</v>
      </c>
      <c r="O2" s="25">
        <f>COUNTIFS(RPT!$U:$U,O1,RPT!$D:$D,"Kroger")/COUNTIF(RPT!$D:$D,"Kroger")</f>
        <v>3.2608695652173912E-2</v>
      </c>
      <c r="P2" s="25">
        <f>COUNTIFS(RPT!$U:$U,P1,RPT!$D:$D,"Kroger")/COUNTIF(RPT!$D:$D,"Kroger")</f>
        <v>0</v>
      </c>
      <c r="Q2" s="25">
        <f>COUNTIFS(RPT!$U:$U,Q1,RPT!$D:$D,"Kroger")/COUNTIF(RPT!$D:$D,"Kroger")</f>
        <v>8.6956521739130432E-2</v>
      </c>
      <c r="R2" s="25">
        <f>COUNTIFS(RPT!$U:$U,R1,RPT!$D:$D,"Kroger")/COUNTIF(RPT!$D:$D,"Kroger")</f>
        <v>8.6956521739130432E-2</v>
      </c>
      <c r="S2" s="25">
        <f>COUNTIFS(RPT!$U:$U,S1,RPT!$D:$D,"Kroger")/COUNTIF(RPT!$D:$D,"Kroger")</f>
        <v>0</v>
      </c>
      <c r="T2" s="26">
        <f>T3/COUNTIF(RPT!$D:$D,"Kroger")</f>
        <v>0.81521739130434778</v>
      </c>
    </row>
    <row r="3" spans="1:23" ht="15" x14ac:dyDescent="0.25">
      <c r="A3" s="2"/>
      <c r="B3" s="2"/>
      <c r="C3" s="2"/>
      <c r="D3" s="2"/>
      <c r="E3" s="2"/>
      <c r="F3" s="2"/>
      <c r="G3" s="3"/>
      <c r="H3" s="9"/>
      <c r="I3" s="9"/>
      <c r="J3" s="9"/>
      <c r="N3" s="24" t="s">
        <v>195</v>
      </c>
      <c r="O3" s="27">
        <f>COUNTIFS(RPT!$U:$U,O1,RPT!$D:$D,"Kroger")</f>
        <v>3</v>
      </c>
      <c r="P3" s="27">
        <f>COUNTIFS(RPT!$U:$U,P1,RPT!$D:$D,"Kroger")</f>
        <v>0</v>
      </c>
      <c r="Q3" s="27">
        <f>COUNTIFS(RPT!$U:$U,Q1,RPT!$D:$D,"Kroger")</f>
        <v>8</v>
      </c>
      <c r="R3" s="27">
        <f>COUNTIFS(RPT!$U:$U,R1,RPT!$D:$D,"Kroger")</f>
        <v>8</v>
      </c>
      <c r="S3" s="27">
        <f>COUNTIFS(RPT!$U:$U,S1,RPT!$D:$D,"Kroger")</f>
        <v>0</v>
      </c>
      <c r="T3" s="27">
        <f>SUM(P3:S3,O6:S6)</f>
        <v>75</v>
      </c>
    </row>
    <row r="4" spans="1:23" ht="15" x14ac:dyDescent="0.25">
      <c r="A4" s="2"/>
      <c r="B4" s="2"/>
      <c r="C4" s="2"/>
      <c r="D4" s="2"/>
      <c r="E4" s="2"/>
      <c r="F4" s="2"/>
      <c r="G4" s="3"/>
      <c r="H4" s="9"/>
      <c r="I4" s="9"/>
      <c r="J4" s="9"/>
      <c r="O4" s="24">
        <v>3</v>
      </c>
      <c r="P4" s="24">
        <v>3.5</v>
      </c>
      <c r="Q4" s="24">
        <v>4</v>
      </c>
      <c r="R4" s="24">
        <v>4.5</v>
      </c>
      <c r="S4" s="24">
        <v>5</v>
      </c>
      <c r="T4" s="24">
        <v>5.5</v>
      </c>
    </row>
    <row r="5" spans="1:23" ht="15" x14ac:dyDescent="0.25">
      <c r="A5" s="2"/>
      <c r="B5" s="2"/>
      <c r="C5" s="2"/>
      <c r="D5" s="2"/>
      <c r="E5" s="2"/>
      <c r="F5" s="2"/>
      <c r="G5" s="3"/>
      <c r="H5" s="9"/>
      <c r="I5" s="9"/>
      <c r="J5" s="9"/>
      <c r="O5" s="25">
        <f>COUNTIFS(RPT!$U:$U,O4,RPT!$D:$D,"Kroger")/COUNTIF(RPT!$D:$D,"Kroger")</f>
        <v>4.3478260869565216E-2</v>
      </c>
      <c r="P5" s="25">
        <f>COUNTIFS(RPT!$U:$U,P4,RPT!$D:$D,"Kroger")/COUNTIF(RPT!$D:$D,"Kroger")</f>
        <v>1.0869565217391304E-2</v>
      </c>
      <c r="Q5" s="25">
        <f>COUNTIFS(RPT!$U:$U,Q4,RPT!$D:$D,"Kroger")/COUNTIF(RPT!$D:$D,"Kroger")</f>
        <v>0</v>
      </c>
      <c r="R5" s="25">
        <f>COUNTIFS(RPT!$U:$U,R4,RPT!$D:$D,"Kroger")/COUNTIF(RPT!$D:$D,"Kroger")</f>
        <v>8.6956521739130432E-2</v>
      </c>
      <c r="S5" s="25">
        <f>COUNTIFS(RPT!$U:$U,S4,RPT!$D:$D,"Kroger")/COUNTIF(RPT!$D:$D,"Kroger")</f>
        <v>0.5</v>
      </c>
      <c r="T5" s="25">
        <f>COUNTIFS(RPT!$U:$U,T4,RPT!$D:$D,"Kroger")/COUNTIF(RPT!$D:$D,"Kroger")</f>
        <v>9.7826086956521743E-2</v>
      </c>
    </row>
    <row r="6" spans="1:23" ht="15" x14ac:dyDescent="0.25">
      <c r="A6" s="2"/>
      <c r="B6" s="2"/>
      <c r="C6" s="2"/>
      <c r="D6" s="2"/>
      <c r="E6" s="2"/>
      <c r="F6" s="2"/>
      <c r="G6" s="3"/>
      <c r="H6" s="9"/>
      <c r="I6" s="9"/>
      <c r="J6" s="9"/>
      <c r="O6" s="27">
        <f>COUNTIFS(RPT!$U:$U,O4,RPT!$D:$D,"Kroger")</f>
        <v>4</v>
      </c>
      <c r="P6" s="27">
        <f>COUNTIFS(RPT!$U:$U,P4,RPT!$D:$D,"Kroger")</f>
        <v>1</v>
      </c>
      <c r="Q6" s="27">
        <f>COUNTIFS(RPT!$U:$U,Q4,RPT!$D:$D,"Kroger")</f>
        <v>0</v>
      </c>
      <c r="R6" s="27">
        <f>COUNTIFS(RPT!$U:$U,R4,RPT!$D:$D,"Kroger")</f>
        <v>8</v>
      </c>
      <c r="S6" s="27">
        <f>COUNTIFS(RPT!$U:$U,S4,RPT!$D:$D,"Kroger")</f>
        <v>46</v>
      </c>
      <c r="T6" s="27">
        <f>COUNTIFS(RPT!$U:$U,T4,RPT!$D:$D,"Kroger")</f>
        <v>9</v>
      </c>
    </row>
    <row r="7" spans="1:23" x14ac:dyDescent="0.2">
      <c r="A7" s="2"/>
      <c r="B7" s="2"/>
      <c r="C7" s="2"/>
      <c r="D7" s="2"/>
      <c r="E7" s="2"/>
      <c r="F7" s="2"/>
      <c r="G7" s="3"/>
      <c r="H7" s="9"/>
      <c r="I7" s="9"/>
      <c r="J7" s="9"/>
    </row>
    <row r="8" spans="1:23" x14ac:dyDescent="0.2">
      <c r="A8" s="2"/>
      <c r="B8" s="2"/>
      <c r="C8" s="2"/>
      <c r="D8" s="2"/>
      <c r="E8" s="2"/>
      <c r="F8" s="2"/>
      <c r="G8" s="3"/>
      <c r="H8" s="9"/>
      <c r="I8" s="9"/>
      <c r="J8" s="9"/>
    </row>
    <row r="9" spans="1:23" x14ac:dyDescent="0.2">
      <c r="A9" s="2"/>
      <c r="B9" s="2"/>
      <c r="C9" s="2"/>
      <c r="D9" s="2"/>
      <c r="E9" s="2"/>
      <c r="F9" s="2"/>
      <c r="G9" s="3"/>
      <c r="H9" s="9"/>
      <c r="I9" s="9"/>
      <c r="J9" s="9"/>
    </row>
    <row r="10" spans="1:23" x14ac:dyDescent="0.2">
      <c r="A10" s="2"/>
      <c r="B10" s="2"/>
      <c r="C10" s="2"/>
      <c r="D10" s="2"/>
      <c r="E10" s="2"/>
      <c r="F10" s="2"/>
      <c r="G10" s="3"/>
      <c r="H10" s="9"/>
      <c r="I10" s="9"/>
      <c r="J10" s="9"/>
    </row>
    <row r="11" spans="1:23" x14ac:dyDescent="0.2">
      <c r="A11" s="2"/>
      <c r="B11" s="2"/>
      <c r="C11" s="2"/>
      <c r="D11" s="2"/>
      <c r="E11" s="2"/>
      <c r="F11" s="2"/>
      <c r="G11" s="3"/>
      <c r="H11" s="9"/>
      <c r="I11" s="9"/>
      <c r="J11" s="9"/>
    </row>
    <row r="12" spans="1:23" x14ac:dyDescent="0.2">
      <c r="A12" s="2"/>
      <c r="B12" s="2"/>
      <c r="C12" s="2"/>
      <c r="D12" s="2"/>
      <c r="E12" s="2"/>
      <c r="F12" s="2"/>
      <c r="G12" s="3"/>
      <c r="H12" s="9"/>
      <c r="I12" s="9"/>
      <c r="J12" s="9"/>
    </row>
    <row r="13" spans="1:23" x14ac:dyDescent="0.2">
      <c r="A13" s="2"/>
      <c r="B13" s="2"/>
      <c r="C13" s="2"/>
      <c r="D13" s="2"/>
      <c r="E13" s="2"/>
      <c r="F13" s="2"/>
      <c r="G13" s="3"/>
      <c r="H13" s="9"/>
      <c r="I13" s="9"/>
      <c r="J13" s="9"/>
    </row>
    <row r="14" spans="1:23" x14ac:dyDescent="0.2">
      <c r="A14" s="2"/>
      <c r="B14" s="2"/>
      <c r="C14" s="2"/>
      <c r="D14" s="2"/>
      <c r="E14" s="2"/>
      <c r="F14" s="2"/>
      <c r="G14" s="3"/>
      <c r="H14" s="9"/>
      <c r="I14" s="9"/>
      <c r="J14" s="9"/>
    </row>
    <row r="15" spans="1:23" x14ac:dyDescent="0.2">
      <c r="A15" s="2"/>
      <c r="B15" s="2"/>
      <c r="C15" s="2"/>
      <c r="D15" s="2"/>
      <c r="E15" s="2"/>
      <c r="F15" s="2"/>
      <c r="G15" s="3"/>
      <c r="H15" s="9"/>
      <c r="I15" s="9"/>
      <c r="J15" s="9"/>
    </row>
    <row r="16" spans="1:23" x14ac:dyDescent="0.2">
      <c r="A16" s="2"/>
      <c r="B16" s="2"/>
      <c r="C16" s="2"/>
      <c r="D16" s="2"/>
      <c r="E16" s="2"/>
      <c r="F16" s="2"/>
      <c r="G16" s="3"/>
      <c r="H16" s="9"/>
      <c r="I16" s="9"/>
      <c r="J16" s="9"/>
    </row>
    <row r="17" spans="1:11" x14ac:dyDescent="0.2">
      <c r="A17" s="2"/>
      <c r="B17" s="2"/>
      <c r="C17" s="2"/>
      <c r="D17" s="2"/>
      <c r="E17" s="2"/>
      <c r="F17" s="2"/>
      <c r="G17" s="3"/>
      <c r="H17" s="9"/>
      <c r="I17" s="9"/>
      <c r="J17" s="9"/>
    </row>
    <row r="18" spans="1:11" x14ac:dyDescent="0.2">
      <c r="A18" s="2"/>
      <c r="B18" s="2"/>
      <c r="C18" s="2"/>
      <c r="D18" s="2"/>
      <c r="E18" s="2"/>
      <c r="F18" s="2"/>
      <c r="G18" s="3"/>
      <c r="H18" s="9"/>
      <c r="I18" s="9"/>
      <c r="J18" s="9"/>
    </row>
    <row r="19" spans="1:11" x14ac:dyDescent="0.2">
      <c r="A19" s="2"/>
      <c r="B19" s="2"/>
      <c r="C19" s="2"/>
      <c r="D19" s="2"/>
      <c r="E19" s="2"/>
      <c r="F19" s="2"/>
      <c r="G19" s="3"/>
      <c r="H19" s="9"/>
      <c r="I19" s="9"/>
      <c r="J19" s="9"/>
      <c r="K19" s="3"/>
    </row>
    <row r="20" spans="1:11" x14ac:dyDescent="0.2">
      <c r="A20" s="2"/>
      <c r="B20" s="2"/>
      <c r="C20" s="2"/>
      <c r="D20" s="2"/>
      <c r="E20" s="2"/>
      <c r="F20" s="2"/>
      <c r="G20" s="3"/>
      <c r="H20" s="9"/>
      <c r="I20" s="9"/>
      <c r="J20" s="9"/>
      <c r="K20" s="3"/>
    </row>
    <row r="21" spans="1:11" x14ac:dyDescent="0.2">
      <c r="A21" s="2"/>
      <c r="B21" s="2"/>
      <c r="C21" s="2"/>
      <c r="D21" s="2"/>
      <c r="E21" s="2"/>
      <c r="F21" s="2"/>
      <c r="G21" s="3"/>
      <c r="H21" s="9"/>
      <c r="I21" s="9"/>
      <c r="J21" s="9"/>
      <c r="K21" s="3"/>
    </row>
    <row r="22" spans="1:11" x14ac:dyDescent="0.2">
      <c r="A22" s="2"/>
      <c r="B22" s="2"/>
      <c r="C22" s="2"/>
      <c r="D22" s="2"/>
      <c r="E22" s="2"/>
      <c r="F22" s="2"/>
      <c r="G22" s="3"/>
      <c r="H22" s="9"/>
      <c r="I22" s="9"/>
      <c r="J22" s="9"/>
      <c r="K22" s="3"/>
    </row>
    <row r="23" spans="1:11" x14ac:dyDescent="0.2">
      <c r="K23" s="3"/>
    </row>
    <row r="24" spans="1:11" x14ac:dyDescent="0.2">
      <c r="K24" s="3"/>
    </row>
    <row r="25" spans="1:11" x14ac:dyDescent="0.2">
      <c r="K25" s="3"/>
    </row>
    <row r="26" spans="1:11" x14ac:dyDescent="0.2">
      <c r="K26" s="3"/>
    </row>
    <row r="27" spans="1:11" x14ac:dyDescent="0.2">
      <c r="K27" s="3"/>
    </row>
    <row r="28" spans="1:11" x14ac:dyDescent="0.2">
      <c r="K28" s="3"/>
    </row>
    <row r="29" spans="1:11" x14ac:dyDescent="0.2">
      <c r="K29" s="3"/>
    </row>
    <row r="30" spans="1:11" x14ac:dyDescent="0.2">
      <c r="K30" s="3"/>
    </row>
    <row r="31" spans="1:11" x14ac:dyDescent="0.2">
      <c r="K31" s="3"/>
    </row>
    <row r="32" spans="1:11" x14ac:dyDescent="0.2">
      <c r="K32" s="3"/>
    </row>
    <row r="33" spans="11:11" x14ac:dyDescent="0.2">
      <c r="K33" s="3"/>
    </row>
    <row r="34" spans="11:11" x14ac:dyDescent="0.2">
      <c r="K34" s="3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W24"/>
  <sheetViews>
    <sheetView workbookViewId="0">
      <selection activeCell="A2" sqref="A2:J2"/>
    </sheetView>
  </sheetViews>
  <sheetFormatPr defaultRowHeight="12.75" x14ac:dyDescent="0.2"/>
  <cols>
    <col min="1" max="8" width="8.7109375" customWidth="1"/>
    <col min="9" max="9" width="12" bestFit="1" customWidth="1"/>
    <col min="10" max="11" width="8.7109375" customWidth="1"/>
    <col min="14" max="21" width="10.7109375" customWidth="1"/>
    <col min="22" max="22" width="11.42578125" bestFit="1" customWidth="1"/>
  </cols>
  <sheetData>
    <row r="1" spans="1:23" ht="15" x14ac:dyDescent="0.25">
      <c r="A1" s="10" t="s">
        <v>0</v>
      </c>
      <c r="B1" s="10" t="s">
        <v>1</v>
      </c>
      <c r="C1" s="10" t="s">
        <v>2</v>
      </c>
      <c r="D1" s="10" t="s">
        <v>3</v>
      </c>
      <c r="E1" s="10" t="s">
        <v>6</v>
      </c>
      <c r="F1" s="10" t="s">
        <v>7</v>
      </c>
      <c r="G1" s="11" t="s">
        <v>62</v>
      </c>
      <c r="H1" s="12" t="s">
        <v>72</v>
      </c>
      <c r="I1" s="12" t="s">
        <v>66</v>
      </c>
      <c r="J1" s="12" t="s">
        <v>77</v>
      </c>
      <c r="K1" s="12" t="s">
        <v>84</v>
      </c>
      <c r="N1" s="24" t="s">
        <v>196</v>
      </c>
      <c r="O1" s="24">
        <v>0</v>
      </c>
      <c r="P1" s="24" t="s">
        <v>151</v>
      </c>
      <c r="Q1" s="24">
        <v>4</v>
      </c>
      <c r="R1" s="24">
        <v>4.5</v>
      </c>
      <c r="S1" s="24" t="s">
        <v>151</v>
      </c>
      <c r="T1" s="24" t="s">
        <v>151</v>
      </c>
      <c r="U1" s="24" t="s">
        <v>194</v>
      </c>
      <c r="V1" s="29" t="s">
        <v>197</v>
      </c>
      <c r="W1" s="30">
        <f>COUNTIF(RPT!$D:$D,"Mercedes (Jax)")</f>
        <v>23</v>
      </c>
    </row>
    <row r="2" spans="1:23" ht="15" x14ac:dyDescent="0.25">
      <c r="A2" s="2"/>
      <c r="B2" s="2"/>
      <c r="C2" s="2"/>
      <c r="D2" s="2"/>
      <c r="E2" s="2"/>
      <c r="F2" s="2"/>
      <c r="G2" s="3"/>
      <c r="H2" s="9"/>
      <c r="I2" s="9"/>
      <c r="J2" s="9"/>
      <c r="N2" s="24" t="s">
        <v>193</v>
      </c>
      <c r="O2" s="25">
        <f>IFERROR(COUNTIFS(RPT!$U:$U,O1,RPT!$D:$D,"Mercedes (Jax)")/COUNTIF(RPT!$D:$D,"Mercedes (Jax)"),"")</f>
        <v>0.39130434782608697</v>
      </c>
      <c r="P2" s="25">
        <f>IFERROR(COUNTIFS(RPT!$U:$U,P1,RPT!$D:$D,"Mercedes (Jax)")/COUNTIF(RPT!$D:$D,"Mercedes (Jax)"),"")</f>
        <v>0</v>
      </c>
      <c r="Q2" s="25">
        <f>IFERROR(COUNTIFS(RPT!$U:$U,Q1,RPT!$D:$D,"Mercedes (Jax)")/COUNTIF(RPT!$D:$D,"Mercedes (Jax)"),"")</f>
        <v>8.6956521739130432E-2</v>
      </c>
      <c r="R2" s="25">
        <f>IFERROR(COUNTIFS(RPT!$U:$U,R1,RPT!$D:$D,"Mercedes (Jax)")/COUNTIF(RPT!$D:$D,"Mercedes (Jax)"),"")</f>
        <v>0.52173913043478259</v>
      </c>
      <c r="S2" s="25">
        <f>IFERROR(COUNTIFS(RPT!$U:$U,S1,RPT!$D:$D,"Mercedes (Jax)")/COUNTIF(RPT!$D:$D,"Mercedes (Jax)"),"")</f>
        <v>0</v>
      </c>
      <c r="T2" s="25">
        <f>IFERROR(COUNTIFS(RPT!$U:$U,T1,RPT!$D:$D,"Mercedes (Jax)")/COUNTIF(RPT!$D:$D,"Mercedes (Jax)"),"")</f>
        <v>0</v>
      </c>
      <c r="U2" s="26">
        <f>U3/COUNTIF(RPT!$D:$D,"Mercedes (Jax)")</f>
        <v>0.60869565217391308</v>
      </c>
    </row>
    <row r="3" spans="1:23" ht="15" x14ac:dyDescent="0.25">
      <c r="A3" s="2"/>
      <c r="B3" s="2"/>
      <c r="C3" s="2"/>
      <c r="D3" s="2"/>
      <c r="E3" s="2"/>
      <c r="F3" s="2"/>
      <c r="G3" s="3"/>
      <c r="H3" s="9"/>
      <c r="I3" s="9"/>
      <c r="J3" s="9"/>
      <c r="N3" s="24" t="s">
        <v>195</v>
      </c>
      <c r="O3" s="27">
        <f>COUNTIFS(RPT!$U:$U,O1,RPT!$D:$D,"Mercedes (Jax)")</f>
        <v>9</v>
      </c>
      <c r="P3" s="27">
        <f>COUNTIFS(RPT!$U:$U,P1,RPT!$D:$D,"Mercedes (Jax)")</f>
        <v>0</v>
      </c>
      <c r="Q3" s="27">
        <f>COUNTIFS(RPT!$U:$U,Q1,RPT!$D:$D,"Mercedes (Jax)")</f>
        <v>2</v>
      </c>
      <c r="R3" s="27">
        <f>COUNTIFS(RPT!$U:$U,R1,RPT!$D:$D,"Mercedes (Jax)")</f>
        <v>12</v>
      </c>
      <c r="S3" s="27">
        <f>COUNTIFS(RPT!$U:$U,S1,RPT!$D:$D,"Mercedes (Jax)")</f>
        <v>0</v>
      </c>
      <c r="T3" s="27">
        <f>COUNTIFS(RPT!$U:$U,T1,RPT!$D:$D,"Mercedes (Jax)")</f>
        <v>0</v>
      </c>
      <c r="U3" s="27">
        <f>SUM(P3:T3)</f>
        <v>14</v>
      </c>
    </row>
    <row r="4" spans="1:23" x14ac:dyDescent="0.2">
      <c r="A4" s="2"/>
      <c r="B4" s="2"/>
      <c r="C4" s="2"/>
      <c r="D4" s="2"/>
      <c r="E4" s="2"/>
      <c r="F4" s="2"/>
      <c r="G4" s="3"/>
      <c r="H4" s="9"/>
      <c r="I4" s="9"/>
      <c r="J4" s="9"/>
    </row>
    <row r="5" spans="1:23" x14ac:dyDescent="0.2">
      <c r="A5" s="2"/>
      <c r="B5" s="2"/>
      <c r="C5" s="2"/>
      <c r="D5" s="2"/>
      <c r="E5" s="2"/>
      <c r="F5" s="2"/>
      <c r="G5" s="3"/>
      <c r="H5" s="9"/>
      <c r="I5" s="9"/>
      <c r="J5" s="9"/>
    </row>
    <row r="6" spans="1:23" x14ac:dyDescent="0.2">
      <c r="A6" s="2"/>
      <c r="B6" s="2"/>
      <c r="C6" s="2"/>
      <c r="D6" s="2"/>
      <c r="E6" s="2"/>
      <c r="F6" s="2"/>
      <c r="G6" s="3"/>
      <c r="H6" s="9"/>
      <c r="I6" s="9"/>
      <c r="J6" s="9"/>
    </row>
    <row r="7" spans="1:23" x14ac:dyDescent="0.2">
      <c r="A7" s="2"/>
      <c r="B7" s="2"/>
      <c r="C7" s="2"/>
      <c r="D7" s="2"/>
      <c r="E7" s="2"/>
      <c r="F7" s="2"/>
      <c r="G7" s="3"/>
      <c r="H7" s="9"/>
      <c r="I7" s="9"/>
      <c r="J7" s="9"/>
    </row>
    <row r="8" spans="1:23" x14ac:dyDescent="0.2">
      <c r="A8" s="2"/>
      <c r="B8" s="2"/>
      <c r="C8" s="2"/>
      <c r="D8" s="2"/>
      <c r="E8" s="2"/>
      <c r="F8" s="2"/>
      <c r="G8" s="3"/>
      <c r="H8" s="9"/>
      <c r="I8" s="9"/>
      <c r="J8" s="9"/>
    </row>
    <row r="9" spans="1:23" x14ac:dyDescent="0.2">
      <c r="A9" s="2"/>
      <c r="B9" s="2"/>
      <c r="C9" s="2"/>
      <c r="D9" s="2"/>
      <c r="E9" s="2"/>
      <c r="F9" s="2"/>
      <c r="G9" s="3"/>
      <c r="H9" s="9"/>
      <c r="I9" s="9"/>
      <c r="J9" s="9"/>
    </row>
    <row r="10" spans="1:23" x14ac:dyDescent="0.2">
      <c r="A10" s="2"/>
      <c r="B10" s="2"/>
      <c r="C10" s="2"/>
      <c r="D10" s="2"/>
      <c r="E10" s="2"/>
      <c r="F10" s="2"/>
      <c r="G10" s="3"/>
      <c r="H10" s="9"/>
      <c r="I10" s="9"/>
      <c r="J10" s="9"/>
    </row>
    <row r="11" spans="1:23" x14ac:dyDescent="0.2">
      <c r="A11" s="2"/>
      <c r="B11" s="2"/>
      <c r="C11" s="2"/>
      <c r="D11" s="2"/>
      <c r="E11" s="2"/>
      <c r="F11" s="2"/>
      <c r="G11" s="3"/>
      <c r="H11" s="9"/>
      <c r="I11" s="9"/>
      <c r="J11" s="9"/>
    </row>
    <row r="12" spans="1:23" x14ac:dyDescent="0.2">
      <c r="A12" s="2"/>
      <c r="B12" s="2"/>
      <c r="C12" s="2"/>
      <c r="D12" s="2"/>
      <c r="E12" s="2"/>
      <c r="F12" s="2"/>
      <c r="G12" s="3"/>
      <c r="H12" s="9"/>
      <c r="I12" s="9"/>
      <c r="J12" s="9"/>
    </row>
    <row r="13" spans="1:23" x14ac:dyDescent="0.2">
      <c r="A13" s="2"/>
      <c r="B13" s="2"/>
      <c r="C13" s="2"/>
      <c r="D13" s="2"/>
      <c r="E13" s="2"/>
      <c r="F13" s="2"/>
      <c r="G13" s="3"/>
      <c r="H13" s="9"/>
      <c r="I13" s="9"/>
      <c r="J13" s="9"/>
    </row>
    <row r="14" spans="1:23" x14ac:dyDescent="0.2">
      <c r="A14" s="2"/>
      <c r="B14" s="2"/>
      <c r="C14" s="2"/>
      <c r="D14" s="2"/>
      <c r="E14" s="2"/>
      <c r="F14" s="2"/>
      <c r="G14" s="3"/>
      <c r="H14" s="9"/>
      <c r="I14" s="9"/>
      <c r="J14" s="9"/>
    </row>
    <row r="15" spans="1:23" x14ac:dyDescent="0.2">
      <c r="A15" s="2"/>
      <c r="B15" s="2"/>
      <c r="C15" s="2"/>
      <c r="D15" s="2"/>
      <c r="E15" s="2"/>
      <c r="F15" s="2"/>
      <c r="G15" s="3"/>
      <c r="H15" s="9"/>
      <c r="I15" s="9"/>
      <c r="J15" s="9"/>
    </row>
    <row r="16" spans="1:23" x14ac:dyDescent="0.2">
      <c r="A16" s="2"/>
      <c r="B16" s="2"/>
      <c r="C16" s="2"/>
      <c r="D16" s="2"/>
      <c r="E16" s="2"/>
      <c r="F16" s="2"/>
      <c r="G16" s="3"/>
      <c r="H16" s="9"/>
      <c r="I16" s="9"/>
      <c r="J16" s="9"/>
    </row>
    <row r="17" spans="1:10" x14ac:dyDescent="0.2">
      <c r="A17" s="2"/>
      <c r="B17" s="2"/>
      <c r="C17" s="2"/>
      <c r="D17" s="2"/>
      <c r="E17" s="2"/>
      <c r="F17" s="2"/>
      <c r="G17" s="3"/>
      <c r="H17" s="9"/>
      <c r="I17" s="9"/>
      <c r="J17" s="9"/>
    </row>
    <row r="18" spans="1:10" x14ac:dyDescent="0.2">
      <c r="A18" s="2"/>
      <c r="B18" s="2"/>
      <c r="C18" s="2"/>
      <c r="D18" s="2"/>
      <c r="E18" s="2"/>
      <c r="F18" s="2"/>
      <c r="G18" s="3"/>
      <c r="H18" s="9"/>
      <c r="I18" s="9"/>
      <c r="J18" s="9"/>
    </row>
    <row r="19" spans="1:10" x14ac:dyDescent="0.2">
      <c r="A19" s="2"/>
      <c r="B19" s="2"/>
      <c r="C19" s="2"/>
      <c r="D19" s="2"/>
      <c r="E19" s="2"/>
      <c r="F19" s="2"/>
      <c r="G19" s="3"/>
      <c r="H19" s="9"/>
      <c r="I19" s="9"/>
      <c r="J19" s="9"/>
    </row>
    <row r="20" spans="1:10" x14ac:dyDescent="0.2">
      <c r="A20" s="2"/>
      <c r="B20" s="2"/>
      <c r="C20" s="2"/>
      <c r="D20" s="2"/>
      <c r="E20" s="2"/>
      <c r="F20" s="2"/>
      <c r="G20" s="3"/>
      <c r="H20" s="9"/>
      <c r="I20" s="9"/>
      <c r="J20" s="9"/>
    </row>
    <row r="21" spans="1:10" x14ac:dyDescent="0.2">
      <c r="A21" s="2"/>
      <c r="B21" s="2"/>
      <c r="C21" s="2"/>
      <c r="D21" s="2"/>
      <c r="E21" s="2"/>
      <c r="F21" s="2"/>
      <c r="G21" s="3"/>
      <c r="H21" s="9"/>
      <c r="I21" s="9"/>
      <c r="J21" s="9"/>
    </row>
    <row r="22" spans="1:10" x14ac:dyDescent="0.2">
      <c r="A22" s="2"/>
      <c r="B22" s="2"/>
      <c r="C22" s="2"/>
      <c r="D22" s="2"/>
      <c r="E22" s="2"/>
      <c r="F22" s="2"/>
      <c r="G22" s="3"/>
      <c r="H22" s="9"/>
      <c r="I22" s="9"/>
      <c r="J22" s="9"/>
    </row>
    <row r="23" spans="1:10" x14ac:dyDescent="0.2">
      <c r="A23" s="2"/>
      <c r="B23" s="2"/>
      <c r="C23" s="2"/>
      <c r="D23" s="2"/>
      <c r="E23" s="2"/>
      <c r="F23" s="2"/>
      <c r="G23" s="3"/>
      <c r="H23" s="9"/>
      <c r="I23" s="9"/>
      <c r="J23" s="9"/>
    </row>
    <row r="24" spans="1:10" x14ac:dyDescent="0.2">
      <c r="A24" s="2"/>
      <c r="B24" s="2"/>
      <c r="C24" s="2"/>
      <c r="D24" s="2"/>
      <c r="E24" s="2"/>
      <c r="F24" s="2"/>
      <c r="G24" s="3"/>
      <c r="H24" s="9"/>
      <c r="I24" s="9"/>
      <c r="J24" s="9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U9"/>
  <sheetViews>
    <sheetView tabSelected="1" workbookViewId="0">
      <selection activeCell="B31" sqref="B31"/>
    </sheetView>
  </sheetViews>
  <sheetFormatPr defaultRowHeight="12.75" x14ac:dyDescent="0.2"/>
  <cols>
    <col min="20" max="20" width="12" bestFit="1" customWidth="1"/>
  </cols>
  <sheetData>
    <row r="1" spans="1:21" ht="15" x14ac:dyDescent="0.25">
      <c r="A1" s="10" t="s">
        <v>0</v>
      </c>
      <c r="B1" s="10" t="s">
        <v>1</v>
      </c>
      <c r="C1" s="10" t="s">
        <v>2</v>
      </c>
      <c r="D1" s="10" t="s">
        <v>3</v>
      </c>
      <c r="E1" s="10" t="s">
        <v>6</v>
      </c>
      <c r="F1" s="10" t="s">
        <v>7</v>
      </c>
      <c r="G1" s="11" t="s">
        <v>62</v>
      </c>
      <c r="H1" s="12" t="s">
        <v>72</v>
      </c>
      <c r="I1" s="12" t="s">
        <v>66</v>
      </c>
      <c r="J1" s="12" t="s">
        <v>77</v>
      </c>
      <c r="K1" s="12" t="s">
        <v>84</v>
      </c>
      <c r="N1" s="24" t="s">
        <v>196</v>
      </c>
      <c r="O1" s="24">
        <v>0</v>
      </c>
      <c r="P1" s="24">
        <v>3</v>
      </c>
      <c r="Q1" s="24">
        <v>4.25</v>
      </c>
      <c r="R1" s="24">
        <v>1.25</v>
      </c>
      <c r="S1" s="24" t="s">
        <v>194</v>
      </c>
      <c r="T1" s="29" t="s">
        <v>197</v>
      </c>
      <c r="U1" s="30">
        <f>COUNTIF(RPT!$D:$D,"FPL")</f>
        <v>9</v>
      </c>
    </row>
    <row r="2" spans="1:21" ht="15" x14ac:dyDescent="0.25">
      <c r="A2" s="2"/>
      <c r="B2" s="2"/>
      <c r="C2" s="2"/>
      <c r="D2" s="2"/>
      <c r="E2" s="2"/>
      <c r="F2" s="2"/>
      <c r="G2" s="3"/>
      <c r="H2" s="9"/>
      <c r="I2" s="9"/>
      <c r="J2" s="9"/>
      <c r="N2" s="24" t="s">
        <v>193</v>
      </c>
      <c r="O2" s="25">
        <f>COUNTIFS(RPT!$U:$U,O1,RPT!$D:$D,"FPL")/COUNTIF(RPT!$D:$D,"FPL")</f>
        <v>0.44444444444444442</v>
      </c>
      <c r="P2" s="25">
        <f>COUNTIFS(RPT!$U:$U,P1,RPT!$D:$D,"FPL")/COUNTIF(RPT!$D:$D,"FPL")</f>
        <v>0</v>
      </c>
      <c r="Q2" s="25">
        <f>COUNTIFS(RPT!$U:$U,Q1,RPT!$D:$D,"FPL")/COUNTIF(RPT!$D:$D,"FPL")</f>
        <v>0.1111111111111111</v>
      </c>
      <c r="R2" s="25">
        <f>COUNTIFS(RPT!$U:$U,R1,RPT!$D:$D,"FPL")/COUNTIF(RPT!$D:$D,"FPL")</f>
        <v>0.33333333333333331</v>
      </c>
      <c r="S2" s="26">
        <f>S3/COUNTIF(RPT!$D:$D,"FPL")</f>
        <v>0.44444444444444442</v>
      </c>
    </row>
    <row r="3" spans="1:21" ht="15" x14ac:dyDescent="0.25">
      <c r="A3" s="2"/>
      <c r="B3" s="2"/>
      <c r="C3" s="2"/>
      <c r="D3" s="2"/>
      <c r="E3" s="2"/>
      <c r="F3" s="2"/>
      <c r="G3" s="3"/>
      <c r="H3" s="9"/>
      <c r="I3" s="9"/>
      <c r="J3" s="9"/>
      <c r="N3" s="24" t="s">
        <v>195</v>
      </c>
      <c r="O3" s="27">
        <f>COUNTIFS(RPT!$U:$U,O1,RPT!$D:$D,"FPL")</f>
        <v>4</v>
      </c>
      <c r="P3" s="27">
        <f>COUNTIFS(RPT!$U:$U,P1,RPT!$D:$D,"FPL")</f>
        <v>0</v>
      </c>
      <c r="Q3" s="27">
        <f>COUNTIFS(RPT!$U:$U,Q1,RPT!$D:$D,"FPL")</f>
        <v>1</v>
      </c>
      <c r="R3" s="27">
        <f>COUNTIFS(RPT!$U:$U,R1,RPT!$D:$D,"FPL")</f>
        <v>3</v>
      </c>
      <c r="S3" s="27">
        <f>SUM(P3:R3)</f>
        <v>4</v>
      </c>
    </row>
    <row r="4" spans="1:21" x14ac:dyDescent="0.2">
      <c r="A4" s="2"/>
      <c r="B4" s="2"/>
      <c r="C4" s="2"/>
      <c r="D4" s="2"/>
      <c r="E4" s="2"/>
      <c r="F4" s="2"/>
      <c r="G4" s="3"/>
      <c r="H4" s="9"/>
      <c r="I4" s="9"/>
      <c r="J4" s="9"/>
    </row>
    <row r="5" spans="1:21" x14ac:dyDescent="0.2">
      <c r="A5" s="2"/>
      <c r="B5" s="2"/>
      <c r="C5" s="2"/>
      <c r="D5" s="2"/>
      <c r="E5" s="2"/>
      <c r="F5" s="2"/>
      <c r="G5" s="3"/>
      <c r="H5" s="9"/>
      <c r="I5" s="9"/>
      <c r="J5" s="9"/>
    </row>
    <row r="6" spans="1:21" x14ac:dyDescent="0.2">
      <c r="A6" s="2"/>
      <c r="B6" s="2"/>
      <c r="C6" s="2"/>
      <c r="D6" s="2"/>
      <c r="E6" s="2"/>
      <c r="F6" s="2"/>
      <c r="G6" s="3"/>
      <c r="H6" s="9"/>
      <c r="I6" s="9"/>
      <c r="J6" s="9"/>
    </row>
    <row r="7" spans="1:21" x14ac:dyDescent="0.2">
      <c r="A7" s="2"/>
      <c r="B7" s="2"/>
      <c r="C7" s="2"/>
      <c r="D7" s="2"/>
      <c r="E7" s="2"/>
      <c r="F7" s="2"/>
      <c r="G7" s="3"/>
      <c r="H7" s="9"/>
      <c r="I7" s="9"/>
      <c r="J7" s="9"/>
    </row>
    <row r="8" spans="1:21" x14ac:dyDescent="0.2">
      <c r="A8" s="2"/>
      <c r="B8" s="2"/>
      <c r="C8" s="2"/>
      <c r="D8" s="2"/>
      <c r="E8" s="2"/>
      <c r="F8" s="2"/>
      <c r="G8" s="3"/>
      <c r="H8" s="9"/>
      <c r="I8" s="9"/>
      <c r="J8" s="9"/>
    </row>
    <row r="9" spans="1:21" x14ac:dyDescent="0.2">
      <c r="A9" s="2"/>
      <c r="B9" s="2"/>
      <c r="C9" s="2"/>
      <c r="D9" s="2"/>
      <c r="E9" s="2"/>
      <c r="F9" s="2"/>
      <c r="G9" s="3"/>
      <c r="H9" s="9"/>
      <c r="I9" s="9"/>
      <c r="J9" s="9"/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A1:W37"/>
  <sheetViews>
    <sheetView workbookViewId="0">
      <selection activeCell="C17" sqref="C17"/>
    </sheetView>
  </sheetViews>
  <sheetFormatPr defaultRowHeight="12.75" x14ac:dyDescent="0.2"/>
  <cols>
    <col min="1" max="3" width="8.7109375" customWidth="1"/>
    <col min="4" max="4" width="12.7109375" bestFit="1" customWidth="1"/>
    <col min="5" max="11" width="8.7109375" customWidth="1"/>
    <col min="14" max="21" width="10.7109375" customWidth="1"/>
    <col min="22" max="22" width="12" bestFit="1" customWidth="1"/>
  </cols>
  <sheetData>
    <row r="1" spans="1:23" ht="15" x14ac:dyDescent="0.25">
      <c r="A1" s="10" t="s">
        <v>0</v>
      </c>
      <c r="B1" s="10" t="s">
        <v>1</v>
      </c>
      <c r="C1" s="10" t="s">
        <v>2</v>
      </c>
      <c r="D1" s="10" t="s">
        <v>3</v>
      </c>
      <c r="E1" s="10" t="s">
        <v>6</v>
      </c>
      <c r="F1" s="10" t="s">
        <v>7</v>
      </c>
      <c r="G1" s="11" t="s">
        <v>62</v>
      </c>
      <c r="H1" s="12" t="s">
        <v>72</v>
      </c>
      <c r="I1" s="12" t="s">
        <v>66</v>
      </c>
      <c r="J1" s="12" t="s">
        <v>77</v>
      </c>
      <c r="K1" s="12" t="s">
        <v>84</v>
      </c>
      <c r="N1" s="24" t="s">
        <v>196</v>
      </c>
      <c r="O1" s="24">
        <v>0</v>
      </c>
      <c r="P1" s="24">
        <v>1</v>
      </c>
      <c r="Q1" s="24">
        <v>1.5</v>
      </c>
      <c r="R1" s="24">
        <v>2</v>
      </c>
      <c r="S1" s="24">
        <v>2.5</v>
      </c>
      <c r="T1" s="24">
        <v>3</v>
      </c>
      <c r="U1" s="24" t="s">
        <v>194</v>
      </c>
      <c r="V1" s="29" t="s">
        <v>197</v>
      </c>
      <c r="W1" s="30">
        <f>COUNTIF(RPT!$D:$D,"SW Gas (Jax)")</f>
        <v>20</v>
      </c>
    </row>
    <row r="2" spans="1:23" ht="15" x14ac:dyDescent="0.25">
      <c r="A2" s="2">
        <v>260732</v>
      </c>
      <c r="B2" s="2" t="s">
        <v>764</v>
      </c>
      <c r="C2" s="2" t="s">
        <v>765</v>
      </c>
      <c r="D2" s="2" t="s">
        <v>757</v>
      </c>
      <c r="E2" s="2">
        <v>40</v>
      </c>
      <c r="F2" s="2" t="s">
        <v>212</v>
      </c>
      <c r="G2" s="3">
        <v>40.849960000000003</v>
      </c>
      <c r="H2" s="9" t="s">
        <v>497</v>
      </c>
      <c r="I2" s="9" t="s">
        <v>498</v>
      </c>
      <c r="J2" s="9" t="s">
        <v>95</v>
      </c>
      <c r="K2" s="14"/>
      <c r="N2" s="24" t="s">
        <v>193</v>
      </c>
      <c r="O2" s="25">
        <f>COUNTIFS(RPT!$U:$U,O1,RPT!$D:$D,"SW Gas (Jax)")/COUNTIF(RPT!$D:$D,"SW Gas (Jax)")</f>
        <v>0.25</v>
      </c>
      <c r="P2" s="25">
        <f>COUNTIFS(RPT!$U:$U,P1,RPT!$D:$D,"SW Gas (Jax)")/COUNTIF(RPT!$D:$D,"SW Gas (Jax)")</f>
        <v>0</v>
      </c>
      <c r="Q2" s="25">
        <f>COUNTIFS(RPT!$U:$U,Q1,RPT!$D:$D,"SW Gas (Jax)")/COUNTIF(RPT!$D:$D,"SW Gas (Jax)")</f>
        <v>0</v>
      </c>
      <c r="R2" s="25">
        <f>COUNTIFS(RPT!$U:$U,R1,RPT!$D:$D,"SW Gas (Jax)")/COUNTIF(RPT!$D:$D,"SW Gas (Jax)")</f>
        <v>0.05</v>
      </c>
      <c r="S2" s="25">
        <f>COUNTIFS(RPT!$U:$U,S1,RPT!$D:$D,"SW Gas (Jax)")/COUNTIF(RPT!$D:$D,"SW Gas (Jax)")</f>
        <v>0.05</v>
      </c>
      <c r="T2" s="25">
        <f>COUNTIFS(RPT!$U:$U,T1,RPT!$D:$D,"SW Gas (Jax)")/COUNTIF(RPT!$D:$D,"SW Gas (Jax)")</f>
        <v>0.15</v>
      </c>
      <c r="U2" s="26">
        <f>U3/COUNTIF(RPT!$D:$D,"SW Gas (Jax)")</f>
        <v>0.25</v>
      </c>
    </row>
    <row r="3" spans="1:23" ht="15" x14ac:dyDescent="0.25">
      <c r="A3" s="2">
        <v>252764</v>
      </c>
      <c r="B3" s="2" t="s">
        <v>43</v>
      </c>
      <c r="C3" s="2" t="s">
        <v>53</v>
      </c>
      <c r="D3" s="2" t="s">
        <v>757</v>
      </c>
      <c r="E3" s="2">
        <v>40</v>
      </c>
      <c r="F3" s="2" t="s">
        <v>212</v>
      </c>
      <c r="G3" s="3">
        <v>40.383319999999998</v>
      </c>
      <c r="H3" s="9" t="s">
        <v>497</v>
      </c>
      <c r="I3" s="9" t="s">
        <v>498</v>
      </c>
      <c r="J3" s="9" t="s">
        <v>95</v>
      </c>
      <c r="K3" s="14"/>
      <c r="N3" s="24" t="s">
        <v>195</v>
      </c>
      <c r="O3" s="27">
        <f>COUNTIFS(RPT!$U:$U,O1,RPT!$D:$D,"SW Gas (Jax)")</f>
        <v>5</v>
      </c>
      <c r="P3" s="27">
        <f>COUNTIFS(RPT!$U:$U,P1,RPT!$D:$D,"SW Gas (Jax)")</f>
        <v>0</v>
      </c>
      <c r="Q3" s="27">
        <f>COUNTIFS(RPT!$U:$U,Q1,RPT!$D:$D,"SW Gas (Jax)")</f>
        <v>0</v>
      </c>
      <c r="R3" s="27">
        <f>COUNTIFS(RPT!$U:$U,R1,RPT!$D:$D,"SW Gas (Jax)")</f>
        <v>1</v>
      </c>
      <c r="S3" s="27">
        <f>COUNTIFS(RPT!$U:$U,S1,RPT!$D:$D,"SW Gas (Jax)")</f>
        <v>1</v>
      </c>
      <c r="T3" s="27">
        <f>COUNTIFS(RPT!$U:$U,T1,RPT!$D:$D,"SW Gas (Jax)")</f>
        <v>3</v>
      </c>
      <c r="U3" s="27">
        <f>SUM(P3:T3,O6:R6)</f>
        <v>5</v>
      </c>
    </row>
    <row r="4" spans="1:23" ht="15" x14ac:dyDescent="0.25">
      <c r="A4" s="2">
        <v>231889</v>
      </c>
      <c r="B4" s="2" t="s">
        <v>777</v>
      </c>
      <c r="C4" s="2" t="s">
        <v>19</v>
      </c>
      <c r="D4" s="2" t="s">
        <v>757</v>
      </c>
      <c r="E4" s="2">
        <v>40</v>
      </c>
      <c r="F4" s="2" t="s">
        <v>212</v>
      </c>
      <c r="G4" s="3">
        <v>40.549979999999998</v>
      </c>
      <c r="H4" s="9" t="s">
        <v>497</v>
      </c>
      <c r="I4" s="9" t="s">
        <v>498</v>
      </c>
      <c r="J4" s="9" t="s">
        <v>95</v>
      </c>
      <c r="K4" s="14"/>
      <c r="O4" s="24">
        <v>1.75</v>
      </c>
      <c r="P4" s="24">
        <v>2.75</v>
      </c>
      <c r="Q4" s="24">
        <v>3.75</v>
      </c>
      <c r="R4" s="24">
        <v>4.75</v>
      </c>
      <c r="S4" s="2"/>
      <c r="T4" s="2"/>
    </row>
    <row r="5" spans="1:23" ht="15" x14ac:dyDescent="0.25">
      <c r="A5" s="2"/>
      <c r="B5" s="2"/>
      <c r="C5" s="2"/>
      <c r="D5" s="2"/>
      <c r="E5" s="2"/>
      <c r="F5" s="2"/>
      <c r="G5" s="3"/>
      <c r="H5" s="9"/>
      <c r="I5" s="9"/>
      <c r="J5" s="9"/>
      <c r="K5" s="14"/>
      <c r="O5" s="25">
        <f>COUNTIFS(RPT!$U:$U,O4,RPT!$D:$D,"SW Gas (Jax)")/COUNTIF(RPT!$D:$D,"SW Gas (Jax)")</f>
        <v>0</v>
      </c>
      <c r="P5" s="25">
        <f>COUNTIFS(RPT!$U:$U,P4,RPT!$D:$D,"SW Gas (Jax)")/COUNTIF(RPT!$D:$D,"SW Gas (Jax)")</f>
        <v>0</v>
      </c>
      <c r="Q5" s="25">
        <f>COUNTIFS(RPT!$U:$U,Q4,RPT!$D:$D,"SW Gas (Jax)")/COUNTIF(RPT!$D:$D,"SW Gas (Jax)")</f>
        <v>0</v>
      </c>
      <c r="R5" s="25">
        <f>COUNTIFS(RPT!$U:$U,R4,RPT!$D:$D,"SW Gas (Jax)")/COUNTIF(RPT!$D:$D,"SW Gas (Jax)")</f>
        <v>0</v>
      </c>
      <c r="S5" s="2"/>
      <c r="T5" s="2"/>
    </row>
    <row r="6" spans="1:23" ht="15" x14ac:dyDescent="0.25">
      <c r="A6" s="2"/>
      <c r="B6" s="2"/>
      <c r="C6" s="2"/>
      <c r="D6" s="2"/>
      <c r="E6" s="2"/>
      <c r="F6" s="2"/>
      <c r="G6" s="3"/>
      <c r="H6" s="9"/>
      <c r="I6" s="9"/>
      <c r="J6" s="9"/>
      <c r="K6" s="14"/>
      <c r="O6" s="27">
        <f>COUNTIFS(RPT!$U:$U,O4,RPT!$D:$D,"SW Gas (Jax)")</f>
        <v>0</v>
      </c>
      <c r="P6" s="27">
        <f>COUNTIFS(RPT!$U:$U,P4,RPT!$D:$D,"SW Gas (Jax)")</f>
        <v>0</v>
      </c>
      <c r="Q6" s="27">
        <f>COUNTIFS(RPT!$U:$U,Q4,RPT!$D:$D,"SW Gas (Jax)")</f>
        <v>0</v>
      </c>
      <c r="R6" s="27">
        <f>COUNTIFS(RPT!$U:$U,R4,RPT!$D:$D,"SW Gas (Jax)")</f>
        <v>0</v>
      </c>
      <c r="S6" s="2"/>
      <c r="T6" s="2"/>
    </row>
    <row r="7" spans="1:23" x14ac:dyDescent="0.2">
      <c r="A7" s="2"/>
      <c r="B7" s="2"/>
      <c r="C7" s="2"/>
      <c r="D7" s="2"/>
      <c r="E7" s="2"/>
      <c r="F7" s="2"/>
      <c r="G7" s="3"/>
      <c r="H7" s="9"/>
      <c r="I7" s="9"/>
      <c r="J7" s="9"/>
      <c r="K7" s="14"/>
    </row>
    <row r="8" spans="1:23" x14ac:dyDescent="0.2">
      <c r="A8" s="2"/>
      <c r="B8" s="2"/>
      <c r="C8" s="2"/>
      <c r="D8" s="2"/>
      <c r="E8" s="2"/>
      <c r="F8" s="2"/>
      <c r="G8" s="3"/>
      <c r="H8" s="9"/>
      <c r="I8" s="9"/>
      <c r="J8" s="9"/>
      <c r="K8" s="14"/>
    </row>
    <row r="9" spans="1:23" x14ac:dyDescent="0.2">
      <c r="A9" s="2"/>
      <c r="B9" s="2"/>
      <c r="C9" s="2"/>
      <c r="D9" s="2"/>
      <c r="E9" s="2"/>
      <c r="F9" s="2"/>
      <c r="G9" s="3"/>
      <c r="H9" s="9"/>
      <c r="I9" s="9"/>
      <c r="J9" s="9"/>
      <c r="K9" s="14"/>
    </row>
    <row r="10" spans="1:23" x14ac:dyDescent="0.2">
      <c r="A10" s="2"/>
      <c r="B10" s="2"/>
      <c r="C10" s="2"/>
      <c r="D10" s="2"/>
      <c r="E10" s="2"/>
      <c r="F10" s="2"/>
      <c r="G10" s="3"/>
      <c r="H10" s="9"/>
      <c r="I10" s="9"/>
      <c r="J10" s="9"/>
      <c r="K10" s="14"/>
    </row>
    <row r="11" spans="1:23" x14ac:dyDescent="0.2">
      <c r="A11" s="2"/>
      <c r="B11" s="2"/>
      <c r="C11" s="2"/>
      <c r="D11" s="2"/>
      <c r="E11" s="2"/>
      <c r="F11" s="2"/>
      <c r="G11" s="3"/>
      <c r="H11" s="9"/>
      <c r="I11" s="9"/>
      <c r="J11" s="9"/>
      <c r="K11" s="14"/>
    </row>
    <row r="12" spans="1:23" x14ac:dyDescent="0.2">
      <c r="A12" s="2"/>
      <c r="B12" s="2"/>
      <c r="C12" s="2"/>
      <c r="D12" s="2"/>
      <c r="E12" s="2"/>
      <c r="F12" s="2"/>
      <c r="G12" s="3"/>
      <c r="H12" s="9"/>
      <c r="I12" s="9"/>
      <c r="J12" s="9"/>
      <c r="K12" s="14"/>
    </row>
    <row r="13" spans="1:23" x14ac:dyDescent="0.2">
      <c r="A13" s="2"/>
      <c r="B13" s="2"/>
      <c r="C13" s="2"/>
      <c r="D13" s="2"/>
      <c r="E13" s="2"/>
      <c r="F13" s="2"/>
      <c r="G13" s="3"/>
      <c r="H13" s="9"/>
      <c r="I13" s="9"/>
      <c r="J13" s="9"/>
      <c r="K13" s="14"/>
    </row>
    <row r="14" spans="1:23" x14ac:dyDescent="0.2">
      <c r="A14" s="2"/>
      <c r="B14" s="2"/>
      <c r="C14" s="2"/>
      <c r="D14" s="2"/>
      <c r="E14" s="2"/>
      <c r="F14" s="2"/>
      <c r="G14" s="3"/>
      <c r="H14" s="9"/>
      <c r="I14" s="9"/>
      <c r="J14" s="9"/>
      <c r="K14" s="14"/>
    </row>
    <row r="15" spans="1:23" x14ac:dyDescent="0.2">
      <c r="A15" s="2"/>
      <c r="B15" s="2"/>
      <c r="C15" s="2"/>
      <c r="D15" s="2"/>
      <c r="E15" s="2"/>
      <c r="F15" s="2"/>
      <c r="G15" s="3"/>
      <c r="H15" s="9"/>
      <c r="I15" s="9"/>
      <c r="J15" s="9"/>
      <c r="K15" s="14"/>
    </row>
    <row r="16" spans="1:23" x14ac:dyDescent="0.2">
      <c r="A16" s="2"/>
      <c r="B16" s="2"/>
      <c r="C16" s="2"/>
      <c r="D16" s="2"/>
      <c r="E16" s="2"/>
      <c r="F16" s="2"/>
      <c r="G16" s="3"/>
      <c r="H16" s="9"/>
      <c r="I16" s="9"/>
      <c r="J16" s="9"/>
      <c r="K16" s="14" t="s">
        <v>93</v>
      </c>
    </row>
    <row r="17" spans="1:11" x14ac:dyDescent="0.2">
      <c r="A17" s="2"/>
      <c r="B17" s="2"/>
      <c r="C17" s="2"/>
      <c r="D17" s="2"/>
      <c r="E17" s="2"/>
      <c r="F17" s="2"/>
      <c r="G17" s="3"/>
      <c r="H17" s="9"/>
      <c r="I17" s="9"/>
      <c r="J17" s="9"/>
      <c r="K17" s="14" t="s">
        <v>93</v>
      </c>
    </row>
    <row r="18" spans="1:11" x14ac:dyDescent="0.2">
      <c r="A18" s="2"/>
      <c r="B18" s="2"/>
      <c r="C18" s="2"/>
      <c r="D18" s="2"/>
      <c r="E18" s="2"/>
      <c r="F18" s="2"/>
      <c r="G18" s="3"/>
      <c r="H18" s="9"/>
      <c r="I18" s="9"/>
      <c r="J18" s="9"/>
      <c r="K18" s="14" t="s">
        <v>93</v>
      </c>
    </row>
    <row r="19" spans="1:11" x14ac:dyDescent="0.2">
      <c r="A19" s="2"/>
      <c r="B19" s="2"/>
      <c r="C19" s="2"/>
      <c r="D19" s="2"/>
      <c r="E19" s="2"/>
      <c r="F19" s="2"/>
      <c r="G19" s="3"/>
      <c r="H19" s="9"/>
      <c r="I19" s="9"/>
      <c r="J19" s="9"/>
      <c r="K19" s="14" t="s">
        <v>93</v>
      </c>
    </row>
    <row r="20" spans="1:11" x14ac:dyDescent="0.2">
      <c r="A20" s="2"/>
      <c r="B20" s="2"/>
      <c r="C20" s="2"/>
      <c r="D20" s="2"/>
      <c r="E20" s="2"/>
      <c r="F20" s="2"/>
      <c r="G20" s="3"/>
      <c r="H20" s="9"/>
      <c r="I20" s="9"/>
      <c r="J20" s="9"/>
      <c r="K20" s="14" t="s">
        <v>93</v>
      </c>
    </row>
    <row r="21" spans="1:11" x14ac:dyDescent="0.2">
      <c r="A21" s="2"/>
      <c r="B21" s="2"/>
      <c r="C21" s="2"/>
      <c r="D21" s="2"/>
      <c r="E21" s="2"/>
      <c r="F21" s="2"/>
      <c r="G21" s="3"/>
      <c r="H21" s="9"/>
      <c r="I21" s="9"/>
      <c r="J21" s="9"/>
      <c r="K21" s="14" t="s">
        <v>93</v>
      </c>
    </row>
    <row r="22" spans="1:11" x14ac:dyDescent="0.2">
      <c r="A22" s="2"/>
      <c r="B22" s="2"/>
      <c r="C22" s="2"/>
      <c r="D22" s="2"/>
      <c r="E22" s="2"/>
      <c r="F22" s="2"/>
      <c r="G22" s="3"/>
      <c r="H22" s="9"/>
      <c r="I22" s="9"/>
      <c r="J22" s="9"/>
      <c r="K22" s="14" t="s">
        <v>93</v>
      </c>
    </row>
    <row r="23" spans="1:11" x14ac:dyDescent="0.2">
      <c r="A23" s="2"/>
      <c r="B23" s="2"/>
      <c r="C23" s="2"/>
      <c r="D23" s="2"/>
      <c r="E23" s="2"/>
      <c r="F23" s="2"/>
      <c r="G23" s="3"/>
      <c r="H23" s="9"/>
      <c r="I23" s="9"/>
      <c r="J23" s="9"/>
      <c r="K23" s="14" t="s">
        <v>93</v>
      </c>
    </row>
    <row r="24" spans="1:11" x14ac:dyDescent="0.2">
      <c r="A24" s="2"/>
      <c r="B24" s="2"/>
      <c r="C24" s="2"/>
      <c r="D24" s="2"/>
      <c r="E24" s="2"/>
      <c r="F24" s="2"/>
      <c r="G24" s="3"/>
      <c r="H24" s="9"/>
      <c r="I24" s="9"/>
      <c r="J24" s="9"/>
      <c r="K24" s="14" t="s">
        <v>93</v>
      </c>
    </row>
    <row r="25" spans="1:11" x14ac:dyDescent="0.2">
      <c r="A25" s="2"/>
      <c r="B25" s="2"/>
      <c r="C25" s="2"/>
      <c r="D25" s="2"/>
      <c r="E25" s="2"/>
      <c r="F25" s="2"/>
      <c r="G25" s="3"/>
      <c r="H25" s="9"/>
      <c r="I25" s="9"/>
      <c r="J25" s="9"/>
      <c r="K25" s="14" t="s">
        <v>93</v>
      </c>
    </row>
    <row r="26" spans="1:11" x14ac:dyDescent="0.2">
      <c r="A26" s="2"/>
      <c r="B26" s="2"/>
      <c r="C26" s="2"/>
      <c r="D26" s="2"/>
      <c r="E26" s="2"/>
      <c r="F26" s="2"/>
      <c r="G26" s="3"/>
      <c r="H26" s="9"/>
      <c r="I26" s="9"/>
      <c r="J26" s="9"/>
      <c r="K26" s="14" t="s">
        <v>93</v>
      </c>
    </row>
    <row r="27" spans="1:11" x14ac:dyDescent="0.2">
      <c r="A27" s="2"/>
      <c r="B27" s="2"/>
      <c r="C27" s="2"/>
      <c r="D27" s="2"/>
      <c r="E27" s="2"/>
      <c r="F27" s="2"/>
      <c r="G27" s="3"/>
      <c r="H27" s="9"/>
      <c r="I27" s="9"/>
      <c r="J27" s="9"/>
      <c r="K27" s="14" t="s">
        <v>93</v>
      </c>
    </row>
    <row r="28" spans="1:11" x14ac:dyDescent="0.2">
      <c r="A28" s="2"/>
      <c r="B28" s="2"/>
      <c r="C28" s="2"/>
      <c r="D28" s="2"/>
      <c r="E28" s="2"/>
      <c r="F28" s="2"/>
      <c r="G28" s="3"/>
      <c r="H28" s="9"/>
      <c r="I28" s="9"/>
      <c r="J28" s="9"/>
      <c r="K28" s="14" t="s">
        <v>93</v>
      </c>
    </row>
    <row r="29" spans="1:11" x14ac:dyDescent="0.2">
      <c r="A29" s="2"/>
      <c r="B29" s="2"/>
      <c r="C29" s="2"/>
      <c r="D29" s="2"/>
      <c r="E29" s="2"/>
      <c r="F29" s="2"/>
      <c r="G29" s="3"/>
      <c r="H29" s="9"/>
      <c r="I29" s="9"/>
      <c r="J29" s="9"/>
      <c r="K29" s="14" t="s">
        <v>93</v>
      </c>
    </row>
    <row r="30" spans="1:11" x14ac:dyDescent="0.2">
      <c r="A30" s="2"/>
      <c r="B30" s="2"/>
      <c r="C30" s="2"/>
      <c r="D30" s="2"/>
      <c r="E30" s="2"/>
      <c r="F30" s="2"/>
      <c r="G30" s="3"/>
      <c r="H30" s="9"/>
      <c r="I30" s="9"/>
      <c r="J30" s="9"/>
      <c r="K30" s="14" t="s">
        <v>93</v>
      </c>
    </row>
    <row r="31" spans="1:11" x14ac:dyDescent="0.2">
      <c r="A31" s="2"/>
      <c r="B31" s="2"/>
      <c r="C31" s="2"/>
      <c r="D31" s="2"/>
      <c r="E31" s="2"/>
      <c r="F31" s="2"/>
      <c r="G31" s="3"/>
      <c r="H31" s="9"/>
      <c r="I31" s="9"/>
      <c r="J31" s="9"/>
      <c r="K31" s="14" t="s">
        <v>93</v>
      </c>
    </row>
    <row r="32" spans="1:11" x14ac:dyDescent="0.2">
      <c r="A32" s="2"/>
      <c r="B32" s="2"/>
      <c r="C32" s="2"/>
      <c r="D32" s="2"/>
      <c r="E32" s="2"/>
      <c r="F32" s="2"/>
      <c r="G32" s="3"/>
      <c r="H32" s="9"/>
      <c r="I32" s="9"/>
      <c r="J32" s="9"/>
      <c r="K32" s="14" t="s">
        <v>93</v>
      </c>
    </row>
    <row r="33" spans="1:11" x14ac:dyDescent="0.2">
      <c r="A33" s="2"/>
      <c r="B33" s="2"/>
      <c r="C33" s="2"/>
      <c r="D33" s="2"/>
      <c r="E33" s="2"/>
      <c r="F33" s="2"/>
      <c r="G33" s="3"/>
      <c r="H33" s="9"/>
      <c r="I33" s="9"/>
      <c r="J33" s="9"/>
      <c r="K33" s="14" t="s">
        <v>93</v>
      </c>
    </row>
    <row r="34" spans="1:11" x14ac:dyDescent="0.2">
      <c r="A34" s="2"/>
      <c r="B34" s="2"/>
      <c r="C34" s="2"/>
      <c r="D34" s="2"/>
      <c r="E34" s="2"/>
      <c r="F34" s="2"/>
      <c r="G34" s="3"/>
      <c r="H34" s="9"/>
      <c r="I34" s="9"/>
      <c r="J34" s="9"/>
      <c r="K34" s="14" t="s">
        <v>93</v>
      </c>
    </row>
    <row r="35" spans="1:11" x14ac:dyDescent="0.2">
      <c r="A35" s="2"/>
      <c r="B35" s="2"/>
      <c r="C35" s="2"/>
      <c r="D35" s="2"/>
      <c r="E35" s="2"/>
      <c r="F35" s="2"/>
      <c r="G35" s="3"/>
      <c r="H35" s="9"/>
      <c r="I35" s="9"/>
      <c r="J35" s="9"/>
      <c r="K35" s="14" t="s">
        <v>93</v>
      </c>
    </row>
    <row r="36" spans="1:11" x14ac:dyDescent="0.2">
      <c r="A36" s="2"/>
      <c r="B36" s="2"/>
      <c r="C36" s="2"/>
      <c r="D36" s="2"/>
      <c r="E36" s="2"/>
      <c r="F36" s="2"/>
      <c r="G36" s="3"/>
      <c r="H36" s="9"/>
      <c r="I36" s="9"/>
      <c r="J36" s="9"/>
      <c r="K36" s="14" t="s">
        <v>93</v>
      </c>
    </row>
    <row r="37" spans="1:11" x14ac:dyDescent="0.2">
      <c r="K37" s="14" t="s">
        <v>93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AK55"/>
  <sheetViews>
    <sheetView workbookViewId="0">
      <selection activeCell="A15" sqref="A15"/>
    </sheetView>
  </sheetViews>
  <sheetFormatPr defaultRowHeight="12.75" x14ac:dyDescent="0.2"/>
  <cols>
    <col min="1" max="1" width="33.140625" bestFit="1" customWidth="1"/>
    <col min="10" max="10" width="13.7109375" bestFit="1" customWidth="1"/>
    <col min="11" max="11" width="11.42578125" bestFit="1" customWidth="1"/>
    <col min="12" max="12" width="9.7109375" bestFit="1" customWidth="1"/>
  </cols>
  <sheetData>
    <row r="1" spans="1:37" ht="15" x14ac:dyDescent="0.25">
      <c r="A1" s="121" t="s">
        <v>63</v>
      </c>
      <c r="B1" s="121" t="s">
        <v>395</v>
      </c>
      <c r="C1" s="121" t="s">
        <v>400</v>
      </c>
      <c r="D1" s="121" t="s">
        <v>401</v>
      </c>
      <c r="E1" s="121" t="s">
        <v>402</v>
      </c>
      <c r="F1" s="122" t="s">
        <v>403</v>
      </c>
      <c r="G1" s="122" t="s">
        <v>404</v>
      </c>
      <c r="H1" s="122" t="s">
        <v>405</v>
      </c>
      <c r="I1" s="122" t="s">
        <v>406</v>
      </c>
      <c r="J1" s="122" t="s">
        <v>407</v>
      </c>
      <c r="K1" s="122" t="s">
        <v>408</v>
      </c>
      <c r="L1" s="123" t="s">
        <v>409</v>
      </c>
      <c r="M1" s="123" t="s">
        <v>410</v>
      </c>
      <c r="N1" s="121" t="s">
        <v>411</v>
      </c>
      <c r="O1" s="121" t="s">
        <v>412</v>
      </c>
      <c r="P1" s="121" t="s">
        <v>413</v>
      </c>
      <c r="Q1" s="122" t="s">
        <v>414</v>
      </c>
      <c r="R1" s="121" t="s">
        <v>415</v>
      </c>
      <c r="S1" s="122" t="s">
        <v>416</v>
      </c>
      <c r="T1" s="122" t="s">
        <v>417</v>
      </c>
      <c r="U1" s="121" t="s">
        <v>418</v>
      </c>
      <c r="V1" s="123" t="s">
        <v>419</v>
      </c>
      <c r="W1" s="122" t="s">
        <v>420</v>
      </c>
      <c r="X1" s="122" t="s">
        <v>421</v>
      </c>
      <c r="Y1" s="122" t="s">
        <v>422</v>
      </c>
      <c r="Z1" s="122" t="s">
        <v>423</v>
      </c>
      <c r="AA1" s="122" t="s">
        <v>424</v>
      </c>
      <c r="AB1" s="122" t="s">
        <v>425</v>
      </c>
      <c r="AC1" s="122" t="s">
        <v>426</v>
      </c>
      <c r="AD1" s="122" t="s">
        <v>427</v>
      </c>
      <c r="AE1" s="122" t="s">
        <v>428</v>
      </c>
      <c r="AF1" s="122" t="s">
        <v>429</v>
      </c>
      <c r="AG1" s="122" t="s">
        <v>430</v>
      </c>
      <c r="AH1" s="123" t="s">
        <v>431</v>
      </c>
      <c r="AI1" s="123" t="s">
        <v>432</v>
      </c>
      <c r="AJ1" s="124" t="s">
        <v>433</v>
      </c>
      <c r="AK1" s="124" t="s">
        <v>434</v>
      </c>
    </row>
    <row r="2" spans="1:37" ht="25.5" customHeight="1" x14ac:dyDescent="0.25">
      <c r="A2" s="120" t="s">
        <v>435</v>
      </c>
      <c r="B2" s="116">
        <v>255107</v>
      </c>
      <c r="C2" s="117" t="s">
        <v>397</v>
      </c>
      <c r="D2" s="108">
        <v>1</v>
      </c>
      <c r="E2" s="108"/>
      <c r="F2" s="109">
        <v>1.1125</v>
      </c>
      <c r="G2" s="109">
        <v>1.0562500000000001</v>
      </c>
      <c r="H2" s="109">
        <v>1</v>
      </c>
      <c r="I2" s="109">
        <v>1.9583333333333335E-2</v>
      </c>
      <c r="J2" s="109">
        <v>7.9166666666666673E-3</v>
      </c>
      <c r="K2" s="109">
        <v>0.9829282407407407</v>
      </c>
      <c r="L2" s="110">
        <v>0.93110771376998569</v>
      </c>
      <c r="M2" s="110">
        <v>0.93143838553105163</v>
      </c>
      <c r="N2" s="108">
        <v>125</v>
      </c>
      <c r="O2" s="108">
        <v>125</v>
      </c>
      <c r="P2" s="108">
        <v>0</v>
      </c>
      <c r="Q2" s="109">
        <v>7.793209876543211E-3</v>
      </c>
      <c r="R2" s="108">
        <v>41</v>
      </c>
      <c r="S2" s="109">
        <v>1.1728395061728395E-3</v>
      </c>
      <c r="T2" s="109">
        <v>1.273148148148148E-4</v>
      </c>
      <c r="U2" s="108">
        <v>25</v>
      </c>
      <c r="V2" s="110">
        <v>0.19310000000000002</v>
      </c>
      <c r="W2" s="109">
        <v>6.1273148148148153E-2</v>
      </c>
      <c r="X2" s="109">
        <v>7.5983796296296299E-2</v>
      </c>
      <c r="Y2" s="109">
        <v>3.5300925925925929E-3</v>
      </c>
      <c r="Z2" s="109">
        <v>0.94562500000000016</v>
      </c>
      <c r="AA2" s="109">
        <v>1.5092592592592593E-2</v>
      </c>
      <c r="AB2" s="109">
        <v>2.3148148148148146E-4</v>
      </c>
      <c r="AC2" s="109">
        <v>0</v>
      </c>
      <c r="AD2" s="109">
        <v>1.2152777777777778E-2</v>
      </c>
      <c r="AE2" s="109">
        <v>1.0763888888888891E-2</v>
      </c>
      <c r="AF2" s="109">
        <v>0</v>
      </c>
      <c r="AG2" s="109">
        <v>0</v>
      </c>
      <c r="AH2" s="110">
        <v>1</v>
      </c>
      <c r="AI2" s="110">
        <v>-1.7071759259259228E-2</v>
      </c>
      <c r="AJ2" s="114">
        <v>673.33333333333337</v>
      </c>
      <c r="AK2" s="114">
        <v>25.349979999999999</v>
      </c>
    </row>
    <row r="3" spans="1:37" ht="15" x14ac:dyDescent="0.25">
      <c r="A3" s="118" t="s">
        <v>436</v>
      </c>
      <c r="B3" s="119">
        <v>246767</v>
      </c>
      <c r="C3" s="2" t="s">
        <v>397</v>
      </c>
      <c r="D3" s="111">
        <v>1</v>
      </c>
      <c r="E3" s="111"/>
      <c r="F3" s="112">
        <v>0.8449768518518519</v>
      </c>
      <c r="G3" s="112">
        <v>0.81041666666666679</v>
      </c>
      <c r="H3" s="112">
        <v>1</v>
      </c>
      <c r="I3" s="112">
        <v>4.1666666666666666E-3</v>
      </c>
      <c r="J3" s="112">
        <v>4.1666666666666666E-3</v>
      </c>
      <c r="K3" s="112">
        <v>0.74516203703703698</v>
      </c>
      <c r="L3" s="113">
        <v>0.91939699496418537</v>
      </c>
      <c r="M3" s="113">
        <v>0.91948014852899151</v>
      </c>
      <c r="N3" s="111">
        <v>127</v>
      </c>
      <c r="O3" s="111">
        <v>126</v>
      </c>
      <c r="P3" s="111">
        <v>1</v>
      </c>
      <c r="Q3" s="112">
        <v>5.8622685185185184E-3</v>
      </c>
      <c r="R3" s="111">
        <v>45</v>
      </c>
      <c r="S3" s="112">
        <v>2.2685185185185187E-3</v>
      </c>
      <c r="T3" s="112">
        <v>1.2152777777777777E-4</v>
      </c>
      <c r="U3" s="111">
        <v>7</v>
      </c>
      <c r="V3" s="113">
        <v>5.4849999999999996E-2</v>
      </c>
      <c r="W3" s="112">
        <v>5.9710648148148145E-2</v>
      </c>
      <c r="X3" s="112">
        <v>4.327546296296296E-2</v>
      </c>
      <c r="Y3" s="112">
        <v>2.9861111111111113E-3</v>
      </c>
      <c r="Z3" s="112">
        <v>0.72491898148148137</v>
      </c>
      <c r="AA3" s="112">
        <v>1.3090277777777777E-2</v>
      </c>
      <c r="AB3" s="112">
        <v>9.9537037037037042E-4</v>
      </c>
      <c r="AC3" s="112">
        <v>0</v>
      </c>
      <c r="AD3" s="112">
        <v>3.5648148148148145E-3</v>
      </c>
      <c r="AE3" s="112">
        <v>0</v>
      </c>
      <c r="AF3" s="112">
        <v>0</v>
      </c>
      <c r="AG3" s="112">
        <v>0</v>
      </c>
      <c r="AH3" s="113">
        <v>0.66563657407217158</v>
      </c>
      <c r="AI3" s="113">
        <v>-0.25483796296296268</v>
      </c>
      <c r="AJ3" s="115">
        <v>506.5</v>
      </c>
      <c r="AK3" s="115">
        <v>19.450000000000003</v>
      </c>
    </row>
    <row r="4" spans="1:37" ht="15" x14ac:dyDescent="0.25">
      <c r="A4" s="120" t="s">
        <v>437</v>
      </c>
      <c r="B4" s="116">
        <v>238894</v>
      </c>
      <c r="C4" s="117" t="s">
        <v>397</v>
      </c>
      <c r="D4" s="108">
        <v>1</v>
      </c>
      <c r="E4" s="108"/>
      <c r="F4" s="109">
        <v>1.0692939814814815</v>
      </c>
      <c r="G4" s="109">
        <v>1.036111111111111</v>
      </c>
      <c r="H4" s="109">
        <v>1</v>
      </c>
      <c r="I4" s="109">
        <v>5.4166666666666669E-2</v>
      </c>
      <c r="J4" s="109">
        <v>4.2916666666666665E-2</v>
      </c>
      <c r="K4" s="109">
        <v>0.93651620370370359</v>
      </c>
      <c r="L4" s="110">
        <v>0.90449752338650491</v>
      </c>
      <c r="M4" s="110">
        <v>0.91473475071587429</v>
      </c>
      <c r="N4" s="108">
        <v>127</v>
      </c>
      <c r="O4" s="108">
        <v>123</v>
      </c>
      <c r="P4" s="108">
        <v>4</v>
      </c>
      <c r="Q4" s="109">
        <v>7.4498456790123456E-3</v>
      </c>
      <c r="R4" s="108">
        <v>44</v>
      </c>
      <c r="S4" s="109">
        <v>4.0007716049382715E-3</v>
      </c>
      <c r="T4" s="109">
        <v>2.0833333333333335E-4</v>
      </c>
      <c r="U4" s="108">
        <v>13</v>
      </c>
      <c r="V4" s="110">
        <v>9.4499999999999987E-2</v>
      </c>
      <c r="W4" s="109">
        <v>0.11002314814814815</v>
      </c>
      <c r="X4" s="109">
        <v>6.2997685185185184E-2</v>
      </c>
      <c r="Y4" s="109">
        <v>7.3263888888888892E-3</v>
      </c>
      <c r="Z4" s="109">
        <v>0.86173611111111126</v>
      </c>
      <c r="AA4" s="109">
        <v>2.4537037037037038E-2</v>
      </c>
      <c r="AB4" s="109">
        <v>2.6736111111111105E-3</v>
      </c>
      <c r="AC4" s="109">
        <v>0</v>
      </c>
      <c r="AD4" s="109">
        <v>1.7916666666666668E-2</v>
      </c>
      <c r="AE4" s="109">
        <v>0</v>
      </c>
      <c r="AF4" s="109">
        <v>0</v>
      </c>
      <c r="AG4" s="109">
        <v>0</v>
      </c>
      <c r="AH4" s="110">
        <v>0.99722222222044365</v>
      </c>
      <c r="AI4" s="110">
        <v>-6.348379629629626E-2</v>
      </c>
      <c r="AJ4" s="114">
        <v>643.66666666666663</v>
      </c>
      <c r="AK4" s="114">
        <v>24.86665</v>
      </c>
    </row>
    <row r="5" spans="1:37" ht="15" x14ac:dyDescent="0.25">
      <c r="A5" s="118" t="s">
        <v>438</v>
      </c>
      <c r="B5" s="119">
        <v>250565</v>
      </c>
      <c r="C5" s="2" t="s">
        <v>397</v>
      </c>
      <c r="D5" s="111">
        <v>1</v>
      </c>
      <c r="E5" s="111"/>
      <c r="F5" s="112">
        <v>1.0977546296296297</v>
      </c>
      <c r="G5" s="112">
        <v>1.0715277777777779</v>
      </c>
      <c r="H5" s="112">
        <v>1</v>
      </c>
      <c r="I5" s="112">
        <v>4.041666666666667E-2</v>
      </c>
      <c r="J5" s="112">
        <v>4.041666666666667E-2</v>
      </c>
      <c r="K5" s="112">
        <v>0.99037037037037035</v>
      </c>
      <c r="L5" s="113">
        <v>0.92438916864623577</v>
      </c>
      <c r="M5" s="113">
        <v>0.92425997957312855</v>
      </c>
      <c r="N5" s="111">
        <v>160</v>
      </c>
      <c r="O5" s="111">
        <v>155</v>
      </c>
      <c r="P5" s="111">
        <v>5</v>
      </c>
      <c r="Q5" s="112">
        <v>5.9182098765432102E-3</v>
      </c>
      <c r="R5" s="111">
        <v>57</v>
      </c>
      <c r="S5" s="112">
        <v>3.3603395061728397E-3</v>
      </c>
      <c r="T5" s="112">
        <v>2.199074074074074E-4</v>
      </c>
      <c r="U5" s="111">
        <v>6</v>
      </c>
      <c r="V5" s="113">
        <v>4.0433333333333328E-2</v>
      </c>
      <c r="W5" s="112">
        <v>6.8634259259259256E-2</v>
      </c>
      <c r="X5" s="112">
        <v>6.5717592592592591E-2</v>
      </c>
      <c r="Y5" s="112">
        <v>2.8483796296296292E-2</v>
      </c>
      <c r="Z5" s="112">
        <v>0.88938657407407407</v>
      </c>
      <c r="AA5" s="112">
        <v>3.2083333333333332E-2</v>
      </c>
      <c r="AB5" s="112">
        <v>1.3449074074074075E-2</v>
      </c>
      <c r="AC5" s="112">
        <v>0</v>
      </c>
      <c r="AD5" s="112">
        <v>3.8969907407407404E-2</v>
      </c>
      <c r="AE5" s="112">
        <v>0</v>
      </c>
      <c r="AF5" s="112">
        <v>0</v>
      </c>
      <c r="AG5" s="112">
        <v>0</v>
      </c>
      <c r="AH5" s="113">
        <v>1</v>
      </c>
      <c r="AI5" s="113">
        <v>-9.6296296296294326E-3</v>
      </c>
      <c r="AJ5" s="115">
        <v>511.33333333333331</v>
      </c>
      <c r="AK5" s="115">
        <v>25.716670000000001</v>
      </c>
    </row>
    <row r="6" spans="1:37" ht="25.5" customHeight="1" x14ac:dyDescent="0.25">
      <c r="A6" s="120" t="s">
        <v>439</v>
      </c>
      <c r="B6" s="116">
        <v>94347</v>
      </c>
      <c r="C6" s="117" t="s">
        <v>397</v>
      </c>
      <c r="D6" s="108">
        <v>1</v>
      </c>
      <c r="E6" s="108"/>
      <c r="F6" s="109">
        <v>0.8751388888888888</v>
      </c>
      <c r="G6" s="109">
        <v>0.84097222222222223</v>
      </c>
      <c r="H6" s="109">
        <v>0.83333333333333337</v>
      </c>
      <c r="I6" s="109">
        <v>0</v>
      </c>
      <c r="J6" s="109">
        <v>0</v>
      </c>
      <c r="K6" s="109">
        <v>0.80412037037037032</v>
      </c>
      <c r="L6" s="110">
        <v>0.95617927525306601</v>
      </c>
      <c r="M6" s="110">
        <v>0.95466525031701044</v>
      </c>
      <c r="N6" s="108">
        <v>162</v>
      </c>
      <c r="O6" s="108">
        <v>157</v>
      </c>
      <c r="P6" s="108">
        <v>5</v>
      </c>
      <c r="Q6" s="109">
        <v>5.1504629629629626E-3</v>
      </c>
      <c r="R6" s="108">
        <v>95</v>
      </c>
      <c r="S6" s="109">
        <v>1.9849537037037036E-3</v>
      </c>
      <c r="T6" s="109">
        <v>2.0254629629629632E-4</v>
      </c>
      <c r="U6" s="108">
        <v>1</v>
      </c>
      <c r="V6" s="110">
        <v>5.5999999999999999E-3</v>
      </c>
      <c r="W6" s="109">
        <v>2.9942129629629631E-2</v>
      </c>
      <c r="X6" s="109">
        <v>4.0173611111111111E-2</v>
      </c>
      <c r="Y6" s="109">
        <v>5.3819444444444444E-3</v>
      </c>
      <c r="Z6" s="109">
        <v>0.76664351851851853</v>
      </c>
      <c r="AA6" s="109">
        <v>3.0821759259259257E-2</v>
      </c>
      <c r="AB6" s="109">
        <v>9.0277777777777774E-4</v>
      </c>
      <c r="AC6" s="109">
        <v>0</v>
      </c>
      <c r="AD6" s="109">
        <v>3.2407407407407406E-4</v>
      </c>
      <c r="AE6" s="109">
        <v>1.2731481481481483E-3</v>
      </c>
      <c r="AF6" s="109">
        <v>0</v>
      </c>
      <c r="AG6" s="109">
        <v>0</v>
      </c>
      <c r="AH6" s="110">
        <v>0.91420833333055862</v>
      </c>
      <c r="AI6" s="110">
        <v>-3.5055555555555618E-2</v>
      </c>
      <c r="AJ6" s="114">
        <v>445</v>
      </c>
      <c r="AK6" s="114">
        <v>20.183340000000001</v>
      </c>
    </row>
    <row r="7" spans="1:37" ht="15" x14ac:dyDescent="0.25">
      <c r="A7" s="118" t="s">
        <v>440</v>
      </c>
      <c r="B7" s="119">
        <v>189354</v>
      </c>
      <c r="C7" s="2" t="s">
        <v>397</v>
      </c>
      <c r="D7" s="111">
        <v>1</v>
      </c>
      <c r="E7" s="111"/>
      <c r="F7" s="112">
        <v>0.23773148148148143</v>
      </c>
      <c r="G7" s="112">
        <v>0.53749999999999998</v>
      </c>
      <c r="H7" s="112">
        <v>1</v>
      </c>
      <c r="I7" s="112">
        <v>0</v>
      </c>
      <c r="J7" s="112">
        <v>0</v>
      </c>
      <c r="K7" s="112">
        <v>0.21592592592592594</v>
      </c>
      <c r="L7" s="113">
        <v>0.89134303183639041</v>
      </c>
      <c r="M7" s="113">
        <v>0.89348659003831421</v>
      </c>
      <c r="N7" s="111">
        <v>49</v>
      </c>
      <c r="O7" s="111">
        <v>49</v>
      </c>
      <c r="P7" s="111">
        <v>0</v>
      </c>
      <c r="Q7" s="112">
        <v>3.90625E-3</v>
      </c>
      <c r="R7" s="111">
        <v>11</v>
      </c>
      <c r="S7" s="112">
        <v>3.3969907407407412E-3</v>
      </c>
      <c r="T7" s="112">
        <v>2.199074074074074E-4</v>
      </c>
      <c r="U7" s="111">
        <v>6</v>
      </c>
      <c r="V7" s="113">
        <v>0.1231</v>
      </c>
      <c r="W7" s="112">
        <v>1.939814814814815E-2</v>
      </c>
      <c r="X7" s="112">
        <v>0</v>
      </c>
      <c r="Y7" s="112">
        <v>8.6921296296296295E-3</v>
      </c>
      <c r="Z7" s="112">
        <v>0.19664351851851852</v>
      </c>
      <c r="AA7" s="112">
        <v>1.0590277777777777E-2</v>
      </c>
      <c r="AB7" s="112">
        <v>2.4074074074074076E-3</v>
      </c>
      <c r="AC7" s="112">
        <v>0</v>
      </c>
      <c r="AD7" s="112">
        <v>3.0092592592592595E-4</v>
      </c>
      <c r="AE7" s="112">
        <v>0</v>
      </c>
      <c r="AF7" s="112">
        <v>0</v>
      </c>
      <c r="AG7" s="112">
        <v>0</v>
      </c>
      <c r="AH7" s="113">
        <v>0.18785879629689997</v>
      </c>
      <c r="AI7" s="113">
        <v>-0.78407407407407403</v>
      </c>
      <c r="AJ7" s="115">
        <v>337.5</v>
      </c>
      <c r="AK7" s="115">
        <v>5.8</v>
      </c>
    </row>
    <row r="8" spans="1:37" ht="25.5" customHeight="1" x14ac:dyDescent="0.25">
      <c r="A8" s="120" t="s">
        <v>441</v>
      </c>
      <c r="B8" s="116">
        <v>256731</v>
      </c>
      <c r="C8" s="117" t="s">
        <v>397</v>
      </c>
      <c r="D8" s="108">
        <v>1</v>
      </c>
      <c r="E8" s="108"/>
      <c r="F8" s="109">
        <v>1.0495138888888889</v>
      </c>
      <c r="G8" s="109">
        <v>1.0430555555555556</v>
      </c>
      <c r="H8" s="109">
        <v>1</v>
      </c>
      <c r="I8" s="109">
        <v>6.3750000000000001E-2</v>
      </c>
      <c r="J8" s="109">
        <v>3.2499999999999994E-2</v>
      </c>
      <c r="K8" s="109">
        <v>0.95111111111111113</v>
      </c>
      <c r="L8" s="110">
        <v>0.91204288206965156</v>
      </c>
      <c r="M8" s="110">
        <v>0.93902586848990699</v>
      </c>
      <c r="N8" s="108">
        <v>168</v>
      </c>
      <c r="O8" s="108">
        <v>167</v>
      </c>
      <c r="P8" s="108">
        <v>1</v>
      </c>
      <c r="Q8" s="109">
        <v>5.3780864197530863E-3</v>
      </c>
      <c r="R8" s="108">
        <v>61</v>
      </c>
      <c r="S8" s="109">
        <v>2.638888888888889E-3</v>
      </c>
      <c r="T8" s="109">
        <v>1.1574074074074073E-4</v>
      </c>
      <c r="U8" s="108">
        <v>10</v>
      </c>
      <c r="V8" s="110">
        <v>5.8566666666666677E-2</v>
      </c>
      <c r="W8" s="109">
        <v>6.5775462962962966E-2</v>
      </c>
      <c r="X8" s="109">
        <v>6.4537037037037032E-2</v>
      </c>
      <c r="Y8" s="109">
        <v>8.3564814814814821E-3</v>
      </c>
      <c r="Z8" s="109">
        <v>0.88967592592592593</v>
      </c>
      <c r="AA8" s="109">
        <v>1.7673611111111112E-2</v>
      </c>
      <c r="AB8" s="109">
        <v>5.9027777777777768E-4</v>
      </c>
      <c r="AC8" s="109">
        <v>0</v>
      </c>
      <c r="AD8" s="109">
        <v>1.701388888888889E-3</v>
      </c>
      <c r="AE8" s="109">
        <v>2.9050925925925928E-3</v>
      </c>
      <c r="AF8" s="109">
        <v>0</v>
      </c>
      <c r="AG8" s="109">
        <v>0</v>
      </c>
      <c r="AH8" s="110">
        <v>0.99969907407285064</v>
      </c>
      <c r="AI8" s="110">
        <v>-4.8888888888888905E-2</v>
      </c>
      <c r="AJ8" s="114">
        <v>464.66666666666669</v>
      </c>
      <c r="AK8" s="114">
        <v>25.033329999999999</v>
      </c>
    </row>
    <row r="9" spans="1:37" ht="15" x14ac:dyDescent="0.25">
      <c r="A9" s="118" t="s">
        <v>442</v>
      </c>
      <c r="B9" s="119">
        <v>257759</v>
      </c>
      <c r="C9" s="2" t="s">
        <v>397</v>
      </c>
      <c r="D9" s="111">
        <v>1</v>
      </c>
      <c r="E9" s="111"/>
      <c r="F9" s="112">
        <v>1.0491087962962964</v>
      </c>
      <c r="G9" s="112">
        <v>1.0868055555555556</v>
      </c>
      <c r="H9" s="112">
        <v>1</v>
      </c>
      <c r="I9" s="112">
        <v>0.10500000000000001</v>
      </c>
      <c r="J9" s="112">
        <v>9.791666666666668E-2</v>
      </c>
      <c r="K9" s="112">
        <v>1.1342129629629631</v>
      </c>
      <c r="L9" s="113">
        <v>1.0435438559027679</v>
      </c>
      <c r="M9" s="113">
        <v>1</v>
      </c>
      <c r="N9" s="111">
        <v>63</v>
      </c>
      <c r="O9" s="111">
        <v>56</v>
      </c>
      <c r="P9" s="111">
        <v>7</v>
      </c>
      <c r="Q9" s="112">
        <v>8.209876543209876E-3</v>
      </c>
      <c r="R9" s="111">
        <v>12</v>
      </c>
      <c r="S9" s="112">
        <v>3.4182098765432097E-3</v>
      </c>
      <c r="T9" s="112">
        <v>1.7746913580246916E-4</v>
      </c>
      <c r="U9" s="111">
        <v>4</v>
      </c>
      <c r="V9" s="113">
        <v>4.4433333333333332E-2</v>
      </c>
      <c r="W9" s="112">
        <v>1.2627314814814815E-2</v>
      </c>
      <c r="X9" s="112">
        <v>0</v>
      </c>
      <c r="Y9" s="112">
        <v>1.6782407407407408E-3</v>
      </c>
      <c r="Z9" s="112">
        <v>0.33271990740740742</v>
      </c>
      <c r="AA9" s="112">
        <v>9.0277777777777787E-3</v>
      </c>
      <c r="AB9" s="112">
        <v>1.8518518518518518E-4</v>
      </c>
      <c r="AC9" s="112">
        <v>0.69287037037037036</v>
      </c>
      <c r="AD9" s="112">
        <v>7.6388888888888893E-4</v>
      </c>
      <c r="AE9" s="112">
        <v>0</v>
      </c>
      <c r="AF9" s="112">
        <v>0</v>
      </c>
      <c r="AG9" s="112">
        <v>0</v>
      </c>
      <c r="AH9" s="113">
        <v>0.97898148148306074</v>
      </c>
      <c r="AI9" s="113">
        <v>0.13421296296296314</v>
      </c>
      <c r="AJ9" s="115">
        <v>709.33333333333337</v>
      </c>
      <c r="AK9" s="115">
        <v>26.083320000000001</v>
      </c>
    </row>
    <row r="10" spans="1:37" ht="25.5" customHeight="1" x14ac:dyDescent="0.25">
      <c r="A10" s="120" t="s">
        <v>443</v>
      </c>
      <c r="B10" s="116">
        <v>255810</v>
      </c>
      <c r="C10" s="117" t="s">
        <v>399</v>
      </c>
      <c r="D10" s="108">
        <v>1</v>
      </c>
      <c r="E10" s="108"/>
      <c r="F10" s="109">
        <v>1.0923842592592592</v>
      </c>
      <c r="G10" s="109">
        <v>1.0333333333333332</v>
      </c>
      <c r="H10" s="109">
        <v>1</v>
      </c>
      <c r="I10" s="109">
        <v>7.0833333333333338E-3</v>
      </c>
      <c r="J10" s="109">
        <v>2.9166666666666668E-3</v>
      </c>
      <c r="K10" s="109">
        <v>1.0613194444444445</v>
      </c>
      <c r="L10" s="110">
        <v>1.0278770070888106</v>
      </c>
      <c r="M10" s="110">
        <v>1</v>
      </c>
      <c r="N10" s="108">
        <v>24</v>
      </c>
      <c r="O10" s="108">
        <v>21</v>
      </c>
      <c r="P10" s="108">
        <v>3</v>
      </c>
      <c r="Q10" s="109">
        <v>4.3094135802469137E-3</v>
      </c>
      <c r="R10" s="108">
        <v>3</v>
      </c>
      <c r="S10" s="109">
        <v>1.2345679012345679E-3</v>
      </c>
      <c r="T10" s="109">
        <v>3.8580246913580246E-5</v>
      </c>
      <c r="U10" s="108">
        <v>0</v>
      </c>
      <c r="V10" s="110">
        <v>0</v>
      </c>
      <c r="W10" s="109">
        <v>1.0775462962962964E-2</v>
      </c>
      <c r="X10" s="109">
        <v>2.3206018518518515E-2</v>
      </c>
      <c r="Y10" s="109">
        <v>0</v>
      </c>
      <c r="Z10" s="109">
        <v>8.8483796296296297E-2</v>
      </c>
      <c r="AA10" s="109">
        <v>4.3981481481481486E-4</v>
      </c>
      <c r="AB10" s="109">
        <v>0</v>
      </c>
      <c r="AC10" s="109">
        <v>0.96947916666666667</v>
      </c>
      <c r="AD10" s="109">
        <v>0</v>
      </c>
      <c r="AE10" s="109">
        <v>0</v>
      </c>
      <c r="AF10" s="109">
        <v>0</v>
      </c>
      <c r="AG10" s="109">
        <v>0</v>
      </c>
      <c r="AH10" s="110">
        <v>0.99807870370326179</v>
      </c>
      <c r="AI10" s="110">
        <v>6.1319444444444482E-2</v>
      </c>
      <c r="AJ10" s="114">
        <v>372.33333333333331</v>
      </c>
      <c r="AK10" s="114">
        <v>24.8</v>
      </c>
    </row>
    <row r="11" spans="1:37" ht="15" x14ac:dyDescent="0.25">
      <c r="A11" s="118" t="s">
        <v>444</v>
      </c>
      <c r="B11" s="119">
        <v>256492</v>
      </c>
      <c r="C11" s="2" t="s">
        <v>397</v>
      </c>
      <c r="D11" s="111">
        <v>1</v>
      </c>
      <c r="E11" s="111"/>
      <c r="F11" s="112">
        <v>1.0785185185185184</v>
      </c>
      <c r="G11" s="112">
        <v>1.0215277777777778</v>
      </c>
      <c r="H11" s="112">
        <v>1</v>
      </c>
      <c r="I11" s="112">
        <v>0</v>
      </c>
      <c r="J11" s="112">
        <v>0</v>
      </c>
      <c r="K11" s="112">
        <v>0.91872685185185188</v>
      </c>
      <c r="L11" s="113">
        <v>0.8993256361061196</v>
      </c>
      <c r="M11" s="113">
        <v>0.89936575554926523</v>
      </c>
      <c r="N11" s="111">
        <v>135</v>
      </c>
      <c r="O11" s="111">
        <v>134</v>
      </c>
      <c r="P11" s="111">
        <v>1</v>
      </c>
      <c r="Q11" s="112">
        <v>6.7939814814814807E-3</v>
      </c>
      <c r="R11" s="111">
        <v>86</v>
      </c>
      <c r="S11" s="112">
        <v>3.5223765432098766E-3</v>
      </c>
      <c r="T11" s="112">
        <v>2.006172839506173E-4</v>
      </c>
      <c r="U11" s="111">
        <v>0</v>
      </c>
      <c r="V11" s="113">
        <v>0</v>
      </c>
      <c r="W11" s="112">
        <v>9.3935185185185177E-2</v>
      </c>
      <c r="X11" s="112">
        <v>6.3900462962962964E-2</v>
      </c>
      <c r="Y11" s="112">
        <v>8.0324074074074065E-3</v>
      </c>
      <c r="Z11" s="112">
        <v>0.88440972222222225</v>
      </c>
      <c r="AA11" s="112">
        <v>2.6284722222222223E-2</v>
      </c>
      <c r="AB11" s="112">
        <v>1.9560185185185184E-3</v>
      </c>
      <c r="AC11" s="112">
        <v>0</v>
      </c>
      <c r="AD11" s="112">
        <v>6.9444444444444444E-5</v>
      </c>
      <c r="AE11" s="112">
        <v>0</v>
      </c>
      <c r="AF11" s="112">
        <v>0</v>
      </c>
      <c r="AG11" s="112">
        <v>0</v>
      </c>
      <c r="AH11" s="113">
        <v>1</v>
      </c>
      <c r="AI11" s="113">
        <v>-8.1273148148148192E-2</v>
      </c>
      <c r="AJ11" s="115">
        <v>587</v>
      </c>
      <c r="AK11" s="115">
        <v>24.516659999999998</v>
      </c>
    </row>
    <row r="12" spans="1:37" ht="25.5" customHeight="1" x14ac:dyDescent="0.25">
      <c r="A12" s="120" t="s">
        <v>445</v>
      </c>
      <c r="B12" s="116">
        <v>247886</v>
      </c>
      <c r="C12" s="117" t="s">
        <v>397</v>
      </c>
      <c r="D12" s="108">
        <v>1</v>
      </c>
      <c r="E12" s="108"/>
      <c r="F12" s="109">
        <v>0</v>
      </c>
      <c r="G12" s="109">
        <v>0</v>
      </c>
      <c r="H12" s="109">
        <v>1</v>
      </c>
      <c r="I12" s="109">
        <v>0</v>
      </c>
      <c r="J12" s="109">
        <v>0</v>
      </c>
      <c r="K12" s="109">
        <v>0</v>
      </c>
      <c r="L12" s="110"/>
      <c r="M12" s="110"/>
      <c r="N12" s="108">
        <v>0</v>
      </c>
      <c r="O12" s="108">
        <v>0</v>
      </c>
      <c r="P12" s="108">
        <v>0</v>
      </c>
      <c r="Q12" s="109"/>
      <c r="R12" s="108">
        <v>0</v>
      </c>
      <c r="S12" s="109"/>
      <c r="T12" s="109"/>
      <c r="U12" s="108">
        <v>0</v>
      </c>
      <c r="V12" s="110"/>
      <c r="W12" s="109">
        <v>0</v>
      </c>
      <c r="X12" s="109">
        <v>0</v>
      </c>
      <c r="Y12" s="109">
        <v>0</v>
      </c>
      <c r="Z12" s="109">
        <v>0</v>
      </c>
      <c r="AA12" s="109">
        <v>0</v>
      </c>
      <c r="AB12" s="109">
        <v>0</v>
      </c>
      <c r="AC12" s="109">
        <v>0</v>
      </c>
      <c r="AD12" s="109">
        <v>0</v>
      </c>
      <c r="AE12" s="109">
        <v>0</v>
      </c>
      <c r="AF12" s="109">
        <v>0</v>
      </c>
      <c r="AG12" s="109">
        <v>0</v>
      </c>
      <c r="AH12" s="110">
        <v>0</v>
      </c>
      <c r="AI12" s="110">
        <v>-1</v>
      </c>
      <c r="AJ12" s="114"/>
      <c r="AK12" s="114">
        <v>0</v>
      </c>
    </row>
    <row r="13" spans="1:37" ht="15" x14ac:dyDescent="0.25">
      <c r="A13" s="118" t="s">
        <v>446</v>
      </c>
      <c r="B13" s="119">
        <v>252191</v>
      </c>
      <c r="C13" s="2" t="s">
        <v>397</v>
      </c>
      <c r="D13" s="111">
        <v>1</v>
      </c>
      <c r="E13" s="111"/>
      <c r="F13" s="112">
        <v>1.0775231481481482</v>
      </c>
      <c r="G13" s="112">
        <v>1.0159722222222223</v>
      </c>
      <c r="H13" s="112">
        <v>0.97916666666666652</v>
      </c>
      <c r="I13" s="112">
        <v>7.083333333333333E-3</v>
      </c>
      <c r="J13" s="112">
        <v>0</v>
      </c>
      <c r="K13" s="112">
        <v>0.92568287037037034</v>
      </c>
      <c r="L13" s="113">
        <v>0.91084165887723445</v>
      </c>
      <c r="M13" s="113">
        <v>0.91810219887475941</v>
      </c>
      <c r="N13" s="111">
        <v>191</v>
      </c>
      <c r="O13" s="111">
        <v>190</v>
      </c>
      <c r="P13" s="111">
        <v>1</v>
      </c>
      <c r="Q13" s="112">
        <v>4.9691358024691358E-3</v>
      </c>
      <c r="R13" s="111">
        <v>60</v>
      </c>
      <c r="S13" s="112">
        <v>1.7245370370370368E-3</v>
      </c>
      <c r="T13" s="112">
        <v>1.5432098765432098E-4</v>
      </c>
      <c r="U13" s="111">
        <v>4</v>
      </c>
      <c r="V13" s="113">
        <v>1.9900000000000001E-2</v>
      </c>
      <c r="W13" s="112">
        <v>6.2002314814814816E-2</v>
      </c>
      <c r="X13" s="112">
        <v>8.7361111111111112E-2</v>
      </c>
      <c r="Y13" s="112">
        <v>5.0694444444444441E-3</v>
      </c>
      <c r="Z13" s="112">
        <v>0.89771990740740737</v>
      </c>
      <c r="AA13" s="112">
        <v>2.2893518518518521E-2</v>
      </c>
      <c r="AB13" s="112">
        <v>2.476851851851852E-3</v>
      </c>
      <c r="AC13" s="112">
        <v>0</v>
      </c>
      <c r="AD13" s="112">
        <v>1.1215277777777777E-2</v>
      </c>
      <c r="AE13" s="112">
        <v>0</v>
      </c>
      <c r="AF13" s="112">
        <v>0</v>
      </c>
      <c r="AG13" s="112">
        <v>0</v>
      </c>
      <c r="AH13" s="113">
        <v>0.99964120370592957</v>
      </c>
      <c r="AI13" s="113">
        <v>-5.4891203703703595E-2</v>
      </c>
      <c r="AJ13" s="115">
        <v>429.33333333333331</v>
      </c>
      <c r="AK13" s="115">
        <v>24.383330000000001</v>
      </c>
    </row>
    <row r="14" spans="1:37" ht="25.5" customHeight="1" x14ac:dyDescent="0.25">
      <c r="A14" s="120" t="s">
        <v>447</v>
      </c>
      <c r="B14" s="116">
        <v>243870</v>
      </c>
      <c r="C14" s="117" t="s">
        <v>399</v>
      </c>
      <c r="D14" s="108">
        <v>1</v>
      </c>
      <c r="E14" s="108">
        <v>88</v>
      </c>
      <c r="F14" s="109">
        <v>1.0936458333333334</v>
      </c>
      <c r="G14" s="109">
        <v>1.0590277777777779</v>
      </c>
      <c r="H14" s="109">
        <v>1</v>
      </c>
      <c r="I14" s="109">
        <v>0.25541666666666668</v>
      </c>
      <c r="J14" s="109">
        <v>0.25208333333333333</v>
      </c>
      <c r="K14" s="109">
        <v>1.1976157407407406</v>
      </c>
      <c r="L14" s="110">
        <v>1.1328601335472983</v>
      </c>
      <c r="M14" s="110">
        <v>1</v>
      </c>
      <c r="N14" s="108">
        <v>121</v>
      </c>
      <c r="O14" s="108">
        <v>121</v>
      </c>
      <c r="P14" s="108">
        <v>0</v>
      </c>
      <c r="Q14" s="109">
        <v>7.8472222222222224E-3</v>
      </c>
      <c r="R14" s="108">
        <v>57</v>
      </c>
      <c r="S14" s="109">
        <v>2.8240740740740743E-3</v>
      </c>
      <c r="T14" s="109">
        <v>1.7746913580246916E-4</v>
      </c>
      <c r="U14" s="108">
        <v>8</v>
      </c>
      <c r="V14" s="110">
        <v>6.0966666666666669E-2</v>
      </c>
      <c r="W14" s="109">
        <v>8.8344907407407414E-2</v>
      </c>
      <c r="X14" s="109">
        <v>5.5937500000000001E-2</v>
      </c>
      <c r="Y14" s="109">
        <v>7.6504629629629631E-3</v>
      </c>
      <c r="Z14" s="109">
        <v>0.913599537037037</v>
      </c>
      <c r="AA14" s="109">
        <v>2.028935185185185E-2</v>
      </c>
      <c r="AB14" s="109">
        <v>3.8310185185185188E-3</v>
      </c>
      <c r="AC14" s="109">
        <v>0</v>
      </c>
      <c r="AD14" s="109">
        <v>1.2118055555555556E-2</v>
      </c>
      <c r="AE14" s="109">
        <v>3.9930555555555561E-3</v>
      </c>
      <c r="AF14" s="109">
        <v>0</v>
      </c>
      <c r="AG14" s="109">
        <v>0</v>
      </c>
      <c r="AH14" s="110">
        <v>1</v>
      </c>
      <c r="AI14" s="110">
        <v>0.19761574074074095</v>
      </c>
      <c r="AJ14" s="114">
        <v>678</v>
      </c>
      <c r="AK14" s="114">
        <v>25.416679999999999</v>
      </c>
    </row>
    <row r="15" spans="1:37" ht="15" x14ac:dyDescent="0.25">
      <c r="A15" s="118" t="s">
        <v>448</v>
      </c>
      <c r="B15" s="119">
        <v>255545</v>
      </c>
      <c r="C15" s="2" t="s">
        <v>399</v>
      </c>
      <c r="D15" s="111">
        <v>1</v>
      </c>
      <c r="E15" s="111"/>
      <c r="F15" s="112">
        <v>0.69062500000000004</v>
      </c>
      <c r="G15" s="112">
        <v>0.66527777777777775</v>
      </c>
      <c r="H15" s="112">
        <v>0.66666666666666663</v>
      </c>
      <c r="I15" s="112">
        <v>0</v>
      </c>
      <c r="J15" s="112">
        <v>0</v>
      </c>
      <c r="K15" s="112">
        <v>0.6052777777777778</v>
      </c>
      <c r="L15" s="113">
        <v>0.90982519058921851</v>
      </c>
      <c r="M15" s="113">
        <v>0.90981191861964117</v>
      </c>
      <c r="N15" s="111">
        <v>20</v>
      </c>
      <c r="O15" s="111">
        <v>17</v>
      </c>
      <c r="P15" s="111">
        <v>3</v>
      </c>
      <c r="Q15" s="112">
        <v>2.8009259259259259E-3</v>
      </c>
      <c r="R15" s="111">
        <v>1</v>
      </c>
      <c r="S15" s="112">
        <v>1.4409722222222222E-3</v>
      </c>
      <c r="T15" s="112">
        <v>2.3148148148148147E-5</v>
      </c>
      <c r="U15" s="111">
        <v>0</v>
      </c>
      <c r="V15" s="113">
        <v>0</v>
      </c>
      <c r="W15" s="112">
        <v>4.0879629629629627E-2</v>
      </c>
      <c r="X15" s="112">
        <v>4.4467592592592586E-2</v>
      </c>
      <c r="Y15" s="112">
        <v>0</v>
      </c>
      <c r="Z15" s="112">
        <v>8.1296296296296311E-2</v>
      </c>
      <c r="AA15" s="112">
        <v>9.2592592592592588E-5</v>
      </c>
      <c r="AB15" s="112">
        <v>0</v>
      </c>
      <c r="AC15" s="112">
        <v>0.52388888888888885</v>
      </c>
      <c r="AD15" s="112">
        <v>0</v>
      </c>
      <c r="AE15" s="112">
        <v>0</v>
      </c>
      <c r="AF15" s="112">
        <v>0</v>
      </c>
      <c r="AG15" s="112">
        <v>0</v>
      </c>
      <c r="AH15" s="113">
        <v>1</v>
      </c>
      <c r="AI15" s="113">
        <v>-9.2083333333333295E-2</v>
      </c>
      <c r="AJ15" s="115">
        <v>242</v>
      </c>
      <c r="AK15" s="115">
        <v>15.966670000000001</v>
      </c>
    </row>
    <row r="16" spans="1:37" ht="15" x14ac:dyDescent="0.25">
      <c r="A16" s="120" t="s">
        <v>449</v>
      </c>
      <c r="B16" s="116">
        <v>242882</v>
      </c>
      <c r="C16" s="117" t="s">
        <v>399</v>
      </c>
      <c r="D16" s="108">
        <v>1</v>
      </c>
      <c r="E16" s="108">
        <v>75</v>
      </c>
      <c r="F16" s="109">
        <v>0.69981481481481478</v>
      </c>
      <c r="G16" s="109">
        <v>1.0118055555555554</v>
      </c>
      <c r="H16" s="109">
        <v>1</v>
      </c>
      <c r="I16" s="109">
        <v>0</v>
      </c>
      <c r="J16" s="109">
        <v>0</v>
      </c>
      <c r="K16" s="109">
        <v>0.63408564814814816</v>
      </c>
      <c r="L16" s="110">
        <v>0.93455202310179386</v>
      </c>
      <c r="M16" s="110">
        <v>0.93457940736628398</v>
      </c>
      <c r="N16" s="108">
        <v>118</v>
      </c>
      <c r="O16" s="108">
        <v>118</v>
      </c>
      <c r="P16" s="108">
        <v>0</v>
      </c>
      <c r="Q16" s="109">
        <v>5.2662037037037035E-3</v>
      </c>
      <c r="R16" s="108">
        <v>37</v>
      </c>
      <c r="S16" s="109">
        <v>3.3622685185185183E-3</v>
      </c>
      <c r="T16" s="109">
        <v>2.199074074074074E-4</v>
      </c>
      <c r="U16" s="108">
        <v>0</v>
      </c>
      <c r="V16" s="110">
        <v>0</v>
      </c>
      <c r="W16" s="109">
        <v>3.8564814814814816E-2</v>
      </c>
      <c r="X16" s="109">
        <v>2.5532407407407406E-2</v>
      </c>
      <c r="Y16" s="109">
        <v>1.0972222222222223E-2</v>
      </c>
      <c r="Z16" s="109">
        <v>0.59719907407407413</v>
      </c>
      <c r="AA16" s="109">
        <v>2.5914351851851852E-2</v>
      </c>
      <c r="AB16" s="109">
        <v>1.6319444444444445E-3</v>
      </c>
      <c r="AC16" s="109">
        <v>0</v>
      </c>
      <c r="AD16" s="109">
        <v>1.4467592592592593E-2</v>
      </c>
      <c r="AE16" s="109">
        <v>0</v>
      </c>
      <c r="AF16" s="109">
        <v>0</v>
      </c>
      <c r="AG16" s="109">
        <v>0</v>
      </c>
      <c r="AH16" s="110">
        <v>0.66549768518194063</v>
      </c>
      <c r="AI16" s="110">
        <v>-0.36591435185185189</v>
      </c>
      <c r="AJ16" s="114">
        <v>455</v>
      </c>
      <c r="AK16" s="114">
        <v>16.28332</v>
      </c>
    </row>
    <row r="17" spans="1:37" ht="25.5" customHeight="1" x14ac:dyDescent="0.25">
      <c r="A17" s="118" t="s">
        <v>450</v>
      </c>
      <c r="B17" s="119">
        <v>256715</v>
      </c>
      <c r="C17" s="2" t="s">
        <v>397</v>
      </c>
      <c r="D17" s="111">
        <v>1</v>
      </c>
      <c r="E17" s="111"/>
      <c r="F17" s="112">
        <v>1.0618055555555557</v>
      </c>
      <c r="G17" s="112">
        <v>1.0055555555555555</v>
      </c>
      <c r="H17" s="112">
        <v>1</v>
      </c>
      <c r="I17" s="112">
        <v>0</v>
      </c>
      <c r="J17" s="112">
        <v>0</v>
      </c>
      <c r="K17" s="112">
        <v>0.92234953703703693</v>
      </c>
      <c r="L17" s="113">
        <v>0.91730917067016582</v>
      </c>
      <c r="M17" s="113">
        <v>0.91725342985632696</v>
      </c>
      <c r="N17" s="111">
        <v>282</v>
      </c>
      <c r="O17" s="111">
        <v>275</v>
      </c>
      <c r="P17" s="111">
        <v>7</v>
      </c>
      <c r="Q17" s="112">
        <v>3.1712962962962958E-3</v>
      </c>
      <c r="R17" s="111">
        <v>60</v>
      </c>
      <c r="S17" s="112">
        <v>1.9174382716049385E-3</v>
      </c>
      <c r="T17" s="112">
        <v>2.0447530864197531E-4</v>
      </c>
      <c r="U17" s="111">
        <v>28</v>
      </c>
      <c r="V17" s="113">
        <v>0.10299999999999999</v>
      </c>
      <c r="W17" s="112">
        <v>7.317129629629629E-2</v>
      </c>
      <c r="X17" s="112">
        <v>6.4537037037037032E-2</v>
      </c>
      <c r="Y17" s="112">
        <v>8.2754629629629636E-3</v>
      </c>
      <c r="Z17" s="112">
        <v>0.86210648148148139</v>
      </c>
      <c r="AA17" s="112">
        <v>5.1215277777777776E-2</v>
      </c>
      <c r="AB17" s="112">
        <v>1.747685185185185E-3</v>
      </c>
      <c r="AC17" s="112">
        <v>7.5231481481481471E-4</v>
      </c>
      <c r="AD17" s="112">
        <v>1.6203703703703703E-4</v>
      </c>
      <c r="AE17" s="112">
        <v>0</v>
      </c>
      <c r="AF17" s="112">
        <v>0</v>
      </c>
      <c r="AG17" s="112">
        <v>0</v>
      </c>
      <c r="AH17" s="113">
        <v>0.99931712963128427</v>
      </c>
      <c r="AI17" s="113">
        <v>-7.7650462962962921E-2</v>
      </c>
      <c r="AJ17" s="115">
        <v>274</v>
      </c>
      <c r="AK17" s="115">
        <v>24.133339999999997</v>
      </c>
    </row>
    <row r="18" spans="1:37" ht="15" x14ac:dyDescent="0.25">
      <c r="A18" s="120" t="s">
        <v>451</v>
      </c>
      <c r="B18" s="116">
        <v>257539</v>
      </c>
      <c r="C18" s="117" t="s">
        <v>399</v>
      </c>
      <c r="D18" s="108">
        <v>1</v>
      </c>
      <c r="E18" s="108"/>
      <c r="F18" s="109">
        <v>0</v>
      </c>
      <c r="G18" s="109">
        <v>0.33333333333333331</v>
      </c>
      <c r="H18" s="109">
        <v>1</v>
      </c>
      <c r="I18" s="109">
        <v>0</v>
      </c>
      <c r="J18" s="109">
        <v>0</v>
      </c>
      <c r="K18" s="109">
        <v>0</v>
      </c>
      <c r="L18" s="110"/>
      <c r="M18" s="110"/>
      <c r="N18" s="108">
        <v>0</v>
      </c>
      <c r="O18" s="108">
        <v>0</v>
      </c>
      <c r="P18" s="108">
        <v>0</v>
      </c>
      <c r="Q18" s="109"/>
      <c r="R18" s="108">
        <v>0</v>
      </c>
      <c r="S18" s="109"/>
      <c r="T18" s="109"/>
      <c r="U18" s="108">
        <v>0</v>
      </c>
      <c r="V18" s="110"/>
      <c r="W18" s="109">
        <v>0</v>
      </c>
      <c r="X18" s="109">
        <v>0</v>
      </c>
      <c r="Y18" s="109">
        <v>0</v>
      </c>
      <c r="Z18" s="109">
        <v>0</v>
      </c>
      <c r="AA18" s="109">
        <v>0</v>
      </c>
      <c r="AB18" s="109">
        <v>0</v>
      </c>
      <c r="AC18" s="109">
        <v>0</v>
      </c>
      <c r="AD18" s="109">
        <v>0</v>
      </c>
      <c r="AE18" s="109">
        <v>0</v>
      </c>
      <c r="AF18" s="109">
        <v>0</v>
      </c>
      <c r="AG18" s="109">
        <v>0</v>
      </c>
      <c r="AH18" s="110">
        <v>0</v>
      </c>
      <c r="AI18" s="110">
        <v>-1</v>
      </c>
      <c r="AJ18" s="114"/>
      <c r="AK18" s="114">
        <v>0</v>
      </c>
    </row>
    <row r="19" spans="1:37" ht="25.5" customHeight="1" x14ac:dyDescent="0.25">
      <c r="A19" s="118" t="s">
        <v>452</v>
      </c>
      <c r="B19" s="119">
        <v>258236</v>
      </c>
      <c r="C19" s="2" t="s">
        <v>399</v>
      </c>
      <c r="D19" s="111">
        <v>1</v>
      </c>
      <c r="E19" s="111">
        <v>100</v>
      </c>
      <c r="F19" s="112">
        <v>1.1337615740740741</v>
      </c>
      <c r="G19" s="112">
        <v>1.1027777777777776</v>
      </c>
      <c r="H19" s="112">
        <v>1</v>
      </c>
      <c r="I19" s="112">
        <v>0</v>
      </c>
      <c r="J19" s="112">
        <v>0</v>
      </c>
      <c r="K19" s="112">
        <v>1.0588425925925926</v>
      </c>
      <c r="L19" s="113">
        <v>0.96012652286427647</v>
      </c>
      <c r="M19" s="113">
        <v>0.94402836541436574</v>
      </c>
      <c r="N19" s="111">
        <v>231</v>
      </c>
      <c r="O19" s="111">
        <v>231</v>
      </c>
      <c r="P19" s="111">
        <v>0</v>
      </c>
      <c r="Q19" s="112">
        <v>4.456018518518518E-3</v>
      </c>
      <c r="R19" s="111">
        <v>20</v>
      </c>
      <c r="S19" s="112">
        <v>1.6743827160493826E-3</v>
      </c>
      <c r="T19" s="112">
        <v>1.0030864197530865E-4</v>
      </c>
      <c r="U19" s="111">
        <v>31</v>
      </c>
      <c r="V19" s="113">
        <v>0.13023333333333334</v>
      </c>
      <c r="W19" s="112">
        <v>1.8321759259259256E-2</v>
      </c>
      <c r="X19" s="112">
        <v>5.559027777777778E-2</v>
      </c>
      <c r="Y19" s="112">
        <v>1.3576388888888888E-2</v>
      </c>
      <c r="Z19" s="112">
        <v>1.0039583333333333</v>
      </c>
      <c r="AA19" s="112">
        <v>2.3518518518518515E-2</v>
      </c>
      <c r="AB19" s="112">
        <v>1.0069444444444444E-3</v>
      </c>
      <c r="AC19" s="112">
        <v>0</v>
      </c>
      <c r="AD19" s="112">
        <v>0</v>
      </c>
      <c r="AE19" s="112">
        <v>1.7789351851851851E-2</v>
      </c>
      <c r="AF19" s="112">
        <v>0</v>
      </c>
      <c r="AG19" s="112">
        <v>0</v>
      </c>
      <c r="AH19" s="113">
        <v>1</v>
      </c>
      <c r="AI19" s="113">
        <v>5.8842592592592537E-2</v>
      </c>
      <c r="AJ19" s="115">
        <v>385</v>
      </c>
      <c r="AK19" s="115">
        <v>26.466659999999997</v>
      </c>
    </row>
    <row r="20" spans="1:37" ht="15" x14ac:dyDescent="0.25">
      <c r="A20" s="120" t="s">
        <v>453</v>
      </c>
      <c r="B20" s="116">
        <v>258755</v>
      </c>
      <c r="C20" s="117" t="s">
        <v>397</v>
      </c>
      <c r="D20" s="108">
        <v>1</v>
      </c>
      <c r="E20" s="108"/>
      <c r="F20" s="109">
        <v>0.66251157407407413</v>
      </c>
      <c r="G20" s="109">
        <v>0.69166666666666665</v>
      </c>
      <c r="H20" s="109">
        <v>1</v>
      </c>
      <c r="I20" s="109">
        <v>4.1666666666666666E-3</v>
      </c>
      <c r="J20" s="109">
        <v>4.1666666666666666E-3</v>
      </c>
      <c r="K20" s="109">
        <v>0.55144675925925923</v>
      </c>
      <c r="L20" s="110">
        <v>0.79614342893529455</v>
      </c>
      <c r="M20" s="110">
        <v>0.79727194274113211</v>
      </c>
      <c r="N20" s="108">
        <v>92</v>
      </c>
      <c r="O20" s="108">
        <v>91</v>
      </c>
      <c r="P20" s="108">
        <v>1</v>
      </c>
      <c r="Q20" s="109">
        <v>5.9432870370370369E-3</v>
      </c>
      <c r="R20" s="108">
        <v>48</v>
      </c>
      <c r="S20" s="109">
        <v>3.3217592592592591E-3</v>
      </c>
      <c r="T20" s="109">
        <v>1.0416666666666667E-4</v>
      </c>
      <c r="U20" s="108">
        <v>13</v>
      </c>
      <c r="V20" s="110">
        <v>0.14454999999999998</v>
      </c>
      <c r="W20" s="109">
        <v>4.5034722222222226E-2</v>
      </c>
      <c r="X20" s="109">
        <v>6.3668981481481479E-2</v>
      </c>
      <c r="Y20" s="109">
        <v>3.1481481481481482E-3</v>
      </c>
      <c r="Z20" s="109">
        <v>0.53478009259259263</v>
      </c>
      <c r="AA20" s="109">
        <v>9.3518518518518508E-3</v>
      </c>
      <c r="AB20" s="109">
        <v>6.5277777777777773E-3</v>
      </c>
      <c r="AC20" s="109">
        <v>0</v>
      </c>
      <c r="AD20" s="109">
        <v>0</v>
      </c>
      <c r="AE20" s="109">
        <v>0</v>
      </c>
      <c r="AF20" s="109">
        <v>0</v>
      </c>
      <c r="AG20" s="109">
        <v>0</v>
      </c>
      <c r="AH20" s="110">
        <v>0.65972222222141375</v>
      </c>
      <c r="AI20" s="110">
        <v>-0.44855324074074049</v>
      </c>
      <c r="AJ20" s="114">
        <v>513.5</v>
      </c>
      <c r="AK20" s="114">
        <v>16.600010000000001</v>
      </c>
    </row>
    <row r="21" spans="1:37" ht="25.5" customHeight="1" x14ac:dyDescent="0.25">
      <c r="A21" s="118" t="s">
        <v>454</v>
      </c>
      <c r="B21" s="119">
        <v>259034</v>
      </c>
      <c r="C21" s="2" t="s">
        <v>399</v>
      </c>
      <c r="D21" s="111">
        <v>1</v>
      </c>
      <c r="E21" s="111">
        <v>100</v>
      </c>
      <c r="F21" s="112">
        <v>1.0605671296296295</v>
      </c>
      <c r="G21" s="112">
        <v>1.0243055555555556</v>
      </c>
      <c r="H21" s="112">
        <v>1</v>
      </c>
      <c r="I21" s="112">
        <v>1.4583333333333334E-2</v>
      </c>
      <c r="J21" s="112">
        <v>4.1666666666666666E-3</v>
      </c>
      <c r="K21" s="112">
        <v>0.91967592592592595</v>
      </c>
      <c r="L21" s="113">
        <v>0.89792274333519961</v>
      </c>
      <c r="M21" s="113">
        <v>0.90331012204963468</v>
      </c>
      <c r="N21" s="111">
        <v>114</v>
      </c>
      <c r="O21" s="111">
        <v>112</v>
      </c>
      <c r="P21" s="111">
        <v>2</v>
      </c>
      <c r="Q21" s="112">
        <v>8.0362654320987655E-3</v>
      </c>
      <c r="R21" s="111">
        <v>75</v>
      </c>
      <c r="S21" s="112">
        <v>3.3526234567901234E-3</v>
      </c>
      <c r="T21" s="112">
        <v>1.4660493827160494E-4</v>
      </c>
      <c r="U21" s="111">
        <v>0</v>
      </c>
      <c r="V21" s="113">
        <v>0</v>
      </c>
      <c r="W21" s="112">
        <v>7.7071759259259257E-2</v>
      </c>
      <c r="X21" s="112">
        <v>6.7233796296296305E-2</v>
      </c>
      <c r="Y21" s="112">
        <v>8.564814814814815E-3</v>
      </c>
      <c r="Z21" s="112">
        <v>0.88758101851851845</v>
      </c>
      <c r="AA21" s="112">
        <v>1.4537037037037036E-2</v>
      </c>
      <c r="AB21" s="112">
        <v>7.5231481481481482E-4</v>
      </c>
      <c r="AC21" s="112">
        <v>0</v>
      </c>
      <c r="AD21" s="112">
        <v>2.3379629629629636E-3</v>
      </c>
      <c r="AE21" s="112">
        <v>4.8263888888888887E-3</v>
      </c>
      <c r="AF21" s="112">
        <v>0</v>
      </c>
      <c r="AG21" s="112">
        <v>0</v>
      </c>
      <c r="AH21" s="113">
        <v>0.99946759259303997</v>
      </c>
      <c r="AI21" s="113">
        <v>-8.03240740740742E-2</v>
      </c>
      <c r="AJ21" s="115">
        <v>694.33333333333337</v>
      </c>
      <c r="AK21" s="115">
        <v>24.583350000000003</v>
      </c>
    </row>
    <row r="22" spans="1:37" ht="15" x14ac:dyDescent="0.25">
      <c r="A22" s="120" t="s">
        <v>455</v>
      </c>
      <c r="B22" s="116">
        <v>259026</v>
      </c>
      <c r="C22" s="117" t="s">
        <v>397</v>
      </c>
      <c r="D22" s="108">
        <v>1</v>
      </c>
      <c r="E22" s="108"/>
      <c r="F22" s="109">
        <v>1.0424305555555555</v>
      </c>
      <c r="G22" s="109">
        <v>1.0201388888888887</v>
      </c>
      <c r="H22" s="109">
        <v>1</v>
      </c>
      <c r="I22" s="109">
        <v>6.3750000000000001E-2</v>
      </c>
      <c r="J22" s="109">
        <v>5.6666666666666671E-2</v>
      </c>
      <c r="K22" s="109">
        <v>0.92829861111111112</v>
      </c>
      <c r="L22" s="110">
        <v>0.90999189504983091</v>
      </c>
      <c r="M22" s="110">
        <v>0.91090248860733691</v>
      </c>
      <c r="N22" s="108">
        <v>185</v>
      </c>
      <c r="O22" s="108">
        <v>183</v>
      </c>
      <c r="P22" s="108">
        <v>2</v>
      </c>
      <c r="Q22" s="109">
        <v>4.7530864197530866E-3</v>
      </c>
      <c r="R22" s="108">
        <v>39</v>
      </c>
      <c r="S22" s="109">
        <v>3.4490740740740745E-3</v>
      </c>
      <c r="T22" s="109">
        <v>2.1604938271604937E-4</v>
      </c>
      <c r="U22" s="108">
        <v>5</v>
      </c>
      <c r="V22" s="110">
        <v>2.7766666666666672E-2</v>
      </c>
      <c r="W22" s="109">
        <v>8.3622685185185189E-2</v>
      </c>
      <c r="X22" s="109">
        <v>7.4317129629629622E-2</v>
      </c>
      <c r="Y22" s="109">
        <v>5.8217592592592592E-3</v>
      </c>
      <c r="Z22" s="109">
        <v>0.82200231481481478</v>
      </c>
      <c r="AA22" s="109">
        <v>3.7673611111111109E-2</v>
      </c>
      <c r="AB22" s="109">
        <v>1.2858796296296295E-2</v>
      </c>
      <c r="AC22" s="109">
        <v>0</v>
      </c>
      <c r="AD22" s="109">
        <v>2.7013888888888889E-2</v>
      </c>
      <c r="AE22" s="109">
        <v>6.1342592592592586E-3</v>
      </c>
      <c r="AF22" s="109">
        <v>0</v>
      </c>
      <c r="AG22" s="109">
        <v>0</v>
      </c>
      <c r="AH22" s="110">
        <v>0.99387731481692765</v>
      </c>
      <c r="AI22" s="110">
        <v>-7.1701388888888884E-2</v>
      </c>
      <c r="AJ22" s="114">
        <v>410.66666666666669</v>
      </c>
      <c r="AK22" s="114">
        <v>24.483349999999998</v>
      </c>
    </row>
    <row r="23" spans="1:37" ht="15" x14ac:dyDescent="0.25">
      <c r="A23" s="118" t="s">
        <v>457</v>
      </c>
      <c r="B23" s="119">
        <v>259576</v>
      </c>
      <c r="C23" s="2" t="s">
        <v>399</v>
      </c>
      <c r="D23" s="111">
        <v>1</v>
      </c>
      <c r="E23" s="111">
        <v>88</v>
      </c>
      <c r="F23" s="112">
        <v>0.41449074074074077</v>
      </c>
      <c r="G23" s="112">
        <v>0.4152777777777778</v>
      </c>
      <c r="H23" s="112">
        <v>0.66666666666666663</v>
      </c>
      <c r="I23" s="112">
        <v>1.8749999999999999E-2</v>
      </c>
      <c r="J23" s="112">
        <v>9.5833333333333343E-3</v>
      </c>
      <c r="K23" s="112">
        <v>0.39149305555555558</v>
      </c>
      <c r="L23" s="113">
        <v>0.94272543721557267</v>
      </c>
      <c r="M23" s="113">
        <v>0.94339433331293199</v>
      </c>
      <c r="N23" s="111">
        <v>68</v>
      </c>
      <c r="O23" s="111">
        <v>66</v>
      </c>
      <c r="P23" s="111">
        <v>2</v>
      </c>
      <c r="Q23" s="112">
        <v>5.5902777777777782E-3</v>
      </c>
      <c r="R23" s="111">
        <v>25</v>
      </c>
      <c r="S23" s="112">
        <v>2.5578703703703705E-3</v>
      </c>
      <c r="T23" s="112">
        <v>1.273148148148148E-4</v>
      </c>
      <c r="U23" s="111">
        <v>2</v>
      </c>
      <c r="V23" s="113">
        <v>3.0300000000000001E-2</v>
      </c>
      <c r="W23" s="112">
        <v>1.2060185185185186E-2</v>
      </c>
      <c r="X23" s="112">
        <v>1.8645833333333334E-2</v>
      </c>
      <c r="Y23" s="112">
        <v>2.1296296296296298E-3</v>
      </c>
      <c r="Z23" s="112">
        <v>0.36298611111111106</v>
      </c>
      <c r="AA23" s="112">
        <v>7.8935185185185185E-3</v>
      </c>
      <c r="AB23" s="112">
        <v>1.8750000000000001E-3</v>
      </c>
      <c r="AC23" s="112">
        <v>1.1574074074074073E-5</v>
      </c>
      <c r="AD23" s="112">
        <v>1.8576388888888889E-2</v>
      </c>
      <c r="AE23" s="112">
        <v>8.8888888888888889E-3</v>
      </c>
      <c r="AF23" s="112">
        <v>0</v>
      </c>
      <c r="AG23" s="112">
        <v>0</v>
      </c>
      <c r="AH23" s="113">
        <v>0.5</v>
      </c>
      <c r="AI23" s="113">
        <v>-0.41276041666666663</v>
      </c>
      <c r="AJ23" s="115">
        <v>483.00000000000006</v>
      </c>
      <c r="AK23" s="115">
        <v>9.9666700000000006</v>
      </c>
    </row>
    <row r="24" spans="1:37" ht="15" x14ac:dyDescent="0.25">
      <c r="A24" s="120" t="s">
        <v>458</v>
      </c>
      <c r="B24" s="116">
        <v>259569</v>
      </c>
      <c r="C24" s="117" t="s">
        <v>399</v>
      </c>
      <c r="D24" s="108">
        <v>1</v>
      </c>
      <c r="E24" s="108">
        <v>100</v>
      </c>
      <c r="F24" s="109">
        <v>0</v>
      </c>
      <c r="G24" s="109">
        <v>0</v>
      </c>
      <c r="H24" s="109">
        <v>0.66666666666666663</v>
      </c>
      <c r="I24" s="109">
        <v>0</v>
      </c>
      <c r="J24" s="109">
        <v>0</v>
      </c>
      <c r="K24" s="109">
        <v>0</v>
      </c>
      <c r="L24" s="110"/>
      <c r="M24" s="110"/>
      <c r="N24" s="108">
        <v>0</v>
      </c>
      <c r="O24" s="108">
        <v>0</v>
      </c>
      <c r="P24" s="108">
        <v>0</v>
      </c>
      <c r="Q24" s="109"/>
      <c r="R24" s="108">
        <v>0</v>
      </c>
      <c r="S24" s="109"/>
      <c r="T24" s="109"/>
      <c r="U24" s="108">
        <v>0</v>
      </c>
      <c r="V24" s="110"/>
      <c r="W24" s="109">
        <v>0</v>
      </c>
      <c r="X24" s="109">
        <v>0</v>
      </c>
      <c r="Y24" s="109">
        <v>0</v>
      </c>
      <c r="Z24" s="109">
        <v>0</v>
      </c>
      <c r="AA24" s="109">
        <v>0</v>
      </c>
      <c r="AB24" s="109">
        <v>0</v>
      </c>
      <c r="AC24" s="109">
        <v>0</v>
      </c>
      <c r="AD24" s="109">
        <v>0</v>
      </c>
      <c r="AE24" s="109">
        <v>0</v>
      </c>
      <c r="AF24" s="109">
        <v>0</v>
      </c>
      <c r="AG24" s="109">
        <v>0</v>
      </c>
      <c r="AH24" s="110">
        <v>0</v>
      </c>
      <c r="AI24" s="110">
        <v>-1</v>
      </c>
      <c r="AJ24" s="114"/>
      <c r="AK24" s="114">
        <v>0</v>
      </c>
    </row>
    <row r="25" spans="1:37" ht="25.5" customHeight="1" x14ac:dyDescent="0.25">
      <c r="A25" s="118" t="s">
        <v>459</v>
      </c>
      <c r="B25" s="119">
        <v>259571</v>
      </c>
      <c r="C25" s="2" t="s">
        <v>399</v>
      </c>
      <c r="D25" s="111">
        <v>1</v>
      </c>
      <c r="E25" s="111">
        <v>100</v>
      </c>
      <c r="F25" s="112">
        <v>0.66768518518518516</v>
      </c>
      <c r="G25" s="112">
        <v>0.63402777777777775</v>
      </c>
      <c r="H25" s="112">
        <v>0.5658333333333333</v>
      </c>
      <c r="I25" s="112">
        <v>1.1666666666666667E-2</v>
      </c>
      <c r="J25" s="112">
        <v>1.1666666666666667E-2</v>
      </c>
      <c r="K25" s="112">
        <v>0.60821759259259256</v>
      </c>
      <c r="L25" s="113">
        <v>0.96398148516365656</v>
      </c>
      <c r="M25" s="113">
        <v>0.95929150216323422</v>
      </c>
      <c r="N25" s="111">
        <v>92</v>
      </c>
      <c r="O25" s="111">
        <v>89</v>
      </c>
      <c r="P25" s="111">
        <v>3</v>
      </c>
      <c r="Q25" s="112">
        <v>6.7592592592592591E-3</v>
      </c>
      <c r="R25" s="111">
        <v>34</v>
      </c>
      <c r="S25" s="112">
        <v>4.2013888888888891E-3</v>
      </c>
      <c r="T25" s="112">
        <v>2.1412037037037038E-4</v>
      </c>
      <c r="U25" s="111">
        <v>0</v>
      </c>
      <c r="V25" s="113">
        <v>0</v>
      </c>
      <c r="W25" s="112">
        <v>2.7812499999999997E-2</v>
      </c>
      <c r="X25" s="112">
        <v>4.3217592592592599E-2</v>
      </c>
      <c r="Y25" s="112">
        <v>2.8587962962962963E-3</v>
      </c>
      <c r="Z25" s="112">
        <v>0.5753935185185185</v>
      </c>
      <c r="AA25" s="112">
        <v>1.8298611111111109E-2</v>
      </c>
      <c r="AB25" s="112">
        <v>1.0416666666666666E-4</v>
      </c>
      <c r="AC25" s="112">
        <v>0</v>
      </c>
      <c r="AD25" s="112">
        <v>5.0462962962962961E-3</v>
      </c>
      <c r="AE25" s="112">
        <v>0</v>
      </c>
      <c r="AF25" s="112">
        <v>0</v>
      </c>
      <c r="AG25" s="112">
        <v>0</v>
      </c>
      <c r="AH25" s="113">
        <v>0.98777777777650044</v>
      </c>
      <c r="AI25" s="113">
        <v>6.2748158104340812E-2</v>
      </c>
      <c r="AJ25" s="115">
        <v>584</v>
      </c>
      <c r="AK25" s="115">
        <v>15.216670000000001</v>
      </c>
    </row>
    <row r="26" spans="1:37" ht="15" x14ac:dyDescent="0.25">
      <c r="A26" s="120" t="s">
        <v>471</v>
      </c>
      <c r="B26" s="116">
        <v>249007</v>
      </c>
      <c r="C26" s="117" t="s">
        <v>398</v>
      </c>
      <c r="D26" s="108">
        <v>2</v>
      </c>
      <c r="E26" s="108"/>
      <c r="F26" s="109">
        <v>0.36752314814814818</v>
      </c>
      <c r="G26" s="109">
        <v>0.35138888888888892</v>
      </c>
      <c r="H26" s="109">
        <v>0.66666666666666663</v>
      </c>
      <c r="I26" s="109">
        <v>0</v>
      </c>
      <c r="J26" s="109">
        <v>0</v>
      </c>
      <c r="K26" s="109">
        <v>0.32530092592592591</v>
      </c>
      <c r="L26" s="110">
        <v>0.92575794166980585</v>
      </c>
      <c r="M26" s="110">
        <v>0.92575794166980585</v>
      </c>
      <c r="N26" s="108">
        <v>33</v>
      </c>
      <c r="O26" s="108">
        <v>33</v>
      </c>
      <c r="P26" s="108">
        <v>0</v>
      </c>
      <c r="Q26" s="109">
        <v>9.8032407407407408E-3</v>
      </c>
      <c r="R26" s="108">
        <v>18</v>
      </c>
      <c r="S26" s="109">
        <v>4.1435185185185186E-3</v>
      </c>
      <c r="T26" s="109">
        <v>4.2824074074074075E-4</v>
      </c>
      <c r="U26" s="108">
        <v>0</v>
      </c>
      <c r="V26" s="110">
        <v>0</v>
      </c>
      <c r="W26" s="109">
        <v>4.2025462962962966E-2</v>
      </c>
      <c r="X26" s="109">
        <v>0</v>
      </c>
      <c r="Y26" s="109">
        <v>1.4930555555555556E-3</v>
      </c>
      <c r="Z26" s="109">
        <v>0.30956018518518519</v>
      </c>
      <c r="AA26" s="109">
        <v>1.4247685185185184E-2</v>
      </c>
      <c r="AB26" s="109">
        <v>1.9675925925925926E-4</v>
      </c>
      <c r="AC26" s="109">
        <v>0</v>
      </c>
      <c r="AD26" s="109">
        <v>0</v>
      </c>
      <c r="AE26" s="109">
        <v>0</v>
      </c>
      <c r="AF26" s="109">
        <v>0</v>
      </c>
      <c r="AG26" s="109">
        <v>0</v>
      </c>
      <c r="AH26" s="110">
        <v>0.5</v>
      </c>
      <c r="AI26" s="110">
        <v>-0.51204861111111111</v>
      </c>
      <c r="AJ26" s="114">
        <v>847</v>
      </c>
      <c r="AK26" s="114">
        <v>8.4333299999999998</v>
      </c>
    </row>
    <row r="27" spans="1:37" ht="25.5" customHeight="1" x14ac:dyDescent="0.25">
      <c r="A27" s="118" t="s">
        <v>472</v>
      </c>
      <c r="B27" s="119">
        <v>260116</v>
      </c>
      <c r="C27" s="2" t="s">
        <v>398</v>
      </c>
      <c r="D27" s="111">
        <v>2</v>
      </c>
      <c r="E27" s="111"/>
      <c r="F27" s="112">
        <v>0.65457175925925926</v>
      </c>
      <c r="G27" s="112">
        <v>0.71736111111111112</v>
      </c>
      <c r="H27" s="112">
        <v>0.66666666666666663</v>
      </c>
      <c r="I27" s="112">
        <v>2.2083333333333333E-2</v>
      </c>
      <c r="J27" s="112">
        <v>2.2083333333333333E-2</v>
      </c>
      <c r="K27" s="112">
        <v>0.56616898148148143</v>
      </c>
      <c r="L27" s="113">
        <v>0.79027962839894039</v>
      </c>
      <c r="M27" s="113">
        <v>0.7892387696310178</v>
      </c>
      <c r="N27" s="111">
        <v>68</v>
      </c>
      <c r="O27" s="111">
        <v>68</v>
      </c>
      <c r="P27" s="111">
        <v>0</v>
      </c>
      <c r="Q27" s="112">
        <v>8.2233796296296291E-3</v>
      </c>
      <c r="R27" s="111">
        <v>43</v>
      </c>
      <c r="S27" s="112">
        <v>3.4606481481481485E-3</v>
      </c>
      <c r="T27" s="112">
        <v>3.9930555555555547E-4</v>
      </c>
      <c r="U27" s="111">
        <v>2</v>
      </c>
      <c r="V27" s="113">
        <v>3.005E-2</v>
      </c>
      <c r="W27" s="112">
        <v>2.193287037037037E-2</v>
      </c>
      <c r="X27" s="112">
        <v>2.209490740740741E-2</v>
      </c>
      <c r="Y27" s="112">
        <v>2.1527777777777778E-3</v>
      </c>
      <c r="Z27" s="112">
        <v>0.51915509259259263</v>
      </c>
      <c r="AA27" s="112">
        <v>2.2777777777777779E-2</v>
      </c>
      <c r="AB27" s="112">
        <v>6.6458333333333328E-2</v>
      </c>
      <c r="AC27" s="112">
        <v>0</v>
      </c>
      <c r="AD27" s="112">
        <v>5.8796296296296291E-2</v>
      </c>
      <c r="AE27" s="112">
        <v>0</v>
      </c>
      <c r="AF27" s="112">
        <v>0</v>
      </c>
      <c r="AG27" s="112">
        <v>0</v>
      </c>
      <c r="AH27" s="113">
        <v>0.98397569444568955</v>
      </c>
      <c r="AI27" s="113">
        <v>-0.15074652777777775</v>
      </c>
      <c r="AJ27" s="115">
        <v>710.49999999999989</v>
      </c>
      <c r="AK27" s="115">
        <v>17.216659999999997</v>
      </c>
    </row>
    <row r="28" spans="1:37" ht="15" x14ac:dyDescent="0.25">
      <c r="A28" s="120" t="s">
        <v>473</v>
      </c>
      <c r="B28" s="116">
        <v>260121</v>
      </c>
      <c r="C28" s="117" t="s">
        <v>398</v>
      </c>
      <c r="D28" s="108">
        <v>2</v>
      </c>
      <c r="E28" s="108"/>
      <c r="F28" s="109">
        <v>0.64686342592592583</v>
      </c>
      <c r="G28" s="109">
        <v>0.69375000000000009</v>
      </c>
      <c r="H28" s="109">
        <v>0.66666666666666663</v>
      </c>
      <c r="I28" s="109">
        <v>8.3333333333333329E-2</v>
      </c>
      <c r="J28" s="109">
        <v>8.3333333333333329E-2</v>
      </c>
      <c r="K28" s="109">
        <v>0.61342592592592593</v>
      </c>
      <c r="L28" s="110">
        <v>0.88421566506289473</v>
      </c>
      <c r="M28" s="110">
        <v>0.88421755088421761</v>
      </c>
      <c r="N28" s="108">
        <v>72</v>
      </c>
      <c r="O28" s="108">
        <v>72</v>
      </c>
      <c r="P28" s="108">
        <v>0</v>
      </c>
      <c r="Q28" s="109">
        <v>7.3668981481481485E-3</v>
      </c>
      <c r="R28" s="108">
        <v>32</v>
      </c>
      <c r="S28" s="109">
        <v>2.4652777777777776E-3</v>
      </c>
      <c r="T28" s="109">
        <v>8.1018518518518516E-5</v>
      </c>
      <c r="U28" s="108">
        <v>4</v>
      </c>
      <c r="V28" s="110">
        <v>5.1949999999999996E-2</v>
      </c>
      <c r="W28" s="109">
        <v>2.3703703703703703E-2</v>
      </c>
      <c r="X28" s="109">
        <v>4.4259259259259262E-2</v>
      </c>
      <c r="Y28" s="109">
        <v>5.4629629629629629E-3</v>
      </c>
      <c r="Z28" s="109">
        <v>0.51871527777777771</v>
      </c>
      <c r="AA28" s="109">
        <v>5.8912037037037032E-3</v>
      </c>
      <c r="AB28" s="109">
        <v>4.8807870370370376E-2</v>
      </c>
      <c r="AC28" s="109">
        <v>2.3148148148148147E-5</v>
      </c>
      <c r="AD28" s="109">
        <v>0</v>
      </c>
      <c r="AE28" s="109">
        <v>0</v>
      </c>
      <c r="AF28" s="109">
        <v>0</v>
      </c>
      <c r="AG28" s="109">
        <v>0</v>
      </c>
      <c r="AH28" s="110">
        <v>0.99960069444568944</v>
      </c>
      <c r="AI28" s="110">
        <v>-7.9861111111110994E-2</v>
      </c>
      <c r="AJ28" s="114">
        <v>636.50000000000011</v>
      </c>
      <c r="AK28" s="114">
        <v>16.649999999999999</v>
      </c>
    </row>
    <row r="29" spans="1:37" ht="25.5" customHeight="1" x14ac:dyDescent="0.25">
      <c r="A29" s="118" t="s">
        <v>474</v>
      </c>
      <c r="B29" s="119">
        <v>260130</v>
      </c>
      <c r="C29" s="2" t="s">
        <v>398</v>
      </c>
      <c r="D29" s="111">
        <v>2</v>
      </c>
      <c r="E29" s="111"/>
      <c r="F29" s="112">
        <v>0.50496527777777778</v>
      </c>
      <c r="G29" s="112">
        <v>0.69513888888888886</v>
      </c>
      <c r="H29" s="112">
        <v>0.66666666666666663</v>
      </c>
      <c r="I29" s="112">
        <v>0.20833333333333334</v>
      </c>
      <c r="J29" s="112">
        <v>0.20833333333333334</v>
      </c>
      <c r="K29" s="112">
        <v>0.65042824074074068</v>
      </c>
      <c r="L29" s="113">
        <v>0.93243421756112688</v>
      </c>
      <c r="M29" s="113">
        <v>0.91701595057637675</v>
      </c>
      <c r="N29" s="111">
        <v>47</v>
      </c>
      <c r="O29" s="111">
        <v>45</v>
      </c>
      <c r="P29" s="111">
        <v>2</v>
      </c>
      <c r="Q29" s="112">
        <v>9.9884259259259249E-3</v>
      </c>
      <c r="R29" s="111">
        <v>37</v>
      </c>
      <c r="S29" s="112">
        <v>3.4317129629629628E-3</v>
      </c>
      <c r="T29" s="112">
        <v>3.2986111111111112E-4</v>
      </c>
      <c r="U29" s="111">
        <v>2</v>
      </c>
      <c r="V29" s="113">
        <v>3.2250000000000001E-2</v>
      </c>
      <c r="W29" s="112">
        <v>3.3263888888888885E-2</v>
      </c>
      <c r="X29" s="112">
        <v>4.4212962962962964E-3</v>
      </c>
      <c r="Y29" s="112">
        <v>1.4930555555555554E-3</v>
      </c>
      <c r="Z29" s="112">
        <v>0.40782407407407406</v>
      </c>
      <c r="AA29" s="112">
        <v>1.9803240740740743E-2</v>
      </c>
      <c r="AB29" s="112">
        <v>2.5185185185185185E-2</v>
      </c>
      <c r="AC29" s="112">
        <v>0</v>
      </c>
      <c r="AD29" s="112">
        <v>6.4629629629629634E-2</v>
      </c>
      <c r="AE29" s="112">
        <v>1.2974537037037036E-2</v>
      </c>
      <c r="AF29" s="112">
        <v>0</v>
      </c>
      <c r="AG29" s="112">
        <v>0</v>
      </c>
      <c r="AH29" s="113">
        <v>0.99500000000261946</v>
      </c>
      <c r="AI29" s="113">
        <v>-2.4357638888888811E-2</v>
      </c>
      <c r="AJ29" s="115">
        <v>863</v>
      </c>
      <c r="AK29" s="115">
        <v>16.683340000000001</v>
      </c>
    </row>
    <row r="30" spans="1:37" ht="15" x14ac:dyDescent="0.25">
      <c r="A30" s="120" t="s">
        <v>475</v>
      </c>
      <c r="B30" s="116">
        <v>260323</v>
      </c>
      <c r="C30" s="117" t="s">
        <v>456</v>
      </c>
      <c r="D30" s="108">
        <v>3</v>
      </c>
      <c r="E30" s="108"/>
      <c r="F30" s="109">
        <v>0</v>
      </c>
      <c r="G30" s="109">
        <v>0.66666666666666674</v>
      </c>
      <c r="H30" s="109">
        <v>0</v>
      </c>
      <c r="I30" s="109">
        <v>0</v>
      </c>
      <c r="J30" s="109">
        <v>0</v>
      </c>
      <c r="K30" s="109">
        <v>0</v>
      </c>
      <c r="L30" s="110">
        <v>0</v>
      </c>
      <c r="M30" s="110">
        <v>0</v>
      </c>
      <c r="N30" s="108">
        <v>0</v>
      </c>
      <c r="O30" s="108">
        <v>0</v>
      </c>
      <c r="P30" s="108">
        <v>0</v>
      </c>
      <c r="Q30" s="109"/>
      <c r="R30" s="108">
        <v>0</v>
      </c>
      <c r="S30" s="109"/>
      <c r="T30" s="109"/>
      <c r="U30" s="108">
        <v>0</v>
      </c>
      <c r="V30" s="110"/>
      <c r="W30" s="109">
        <v>0</v>
      </c>
      <c r="X30" s="109">
        <v>0</v>
      </c>
      <c r="Y30" s="109">
        <v>0</v>
      </c>
      <c r="Z30" s="109">
        <v>0</v>
      </c>
      <c r="AA30" s="109">
        <v>0</v>
      </c>
      <c r="AB30" s="109">
        <v>0</v>
      </c>
      <c r="AC30" s="109">
        <v>0</v>
      </c>
      <c r="AD30" s="109">
        <v>0</v>
      </c>
      <c r="AE30" s="109">
        <v>0</v>
      </c>
      <c r="AF30" s="109">
        <v>0</v>
      </c>
      <c r="AG30" s="109">
        <v>0</v>
      </c>
      <c r="AH30" s="110"/>
      <c r="AI30" s="110"/>
      <c r="AJ30" s="114"/>
      <c r="AK30" s="114">
        <v>16</v>
      </c>
    </row>
    <row r="31" spans="1:37" ht="15" x14ac:dyDescent="0.25">
      <c r="A31" s="118" t="s">
        <v>476</v>
      </c>
      <c r="B31" s="119">
        <v>260324</v>
      </c>
      <c r="C31" s="2" t="s">
        <v>456</v>
      </c>
      <c r="D31" s="111">
        <v>3</v>
      </c>
      <c r="E31" s="111"/>
      <c r="F31" s="112">
        <v>0</v>
      </c>
      <c r="G31" s="112">
        <v>0.64861111111111103</v>
      </c>
      <c r="H31" s="112">
        <v>0</v>
      </c>
      <c r="I31" s="112">
        <v>0</v>
      </c>
      <c r="J31" s="112">
        <v>0</v>
      </c>
      <c r="K31" s="112">
        <v>0</v>
      </c>
      <c r="L31" s="113">
        <v>0</v>
      </c>
      <c r="M31" s="113">
        <v>0</v>
      </c>
      <c r="N31" s="111">
        <v>0</v>
      </c>
      <c r="O31" s="111">
        <v>0</v>
      </c>
      <c r="P31" s="111">
        <v>0</v>
      </c>
      <c r="Q31" s="112"/>
      <c r="R31" s="111">
        <v>0</v>
      </c>
      <c r="S31" s="112"/>
      <c r="T31" s="112"/>
      <c r="U31" s="111">
        <v>0</v>
      </c>
      <c r="V31" s="113"/>
      <c r="W31" s="112">
        <v>0</v>
      </c>
      <c r="X31" s="112">
        <v>0</v>
      </c>
      <c r="Y31" s="112">
        <v>0</v>
      </c>
      <c r="Z31" s="112">
        <v>0</v>
      </c>
      <c r="AA31" s="112">
        <v>0</v>
      </c>
      <c r="AB31" s="112">
        <v>0</v>
      </c>
      <c r="AC31" s="112">
        <v>0</v>
      </c>
      <c r="AD31" s="112">
        <v>0</v>
      </c>
      <c r="AE31" s="112">
        <v>0</v>
      </c>
      <c r="AF31" s="112">
        <v>0</v>
      </c>
      <c r="AG31" s="112">
        <v>0</v>
      </c>
      <c r="AH31" s="113"/>
      <c r="AI31" s="113"/>
      <c r="AJ31" s="115"/>
      <c r="AK31" s="115">
        <v>15.56667</v>
      </c>
    </row>
    <row r="32" spans="1:37" ht="15" x14ac:dyDescent="0.25">
      <c r="A32" s="120" t="s">
        <v>477</v>
      </c>
      <c r="B32" s="116">
        <v>260325</v>
      </c>
      <c r="C32" s="117" t="s">
        <v>456</v>
      </c>
      <c r="D32" s="108">
        <v>3</v>
      </c>
      <c r="E32" s="108"/>
      <c r="F32" s="109">
        <v>0</v>
      </c>
      <c r="G32" s="109">
        <v>0.66666666666666663</v>
      </c>
      <c r="H32" s="109">
        <v>0</v>
      </c>
      <c r="I32" s="109">
        <v>0</v>
      </c>
      <c r="J32" s="109">
        <v>0</v>
      </c>
      <c r="K32" s="109">
        <v>0</v>
      </c>
      <c r="L32" s="110">
        <v>0</v>
      </c>
      <c r="M32" s="110">
        <v>0</v>
      </c>
      <c r="N32" s="108">
        <v>0</v>
      </c>
      <c r="O32" s="108">
        <v>0</v>
      </c>
      <c r="P32" s="108">
        <v>0</v>
      </c>
      <c r="Q32" s="109"/>
      <c r="R32" s="108">
        <v>0</v>
      </c>
      <c r="S32" s="109"/>
      <c r="T32" s="109"/>
      <c r="U32" s="108">
        <v>0</v>
      </c>
      <c r="V32" s="110"/>
      <c r="W32" s="109">
        <v>0</v>
      </c>
      <c r="X32" s="109">
        <v>0</v>
      </c>
      <c r="Y32" s="109">
        <v>0</v>
      </c>
      <c r="Z32" s="109">
        <v>0</v>
      </c>
      <c r="AA32" s="109">
        <v>0</v>
      </c>
      <c r="AB32" s="109">
        <v>0</v>
      </c>
      <c r="AC32" s="109">
        <v>0</v>
      </c>
      <c r="AD32" s="109">
        <v>0</v>
      </c>
      <c r="AE32" s="109">
        <v>0</v>
      </c>
      <c r="AF32" s="109">
        <v>0</v>
      </c>
      <c r="AG32" s="109">
        <v>0</v>
      </c>
      <c r="AH32" s="110"/>
      <c r="AI32" s="110"/>
      <c r="AJ32" s="114"/>
      <c r="AK32" s="114">
        <v>16</v>
      </c>
    </row>
    <row r="33" spans="1:37" ht="25.5" customHeight="1" x14ac:dyDescent="0.25">
      <c r="A33" s="118" t="s">
        <v>478</v>
      </c>
      <c r="B33" s="119">
        <v>260328</v>
      </c>
      <c r="C33" s="2" t="s">
        <v>456</v>
      </c>
      <c r="D33" s="111">
        <v>3</v>
      </c>
      <c r="E33" s="111"/>
      <c r="F33" s="112">
        <v>0</v>
      </c>
      <c r="G33" s="112">
        <v>0.62361111111111112</v>
      </c>
      <c r="H33" s="112">
        <v>0</v>
      </c>
      <c r="I33" s="112">
        <v>0</v>
      </c>
      <c r="J33" s="112">
        <v>0</v>
      </c>
      <c r="K33" s="112">
        <v>0</v>
      </c>
      <c r="L33" s="113">
        <v>0</v>
      </c>
      <c r="M33" s="113">
        <v>0</v>
      </c>
      <c r="N33" s="111">
        <v>0</v>
      </c>
      <c r="O33" s="111">
        <v>0</v>
      </c>
      <c r="P33" s="111">
        <v>0</v>
      </c>
      <c r="Q33" s="112"/>
      <c r="R33" s="111">
        <v>0</v>
      </c>
      <c r="S33" s="112"/>
      <c r="T33" s="112"/>
      <c r="U33" s="111">
        <v>0</v>
      </c>
      <c r="V33" s="113"/>
      <c r="W33" s="112">
        <v>0</v>
      </c>
      <c r="X33" s="112">
        <v>0</v>
      </c>
      <c r="Y33" s="112">
        <v>0</v>
      </c>
      <c r="Z33" s="112">
        <v>0</v>
      </c>
      <c r="AA33" s="112">
        <v>0</v>
      </c>
      <c r="AB33" s="112">
        <v>0</v>
      </c>
      <c r="AC33" s="112">
        <v>0</v>
      </c>
      <c r="AD33" s="112">
        <v>0</v>
      </c>
      <c r="AE33" s="112">
        <v>0</v>
      </c>
      <c r="AF33" s="112">
        <v>0</v>
      </c>
      <c r="AG33" s="112">
        <v>0</v>
      </c>
      <c r="AH33" s="113"/>
      <c r="AI33" s="113"/>
      <c r="AJ33" s="115"/>
      <c r="AK33" s="115">
        <v>14.966670000000001</v>
      </c>
    </row>
    <row r="34" spans="1:37" ht="15" x14ac:dyDescent="0.25">
      <c r="A34" s="120" t="s">
        <v>479</v>
      </c>
      <c r="B34" s="116">
        <v>260333</v>
      </c>
      <c r="C34" s="117" t="s">
        <v>456</v>
      </c>
      <c r="D34" s="108">
        <v>3</v>
      </c>
      <c r="E34" s="108"/>
      <c r="F34" s="109">
        <v>0</v>
      </c>
      <c r="G34" s="109">
        <v>0.33333333333333331</v>
      </c>
      <c r="H34" s="109">
        <v>0</v>
      </c>
      <c r="I34" s="109">
        <v>0</v>
      </c>
      <c r="J34" s="109">
        <v>0</v>
      </c>
      <c r="K34" s="109">
        <v>0</v>
      </c>
      <c r="L34" s="110">
        <v>0</v>
      </c>
      <c r="M34" s="110">
        <v>0</v>
      </c>
      <c r="N34" s="108">
        <v>0</v>
      </c>
      <c r="O34" s="108">
        <v>0</v>
      </c>
      <c r="P34" s="108">
        <v>0</v>
      </c>
      <c r="Q34" s="109"/>
      <c r="R34" s="108">
        <v>0</v>
      </c>
      <c r="S34" s="109"/>
      <c r="T34" s="109"/>
      <c r="U34" s="108">
        <v>0</v>
      </c>
      <c r="V34" s="110"/>
      <c r="W34" s="109">
        <v>0</v>
      </c>
      <c r="X34" s="109">
        <v>0</v>
      </c>
      <c r="Y34" s="109">
        <v>0</v>
      </c>
      <c r="Z34" s="109">
        <v>0</v>
      </c>
      <c r="AA34" s="109">
        <v>0</v>
      </c>
      <c r="AB34" s="109">
        <v>0</v>
      </c>
      <c r="AC34" s="109">
        <v>0</v>
      </c>
      <c r="AD34" s="109">
        <v>0</v>
      </c>
      <c r="AE34" s="109">
        <v>0</v>
      </c>
      <c r="AF34" s="109">
        <v>0</v>
      </c>
      <c r="AG34" s="109">
        <v>0</v>
      </c>
      <c r="AH34" s="110"/>
      <c r="AI34" s="110"/>
      <c r="AJ34" s="114"/>
      <c r="AK34" s="114">
        <v>8</v>
      </c>
    </row>
    <row r="35" spans="1:37" ht="15.75" customHeight="1" x14ac:dyDescent="0.25">
      <c r="A35" s="118" t="s">
        <v>480</v>
      </c>
      <c r="B35" s="119">
        <v>260334</v>
      </c>
      <c r="C35" s="2" t="s">
        <v>456</v>
      </c>
      <c r="D35" s="111">
        <v>3</v>
      </c>
      <c r="E35" s="111"/>
      <c r="F35" s="112">
        <v>0</v>
      </c>
      <c r="G35" s="112">
        <v>0.66527777777777775</v>
      </c>
      <c r="H35" s="112">
        <v>0</v>
      </c>
      <c r="I35" s="112">
        <v>0</v>
      </c>
      <c r="J35" s="112">
        <v>0</v>
      </c>
      <c r="K35" s="112">
        <v>0</v>
      </c>
      <c r="L35" s="113">
        <v>0</v>
      </c>
      <c r="M35" s="113">
        <v>0</v>
      </c>
      <c r="N35" s="111">
        <v>0</v>
      </c>
      <c r="O35" s="111">
        <v>0</v>
      </c>
      <c r="P35" s="111">
        <v>0</v>
      </c>
      <c r="Q35" s="112"/>
      <c r="R35" s="111">
        <v>0</v>
      </c>
      <c r="S35" s="112"/>
      <c r="T35" s="112"/>
      <c r="U35" s="111">
        <v>0</v>
      </c>
      <c r="V35" s="113"/>
      <c r="W35" s="112">
        <v>0</v>
      </c>
      <c r="X35" s="112">
        <v>0</v>
      </c>
      <c r="Y35" s="112">
        <v>0</v>
      </c>
      <c r="Z35" s="112">
        <v>0</v>
      </c>
      <c r="AA35" s="112">
        <v>0</v>
      </c>
      <c r="AB35" s="112">
        <v>0</v>
      </c>
      <c r="AC35" s="112">
        <v>0</v>
      </c>
      <c r="AD35" s="112">
        <v>0</v>
      </c>
      <c r="AE35" s="112">
        <v>0</v>
      </c>
      <c r="AF35" s="112">
        <v>0</v>
      </c>
      <c r="AG35" s="112">
        <v>0</v>
      </c>
      <c r="AH35" s="113"/>
      <c r="AI35" s="113"/>
      <c r="AJ35" s="115"/>
      <c r="AK35" s="115">
        <v>15.966659999999999</v>
      </c>
    </row>
    <row r="36" spans="1:37" ht="26.25" customHeight="1" x14ac:dyDescent="0.25">
      <c r="A36" s="120" t="s">
        <v>481</v>
      </c>
      <c r="B36" s="116">
        <v>260335</v>
      </c>
      <c r="C36" s="117" t="s">
        <v>456</v>
      </c>
      <c r="D36" s="108">
        <v>3</v>
      </c>
      <c r="E36" s="108"/>
      <c r="F36" s="109">
        <v>0</v>
      </c>
      <c r="G36" s="109">
        <v>0.66388888888888886</v>
      </c>
      <c r="H36" s="109">
        <v>0</v>
      </c>
      <c r="I36" s="109">
        <v>0</v>
      </c>
      <c r="J36" s="109">
        <v>0</v>
      </c>
      <c r="K36" s="109">
        <v>0</v>
      </c>
      <c r="L36" s="110">
        <v>0</v>
      </c>
      <c r="M36" s="110">
        <v>0</v>
      </c>
      <c r="N36" s="108">
        <v>0</v>
      </c>
      <c r="O36" s="108">
        <v>0</v>
      </c>
      <c r="P36" s="108">
        <v>0</v>
      </c>
      <c r="Q36" s="109"/>
      <c r="R36" s="108">
        <v>0</v>
      </c>
      <c r="S36" s="109"/>
      <c r="T36" s="109"/>
      <c r="U36" s="108">
        <v>0</v>
      </c>
      <c r="V36" s="110"/>
      <c r="W36" s="109">
        <v>0</v>
      </c>
      <c r="X36" s="109">
        <v>0</v>
      </c>
      <c r="Y36" s="109">
        <v>0</v>
      </c>
      <c r="Z36" s="109">
        <v>0</v>
      </c>
      <c r="AA36" s="109">
        <v>0</v>
      </c>
      <c r="AB36" s="109">
        <v>0</v>
      </c>
      <c r="AC36" s="109">
        <v>0</v>
      </c>
      <c r="AD36" s="109">
        <v>0</v>
      </c>
      <c r="AE36" s="109">
        <v>0</v>
      </c>
      <c r="AF36" s="109">
        <v>0</v>
      </c>
      <c r="AG36" s="109">
        <v>0</v>
      </c>
      <c r="AH36" s="110"/>
      <c r="AI36" s="110"/>
      <c r="AJ36" s="114"/>
      <c r="AK36" s="114">
        <v>15.933339999999999</v>
      </c>
    </row>
    <row r="37" spans="1:37" ht="15" x14ac:dyDescent="0.25">
      <c r="A37" s="118" t="s">
        <v>482</v>
      </c>
      <c r="B37" s="119">
        <v>260336</v>
      </c>
      <c r="C37" s="2" t="s">
        <v>456</v>
      </c>
      <c r="D37" s="111">
        <v>3</v>
      </c>
      <c r="E37" s="111"/>
      <c r="F37" s="112">
        <v>0</v>
      </c>
      <c r="G37" s="112">
        <v>0.66736111111111107</v>
      </c>
      <c r="H37" s="112">
        <v>0</v>
      </c>
      <c r="I37" s="112">
        <v>0</v>
      </c>
      <c r="J37" s="112">
        <v>0</v>
      </c>
      <c r="K37" s="112">
        <v>0</v>
      </c>
      <c r="L37" s="113">
        <v>0</v>
      </c>
      <c r="M37" s="113">
        <v>0</v>
      </c>
      <c r="N37" s="111">
        <v>0</v>
      </c>
      <c r="O37" s="111">
        <v>0</v>
      </c>
      <c r="P37" s="111">
        <v>0</v>
      </c>
      <c r="Q37" s="112"/>
      <c r="R37" s="111">
        <v>0</v>
      </c>
      <c r="S37" s="112"/>
      <c r="T37" s="112"/>
      <c r="U37" s="111">
        <v>0</v>
      </c>
      <c r="V37" s="113"/>
      <c r="W37" s="112">
        <v>0</v>
      </c>
      <c r="X37" s="112">
        <v>0</v>
      </c>
      <c r="Y37" s="112">
        <v>0</v>
      </c>
      <c r="Z37" s="112">
        <v>0</v>
      </c>
      <c r="AA37" s="112">
        <v>0</v>
      </c>
      <c r="AB37" s="112">
        <v>0</v>
      </c>
      <c r="AC37" s="112">
        <v>0</v>
      </c>
      <c r="AD37" s="112">
        <v>0</v>
      </c>
      <c r="AE37" s="112">
        <v>0</v>
      </c>
      <c r="AF37" s="112">
        <v>0</v>
      </c>
      <c r="AG37" s="112">
        <v>0</v>
      </c>
      <c r="AH37" s="113"/>
      <c r="AI37" s="113"/>
      <c r="AJ37" s="115"/>
      <c r="AK37" s="115">
        <v>16.016669999999998</v>
      </c>
    </row>
    <row r="38" spans="1:37" ht="15" x14ac:dyDescent="0.25">
      <c r="A38" s="120" t="s">
        <v>483</v>
      </c>
      <c r="B38" s="116">
        <v>260338</v>
      </c>
      <c r="C38" s="117" t="s">
        <v>456</v>
      </c>
      <c r="D38" s="108">
        <v>3</v>
      </c>
      <c r="E38" s="108"/>
      <c r="F38" s="109">
        <v>0</v>
      </c>
      <c r="G38" s="109">
        <v>0.66597222222222219</v>
      </c>
      <c r="H38" s="109">
        <v>0</v>
      </c>
      <c r="I38" s="109">
        <v>0</v>
      </c>
      <c r="J38" s="109">
        <v>0</v>
      </c>
      <c r="K38" s="109">
        <v>0</v>
      </c>
      <c r="L38" s="110">
        <v>0</v>
      </c>
      <c r="M38" s="110">
        <v>0</v>
      </c>
      <c r="N38" s="108">
        <v>0</v>
      </c>
      <c r="O38" s="108">
        <v>0</v>
      </c>
      <c r="P38" s="108">
        <v>0</v>
      </c>
      <c r="Q38" s="109"/>
      <c r="R38" s="108">
        <v>0</v>
      </c>
      <c r="S38" s="109"/>
      <c r="T38" s="109"/>
      <c r="U38" s="108">
        <v>0</v>
      </c>
      <c r="V38" s="110"/>
      <c r="W38" s="109">
        <v>0</v>
      </c>
      <c r="X38" s="109">
        <v>0</v>
      </c>
      <c r="Y38" s="109">
        <v>0</v>
      </c>
      <c r="Z38" s="109">
        <v>0</v>
      </c>
      <c r="AA38" s="109">
        <v>0</v>
      </c>
      <c r="AB38" s="109">
        <v>0</v>
      </c>
      <c r="AC38" s="109">
        <v>0</v>
      </c>
      <c r="AD38" s="109">
        <v>0</v>
      </c>
      <c r="AE38" s="109">
        <v>0</v>
      </c>
      <c r="AF38" s="109">
        <v>0</v>
      </c>
      <c r="AG38" s="109">
        <v>0</v>
      </c>
      <c r="AH38" s="110"/>
      <c r="AI38" s="110"/>
      <c r="AJ38" s="114"/>
      <c r="AK38" s="114">
        <v>15.983329999999999</v>
      </c>
    </row>
    <row r="39" spans="1:37" ht="15" x14ac:dyDescent="0.25">
      <c r="A39" s="118" t="s">
        <v>484</v>
      </c>
      <c r="B39" s="119">
        <v>260339</v>
      </c>
      <c r="C39" s="2" t="s">
        <v>456</v>
      </c>
      <c r="D39" s="111">
        <v>3</v>
      </c>
      <c r="E39" s="111"/>
      <c r="F39" s="112">
        <v>0</v>
      </c>
      <c r="G39" s="112">
        <v>0.67569444444444438</v>
      </c>
      <c r="H39" s="112">
        <v>0</v>
      </c>
      <c r="I39" s="112">
        <v>0</v>
      </c>
      <c r="J39" s="112">
        <v>0</v>
      </c>
      <c r="K39" s="112">
        <v>0</v>
      </c>
      <c r="L39" s="113">
        <v>0</v>
      </c>
      <c r="M39" s="113">
        <v>0</v>
      </c>
      <c r="N39" s="111">
        <v>0</v>
      </c>
      <c r="O39" s="111">
        <v>0</v>
      </c>
      <c r="P39" s="111">
        <v>0</v>
      </c>
      <c r="Q39" s="112"/>
      <c r="R39" s="111">
        <v>0</v>
      </c>
      <c r="S39" s="112"/>
      <c r="T39" s="112"/>
      <c r="U39" s="111">
        <v>0</v>
      </c>
      <c r="V39" s="113"/>
      <c r="W39" s="112">
        <v>0</v>
      </c>
      <c r="X39" s="112">
        <v>0</v>
      </c>
      <c r="Y39" s="112">
        <v>0</v>
      </c>
      <c r="Z39" s="112">
        <v>0</v>
      </c>
      <c r="AA39" s="112">
        <v>0</v>
      </c>
      <c r="AB39" s="112">
        <v>0</v>
      </c>
      <c r="AC39" s="112">
        <v>0</v>
      </c>
      <c r="AD39" s="112">
        <v>0</v>
      </c>
      <c r="AE39" s="112">
        <v>0</v>
      </c>
      <c r="AF39" s="112">
        <v>0</v>
      </c>
      <c r="AG39" s="112">
        <v>0</v>
      </c>
      <c r="AH39" s="113"/>
      <c r="AI39" s="113"/>
      <c r="AJ39" s="115"/>
      <c r="AK39" s="115">
        <v>16.21668</v>
      </c>
    </row>
    <row r="40" spans="1:37" ht="15" x14ac:dyDescent="0.25">
      <c r="A40" s="120" t="s">
        <v>485</v>
      </c>
      <c r="B40" s="116">
        <v>254523</v>
      </c>
      <c r="C40" s="117" t="s">
        <v>456</v>
      </c>
      <c r="D40" s="108">
        <v>3</v>
      </c>
      <c r="E40" s="108"/>
      <c r="F40" s="109">
        <v>0</v>
      </c>
      <c r="G40" s="109">
        <v>0.59652777777777777</v>
      </c>
      <c r="H40" s="109">
        <v>0</v>
      </c>
      <c r="I40" s="109">
        <v>0</v>
      </c>
      <c r="J40" s="109">
        <v>0</v>
      </c>
      <c r="K40" s="109">
        <v>0</v>
      </c>
      <c r="L40" s="110">
        <v>0</v>
      </c>
      <c r="M40" s="110">
        <v>0</v>
      </c>
      <c r="N40" s="108">
        <v>0</v>
      </c>
      <c r="O40" s="108">
        <v>0</v>
      </c>
      <c r="P40" s="108">
        <v>0</v>
      </c>
      <c r="Q40" s="109"/>
      <c r="R40" s="108">
        <v>0</v>
      </c>
      <c r="S40" s="109"/>
      <c r="T40" s="109"/>
      <c r="U40" s="108">
        <v>0</v>
      </c>
      <c r="V40" s="110"/>
      <c r="W40" s="109">
        <v>0</v>
      </c>
      <c r="X40" s="109">
        <v>0</v>
      </c>
      <c r="Y40" s="109">
        <v>0</v>
      </c>
      <c r="Z40" s="109">
        <v>0</v>
      </c>
      <c r="AA40" s="109">
        <v>0</v>
      </c>
      <c r="AB40" s="109">
        <v>0</v>
      </c>
      <c r="AC40" s="109">
        <v>0</v>
      </c>
      <c r="AD40" s="109">
        <v>0</v>
      </c>
      <c r="AE40" s="109">
        <v>0</v>
      </c>
      <c r="AF40" s="109">
        <v>0</v>
      </c>
      <c r="AG40" s="109">
        <v>0</v>
      </c>
      <c r="AH40" s="110"/>
      <c r="AI40" s="110"/>
      <c r="AJ40" s="114"/>
      <c r="AK40" s="114">
        <v>14.31667</v>
      </c>
    </row>
    <row r="41" spans="1:37" ht="15" x14ac:dyDescent="0.25">
      <c r="A41" s="118" t="s">
        <v>486</v>
      </c>
      <c r="B41" s="119">
        <v>260344</v>
      </c>
      <c r="C41" s="2" t="s">
        <v>456</v>
      </c>
      <c r="D41" s="111">
        <v>3</v>
      </c>
      <c r="E41" s="111"/>
      <c r="F41" s="112">
        <v>0</v>
      </c>
      <c r="G41" s="112">
        <v>0.45833333333333331</v>
      </c>
      <c r="H41" s="112">
        <v>0</v>
      </c>
      <c r="I41" s="112">
        <v>0</v>
      </c>
      <c r="J41" s="112">
        <v>0</v>
      </c>
      <c r="K41" s="112">
        <v>0</v>
      </c>
      <c r="L41" s="113">
        <v>0</v>
      </c>
      <c r="M41" s="113">
        <v>0</v>
      </c>
      <c r="N41" s="111">
        <v>0</v>
      </c>
      <c r="O41" s="111">
        <v>0</v>
      </c>
      <c r="P41" s="111">
        <v>0</v>
      </c>
      <c r="Q41" s="112"/>
      <c r="R41" s="111">
        <v>0</v>
      </c>
      <c r="S41" s="112"/>
      <c r="T41" s="112"/>
      <c r="U41" s="111">
        <v>0</v>
      </c>
      <c r="V41" s="113"/>
      <c r="W41" s="112">
        <v>0</v>
      </c>
      <c r="X41" s="112">
        <v>0</v>
      </c>
      <c r="Y41" s="112">
        <v>0</v>
      </c>
      <c r="Z41" s="112">
        <v>0</v>
      </c>
      <c r="AA41" s="112">
        <v>0</v>
      </c>
      <c r="AB41" s="112">
        <v>0</v>
      </c>
      <c r="AC41" s="112">
        <v>0</v>
      </c>
      <c r="AD41" s="112">
        <v>0</v>
      </c>
      <c r="AE41" s="112">
        <v>0</v>
      </c>
      <c r="AF41" s="112">
        <v>0</v>
      </c>
      <c r="AG41" s="112">
        <v>0</v>
      </c>
      <c r="AH41" s="113"/>
      <c r="AI41" s="113"/>
      <c r="AJ41" s="115"/>
      <c r="AK41" s="115">
        <v>11</v>
      </c>
    </row>
    <row r="42" spans="1:37" ht="15" x14ac:dyDescent="0.25">
      <c r="A42" s="120" t="s">
        <v>487</v>
      </c>
      <c r="B42" s="116">
        <v>260345</v>
      </c>
      <c r="C42" s="117" t="s">
        <v>456</v>
      </c>
      <c r="D42" s="108">
        <v>3</v>
      </c>
      <c r="E42" s="108"/>
      <c r="F42" s="109">
        <v>0</v>
      </c>
      <c r="G42" s="109">
        <v>0.43125000000000002</v>
      </c>
      <c r="H42" s="109">
        <v>0</v>
      </c>
      <c r="I42" s="109">
        <v>0</v>
      </c>
      <c r="J42" s="109">
        <v>0</v>
      </c>
      <c r="K42" s="109">
        <v>0</v>
      </c>
      <c r="L42" s="110">
        <v>0</v>
      </c>
      <c r="M42" s="110">
        <v>0</v>
      </c>
      <c r="N42" s="108">
        <v>0</v>
      </c>
      <c r="O42" s="108">
        <v>0</v>
      </c>
      <c r="P42" s="108">
        <v>0</v>
      </c>
      <c r="Q42" s="109"/>
      <c r="R42" s="108">
        <v>0</v>
      </c>
      <c r="S42" s="109"/>
      <c r="T42" s="109"/>
      <c r="U42" s="108">
        <v>0</v>
      </c>
      <c r="V42" s="110"/>
      <c r="W42" s="109">
        <v>0</v>
      </c>
      <c r="X42" s="109">
        <v>0</v>
      </c>
      <c r="Y42" s="109">
        <v>0</v>
      </c>
      <c r="Z42" s="109">
        <v>0</v>
      </c>
      <c r="AA42" s="109">
        <v>0</v>
      </c>
      <c r="AB42" s="109">
        <v>0</v>
      </c>
      <c r="AC42" s="109">
        <v>0</v>
      </c>
      <c r="AD42" s="109">
        <v>0</v>
      </c>
      <c r="AE42" s="109">
        <v>0</v>
      </c>
      <c r="AF42" s="109">
        <v>0</v>
      </c>
      <c r="AG42" s="109">
        <v>0</v>
      </c>
      <c r="AH42" s="110"/>
      <c r="AI42" s="110"/>
      <c r="AJ42" s="114"/>
      <c r="AK42" s="114">
        <v>10.35</v>
      </c>
    </row>
    <row r="43" spans="1:37" ht="15" x14ac:dyDescent="0.25">
      <c r="A43" s="118" t="s">
        <v>488</v>
      </c>
      <c r="B43" s="119">
        <v>260346</v>
      </c>
      <c r="C43" s="2" t="s">
        <v>456</v>
      </c>
      <c r="D43" s="111">
        <v>3</v>
      </c>
      <c r="E43" s="111"/>
      <c r="F43" s="112">
        <v>0</v>
      </c>
      <c r="G43" s="112">
        <v>0.65138888888888891</v>
      </c>
      <c r="H43" s="112">
        <v>0</v>
      </c>
      <c r="I43" s="112">
        <v>0</v>
      </c>
      <c r="J43" s="112">
        <v>0</v>
      </c>
      <c r="K43" s="112">
        <v>0</v>
      </c>
      <c r="L43" s="113">
        <v>0</v>
      </c>
      <c r="M43" s="113">
        <v>0</v>
      </c>
      <c r="N43" s="111">
        <v>0</v>
      </c>
      <c r="O43" s="111">
        <v>0</v>
      </c>
      <c r="P43" s="111">
        <v>0</v>
      </c>
      <c r="Q43" s="112"/>
      <c r="R43" s="111">
        <v>0</v>
      </c>
      <c r="S43" s="112"/>
      <c r="T43" s="112"/>
      <c r="U43" s="111">
        <v>0</v>
      </c>
      <c r="V43" s="113"/>
      <c r="W43" s="112">
        <v>0</v>
      </c>
      <c r="X43" s="112">
        <v>0</v>
      </c>
      <c r="Y43" s="112">
        <v>0</v>
      </c>
      <c r="Z43" s="112">
        <v>0</v>
      </c>
      <c r="AA43" s="112">
        <v>0</v>
      </c>
      <c r="AB43" s="112">
        <v>0</v>
      </c>
      <c r="AC43" s="112">
        <v>0</v>
      </c>
      <c r="AD43" s="112">
        <v>0</v>
      </c>
      <c r="AE43" s="112">
        <v>0</v>
      </c>
      <c r="AF43" s="112">
        <v>0</v>
      </c>
      <c r="AG43" s="112">
        <v>0</v>
      </c>
      <c r="AH43" s="113"/>
      <c r="AI43" s="113"/>
      <c r="AJ43" s="115"/>
      <c r="AK43" s="115">
        <v>15.633330000000001</v>
      </c>
    </row>
    <row r="44" spans="1:37" ht="15" x14ac:dyDescent="0.25">
      <c r="A44" s="120" t="s">
        <v>489</v>
      </c>
      <c r="B44" s="116">
        <v>260349</v>
      </c>
      <c r="C44" s="117" t="s">
        <v>456</v>
      </c>
      <c r="D44" s="108">
        <v>3</v>
      </c>
      <c r="E44" s="108"/>
      <c r="F44" s="109">
        <v>0</v>
      </c>
      <c r="G44" s="109">
        <v>0.66597222222222219</v>
      </c>
      <c r="H44" s="109">
        <v>0</v>
      </c>
      <c r="I44" s="109">
        <v>0</v>
      </c>
      <c r="J44" s="109">
        <v>0</v>
      </c>
      <c r="K44" s="109">
        <v>0</v>
      </c>
      <c r="L44" s="110">
        <v>0</v>
      </c>
      <c r="M44" s="110">
        <v>0</v>
      </c>
      <c r="N44" s="108">
        <v>0</v>
      </c>
      <c r="O44" s="108">
        <v>0</v>
      </c>
      <c r="P44" s="108">
        <v>0</v>
      </c>
      <c r="Q44" s="109"/>
      <c r="R44" s="108">
        <v>0</v>
      </c>
      <c r="S44" s="109"/>
      <c r="T44" s="109"/>
      <c r="U44" s="108">
        <v>0</v>
      </c>
      <c r="V44" s="110"/>
      <c r="W44" s="109">
        <v>0</v>
      </c>
      <c r="X44" s="109">
        <v>0</v>
      </c>
      <c r="Y44" s="109">
        <v>0</v>
      </c>
      <c r="Z44" s="109">
        <v>0</v>
      </c>
      <c r="AA44" s="109">
        <v>0</v>
      </c>
      <c r="AB44" s="109">
        <v>0</v>
      </c>
      <c r="AC44" s="109">
        <v>0</v>
      </c>
      <c r="AD44" s="109">
        <v>0</v>
      </c>
      <c r="AE44" s="109">
        <v>0</v>
      </c>
      <c r="AF44" s="109">
        <v>0</v>
      </c>
      <c r="AG44" s="109">
        <v>0</v>
      </c>
      <c r="AH44" s="110"/>
      <c r="AI44" s="110"/>
      <c r="AJ44" s="114"/>
      <c r="AK44" s="114">
        <v>15.983329999999999</v>
      </c>
    </row>
    <row r="45" spans="1:37" ht="15" x14ac:dyDescent="0.25">
      <c r="A45" s="118" t="s">
        <v>490</v>
      </c>
      <c r="B45" s="119">
        <v>260350</v>
      </c>
      <c r="C45" s="2" t="s">
        <v>456</v>
      </c>
      <c r="D45" s="111">
        <v>3</v>
      </c>
      <c r="E45" s="111"/>
      <c r="F45" s="112">
        <v>0</v>
      </c>
      <c r="G45" s="112">
        <v>0.23958333333333334</v>
      </c>
      <c r="H45" s="112">
        <v>0</v>
      </c>
      <c r="I45" s="112">
        <v>0</v>
      </c>
      <c r="J45" s="112">
        <v>0</v>
      </c>
      <c r="K45" s="112">
        <v>0</v>
      </c>
      <c r="L45" s="113">
        <v>0</v>
      </c>
      <c r="M45" s="113">
        <v>0</v>
      </c>
      <c r="N45" s="111">
        <v>0</v>
      </c>
      <c r="O45" s="111">
        <v>0</v>
      </c>
      <c r="P45" s="111">
        <v>0</v>
      </c>
      <c r="Q45" s="112"/>
      <c r="R45" s="111">
        <v>0</v>
      </c>
      <c r="S45" s="112"/>
      <c r="T45" s="112"/>
      <c r="U45" s="111">
        <v>0</v>
      </c>
      <c r="V45" s="113"/>
      <c r="W45" s="112">
        <v>0</v>
      </c>
      <c r="X45" s="112">
        <v>0</v>
      </c>
      <c r="Y45" s="112">
        <v>0</v>
      </c>
      <c r="Z45" s="112">
        <v>0</v>
      </c>
      <c r="AA45" s="112">
        <v>0</v>
      </c>
      <c r="AB45" s="112">
        <v>0</v>
      </c>
      <c r="AC45" s="112">
        <v>0</v>
      </c>
      <c r="AD45" s="112">
        <v>0</v>
      </c>
      <c r="AE45" s="112">
        <v>0</v>
      </c>
      <c r="AF45" s="112">
        <v>0</v>
      </c>
      <c r="AG45" s="112">
        <v>0</v>
      </c>
      <c r="AH45" s="113"/>
      <c r="AI45" s="113"/>
      <c r="AJ45" s="115"/>
      <c r="AK45" s="115">
        <v>5.75</v>
      </c>
    </row>
    <row r="46" spans="1:37" ht="15" x14ac:dyDescent="0.25">
      <c r="A46" s="120" t="s">
        <v>491</v>
      </c>
      <c r="B46" s="116">
        <v>260337</v>
      </c>
      <c r="C46" s="117" t="s">
        <v>456</v>
      </c>
      <c r="D46" s="108">
        <v>3</v>
      </c>
      <c r="E46" s="108"/>
      <c r="F46" s="109">
        <v>0</v>
      </c>
      <c r="G46" s="109">
        <v>0.3354166666666667</v>
      </c>
      <c r="H46" s="109">
        <v>0</v>
      </c>
      <c r="I46" s="109">
        <v>0</v>
      </c>
      <c r="J46" s="109">
        <v>0</v>
      </c>
      <c r="K46" s="109">
        <v>0</v>
      </c>
      <c r="L46" s="110">
        <v>0</v>
      </c>
      <c r="M46" s="110">
        <v>0</v>
      </c>
      <c r="N46" s="108">
        <v>0</v>
      </c>
      <c r="O46" s="108">
        <v>0</v>
      </c>
      <c r="P46" s="108">
        <v>0</v>
      </c>
      <c r="Q46" s="109"/>
      <c r="R46" s="108">
        <v>0</v>
      </c>
      <c r="S46" s="109"/>
      <c r="T46" s="109"/>
      <c r="U46" s="108">
        <v>0</v>
      </c>
      <c r="V46" s="110"/>
      <c r="W46" s="109">
        <v>0</v>
      </c>
      <c r="X46" s="109">
        <v>0</v>
      </c>
      <c r="Y46" s="109">
        <v>0</v>
      </c>
      <c r="Z46" s="109">
        <v>0</v>
      </c>
      <c r="AA46" s="109">
        <v>0</v>
      </c>
      <c r="AB46" s="109">
        <v>0</v>
      </c>
      <c r="AC46" s="109">
        <v>0</v>
      </c>
      <c r="AD46" s="109">
        <v>0</v>
      </c>
      <c r="AE46" s="109">
        <v>0</v>
      </c>
      <c r="AF46" s="109">
        <v>0</v>
      </c>
      <c r="AG46" s="109">
        <v>0</v>
      </c>
      <c r="AH46" s="110"/>
      <c r="AI46" s="110"/>
      <c r="AJ46" s="114"/>
      <c r="AK46" s="114">
        <v>8.0499899999999993</v>
      </c>
    </row>
    <row r="47" spans="1:37" ht="15" x14ac:dyDescent="0.25">
      <c r="A47" s="118" t="s">
        <v>466</v>
      </c>
      <c r="B47" s="119">
        <v>259860</v>
      </c>
      <c r="C47" s="2" t="s">
        <v>398</v>
      </c>
      <c r="D47" s="111">
        <v>2</v>
      </c>
      <c r="E47" s="111"/>
      <c r="F47" s="112">
        <v>0</v>
      </c>
      <c r="G47" s="112">
        <v>0</v>
      </c>
      <c r="H47" s="112">
        <v>0.33333333333333331</v>
      </c>
      <c r="I47" s="112">
        <v>0</v>
      </c>
      <c r="J47" s="112">
        <v>0</v>
      </c>
      <c r="K47" s="112">
        <v>0</v>
      </c>
      <c r="L47" s="113"/>
      <c r="M47" s="113"/>
      <c r="N47" s="111">
        <v>0</v>
      </c>
      <c r="O47" s="111">
        <v>0</v>
      </c>
      <c r="P47" s="111">
        <v>0</v>
      </c>
      <c r="Q47" s="112"/>
      <c r="R47" s="111">
        <v>0</v>
      </c>
      <c r="S47" s="112"/>
      <c r="T47" s="112"/>
      <c r="U47" s="111">
        <v>0</v>
      </c>
      <c r="V47" s="113"/>
      <c r="W47" s="112">
        <v>0</v>
      </c>
      <c r="X47" s="112">
        <v>0</v>
      </c>
      <c r="Y47" s="112">
        <v>0</v>
      </c>
      <c r="Z47" s="112">
        <v>0</v>
      </c>
      <c r="AA47" s="112">
        <v>0</v>
      </c>
      <c r="AB47" s="112">
        <v>0</v>
      </c>
      <c r="AC47" s="112">
        <v>0</v>
      </c>
      <c r="AD47" s="112">
        <v>0</v>
      </c>
      <c r="AE47" s="112">
        <v>0</v>
      </c>
      <c r="AF47" s="112">
        <v>0</v>
      </c>
      <c r="AG47" s="112">
        <v>0</v>
      </c>
      <c r="AH47" s="113">
        <v>0</v>
      </c>
      <c r="AI47" s="113">
        <v>-1</v>
      </c>
      <c r="AJ47" s="115"/>
      <c r="AK47" s="115">
        <v>0</v>
      </c>
    </row>
    <row r="48" spans="1:37" ht="15" x14ac:dyDescent="0.25">
      <c r="A48" s="120" t="s">
        <v>467</v>
      </c>
      <c r="B48" s="116">
        <v>249007</v>
      </c>
      <c r="C48" s="117" t="s">
        <v>456</v>
      </c>
      <c r="D48" s="108">
        <v>3</v>
      </c>
      <c r="E48" s="108"/>
      <c r="F48" s="109">
        <v>0</v>
      </c>
      <c r="G48" s="109">
        <v>0.19166666666666665</v>
      </c>
      <c r="H48" s="109">
        <v>0.33333333333333331</v>
      </c>
      <c r="I48" s="109">
        <v>0</v>
      </c>
      <c r="J48" s="109">
        <v>0</v>
      </c>
      <c r="K48" s="109">
        <v>0</v>
      </c>
      <c r="L48" s="110">
        <v>0</v>
      </c>
      <c r="M48" s="110">
        <v>0</v>
      </c>
      <c r="N48" s="108">
        <v>0</v>
      </c>
      <c r="O48" s="108">
        <v>0</v>
      </c>
      <c r="P48" s="108">
        <v>0</v>
      </c>
      <c r="Q48" s="109"/>
      <c r="R48" s="108">
        <v>0</v>
      </c>
      <c r="S48" s="109"/>
      <c r="T48" s="109"/>
      <c r="U48" s="108">
        <v>0</v>
      </c>
      <c r="V48" s="110"/>
      <c r="W48" s="109">
        <v>0</v>
      </c>
      <c r="X48" s="109">
        <v>0</v>
      </c>
      <c r="Y48" s="109">
        <v>0</v>
      </c>
      <c r="Z48" s="109">
        <v>0</v>
      </c>
      <c r="AA48" s="109">
        <v>0</v>
      </c>
      <c r="AB48" s="109">
        <v>0</v>
      </c>
      <c r="AC48" s="109">
        <v>0</v>
      </c>
      <c r="AD48" s="109">
        <v>0</v>
      </c>
      <c r="AE48" s="109">
        <v>0</v>
      </c>
      <c r="AF48" s="109">
        <v>0</v>
      </c>
      <c r="AG48" s="109">
        <v>0</v>
      </c>
      <c r="AH48" s="110">
        <v>0.57618055555212788</v>
      </c>
      <c r="AI48" s="110">
        <v>-1</v>
      </c>
      <c r="AJ48" s="114"/>
      <c r="AK48" s="114">
        <v>4.59999</v>
      </c>
    </row>
    <row r="49" spans="1:37" ht="15" x14ac:dyDescent="0.25">
      <c r="A49" s="118" t="s">
        <v>468</v>
      </c>
      <c r="B49" s="119">
        <v>260116</v>
      </c>
      <c r="C49" s="2" t="s">
        <v>456</v>
      </c>
      <c r="D49" s="111">
        <v>3</v>
      </c>
      <c r="E49" s="111"/>
      <c r="F49" s="112">
        <v>0</v>
      </c>
      <c r="G49" s="112">
        <v>0.3354166666666667</v>
      </c>
      <c r="H49" s="112">
        <v>0.33333333333333331</v>
      </c>
      <c r="I49" s="112">
        <v>0.35749999999999998</v>
      </c>
      <c r="J49" s="112">
        <v>0.35749999999999998</v>
      </c>
      <c r="K49" s="112">
        <v>0.35749999999999998</v>
      </c>
      <c r="L49" s="113">
        <v>1.0658385093167702</v>
      </c>
      <c r="M49" s="113">
        <v>1</v>
      </c>
      <c r="N49" s="111">
        <v>0</v>
      </c>
      <c r="O49" s="111">
        <v>0</v>
      </c>
      <c r="P49" s="111">
        <v>0</v>
      </c>
      <c r="Q49" s="112"/>
      <c r="R49" s="111">
        <v>0</v>
      </c>
      <c r="S49" s="112"/>
      <c r="T49" s="112"/>
      <c r="U49" s="111">
        <v>0</v>
      </c>
      <c r="V49" s="113"/>
      <c r="W49" s="112">
        <v>0</v>
      </c>
      <c r="X49" s="112">
        <v>0</v>
      </c>
      <c r="Y49" s="112">
        <v>0</v>
      </c>
      <c r="Z49" s="112">
        <v>0</v>
      </c>
      <c r="AA49" s="112">
        <v>0</v>
      </c>
      <c r="AB49" s="112">
        <v>0</v>
      </c>
      <c r="AC49" s="112">
        <v>0</v>
      </c>
      <c r="AD49" s="112">
        <v>0</v>
      </c>
      <c r="AE49" s="112">
        <v>0</v>
      </c>
      <c r="AF49" s="112">
        <v>0</v>
      </c>
      <c r="AG49" s="112">
        <v>0</v>
      </c>
      <c r="AH49" s="113">
        <v>1</v>
      </c>
      <c r="AI49" s="113">
        <v>7.2500000000000009E-2</v>
      </c>
      <c r="AJ49" s="115"/>
      <c r="AK49" s="115">
        <v>8.0500000000000007</v>
      </c>
    </row>
    <row r="50" spans="1:37" ht="15" x14ac:dyDescent="0.25">
      <c r="A50" s="120" t="s">
        <v>469</v>
      </c>
      <c r="B50" s="116">
        <v>260121</v>
      </c>
      <c r="C50" s="117" t="s">
        <v>456</v>
      </c>
      <c r="D50" s="108">
        <v>3</v>
      </c>
      <c r="E50" s="108"/>
      <c r="F50" s="109">
        <v>0</v>
      </c>
      <c r="G50" s="109">
        <v>0.3354166666666667</v>
      </c>
      <c r="H50" s="109">
        <v>0.33333333333333331</v>
      </c>
      <c r="I50" s="109">
        <v>0.35749999999999998</v>
      </c>
      <c r="J50" s="109">
        <v>0.35749999999999998</v>
      </c>
      <c r="K50" s="109">
        <v>0.35749999999999998</v>
      </c>
      <c r="L50" s="110">
        <v>1.0658385093167702</v>
      </c>
      <c r="M50" s="110">
        <v>1</v>
      </c>
      <c r="N50" s="108">
        <v>0</v>
      </c>
      <c r="O50" s="108">
        <v>0</v>
      </c>
      <c r="P50" s="108">
        <v>0</v>
      </c>
      <c r="Q50" s="109"/>
      <c r="R50" s="108">
        <v>0</v>
      </c>
      <c r="S50" s="109"/>
      <c r="T50" s="109"/>
      <c r="U50" s="108">
        <v>0</v>
      </c>
      <c r="V50" s="110"/>
      <c r="W50" s="109">
        <v>0</v>
      </c>
      <c r="X50" s="109">
        <v>0</v>
      </c>
      <c r="Y50" s="109">
        <v>0</v>
      </c>
      <c r="Z50" s="109">
        <v>0</v>
      </c>
      <c r="AA50" s="109">
        <v>0</v>
      </c>
      <c r="AB50" s="109">
        <v>0</v>
      </c>
      <c r="AC50" s="109">
        <v>0</v>
      </c>
      <c r="AD50" s="109">
        <v>0</v>
      </c>
      <c r="AE50" s="109">
        <v>0</v>
      </c>
      <c r="AF50" s="109">
        <v>0</v>
      </c>
      <c r="AG50" s="109">
        <v>0</v>
      </c>
      <c r="AH50" s="110">
        <v>1</v>
      </c>
      <c r="AI50" s="110">
        <v>7.2500000000000009E-2</v>
      </c>
      <c r="AJ50" s="114"/>
      <c r="AK50" s="114">
        <v>8.0500000000000007</v>
      </c>
    </row>
    <row r="51" spans="1:37" ht="15" x14ac:dyDescent="0.25">
      <c r="A51" s="118" t="s">
        <v>470</v>
      </c>
      <c r="B51" s="119">
        <v>260130</v>
      </c>
      <c r="C51" s="2" t="s">
        <v>456</v>
      </c>
      <c r="D51" s="111">
        <v>3</v>
      </c>
      <c r="E51" s="111"/>
      <c r="F51" s="112">
        <v>0</v>
      </c>
      <c r="G51" s="112">
        <v>0.33611111111111108</v>
      </c>
      <c r="H51" s="112">
        <v>0.33333333333333331</v>
      </c>
      <c r="I51" s="112">
        <v>0.35749999999999998</v>
      </c>
      <c r="J51" s="112">
        <v>0.35749999999999998</v>
      </c>
      <c r="K51" s="112">
        <v>0.35749999999999998</v>
      </c>
      <c r="L51" s="113">
        <v>1.0636359241173867</v>
      </c>
      <c r="M51" s="113">
        <v>1</v>
      </c>
      <c r="N51" s="111">
        <v>0</v>
      </c>
      <c r="O51" s="111">
        <v>0</v>
      </c>
      <c r="P51" s="111">
        <v>0</v>
      </c>
      <c r="Q51" s="112"/>
      <c r="R51" s="111">
        <v>0</v>
      </c>
      <c r="S51" s="112"/>
      <c r="T51" s="112"/>
      <c r="U51" s="111">
        <v>0</v>
      </c>
      <c r="V51" s="113"/>
      <c r="W51" s="112">
        <v>0</v>
      </c>
      <c r="X51" s="112">
        <v>0</v>
      </c>
      <c r="Y51" s="112">
        <v>0</v>
      </c>
      <c r="Z51" s="112">
        <v>0</v>
      </c>
      <c r="AA51" s="112">
        <v>0</v>
      </c>
      <c r="AB51" s="112">
        <v>0</v>
      </c>
      <c r="AC51" s="112">
        <v>0</v>
      </c>
      <c r="AD51" s="112">
        <v>0</v>
      </c>
      <c r="AE51" s="112">
        <v>0</v>
      </c>
      <c r="AF51" s="112">
        <v>0</v>
      </c>
      <c r="AG51" s="112">
        <v>0</v>
      </c>
      <c r="AH51" s="113">
        <v>1</v>
      </c>
      <c r="AI51" s="113">
        <v>7.2500000000000009E-2</v>
      </c>
      <c r="AJ51" s="115"/>
      <c r="AK51" s="115">
        <v>8.0666700000000002</v>
      </c>
    </row>
    <row r="52" spans="1:37" ht="15" x14ac:dyDescent="0.25">
      <c r="A52" s="120"/>
      <c r="B52" s="116"/>
      <c r="C52" s="117"/>
      <c r="D52" s="108"/>
      <c r="E52" s="108"/>
      <c r="F52" s="109"/>
      <c r="G52" s="109"/>
      <c r="H52" s="109"/>
      <c r="I52" s="109"/>
      <c r="J52" s="109"/>
      <c r="K52" s="109"/>
      <c r="L52" s="110"/>
      <c r="M52" s="110"/>
      <c r="N52" s="108"/>
      <c r="O52" s="108"/>
      <c r="P52" s="108"/>
      <c r="Q52" s="109"/>
      <c r="R52" s="108"/>
      <c r="S52" s="109"/>
      <c r="T52" s="109"/>
      <c r="U52" s="108"/>
      <c r="V52" s="110"/>
      <c r="W52" s="109"/>
      <c r="X52" s="109"/>
      <c r="Y52" s="109"/>
      <c r="Z52" s="109"/>
      <c r="AA52" s="109"/>
      <c r="AB52" s="109"/>
      <c r="AC52" s="109"/>
      <c r="AD52" s="109"/>
      <c r="AE52" s="109"/>
      <c r="AF52" s="109"/>
      <c r="AG52" s="109"/>
      <c r="AH52" s="110"/>
      <c r="AI52" s="110"/>
      <c r="AJ52" s="114"/>
      <c r="AK52" s="114"/>
    </row>
    <row r="53" spans="1:37" ht="15" x14ac:dyDescent="0.25">
      <c r="A53" s="118"/>
      <c r="B53" s="119"/>
      <c r="C53" s="2"/>
      <c r="D53" s="111"/>
      <c r="E53" s="111"/>
      <c r="F53" s="112"/>
      <c r="G53" s="112"/>
      <c r="H53" s="112"/>
      <c r="I53" s="112"/>
      <c r="J53" s="112"/>
      <c r="K53" s="112"/>
      <c r="L53" s="113"/>
      <c r="M53" s="113"/>
      <c r="N53" s="111"/>
      <c r="O53" s="111"/>
      <c r="P53" s="111"/>
      <c r="Q53" s="112"/>
      <c r="R53" s="111"/>
      <c r="S53" s="112"/>
      <c r="T53" s="112"/>
      <c r="U53" s="111"/>
      <c r="V53" s="113"/>
      <c r="W53" s="112"/>
      <c r="X53" s="112"/>
      <c r="Y53" s="112"/>
      <c r="Z53" s="112"/>
      <c r="AA53" s="112"/>
      <c r="AB53" s="112"/>
      <c r="AC53" s="112"/>
      <c r="AD53" s="112"/>
      <c r="AE53" s="112"/>
      <c r="AF53" s="112"/>
      <c r="AG53" s="112"/>
      <c r="AH53" s="113"/>
      <c r="AI53" s="113"/>
      <c r="AJ53" s="115"/>
      <c r="AK53" s="115"/>
    </row>
    <row r="54" spans="1:37" ht="15" x14ac:dyDescent="0.25">
      <c r="A54" s="120"/>
      <c r="B54" s="116"/>
      <c r="C54" s="117"/>
      <c r="D54" s="108"/>
      <c r="E54" s="108"/>
      <c r="F54" s="109"/>
      <c r="G54" s="109"/>
      <c r="H54" s="109"/>
      <c r="I54" s="109"/>
      <c r="J54" s="109"/>
      <c r="K54" s="109"/>
      <c r="L54" s="110"/>
      <c r="M54" s="110"/>
      <c r="N54" s="108"/>
      <c r="O54" s="108"/>
      <c r="P54" s="108"/>
      <c r="Q54" s="109"/>
      <c r="R54" s="108"/>
      <c r="S54" s="109"/>
      <c r="T54" s="109"/>
      <c r="U54" s="108"/>
      <c r="V54" s="110"/>
      <c r="W54" s="109"/>
      <c r="X54" s="109"/>
      <c r="Y54" s="109"/>
      <c r="Z54" s="109"/>
      <c r="AA54" s="109"/>
      <c r="AB54" s="109"/>
      <c r="AC54" s="109"/>
      <c r="AD54" s="109"/>
      <c r="AE54" s="109"/>
      <c r="AF54" s="109"/>
      <c r="AG54" s="109"/>
      <c r="AH54" s="110"/>
      <c r="AI54" s="110"/>
      <c r="AJ54" s="114"/>
      <c r="AK54" s="114"/>
    </row>
    <row r="55" spans="1:37" ht="15" x14ac:dyDescent="0.25">
      <c r="A55" s="118"/>
      <c r="B55" s="119"/>
      <c r="C55" s="2"/>
      <c r="D55" s="111"/>
      <c r="E55" s="111"/>
      <c r="F55" s="112"/>
      <c r="G55" s="112"/>
      <c r="H55" s="112"/>
      <c r="I55" s="112"/>
      <c r="J55" s="112"/>
      <c r="K55" s="112"/>
      <c r="L55" s="113"/>
      <c r="M55" s="113"/>
      <c r="N55" s="111"/>
      <c r="O55" s="111"/>
      <c r="P55" s="111"/>
      <c r="Q55" s="112"/>
      <c r="R55" s="111"/>
      <c r="S55" s="112"/>
      <c r="T55" s="112"/>
      <c r="U55" s="111"/>
      <c r="V55" s="113"/>
      <c r="W55" s="112"/>
      <c r="X55" s="112"/>
      <c r="Y55" s="112"/>
      <c r="Z55" s="112"/>
      <c r="AA55" s="112"/>
      <c r="AB55" s="112"/>
      <c r="AC55" s="112"/>
      <c r="AD55" s="112"/>
      <c r="AE55" s="112"/>
      <c r="AF55" s="112"/>
      <c r="AG55" s="112"/>
      <c r="AH55" s="113"/>
      <c r="AI55" s="113"/>
      <c r="AJ55" s="115"/>
      <c r="AK55" s="115"/>
    </row>
  </sheetData>
  <conditionalFormatting sqref="AG52:AG55">
    <cfRule type="cellIs" dxfId="166" priority="74" operator="greaterThan">
      <formula>0</formula>
    </cfRule>
  </conditionalFormatting>
  <conditionalFormatting sqref="AD52:AF55">
    <cfRule type="cellIs" dxfId="165" priority="73" operator="greaterThan">
      <formula>0</formula>
    </cfRule>
  </conditionalFormatting>
  <conditionalFormatting sqref="AC52:AC55">
    <cfRule type="cellIs" dxfId="164" priority="72" operator="greaterThan">
      <formula>0</formula>
    </cfRule>
  </conditionalFormatting>
  <conditionalFormatting sqref="AB52:AB55">
    <cfRule type="cellIs" dxfId="163" priority="71" operator="greaterThan">
      <formula>0</formula>
    </cfRule>
  </conditionalFormatting>
  <conditionalFormatting sqref="I1">
    <cfRule type="cellIs" dxfId="162" priority="13" operator="between">
      <formula>0.0001</formula>
      <formula>0.8</formula>
    </cfRule>
  </conditionalFormatting>
  <conditionalFormatting sqref="AG2:AG51">
    <cfRule type="cellIs" dxfId="161" priority="12" operator="greaterThan">
      <formula>0</formula>
    </cfRule>
  </conditionalFormatting>
  <conditionalFormatting sqref="AD2:AF51">
    <cfRule type="cellIs" dxfId="160" priority="11" operator="greaterThan">
      <formula>0</formula>
    </cfRule>
  </conditionalFormatting>
  <conditionalFormatting sqref="AC2:AC51">
    <cfRule type="cellIs" dxfId="159" priority="10" operator="greaterThan">
      <formula>0</formula>
    </cfRule>
  </conditionalFormatting>
  <conditionalFormatting sqref="AB2:AB51">
    <cfRule type="cellIs" dxfId="158" priority="9" operator="greaterThan">
      <formula>0.00068287037037037</formula>
    </cfRule>
  </conditionalFormatting>
  <conditionalFormatting sqref="M2:M51">
    <cfRule type="cellIs" dxfId="157" priority="8" operator="between">
      <formula>0.91</formula>
      <formula>1</formula>
    </cfRule>
  </conditionalFormatting>
  <conditionalFormatting sqref="W2:W51">
    <cfRule type="cellIs" dxfId="156" priority="7" operator="greaterThan">
      <formula>0.0277777777777778</formula>
    </cfRule>
  </conditionalFormatting>
  <conditionalFormatting sqref="W2:W51">
    <cfRule type="cellIs" dxfId="155" priority="6" operator="between">
      <formula>0</formula>
      <formula>0.0243055555555556</formula>
    </cfRule>
  </conditionalFormatting>
  <conditionalFormatting sqref="X2:X51">
    <cfRule type="cellIs" dxfId="154" priority="5" operator="greaterThan">
      <formula>0.0277777777777778</formula>
    </cfRule>
  </conditionalFormatting>
  <conditionalFormatting sqref="X2:X51">
    <cfRule type="cellIs" dxfId="153" priority="4" operator="between">
      <formula>0</formula>
      <formula>0.0243055555555556</formula>
    </cfRule>
  </conditionalFormatting>
  <conditionalFormatting sqref="X2:X51">
    <cfRule type="cellIs" dxfId="152" priority="3" operator="between">
      <formula>0.0243055555555556</formula>
      <formula>0.0277777777777778</formula>
    </cfRule>
  </conditionalFormatting>
  <conditionalFormatting sqref="W2:W51">
    <cfRule type="cellIs" dxfId="151" priority="2" operator="between">
      <formula>0.0243055555555556</formula>
      <formula>0.0277777777777778</formula>
    </cfRule>
  </conditionalFormatting>
  <conditionalFormatting sqref="M2:M51">
    <cfRule type="cellIs" dxfId="150" priority="1" operator="between">
      <formula>0.0001</formula>
      <formula>0.9099</formula>
    </cfRule>
  </conditionalFormatting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3"/>
  <dimension ref="A1:BS2225"/>
  <sheetViews>
    <sheetView zoomScaleNormal="100" workbookViewId="0">
      <pane ySplit="1" topLeftCell="A2" activePane="bottomLeft" state="frozen"/>
      <selection pane="bottomLeft" activeCell="BN9" sqref="BN9"/>
    </sheetView>
  </sheetViews>
  <sheetFormatPr defaultRowHeight="15" x14ac:dyDescent="0.25"/>
  <cols>
    <col min="2" max="4" width="9.140625" hidden="1" customWidth="1"/>
    <col min="5" max="5" width="10.140625" hidden="1" customWidth="1"/>
    <col min="6" max="31" width="9.140625" hidden="1" customWidth="1"/>
    <col min="32" max="32" width="9.140625" style="29" hidden="1" customWidth="1"/>
    <col min="33" max="33" width="9.140625" hidden="1" customWidth="1"/>
    <col min="34" max="34" width="9.7109375" bestFit="1" customWidth="1"/>
    <col min="35" max="36" width="9.140625" hidden="1" customWidth="1"/>
    <col min="37" max="38" width="7" hidden="1" customWidth="1"/>
    <col min="39" max="39" width="10.140625" hidden="1" customWidth="1"/>
    <col min="40" max="40" width="9.140625" hidden="1" customWidth="1"/>
    <col min="41" max="41" width="4.7109375" hidden="1" customWidth="1"/>
    <col min="42" max="42" width="10.28515625" hidden="1" customWidth="1"/>
    <col min="43" max="43" width="14" hidden="1" customWidth="1"/>
    <col min="44" max="44" width="18.5703125" hidden="1" customWidth="1"/>
    <col min="45" max="45" width="20.140625" hidden="1" customWidth="1"/>
    <col min="46" max="46" width="8.7109375" hidden="1" customWidth="1"/>
    <col min="47" max="47" width="10.42578125" hidden="1" customWidth="1"/>
    <col min="48" max="48" width="4.5703125" hidden="1" customWidth="1"/>
    <col min="49" max="51" width="12" hidden="1" customWidth="1"/>
    <col min="52" max="52" width="5.5703125" hidden="1" customWidth="1"/>
    <col min="53" max="53" width="8.42578125" hidden="1" customWidth="1"/>
    <col min="54" max="54" width="10" hidden="1" customWidth="1"/>
    <col min="55" max="55" width="16.42578125" hidden="1" customWidth="1"/>
    <col min="56" max="56" width="16.7109375" hidden="1" customWidth="1"/>
    <col min="57" max="57" width="20.85546875" hidden="1" customWidth="1"/>
    <col min="58" max="58" width="21.140625" hidden="1" customWidth="1"/>
    <col min="59" max="59" width="16.7109375" hidden="1" customWidth="1"/>
    <col min="60" max="60" width="17" hidden="1" customWidth="1"/>
    <col min="61" max="61" width="12" hidden="1" customWidth="1"/>
    <col min="62" max="62" width="8.7109375" hidden="1" customWidth="1"/>
    <col min="63" max="63" width="9.85546875" hidden="1" customWidth="1"/>
    <col min="64" max="64" width="9.140625" customWidth="1"/>
    <col min="65" max="65" width="18" bestFit="1" customWidth="1"/>
    <col min="71" max="71" width="13.5703125" bestFit="1" customWidth="1"/>
  </cols>
  <sheetData>
    <row r="1" spans="1:71" x14ac:dyDescent="0.25">
      <c r="A1" s="59" t="s">
        <v>214</v>
      </c>
      <c r="B1" s="59" t="s">
        <v>1</v>
      </c>
      <c r="C1" s="59" t="s">
        <v>215</v>
      </c>
      <c r="D1" s="59" t="s">
        <v>216</v>
      </c>
      <c r="E1" s="60" t="s">
        <v>5</v>
      </c>
      <c r="F1" s="59" t="s">
        <v>217</v>
      </c>
      <c r="G1" s="61" t="s">
        <v>218</v>
      </c>
      <c r="H1" s="61" t="s">
        <v>219</v>
      </c>
      <c r="I1" s="61" t="s">
        <v>220</v>
      </c>
      <c r="J1" s="61" t="s">
        <v>221</v>
      </c>
      <c r="K1" s="61" t="s">
        <v>222</v>
      </c>
      <c r="L1" s="59" t="s">
        <v>223</v>
      </c>
      <c r="M1" s="62" t="s">
        <v>224</v>
      </c>
      <c r="N1" s="61" t="s">
        <v>225</v>
      </c>
      <c r="O1" s="61" t="s">
        <v>226</v>
      </c>
      <c r="P1" s="62" t="s">
        <v>227</v>
      </c>
      <c r="Q1" s="62" t="s">
        <v>228</v>
      </c>
      <c r="R1" s="62" t="s">
        <v>229</v>
      </c>
      <c r="S1" s="63" t="s">
        <v>230</v>
      </c>
      <c r="T1" s="61" t="s">
        <v>231</v>
      </c>
      <c r="U1" s="61" t="s">
        <v>232</v>
      </c>
      <c r="V1" s="61" t="s">
        <v>233</v>
      </c>
      <c r="W1" s="62" t="s">
        <v>234</v>
      </c>
      <c r="X1" s="63" t="s">
        <v>235</v>
      </c>
      <c r="Y1" s="62" t="s">
        <v>236</v>
      </c>
      <c r="Z1" s="63" t="s">
        <v>237</v>
      </c>
      <c r="AA1" s="62" t="s">
        <v>238</v>
      </c>
      <c r="AB1" s="63" t="s">
        <v>239</v>
      </c>
      <c r="AC1" s="62" t="s">
        <v>240</v>
      </c>
      <c r="AD1" s="63" t="s">
        <v>241</v>
      </c>
      <c r="AH1" s="90" t="s">
        <v>264</v>
      </c>
      <c r="AI1" s="91" t="s">
        <v>2</v>
      </c>
      <c r="AJ1" s="91" t="s">
        <v>1</v>
      </c>
      <c r="AK1" s="91" t="s">
        <v>215</v>
      </c>
      <c r="AL1" s="91" t="s">
        <v>216</v>
      </c>
      <c r="AM1" s="90" t="s">
        <v>5</v>
      </c>
      <c r="AN1" s="91" t="s">
        <v>217</v>
      </c>
      <c r="AO1" s="91" t="s">
        <v>265</v>
      </c>
      <c r="AP1" s="92" t="s">
        <v>266</v>
      </c>
      <c r="AQ1" s="92" t="s">
        <v>267</v>
      </c>
      <c r="AR1" s="93" t="s">
        <v>268</v>
      </c>
      <c r="AS1" s="92" t="s">
        <v>269</v>
      </c>
      <c r="AT1" s="91" t="s">
        <v>270</v>
      </c>
      <c r="AU1" s="91" t="s">
        <v>271</v>
      </c>
      <c r="AV1" s="91" t="s">
        <v>103</v>
      </c>
      <c r="AW1" s="91" t="s">
        <v>272</v>
      </c>
      <c r="AX1" s="91" t="s">
        <v>273</v>
      </c>
      <c r="AY1" s="91" t="s">
        <v>274</v>
      </c>
      <c r="AZ1" s="91" t="s">
        <v>275</v>
      </c>
      <c r="BA1" s="91" t="s">
        <v>276</v>
      </c>
      <c r="BB1" s="91" t="s">
        <v>277</v>
      </c>
      <c r="BC1" s="91" t="s">
        <v>278</v>
      </c>
      <c r="BD1" s="91" t="s">
        <v>279</v>
      </c>
      <c r="BE1" s="91" t="s">
        <v>280</v>
      </c>
      <c r="BF1" s="91" t="s">
        <v>281</v>
      </c>
      <c r="BG1" s="91" t="s">
        <v>282</v>
      </c>
      <c r="BH1" s="91" t="s">
        <v>283</v>
      </c>
      <c r="BI1" s="92" t="s">
        <v>284</v>
      </c>
      <c r="BJ1" s="92" t="s">
        <v>285</v>
      </c>
      <c r="BK1" s="92" t="s">
        <v>286</v>
      </c>
      <c r="BM1" s="84" t="s">
        <v>97</v>
      </c>
      <c r="BN1" s="84" t="s">
        <v>215</v>
      </c>
      <c r="BO1" s="84" t="s">
        <v>316</v>
      </c>
      <c r="BP1" s="84" t="s">
        <v>105</v>
      </c>
      <c r="BQ1" s="84" t="s">
        <v>208</v>
      </c>
      <c r="BR1" s="84" t="s">
        <v>72</v>
      </c>
      <c r="BS1" s="89" t="s">
        <v>317</v>
      </c>
    </row>
    <row r="2" spans="1:71" ht="45" x14ac:dyDescent="0.25">
      <c r="A2" s="64" t="s">
        <v>45</v>
      </c>
      <c r="B2" s="64" t="s">
        <v>44</v>
      </c>
      <c r="C2" s="56">
        <v>250280</v>
      </c>
      <c r="D2" s="64" t="s">
        <v>242</v>
      </c>
      <c r="E2" s="65">
        <v>44067</v>
      </c>
      <c r="F2" s="56" t="s">
        <v>70</v>
      </c>
      <c r="G2" s="66">
        <v>40</v>
      </c>
      <c r="H2" s="66">
        <v>40.966670000000001</v>
      </c>
      <c r="I2" s="66">
        <v>0</v>
      </c>
      <c r="J2" s="66"/>
      <c r="K2" s="66">
        <v>0</v>
      </c>
      <c r="L2" s="66">
        <v>32.838333333333331</v>
      </c>
      <c r="M2" s="67">
        <v>0.80158659059506987</v>
      </c>
      <c r="N2" s="66">
        <v>25.66888888888889</v>
      </c>
      <c r="O2" s="66">
        <v>39.266670000000005</v>
      </c>
      <c r="P2" s="67">
        <v>0.62657982425442171</v>
      </c>
      <c r="Q2" s="67">
        <v>0.62607046070460703</v>
      </c>
      <c r="R2" s="67">
        <v>0.90207390224390249</v>
      </c>
      <c r="S2" s="68">
        <v>157</v>
      </c>
      <c r="T2" s="66">
        <v>29.253611111111105</v>
      </c>
      <c r="U2" s="66">
        <v>0</v>
      </c>
      <c r="V2" s="66">
        <v>670.78343949044574</v>
      </c>
      <c r="W2" s="67">
        <v>1</v>
      </c>
      <c r="X2" s="68">
        <v>1</v>
      </c>
      <c r="Y2" s="67"/>
      <c r="Z2" s="68"/>
      <c r="AA2" s="67"/>
      <c r="AB2" s="68"/>
      <c r="AC2" s="67"/>
      <c r="AD2" s="68"/>
      <c r="AF2" s="30">
        <f>IFERROR(IF(W2="",LOOKUP(2,1/(AK:AK=C2),BA:BA)/LOOKUP(2,1/(AK:AK=C2),BB:BB)/100,W2),"")</f>
        <v>1</v>
      </c>
      <c r="AH2" s="94">
        <v>44439</v>
      </c>
      <c r="AI2" s="95" t="s">
        <v>290</v>
      </c>
      <c r="AJ2" s="95" t="s">
        <v>291</v>
      </c>
      <c r="AK2" s="96">
        <v>115527</v>
      </c>
      <c r="AL2" s="95" t="s">
        <v>292</v>
      </c>
      <c r="AM2" s="97">
        <v>44067</v>
      </c>
      <c r="AN2" s="95" t="s">
        <v>289</v>
      </c>
      <c r="AO2" s="95" t="s">
        <v>287</v>
      </c>
      <c r="AP2" s="98">
        <v>8</v>
      </c>
      <c r="AQ2" s="96">
        <v>8.5</v>
      </c>
      <c r="AR2" s="96">
        <v>6.8875500000000001</v>
      </c>
      <c r="AS2" s="100">
        <v>8.5</v>
      </c>
      <c r="AT2" s="100">
        <v>0</v>
      </c>
      <c r="AU2" s="73"/>
      <c r="AV2" s="100">
        <v>0</v>
      </c>
      <c r="AW2" s="73">
        <v>6.8116666666666665</v>
      </c>
      <c r="AX2" s="73">
        <v>2.2222222222222222E-3</v>
      </c>
      <c r="AY2" s="73">
        <v>3.5833333333333335E-2</v>
      </c>
      <c r="AZ2" s="73">
        <v>33</v>
      </c>
      <c r="BA2" s="73">
        <v>85</v>
      </c>
      <c r="BB2" s="73">
        <v>1</v>
      </c>
      <c r="BC2" s="73"/>
      <c r="BD2" s="99">
        <v>0</v>
      </c>
      <c r="BE2" s="73"/>
      <c r="BF2" s="99">
        <v>0</v>
      </c>
      <c r="BG2" s="73"/>
      <c r="BH2" s="99">
        <v>0</v>
      </c>
      <c r="BI2" s="73">
        <v>3.58333333333333E-2</v>
      </c>
      <c r="BJ2" s="100">
        <v>8.16</v>
      </c>
      <c r="BK2" s="100">
        <v>8.5</v>
      </c>
      <c r="BM2" s="85" t="str">
        <f t="shared" ref="BM2:BM27" si="0">CONCATENATE(INDEX(A:A,MATCH(BN2,C:C,0),1)," ",INDEX(B:B,MATCH(BN2,C:C,0),1))</f>
        <v>Akiria Allende</v>
      </c>
      <c r="BN2" s="85">
        <f t="shared" ref="BN2:BN27" si="1">C2</f>
        <v>250280</v>
      </c>
      <c r="BO2" s="86">
        <f t="shared" ref="BO2:BO27" si="2">IFERROR(INDEX(R:R,MATCH(BN2,C:C,0),1),"")</f>
        <v>0.90207390224390249</v>
      </c>
      <c r="BP2" s="86">
        <f t="shared" ref="BP2:BP27" si="3">IFERROR(INDEX(AF:AF,MATCH(BN2,C:C,0),1),"")</f>
        <v>1</v>
      </c>
      <c r="BQ2" s="87">
        <f t="shared" ref="BQ2:BQ27" si="4">IFERROR(INDEX(V:V,MATCH(BN2,C:C,0),1),"")</f>
        <v>670.78343949044574</v>
      </c>
      <c r="BR2" s="85" t="str">
        <f>IFERROR(INDEX(RPT!I:I,MATCH(BN2,RPT!A:A,0),1),"")</f>
        <v/>
      </c>
      <c r="BS2" s="85">
        <f>SUM(IF(BP2&gt;=0.9,1,0),IF(BQ2&lt;=700,1,0),IF(BR2="Yes",1,0))</f>
        <v>2</v>
      </c>
    </row>
    <row r="3" spans="1:71" ht="45" x14ac:dyDescent="0.25">
      <c r="A3" s="64" t="s">
        <v>53</v>
      </c>
      <c r="B3" s="64" t="s">
        <v>43</v>
      </c>
      <c r="C3" s="56">
        <v>252764</v>
      </c>
      <c r="D3" s="64" t="s">
        <v>243</v>
      </c>
      <c r="E3" s="65">
        <v>44130</v>
      </c>
      <c r="F3" s="56" t="s">
        <v>70</v>
      </c>
      <c r="G3" s="66">
        <v>40</v>
      </c>
      <c r="H3" s="66">
        <v>41.899979999999999</v>
      </c>
      <c r="I3" s="66">
        <v>0</v>
      </c>
      <c r="J3" s="66"/>
      <c r="K3" s="66">
        <v>0</v>
      </c>
      <c r="L3" s="66">
        <v>36.276111111111106</v>
      </c>
      <c r="M3" s="67">
        <v>0.86577872140060941</v>
      </c>
      <c r="N3" s="66">
        <v>28.833611111111118</v>
      </c>
      <c r="O3" s="66">
        <v>40.199979999999996</v>
      </c>
      <c r="P3" s="67">
        <v>0.68815333828586833</v>
      </c>
      <c r="Q3" s="67">
        <v>0.68815333828586833</v>
      </c>
      <c r="R3" s="67">
        <v>0.94592786089635372</v>
      </c>
      <c r="S3" s="68">
        <v>219</v>
      </c>
      <c r="T3" s="66">
        <v>32.206944444444446</v>
      </c>
      <c r="U3" s="66">
        <v>0</v>
      </c>
      <c r="V3" s="66">
        <v>529.42922374429224</v>
      </c>
      <c r="W3" s="67">
        <v>0.85</v>
      </c>
      <c r="X3" s="68">
        <v>2</v>
      </c>
      <c r="Y3" s="67"/>
      <c r="Z3" s="68"/>
      <c r="AA3" s="67"/>
      <c r="AB3" s="68"/>
      <c r="AC3" s="67"/>
      <c r="AD3" s="68"/>
      <c r="AF3" s="30">
        <f t="shared" ref="AF3:AF66" si="5">IFERROR(IF(W3="",LOOKUP(2,1/(AK:AK=C3),BA:BA)/LOOKUP(2,1/(AK:AK=C3),BB:BB)/100,W3),"")</f>
        <v>0.85</v>
      </c>
      <c r="AH3" s="94">
        <v>44439</v>
      </c>
      <c r="AI3" s="95" t="s">
        <v>293</v>
      </c>
      <c r="AJ3" s="95" t="s">
        <v>294</v>
      </c>
      <c r="AK3" s="96">
        <v>253777</v>
      </c>
      <c r="AL3" s="95" t="s">
        <v>295</v>
      </c>
      <c r="AM3" s="97">
        <v>44179</v>
      </c>
      <c r="AN3" s="95" t="s">
        <v>289</v>
      </c>
      <c r="AO3" s="95" t="s">
        <v>287</v>
      </c>
      <c r="AP3" s="75">
        <v>8</v>
      </c>
      <c r="AQ3" s="75">
        <v>9</v>
      </c>
      <c r="AR3" s="96">
        <v>8.8875000000000011</v>
      </c>
      <c r="AS3" s="75">
        <v>9</v>
      </c>
      <c r="AT3" s="100">
        <v>0</v>
      </c>
      <c r="AU3" s="73"/>
      <c r="AV3" s="100">
        <v>0</v>
      </c>
      <c r="AW3" s="73">
        <v>7.9072222222222219</v>
      </c>
      <c r="AX3" s="73">
        <v>6.7499999999999991E-2</v>
      </c>
      <c r="AY3" s="73">
        <v>7.166666666666667E-2</v>
      </c>
      <c r="AZ3" s="73">
        <v>32</v>
      </c>
      <c r="BA3" s="73">
        <v>85</v>
      </c>
      <c r="BB3" s="73">
        <v>1</v>
      </c>
      <c r="BC3" s="73"/>
      <c r="BD3" s="73">
        <v>0</v>
      </c>
      <c r="BE3" s="73"/>
      <c r="BF3" s="73">
        <v>0</v>
      </c>
      <c r="BG3" s="73"/>
      <c r="BH3" s="73">
        <v>0</v>
      </c>
      <c r="BI3" s="73">
        <v>7.1666666666666698E-2</v>
      </c>
      <c r="BJ3" s="100">
        <v>8.66</v>
      </c>
      <c r="BK3" s="75">
        <v>9</v>
      </c>
      <c r="BM3" s="85" t="str">
        <f t="shared" si="0"/>
        <v>Alnicia Lincoln</v>
      </c>
      <c r="BN3" s="85">
        <f t="shared" si="1"/>
        <v>252764</v>
      </c>
      <c r="BO3" s="86">
        <f t="shared" si="2"/>
        <v>0.94592786089635372</v>
      </c>
      <c r="BP3" s="86">
        <f t="shared" si="3"/>
        <v>0.85</v>
      </c>
      <c r="BQ3" s="87">
        <f t="shared" si="4"/>
        <v>529.42922374429224</v>
      </c>
      <c r="BR3" s="85" t="str">
        <f>IFERROR(INDEX(RPT!I:I,MATCH(BN3,RPT!A:A,0),1),"")</f>
        <v>Yes</v>
      </c>
      <c r="BS3" s="85">
        <f t="shared" ref="BS3:BS27" si="6">SUM(IF(BP3&gt;=0.9,1,0),IF(BQ3&lt;=700,1,0),IF(BR3="Yes",1,0))</f>
        <v>2</v>
      </c>
    </row>
    <row r="4" spans="1:71" ht="45" x14ac:dyDescent="0.25">
      <c r="A4" s="64" t="s">
        <v>31</v>
      </c>
      <c r="B4" s="64" t="s">
        <v>192</v>
      </c>
      <c r="C4" s="56">
        <v>105021</v>
      </c>
      <c r="D4" s="64" t="s">
        <v>318</v>
      </c>
      <c r="E4" s="65">
        <v>44340</v>
      </c>
      <c r="F4" s="56" t="s">
        <v>64</v>
      </c>
      <c r="G4" s="66"/>
      <c r="H4" s="66">
        <v>40</v>
      </c>
      <c r="I4" s="66">
        <v>0</v>
      </c>
      <c r="J4" s="66"/>
      <c r="K4" s="66">
        <v>0</v>
      </c>
      <c r="L4" s="66"/>
      <c r="M4" s="67">
        <v>0</v>
      </c>
      <c r="N4" s="66"/>
      <c r="O4" s="66">
        <v>38.299999999999997</v>
      </c>
      <c r="P4" s="67">
        <v>0</v>
      </c>
      <c r="Q4" s="67">
        <v>0</v>
      </c>
      <c r="R4" s="67">
        <v>0</v>
      </c>
      <c r="S4" s="68"/>
      <c r="T4" s="66"/>
      <c r="U4" s="66"/>
      <c r="V4" s="66"/>
      <c r="W4" s="67"/>
      <c r="X4" s="68"/>
      <c r="Y4" s="67"/>
      <c r="Z4" s="68"/>
      <c r="AA4" s="67"/>
      <c r="AB4" s="68"/>
      <c r="AC4" s="67"/>
      <c r="AD4" s="68"/>
      <c r="AF4" s="30" t="str">
        <f t="shared" si="5"/>
        <v/>
      </c>
      <c r="AH4" s="94">
        <v>44439</v>
      </c>
      <c r="AI4" s="95" t="s">
        <v>18</v>
      </c>
      <c r="AJ4" s="95" t="s">
        <v>301</v>
      </c>
      <c r="AK4" s="96">
        <v>234401</v>
      </c>
      <c r="AL4" s="95" t="s">
        <v>302</v>
      </c>
      <c r="AM4" s="97">
        <v>43990</v>
      </c>
      <c r="AN4" s="95" t="s">
        <v>289</v>
      </c>
      <c r="AO4" s="95" t="s">
        <v>287</v>
      </c>
      <c r="AP4" s="98">
        <v>8</v>
      </c>
      <c r="AQ4" s="98">
        <v>8.5</v>
      </c>
      <c r="AR4" s="96">
        <v>8.3988499999999995</v>
      </c>
      <c r="AS4" s="99">
        <v>8.5</v>
      </c>
      <c r="AT4" s="100">
        <v>0</v>
      </c>
      <c r="AU4" s="73"/>
      <c r="AV4" s="100">
        <v>0</v>
      </c>
      <c r="AW4" s="73">
        <v>5.7116666666666669</v>
      </c>
      <c r="AX4" s="73">
        <v>0.17250000000000001</v>
      </c>
      <c r="AY4" s="73">
        <v>4.4444444444444439E-2</v>
      </c>
      <c r="AZ4" s="73">
        <v>40</v>
      </c>
      <c r="BA4" s="73">
        <v>75</v>
      </c>
      <c r="BB4" s="73">
        <v>1</v>
      </c>
      <c r="BC4" s="73"/>
      <c r="BD4" s="99">
        <v>0</v>
      </c>
      <c r="BE4" s="73"/>
      <c r="BF4" s="99">
        <v>0</v>
      </c>
      <c r="BG4" s="73"/>
      <c r="BH4" s="99">
        <v>0</v>
      </c>
      <c r="BI4" s="73">
        <v>4.4444444444444398E-2</v>
      </c>
      <c r="BJ4" s="100">
        <v>8.16</v>
      </c>
      <c r="BK4" s="99">
        <v>8.5</v>
      </c>
      <c r="BM4" s="85" t="str">
        <f t="shared" si="0"/>
        <v>Andrea Edwards</v>
      </c>
      <c r="BN4" s="85">
        <f t="shared" si="1"/>
        <v>105021</v>
      </c>
      <c r="BO4" s="86">
        <f t="shared" si="2"/>
        <v>0</v>
      </c>
      <c r="BP4" s="86" t="str">
        <f t="shared" si="3"/>
        <v/>
      </c>
      <c r="BQ4" s="87">
        <f t="shared" si="4"/>
        <v>0</v>
      </c>
      <c r="BR4" s="85" t="str">
        <f>IFERROR(INDEX(RPT!I:I,MATCH(BN4,RPT!A:A,0),1),"")</f>
        <v>Yes</v>
      </c>
      <c r="BS4" s="85">
        <f t="shared" si="6"/>
        <v>3</v>
      </c>
    </row>
    <row r="5" spans="1:71" ht="45" x14ac:dyDescent="0.25">
      <c r="A5" s="64" t="s">
        <v>87</v>
      </c>
      <c r="B5" s="64" t="s">
        <v>32</v>
      </c>
      <c r="C5" s="56">
        <v>255482</v>
      </c>
      <c r="D5" s="64" t="s">
        <v>244</v>
      </c>
      <c r="E5" s="65">
        <v>44291</v>
      </c>
      <c r="F5" s="56" t="s">
        <v>65</v>
      </c>
      <c r="G5" s="66">
        <v>40</v>
      </c>
      <c r="H5" s="66">
        <v>39.65</v>
      </c>
      <c r="I5" s="66">
        <v>0</v>
      </c>
      <c r="J5" s="66"/>
      <c r="K5" s="66">
        <v>0</v>
      </c>
      <c r="L5" s="66">
        <v>24.685277777777777</v>
      </c>
      <c r="M5" s="67">
        <v>0.62257951520246602</v>
      </c>
      <c r="N5" s="66">
        <v>19.832777777777771</v>
      </c>
      <c r="O5" s="66">
        <v>37.950000000000003</v>
      </c>
      <c r="P5" s="67">
        <v>0.50019616085189844</v>
      </c>
      <c r="Q5" s="67">
        <v>0.48530447373807972</v>
      </c>
      <c r="R5" s="67">
        <v>0.91351709752715349</v>
      </c>
      <c r="S5" s="68">
        <v>177</v>
      </c>
      <c r="T5" s="66">
        <v>22.626944444444444</v>
      </c>
      <c r="U5" s="66">
        <v>0</v>
      </c>
      <c r="V5" s="66">
        <v>460.20903954802259</v>
      </c>
      <c r="W5" s="67">
        <v>0.625</v>
      </c>
      <c r="X5" s="68">
        <v>2</v>
      </c>
      <c r="Y5" s="67"/>
      <c r="Z5" s="68"/>
      <c r="AA5" s="67"/>
      <c r="AB5" s="68"/>
      <c r="AC5" s="67"/>
      <c r="AD5" s="68"/>
      <c r="AF5" s="30">
        <f t="shared" si="5"/>
        <v>0.625</v>
      </c>
      <c r="AH5" s="94">
        <v>44439</v>
      </c>
      <c r="AI5" s="95" t="s">
        <v>207</v>
      </c>
      <c r="AJ5" s="95" t="s">
        <v>39</v>
      </c>
      <c r="AK5" s="96">
        <v>107752</v>
      </c>
      <c r="AL5" s="95" t="s">
        <v>303</v>
      </c>
      <c r="AM5" s="97">
        <v>44137</v>
      </c>
      <c r="AN5" s="95" t="s">
        <v>289</v>
      </c>
      <c r="AO5" s="95" t="s">
        <v>287</v>
      </c>
      <c r="AP5" s="73">
        <v>8</v>
      </c>
      <c r="AQ5" s="73">
        <v>8.5</v>
      </c>
      <c r="AR5" s="96">
        <v>7.0320499999999999</v>
      </c>
      <c r="AS5" s="73">
        <v>8.5</v>
      </c>
      <c r="AT5" s="100">
        <v>0</v>
      </c>
      <c r="AU5" s="73"/>
      <c r="AV5" s="100">
        <v>0</v>
      </c>
      <c r="AW5" s="73">
        <v>2.6552777777777781</v>
      </c>
      <c r="AX5" s="73">
        <v>0.50027777777777782</v>
      </c>
      <c r="AY5" s="73">
        <v>4.7222222222222228E-2</v>
      </c>
      <c r="AZ5" s="73">
        <v>28</v>
      </c>
      <c r="BA5" s="73">
        <v>85</v>
      </c>
      <c r="BB5" s="73">
        <v>1</v>
      </c>
      <c r="BC5" s="73"/>
      <c r="BD5" s="73">
        <v>0</v>
      </c>
      <c r="BE5" s="73"/>
      <c r="BF5" s="73">
        <v>0</v>
      </c>
      <c r="BG5" s="73"/>
      <c r="BH5" s="73">
        <v>0</v>
      </c>
      <c r="BI5" s="73">
        <v>4.72222222222222E-2</v>
      </c>
      <c r="BJ5" s="100">
        <v>8.16</v>
      </c>
      <c r="BK5" s="73">
        <v>8.5</v>
      </c>
      <c r="BM5" s="85" t="str">
        <f t="shared" si="0"/>
        <v>Anthony King</v>
      </c>
      <c r="BN5" s="85">
        <f t="shared" si="1"/>
        <v>255482</v>
      </c>
      <c r="BO5" s="86">
        <f t="shared" si="2"/>
        <v>0.91351709752715349</v>
      </c>
      <c r="BP5" s="86">
        <f t="shared" si="3"/>
        <v>0.625</v>
      </c>
      <c r="BQ5" s="87">
        <f t="shared" si="4"/>
        <v>460.20903954802259</v>
      </c>
      <c r="BR5" s="85" t="str">
        <f>IFERROR(INDEX(RPT!I:I,MATCH(BN5,RPT!A:A,0),1),"")</f>
        <v/>
      </c>
      <c r="BS5" s="85">
        <f t="shared" si="6"/>
        <v>1</v>
      </c>
    </row>
    <row r="6" spans="1:71" ht="45" x14ac:dyDescent="0.25">
      <c r="A6" s="64" t="s">
        <v>187</v>
      </c>
      <c r="B6" s="64" t="s">
        <v>186</v>
      </c>
      <c r="C6" s="56">
        <v>179983</v>
      </c>
      <c r="D6" s="64" t="s">
        <v>245</v>
      </c>
      <c r="E6" s="65">
        <v>44214</v>
      </c>
      <c r="F6" s="56" t="s">
        <v>191</v>
      </c>
      <c r="G6" s="66">
        <v>40</v>
      </c>
      <c r="H6" s="66">
        <v>33.733350000000002</v>
      </c>
      <c r="I6" s="66">
        <v>8</v>
      </c>
      <c r="J6" s="66"/>
      <c r="K6" s="66">
        <v>0</v>
      </c>
      <c r="L6" s="66">
        <v>0</v>
      </c>
      <c r="M6" s="67">
        <v>0</v>
      </c>
      <c r="N6" s="66">
        <v>0</v>
      </c>
      <c r="O6" s="66">
        <v>32.373350000000002</v>
      </c>
      <c r="P6" s="67">
        <v>0</v>
      </c>
      <c r="Q6" s="67">
        <v>0</v>
      </c>
      <c r="R6" s="67">
        <v>0</v>
      </c>
      <c r="S6" s="68">
        <v>0</v>
      </c>
      <c r="T6" s="66">
        <v>0</v>
      </c>
      <c r="U6" s="66">
        <v>0</v>
      </c>
      <c r="V6" s="66"/>
      <c r="W6" s="67"/>
      <c r="X6" s="68"/>
      <c r="Y6" s="67"/>
      <c r="Z6" s="68"/>
      <c r="AA6" s="67"/>
      <c r="AB6" s="68"/>
      <c r="AC6" s="67"/>
      <c r="AD6" s="68"/>
      <c r="AF6" s="30" t="str">
        <f t="shared" si="5"/>
        <v/>
      </c>
      <c r="AH6" s="94">
        <v>44439</v>
      </c>
      <c r="AI6" s="95" t="s">
        <v>15</v>
      </c>
      <c r="AJ6" s="95" t="s">
        <v>314</v>
      </c>
      <c r="AK6" s="96">
        <v>253962</v>
      </c>
      <c r="AL6" s="95" t="s">
        <v>315</v>
      </c>
      <c r="AM6" s="97">
        <v>44291</v>
      </c>
      <c r="AN6" s="95" t="s">
        <v>289</v>
      </c>
      <c r="AO6" s="95" t="s">
        <v>287</v>
      </c>
      <c r="AP6" s="98">
        <v>8</v>
      </c>
      <c r="AQ6" s="96">
        <v>8.5</v>
      </c>
      <c r="AR6" s="96">
        <v>6.9657499999999999</v>
      </c>
      <c r="AS6" s="100">
        <v>8.5</v>
      </c>
      <c r="AT6" s="100">
        <v>0</v>
      </c>
      <c r="AU6" s="73"/>
      <c r="AV6" s="100">
        <v>0</v>
      </c>
      <c r="AW6" s="73">
        <v>5.7633333333333336</v>
      </c>
      <c r="AX6" s="73">
        <v>0.7022222222222223</v>
      </c>
      <c r="AY6" s="73">
        <v>3.5555555555555556E-2</v>
      </c>
      <c r="AZ6" s="73">
        <v>36</v>
      </c>
      <c r="BA6" s="73">
        <v>100</v>
      </c>
      <c r="BB6" s="73">
        <v>1</v>
      </c>
      <c r="BC6" s="73">
        <v>1</v>
      </c>
      <c r="BD6" s="73">
        <v>1</v>
      </c>
      <c r="BE6" s="73">
        <v>1</v>
      </c>
      <c r="BF6" s="73">
        <v>1</v>
      </c>
      <c r="BG6" s="73">
        <v>1</v>
      </c>
      <c r="BH6" s="73">
        <v>1</v>
      </c>
      <c r="BI6" s="75">
        <v>3.5555555555555597E-2</v>
      </c>
      <c r="BJ6" s="100">
        <v>8.16</v>
      </c>
      <c r="BK6" s="100">
        <v>8.5</v>
      </c>
      <c r="BM6" s="85" t="str">
        <f t="shared" si="0"/>
        <v>Brooke Booth</v>
      </c>
      <c r="BN6" s="85">
        <f t="shared" si="1"/>
        <v>179983</v>
      </c>
      <c r="BO6" s="86">
        <f t="shared" si="2"/>
        <v>0</v>
      </c>
      <c r="BP6" s="86" t="str">
        <f t="shared" si="3"/>
        <v/>
      </c>
      <c r="BQ6" s="87">
        <f t="shared" si="4"/>
        <v>0</v>
      </c>
      <c r="BR6" s="85" t="str">
        <f>IFERROR(INDEX(RPT!I:I,MATCH(BN6,RPT!A:A,0),1),"")</f>
        <v>Yes</v>
      </c>
      <c r="BS6" s="85">
        <f t="shared" si="6"/>
        <v>3</v>
      </c>
    </row>
    <row r="7" spans="1:71" ht="30" x14ac:dyDescent="0.25">
      <c r="A7" s="64" t="s">
        <v>29</v>
      </c>
      <c r="B7" s="64" t="s">
        <v>13</v>
      </c>
      <c r="C7" s="56">
        <v>103673</v>
      </c>
      <c r="D7" s="64" t="s">
        <v>151</v>
      </c>
      <c r="E7" s="65">
        <v>44409</v>
      </c>
      <c r="F7" s="56" t="s">
        <v>319</v>
      </c>
      <c r="G7" s="66"/>
      <c r="H7" s="66"/>
      <c r="I7" s="66">
        <v>0</v>
      </c>
      <c r="J7" s="66"/>
      <c r="K7" s="66">
        <v>0</v>
      </c>
      <c r="L7" s="66"/>
      <c r="M7" s="67"/>
      <c r="N7" s="66"/>
      <c r="O7" s="66">
        <v>0</v>
      </c>
      <c r="P7" s="67"/>
      <c r="Q7" s="67"/>
      <c r="R7" s="67"/>
      <c r="S7" s="68"/>
      <c r="T7" s="66"/>
      <c r="U7" s="66"/>
      <c r="V7" s="66"/>
      <c r="W7" s="67"/>
      <c r="X7" s="68"/>
      <c r="Y7" s="67"/>
      <c r="Z7" s="68"/>
      <c r="AA7" s="67"/>
      <c r="AB7" s="68"/>
      <c r="AC7" s="67"/>
      <c r="AD7" s="68"/>
      <c r="AF7" s="30" t="str">
        <f t="shared" si="5"/>
        <v/>
      </c>
      <c r="AH7" s="94">
        <v>44440</v>
      </c>
      <c r="AI7" s="95" t="s">
        <v>296</v>
      </c>
      <c r="AJ7" s="95" t="s">
        <v>297</v>
      </c>
      <c r="AK7" s="96">
        <v>253646</v>
      </c>
      <c r="AL7" s="95" t="s">
        <v>298</v>
      </c>
      <c r="AM7" s="97">
        <v>44172</v>
      </c>
      <c r="AN7" s="95" t="s">
        <v>299</v>
      </c>
      <c r="AO7" s="95" t="s">
        <v>287</v>
      </c>
      <c r="AP7" s="73">
        <v>8</v>
      </c>
      <c r="AQ7" s="98">
        <v>9.75</v>
      </c>
      <c r="AR7" s="96">
        <v>9.4867499999999989</v>
      </c>
      <c r="AS7" s="99">
        <v>9.75</v>
      </c>
      <c r="AT7" s="100">
        <v>0</v>
      </c>
      <c r="AU7" s="73"/>
      <c r="AV7" s="100">
        <v>0</v>
      </c>
      <c r="AW7" s="73">
        <v>5.0077777777777772</v>
      </c>
      <c r="AX7" s="73">
        <v>1.6758333333333333</v>
      </c>
      <c r="AY7" s="73">
        <v>8.2222222222222224E-2</v>
      </c>
      <c r="AZ7" s="73">
        <v>37</v>
      </c>
      <c r="BA7" s="73">
        <v>60</v>
      </c>
      <c r="BB7" s="73">
        <v>1</v>
      </c>
      <c r="BC7" s="73"/>
      <c r="BD7" s="73">
        <v>0</v>
      </c>
      <c r="BE7" s="73"/>
      <c r="BF7" s="73">
        <v>0</v>
      </c>
      <c r="BG7" s="73"/>
      <c r="BH7" s="73">
        <v>0</v>
      </c>
      <c r="BI7" s="73">
        <v>8.2222222222222197E-2</v>
      </c>
      <c r="BJ7" s="100">
        <v>9.41</v>
      </c>
      <c r="BK7" s="99">
        <v>9.75</v>
      </c>
      <c r="BM7" s="85" t="str">
        <f t="shared" si="0"/>
        <v>Changley Cavins</v>
      </c>
      <c r="BN7" s="85">
        <f t="shared" si="1"/>
        <v>103673</v>
      </c>
      <c r="BO7" s="86">
        <f t="shared" si="2"/>
        <v>0</v>
      </c>
      <c r="BP7" s="86" t="str">
        <f t="shared" si="3"/>
        <v/>
      </c>
      <c r="BQ7" s="87">
        <f t="shared" si="4"/>
        <v>0</v>
      </c>
      <c r="BR7" s="85" t="str">
        <f>IFERROR(INDEX(RPT!I:I,MATCH(BN7,RPT!A:A,0),1),"")</f>
        <v/>
      </c>
      <c r="BS7" s="85">
        <f t="shared" si="6"/>
        <v>2</v>
      </c>
    </row>
    <row r="8" spans="1:71" ht="30" x14ac:dyDescent="0.25">
      <c r="A8" s="64" t="s">
        <v>88</v>
      </c>
      <c r="B8" s="64" t="s">
        <v>89</v>
      </c>
      <c r="C8" s="56">
        <v>255116</v>
      </c>
      <c r="D8" s="64" t="s">
        <v>246</v>
      </c>
      <c r="E8" s="65">
        <v>44291</v>
      </c>
      <c r="F8" s="56" t="s">
        <v>65</v>
      </c>
      <c r="G8" s="66">
        <v>40</v>
      </c>
      <c r="H8" s="66">
        <v>28.36665</v>
      </c>
      <c r="I8" s="66">
        <v>0</v>
      </c>
      <c r="J8" s="66"/>
      <c r="K8" s="66">
        <v>0</v>
      </c>
      <c r="L8" s="66">
        <v>21.925555555555555</v>
      </c>
      <c r="M8" s="67">
        <v>0.77293425750152223</v>
      </c>
      <c r="N8" s="66">
        <v>20.9936111111111</v>
      </c>
      <c r="O8" s="66">
        <v>27.34665</v>
      </c>
      <c r="P8" s="67">
        <v>0.74008073251903561</v>
      </c>
      <c r="Q8" s="67">
        <v>0.51329147620881721</v>
      </c>
      <c r="R8" s="67">
        <v>0.91630997822003835</v>
      </c>
      <c r="S8" s="68">
        <v>158</v>
      </c>
      <c r="T8" s="66">
        <v>20.202777777777776</v>
      </c>
      <c r="U8" s="66">
        <v>0</v>
      </c>
      <c r="V8" s="66">
        <v>460.31645569620247</v>
      </c>
      <c r="W8" s="67">
        <v>0.85</v>
      </c>
      <c r="X8" s="68">
        <v>1</v>
      </c>
      <c r="Y8" s="67"/>
      <c r="Z8" s="68"/>
      <c r="AA8" s="67"/>
      <c r="AB8" s="68"/>
      <c r="AC8" s="67"/>
      <c r="AD8" s="68"/>
      <c r="AF8" s="30">
        <f t="shared" si="5"/>
        <v>0.85</v>
      </c>
      <c r="AH8" s="94">
        <v>44440</v>
      </c>
      <c r="AI8" s="95" t="s">
        <v>199</v>
      </c>
      <c r="AJ8" s="95" t="s">
        <v>291</v>
      </c>
      <c r="AK8" s="96">
        <v>254380</v>
      </c>
      <c r="AL8" s="95" t="s">
        <v>300</v>
      </c>
      <c r="AM8" s="97">
        <v>44214</v>
      </c>
      <c r="AN8" s="95" t="s">
        <v>299</v>
      </c>
      <c r="AO8" s="95" t="s">
        <v>287</v>
      </c>
      <c r="AP8" s="98">
        <v>8</v>
      </c>
      <c r="AQ8" s="96">
        <v>8.25</v>
      </c>
      <c r="AR8" s="96">
        <v>8.2442250000000001</v>
      </c>
      <c r="AS8" s="100">
        <v>8.25</v>
      </c>
      <c r="AT8" s="100">
        <v>0</v>
      </c>
      <c r="AU8" s="73"/>
      <c r="AV8" s="100">
        <v>0</v>
      </c>
      <c r="AW8" s="99">
        <v>6.0727777777777785</v>
      </c>
      <c r="AX8" s="99">
        <v>1.0066666666666668</v>
      </c>
      <c r="AY8" s="99">
        <v>3.833333333333333E-2</v>
      </c>
      <c r="AZ8" s="99">
        <v>40</v>
      </c>
      <c r="BA8" s="73">
        <v>100</v>
      </c>
      <c r="BB8" s="73">
        <v>1</v>
      </c>
      <c r="BC8" s="73"/>
      <c r="BD8" s="99">
        <v>0</v>
      </c>
      <c r="BE8" s="73"/>
      <c r="BF8" s="99">
        <v>0</v>
      </c>
      <c r="BG8" s="73"/>
      <c r="BH8" s="99">
        <v>0</v>
      </c>
      <c r="BI8" s="99">
        <v>3.8333333333333303E-2</v>
      </c>
      <c r="BJ8" s="100">
        <v>7.91</v>
      </c>
      <c r="BK8" s="100">
        <v>8.25</v>
      </c>
      <c r="BM8" s="85" t="str">
        <f t="shared" si="0"/>
        <v>Cody McNeal</v>
      </c>
      <c r="BN8" s="85">
        <f t="shared" si="1"/>
        <v>255116</v>
      </c>
      <c r="BO8" s="86">
        <f t="shared" si="2"/>
        <v>0.91630997822003835</v>
      </c>
      <c r="BP8" s="86">
        <f t="shared" si="3"/>
        <v>0.85</v>
      </c>
      <c r="BQ8" s="87">
        <f t="shared" si="4"/>
        <v>460.31645569620247</v>
      </c>
      <c r="BR8" s="85" t="str">
        <f>IFERROR(INDEX(RPT!I:I,MATCH(BN8,RPT!A:A,0),1),"")</f>
        <v/>
      </c>
      <c r="BS8" s="85">
        <f t="shared" si="6"/>
        <v>1</v>
      </c>
    </row>
    <row r="9" spans="1:71" ht="30" x14ac:dyDescent="0.25">
      <c r="A9" s="64" t="s">
        <v>57</v>
      </c>
      <c r="B9" s="64" t="s">
        <v>23</v>
      </c>
      <c r="C9" s="56">
        <v>253870</v>
      </c>
      <c r="D9" s="64" t="s">
        <v>247</v>
      </c>
      <c r="E9" s="65">
        <v>44179</v>
      </c>
      <c r="F9" s="56" t="s">
        <v>70</v>
      </c>
      <c r="G9" s="66">
        <v>40</v>
      </c>
      <c r="H9" s="66">
        <v>40.933340000000001</v>
      </c>
      <c r="I9" s="66">
        <v>0</v>
      </c>
      <c r="J9" s="66"/>
      <c r="K9" s="66">
        <v>0</v>
      </c>
      <c r="L9" s="66">
        <v>35.963055555555556</v>
      </c>
      <c r="M9" s="67">
        <v>0.8785761326966125</v>
      </c>
      <c r="N9" s="66">
        <v>30.42444444444444</v>
      </c>
      <c r="O9" s="66">
        <v>39.233339999999998</v>
      </c>
      <c r="P9" s="67">
        <v>0.74326806570009774</v>
      </c>
      <c r="Q9" s="67">
        <v>0.74205943960609855</v>
      </c>
      <c r="R9" s="67">
        <v>0.8947253784328344</v>
      </c>
      <c r="S9" s="68">
        <v>201</v>
      </c>
      <c r="T9" s="66">
        <v>32.732499999999995</v>
      </c>
      <c r="U9" s="66">
        <v>0</v>
      </c>
      <c r="V9" s="66">
        <v>586.25373134328356</v>
      </c>
      <c r="W9" s="67">
        <v>0.8</v>
      </c>
      <c r="X9" s="68">
        <v>2</v>
      </c>
      <c r="Y9" s="67"/>
      <c r="Z9" s="68"/>
      <c r="AA9" s="67"/>
      <c r="AB9" s="68"/>
      <c r="AC9" s="67"/>
      <c r="AD9" s="68"/>
      <c r="AF9" s="30">
        <f t="shared" si="5"/>
        <v>0.8</v>
      </c>
      <c r="AH9" s="94">
        <v>44440</v>
      </c>
      <c r="AI9" s="95" t="s">
        <v>17</v>
      </c>
      <c r="AJ9" s="95" t="s">
        <v>309</v>
      </c>
      <c r="AK9" s="96">
        <v>234954</v>
      </c>
      <c r="AL9" s="95" t="s">
        <v>310</v>
      </c>
      <c r="AM9" s="97">
        <v>44158</v>
      </c>
      <c r="AN9" s="95" t="s">
        <v>299</v>
      </c>
      <c r="AO9" s="95" t="s">
        <v>287</v>
      </c>
      <c r="AP9" s="73">
        <v>8</v>
      </c>
      <c r="AQ9" s="73">
        <v>8.25</v>
      </c>
      <c r="AR9" s="96">
        <v>8.2170000000000005</v>
      </c>
      <c r="AS9" s="73">
        <v>8.25</v>
      </c>
      <c r="AT9" s="100">
        <v>0</v>
      </c>
      <c r="AU9" s="73"/>
      <c r="AV9" s="100">
        <v>0</v>
      </c>
      <c r="AW9" s="73">
        <v>5.2530555555555551</v>
      </c>
      <c r="AX9" s="73">
        <v>1.0175000000000001</v>
      </c>
      <c r="AY9" s="73">
        <v>6.0555555555555557E-2</v>
      </c>
      <c r="AZ9" s="73">
        <v>34</v>
      </c>
      <c r="BA9" s="73">
        <v>80</v>
      </c>
      <c r="BB9" s="73">
        <v>1</v>
      </c>
      <c r="BC9" s="73"/>
      <c r="BD9" s="73">
        <v>0</v>
      </c>
      <c r="BE9" s="73"/>
      <c r="BF9" s="73">
        <v>0</v>
      </c>
      <c r="BG9" s="73"/>
      <c r="BH9" s="73">
        <v>0</v>
      </c>
      <c r="BI9" s="73">
        <v>6.0555555555555599E-2</v>
      </c>
      <c r="BJ9" s="100">
        <v>7.91</v>
      </c>
      <c r="BK9" s="73">
        <v>8.25</v>
      </c>
      <c r="BM9" s="85" t="str">
        <f t="shared" si="0"/>
        <v>Daisy Ward</v>
      </c>
      <c r="BN9" s="85">
        <f t="shared" si="1"/>
        <v>253870</v>
      </c>
      <c r="BO9" s="86">
        <f t="shared" si="2"/>
        <v>0.8947253784328344</v>
      </c>
      <c r="BP9" s="86">
        <f t="shared" si="3"/>
        <v>0.8</v>
      </c>
      <c r="BQ9" s="87">
        <f t="shared" si="4"/>
        <v>586.25373134328356</v>
      </c>
      <c r="BR9" s="85" t="str">
        <f>IFERROR(INDEX(RPT!I:I,MATCH(BN9,RPT!A:A,0),1),"")</f>
        <v/>
      </c>
      <c r="BS9" s="85">
        <f t="shared" si="6"/>
        <v>1</v>
      </c>
    </row>
    <row r="10" spans="1:71" ht="30" x14ac:dyDescent="0.25">
      <c r="A10" s="64" t="s">
        <v>35</v>
      </c>
      <c r="B10" s="64" t="s">
        <v>55</v>
      </c>
      <c r="C10" s="56">
        <v>251409</v>
      </c>
      <c r="D10" s="64" t="s">
        <v>248</v>
      </c>
      <c r="E10" s="65">
        <v>44067</v>
      </c>
      <c r="F10" s="56" t="s">
        <v>70</v>
      </c>
      <c r="G10" s="66">
        <v>40</v>
      </c>
      <c r="H10" s="66">
        <v>45</v>
      </c>
      <c r="I10" s="66">
        <v>0</v>
      </c>
      <c r="J10" s="66"/>
      <c r="K10" s="66">
        <v>0</v>
      </c>
      <c r="L10" s="66">
        <v>31.43416666666667</v>
      </c>
      <c r="M10" s="67">
        <v>0.69853703703703707</v>
      </c>
      <c r="N10" s="66">
        <v>29.027777777777771</v>
      </c>
      <c r="O10" s="66">
        <v>43.3</v>
      </c>
      <c r="P10" s="67">
        <v>0.6450617283950616</v>
      </c>
      <c r="Q10" s="67">
        <v>0.6450617283950616</v>
      </c>
      <c r="R10" s="67">
        <v>0.84420329546666661</v>
      </c>
      <c r="S10" s="68">
        <v>139</v>
      </c>
      <c r="T10" s="66">
        <v>29.878611111111113</v>
      </c>
      <c r="U10" s="66">
        <v>0</v>
      </c>
      <c r="V10" s="66">
        <v>773.83453237410072</v>
      </c>
      <c r="W10" s="67">
        <v>0.85</v>
      </c>
      <c r="X10" s="68">
        <v>1</v>
      </c>
      <c r="Y10" s="67"/>
      <c r="Z10" s="68"/>
      <c r="AA10" s="67"/>
      <c r="AB10" s="68"/>
      <c r="AC10" s="67"/>
      <c r="AD10" s="68"/>
      <c r="AF10" s="30">
        <f t="shared" si="5"/>
        <v>0.85</v>
      </c>
      <c r="AH10" s="94">
        <v>44440</v>
      </c>
      <c r="AI10" s="95" t="s">
        <v>311</v>
      </c>
      <c r="AJ10" s="95" t="s">
        <v>312</v>
      </c>
      <c r="AK10" s="96">
        <v>255453</v>
      </c>
      <c r="AL10" s="95" t="s">
        <v>313</v>
      </c>
      <c r="AM10" s="97">
        <v>44291</v>
      </c>
      <c r="AN10" s="95" t="s">
        <v>299</v>
      </c>
      <c r="AO10" s="95" t="s">
        <v>287</v>
      </c>
      <c r="AP10" s="73">
        <v>8</v>
      </c>
      <c r="AQ10" s="98"/>
      <c r="AR10" s="96">
        <v>8</v>
      </c>
      <c r="AS10" s="99">
        <v>8</v>
      </c>
      <c r="AT10" s="100">
        <v>0</v>
      </c>
      <c r="AU10" s="73"/>
      <c r="AV10" s="100">
        <v>0</v>
      </c>
      <c r="AW10" s="99"/>
      <c r="AX10" s="99"/>
      <c r="AY10" s="99"/>
      <c r="AZ10" s="99"/>
      <c r="BA10" s="73">
        <v>70</v>
      </c>
      <c r="BB10" s="73">
        <v>1</v>
      </c>
      <c r="BC10" s="73"/>
      <c r="BD10" s="99"/>
      <c r="BE10" s="73"/>
      <c r="BF10" s="99"/>
      <c r="BG10" s="73"/>
      <c r="BH10" s="99"/>
      <c r="BI10" s="99"/>
      <c r="BJ10" s="100">
        <v>0</v>
      </c>
      <c r="BK10" s="99">
        <v>8</v>
      </c>
      <c r="BM10" s="85" t="str">
        <f t="shared" si="0"/>
        <v>Daniel Prevatt</v>
      </c>
      <c r="BN10" s="85">
        <f t="shared" si="1"/>
        <v>251409</v>
      </c>
      <c r="BO10" s="86">
        <f t="shared" si="2"/>
        <v>0.84420329546666661</v>
      </c>
      <c r="BP10" s="86">
        <f t="shared" si="3"/>
        <v>0.85</v>
      </c>
      <c r="BQ10" s="87">
        <f t="shared" si="4"/>
        <v>773.83453237410072</v>
      </c>
      <c r="BR10" s="85" t="str">
        <f>IFERROR(INDEX(RPT!I:I,MATCH(BN10,RPT!A:A,0),1),"")</f>
        <v/>
      </c>
      <c r="BS10" s="85">
        <f t="shared" si="6"/>
        <v>0</v>
      </c>
    </row>
    <row r="11" spans="1:71" ht="30" x14ac:dyDescent="0.25">
      <c r="A11" s="64" t="s">
        <v>48</v>
      </c>
      <c r="B11" s="64" t="s">
        <v>47</v>
      </c>
      <c r="C11" s="56">
        <v>253435</v>
      </c>
      <c r="D11" s="64" t="s">
        <v>249</v>
      </c>
      <c r="E11" s="65">
        <v>44158</v>
      </c>
      <c r="F11" s="56" t="s">
        <v>70</v>
      </c>
      <c r="G11" s="66">
        <v>40</v>
      </c>
      <c r="H11" s="66">
        <v>24.836660000000002</v>
      </c>
      <c r="I11" s="66">
        <v>0</v>
      </c>
      <c r="J11" s="66"/>
      <c r="K11" s="66">
        <v>0</v>
      </c>
      <c r="L11" s="66">
        <v>10.509722222222221</v>
      </c>
      <c r="M11" s="67">
        <v>0.42315360528437479</v>
      </c>
      <c r="N11" s="66">
        <v>6.1775000000000002</v>
      </c>
      <c r="O11" s="66">
        <v>23.986660000000001</v>
      </c>
      <c r="P11" s="67">
        <v>0.24872507011812375</v>
      </c>
      <c r="Q11" s="67">
        <v>0.15322446025428191</v>
      </c>
      <c r="R11" s="67">
        <v>0.90100624042114585</v>
      </c>
      <c r="S11" s="68">
        <v>98</v>
      </c>
      <c r="T11" s="66">
        <v>9.0769444444444431</v>
      </c>
      <c r="U11" s="66">
        <v>0</v>
      </c>
      <c r="V11" s="66">
        <v>333.43877551020404</v>
      </c>
      <c r="W11" s="67">
        <v>0.9</v>
      </c>
      <c r="X11" s="68">
        <v>1</v>
      </c>
      <c r="Y11" s="67"/>
      <c r="Z11" s="68"/>
      <c r="AA11" s="67"/>
      <c r="AB11" s="68"/>
      <c r="AC11" s="67"/>
      <c r="AD11" s="68"/>
      <c r="AF11" s="30">
        <f t="shared" si="5"/>
        <v>0.9</v>
      </c>
      <c r="AH11" s="94">
        <v>44441</v>
      </c>
      <c r="AI11" s="95" t="s">
        <v>45</v>
      </c>
      <c r="AJ11" s="95" t="s">
        <v>44</v>
      </c>
      <c r="AK11" s="96">
        <v>250280</v>
      </c>
      <c r="AL11" s="95" t="s">
        <v>242</v>
      </c>
      <c r="AM11" s="97">
        <v>44067</v>
      </c>
      <c r="AN11" s="95" t="s">
        <v>70</v>
      </c>
      <c r="AO11" s="95" t="s">
        <v>288</v>
      </c>
      <c r="AP11" s="98">
        <v>8</v>
      </c>
      <c r="AQ11" s="96">
        <v>8.0833399999999997</v>
      </c>
      <c r="AR11" s="96">
        <v>7.3509893959999992</v>
      </c>
      <c r="AS11" s="100">
        <v>8.0833399999999997</v>
      </c>
      <c r="AT11" s="100">
        <v>0</v>
      </c>
      <c r="AU11" s="73"/>
      <c r="AV11" s="100">
        <v>0</v>
      </c>
      <c r="AW11" s="100">
        <v>5.0558333333333323</v>
      </c>
      <c r="AX11" s="100">
        <v>0.96305555555555555</v>
      </c>
      <c r="AY11" s="100">
        <v>7.1388888888888891E-2</v>
      </c>
      <c r="AZ11" s="100">
        <v>29</v>
      </c>
      <c r="BA11" s="99">
        <v>75</v>
      </c>
      <c r="BB11" s="99">
        <v>1</v>
      </c>
      <c r="BC11" s="73"/>
      <c r="BD11" s="73">
        <v>0</v>
      </c>
      <c r="BE11" s="73"/>
      <c r="BF11" s="73">
        <v>0</v>
      </c>
      <c r="BG11" s="73"/>
      <c r="BH11" s="73">
        <v>0</v>
      </c>
      <c r="BI11" s="100">
        <v>7.1388888888888904E-2</v>
      </c>
      <c r="BJ11" s="100">
        <v>7.7433399999999999</v>
      </c>
      <c r="BK11" s="100">
        <v>8.0833399999999997</v>
      </c>
      <c r="BM11" s="85" t="str">
        <f t="shared" si="0"/>
        <v>Davida Burton</v>
      </c>
      <c r="BN11" s="85">
        <f t="shared" si="1"/>
        <v>253435</v>
      </c>
      <c r="BO11" s="86">
        <f t="shared" si="2"/>
        <v>0.90100624042114585</v>
      </c>
      <c r="BP11" s="86">
        <f t="shared" si="3"/>
        <v>0.9</v>
      </c>
      <c r="BQ11" s="87">
        <f t="shared" si="4"/>
        <v>333.43877551020404</v>
      </c>
      <c r="BR11" s="85" t="str">
        <f>IFERROR(INDEX(RPT!I:I,MATCH(BN11,RPT!A:A,0),1),"")</f>
        <v/>
      </c>
      <c r="BS11" s="85">
        <f t="shared" si="6"/>
        <v>2</v>
      </c>
    </row>
    <row r="12" spans="1:71" ht="30" x14ac:dyDescent="0.25">
      <c r="A12" s="64" t="s">
        <v>56</v>
      </c>
      <c r="B12" s="64" t="s">
        <v>20</v>
      </c>
      <c r="C12" s="56">
        <v>250570</v>
      </c>
      <c r="D12" s="64" t="s">
        <v>250</v>
      </c>
      <c r="E12" s="65">
        <v>44067</v>
      </c>
      <c r="F12" s="56" t="s">
        <v>191</v>
      </c>
      <c r="G12" s="66">
        <v>40</v>
      </c>
      <c r="H12" s="66">
        <v>39.749989999999997</v>
      </c>
      <c r="I12" s="66">
        <v>0</v>
      </c>
      <c r="J12" s="66"/>
      <c r="K12" s="66">
        <v>0</v>
      </c>
      <c r="L12" s="66">
        <v>0</v>
      </c>
      <c r="M12" s="67">
        <v>0</v>
      </c>
      <c r="N12" s="66">
        <v>0</v>
      </c>
      <c r="O12" s="66">
        <v>38.049990000000001</v>
      </c>
      <c r="P12" s="67">
        <v>0</v>
      </c>
      <c r="Q12" s="67">
        <v>0</v>
      </c>
      <c r="R12" s="67">
        <v>0</v>
      </c>
      <c r="S12" s="68">
        <v>0</v>
      </c>
      <c r="T12" s="66">
        <v>0</v>
      </c>
      <c r="U12" s="66">
        <v>0</v>
      </c>
      <c r="V12" s="66"/>
      <c r="W12" s="67"/>
      <c r="X12" s="68"/>
      <c r="Y12" s="67"/>
      <c r="Z12" s="68"/>
      <c r="AA12" s="67"/>
      <c r="AB12" s="68"/>
      <c r="AC12" s="67"/>
      <c r="AD12" s="68"/>
      <c r="AF12" s="30" t="str">
        <f t="shared" si="5"/>
        <v/>
      </c>
      <c r="AH12" s="94">
        <v>44441</v>
      </c>
      <c r="AI12" s="95" t="s">
        <v>53</v>
      </c>
      <c r="AJ12" s="95" t="s">
        <v>43</v>
      </c>
      <c r="AK12" s="96">
        <v>252764</v>
      </c>
      <c r="AL12" s="95" t="s">
        <v>243</v>
      </c>
      <c r="AM12" s="97">
        <v>44130</v>
      </c>
      <c r="AN12" s="95" t="s">
        <v>70</v>
      </c>
      <c r="AO12" s="95" t="s">
        <v>288</v>
      </c>
      <c r="AP12" s="98">
        <v>8</v>
      </c>
      <c r="AQ12" s="96">
        <v>10.58333</v>
      </c>
      <c r="AR12" s="96">
        <v>10.211855117000001</v>
      </c>
      <c r="AS12" s="100">
        <v>10.58333</v>
      </c>
      <c r="AT12" s="100">
        <v>0</v>
      </c>
      <c r="AU12" s="73"/>
      <c r="AV12" s="100">
        <v>0</v>
      </c>
      <c r="AW12" s="99">
        <v>8.067499999999999</v>
      </c>
      <c r="AX12" s="99">
        <v>1.2074999999999998</v>
      </c>
      <c r="AY12" s="99">
        <v>8.7499999999999994E-2</v>
      </c>
      <c r="AZ12" s="99">
        <v>46</v>
      </c>
      <c r="BA12" s="99">
        <v>70</v>
      </c>
      <c r="BB12" s="99">
        <v>1</v>
      </c>
      <c r="BC12" s="73"/>
      <c r="BD12" s="99">
        <v>0</v>
      </c>
      <c r="BE12" s="73"/>
      <c r="BF12" s="99">
        <v>0</v>
      </c>
      <c r="BG12" s="73"/>
      <c r="BH12" s="99">
        <v>0</v>
      </c>
      <c r="BI12" s="99">
        <v>8.7499999999999994E-2</v>
      </c>
      <c r="BJ12" s="100">
        <v>10.24333</v>
      </c>
      <c r="BK12" s="100">
        <v>10.58333</v>
      </c>
      <c r="BM12" s="85" t="str">
        <f t="shared" si="0"/>
        <v>Domenique Walker</v>
      </c>
      <c r="BN12" s="85">
        <f t="shared" si="1"/>
        <v>250570</v>
      </c>
      <c r="BO12" s="86">
        <f t="shared" si="2"/>
        <v>0</v>
      </c>
      <c r="BP12" s="86" t="str">
        <f t="shared" si="3"/>
        <v/>
      </c>
      <c r="BQ12" s="87">
        <f t="shared" si="4"/>
        <v>0</v>
      </c>
      <c r="BR12" s="85" t="str">
        <f>IFERROR(INDEX(RPT!I:I,MATCH(BN12,RPT!A:A,0),1),"")</f>
        <v/>
      </c>
      <c r="BS12" s="85">
        <f t="shared" si="6"/>
        <v>2</v>
      </c>
    </row>
    <row r="13" spans="1:71" ht="45" x14ac:dyDescent="0.25">
      <c r="A13" s="64" t="s">
        <v>21</v>
      </c>
      <c r="B13" s="64" t="s">
        <v>27</v>
      </c>
      <c r="C13" s="56">
        <v>232313</v>
      </c>
      <c r="D13" s="64" t="s">
        <v>251</v>
      </c>
      <c r="E13" s="65">
        <v>44067</v>
      </c>
      <c r="F13" s="56" t="s">
        <v>70</v>
      </c>
      <c r="G13" s="66">
        <v>40</v>
      </c>
      <c r="H13" s="66">
        <v>39.716680000000004</v>
      </c>
      <c r="I13" s="66">
        <v>0</v>
      </c>
      <c r="J13" s="66"/>
      <c r="K13" s="66">
        <v>0</v>
      </c>
      <c r="L13" s="66">
        <v>27.055833333333332</v>
      </c>
      <c r="M13" s="67">
        <v>0.68122092111760923</v>
      </c>
      <c r="N13" s="66">
        <v>23.359999999999992</v>
      </c>
      <c r="O13" s="66">
        <v>38.016680000000001</v>
      </c>
      <c r="P13" s="67">
        <v>0.58816597963374562</v>
      </c>
      <c r="Q13" s="67">
        <v>0.56767922235722934</v>
      </c>
      <c r="R13" s="67">
        <v>0.90466291273390009</v>
      </c>
      <c r="S13" s="68">
        <v>109</v>
      </c>
      <c r="T13" s="66">
        <v>25.845833333333335</v>
      </c>
      <c r="U13" s="66">
        <v>0</v>
      </c>
      <c r="V13" s="66">
        <v>853.62385321100919</v>
      </c>
      <c r="W13" s="67">
        <v>0.65</v>
      </c>
      <c r="X13" s="68">
        <v>1</v>
      </c>
      <c r="Y13" s="67"/>
      <c r="Z13" s="68"/>
      <c r="AA13" s="67"/>
      <c r="AB13" s="68"/>
      <c r="AC13" s="67"/>
      <c r="AD13" s="68"/>
      <c r="AF13" s="30">
        <f t="shared" si="5"/>
        <v>0.65</v>
      </c>
      <c r="AH13" s="94">
        <v>44441</v>
      </c>
      <c r="AI13" s="95" t="s">
        <v>87</v>
      </c>
      <c r="AJ13" s="95" t="s">
        <v>32</v>
      </c>
      <c r="AK13" s="96">
        <v>255482</v>
      </c>
      <c r="AL13" s="95" t="s">
        <v>244</v>
      </c>
      <c r="AM13" s="97">
        <v>44291</v>
      </c>
      <c r="AN13" s="95" t="s">
        <v>65</v>
      </c>
      <c r="AO13" s="95" t="s">
        <v>288</v>
      </c>
      <c r="AP13" s="73">
        <v>8</v>
      </c>
      <c r="AQ13" s="75">
        <v>8.34999</v>
      </c>
      <c r="AR13" s="96">
        <v>8.34999</v>
      </c>
      <c r="AS13" s="75">
        <v>8.34999</v>
      </c>
      <c r="AT13" s="100">
        <v>0</v>
      </c>
      <c r="AU13" s="73"/>
      <c r="AV13" s="100">
        <v>0</v>
      </c>
      <c r="AW13" s="99">
        <v>6.9569444444444439</v>
      </c>
      <c r="AX13" s="99">
        <v>8.5833333333333345E-2</v>
      </c>
      <c r="AY13" s="99">
        <v>6.6666666666666666E-2</v>
      </c>
      <c r="AZ13" s="99">
        <v>41</v>
      </c>
      <c r="BA13" s="73">
        <v>65</v>
      </c>
      <c r="BB13" s="73">
        <v>1</v>
      </c>
      <c r="BC13" s="100"/>
      <c r="BD13" s="100">
        <v>0</v>
      </c>
      <c r="BE13" s="100"/>
      <c r="BF13" s="100">
        <v>0</v>
      </c>
      <c r="BG13" s="100"/>
      <c r="BH13" s="100">
        <v>0</v>
      </c>
      <c r="BI13" s="99">
        <v>6.6666666666666693E-2</v>
      </c>
      <c r="BJ13" s="100">
        <v>8.0099900000000002</v>
      </c>
      <c r="BK13" s="75">
        <v>8.34999</v>
      </c>
      <c r="BM13" s="85" t="str">
        <f t="shared" si="0"/>
        <v>Erica Bell</v>
      </c>
      <c r="BN13" s="85">
        <f t="shared" si="1"/>
        <v>232313</v>
      </c>
      <c r="BO13" s="86">
        <f t="shared" si="2"/>
        <v>0.90466291273390009</v>
      </c>
      <c r="BP13" s="86">
        <f t="shared" si="3"/>
        <v>0.65</v>
      </c>
      <c r="BQ13" s="87">
        <f t="shared" si="4"/>
        <v>853.62385321100919</v>
      </c>
      <c r="BR13" s="85" t="str">
        <f>IFERROR(INDEX(RPT!I:I,MATCH(BN13,RPT!A:A,0),1),"")</f>
        <v>Yes</v>
      </c>
      <c r="BS13" s="85">
        <f t="shared" si="6"/>
        <v>1</v>
      </c>
    </row>
    <row r="14" spans="1:71" ht="45" x14ac:dyDescent="0.25">
      <c r="A14" s="64" t="s">
        <v>320</v>
      </c>
      <c r="B14" s="64" t="s">
        <v>321</v>
      </c>
      <c r="C14" s="56">
        <v>256785</v>
      </c>
      <c r="D14" s="64" t="s">
        <v>252</v>
      </c>
      <c r="E14" s="65">
        <v>44383</v>
      </c>
      <c r="F14" s="56" t="s">
        <v>65</v>
      </c>
      <c r="G14" s="66">
        <v>40</v>
      </c>
      <c r="H14" s="66"/>
      <c r="I14" s="66">
        <v>0</v>
      </c>
      <c r="J14" s="66"/>
      <c r="K14" s="66">
        <v>0</v>
      </c>
      <c r="L14" s="66"/>
      <c r="M14" s="67"/>
      <c r="N14" s="66"/>
      <c r="O14" s="66">
        <v>0</v>
      </c>
      <c r="P14" s="67"/>
      <c r="Q14" s="67">
        <v>0</v>
      </c>
      <c r="R14" s="67">
        <v>1</v>
      </c>
      <c r="S14" s="68"/>
      <c r="T14" s="66"/>
      <c r="U14" s="66"/>
      <c r="V14" s="66"/>
      <c r="W14" s="67"/>
      <c r="X14" s="68"/>
      <c r="Y14" s="67"/>
      <c r="Z14" s="68"/>
      <c r="AA14" s="67"/>
      <c r="AB14" s="68"/>
      <c r="AC14" s="67"/>
      <c r="AD14" s="68"/>
      <c r="AF14" s="30" t="str">
        <f t="shared" si="5"/>
        <v/>
      </c>
      <c r="AH14" s="94">
        <v>44441</v>
      </c>
      <c r="AI14" s="95" t="s">
        <v>290</v>
      </c>
      <c r="AJ14" s="95" t="s">
        <v>291</v>
      </c>
      <c r="AK14" s="96">
        <v>115527</v>
      </c>
      <c r="AL14" s="95" t="s">
        <v>292</v>
      </c>
      <c r="AM14" s="97">
        <v>44067</v>
      </c>
      <c r="AN14" s="95" t="s">
        <v>289</v>
      </c>
      <c r="AO14" s="95" t="s">
        <v>287</v>
      </c>
      <c r="AP14" s="73">
        <v>8</v>
      </c>
      <c r="AQ14" s="73">
        <v>8.25</v>
      </c>
      <c r="AR14" s="96">
        <v>6.5084250000000008</v>
      </c>
      <c r="AS14" s="73">
        <v>8.25</v>
      </c>
      <c r="AT14" s="100">
        <v>0</v>
      </c>
      <c r="AU14" s="73"/>
      <c r="AV14" s="100">
        <v>0</v>
      </c>
      <c r="AW14" s="99">
        <v>6.0516666666666676</v>
      </c>
      <c r="AX14" s="99">
        <v>0.20750000000000002</v>
      </c>
      <c r="AY14" s="99">
        <v>5.7777777777777782E-2</v>
      </c>
      <c r="AZ14" s="99">
        <v>35</v>
      </c>
      <c r="BA14" s="73">
        <v>90</v>
      </c>
      <c r="BB14" s="73">
        <v>1</v>
      </c>
      <c r="BC14" s="73"/>
      <c r="BD14" s="99">
        <v>0</v>
      </c>
      <c r="BE14" s="73"/>
      <c r="BF14" s="99">
        <v>0</v>
      </c>
      <c r="BG14" s="73"/>
      <c r="BH14" s="99">
        <v>0</v>
      </c>
      <c r="BI14" s="99">
        <v>5.7777777777777803E-2</v>
      </c>
      <c r="BJ14" s="100">
        <v>7.91</v>
      </c>
      <c r="BK14" s="73">
        <v>8.25</v>
      </c>
      <c r="BM14" s="85" t="str">
        <f t="shared" si="0"/>
        <v>Freed'ja Hilaire</v>
      </c>
      <c r="BN14" s="85">
        <f t="shared" si="1"/>
        <v>256785</v>
      </c>
      <c r="BO14" s="86">
        <f t="shared" si="2"/>
        <v>1</v>
      </c>
      <c r="BP14" s="86" t="str">
        <f t="shared" si="3"/>
        <v/>
      </c>
      <c r="BQ14" s="87">
        <f t="shared" si="4"/>
        <v>0</v>
      </c>
      <c r="BR14" s="85" t="str">
        <f>IFERROR(INDEX(RPT!I:I,MATCH(BN14,RPT!A:A,0),1),"")</f>
        <v/>
      </c>
      <c r="BS14" s="85">
        <f t="shared" si="6"/>
        <v>2</v>
      </c>
    </row>
    <row r="15" spans="1:71" ht="45" x14ac:dyDescent="0.25">
      <c r="A15" s="64" t="s">
        <v>28</v>
      </c>
      <c r="B15" s="64" t="s">
        <v>38</v>
      </c>
      <c r="C15" s="56">
        <v>250555</v>
      </c>
      <c r="D15" s="64" t="s">
        <v>253</v>
      </c>
      <c r="E15" s="65">
        <v>44305</v>
      </c>
      <c r="F15" s="56" t="s">
        <v>65</v>
      </c>
      <c r="G15" s="66">
        <v>40</v>
      </c>
      <c r="H15" s="66">
        <v>44.883349999999993</v>
      </c>
      <c r="I15" s="66">
        <v>0</v>
      </c>
      <c r="J15" s="66"/>
      <c r="K15" s="66">
        <v>0</v>
      </c>
      <c r="L15" s="66">
        <v>36.775833333333338</v>
      </c>
      <c r="M15" s="67">
        <v>0.81936471616609152</v>
      </c>
      <c r="N15" s="66">
        <v>29.723611111111119</v>
      </c>
      <c r="O15" s="66">
        <v>43.183350000000004</v>
      </c>
      <c r="P15" s="67">
        <v>0.66224136814901569</v>
      </c>
      <c r="Q15" s="67">
        <v>0.66224136814901569</v>
      </c>
      <c r="R15" s="67">
        <v>0.85621489572413834</v>
      </c>
      <c r="S15" s="68">
        <v>190</v>
      </c>
      <c r="T15" s="66">
        <v>29.430277777777782</v>
      </c>
      <c r="U15" s="66">
        <v>0</v>
      </c>
      <c r="V15" s="66">
        <v>557.62631578947378</v>
      </c>
      <c r="W15" s="67">
        <v>0.65</v>
      </c>
      <c r="X15" s="68">
        <v>1</v>
      </c>
      <c r="Y15" s="67"/>
      <c r="Z15" s="68"/>
      <c r="AA15" s="67"/>
      <c r="AB15" s="68"/>
      <c r="AC15" s="67"/>
      <c r="AD15" s="68"/>
      <c r="AF15" s="30">
        <f t="shared" si="5"/>
        <v>0.65</v>
      </c>
      <c r="AH15" s="94">
        <v>44441</v>
      </c>
      <c r="AI15" s="95" t="s">
        <v>293</v>
      </c>
      <c r="AJ15" s="95" t="s">
        <v>294</v>
      </c>
      <c r="AK15" s="96">
        <v>253777</v>
      </c>
      <c r="AL15" s="95" t="s">
        <v>295</v>
      </c>
      <c r="AM15" s="97">
        <v>44179</v>
      </c>
      <c r="AN15" s="95" t="s">
        <v>289</v>
      </c>
      <c r="AO15" s="95" t="s">
        <v>287</v>
      </c>
      <c r="AP15" s="96">
        <v>8</v>
      </c>
      <c r="AQ15" s="96">
        <v>8</v>
      </c>
      <c r="AR15" s="96">
        <v>7.5968</v>
      </c>
      <c r="AS15" s="100">
        <v>8</v>
      </c>
      <c r="AT15" s="100">
        <v>0</v>
      </c>
      <c r="AU15" s="73"/>
      <c r="AV15" s="100">
        <v>0</v>
      </c>
      <c r="AW15" s="99">
        <v>6.1511111111111116</v>
      </c>
      <c r="AX15" s="99">
        <v>0.51277777777777778</v>
      </c>
      <c r="AY15" s="99">
        <v>0.13944444444444445</v>
      </c>
      <c r="AZ15" s="99">
        <v>34</v>
      </c>
      <c r="BA15" s="73">
        <v>95</v>
      </c>
      <c r="BB15" s="73">
        <v>1</v>
      </c>
      <c r="BC15" s="73"/>
      <c r="BD15" s="99"/>
      <c r="BE15" s="73"/>
      <c r="BF15" s="99"/>
      <c r="BG15" s="73"/>
      <c r="BH15" s="99"/>
      <c r="BI15" s="99">
        <v>0.13944444444444401</v>
      </c>
      <c r="BJ15" s="100">
        <v>7.66</v>
      </c>
      <c r="BK15" s="100">
        <v>8</v>
      </c>
      <c r="BM15" s="85" t="str">
        <f t="shared" si="0"/>
        <v>Helen Pollen</v>
      </c>
      <c r="BN15" s="85">
        <f t="shared" si="1"/>
        <v>250555</v>
      </c>
      <c r="BO15" s="86">
        <f t="shared" si="2"/>
        <v>0.85621489572413834</v>
      </c>
      <c r="BP15" s="86">
        <f t="shared" si="3"/>
        <v>0.65</v>
      </c>
      <c r="BQ15" s="87">
        <f t="shared" si="4"/>
        <v>557.62631578947378</v>
      </c>
      <c r="BR15" s="85" t="str">
        <f>IFERROR(INDEX(RPT!I:I,MATCH(BN15,RPT!A:A,0),1),"")</f>
        <v/>
      </c>
      <c r="BS15" s="85">
        <f t="shared" si="6"/>
        <v>1</v>
      </c>
    </row>
    <row r="16" spans="1:71" ht="45" x14ac:dyDescent="0.25">
      <c r="A16" s="64" t="s">
        <v>19</v>
      </c>
      <c r="B16" s="64" t="s">
        <v>49</v>
      </c>
      <c r="C16" s="56">
        <v>254032</v>
      </c>
      <c r="D16" s="64" t="s">
        <v>254</v>
      </c>
      <c r="E16" s="65">
        <v>44193</v>
      </c>
      <c r="F16" s="56" t="s">
        <v>70</v>
      </c>
      <c r="G16" s="66"/>
      <c r="H16" s="66"/>
      <c r="I16" s="66">
        <v>0</v>
      </c>
      <c r="J16" s="66"/>
      <c r="K16" s="66">
        <v>0</v>
      </c>
      <c r="L16" s="66"/>
      <c r="M16" s="67"/>
      <c r="N16" s="66"/>
      <c r="O16" s="66">
        <v>0</v>
      </c>
      <c r="P16" s="67"/>
      <c r="Q16" s="67"/>
      <c r="R16" s="67"/>
      <c r="S16" s="68"/>
      <c r="T16" s="66"/>
      <c r="U16" s="66"/>
      <c r="V16" s="66"/>
      <c r="W16" s="67"/>
      <c r="X16" s="68"/>
      <c r="Y16" s="67"/>
      <c r="Z16" s="68"/>
      <c r="AA16" s="67"/>
      <c r="AB16" s="68"/>
      <c r="AC16" s="67"/>
      <c r="AD16" s="68"/>
      <c r="AF16" s="30">
        <f t="shared" si="5"/>
        <v>1</v>
      </c>
      <c r="AH16" s="94">
        <v>44441</v>
      </c>
      <c r="AI16" s="95" t="s">
        <v>88</v>
      </c>
      <c r="AJ16" s="95" t="s">
        <v>89</v>
      </c>
      <c r="AK16" s="96">
        <v>255116</v>
      </c>
      <c r="AL16" s="95" t="s">
        <v>246</v>
      </c>
      <c r="AM16" s="97">
        <v>44291</v>
      </c>
      <c r="AN16" s="95" t="s">
        <v>65</v>
      </c>
      <c r="AO16" s="95" t="s">
        <v>288</v>
      </c>
      <c r="AP16" s="96">
        <v>8</v>
      </c>
      <c r="AQ16" s="96">
        <v>8.0333299999999994</v>
      </c>
      <c r="AR16" s="96">
        <v>6.8974171379999998</v>
      </c>
      <c r="AS16" s="100">
        <v>8.0333299999999994</v>
      </c>
      <c r="AT16" s="100">
        <v>0</v>
      </c>
      <c r="AU16" s="73"/>
      <c r="AV16" s="100">
        <v>0</v>
      </c>
      <c r="AW16" s="99">
        <v>5.6083333333333334</v>
      </c>
      <c r="AX16" s="99">
        <v>0.27027777777777773</v>
      </c>
      <c r="AY16" s="99">
        <v>5.8055555555555555E-2</v>
      </c>
      <c r="AZ16" s="99">
        <v>55</v>
      </c>
      <c r="BA16" s="99">
        <v>65</v>
      </c>
      <c r="BB16" s="99">
        <v>1</v>
      </c>
      <c r="BC16" s="73"/>
      <c r="BD16" s="99">
        <v>0</v>
      </c>
      <c r="BE16" s="73"/>
      <c r="BF16" s="99">
        <v>0</v>
      </c>
      <c r="BG16" s="73"/>
      <c r="BH16" s="99">
        <v>0</v>
      </c>
      <c r="BI16" s="99">
        <v>5.8055555555555603E-2</v>
      </c>
      <c r="BJ16" s="100">
        <v>7.6933299999999996</v>
      </c>
      <c r="BK16" s="100">
        <v>8.0333299999999994</v>
      </c>
      <c r="BM16" s="85" t="str">
        <f t="shared" si="0"/>
        <v>Jennifer Cagle</v>
      </c>
      <c r="BN16" s="85">
        <f t="shared" si="1"/>
        <v>254032</v>
      </c>
      <c r="BO16" s="86">
        <f t="shared" si="2"/>
        <v>0</v>
      </c>
      <c r="BP16" s="86">
        <f t="shared" si="3"/>
        <v>1</v>
      </c>
      <c r="BQ16" s="87">
        <f t="shared" si="4"/>
        <v>0</v>
      </c>
      <c r="BR16" s="85" t="str">
        <f>IFERROR(INDEX(RPT!I:I,MATCH(BN16,RPT!A:A,0),1),"")</f>
        <v/>
      </c>
      <c r="BS16" s="85">
        <f t="shared" si="6"/>
        <v>2</v>
      </c>
    </row>
    <row r="17" spans="1:71" ht="30" x14ac:dyDescent="0.25">
      <c r="A17" s="64" t="s">
        <v>19</v>
      </c>
      <c r="B17" s="64" t="s">
        <v>30</v>
      </c>
      <c r="C17" s="56">
        <v>231889</v>
      </c>
      <c r="D17" s="64" t="s">
        <v>255</v>
      </c>
      <c r="E17" s="65">
        <v>44305</v>
      </c>
      <c r="F17" s="56" t="s">
        <v>70</v>
      </c>
      <c r="G17" s="66">
        <v>40</v>
      </c>
      <c r="H17" s="66">
        <v>32.88335</v>
      </c>
      <c r="I17" s="66">
        <v>8</v>
      </c>
      <c r="J17" s="66"/>
      <c r="K17" s="66">
        <v>0</v>
      </c>
      <c r="L17" s="66">
        <v>22.424722222222222</v>
      </c>
      <c r="M17" s="67">
        <v>0.68194761854319041</v>
      </c>
      <c r="N17" s="66">
        <v>16.563055555555557</v>
      </c>
      <c r="O17" s="66">
        <v>31.523349999999997</v>
      </c>
      <c r="P17" s="67">
        <v>0.50369124665082965</v>
      </c>
      <c r="Q17" s="67">
        <v>0.50369124665082965</v>
      </c>
      <c r="R17" s="67">
        <v>0.94601857544927748</v>
      </c>
      <c r="S17" s="68">
        <v>123</v>
      </c>
      <c r="T17" s="66">
        <v>18.13388888888889</v>
      </c>
      <c r="U17" s="66">
        <v>0</v>
      </c>
      <c r="V17" s="66">
        <v>530.74796747967491</v>
      </c>
      <c r="W17" s="67">
        <v>0.8</v>
      </c>
      <c r="X17" s="68">
        <v>1</v>
      </c>
      <c r="Y17" s="67"/>
      <c r="Z17" s="68"/>
      <c r="AA17" s="67"/>
      <c r="AB17" s="68"/>
      <c r="AC17" s="67"/>
      <c r="AD17" s="68"/>
      <c r="AF17" s="30">
        <f t="shared" si="5"/>
        <v>0.8</v>
      </c>
      <c r="AH17" s="94">
        <v>44441</v>
      </c>
      <c r="AI17" s="95" t="s">
        <v>57</v>
      </c>
      <c r="AJ17" s="95" t="s">
        <v>23</v>
      </c>
      <c r="AK17" s="96">
        <v>253870</v>
      </c>
      <c r="AL17" s="95" t="s">
        <v>247</v>
      </c>
      <c r="AM17" s="97">
        <v>44179</v>
      </c>
      <c r="AN17" s="95" t="s">
        <v>70</v>
      </c>
      <c r="AO17" s="95" t="s">
        <v>288</v>
      </c>
      <c r="AP17" s="98">
        <v>8</v>
      </c>
      <c r="AQ17" s="75">
        <v>4.5166700000000004</v>
      </c>
      <c r="AR17" s="96">
        <v>7.9375999999999998</v>
      </c>
      <c r="AS17" s="100">
        <v>8</v>
      </c>
      <c r="AT17" s="100">
        <v>0</v>
      </c>
      <c r="AU17" s="73"/>
      <c r="AV17" s="100">
        <v>0</v>
      </c>
      <c r="AW17" s="73">
        <v>5.6</v>
      </c>
      <c r="AX17" s="73">
        <v>0</v>
      </c>
      <c r="AY17" s="73">
        <v>9.0277777777777776E-2</v>
      </c>
      <c r="AZ17" s="73">
        <v>21</v>
      </c>
      <c r="BA17" s="73">
        <v>75</v>
      </c>
      <c r="BB17" s="73">
        <v>1</v>
      </c>
      <c r="BC17" s="73"/>
      <c r="BD17" s="73"/>
      <c r="BE17" s="73"/>
      <c r="BF17" s="73"/>
      <c r="BG17" s="73"/>
      <c r="BH17" s="73"/>
      <c r="BI17" s="73">
        <v>9.0277777777777804E-2</v>
      </c>
      <c r="BJ17" s="100">
        <v>4.3466699999999996</v>
      </c>
      <c r="BK17" s="100">
        <v>8</v>
      </c>
      <c r="BM17" s="85" t="str">
        <f t="shared" si="0"/>
        <v>Jennifer Faux</v>
      </c>
      <c r="BN17" s="85">
        <f t="shared" si="1"/>
        <v>231889</v>
      </c>
      <c r="BO17" s="86">
        <f t="shared" si="2"/>
        <v>0.94601857544927748</v>
      </c>
      <c r="BP17" s="86">
        <f t="shared" si="3"/>
        <v>0.8</v>
      </c>
      <c r="BQ17" s="87">
        <f t="shared" si="4"/>
        <v>530.74796747967491</v>
      </c>
      <c r="BR17" s="85" t="str">
        <f>IFERROR(INDEX(RPT!I:I,MATCH(BN17,RPT!A:A,0),1),"")</f>
        <v>Yes</v>
      </c>
      <c r="BS17" s="85">
        <f t="shared" si="6"/>
        <v>2</v>
      </c>
    </row>
    <row r="18" spans="1:71" ht="30" x14ac:dyDescent="0.25">
      <c r="A18" s="64" t="s">
        <v>16</v>
      </c>
      <c r="B18" s="64" t="s">
        <v>50</v>
      </c>
      <c r="C18" s="56">
        <v>248673</v>
      </c>
      <c r="D18" s="64" t="s">
        <v>256</v>
      </c>
      <c r="E18" s="65">
        <v>44130</v>
      </c>
      <c r="F18" s="56" t="s">
        <v>65</v>
      </c>
      <c r="G18" s="66">
        <v>40</v>
      </c>
      <c r="H18" s="66">
        <v>53.516649999999998</v>
      </c>
      <c r="I18" s="66">
        <v>0</v>
      </c>
      <c r="J18" s="66"/>
      <c r="K18" s="66">
        <v>0</v>
      </c>
      <c r="L18" s="66">
        <v>53.516649999999998</v>
      </c>
      <c r="M18" s="67">
        <v>1</v>
      </c>
      <c r="N18" s="66">
        <v>0</v>
      </c>
      <c r="O18" s="66">
        <v>51.816649999999996</v>
      </c>
      <c r="P18" s="67">
        <v>0</v>
      </c>
      <c r="Q18" s="67">
        <v>0</v>
      </c>
      <c r="R18" s="67">
        <v>1</v>
      </c>
      <c r="S18" s="68">
        <v>0</v>
      </c>
      <c r="T18" s="66">
        <v>0</v>
      </c>
      <c r="U18" s="66">
        <v>0</v>
      </c>
      <c r="V18" s="66"/>
      <c r="W18" s="67"/>
      <c r="X18" s="68"/>
      <c r="Y18" s="67"/>
      <c r="Z18" s="68"/>
      <c r="AA18" s="67"/>
      <c r="AB18" s="68"/>
      <c r="AC18" s="67"/>
      <c r="AD18" s="68"/>
      <c r="AF18" s="30" t="str">
        <f t="shared" si="5"/>
        <v/>
      </c>
      <c r="AH18" s="94">
        <v>44441</v>
      </c>
      <c r="AI18" s="95" t="s">
        <v>35</v>
      </c>
      <c r="AJ18" s="95" t="s">
        <v>55</v>
      </c>
      <c r="AK18" s="96">
        <v>251409</v>
      </c>
      <c r="AL18" s="95" t="s">
        <v>248</v>
      </c>
      <c r="AM18" s="97">
        <v>44067</v>
      </c>
      <c r="AN18" s="95" t="s">
        <v>70</v>
      </c>
      <c r="AO18" s="95" t="s">
        <v>288</v>
      </c>
      <c r="AP18" s="75">
        <v>8</v>
      </c>
      <c r="AQ18" s="96">
        <v>8.2500099999999996</v>
      </c>
      <c r="AR18" s="96">
        <v>7.7071593419999997</v>
      </c>
      <c r="AS18" s="100">
        <v>8.2500099999999996</v>
      </c>
      <c r="AT18" s="100">
        <v>0</v>
      </c>
      <c r="AU18" s="73"/>
      <c r="AV18" s="100">
        <v>0</v>
      </c>
      <c r="AW18" s="99">
        <v>6.8833333333333337</v>
      </c>
      <c r="AX18" s="99">
        <v>0</v>
      </c>
      <c r="AY18" s="99">
        <v>8.3333333333333329E-2</v>
      </c>
      <c r="AZ18" s="99">
        <v>28</v>
      </c>
      <c r="BA18" s="73">
        <v>85</v>
      </c>
      <c r="BB18" s="73">
        <v>1</v>
      </c>
      <c r="BC18" s="99"/>
      <c r="BD18" s="100">
        <v>0</v>
      </c>
      <c r="BE18" s="99"/>
      <c r="BF18" s="100">
        <v>0</v>
      </c>
      <c r="BG18" s="99"/>
      <c r="BH18" s="100">
        <v>0</v>
      </c>
      <c r="BI18" s="99">
        <v>8.3333333333333301E-2</v>
      </c>
      <c r="BJ18" s="100">
        <v>7.9100099999999998</v>
      </c>
      <c r="BK18" s="100">
        <v>8.2500099999999996</v>
      </c>
      <c r="BM18" s="85" t="str">
        <f t="shared" si="0"/>
        <v>Kelly Duke</v>
      </c>
      <c r="BN18" s="85">
        <f t="shared" si="1"/>
        <v>248673</v>
      </c>
      <c r="BO18" s="86">
        <f t="shared" si="2"/>
        <v>1</v>
      </c>
      <c r="BP18" s="86" t="str">
        <f t="shared" si="3"/>
        <v/>
      </c>
      <c r="BQ18" s="87">
        <f t="shared" si="4"/>
        <v>0</v>
      </c>
      <c r="BR18" s="85" t="str">
        <f>IFERROR(INDEX(RPT!I:I,MATCH(BN18,RPT!A:A,0),1),"")</f>
        <v/>
      </c>
      <c r="BS18" s="85">
        <f t="shared" si="6"/>
        <v>2</v>
      </c>
    </row>
    <row r="19" spans="1:71" ht="30" x14ac:dyDescent="0.25">
      <c r="A19" s="64" t="s">
        <v>59</v>
      </c>
      <c r="B19" s="64" t="s">
        <v>58</v>
      </c>
      <c r="C19" s="56">
        <v>254333</v>
      </c>
      <c r="D19" s="64" t="s">
        <v>257</v>
      </c>
      <c r="E19" s="65">
        <v>44214</v>
      </c>
      <c r="F19" s="56" t="s">
        <v>70</v>
      </c>
      <c r="G19" s="66">
        <v>40</v>
      </c>
      <c r="H19" s="66">
        <v>18.216660000000001</v>
      </c>
      <c r="I19" s="66">
        <v>0</v>
      </c>
      <c r="J19" s="66"/>
      <c r="K19" s="66">
        <v>0</v>
      </c>
      <c r="L19" s="66">
        <v>15.611111111111111</v>
      </c>
      <c r="M19" s="67">
        <v>0.85696890160496542</v>
      </c>
      <c r="N19" s="66">
        <v>13.889722222222218</v>
      </c>
      <c r="O19" s="66">
        <v>17.536660000000001</v>
      </c>
      <c r="P19" s="67">
        <v>0.76247359407389814</v>
      </c>
      <c r="Q19" s="67">
        <v>0.34680954362602295</v>
      </c>
      <c r="R19" s="67">
        <v>0.78657503121098638</v>
      </c>
      <c r="S19" s="68">
        <v>64</v>
      </c>
      <c r="T19" s="66">
        <v>14.341666666666667</v>
      </c>
      <c r="U19" s="66">
        <v>0</v>
      </c>
      <c r="V19" s="66">
        <v>806.71875</v>
      </c>
      <c r="W19" s="67"/>
      <c r="X19" s="68"/>
      <c r="Y19" s="67"/>
      <c r="Z19" s="68"/>
      <c r="AA19" s="67"/>
      <c r="AB19" s="68"/>
      <c r="AC19" s="67"/>
      <c r="AD19" s="68"/>
      <c r="AF19" s="30" t="str">
        <f t="shared" si="5"/>
        <v/>
      </c>
      <c r="AH19" s="94">
        <v>44441</v>
      </c>
      <c r="AI19" s="95" t="s">
        <v>21</v>
      </c>
      <c r="AJ19" s="95" t="s">
        <v>27</v>
      </c>
      <c r="AK19" s="96">
        <v>232313</v>
      </c>
      <c r="AL19" s="95" t="s">
        <v>251</v>
      </c>
      <c r="AM19" s="97">
        <v>44067</v>
      </c>
      <c r="AN19" s="95" t="s">
        <v>70</v>
      </c>
      <c r="AO19" s="95" t="s">
        <v>288</v>
      </c>
      <c r="AP19" s="96">
        <v>8</v>
      </c>
      <c r="AQ19" s="75">
        <v>8.1999999999999993</v>
      </c>
      <c r="AR19" s="96">
        <v>7.3660599999999992</v>
      </c>
      <c r="AS19" s="100">
        <v>8.1999999999999993</v>
      </c>
      <c r="AT19" s="100">
        <v>0</v>
      </c>
      <c r="AU19" s="73"/>
      <c r="AV19" s="100">
        <v>0</v>
      </c>
      <c r="AW19" s="73">
        <v>6.3666666666666671</v>
      </c>
      <c r="AX19" s="73">
        <v>3.0555555555555553E-3</v>
      </c>
      <c r="AY19" s="73">
        <v>6.8333333333333329E-2</v>
      </c>
      <c r="AZ19" s="73">
        <v>24</v>
      </c>
      <c r="BA19" s="73">
        <v>95</v>
      </c>
      <c r="BB19" s="73">
        <v>1</v>
      </c>
      <c r="BC19" s="73">
        <v>1</v>
      </c>
      <c r="BD19" s="75">
        <v>1</v>
      </c>
      <c r="BE19" s="73">
        <v>1</v>
      </c>
      <c r="BF19" s="75">
        <v>1</v>
      </c>
      <c r="BG19" s="73">
        <v>1</v>
      </c>
      <c r="BH19" s="75">
        <v>1</v>
      </c>
      <c r="BI19" s="73">
        <v>6.8333333333333302E-2</v>
      </c>
      <c r="BJ19" s="100">
        <v>7.86</v>
      </c>
      <c r="BK19" s="100">
        <v>8.1999999999999993</v>
      </c>
      <c r="BM19" s="85" t="str">
        <f t="shared" si="0"/>
        <v>Kiera Wynn</v>
      </c>
      <c r="BN19" s="85">
        <f t="shared" si="1"/>
        <v>254333</v>
      </c>
      <c r="BO19" s="86">
        <f t="shared" si="2"/>
        <v>0.78657503121098638</v>
      </c>
      <c r="BP19" s="86" t="str">
        <f t="shared" si="3"/>
        <v/>
      </c>
      <c r="BQ19" s="87">
        <f t="shared" si="4"/>
        <v>806.71875</v>
      </c>
      <c r="BR19" s="85" t="str">
        <f>IFERROR(INDEX(RPT!I:I,MATCH(BN19,RPT!A:A,0),1),"")</f>
        <v>No</v>
      </c>
      <c r="BS19" s="85">
        <f t="shared" si="6"/>
        <v>1</v>
      </c>
    </row>
    <row r="20" spans="1:71" ht="45" x14ac:dyDescent="0.25">
      <c r="A20" s="64" t="s">
        <v>37</v>
      </c>
      <c r="B20" s="64" t="s">
        <v>49</v>
      </c>
      <c r="C20" s="56">
        <v>254209</v>
      </c>
      <c r="D20" s="64" t="s">
        <v>258</v>
      </c>
      <c r="E20" s="65">
        <v>44207</v>
      </c>
      <c r="F20" s="56" t="s">
        <v>70</v>
      </c>
      <c r="G20" s="66">
        <v>40</v>
      </c>
      <c r="H20" s="66">
        <v>32.683340000000001</v>
      </c>
      <c r="I20" s="66">
        <v>0</v>
      </c>
      <c r="J20" s="66"/>
      <c r="K20" s="66">
        <v>0</v>
      </c>
      <c r="L20" s="66">
        <v>24.773333333333333</v>
      </c>
      <c r="M20" s="67">
        <v>0.75798046752055737</v>
      </c>
      <c r="N20" s="66">
        <v>18.395833333333329</v>
      </c>
      <c r="O20" s="66">
        <v>31.323339999999998</v>
      </c>
      <c r="P20" s="67">
        <v>0.56285047162662472</v>
      </c>
      <c r="Q20" s="67">
        <v>0.45291338096730549</v>
      </c>
      <c r="R20" s="67">
        <v>0.96588494623020538</v>
      </c>
      <c r="S20" s="68">
        <v>174</v>
      </c>
      <c r="T20" s="66">
        <v>23.388055555555553</v>
      </c>
      <c r="U20" s="66">
        <v>0</v>
      </c>
      <c r="V20" s="66">
        <v>483.89080459770105</v>
      </c>
      <c r="W20" s="67">
        <v>1</v>
      </c>
      <c r="X20" s="68">
        <v>1</v>
      </c>
      <c r="Y20" s="67"/>
      <c r="Z20" s="68"/>
      <c r="AA20" s="67"/>
      <c r="AB20" s="68"/>
      <c r="AC20" s="67"/>
      <c r="AD20" s="68"/>
      <c r="AF20" s="30">
        <f t="shared" si="5"/>
        <v>1</v>
      </c>
      <c r="AH20" s="94">
        <v>44441</v>
      </c>
      <c r="AI20" s="95" t="s">
        <v>28</v>
      </c>
      <c r="AJ20" s="95" t="s">
        <v>38</v>
      </c>
      <c r="AK20" s="96">
        <v>250555</v>
      </c>
      <c r="AL20" s="95" t="s">
        <v>253</v>
      </c>
      <c r="AM20" s="97">
        <v>44305</v>
      </c>
      <c r="AN20" s="95" t="s">
        <v>65</v>
      </c>
      <c r="AO20" s="95" t="s">
        <v>288</v>
      </c>
      <c r="AP20" s="98">
        <v>8</v>
      </c>
      <c r="AQ20" s="98">
        <v>8.4499999999999993</v>
      </c>
      <c r="AR20" s="96">
        <v>7.6100699999999986</v>
      </c>
      <c r="AS20" s="99">
        <v>8.4499999999999993</v>
      </c>
      <c r="AT20" s="100">
        <v>0</v>
      </c>
      <c r="AU20" s="73"/>
      <c r="AV20" s="100">
        <v>0</v>
      </c>
      <c r="AW20" s="99">
        <v>6.5666666666666664</v>
      </c>
      <c r="AX20" s="99">
        <v>0.44888888888888889</v>
      </c>
      <c r="AY20" s="99">
        <v>4.1666666666666664E-2</v>
      </c>
      <c r="AZ20" s="99">
        <v>42</v>
      </c>
      <c r="BA20" s="99">
        <v>50</v>
      </c>
      <c r="BB20" s="99">
        <v>1</v>
      </c>
      <c r="BC20" s="100"/>
      <c r="BD20" s="100">
        <v>0</v>
      </c>
      <c r="BE20" s="100"/>
      <c r="BF20" s="100">
        <v>0</v>
      </c>
      <c r="BG20" s="100"/>
      <c r="BH20" s="100">
        <v>0</v>
      </c>
      <c r="BI20" s="99">
        <v>4.1666666666666699E-2</v>
      </c>
      <c r="BJ20" s="100">
        <v>8.11</v>
      </c>
      <c r="BK20" s="99">
        <v>8.4499999999999993</v>
      </c>
      <c r="BM20" s="85" t="str">
        <f t="shared" si="0"/>
        <v>Laura Cagle</v>
      </c>
      <c r="BN20" s="85">
        <f t="shared" si="1"/>
        <v>254209</v>
      </c>
      <c r="BO20" s="86">
        <f t="shared" si="2"/>
        <v>0.96588494623020538</v>
      </c>
      <c r="BP20" s="86">
        <f t="shared" si="3"/>
        <v>1</v>
      </c>
      <c r="BQ20" s="87">
        <f t="shared" si="4"/>
        <v>483.89080459770105</v>
      </c>
      <c r="BR20" s="85" t="str">
        <f>IFERROR(INDEX(RPT!I:I,MATCH(BN20,RPT!A:A,0),1),"")</f>
        <v/>
      </c>
      <c r="BS20" s="85">
        <f t="shared" si="6"/>
        <v>2</v>
      </c>
    </row>
    <row r="21" spans="1:71" ht="30" x14ac:dyDescent="0.25">
      <c r="A21" s="64" t="s">
        <v>54</v>
      </c>
      <c r="B21" s="64" t="s">
        <v>36</v>
      </c>
      <c r="C21" s="56">
        <v>254228</v>
      </c>
      <c r="D21" s="64" t="s">
        <v>259</v>
      </c>
      <c r="E21" s="65">
        <v>44207</v>
      </c>
      <c r="F21" s="56" t="s">
        <v>70</v>
      </c>
      <c r="G21" s="66">
        <v>40</v>
      </c>
      <c r="H21" s="66">
        <v>34.36665</v>
      </c>
      <c r="I21" s="66">
        <v>0</v>
      </c>
      <c r="J21" s="66"/>
      <c r="K21" s="66">
        <v>0</v>
      </c>
      <c r="L21" s="66">
        <v>28.121388888888891</v>
      </c>
      <c r="M21" s="67">
        <v>0.81827553424290378</v>
      </c>
      <c r="N21" s="66">
        <v>20.46833333333333</v>
      </c>
      <c r="O21" s="66">
        <v>33.00665</v>
      </c>
      <c r="P21" s="67">
        <v>0.59558709776289898</v>
      </c>
      <c r="Q21" s="67">
        <v>0.48312371484017097</v>
      </c>
      <c r="R21" s="67">
        <v>0.94573876933861889</v>
      </c>
      <c r="S21" s="68">
        <v>113</v>
      </c>
      <c r="T21" s="66">
        <v>27.145833333333332</v>
      </c>
      <c r="U21" s="66">
        <v>0</v>
      </c>
      <c r="V21" s="66">
        <v>864.82300884955748</v>
      </c>
      <c r="W21" s="67">
        <v>0.85</v>
      </c>
      <c r="X21" s="68">
        <v>2</v>
      </c>
      <c r="Y21" s="67"/>
      <c r="Z21" s="68"/>
      <c r="AA21" s="67"/>
      <c r="AB21" s="68"/>
      <c r="AC21" s="67"/>
      <c r="AD21" s="68"/>
      <c r="AF21" s="30">
        <f t="shared" si="5"/>
        <v>0.85</v>
      </c>
      <c r="AH21" s="94">
        <v>44441</v>
      </c>
      <c r="AI21" s="95" t="s">
        <v>19</v>
      </c>
      <c r="AJ21" s="95" t="s">
        <v>49</v>
      </c>
      <c r="AK21" s="96">
        <v>254032</v>
      </c>
      <c r="AL21" s="95" t="s">
        <v>254</v>
      </c>
      <c r="AM21" s="97">
        <v>44193</v>
      </c>
      <c r="AN21" s="95" t="s">
        <v>70</v>
      </c>
      <c r="AO21" s="95" t="s">
        <v>288</v>
      </c>
      <c r="AP21" s="96">
        <v>8</v>
      </c>
      <c r="AQ21" s="96">
        <v>7.9833400000000001</v>
      </c>
      <c r="AR21" s="96">
        <v>6.6239999999999997</v>
      </c>
      <c r="AS21" s="100">
        <v>8</v>
      </c>
      <c r="AT21" s="100">
        <v>0</v>
      </c>
      <c r="AU21" s="73"/>
      <c r="AV21" s="100">
        <v>0</v>
      </c>
      <c r="AW21" s="73">
        <v>5.8122222222222213</v>
      </c>
      <c r="AX21" s="73">
        <v>0.68222222222222229</v>
      </c>
      <c r="AY21" s="73">
        <v>0.13694444444444445</v>
      </c>
      <c r="AZ21" s="73">
        <v>40</v>
      </c>
      <c r="BA21" s="73">
        <v>75</v>
      </c>
      <c r="BB21" s="73">
        <v>1</v>
      </c>
      <c r="BC21" s="73"/>
      <c r="BD21" s="73">
        <v>0</v>
      </c>
      <c r="BE21" s="73"/>
      <c r="BF21" s="73">
        <v>0</v>
      </c>
      <c r="BG21" s="73"/>
      <c r="BH21" s="73">
        <v>0</v>
      </c>
      <c r="BI21" s="73">
        <v>0.13694444444444401</v>
      </c>
      <c r="BJ21" s="100">
        <v>7.6433400000000002</v>
      </c>
      <c r="BK21" s="100">
        <v>8</v>
      </c>
      <c r="BM21" s="85" t="str">
        <f t="shared" si="0"/>
        <v>Lerline Perry</v>
      </c>
      <c r="BN21" s="85">
        <f t="shared" si="1"/>
        <v>254228</v>
      </c>
      <c r="BO21" s="86">
        <f t="shared" si="2"/>
        <v>0.94573876933861889</v>
      </c>
      <c r="BP21" s="86">
        <f t="shared" si="3"/>
        <v>0.85</v>
      </c>
      <c r="BQ21" s="87">
        <f t="shared" si="4"/>
        <v>864.82300884955748</v>
      </c>
      <c r="BR21" s="85" t="str">
        <f>IFERROR(INDEX(RPT!I:I,MATCH(BN21,RPT!A:A,0),1),"")</f>
        <v>Yes</v>
      </c>
      <c r="BS21" s="85">
        <f t="shared" si="6"/>
        <v>1</v>
      </c>
    </row>
    <row r="22" spans="1:71" ht="30" x14ac:dyDescent="0.25">
      <c r="A22" s="64" t="s">
        <v>14</v>
      </c>
      <c r="B22" s="64" t="s">
        <v>46</v>
      </c>
      <c r="C22" s="56">
        <v>253430</v>
      </c>
      <c r="D22" s="64" t="s">
        <v>260</v>
      </c>
      <c r="E22" s="65">
        <v>44158</v>
      </c>
      <c r="F22" s="56" t="s">
        <v>70</v>
      </c>
      <c r="G22" s="66">
        <v>40</v>
      </c>
      <c r="H22" s="66">
        <v>19.033329999999999</v>
      </c>
      <c r="I22" s="66">
        <v>0</v>
      </c>
      <c r="J22" s="66"/>
      <c r="K22" s="66">
        <v>0</v>
      </c>
      <c r="L22" s="66">
        <v>14.448611111111111</v>
      </c>
      <c r="M22" s="67">
        <v>0.75912155734761655</v>
      </c>
      <c r="N22" s="66">
        <v>14.4486111111111</v>
      </c>
      <c r="O22" s="66">
        <v>18.523329999999998</v>
      </c>
      <c r="P22" s="67">
        <v>0.75912155734761599</v>
      </c>
      <c r="Q22" s="67">
        <v>0.36091454573254589</v>
      </c>
      <c r="R22" s="67">
        <v>0.95147277341155467</v>
      </c>
      <c r="S22" s="68">
        <v>87</v>
      </c>
      <c r="T22" s="66">
        <v>12.977777777777778</v>
      </c>
      <c r="U22" s="66">
        <v>0</v>
      </c>
      <c r="V22" s="66">
        <v>537.0114942528736</v>
      </c>
      <c r="W22" s="67">
        <v>0.95</v>
      </c>
      <c r="X22" s="68">
        <v>1</v>
      </c>
      <c r="Y22" s="67"/>
      <c r="Z22" s="68"/>
      <c r="AA22" s="67"/>
      <c r="AB22" s="68"/>
      <c r="AC22" s="67"/>
      <c r="AD22" s="68"/>
      <c r="AF22" s="30">
        <f t="shared" si="5"/>
        <v>0.95</v>
      </c>
      <c r="AH22" s="94">
        <v>44441</v>
      </c>
      <c r="AI22" s="95" t="s">
        <v>19</v>
      </c>
      <c r="AJ22" s="95" t="s">
        <v>30</v>
      </c>
      <c r="AK22" s="96">
        <v>231889</v>
      </c>
      <c r="AL22" s="95" t="s">
        <v>255</v>
      </c>
      <c r="AM22" s="97">
        <v>44305</v>
      </c>
      <c r="AN22" s="95" t="s">
        <v>70</v>
      </c>
      <c r="AO22" s="95" t="s">
        <v>288</v>
      </c>
      <c r="AP22" s="73">
        <v>10</v>
      </c>
      <c r="AQ22" s="75">
        <v>10.133330000000001</v>
      </c>
      <c r="AR22" s="96">
        <v>9.413863570000002</v>
      </c>
      <c r="AS22" s="75">
        <v>10.133330000000001</v>
      </c>
      <c r="AT22" s="100">
        <v>0</v>
      </c>
      <c r="AU22" s="73"/>
      <c r="AV22" s="100">
        <v>0</v>
      </c>
      <c r="AW22" s="73">
        <v>7.28</v>
      </c>
      <c r="AX22" s="73">
        <v>0.90416666666666667</v>
      </c>
      <c r="AY22" s="73">
        <v>0.14305555555555557</v>
      </c>
      <c r="AZ22" s="73">
        <v>26</v>
      </c>
      <c r="BA22" s="73">
        <v>80</v>
      </c>
      <c r="BB22" s="73">
        <v>1</v>
      </c>
      <c r="BC22" s="73"/>
      <c r="BD22" s="75">
        <v>0</v>
      </c>
      <c r="BE22" s="73"/>
      <c r="BF22" s="75">
        <v>0</v>
      </c>
      <c r="BG22" s="73"/>
      <c r="BH22" s="75">
        <v>0</v>
      </c>
      <c r="BI22" s="73">
        <v>0.14305555555555599</v>
      </c>
      <c r="BJ22" s="100">
        <v>9.7933299999999992</v>
      </c>
      <c r="BK22" s="75">
        <v>10.133330000000001</v>
      </c>
      <c r="BM22" s="85" t="str">
        <f t="shared" si="0"/>
        <v>Lisa Boyd</v>
      </c>
      <c r="BN22" s="85">
        <f t="shared" si="1"/>
        <v>253430</v>
      </c>
      <c r="BO22" s="86">
        <f t="shared" si="2"/>
        <v>0.95147277341155467</v>
      </c>
      <c r="BP22" s="86">
        <f t="shared" si="3"/>
        <v>0.95</v>
      </c>
      <c r="BQ22" s="87">
        <f t="shared" si="4"/>
        <v>537.0114942528736</v>
      </c>
      <c r="BR22" s="85" t="str">
        <f>IFERROR(INDEX(RPT!I:I,MATCH(BN22,RPT!A:A,0),1),"")</f>
        <v/>
      </c>
      <c r="BS22" s="85">
        <f t="shared" si="6"/>
        <v>2</v>
      </c>
    </row>
    <row r="23" spans="1:71" ht="30" x14ac:dyDescent="0.25">
      <c r="A23" s="64" t="s">
        <v>198</v>
      </c>
      <c r="B23" s="64" t="s">
        <v>22</v>
      </c>
      <c r="C23" s="56">
        <v>213556</v>
      </c>
      <c r="D23" s="64" t="s">
        <v>261</v>
      </c>
      <c r="E23" s="65">
        <v>44214</v>
      </c>
      <c r="F23" s="56" t="s">
        <v>191</v>
      </c>
      <c r="G23" s="66">
        <v>40</v>
      </c>
      <c r="H23" s="66">
        <v>44.750009999999996</v>
      </c>
      <c r="I23" s="66">
        <v>0</v>
      </c>
      <c r="J23" s="66"/>
      <c r="K23" s="66">
        <v>0</v>
      </c>
      <c r="L23" s="66">
        <v>0</v>
      </c>
      <c r="M23" s="67">
        <v>0</v>
      </c>
      <c r="N23" s="66">
        <v>0</v>
      </c>
      <c r="O23" s="66">
        <v>43.05001</v>
      </c>
      <c r="P23" s="67">
        <v>0</v>
      </c>
      <c r="Q23" s="67">
        <v>0</v>
      </c>
      <c r="R23" s="67">
        <v>0</v>
      </c>
      <c r="S23" s="68">
        <v>0</v>
      </c>
      <c r="T23" s="66">
        <v>0</v>
      </c>
      <c r="U23" s="66">
        <v>0</v>
      </c>
      <c r="V23" s="66"/>
      <c r="W23" s="67"/>
      <c r="X23" s="68"/>
      <c r="Y23" s="67"/>
      <c r="Z23" s="68"/>
      <c r="AA23" s="67"/>
      <c r="AB23" s="68"/>
      <c r="AC23" s="67"/>
      <c r="AD23" s="68"/>
      <c r="AF23" s="30" t="str">
        <f t="shared" si="5"/>
        <v/>
      </c>
      <c r="AH23" s="94">
        <v>44441</v>
      </c>
      <c r="AI23" s="95" t="s">
        <v>37</v>
      </c>
      <c r="AJ23" s="95" t="s">
        <v>49</v>
      </c>
      <c r="AK23" s="96">
        <v>254209</v>
      </c>
      <c r="AL23" s="95" t="s">
        <v>258</v>
      </c>
      <c r="AM23" s="97">
        <v>44207</v>
      </c>
      <c r="AN23" s="95" t="s">
        <v>70</v>
      </c>
      <c r="AO23" s="95" t="s">
        <v>288</v>
      </c>
      <c r="AP23" s="75">
        <v>8</v>
      </c>
      <c r="AQ23" s="75">
        <v>8.1833200000000001</v>
      </c>
      <c r="AR23" s="96">
        <v>7.2602415039999997</v>
      </c>
      <c r="AS23" s="75">
        <v>8.1833200000000001</v>
      </c>
      <c r="AT23" s="100">
        <v>0</v>
      </c>
      <c r="AU23" s="73"/>
      <c r="AV23" s="100">
        <v>0</v>
      </c>
      <c r="AW23" s="99">
        <v>5.4819444444444443</v>
      </c>
      <c r="AX23" s="99">
        <v>8.249999999999999E-2</v>
      </c>
      <c r="AY23" s="99">
        <v>0.11249999999999999</v>
      </c>
      <c r="AZ23" s="99">
        <v>35</v>
      </c>
      <c r="BA23" s="73">
        <v>65</v>
      </c>
      <c r="BB23" s="73">
        <v>1</v>
      </c>
      <c r="BC23" s="73">
        <v>1</v>
      </c>
      <c r="BD23" s="99">
        <v>1</v>
      </c>
      <c r="BE23" s="73">
        <v>1</v>
      </c>
      <c r="BF23" s="99">
        <v>1</v>
      </c>
      <c r="BG23" s="73">
        <v>1</v>
      </c>
      <c r="BH23" s="99">
        <v>1</v>
      </c>
      <c r="BI23" s="99">
        <v>0.1125</v>
      </c>
      <c r="BJ23" s="100">
        <v>7.8433200000000003</v>
      </c>
      <c r="BK23" s="75">
        <v>8.1833200000000001</v>
      </c>
      <c r="BM23" s="85" t="str">
        <f t="shared" si="0"/>
        <v>Mikkayla Davis</v>
      </c>
      <c r="BN23" s="85">
        <f t="shared" si="1"/>
        <v>213556</v>
      </c>
      <c r="BO23" s="86">
        <f t="shared" si="2"/>
        <v>0</v>
      </c>
      <c r="BP23" s="86" t="str">
        <f t="shared" si="3"/>
        <v/>
      </c>
      <c r="BQ23" s="87">
        <f t="shared" si="4"/>
        <v>0</v>
      </c>
      <c r="BR23" s="85" t="str">
        <f>IFERROR(INDEX(RPT!I:I,MATCH(BN23,RPT!A:A,0),1),"")</f>
        <v/>
      </c>
      <c r="BS23" s="85">
        <f t="shared" si="6"/>
        <v>2</v>
      </c>
    </row>
    <row r="24" spans="1:71" ht="30" x14ac:dyDescent="0.25">
      <c r="A24" s="64" t="s">
        <v>52</v>
      </c>
      <c r="B24" s="64" t="s">
        <v>51</v>
      </c>
      <c r="C24" s="56">
        <v>254355</v>
      </c>
      <c r="D24" s="64" t="s">
        <v>322</v>
      </c>
      <c r="E24" s="65">
        <v>44214</v>
      </c>
      <c r="F24" s="56" t="s">
        <v>65</v>
      </c>
      <c r="G24" s="66">
        <v>40</v>
      </c>
      <c r="H24" s="66">
        <v>27.933329999999998</v>
      </c>
      <c r="I24" s="66">
        <v>0</v>
      </c>
      <c r="J24" s="66"/>
      <c r="K24" s="66">
        <v>0</v>
      </c>
      <c r="L24" s="66">
        <v>24.888055555555553</v>
      </c>
      <c r="M24" s="67">
        <v>0.89098061547103602</v>
      </c>
      <c r="N24" s="66">
        <v>15.532777777777781</v>
      </c>
      <c r="O24" s="66">
        <v>26.913330000000002</v>
      </c>
      <c r="P24" s="67">
        <v>0.55606609658704431</v>
      </c>
      <c r="Q24" s="67">
        <v>0.36192885881095549</v>
      </c>
      <c r="R24" s="67">
        <v>0.77765745263028396</v>
      </c>
      <c r="S24" s="68">
        <v>152</v>
      </c>
      <c r="T24" s="66">
        <v>21.892222222222223</v>
      </c>
      <c r="U24" s="66">
        <v>0</v>
      </c>
      <c r="V24" s="66">
        <v>518.5</v>
      </c>
      <c r="W24" s="67">
        <v>0.9</v>
      </c>
      <c r="X24" s="68">
        <v>2</v>
      </c>
      <c r="Y24" s="67"/>
      <c r="Z24" s="68"/>
      <c r="AA24" s="67"/>
      <c r="AB24" s="68"/>
      <c r="AC24" s="67"/>
      <c r="AD24" s="68"/>
      <c r="AF24" s="30">
        <f t="shared" si="5"/>
        <v>0.9</v>
      </c>
      <c r="AH24" s="94">
        <v>44441</v>
      </c>
      <c r="AI24" s="95" t="s">
        <v>54</v>
      </c>
      <c r="AJ24" s="95" t="s">
        <v>36</v>
      </c>
      <c r="AK24" s="96">
        <v>254228</v>
      </c>
      <c r="AL24" s="95" t="s">
        <v>259</v>
      </c>
      <c r="AM24" s="97">
        <v>44207</v>
      </c>
      <c r="AN24" s="95" t="s">
        <v>70</v>
      </c>
      <c r="AO24" s="95" t="s">
        <v>288</v>
      </c>
      <c r="AP24" s="75">
        <v>8</v>
      </c>
      <c r="AQ24" s="73">
        <v>8.3833199999999994</v>
      </c>
      <c r="AR24" s="96">
        <v>7.9566090120000004</v>
      </c>
      <c r="AS24" s="75">
        <v>8.3833199999999994</v>
      </c>
      <c r="AT24" s="100">
        <v>0</v>
      </c>
      <c r="AU24" s="73"/>
      <c r="AV24" s="100">
        <v>0</v>
      </c>
      <c r="AW24" s="73">
        <v>7.3344444444444443</v>
      </c>
      <c r="AX24" s="73">
        <v>1.1111111111111111E-3</v>
      </c>
      <c r="AY24" s="73">
        <v>3.2500000000000001E-2</v>
      </c>
      <c r="AZ24" s="73">
        <v>32</v>
      </c>
      <c r="BA24" s="73">
        <v>85</v>
      </c>
      <c r="BB24" s="73">
        <v>1</v>
      </c>
      <c r="BC24" s="73"/>
      <c r="BD24" s="73">
        <v>0</v>
      </c>
      <c r="BE24" s="73"/>
      <c r="BF24" s="73">
        <v>0</v>
      </c>
      <c r="BG24" s="73"/>
      <c r="BH24" s="73">
        <v>0</v>
      </c>
      <c r="BI24" s="73">
        <v>3.2500000000000001E-2</v>
      </c>
      <c r="BJ24" s="100">
        <v>8.0433199999999996</v>
      </c>
      <c r="BK24" s="75">
        <v>8.3833199999999994</v>
      </c>
      <c r="BM24" s="85" t="str">
        <f t="shared" si="0"/>
        <v>Misty Hutto</v>
      </c>
      <c r="BN24" s="85">
        <f t="shared" si="1"/>
        <v>254355</v>
      </c>
      <c r="BO24" s="86">
        <f t="shared" si="2"/>
        <v>0.77765745263028396</v>
      </c>
      <c r="BP24" s="86">
        <f t="shared" si="3"/>
        <v>0.9</v>
      </c>
      <c r="BQ24" s="87">
        <f t="shared" si="4"/>
        <v>518.5</v>
      </c>
      <c r="BR24" s="85" t="str">
        <f>IFERROR(INDEX(RPT!I:I,MATCH(BN24,RPT!A:A,0),1),"")</f>
        <v/>
      </c>
      <c r="BS24" s="85">
        <f t="shared" si="6"/>
        <v>2</v>
      </c>
    </row>
    <row r="25" spans="1:71" ht="30" x14ac:dyDescent="0.25">
      <c r="A25" s="64" t="s">
        <v>34</v>
      </c>
      <c r="B25" s="64" t="s">
        <v>33</v>
      </c>
      <c r="C25" s="56">
        <v>246766</v>
      </c>
      <c r="D25" s="64" t="s">
        <v>323</v>
      </c>
      <c r="E25" s="65">
        <v>44067</v>
      </c>
      <c r="F25" s="56" t="s">
        <v>191</v>
      </c>
      <c r="G25" s="66">
        <v>40</v>
      </c>
      <c r="H25" s="66">
        <v>42.433330000000005</v>
      </c>
      <c r="I25" s="66">
        <v>0</v>
      </c>
      <c r="J25" s="66"/>
      <c r="K25" s="66">
        <v>0</v>
      </c>
      <c r="L25" s="66"/>
      <c r="M25" s="67">
        <v>0</v>
      </c>
      <c r="N25" s="66"/>
      <c r="O25" s="66">
        <v>40.733329999999995</v>
      </c>
      <c r="P25" s="67">
        <v>0</v>
      </c>
      <c r="Q25" s="67">
        <v>0</v>
      </c>
      <c r="R25" s="67">
        <v>0</v>
      </c>
      <c r="S25" s="68"/>
      <c r="T25" s="66"/>
      <c r="U25" s="66"/>
      <c r="V25" s="66"/>
      <c r="W25" s="67"/>
      <c r="X25" s="68"/>
      <c r="Y25" s="67"/>
      <c r="Z25" s="68"/>
      <c r="AA25" s="67"/>
      <c r="AB25" s="68"/>
      <c r="AC25" s="67"/>
      <c r="AD25" s="68"/>
      <c r="AF25" s="30" t="str">
        <f t="shared" si="5"/>
        <v/>
      </c>
      <c r="AH25" s="94">
        <v>44441</v>
      </c>
      <c r="AI25" s="95" t="s">
        <v>14</v>
      </c>
      <c r="AJ25" s="95" t="s">
        <v>46</v>
      </c>
      <c r="AK25" s="96">
        <v>253430</v>
      </c>
      <c r="AL25" s="95" t="s">
        <v>260</v>
      </c>
      <c r="AM25" s="97">
        <v>44158</v>
      </c>
      <c r="AN25" s="95" t="s">
        <v>70</v>
      </c>
      <c r="AO25" s="95" t="s">
        <v>288</v>
      </c>
      <c r="AP25" s="73">
        <v>8</v>
      </c>
      <c r="AQ25" s="96">
        <v>8.25</v>
      </c>
      <c r="AR25" s="96">
        <v>6.9712499999999995</v>
      </c>
      <c r="AS25" s="100">
        <v>8.25</v>
      </c>
      <c r="AT25" s="100">
        <v>0</v>
      </c>
      <c r="AU25" s="73"/>
      <c r="AV25" s="100">
        <v>0</v>
      </c>
      <c r="AW25" s="99">
        <v>5.7808333333333337</v>
      </c>
      <c r="AX25" s="99">
        <v>0.20749999999999996</v>
      </c>
      <c r="AY25" s="99">
        <v>8.9166666666666658E-2</v>
      </c>
      <c r="AZ25" s="99">
        <v>39</v>
      </c>
      <c r="BA25" s="73">
        <v>80</v>
      </c>
      <c r="BB25" s="73">
        <v>1</v>
      </c>
      <c r="BC25" s="73"/>
      <c r="BD25" s="100">
        <v>0</v>
      </c>
      <c r="BE25" s="73"/>
      <c r="BF25" s="100">
        <v>0</v>
      </c>
      <c r="BG25" s="73"/>
      <c r="BH25" s="100">
        <v>0</v>
      </c>
      <c r="BI25" s="99">
        <v>8.91666666666667E-2</v>
      </c>
      <c r="BJ25" s="100">
        <v>7.91</v>
      </c>
      <c r="BK25" s="100">
        <v>8.25</v>
      </c>
      <c r="BM25" s="85" t="str">
        <f t="shared" si="0"/>
        <v>Nijee Miller</v>
      </c>
      <c r="BN25" s="85">
        <f t="shared" si="1"/>
        <v>246766</v>
      </c>
      <c r="BO25" s="86">
        <f t="shared" si="2"/>
        <v>0</v>
      </c>
      <c r="BP25" s="86" t="str">
        <f t="shared" si="3"/>
        <v/>
      </c>
      <c r="BQ25" s="87">
        <f t="shared" si="4"/>
        <v>0</v>
      </c>
      <c r="BR25" s="85" t="str">
        <f>IFERROR(INDEX(RPT!I:I,MATCH(BN25,RPT!A:A,0),1),"")</f>
        <v>Yes</v>
      </c>
      <c r="BS25" s="85">
        <f t="shared" si="6"/>
        <v>3</v>
      </c>
    </row>
    <row r="26" spans="1:71" ht="45" x14ac:dyDescent="0.25">
      <c r="A26" s="64" t="s">
        <v>90</v>
      </c>
      <c r="B26" s="64" t="s">
        <v>41</v>
      </c>
      <c r="C26" s="56">
        <v>255016</v>
      </c>
      <c r="D26" s="64" t="s">
        <v>262</v>
      </c>
      <c r="E26" s="65">
        <v>44291</v>
      </c>
      <c r="F26" s="56" t="s">
        <v>65</v>
      </c>
      <c r="G26" s="66">
        <v>40</v>
      </c>
      <c r="H26" s="66">
        <v>32.133310000000002</v>
      </c>
      <c r="I26" s="66">
        <v>0</v>
      </c>
      <c r="J26" s="66"/>
      <c r="K26" s="66">
        <v>0</v>
      </c>
      <c r="L26" s="66">
        <v>27.718611111111112</v>
      </c>
      <c r="M26" s="67">
        <v>0.86261300535522523</v>
      </c>
      <c r="N26" s="66">
        <v>23.652777777777789</v>
      </c>
      <c r="O26" s="66">
        <v>30.773310000000002</v>
      </c>
      <c r="P26" s="67">
        <v>0.73608283048891598</v>
      </c>
      <c r="Q26" s="67">
        <v>0.58498218617605302</v>
      </c>
      <c r="R26" s="67">
        <v>0.82231111793166689</v>
      </c>
      <c r="S26" s="68">
        <v>121</v>
      </c>
      <c r="T26" s="66">
        <v>26.866388888888885</v>
      </c>
      <c r="U26" s="66">
        <v>0</v>
      </c>
      <c r="V26" s="66">
        <v>799.33057851239653</v>
      </c>
      <c r="W26" s="67">
        <v>0.82499999999999996</v>
      </c>
      <c r="X26" s="68">
        <v>2</v>
      </c>
      <c r="Y26" s="67"/>
      <c r="Z26" s="68"/>
      <c r="AA26" s="67"/>
      <c r="AB26" s="68"/>
      <c r="AC26" s="67"/>
      <c r="AD26" s="68"/>
      <c r="AF26" s="30">
        <f t="shared" si="5"/>
        <v>0.82499999999999996</v>
      </c>
      <c r="AH26" s="94">
        <v>44441</v>
      </c>
      <c r="AI26" s="95" t="s">
        <v>52</v>
      </c>
      <c r="AJ26" s="95" t="s">
        <v>51</v>
      </c>
      <c r="AK26" s="96">
        <v>254355</v>
      </c>
      <c r="AL26" s="95" t="s">
        <v>322</v>
      </c>
      <c r="AM26" s="97">
        <v>44214</v>
      </c>
      <c r="AN26" s="95" t="s">
        <v>65</v>
      </c>
      <c r="AO26" s="95" t="s">
        <v>288</v>
      </c>
      <c r="AP26" s="98">
        <v>8</v>
      </c>
      <c r="AQ26" s="98">
        <v>10.933340000000001</v>
      </c>
      <c r="AR26" s="96">
        <v>10.266406259999998</v>
      </c>
      <c r="AS26" s="99">
        <v>10.933339999999999</v>
      </c>
      <c r="AT26" s="100">
        <v>0</v>
      </c>
      <c r="AU26" s="73"/>
      <c r="AV26" s="100">
        <v>0</v>
      </c>
      <c r="AW26" s="99">
        <v>9.1649999999999991</v>
      </c>
      <c r="AX26" s="99">
        <v>0.5083333333333333</v>
      </c>
      <c r="AY26" s="99">
        <v>0.12722222222222221</v>
      </c>
      <c r="AZ26" s="99">
        <v>70</v>
      </c>
      <c r="BA26" s="99">
        <v>85</v>
      </c>
      <c r="BB26" s="99">
        <v>1</v>
      </c>
      <c r="BC26" s="73"/>
      <c r="BD26" s="73"/>
      <c r="BE26" s="73"/>
      <c r="BF26" s="73"/>
      <c r="BG26" s="73"/>
      <c r="BH26" s="73"/>
      <c r="BI26" s="99">
        <v>0.12722222222222199</v>
      </c>
      <c r="BJ26" s="100">
        <v>10.59334</v>
      </c>
      <c r="BK26" s="99">
        <v>10.933339999999999</v>
      </c>
      <c r="BM26" s="85" t="str">
        <f t="shared" si="0"/>
        <v>Wardricka Griffin</v>
      </c>
      <c r="BN26" s="85">
        <f t="shared" si="1"/>
        <v>255016</v>
      </c>
      <c r="BO26" s="86">
        <f t="shared" si="2"/>
        <v>0.82231111793166689</v>
      </c>
      <c r="BP26" s="86">
        <f t="shared" si="3"/>
        <v>0.82499999999999996</v>
      </c>
      <c r="BQ26" s="87">
        <f t="shared" si="4"/>
        <v>799.33057851239653</v>
      </c>
      <c r="BR26" s="85" t="str">
        <f>IFERROR(INDEX(RPT!I:I,MATCH(BN26,RPT!A:A,0),1),"")</f>
        <v/>
      </c>
      <c r="BS26" s="85">
        <f t="shared" si="6"/>
        <v>0</v>
      </c>
    </row>
    <row r="27" spans="1:71" ht="45" x14ac:dyDescent="0.25">
      <c r="A27" s="64" t="s">
        <v>91</v>
      </c>
      <c r="B27" s="64" t="s">
        <v>86</v>
      </c>
      <c r="C27" s="56">
        <v>254872</v>
      </c>
      <c r="D27" s="64" t="s">
        <v>263</v>
      </c>
      <c r="E27" s="65">
        <v>44291</v>
      </c>
      <c r="F27" s="56" t="s">
        <v>65</v>
      </c>
      <c r="G27" s="66">
        <v>40</v>
      </c>
      <c r="H27" s="66">
        <v>41.216679999999997</v>
      </c>
      <c r="I27" s="66">
        <v>0</v>
      </c>
      <c r="J27" s="66"/>
      <c r="K27" s="66">
        <v>0</v>
      </c>
      <c r="L27" s="66">
        <v>28.733055555555556</v>
      </c>
      <c r="M27" s="67">
        <v>0.69712202815839508</v>
      </c>
      <c r="N27" s="66">
        <v>22.655277777777769</v>
      </c>
      <c r="O27" s="66">
        <v>39.516680000000001</v>
      </c>
      <c r="P27" s="67">
        <v>0.54966284954969136</v>
      </c>
      <c r="Q27" s="67">
        <v>0.54944076268810071</v>
      </c>
      <c r="R27" s="67">
        <v>0.89064886300745949</v>
      </c>
      <c r="S27" s="68">
        <v>162</v>
      </c>
      <c r="T27" s="66">
        <v>26.11888888888889</v>
      </c>
      <c r="U27" s="66">
        <v>0</v>
      </c>
      <c r="V27" s="66">
        <v>580.41975308641975</v>
      </c>
      <c r="W27" s="67">
        <v>0.67500000000000004</v>
      </c>
      <c r="X27" s="68">
        <v>2</v>
      </c>
      <c r="Y27" s="67"/>
      <c r="Z27" s="68"/>
      <c r="AA27" s="67"/>
      <c r="AB27" s="68"/>
      <c r="AC27" s="67"/>
      <c r="AD27" s="68"/>
      <c r="AF27" s="30">
        <f t="shared" si="5"/>
        <v>0.67500000000000004</v>
      </c>
      <c r="AH27" s="94">
        <v>44441</v>
      </c>
      <c r="AI27" s="95" t="s">
        <v>91</v>
      </c>
      <c r="AJ27" s="95" t="s">
        <v>86</v>
      </c>
      <c r="AK27" s="96">
        <v>254872</v>
      </c>
      <c r="AL27" s="95" t="s">
        <v>263</v>
      </c>
      <c r="AM27" s="97">
        <v>44291</v>
      </c>
      <c r="AN27" s="95" t="s">
        <v>65</v>
      </c>
      <c r="AO27" s="95" t="s">
        <v>288</v>
      </c>
      <c r="AP27" s="73">
        <v>8</v>
      </c>
      <c r="AQ27" s="73">
        <v>8.1166699999999992</v>
      </c>
      <c r="AR27" s="96">
        <v>7.1954279549999987</v>
      </c>
      <c r="AS27" s="73">
        <v>8.1166699999999992</v>
      </c>
      <c r="AT27" s="100">
        <v>0</v>
      </c>
      <c r="AU27" s="73"/>
      <c r="AV27" s="100">
        <v>0</v>
      </c>
      <c r="AW27" s="73">
        <v>4.6166666666666663</v>
      </c>
      <c r="AX27" s="73">
        <v>0.61083333333333334</v>
      </c>
      <c r="AY27" s="73">
        <v>3.3055555555555553E-2</v>
      </c>
      <c r="AZ27" s="73">
        <v>31</v>
      </c>
      <c r="BA27" s="73">
        <v>50</v>
      </c>
      <c r="BB27" s="73">
        <v>1</v>
      </c>
      <c r="BC27" s="73"/>
      <c r="BD27" s="73">
        <v>0</v>
      </c>
      <c r="BE27" s="73"/>
      <c r="BF27" s="73">
        <v>0</v>
      </c>
      <c r="BG27" s="73"/>
      <c r="BH27" s="73">
        <v>0</v>
      </c>
      <c r="BI27" s="73">
        <v>3.3055555555555602E-2</v>
      </c>
      <c r="BJ27" s="100">
        <v>7.7766700000000002</v>
      </c>
      <c r="BK27" s="73">
        <v>8.1166699999999992</v>
      </c>
      <c r="BM27" s="85" t="str">
        <f t="shared" si="0"/>
        <v>Woodbarry Paul</v>
      </c>
      <c r="BN27" s="85">
        <f t="shared" si="1"/>
        <v>254872</v>
      </c>
      <c r="BO27" s="86">
        <f t="shared" si="2"/>
        <v>0.89064886300745949</v>
      </c>
      <c r="BP27" s="86">
        <f t="shared" si="3"/>
        <v>0.67500000000000004</v>
      </c>
      <c r="BQ27" s="87">
        <f t="shared" si="4"/>
        <v>580.41975308641975</v>
      </c>
      <c r="BR27" s="85" t="str">
        <f>IFERROR(INDEX(RPT!I:I,MATCH(BN27,RPT!A:A,0),1),"")</f>
        <v/>
      </c>
      <c r="BS27" s="85">
        <f t="shared" si="6"/>
        <v>1</v>
      </c>
    </row>
    <row r="28" spans="1:71" ht="30" x14ac:dyDescent="0.25">
      <c r="A28" s="64"/>
      <c r="B28" s="64"/>
      <c r="C28" s="56"/>
      <c r="D28" s="64"/>
      <c r="E28" s="65"/>
      <c r="F28" s="56"/>
      <c r="G28" s="66"/>
      <c r="H28" s="66"/>
      <c r="I28" s="66"/>
      <c r="J28" s="66"/>
      <c r="K28" s="66"/>
      <c r="L28" s="66"/>
      <c r="M28" s="67"/>
      <c r="N28" s="66"/>
      <c r="O28" s="66"/>
      <c r="P28" s="67"/>
      <c r="Q28" s="67"/>
      <c r="R28" s="67"/>
      <c r="S28" s="68"/>
      <c r="T28" s="66"/>
      <c r="U28" s="66"/>
      <c r="V28" s="66"/>
      <c r="W28" s="67"/>
      <c r="X28" s="68"/>
      <c r="Y28" s="67"/>
      <c r="Z28" s="68"/>
      <c r="AA28" s="67"/>
      <c r="AB28" s="68"/>
      <c r="AC28" s="67"/>
      <c r="AD28" s="68"/>
      <c r="AF28" s="30"/>
      <c r="AH28" s="94">
        <v>44442</v>
      </c>
      <c r="AI28" s="95" t="s">
        <v>296</v>
      </c>
      <c r="AJ28" s="95" t="s">
        <v>297</v>
      </c>
      <c r="AK28" s="96">
        <v>253646</v>
      </c>
      <c r="AL28" s="95" t="s">
        <v>298</v>
      </c>
      <c r="AM28" s="97">
        <v>44172</v>
      </c>
      <c r="AN28" s="95" t="s">
        <v>299</v>
      </c>
      <c r="AO28" s="95" t="s">
        <v>287</v>
      </c>
      <c r="AP28" s="75">
        <v>8</v>
      </c>
      <c r="AQ28" s="75">
        <v>9.75</v>
      </c>
      <c r="AR28" s="96">
        <v>9.204975000000001</v>
      </c>
      <c r="AS28" s="75">
        <v>9.75</v>
      </c>
      <c r="AT28" s="100">
        <v>0</v>
      </c>
      <c r="AU28" s="73"/>
      <c r="AV28" s="100">
        <v>0</v>
      </c>
      <c r="AW28" s="73">
        <v>6.6483333333333325</v>
      </c>
      <c r="AX28" s="73">
        <v>0.89666666666666661</v>
      </c>
      <c r="AY28" s="73">
        <v>3.3888888888888885E-2</v>
      </c>
      <c r="AZ28" s="73">
        <v>32</v>
      </c>
      <c r="BA28" s="73">
        <v>85</v>
      </c>
      <c r="BB28" s="73">
        <v>1</v>
      </c>
      <c r="BC28" s="73"/>
      <c r="BD28" s="75">
        <v>0</v>
      </c>
      <c r="BE28" s="73"/>
      <c r="BF28" s="75">
        <v>0</v>
      </c>
      <c r="BG28" s="73"/>
      <c r="BH28" s="75">
        <v>0</v>
      </c>
      <c r="BI28" s="73">
        <v>3.3888888888888899E-2</v>
      </c>
      <c r="BJ28" s="100">
        <v>9.41</v>
      </c>
      <c r="BK28" s="75">
        <v>9.75</v>
      </c>
      <c r="BM28" s="85"/>
      <c r="BN28" s="85"/>
      <c r="BO28" s="86"/>
      <c r="BP28" s="86"/>
      <c r="BQ28" s="87"/>
      <c r="BR28" s="85"/>
      <c r="BS28" s="85"/>
    </row>
    <row r="29" spans="1:71" ht="30" x14ac:dyDescent="0.25">
      <c r="A29" s="59"/>
      <c r="B29" s="59"/>
      <c r="C29" s="59"/>
      <c r="D29" s="59"/>
      <c r="E29" s="59"/>
      <c r="F29" s="59"/>
      <c r="G29" s="61"/>
      <c r="H29" s="61"/>
      <c r="I29" s="61"/>
      <c r="J29" s="61"/>
      <c r="K29" s="61"/>
      <c r="L29" s="61"/>
      <c r="M29" s="62"/>
      <c r="N29" s="61"/>
      <c r="O29" s="61"/>
      <c r="P29" s="62"/>
      <c r="Q29" s="62"/>
      <c r="R29" s="62"/>
      <c r="S29" s="63"/>
      <c r="T29" s="61"/>
      <c r="U29" s="61"/>
      <c r="V29" s="61"/>
      <c r="W29" s="62"/>
      <c r="X29" s="63"/>
      <c r="Y29" s="62"/>
      <c r="Z29" s="63"/>
      <c r="AA29" s="62"/>
      <c r="AB29" s="63"/>
      <c r="AC29" s="62"/>
      <c r="AD29" s="63"/>
      <c r="AF29" s="30"/>
      <c r="AH29" s="94">
        <v>44442</v>
      </c>
      <c r="AI29" s="95" t="s">
        <v>199</v>
      </c>
      <c r="AJ29" s="95" t="s">
        <v>291</v>
      </c>
      <c r="AK29" s="96">
        <v>254380</v>
      </c>
      <c r="AL29" s="95" t="s">
        <v>300</v>
      </c>
      <c r="AM29" s="97">
        <v>44214</v>
      </c>
      <c r="AN29" s="95" t="s">
        <v>299</v>
      </c>
      <c r="AO29" s="95" t="s">
        <v>287</v>
      </c>
      <c r="AP29" s="96">
        <v>8</v>
      </c>
      <c r="AQ29" s="96">
        <v>8.25</v>
      </c>
      <c r="AR29" s="96">
        <v>7.9414499999999997</v>
      </c>
      <c r="AS29" s="100">
        <v>8.25</v>
      </c>
      <c r="AT29" s="100">
        <v>0</v>
      </c>
      <c r="AU29" s="73"/>
      <c r="AV29" s="100">
        <v>0</v>
      </c>
      <c r="AW29" s="99">
        <v>6.5211111111111109</v>
      </c>
      <c r="AX29" s="99">
        <v>0.46694444444444444</v>
      </c>
      <c r="AY29" s="99">
        <v>3.7222222222222226E-2</v>
      </c>
      <c r="AZ29" s="99">
        <v>35</v>
      </c>
      <c r="BA29" s="73">
        <v>95</v>
      </c>
      <c r="BB29" s="73">
        <v>1</v>
      </c>
      <c r="BC29" s="73">
        <v>0</v>
      </c>
      <c r="BD29" s="73">
        <v>1</v>
      </c>
      <c r="BE29" s="73">
        <v>0</v>
      </c>
      <c r="BF29" s="73">
        <v>1</v>
      </c>
      <c r="BG29" s="73">
        <v>0</v>
      </c>
      <c r="BH29" s="73">
        <v>1</v>
      </c>
      <c r="BI29" s="99">
        <v>3.7222222222222198E-2</v>
      </c>
      <c r="BJ29" s="100">
        <v>7.91</v>
      </c>
      <c r="BK29" s="100">
        <v>8.25</v>
      </c>
      <c r="BM29" s="88"/>
      <c r="BN29" s="88"/>
      <c r="BO29" s="88"/>
      <c r="BP29" s="88"/>
      <c r="BQ29" s="88"/>
      <c r="BR29" s="88"/>
      <c r="BS29" s="88"/>
    </row>
    <row r="30" spans="1:71" ht="45" x14ac:dyDescent="0.25">
      <c r="AF30" s="30" t="str">
        <f t="shared" si="5"/>
        <v/>
      </c>
      <c r="AH30" s="94">
        <v>44442</v>
      </c>
      <c r="AI30" s="95" t="s">
        <v>18</v>
      </c>
      <c r="AJ30" s="95" t="s">
        <v>301</v>
      </c>
      <c r="AK30" s="96">
        <v>234401</v>
      </c>
      <c r="AL30" s="95" t="s">
        <v>302</v>
      </c>
      <c r="AM30" s="97">
        <v>43990</v>
      </c>
      <c r="AN30" s="95" t="s">
        <v>289</v>
      </c>
      <c r="AO30" s="95" t="s">
        <v>287</v>
      </c>
      <c r="AP30" s="75">
        <v>8</v>
      </c>
      <c r="AQ30" s="75">
        <v>2.25</v>
      </c>
      <c r="AR30" s="96">
        <v>2.1917249999999999</v>
      </c>
      <c r="AS30" s="75">
        <v>2.25</v>
      </c>
      <c r="AT30" s="100">
        <v>6</v>
      </c>
      <c r="AU30" s="73"/>
      <c r="AV30" s="100">
        <v>0</v>
      </c>
      <c r="AW30" s="73">
        <v>0.99305555555555558</v>
      </c>
      <c r="AX30" s="73">
        <v>0.68638888888888894</v>
      </c>
      <c r="AY30" s="73">
        <v>1.1666666666666665E-2</v>
      </c>
      <c r="AZ30" s="73">
        <v>9</v>
      </c>
      <c r="BA30" s="75">
        <v>85</v>
      </c>
      <c r="BB30" s="75">
        <v>1</v>
      </c>
      <c r="BC30" s="73"/>
      <c r="BD30" s="75">
        <v>0</v>
      </c>
      <c r="BE30" s="73"/>
      <c r="BF30" s="75">
        <v>0</v>
      </c>
      <c r="BG30" s="73"/>
      <c r="BH30" s="75">
        <v>0</v>
      </c>
      <c r="BI30" s="73">
        <v>1.16666666666667E-2</v>
      </c>
      <c r="BJ30" s="100">
        <v>2.25</v>
      </c>
      <c r="BK30" s="75">
        <v>2.25</v>
      </c>
      <c r="BM30" s="88"/>
      <c r="BN30" s="88"/>
      <c r="BO30" s="88"/>
      <c r="BP30" s="88"/>
      <c r="BQ30" s="88"/>
      <c r="BR30" s="88"/>
      <c r="BS30" s="88"/>
    </row>
    <row r="31" spans="1:71" ht="45" x14ac:dyDescent="0.25">
      <c r="AF31" s="30" t="str">
        <f t="shared" si="5"/>
        <v/>
      </c>
      <c r="AH31" s="94">
        <v>44442</v>
      </c>
      <c r="AI31" s="95" t="s">
        <v>207</v>
      </c>
      <c r="AJ31" s="95" t="s">
        <v>39</v>
      </c>
      <c r="AK31" s="96">
        <v>107752</v>
      </c>
      <c r="AL31" s="95" t="s">
        <v>303</v>
      </c>
      <c r="AM31" s="97">
        <v>44137</v>
      </c>
      <c r="AN31" s="95" t="s">
        <v>289</v>
      </c>
      <c r="AO31" s="95" t="s">
        <v>287</v>
      </c>
      <c r="AP31" s="75">
        <v>8</v>
      </c>
      <c r="AQ31" s="75">
        <v>8</v>
      </c>
      <c r="AR31" s="96">
        <v>7.0880000000000001</v>
      </c>
      <c r="AS31" s="75">
        <v>8</v>
      </c>
      <c r="AT31" s="100">
        <v>0</v>
      </c>
      <c r="AU31" s="73"/>
      <c r="AV31" s="100">
        <v>0</v>
      </c>
      <c r="AW31" s="99">
        <v>3.8155555555555556</v>
      </c>
      <c r="AX31" s="99">
        <v>0.80888888888888888</v>
      </c>
      <c r="AY31" s="99">
        <v>4.4166666666666667E-2</v>
      </c>
      <c r="AZ31" s="99">
        <v>27</v>
      </c>
      <c r="BA31" s="75">
        <v>95</v>
      </c>
      <c r="BB31" s="75">
        <v>1</v>
      </c>
      <c r="BC31" s="73">
        <v>2</v>
      </c>
      <c r="BD31" s="100">
        <v>2</v>
      </c>
      <c r="BE31" s="73">
        <v>2</v>
      </c>
      <c r="BF31" s="100">
        <v>2</v>
      </c>
      <c r="BG31" s="73">
        <v>2</v>
      </c>
      <c r="BH31" s="100">
        <v>2</v>
      </c>
      <c r="BI31" s="99">
        <v>4.4166666666666701E-2</v>
      </c>
      <c r="BJ31" s="100">
        <v>7.66</v>
      </c>
      <c r="BK31" s="75">
        <v>8</v>
      </c>
      <c r="BM31" s="88"/>
      <c r="BN31" s="88"/>
      <c r="BO31" s="88"/>
      <c r="BP31" s="88"/>
      <c r="BQ31" s="88"/>
      <c r="BR31" s="88"/>
      <c r="BS31" s="88"/>
    </row>
    <row r="32" spans="1:71" ht="30" x14ac:dyDescent="0.25">
      <c r="AF32" s="30" t="str">
        <f t="shared" si="5"/>
        <v/>
      </c>
      <c r="AH32" s="94">
        <v>44442</v>
      </c>
      <c r="AI32" s="95" t="s">
        <v>24</v>
      </c>
      <c r="AJ32" s="95" t="s">
        <v>304</v>
      </c>
      <c r="AK32" s="96">
        <v>250012</v>
      </c>
      <c r="AL32" s="95" t="s">
        <v>305</v>
      </c>
      <c r="AM32" s="97">
        <v>44291</v>
      </c>
      <c r="AN32" s="95" t="s">
        <v>299</v>
      </c>
      <c r="AO32" s="95" t="s">
        <v>287</v>
      </c>
      <c r="AP32" s="75">
        <v>8</v>
      </c>
      <c r="AQ32" s="75">
        <v>8</v>
      </c>
      <c r="AR32" s="96">
        <v>1.5416000000000001</v>
      </c>
      <c r="AS32" s="75">
        <v>8</v>
      </c>
      <c r="AT32" s="100">
        <v>0</v>
      </c>
      <c r="AU32" s="73"/>
      <c r="AV32" s="100">
        <v>0</v>
      </c>
      <c r="AW32" s="99">
        <v>5.8833333333333329</v>
      </c>
      <c r="AX32" s="99">
        <v>0.62194444444444441</v>
      </c>
      <c r="AY32" s="99">
        <v>0.03</v>
      </c>
      <c r="AZ32" s="99">
        <v>30</v>
      </c>
      <c r="BA32" s="73">
        <v>160</v>
      </c>
      <c r="BB32" s="73">
        <v>2</v>
      </c>
      <c r="BC32" s="73"/>
      <c r="BD32" s="99">
        <v>0</v>
      </c>
      <c r="BE32" s="73"/>
      <c r="BF32" s="99">
        <v>0</v>
      </c>
      <c r="BG32" s="73"/>
      <c r="BH32" s="99">
        <v>0</v>
      </c>
      <c r="BI32" s="99">
        <v>0.03</v>
      </c>
      <c r="BJ32" s="100">
        <v>7.66</v>
      </c>
      <c r="BK32" s="75">
        <v>8</v>
      </c>
      <c r="BM32" s="88"/>
      <c r="BN32" s="88"/>
      <c r="BO32" s="88"/>
      <c r="BP32" s="88"/>
      <c r="BQ32" s="88"/>
      <c r="BR32" s="88"/>
      <c r="BS32" s="88"/>
    </row>
    <row r="33" spans="32:71" ht="45" x14ac:dyDescent="0.25">
      <c r="AF33" s="30" t="str">
        <f t="shared" si="5"/>
        <v/>
      </c>
      <c r="AH33" s="94">
        <v>44442</v>
      </c>
      <c r="AI33" s="95" t="s">
        <v>306</v>
      </c>
      <c r="AJ33" s="95" t="s">
        <v>307</v>
      </c>
      <c r="AK33" s="96">
        <v>250639</v>
      </c>
      <c r="AL33" s="95" t="s">
        <v>308</v>
      </c>
      <c r="AM33" s="97">
        <v>44032</v>
      </c>
      <c r="AN33" s="95" t="s">
        <v>289</v>
      </c>
      <c r="AO33" s="95" t="s">
        <v>287</v>
      </c>
      <c r="AP33" s="96">
        <v>8</v>
      </c>
      <c r="AQ33" s="96">
        <v>12.5</v>
      </c>
      <c r="AR33" s="96">
        <v>0</v>
      </c>
      <c r="AS33" s="100">
        <v>12.5</v>
      </c>
      <c r="AT33" s="100">
        <v>0</v>
      </c>
      <c r="AU33" s="73"/>
      <c r="AV33" s="100">
        <v>0</v>
      </c>
      <c r="AW33" s="73">
        <v>3.8280555555555553</v>
      </c>
      <c r="AX33" s="73">
        <v>0.32972222222222225</v>
      </c>
      <c r="AY33" s="73">
        <v>4.8611111111111105E-2</v>
      </c>
      <c r="AZ33" s="73">
        <v>42</v>
      </c>
      <c r="BA33" s="73">
        <v>100</v>
      </c>
      <c r="BB33" s="73">
        <v>1</v>
      </c>
      <c r="BC33" s="73">
        <v>1</v>
      </c>
      <c r="BD33" s="73">
        <v>1</v>
      </c>
      <c r="BE33" s="73">
        <v>1</v>
      </c>
      <c r="BF33" s="73">
        <v>1</v>
      </c>
      <c r="BG33" s="73">
        <v>1</v>
      </c>
      <c r="BH33" s="73">
        <v>1</v>
      </c>
      <c r="BI33" s="99">
        <v>4.8611111111111098E-2</v>
      </c>
      <c r="BJ33" s="100">
        <v>12.16</v>
      </c>
      <c r="BK33" s="100">
        <v>12.5</v>
      </c>
      <c r="BM33" s="88"/>
      <c r="BN33" s="88"/>
      <c r="BO33" s="88"/>
      <c r="BP33" s="88"/>
      <c r="BQ33" s="88"/>
      <c r="BR33" s="88"/>
      <c r="BS33" s="88"/>
    </row>
    <row r="34" spans="32:71" ht="30" x14ac:dyDescent="0.25">
      <c r="AF34" s="30" t="str">
        <f t="shared" si="5"/>
        <v/>
      </c>
      <c r="AH34" s="94">
        <v>44442</v>
      </c>
      <c r="AI34" s="95" t="s">
        <v>17</v>
      </c>
      <c r="AJ34" s="95" t="s">
        <v>309</v>
      </c>
      <c r="AK34" s="96">
        <v>234954</v>
      </c>
      <c r="AL34" s="95" t="s">
        <v>310</v>
      </c>
      <c r="AM34" s="97">
        <v>44158</v>
      </c>
      <c r="AN34" s="95" t="s">
        <v>299</v>
      </c>
      <c r="AO34" s="95" t="s">
        <v>287</v>
      </c>
      <c r="AP34" s="96">
        <v>8</v>
      </c>
      <c r="AQ34" s="96">
        <v>8.25</v>
      </c>
      <c r="AR34" s="96">
        <v>7.5008999999999997</v>
      </c>
      <c r="AS34" s="100">
        <v>8.25</v>
      </c>
      <c r="AT34" s="100">
        <v>0</v>
      </c>
      <c r="AU34" s="73"/>
      <c r="AV34" s="100">
        <v>0</v>
      </c>
      <c r="AW34" s="99">
        <v>5.0011111111111113</v>
      </c>
      <c r="AX34" s="99">
        <v>0.49944444444444441</v>
      </c>
      <c r="AY34" s="99">
        <v>5.8888888888888886E-2</v>
      </c>
      <c r="AZ34" s="99">
        <v>32</v>
      </c>
      <c r="BA34" s="73">
        <v>90</v>
      </c>
      <c r="BB34" s="73">
        <v>1</v>
      </c>
      <c r="BC34" s="73"/>
      <c r="BD34" s="99">
        <v>0</v>
      </c>
      <c r="BE34" s="73"/>
      <c r="BF34" s="99">
        <v>0</v>
      </c>
      <c r="BG34" s="73"/>
      <c r="BH34" s="99">
        <v>0</v>
      </c>
      <c r="BI34" s="99">
        <v>5.88888888888889E-2</v>
      </c>
      <c r="BJ34" s="100">
        <v>7.91</v>
      </c>
      <c r="BK34" s="100">
        <v>8.25</v>
      </c>
      <c r="BM34" s="88"/>
      <c r="BN34" s="88"/>
      <c r="BO34" s="88"/>
      <c r="BP34" s="88"/>
      <c r="BQ34" s="88"/>
      <c r="BR34" s="88"/>
      <c r="BS34" s="88"/>
    </row>
    <row r="35" spans="32:71" ht="30" x14ac:dyDescent="0.25">
      <c r="AF35" s="30" t="str">
        <f t="shared" si="5"/>
        <v/>
      </c>
      <c r="AH35" s="94">
        <v>44442</v>
      </c>
      <c r="AI35" s="95" t="s">
        <v>311</v>
      </c>
      <c r="AJ35" s="95" t="s">
        <v>312</v>
      </c>
      <c r="AK35" s="96">
        <v>255453</v>
      </c>
      <c r="AL35" s="95" t="s">
        <v>313</v>
      </c>
      <c r="AM35" s="97">
        <v>44291</v>
      </c>
      <c r="AN35" s="95" t="s">
        <v>299</v>
      </c>
      <c r="AO35" s="95" t="s">
        <v>287</v>
      </c>
      <c r="AP35" s="75">
        <v>8</v>
      </c>
      <c r="AQ35" s="75">
        <v>8.25</v>
      </c>
      <c r="AR35" s="96">
        <v>7.8482250000000002</v>
      </c>
      <c r="AS35" s="75">
        <v>8.25</v>
      </c>
      <c r="AT35" s="100">
        <v>0</v>
      </c>
      <c r="AU35" s="73"/>
      <c r="AV35" s="100">
        <v>0</v>
      </c>
      <c r="AW35" s="73">
        <v>6.2019444444444449</v>
      </c>
      <c r="AX35" s="73">
        <v>0.46527777777777779</v>
      </c>
      <c r="AY35" s="73">
        <v>8.638888888888889E-2</v>
      </c>
      <c r="AZ35" s="73">
        <v>48</v>
      </c>
      <c r="BA35" s="73">
        <v>90</v>
      </c>
      <c r="BB35" s="73">
        <v>1</v>
      </c>
      <c r="BC35" s="73"/>
      <c r="BD35" s="73">
        <v>0</v>
      </c>
      <c r="BE35" s="73"/>
      <c r="BF35" s="73">
        <v>0</v>
      </c>
      <c r="BG35" s="73"/>
      <c r="BH35" s="73">
        <v>0</v>
      </c>
      <c r="BI35" s="73">
        <v>8.6388888888888904E-2</v>
      </c>
      <c r="BJ35" s="100">
        <v>7.91</v>
      </c>
      <c r="BK35" s="75">
        <v>8.25</v>
      </c>
      <c r="BM35" s="88"/>
      <c r="BN35" s="88"/>
      <c r="BO35" s="88"/>
      <c r="BP35" s="88"/>
      <c r="BQ35" s="88"/>
      <c r="BR35" s="88"/>
      <c r="BS35" s="88"/>
    </row>
    <row r="36" spans="32:71" ht="45" x14ac:dyDescent="0.25">
      <c r="AF36" s="30" t="str">
        <f t="shared" si="5"/>
        <v/>
      </c>
      <c r="AH36" s="94">
        <v>44442</v>
      </c>
      <c r="AI36" s="95" t="s">
        <v>15</v>
      </c>
      <c r="AJ36" s="95" t="s">
        <v>314</v>
      </c>
      <c r="AK36" s="96">
        <v>253962</v>
      </c>
      <c r="AL36" s="95" t="s">
        <v>315</v>
      </c>
      <c r="AM36" s="97">
        <v>44291</v>
      </c>
      <c r="AN36" s="95" t="s">
        <v>289</v>
      </c>
      <c r="AO36" s="95" t="s">
        <v>287</v>
      </c>
      <c r="AP36" s="73">
        <v>8</v>
      </c>
      <c r="AQ36" s="75">
        <v>8.25</v>
      </c>
      <c r="AR36" s="96">
        <v>7.8441000000000001</v>
      </c>
      <c r="AS36" s="75">
        <v>8.25</v>
      </c>
      <c r="AT36" s="100">
        <v>0</v>
      </c>
      <c r="AU36" s="73"/>
      <c r="AV36" s="100">
        <v>0</v>
      </c>
      <c r="AW36" s="73">
        <v>5.7619444444444445</v>
      </c>
      <c r="AX36" s="73">
        <v>0.46638888888888891</v>
      </c>
      <c r="AY36" s="73">
        <v>3.0833333333333334E-2</v>
      </c>
      <c r="AZ36" s="73">
        <v>29</v>
      </c>
      <c r="BA36" s="73">
        <v>85</v>
      </c>
      <c r="BB36" s="73">
        <v>1</v>
      </c>
      <c r="BC36" s="73"/>
      <c r="BD36" s="73">
        <v>0</v>
      </c>
      <c r="BE36" s="73"/>
      <c r="BF36" s="73">
        <v>0</v>
      </c>
      <c r="BG36" s="73"/>
      <c r="BH36" s="73">
        <v>0</v>
      </c>
      <c r="BI36" s="73">
        <v>3.0833333333333299E-2</v>
      </c>
      <c r="BJ36" s="100">
        <v>7.91</v>
      </c>
      <c r="BK36" s="75">
        <v>8.25</v>
      </c>
      <c r="BM36" s="88"/>
      <c r="BN36" s="88"/>
      <c r="BO36" s="88"/>
      <c r="BP36" s="88"/>
      <c r="BQ36" s="88"/>
      <c r="BR36" s="88"/>
      <c r="BS36" s="88"/>
    </row>
    <row r="37" spans="32:71" ht="30" x14ac:dyDescent="0.25">
      <c r="AF37" s="30" t="str">
        <f t="shared" si="5"/>
        <v/>
      </c>
      <c r="AH37" s="94">
        <v>44446</v>
      </c>
      <c r="AI37" s="95" t="s">
        <v>45</v>
      </c>
      <c r="AJ37" s="95" t="s">
        <v>44</v>
      </c>
      <c r="AK37" s="96">
        <v>250280</v>
      </c>
      <c r="AL37" s="95" t="s">
        <v>242</v>
      </c>
      <c r="AM37" s="97">
        <v>44067</v>
      </c>
      <c r="AN37" s="95" t="s">
        <v>70</v>
      </c>
      <c r="AO37" s="95" t="s">
        <v>288</v>
      </c>
      <c r="AP37" s="98">
        <v>10</v>
      </c>
      <c r="AQ37" s="98">
        <v>10.016679999999999</v>
      </c>
      <c r="AR37" s="96">
        <v>9.0130086639999991</v>
      </c>
      <c r="AS37" s="99">
        <v>10.016679999999999</v>
      </c>
      <c r="AT37" s="100">
        <v>0</v>
      </c>
      <c r="AU37" s="73"/>
      <c r="AV37" s="100">
        <v>0</v>
      </c>
      <c r="AW37" s="99">
        <v>6.0955555555555563</v>
      </c>
      <c r="AX37" s="99">
        <v>1.2002777777777778</v>
      </c>
      <c r="AY37" s="99">
        <v>0.23583333333333334</v>
      </c>
      <c r="AZ37" s="99">
        <v>47</v>
      </c>
      <c r="BA37" s="73">
        <v>95</v>
      </c>
      <c r="BB37" s="73">
        <v>1</v>
      </c>
      <c r="BC37" s="99">
        <v>1</v>
      </c>
      <c r="BD37" s="99">
        <v>1</v>
      </c>
      <c r="BE37" s="99">
        <v>1</v>
      </c>
      <c r="BF37" s="99">
        <v>1</v>
      </c>
      <c r="BG37" s="99">
        <v>1</v>
      </c>
      <c r="BH37" s="99">
        <v>1</v>
      </c>
      <c r="BI37" s="99">
        <v>0.23583333333333301</v>
      </c>
      <c r="BJ37" s="100">
        <v>9.6766799999999993</v>
      </c>
      <c r="BK37" s="99">
        <v>10.016679999999999</v>
      </c>
      <c r="BM37" s="88"/>
      <c r="BN37" s="88"/>
      <c r="BO37" s="88"/>
      <c r="BP37" s="88"/>
      <c r="BQ37" s="88"/>
      <c r="BR37" s="88"/>
      <c r="BS37" s="88"/>
    </row>
    <row r="38" spans="32:71" ht="30" x14ac:dyDescent="0.25">
      <c r="AF38" s="30" t="str">
        <f t="shared" si="5"/>
        <v/>
      </c>
      <c r="AH38" s="94">
        <v>44446</v>
      </c>
      <c r="AI38" s="95" t="s">
        <v>53</v>
      </c>
      <c r="AJ38" s="95" t="s">
        <v>43</v>
      </c>
      <c r="AK38" s="96">
        <v>252764</v>
      </c>
      <c r="AL38" s="95" t="s">
        <v>243</v>
      </c>
      <c r="AM38" s="97">
        <v>44130</v>
      </c>
      <c r="AN38" s="95" t="s">
        <v>70</v>
      </c>
      <c r="AO38" s="95" t="s">
        <v>288</v>
      </c>
      <c r="AP38" s="98">
        <v>10</v>
      </c>
      <c r="AQ38" s="98">
        <v>10.616669999999999</v>
      </c>
      <c r="AR38" s="96">
        <v>9.8172347489999989</v>
      </c>
      <c r="AS38" s="99">
        <v>10.616669999999999</v>
      </c>
      <c r="AT38" s="100">
        <v>0</v>
      </c>
      <c r="AU38" s="73"/>
      <c r="AV38" s="100">
        <v>0</v>
      </c>
      <c r="AW38" s="99">
        <v>9.2977777777777781</v>
      </c>
      <c r="AX38" s="99">
        <v>0.24083333333333334</v>
      </c>
      <c r="AY38" s="99">
        <v>0.44638888888888884</v>
      </c>
      <c r="AZ38" s="99">
        <v>48</v>
      </c>
      <c r="BA38" s="73">
        <v>90</v>
      </c>
      <c r="BB38" s="73">
        <v>1</v>
      </c>
      <c r="BC38" s="99">
        <v>2</v>
      </c>
      <c r="BD38" s="99">
        <v>2</v>
      </c>
      <c r="BE38" s="99">
        <v>2</v>
      </c>
      <c r="BF38" s="99">
        <v>2</v>
      </c>
      <c r="BG38" s="99">
        <v>2</v>
      </c>
      <c r="BH38" s="99">
        <v>2</v>
      </c>
      <c r="BI38" s="99">
        <v>0.446388888888889</v>
      </c>
      <c r="BJ38" s="100">
        <v>10.276669999999999</v>
      </c>
      <c r="BK38" s="99">
        <v>10.616669999999999</v>
      </c>
      <c r="BM38" s="88"/>
      <c r="BN38" s="88"/>
      <c r="BO38" s="88"/>
      <c r="BP38" s="88"/>
      <c r="BQ38" s="88"/>
      <c r="BR38" s="88"/>
      <c r="BS38" s="88"/>
    </row>
    <row r="39" spans="32:71" ht="45" x14ac:dyDescent="0.25">
      <c r="AF39" s="30" t="str">
        <f t="shared" si="5"/>
        <v/>
      </c>
      <c r="AH39" s="94">
        <v>44446</v>
      </c>
      <c r="AI39" s="95" t="s">
        <v>87</v>
      </c>
      <c r="AJ39" s="95" t="s">
        <v>32</v>
      </c>
      <c r="AK39" s="96">
        <v>255482</v>
      </c>
      <c r="AL39" s="95" t="s">
        <v>244</v>
      </c>
      <c r="AM39" s="97">
        <v>44291</v>
      </c>
      <c r="AN39" s="95" t="s">
        <v>65</v>
      </c>
      <c r="AO39" s="95" t="s">
        <v>288</v>
      </c>
      <c r="AP39" s="98">
        <v>10</v>
      </c>
      <c r="AQ39" s="98">
        <v>10.41667</v>
      </c>
      <c r="AR39" s="96">
        <v>9.6979197700000004</v>
      </c>
      <c r="AS39" s="99">
        <v>10.41667</v>
      </c>
      <c r="AT39" s="100">
        <v>0</v>
      </c>
      <c r="AU39" s="73"/>
      <c r="AV39" s="100">
        <v>0</v>
      </c>
      <c r="AW39" s="73">
        <v>6.2594444444444441</v>
      </c>
      <c r="AX39" s="73">
        <v>0.51361111111111113</v>
      </c>
      <c r="AY39" s="73">
        <v>9.9166666666666653E-2</v>
      </c>
      <c r="AZ39" s="73">
        <v>56</v>
      </c>
      <c r="BA39" s="73">
        <v>120</v>
      </c>
      <c r="BB39" s="73">
        <v>2</v>
      </c>
      <c r="BC39" s="73"/>
      <c r="BD39" s="73">
        <v>0</v>
      </c>
      <c r="BE39" s="73"/>
      <c r="BF39" s="73">
        <v>0</v>
      </c>
      <c r="BG39" s="73"/>
      <c r="BH39" s="73">
        <v>0</v>
      </c>
      <c r="BI39" s="99">
        <v>9.9166666666666695E-2</v>
      </c>
      <c r="BJ39" s="100">
        <v>10.07667</v>
      </c>
      <c r="BK39" s="99">
        <v>10.41667</v>
      </c>
      <c r="BM39" s="88"/>
      <c r="BN39" s="88"/>
      <c r="BO39" s="88"/>
      <c r="BP39" s="88"/>
      <c r="BQ39" s="88"/>
      <c r="BR39" s="88"/>
      <c r="BS39" s="88"/>
    </row>
    <row r="40" spans="32:71" ht="45" x14ac:dyDescent="0.25">
      <c r="AF40" s="30" t="str">
        <f t="shared" si="5"/>
        <v/>
      </c>
      <c r="AH40" s="94">
        <v>44446</v>
      </c>
      <c r="AI40" s="95" t="s">
        <v>88</v>
      </c>
      <c r="AJ40" s="95" t="s">
        <v>89</v>
      </c>
      <c r="AK40" s="96">
        <v>255116</v>
      </c>
      <c r="AL40" s="95" t="s">
        <v>246</v>
      </c>
      <c r="AM40" s="97">
        <v>44291</v>
      </c>
      <c r="AN40" s="95" t="s">
        <v>65</v>
      </c>
      <c r="AO40" s="95" t="s">
        <v>288</v>
      </c>
      <c r="AP40" s="98">
        <v>10</v>
      </c>
      <c r="AQ40" s="98">
        <v>10.466670000000001</v>
      </c>
      <c r="AR40" s="96">
        <v>8.8213094759999997</v>
      </c>
      <c r="AS40" s="99">
        <v>10.466670000000001</v>
      </c>
      <c r="AT40" s="100">
        <v>0</v>
      </c>
      <c r="AU40" s="73"/>
      <c r="AV40" s="100">
        <v>0</v>
      </c>
      <c r="AW40" s="99">
        <v>8.3794444444444451</v>
      </c>
      <c r="AX40" s="99">
        <v>0.21555555555555556</v>
      </c>
      <c r="AY40" s="99">
        <v>0.2475</v>
      </c>
      <c r="AZ40" s="99">
        <v>67</v>
      </c>
      <c r="BA40" s="73">
        <v>95</v>
      </c>
      <c r="BB40" s="73">
        <v>1</v>
      </c>
      <c r="BC40" s="99"/>
      <c r="BD40" s="99">
        <v>0</v>
      </c>
      <c r="BE40" s="99"/>
      <c r="BF40" s="99">
        <v>0</v>
      </c>
      <c r="BG40" s="99"/>
      <c r="BH40" s="99">
        <v>0</v>
      </c>
      <c r="BI40" s="99">
        <v>0.2475</v>
      </c>
      <c r="BJ40" s="100">
        <v>10.126670000000001</v>
      </c>
      <c r="BK40" s="99">
        <v>10.466670000000001</v>
      </c>
      <c r="BM40" s="88"/>
      <c r="BN40" s="88"/>
      <c r="BO40" s="88"/>
      <c r="BP40" s="88"/>
      <c r="BQ40" s="88"/>
      <c r="BR40" s="88"/>
      <c r="BS40" s="88"/>
    </row>
    <row r="41" spans="32:71" ht="30" x14ac:dyDescent="0.25">
      <c r="AF41" s="30" t="str">
        <f t="shared" si="5"/>
        <v/>
      </c>
      <c r="AH41" s="94">
        <v>44446</v>
      </c>
      <c r="AI41" s="95" t="s">
        <v>57</v>
      </c>
      <c r="AJ41" s="95" t="s">
        <v>23</v>
      </c>
      <c r="AK41" s="96">
        <v>253870</v>
      </c>
      <c r="AL41" s="95" t="s">
        <v>247</v>
      </c>
      <c r="AM41" s="97">
        <v>44179</v>
      </c>
      <c r="AN41" s="95" t="s">
        <v>70</v>
      </c>
      <c r="AO41" s="95" t="s">
        <v>288</v>
      </c>
      <c r="AP41" s="73">
        <v>10</v>
      </c>
      <c r="AQ41" s="73">
        <v>10.033340000000001</v>
      </c>
      <c r="AR41" s="96">
        <v>9.0751560300000005</v>
      </c>
      <c r="AS41" s="73">
        <v>10.033340000000001</v>
      </c>
      <c r="AT41" s="100">
        <v>0</v>
      </c>
      <c r="AU41" s="73"/>
      <c r="AV41" s="100">
        <v>0</v>
      </c>
      <c r="AW41" s="99">
        <v>8.1638888888888896</v>
      </c>
      <c r="AX41" s="99">
        <v>0.26555555555555554</v>
      </c>
      <c r="AY41" s="99">
        <v>0.2986111111111111</v>
      </c>
      <c r="AZ41" s="99">
        <v>47</v>
      </c>
      <c r="BA41" s="73">
        <v>160</v>
      </c>
      <c r="BB41" s="73">
        <v>2</v>
      </c>
      <c r="BC41" s="73"/>
      <c r="BD41" s="99">
        <v>0</v>
      </c>
      <c r="BE41" s="73"/>
      <c r="BF41" s="99">
        <v>0</v>
      </c>
      <c r="BG41" s="73"/>
      <c r="BH41" s="99">
        <v>0</v>
      </c>
      <c r="BI41" s="99">
        <v>0.29861111111111099</v>
      </c>
      <c r="BJ41" s="100">
        <v>9.6933399999999992</v>
      </c>
      <c r="BK41" s="73">
        <v>10.033340000000001</v>
      </c>
      <c r="BM41" s="88"/>
      <c r="BN41" s="88"/>
      <c r="BO41" s="88"/>
      <c r="BP41" s="88"/>
      <c r="BQ41" s="88"/>
      <c r="BR41" s="88"/>
      <c r="BS41" s="88"/>
    </row>
    <row r="42" spans="32:71" ht="30" x14ac:dyDescent="0.25">
      <c r="AF42" s="30" t="str">
        <f t="shared" si="5"/>
        <v/>
      </c>
      <c r="AH42" s="94">
        <v>44446</v>
      </c>
      <c r="AI42" s="95" t="s">
        <v>19</v>
      </c>
      <c r="AJ42" s="95" t="s">
        <v>49</v>
      </c>
      <c r="AK42" s="96">
        <v>254032</v>
      </c>
      <c r="AL42" s="95" t="s">
        <v>254</v>
      </c>
      <c r="AM42" s="97">
        <v>44193</v>
      </c>
      <c r="AN42" s="95" t="s">
        <v>70</v>
      </c>
      <c r="AO42" s="95" t="s">
        <v>288</v>
      </c>
      <c r="AP42" s="73">
        <v>10</v>
      </c>
      <c r="AQ42" s="98">
        <v>10.1</v>
      </c>
      <c r="AR42" s="96">
        <v>9.4334000000000007</v>
      </c>
      <c r="AS42" s="99">
        <v>10.1</v>
      </c>
      <c r="AT42" s="100">
        <v>0</v>
      </c>
      <c r="AU42" s="73"/>
      <c r="AV42" s="100">
        <v>0</v>
      </c>
      <c r="AW42" s="99">
        <v>7.2850000000000001</v>
      </c>
      <c r="AX42" s="99">
        <v>1.3022222222222222</v>
      </c>
      <c r="AY42" s="99">
        <v>0.16694444444444445</v>
      </c>
      <c r="AZ42" s="99">
        <v>42</v>
      </c>
      <c r="BA42" s="73">
        <v>155</v>
      </c>
      <c r="BB42" s="73">
        <v>2</v>
      </c>
      <c r="BC42" s="73"/>
      <c r="BD42" s="99">
        <v>0</v>
      </c>
      <c r="BE42" s="73"/>
      <c r="BF42" s="99">
        <v>0</v>
      </c>
      <c r="BG42" s="73"/>
      <c r="BH42" s="99">
        <v>0</v>
      </c>
      <c r="BI42" s="99">
        <v>0.16694444444444401</v>
      </c>
      <c r="BJ42" s="100">
        <v>9.76</v>
      </c>
      <c r="BK42" s="99">
        <v>10.1</v>
      </c>
      <c r="BM42" s="88"/>
      <c r="BN42" s="88"/>
      <c r="BO42" s="88"/>
      <c r="BP42" s="88"/>
      <c r="BQ42" s="88"/>
      <c r="BR42" s="88"/>
      <c r="BS42" s="88"/>
    </row>
    <row r="43" spans="32:71" ht="30" x14ac:dyDescent="0.25">
      <c r="AF43" s="30" t="str">
        <f t="shared" si="5"/>
        <v/>
      </c>
      <c r="AH43" s="94">
        <v>44446</v>
      </c>
      <c r="AI43" s="95" t="s">
        <v>19</v>
      </c>
      <c r="AJ43" s="95" t="s">
        <v>30</v>
      </c>
      <c r="AK43" s="96">
        <v>231889</v>
      </c>
      <c r="AL43" s="95" t="s">
        <v>255</v>
      </c>
      <c r="AM43" s="97">
        <v>44305</v>
      </c>
      <c r="AN43" s="95" t="s">
        <v>70</v>
      </c>
      <c r="AO43" s="95" t="s">
        <v>288</v>
      </c>
      <c r="AP43" s="96">
        <v>10</v>
      </c>
      <c r="AQ43" s="98">
        <v>10.199999999999999</v>
      </c>
      <c r="AR43" s="96">
        <v>9.1453199999999981</v>
      </c>
      <c r="AS43" s="100">
        <v>10.199999999999999</v>
      </c>
      <c r="AT43" s="100">
        <v>0</v>
      </c>
      <c r="AU43" s="73"/>
      <c r="AV43" s="100">
        <v>0</v>
      </c>
      <c r="AW43" s="73">
        <v>7.33</v>
      </c>
      <c r="AX43" s="73">
        <v>0.57972222222222225</v>
      </c>
      <c r="AY43" s="73">
        <v>0.27749999999999997</v>
      </c>
      <c r="AZ43" s="73">
        <v>29</v>
      </c>
      <c r="BA43" s="73">
        <v>155</v>
      </c>
      <c r="BB43" s="73">
        <v>2</v>
      </c>
      <c r="BC43" s="73"/>
      <c r="BD43" s="73">
        <v>0</v>
      </c>
      <c r="BE43" s="73"/>
      <c r="BF43" s="73">
        <v>0</v>
      </c>
      <c r="BG43" s="73"/>
      <c r="BH43" s="73">
        <v>0</v>
      </c>
      <c r="BI43" s="73">
        <v>0.27750000000000002</v>
      </c>
      <c r="BJ43" s="100">
        <v>9.86</v>
      </c>
      <c r="BK43" s="100">
        <v>10.199999999999999</v>
      </c>
      <c r="BM43" s="88"/>
      <c r="BN43" s="88"/>
      <c r="BO43" s="88"/>
      <c r="BP43" s="88"/>
      <c r="BQ43" s="88"/>
      <c r="BR43" s="88"/>
      <c r="BS43" s="88"/>
    </row>
    <row r="44" spans="32:71" ht="30" x14ac:dyDescent="0.25">
      <c r="AF44" s="30" t="str">
        <f t="shared" si="5"/>
        <v/>
      </c>
      <c r="AH44" s="94">
        <v>44446</v>
      </c>
      <c r="AI44" s="95" t="s">
        <v>37</v>
      </c>
      <c r="AJ44" s="95" t="s">
        <v>49</v>
      </c>
      <c r="AK44" s="96">
        <v>254209</v>
      </c>
      <c r="AL44" s="95" t="s">
        <v>258</v>
      </c>
      <c r="AM44" s="97">
        <v>44207</v>
      </c>
      <c r="AN44" s="95" t="s">
        <v>70</v>
      </c>
      <c r="AO44" s="95" t="s">
        <v>288</v>
      </c>
      <c r="AP44" s="75">
        <v>10</v>
      </c>
      <c r="AQ44" s="98">
        <v>10.18333</v>
      </c>
      <c r="AR44" s="96">
        <v>9.6415768439999994</v>
      </c>
      <c r="AS44" s="100">
        <v>10.18333</v>
      </c>
      <c r="AT44" s="100">
        <v>0</v>
      </c>
      <c r="AU44" s="73"/>
      <c r="AV44" s="100">
        <v>0</v>
      </c>
      <c r="AW44" s="99">
        <v>6.1911111111111108</v>
      </c>
      <c r="AX44" s="99">
        <v>0.61805555555555558</v>
      </c>
      <c r="AY44" s="99">
        <v>0.40527777777777779</v>
      </c>
      <c r="AZ44" s="99">
        <v>54</v>
      </c>
      <c r="BA44" s="73">
        <v>115</v>
      </c>
      <c r="BB44" s="73">
        <v>2</v>
      </c>
      <c r="BC44" s="99">
        <v>1</v>
      </c>
      <c r="BD44" s="99">
        <v>1</v>
      </c>
      <c r="BE44" s="99">
        <v>1</v>
      </c>
      <c r="BF44" s="99">
        <v>1</v>
      </c>
      <c r="BG44" s="99">
        <v>1</v>
      </c>
      <c r="BH44" s="99">
        <v>1</v>
      </c>
      <c r="BI44" s="99">
        <v>0.40527777777777801</v>
      </c>
      <c r="BJ44" s="100">
        <v>9.8433299999999999</v>
      </c>
      <c r="BK44" s="100">
        <v>10.18333</v>
      </c>
      <c r="BM44" s="88"/>
      <c r="BN44" s="88"/>
      <c r="BO44" s="88"/>
      <c r="BP44" s="88"/>
      <c r="BQ44" s="88"/>
      <c r="BR44" s="88"/>
      <c r="BS44" s="88"/>
    </row>
    <row r="45" spans="32:71" ht="30" x14ac:dyDescent="0.25">
      <c r="AF45" s="30" t="str">
        <f t="shared" si="5"/>
        <v/>
      </c>
      <c r="AH45" s="94">
        <v>44446</v>
      </c>
      <c r="AI45" s="95" t="s">
        <v>54</v>
      </c>
      <c r="AJ45" s="95" t="s">
        <v>36</v>
      </c>
      <c r="AK45" s="96">
        <v>254228</v>
      </c>
      <c r="AL45" s="95" t="s">
        <v>259</v>
      </c>
      <c r="AM45" s="97">
        <v>44207</v>
      </c>
      <c r="AN45" s="95" t="s">
        <v>70</v>
      </c>
      <c r="AO45" s="95" t="s">
        <v>288</v>
      </c>
      <c r="AP45" s="73">
        <v>8</v>
      </c>
      <c r="AQ45" s="98">
        <v>8.5166699999999995</v>
      </c>
      <c r="AR45" s="96">
        <v>7.2962311889999993</v>
      </c>
      <c r="AS45" s="99">
        <v>8.5166699999999995</v>
      </c>
      <c r="AT45" s="100">
        <v>0</v>
      </c>
      <c r="AU45" s="73"/>
      <c r="AV45" s="100">
        <v>0</v>
      </c>
      <c r="AW45" s="99">
        <v>7.4322222222222223</v>
      </c>
      <c r="AX45" s="99">
        <v>0.22222222222222221</v>
      </c>
      <c r="AY45" s="99">
        <v>2.7222222222222217E-2</v>
      </c>
      <c r="AZ45" s="99">
        <v>26</v>
      </c>
      <c r="BA45" s="73">
        <v>100</v>
      </c>
      <c r="BB45" s="73">
        <v>1</v>
      </c>
      <c r="BC45" s="73"/>
      <c r="BD45" s="73">
        <v>0</v>
      </c>
      <c r="BE45" s="73"/>
      <c r="BF45" s="73">
        <v>0</v>
      </c>
      <c r="BG45" s="73"/>
      <c r="BH45" s="73">
        <v>0</v>
      </c>
      <c r="BI45" s="99">
        <v>2.72222222222222E-2</v>
      </c>
      <c r="BJ45" s="100">
        <v>8.1766699999999997</v>
      </c>
      <c r="BK45" s="99">
        <v>8.5166699999999995</v>
      </c>
      <c r="BM45" s="88"/>
      <c r="BN45" s="88"/>
      <c r="BO45" s="88"/>
      <c r="BP45" s="88"/>
      <c r="BQ45" s="88"/>
      <c r="BR45" s="88"/>
      <c r="BS45" s="88"/>
    </row>
    <row r="46" spans="32:71" ht="30" x14ac:dyDescent="0.25">
      <c r="AF46" s="30" t="str">
        <f t="shared" si="5"/>
        <v/>
      </c>
      <c r="AH46" s="94">
        <v>44446</v>
      </c>
      <c r="AI46" s="95" t="s">
        <v>14</v>
      </c>
      <c r="AJ46" s="95" t="s">
        <v>46</v>
      </c>
      <c r="AK46" s="96">
        <v>253430</v>
      </c>
      <c r="AL46" s="95" t="s">
        <v>260</v>
      </c>
      <c r="AM46" s="97">
        <v>44158</v>
      </c>
      <c r="AN46" s="95" t="s">
        <v>70</v>
      </c>
      <c r="AO46" s="95" t="s">
        <v>288</v>
      </c>
      <c r="AP46" s="98">
        <v>8</v>
      </c>
      <c r="AQ46" s="98">
        <v>10.633330000000001</v>
      </c>
      <c r="AR46" s="96">
        <v>10.270733447000001</v>
      </c>
      <c r="AS46" s="99">
        <v>10.633330000000001</v>
      </c>
      <c r="AT46" s="100">
        <v>0</v>
      </c>
      <c r="AU46" s="73"/>
      <c r="AV46" s="100">
        <v>0</v>
      </c>
      <c r="AW46" s="99">
        <v>8.6205555555555549</v>
      </c>
      <c r="AX46" s="99">
        <v>0.18777777777777782</v>
      </c>
      <c r="AY46" s="99">
        <v>0.49777777777777776</v>
      </c>
      <c r="AZ46" s="99">
        <v>68</v>
      </c>
      <c r="BA46" s="73">
        <v>100</v>
      </c>
      <c r="BB46" s="73">
        <v>1</v>
      </c>
      <c r="BC46" s="73">
        <v>3</v>
      </c>
      <c r="BD46" s="99">
        <v>3</v>
      </c>
      <c r="BE46" s="73">
        <v>3</v>
      </c>
      <c r="BF46" s="99">
        <v>3</v>
      </c>
      <c r="BG46" s="73">
        <v>3</v>
      </c>
      <c r="BH46" s="99">
        <v>3</v>
      </c>
      <c r="BI46" s="99">
        <v>0.49777777777777799</v>
      </c>
      <c r="BJ46" s="100">
        <v>10.293329999999999</v>
      </c>
      <c r="BK46" s="99">
        <v>10.633330000000001</v>
      </c>
      <c r="BM46" s="88"/>
      <c r="BN46" s="88"/>
      <c r="BO46" s="88"/>
      <c r="BP46" s="88"/>
      <c r="BQ46" s="88"/>
      <c r="BR46" s="88"/>
      <c r="BS46" s="88"/>
    </row>
    <row r="47" spans="32:71" ht="30" x14ac:dyDescent="0.25">
      <c r="AF47" s="30" t="str">
        <f t="shared" si="5"/>
        <v/>
      </c>
      <c r="AH47" s="94">
        <v>44447</v>
      </c>
      <c r="AI47" s="95" t="s">
        <v>35</v>
      </c>
      <c r="AJ47" s="95" t="s">
        <v>55</v>
      </c>
      <c r="AK47" s="96">
        <v>251409</v>
      </c>
      <c r="AL47" s="95" t="s">
        <v>248</v>
      </c>
      <c r="AM47" s="97">
        <v>44067</v>
      </c>
      <c r="AN47" s="95" t="s">
        <v>70</v>
      </c>
      <c r="AO47" s="95" t="s">
        <v>288</v>
      </c>
      <c r="AP47" s="98">
        <v>10</v>
      </c>
      <c r="AQ47" s="75">
        <v>10.283329999999999</v>
      </c>
      <c r="AR47" s="96">
        <v>9.9429517769999993</v>
      </c>
      <c r="AS47" s="100">
        <v>10.283329999999999</v>
      </c>
      <c r="AT47" s="100">
        <v>0</v>
      </c>
      <c r="AU47" s="73"/>
      <c r="AV47" s="100">
        <v>0</v>
      </c>
      <c r="AW47" s="75">
        <v>6.8794444444444443</v>
      </c>
      <c r="AX47" s="75">
        <v>0.1925</v>
      </c>
      <c r="AY47" s="75">
        <v>0.15666666666666668</v>
      </c>
      <c r="AZ47" s="75">
        <v>29</v>
      </c>
      <c r="BA47" s="73">
        <v>100</v>
      </c>
      <c r="BB47" s="73">
        <v>1</v>
      </c>
      <c r="BC47" s="75"/>
      <c r="BD47" s="75"/>
      <c r="BE47" s="75"/>
      <c r="BF47" s="75"/>
      <c r="BG47" s="75"/>
      <c r="BH47" s="75"/>
      <c r="BI47" s="75">
        <v>0.15666666666666701</v>
      </c>
      <c r="BJ47" s="100">
        <v>9.9433299999999996</v>
      </c>
      <c r="BK47" s="100">
        <v>10.283329999999999</v>
      </c>
      <c r="BM47" s="88"/>
      <c r="BN47" s="88"/>
      <c r="BO47" s="88"/>
      <c r="BP47" s="88"/>
      <c r="BQ47" s="88"/>
      <c r="BR47" s="88"/>
      <c r="BS47" s="88"/>
    </row>
    <row r="48" spans="32:71" ht="30" x14ac:dyDescent="0.25">
      <c r="AF48" s="30" t="str">
        <f t="shared" si="5"/>
        <v/>
      </c>
      <c r="AH48" s="94">
        <v>44447</v>
      </c>
      <c r="AI48" s="95" t="s">
        <v>48</v>
      </c>
      <c r="AJ48" s="95" t="s">
        <v>47</v>
      </c>
      <c r="AK48" s="96">
        <v>253435</v>
      </c>
      <c r="AL48" s="95" t="s">
        <v>249</v>
      </c>
      <c r="AM48" s="97">
        <v>44158</v>
      </c>
      <c r="AN48" s="95" t="s">
        <v>70</v>
      </c>
      <c r="AO48" s="95" t="s">
        <v>288</v>
      </c>
      <c r="AP48" s="96">
        <v>10</v>
      </c>
      <c r="AQ48" s="96">
        <v>10.18333</v>
      </c>
      <c r="AR48" s="96">
        <v>8.923652079</v>
      </c>
      <c r="AS48" s="100">
        <v>10.18333</v>
      </c>
      <c r="AT48" s="100">
        <v>0</v>
      </c>
      <c r="AU48" s="73"/>
      <c r="AV48" s="100">
        <v>0</v>
      </c>
      <c r="AW48" s="73">
        <v>4.5022222222222226</v>
      </c>
      <c r="AX48" s="73">
        <v>0.37555555555555559</v>
      </c>
      <c r="AY48" s="73">
        <v>0.26750000000000002</v>
      </c>
      <c r="AZ48" s="73">
        <v>39</v>
      </c>
      <c r="BA48" s="99">
        <v>150</v>
      </c>
      <c r="BB48" s="99">
        <v>2</v>
      </c>
      <c r="BC48" s="73"/>
      <c r="BD48" s="73"/>
      <c r="BE48" s="73"/>
      <c r="BF48" s="73"/>
      <c r="BG48" s="73"/>
      <c r="BH48" s="73"/>
      <c r="BI48" s="73">
        <v>0.26750000000000002</v>
      </c>
      <c r="BJ48" s="100">
        <v>9.8433299999999999</v>
      </c>
      <c r="BK48" s="100">
        <v>10.18333</v>
      </c>
      <c r="BM48" s="88"/>
      <c r="BN48" s="88"/>
      <c r="BO48" s="88"/>
      <c r="BP48" s="88"/>
      <c r="BQ48" s="88"/>
      <c r="BR48" s="88"/>
      <c r="BS48" s="88"/>
    </row>
    <row r="49" spans="32:71" ht="30" x14ac:dyDescent="0.25">
      <c r="AF49" s="30" t="str">
        <f t="shared" si="5"/>
        <v/>
      </c>
      <c r="AH49" s="94">
        <v>44447</v>
      </c>
      <c r="AI49" s="95" t="s">
        <v>21</v>
      </c>
      <c r="AJ49" s="95" t="s">
        <v>27</v>
      </c>
      <c r="AK49" s="96">
        <v>232313</v>
      </c>
      <c r="AL49" s="95" t="s">
        <v>251</v>
      </c>
      <c r="AM49" s="97">
        <v>44067</v>
      </c>
      <c r="AN49" s="95" t="s">
        <v>70</v>
      </c>
      <c r="AO49" s="95" t="s">
        <v>288</v>
      </c>
      <c r="AP49" s="75">
        <v>10</v>
      </c>
      <c r="AQ49" s="96">
        <v>10.1</v>
      </c>
      <c r="AR49" s="96">
        <v>9.2182699999999986</v>
      </c>
      <c r="AS49" s="100">
        <v>10.1</v>
      </c>
      <c r="AT49" s="100">
        <v>0</v>
      </c>
      <c r="AU49" s="73"/>
      <c r="AV49" s="100">
        <v>0</v>
      </c>
      <c r="AW49" s="100">
        <v>7.5766666666666662</v>
      </c>
      <c r="AX49" s="100">
        <v>0.37750000000000006</v>
      </c>
      <c r="AY49" s="100">
        <v>0.32805555555555554</v>
      </c>
      <c r="AZ49" s="100">
        <v>44</v>
      </c>
      <c r="BA49" s="73">
        <v>75</v>
      </c>
      <c r="BB49" s="73">
        <v>1</v>
      </c>
      <c r="BC49" s="73"/>
      <c r="BD49" s="73"/>
      <c r="BE49" s="73"/>
      <c r="BF49" s="73"/>
      <c r="BG49" s="73"/>
      <c r="BH49" s="73"/>
      <c r="BI49" s="100">
        <v>0.32805555555555599</v>
      </c>
      <c r="BJ49" s="100">
        <v>9.76</v>
      </c>
      <c r="BK49" s="100">
        <v>10.1</v>
      </c>
      <c r="BM49" s="88"/>
      <c r="BN49" s="88"/>
      <c r="BO49" s="88"/>
      <c r="BP49" s="88"/>
      <c r="BQ49" s="88"/>
      <c r="BR49" s="88"/>
      <c r="BS49" s="88"/>
    </row>
    <row r="50" spans="32:71" ht="45" x14ac:dyDescent="0.25">
      <c r="AF50" s="30" t="str">
        <f t="shared" si="5"/>
        <v/>
      </c>
      <c r="AH50" s="94">
        <v>44447</v>
      </c>
      <c r="AI50" s="95" t="s">
        <v>28</v>
      </c>
      <c r="AJ50" s="95" t="s">
        <v>38</v>
      </c>
      <c r="AK50" s="96">
        <v>250555</v>
      </c>
      <c r="AL50" s="95" t="s">
        <v>253</v>
      </c>
      <c r="AM50" s="97">
        <v>44305</v>
      </c>
      <c r="AN50" s="95" t="s">
        <v>65</v>
      </c>
      <c r="AO50" s="95" t="s">
        <v>288</v>
      </c>
      <c r="AP50" s="73">
        <v>10</v>
      </c>
      <c r="AQ50" s="96">
        <v>10.55</v>
      </c>
      <c r="AR50" s="96">
        <v>9.7640250000000002</v>
      </c>
      <c r="AS50" s="100">
        <v>10.55</v>
      </c>
      <c r="AT50" s="100">
        <v>0</v>
      </c>
      <c r="AU50" s="73"/>
      <c r="AV50" s="100">
        <v>0</v>
      </c>
      <c r="AW50" s="99">
        <v>7.4652777777777777</v>
      </c>
      <c r="AX50" s="99">
        <v>0.64666666666666661</v>
      </c>
      <c r="AY50" s="99">
        <v>0.34750000000000003</v>
      </c>
      <c r="AZ50" s="99">
        <v>60</v>
      </c>
      <c r="BA50" s="73">
        <v>160</v>
      </c>
      <c r="BB50" s="73">
        <v>2</v>
      </c>
      <c r="BC50" s="73"/>
      <c r="BD50" s="73"/>
      <c r="BE50" s="73"/>
      <c r="BF50" s="73"/>
      <c r="BG50" s="73"/>
      <c r="BH50" s="73"/>
      <c r="BI50" s="99">
        <v>0.34749999999999998</v>
      </c>
      <c r="BJ50" s="100">
        <v>10.210000000000001</v>
      </c>
      <c r="BK50" s="100">
        <v>10.55</v>
      </c>
      <c r="BM50" s="88"/>
      <c r="BN50" s="88"/>
      <c r="BO50" s="88"/>
      <c r="BP50" s="88"/>
      <c r="BQ50" s="88"/>
      <c r="BR50" s="88"/>
      <c r="BS50" s="88"/>
    </row>
    <row r="51" spans="32:71" ht="45" x14ac:dyDescent="0.25">
      <c r="AF51" s="30" t="str">
        <f t="shared" si="5"/>
        <v/>
      </c>
      <c r="AH51" s="94">
        <v>44447</v>
      </c>
      <c r="AI51" s="95" t="s">
        <v>52</v>
      </c>
      <c r="AJ51" s="95" t="s">
        <v>51</v>
      </c>
      <c r="AK51" s="96">
        <v>254355</v>
      </c>
      <c r="AL51" s="95" t="s">
        <v>322</v>
      </c>
      <c r="AM51" s="97">
        <v>44214</v>
      </c>
      <c r="AN51" s="95" t="s">
        <v>65</v>
      </c>
      <c r="AO51" s="95" t="s">
        <v>288</v>
      </c>
      <c r="AP51" s="98">
        <v>10</v>
      </c>
      <c r="AQ51" s="96">
        <v>10.68332</v>
      </c>
      <c r="AR51" s="96">
        <v>10.215390584000001</v>
      </c>
      <c r="AS51" s="100">
        <v>10.68332</v>
      </c>
      <c r="AT51" s="100">
        <v>0</v>
      </c>
      <c r="AU51" s="73"/>
      <c r="AV51" s="100">
        <v>0</v>
      </c>
      <c r="AW51" s="100">
        <v>8.5627777777777787</v>
      </c>
      <c r="AX51" s="100">
        <v>0.66777777777777769</v>
      </c>
      <c r="AY51" s="100">
        <v>0.36138888888888887</v>
      </c>
      <c r="AZ51" s="100">
        <v>60</v>
      </c>
      <c r="BA51" s="73">
        <v>145</v>
      </c>
      <c r="BB51" s="73">
        <v>2</v>
      </c>
      <c r="BC51" s="73"/>
      <c r="BD51" s="75"/>
      <c r="BE51" s="73"/>
      <c r="BF51" s="75"/>
      <c r="BG51" s="73"/>
      <c r="BH51" s="75"/>
      <c r="BI51" s="100">
        <v>0.36138888888888898</v>
      </c>
      <c r="BJ51" s="100">
        <v>10.34332</v>
      </c>
      <c r="BK51" s="100">
        <v>10.68332</v>
      </c>
      <c r="BM51" s="88"/>
      <c r="BN51" s="88"/>
      <c r="BO51" s="88"/>
      <c r="BP51" s="88"/>
      <c r="BQ51" s="88"/>
      <c r="BR51" s="88"/>
      <c r="BS51" s="88"/>
    </row>
    <row r="52" spans="32:71" ht="45" x14ac:dyDescent="0.25">
      <c r="AF52" s="30" t="str">
        <f t="shared" si="5"/>
        <v/>
      </c>
      <c r="AH52" s="94">
        <v>44447</v>
      </c>
      <c r="AI52" s="95" t="s">
        <v>90</v>
      </c>
      <c r="AJ52" s="95" t="s">
        <v>41</v>
      </c>
      <c r="AK52" s="96">
        <v>255016</v>
      </c>
      <c r="AL52" s="95" t="s">
        <v>262</v>
      </c>
      <c r="AM52" s="97">
        <v>44291</v>
      </c>
      <c r="AN52" s="95" t="s">
        <v>65</v>
      </c>
      <c r="AO52" s="95" t="s">
        <v>288</v>
      </c>
      <c r="AP52" s="75">
        <v>10</v>
      </c>
      <c r="AQ52" s="75">
        <v>10.08333</v>
      </c>
      <c r="AR52" s="96">
        <v>9.7132717890000002</v>
      </c>
      <c r="AS52" s="75">
        <v>10.08333</v>
      </c>
      <c r="AT52" s="100">
        <v>0</v>
      </c>
      <c r="AU52" s="73"/>
      <c r="AV52" s="100">
        <v>0</v>
      </c>
      <c r="AW52" s="75">
        <v>8.3550000000000004</v>
      </c>
      <c r="AX52" s="75">
        <v>0.54499999999999993</v>
      </c>
      <c r="AY52" s="75">
        <v>0.34555555555555556</v>
      </c>
      <c r="AZ52" s="75">
        <v>47</v>
      </c>
      <c r="BA52" s="73">
        <v>160</v>
      </c>
      <c r="BB52" s="73">
        <v>2</v>
      </c>
      <c r="BC52" s="73"/>
      <c r="BD52" s="73"/>
      <c r="BE52" s="73"/>
      <c r="BF52" s="73"/>
      <c r="BG52" s="73"/>
      <c r="BH52" s="73"/>
      <c r="BI52" s="75">
        <v>0.345555555555556</v>
      </c>
      <c r="BJ52" s="100">
        <v>9.7433300000000003</v>
      </c>
      <c r="BK52" s="75">
        <v>10.08333</v>
      </c>
      <c r="BM52" s="88"/>
      <c r="BN52" s="88"/>
      <c r="BO52" s="88"/>
      <c r="BP52" s="88"/>
      <c r="BQ52" s="88"/>
      <c r="BR52" s="88"/>
      <c r="BS52" s="88"/>
    </row>
    <row r="53" spans="32:71" ht="45" x14ac:dyDescent="0.25">
      <c r="AF53" s="30" t="str">
        <f t="shared" si="5"/>
        <v/>
      </c>
      <c r="AH53" s="94">
        <v>44447</v>
      </c>
      <c r="AI53" s="95" t="s">
        <v>91</v>
      </c>
      <c r="AJ53" s="95" t="s">
        <v>86</v>
      </c>
      <c r="AK53" s="96">
        <v>254872</v>
      </c>
      <c r="AL53" s="95" t="s">
        <v>263</v>
      </c>
      <c r="AM53" s="97">
        <v>44291</v>
      </c>
      <c r="AN53" s="95" t="s">
        <v>65</v>
      </c>
      <c r="AO53" s="95" t="s">
        <v>288</v>
      </c>
      <c r="AP53" s="98">
        <v>10</v>
      </c>
      <c r="AQ53" s="98">
        <v>10</v>
      </c>
      <c r="AR53" s="96">
        <v>8.9930000000000003</v>
      </c>
      <c r="AS53" s="99">
        <v>10</v>
      </c>
      <c r="AT53" s="100">
        <v>0</v>
      </c>
      <c r="AU53" s="73"/>
      <c r="AV53" s="100">
        <v>0</v>
      </c>
      <c r="AW53" s="99">
        <v>5.0444444444444443</v>
      </c>
      <c r="AX53" s="99">
        <v>0.93416666666666659</v>
      </c>
      <c r="AY53" s="99">
        <v>0.20055555555555554</v>
      </c>
      <c r="AZ53" s="99">
        <v>36</v>
      </c>
      <c r="BA53" s="99">
        <v>90</v>
      </c>
      <c r="BB53" s="99">
        <v>1</v>
      </c>
      <c r="BC53" s="73"/>
      <c r="BD53" s="73"/>
      <c r="BE53" s="73"/>
      <c r="BF53" s="73"/>
      <c r="BG53" s="73"/>
      <c r="BH53" s="73"/>
      <c r="BI53" s="99">
        <v>0.20055555555555599</v>
      </c>
      <c r="BJ53" s="100">
        <v>9.66</v>
      </c>
      <c r="BK53" s="99">
        <v>10</v>
      </c>
      <c r="BM53" s="88"/>
      <c r="BN53" s="88"/>
      <c r="BO53" s="88"/>
      <c r="BP53" s="88"/>
      <c r="BQ53" s="88"/>
      <c r="BR53" s="88"/>
      <c r="BS53" s="88"/>
    </row>
    <row r="54" spans="32:71" ht="45" x14ac:dyDescent="0.25">
      <c r="AF54" s="30" t="str">
        <f t="shared" si="5"/>
        <v/>
      </c>
      <c r="AH54" s="94">
        <v>44448</v>
      </c>
      <c r="AI54" s="95" t="s">
        <v>290</v>
      </c>
      <c r="AJ54" s="95" t="s">
        <v>291</v>
      </c>
      <c r="AK54" s="96">
        <v>115527</v>
      </c>
      <c r="AL54" s="95" t="s">
        <v>292</v>
      </c>
      <c r="AM54" s="97">
        <v>44067</v>
      </c>
      <c r="AN54" s="95" t="s">
        <v>289</v>
      </c>
      <c r="AO54" s="95" t="s">
        <v>287</v>
      </c>
      <c r="AP54" s="96">
        <v>8</v>
      </c>
      <c r="AQ54" s="96">
        <v>10</v>
      </c>
      <c r="AR54" s="96">
        <v>8.8650000000000002</v>
      </c>
      <c r="AS54" s="100">
        <v>10</v>
      </c>
      <c r="AT54" s="100">
        <v>0</v>
      </c>
      <c r="AU54" s="73"/>
      <c r="AV54" s="100">
        <v>0</v>
      </c>
      <c r="AW54" s="75">
        <v>8.3336111111111109</v>
      </c>
      <c r="AX54" s="75">
        <v>0.2030555555555556</v>
      </c>
      <c r="AY54" s="75">
        <v>6.5000000000000002E-2</v>
      </c>
      <c r="AZ54" s="75">
        <v>54</v>
      </c>
      <c r="BA54" s="73">
        <v>90</v>
      </c>
      <c r="BB54" s="73">
        <v>1</v>
      </c>
      <c r="BC54" s="73"/>
      <c r="BD54" s="73"/>
      <c r="BE54" s="73"/>
      <c r="BF54" s="73"/>
      <c r="BG54" s="73"/>
      <c r="BH54" s="73"/>
      <c r="BI54" s="100">
        <v>6.5000000000000002E-2</v>
      </c>
      <c r="BJ54" s="100">
        <v>9.66</v>
      </c>
      <c r="BK54" s="100">
        <v>10</v>
      </c>
      <c r="BM54" s="88"/>
      <c r="BN54" s="88"/>
      <c r="BO54" s="88"/>
      <c r="BP54" s="88"/>
      <c r="BQ54" s="88"/>
      <c r="BR54" s="88"/>
      <c r="BS54" s="88"/>
    </row>
    <row r="55" spans="32:71" ht="45" x14ac:dyDescent="0.25">
      <c r="AF55" s="30" t="str">
        <f t="shared" si="5"/>
        <v/>
      </c>
      <c r="AH55" s="94">
        <v>44448</v>
      </c>
      <c r="AI55" s="95" t="s">
        <v>293</v>
      </c>
      <c r="AJ55" s="95" t="s">
        <v>294</v>
      </c>
      <c r="AK55" s="96">
        <v>253777</v>
      </c>
      <c r="AL55" s="95" t="s">
        <v>295</v>
      </c>
      <c r="AM55" s="97">
        <v>44179</v>
      </c>
      <c r="AN55" s="95" t="s">
        <v>289</v>
      </c>
      <c r="AO55" s="95" t="s">
        <v>287</v>
      </c>
      <c r="AP55" s="73">
        <v>8</v>
      </c>
      <c r="AQ55" s="75">
        <v>10</v>
      </c>
      <c r="AR55" s="96">
        <v>9.6999999999999993</v>
      </c>
      <c r="AS55" s="75">
        <v>10</v>
      </c>
      <c r="AT55" s="100">
        <v>0</v>
      </c>
      <c r="AU55" s="73"/>
      <c r="AV55" s="100">
        <v>0</v>
      </c>
      <c r="AW55" s="75">
        <v>7.5430555555555552</v>
      </c>
      <c r="AX55" s="75">
        <v>0.86583333333333334</v>
      </c>
      <c r="AY55" s="75">
        <v>8.3611111111111108E-2</v>
      </c>
      <c r="AZ55" s="75">
        <v>35</v>
      </c>
      <c r="BA55" s="73">
        <v>95</v>
      </c>
      <c r="BB55" s="73">
        <v>1</v>
      </c>
      <c r="BC55" s="73"/>
      <c r="BD55" s="73"/>
      <c r="BE55" s="73"/>
      <c r="BF55" s="73"/>
      <c r="BG55" s="73"/>
      <c r="BH55" s="73"/>
      <c r="BI55" s="75">
        <v>8.3611111111111094E-2</v>
      </c>
      <c r="BJ55" s="100">
        <v>9.66</v>
      </c>
      <c r="BK55" s="75">
        <v>10</v>
      </c>
      <c r="BM55" s="88"/>
      <c r="BN55" s="88"/>
      <c r="BO55" s="88"/>
      <c r="BP55" s="88"/>
      <c r="BQ55" s="88"/>
      <c r="BR55" s="88"/>
      <c r="BS55" s="88"/>
    </row>
    <row r="56" spans="32:71" ht="30" x14ac:dyDescent="0.25">
      <c r="AF56" s="30" t="str">
        <f t="shared" si="5"/>
        <v/>
      </c>
      <c r="AH56" s="94">
        <v>44448</v>
      </c>
      <c r="AI56" s="95" t="s">
        <v>21</v>
      </c>
      <c r="AJ56" s="95" t="s">
        <v>27</v>
      </c>
      <c r="AK56" s="96">
        <v>232313</v>
      </c>
      <c r="AL56" s="95" t="s">
        <v>251</v>
      </c>
      <c r="AM56" s="97">
        <v>44067</v>
      </c>
      <c r="AN56" s="95" t="s">
        <v>70</v>
      </c>
      <c r="AO56" s="95" t="s">
        <v>288</v>
      </c>
      <c r="AP56" s="73">
        <v>10</v>
      </c>
      <c r="AQ56" s="96">
        <v>10.15</v>
      </c>
      <c r="AR56" s="96">
        <v>9.5582550000000008</v>
      </c>
      <c r="AS56" s="100">
        <v>10.15</v>
      </c>
      <c r="AT56" s="100">
        <v>0</v>
      </c>
      <c r="AU56" s="73"/>
      <c r="AV56" s="100">
        <v>0</v>
      </c>
      <c r="AW56" s="75">
        <v>7.4327777777777779</v>
      </c>
      <c r="AX56" s="75">
        <v>9.4444444444444456E-2</v>
      </c>
      <c r="AY56" s="75">
        <v>0.11777777777777777</v>
      </c>
      <c r="AZ56" s="75">
        <v>38</v>
      </c>
      <c r="BA56" s="73">
        <v>85</v>
      </c>
      <c r="BB56" s="73">
        <v>1</v>
      </c>
      <c r="BC56" s="73"/>
      <c r="BD56" s="73"/>
      <c r="BE56" s="73"/>
      <c r="BF56" s="73"/>
      <c r="BG56" s="73"/>
      <c r="BH56" s="73"/>
      <c r="BI56" s="100">
        <v>0.11777777777777799</v>
      </c>
      <c r="BJ56" s="100">
        <v>9.81</v>
      </c>
      <c r="BK56" s="100">
        <v>10.15</v>
      </c>
      <c r="BM56" s="88"/>
      <c r="BN56" s="88"/>
      <c r="BO56" s="88"/>
      <c r="BP56" s="88"/>
      <c r="BQ56" s="88"/>
      <c r="BR56" s="88"/>
      <c r="BS56" s="88"/>
    </row>
    <row r="57" spans="32:71" ht="45" x14ac:dyDescent="0.25">
      <c r="AF57" s="30" t="str">
        <f t="shared" si="5"/>
        <v/>
      </c>
      <c r="AH57" s="94">
        <v>44448</v>
      </c>
      <c r="AI57" s="95" t="s">
        <v>18</v>
      </c>
      <c r="AJ57" s="95" t="s">
        <v>301</v>
      </c>
      <c r="AK57" s="96">
        <v>234401</v>
      </c>
      <c r="AL57" s="95" t="s">
        <v>302</v>
      </c>
      <c r="AM57" s="97">
        <v>43990</v>
      </c>
      <c r="AN57" s="95" t="s">
        <v>289</v>
      </c>
      <c r="AO57" s="95" t="s">
        <v>287</v>
      </c>
      <c r="AP57" s="98">
        <v>8</v>
      </c>
      <c r="AQ57" s="75">
        <v>10</v>
      </c>
      <c r="AR57" s="96">
        <v>9.8079999999999998</v>
      </c>
      <c r="AS57" s="100">
        <v>10</v>
      </c>
      <c r="AT57" s="100">
        <v>0</v>
      </c>
      <c r="AU57" s="73"/>
      <c r="AV57" s="100">
        <v>0</v>
      </c>
      <c r="AW57" s="75">
        <v>6.900555555555556</v>
      </c>
      <c r="AX57" s="75">
        <v>0.9013888888888888</v>
      </c>
      <c r="AY57" s="75">
        <v>5.305555555555555E-2</v>
      </c>
      <c r="AZ57" s="75">
        <v>43</v>
      </c>
      <c r="BA57" s="73">
        <v>245</v>
      </c>
      <c r="BB57" s="73">
        <v>3</v>
      </c>
      <c r="BC57" s="73"/>
      <c r="BD57" s="73"/>
      <c r="BE57" s="73"/>
      <c r="BF57" s="73"/>
      <c r="BG57" s="73"/>
      <c r="BH57" s="73"/>
      <c r="BI57" s="75">
        <v>5.3055555555555599E-2</v>
      </c>
      <c r="BJ57" s="100">
        <v>9.66</v>
      </c>
      <c r="BK57" s="100">
        <v>10</v>
      </c>
      <c r="BM57" s="88"/>
      <c r="BN57" s="88"/>
      <c r="BO57" s="88"/>
      <c r="BP57" s="88"/>
      <c r="BQ57" s="88"/>
      <c r="BR57" s="88"/>
      <c r="BS57" s="88"/>
    </row>
    <row r="58" spans="32:71" ht="45" x14ac:dyDescent="0.25">
      <c r="AF58" s="30" t="str">
        <f t="shared" si="5"/>
        <v/>
      </c>
      <c r="AH58" s="94">
        <v>44448</v>
      </c>
      <c r="AI58" s="95" t="s">
        <v>207</v>
      </c>
      <c r="AJ58" s="95" t="s">
        <v>39</v>
      </c>
      <c r="AK58" s="96">
        <v>107752</v>
      </c>
      <c r="AL58" s="95" t="s">
        <v>303</v>
      </c>
      <c r="AM58" s="97">
        <v>44137</v>
      </c>
      <c r="AN58" s="95" t="s">
        <v>289</v>
      </c>
      <c r="AO58" s="95" t="s">
        <v>287</v>
      </c>
      <c r="AP58" s="75">
        <v>8</v>
      </c>
      <c r="AQ58" s="96">
        <v>10.75</v>
      </c>
      <c r="AR58" s="96">
        <v>10.4619</v>
      </c>
      <c r="AS58" s="100">
        <v>10.75</v>
      </c>
      <c r="AT58" s="100">
        <v>0</v>
      </c>
      <c r="AU58" s="73"/>
      <c r="AV58" s="100">
        <v>0</v>
      </c>
      <c r="AW58" s="75">
        <v>5.7725</v>
      </c>
      <c r="AX58" s="75">
        <v>0.71222222222222209</v>
      </c>
      <c r="AY58" s="75">
        <v>0.3255555555555556</v>
      </c>
      <c r="AZ58" s="75">
        <v>46</v>
      </c>
      <c r="BA58" s="73">
        <v>85</v>
      </c>
      <c r="BB58" s="73">
        <v>1</v>
      </c>
      <c r="BC58" s="73"/>
      <c r="BD58" s="73"/>
      <c r="BE58" s="73"/>
      <c r="BF58" s="73"/>
      <c r="BG58" s="73"/>
      <c r="BH58" s="73"/>
      <c r="BI58" s="100">
        <v>0.32555555555555599</v>
      </c>
      <c r="BJ58" s="100">
        <v>10.41</v>
      </c>
      <c r="BK58" s="100">
        <v>10.75</v>
      </c>
      <c r="BM58" s="88"/>
      <c r="BN58" s="88"/>
      <c r="BO58" s="88"/>
      <c r="BP58" s="88"/>
      <c r="BQ58" s="88"/>
      <c r="BR58" s="88"/>
      <c r="BS58" s="88"/>
    </row>
    <row r="59" spans="32:71" ht="45" x14ac:dyDescent="0.25">
      <c r="AF59" s="30" t="str">
        <f t="shared" si="5"/>
        <v/>
      </c>
      <c r="AH59" s="94">
        <v>44448</v>
      </c>
      <c r="AI59" s="95" t="s">
        <v>306</v>
      </c>
      <c r="AJ59" s="95" t="s">
        <v>307</v>
      </c>
      <c r="AK59" s="96">
        <v>250639</v>
      </c>
      <c r="AL59" s="95" t="s">
        <v>308</v>
      </c>
      <c r="AM59" s="97">
        <v>44032</v>
      </c>
      <c r="AN59" s="95" t="s">
        <v>289</v>
      </c>
      <c r="AO59" s="95" t="s">
        <v>287</v>
      </c>
      <c r="AP59" s="98">
        <v>8</v>
      </c>
      <c r="AQ59" s="98">
        <v>10.25</v>
      </c>
      <c r="AR59" s="96">
        <v>0</v>
      </c>
      <c r="AS59" s="99">
        <v>10.25</v>
      </c>
      <c r="AT59" s="100">
        <v>0</v>
      </c>
      <c r="AU59" s="73"/>
      <c r="AV59" s="100">
        <v>0</v>
      </c>
      <c r="AW59" s="75">
        <v>5.1213888888888892</v>
      </c>
      <c r="AX59" s="75">
        <v>0.85722222222222233</v>
      </c>
      <c r="AY59" s="75">
        <v>0.13222222222222221</v>
      </c>
      <c r="AZ59" s="75">
        <v>49</v>
      </c>
      <c r="BA59" s="73">
        <v>90</v>
      </c>
      <c r="BB59" s="73">
        <v>1</v>
      </c>
      <c r="BC59" s="73"/>
      <c r="BD59" s="73"/>
      <c r="BE59" s="73"/>
      <c r="BF59" s="73"/>
      <c r="BG59" s="73"/>
      <c r="BH59" s="73"/>
      <c r="BI59" s="75">
        <v>0.13222222222222199</v>
      </c>
      <c r="BJ59" s="100">
        <v>9.91</v>
      </c>
      <c r="BK59" s="99">
        <v>10.25</v>
      </c>
      <c r="BM59" s="88"/>
      <c r="BN59" s="88"/>
      <c r="BO59" s="88"/>
      <c r="BP59" s="88"/>
      <c r="BQ59" s="88"/>
      <c r="BR59" s="88"/>
      <c r="BS59" s="88"/>
    </row>
    <row r="60" spans="32:71" ht="45" x14ac:dyDescent="0.25">
      <c r="AF60" s="30" t="str">
        <f t="shared" si="5"/>
        <v/>
      </c>
      <c r="AH60" s="94">
        <v>44448</v>
      </c>
      <c r="AI60" s="95" t="s">
        <v>15</v>
      </c>
      <c r="AJ60" s="95" t="s">
        <v>314</v>
      </c>
      <c r="AK60" s="96">
        <v>253962</v>
      </c>
      <c r="AL60" s="95" t="s">
        <v>315</v>
      </c>
      <c r="AM60" s="97">
        <v>44291</v>
      </c>
      <c r="AN60" s="95" t="s">
        <v>289</v>
      </c>
      <c r="AO60" s="95" t="s">
        <v>287</v>
      </c>
      <c r="AP60" s="75">
        <v>8</v>
      </c>
      <c r="AQ60" s="75">
        <v>10.25</v>
      </c>
      <c r="AR60" s="96">
        <v>9.4679249999999993</v>
      </c>
      <c r="AS60" s="75">
        <v>10.25</v>
      </c>
      <c r="AT60" s="100">
        <v>0</v>
      </c>
      <c r="AU60" s="73"/>
      <c r="AV60" s="100">
        <v>0</v>
      </c>
      <c r="AW60" s="73">
        <v>6.7666666666666666</v>
      </c>
      <c r="AX60" s="73">
        <v>1.1875000000000002</v>
      </c>
      <c r="AY60" s="73">
        <v>0.16250000000000001</v>
      </c>
      <c r="AZ60" s="73">
        <v>50</v>
      </c>
      <c r="BA60" s="73">
        <v>95</v>
      </c>
      <c r="BB60" s="73">
        <v>1</v>
      </c>
      <c r="BC60" s="73"/>
      <c r="BD60" s="73"/>
      <c r="BE60" s="73"/>
      <c r="BF60" s="73"/>
      <c r="BG60" s="73"/>
      <c r="BH60" s="73"/>
      <c r="BI60" s="75">
        <v>0.16250000000000001</v>
      </c>
      <c r="BJ60" s="100">
        <v>9.91</v>
      </c>
      <c r="BK60" s="75">
        <v>10.25</v>
      </c>
      <c r="BM60" s="88"/>
      <c r="BN60" s="88"/>
      <c r="BO60" s="88"/>
      <c r="BP60" s="88"/>
      <c r="BQ60" s="88"/>
      <c r="BR60" s="88"/>
      <c r="BS60" s="88"/>
    </row>
    <row r="61" spans="32:71" ht="45" x14ac:dyDescent="0.25">
      <c r="AF61" s="30" t="str">
        <f t="shared" si="5"/>
        <v/>
      </c>
      <c r="AH61" s="94">
        <v>44449</v>
      </c>
      <c r="AI61" s="95" t="s">
        <v>88</v>
      </c>
      <c r="AJ61" s="95" t="s">
        <v>89</v>
      </c>
      <c r="AK61" s="96">
        <v>255116</v>
      </c>
      <c r="AL61" s="95" t="s">
        <v>246</v>
      </c>
      <c r="AM61" s="97">
        <v>44291</v>
      </c>
      <c r="AN61" s="95" t="s">
        <v>65</v>
      </c>
      <c r="AO61" s="95" t="s">
        <v>288</v>
      </c>
      <c r="AP61" s="75">
        <v>10</v>
      </c>
      <c r="AQ61" s="75">
        <v>10.6</v>
      </c>
      <c r="AR61" s="96">
        <v>8.8668999999999993</v>
      </c>
      <c r="AS61" s="75">
        <v>10.6</v>
      </c>
      <c r="AT61" s="100">
        <v>0</v>
      </c>
      <c r="AU61" s="73"/>
      <c r="AV61" s="100">
        <v>0</v>
      </c>
      <c r="AW61" s="100">
        <v>8.2472222222222236</v>
      </c>
      <c r="AX61" s="100">
        <v>0</v>
      </c>
      <c r="AY61" s="100">
        <v>0.22666666666666668</v>
      </c>
      <c r="AZ61" s="100">
        <v>64</v>
      </c>
      <c r="BA61" s="75">
        <v>85</v>
      </c>
      <c r="BB61" s="75">
        <v>1</v>
      </c>
      <c r="BC61" s="73">
        <v>1</v>
      </c>
      <c r="BD61" s="73">
        <v>1</v>
      </c>
      <c r="BE61" s="73">
        <v>1</v>
      </c>
      <c r="BF61" s="73">
        <v>1</v>
      </c>
      <c r="BG61" s="73">
        <v>0</v>
      </c>
      <c r="BH61" s="73">
        <v>1</v>
      </c>
      <c r="BI61" s="100">
        <v>0.22666666666666699</v>
      </c>
      <c r="BJ61" s="100">
        <v>10.26</v>
      </c>
      <c r="BK61" s="75">
        <v>10.6</v>
      </c>
      <c r="BM61" s="88"/>
      <c r="BN61" s="88"/>
      <c r="BO61" s="88"/>
      <c r="BP61" s="88"/>
      <c r="BQ61" s="88"/>
      <c r="BR61" s="88"/>
      <c r="BS61" s="88"/>
    </row>
    <row r="62" spans="32:71" ht="30" x14ac:dyDescent="0.25">
      <c r="AF62" s="30" t="str">
        <f t="shared" si="5"/>
        <v/>
      </c>
      <c r="AH62" s="94">
        <v>44449</v>
      </c>
      <c r="AI62" s="95" t="s">
        <v>296</v>
      </c>
      <c r="AJ62" s="95" t="s">
        <v>297</v>
      </c>
      <c r="AK62" s="96">
        <v>253646</v>
      </c>
      <c r="AL62" s="95" t="s">
        <v>298</v>
      </c>
      <c r="AM62" s="97">
        <v>44172</v>
      </c>
      <c r="AN62" s="95" t="s">
        <v>299</v>
      </c>
      <c r="AO62" s="95" t="s">
        <v>287</v>
      </c>
      <c r="AP62" s="98">
        <v>10</v>
      </c>
      <c r="AQ62" s="96">
        <v>10.5</v>
      </c>
      <c r="AR62" s="96">
        <v>9.9519000000000002</v>
      </c>
      <c r="AS62" s="100">
        <v>10.5</v>
      </c>
      <c r="AT62" s="100">
        <v>0</v>
      </c>
      <c r="AU62" s="73"/>
      <c r="AV62" s="100">
        <v>0</v>
      </c>
      <c r="AW62" s="99">
        <v>7.2111111111111104</v>
      </c>
      <c r="AX62" s="99">
        <v>1.4408333333333334</v>
      </c>
      <c r="AY62" s="99">
        <v>0.22305555555555556</v>
      </c>
      <c r="AZ62" s="99">
        <v>54</v>
      </c>
      <c r="BA62" s="73">
        <v>185</v>
      </c>
      <c r="BB62" s="73">
        <v>2</v>
      </c>
      <c r="BC62" s="73"/>
      <c r="BD62" s="73"/>
      <c r="BE62" s="73"/>
      <c r="BF62" s="73"/>
      <c r="BG62" s="73"/>
      <c r="BH62" s="73"/>
      <c r="BI62" s="100">
        <v>0.22305555555555601</v>
      </c>
      <c r="BJ62" s="100">
        <v>10.16</v>
      </c>
      <c r="BK62" s="100">
        <v>10.5</v>
      </c>
      <c r="BM62" s="88"/>
      <c r="BN62" s="88"/>
      <c r="BO62" s="88"/>
      <c r="BP62" s="88"/>
      <c r="BQ62" s="88"/>
      <c r="BR62" s="88"/>
      <c r="BS62" s="88"/>
    </row>
    <row r="63" spans="32:71" ht="30" x14ac:dyDescent="0.25">
      <c r="AF63" s="30" t="str">
        <f t="shared" si="5"/>
        <v/>
      </c>
      <c r="AH63" s="94">
        <v>44449</v>
      </c>
      <c r="AI63" s="95" t="s">
        <v>199</v>
      </c>
      <c r="AJ63" s="95" t="s">
        <v>291</v>
      </c>
      <c r="AK63" s="96">
        <v>254380</v>
      </c>
      <c r="AL63" s="95" t="s">
        <v>300</v>
      </c>
      <c r="AM63" s="97">
        <v>44214</v>
      </c>
      <c r="AN63" s="95" t="s">
        <v>299</v>
      </c>
      <c r="AO63" s="95" t="s">
        <v>287</v>
      </c>
      <c r="AP63" s="98">
        <v>10</v>
      </c>
      <c r="AQ63" s="75"/>
      <c r="AR63" s="96">
        <v>1.048</v>
      </c>
      <c r="AS63" s="75">
        <v>10</v>
      </c>
      <c r="AT63" s="100">
        <v>0</v>
      </c>
      <c r="AU63" s="73"/>
      <c r="AV63" s="100">
        <v>0</v>
      </c>
      <c r="AW63" s="73"/>
      <c r="AX63" s="73"/>
      <c r="AY63" s="73"/>
      <c r="AZ63" s="73"/>
      <c r="BA63" s="73">
        <v>100</v>
      </c>
      <c r="BB63" s="73">
        <v>1</v>
      </c>
      <c r="BC63" s="73"/>
      <c r="BD63" s="73"/>
      <c r="BE63" s="73"/>
      <c r="BF63" s="73"/>
      <c r="BG63" s="73"/>
      <c r="BH63" s="73"/>
      <c r="BI63" s="75"/>
      <c r="BJ63" s="100">
        <v>0</v>
      </c>
      <c r="BK63" s="75">
        <v>10</v>
      </c>
      <c r="BM63" s="88"/>
      <c r="BN63" s="88"/>
      <c r="BO63" s="88"/>
      <c r="BP63" s="88"/>
      <c r="BQ63" s="88"/>
      <c r="BR63" s="88"/>
      <c r="BS63" s="88"/>
    </row>
    <row r="64" spans="32:71" ht="45" x14ac:dyDescent="0.25">
      <c r="AF64" s="30" t="str">
        <f t="shared" si="5"/>
        <v/>
      </c>
      <c r="AH64" s="94">
        <v>44449</v>
      </c>
      <c r="AI64" s="95" t="s">
        <v>28</v>
      </c>
      <c r="AJ64" s="95" t="s">
        <v>38</v>
      </c>
      <c r="AK64" s="96">
        <v>250555</v>
      </c>
      <c r="AL64" s="95" t="s">
        <v>253</v>
      </c>
      <c r="AM64" s="97">
        <v>44305</v>
      </c>
      <c r="AN64" s="95" t="s">
        <v>65</v>
      </c>
      <c r="AO64" s="95" t="s">
        <v>288</v>
      </c>
      <c r="AP64" s="98">
        <v>10</v>
      </c>
      <c r="AQ64" s="98">
        <v>10.19999</v>
      </c>
      <c r="AR64" s="96">
        <v>8.4792516869999996</v>
      </c>
      <c r="AS64" s="99">
        <v>10.19999</v>
      </c>
      <c r="AT64" s="100">
        <v>0</v>
      </c>
      <c r="AU64" s="73"/>
      <c r="AV64" s="100">
        <v>0</v>
      </c>
      <c r="AW64" s="100">
        <v>7.49</v>
      </c>
      <c r="AX64" s="100">
        <v>0.6</v>
      </c>
      <c r="AY64" s="100">
        <v>0.05</v>
      </c>
      <c r="AZ64" s="100">
        <v>39</v>
      </c>
      <c r="BA64" s="99">
        <v>90</v>
      </c>
      <c r="BB64" s="99">
        <v>1</v>
      </c>
      <c r="BC64" s="73"/>
      <c r="BD64" s="73"/>
      <c r="BE64" s="73"/>
      <c r="BF64" s="73"/>
      <c r="BG64" s="73"/>
      <c r="BH64" s="73"/>
      <c r="BI64" s="100">
        <v>0.05</v>
      </c>
      <c r="BJ64" s="100">
        <v>9.8599899999999998</v>
      </c>
      <c r="BK64" s="99">
        <v>10.19999</v>
      </c>
      <c r="BM64" s="88"/>
      <c r="BN64" s="88"/>
      <c r="BO64" s="88"/>
      <c r="BP64" s="88"/>
      <c r="BQ64" s="88"/>
      <c r="BR64" s="88"/>
      <c r="BS64" s="88"/>
    </row>
    <row r="65" spans="32:71" ht="30" x14ac:dyDescent="0.25">
      <c r="AF65" s="30" t="str">
        <f t="shared" si="5"/>
        <v/>
      </c>
      <c r="AH65" s="94">
        <v>44449</v>
      </c>
      <c r="AI65" s="95" t="s">
        <v>24</v>
      </c>
      <c r="AJ65" s="95" t="s">
        <v>304</v>
      </c>
      <c r="AK65" s="96">
        <v>250012</v>
      </c>
      <c r="AL65" s="95" t="s">
        <v>305</v>
      </c>
      <c r="AM65" s="97">
        <v>44291</v>
      </c>
      <c r="AN65" s="95" t="s">
        <v>299</v>
      </c>
      <c r="AO65" s="95" t="s">
        <v>287</v>
      </c>
      <c r="AP65" s="75">
        <v>10</v>
      </c>
      <c r="AQ65" s="75">
        <v>10</v>
      </c>
      <c r="AR65" s="96">
        <v>1.96</v>
      </c>
      <c r="AS65" s="75">
        <v>10</v>
      </c>
      <c r="AT65" s="100">
        <v>0</v>
      </c>
      <c r="AU65" s="73"/>
      <c r="AV65" s="100">
        <v>0</v>
      </c>
      <c r="AW65" s="75">
        <v>6.6027777777777779</v>
      </c>
      <c r="AX65" s="75">
        <v>1.3988888888888891</v>
      </c>
      <c r="AY65" s="75">
        <v>8.5833333333333345E-2</v>
      </c>
      <c r="AZ65" s="75">
        <v>34</v>
      </c>
      <c r="BA65" s="73">
        <v>90</v>
      </c>
      <c r="BB65" s="73">
        <v>1</v>
      </c>
      <c r="BC65" s="73"/>
      <c r="BD65" s="73"/>
      <c r="BE65" s="73"/>
      <c r="BF65" s="73"/>
      <c r="BG65" s="73"/>
      <c r="BH65" s="73"/>
      <c r="BI65" s="100">
        <v>8.5833333333333303E-2</v>
      </c>
      <c r="BJ65" s="100">
        <v>9.66</v>
      </c>
      <c r="BK65" s="75">
        <v>10</v>
      </c>
      <c r="BM65" s="88"/>
      <c r="BN65" s="88"/>
      <c r="BO65" s="88"/>
      <c r="BP65" s="88"/>
      <c r="BQ65" s="88"/>
      <c r="BR65" s="88"/>
      <c r="BS65" s="88"/>
    </row>
    <row r="66" spans="32:71" ht="30" x14ac:dyDescent="0.25">
      <c r="AF66" s="30" t="str">
        <f t="shared" si="5"/>
        <v/>
      </c>
      <c r="AH66" s="94">
        <v>44449</v>
      </c>
      <c r="AI66" s="95" t="s">
        <v>17</v>
      </c>
      <c r="AJ66" s="95" t="s">
        <v>309</v>
      </c>
      <c r="AK66" s="96">
        <v>234954</v>
      </c>
      <c r="AL66" s="95" t="s">
        <v>310</v>
      </c>
      <c r="AM66" s="97">
        <v>44158</v>
      </c>
      <c r="AN66" s="95" t="s">
        <v>299</v>
      </c>
      <c r="AO66" s="95" t="s">
        <v>287</v>
      </c>
      <c r="AP66" s="75">
        <v>10</v>
      </c>
      <c r="AQ66" s="75">
        <v>10.25</v>
      </c>
      <c r="AR66" s="96">
        <v>9.7815750000000001</v>
      </c>
      <c r="AS66" s="75">
        <v>10.25</v>
      </c>
      <c r="AT66" s="100">
        <v>0</v>
      </c>
      <c r="AU66" s="73"/>
      <c r="AV66" s="100">
        <v>0</v>
      </c>
      <c r="AW66" s="75">
        <v>7.6388888888888893</v>
      </c>
      <c r="AX66" s="75">
        <v>0.43722222222222218</v>
      </c>
      <c r="AY66" s="75">
        <v>0.26055555555555554</v>
      </c>
      <c r="AZ66" s="75">
        <v>61</v>
      </c>
      <c r="BA66" s="73">
        <v>90</v>
      </c>
      <c r="BB66" s="73">
        <v>1</v>
      </c>
      <c r="BC66" s="73">
        <v>1</v>
      </c>
      <c r="BD66" s="73">
        <v>1</v>
      </c>
      <c r="BE66" s="73">
        <v>1</v>
      </c>
      <c r="BF66" s="73">
        <v>1</v>
      </c>
      <c r="BG66" s="73">
        <v>1</v>
      </c>
      <c r="BH66" s="73">
        <v>1</v>
      </c>
      <c r="BI66" s="75">
        <v>0.26055555555555598</v>
      </c>
      <c r="BJ66" s="100">
        <v>9.91</v>
      </c>
      <c r="BK66" s="75">
        <v>10.25</v>
      </c>
      <c r="BM66" s="88"/>
      <c r="BN66" s="88"/>
      <c r="BO66" s="88"/>
      <c r="BP66" s="88"/>
      <c r="BQ66" s="88"/>
      <c r="BR66" s="88"/>
      <c r="BS66" s="88"/>
    </row>
    <row r="67" spans="32:71" ht="30" x14ac:dyDescent="0.25">
      <c r="AF67" s="30" t="str">
        <f>IFERROR(IF(W67="",LOOKUP(2,1/(AK:AK=C67),BA:BA)/LOOKUP(2,1/(AK:AK=C67),BB:BB)/100,W67),"")</f>
        <v/>
      </c>
      <c r="AH67" s="94">
        <v>44449</v>
      </c>
      <c r="AI67" s="95" t="s">
        <v>311</v>
      </c>
      <c r="AJ67" s="95" t="s">
        <v>312</v>
      </c>
      <c r="AK67" s="96">
        <v>255453</v>
      </c>
      <c r="AL67" s="95" t="s">
        <v>313</v>
      </c>
      <c r="AM67" s="97">
        <v>44291</v>
      </c>
      <c r="AN67" s="95" t="s">
        <v>299</v>
      </c>
      <c r="AO67" s="95" t="s">
        <v>287</v>
      </c>
      <c r="AP67" s="73">
        <v>8</v>
      </c>
      <c r="AQ67" s="73">
        <v>10.5</v>
      </c>
      <c r="AR67" s="96">
        <v>9.8574000000000002</v>
      </c>
      <c r="AS67" s="73">
        <v>10.5</v>
      </c>
      <c r="AT67" s="100">
        <v>0</v>
      </c>
      <c r="AU67" s="73"/>
      <c r="AV67" s="100">
        <v>0</v>
      </c>
      <c r="AW67" s="73">
        <v>6.6436111111111114</v>
      </c>
      <c r="AX67" s="73">
        <v>1.3172222222222223</v>
      </c>
      <c r="AY67" s="73">
        <v>0.1522222222222222</v>
      </c>
      <c r="AZ67" s="73">
        <v>55</v>
      </c>
      <c r="BA67" s="73">
        <v>95</v>
      </c>
      <c r="BB67" s="73">
        <v>1</v>
      </c>
      <c r="BC67" s="73"/>
      <c r="BD67" s="73"/>
      <c r="BE67" s="73"/>
      <c r="BF67" s="73"/>
      <c r="BG67" s="73"/>
      <c r="BH67" s="73"/>
      <c r="BI67" s="73">
        <v>0.15222222222222201</v>
      </c>
      <c r="BJ67" s="100">
        <v>10.16</v>
      </c>
      <c r="BK67" s="73">
        <v>10.5</v>
      </c>
      <c r="BM67" s="88"/>
      <c r="BN67" s="88"/>
      <c r="BO67" s="88"/>
      <c r="BP67" s="88"/>
      <c r="BQ67" s="88"/>
      <c r="BR67" s="88"/>
      <c r="BS67" s="88"/>
    </row>
    <row r="68" spans="32:71" ht="30" x14ac:dyDescent="0.25">
      <c r="AF68" s="30" t="str">
        <f>IFERROR(IF(W68="",LOOKUP(2,1/(AK:AK=C68),BA:BA)/LOOKUP(2,1/(AK:AK=C68),BB:BB)/100,W68),"")</f>
        <v/>
      </c>
      <c r="AH68" s="101">
        <v>44453</v>
      </c>
      <c r="AI68" s="102" t="s">
        <v>45</v>
      </c>
      <c r="AJ68" s="102" t="s">
        <v>44</v>
      </c>
      <c r="AK68" s="103">
        <v>250280</v>
      </c>
      <c r="AL68" s="102" t="s">
        <v>242</v>
      </c>
      <c r="AM68" s="104">
        <v>44067</v>
      </c>
      <c r="AN68" s="102" t="s">
        <v>70</v>
      </c>
      <c r="AO68" s="102" t="s">
        <v>288</v>
      </c>
      <c r="AP68" s="82">
        <v>8</v>
      </c>
      <c r="AQ68" s="82">
        <v>8.0500000000000007</v>
      </c>
      <c r="AR68" s="103">
        <v>7.2208500000000004</v>
      </c>
      <c r="AS68" s="82">
        <v>8.0500000000000007</v>
      </c>
      <c r="AT68" s="105">
        <v>0</v>
      </c>
      <c r="AU68" s="82"/>
      <c r="AV68" s="105">
        <v>0</v>
      </c>
      <c r="AW68" s="82">
        <v>3.2680555555555557</v>
      </c>
      <c r="AX68" s="82">
        <v>2.3697222222222223</v>
      </c>
      <c r="AY68" s="82">
        <v>0.59500000000000008</v>
      </c>
      <c r="AZ68" s="82">
        <v>38</v>
      </c>
      <c r="BA68" s="82">
        <v>90</v>
      </c>
      <c r="BB68" s="82">
        <v>1</v>
      </c>
      <c r="BC68" s="82"/>
      <c r="BD68" s="82">
        <v>0</v>
      </c>
      <c r="BE68" s="82"/>
      <c r="BF68" s="82">
        <v>0</v>
      </c>
      <c r="BG68" s="82"/>
      <c r="BH68" s="82">
        <v>0</v>
      </c>
      <c r="BI68" s="105">
        <v>0.59499999999999997</v>
      </c>
      <c r="BJ68" s="105">
        <v>7.71</v>
      </c>
      <c r="BK68" s="82">
        <v>8.0500000000000007</v>
      </c>
      <c r="BM68" s="88"/>
      <c r="BN68" s="88"/>
      <c r="BO68" s="88"/>
      <c r="BP68" s="88"/>
      <c r="BQ68" s="88"/>
      <c r="BR68" s="88"/>
      <c r="BS68" s="88"/>
    </row>
    <row r="69" spans="32:71" ht="30" x14ac:dyDescent="0.25">
      <c r="AF69" s="30" t="str">
        <f>IFERROR(IF(W69="",LOOKUP(2,1/(AK:AK=C69),BA:BA)/LOOKUP(2,1/(AK:AK=C69),BB:BB)/100,W69),"")</f>
        <v/>
      </c>
      <c r="AH69" s="101">
        <v>44453</v>
      </c>
      <c r="AI69" s="102" t="s">
        <v>53</v>
      </c>
      <c r="AJ69" s="102" t="s">
        <v>43</v>
      </c>
      <c r="AK69" s="103">
        <v>252764</v>
      </c>
      <c r="AL69" s="102" t="s">
        <v>243</v>
      </c>
      <c r="AM69" s="104">
        <v>44130</v>
      </c>
      <c r="AN69" s="102" t="s">
        <v>70</v>
      </c>
      <c r="AO69" s="102" t="s">
        <v>288</v>
      </c>
      <c r="AP69" s="82">
        <v>8</v>
      </c>
      <c r="AQ69" s="82">
        <v>8.0833300000000001</v>
      </c>
      <c r="AR69" s="103">
        <v>7.3517886350000001</v>
      </c>
      <c r="AS69" s="82">
        <v>8.0833300000000001</v>
      </c>
      <c r="AT69" s="105">
        <v>0</v>
      </c>
      <c r="AU69" s="82"/>
      <c r="AV69" s="105">
        <v>0</v>
      </c>
      <c r="AW69" s="82">
        <v>5.4919444444444441</v>
      </c>
      <c r="AX69" s="82">
        <v>1.0955555555555556</v>
      </c>
      <c r="AY69" s="82">
        <v>0.54472222222222222</v>
      </c>
      <c r="AZ69" s="82">
        <v>33</v>
      </c>
      <c r="BA69" s="82">
        <v>90</v>
      </c>
      <c r="BB69" s="82">
        <v>1</v>
      </c>
      <c r="BC69" s="82"/>
      <c r="BD69" s="82">
        <v>0</v>
      </c>
      <c r="BE69" s="82"/>
      <c r="BF69" s="82">
        <v>0</v>
      </c>
      <c r="BG69" s="82"/>
      <c r="BH69" s="82">
        <v>0</v>
      </c>
      <c r="BI69" s="105">
        <v>0.544722222222222</v>
      </c>
      <c r="BJ69" s="105">
        <v>7.7433300000000003</v>
      </c>
      <c r="BK69" s="82">
        <v>8.0833300000000001</v>
      </c>
      <c r="BM69" s="88"/>
      <c r="BN69" s="88"/>
      <c r="BO69" s="88"/>
      <c r="BP69" s="88"/>
      <c r="BQ69" s="88"/>
      <c r="BR69" s="88"/>
      <c r="BS69" s="88"/>
    </row>
    <row r="70" spans="32:71" ht="45" x14ac:dyDescent="0.25">
      <c r="AF70" s="30" t="str">
        <f>IFERROR(IF(W70="",LOOKUP(2,1/(AK:AK=C70),BA:BA)/LOOKUP(2,1/(AK:AK=C70),BB:BB)/100,W70),"")</f>
        <v/>
      </c>
      <c r="AH70" s="101">
        <v>44453</v>
      </c>
      <c r="AI70" s="102" t="s">
        <v>87</v>
      </c>
      <c r="AJ70" s="102" t="s">
        <v>32</v>
      </c>
      <c r="AK70" s="103">
        <v>255482</v>
      </c>
      <c r="AL70" s="102" t="s">
        <v>244</v>
      </c>
      <c r="AM70" s="104">
        <v>44291</v>
      </c>
      <c r="AN70" s="102" t="s">
        <v>65</v>
      </c>
      <c r="AO70" s="102" t="s">
        <v>288</v>
      </c>
      <c r="AP70" s="82">
        <v>8</v>
      </c>
      <c r="AQ70" s="82">
        <v>8.1999999999999993</v>
      </c>
      <c r="AR70" s="103">
        <v>8.1450599999999991</v>
      </c>
      <c r="AS70" s="82">
        <v>8.1999999999999993</v>
      </c>
      <c r="AT70" s="105">
        <v>0</v>
      </c>
      <c r="AU70" s="82"/>
      <c r="AV70" s="105">
        <v>0</v>
      </c>
      <c r="AW70" s="82">
        <v>5.1652777777777779</v>
      </c>
      <c r="AX70" s="82">
        <v>0.12527777777777777</v>
      </c>
      <c r="AY70" s="82">
        <v>0.2852777777777778</v>
      </c>
      <c r="AZ70" s="82">
        <v>59</v>
      </c>
      <c r="BA70" s="82">
        <v>155</v>
      </c>
      <c r="BB70" s="82">
        <v>2</v>
      </c>
      <c r="BC70" s="82"/>
      <c r="BD70" s="82">
        <v>0</v>
      </c>
      <c r="BE70" s="82"/>
      <c r="BF70" s="82">
        <v>0</v>
      </c>
      <c r="BG70" s="82"/>
      <c r="BH70" s="82">
        <v>0</v>
      </c>
      <c r="BI70" s="105">
        <v>0.28527777777777802</v>
      </c>
      <c r="BJ70" s="105">
        <v>7.86</v>
      </c>
      <c r="BK70" s="82">
        <v>8.1999999999999993</v>
      </c>
      <c r="BM70" s="88"/>
      <c r="BN70" s="88"/>
      <c r="BO70" s="88"/>
      <c r="BP70" s="88"/>
      <c r="BQ70" s="88"/>
      <c r="BR70" s="88"/>
      <c r="BS70" s="88"/>
    </row>
    <row r="71" spans="32:71" ht="45" x14ac:dyDescent="0.25">
      <c r="AH71" s="101">
        <v>44453</v>
      </c>
      <c r="AI71" s="102" t="s">
        <v>88</v>
      </c>
      <c r="AJ71" s="102" t="s">
        <v>89</v>
      </c>
      <c r="AK71" s="103">
        <v>255116</v>
      </c>
      <c r="AL71" s="102" t="s">
        <v>246</v>
      </c>
      <c r="AM71" s="104">
        <v>44291</v>
      </c>
      <c r="AN71" s="102" t="s">
        <v>65</v>
      </c>
      <c r="AO71" s="102" t="s">
        <v>288</v>
      </c>
      <c r="AP71" s="82">
        <v>8</v>
      </c>
      <c r="AQ71" s="103">
        <v>10.033340000000001</v>
      </c>
      <c r="AR71" s="103">
        <v>8.6106123879999998</v>
      </c>
      <c r="AS71" s="105">
        <v>10.033340000000001</v>
      </c>
      <c r="AT71" s="105">
        <v>0</v>
      </c>
      <c r="AU71" s="82"/>
      <c r="AV71" s="105">
        <v>0</v>
      </c>
      <c r="AW71" s="105">
        <v>7.9494444444444445</v>
      </c>
      <c r="AX71" s="105">
        <v>5.1111111111111114E-2</v>
      </c>
      <c r="AY71" s="105">
        <v>0.3963888888888889</v>
      </c>
      <c r="AZ71" s="105">
        <v>61</v>
      </c>
      <c r="BA71" s="82">
        <v>135</v>
      </c>
      <c r="BB71" s="82">
        <v>2</v>
      </c>
      <c r="BC71" s="105">
        <v>1</v>
      </c>
      <c r="BD71" s="105">
        <v>1</v>
      </c>
      <c r="BE71" s="105">
        <v>1</v>
      </c>
      <c r="BF71" s="105">
        <v>1</v>
      </c>
      <c r="BG71" s="105">
        <v>1</v>
      </c>
      <c r="BH71" s="105">
        <v>1</v>
      </c>
      <c r="BI71" s="105">
        <v>0.39638888888888901</v>
      </c>
      <c r="BJ71" s="105">
        <v>9.6933399999999992</v>
      </c>
      <c r="BK71" s="105">
        <v>10.033340000000001</v>
      </c>
      <c r="BM71" s="88"/>
      <c r="BN71" s="88"/>
      <c r="BO71" s="88"/>
      <c r="BP71" s="88"/>
      <c r="BQ71" s="88"/>
      <c r="BR71" s="88"/>
      <c r="BS71" s="88"/>
    </row>
    <row r="72" spans="32:71" ht="30" x14ac:dyDescent="0.25">
      <c r="AH72" s="101">
        <v>44453</v>
      </c>
      <c r="AI72" s="102" t="s">
        <v>57</v>
      </c>
      <c r="AJ72" s="102" t="s">
        <v>23</v>
      </c>
      <c r="AK72" s="103">
        <v>253870</v>
      </c>
      <c r="AL72" s="102" t="s">
        <v>247</v>
      </c>
      <c r="AM72" s="104">
        <v>44179</v>
      </c>
      <c r="AN72" s="102" t="s">
        <v>70</v>
      </c>
      <c r="AO72" s="102" t="s">
        <v>288</v>
      </c>
      <c r="AP72" s="103">
        <v>8</v>
      </c>
      <c r="AQ72" s="103">
        <v>8.1000099999999993</v>
      </c>
      <c r="AR72" s="103">
        <v>7.2640889679999994</v>
      </c>
      <c r="AS72" s="105">
        <v>8.1000099999999993</v>
      </c>
      <c r="AT72" s="105">
        <v>0</v>
      </c>
      <c r="AU72" s="82"/>
      <c r="AV72" s="105">
        <v>0</v>
      </c>
      <c r="AW72" s="82">
        <v>6.0227777777777778</v>
      </c>
      <c r="AX72" s="82">
        <v>0.14027777777777778</v>
      </c>
      <c r="AY72" s="82">
        <v>0.49972222222222218</v>
      </c>
      <c r="AZ72" s="82">
        <v>38</v>
      </c>
      <c r="BA72" s="82">
        <v>150</v>
      </c>
      <c r="BB72" s="82">
        <v>2</v>
      </c>
      <c r="BC72" s="82">
        <v>1</v>
      </c>
      <c r="BD72" s="105">
        <v>1</v>
      </c>
      <c r="BE72" s="82">
        <v>1</v>
      </c>
      <c r="BF72" s="105">
        <v>1</v>
      </c>
      <c r="BG72" s="82">
        <v>1</v>
      </c>
      <c r="BH72" s="105">
        <v>1</v>
      </c>
      <c r="BI72" s="105">
        <v>0.49972222222222201</v>
      </c>
      <c r="BJ72" s="105">
        <v>7.7600100000000003</v>
      </c>
      <c r="BK72" s="105">
        <v>8.1000099999999993</v>
      </c>
      <c r="BM72" s="88"/>
      <c r="BN72" s="88"/>
      <c r="BO72" s="88"/>
      <c r="BP72" s="88"/>
      <c r="BQ72" s="88"/>
      <c r="BR72" s="88"/>
      <c r="BS72" s="88"/>
    </row>
    <row r="73" spans="32:71" ht="30" x14ac:dyDescent="0.25">
      <c r="AH73" s="101">
        <v>44453</v>
      </c>
      <c r="AI73" s="102" t="s">
        <v>48</v>
      </c>
      <c r="AJ73" s="102" t="s">
        <v>47</v>
      </c>
      <c r="AK73" s="103">
        <v>253435</v>
      </c>
      <c r="AL73" s="102" t="s">
        <v>249</v>
      </c>
      <c r="AM73" s="104">
        <v>44158</v>
      </c>
      <c r="AN73" s="102" t="s">
        <v>70</v>
      </c>
      <c r="AO73" s="102" t="s">
        <v>288</v>
      </c>
      <c r="AP73" s="103">
        <v>8</v>
      </c>
      <c r="AQ73" s="103">
        <v>10.65</v>
      </c>
      <c r="AR73" s="103">
        <v>10.221870000000001</v>
      </c>
      <c r="AS73" s="105">
        <v>10.65</v>
      </c>
      <c r="AT73" s="105">
        <v>0</v>
      </c>
      <c r="AU73" s="82"/>
      <c r="AV73" s="105">
        <v>0</v>
      </c>
      <c r="AW73" s="105">
        <v>8.0908333333333324</v>
      </c>
      <c r="AX73" s="105">
        <v>0.55694444444444446</v>
      </c>
      <c r="AY73" s="105">
        <v>0.32388888888888889</v>
      </c>
      <c r="AZ73" s="105">
        <v>46</v>
      </c>
      <c r="BA73" s="82">
        <v>100</v>
      </c>
      <c r="BB73" s="82">
        <v>1</v>
      </c>
      <c r="BC73" s="82">
        <v>2</v>
      </c>
      <c r="BD73" s="105">
        <v>2</v>
      </c>
      <c r="BE73" s="82">
        <v>2</v>
      </c>
      <c r="BF73" s="105">
        <v>2</v>
      </c>
      <c r="BG73" s="82">
        <v>2</v>
      </c>
      <c r="BH73" s="105">
        <v>2</v>
      </c>
      <c r="BI73" s="105">
        <v>0.323888888888889</v>
      </c>
      <c r="BJ73" s="105">
        <v>10.31</v>
      </c>
      <c r="BK73" s="105">
        <v>10.65</v>
      </c>
      <c r="BM73" s="88"/>
      <c r="BN73" s="88"/>
      <c r="BO73" s="88"/>
      <c r="BP73" s="88"/>
      <c r="BQ73" s="88"/>
      <c r="BR73" s="88"/>
      <c r="BS73" s="88"/>
    </row>
    <row r="74" spans="32:71" ht="45" x14ac:dyDescent="0.25">
      <c r="AH74" s="101">
        <v>44453</v>
      </c>
      <c r="AI74" s="102" t="s">
        <v>90</v>
      </c>
      <c r="AJ74" s="102" t="s">
        <v>41</v>
      </c>
      <c r="AK74" s="103">
        <v>255016</v>
      </c>
      <c r="AL74" s="102" t="s">
        <v>262</v>
      </c>
      <c r="AM74" s="104">
        <v>44291</v>
      </c>
      <c r="AN74" s="102" t="s">
        <v>65</v>
      </c>
      <c r="AO74" s="102" t="s">
        <v>288</v>
      </c>
      <c r="AP74" s="82">
        <v>8</v>
      </c>
      <c r="AQ74" s="82">
        <v>10.50001</v>
      </c>
      <c r="AR74" s="103">
        <v>9.2967088539999985</v>
      </c>
      <c r="AS74" s="82">
        <v>10.50001</v>
      </c>
      <c r="AT74" s="105">
        <v>0</v>
      </c>
      <c r="AU74" s="82"/>
      <c r="AV74" s="105">
        <v>0</v>
      </c>
      <c r="AW74" s="82">
        <v>7.7511111111111104</v>
      </c>
      <c r="AX74" s="82">
        <v>0.61416666666666664</v>
      </c>
      <c r="AY74" s="82">
        <v>0.61444444444444446</v>
      </c>
      <c r="AZ74" s="82">
        <v>42</v>
      </c>
      <c r="BA74" s="82">
        <v>135</v>
      </c>
      <c r="BB74" s="82">
        <v>2</v>
      </c>
      <c r="BC74" s="105"/>
      <c r="BD74" s="105">
        <v>0</v>
      </c>
      <c r="BE74" s="105"/>
      <c r="BF74" s="105">
        <v>0</v>
      </c>
      <c r="BG74" s="105"/>
      <c r="BH74" s="105">
        <v>0</v>
      </c>
      <c r="BI74" s="105">
        <v>0.61444444444444402</v>
      </c>
      <c r="BJ74" s="105">
        <v>10.16001</v>
      </c>
      <c r="BK74" s="82">
        <v>10.50001</v>
      </c>
      <c r="BM74" s="88"/>
      <c r="BN74" s="88"/>
      <c r="BO74" s="88"/>
      <c r="BP74" s="88"/>
      <c r="BQ74" s="88"/>
      <c r="BR74" s="88"/>
      <c r="BS74" s="88"/>
    </row>
    <row r="75" spans="32:71" ht="45" x14ac:dyDescent="0.25">
      <c r="AH75" s="101">
        <v>44453</v>
      </c>
      <c r="AI75" s="102" t="s">
        <v>91</v>
      </c>
      <c r="AJ75" s="102" t="s">
        <v>86</v>
      </c>
      <c r="AK75" s="103">
        <v>254872</v>
      </c>
      <c r="AL75" s="102" t="s">
        <v>263</v>
      </c>
      <c r="AM75" s="104">
        <v>44291</v>
      </c>
      <c r="AN75" s="102" t="s">
        <v>65</v>
      </c>
      <c r="AO75" s="102" t="s">
        <v>288</v>
      </c>
      <c r="AP75" s="82">
        <v>8</v>
      </c>
      <c r="AQ75" s="103">
        <v>8.0833300000000001</v>
      </c>
      <c r="AR75" s="103">
        <v>7.4520219270000005</v>
      </c>
      <c r="AS75" s="105">
        <v>8.0833300000000001</v>
      </c>
      <c r="AT75" s="105">
        <v>0</v>
      </c>
      <c r="AU75" s="82"/>
      <c r="AV75" s="105">
        <v>0</v>
      </c>
      <c r="AW75" s="82">
        <v>4.3880555555555549</v>
      </c>
      <c r="AX75" s="82">
        <v>1.058888888888889</v>
      </c>
      <c r="AY75" s="82">
        <v>0.11027777777777778</v>
      </c>
      <c r="AZ75" s="82">
        <v>40</v>
      </c>
      <c r="BA75" s="82">
        <v>100</v>
      </c>
      <c r="BB75" s="82">
        <v>1</v>
      </c>
      <c r="BC75" s="82">
        <v>4</v>
      </c>
      <c r="BD75" s="82">
        <v>5</v>
      </c>
      <c r="BE75" s="82">
        <v>5</v>
      </c>
      <c r="BF75" s="82">
        <v>5</v>
      </c>
      <c r="BG75" s="82">
        <v>5</v>
      </c>
      <c r="BH75" s="82">
        <v>5</v>
      </c>
      <c r="BI75" s="105">
        <v>0.110277777777778</v>
      </c>
      <c r="BJ75" s="105">
        <v>7.7433300000000003</v>
      </c>
      <c r="BK75" s="105">
        <v>8.0833300000000001</v>
      </c>
      <c r="BM75" s="88"/>
      <c r="BN75" s="88"/>
      <c r="BO75" s="88"/>
      <c r="BP75" s="88"/>
      <c r="BQ75" s="88"/>
      <c r="BR75" s="88"/>
      <c r="BS75" s="88"/>
    </row>
    <row r="76" spans="32:71" ht="45" x14ac:dyDescent="0.25">
      <c r="AH76" s="101">
        <v>44454</v>
      </c>
      <c r="AI76" s="102" t="s">
        <v>290</v>
      </c>
      <c r="AJ76" s="102" t="s">
        <v>291</v>
      </c>
      <c r="AK76" s="103">
        <v>115527</v>
      </c>
      <c r="AL76" s="102" t="s">
        <v>292</v>
      </c>
      <c r="AM76" s="104">
        <v>44067</v>
      </c>
      <c r="AN76" s="102" t="s">
        <v>289</v>
      </c>
      <c r="AO76" s="102" t="s">
        <v>287</v>
      </c>
      <c r="AP76" s="82">
        <v>8</v>
      </c>
      <c r="AQ76" s="103">
        <v>8.75</v>
      </c>
      <c r="AR76" s="103">
        <v>7.9957499999999992</v>
      </c>
      <c r="AS76" s="105">
        <v>8.75</v>
      </c>
      <c r="AT76" s="105">
        <v>0</v>
      </c>
      <c r="AU76" s="82"/>
      <c r="AV76" s="105">
        <v>0</v>
      </c>
      <c r="AW76" s="82">
        <v>6.4605555555555547</v>
      </c>
      <c r="AX76" s="82">
        <v>0.32861111111111113</v>
      </c>
      <c r="AY76" s="82">
        <v>3.0555555555555558E-2</v>
      </c>
      <c r="AZ76" s="82">
        <v>23</v>
      </c>
      <c r="BA76" s="82">
        <v>95</v>
      </c>
      <c r="BB76" s="82">
        <v>1</v>
      </c>
      <c r="BC76" s="82"/>
      <c r="BD76" s="82">
        <v>0</v>
      </c>
      <c r="BE76" s="82"/>
      <c r="BF76" s="82">
        <v>0</v>
      </c>
      <c r="BG76" s="82"/>
      <c r="BH76" s="82">
        <v>0</v>
      </c>
      <c r="BI76" s="105">
        <v>3.05555555555556E-2</v>
      </c>
      <c r="BJ76" s="105">
        <v>8.41</v>
      </c>
      <c r="BK76" s="105">
        <v>8.75</v>
      </c>
      <c r="BM76" s="88"/>
      <c r="BN76" s="88"/>
      <c r="BO76" s="88"/>
      <c r="BP76" s="88"/>
      <c r="BQ76" s="88"/>
      <c r="BR76" s="88"/>
      <c r="BS76" s="88"/>
    </row>
    <row r="77" spans="32:71" ht="45" x14ac:dyDescent="0.25">
      <c r="AH77" s="101">
        <v>44454</v>
      </c>
      <c r="AI77" s="102" t="s">
        <v>293</v>
      </c>
      <c r="AJ77" s="102" t="s">
        <v>294</v>
      </c>
      <c r="AK77" s="103">
        <v>253777</v>
      </c>
      <c r="AL77" s="102" t="s">
        <v>295</v>
      </c>
      <c r="AM77" s="104">
        <v>44179</v>
      </c>
      <c r="AN77" s="102" t="s">
        <v>289</v>
      </c>
      <c r="AO77" s="102" t="s">
        <v>287</v>
      </c>
      <c r="AP77" s="82">
        <v>8</v>
      </c>
      <c r="AQ77" s="82">
        <v>10.25</v>
      </c>
      <c r="AR77" s="103">
        <v>9.989650000000001</v>
      </c>
      <c r="AS77" s="82">
        <v>10.25</v>
      </c>
      <c r="AT77" s="105">
        <v>0</v>
      </c>
      <c r="AU77" s="82"/>
      <c r="AV77" s="105">
        <v>0</v>
      </c>
      <c r="AW77" s="82">
        <v>7.543333333333333</v>
      </c>
      <c r="AX77" s="82">
        <v>0.80194444444444435</v>
      </c>
      <c r="AY77" s="82">
        <v>0.1488888888888889</v>
      </c>
      <c r="AZ77" s="82">
        <v>44</v>
      </c>
      <c r="BA77" s="82">
        <v>95</v>
      </c>
      <c r="BB77" s="82">
        <v>1</v>
      </c>
      <c r="BC77" s="82"/>
      <c r="BD77" s="82">
        <v>0</v>
      </c>
      <c r="BE77" s="82"/>
      <c r="BF77" s="82">
        <v>0</v>
      </c>
      <c r="BG77" s="82"/>
      <c r="BH77" s="82">
        <v>0</v>
      </c>
      <c r="BI77" s="105">
        <v>0.14888888888888899</v>
      </c>
      <c r="BJ77" s="105">
        <v>9.91</v>
      </c>
      <c r="BK77" s="82">
        <v>10.25</v>
      </c>
      <c r="BM77" s="88"/>
      <c r="BN77" s="88"/>
      <c r="BO77" s="88"/>
      <c r="BP77" s="88"/>
      <c r="BQ77" s="88"/>
      <c r="BR77" s="88"/>
      <c r="BS77" s="88"/>
    </row>
    <row r="78" spans="32:71" ht="45" x14ac:dyDescent="0.25">
      <c r="AH78" s="101">
        <v>44454</v>
      </c>
      <c r="AI78" s="102" t="s">
        <v>18</v>
      </c>
      <c r="AJ78" s="102" t="s">
        <v>301</v>
      </c>
      <c r="AK78" s="103">
        <v>234401</v>
      </c>
      <c r="AL78" s="102" t="s">
        <v>302</v>
      </c>
      <c r="AM78" s="104">
        <v>43990</v>
      </c>
      <c r="AN78" s="102" t="s">
        <v>289</v>
      </c>
      <c r="AO78" s="102" t="s">
        <v>287</v>
      </c>
      <c r="AP78" s="103">
        <v>8</v>
      </c>
      <c r="AQ78" s="103">
        <v>8.5</v>
      </c>
      <c r="AR78" s="103">
        <v>8.2653999999999996</v>
      </c>
      <c r="AS78" s="105">
        <v>8.5</v>
      </c>
      <c r="AT78" s="105">
        <v>0</v>
      </c>
      <c r="AU78" s="82"/>
      <c r="AV78" s="105">
        <v>0</v>
      </c>
      <c r="AW78" s="82">
        <v>5.354166666666667</v>
      </c>
      <c r="AX78" s="82">
        <v>0.77749999999999997</v>
      </c>
      <c r="AY78" s="82">
        <v>5.4166666666666669E-2</v>
      </c>
      <c r="AZ78" s="82">
        <v>35</v>
      </c>
      <c r="BA78" s="82">
        <v>95</v>
      </c>
      <c r="BB78" s="82">
        <v>1</v>
      </c>
      <c r="BC78" s="82"/>
      <c r="BD78" s="82">
        <v>0</v>
      </c>
      <c r="BE78" s="82"/>
      <c r="BF78" s="82">
        <v>0</v>
      </c>
      <c r="BG78" s="82"/>
      <c r="BH78" s="82">
        <v>0</v>
      </c>
      <c r="BI78" s="105">
        <v>5.4166666666666703E-2</v>
      </c>
      <c r="BJ78" s="105">
        <v>8.16</v>
      </c>
      <c r="BK78" s="105">
        <v>8.5</v>
      </c>
      <c r="BM78" s="88"/>
      <c r="BN78" s="88"/>
      <c r="BO78" s="88"/>
      <c r="BP78" s="88"/>
      <c r="BQ78" s="88"/>
      <c r="BR78" s="88"/>
      <c r="BS78" s="88"/>
    </row>
    <row r="79" spans="32:71" ht="45" x14ac:dyDescent="0.25">
      <c r="AH79" s="101">
        <v>44454</v>
      </c>
      <c r="AI79" s="102" t="s">
        <v>207</v>
      </c>
      <c r="AJ79" s="102" t="s">
        <v>39</v>
      </c>
      <c r="AK79" s="103">
        <v>107752</v>
      </c>
      <c r="AL79" s="102" t="s">
        <v>303</v>
      </c>
      <c r="AM79" s="104">
        <v>44137</v>
      </c>
      <c r="AN79" s="102" t="s">
        <v>289</v>
      </c>
      <c r="AO79" s="102" t="s">
        <v>287</v>
      </c>
      <c r="AP79" s="82">
        <v>8</v>
      </c>
      <c r="AQ79" s="82">
        <v>8.5</v>
      </c>
      <c r="AR79" s="103">
        <v>7.3703500000000002</v>
      </c>
      <c r="AS79" s="82">
        <v>8.5</v>
      </c>
      <c r="AT79" s="105">
        <v>0</v>
      </c>
      <c r="AU79" s="82"/>
      <c r="AV79" s="105">
        <v>0</v>
      </c>
      <c r="AW79" s="82">
        <v>6.033611111111111</v>
      </c>
      <c r="AX79" s="82">
        <v>9.0833333333333335E-2</v>
      </c>
      <c r="AY79" s="82">
        <v>3.2500000000000001E-2</v>
      </c>
      <c r="AZ79" s="82">
        <v>35</v>
      </c>
      <c r="BA79" s="82">
        <v>85</v>
      </c>
      <c r="BB79" s="82">
        <v>1</v>
      </c>
      <c r="BC79" s="82"/>
      <c r="BD79" s="82">
        <v>0</v>
      </c>
      <c r="BE79" s="82"/>
      <c r="BF79" s="82">
        <v>0</v>
      </c>
      <c r="BG79" s="82"/>
      <c r="BH79" s="82">
        <v>0</v>
      </c>
      <c r="BI79" s="105">
        <v>3.2500000000000001E-2</v>
      </c>
      <c r="BJ79" s="105">
        <v>8.16</v>
      </c>
      <c r="BK79" s="82">
        <v>8.5</v>
      </c>
      <c r="BM79" s="88"/>
      <c r="BN79" s="88"/>
      <c r="BO79" s="88"/>
      <c r="BP79" s="88"/>
      <c r="BQ79" s="88"/>
      <c r="BR79" s="88"/>
      <c r="BS79" s="88"/>
    </row>
    <row r="80" spans="32:71" ht="30" x14ac:dyDescent="0.25">
      <c r="AH80" s="101">
        <v>44454</v>
      </c>
      <c r="AI80" s="102" t="s">
        <v>19</v>
      </c>
      <c r="AJ80" s="102" t="s">
        <v>49</v>
      </c>
      <c r="AK80" s="103">
        <v>254032</v>
      </c>
      <c r="AL80" s="102" t="s">
        <v>254</v>
      </c>
      <c r="AM80" s="104">
        <v>44193</v>
      </c>
      <c r="AN80" s="102" t="s">
        <v>70</v>
      </c>
      <c r="AO80" s="102" t="s">
        <v>288</v>
      </c>
      <c r="AP80" s="103">
        <v>8</v>
      </c>
      <c r="AQ80" s="103">
        <v>8.0666600000000006</v>
      </c>
      <c r="AR80" s="103">
        <v>7.6399336860000009</v>
      </c>
      <c r="AS80" s="105">
        <v>8.0666600000000006</v>
      </c>
      <c r="AT80" s="105">
        <v>0</v>
      </c>
      <c r="AU80" s="82"/>
      <c r="AV80" s="105">
        <v>0</v>
      </c>
      <c r="AW80" s="105">
        <v>5.5075000000000003</v>
      </c>
      <c r="AX80" s="105">
        <v>1.1138888888888887</v>
      </c>
      <c r="AY80" s="105">
        <v>0.13305555555555557</v>
      </c>
      <c r="AZ80" s="105">
        <v>50</v>
      </c>
      <c r="BA80" s="82">
        <v>200</v>
      </c>
      <c r="BB80" s="82">
        <v>2</v>
      </c>
      <c r="BC80" s="82">
        <v>1</v>
      </c>
      <c r="BD80" s="82">
        <v>1</v>
      </c>
      <c r="BE80" s="82">
        <v>1</v>
      </c>
      <c r="BF80" s="82">
        <v>1</v>
      </c>
      <c r="BG80" s="82">
        <v>1</v>
      </c>
      <c r="BH80" s="82">
        <v>1</v>
      </c>
      <c r="BI80" s="105">
        <v>0.13305555555555601</v>
      </c>
      <c r="BJ80" s="105">
        <v>7.7266599999999999</v>
      </c>
      <c r="BK80" s="105">
        <v>8.0666600000000006</v>
      </c>
      <c r="BM80" s="88"/>
      <c r="BN80" s="88"/>
      <c r="BO80" s="88"/>
      <c r="BP80" s="88"/>
      <c r="BQ80" s="88"/>
      <c r="BR80" s="88"/>
      <c r="BS80" s="88"/>
    </row>
    <row r="81" spans="34:71" ht="30" x14ac:dyDescent="0.25">
      <c r="AH81" s="101">
        <v>44454</v>
      </c>
      <c r="AI81" s="102" t="s">
        <v>19</v>
      </c>
      <c r="AJ81" s="102" t="s">
        <v>30</v>
      </c>
      <c r="AK81" s="103">
        <v>231889</v>
      </c>
      <c r="AL81" s="102" t="s">
        <v>255</v>
      </c>
      <c r="AM81" s="104">
        <v>44305</v>
      </c>
      <c r="AN81" s="102" t="s">
        <v>70</v>
      </c>
      <c r="AO81" s="102" t="s">
        <v>288</v>
      </c>
      <c r="AP81" s="103">
        <v>8</v>
      </c>
      <c r="AQ81" s="103">
        <v>8.0833300000000001</v>
      </c>
      <c r="AR81" s="103">
        <v>6.3179307279999994</v>
      </c>
      <c r="AS81" s="105">
        <v>8.0833300000000001</v>
      </c>
      <c r="AT81" s="105">
        <v>0</v>
      </c>
      <c r="AU81" s="82"/>
      <c r="AV81" s="105">
        <v>0</v>
      </c>
      <c r="AW81" s="105">
        <v>3.9380555555555556</v>
      </c>
      <c r="AX81" s="105">
        <v>0.37194444444444447</v>
      </c>
      <c r="AY81" s="105">
        <v>8.0277777777777767E-2</v>
      </c>
      <c r="AZ81" s="105">
        <v>21</v>
      </c>
      <c r="BA81" s="82">
        <v>85</v>
      </c>
      <c r="BB81" s="82">
        <v>1</v>
      </c>
      <c r="BC81" s="82"/>
      <c r="BD81" s="82">
        <v>0</v>
      </c>
      <c r="BE81" s="82"/>
      <c r="BF81" s="82">
        <v>0</v>
      </c>
      <c r="BG81" s="82"/>
      <c r="BH81" s="82">
        <v>0</v>
      </c>
      <c r="BI81" s="105">
        <v>8.0277777777777795E-2</v>
      </c>
      <c r="BJ81" s="105">
        <v>7.7433300000000003</v>
      </c>
      <c r="BK81" s="105">
        <v>8.0833300000000001</v>
      </c>
      <c r="BM81" s="88"/>
      <c r="BN81" s="88"/>
      <c r="BO81" s="88"/>
      <c r="BP81" s="88"/>
      <c r="BQ81" s="88"/>
      <c r="BR81" s="88"/>
      <c r="BS81" s="88"/>
    </row>
    <row r="82" spans="34:71" ht="45" x14ac:dyDescent="0.25">
      <c r="AH82" s="101">
        <v>44454</v>
      </c>
      <c r="AI82" s="102" t="s">
        <v>306</v>
      </c>
      <c r="AJ82" s="102" t="s">
        <v>307</v>
      </c>
      <c r="AK82" s="103">
        <v>250639</v>
      </c>
      <c r="AL82" s="102" t="s">
        <v>308</v>
      </c>
      <c r="AM82" s="104">
        <v>44032</v>
      </c>
      <c r="AN82" s="102" t="s">
        <v>289</v>
      </c>
      <c r="AO82" s="102" t="s">
        <v>287</v>
      </c>
      <c r="AP82" s="103">
        <v>8</v>
      </c>
      <c r="AQ82" s="103">
        <v>8.25</v>
      </c>
      <c r="AR82" s="103">
        <v>0</v>
      </c>
      <c r="AS82" s="105">
        <v>8.25</v>
      </c>
      <c r="AT82" s="105">
        <v>0</v>
      </c>
      <c r="AU82" s="82"/>
      <c r="AV82" s="105">
        <v>0</v>
      </c>
      <c r="AW82" s="82">
        <v>4.2430555555555554</v>
      </c>
      <c r="AX82" s="82">
        <v>0.66527777777777775</v>
      </c>
      <c r="AY82" s="82">
        <v>5.1388888888888887E-2</v>
      </c>
      <c r="AZ82" s="82">
        <v>39</v>
      </c>
      <c r="BA82" s="82">
        <v>85</v>
      </c>
      <c r="BB82" s="82">
        <v>1</v>
      </c>
      <c r="BC82" s="82">
        <v>1</v>
      </c>
      <c r="BD82" s="82">
        <v>1</v>
      </c>
      <c r="BE82" s="82">
        <v>1</v>
      </c>
      <c r="BF82" s="82">
        <v>1</v>
      </c>
      <c r="BG82" s="82">
        <v>1</v>
      </c>
      <c r="BH82" s="82">
        <v>1</v>
      </c>
      <c r="BI82" s="105">
        <v>5.1388888888888901E-2</v>
      </c>
      <c r="BJ82" s="105">
        <v>7.91</v>
      </c>
      <c r="BK82" s="105">
        <v>8.25</v>
      </c>
      <c r="BM82" s="88"/>
      <c r="BN82" s="88"/>
      <c r="BO82" s="88"/>
      <c r="BP82" s="88"/>
      <c r="BQ82" s="88"/>
      <c r="BR82" s="88"/>
      <c r="BS82" s="88"/>
    </row>
    <row r="83" spans="34:71" ht="30" x14ac:dyDescent="0.25">
      <c r="AH83" s="101">
        <v>44454</v>
      </c>
      <c r="AI83" s="102" t="s">
        <v>14</v>
      </c>
      <c r="AJ83" s="102" t="s">
        <v>46</v>
      </c>
      <c r="AK83" s="103">
        <v>253430</v>
      </c>
      <c r="AL83" s="102" t="s">
        <v>260</v>
      </c>
      <c r="AM83" s="104">
        <v>44158</v>
      </c>
      <c r="AN83" s="102" t="s">
        <v>70</v>
      </c>
      <c r="AO83" s="102" t="s">
        <v>288</v>
      </c>
      <c r="AP83" s="82">
        <v>8</v>
      </c>
      <c r="AQ83" s="103">
        <v>10.76667</v>
      </c>
      <c r="AR83" s="103">
        <v>8.6036459969999992</v>
      </c>
      <c r="AS83" s="105">
        <v>10.76667</v>
      </c>
      <c r="AT83" s="105">
        <v>0</v>
      </c>
      <c r="AU83" s="82"/>
      <c r="AV83" s="105">
        <v>0</v>
      </c>
      <c r="AW83" s="82">
        <v>7.5911111111111111</v>
      </c>
      <c r="AX83" s="82">
        <v>0.3158333333333333</v>
      </c>
      <c r="AY83" s="82">
        <v>0.16916666666666666</v>
      </c>
      <c r="AZ83" s="82">
        <v>43</v>
      </c>
      <c r="BA83" s="82">
        <v>85</v>
      </c>
      <c r="BB83" s="82">
        <v>1</v>
      </c>
      <c r="BC83" s="82"/>
      <c r="BD83" s="82">
        <v>0</v>
      </c>
      <c r="BE83" s="82"/>
      <c r="BF83" s="82">
        <v>0</v>
      </c>
      <c r="BG83" s="82"/>
      <c r="BH83" s="82">
        <v>0</v>
      </c>
      <c r="BI83" s="105">
        <v>0.16916666666666699</v>
      </c>
      <c r="BJ83" s="105">
        <v>10.42667</v>
      </c>
      <c r="BK83" s="105">
        <v>10.76667</v>
      </c>
      <c r="BM83" s="88"/>
      <c r="BN83" s="88"/>
      <c r="BO83" s="88"/>
      <c r="BP83" s="88"/>
      <c r="BQ83" s="88"/>
      <c r="BR83" s="88"/>
      <c r="BS83" s="88"/>
    </row>
    <row r="84" spans="34:71" ht="30" x14ac:dyDescent="0.25">
      <c r="AH84" s="101">
        <v>44455</v>
      </c>
      <c r="AI84" s="102" t="s">
        <v>296</v>
      </c>
      <c r="AJ84" s="102" t="s">
        <v>297</v>
      </c>
      <c r="AK84" s="103">
        <v>253646</v>
      </c>
      <c r="AL84" s="102" t="s">
        <v>298</v>
      </c>
      <c r="AM84" s="104">
        <v>44172</v>
      </c>
      <c r="AN84" s="102" t="s">
        <v>299</v>
      </c>
      <c r="AO84" s="102" t="s">
        <v>287</v>
      </c>
      <c r="AP84" s="103">
        <v>8</v>
      </c>
      <c r="AQ84" s="103"/>
      <c r="AR84" s="103">
        <v>8</v>
      </c>
      <c r="AS84" s="105">
        <v>8</v>
      </c>
      <c r="AT84" s="105">
        <v>0</v>
      </c>
      <c r="AU84" s="82"/>
      <c r="AV84" s="105">
        <v>0</v>
      </c>
      <c r="AW84" s="82"/>
      <c r="AX84" s="82"/>
      <c r="AY84" s="82"/>
      <c r="AZ84" s="82"/>
      <c r="BA84" s="82">
        <v>95</v>
      </c>
      <c r="BB84" s="82">
        <v>1</v>
      </c>
      <c r="BC84" s="82"/>
      <c r="BD84" s="82"/>
      <c r="BE84" s="82"/>
      <c r="BF84" s="82"/>
      <c r="BG84" s="82"/>
      <c r="BH84" s="82"/>
      <c r="BI84" s="105"/>
      <c r="BJ84" s="105">
        <v>0</v>
      </c>
      <c r="BK84" s="105">
        <v>8</v>
      </c>
      <c r="BM84" s="88"/>
      <c r="BN84" s="88"/>
      <c r="BO84" s="88"/>
      <c r="BP84" s="88"/>
      <c r="BQ84" s="88"/>
      <c r="BR84" s="88"/>
      <c r="BS84" s="88"/>
    </row>
    <row r="85" spans="34:71" ht="30" x14ac:dyDescent="0.25">
      <c r="AH85" s="101">
        <v>44455</v>
      </c>
      <c r="AI85" s="102" t="s">
        <v>199</v>
      </c>
      <c r="AJ85" s="102" t="s">
        <v>291</v>
      </c>
      <c r="AK85" s="103">
        <v>254380</v>
      </c>
      <c r="AL85" s="102" t="s">
        <v>300</v>
      </c>
      <c r="AM85" s="104">
        <v>44214</v>
      </c>
      <c r="AN85" s="102" t="s">
        <v>299</v>
      </c>
      <c r="AO85" s="102" t="s">
        <v>287</v>
      </c>
      <c r="AP85" s="82">
        <v>8</v>
      </c>
      <c r="AQ85" s="103">
        <v>8</v>
      </c>
      <c r="AR85" s="103">
        <v>7.9184000000000001</v>
      </c>
      <c r="AS85" s="105">
        <v>8</v>
      </c>
      <c r="AT85" s="105">
        <v>0</v>
      </c>
      <c r="AU85" s="82"/>
      <c r="AV85" s="105">
        <v>0</v>
      </c>
      <c r="AW85" s="82">
        <v>5.7794444444444446</v>
      </c>
      <c r="AX85" s="82">
        <v>0.35166666666666668</v>
      </c>
      <c r="AY85" s="82">
        <v>0.11055555555555555</v>
      </c>
      <c r="AZ85" s="82">
        <v>52</v>
      </c>
      <c r="BA85" s="82">
        <v>100</v>
      </c>
      <c r="BB85" s="82">
        <v>1</v>
      </c>
      <c r="BC85" s="82"/>
      <c r="BD85" s="82"/>
      <c r="BE85" s="82"/>
      <c r="BF85" s="82"/>
      <c r="BG85" s="82"/>
      <c r="BH85" s="82"/>
      <c r="BI85" s="105">
        <v>0.110555555555556</v>
      </c>
      <c r="BJ85" s="105">
        <v>7.66</v>
      </c>
      <c r="BK85" s="105">
        <v>8</v>
      </c>
      <c r="BM85" s="88"/>
      <c r="BN85" s="88"/>
      <c r="BO85" s="88"/>
      <c r="BP85" s="88"/>
      <c r="BQ85" s="88"/>
      <c r="BR85" s="88"/>
      <c r="BS85" s="88"/>
    </row>
    <row r="86" spans="34:71" ht="45" x14ac:dyDescent="0.25">
      <c r="AH86" s="101">
        <v>44455</v>
      </c>
      <c r="AI86" s="102" t="s">
        <v>28</v>
      </c>
      <c r="AJ86" s="102" t="s">
        <v>38</v>
      </c>
      <c r="AK86" s="103">
        <v>250555</v>
      </c>
      <c r="AL86" s="102" t="s">
        <v>253</v>
      </c>
      <c r="AM86" s="104">
        <v>44305</v>
      </c>
      <c r="AN86" s="102" t="s">
        <v>65</v>
      </c>
      <c r="AO86" s="102" t="s">
        <v>288</v>
      </c>
      <c r="AP86" s="103">
        <v>8</v>
      </c>
      <c r="AQ86" s="103">
        <v>8.1166699999999992</v>
      </c>
      <c r="AR86" s="103">
        <v>7.3837346989999988</v>
      </c>
      <c r="AS86" s="105">
        <v>8.1166699999999992</v>
      </c>
      <c r="AT86" s="105">
        <v>0</v>
      </c>
      <c r="AU86" s="82"/>
      <c r="AV86" s="105">
        <v>0</v>
      </c>
      <c r="AW86" s="82">
        <v>5.9941666666666666</v>
      </c>
      <c r="AX86" s="82">
        <v>0.74166666666666659</v>
      </c>
      <c r="AY86" s="82">
        <v>0.12388888888888888</v>
      </c>
      <c r="AZ86" s="82">
        <v>47</v>
      </c>
      <c r="BA86" s="82">
        <v>85</v>
      </c>
      <c r="BB86" s="82">
        <v>1</v>
      </c>
      <c r="BC86" s="82"/>
      <c r="BD86" s="82"/>
      <c r="BE86" s="82"/>
      <c r="BF86" s="82"/>
      <c r="BG86" s="82"/>
      <c r="BH86" s="82"/>
      <c r="BI86" s="105">
        <v>0.12388888888888901</v>
      </c>
      <c r="BJ86" s="105">
        <v>7.7766700000000002</v>
      </c>
      <c r="BK86" s="105">
        <v>8.1166699999999992</v>
      </c>
      <c r="BM86" s="88"/>
      <c r="BN86" s="88"/>
      <c r="BO86" s="88"/>
      <c r="BP86" s="88"/>
      <c r="BQ86" s="88"/>
      <c r="BR86" s="88"/>
      <c r="BS86" s="88"/>
    </row>
    <row r="87" spans="34:71" ht="30" x14ac:dyDescent="0.25">
      <c r="AH87" s="101">
        <v>44455</v>
      </c>
      <c r="AI87" s="102" t="s">
        <v>24</v>
      </c>
      <c r="AJ87" s="102" t="s">
        <v>304</v>
      </c>
      <c r="AK87" s="103">
        <v>250012</v>
      </c>
      <c r="AL87" s="102" t="s">
        <v>305</v>
      </c>
      <c r="AM87" s="104">
        <v>44291</v>
      </c>
      <c r="AN87" s="102" t="s">
        <v>299</v>
      </c>
      <c r="AO87" s="102" t="s">
        <v>287</v>
      </c>
      <c r="AP87" s="82">
        <v>8</v>
      </c>
      <c r="AQ87" s="82">
        <v>8</v>
      </c>
      <c r="AR87" s="103">
        <v>7.1791999999999998</v>
      </c>
      <c r="AS87" s="82">
        <v>8</v>
      </c>
      <c r="AT87" s="105">
        <v>0</v>
      </c>
      <c r="AU87" s="82"/>
      <c r="AV87" s="105">
        <v>0</v>
      </c>
      <c r="AW87" s="82">
        <v>5.8322222222222226</v>
      </c>
      <c r="AX87" s="82">
        <v>0.14694444444444446</v>
      </c>
      <c r="AY87" s="82">
        <v>7.9444444444444443E-2</v>
      </c>
      <c r="AZ87" s="82">
        <v>39</v>
      </c>
      <c r="BA87" s="82">
        <v>150</v>
      </c>
      <c r="BB87" s="82">
        <v>2</v>
      </c>
      <c r="BC87" s="82"/>
      <c r="BD87" s="82"/>
      <c r="BE87" s="82"/>
      <c r="BF87" s="82"/>
      <c r="BG87" s="82"/>
      <c r="BH87" s="82"/>
      <c r="BI87" s="105">
        <v>7.9444444444444401E-2</v>
      </c>
      <c r="BJ87" s="105">
        <v>7.66</v>
      </c>
      <c r="BK87" s="82">
        <v>8</v>
      </c>
      <c r="BM87" s="88"/>
      <c r="BN87" s="88"/>
      <c r="BO87" s="88"/>
      <c r="BP87" s="88"/>
      <c r="BQ87" s="88"/>
      <c r="BR87" s="88"/>
      <c r="BS87" s="88"/>
    </row>
    <row r="88" spans="34:71" ht="30" x14ac:dyDescent="0.25">
      <c r="AH88" s="101">
        <v>44455</v>
      </c>
      <c r="AI88" s="102" t="s">
        <v>17</v>
      </c>
      <c r="AJ88" s="102" t="s">
        <v>309</v>
      </c>
      <c r="AK88" s="103">
        <v>234954</v>
      </c>
      <c r="AL88" s="102" t="s">
        <v>310</v>
      </c>
      <c r="AM88" s="104">
        <v>44158</v>
      </c>
      <c r="AN88" s="102" t="s">
        <v>299</v>
      </c>
      <c r="AO88" s="102" t="s">
        <v>287</v>
      </c>
      <c r="AP88" s="82">
        <v>8</v>
      </c>
      <c r="AQ88" s="103">
        <v>8</v>
      </c>
      <c r="AR88" s="103">
        <v>7.3616000000000001</v>
      </c>
      <c r="AS88" s="105">
        <v>8</v>
      </c>
      <c r="AT88" s="105">
        <v>0</v>
      </c>
      <c r="AU88" s="82"/>
      <c r="AV88" s="105">
        <v>0</v>
      </c>
      <c r="AW88" s="82">
        <v>5.911944444444444</v>
      </c>
      <c r="AX88" s="82">
        <v>3.1666666666666669E-2</v>
      </c>
      <c r="AY88" s="82">
        <v>0.1525</v>
      </c>
      <c r="AZ88" s="82">
        <v>44</v>
      </c>
      <c r="BA88" s="82">
        <v>160</v>
      </c>
      <c r="BB88" s="82">
        <v>2</v>
      </c>
      <c r="BC88" s="82"/>
      <c r="BD88" s="82"/>
      <c r="BE88" s="82"/>
      <c r="BF88" s="82"/>
      <c r="BG88" s="82"/>
      <c r="BH88" s="82"/>
      <c r="BI88" s="105">
        <v>0.1525</v>
      </c>
      <c r="BJ88" s="105">
        <v>7.66</v>
      </c>
      <c r="BK88" s="105">
        <v>8</v>
      </c>
      <c r="BM88" s="88"/>
      <c r="BN88" s="88"/>
      <c r="BO88" s="88"/>
      <c r="BP88" s="88"/>
      <c r="BQ88" s="88"/>
      <c r="BR88" s="88"/>
      <c r="BS88" s="88"/>
    </row>
    <row r="89" spans="34:71" ht="30" x14ac:dyDescent="0.25">
      <c r="AH89" s="101">
        <v>44455</v>
      </c>
      <c r="AI89" s="102" t="s">
        <v>311</v>
      </c>
      <c r="AJ89" s="102" t="s">
        <v>312</v>
      </c>
      <c r="AK89" s="103">
        <v>255453</v>
      </c>
      <c r="AL89" s="102" t="s">
        <v>313</v>
      </c>
      <c r="AM89" s="104">
        <v>44291</v>
      </c>
      <c r="AN89" s="102" t="s">
        <v>299</v>
      </c>
      <c r="AO89" s="102" t="s">
        <v>287</v>
      </c>
      <c r="AP89" s="82">
        <v>8</v>
      </c>
      <c r="AQ89" s="82">
        <v>8</v>
      </c>
      <c r="AR89" s="103">
        <v>7.5064000000000002</v>
      </c>
      <c r="AS89" s="82">
        <v>8</v>
      </c>
      <c r="AT89" s="105">
        <v>0</v>
      </c>
      <c r="AU89" s="82"/>
      <c r="AV89" s="105">
        <v>0</v>
      </c>
      <c r="AW89" s="105">
        <v>5.7094444444444443</v>
      </c>
      <c r="AX89" s="105">
        <v>0.33583333333333332</v>
      </c>
      <c r="AY89" s="105">
        <v>0.1086111111111111</v>
      </c>
      <c r="AZ89" s="105">
        <v>45</v>
      </c>
      <c r="BA89" s="82">
        <v>95</v>
      </c>
      <c r="BB89" s="82">
        <v>1</v>
      </c>
      <c r="BC89" s="82"/>
      <c r="BD89" s="82"/>
      <c r="BE89" s="82"/>
      <c r="BF89" s="82"/>
      <c r="BG89" s="82"/>
      <c r="BH89" s="82"/>
      <c r="BI89" s="105">
        <v>0.10861111111111101</v>
      </c>
      <c r="BJ89" s="105">
        <v>7.66</v>
      </c>
      <c r="BK89" s="82">
        <v>8</v>
      </c>
      <c r="BM89" s="88"/>
      <c r="BN89" s="88"/>
      <c r="BO89" s="88"/>
      <c r="BP89" s="88"/>
      <c r="BQ89" s="88"/>
      <c r="BR89" s="88"/>
      <c r="BS89" s="88"/>
    </row>
    <row r="90" spans="34:71" ht="45" x14ac:dyDescent="0.25">
      <c r="AH90" s="101">
        <v>44455</v>
      </c>
      <c r="AI90" s="102" t="s">
        <v>15</v>
      </c>
      <c r="AJ90" s="102" t="s">
        <v>314</v>
      </c>
      <c r="AK90" s="103">
        <v>253962</v>
      </c>
      <c r="AL90" s="102" t="s">
        <v>315</v>
      </c>
      <c r="AM90" s="104">
        <v>44291</v>
      </c>
      <c r="AN90" s="102" t="s">
        <v>289</v>
      </c>
      <c r="AO90" s="102" t="s">
        <v>287</v>
      </c>
      <c r="AP90" s="82">
        <v>8</v>
      </c>
      <c r="AQ90" s="82">
        <v>8.25</v>
      </c>
      <c r="AR90" s="103">
        <v>7.6056750000000006</v>
      </c>
      <c r="AS90" s="82">
        <v>8.25</v>
      </c>
      <c r="AT90" s="105">
        <v>0</v>
      </c>
      <c r="AU90" s="82"/>
      <c r="AV90" s="105">
        <v>0</v>
      </c>
      <c r="AW90" s="82">
        <v>6.8913888888888888</v>
      </c>
      <c r="AX90" s="82">
        <v>0.55638888888888882</v>
      </c>
      <c r="AY90" s="82">
        <v>5.3611111111111123E-2</v>
      </c>
      <c r="AZ90" s="82">
        <v>51</v>
      </c>
      <c r="BA90" s="82">
        <v>100</v>
      </c>
      <c r="BB90" s="82">
        <v>1</v>
      </c>
      <c r="BC90" s="82"/>
      <c r="BD90" s="82"/>
      <c r="BE90" s="82"/>
      <c r="BF90" s="82"/>
      <c r="BG90" s="82"/>
      <c r="BH90" s="82"/>
      <c r="BI90" s="105">
        <v>5.3611111111111102E-2</v>
      </c>
      <c r="BJ90" s="105">
        <v>7.91</v>
      </c>
      <c r="BK90" s="82">
        <v>8.25</v>
      </c>
      <c r="BM90" s="88"/>
      <c r="BN90" s="88"/>
      <c r="BO90" s="88"/>
      <c r="BP90" s="88"/>
      <c r="BQ90" s="88"/>
      <c r="BR90" s="88"/>
      <c r="BS90" s="88"/>
    </row>
    <row r="91" spans="34:71" ht="30" x14ac:dyDescent="0.25">
      <c r="AH91" s="101">
        <v>44456</v>
      </c>
      <c r="AI91" s="102" t="s">
        <v>35</v>
      </c>
      <c r="AJ91" s="102" t="s">
        <v>55</v>
      </c>
      <c r="AK91" s="103">
        <v>251409</v>
      </c>
      <c r="AL91" s="102" t="s">
        <v>248</v>
      </c>
      <c r="AM91" s="104">
        <v>44067</v>
      </c>
      <c r="AN91" s="102" t="s">
        <v>70</v>
      </c>
      <c r="AO91" s="102" t="s">
        <v>288</v>
      </c>
      <c r="AP91" s="82">
        <v>8</v>
      </c>
      <c r="AQ91" s="103">
        <v>8.1833400000000012</v>
      </c>
      <c r="AR91" s="103">
        <v>7.7946313499999995</v>
      </c>
      <c r="AS91" s="105">
        <v>8.1833399999999994</v>
      </c>
      <c r="AT91" s="105">
        <v>0</v>
      </c>
      <c r="AU91" s="82"/>
      <c r="AV91" s="105">
        <v>0</v>
      </c>
      <c r="AW91" s="82">
        <v>6.2858333333333327</v>
      </c>
      <c r="AX91" s="82">
        <v>6.7222222222222225E-2</v>
      </c>
      <c r="AY91" s="82">
        <v>2.7777777777777776E-2</v>
      </c>
      <c r="AZ91" s="82">
        <v>20</v>
      </c>
      <c r="BA91" s="82">
        <v>100</v>
      </c>
      <c r="BB91" s="82">
        <v>1</v>
      </c>
      <c r="BC91" s="82"/>
      <c r="BD91" s="82"/>
      <c r="BE91" s="82"/>
      <c r="BF91" s="82"/>
      <c r="BG91" s="82"/>
      <c r="BH91" s="82"/>
      <c r="BI91" s="105">
        <v>2.7777777777777801E-2</v>
      </c>
      <c r="BJ91" s="105">
        <v>7.8433400000000004</v>
      </c>
      <c r="BK91" s="105">
        <v>8.1833399999999994</v>
      </c>
      <c r="BM91" s="88"/>
      <c r="BN91" s="88"/>
      <c r="BO91" s="88"/>
      <c r="BP91" s="88"/>
      <c r="BQ91" s="88"/>
      <c r="BR91" s="88"/>
      <c r="BS91" s="88"/>
    </row>
    <row r="92" spans="34:71" ht="30" x14ac:dyDescent="0.25">
      <c r="AH92" s="101">
        <v>44456</v>
      </c>
      <c r="AI92" s="102" t="s">
        <v>21</v>
      </c>
      <c r="AJ92" s="102" t="s">
        <v>27</v>
      </c>
      <c r="AK92" s="103">
        <v>232313</v>
      </c>
      <c r="AL92" s="102" t="s">
        <v>251</v>
      </c>
      <c r="AM92" s="104">
        <v>44067</v>
      </c>
      <c r="AN92" s="102" t="s">
        <v>70</v>
      </c>
      <c r="AO92" s="102" t="s">
        <v>288</v>
      </c>
      <c r="AP92" s="103">
        <v>8</v>
      </c>
      <c r="AQ92" s="103">
        <v>8.1833299999999998</v>
      </c>
      <c r="AR92" s="103">
        <v>7.1735070780000001</v>
      </c>
      <c r="AS92" s="105">
        <v>8.1833299999999998</v>
      </c>
      <c r="AT92" s="105">
        <v>0</v>
      </c>
      <c r="AU92" s="82"/>
      <c r="AV92" s="105">
        <v>0</v>
      </c>
      <c r="AW92" s="82">
        <v>5.8836111111111116</v>
      </c>
      <c r="AX92" s="82">
        <v>0.13472222222222222</v>
      </c>
      <c r="AY92" s="82">
        <v>9.555555555555556E-2</v>
      </c>
      <c r="AZ92" s="82">
        <v>36</v>
      </c>
      <c r="BA92" s="82">
        <v>90</v>
      </c>
      <c r="BB92" s="82">
        <v>1</v>
      </c>
      <c r="BC92" s="82"/>
      <c r="BD92" s="82"/>
      <c r="BE92" s="82"/>
      <c r="BF92" s="82"/>
      <c r="BG92" s="82"/>
      <c r="BH92" s="82"/>
      <c r="BI92" s="105">
        <v>9.5555555555555602E-2</v>
      </c>
      <c r="BJ92" s="105">
        <v>7.8433299999999999</v>
      </c>
      <c r="BK92" s="105">
        <v>8.1833299999999998</v>
      </c>
      <c r="BM92" s="88"/>
      <c r="BN92" s="88"/>
      <c r="BO92" s="88"/>
      <c r="BP92" s="88"/>
      <c r="BQ92" s="88"/>
      <c r="BR92" s="88"/>
      <c r="BS92" s="88"/>
    </row>
    <row r="93" spans="34:71" ht="45" x14ac:dyDescent="0.25">
      <c r="AH93" s="101">
        <v>44456</v>
      </c>
      <c r="AI93" s="102" t="s">
        <v>28</v>
      </c>
      <c r="AJ93" s="102" t="s">
        <v>38</v>
      </c>
      <c r="AK93" s="103">
        <v>250555</v>
      </c>
      <c r="AL93" s="102" t="s">
        <v>253</v>
      </c>
      <c r="AM93" s="104">
        <v>44305</v>
      </c>
      <c r="AN93" s="102" t="s">
        <v>65</v>
      </c>
      <c r="AO93" s="102" t="s">
        <v>288</v>
      </c>
      <c r="AP93" s="82">
        <v>8</v>
      </c>
      <c r="AQ93" s="103">
        <v>8.1999999999999993</v>
      </c>
      <c r="AR93" s="103">
        <v>7.5046399999999993</v>
      </c>
      <c r="AS93" s="105">
        <v>8.1999999999999993</v>
      </c>
      <c r="AT93" s="105">
        <v>0</v>
      </c>
      <c r="AU93" s="82"/>
      <c r="AV93" s="105">
        <v>0</v>
      </c>
      <c r="AW93" s="82">
        <v>6.5813888888888892</v>
      </c>
      <c r="AX93" s="82">
        <v>0.62638888888888888</v>
      </c>
      <c r="AY93" s="82">
        <v>7.4722222222222218E-2</v>
      </c>
      <c r="AZ93" s="82">
        <v>47</v>
      </c>
      <c r="BA93" s="82">
        <v>70</v>
      </c>
      <c r="BB93" s="82">
        <v>1</v>
      </c>
      <c r="BC93" s="82"/>
      <c r="BD93" s="82"/>
      <c r="BE93" s="82"/>
      <c r="BF93" s="82"/>
      <c r="BG93" s="82"/>
      <c r="BH93" s="82"/>
      <c r="BI93" s="105">
        <v>7.4722222222222204E-2</v>
      </c>
      <c r="BJ93" s="105">
        <v>7.86</v>
      </c>
      <c r="BK93" s="105">
        <v>8.1999999999999993</v>
      </c>
      <c r="BM93" s="88"/>
      <c r="BN93" s="88"/>
      <c r="BO93" s="88"/>
      <c r="BP93" s="88"/>
      <c r="BQ93" s="88"/>
      <c r="BR93" s="88"/>
      <c r="BS93" s="88"/>
    </row>
    <row r="94" spans="34:71" ht="45" x14ac:dyDescent="0.25">
      <c r="AH94" s="101">
        <v>44456</v>
      </c>
      <c r="AI94" s="102" t="s">
        <v>207</v>
      </c>
      <c r="AJ94" s="102" t="s">
        <v>39</v>
      </c>
      <c r="AK94" s="103">
        <v>107752</v>
      </c>
      <c r="AL94" s="102" t="s">
        <v>303</v>
      </c>
      <c r="AM94" s="104">
        <v>44137</v>
      </c>
      <c r="AN94" s="102" t="s">
        <v>289</v>
      </c>
      <c r="AO94" s="102" t="s">
        <v>287</v>
      </c>
      <c r="AP94" s="82">
        <v>8</v>
      </c>
      <c r="AQ94" s="103">
        <v>8.25</v>
      </c>
      <c r="AR94" s="103">
        <v>7.3425000000000002</v>
      </c>
      <c r="AS94" s="105">
        <v>8.25</v>
      </c>
      <c r="AT94" s="105">
        <v>0</v>
      </c>
      <c r="AU94" s="82"/>
      <c r="AV94" s="105">
        <v>0</v>
      </c>
      <c r="AW94" s="82">
        <v>4.8411111111111111</v>
      </c>
      <c r="AX94" s="82">
        <v>0.54583333333333328</v>
      </c>
      <c r="AY94" s="82">
        <v>3.6388888888888887E-2</v>
      </c>
      <c r="AZ94" s="82">
        <v>37</v>
      </c>
      <c r="BA94" s="82">
        <v>90</v>
      </c>
      <c r="BB94" s="82">
        <v>1</v>
      </c>
      <c r="BC94" s="82"/>
      <c r="BD94" s="82"/>
      <c r="BE94" s="82"/>
      <c r="BF94" s="82"/>
      <c r="BG94" s="82"/>
      <c r="BH94" s="82"/>
      <c r="BI94" s="105">
        <v>3.6388888888888901E-2</v>
      </c>
      <c r="BJ94" s="105">
        <v>7.91</v>
      </c>
      <c r="BK94" s="105">
        <v>8.25</v>
      </c>
      <c r="BM94" s="88"/>
      <c r="BN94" s="88"/>
      <c r="BO94" s="88"/>
      <c r="BP94" s="88"/>
      <c r="BQ94" s="88"/>
      <c r="BR94" s="88"/>
      <c r="BS94" s="88"/>
    </row>
    <row r="95" spans="34:71" ht="30" x14ac:dyDescent="0.25">
      <c r="AH95" s="101">
        <v>44456</v>
      </c>
      <c r="AI95" s="102" t="s">
        <v>19</v>
      </c>
      <c r="AJ95" s="102" t="s">
        <v>30</v>
      </c>
      <c r="AK95" s="103">
        <v>231889</v>
      </c>
      <c r="AL95" s="102" t="s">
        <v>255</v>
      </c>
      <c r="AM95" s="104">
        <v>44305</v>
      </c>
      <c r="AN95" s="102" t="s">
        <v>70</v>
      </c>
      <c r="AO95" s="102" t="s">
        <v>288</v>
      </c>
      <c r="AP95" s="82">
        <v>8</v>
      </c>
      <c r="AQ95" s="82">
        <v>8.0833300000000001</v>
      </c>
      <c r="AR95" s="103">
        <v>7.0098637759999995</v>
      </c>
      <c r="AS95" s="82">
        <v>8.0833300000000001</v>
      </c>
      <c r="AT95" s="105">
        <v>0</v>
      </c>
      <c r="AU95" s="82"/>
      <c r="AV95" s="105">
        <v>0</v>
      </c>
      <c r="AW95" s="82">
        <v>4.4511111111111106</v>
      </c>
      <c r="AX95" s="82">
        <v>0.92694444444444446</v>
      </c>
      <c r="AY95" s="82">
        <v>0.12805555555555556</v>
      </c>
      <c r="AZ95" s="82">
        <v>20</v>
      </c>
      <c r="BA95" s="82">
        <v>75</v>
      </c>
      <c r="BB95" s="82">
        <v>1</v>
      </c>
      <c r="BC95" s="82"/>
      <c r="BD95" s="82"/>
      <c r="BE95" s="82"/>
      <c r="BF95" s="82"/>
      <c r="BG95" s="82"/>
      <c r="BH95" s="82"/>
      <c r="BI95" s="105">
        <v>0.12805555555555601</v>
      </c>
      <c r="BJ95" s="105">
        <v>7.7433300000000003</v>
      </c>
      <c r="BK95" s="82">
        <v>8.0833300000000001</v>
      </c>
      <c r="BM95" s="88"/>
      <c r="BN95" s="88"/>
      <c r="BO95" s="88"/>
      <c r="BP95" s="88"/>
      <c r="BQ95" s="88"/>
      <c r="BR95" s="88"/>
      <c r="BS95" s="88"/>
    </row>
    <row r="96" spans="34:71" ht="45" x14ac:dyDescent="0.25">
      <c r="AH96" s="101">
        <v>44456</v>
      </c>
      <c r="AI96" s="102" t="s">
        <v>306</v>
      </c>
      <c r="AJ96" s="102" t="s">
        <v>307</v>
      </c>
      <c r="AK96" s="103">
        <v>250639</v>
      </c>
      <c r="AL96" s="102" t="s">
        <v>308</v>
      </c>
      <c r="AM96" s="104">
        <v>44032</v>
      </c>
      <c r="AN96" s="102" t="s">
        <v>289</v>
      </c>
      <c r="AO96" s="102" t="s">
        <v>287</v>
      </c>
      <c r="AP96" s="103">
        <v>8</v>
      </c>
      <c r="AQ96" s="103">
        <v>8.5</v>
      </c>
      <c r="AR96" s="103">
        <v>0</v>
      </c>
      <c r="AS96" s="105">
        <v>8.5</v>
      </c>
      <c r="AT96" s="105">
        <v>0</v>
      </c>
      <c r="AU96" s="82"/>
      <c r="AV96" s="105">
        <v>0</v>
      </c>
      <c r="AW96" s="105">
        <v>4.1063888888888886</v>
      </c>
      <c r="AX96" s="105">
        <v>0.30027777777777781</v>
      </c>
      <c r="AY96" s="105">
        <v>5.1388888888888887E-2</v>
      </c>
      <c r="AZ96" s="105">
        <v>53</v>
      </c>
      <c r="BA96" s="82">
        <v>95</v>
      </c>
      <c r="BB96" s="82">
        <v>1</v>
      </c>
      <c r="BC96" s="82"/>
      <c r="BD96" s="82"/>
      <c r="BE96" s="82"/>
      <c r="BF96" s="82"/>
      <c r="BG96" s="82"/>
      <c r="BH96" s="82"/>
      <c r="BI96" s="105">
        <v>5.1388888888888901E-2</v>
      </c>
      <c r="BJ96" s="105">
        <v>8.16</v>
      </c>
      <c r="BK96" s="105">
        <v>8.5</v>
      </c>
      <c r="BM96" s="88"/>
      <c r="BN96" s="88"/>
      <c r="BO96" s="88"/>
      <c r="BP96" s="88"/>
      <c r="BQ96" s="88"/>
      <c r="BR96" s="88"/>
      <c r="BS96" s="88"/>
    </row>
    <row r="97" spans="34:71" ht="30" x14ac:dyDescent="0.25">
      <c r="AH97" s="101">
        <v>44456</v>
      </c>
      <c r="AI97" s="102" t="s">
        <v>54</v>
      </c>
      <c r="AJ97" s="102" t="s">
        <v>36</v>
      </c>
      <c r="AK97" s="103">
        <v>254228</v>
      </c>
      <c r="AL97" s="102" t="s">
        <v>259</v>
      </c>
      <c r="AM97" s="104">
        <v>44207</v>
      </c>
      <c r="AN97" s="102" t="s">
        <v>70</v>
      </c>
      <c r="AO97" s="102" t="s">
        <v>288</v>
      </c>
      <c r="AP97" s="82">
        <v>8</v>
      </c>
      <c r="AQ97" s="82">
        <v>8.1333400000000005</v>
      </c>
      <c r="AR97" s="103">
        <v>7.8860864640000008</v>
      </c>
      <c r="AS97" s="82">
        <v>8.1333400000000005</v>
      </c>
      <c r="AT97" s="105">
        <v>0</v>
      </c>
      <c r="AU97" s="82"/>
      <c r="AV97" s="105">
        <v>0</v>
      </c>
      <c r="AW97" s="82">
        <v>6.9991666666666665</v>
      </c>
      <c r="AX97" s="82">
        <v>0</v>
      </c>
      <c r="AY97" s="82">
        <v>2.8611111111111108E-2</v>
      </c>
      <c r="AZ97" s="82">
        <v>33</v>
      </c>
      <c r="BA97" s="82">
        <v>90</v>
      </c>
      <c r="BB97" s="82">
        <v>1</v>
      </c>
      <c r="BC97" s="82"/>
      <c r="BD97" s="82"/>
      <c r="BE97" s="82"/>
      <c r="BF97" s="82"/>
      <c r="BG97" s="82"/>
      <c r="BH97" s="82"/>
      <c r="BI97" s="105">
        <v>2.8611111111111101E-2</v>
      </c>
      <c r="BJ97" s="105">
        <v>7.7933399999999997</v>
      </c>
      <c r="BK97" s="82">
        <v>8.1333400000000005</v>
      </c>
      <c r="BM97" s="88"/>
      <c r="BN97" s="88"/>
      <c r="BO97" s="88"/>
      <c r="BP97" s="88"/>
      <c r="BQ97" s="88"/>
      <c r="BR97" s="88"/>
      <c r="BS97" s="88"/>
    </row>
    <row r="98" spans="34:71" ht="30" x14ac:dyDescent="0.25">
      <c r="AH98" s="101">
        <v>44456</v>
      </c>
      <c r="AI98" s="102" t="s">
        <v>14</v>
      </c>
      <c r="AJ98" s="102" t="s">
        <v>46</v>
      </c>
      <c r="AK98" s="103">
        <v>253430</v>
      </c>
      <c r="AL98" s="102" t="s">
        <v>260</v>
      </c>
      <c r="AM98" s="104">
        <v>44158</v>
      </c>
      <c r="AN98" s="102" t="s">
        <v>70</v>
      </c>
      <c r="AO98" s="102" t="s">
        <v>288</v>
      </c>
      <c r="AP98" s="82">
        <v>8</v>
      </c>
      <c r="AQ98" s="82">
        <v>10.68333</v>
      </c>
      <c r="AR98" s="103">
        <v>10.573291701</v>
      </c>
      <c r="AS98" s="82">
        <v>10.68333</v>
      </c>
      <c r="AT98" s="105">
        <v>0</v>
      </c>
      <c r="AU98" s="82"/>
      <c r="AV98" s="105">
        <v>0</v>
      </c>
      <c r="AW98" s="82">
        <v>8.206666666666667</v>
      </c>
      <c r="AX98" s="82">
        <v>4.2777777777777776E-2</v>
      </c>
      <c r="AY98" s="82">
        <v>0.13805555555555554</v>
      </c>
      <c r="AZ98" s="82">
        <v>62</v>
      </c>
      <c r="BA98" s="82">
        <v>85</v>
      </c>
      <c r="BB98" s="82">
        <v>1</v>
      </c>
      <c r="BC98" s="82"/>
      <c r="BD98" s="82"/>
      <c r="BE98" s="82"/>
      <c r="BF98" s="82"/>
      <c r="BG98" s="82"/>
      <c r="BH98" s="82"/>
      <c r="BI98" s="105">
        <v>0.13805555555555599</v>
      </c>
      <c r="BJ98" s="105">
        <v>10.34333</v>
      </c>
      <c r="BK98" s="82">
        <v>10.68333</v>
      </c>
      <c r="BM98" s="88"/>
      <c r="BN98" s="88"/>
      <c r="BO98" s="88"/>
      <c r="BP98" s="88"/>
      <c r="BQ98" s="88"/>
      <c r="BR98" s="88"/>
      <c r="BS98" s="88"/>
    </row>
    <row r="99" spans="34:71" ht="45" x14ac:dyDescent="0.25">
      <c r="AH99" s="101">
        <v>44456</v>
      </c>
      <c r="AI99" s="102" t="s">
        <v>52</v>
      </c>
      <c r="AJ99" s="102" t="s">
        <v>51</v>
      </c>
      <c r="AK99" s="103">
        <v>254355</v>
      </c>
      <c r="AL99" s="102" t="s">
        <v>322</v>
      </c>
      <c r="AM99" s="104">
        <v>44214</v>
      </c>
      <c r="AN99" s="102" t="s">
        <v>65</v>
      </c>
      <c r="AO99" s="102" t="s">
        <v>288</v>
      </c>
      <c r="AP99" s="82">
        <v>8</v>
      </c>
      <c r="AQ99" s="103">
        <v>10.71668</v>
      </c>
      <c r="AR99" s="103">
        <v>9.7961171880000002</v>
      </c>
      <c r="AS99" s="105">
        <v>10.71668</v>
      </c>
      <c r="AT99" s="105">
        <v>0</v>
      </c>
      <c r="AU99" s="82"/>
      <c r="AV99" s="105">
        <v>0</v>
      </c>
      <c r="AW99" s="82">
        <v>7.8866666666666667</v>
      </c>
      <c r="AX99" s="82">
        <v>1.2347222222222221</v>
      </c>
      <c r="AY99" s="82">
        <v>0.18111111111111111</v>
      </c>
      <c r="AZ99" s="82">
        <v>78</v>
      </c>
      <c r="BA99" s="82">
        <v>170</v>
      </c>
      <c r="BB99" s="82">
        <v>2</v>
      </c>
      <c r="BC99" s="82"/>
      <c r="BD99" s="82"/>
      <c r="BE99" s="82"/>
      <c r="BF99" s="82"/>
      <c r="BG99" s="82"/>
      <c r="BH99" s="82"/>
      <c r="BI99" s="105">
        <v>0.181111111111111</v>
      </c>
      <c r="BJ99" s="105">
        <v>10.37668</v>
      </c>
      <c r="BK99" s="105">
        <v>10.71668</v>
      </c>
      <c r="BM99" s="88"/>
      <c r="BN99" s="88"/>
      <c r="BO99" s="88"/>
      <c r="BP99" s="88"/>
      <c r="BQ99" s="88"/>
      <c r="BR99" s="88"/>
      <c r="BS99" s="88"/>
    </row>
    <row r="100" spans="34:71" ht="30" x14ac:dyDescent="0.25">
      <c r="AH100" s="101">
        <v>44460</v>
      </c>
      <c r="AI100" s="102" t="s">
        <v>45</v>
      </c>
      <c r="AJ100" s="102" t="s">
        <v>44</v>
      </c>
      <c r="AK100" s="103">
        <v>250280</v>
      </c>
      <c r="AL100" s="102" t="s">
        <v>242</v>
      </c>
      <c r="AM100" s="104">
        <v>44067</v>
      </c>
      <c r="AN100" s="102" t="s">
        <v>70</v>
      </c>
      <c r="AO100" s="102" t="s">
        <v>288</v>
      </c>
      <c r="AP100" s="82">
        <v>8</v>
      </c>
      <c r="AQ100" s="82">
        <v>8.0500000000000007</v>
      </c>
      <c r="AR100" s="103">
        <v>7.0614600000000003</v>
      </c>
      <c r="AS100" s="82">
        <v>8.0500000000000007</v>
      </c>
      <c r="AT100" s="105">
        <v>0</v>
      </c>
      <c r="AU100" s="82"/>
      <c r="AV100" s="105">
        <v>0</v>
      </c>
      <c r="AW100" s="82">
        <v>4.8236111111111111</v>
      </c>
      <c r="AX100" s="82">
        <v>0</v>
      </c>
      <c r="AY100" s="82">
        <v>6.3236111111111111</v>
      </c>
      <c r="AZ100" s="82">
        <v>35</v>
      </c>
      <c r="BA100" s="82">
        <v>85</v>
      </c>
      <c r="BB100" s="82">
        <v>1</v>
      </c>
      <c r="BC100" s="82"/>
      <c r="BD100" s="82">
        <v>0</v>
      </c>
      <c r="BE100" s="82"/>
      <c r="BF100" s="82">
        <v>0</v>
      </c>
      <c r="BG100" s="82"/>
      <c r="BH100" s="82">
        <v>0</v>
      </c>
      <c r="BI100" s="105">
        <v>6.3236111111111102</v>
      </c>
      <c r="BJ100" s="105">
        <v>7.71</v>
      </c>
      <c r="BK100" s="82">
        <v>8.0500000000000007</v>
      </c>
    </row>
    <row r="101" spans="34:71" ht="30" x14ac:dyDescent="0.25">
      <c r="AH101" s="101">
        <v>44460</v>
      </c>
      <c r="AI101" s="102" t="s">
        <v>53</v>
      </c>
      <c r="AJ101" s="102" t="s">
        <v>43</v>
      </c>
      <c r="AK101" s="103">
        <v>252764</v>
      </c>
      <c r="AL101" s="102" t="s">
        <v>243</v>
      </c>
      <c r="AM101" s="104">
        <v>44130</v>
      </c>
      <c r="AN101" s="102" t="s">
        <v>70</v>
      </c>
      <c r="AO101" s="102" t="s">
        <v>288</v>
      </c>
      <c r="AP101" s="82">
        <v>8</v>
      </c>
      <c r="AQ101" s="82">
        <v>8.0166799999999991</v>
      </c>
      <c r="AR101" s="103">
        <v>7.1212168439999992</v>
      </c>
      <c r="AS101" s="82">
        <v>8.0166799999999991</v>
      </c>
      <c r="AT101" s="105">
        <v>0</v>
      </c>
      <c r="AU101" s="82"/>
      <c r="AV101" s="105">
        <v>0</v>
      </c>
      <c r="AW101" s="82">
        <v>5.9619444444444447</v>
      </c>
      <c r="AX101" s="82">
        <v>0</v>
      </c>
      <c r="AY101" s="82">
        <v>6.8077777777777779</v>
      </c>
      <c r="AZ101" s="82">
        <v>44</v>
      </c>
      <c r="BA101" s="82">
        <v>65</v>
      </c>
      <c r="BB101" s="82">
        <v>1</v>
      </c>
      <c r="BC101" s="82"/>
      <c r="BD101" s="82">
        <v>0</v>
      </c>
      <c r="BE101" s="82"/>
      <c r="BF101" s="82">
        <v>0</v>
      </c>
      <c r="BG101" s="82"/>
      <c r="BH101" s="82">
        <v>0</v>
      </c>
      <c r="BI101" s="105">
        <v>6.8077777777777797</v>
      </c>
      <c r="BJ101" s="105">
        <v>7.6766800000000002</v>
      </c>
      <c r="BK101" s="82">
        <v>8.0166799999999991</v>
      </c>
    </row>
    <row r="102" spans="34:71" ht="45" x14ac:dyDescent="0.25">
      <c r="AH102" s="101">
        <v>44460</v>
      </c>
      <c r="AI102" s="102" t="s">
        <v>87</v>
      </c>
      <c r="AJ102" s="102" t="s">
        <v>32</v>
      </c>
      <c r="AK102" s="103">
        <v>255482</v>
      </c>
      <c r="AL102" s="102" t="s">
        <v>244</v>
      </c>
      <c r="AM102" s="104">
        <v>44291</v>
      </c>
      <c r="AN102" s="102" t="s">
        <v>65</v>
      </c>
      <c r="AO102" s="102" t="s">
        <v>288</v>
      </c>
      <c r="AP102" s="82">
        <v>8</v>
      </c>
      <c r="AQ102" s="82">
        <v>8.3166600000000006</v>
      </c>
      <c r="AR102" s="103">
        <v>8.2368200639999998</v>
      </c>
      <c r="AS102" s="82">
        <v>8.3166600000000006</v>
      </c>
      <c r="AT102" s="105">
        <v>0</v>
      </c>
      <c r="AU102" s="82"/>
      <c r="AV102" s="105">
        <v>0</v>
      </c>
      <c r="AW102" s="82">
        <v>4.881388888888889</v>
      </c>
      <c r="AX102" s="82">
        <v>0</v>
      </c>
      <c r="AY102" s="82">
        <v>5.4127777777777775</v>
      </c>
      <c r="AZ102" s="82">
        <v>30</v>
      </c>
      <c r="BA102" s="82">
        <v>95</v>
      </c>
      <c r="BB102" s="82">
        <v>1</v>
      </c>
      <c r="BC102" s="82"/>
      <c r="BD102" s="82">
        <v>0</v>
      </c>
      <c r="BE102" s="82"/>
      <c r="BF102" s="82">
        <v>0</v>
      </c>
      <c r="BG102" s="82"/>
      <c r="BH102" s="82">
        <v>0</v>
      </c>
      <c r="BI102" s="105">
        <v>5.4127777777777801</v>
      </c>
      <c r="BJ102" s="105">
        <v>7.9766599999999999</v>
      </c>
      <c r="BK102" s="82">
        <v>8.3166600000000006</v>
      </c>
    </row>
    <row r="103" spans="34:71" ht="45" x14ac:dyDescent="0.25">
      <c r="AH103" s="101">
        <v>44460</v>
      </c>
      <c r="AI103" s="102" t="s">
        <v>88</v>
      </c>
      <c r="AJ103" s="102" t="s">
        <v>89</v>
      </c>
      <c r="AK103" s="103">
        <v>255116</v>
      </c>
      <c r="AL103" s="102" t="s">
        <v>246</v>
      </c>
      <c r="AM103" s="104">
        <v>44291</v>
      </c>
      <c r="AN103" s="102" t="s">
        <v>65</v>
      </c>
      <c r="AO103" s="102" t="s">
        <v>288</v>
      </c>
      <c r="AP103" s="82">
        <v>8</v>
      </c>
      <c r="AQ103" s="82">
        <v>10.033340000000001</v>
      </c>
      <c r="AR103" s="103">
        <v>8.5273356660000008</v>
      </c>
      <c r="AS103" s="82">
        <v>10.033340000000001</v>
      </c>
      <c r="AT103" s="105">
        <v>0</v>
      </c>
      <c r="AU103" s="82"/>
      <c r="AV103" s="105">
        <v>0</v>
      </c>
      <c r="AW103" s="82">
        <v>7.1316666666666668</v>
      </c>
      <c r="AX103" s="82">
        <v>0</v>
      </c>
      <c r="AY103" s="82">
        <v>7.7238888888888892</v>
      </c>
      <c r="AZ103" s="82">
        <v>60</v>
      </c>
      <c r="BA103" s="82">
        <v>170</v>
      </c>
      <c r="BB103" s="82">
        <v>2</v>
      </c>
      <c r="BC103" s="82">
        <v>1</v>
      </c>
      <c r="BD103" s="82">
        <v>1</v>
      </c>
      <c r="BE103" s="82">
        <v>1</v>
      </c>
      <c r="BF103" s="82">
        <v>1</v>
      </c>
      <c r="BG103" s="82">
        <v>1</v>
      </c>
      <c r="BH103" s="82">
        <v>1</v>
      </c>
      <c r="BI103" s="105">
        <v>7.7238888888888901</v>
      </c>
      <c r="BJ103" s="105">
        <v>9.6933399999999992</v>
      </c>
      <c r="BK103" s="82">
        <v>10.033340000000001</v>
      </c>
    </row>
    <row r="104" spans="34:71" ht="30" x14ac:dyDescent="0.25">
      <c r="AH104" s="101">
        <v>44460</v>
      </c>
      <c r="AI104" s="102" t="s">
        <v>57</v>
      </c>
      <c r="AJ104" s="102" t="s">
        <v>23</v>
      </c>
      <c r="AK104" s="103">
        <v>253870</v>
      </c>
      <c r="AL104" s="102" t="s">
        <v>247</v>
      </c>
      <c r="AM104" s="104">
        <v>44179</v>
      </c>
      <c r="AN104" s="102" t="s">
        <v>70</v>
      </c>
      <c r="AO104" s="102" t="s">
        <v>288</v>
      </c>
      <c r="AP104" s="82">
        <v>8</v>
      </c>
      <c r="AQ104" s="82">
        <v>8.2666699999999995</v>
      </c>
      <c r="AR104" s="103">
        <v>7.4391763329999998</v>
      </c>
      <c r="AS104" s="82">
        <v>8.2666699999999995</v>
      </c>
      <c r="AT104" s="105">
        <v>0</v>
      </c>
      <c r="AU104" s="82"/>
      <c r="AV104" s="105">
        <v>0</v>
      </c>
      <c r="AW104" s="82">
        <v>7.0144444444444431</v>
      </c>
      <c r="AX104" s="82">
        <v>0</v>
      </c>
      <c r="AY104" s="82">
        <v>7.3583333333333325</v>
      </c>
      <c r="AZ104" s="82">
        <v>35</v>
      </c>
      <c r="BA104" s="82">
        <v>80</v>
      </c>
      <c r="BB104" s="82">
        <v>1</v>
      </c>
      <c r="BC104" s="82">
        <v>1</v>
      </c>
      <c r="BD104" s="82">
        <v>1</v>
      </c>
      <c r="BE104" s="82">
        <v>0</v>
      </c>
      <c r="BF104" s="82">
        <v>1</v>
      </c>
      <c r="BG104" s="82">
        <v>0</v>
      </c>
      <c r="BH104" s="82">
        <v>1</v>
      </c>
      <c r="BI104" s="105">
        <v>7.3583333333333298</v>
      </c>
      <c r="BJ104" s="105">
        <v>7.9266699999999997</v>
      </c>
      <c r="BK104" s="82">
        <v>8.2666699999999995</v>
      </c>
    </row>
    <row r="105" spans="34:71" ht="30" x14ac:dyDescent="0.25">
      <c r="AH105" s="101">
        <v>44460</v>
      </c>
      <c r="AI105" s="102" t="s">
        <v>48</v>
      </c>
      <c r="AJ105" s="102" t="s">
        <v>47</v>
      </c>
      <c r="AK105" s="103">
        <v>253435</v>
      </c>
      <c r="AL105" s="102" t="s">
        <v>249</v>
      </c>
      <c r="AM105" s="104">
        <v>44158</v>
      </c>
      <c r="AN105" s="102" t="s">
        <v>70</v>
      </c>
      <c r="AO105" s="102" t="s">
        <v>288</v>
      </c>
      <c r="AP105" s="82">
        <v>8</v>
      </c>
      <c r="AQ105" s="82">
        <v>10.9</v>
      </c>
      <c r="AR105" s="103">
        <v>9.8568700000000007</v>
      </c>
      <c r="AS105" s="82">
        <v>10.9</v>
      </c>
      <c r="AT105" s="105">
        <v>0</v>
      </c>
      <c r="AU105" s="82"/>
      <c r="AV105" s="105">
        <v>0</v>
      </c>
      <c r="AW105" s="82">
        <v>5.6119444444444442</v>
      </c>
      <c r="AX105" s="82">
        <v>0</v>
      </c>
      <c r="AY105" s="82">
        <v>6.5122222222222224</v>
      </c>
      <c r="AZ105" s="82">
        <v>51</v>
      </c>
      <c r="BA105" s="82">
        <v>85</v>
      </c>
      <c r="BB105" s="82">
        <v>1</v>
      </c>
      <c r="BC105" s="82">
        <v>1</v>
      </c>
      <c r="BD105" s="82">
        <v>1</v>
      </c>
      <c r="BE105" s="82">
        <v>1</v>
      </c>
      <c r="BF105" s="82">
        <v>1</v>
      </c>
      <c r="BG105" s="82">
        <v>1</v>
      </c>
      <c r="BH105" s="82">
        <v>1</v>
      </c>
      <c r="BI105" s="105">
        <v>6.5122222222222197</v>
      </c>
      <c r="BJ105" s="105">
        <v>10.56</v>
      </c>
      <c r="BK105" s="82">
        <v>10.9</v>
      </c>
    </row>
    <row r="106" spans="34:71" ht="45" x14ac:dyDescent="0.25">
      <c r="AH106" s="101">
        <v>44460</v>
      </c>
      <c r="AI106" s="102" t="s">
        <v>90</v>
      </c>
      <c r="AJ106" s="102" t="s">
        <v>41</v>
      </c>
      <c r="AK106" s="103">
        <v>255016</v>
      </c>
      <c r="AL106" s="102" t="s">
        <v>262</v>
      </c>
      <c r="AM106" s="104">
        <v>44291</v>
      </c>
      <c r="AN106" s="102" t="s">
        <v>65</v>
      </c>
      <c r="AO106" s="102" t="s">
        <v>288</v>
      </c>
      <c r="AP106" s="82">
        <v>8</v>
      </c>
      <c r="AQ106" s="82">
        <v>7.9333400000000003</v>
      </c>
      <c r="AR106" s="103">
        <v>7.8903999999999996</v>
      </c>
      <c r="AS106" s="82">
        <v>8</v>
      </c>
      <c r="AT106" s="105">
        <v>0</v>
      </c>
      <c r="AU106" s="82"/>
      <c r="AV106" s="105">
        <v>0</v>
      </c>
      <c r="AW106" s="82">
        <v>6.7594444444444441</v>
      </c>
      <c r="AX106" s="82">
        <v>0</v>
      </c>
      <c r="AY106" s="82">
        <v>6.9433333333333334</v>
      </c>
      <c r="AZ106" s="82">
        <v>35</v>
      </c>
      <c r="BA106" s="82">
        <v>140</v>
      </c>
      <c r="BB106" s="82">
        <v>2</v>
      </c>
      <c r="BC106" s="82"/>
      <c r="BD106" s="82"/>
      <c r="BE106" s="82"/>
      <c r="BF106" s="82"/>
      <c r="BG106" s="82"/>
      <c r="BH106" s="82"/>
      <c r="BI106" s="105">
        <v>6.9433333333333298</v>
      </c>
      <c r="BJ106" s="105">
        <v>7.5933400000000004</v>
      </c>
      <c r="BK106" s="82">
        <v>8</v>
      </c>
    </row>
    <row r="107" spans="34:71" ht="45" x14ac:dyDescent="0.25">
      <c r="AH107" s="101">
        <v>44460</v>
      </c>
      <c r="AI107" s="102" t="s">
        <v>91</v>
      </c>
      <c r="AJ107" s="102" t="s">
        <v>86</v>
      </c>
      <c r="AK107" s="103">
        <v>254872</v>
      </c>
      <c r="AL107" s="102" t="s">
        <v>263</v>
      </c>
      <c r="AM107" s="104">
        <v>44291</v>
      </c>
      <c r="AN107" s="102" t="s">
        <v>65</v>
      </c>
      <c r="AO107" s="102" t="s">
        <v>288</v>
      </c>
      <c r="AP107" s="103">
        <v>8</v>
      </c>
      <c r="AQ107" s="103">
        <v>8.0166699999999995</v>
      </c>
      <c r="AR107" s="103">
        <v>7.6142331659999991</v>
      </c>
      <c r="AS107" s="105">
        <v>8.0166699999999995</v>
      </c>
      <c r="AT107" s="105">
        <v>0</v>
      </c>
      <c r="AU107" s="82"/>
      <c r="AV107" s="105">
        <v>0</v>
      </c>
      <c r="AW107" s="82">
        <v>6.2108333333333334</v>
      </c>
      <c r="AX107" s="82">
        <v>0</v>
      </c>
      <c r="AY107" s="82">
        <v>6.4541666666666666</v>
      </c>
      <c r="AZ107" s="82">
        <v>38</v>
      </c>
      <c r="BA107" s="82">
        <v>100</v>
      </c>
      <c r="BB107" s="82">
        <v>1</v>
      </c>
      <c r="BC107" s="82"/>
      <c r="BD107" s="82">
        <v>0</v>
      </c>
      <c r="BE107" s="82"/>
      <c r="BF107" s="82">
        <v>0</v>
      </c>
      <c r="BG107" s="82"/>
      <c r="BH107" s="82">
        <v>0</v>
      </c>
      <c r="BI107" s="105">
        <v>6.4541666666666702</v>
      </c>
      <c r="BJ107" s="105">
        <v>7.6766699999999997</v>
      </c>
      <c r="BK107" s="105">
        <v>8.0166699999999995</v>
      </c>
    </row>
    <row r="108" spans="34:71" ht="30" x14ac:dyDescent="0.25">
      <c r="AH108" s="101">
        <v>44461</v>
      </c>
      <c r="AI108" s="102" t="s">
        <v>53</v>
      </c>
      <c r="AJ108" s="102" t="s">
        <v>43</v>
      </c>
      <c r="AK108" s="103">
        <v>252764</v>
      </c>
      <c r="AL108" s="102" t="s">
        <v>243</v>
      </c>
      <c r="AM108" s="104">
        <v>44130</v>
      </c>
      <c r="AN108" s="102" t="s">
        <v>70</v>
      </c>
      <c r="AO108" s="102" t="s">
        <v>288</v>
      </c>
      <c r="AP108" s="82">
        <v>8</v>
      </c>
      <c r="AQ108" s="82">
        <v>8.3833400000000005</v>
      </c>
      <c r="AR108" s="103">
        <v>6.1978032619999999</v>
      </c>
      <c r="AS108" s="82">
        <v>8.3833400000000005</v>
      </c>
      <c r="AT108" s="105">
        <v>0</v>
      </c>
      <c r="AU108" s="82"/>
      <c r="AV108" s="105">
        <v>0</v>
      </c>
      <c r="AW108" s="82">
        <v>6.7069444444444439</v>
      </c>
      <c r="AX108" s="82">
        <v>0</v>
      </c>
      <c r="AY108" s="82">
        <v>7.5569444444444445</v>
      </c>
      <c r="AZ108" s="82">
        <v>50</v>
      </c>
      <c r="BA108" s="82">
        <v>90</v>
      </c>
      <c r="BB108" s="82">
        <v>1</v>
      </c>
      <c r="BC108" s="82"/>
      <c r="BD108" s="82">
        <v>0</v>
      </c>
      <c r="BE108" s="82"/>
      <c r="BF108" s="82">
        <v>0</v>
      </c>
      <c r="BG108" s="82"/>
      <c r="BH108" s="82">
        <v>0</v>
      </c>
      <c r="BI108" s="105">
        <v>7.55694444444444</v>
      </c>
      <c r="BJ108" s="105">
        <v>8.0433400000000006</v>
      </c>
      <c r="BK108" s="82">
        <v>8.3833400000000005</v>
      </c>
    </row>
    <row r="109" spans="34:71" ht="45" x14ac:dyDescent="0.25">
      <c r="AH109" s="101">
        <v>44461</v>
      </c>
      <c r="AI109" s="102" t="s">
        <v>290</v>
      </c>
      <c r="AJ109" s="102" t="s">
        <v>291</v>
      </c>
      <c r="AK109" s="103">
        <v>115527</v>
      </c>
      <c r="AL109" s="102" t="s">
        <v>292</v>
      </c>
      <c r="AM109" s="104">
        <v>44067</v>
      </c>
      <c r="AN109" s="102" t="s">
        <v>289</v>
      </c>
      <c r="AO109" s="102" t="s">
        <v>287</v>
      </c>
      <c r="AP109" s="103">
        <v>8</v>
      </c>
      <c r="AQ109" s="103">
        <v>8.5</v>
      </c>
      <c r="AR109" s="103">
        <v>7.7086500000000004</v>
      </c>
      <c r="AS109" s="105">
        <v>8.5</v>
      </c>
      <c r="AT109" s="105">
        <v>0</v>
      </c>
      <c r="AU109" s="82"/>
      <c r="AV109" s="105">
        <v>0</v>
      </c>
      <c r="AW109" s="105">
        <v>5.9386111111111113</v>
      </c>
      <c r="AX109" s="105">
        <v>0</v>
      </c>
      <c r="AY109" s="105">
        <v>6.2286111111111104</v>
      </c>
      <c r="AZ109" s="105">
        <v>43</v>
      </c>
      <c r="BA109" s="82">
        <v>90</v>
      </c>
      <c r="BB109" s="82">
        <v>1</v>
      </c>
      <c r="BC109" s="82">
        <v>0</v>
      </c>
      <c r="BD109" s="82">
        <v>1</v>
      </c>
      <c r="BE109" s="82">
        <v>1</v>
      </c>
      <c r="BF109" s="82">
        <v>1</v>
      </c>
      <c r="BG109" s="82">
        <v>1</v>
      </c>
      <c r="BH109" s="82">
        <v>1</v>
      </c>
      <c r="BI109" s="105">
        <v>6.2286111111111104</v>
      </c>
      <c r="BJ109" s="105">
        <v>8.16</v>
      </c>
      <c r="BK109" s="105">
        <v>8.5</v>
      </c>
    </row>
    <row r="110" spans="34:71" ht="45" x14ac:dyDescent="0.25">
      <c r="AH110" s="101">
        <v>44461</v>
      </c>
      <c r="AI110" s="102" t="s">
        <v>293</v>
      </c>
      <c r="AJ110" s="102" t="s">
        <v>294</v>
      </c>
      <c r="AK110" s="103">
        <v>253777</v>
      </c>
      <c r="AL110" s="102" t="s">
        <v>295</v>
      </c>
      <c r="AM110" s="104">
        <v>44179</v>
      </c>
      <c r="AN110" s="102" t="s">
        <v>289</v>
      </c>
      <c r="AO110" s="102" t="s">
        <v>287</v>
      </c>
      <c r="AP110" s="82">
        <v>8</v>
      </c>
      <c r="AQ110" s="82">
        <v>8.25</v>
      </c>
      <c r="AR110" s="103">
        <v>6.5595750000000006</v>
      </c>
      <c r="AS110" s="82">
        <v>8.25</v>
      </c>
      <c r="AT110" s="105">
        <v>0</v>
      </c>
      <c r="AU110" s="82"/>
      <c r="AV110" s="105">
        <v>0</v>
      </c>
      <c r="AW110" s="105">
        <v>6.2852777777777771</v>
      </c>
      <c r="AX110" s="105">
        <v>0</v>
      </c>
      <c r="AY110" s="105">
        <v>6.878333333333333</v>
      </c>
      <c r="AZ110" s="105">
        <v>41</v>
      </c>
      <c r="BA110" s="82">
        <v>95</v>
      </c>
      <c r="BB110" s="82">
        <v>1</v>
      </c>
      <c r="BC110" s="82"/>
      <c r="BD110" s="82">
        <v>0</v>
      </c>
      <c r="BE110" s="82"/>
      <c r="BF110" s="82">
        <v>0</v>
      </c>
      <c r="BG110" s="82"/>
      <c r="BH110" s="82">
        <v>0</v>
      </c>
      <c r="BI110" s="105">
        <v>6.8783333333333303</v>
      </c>
      <c r="BJ110" s="105">
        <v>7.91</v>
      </c>
      <c r="BK110" s="82">
        <v>8.25</v>
      </c>
    </row>
    <row r="111" spans="34:71" ht="30" x14ac:dyDescent="0.25">
      <c r="AH111" s="101">
        <v>44461</v>
      </c>
      <c r="AI111" s="102" t="s">
        <v>57</v>
      </c>
      <c r="AJ111" s="102" t="s">
        <v>23</v>
      </c>
      <c r="AK111" s="103">
        <v>253870</v>
      </c>
      <c r="AL111" s="102" t="s">
        <v>247</v>
      </c>
      <c r="AM111" s="104">
        <v>44179</v>
      </c>
      <c r="AN111" s="102" t="s">
        <v>70</v>
      </c>
      <c r="AO111" s="102" t="s">
        <v>288</v>
      </c>
      <c r="AP111" s="82">
        <v>8</v>
      </c>
      <c r="AQ111" s="82">
        <v>8.15001</v>
      </c>
      <c r="AR111" s="103">
        <v>8.0619898919999997</v>
      </c>
      <c r="AS111" s="82">
        <v>8.15001</v>
      </c>
      <c r="AT111" s="105">
        <v>0</v>
      </c>
      <c r="AU111" s="82"/>
      <c r="AV111" s="105">
        <v>0</v>
      </c>
      <c r="AW111" s="82">
        <v>6.323888888888888</v>
      </c>
      <c r="AX111" s="82">
        <v>0</v>
      </c>
      <c r="AY111" s="82">
        <v>6.7738888888888891</v>
      </c>
      <c r="AZ111" s="82">
        <v>25</v>
      </c>
      <c r="BA111" s="82">
        <v>95</v>
      </c>
      <c r="BB111" s="82">
        <v>1</v>
      </c>
      <c r="BC111" s="82"/>
      <c r="BD111" s="82">
        <v>0</v>
      </c>
      <c r="BE111" s="82"/>
      <c r="BF111" s="82">
        <v>0</v>
      </c>
      <c r="BG111" s="82"/>
      <c r="BH111" s="82">
        <v>0</v>
      </c>
      <c r="BI111" s="105">
        <v>6.77388888888889</v>
      </c>
      <c r="BJ111" s="105">
        <v>7.8100100000000001</v>
      </c>
      <c r="BK111" s="82">
        <v>8.15001</v>
      </c>
    </row>
    <row r="112" spans="34:71" ht="45" x14ac:dyDescent="0.25">
      <c r="AH112" s="101">
        <v>44461</v>
      </c>
      <c r="AI112" s="102" t="s">
        <v>28</v>
      </c>
      <c r="AJ112" s="102" t="s">
        <v>38</v>
      </c>
      <c r="AK112" s="103">
        <v>250555</v>
      </c>
      <c r="AL112" s="102" t="s">
        <v>253</v>
      </c>
      <c r="AM112" s="104">
        <v>44305</v>
      </c>
      <c r="AN112" s="102" t="s">
        <v>65</v>
      </c>
      <c r="AO112" s="102" t="s">
        <v>288</v>
      </c>
      <c r="AP112" s="103">
        <v>8</v>
      </c>
      <c r="AQ112" s="103">
        <v>8.2500099999999996</v>
      </c>
      <c r="AR112" s="103">
        <v>6.4061327649999997</v>
      </c>
      <c r="AS112" s="105">
        <v>8.2500099999999996</v>
      </c>
      <c r="AT112" s="105">
        <v>0</v>
      </c>
      <c r="AU112" s="82"/>
      <c r="AV112" s="105">
        <v>0</v>
      </c>
      <c r="AW112" s="105">
        <v>5.6422222222222214</v>
      </c>
      <c r="AX112" s="105">
        <v>0</v>
      </c>
      <c r="AY112" s="105">
        <v>6.5422222222222217</v>
      </c>
      <c r="AZ112" s="105">
        <v>32</v>
      </c>
      <c r="BA112" s="82">
        <v>70</v>
      </c>
      <c r="BB112" s="82">
        <v>1</v>
      </c>
      <c r="BC112" s="82"/>
      <c r="BD112" s="82">
        <v>0</v>
      </c>
      <c r="BE112" s="82"/>
      <c r="BF112" s="82">
        <v>0</v>
      </c>
      <c r="BG112" s="82"/>
      <c r="BH112" s="82">
        <v>0</v>
      </c>
      <c r="BI112" s="105">
        <v>6.5422222222222199</v>
      </c>
      <c r="BJ112" s="105">
        <v>7.9100099999999998</v>
      </c>
      <c r="BK112" s="105">
        <v>8.2500099999999996</v>
      </c>
    </row>
    <row r="113" spans="34:63" ht="45" x14ac:dyDescent="0.25">
      <c r="AH113" s="101">
        <v>44461</v>
      </c>
      <c r="AI113" s="102" t="s">
        <v>18</v>
      </c>
      <c r="AJ113" s="102" t="s">
        <v>301</v>
      </c>
      <c r="AK113" s="103">
        <v>234401</v>
      </c>
      <c r="AL113" s="102" t="s">
        <v>302</v>
      </c>
      <c r="AM113" s="104">
        <v>43990</v>
      </c>
      <c r="AN113" s="102" t="s">
        <v>289</v>
      </c>
      <c r="AO113" s="102" t="s">
        <v>287</v>
      </c>
      <c r="AP113" s="103">
        <v>8</v>
      </c>
      <c r="AQ113" s="103">
        <v>8</v>
      </c>
      <c r="AR113" s="103">
        <v>7.6816000000000004</v>
      </c>
      <c r="AS113" s="105">
        <v>8</v>
      </c>
      <c r="AT113" s="105">
        <v>0</v>
      </c>
      <c r="AU113" s="82"/>
      <c r="AV113" s="105">
        <v>0</v>
      </c>
      <c r="AW113" s="105">
        <v>5.1677777777777774</v>
      </c>
      <c r="AX113" s="105">
        <v>0</v>
      </c>
      <c r="AY113" s="105">
        <v>5.9458333333333337</v>
      </c>
      <c r="AZ113" s="105">
        <v>36</v>
      </c>
      <c r="BA113" s="82">
        <v>90</v>
      </c>
      <c r="BB113" s="82">
        <v>1</v>
      </c>
      <c r="BC113" s="82">
        <v>1</v>
      </c>
      <c r="BD113" s="82">
        <v>1</v>
      </c>
      <c r="BE113" s="82">
        <v>1</v>
      </c>
      <c r="BF113" s="82">
        <v>1</v>
      </c>
      <c r="BG113" s="82">
        <v>1</v>
      </c>
      <c r="BH113" s="82">
        <v>1</v>
      </c>
      <c r="BI113" s="105">
        <v>5.9458333333333302</v>
      </c>
      <c r="BJ113" s="105">
        <v>7.66</v>
      </c>
      <c r="BK113" s="105">
        <v>8</v>
      </c>
    </row>
    <row r="114" spans="34:63" ht="45" x14ac:dyDescent="0.25">
      <c r="AH114" s="101">
        <v>44461</v>
      </c>
      <c r="AI114" s="102" t="s">
        <v>207</v>
      </c>
      <c r="AJ114" s="102" t="s">
        <v>39</v>
      </c>
      <c r="AK114" s="103">
        <v>107752</v>
      </c>
      <c r="AL114" s="102" t="s">
        <v>303</v>
      </c>
      <c r="AM114" s="104">
        <v>44137</v>
      </c>
      <c r="AN114" s="102" t="s">
        <v>289</v>
      </c>
      <c r="AO114" s="102" t="s">
        <v>287</v>
      </c>
      <c r="AP114" s="103">
        <v>8</v>
      </c>
      <c r="AQ114" s="103">
        <v>8.5</v>
      </c>
      <c r="AR114" s="103">
        <v>7.6125999999999996</v>
      </c>
      <c r="AS114" s="105">
        <v>8.5</v>
      </c>
      <c r="AT114" s="105">
        <v>0</v>
      </c>
      <c r="AU114" s="82"/>
      <c r="AV114" s="105">
        <v>0</v>
      </c>
      <c r="AW114" s="82">
        <v>4.1858333333333331</v>
      </c>
      <c r="AX114" s="82">
        <v>0</v>
      </c>
      <c r="AY114" s="82">
        <v>5.195555555555555</v>
      </c>
      <c r="AZ114" s="82">
        <v>40</v>
      </c>
      <c r="BA114" s="82">
        <v>90</v>
      </c>
      <c r="BB114" s="82">
        <v>1</v>
      </c>
      <c r="BC114" s="82"/>
      <c r="BD114" s="82">
        <v>0</v>
      </c>
      <c r="BE114" s="82"/>
      <c r="BF114" s="82">
        <v>0</v>
      </c>
      <c r="BG114" s="82"/>
      <c r="BH114" s="82">
        <v>0</v>
      </c>
      <c r="BI114" s="105">
        <v>5.1955555555555604</v>
      </c>
      <c r="BJ114" s="105">
        <v>8.16</v>
      </c>
      <c r="BK114" s="105">
        <v>8.5</v>
      </c>
    </row>
    <row r="115" spans="34:63" ht="30" x14ac:dyDescent="0.25">
      <c r="AH115" s="101">
        <v>44461</v>
      </c>
      <c r="AI115" s="102" t="s">
        <v>19</v>
      </c>
      <c r="AJ115" s="102" t="s">
        <v>30</v>
      </c>
      <c r="AK115" s="103">
        <v>231889</v>
      </c>
      <c r="AL115" s="102" t="s">
        <v>255</v>
      </c>
      <c r="AM115" s="104">
        <v>44305</v>
      </c>
      <c r="AN115" s="102" t="s">
        <v>70</v>
      </c>
      <c r="AO115" s="102" t="s">
        <v>288</v>
      </c>
      <c r="AP115" s="103">
        <v>8</v>
      </c>
      <c r="AQ115" s="103">
        <v>8.0833300000000001</v>
      </c>
      <c r="AR115" s="103">
        <v>7.9135800700000001</v>
      </c>
      <c r="AS115" s="105">
        <v>8.0833300000000001</v>
      </c>
      <c r="AT115" s="105">
        <v>0</v>
      </c>
      <c r="AU115" s="82"/>
      <c r="AV115" s="105">
        <v>0</v>
      </c>
      <c r="AW115" s="82">
        <v>4.7652777777777775</v>
      </c>
      <c r="AX115" s="82">
        <v>0</v>
      </c>
      <c r="AY115" s="82">
        <v>5.2449999999999992</v>
      </c>
      <c r="AZ115" s="82">
        <v>34</v>
      </c>
      <c r="BA115" s="82">
        <v>90</v>
      </c>
      <c r="BB115" s="82">
        <v>1</v>
      </c>
      <c r="BC115" s="82"/>
      <c r="BD115" s="82">
        <v>0</v>
      </c>
      <c r="BE115" s="82"/>
      <c r="BF115" s="82">
        <v>0</v>
      </c>
      <c r="BG115" s="82"/>
      <c r="BH115" s="82">
        <v>0</v>
      </c>
      <c r="BI115" s="105">
        <v>5.2450000000000001</v>
      </c>
      <c r="BJ115" s="105">
        <v>7.7433300000000003</v>
      </c>
      <c r="BK115" s="105">
        <v>8.0833300000000001</v>
      </c>
    </row>
    <row r="116" spans="34:63" ht="45" x14ac:dyDescent="0.25">
      <c r="AH116" s="101">
        <v>44461</v>
      </c>
      <c r="AI116" s="102" t="s">
        <v>306</v>
      </c>
      <c r="AJ116" s="102" t="s">
        <v>307</v>
      </c>
      <c r="AK116" s="103">
        <v>250639</v>
      </c>
      <c r="AL116" s="102" t="s">
        <v>308</v>
      </c>
      <c r="AM116" s="104">
        <v>44032</v>
      </c>
      <c r="AN116" s="102" t="s">
        <v>289</v>
      </c>
      <c r="AO116" s="102" t="s">
        <v>287</v>
      </c>
      <c r="AP116" s="82">
        <v>8</v>
      </c>
      <c r="AQ116" s="103">
        <v>8.25</v>
      </c>
      <c r="AR116" s="103">
        <v>0</v>
      </c>
      <c r="AS116" s="105">
        <v>8.25</v>
      </c>
      <c r="AT116" s="105">
        <v>0</v>
      </c>
      <c r="AU116" s="82"/>
      <c r="AV116" s="105">
        <v>0</v>
      </c>
      <c r="AW116" s="82">
        <v>3.8788888888888891</v>
      </c>
      <c r="AX116" s="82">
        <v>0</v>
      </c>
      <c r="AY116" s="82">
        <v>4.0597222222222218</v>
      </c>
      <c r="AZ116" s="82">
        <v>50</v>
      </c>
      <c r="BA116" s="82">
        <v>100</v>
      </c>
      <c r="BB116" s="82">
        <v>1</v>
      </c>
      <c r="BC116" s="82">
        <v>2</v>
      </c>
      <c r="BD116" s="82">
        <v>2</v>
      </c>
      <c r="BE116" s="82">
        <v>2</v>
      </c>
      <c r="BF116" s="82">
        <v>2</v>
      </c>
      <c r="BG116" s="82">
        <v>2</v>
      </c>
      <c r="BH116" s="82">
        <v>2</v>
      </c>
      <c r="BI116" s="105">
        <v>4.05972222222222</v>
      </c>
      <c r="BJ116" s="105">
        <v>7.91</v>
      </c>
      <c r="BK116" s="105">
        <v>8.25</v>
      </c>
    </row>
    <row r="117" spans="34:63" ht="30" x14ac:dyDescent="0.25">
      <c r="AH117" s="101">
        <v>44461</v>
      </c>
      <c r="AI117" s="102" t="s">
        <v>37</v>
      </c>
      <c r="AJ117" s="102" t="s">
        <v>49</v>
      </c>
      <c r="AK117" s="103">
        <v>254209</v>
      </c>
      <c r="AL117" s="102" t="s">
        <v>258</v>
      </c>
      <c r="AM117" s="104">
        <v>44207</v>
      </c>
      <c r="AN117" s="102" t="s">
        <v>70</v>
      </c>
      <c r="AO117" s="102" t="s">
        <v>288</v>
      </c>
      <c r="AP117" s="82">
        <v>8</v>
      </c>
      <c r="AQ117" s="103">
        <v>7.95</v>
      </c>
      <c r="AR117" s="103">
        <v>7.2984</v>
      </c>
      <c r="AS117" s="105">
        <v>8</v>
      </c>
      <c r="AT117" s="105">
        <v>0</v>
      </c>
      <c r="AU117" s="82"/>
      <c r="AV117" s="105">
        <v>0</v>
      </c>
      <c r="AW117" s="82">
        <v>5.4455555555555559</v>
      </c>
      <c r="AX117" s="82">
        <v>0</v>
      </c>
      <c r="AY117" s="82">
        <v>6.0002777777777778</v>
      </c>
      <c r="AZ117" s="82">
        <v>40</v>
      </c>
      <c r="BA117" s="82">
        <v>150</v>
      </c>
      <c r="BB117" s="82">
        <v>2</v>
      </c>
      <c r="BC117" s="82">
        <v>1</v>
      </c>
      <c r="BD117" s="82">
        <v>1</v>
      </c>
      <c r="BE117" s="82">
        <v>1</v>
      </c>
      <c r="BF117" s="82">
        <v>1</v>
      </c>
      <c r="BG117" s="82">
        <v>1</v>
      </c>
      <c r="BH117" s="82">
        <v>1</v>
      </c>
      <c r="BI117" s="105">
        <v>6.0002777777777796</v>
      </c>
      <c r="BJ117" s="105">
        <v>7.61</v>
      </c>
      <c r="BK117" s="105">
        <v>8</v>
      </c>
    </row>
    <row r="118" spans="34:63" ht="30" x14ac:dyDescent="0.25">
      <c r="AH118" s="101">
        <v>44461</v>
      </c>
      <c r="AI118" s="102" t="s">
        <v>54</v>
      </c>
      <c r="AJ118" s="102" t="s">
        <v>36</v>
      </c>
      <c r="AK118" s="103">
        <v>254228</v>
      </c>
      <c r="AL118" s="102" t="s">
        <v>259</v>
      </c>
      <c r="AM118" s="104">
        <v>44207</v>
      </c>
      <c r="AN118" s="102" t="s">
        <v>70</v>
      </c>
      <c r="AO118" s="102" t="s">
        <v>288</v>
      </c>
      <c r="AP118" s="103">
        <v>8</v>
      </c>
      <c r="AQ118" s="103">
        <v>8.1999999999999993</v>
      </c>
      <c r="AR118" s="103">
        <v>7.4578999999999995</v>
      </c>
      <c r="AS118" s="105">
        <v>8.1999999999999993</v>
      </c>
      <c r="AT118" s="105">
        <v>0</v>
      </c>
      <c r="AU118" s="82"/>
      <c r="AV118" s="105">
        <v>0</v>
      </c>
      <c r="AW118" s="105">
        <v>6.9572222222222218</v>
      </c>
      <c r="AX118" s="105">
        <v>0</v>
      </c>
      <c r="AY118" s="105">
        <v>6.9941666666666666</v>
      </c>
      <c r="AZ118" s="105">
        <v>33</v>
      </c>
      <c r="BA118" s="82">
        <v>90</v>
      </c>
      <c r="BB118" s="82">
        <v>1</v>
      </c>
      <c r="BC118" s="82">
        <v>1</v>
      </c>
      <c r="BD118" s="82">
        <v>1</v>
      </c>
      <c r="BE118" s="82">
        <v>1</v>
      </c>
      <c r="BF118" s="82">
        <v>1</v>
      </c>
      <c r="BG118" s="82">
        <v>1</v>
      </c>
      <c r="BH118" s="82">
        <v>1</v>
      </c>
      <c r="BI118" s="105">
        <v>6.9941666666666702</v>
      </c>
      <c r="BJ118" s="105">
        <v>7.86</v>
      </c>
      <c r="BK118" s="105">
        <v>8.1999999999999993</v>
      </c>
    </row>
    <row r="119" spans="34:63" ht="30" x14ac:dyDescent="0.25">
      <c r="AH119" s="101">
        <v>44461</v>
      </c>
      <c r="AI119" s="102" t="s">
        <v>14</v>
      </c>
      <c r="AJ119" s="102" t="s">
        <v>46</v>
      </c>
      <c r="AK119" s="103">
        <v>253430</v>
      </c>
      <c r="AL119" s="102" t="s">
        <v>260</v>
      </c>
      <c r="AM119" s="104">
        <v>44158</v>
      </c>
      <c r="AN119" s="102" t="s">
        <v>70</v>
      </c>
      <c r="AO119" s="102" t="s">
        <v>288</v>
      </c>
      <c r="AP119" s="82">
        <v>8</v>
      </c>
      <c r="AQ119" s="82">
        <v>8.2499900000000004</v>
      </c>
      <c r="AR119" s="103">
        <v>7.7970655490000009</v>
      </c>
      <c r="AS119" s="82">
        <v>8.2499900000000004</v>
      </c>
      <c r="AT119" s="105">
        <v>0</v>
      </c>
      <c r="AU119" s="82"/>
      <c r="AV119" s="105">
        <v>0</v>
      </c>
      <c r="AW119" s="82">
        <v>6.8088888888888892</v>
      </c>
      <c r="AX119" s="82">
        <v>0</v>
      </c>
      <c r="AY119" s="82">
        <v>7.1466666666666674</v>
      </c>
      <c r="AZ119" s="82">
        <v>40</v>
      </c>
      <c r="BA119" s="82">
        <v>85</v>
      </c>
      <c r="BB119" s="82">
        <v>1</v>
      </c>
      <c r="BC119" s="82">
        <v>1</v>
      </c>
      <c r="BD119" s="82">
        <v>1</v>
      </c>
      <c r="BE119" s="82">
        <v>1</v>
      </c>
      <c r="BF119" s="82">
        <v>1</v>
      </c>
      <c r="BG119" s="82">
        <v>1</v>
      </c>
      <c r="BH119" s="82">
        <v>1</v>
      </c>
      <c r="BI119" s="105">
        <v>7.1466666666666701</v>
      </c>
      <c r="BJ119" s="105">
        <v>7.9099899999999996</v>
      </c>
      <c r="BK119" s="82">
        <v>8.2499900000000004</v>
      </c>
    </row>
    <row r="120" spans="34:63" ht="30" x14ac:dyDescent="0.25">
      <c r="AH120" s="101">
        <v>44462</v>
      </c>
      <c r="AI120" s="102" t="s">
        <v>35</v>
      </c>
      <c r="AJ120" s="102" t="s">
        <v>55</v>
      </c>
      <c r="AK120" s="103">
        <v>251409</v>
      </c>
      <c r="AL120" s="102" t="s">
        <v>248</v>
      </c>
      <c r="AM120" s="104">
        <v>44067</v>
      </c>
      <c r="AN120" s="102" t="s">
        <v>70</v>
      </c>
      <c r="AO120" s="102" t="s">
        <v>288</v>
      </c>
      <c r="AP120" s="82">
        <v>8</v>
      </c>
      <c r="AQ120" s="82">
        <v>10.35</v>
      </c>
      <c r="AR120" s="103">
        <v>9.9639449999999989</v>
      </c>
      <c r="AS120" s="82">
        <v>10.35</v>
      </c>
      <c r="AT120" s="105">
        <v>0</v>
      </c>
      <c r="AU120" s="82"/>
      <c r="AV120" s="105">
        <v>0</v>
      </c>
      <c r="AW120" s="82">
        <v>7.2911111111111113</v>
      </c>
      <c r="AX120" s="82">
        <v>0</v>
      </c>
      <c r="AY120" s="82">
        <v>7.395833333333333</v>
      </c>
      <c r="AZ120" s="82">
        <v>30</v>
      </c>
      <c r="BA120" s="82">
        <v>75</v>
      </c>
      <c r="BB120" s="82">
        <v>1</v>
      </c>
      <c r="BC120" s="82"/>
      <c r="BD120" s="82">
        <v>0</v>
      </c>
      <c r="BE120" s="82"/>
      <c r="BF120" s="82">
        <v>0</v>
      </c>
      <c r="BG120" s="82"/>
      <c r="BH120" s="82">
        <v>0</v>
      </c>
      <c r="BI120" s="105">
        <v>7.3958333333333304</v>
      </c>
      <c r="BJ120" s="105">
        <v>10.01</v>
      </c>
      <c r="BK120" s="82">
        <v>10.35</v>
      </c>
    </row>
    <row r="121" spans="34:63" ht="30" x14ac:dyDescent="0.25">
      <c r="AH121" s="101">
        <v>44462</v>
      </c>
      <c r="AI121" s="102" t="s">
        <v>296</v>
      </c>
      <c r="AJ121" s="102" t="s">
        <v>297</v>
      </c>
      <c r="AK121" s="103">
        <v>253646</v>
      </c>
      <c r="AL121" s="102" t="s">
        <v>298</v>
      </c>
      <c r="AM121" s="104">
        <v>44172</v>
      </c>
      <c r="AN121" s="102" t="s">
        <v>299</v>
      </c>
      <c r="AO121" s="102" t="s">
        <v>287</v>
      </c>
      <c r="AP121" s="82">
        <v>8</v>
      </c>
      <c r="AQ121" s="103">
        <v>8.25</v>
      </c>
      <c r="AR121" s="103">
        <v>7.8721500000000004</v>
      </c>
      <c r="AS121" s="105">
        <v>8.25</v>
      </c>
      <c r="AT121" s="105">
        <v>0</v>
      </c>
      <c r="AU121" s="82"/>
      <c r="AV121" s="105">
        <v>0</v>
      </c>
      <c r="AW121" s="82">
        <v>6.01</v>
      </c>
      <c r="AX121" s="82">
        <v>0</v>
      </c>
      <c r="AY121" s="82">
        <v>6.4705555555555554</v>
      </c>
      <c r="AZ121" s="82">
        <v>42</v>
      </c>
      <c r="BA121" s="82">
        <v>90</v>
      </c>
      <c r="BB121" s="82">
        <v>1</v>
      </c>
      <c r="BC121" s="82"/>
      <c r="BD121" s="82">
        <v>0</v>
      </c>
      <c r="BE121" s="82"/>
      <c r="BF121" s="82">
        <v>0</v>
      </c>
      <c r="BG121" s="82"/>
      <c r="BH121" s="82">
        <v>0</v>
      </c>
      <c r="BI121" s="105">
        <v>6.4705555555555598</v>
      </c>
      <c r="BJ121" s="105">
        <v>7.91</v>
      </c>
      <c r="BK121" s="105">
        <v>8.25</v>
      </c>
    </row>
    <row r="122" spans="34:63" ht="30" x14ac:dyDescent="0.25">
      <c r="AH122" s="101">
        <v>44462</v>
      </c>
      <c r="AI122" s="102" t="s">
        <v>199</v>
      </c>
      <c r="AJ122" s="102" t="s">
        <v>291</v>
      </c>
      <c r="AK122" s="103">
        <v>254380</v>
      </c>
      <c r="AL122" s="102" t="s">
        <v>300</v>
      </c>
      <c r="AM122" s="104">
        <v>44214</v>
      </c>
      <c r="AN122" s="102" t="s">
        <v>299</v>
      </c>
      <c r="AO122" s="102" t="s">
        <v>287</v>
      </c>
      <c r="AP122" s="82">
        <v>8</v>
      </c>
      <c r="AQ122" s="103">
        <v>10.25</v>
      </c>
      <c r="AR122" s="103">
        <v>9.7272499999999997</v>
      </c>
      <c r="AS122" s="105">
        <v>10.25</v>
      </c>
      <c r="AT122" s="105">
        <v>0</v>
      </c>
      <c r="AU122" s="82"/>
      <c r="AV122" s="105">
        <v>0</v>
      </c>
      <c r="AW122" s="82">
        <v>7.0038888888888895</v>
      </c>
      <c r="AX122" s="82">
        <v>0</v>
      </c>
      <c r="AY122" s="82">
        <v>7.6719444444444447</v>
      </c>
      <c r="AZ122" s="82">
        <v>55</v>
      </c>
      <c r="BA122" s="82">
        <v>100</v>
      </c>
      <c r="BB122" s="82">
        <v>1</v>
      </c>
      <c r="BC122" s="82">
        <v>1</v>
      </c>
      <c r="BD122" s="82">
        <v>1</v>
      </c>
      <c r="BE122" s="82">
        <v>1</v>
      </c>
      <c r="BF122" s="82">
        <v>1</v>
      </c>
      <c r="BG122" s="82">
        <v>1</v>
      </c>
      <c r="BH122" s="82">
        <v>1</v>
      </c>
      <c r="BI122" s="105">
        <v>7.6719444444444402</v>
      </c>
      <c r="BJ122" s="105">
        <v>9.91</v>
      </c>
      <c r="BK122" s="105">
        <v>10.25</v>
      </c>
    </row>
    <row r="123" spans="34:63" ht="30" x14ac:dyDescent="0.25">
      <c r="AH123" s="101">
        <v>44462</v>
      </c>
      <c r="AI123" s="102" t="s">
        <v>24</v>
      </c>
      <c r="AJ123" s="102" t="s">
        <v>304</v>
      </c>
      <c r="AK123" s="103">
        <v>250012</v>
      </c>
      <c r="AL123" s="102" t="s">
        <v>305</v>
      </c>
      <c r="AM123" s="104">
        <v>44291</v>
      </c>
      <c r="AN123" s="102" t="s">
        <v>299</v>
      </c>
      <c r="AO123" s="102" t="s">
        <v>287</v>
      </c>
      <c r="AP123" s="82">
        <v>8</v>
      </c>
      <c r="AQ123" s="82">
        <v>8.25</v>
      </c>
      <c r="AR123" s="103">
        <v>8.1592500000000001</v>
      </c>
      <c r="AS123" s="82">
        <v>8.25</v>
      </c>
      <c r="AT123" s="105">
        <v>0</v>
      </c>
      <c r="AU123" s="82"/>
      <c r="AV123" s="105">
        <v>0</v>
      </c>
      <c r="AW123" s="82">
        <v>5.8588888888888899</v>
      </c>
      <c r="AX123" s="82">
        <v>0</v>
      </c>
      <c r="AY123" s="82">
        <v>6.4425000000000008</v>
      </c>
      <c r="AZ123" s="82">
        <v>36</v>
      </c>
      <c r="BA123" s="82">
        <v>100</v>
      </c>
      <c r="BB123" s="82">
        <v>1</v>
      </c>
      <c r="BC123" s="82"/>
      <c r="BD123" s="82">
        <v>0</v>
      </c>
      <c r="BE123" s="82"/>
      <c r="BF123" s="82">
        <v>0</v>
      </c>
      <c r="BG123" s="82"/>
      <c r="BH123" s="82">
        <v>0</v>
      </c>
      <c r="BI123" s="105">
        <v>6.4424999999999999</v>
      </c>
      <c r="BJ123" s="105">
        <v>7.91</v>
      </c>
      <c r="BK123" s="82">
        <v>8.25</v>
      </c>
    </row>
    <row r="124" spans="34:63" ht="30" x14ac:dyDescent="0.25">
      <c r="AH124" s="101">
        <v>44462</v>
      </c>
      <c r="AI124" s="102" t="s">
        <v>17</v>
      </c>
      <c r="AJ124" s="102" t="s">
        <v>309</v>
      </c>
      <c r="AK124" s="103">
        <v>234954</v>
      </c>
      <c r="AL124" s="102" t="s">
        <v>310</v>
      </c>
      <c r="AM124" s="104">
        <v>44158</v>
      </c>
      <c r="AN124" s="102" t="s">
        <v>299</v>
      </c>
      <c r="AO124" s="102" t="s">
        <v>287</v>
      </c>
      <c r="AP124" s="82">
        <v>8</v>
      </c>
      <c r="AQ124" s="82">
        <v>8.25</v>
      </c>
      <c r="AR124" s="103">
        <v>7.9092750000000001</v>
      </c>
      <c r="AS124" s="82">
        <v>8.25</v>
      </c>
      <c r="AT124" s="105">
        <v>0</v>
      </c>
      <c r="AU124" s="82"/>
      <c r="AV124" s="105">
        <v>0</v>
      </c>
      <c r="AW124" s="82">
        <v>5.3097222222222218</v>
      </c>
      <c r="AX124" s="82">
        <v>0</v>
      </c>
      <c r="AY124" s="82">
        <v>5.6449999999999987</v>
      </c>
      <c r="AZ124" s="82">
        <v>41</v>
      </c>
      <c r="BA124" s="82">
        <v>85</v>
      </c>
      <c r="BB124" s="82">
        <v>1</v>
      </c>
      <c r="BC124" s="82"/>
      <c r="BD124" s="82">
        <v>0</v>
      </c>
      <c r="BE124" s="82"/>
      <c r="BF124" s="82">
        <v>0</v>
      </c>
      <c r="BG124" s="82"/>
      <c r="BH124" s="82">
        <v>0</v>
      </c>
      <c r="BI124" s="105">
        <v>5.6449999999999996</v>
      </c>
      <c r="BJ124" s="105">
        <v>7.91</v>
      </c>
      <c r="BK124" s="82">
        <v>8.25</v>
      </c>
    </row>
    <row r="125" spans="34:63" ht="45" x14ac:dyDescent="0.25">
      <c r="AH125" s="101">
        <v>44462</v>
      </c>
      <c r="AI125" s="102" t="s">
        <v>52</v>
      </c>
      <c r="AJ125" s="102" t="s">
        <v>51</v>
      </c>
      <c r="AK125" s="103">
        <v>254355</v>
      </c>
      <c r="AL125" s="102" t="s">
        <v>322</v>
      </c>
      <c r="AM125" s="104">
        <v>44214</v>
      </c>
      <c r="AN125" s="102" t="s">
        <v>65</v>
      </c>
      <c r="AO125" s="102" t="s">
        <v>288</v>
      </c>
      <c r="AP125" s="103">
        <v>8</v>
      </c>
      <c r="AQ125" s="103">
        <v>10.716659999999999</v>
      </c>
      <c r="AR125" s="103">
        <v>9.8925488460000004</v>
      </c>
      <c r="AS125" s="105">
        <v>10.716659999999999</v>
      </c>
      <c r="AT125" s="105">
        <v>0</v>
      </c>
      <c r="AU125" s="82"/>
      <c r="AV125" s="105">
        <v>0</v>
      </c>
      <c r="AW125" s="82">
        <v>7.3130555555555556</v>
      </c>
      <c r="AX125" s="82">
        <v>0</v>
      </c>
      <c r="AY125" s="82">
        <v>8.5902777777777786</v>
      </c>
      <c r="AZ125" s="82">
        <v>55</v>
      </c>
      <c r="BA125" s="82">
        <v>170</v>
      </c>
      <c r="BB125" s="82">
        <v>2</v>
      </c>
      <c r="BC125" s="82">
        <v>1</v>
      </c>
      <c r="BD125" s="82">
        <v>1</v>
      </c>
      <c r="BE125" s="82">
        <v>1</v>
      </c>
      <c r="BF125" s="82">
        <v>1</v>
      </c>
      <c r="BG125" s="82">
        <v>1</v>
      </c>
      <c r="BH125" s="82">
        <v>1</v>
      </c>
      <c r="BI125" s="105">
        <v>8.5902777777777803</v>
      </c>
      <c r="BJ125" s="105">
        <v>10.376659999999999</v>
      </c>
      <c r="BK125" s="105">
        <v>10.716659999999999</v>
      </c>
    </row>
    <row r="126" spans="34:63" ht="30" x14ac:dyDescent="0.25">
      <c r="AH126" s="101">
        <v>44462</v>
      </c>
      <c r="AI126" s="102" t="s">
        <v>311</v>
      </c>
      <c r="AJ126" s="102" t="s">
        <v>312</v>
      </c>
      <c r="AK126" s="103">
        <v>255453</v>
      </c>
      <c r="AL126" s="102" t="s">
        <v>313</v>
      </c>
      <c r="AM126" s="104">
        <v>44291</v>
      </c>
      <c r="AN126" s="102" t="s">
        <v>299</v>
      </c>
      <c r="AO126" s="102" t="s">
        <v>287</v>
      </c>
      <c r="AP126" s="82">
        <v>8</v>
      </c>
      <c r="AQ126" s="82">
        <v>8</v>
      </c>
      <c r="AR126" s="103">
        <v>7.7632000000000003</v>
      </c>
      <c r="AS126" s="82">
        <v>8</v>
      </c>
      <c r="AT126" s="105">
        <v>0</v>
      </c>
      <c r="AU126" s="82"/>
      <c r="AV126" s="105">
        <v>0</v>
      </c>
      <c r="AW126" s="82">
        <v>5.575277777777778</v>
      </c>
      <c r="AX126" s="82">
        <v>0</v>
      </c>
      <c r="AY126" s="82">
        <v>6.0766666666666662</v>
      </c>
      <c r="AZ126" s="82">
        <v>50</v>
      </c>
      <c r="BA126" s="82">
        <v>100</v>
      </c>
      <c r="BB126" s="82">
        <v>1</v>
      </c>
      <c r="BC126" s="82"/>
      <c r="BD126" s="82">
        <v>0</v>
      </c>
      <c r="BE126" s="82"/>
      <c r="BF126" s="82">
        <v>0</v>
      </c>
      <c r="BG126" s="82"/>
      <c r="BH126" s="82">
        <v>0</v>
      </c>
      <c r="BI126" s="105">
        <v>6.0766666666666698</v>
      </c>
      <c r="BJ126" s="105">
        <v>7.66</v>
      </c>
      <c r="BK126" s="82">
        <v>8</v>
      </c>
    </row>
    <row r="127" spans="34:63" ht="45" x14ac:dyDescent="0.25">
      <c r="AH127" s="101">
        <v>44462</v>
      </c>
      <c r="AI127" s="102" t="s">
        <v>15</v>
      </c>
      <c r="AJ127" s="102" t="s">
        <v>314</v>
      </c>
      <c r="AK127" s="103">
        <v>253962</v>
      </c>
      <c r="AL127" s="102" t="s">
        <v>315</v>
      </c>
      <c r="AM127" s="104">
        <v>44291</v>
      </c>
      <c r="AN127" s="102" t="s">
        <v>289</v>
      </c>
      <c r="AO127" s="102" t="s">
        <v>287</v>
      </c>
      <c r="AP127" s="82">
        <v>8</v>
      </c>
      <c r="AQ127" s="103">
        <v>8</v>
      </c>
      <c r="AR127" s="103">
        <v>7.5776000000000003</v>
      </c>
      <c r="AS127" s="105">
        <v>8</v>
      </c>
      <c r="AT127" s="105">
        <v>0</v>
      </c>
      <c r="AU127" s="82"/>
      <c r="AV127" s="105">
        <v>0</v>
      </c>
      <c r="AW127" s="82">
        <v>6.1380555555555558</v>
      </c>
      <c r="AX127" s="82">
        <v>0</v>
      </c>
      <c r="AY127" s="82">
        <v>6.5525000000000011</v>
      </c>
      <c r="AZ127" s="82">
        <v>39</v>
      </c>
      <c r="BA127" s="82">
        <v>100</v>
      </c>
      <c r="BB127" s="82">
        <v>1</v>
      </c>
      <c r="BC127" s="82">
        <v>1</v>
      </c>
      <c r="BD127" s="82">
        <v>1</v>
      </c>
      <c r="BE127" s="82">
        <v>1</v>
      </c>
      <c r="BF127" s="82">
        <v>1</v>
      </c>
      <c r="BG127" s="82">
        <v>1</v>
      </c>
      <c r="BH127" s="82">
        <v>1</v>
      </c>
      <c r="BI127" s="105">
        <v>6.5525000000000002</v>
      </c>
      <c r="BJ127" s="105">
        <v>7.66</v>
      </c>
      <c r="BK127" s="105">
        <v>8</v>
      </c>
    </row>
    <row r="128" spans="34:63" ht="30" x14ac:dyDescent="0.25">
      <c r="AH128" s="101">
        <v>44463</v>
      </c>
      <c r="AI128" s="102" t="s">
        <v>45</v>
      </c>
      <c r="AJ128" s="102" t="s">
        <v>44</v>
      </c>
      <c r="AK128" s="103">
        <v>250280</v>
      </c>
      <c r="AL128" s="102" t="s">
        <v>242</v>
      </c>
      <c r="AM128" s="104">
        <v>44067</v>
      </c>
      <c r="AN128" s="102" t="s">
        <v>70</v>
      </c>
      <c r="AO128" s="102" t="s">
        <v>288</v>
      </c>
      <c r="AP128" s="82">
        <v>8</v>
      </c>
      <c r="AQ128" s="82">
        <v>8.0833499999999994</v>
      </c>
      <c r="AR128" s="103">
        <v>7.4439570149999996</v>
      </c>
      <c r="AS128" s="82">
        <v>8.0833499999999994</v>
      </c>
      <c r="AT128" s="105">
        <v>0</v>
      </c>
      <c r="AU128" s="82"/>
      <c r="AV128" s="105">
        <v>0</v>
      </c>
      <c r="AW128" s="82"/>
      <c r="AX128" s="82"/>
      <c r="AY128" s="82"/>
      <c r="AZ128" s="82"/>
      <c r="BA128" s="82">
        <v>75</v>
      </c>
      <c r="BB128" s="82">
        <v>1</v>
      </c>
      <c r="BC128" s="82"/>
      <c r="BD128" s="82"/>
      <c r="BE128" s="82"/>
      <c r="BF128" s="82"/>
      <c r="BG128" s="82"/>
      <c r="BH128" s="82"/>
      <c r="BI128" s="105"/>
      <c r="BJ128" s="105">
        <v>7.7433500000000004</v>
      </c>
      <c r="BK128" s="82">
        <v>8.0833499999999994</v>
      </c>
    </row>
    <row r="129" spans="34:63" ht="30" x14ac:dyDescent="0.25">
      <c r="AH129" s="101">
        <v>44463</v>
      </c>
      <c r="AI129" s="102" t="s">
        <v>35</v>
      </c>
      <c r="AJ129" s="102" t="s">
        <v>55</v>
      </c>
      <c r="AK129" s="103">
        <v>251409</v>
      </c>
      <c r="AL129" s="102" t="s">
        <v>248</v>
      </c>
      <c r="AM129" s="104">
        <v>44067</v>
      </c>
      <c r="AN129" s="102" t="s">
        <v>70</v>
      </c>
      <c r="AO129" s="102" t="s">
        <v>288</v>
      </c>
      <c r="AP129" s="82">
        <v>8</v>
      </c>
      <c r="AQ129" s="103">
        <v>8.1666600000000003</v>
      </c>
      <c r="AR129" s="103">
        <v>5.0788458539999999</v>
      </c>
      <c r="AS129" s="105">
        <v>8.1666600000000003</v>
      </c>
      <c r="AT129" s="105">
        <v>0</v>
      </c>
      <c r="AU129" s="82"/>
      <c r="AV129" s="105">
        <v>0</v>
      </c>
      <c r="AW129" s="105"/>
      <c r="AX129" s="105"/>
      <c r="AY129" s="105"/>
      <c r="AZ129" s="105"/>
      <c r="BA129" s="82">
        <v>50</v>
      </c>
      <c r="BB129" s="82">
        <v>1</v>
      </c>
      <c r="BC129" s="82"/>
      <c r="BD129" s="82"/>
      <c r="BE129" s="82"/>
      <c r="BF129" s="82"/>
      <c r="BG129" s="82"/>
      <c r="BH129" s="82"/>
      <c r="BI129" s="105"/>
      <c r="BJ129" s="105">
        <v>7.8266600000000004</v>
      </c>
      <c r="BK129" s="105">
        <v>8.1666600000000003</v>
      </c>
    </row>
    <row r="130" spans="34:63" ht="30" x14ac:dyDescent="0.25">
      <c r="AH130" s="101">
        <v>44463</v>
      </c>
      <c r="AI130" s="102" t="s">
        <v>48</v>
      </c>
      <c r="AJ130" s="102" t="s">
        <v>47</v>
      </c>
      <c r="AK130" s="103">
        <v>253435</v>
      </c>
      <c r="AL130" s="102" t="s">
        <v>249</v>
      </c>
      <c r="AM130" s="104">
        <v>44158</v>
      </c>
      <c r="AN130" s="102" t="s">
        <v>70</v>
      </c>
      <c r="AO130" s="102" t="s">
        <v>288</v>
      </c>
      <c r="AP130" s="82">
        <v>8</v>
      </c>
      <c r="AQ130" s="82">
        <v>10.7</v>
      </c>
      <c r="AR130" s="103">
        <v>9.3967399999999994</v>
      </c>
      <c r="AS130" s="82">
        <v>10.7</v>
      </c>
      <c r="AT130" s="105">
        <v>0</v>
      </c>
      <c r="AU130" s="82"/>
      <c r="AV130" s="105">
        <v>0</v>
      </c>
      <c r="AW130" s="82"/>
      <c r="AX130" s="82"/>
      <c r="AY130" s="82"/>
      <c r="AZ130" s="82"/>
      <c r="BA130" s="82">
        <v>80</v>
      </c>
      <c r="BB130" s="82">
        <v>1</v>
      </c>
      <c r="BC130" s="82"/>
      <c r="BD130" s="82"/>
      <c r="BE130" s="82"/>
      <c r="BF130" s="82"/>
      <c r="BG130" s="82"/>
      <c r="BH130" s="82"/>
      <c r="BI130" s="105"/>
      <c r="BJ130" s="105">
        <v>10.36</v>
      </c>
      <c r="BK130" s="82">
        <v>10.7</v>
      </c>
    </row>
    <row r="131" spans="34:63" ht="30" x14ac:dyDescent="0.25">
      <c r="AH131" s="101">
        <v>44463</v>
      </c>
      <c r="AI131" s="102" t="s">
        <v>21</v>
      </c>
      <c r="AJ131" s="102" t="s">
        <v>27</v>
      </c>
      <c r="AK131" s="103">
        <v>232313</v>
      </c>
      <c r="AL131" s="102" t="s">
        <v>251</v>
      </c>
      <c r="AM131" s="104">
        <v>44067</v>
      </c>
      <c r="AN131" s="102" t="s">
        <v>70</v>
      </c>
      <c r="AO131" s="102" t="s">
        <v>288</v>
      </c>
      <c r="AP131" s="103">
        <v>8</v>
      </c>
      <c r="AQ131" s="103">
        <v>8.1333500000000001</v>
      </c>
      <c r="AR131" s="103">
        <v>7.7510825499999996</v>
      </c>
      <c r="AS131" s="105">
        <v>8.1333500000000001</v>
      </c>
      <c r="AT131" s="105">
        <v>0</v>
      </c>
      <c r="AU131" s="82"/>
      <c r="AV131" s="105">
        <v>0</v>
      </c>
      <c r="AW131" s="82"/>
      <c r="AX131" s="82"/>
      <c r="AY131" s="82"/>
      <c r="AZ131" s="82"/>
      <c r="BA131" s="82">
        <v>170</v>
      </c>
      <c r="BB131" s="82">
        <v>2</v>
      </c>
      <c r="BC131" s="82"/>
      <c r="BD131" s="82"/>
      <c r="BE131" s="82"/>
      <c r="BF131" s="82"/>
      <c r="BG131" s="82"/>
      <c r="BH131" s="82"/>
      <c r="BI131" s="105"/>
      <c r="BJ131" s="105">
        <v>7.7933500000000002</v>
      </c>
      <c r="BK131" s="105">
        <v>8.1333500000000001</v>
      </c>
    </row>
    <row r="132" spans="34:63" ht="45" x14ac:dyDescent="0.25">
      <c r="AH132" s="101">
        <v>44463</v>
      </c>
      <c r="AI132" s="102" t="s">
        <v>28</v>
      </c>
      <c r="AJ132" s="102" t="s">
        <v>38</v>
      </c>
      <c r="AK132" s="103">
        <v>250555</v>
      </c>
      <c r="AL132" s="102" t="s">
        <v>253</v>
      </c>
      <c r="AM132" s="104">
        <v>44305</v>
      </c>
      <c r="AN132" s="102" t="s">
        <v>65</v>
      </c>
      <c r="AO132" s="102" t="s">
        <v>288</v>
      </c>
      <c r="AP132" s="82">
        <v>8</v>
      </c>
      <c r="AQ132" s="103">
        <v>8.35</v>
      </c>
      <c r="AR132" s="103">
        <v>6.4729199999999993</v>
      </c>
      <c r="AS132" s="105">
        <v>8.35</v>
      </c>
      <c r="AT132" s="105">
        <v>0</v>
      </c>
      <c r="AU132" s="82"/>
      <c r="AV132" s="105">
        <v>0</v>
      </c>
      <c r="AW132" s="82"/>
      <c r="AX132" s="82"/>
      <c r="AY132" s="82"/>
      <c r="AZ132" s="82"/>
      <c r="BA132" s="82">
        <v>65</v>
      </c>
      <c r="BB132" s="82">
        <v>1</v>
      </c>
      <c r="BC132" s="82"/>
      <c r="BD132" s="82"/>
      <c r="BE132" s="82"/>
      <c r="BF132" s="82"/>
      <c r="BG132" s="82"/>
      <c r="BH132" s="82"/>
      <c r="BI132" s="105"/>
      <c r="BJ132" s="105">
        <v>8.01</v>
      </c>
      <c r="BK132" s="105">
        <v>8.35</v>
      </c>
    </row>
    <row r="133" spans="34:63" ht="30" x14ac:dyDescent="0.25">
      <c r="AH133" s="101">
        <v>44463</v>
      </c>
      <c r="AI133" s="102" t="s">
        <v>19</v>
      </c>
      <c r="AJ133" s="102" t="s">
        <v>30</v>
      </c>
      <c r="AK133" s="103">
        <v>231889</v>
      </c>
      <c r="AL133" s="102" t="s">
        <v>255</v>
      </c>
      <c r="AM133" s="104">
        <v>44305</v>
      </c>
      <c r="AN133" s="102" t="s">
        <v>70</v>
      </c>
      <c r="AO133" s="102" t="s">
        <v>288</v>
      </c>
      <c r="AP133" s="82">
        <v>8</v>
      </c>
      <c r="AQ133" s="82">
        <v>8.1333300000000008</v>
      </c>
      <c r="AR133" s="103">
        <v>7.8681834420000012</v>
      </c>
      <c r="AS133" s="82">
        <v>8.1333300000000008</v>
      </c>
      <c r="AT133" s="105">
        <v>0</v>
      </c>
      <c r="AU133" s="82"/>
      <c r="AV133" s="105">
        <v>0</v>
      </c>
      <c r="AW133" s="82"/>
      <c r="AX133" s="82"/>
      <c r="AY133" s="82"/>
      <c r="AZ133" s="82"/>
      <c r="BA133" s="82">
        <v>100</v>
      </c>
      <c r="BB133" s="82">
        <v>1</v>
      </c>
      <c r="BC133" s="82"/>
      <c r="BD133" s="82"/>
      <c r="BE133" s="82"/>
      <c r="BF133" s="82"/>
      <c r="BG133" s="82"/>
      <c r="BH133" s="82"/>
      <c r="BI133" s="105"/>
      <c r="BJ133" s="105">
        <v>7.7933300000000001</v>
      </c>
      <c r="BK133" s="82">
        <v>8.1333300000000008</v>
      </c>
    </row>
    <row r="134" spans="34:63" ht="30" x14ac:dyDescent="0.25">
      <c r="AH134" s="101">
        <v>44463</v>
      </c>
      <c r="AI134" s="102" t="s">
        <v>14</v>
      </c>
      <c r="AJ134" s="102" t="s">
        <v>46</v>
      </c>
      <c r="AK134" s="103">
        <v>253430</v>
      </c>
      <c r="AL134" s="102" t="s">
        <v>260</v>
      </c>
      <c r="AM134" s="104">
        <v>44158</v>
      </c>
      <c r="AN134" s="102" t="s">
        <v>70</v>
      </c>
      <c r="AO134" s="102" t="s">
        <v>288</v>
      </c>
      <c r="AP134" s="82">
        <v>8</v>
      </c>
      <c r="AQ134" s="103">
        <v>8.2333300000000005</v>
      </c>
      <c r="AR134" s="103">
        <v>8.1279433760000011</v>
      </c>
      <c r="AS134" s="105">
        <v>8.2333300000000005</v>
      </c>
      <c r="AT134" s="105">
        <v>0</v>
      </c>
      <c r="AU134" s="82"/>
      <c r="AV134" s="105">
        <v>0</v>
      </c>
      <c r="AW134" s="82"/>
      <c r="AX134" s="82"/>
      <c r="AY134" s="82"/>
      <c r="AZ134" s="82"/>
      <c r="BA134" s="82">
        <v>75</v>
      </c>
      <c r="BB134" s="82">
        <v>1</v>
      </c>
      <c r="BC134" s="82"/>
      <c r="BD134" s="82"/>
      <c r="BE134" s="82"/>
      <c r="BF134" s="82"/>
      <c r="BG134" s="82"/>
      <c r="BH134" s="82"/>
      <c r="BI134" s="105"/>
      <c r="BJ134" s="105">
        <v>7.8933299999999997</v>
      </c>
      <c r="BK134" s="105">
        <v>8.2333300000000005</v>
      </c>
    </row>
    <row r="135" spans="34:63" ht="30" x14ac:dyDescent="0.25">
      <c r="AH135" s="101">
        <v>44463</v>
      </c>
      <c r="AI135" s="102" t="s">
        <v>17</v>
      </c>
      <c r="AJ135" s="102" t="s">
        <v>309</v>
      </c>
      <c r="AK135" s="103">
        <v>234954</v>
      </c>
      <c r="AL135" s="102" t="s">
        <v>310</v>
      </c>
      <c r="AM135" s="104">
        <v>44158</v>
      </c>
      <c r="AN135" s="102" t="s">
        <v>299</v>
      </c>
      <c r="AO135" s="102" t="s">
        <v>287</v>
      </c>
      <c r="AP135" s="103">
        <v>8</v>
      </c>
      <c r="AQ135" s="82">
        <v>8.25</v>
      </c>
      <c r="AR135" s="103">
        <v>7.5627749999999994</v>
      </c>
      <c r="AS135" s="105">
        <v>8.25</v>
      </c>
      <c r="AT135" s="105">
        <v>0</v>
      </c>
      <c r="AU135" s="82"/>
      <c r="AV135" s="105">
        <v>0</v>
      </c>
      <c r="AW135" s="82"/>
      <c r="AX135" s="82"/>
      <c r="AY135" s="82"/>
      <c r="AZ135" s="82"/>
      <c r="BA135" s="82">
        <v>75</v>
      </c>
      <c r="BB135" s="82">
        <v>1</v>
      </c>
      <c r="BC135" s="82"/>
      <c r="BD135" s="82"/>
      <c r="BE135" s="82"/>
      <c r="BF135" s="82"/>
      <c r="BG135" s="82"/>
      <c r="BH135" s="82"/>
      <c r="BI135" s="105"/>
      <c r="BJ135" s="105">
        <v>7.91</v>
      </c>
      <c r="BK135" s="105">
        <v>8.25</v>
      </c>
    </row>
    <row r="136" spans="34:63" ht="30" x14ac:dyDescent="0.25">
      <c r="AH136" s="101">
        <v>44467</v>
      </c>
      <c r="AI136" s="102" t="s">
        <v>45</v>
      </c>
      <c r="AJ136" s="102" t="s">
        <v>44</v>
      </c>
      <c r="AK136" s="103">
        <v>250280</v>
      </c>
      <c r="AL136" s="102" t="s">
        <v>242</v>
      </c>
      <c r="AM136" s="104">
        <v>44067</v>
      </c>
      <c r="AN136" s="102" t="s">
        <v>70</v>
      </c>
      <c r="AO136" s="102" t="s">
        <v>288</v>
      </c>
      <c r="AP136" s="82">
        <v>8</v>
      </c>
      <c r="AQ136" s="82">
        <v>7.9666699999999997</v>
      </c>
      <c r="AR136" s="103">
        <v>7.5392000000000001</v>
      </c>
      <c r="AS136" s="82">
        <v>8</v>
      </c>
      <c r="AT136" s="105">
        <v>0</v>
      </c>
      <c r="AU136" s="82"/>
      <c r="AV136" s="105">
        <v>0</v>
      </c>
      <c r="AW136" s="82">
        <v>5.1327777777777772</v>
      </c>
      <c r="AX136" s="82">
        <v>0</v>
      </c>
      <c r="AY136" s="82">
        <v>5.9963888888888892</v>
      </c>
      <c r="AZ136" s="82">
        <v>33</v>
      </c>
      <c r="BA136" s="82">
        <v>100</v>
      </c>
      <c r="BB136" s="82">
        <v>1</v>
      </c>
      <c r="BC136" s="82"/>
      <c r="BD136" s="82"/>
      <c r="BE136" s="82"/>
      <c r="BF136" s="82"/>
      <c r="BG136" s="82"/>
      <c r="BH136" s="82"/>
      <c r="BI136" s="105">
        <v>5.9963888888888901</v>
      </c>
      <c r="BJ136" s="105">
        <v>7.6266699999999998</v>
      </c>
      <c r="BK136" s="82">
        <v>8</v>
      </c>
    </row>
    <row r="137" spans="34:63" ht="30" x14ac:dyDescent="0.25">
      <c r="AH137" s="101">
        <v>44467</v>
      </c>
      <c r="AI137" s="102" t="s">
        <v>53</v>
      </c>
      <c r="AJ137" s="102" t="s">
        <v>43</v>
      </c>
      <c r="AK137" s="103">
        <v>252764</v>
      </c>
      <c r="AL137" s="102" t="s">
        <v>243</v>
      </c>
      <c r="AM137" s="104">
        <v>44130</v>
      </c>
      <c r="AN137" s="102" t="s">
        <v>70</v>
      </c>
      <c r="AO137" s="102" t="s">
        <v>288</v>
      </c>
      <c r="AP137" s="82">
        <v>8</v>
      </c>
      <c r="AQ137" s="82">
        <v>8.0833399999999997</v>
      </c>
      <c r="AR137" s="103">
        <v>7.011489115999999</v>
      </c>
      <c r="AS137" s="82">
        <v>8.0833399999999997</v>
      </c>
      <c r="AT137" s="105">
        <v>0</v>
      </c>
      <c r="AU137" s="82"/>
      <c r="AV137" s="105">
        <v>0</v>
      </c>
      <c r="AW137" s="82">
        <v>5.82</v>
      </c>
      <c r="AX137" s="82">
        <v>0</v>
      </c>
      <c r="AY137" s="82">
        <v>6.4830555555555565</v>
      </c>
      <c r="AZ137" s="82">
        <v>38</v>
      </c>
      <c r="BA137" s="82">
        <v>85</v>
      </c>
      <c r="BB137" s="82">
        <v>1</v>
      </c>
      <c r="BC137" s="82"/>
      <c r="BD137" s="82"/>
      <c r="BE137" s="82"/>
      <c r="BF137" s="82"/>
      <c r="BG137" s="82"/>
      <c r="BH137" s="82"/>
      <c r="BI137" s="105">
        <v>6.48305555555556</v>
      </c>
      <c r="BJ137" s="105">
        <v>7.7433399999999999</v>
      </c>
      <c r="BK137" s="82">
        <v>8.0833399999999997</v>
      </c>
    </row>
    <row r="138" spans="34:63" ht="45" x14ac:dyDescent="0.25">
      <c r="AH138" s="101">
        <v>44467</v>
      </c>
      <c r="AI138" s="102" t="s">
        <v>87</v>
      </c>
      <c r="AJ138" s="102" t="s">
        <v>32</v>
      </c>
      <c r="AK138" s="103">
        <v>255482</v>
      </c>
      <c r="AL138" s="102" t="s">
        <v>244</v>
      </c>
      <c r="AM138" s="104">
        <v>44291</v>
      </c>
      <c r="AN138" s="102" t="s">
        <v>65</v>
      </c>
      <c r="AO138" s="102" t="s">
        <v>288</v>
      </c>
      <c r="AP138" s="82">
        <v>8</v>
      </c>
      <c r="AQ138" s="82">
        <v>8.1833299999999998</v>
      </c>
      <c r="AR138" s="103">
        <v>7.2037853989999991</v>
      </c>
      <c r="AS138" s="82">
        <v>8.1833299999999998</v>
      </c>
      <c r="AT138" s="105">
        <v>0</v>
      </c>
      <c r="AU138" s="82"/>
      <c r="AV138" s="105">
        <v>0</v>
      </c>
      <c r="AW138" s="82">
        <v>4.5838888888888896</v>
      </c>
      <c r="AX138" s="82">
        <v>0</v>
      </c>
      <c r="AY138" s="82">
        <v>4.9008333333333329</v>
      </c>
      <c r="AZ138" s="82">
        <v>35</v>
      </c>
      <c r="BA138" s="82">
        <v>125</v>
      </c>
      <c r="BB138" s="82">
        <v>2</v>
      </c>
      <c r="BC138" s="82"/>
      <c r="BD138" s="82"/>
      <c r="BE138" s="82"/>
      <c r="BF138" s="82"/>
      <c r="BG138" s="82"/>
      <c r="BH138" s="82"/>
      <c r="BI138" s="105">
        <v>4.9008333333333303</v>
      </c>
      <c r="BJ138" s="105">
        <v>7.8433299999999999</v>
      </c>
      <c r="BK138" s="82">
        <v>8.1833299999999998</v>
      </c>
    </row>
    <row r="139" spans="34:63" ht="45" x14ac:dyDescent="0.25">
      <c r="AH139" s="101">
        <v>44467</v>
      </c>
      <c r="AI139" s="102" t="s">
        <v>88</v>
      </c>
      <c r="AJ139" s="102" t="s">
        <v>89</v>
      </c>
      <c r="AK139" s="103">
        <v>255116</v>
      </c>
      <c r="AL139" s="102" t="s">
        <v>246</v>
      </c>
      <c r="AM139" s="104">
        <v>44291</v>
      </c>
      <c r="AN139" s="102" t="s">
        <v>65</v>
      </c>
      <c r="AO139" s="102" t="s">
        <v>288</v>
      </c>
      <c r="AP139" s="82">
        <v>8</v>
      </c>
      <c r="AQ139" s="82">
        <v>2.38334</v>
      </c>
      <c r="AR139" s="103">
        <v>7.66</v>
      </c>
      <c r="AS139" s="82">
        <v>8</v>
      </c>
      <c r="AT139" s="105">
        <v>0</v>
      </c>
      <c r="AU139" s="82"/>
      <c r="AV139" s="105">
        <v>0</v>
      </c>
      <c r="AW139" s="82">
        <v>1.7866666666666666</v>
      </c>
      <c r="AX139" s="82">
        <v>0</v>
      </c>
      <c r="AY139" s="82">
        <v>1.8491666666666666</v>
      </c>
      <c r="AZ139" s="82">
        <v>10</v>
      </c>
      <c r="BA139" s="82">
        <v>85</v>
      </c>
      <c r="BB139" s="82">
        <v>1</v>
      </c>
      <c r="BC139" s="82"/>
      <c r="BD139" s="82"/>
      <c r="BE139" s="82"/>
      <c r="BF139" s="82"/>
      <c r="BG139" s="82"/>
      <c r="BH139" s="82"/>
      <c r="BI139" s="105">
        <v>1.84916666666667</v>
      </c>
      <c r="BJ139" s="105">
        <v>2.38334</v>
      </c>
      <c r="BK139" s="82">
        <v>8</v>
      </c>
    </row>
    <row r="140" spans="34:63" ht="30" x14ac:dyDescent="0.25">
      <c r="AH140" s="101">
        <v>44467</v>
      </c>
      <c r="AI140" s="102" t="s">
        <v>57</v>
      </c>
      <c r="AJ140" s="102" t="s">
        <v>23</v>
      </c>
      <c r="AK140" s="103">
        <v>253870</v>
      </c>
      <c r="AL140" s="102" t="s">
        <v>247</v>
      </c>
      <c r="AM140" s="104">
        <v>44179</v>
      </c>
      <c r="AN140" s="102" t="s">
        <v>70</v>
      </c>
      <c r="AO140" s="102" t="s">
        <v>288</v>
      </c>
      <c r="AP140" s="82">
        <v>8.5</v>
      </c>
      <c r="AQ140" s="82">
        <v>8.5833399999999997</v>
      </c>
      <c r="AR140" s="103">
        <v>8.4039481939999998</v>
      </c>
      <c r="AS140" s="82">
        <v>8.5833399999999997</v>
      </c>
      <c r="AT140" s="105">
        <v>0</v>
      </c>
      <c r="AU140" s="82"/>
      <c r="AV140" s="105">
        <v>0</v>
      </c>
      <c r="AW140" s="82">
        <v>6.0288888888888881</v>
      </c>
      <c r="AX140" s="82">
        <v>0</v>
      </c>
      <c r="AY140" s="82">
        <v>6.839722222222222</v>
      </c>
      <c r="AZ140" s="82">
        <v>41</v>
      </c>
      <c r="BA140" s="82">
        <v>85</v>
      </c>
      <c r="BB140" s="82">
        <v>1</v>
      </c>
      <c r="BC140" s="82"/>
      <c r="BD140" s="82"/>
      <c r="BE140" s="82"/>
      <c r="BF140" s="82"/>
      <c r="BG140" s="82"/>
      <c r="BH140" s="82"/>
      <c r="BI140" s="105">
        <v>6.8397222222222203</v>
      </c>
      <c r="BJ140" s="105">
        <v>8.2433399999999999</v>
      </c>
      <c r="BK140" s="82">
        <v>8.5833399999999997</v>
      </c>
    </row>
    <row r="141" spans="34:63" ht="30" x14ac:dyDescent="0.25">
      <c r="AH141" s="101">
        <v>44467</v>
      </c>
      <c r="AI141" s="102" t="s">
        <v>37</v>
      </c>
      <c r="AJ141" s="102" t="s">
        <v>49</v>
      </c>
      <c r="AK141" s="103">
        <v>254209</v>
      </c>
      <c r="AL141" s="102" t="s">
        <v>258</v>
      </c>
      <c r="AM141" s="104">
        <v>44207</v>
      </c>
      <c r="AN141" s="102" t="s">
        <v>70</v>
      </c>
      <c r="AO141" s="102" t="s">
        <v>288</v>
      </c>
      <c r="AP141" s="82">
        <v>8</v>
      </c>
      <c r="AQ141" s="82">
        <v>8.1666600000000003</v>
      </c>
      <c r="AR141" s="103">
        <v>7.6456270920000007</v>
      </c>
      <c r="AS141" s="82">
        <v>8.1666600000000003</v>
      </c>
      <c r="AT141" s="105">
        <v>0</v>
      </c>
      <c r="AU141" s="82"/>
      <c r="AV141" s="105">
        <v>0</v>
      </c>
      <c r="AW141" s="82">
        <v>5.1861111111111118</v>
      </c>
      <c r="AX141" s="82">
        <v>0</v>
      </c>
      <c r="AY141" s="82">
        <v>5.6094444444444447</v>
      </c>
      <c r="AZ141" s="82">
        <v>36</v>
      </c>
      <c r="BA141" s="82">
        <v>100</v>
      </c>
      <c r="BB141" s="82">
        <v>1</v>
      </c>
      <c r="BC141" s="82"/>
      <c r="BD141" s="82"/>
      <c r="BE141" s="82"/>
      <c r="BF141" s="82"/>
      <c r="BG141" s="82"/>
      <c r="BH141" s="82"/>
      <c r="BI141" s="105">
        <v>5.6094444444444402</v>
      </c>
      <c r="BJ141" s="105">
        <v>7.8266600000000004</v>
      </c>
      <c r="BK141" s="82">
        <v>8.1666600000000003</v>
      </c>
    </row>
    <row r="142" spans="34:63" ht="30" x14ac:dyDescent="0.25">
      <c r="AH142" s="101">
        <v>44467</v>
      </c>
      <c r="AI142" s="102" t="s">
        <v>14</v>
      </c>
      <c r="AJ142" s="102" t="s">
        <v>46</v>
      </c>
      <c r="AK142" s="103">
        <v>253430</v>
      </c>
      <c r="AL142" s="102" t="s">
        <v>260</v>
      </c>
      <c r="AM142" s="104">
        <v>44158</v>
      </c>
      <c r="AN142" s="102" t="s">
        <v>70</v>
      </c>
      <c r="AO142" s="102" t="s">
        <v>288</v>
      </c>
      <c r="AP142" s="82">
        <v>8</v>
      </c>
      <c r="AQ142" s="82">
        <v>5.8833399999999996</v>
      </c>
      <c r="AR142" s="103">
        <v>7.8663999999999996</v>
      </c>
      <c r="AS142" s="82">
        <v>8</v>
      </c>
      <c r="AT142" s="105">
        <v>0</v>
      </c>
      <c r="AU142" s="82"/>
      <c r="AV142" s="105">
        <v>0</v>
      </c>
      <c r="AW142" s="82">
        <v>3.7558333333333334</v>
      </c>
      <c r="AX142" s="82">
        <v>0</v>
      </c>
      <c r="AY142" s="82">
        <v>4.333333333333333</v>
      </c>
      <c r="AZ142" s="82">
        <v>25</v>
      </c>
      <c r="BA142" s="82">
        <v>95</v>
      </c>
      <c r="BB142" s="82">
        <v>1</v>
      </c>
      <c r="BC142" s="82"/>
      <c r="BD142" s="82"/>
      <c r="BE142" s="82"/>
      <c r="BF142" s="82"/>
      <c r="BG142" s="82"/>
      <c r="BH142" s="82"/>
      <c r="BI142" s="105">
        <v>4.3333333333333304</v>
      </c>
      <c r="BJ142" s="105">
        <v>5.7133399999999996</v>
      </c>
      <c r="BK142" s="82">
        <v>8</v>
      </c>
    </row>
    <row r="143" spans="34:63" ht="45" x14ac:dyDescent="0.25">
      <c r="AH143" s="101">
        <v>44467</v>
      </c>
      <c r="AI143" s="102" t="s">
        <v>90</v>
      </c>
      <c r="AJ143" s="102" t="s">
        <v>41</v>
      </c>
      <c r="AK143" s="103">
        <v>255016</v>
      </c>
      <c r="AL143" s="102" t="s">
        <v>262</v>
      </c>
      <c r="AM143" s="104">
        <v>44291</v>
      </c>
      <c r="AN143" s="102" t="s">
        <v>65</v>
      </c>
      <c r="AO143" s="102" t="s">
        <v>288</v>
      </c>
      <c r="AP143" s="103">
        <v>8</v>
      </c>
      <c r="AQ143" s="103">
        <v>6.9666600000000001</v>
      </c>
      <c r="AR143" s="103">
        <v>6.0247999999999999</v>
      </c>
      <c r="AS143" s="105">
        <v>8</v>
      </c>
      <c r="AT143" s="105">
        <v>0</v>
      </c>
      <c r="AU143" s="82"/>
      <c r="AV143" s="105">
        <v>0</v>
      </c>
      <c r="AW143" s="82">
        <v>5.9083333333333332</v>
      </c>
      <c r="AX143" s="82">
        <v>0</v>
      </c>
      <c r="AY143" s="82">
        <v>6.1152777777777789</v>
      </c>
      <c r="AZ143" s="82">
        <v>36</v>
      </c>
      <c r="BA143" s="82">
        <v>165</v>
      </c>
      <c r="BB143" s="82">
        <v>2</v>
      </c>
      <c r="BC143" s="82"/>
      <c r="BD143" s="82"/>
      <c r="BE143" s="82"/>
      <c r="BF143" s="82"/>
      <c r="BG143" s="82"/>
      <c r="BH143" s="82"/>
      <c r="BI143" s="105">
        <v>6.1152777777777798</v>
      </c>
      <c r="BJ143" s="105">
        <v>6.6266600000000002</v>
      </c>
      <c r="BK143" s="105">
        <v>8</v>
      </c>
    </row>
    <row r="144" spans="34:63" ht="45" x14ac:dyDescent="0.25">
      <c r="AH144" s="101">
        <v>44468</v>
      </c>
      <c r="AI144" s="102" t="s">
        <v>290</v>
      </c>
      <c r="AJ144" s="102" t="s">
        <v>291</v>
      </c>
      <c r="AK144" s="103">
        <v>115527</v>
      </c>
      <c r="AL144" s="102" t="s">
        <v>292</v>
      </c>
      <c r="AM144" s="104">
        <v>44067</v>
      </c>
      <c r="AN144" s="102" t="s">
        <v>289</v>
      </c>
      <c r="AO144" s="102" t="s">
        <v>287</v>
      </c>
      <c r="AP144" s="82">
        <v>8</v>
      </c>
      <c r="AQ144" s="103">
        <v>8</v>
      </c>
      <c r="AR144" s="103">
        <v>7.5072000000000001</v>
      </c>
      <c r="AS144" s="105">
        <v>8</v>
      </c>
      <c r="AT144" s="105">
        <v>0</v>
      </c>
      <c r="AU144" s="82"/>
      <c r="AV144" s="105">
        <v>0</v>
      </c>
      <c r="AW144" s="82">
        <v>6.1755555555555555</v>
      </c>
      <c r="AX144" s="82">
        <v>0</v>
      </c>
      <c r="AY144" s="82">
        <v>6.6277777777777782</v>
      </c>
      <c r="AZ144" s="82">
        <v>41</v>
      </c>
      <c r="BA144" s="82">
        <v>95</v>
      </c>
      <c r="BB144" s="82">
        <v>1</v>
      </c>
      <c r="BC144" s="82"/>
      <c r="BD144" s="82"/>
      <c r="BE144" s="82"/>
      <c r="BF144" s="82"/>
      <c r="BG144" s="82"/>
      <c r="BH144" s="82"/>
      <c r="BI144" s="105">
        <v>6.62777777777778</v>
      </c>
      <c r="BJ144" s="105">
        <v>7.66</v>
      </c>
      <c r="BK144" s="105">
        <v>8</v>
      </c>
    </row>
    <row r="145" spans="34:63" ht="45" x14ac:dyDescent="0.25">
      <c r="AH145" s="101">
        <v>44468</v>
      </c>
      <c r="AI145" s="102" t="s">
        <v>293</v>
      </c>
      <c r="AJ145" s="102" t="s">
        <v>294</v>
      </c>
      <c r="AK145" s="103">
        <v>253777</v>
      </c>
      <c r="AL145" s="102" t="s">
        <v>295</v>
      </c>
      <c r="AM145" s="104">
        <v>44179</v>
      </c>
      <c r="AN145" s="102" t="s">
        <v>289</v>
      </c>
      <c r="AO145" s="102" t="s">
        <v>287</v>
      </c>
      <c r="AP145" s="82">
        <v>8</v>
      </c>
      <c r="AQ145" s="82">
        <v>10</v>
      </c>
      <c r="AR145" s="103">
        <v>8.8449999999999989</v>
      </c>
      <c r="AS145" s="82">
        <v>10</v>
      </c>
      <c r="AT145" s="105">
        <v>0</v>
      </c>
      <c r="AU145" s="82"/>
      <c r="AV145" s="105">
        <v>0</v>
      </c>
      <c r="AW145" s="82">
        <v>7.4449999999999994</v>
      </c>
      <c r="AX145" s="82">
        <v>0</v>
      </c>
      <c r="AY145" s="82">
        <v>8.4419444444444434</v>
      </c>
      <c r="AZ145" s="82">
        <v>49</v>
      </c>
      <c r="BA145" s="82">
        <v>90</v>
      </c>
      <c r="BB145" s="82">
        <v>1</v>
      </c>
      <c r="BC145" s="82"/>
      <c r="BD145" s="82"/>
      <c r="BE145" s="82"/>
      <c r="BF145" s="82"/>
      <c r="BG145" s="82"/>
      <c r="BH145" s="82"/>
      <c r="BI145" s="105">
        <v>8.4419444444444398</v>
      </c>
      <c r="BJ145" s="105">
        <v>9.66</v>
      </c>
      <c r="BK145" s="82">
        <v>10</v>
      </c>
    </row>
    <row r="146" spans="34:63" ht="30" x14ac:dyDescent="0.25">
      <c r="AH146" s="101">
        <v>44468</v>
      </c>
      <c r="AI146" s="102" t="s">
        <v>296</v>
      </c>
      <c r="AJ146" s="102" t="s">
        <v>297</v>
      </c>
      <c r="AK146" s="103">
        <v>253646</v>
      </c>
      <c r="AL146" s="102" t="s">
        <v>298</v>
      </c>
      <c r="AM146" s="104">
        <v>44172</v>
      </c>
      <c r="AN146" s="102" t="s">
        <v>299</v>
      </c>
      <c r="AO146" s="102" t="s">
        <v>287</v>
      </c>
      <c r="AP146" s="103">
        <v>8</v>
      </c>
      <c r="AQ146" s="103">
        <v>8.25</v>
      </c>
      <c r="AR146" s="103">
        <v>6.3591000000000006</v>
      </c>
      <c r="AS146" s="105">
        <v>8.25</v>
      </c>
      <c r="AT146" s="105">
        <v>0</v>
      </c>
      <c r="AU146" s="82"/>
      <c r="AV146" s="105">
        <v>0</v>
      </c>
      <c r="AW146" s="82">
        <v>5.7586111111111107</v>
      </c>
      <c r="AX146" s="82">
        <v>0</v>
      </c>
      <c r="AY146" s="82">
        <v>6.4380555555555548</v>
      </c>
      <c r="AZ146" s="82">
        <v>41</v>
      </c>
      <c r="BA146" s="82">
        <v>75</v>
      </c>
      <c r="BB146" s="82">
        <v>1</v>
      </c>
      <c r="BC146" s="82"/>
      <c r="BD146" s="82"/>
      <c r="BE146" s="82"/>
      <c r="BF146" s="82"/>
      <c r="BG146" s="82"/>
      <c r="BH146" s="82"/>
      <c r="BI146" s="105">
        <v>6.4380555555555503</v>
      </c>
      <c r="BJ146" s="105">
        <v>7.91</v>
      </c>
      <c r="BK146" s="105">
        <v>8.25</v>
      </c>
    </row>
    <row r="147" spans="34:63" ht="30" x14ac:dyDescent="0.25">
      <c r="AH147" s="101">
        <v>44468</v>
      </c>
      <c r="AI147" s="102" t="s">
        <v>48</v>
      </c>
      <c r="AJ147" s="102" t="s">
        <v>47</v>
      </c>
      <c r="AK147" s="103">
        <v>253435</v>
      </c>
      <c r="AL147" s="102" t="s">
        <v>249</v>
      </c>
      <c r="AM147" s="104">
        <v>44158</v>
      </c>
      <c r="AN147" s="102" t="s">
        <v>70</v>
      </c>
      <c r="AO147" s="102" t="s">
        <v>288</v>
      </c>
      <c r="AP147" s="103">
        <v>8</v>
      </c>
      <c r="AQ147" s="103">
        <v>5.34999</v>
      </c>
      <c r="AR147" s="103">
        <v>4.8456000000000001</v>
      </c>
      <c r="AS147" s="105">
        <v>8</v>
      </c>
      <c r="AT147" s="105">
        <v>0</v>
      </c>
      <c r="AU147" s="82"/>
      <c r="AV147" s="105">
        <v>0</v>
      </c>
      <c r="AW147" s="105">
        <v>1.6097222222222223</v>
      </c>
      <c r="AX147" s="105">
        <v>0</v>
      </c>
      <c r="AY147" s="105">
        <v>1.9211111111111112</v>
      </c>
      <c r="AZ147" s="105">
        <v>17</v>
      </c>
      <c r="BA147" s="82">
        <v>90</v>
      </c>
      <c r="BB147" s="82">
        <v>1</v>
      </c>
      <c r="BC147" s="82"/>
      <c r="BD147" s="82"/>
      <c r="BE147" s="82"/>
      <c r="BF147" s="82"/>
      <c r="BG147" s="82"/>
      <c r="BH147" s="82"/>
      <c r="BI147" s="105">
        <v>1.9211111111111101</v>
      </c>
      <c r="BJ147" s="105">
        <v>5.1799900000000001</v>
      </c>
      <c r="BK147" s="105">
        <v>8</v>
      </c>
    </row>
    <row r="148" spans="34:63" ht="30" x14ac:dyDescent="0.25">
      <c r="AH148" s="101">
        <v>44468</v>
      </c>
      <c r="AI148" s="102" t="s">
        <v>199</v>
      </c>
      <c r="AJ148" s="102" t="s">
        <v>291</v>
      </c>
      <c r="AK148" s="103">
        <v>254380</v>
      </c>
      <c r="AL148" s="102" t="s">
        <v>300</v>
      </c>
      <c r="AM148" s="104">
        <v>44214</v>
      </c>
      <c r="AN148" s="102" t="s">
        <v>299</v>
      </c>
      <c r="AO148" s="102" t="s">
        <v>287</v>
      </c>
      <c r="AP148" s="103">
        <v>8</v>
      </c>
      <c r="AQ148" s="103">
        <v>8</v>
      </c>
      <c r="AR148" s="103">
        <v>5.3575999999999997</v>
      </c>
      <c r="AS148" s="105">
        <v>8</v>
      </c>
      <c r="AT148" s="105">
        <v>0</v>
      </c>
      <c r="AU148" s="82"/>
      <c r="AV148" s="105">
        <v>0</v>
      </c>
      <c r="AW148" s="105">
        <v>6.1316666666666659</v>
      </c>
      <c r="AX148" s="105">
        <v>0</v>
      </c>
      <c r="AY148" s="105">
        <v>6.7652777777777775</v>
      </c>
      <c r="AZ148" s="105">
        <v>42</v>
      </c>
      <c r="BA148" s="82">
        <v>100</v>
      </c>
      <c r="BB148" s="82">
        <v>1</v>
      </c>
      <c r="BC148" s="82"/>
      <c r="BD148" s="82"/>
      <c r="BE148" s="82"/>
      <c r="BF148" s="82"/>
      <c r="BG148" s="82"/>
      <c r="BH148" s="82"/>
      <c r="BI148" s="105">
        <v>6.7652777777777802</v>
      </c>
      <c r="BJ148" s="105">
        <v>7.66</v>
      </c>
      <c r="BK148" s="105">
        <v>8</v>
      </c>
    </row>
    <row r="149" spans="34:63" ht="45" x14ac:dyDescent="0.25">
      <c r="AH149" s="101">
        <v>44468</v>
      </c>
      <c r="AI149" s="102" t="s">
        <v>18</v>
      </c>
      <c r="AJ149" s="102" t="s">
        <v>301</v>
      </c>
      <c r="AK149" s="103">
        <v>234401</v>
      </c>
      <c r="AL149" s="102" t="s">
        <v>302</v>
      </c>
      <c r="AM149" s="104">
        <v>43990</v>
      </c>
      <c r="AN149" s="102" t="s">
        <v>289</v>
      </c>
      <c r="AO149" s="102" t="s">
        <v>287</v>
      </c>
      <c r="AP149" s="103">
        <v>8</v>
      </c>
      <c r="AQ149" s="103">
        <v>8</v>
      </c>
      <c r="AR149" s="103">
        <v>7.6208</v>
      </c>
      <c r="AS149" s="105">
        <v>8</v>
      </c>
      <c r="AT149" s="105">
        <v>0</v>
      </c>
      <c r="AU149" s="82"/>
      <c r="AV149" s="105">
        <v>0</v>
      </c>
      <c r="AW149" s="105">
        <v>5.2783333333333333</v>
      </c>
      <c r="AX149" s="105">
        <v>0</v>
      </c>
      <c r="AY149" s="105">
        <v>6.0447222222222221</v>
      </c>
      <c r="AZ149" s="105">
        <v>37</v>
      </c>
      <c r="BA149" s="82">
        <v>90</v>
      </c>
      <c r="BB149" s="82">
        <v>1</v>
      </c>
      <c r="BC149" s="82"/>
      <c r="BD149" s="82"/>
      <c r="BE149" s="82"/>
      <c r="BF149" s="82"/>
      <c r="BG149" s="82"/>
      <c r="BH149" s="82"/>
      <c r="BI149" s="105">
        <v>6.0447222222222203</v>
      </c>
      <c r="BJ149" s="105">
        <v>7.66</v>
      </c>
      <c r="BK149" s="105">
        <v>8</v>
      </c>
    </row>
    <row r="150" spans="34:63" ht="45" x14ac:dyDescent="0.25">
      <c r="AH150" s="101">
        <v>44468</v>
      </c>
      <c r="AI150" s="102" t="s">
        <v>207</v>
      </c>
      <c r="AJ150" s="102" t="s">
        <v>39</v>
      </c>
      <c r="AK150" s="103">
        <v>107752</v>
      </c>
      <c r="AL150" s="102" t="s">
        <v>303</v>
      </c>
      <c r="AM150" s="104">
        <v>44137</v>
      </c>
      <c r="AN150" s="102" t="s">
        <v>289</v>
      </c>
      <c r="AO150" s="102" t="s">
        <v>287</v>
      </c>
      <c r="AP150" s="82">
        <v>8</v>
      </c>
      <c r="AQ150" s="82">
        <v>8</v>
      </c>
      <c r="AR150" s="103">
        <v>7.6327999999999996</v>
      </c>
      <c r="AS150" s="82">
        <v>8</v>
      </c>
      <c r="AT150" s="105">
        <v>0</v>
      </c>
      <c r="AU150" s="82"/>
      <c r="AV150" s="105">
        <v>0</v>
      </c>
      <c r="AW150" s="82">
        <v>6.3652777777777771</v>
      </c>
      <c r="AX150" s="82">
        <v>0</v>
      </c>
      <c r="AY150" s="82">
        <v>6.4944444444444436</v>
      </c>
      <c r="AZ150" s="82">
        <v>30</v>
      </c>
      <c r="BA150" s="82">
        <v>60</v>
      </c>
      <c r="BB150" s="82">
        <v>1</v>
      </c>
      <c r="BC150" s="82"/>
      <c r="BD150" s="82"/>
      <c r="BE150" s="82"/>
      <c r="BF150" s="82"/>
      <c r="BG150" s="82"/>
      <c r="BH150" s="82"/>
      <c r="BI150" s="105">
        <v>6.49444444444444</v>
      </c>
      <c r="BJ150" s="105">
        <v>7.66</v>
      </c>
      <c r="BK150" s="82">
        <v>8</v>
      </c>
    </row>
    <row r="151" spans="34:63" ht="30" x14ac:dyDescent="0.25">
      <c r="AH151" s="101">
        <v>44468</v>
      </c>
      <c r="AI151" s="102" t="s">
        <v>24</v>
      </c>
      <c r="AJ151" s="102" t="s">
        <v>304</v>
      </c>
      <c r="AK151" s="103">
        <v>250012</v>
      </c>
      <c r="AL151" s="102" t="s">
        <v>305</v>
      </c>
      <c r="AM151" s="104">
        <v>44291</v>
      </c>
      <c r="AN151" s="102" t="s">
        <v>299</v>
      </c>
      <c r="AO151" s="102" t="s">
        <v>287</v>
      </c>
      <c r="AP151" s="103">
        <v>8</v>
      </c>
      <c r="AQ151" s="103">
        <v>8</v>
      </c>
      <c r="AR151" s="103">
        <v>7.0928000000000004</v>
      </c>
      <c r="AS151" s="105">
        <v>8</v>
      </c>
      <c r="AT151" s="105">
        <v>0</v>
      </c>
      <c r="AU151" s="82"/>
      <c r="AV151" s="105">
        <v>0</v>
      </c>
      <c r="AW151" s="82">
        <v>6.661944444444444</v>
      </c>
      <c r="AX151" s="82">
        <v>0</v>
      </c>
      <c r="AY151" s="82">
        <v>7.0055555555555555</v>
      </c>
      <c r="AZ151" s="82">
        <v>35</v>
      </c>
      <c r="BA151" s="82">
        <v>95</v>
      </c>
      <c r="BB151" s="82">
        <v>1</v>
      </c>
      <c r="BC151" s="82"/>
      <c r="BD151" s="82"/>
      <c r="BE151" s="82"/>
      <c r="BF151" s="82"/>
      <c r="BG151" s="82"/>
      <c r="BH151" s="82"/>
      <c r="BI151" s="105">
        <v>7.00555555555556</v>
      </c>
      <c r="BJ151" s="105">
        <v>7.66</v>
      </c>
      <c r="BK151" s="105">
        <v>8</v>
      </c>
    </row>
    <row r="152" spans="34:63" ht="45" x14ac:dyDescent="0.25">
      <c r="AH152" s="101">
        <v>44468</v>
      </c>
      <c r="AI152" s="102" t="s">
        <v>306</v>
      </c>
      <c r="AJ152" s="102" t="s">
        <v>307</v>
      </c>
      <c r="AK152" s="103">
        <v>250639</v>
      </c>
      <c r="AL152" s="102" t="s">
        <v>308</v>
      </c>
      <c r="AM152" s="104">
        <v>44032</v>
      </c>
      <c r="AN152" s="102" t="s">
        <v>289</v>
      </c>
      <c r="AO152" s="102" t="s">
        <v>287</v>
      </c>
      <c r="AP152" s="82">
        <v>8</v>
      </c>
      <c r="AQ152" s="103">
        <v>8.25</v>
      </c>
      <c r="AR152" s="103">
        <v>0</v>
      </c>
      <c r="AS152" s="105">
        <v>8.25</v>
      </c>
      <c r="AT152" s="105">
        <v>0</v>
      </c>
      <c r="AU152" s="82"/>
      <c r="AV152" s="105">
        <v>0</v>
      </c>
      <c r="AW152" s="82">
        <v>3.3569444444444443</v>
      </c>
      <c r="AX152" s="82">
        <v>0</v>
      </c>
      <c r="AY152" s="82">
        <v>3.458333333333333</v>
      </c>
      <c r="AZ152" s="82">
        <v>62</v>
      </c>
      <c r="BA152" s="82">
        <v>95</v>
      </c>
      <c r="BB152" s="82">
        <v>1</v>
      </c>
      <c r="BC152" s="82"/>
      <c r="BD152" s="82"/>
      <c r="BE152" s="82"/>
      <c r="BF152" s="82"/>
      <c r="BG152" s="82"/>
      <c r="BH152" s="82"/>
      <c r="BI152" s="105">
        <v>3.4583333333333299</v>
      </c>
      <c r="BJ152" s="105">
        <v>7.91</v>
      </c>
      <c r="BK152" s="105">
        <v>8.25</v>
      </c>
    </row>
    <row r="153" spans="34:63" ht="30" x14ac:dyDescent="0.25">
      <c r="AH153" s="101">
        <v>44468</v>
      </c>
      <c r="AI153" s="102" t="s">
        <v>17</v>
      </c>
      <c r="AJ153" s="102" t="s">
        <v>309</v>
      </c>
      <c r="AK153" s="103">
        <v>234954</v>
      </c>
      <c r="AL153" s="102" t="s">
        <v>310</v>
      </c>
      <c r="AM153" s="104">
        <v>44158</v>
      </c>
      <c r="AN153" s="102" t="s">
        <v>299</v>
      </c>
      <c r="AO153" s="102" t="s">
        <v>287</v>
      </c>
      <c r="AP153" s="103">
        <v>8</v>
      </c>
      <c r="AQ153" s="103">
        <v>8.25</v>
      </c>
      <c r="AR153" s="103">
        <v>8.0586000000000002</v>
      </c>
      <c r="AS153" s="105">
        <v>8.25</v>
      </c>
      <c r="AT153" s="105">
        <v>0</v>
      </c>
      <c r="AU153" s="82"/>
      <c r="AV153" s="105">
        <v>0</v>
      </c>
      <c r="AW153" s="82">
        <v>5.9919444444444441</v>
      </c>
      <c r="AX153" s="82">
        <v>0</v>
      </c>
      <c r="AY153" s="82">
        <v>6.1924999999999999</v>
      </c>
      <c r="AZ153" s="82">
        <v>63</v>
      </c>
      <c r="BA153" s="82">
        <v>85</v>
      </c>
      <c r="BB153" s="82">
        <v>1</v>
      </c>
      <c r="BC153" s="82"/>
      <c r="BD153" s="82"/>
      <c r="BE153" s="82"/>
      <c r="BF153" s="82"/>
      <c r="BG153" s="82"/>
      <c r="BH153" s="82"/>
      <c r="BI153" s="105">
        <v>6.1924999999999999</v>
      </c>
      <c r="BJ153" s="105">
        <v>7.91</v>
      </c>
      <c r="BK153" s="105">
        <v>8.25</v>
      </c>
    </row>
    <row r="154" spans="34:63" ht="30" x14ac:dyDescent="0.25">
      <c r="AH154" s="101">
        <v>44468</v>
      </c>
      <c r="AI154" s="102" t="s">
        <v>311</v>
      </c>
      <c r="AJ154" s="102" t="s">
        <v>312</v>
      </c>
      <c r="AK154" s="103">
        <v>255453</v>
      </c>
      <c r="AL154" s="102" t="s">
        <v>313</v>
      </c>
      <c r="AM154" s="104">
        <v>44291</v>
      </c>
      <c r="AN154" s="102" t="s">
        <v>299</v>
      </c>
      <c r="AO154" s="102" t="s">
        <v>287</v>
      </c>
      <c r="AP154" s="103">
        <v>8</v>
      </c>
      <c r="AQ154" s="103">
        <v>8.25</v>
      </c>
      <c r="AR154" s="103">
        <v>8.1031499999999994</v>
      </c>
      <c r="AS154" s="105">
        <v>8.25</v>
      </c>
      <c r="AT154" s="105">
        <v>0</v>
      </c>
      <c r="AU154" s="82"/>
      <c r="AV154" s="105">
        <v>0</v>
      </c>
      <c r="AW154" s="105">
        <v>6.4591666666666665</v>
      </c>
      <c r="AX154" s="105">
        <v>0</v>
      </c>
      <c r="AY154" s="105">
        <v>6.8983333333333325</v>
      </c>
      <c r="AZ154" s="105">
        <v>51</v>
      </c>
      <c r="BA154" s="82">
        <v>80</v>
      </c>
      <c r="BB154" s="82">
        <v>1</v>
      </c>
      <c r="BC154" s="82"/>
      <c r="BD154" s="82"/>
      <c r="BE154" s="82"/>
      <c r="BF154" s="82"/>
      <c r="BG154" s="82"/>
      <c r="BH154" s="82"/>
      <c r="BI154" s="105">
        <v>6.8983333333333299</v>
      </c>
      <c r="BJ154" s="105">
        <v>7.91</v>
      </c>
      <c r="BK154" s="105">
        <v>8.25</v>
      </c>
    </row>
    <row r="155" spans="34:63" ht="45" x14ac:dyDescent="0.25">
      <c r="AH155" s="101">
        <v>44468</v>
      </c>
      <c r="AI155" s="102" t="s">
        <v>15</v>
      </c>
      <c r="AJ155" s="102" t="s">
        <v>314</v>
      </c>
      <c r="AK155" s="103">
        <v>253962</v>
      </c>
      <c r="AL155" s="102" t="s">
        <v>315</v>
      </c>
      <c r="AM155" s="104">
        <v>44291</v>
      </c>
      <c r="AN155" s="102" t="s">
        <v>289</v>
      </c>
      <c r="AO155" s="102" t="s">
        <v>287</v>
      </c>
      <c r="AP155" s="82">
        <v>8</v>
      </c>
      <c r="AQ155" s="103">
        <v>8</v>
      </c>
      <c r="AR155" s="103">
        <v>7.6512000000000002</v>
      </c>
      <c r="AS155" s="105">
        <v>8</v>
      </c>
      <c r="AT155" s="105">
        <v>0</v>
      </c>
      <c r="AU155" s="82"/>
      <c r="AV155" s="105">
        <v>0</v>
      </c>
      <c r="AW155" s="82">
        <v>6.6236111111111109</v>
      </c>
      <c r="AX155" s="82">
        <v>0</v>
      </c>
      <c r="AY155" s="82">
        <v>7.245277777777777</v>
      </c>
      <c r="AZ155" s="82">
        <v>42</v>
      </c>
      <c r="BA155" s="82">
        <v>75</v>
      </c>
      <c r="BB155" s="82">
        <v>1</v>
      </c>
      <c r="BC155" s="82"/>
      <c r="BD155" s="82"/>
      <c r="BE155" s="82"/>
      <c r="BF155" s="82"/>
      <c r="BG155" s="82"/>
      <c r="BH155" s="82"/>
      <c r="BI155" s="105">
        <v>7.2452777777777797</v>
      </c>
      <c r="BJ155" s="105">
        <v>7.66</v>
      </c>
      <c r="BK155" s="105">
        <v>8</v>
      </c>
    </row>
    <row r="156" spans="34:63" ht="45" x14ac:dyDescent="0.25">
      <c r="AH156" s="101">
        <v>44468</v>
      </c>
      <c r="AI156" s="102" t="s">
        <v>91</v>
      </c>
      <c r="AJ156" s="102" t="s">
        <v>86</v>
      </c>
      <c r="AK156" s="103">
        <v>254872</v>
      </c>
      <c r="AL156" s="102" t="s">
        <v>263</v>
      </c>
      <c r="AM156" s="104">
        <v>44291</v>
      </c>
      <c r="AN156" s="102" t="s">
        <v>65</v>
      </c>
      <c r="AO156" s="102" t="s">
        <v>288</v>
      </c>
      <c r="AP156" s="82">
        <v>8</v>
      </c>
      <c r="AQ156" s="103">
        <v>8.1166699999999992</v>
      </c>
      <c r="AR156" s="103">
        <v>6.8650794859999991</v>
      </c>
      <c r="AS156" s="105">
        <v>8.1166699999999992</v>
      </c>
      <c r="AT156" s="105">
        <v>0</v>
      </c>
      <c r="AU156" s="82"/>
      <c r="AV156" s="105">
        <v>0</v>
      </c>
      <c r="AW156" s="82">
        <v>4.7480555555555553</v>
      </c>
      <c r="AX156" s="82">
        <v>0</v>
      </c>
      <c r="AY156" s="82">
        <v>5.2072222222222226</v>
      </c>
      <c r="AZ156" s="82">
        <v>25</v>
      </c>
      <c r="BA156" s="82">
        <v>135</v>
      </c>
      <c r="BB156" s="82">
        <v>2</v>
      </c>
      <c r="BC156" s="82"/>
      <c r="BD156" s="82"/>
      <c r="BE156" s="82"/>
      <c r="BF156" s="82"/>
      <c r="BG156" s="82"/>
      <c r="BH156" s="82"/>
      <c r="BI156" s="105">
        <v>5.20722222222222</v>
      </c>
      <c r="BJ156" s="105">
        <v>7.7766700000000002</v>
      </c>
      <c r="BK156" s="105">
        <v>8.1166699999999992</v>
      </c>
    </row>
    <row r="157" spans="34:63" ht="30" x14ac:dyDescent="0.25">
      <c r="AH157" s="101">
        <v>44469</v>
      </c>
      <c r="AI157" s="102" t="s">
        <v>35</v>
      </c>
      <c r="AJ157" s="102" t="s">
        <v>55</v>
      </c>
      <c r="AK157" s="103">
        <v>251409</v>
      </c>
      <c r="AL157" s="102" t="s">
        <v>248</v>
      </c>
      <c r="AM157" s="104">
        <v>44067</v>
      </c>
      <c r="AN157" s="102" t="s">
        <v>70</v>
      </c>
      <c r="AO157" s="102" t="s">
        <v>288</v>
      </c>
      <c r="AP157" s="82">
        <v>8</v>
      </c>
      <c r="AQ157" s="82">
        <v>9.0166699999999995</v>
      </c>
      <c r="AR157" s="103">
        <v>8.6100181829999993</v>
      </c>
      <c r="AS157" s="82">
        <v>9.0166699999999995</v>
      </c>
      <c r="AT157" s="105">
        <v>0</v>
      </c>
      <c r="AU157" s="82"/>
      <c r="AV157" s="105">
        <v>0</v>
      </c>
      <c r="AW157" s="82">
        <v>6.8511111111111109</v>
      </c>
      <c r="AX157" s="82">
        <v>0</v>
      </c>
      <c r="AY157" s="82">
        <v>7.5133333333333336</v>
      </c>
      <c r="AZ157" s="82">
        <v>31</v>
      </c>
      <c r="BA157" s="82">
        <v>85</v>
      </c>
      <c r="BB157" s="82">
        <v>1</v>
      </c>
      <c r="BC157" s="82"/>
      <c r="BD157" s="82"/>
      <c r="BE157" s="82"/>
      <c r="BF157" s="82"/>
      <c r="BG157" s="82"/>
      <c r="BH157" s="82"/>
      <c r="BI157" s="105">
        <v>7.5133333333333301</v>
      </c>
      <c r="BJ157" s="105">
        <v>8.6766699999999997</v>
      </c>
      <c r="BK157" s="82">
        <v>9.0166699999999995</v>
      </c>
    </row>
    <row r="158" spans="34:63" ht="30" x14ac:dyDescent="0.25">
      <c r="AH158" s="101">
        <v>44469</v>
      </c>
      <c r="AI158" s="102" t="s">
        <v>21</v>
      </c>
      <c r="AJ158" s="102" t="s">
        <v>27</v>
      </c>
      <c r="AK158" s="103">
        <v>232313</v>
      </c>
      <c r="AL158" s="102" t="s">
        <v>251</v>
      </c>
      <c r="AM158" s="104">
        <v>44067</v>
      </c>
      <c r="AN158" s="102" t="s">
        <v>70</v>
      </c>
      <c r="AO158" s="102" t="s">
        <v>288</v>
      </c>
      <c r="AP158" s="103">
        <v>8</v>
      </c>
      <c r="AQ158" s="103">
        <v>8.2500099999999996</v>
      </c>
      <c r="AR158" s="103">
        <v>6.9984834830000002</v>
      </c>
      <c r="AS158" s="105">
        <v>8.2500099999999996</v>
      </c>
      <c r="AT158" s="105">
        <v>0</v>
      </c>
      <c r="AU158" s="82"/>
      <c r="AV158" s="105">
        <v>0</v>
      </c>
      <c r="AW158" s="105">
        <v>3.9997222222222222</v>
      </c>
      <c r="AX158" s="105">
        <v>0</v>
      </c>
      <c r="AY158" s="105">
        <v>4.3958333333333339</v>
      </c>
      <c r="AZ158" s="105">
        <v>17</v>
      </c>
      <c r="BA158" s="82">
        <v>65</v>
      </c>
      <c r="BB158" s="82">
        <v>1</v>
      </c>
      <c r="BC158" s="82"/>
      <c r="BD158" s="82"/>
      <c r="BE158" s="82"/>
      <c r="BF158" s="82"/>
      <c r="BG158" s="82"/>
      <c r="BH158" s="82"/>
      <c r="BI158" s="105">
        <v>4.3958333333333304</v>
      </c>
      <c r="BJ158" s="105">
        <v>7.9100099999999998</v>
      </c>
      <c r="BK158" s="105">
        <v>8.2500099999999996</v>
      </c>
    </row>
    <row r="159" spans="34:63" ht="45" x14ac:dyDescent="0.25">
      <c r="AH159" s="101">
        <v>44469</v>
      </c>
      <c r="AI159" s="102" t="s">
        <v>28</v>
      </c>
      <c r="AJ159" s="102" t="s">
        <v>38</v>
      </c>
      <c r="AK159" s="103">
        <v>250555</v>
      </c>
      <c r="AL159" s="102" t="s">
        <v>253</v>
      </c>
      <c r="AM159" s="104">
        <v>44305</v>
      </c>
      <c r="AN159" s="102" t="s">
        <v>65</v>
      </c>
      <c r="AO159" s="102" t="s">
        <v>288</v>
      </c>
      <c r="AP159" s="103">
        <v>8</v>
      </c>
      <c r="AQ159" s="103">
        <v>8.3833400000000005</v>
      </c>
      <c r="AR159" s="103">
        <v>7.5642876820000007</v>
      </c>
      <c r="AS159" s="105">
        <v>8.3833400000000005</v>
      </c>
      <c r="AT159" s="105">
        <v>0</v>
      </c>
      <c r="AU159" s="82"/>
      <c r="AV159" s="105">
        <v>0</v>
      </c>
      <c r="AW159" s="105">
        <v>5.9816666666666674</v>
      </c>
      <c r="AX159" s="105">
        <v>0</v>
      </c>
      <c r="AY159" s="105">
        <v>7.3583333333333334</v>
      </c>
      <c r="AZ159" s="105">
        <v>40</v>
      </c>
      <c r="BA159" s="82">
        <v>65</v>
      </c>
      <c r="BB159" s="82">
        <v>1</v>
      </c>
      <c r="BC159" s="82"/>
      <c r="BD159" s="82"/>
      <c r="BE159" s="82"/>
      <c r="BF159" s="82"/>
      <c r="BG159" s="82"/>
      <c r="BH159" s="82"/>
      <c r="BI159" s="105">
        <v>7.3583333333333298</v>
      </c>
      <c r="BJ159" s="105">
        <v>8.0433400000000006</v>
      </c>
      <c r="BK159" s="105">
        <v>8.3833400000000005</v>
      </c>
    </row>
    <row r="160" spans="34:63" ht="30" x14ac:dyDescent="0.25">
      <c r="AH160" s="101">
        <v>44469</v>
      </c>
      <c r="AI160" s="102" t="s">
        <v>19</v>
      </c>
      <c r="AJ160" s="102" t="s">
        <v>30</v>
      </c>
      <c r="AK160" s="103">
        <v>231889</v>
      </c>
      <c r="AL160" s="102" t="s">
        <v>255</v>
      </c>
      <c r="AM160" s="104">
        <v>44305</v>
      </c>
      <c r="AN160" s="102" t="s">
        <v>70</v>
      </c>
      <c r="AO160" s="102" t="s">
        <v>288</v>
      </c>
      <c r="AP160" s="103">
        <v>8</v>
      </c>
      <c r="AQ160" s="103">
        <v>8.1666600000000003</v>
      </c>
      <c r="AR160" s="103">
        <v>7.853060256</v>
      </c>
      <c r="AS160" s="105">
        <v>8.1666600000000003</v>
      </c>
      <c r="AT160" s="105">
        <v>0</v>
      </c>
      <c r="AU160" s="82"/>
      <c r="AV160" s="105">
        <v>0</v>
      </c>
      <c r="AW160" s="105">
        <v>4.0841666666666665</v>
      </c>
      <c r="AX160" s="105">
        <v>0</v>
      </c>
      <c r="AY160" s="105">
        <v>5.2391666666666667</v>
      </c>
      <c r="AZ160" s="105">
        <v>25</v>
      </c>
      <c r="BA160" s="82">
        <v>80</v>
      </c>
      <c r="BB160" s="82">
        <v>1</v>
      </c>
      <c r="BC160" s="82"/>
      <c r="BD160" s="82"/>
      <c r="BE160" s="82"/>
      <c r="BF160" s="82"/>
      <c r="BG160" s="82"/>
      <c r="BH160" s="82"/>
      <c r="BI160" s="105">
        <v>5.2391666666666703</v>
      </c>
      <c r="BJ160" s="105">
        <v>7.8266600000000004</v>
      </c>
      <c r="BK160" s="105">
        <v>8.1666600000000003</v>
      </c>
    </row>
    <row r="161" spans="34:63" ht="30" x14ac:dyDescent="0.25">
      <c r="AH161" s="101">
        <v>44469</v>
      </c>
      <c r="AI161" s="102" t="s">
        <v>54</v>
      </c>
      <c r="AJ161" s="102" t="s">
        <v>36</v>
      </c>
      <c r="AK161" s="103">
        <v>254228</v>
      </c>
      <c r="AL161" s="102" t="s">
        <v>259</v>
      </c>
      <c r="AM161" s="104">
        <v>44207</v>
      </c>
      <c r="AN161" s="102" t="s">
        <v>70</v>
      </c>
      <c r="AO161" s="102" t="s">
        <v>288</v>
      </c>
      <c r="AP161" s="103">
        <v>8</v>
      </c>
      <c r="AQ161" s="103">
        <v>8.5</v>
      </c>
      <c r="AR161" s="103">
        <v>8.2305500000000009</v>
      </c>
      <c r="AS161" s="105">
        <v>8.5</v>
      </c>
      <c r="AT161" s="105">
        <v>0</v>
      </c>
      <c r="AU161" s="82"/>
      <c r="AV161" s="105">
        <v>0</v>
      </c>
      <c r="AW161" s="82">
        <v>7.2994444444444442</v>
      </c>
      <c r="AX161" s="82">
        <v>0</v>
      </c>
      <c r="AY161" s="82">
        <v>7.339722222222222</v>
      </c>
      <c r="AZ161" s="82">
        <v>38</v>
      </c>
      <c r="BA161" s="82">
        <v>85</v>
      </c>
      <c r="BB161" s="82">
        <v>1</v>
      </c>
      <c r="BC161" s="82"/>
      <c r="BD161" s="82"/>
      <c r="BE161" s="82"/>
      <c r="BF161" s="82"/>
      <c r="BG161" s="82"/>
      <c r="BH161" s="82"/>
      <c r="BI161" s="105">
        <v>7.3397222222222203</v>
      </c>
      <c r="BJ161" s="105">
        <v>8.16</v>
      </c>
      <c r="BK161" s="105">
        <v>8.5</v>
      </c>
    </row>
    <row r="162" spans="34:63" ht="45" x14ac:dyDescent="0.25">
      <c r="AH162" s="101">
        <v>44469</v>
      </c>
      <c r="AI162" s="102" t="s">
        <v>52</v>
      </c>
      <c r="AJ162" s="102" t="s">
        <v>51</v>
      </c>
      <c r="AK162" s="103">
        <v>254355</v>
      </c>
      <c r="AL162" s="102" t="s">
        <v>322</v>
      </c>
      <c r="AM162" s="104">
        <v>44214</v>
      </c>
      <c r="AN162" s="102" t="s">
        <v>65</v>
      </c>
      <c r="AO162" s="102" t="s">
        <v>288</v>
      </c>
      <c r="AP162" s="103">
        <v>8</v>
      </c>
      <c r="AQ162" s="103">
        <v>1.01667</v>
      </c>
      <c r="AR162" s="103">
        <v>1.2552000000000001</v>
      </c>
      <c r="AS162" s="105">
        <v>8</v>
      </c>
      <c r="AT162" s="105">
        <v>0</v>
      </c>
      <c r="AU162" s="82"/>
      <c r="AV162" s="105">
        <v>0</v>
      </c>
      <c r="AW162" s="82">
        <v>0.49277777777777776</v>
      </c>
      <c r="AX162" s="82">
        <v>0</v>
      </c>
      <c r="AY162" s="82">
        <v>1.0063888888888888</v>
      </c>
      <c r="AZ162" s="82">
        <v>3</v>
      </c>
      <c r="BA162" s="82">
        <v>85</v>
      </c>
      <c r="BB162" s="82">
        <v>1</v>
      </c>
      <c r="BC162" s="82"/>
      <c r="BD162" s="82"/>
      <c r="BE162" s="82"/>
      <c r="BF162" s="82"/>
      <c r="BG162" s="82"/>
      <c r="BH162" s="82"/>
      <c r="BI162" s="105">
        <v>1.0063888888888901</v>
      </c>
      <c r="BJ162" s="105">
        <v>1.01667</v>
      </c>
      <c r="BK162" s="105">
        <v>8</v>
      </c>
    </row>
    <row r="163" spans="34:63" ht="30" x14ac:dyDescent="0.25">
      <c r="AH163" s="101">
        <v>44470</v>
      </c>
      <c r="AI163" s="102" t="s">
        <v>53</v>
      </c>
      <c r="AJ163" s="102" t="s">
        <v>43</v>
      </c>
      <c r="AK163" s="103">
        <v>252764</v>
      </c>
      <c r="AL163" s="102" t="s">
        <v>243</v>
      </c>
      <c r="AM163" s="104">
        <v>44130</v>
      </c>
      <c r="AN163" s="102" t="s">
        <v>70</v>
      </c>
      <c r="AO163" s="102" t="s">
        <v>288</v>
      </c>
      <c r="AP163" s="82">
        <v>8</v>
      </c>
      <c r="AQ163" s="103">
        <v>8.5499899999999993</v>
      </c>
      <c r="AR163" s="103">
        <v>8.1276204939999985</v>
      </c>
      <c r="AS163" s="105">
        <v>8.5499899999999993</v>
      </c>
      <c r="AT163" s="105">
        <v>0</v>
      </c>
      <c r="AU163" s="82"/>
      <c r="AV163" s="105">
        <v>0</v>
      </c>
      <c r="AW163" s="82"/>
      <c r="AX163" s="82"/>
      <c r="AY163" s="82"/>
      <c r="AZ163" s="82"/>
      <c r="BA163" s="82">
        <v>85</v>
      </c>
      <c r="BB163" s="82">
        <v>1</v>
      </c>
      <c r="BC163" s="82"/>
      <c r="BD163" s="82"/>
      <c r="BE163" s="82"/>
      <c r="BF163" s="82"/>
      <c r="BG163" s="82"/>
      <c r="BH163" s="82"/>
      <c r="BI163" s="105"/>
      <c r="BJ163" s="105">
        <v>8.2099899999999995</v>
      </c>
      <c r="BK163" s="105">
        <v>8.5499899999999993</v>
      </c>
    </row>
    <row r="164" spans="34:63" ht="30" x14ac:dyDescent="0.25">
      <c r="AH164" s="101">
        <v>44470</v>
      </c>
      <c r="AI164" s="102" t="s">
        <v>57</v>
      </c>
      <c r="AJ164" s="102" t="s">
        <v>23</v>
      </c>
      <c r="AK164" s="103">
        <v>253870</v>
      </c>
      <c r="AL164" s="102" t="s">
        <v>247</v>
      </c>
      <c r="AM164" s="104">
        <v>44179</v>
      </c>
      <c r="AN164" s="102" t="s">
        <v>70</v>
      </c>
      <c r="AO164" s="102" t="s">
        <v>288</v>
      </c>
      <c r="AP164" s="82">
        <v>6.5</v>
      </c>
      <c r="AQ164" s="103">
        <v>6.4333300000000007</v>
      </c>
      <c r="AR164" s="103">
        <v>4.9386999999999999</v>
      </c>
      <c r="AS164" s="105">
        <v>6.5</v>
      </c>
      <c r="AT164" s="105">
        <v>0</v>
      </c>
      <c r="AU164" s="82"/>
      <c r="AV164" s="105">
        <v>0</v>
      </c>
      <c r="AW164" s="82"/>
      <c r="AX164" s="82"/>
      <c r="AY164" s="82"/>
      <c r="AZ164" s="82"/>
      <c r="BA164" s="82">
        <v>75</v>
      </c>
      <c r="BB164" s="82">
        <v>1</v>
      </c>
      <c r="BC164" s="82"/>
      <c r="BD164" s="82"/>
      <c r="BE164" s="82"/>
      <c r="BF164" s="82"/>
      <c r="BG164" s="82"/>
      <c r="BH164" s="82"/>
      <c r="BI164" s="105"/>
      <c r="BJ164" s="105">
        <v>6.0933299999999999</v>
      </c>
      <c r="BK164" s="105">
        <v>6.5</v>
      </c>
    </row>
    <row r="165" spans="34:63" ht="30" x14ac:dyDescent="0.25">
      <c r="AH165" s="101">
        <v>44470</v>
      </c>
      <c r="AI165" s="102" t="s">
        <v>54</v>
      </c>
      <c r="AJ165" s="102" t="s">
        <v>36</v>
      </c>
      <c r="AK165" s="103">
        <v>254228</v>
      </c>
      <c r="AL165" s="102" t="s">
        <v>259</v>
      </c>
      <c r="AM165" s="104">
        <v>44207</v>
      </c>
      <c r="AN165" s="102" t="s">
        <v>70</v>
      </c>
      <c r="AO165" s="102" t="s">
        <v>288</v>
      </c>
      <c r="AP165" s="103">
        <v>8</v>
      </c>
      <c r="AQ165" s="103">
        <v>8.8833199999999994</v>
      </c>
      <c r="AR165" s="103">
        <v>8.0847095319999998</v>
      </c>
      <c r="AS165" s="105">
        <v>8.8833199999999994</v>
      </c>
      <c r="AT165" s="105">
        <v>0</v>
      </c>
      <c r="AU165" s="82"/>
      <c r="AV165" s="105">
        <v>0</v>
      </c>
      <c r="AW165" s="82"/>
      <c r="AX165" s="82"/>
      <c r="AY165" s="82"/>
      <c r="AZ165" s="82"/>
      <c r="BA165" s="82">
        <v>85</v>
      </c>
      <c r="BB165" s="82">
        <v>1</v>
      </c>
      <c r="BC165" s="82"/>
      <c r="BD165" s="82"/>
      <c r="BE165" s="82"/>
      <c r="BF165" s="82"/>
      <c r="BG165" s="82"/>
      <c r="BH165" s="82"/>
      <c r="BI165" s="105"/>
      <c r="BJ165" s="105">
        <v>8.5433199999999996</v>
      </c>
      <c r="BK165" s="105">
        <v>8.8833199999999994</v>
      </c>
    </row>
    <row r="166" spans="34:63" ht="30" x14ac:dyDescent="0.25">
      <c r="AH166" s="101">
        <v>44470</v>
      </c>
      <c r="AI166" s="102" t="s">
        <v>17</v>
      </c>
      <c r="AJ166" s="102" t="s">
        <v>309</v>
      </c>
      <c r="AK166" s="103">
        <v>234954</v>
      </c>
      <c r="AL166" s="102" t="s">
        <v>310</v>
      </c>
      <c r="AM166" s="104">
        <v>44158</v>
      </c>
      <c r="AN166" s="102" t="s">
        <v>299</v>
      </c>
      <c r="AO166" s="102" t="s">
        <v>287</v>
      </c>
      <c r="AP166" s="82">
        <v>8</v>
      </c>
      <c r="AQ166" s="82">
        <v>8</v>
      </c>
      <c r="AR166" s="103">
        <v>7.4631999999999996</v>
      </c>
      <c r="AS166" s="82">
        <v>8</v>
      </c>
      <c r="AT166" s="105">
        <v>0</v>
      </c>
      <c r="AU166" s="82"/>
      <c r="AV166" s="105">
        <v>0</v>
      </c>
      <c r="AW166" s="82"/>
      <c r="AX166" s="82"/>
      <c r="AY166" s="82"/>
      <c r="AZ166" s="82"/>
      <c r="BA166" s="82">
        <v>75</v>
      </c>
      <c r="BB166" s="82">
        <v>1</v>
      </c>
      <c r="BC166" s="82"/>
      <c r="BD166" s="82"/>
      <c r="BE166" s="82"/>
      <c r="BF166" s="82"/>
      <c r="BG166" s="82"/>
      <c r="BH166" s="82"/>
      <c r="BI166" s="105"/>
      <c r="BJ166" s="105">
        <v>7.66</v>
      </c>
      <c r="BK166" s="82">
        <v>8</v>
      </c>
    </row>
    <row r="167" spans="34:63" ht="45" x14ac:dyDescent="0.25">
      <c r="AH167" s="101">
        <v>44470</v>
      </c>
      <c r="AI167" s="102" t="s">
        <v>52</v>
      </c>
      <c r="AJ167" s="102" t="s">
        <v>51</v>
      </c>
      <c r="AK167" s="103">
        <v>254355</v>
      </c>
      <c r="AL167" s="102" t="s">
        <v>322</v>
      </c>
      <c r="AM167" s="104">
        <v>44214</v>
      </c>
      <c r="AN167" s="102" t="s">
        <v>65</v>
      </c>
      <c r="AO167" s="102" t="s">
        <v>288</v>
      </c>
      <c r="AP167" s="103">
        <v>8</v>
      </c>
      <c r="AQ167" s="103">
        <v>10.55</v>
      </c>
      <c r="AR167" s="103">
        <v>8.958005</v>
      </c>
      <c r="AS167" s="105">
        <v>10.55</v>
      </c>
      <c r="AT167" s="105">
        <v>0</v>
      </c>
      <c r="AU167" s="82"/>
      <c r="AV167" s="105">
        <v>0</v>
      </c>
      <c r="AW167" s="105"/>
      <c r="AX167" s="105"/>
      <c r="AY167" s="105"/>
      <c r="AZ167" s="105"/>
      <c r="BA167" s="82">
        <v>95</v>
      </c>
      <c r="BB167" s="82">
        <v>1</v>
      </c>
      <c r="BC167" s="82"/>
      <c r="BD167" s="82"/>
      <c r="BE167" s="82"/>
      <c r="BF167" s="82"/>
      <c r="BG167" s="82"/>
      <c r="BH167" s="82"/>
      <c r="BI167" s="105"/>
      <c r="BJ167" s="105">
        <v>10.210000000000001</v>
      </c>
      <c r="BK167" s="105">
        <v>10.55</v>
      </c>
    </row>
    <row r="168" spans="34:63" x14ac:dyDescent="0.25">
      <c r="AH168" s="69"/>
      <c r="AI168" s="70"/>
      <c r="AJ168" s="70"/>
      <c r="AK168" s="71"/>
      <c r="AL168" s="70"/>
      <c r="AM168" s="72"/>
      <c r="AN168" s="70"/>
      <c r="AO168" s="70"/>
      <c r="AP168" s="77"/>
      <c r="AQ168" s="71"/>
      <c r="AR168" s="71"/>
      <c r="AS168" s="74"/>
      <c r="AT168" s="74"/>
      <c r="AU168" s="73"/>
      <c r="AV168" s="74"/>
      <c r="AW168" s="75"/>
      <c r="AX168" s="75"/>
      <c r="AY168" s="75"/>
      <c r="AZ168" s="75"/>
      <c r="BA168" s="73"/>
      <c r="BB168" s="73"/>
      <c r="BC168" s="73"/>
      <c r="BD168" s="73"/>
      <c r="BE168" s="73"/>
      <c r="BF168" s="73"/>
      <c r="BG168" s="73"/>
      <c r="BH168" s="73"/>
      <c r="BI168" s="75"/>
      <c r="BJ168" s="74"/>
      <c r="BK168" s="74"/>
    </row>
    <row r="169" spans="34:63" x14ac:dyDescent="0.25">
      <c r="AH169" s="69"/>
      <c r="AI169" s="70"/>
      <c r="AJ169" s="70"/>
      <c r="AK169" s="71"/>
      <c r="AL169" s="70"/>
      <c r="AM169" s="72"/>
      <c r="AN169" s="70"/>
      <c r="AO169" s="70"/>
      <c r="AP169" s="71"/>
      <c r="AQ169" s="77"/>
      <c r="AR169" s="71"/>
      <c r="AS169" s="74"/>
      <c r="AT169" s="74"/>
      <c r="AU169" s="73"/>
      <c r="AV169" s="74"/>
      <c r="AW169" s="73"/>
      <c r="AX169" s="73"/>
      <c r="AY169" s="73"/>
      <c r="AZ169" s="73"/>
      <c r="BA169" s="73"/>
      <c r="BB169" s="73"/>
      <c r="BC169" s="73"/>
      <c r="BD169" s="73"/>
      <c r="BE169" s="73"/>
      <c r="BF169" s="73"/>
      <c r="BG169" s="73"/>
      <c r="BH169" s="73"/>
      <c r="BI169" s="73"/>
      <c r="BJ169" s="74"/>
      <c r="BK169" s="74"/>
    </row>
    <row r="170" spans="34:63" x14ac:dyDescent="0.25">
      <c r="AH170" s="69"/>
      <c r="AI170" s="70"/>
      <c r="AJ170" s="70"/>
      <c r="AK170" s="71"/>
      <c r="AL170" s="70"/>
      <c r="AM170" s="72"/>
      <c r="AN170" s="70"/>
      <c r="AO170" s="70"/>
      <c r="AP170" s="71"/>
      <c r="AQ170" s="71"/>
      <c r="AR170" s="71"/>
      <c r="AS170" s="74"/>
      <c r="AT170" s="74"/>
      <c r="AU170" s="73"/>
      <c r="AV170" s="74"/>
      <c r="AW170" s="73"/>
      <c r="AX170" s="73"/>
      <c r="AY170" s="73"/>
      <c r="AZ170" s="73"/>
      <c r="BA170" s="73"/>
      <c r="BB170" s="73"/>
      <c r="BC170" s="73"/>
      <c r="BD170" s="73"/>
      <c r="BE170" s="73"/>
      <c r="BF170" s="73"/>
      <c r="BG170" s="73"/>
      <c r="BH170" s="73"/>
      <c r="BI170" s="73"/>
      <c r="BJ170" s="74"/>
      <c r="BK170" s="74"/>
    </row>
    <row r="171" spans="34:63" x14ac:dyDescent="0.25">
      <c r="AH171" s="69"/>
      <c r="AI171" s="70"/>
      <c r="AJ171" s="70"/>
      <c r="AK171" s="71"/>
      <c r="AL171" s="70"/>
      <c r="AM171" s="72"/>
      <c r="AN171" s="70"/>
      <c r="AO171" s="70"/>
      <c r="AP171" s="77"/>
      <c r="AQ171" s="71"/>
      <c r="AR171" s="71"/>
      <c r="AS171" s="74"/>
      <c r="AT171" s="74"/>
      <c r="AU171" s="73"/>
      <c r="AV171" s="74"/>
      <c r="AW171" s="73"/>
      <c r="AX171" s="73"/>
      <c r="AY171" s="73"/>
      <c r="AZ171" s="73"/>
      <c r="BA171" s="73"/>
      <c r="BB171" s="73"/>
      <c r="BC171" s="73"/>
      <c r="BD171" s="73"/>
      <c r="BE171" s="73"/>
      <c r="BF171" s="73"/>
      <c r="BG171" s="73"/>
      <c r="BH171" s="73"/>
      <c r="BI171" s="73"/>
      <c r="BJ171" s="74"/>
      <c r="BK171" s="74"/>
    </row>
    <row r="172" spans="34:63" x14ac:dyDescent="0.25">
      <c r="AH172" s="69"/>
      <c r="AI172" s="70"/>
      <c r="AJ172" s="70"/>
      <c r="AK172" s="71"/>
      <c r="AL172" s="70"/>
      <c r="AM172" s="72"/>
      <c r="AN172" s="70"/>
      <c r="AO172" s="70"/>
      <c r="AP172" s="73"/>
      <c r="AQ172" s="77"/>
      <c r="AR172" s="71"/>
      <c r="AS172" s="76"/>
      <c r="AT172" s="74"/>
      <c r="AU172" s="73"/>
      <c r="AV172" s="74"/>
      <c r="AW172" s="73"/>
      <c r="AX172" s="73"/>
      <c r="AY172" s="73"/>
      <c r="AZ172" s="73"/>
      <c r="BA172" s="73"/>
      <c r="BB172" s="73"/>
      <c r="BC172" s="73"/>
      <c r="BD172" s="73"/>
      <c r="BE172" s="73"/>
      <c r="BF172" s="73"/>
      <c r="BG172" s="73"/>
      <c r="BH172" s="73"/>
      <c r="BI172" s="73"/>
      <c r="BJ172" s="74"/>
      <c r="BK172" s="76"/>
    </row>
    <row r="173" spans="34:63" x14ac:dyDescent="0.25">
      <c r="AH173" s="69"/>
      <c r="AI173" s="70"/>
      <c r="AJ173" s="70"/>
      <c r="AK173" s="71"/>
      <c r="AL173" s="70"/>
      <c r="AM173" s="72"/>
      <c r="AN173" s="70"/>
      <c r="AO173" s="70"/>
      <c r="AP173" s="71"/>
      <c r="AQ173" s="71"/>
      <c r="AR173" s="71"/>
      <c r="AS173" s="74"/>
      <c r="AT173" s="74"/>
      <c r="AU173" s="73"/>
      <c r="AV173" s="74"/>
      <c r="AW173" s="73"/>
      <c r="AX173" s="73"/>
      <c r="AY173" s="73"/>
      <c r="AZ173" s="73"/>
      <c r="BA173" s="76"/>
      <c r="BB173" s="76"/>
      <c r="BC173" s="73"/>
      <c r="BD173" s="76"/>
      <c r="BE173" s="73"/>
      <c r="BF173" s="76"/>
      <c r="BG173" s="73"/>
      <c r="BH173" s="76"/>
      <c r="BI173" s="73"/>
      <c r="BJ173" s="74"/>
      <c r="BK173" s="74"/>
    </row>
    <row r="174" spans="34:63" x14ac:dyDescent="0.25">
      <c r="AH174" s="69"/>
      <c r="AI174" s="70"/>
      <c r="AJ174" s="70"/>
      <c r="AK174" s="71"/>
      <c r="AL174" s="70"/>
      <c r="AM174" s="72"/>
      <c r="AN174" s="70"/>
      <c r="AO174" s="70"/>
      <c r="AP174" s="77"/>
      <c r="AQ174" s="77"/>
      <c r="AR174" s="71"/>
      <c r="AS174" s="76"/>
      <c r="AT174" s="74"/>
      <c r="AU174" s="73"/>
      <c r="AV174" s="74"/>
      <c r="AW174" s="75"/>
      <c r="AX174" s="75"/>
      <c r="AY174" s="75"/>
      <c r="AZ174" s="75"/>
      <c r="BA174" s="73"/>
      <c r="BB174" s="73"/>
      <c r="BC174" s="73"/>
      <c r="BD174" s="73"/>
      <c r="BE174" s="73"/>
      <c r="BF174" s="73"/>
      <c r="BG174" s="73"/>
      <c r="BH174" s="73"/>
      <c r="BI174" s="75"/>
      <c r="BJ174" s="74"/>
      <c r="BK174" s="76"/>
    </row>
    <row r="175" spans="34:63" x14ac:dyDescent="0.25">
      <c r="AH175" s="69"/>
      <c r="AI175" s="70"/>
      <c r="AJ175" s="70"/>
      <c r="AK175" s="71"/>
      <c r="AL175" s="70"/>
      <c r="AM175" s="72"/>
      <c r="AN175" s="70"/>
      <c r="AO175" s="70"/>
      <c r="AP175" s="77"/>
      <c r="AQ175" s="77"/>
      <c r="AR175" s="71"/>
      <c r="AS175" s="76"/>
      <c r="AT175" s="74"/>
      <c r="AU175" s="73"/>
      <c r="AV175" s="74"/>
      <c r="AW175" s="73"/>
      <c r="AX175" s="73"/>
      <c r="AY175" s="73"/>
      <c r="AZ175" s="73"/>
      <c r="BA175" s="73"/>
      <c r="BB175" s="73"/>
      <c r="BC175" s="73"/>
      <c r="BD175" s="73"/>
      <c r="BE175" s="73"/>
      <c r="BF175" s="73"/>
      <c r="BG175" s="73"/>
      <c r="BH175" s="73"/>
      <c r="BI175" s="73"/>
      <c r="BJ175" s="74"/>
      <c r="BK175" s="76"/>
    </row>
    <row r="176" spans="34:63" x14ac:dyDescent="0.25">
      <c r="AH176" s="69"/>
      <c r="AI176" s="70"/>
      <c r="AJ176" s="70"/>
      <c r="AK176" s="71"/>
      <c r="AL176" s="70"/>
      <c r="AM176" s="72"/>
      <c r="AN176" s="70"/>
      <c r="AO176" s="70"/>
      <c r="AP176" s="75"/>
      <c r="AQ176" s="71"/>
      <c r="AR176" s="71"/>
      <c r="AS176" s="74"/>
      <c r="AT176" s="74"/>
      <c r="AU176" s="73"/>
      <c r="AV176" s="74"/>
      <c r="AW176" s="73"/>
      <c r="AX176" s="73"/>
      <c r="AY176" s="73"/>
      <c r="AZ176" s="73"/>
      <c r="BA176" s="73"/>
      <c r="BB176" s="73"/>
      <c r="BC176" s="73"/>
      <c r="BD176" s="73"/>
      <c r="BE176" s="73"/>
      <c r="BF176" s="73"/>
      <c r="BG176" s="73"/>
      <c r="BH176" s="73"/>
      <c r="BI176" s="75"/>
      <c r="BJ176" s="74"/>
      <c r="BK176" s="74"/>
    </row>
    <row r="177" spans="34:63" x14ac:dyDescent="0.25">
      <c r="AH177" s="69"/>
      <c r="AI177" s="70"/>
      <c r="AJ177" s="70"/>
      <c r="AK177" s="71"/>
      <c r="AL177" s="70"/>
      <c r="AM177" s="72"/>
      <c r="AN177" s="70"/>
      <c r="AO177" s="70"/>
      <c r="AP177" s="71"/>
      <c r="AQ177" s="71"/>
      <c r="AR177" s="71"/>
      <c r="AS177" s="74"/>
      <c r="AT177" s="74"/>
      <c r="AU177" s="73"/>
      <c r="AV177" s="74"/>
      <c r="AW177" s="73"/>
      <c r="AX177" s="73"/>
      <c r="AY177" s="73"/>
      <c r="AZ177" s="73"/>
      <c r="BA177" s="76"/>
      <c r="BB177" s="76"/>
      <c r="BC177" s="73"/>
      <c r="BD177" s="76"/>
      <c r="BE177" s="73"/>
      <c r="BF177" s="76"/>
      <c r="BG177" s="73"/>
      <c r="BH177" s="76"/>
      <c r="BI177" s="73"/>
      <c r="BJ177" s="74"/>
      <c r="BK177" s="74"/>
    </row>
    <row r="178" spans="34:63" x14ac:dyDescent="0.25">
      <c r="AH178" s="69"/>
      <c r="AI178" s="70"/>
      <c r="AJ178" s="70"/>
      <c r="AK178" s="71"/>
      <c r="AL178" s="70"/>
      <c r="AM178" s="72"/>
      <c r="AN178" s="70"/>
      <c r="AO178" s="70"/>
      <c r="AP178" s="77"/>
      <c r="AQ178" s="77"/>
      <c r="AR178" s="71"/>
      <c r="AS178" s="76"/>
      <c r="AT178" s="74"/>
      <c r="AU178" s="73"/>
      <c r="AV178" s="74"/>
      <c r="AW178" s="73"/>
      <c r="AX178" s="73"/>
      <c r="AY178" s="73"/>
      <c r="AZ178" s="73"/>
      <c r="BA178" s="73"/>
      <c r="BB178" s="73"/>
      <c r="BC178" s="76"/>
      <c r="BD178" s="76"/>
      <c r="BE178" s="76"/>
      <c r="BF178" s="76"/>
      <c r="BG178" s="76"/>
      <c r="BH178" s="76"/>
      <c r="BI178" s="73"/>
      <c r="BJ178" s="74"/>
      <c r="BK178" s="76"/>
    </row>
    <row r="179" spans="34:63" x14ac:dyDescent="0.25">
      <c r="AH179" s="69"/>
      <c r="AI179" s="70"/>
      <c r="AJ179" s="70"/>
      <c r="AK179" s="71"/>
      <c r="AL179" s="70"/>
      <c r="AM179" s="72"/>
      <c r="AN179" s="70"/>
      <c r="AO179" s="70"/>
      <c r="AP179" s="77"/>
      <c r="AQ179" s="71"/>
      <c r="AR179" s="71"/>
      <c r="AS179" s="74"/>
      <c r="AT179" s="74"/>
      <c r="AU179" s="73"/>
      <c r="AV179" s="74"/>
      <c r="AW179" s="73"/>
      <c r="AX179" s="73"/>
      <c r="AY179" s="73"/>
      <c r="AZ179" s="73"/>
      <c r="BA179" s="73"/>
      <c r="BB179" s="73"/>
      <c r="BC179" s="73"/>
      <c r="BD179" s="76"/>
      <c r="BE179" s="73"/>
      <c r="BF179" s="76"/>
      <c r="BG179" s="73"/>
      <c r="BH179" s="76"/>
      <c r="BI179" s="73"/>
      <c r="BJ179" s="74"/>
      <c r="BK179" s="74"/>
    </row>
    <row r="180" spans="34:63" x14ac:dyDescent="0.25">
      <c r="AH180" s="69"/>
      <c r="AI180" s="70"/>
      <c r="AJ180" s="70"/>
      <c r="AK180" s="71"/>
      <c r="AL180" s="70"/>
      <c r="AM180" s="72"/>
      <c r="AN180" s="70"/>
      <c r="AO180" s="70"/>
      <c r="AP180" s="77"/>
      <c r="AQ180" s="71"/>
      <c r="AR180" s="71"/>
      <c r="AS180" s="74"/>
      <c r="AT180" s="74"/>
      <c r="AU180" s="73"/>
      <c r="AV180" s="74"/>
      <c r="AW180" s="75"/>
      <c r="AX180" s="75"/>
      <c r="AY180" s="75"/>
      <c r="AZ180" s="75"/>
      <c r="BA180" s="73"/>
      <c r="BB180" s="73"/>
      <c r="BC180" s="73"/>
      <c r="BD180" s="76"/>
      <c r="BE180" s="73"/>
      <c r="BF180" s="76"/>
      <c r="BG180" s="73"/>
      <c r="BH180" s="76"/>
      <c r="BI180" s="75"/>
      <c r="BJ180" s="74"/>
      <c r="BK180" s="74"/>
    </row>
    <row r="181" spans="34:63" x14ac:dyDescent="0.25">
      <c r="AH181" s="69"/>
      <c r="AI181" s="70"/>
      <c r="AJ181" s="70"/>
      <c r="AK181" s="71"/>
      <c r="AL181" s="70"/>
      <c r="AM181" s="72"/>
      <c r="AN181" s="70"/>
      <c r="AO181" s="70"/>
      <c r="AP181" s="71"/>
      <c r="AQ181" s="77"/>
      <c r="AR181" s="71"/>
      <c r="AS181" s="74"/>
      <c r="AT181" s="74"/>
      <c r="AU181" s="73"/>
      <c r="AV181" s="74"/>
      <c r="AW181" s="73"/>
      <c r="AX181" s="73"/>
      <c r="AY181" s="73"/>
      <c r="AZ181" s="73"/>
      <c r="BA181" s="73"/>
      <c r="BB181" s="73"/>
      <c r="BC181" s="73"/>
      <c r="BD181" s="76"/>
      <c r="BE181" s="73"/>
      <c r="BF181" s="76"/>
      <c r="BG181" s="73"/>
      <c r="BH181" s="76"/>
      <c r="BI181" s="73"/>
      <c r="BJ181" s="74"/>
      <c r="BK181" s="74"/>
    </row>
    <row r="182" spans="34:63" x14ac:dyDescent="0.25">
      <c r="AH182" s="69"/>
      <c r="AI182" s="70"/>
      <c r="AJ182" s="70"/>
      <c r="AK182" s="71"/>
      <c r="AL182" s="70"/>
      <c r="AM182" s="72"/>
      <c r="AN182" s="70"/>
      <c r="AO182" s="70"/>
      <c r="AP182" s="71"/>
      <c r="AQ182" s="71"/>
      <c r="AR182" s="71"/>
      <c r="AS182" s="74"/>
      <c r="AT182" s="74"/>
      <c r="AU182" s="73"/>
      <c r="AV182" s="74"/>
      <c r="AW182" s="73"/>
      <c r="AX182" s="73"/>
      <c r="AY182" s="73"/>
      <c r="AZ182" s="73"/>
      <c r="BA182" s="73"/>
      <c r="BB182" s="73"/>
      <c r="BC182" s="73"/>
      <c r="BD182" s="73"/>
      <c r="BE182" s="73"/>
      <c r="BF182" s="73"/>
      <c r="BG182" s="73"/>
      <c r="BH182" s="73"/>
      <c r="BI182" s="73"/>
      <c r="BJ182" s="74"/>
      <c r="BK182" s="74"/>
    </row>
    <row r="183" spans="34:63" x14ac:dyDescent="0.25">
      <c r="AH183" s="69"/>
      <c r="AI183" s="70"/>
      <c r="AJ183" s="70"/>
      <c r="AK183" s="71"/>
      <c r="AL183" s="70"/>
      <c r="AM183" s="72"/>
      <c r="AN183" s="70"/>
      <c r="AO183" s="70"/>
      <c r="AP183" s="71"/>
      <c r="AQ183" s="71"/>
      <c r="AR183" s="71"/>
      <c r="AS183" s="74"/>
      <c r="AT183" s="74"/>
      <c r="AU183" s="73"/>
      <c r="AV183" s="74"/>
      <c r="AW183" s="73"/>
      <c r="AX183" s="73"/>
      <c r="AY183" s="73"/>
      <c r="AZ183" s="73"/>
      <c r="BA183" s="73"/>
      <c r="BB183" s="73"/>
      <c r="BC183" s="73"/>
      <c r="BD183" s="76"/>
      <c r="BE183" s="73"/>
      <c r="BF183" s="76"/>
      <c r="BG183" s="73"/>
      <c r="BH183" s="76"/>
      <c r="BI183" s="73"/>
      <c r="BJ183" s="74"/>
      <c r="BK183" s="74"/>
    </row>
    <row r="184" spans="34:63" x14ac:dyDescent="0.25">
      <c r="AH184" s="69"/>
      <c r="AI184" s="70"/>
      <c r="AJ184" s="70"/>
      <c r="AK184" s="71"/>
      <c r="AL184" s="70"/>
      <c r="AM184" s="72"/>
      <c r="AN184" s="70"/>
      <c r="AO184" s="70"/>
      <c r="AP184" s="75"/>
      <c r="AQ184" s="75"/>
      <c r="AR184" s="71"/>
      <c r="AS184" s="75"/>
      <c r="AT184" s="74"/>
      <c r="AU184" s="73"/>
      <c r="AV184" s="74"/>
      <c r="AW184" s="73"/>
      <c r="AX184" s="73"/>
      <c r="AY184" s="73"/>
      <c r="AZ184" s="73"/>
      <c r="BA184" s="73"/>
      <c r="BB184" s="73"/>
      <c r="BC184" s="73"/>
      <c r="BD184" s="73"/>
      <c r="BE184" s="73"/>
      <c r="BF184" s="73"/>
      <c r="BG184" s="73"/>
      <c r="BH184" s="73"/>
      <c r="BI184" s="73"/>
      <c r="BJ184" s="74"/>
      <c r="BK184" s="75"/>
    </row>
    <row r="185" spans="34:63" x14ac:dyDescent="0.25">
      <c r="AH185" s="69"/>
      <c r="AI185" s="70"/>
      <c r="AJ185" s="70"/>
      <c r="AK185" s="71"/>
      <c r="AL185" s="70"/>
      <c r="AM185" s="72"/>
      <c r="AN185" s="70"/>
      <c r="AO185" s="70"/>
      <c r="AP185" s="73"/>
      <c r="AQ185" s="71"/>
      <c r="AR185" s="71"/>
      <c r="AS185" s="74"/>
      <c r="AT185" s="74"/>
      <c r="AU185" s="73"/>
      <c r="AV185" s="74"/>
      <c r="AW185" s="75"/>
      <c r="AX185" s="75"/>
      <c r="AY185" s="75"/>
      <c r="AZ185" s="75"/>
      <c r="BA185" s="73"/>
      <c r="BB185" s="73"/>
      <c r="BC185" s="73"/>
      <c r="BD185" s="73"/>
      <c r="BE185" s="73"/>
      <c r="BF185" s="73"/>
      <c r="BG185" s="73"/>
      <c r="BH185" s="73"/>
      <c r="BI185" s="75"/>
      <c r="BJ185" s="74"/>
      <c r="BK185" s="74"/>
    </row>
    <row r="186" spans="34:63" x14ac:dyDescent="0.25">
      <c r="AH186" s="69"/>
      <c r="AI186" s="70"/>
      <c r="AJ186" s="70"/>
      <c r="AK186" s="71"/>
      <c r="AL186" s="70"/>
      <c r="AM186" s="72"/>
      <c r="AN186" s="70"/>
      <c r="AO186" s="70"/>
      <c r="AP186" s="75"/>
      <c r="AQ186" s="75"/>
      <c r="AR186" s="71"/>
      <c r="AS186" s="75"/>
      <c r="AT186" s="74"/>
      <c r="AU186" s="73"/>
      <c r="AV186" s="74"/>
      <c r="AW186" s="75"/>
      <c r="AX186" s="75"/>
      <c r="AY186" s="75"/>
      <c r="AZ186" s="75"/>
      <c r="BA186" s="73"/>
      <c r="BB186" s="73"/>
      <c r="BC186" s="73"/>
      <c r="BD186" s="73"/>
      <c r="BE186" s="73"/>
      <c r="BF186" s="73"/>
      <c r="BG186" s="73"/>
      <c r="BH186" s="73"/>
      <c r="BI186" s="75"/>
      <c r="BJ186" s="74"/>
      <c r="BK186" s="75"/>
    </row>
    <row r="187" spans="34:63" x14ac:dyDescent="0.25">
      <c r="AH187" s="69"/>
      <c r="AI187" s="70"/>
      <c r="AJ187" s="70"/>
      <c r="AK187" s="71"/>
      <c r="AL187" s="70"/>
      <c r="AM187" s="72"/>
      <c r="AN187" s="70"/>
      <c r="AO187" s="70"/>
      <c r="AP187" s="71"/>
      <c r="AQ187" s="71"/>
      <c r="AR187" s="71"/>
      <c r="AS187" s="74"/>
      <c r="AT187" s="74"/>
      <c r="AU187" s="73"/>
      <c r="AV187" s="74"/>
      <c r="AW187" s="75"/>
      <c r="AX187" s="75"/>
      <c r="AY187" s="75"/>
      <c r="AZ187" s="75"/>
      <c r="BA187" s="73"/>
      <c r="BB187" s="73"/>
      <c r="BC187" s="73"/>
      <c r="BD187" s="73"/>
      <c r="BE187" s="73"/>
      <c r="BF187" s="73"/>
      <c r="BG187" s="73"/>
      <c r="BH187" s="73"/>
      <c r="BI187" s="75"/>
      <c r="BJ187" s="74"/>
      <c r="BK187" s="74"/>
    </row>
    <row r="188" spans="34:63" x14ac:dyDescent="0.25">
      <c r="AH188" s="69"/>
      <c r="AI188" s="70"/>
      <c r="AJ188" s="70"/>
      <c r="AK188" s="71"/>
      <c r="AL188" s="70"/>
      <c r="AM188" s="72"/>
      <c r="AN188" s="70"/>
      <c r="AO188" s="70"/>
      <c r="AP188" s="71"/>
      <c r="AQ188" s="71"/>
      <c r="AR188" s="71"/>
      <c r="AS188" s="74"/>
      <c r="AT188" s="74"/>
      <c r="AU188" s="73"/>
      <c r="AV188" s="74"/>
      <c r="AW188" s="75"/>
      <c r="AX188" s="75"/>
      <c r="AY188" s="75"/>
      <c r="AZ188" s="75"/>
      <c r="BA188" s="73"/>
      <c r="BB188" s="73"/>
      <c r="BC188" s="73"/>
      <c r="BD188" s="76"/>
      <c r="BE188" s="73"/>
      <c r="BF188" s="76"/>
      <c r="BG188" s="73"/>
      <c r="BH188" s="76"/>
      <c r="BI188" s="75"/>
      <c r="BJ188" s="74"/>
      <c r="BK188" s="74"/>
    </row>
    <row r="189" spans="34:63" x14ac:dyDescent="0.25">
      <c r="AH189" s="69"/>
      <c r="AI189" s="70"/>
      <c r="AJ189" s="70"/>
      <c r="AK189" s="71"/>
      <c r="AL189" s="70"/>
      <c r="AM189" s="72"/>
      <c r="AN189" s="70"/>
      <c r="AO189" s="70"/>
      <c r="AP189" s="77"/>
      <c r="AQ189" s="77"/>
      <c r="AR189" s="71"/>
      <c r="AS189" s="76"/>
      <c r="AT189" s="74"/>
      <c r="AU189" s="73"/>
      <c r="AV189" s="74"/>
      <c r="AW189" s="73"/>
      <c r="AX189" s="73"/>
      <c r="AY189" s="73"/>
      <c r="AZ189" s="73"/>
      <c r="BA189" s="73"/>
      <c r="BB189" s="73"/>
      <c r="BC189" s="73"/>
      <c r="BD189" s="73"/>
      <c r="BE189" s="73"/>
      <c r="BF189" s="73"/>
      <c r="BG189" s="73"/>
      <c r="BH189" s="73"/>
      <c r="BI189" s="73"/>
      <c r="BJ189" s="74"/>
      <c r="BK189" s="76"/>
    </row>
    <row r="190" spans="34:63" x14ac:dyDescent="0.25">
      <c r="AH190" s="69"/>
      <c r="AI190" s="70"/>
      <c r="AJ190" s="70"/>
      <c r="AK190" s="71"/>
      <c r="AL190" s="70"/>
      <c r="AM190" s="72"/>
      <c r="AN190" s="70"/>
      <c r="AO190" s="70"/>
      <c r="AP190" s="75"/>
      <c r="AQ190" s="71"/>
      <c r="AR190" s="71"/>
      <c r="AS190" s="74"/>
      <c r="AT190" s="74"/>
      <c r="AU190" s="73"/>
      <c r="AV190" s="74"/>
      <c r="AW190" s="75"/>
      <c r="AX190" s="75"/>
      <c r="AY190" s="75"/>
      <c r="AZ190" s="75"/>
      <c r="BA190" s="73"/>
      <c r="BB190" s="73"/>
      <c r="BC190" s="73"/>
      <c r="BD190" s="76"/>
      <c r="BE190" s="73"/>
      <c r="BF190" s="76"/>
      <c r="BG190" s="73"/>
      <c r="BH190" s="76"/>
      <c r="BI190" s="75"/>
      <c r="BJ190" s="74"/>
      <c r="BK190" s="74"/>
    </row>
    <row r="191" spans="34:63" x14ac:dyDescent="0.25">
      <c r="AH191" s="69"/>
      <c r="AI191" s="70"/>
      <c r="AJ191" s="70"/>
      <c r="AK191" s="71"/>
      <c r="AL191" s="70"/>
      <c r="AM191" s="72"/>
      <c r="AN191" s="70"/>
      <c r="AO191" s="70"/>
      <c r="AP191" s="75"/>
      <c r="AQ191" s="75"/>
      <c r="AR191" s="71"/>
      <c r="AS191" s="75"/>
      <c r="AT191" s="74"/>
      <c r="AU191" s="73"/>
      <c r="AV191" s="74"/>
      <c r="AW191" s="75"/>
      <c r="AX191" s="75"/>
      <c r="AY191" s="75"/>
      <c r="AZ191" s="75"/>
      <c r="BA191" s="73"/>
      <c r="BB191" s="73"/>
      <c r="BC191" s="73"/>
      <c r="BD191" s="76"/>
      <c r="BE191" s="73"/>
      <c r="BF191" s="76"/>
      <c r="BG191" s="73"/>
      <c r="BH191" s="76"/>
      <c r="BI191" s="75"/>
      <c r="BJ191" s="74"/>
      <c r="BK191" s="75"/>
    </row>
    <row r="192" spans="34:63" x14ac:dyDescent="0.25">
      <c r="AH192" s="69"/>
      <c r="AI192" s="70"/>
      <c r="AJ192" s="70"/>
      <c r="AK192" s="71"/>
      <c r="AL192" s="70"/>
      <c r="AM192" s="72"/>
      <c r="AN192" s="70"/>
      <c r="AO192" s="70"/>
      <c r="AP192" s="71"/>
      <c r="AQ192" s="75"/>
      <c r="AR192" s="71"/>
      <c r="AS192" s="74"/>
      <c r="AT192" s="74"/>
      <c r="AU192" s="73"/>
      <c r="AV192" s="74"/>
      <c r="AW192" s="75"/>
      <c r="AX192" s="75"/>
      <c r="AY192" s="75"/>
      <c r="AZ192" s="75"/>
      <c r="BA192" s="73"/>
      <c r="BB192" s="73"/>
      <c r="BC192" s="73"/>
      <c r="BD192" s="73"/>
      <c r="BE192" s="73"/>
      <c r="BF192" s="73"/>
      <c r="BG192" s="73"/>
      <c r="BH192" s="73"/>
      <c r="BI192" s="75"/>
      <c r="BJ192" s="74"/>
      <c r="BK192" s="74"/>
    </row>
    <row r="193" spans="34:63" x14ac:dyDescent="0.25">
      <c r="AH193" s="69"/>
      <c r="AI193" s="70"/>
      <c r="AJ193" s="70"/>
      <c r="AK193" s="71"/>
      <c r="AL193" s="70"/>
      <c r="AM193" s="72"/>
      <c r="AN193" s="70"/>
      <c r="AO193" s="70"/>
      <c r="AP193" s="75"/>
      <c r="AQ193" s="75"/>
      <c r="AR193" s="71"/>
      <c r="AS193" s="75"/>
      <c r="AT193" s="74"/>
      <c r="AU193" s="73"/>
      <c r="AV193" s="74"/>
      <c r="AW193" s="75"/>
      <c r="AX193" s="75"/>
      <c r="AY193" s="75"/>
      <c r="AZ193" s="75"/>
      <c r="BA193" s="73"/>
      <c r="BB193" s="73"/>
      <c r="BC193" s="73"/>
      <c r="BD193" s="73"/>
      <c r="BE193" s="73"/>
      <c r="BF193" s="73"/>
      <c r="BG193" s="73"/>
      <c r="BH193" s="73"/>
      <c r="BI193" s="75"/>
      <c r="BJ193" s="74"/>
      <c r="BK193" s="75"/>
    </row>
    <row r="194" spans="34:63" x14ac:dyDescent="0.25">
      <c r="AH194" s="69"/>
      <c r="AI194" s="70"/>
      <c r="AJ194" s="70"/>
      <c r="AK194" s="71"/>
      <c r="AL194" s="70"/>
      <c r="AM194" s="72"/>
      <c r="AN194" s="70"/>
      <c r="AO194" s="70"/>
      <c r="AP194" s="75"/>
      <c r="AQ194" s="71"/>
      <c r="AR194" s="71"/>
      <c r="AS194" s="74"/>
      <c r="AT194" s="74"/>
      <c r="AU194" s="73"/>
      <c r="AV194" s="74"/>
      <c r="AW194" s="73"/>
      <c r="AX194" s="73"/>
      <c r="AY194" s="73"/>
      <c r="AZ194" s="73"/>
      <c r="BA194" s="73"/>
      <c r="BB194" s="73"/>
      <c r="BC194" s="73"/>
      <c r="BD194" s="73"/>
      <c r="BE194" s="73"/>
      <c r="BF194" s="73"/>
      <c r="BG194" s="73"/>
      <c r="BH194" s="73"/>
      <c r="BI194" s="73"/>
      <c r="BJ194" s="74"/>
      <c r="BK194" s="74"/>
    </row>
    <row r="195" spans="34:63" x14ac:dyDescent="0.25">
      <c r="AH195" s="69"/>
      <c r="AI195" s="70"/>
      <c r="AJ195" s="70"/>
      <c r="AK195" s="71"/>
      <c r="AL195" s="70"/>
      <c r="AM195" s="72"/>
      <c r="AN195" s="70"/>
      <c r="AO195" s="70"/>
      <c r="AP195" s="71"/>
      <c r="AQ195" s="71"/>
      <c r="AR195" s="71"/>
      <c r="AS195" s="74"/>
      <c r="AT195" s="74"/>
      <c r="AU195" s="73"/>
      <c r="AV195" s="74"/>
      <c r="AW195" s="75"/>
      <c r="AX195" s="75"/>
      <c r="AY195" s="75"/>
      <c r="AZ195" s="75"/>
      <c r="BA195" s="73"/>
      <c r="BB195" s="73"/>
      <c r="BC195" s="73"/>
      <c r="BD195" s="73"/>
      <c r="BE195" s="73"/>
      <c r="BF195" s="73"/>
      <c r="BG195" s="73"/>
      <c r="BH195" s="73"/>
      <c r="BI195" s="75"/>
      <c r="BJ195" s="74"/>
      <c r="BK195" s="74"/>
    </row>
    <row r="196" spans="34:63" x14ac:dyDescent="0.25">
      <c r="AH196" s="69"/>
      <c r="AI196" s="70"/>
      <c r="AJ196" s="70"/>
      <c r="AK196" s="71"/>
      <c r="AL196" s="70"/>
      <c r="AM196" s="72"/>
      <c r="AN196" s="70"/>
      <c r="AO196" s="70"/>
      <c r="AP196" s="71"/>
      <c r="AQ196" s="71"/>
      <c r="AR196" s="71"/>
      <c r="AS196" s="74"/>
      <c r="AT196" s="74"/>
      <c r="AU196" s="73"/>
      <c r="AV196" s="74"/>
      <c r="AW196" s="75"/>
      <c r="AX196" s="75"/>
      <c r="AY196" s="75"/>
      <c r="AZ196" s="75"/>
      <c r="BA196" s="73"/>
      <c r="BB196" s="73"/>
      <c r="BC196" s="73"/>
      <c r="BD196" s="76"/>
      <c r="BE196" s="73"/>
      <c r="BF196" s="76"/>
      <c r="BG196" s="73"/>
      <c r="BH196" s="76"/>
      <c r="BI196" s="75"/>
      <c r="BJ196" s="74"/>
      <c r="BK196" s="74"/>
    </row>
    <row r="197" spans="34:63" x14ac:dyDescent="0.25">
      <c r="AH197" s="69"/>
      <c r="AI197" s="70"/>
      <c r="AJ197" s="70"/>
      <c r="AK197" s="71"/>
      <c r="AL197" s="70"/>
      <c r="AM197" s="72"/>
      <c r="AN197" s="70"/>
      <c r="AO197" s="70"/>
      <c r="AP197" s="77"/>
      <c r="AQ197" s="77"/>
      <c r="AR197" s="71"/>
      <c r="AS197" s="76"/>
      <c r="AT197" s="74"/>
      <c r="AU197" s="73"/>
      <c r="AV197" s="74"/>
      <c r="AW197" s="73"/>
      <c r="AX197" s="73"/>
      <c r="AY197" s="73"/>
      <c r="AZ197" s="73"/>
      <c r="BA197" s="73"/>
      <c r="BB197" s="73"/>
      <c r="BC197" s="73"/>
      <c r="BD197" s="76"/>
      <c r="BE197" s="73"/>
      <c r="BF197" s="76"/>
      <c r="BG197" s="73"/>
      <c r="BH197" s="76"/>
      <c r="BI197" s="73"/>
      <c r="BJ197" s="74"/>
      <c r="BK197" s="76"/>
    </row>
    <row r="198" spans="34:63" x14ac:dyDescent="0.25">
      <c r="AH198" s="69"/>
      <c r="AI198" s="70"/>
      <c r="AJ198" s="70"/>
      <c r="AK198" s="71"/>
      <c r="AL198" s="70"/>
      <c r="AM198" s="72"/>
      <c r="AN198" s="70"/>
      <c r="AO198" s="70"/>
      <c r="AP198" s="77"/>
      <c r="AQ198" s="71"/>
      <c r="AR198" s="71"/>
      <c r="AS198" s="74"/>
      <c r="AT198" s="74"/>
      <c r="AU198" s="73"/>
      <c r="AV198" s="74"/>
      <c r="AW198" s="73"/>
      <c r="AX198" s="73"/>
      <c r="AY198" s="73"/>
      <c r="AZ198" s="73"/>
      <c r="BA198" s="73"/>
      <c r="BB198" s="73"/>
      <c r="BC198" s="73"/>
      <c r="BD198" s="73"/>
      <c r="BE198" s="73"/>
      <c r="BF198" s="73"/>
      <c r="BG198" s="73"/>
      <c r="BH198" s="73"/>
      <c r="BI198" s="73"/>
      <c r="BJ198" s="74"/>
      <c r="BK198" s="74"/>
    </row>
    <row r="199" spans="34:63" x14ac:dyDescent="0.25">
      <c r="AH199" s="69"/>
      <c r="AI199" s="70"/>
      <c r="AJ199" s="70"/>
      <c r="AK199" s="71"/>
      <c r="AL199" s="70"/>
      <c r="AM199" s="72"/>
      <c r="AN199" s="70"/>
      <c r="AO199" s="70"/>
      <c r="AP199" s="73"/>
      <c r="AQ199" s="77"/>
      <c r="AR199" s="71"/>
      <c r="AS199" s="76"/>
      <c r="AT199" s="74"/>
      <c r="AU199" s="73"/>
      <c r="AV199" s="74"/>
      <c r="AW199" s="73"/>
      <c r="AX199" s="73"/>
      <c r="AY199" s="73"/>
      <c r="AZ199" s="73"/>
      <c r="BA199" s="73"/>
      <c r="BB199" s="73"/>
      <c r="BC199" s="73"/>
      <c r="BD199" s="76"/>
      <c r="BE199" s="73"/>
      <c r="BF199" s="76"/>
      <c r="BG199" s="73"/>
      <c r="BH199" s="76"/>
      <c r="BI199" s="73"/>
      <c r="BJ199" s="74"/>
      <c r="BK199" s="76"/>
    </row>
    <row r="200" spans="34:63" x14ac:dyDescent="0.25">
      <c r="AH200" s="69"/>
      <c r="AI200" s="70"/>
      <c r="AJ200" s="70"/>
      <c r="AK200" s="71"/>
      <c r="AL200" s="70"/>
      <c r="AM200" s="72"/>
      <c r="AN200" s="70"/>
      <c r="AO200" s="70"/>
      <c r="AP200" s="77"/>
      <c r="AQ200" s="77"/>
      <c r="AR200" s="71"/>
      <c r="AS200" s="76"/>
      <c r="AT200" s="74"/>
      <c r="AU200" s="73"/>
      <c r="AV200" s="74"/>
      <c r="AW200" s="73"/>
      <c r="AX200" s="73"/>
      <c r="AY200" s="73"/>
      <c r="AZ200" s="73"/>
      <c r="BA200" s="76"/>
      <c r="BB200" s="76"/>
      <c r="BC200" s="73"/>
      <c r="BD200" s="76"/>
      <c r="BE200" s="73"/>
      <c r="BF200" s="76"/>
      <c r="BG200" s="73"/>
      <c r="BH200" s="76"/>
      <c r="BI200" s="73"/>
      <c r="BJ200" s="74"/>
      <c r="BK200" s="76"/>
    </row>
    <row r="201" spans="34:63" x14ac:dyDescent="0.25">
      <c r="AH201" s="69"/>
      <c r="AI201" s="70"/>
      <c r="AJ201" s="70"/>
      <c r="AK201" s="71"/>
      <c r="AL201" s="70"/>
      <c r="AM201" s="72"/>
      <c r="AN201" s="70"/>
      <c r="AO201" s="70"/>
      <c r="AP201" s="73"/>
      <c r="AQ201" s="77"/>
      <c r="AR201" s="71"/>
      <c r="AS201" s="76"/>
      <c r="AT201" s="74"/>
      <c r="AU201" s="73"/>
      <c r="AV201" s="74"/>
      <c r="AW201" s="73"/>
      <c r="AX201" s="73"/>
      <c r="AY201" s="73"/>
      <c r="AZ201" s="73"/>
      <c r="BA201" s="73"/>
      <c r="BB201" s="73"/>
      <c r="BC201" s="73"/>
      <c r="BD201" s="73"/>
      <c r="BE201" s="73"/>
      <c r="BF201" s="73"/>
      <c r="BG201" s="73"/>
      <c r="BH201" s="73"/>
      <c r="BI201" s="73"/>
      <c r="BJ201" s="74"/>
      <c r="BK201" s="76"/>
    </row>
    <row r="202" spans="34:63" x14ac:dyDescent="0.25">
      <c r="AH202" s="69"/>
      <c r="AI202" s="70"/>
      <c r="AJ202" s="70"/>
      <c r="AK202" s="71"/>
      <c r="AL202" s="70"/>
      <c r="AM202" s="72"/>
      <c r="AN202" s="70"/>
      <c r="AO202" s="70"/>
      <c r="AP202" s="77"/>
      <c r="AQ202" s="77"/>
      <c r="AR202" s="71"/>
      <c r="AS202" s="76"/>
      <c r="AT202" s="74"/>
      <c r="AU202" s="73"/>
      <c r="AV202" s="74"/>
      <c r="AW202" s="73"/>
      <c r="AX202" s="73"/>
      <c r="AY202" s="73"/>
      <c r="AZ202" s="73"/>
      <c r="BA202" s="76"/>
      <c r="BB202" s="76"/>
      <c r="BC202" s="73"/>
      <c r="BD202" s="76"/>
      <c r="BE202" s="73"/>
      <c r="BF202" s="76"/>
      <c r="BG202" s="73"/>
      <c r="BH202" s="76"/>
      <c r="BI202" s="73"/>
      <c r="BJ202" s="74"/>
      <c r="BK202" s="76"/>
    </row>
    <row r="203" spans="34:63" x14ac:dyDescent="0.25">
      <c r="AH203" s="69"/>
      <c r="AI203" s="70"/>
      <c r="AJ203" s="70"/>
      <c r="AK203" s="71"/>
      <c r="AL203" s="70"/>
      <c r="AM203" s="72"/>
      <c r="AN203" s="70"/>
      <c r="AO203" s="70"/>
      <c r="AP203" s="77"/>
      <c r="AQ203" s="77"/>
      <c r="AR203" s="71"/>
      <c r="AS203" s="76"/>
      <c r="AT203" s="74"/>
      <c r="AU203" s="73"/>
      <c r="AV203" s="74"/>
      <c r="AW203" s="73"/>
      <c r="AX203" s="73"/>
      <c r="AY203" s="73"/>
      <c r="AZ203" s="73"/>
      <c r="BA203" s="73"/>
      <c r="BB203" s="73"/>
      <c r="BC203" s="73"/>
      <c r="BD203" s="73"/>
      <c r="BE203" s="73"/>
      <c r="BF203" s="73"/>
      <c r="BG203" s="73"/>
      <c r="BH203" s="73"/>
      <c r="BI203" s="73"/>
      <c r="BJ203" s="74"/>
      <c r="BK203" s="76"/>
    </row>
    <row r="204" spans="34:63" x14ac:dyDescent="0.25">
      <c r="AH204" s="69"/>
      <c r="AI204" s="70"/>
      <c r="AJ204" s="70"/>
      <c r="AK204" s="71"/>
      <c r="AL204" s="70"/>
      <c r="AM204" s="72"/>
      <c r="AN204" s="70"/>
      <c r="AO204" s="70"/>
      <c r="AP204" s="77"/>
      <c r="AQ204" s="77"/>
      <c r="AR204" s="71"/>
      <c r="AS204" s="76"/>
      <c r="AT204" s="74"/>
      <c r="AU204" s="73"/>
      <c r="AV204" s="74"/>
      <c r="AW204" s="73"/>
      <c r="AX204" s="73"/>
      <c r="AY204" s="73"/>
      <c r="AZ204" s="73"/>
      <c r="BA204" s="73"/>
      <c r="BB204" s="73"/>
      <c r="BC204" s="73"/>
      <c r="BD204" s="73"/>
      <c r="BE204" s="73"/>
      <c r="BF204" s="73"/>
      <c r="BG204" s="73"/>
      <c r="BH204" s="73"/>
      <c r="BI204" s="73"/>
      <c r="BJ204" s="74"/>
      <c r="BK204" s="76"/>
    </row>
    <row r="205" spans="34:63" x14ac:dyDescent="0.25">
      <c r="AH205" s="69"/>
      <c r="AI205" s="70"/>
      <c r="AJ205" s="70"/>
      <c r="AK205" s="71"/>
      <c r="AL205" s="70"/>
      <c r="AM205" s="72"/>
      <c r="AN205" s="70"/>
      <c r="AO205" s="70"/>
      <c r="AP205" s="77"/>
      <c r="AQ205" s="77"/>
      <c r="AR205" s="71"/>
      <c r="AS205" s="76"/>
      <c r="AT205" s="74"/>
      <c r="AU205" s="73"/>
      <c r="AV205" s="74"/>
      <c r="AW205" s="73"/>
      <c r="AX205" s="73"/>
      <c r="AY205" s="73"/>
      <c r="AZ205" s="73"/>
      <c r="BA205" s="73"/>
      <c r="BB205" s="73"/>
      <c r="BC205" s="73"/>
      <c r="BD205" s="76"/>
      <c r="BE205" s="73"/>
      <c r="BF205" s="76"/>
      <c r="BG205" s="73"/>
      <c r="BH205" s="76"/>
      <c r="BI205" s="73"/>
      <c r="BJ205" s="74"/>
      <c r="BK205" s="76"/>
    </row>
    <row r="206" spans="34:63" x14ac:dyDescent="0.25">
      <c r="AH206" s="69"/>
      <c r="AI206" s="70"/>
      <c r="AJ206" s="70"/>
      <c r="AK206" s="71"/>
      <c r="AL206" s="70"/>
      <c r="AM206" s="72"/>
      <c r="AN206" s="70"/>
      <c r="AO206" s="70"/>
      <c r="AP206" s="77"/>
      <c r="AQ206" s="77"/>
      <c r="AR206" s="71"/>
      <c r="AS206" s="76"/>
      <c r="AT206" s="74"/>
      <c r="AU206" s="73"/>
      <c r="AV206" s="74"/>
      <c r="AW206" s="73"/>
      <c r="AX206" s="73"/>
      <c r="AY206" s="73"/>
      <c r="AZ206" s="73"/>
      <c r="BA206" s="73"/>
      <c r="BB206" s="73"/>
      <c r="BC206" s="73"/>
      <c r="BD206" s="76"/>
      <c r="BE206" s="73"/>
      <c r="BF206" s="76"/>
      <c r="BG206" s="73"/>
      <c r="BH206" s="76"/>
      <c r="BI206" s="73"/>
      <c r="BJ206" s="74"/>
      <c r="BK206" s="76"/>
    </row>
    <row r="207" spans="34:63" x14ac:dyDescent="0.25">
      <c r="AH207" s="69"/>
      <c r="AI207" s="70"/>
      <c r="AJ207" s="70"/>
      <c r="AK207" s="71"/>
      <c r="AL207" s="70"/>
      <c r="AM207" s="72"/>
      <c r="AN207" s="70"/>
      <c r="AO207" s="70"/>
      <c r="AP207" s="77"/>
      <c r="AQ207" s="77"/>
      <c r="AR207" s="71"/>
      <c r="AS207" s="76"/>
      <c r="AT207" s="74"/>
      <c r="AU207" s="73"/>
      <c r="AV207" s="74"/>
      <c r="AW207" s="73"/>
      <c r="AX207" s="73"/>
      <c r="AY207" s="73"/>
      <c r="AZ207" s="73"/>
      <c r="BA207" s="73"/>
      <c r="BB207" s="73"/>
      <c r="BC207" s="73"/>
      <c r="BD207" s="73"/>
      <c r="BE207" s="73"/>
      <c r="BF207" s="73"/>
      <c r="BG207" s="73"/>
      <c r="BH207" s="73"/>
      <c r="BI207" s="73"/>
      <c r="BJ207" s="74"/>
      <c r="BK207" s="76"/>
    </row>
    <row r="208" spans="34:63" x14ac:dyDescent="0.25">
      <c r="AH208" s="69"/>
      <c r="AI208" s="70"/>
      <c r="AJ208" s="70"/>
      <c r="AK208" s="71"/>
      <c r="AL208" s="70"/>
      <c r="AM208" s="72"/>
      <c r="AN208" s="70"/>
      <c r="AO208" s="70"/>
      <c r="AP208" s="77"/>
      <c r="AQ208" s="77"/>
      <c r="AR208" s="71"/>
      <c r="AS208" s="76"/>
      <c r="AT208" s="74"/>
      <c r="AU208" s="73"/>
      <c r="AV208" s="74"/>
      <c r="AW208" s="73"/>
      <c r="AX208" s="73"/>
      <c r="AY208" s="73"/>
      <c r="AZ208" s="73"/>
      <c r="BA208" s="73"/>
      <c r="BB208" s="73"/>
      <c r="BC208" s="73"/>
      <c r="BD208" s="76"/>
      <c r="BE208" s="73"/>
      <c r="BF208" s="76"/>
      <c r="BG208" s="73"/>
      <c r="BH208" s="76"/>
      <c r="BI208" s="73"/>
      <c r="BJ208" s="74"/>
      <c r="BK208" s="76"/>
    </row>
    <row r="209" spans="34:63" x14ac:dyDescent="0.25">
      <c r="AH209" s="69"/>
      <c r="AI209" s="70"/>
      <c r="AJ209" s="70"/>
      <c r="AK209" s="71"/>
      <c r="AL209" s="70"/>
      <c r="AM209" s="72"/>
      <c r="AN209" s="70"/>
      <c r="AO209" s="70"/>
      <c r="AP209" s="77"/>
      <c r="AQ209" s="77"/>
      <c r="AR209" s="71"/>
      <c r="AS209" s="76"/>
      <c r="AT209" s="74"/>
      <c r="AU209" s="73"/>
      <c r="AV209" s="74"/>
      <c r="AW209" s="73"/>
      <c r="AX209" s="73"/>
      <c r="AY209" s="73"/>
      <c r="AZ209" s="73"/>
      <c r="BA209" s="73"/>
      <c r="BB209" s="73"/>
      <c r="BC209" s="73"/>
      <c r="BD209" s="73"/>
      <c r="BE209" s="73"/>
      <c r="BF209" s="73"/>
      <c r="BG209" s="73"/>
      <c r="BH209" s="73"/>
      <c r="BI209" s="73"/>
      <c r="BJ209" s="74"/>
      <c r="BK209" s="76"/>
    </row>
    <row r="210" spans="34:63" x14ac:dyDescent="0.25">
      <c r="AH210" s="69"/>
      <c r="AI210" s="70"/>
      <c r="AJ210" s="70"/>
      <c r="AK210" s="71"/>
      <c r="AL210" s="70"/>
      <c r="AM210" s="72"/>
      <c r="AN210" s="70"/>
      <c r="AO210" s="70"/>
      <c r="AP210" s="73"/>
      <c r="AQ210" s="73"/>
      <c r="AR210" s="71"/>
      <c r="AS210" s="73"/>
      <c r="AT210" s="74"/>
      <c r="AU210" s="73"/>
      <c r="AV210" s="74"/>
      <c r="AW210" s="73"/>
      <c r="AX210" s="73"/>
      <c r="AY210" s="73"/>
      <c r="AZ210" s="73"/>
      <c r="BA210" s="73"/>
      <c r="BB210" s="73"/>
      <c r="BC210" s="73"/>
      <c r="BD210" s="73"/>
      <c r="BE210" s="73"/>
      <c r="BF210" s="73"/>
      <c r="BG210" s="73"/>
      <c r="BH210" s="73"/>
      <c r="BI210" s="73"/>
      <c r="BJ210" s="74"/>
      <c r="BK210" s="73"/>
    </row>
    <row r="211" spans="34:63" x14ac:dyDescent="0.25">
      <c r="AH211" s="69"/>
      <c r="AI211" s="70"/>
      <c r="AJ211" s="70"/>
      <c r="AK211" s="71"/>
      <c r="AL211" s="70"/>
      <c r="AM211" s="72"/>
      <c r="AN211" s="70"/>
      <c r="AO211" s="70"/>
      <c r="AP211" s="73"/>
      <c r="AQ211" s="71"/>
      <c r="AR211" s="71"/>
      <c r="AS211" s="74"/>
      <c r="AT211" s="74"/>
      <c r="AU211" s="73"/>
      <c r="AV211" s="74"/>
      <c r="AW211" s="73"/>
      <c r="AX211" s="73"/>
      <c r="AY211" s="73"/>
      <c r="AZ211" s="73"/>
      <c r="BA211" s="73"/>
      <c r="BB211" s="73"/>
      <c r="BC211" s="76"/>
      <c r="BD211" s="76"/>
      <c r="BE211" s="76"/>
      <c r="BF211" s="76"/>
      <c r="BG211" s="76"/>
      <c r="BH211" s="76"/>
      <c r="BI211" s="73"/>
      <c r="BJ211" s="74"/>
      <c r="BK211" s="74"/>
    </row>
    <row r="212" spans="34:63" x14ac:dyDescent="0.25">
      <c r="AH212" s="69"/>
      <c r="AI212" s="70"/>
      <c r="AJ212" s="70"/>
      <c r="AK212" s="71"/>
      <c r="AL212" s="70"/>
      <c r="AM212" s="72"/>
      <c r="AN212" s="70"/>
      <c r="AO212" s="70"/>
      <c r="AP212" s="73"/>
      <c r="AQ212" s="77"/>
      <c r="AR212" s="71"/>
      <c r="AS212" s="76"/>
      <c r="AT212" s="74"/>
      <c r="AU212" s="73"/>
      <c r="AV212" s="74"/>
      <c r="AW212" s="73"/>
      <c r="AX212" s="73"/>
      <c r="AY212" s="73"/>
      <c r="AZ212" s="73"/>
      <c r="BA212" s="73"/>
      <c r="BB212" s="73"/>
      <c r="BC212" s="73"/>
      <c r="BD212" s="76"/>
      <c r="BE212" s="73"/>
      <c r="BF212" s="76"/>
      <c r="BG212" s="73"/>
      <c r="BH212" s="76"/>
      <c r="BI212" s="73"/>
      <c r="BJ212" s="74"/>
      <c r="BK212" s="76"/>
    </row>
    <row r="213" spans="34:63" x14ac:dyDescent="0.25">
      <c r="AH213" s="69"/>
      <c r="AI213" s="70"/>
      <c r="AJ213" s="70"/>
      <c r="AK213" s="71"/>
      <c r="AL213" s="70"/>
      <c r="AM213" s="72"/>
      <c r="AN213" s="70"/>
      <c r="AO213" s="70"/>
      <c r="AP213" s="77"/>
      <c r="AQ213" s="77"/>
      <c r="AR213" s="71"/>
      <c r="AS213" s="76"/>
      <c r="AT213" s="74"/>
      <c r="AU213" s="73"/>
      <c r="AV213" s="74"/>
      <c r="AW213" s="73"/>
      <c r="AX213" s="73"/>
      <c r="AY213" s="73"/>
      <c r="AZ213" s="73"/>
      <c r="BA213" s="73"/>
      <c r="BB213" s="73"/>
      <c r="BC213" s="73"/>
      <c r="BD213" s="73"/>
      <c r="BE213" s="73"/>
      <c r="BF213" s="73"/>
      <c r="BG213" s="73"/>
      <c r="BH213" s="73"/>
      <c r="BI213" s="73"/>
      <c r="BJ213" s="74"/>
      <c r="BK213" s="76"/>
    </row>
    <row r="214" spans="34:63" x14ac:dyDescent="0.25">
      <c r="AH214" s="69"/>
      <c r="AI214" s="70"/>
      <c r="AJ214" s="70"/>
      <c r="AK214" s="71"/>
      <c r="AL214" s="70"/>
      <c r="AM214" s="72"/>
      <c r="AN214" s="70"/>
      <c r="AO214" s="70"/>
      <c r="AP214" s="77"/>
      <c r="AQ214" s="77"/>
      <c r="AR214" s="71"/>
      <c r="AS214" s="76"/>
      <c r="AT214" s="74"/>
      <c r="AU214" s="73"/>
      <c r="AV214" s="74"/>
      <c r="AW214" s="73"/>
      <c r="AX214" s="73"/>
      <c r="AY214" s="73"/>
      <c r="AZ214" s="73"/>
      <c r="BA214" s="73"/>
      <c r="BB214" s="73"/>
      <c r="BC214" s="73"/>
      <c r="BD214" s="73"/>
      <c r="BE214" s="73"/>
      <c r="BF214" s="73"/>
      <c r="BG214" s="73"/>
      <c r="BH214" s="73"/>
      <c r="BI214" s="73"/>
      <c r="BJ214" s="74"/>
      <c r="BK214" s="76"/>
    </row>
    <row r="215" spans="34:63" x14ac:dyDescent="0.25">
      <c r="AH215" s="69"/>
      <c r="AI215" s="70"/>
      <c r="AJ215" s="70"/>
      <c r="AK215" s="71"/>
      <c r="AL215" s="70"/>
      <c r="AM215" s="72"/>
      <c r="AN215" s="70"/>
      <c r="AO215" s="70"/>
      <c r="AP215" s="77"/>
      <c r="AQ215" s="77"/>
      <c r="AR215" s="71"/>
      <c r="AS215" s="76"/>
      <c r="AT215" s="74"/>
      <c r="AU215" s="73"/>
      <c r="AV215" s="74"/>
      <c r="AW215" s="73"/>
      <c r="AX215" s="73"/>
      <c r="AY215" s="73"/>
      <c r="AZ215" s="73"/>
      <c r="BA215" s="73"/>
      <c r="BB215" s="73"/>
      <c r="BC215" s="73"/>
      <c r="BD215" s="73"/>
      <c r="BE215" s="73"/>
      <c r="BF215" s="73"/>
      <c r="BG215" s="73"/>
      <c r="BH215" s="73"/>
      <c r="BI215" s="73"/>
      <c r="BJ215" s="74"/>
      <c r="BK215" s="76"/>
    </row>
    <row r="216" spans="34:63" x14ac:dyDescent="0.25">
      <c r="AH216" s="69"/>
      <c r="AI216" s="70"/>
      <c r="AJ216" s="70"/>
      <c r="AK216" s="71"/>
      <c r="AL216" s="70"/>
      <c r="AM216" s="72"/>
      <c r="AN216" s="70"/>
      <c r="AO216" s="70"/>
      <c r="AP216" s="77"/>
      <c r="AQ216" s="73"/>
      <c r="AR216" s="71"/>
      <c r="AS216" s="76"/>
      <c r="AT216" s="74"/>
      <c r="AU216" s="73"/>
      <c r="AV216" s="74"/>
      <c r="AW216" s="73"/>
      <c r="AX216" s="73"/>
      <c r="AY216" s="73"/>
      <c r="AZ216" s="73"/>
      <c r="BA216" s="73"/>
      <c r="BB216" s="73"/>
      <c r="BC216" s="73"/>
      <c r="BD216" s="73"/>
      <c r="BE216" s="73"/>
      <c r="BF216" s="73"/>
      <c r="BG216" s="73"/>
      <c r="BH216" s="73"/>
      <c r="BI216" s="73"/>
      <c r="BJ216" s="74"/>
      <c r="BK216" s="76"/>
    </row>
    <row r="217" spans="34:63" x14ac:dyDescent="0.25">
      <c r="AH217" s="69"/>
      <c r="AI217" s="70"/>
      <c r="AJ217" s="70"/>
      <c r="AK217" s="71"/>
      <c r="AL217" s="70"/>
      <c r="AM217" s="72"/>
      <c r="AN217" s="70"/>
      <c r="AO217" s="70"/>
      <c r="AP217" s="77"/>
      <c r="AQ217" s="77"/>
      <c r="AR217" s="71"/>
      <c r="AS217" s="76"/>
      <c r="AT217" s="74"/>
      <c r="AU217" s="73"/>
      <c r="AV217" s="74"/>
      <c r="AW217" s="73"/>
      <c r="AX217" s="73"/>
      <c r="AY217" s="73"/>
      <c r="AZ217" s="73"/>
      <c r="BA217" s="73"/>
      <c r="BB217" s="73"/>
      <c r="BC217" s="73"/>
      <c r="BD217" s="73"/>
      <c r="BE217" s="73"/>
      <c r="BF217" s="73"/>
      <c r="BG217" s="73"/>
      <c r="BH217" s="73"/>
      <c r="BI217" s="73"/>
      <c r="BJ217" s="74"/>
      <c r="BK217" s="76"/>
    </row>
    <row r="218" spans="34:63" x14ac:dyDescent="0.25">
      <c r="AH218" s="69"/>
      <c r="AI218" s="70"/>
      <c r="AJ218" s="70"/>
      <c r="AK218" s="71"/>
      <c r="AL218" s="70"/>
      <c r="AM218" s="72"/>
      <c r="AN218" s="70"/>
      <c r="AO218" s="70"/>
      <c r="AP218" s="73"/>
      <c r="AQ218" s="77"/>
      <c r="AR218" s="71"/>
      <c r="AS218" s="76"/>
      <c r="AT218" s="74"/>
      <c r="AU218" s="73"/>
      <c r="AV218" s="74"/>
      <c r="AW218" s="73"/>
      <c r="AX218" s="73"/>
      <c r="AY218" s="73"/>
      <c r="AZ218" s="73"/>
      <c r="BA218" s="73"/>
      <c r="BB218" s="73"/>
      <c r="BC218" s="73"/>
      <c r="BD218" s="76"/>
      <c r="BE218" s="73"/>
      <c r="BF218" s="76"/>
      <c r="BG218" s="73"/>
      <c r="BH218" s="76"/>
      <c r="BI218" s="73"/>
      <c r="BJ218" s="74"/>
      <c r="BK218" s="76"/>
    </row>
    <row r="219" spans="34:63" x14ac:dyDescent="0.25">
      <c r="AH219" s="69"/>
      <c r="AI219" s="70"/>
      <c r="AJ219" s="70"/>
      <c r="AK219" s="71"/>
      <c r="AL219" s="70"/>
      <c r="AM219" s="72"/>
      <c r="AN219" s="70"/>
      <c r="AO219" s="70"/>
      <c r="AP219" s="77"/>
      <c r="AQ219" s="77"/>
      <c r="AR219" s="71"/>
      <c r="AS219" s="76"/>
      <c r="AT219" s="74"/>
      <c r="AU219" s="73"/>
      <c r="AV219" s="74"/>
      <c r="AW219" s="73"/>
      <c r="AX219" s="73"/>
      <c r="AY219" s="73"/>
      <c r="AZ219" s="73"/>
      <c r="BA219" s="73"/>
      <c r="BB219" s="73"/>
      <c r="BC219" s="76"/>
      <c r="BD219" s="76"/>
      <c r="BE219" s="76"/>
      <c r="BF219" s="76"/>
      <c r="BG219" s="76"/>
      <c r="BH219" s="76"/>
      <c r="BI219" s="73"/>
      <c r="BJ219" s="74"/>
      <c r="BK219" s="76"/>
    </row>
    <row r="220" spans="34:63" x14ac:dyDescent="0.25">
      <c r="AH220" s="69"/>
      <c r="AI220" s="70"/>
      <c r="AJ220" s="70"/>
      <c r="AK220" s="71"/>
      <c r="AL220" s="70"/>
      <c r="AM220" s="72"/>
      <c r="AN220" s="70"/>
      <c r="AO220" s="70"/>
      <c r="AP220" s="77"/>
      <c r="AQ220" s="77"/>
      <c r="AR220" s="71"/>
      <c r="AS220" s="76"/>
      <c r="AT220" s="74"/>
      <c r="AU220" s="73"/>
      <c r="AV220" s="74"/>
      <c r="AW220" s="73"/>
      <c r="AX220" s="73"/>
      <c r="AY220" s="73"/>
      <c r="AZ220" s="73"/>
      <c r="BA220" s="73"/>
      <c r="BB220" s="73"/>
      <c r="BC220" s="73"/>
      <c r="BD220" s="76"/>
      <c r="BE220" s="73"/>
      <c r="BF220" s="76"/>
      <c r="BG220" s="73"/>
      <c r="BH220" s="76"/>
      <c r="BI220" s="73"/>
      <c r="BJ220" s="74"/>
      <c r="BK220" s="76"/>
    </row>
    <row r="221" spans="34:63" x14ac:dyDescent="0.25">
      <c r="AH221" s="69"/>
      <c r="AI221" s="70"/>
      <c r="AJ221" s="70"/>
      <c r="AK221" s="71"/>
      <c r="AL221" s="70"/>
      <c r="AM221" s="72"/>
      <c r="AN221" s="70"/>
      <c r="AO221" s="70"/>
      <c r="AP221" s="77"/>
      <c r="AQ221" s="77"/>
      <c r="AR221" s="71"/>
      <c r="AS221" s="76"/>
      <c r="AT221" s="74"/>
      <c r="AU221" s="73"/>
      <c r="AV221" s="74"/>
      <c r="AW221" s="73"/>
      <c r="AX221" s="73"/>
      <c r="AY221" s="73"/>
      <c r="AZ221" s="73"/>
      <c r="BA221" s="73"/>
      <c r="BB221" s="73"/>
      <c r="BC221" s="73"/>
      <c r="BD221" s="76"/>
      <c r="BE221" s="73"/>
      <c r="BF221" s="76"/>
      <c r="BG221" s="73"/>
      <c r="BH221" s="76"/>
      <c r="BI221" s="73"/>
      <c r="BJ221" s="74"/>
      <c r="BK221" s="76"/>
    </row>
    <row r="222" spans="34:63" x14ac:dyDescent="0.25">
      <c r="AH222" s="69"/>
      <c r="AI222" s="70"/>
      <c r="AJ222" s="70"/>
      <c r="AK222" s="71"/>
      <c r="AL222" s="70"/>
      <c r="AM222" s="72"/>
      <c r="AN222" s="70"/>
      <c r="AO222" s="70"/>
      <c r="AP222" s="77"/>
      <c r="AQ222" s="77"/>
      <c r="AR222" s="71"/>
      <c r="AS222" s="76"/>
      <c r="AT222" s="74"/>
      <c r="AU222" s="73"/>
      <c r="AV222" s="74"/>
      <c r="AW222" s="73"/>
      <c r="AX222" s="73"/>
      <c r="AY222" s="73"/>
      <c r="AZ222" s="73"/>
      <c r="BA222" s="73"/>
      <c r="BB222" s="73"/>
      <c r="BC222" s="73"/>
      <c r="BD222" s="76"/>
      <c r="BE222" s="73"/>
      <c r="BF222" s="76"/>
      <c r="BG222" s="73"/>
      <c r="BH222" s="76"/>
      <c r="BI222" s="73"/>
      <c r="BJ222" s="74"/>
      <c r="BK222" s="76"/>
    </row>
    <row r="223" spans="34:63" x14ac:dyDescent="0.25">
      <c r="AH223" s="69"/>
      <c r="AI223" s="70"/>
      <c r="AJ223" s="70"/>
      <c r="AK223" s="71"/>
      <c r="AL223" s="70"/>
      <c r="AM223" s="72"/>
      <c r="AN223" s="70"/>
      <c r="AO223" s="70"/>
      <c r="AP223" s="73"/>
      <c r="AQ223" s="77"/>
      <c r="AR223" s="71"/>
      <c r="AS223" s="76"/>
      <c r="AT223" s="74"/>
      <c r="AU223" s="73"/>
      <c r="AV223" s="74"/>
      <c r="AW223" s="73"/>
      <c r="AX223" s="73"/>
      <c r="AY223" s="73"/>
      <c r="AZ223" s="73"/>
      <c r="BA223" s="73"/>
      <c r="BB223" s="73"/>
      <c r="BC223" s="73"/>
      <c r="BD223" s="73"/>
      <c r="BE223" s="73"/>
      <c r="BF223" s="73"/>
      <c r="BG223" s="73"/>
      <c r="BH223" s="73"/>
      <c r="BI223" s="73"/>
      <c r="BJ223" s="74"/>
      <c r="BK223" s="76"/>
    </row>
    <row r="224" spans="34:63" x14ac:dyDescent="0.25">
      <c r="AH224" s="69"/>
      <c r="AI224" s="70"/>
      <c r="AJ224" s="70"/>
      <c r="AK224" s="71"/>
      <c r="AL224" s="70"/>
      <c r="AM224" s="72"/>
      <c r="AN224" s="70"/>
      <c r="AO224" s="70"/>
      <c r="AP224" s="77"/>
      <c r="AQ224" s="77"/>
      <c r="AR224" s="71"/>
      <c r="AS224" s="76"/>
      <c r="AT224" s="74"/>
      <c r="AU224" s="73"/>
      <c r="AV224" s="74"/>
      <c r="AW224" s="73"/>
      <c r="AX224" s="73"/>
      <c r="AY224" s="73"/>
      <c r="AZ224" s="73"/>
      <c r="BA224" s="73"/>
      <c r="BB224" s="73"/>
      <c r="BC224" s="73"/>
      <c r="BD224" s="73"/>
      <c r="BE224" s="73"/>
      <c r="BF224" s="73"/>
      <c r="BG224" s="73"/>
      <c r="BH224" s="73"/>
      <c r="BI224" s="73"/>
      <c r="BJ224" s="74"/>
      <c r="BK224" s="76"/>
    </row>
    <row r="225" spans="34:63" x14ac:dyDescent="0.25">
      <c r="AH225" s="69"/>
      <c r="AI225" s="70"/>
      <c r="AJ225" s="70"/>
      <c r="AK225" s="71"/>
      <c r="AL225" s="70"/>
      <c r="AM225" s="72"/>
      <c r="AN225" s="70"/>
      <c r="AO225" s="70"/>
      <c r="AP225" s="73"/>
      <c r="AQ225" s="77"/>
      <c r="AR225" s="71"/>
      <c r="AS225" s="76"/>
      <c r="AT225" s="74"/>
      <c r="AU225" s="73"/>
      <c r="AV225" s="74"/>
      <c r="AW225" s="73"/>
      <c r="AX225" s="73"/>
      <c r="AY225" s="73"/>
      <c r="AZ225" s="73"/>
      <c r="BA225" s="73"/>
      <c r="BB225" s="73"/>
      <c r="BC225" s="76"/>
      <c r="BD225" s="76"/>
      <c r="BE225" s="76"/>
      <c r="BF225" s="76"/>
      <c r="BG225" s="76"/>
      <c r="BH225" s="76"/>
      <c r="BI225" s="73"/>
      <c r="BJ225" s="74"/>
      <c r="BK225" s="76"/>
    </row>
    <row r="226" spans="34:63" x14ac:dyDescent="0.25">
      <c r="AH226" s="69"/>
      <c r="AI226" s="70"/>
      <c r="AJ226" s="70"/>
      <c r="AK226" s="71"/>
      <c r="AL226" s="70"/>
      <c r="AM226" s="72"/>
      <c r="AN226" s="70"/>
      <c r="AO226" s="70"/>
      <c r="AP226" s="73"/>
      <c r="AQ226" s="77"/>
      <c r="AR226" s="71"/>
      <c r="AS226" s="76"/>
      <c r="AT226" s="74"/>
      <c r="AU226" s="73"/>
      <c r="AV226" s="74"/>
      <c r="AW226" s="73"/>
      <c r="AX226" s="73"/>
      <c r="AY226" s="73"/>
      <c r="AZ226" s="73"/>
      <c r="BA226" s="73"/>
      <c r="BB226" s="73"/>
      <c r="BC226" s="73"/>
      <c r="BD226" s="76"/>
      <c r="BE226" s="73"/>
      <c r="BF226" s="76"/>
      <c r="BG226" s="73"/>
      <c r="BH226" s="76"/>
      <c r="BI226" s="73"/>
      <c r="BJ226" s="74"/>
      <c r="BK226" s="76"/>
    </row>
    <row r="227" spans="34:63" x14ac:dyDescent="0.25">
      <c r="AH227" s="69"/>
      <c r="AI227" s="70"/>
      <c r="AJ227" s="70"/>
      <c r="AK227" s="71"/>
      <c r="AL227" s="70"/>
      <c r="AM227" s="72"/>
      <c r="AN227" s="70"/>
      <c r="AO227" s="70"/>
      <c r="AP227" s="77"/>
      <c r="AQ227" s="77"/>
      <c r="AR227" s="71"/>
      <c r="AS227" s="76"/>
      <c r="AT227" s="74"/>
      <c r="AU227" s="73"/>
      <c r="AV227" s="74"/>
      <c r="AW227" s="73"/>
      <c r="AX227" s="73"/>
      <c r="AY227" s="73"/>
      <c r="AZ227" s="73"/>
      <c r="BA227" s="73"/>
      <c r="BB227" s="73"/>
      <c r="BC227" s="73"/>
      <c r="BD227" s="73"/>
      <c r="BE227" s="73"/>
      <c r="BF227" s="73"/>
      <c r="BG227" s="73"/>
      <c r="BH227" s="73"/>
      <c r="BI227" s="73"/>
      <c r="BJ227" s="74"/>
      <c r="BK227" s="76"/>
    </row>
    <row r="228" spans="34:63" x14ac:dyDescent="0.25">
      <c r="AH228" s="69"/>
      <c r="AI228" s="70"/>
      <c r="AJ228" s="70"/>
      <c r="AK228" s="71"/>
      <c r="AL228" s="70"/>
      <c r="AM228" s="72"/>
      <c r="AN228" s="70"/>
      <c r="AO228" s="70"/>
      <c r="AP228" s="73"/>
      <c r="AQ228" s="73"/>
      <c r="AR228" s="71"/>
      <c r="AS228" s="73"/>
      <c r="AT228" s="74"/>
      <c r="AU228" s="73"/>
      <c r="AV228" s="74"/>
      <c r="AW228" s="73"/>
      <c r="AX228" s="73"/>
      <c r="AY228" s="73"/>
      <c r="AZ228" s="73"/>
      <c r="BA228" s="73"/>
      <c r="BB228" s="73"/>
      <c r="BC228" s="73"/>
      <c r="BD228" s="76"/>
      <c r="BE228" s="73"/>
      <c r="BF228" s="76"/>
      <c r="BG228" s="73"/>
      <c r="BH228" s="76"/>
      <c r="BI228" s="73"/>
      <c r="BJ228" s="74"/>
      <c r="BK228" s="73"/>
    </row>
    <row r="229" spans="34:63" x14ac:dyDescent="0.25">
      <c r="AH229" s="69"/>
      <c r="AI229" s="70"/>
      <c r="AJ229" s="70"/>
      <c r="AK229" s="71"/>
      <c r="AL229" s="70"/>
      <c r="AM229" s="72"/>
      <c r="AN229" s="70"/>
      <c r="AO229" s="70"/>
      <c r="AP229" s="73"/>
      <c r="AQ229" s="73"/>
      <c r="AR229" s="71"/>
      <c r="AS229" s="73"/>
      <c r="AT229" s="74"/>
      <c r="AU229" s="73"/>
      <c r="AV229" s="74"/>
      <c r="AW229" s="73"/>
      <c r="AX229" s="73"/>
      <c r="AY229" s="73"/>
      <c r="AZ229" s="73"/>
      <c r="BA229" s="73"/>
      <c r="BB229" s="73"/>
      <c r="BC229" s="76"/>
      <c r="BD229" s="76"/>
      <c r="BE229" s="76"/>
      <c r="BF229" s="76"/>
      <c r="BG229" s="76"/>
      <c r="BH229" s="76"/>
      <c r="BI229" s="73"/>
      <c r="BJ229" s="74"/>
      <c r="BK229" s="73"/>
    </row>
    <row r="230" spans="34:63" x14ac:dyDescent="0.25">
      <c r="AH230" s="69"/>
      <c r="AI230" s="70"/>
      <c r="AJ230" s="70"/>
      <c r="AK230" s="71"/>
      <c r="AL230" s="70"/>
      <c r="AM230" s="72"/>
      <c r="AN230" s="70"/>
      <c r="AO230" s="70"/>
      <c r="AP230" s="77"/>
      <c r="AQ230" s="77"/>
      <c r="AR230" s="71"/>
      <c r="AS230" s="76"/>
      <c r="AT230" s="74"/>
      <c r="AU230" s="73"/>
      <c r="AV230" s="74"/>
      <c r="AW230" s="73"/>
      <c r="AX230" s="73"/>
      <c r="AY230" s="73"/>
      <c r="AZ230" s="73"/>
      <c r="BA230" s="73"/>
      <c r="BB230" s="73"/>
      <c r="BC230" s="73"/>
      <c r="BD230" s="73"/>
      <c r="BE230" s="73"/>
      <c r="BF230" s="73"/>
      <c r="BG230" s="73"/>
      <c r="BH230" s="73"/>
      <c r="BI230" s="73"/>
      <c r="BJ230" s="74"/>
      <c r="BK230" s="76"/>
    </row>
    <row r="231" spans="34:63" x14ac:dyDescent="0.25">
      <c r="AH231" s="69"/>
      <c r="AI231" s="70"/>
      <c r="AJ231" s="70"/>
      <c r="AK231" s="71"/>
      <c r="AL231" s="70"/>
      <c r="AM231" s="72"/>
      <c r="AN231" s="70"/>
      <c r="AO231" s="70"/>
      <c r="AP231" s="73"/>
      <c r="AQ231" s="73"/>
      <c r="AR231" s="71"/>
      <c r="AS231" s="73"/>
      <c r="AT231" s="74"/>
      <c r="AU231" s="73"/>
      <c r="AV231" s="74"/>
      <c r="AW231" s="73"/>
      <c r="AX231" s="73"/>
      <c r="AY231" s="73"/>
      <c r="AZ231" s="73"/>
      <c r="BA231" s="73"/>
      <c r="BB231" s="73"/>
      <c r="BC231" s="73"/>
      <c r="BD231" s="73"/>
      <c r="BE231" s="73"/>
      <c r="BF231" s="73"/>
      <c r="BG231" s="73"/>
      <c r="BH231" s="73"/>
      <c r="BI231" s="73"/>
      <c r="BJ231" s="74"/>
      <c r="BK231" s="73"/>
    </row>
    <row r="232" spans="34:63" x14ac:dyDescent="0.25">
      <c r="AH232" s="69"/>
      <c r="AI232" s="70"/>
      <c r="AJ232" s="70"/>
      <c r="AK232" s="71"/>
      <c r="AL232" s="70"/>
      <c r="AM232" s="72"/>
      <c r="AN232" s="70"/>
      <c r="AO232" s="70"/>
      <c r="AP232" s="73"/>
      <c r="AQ232" s="73"/>
      <c r="AR232" s="71"/>
      <c r="AS232" s="73"/>
      <c r="AT232" s="74"/>
      <c r="AU232" s="73"/>
      <c r="AV232" s="74"/>
      <c r="AW232" s="73"/>
      <c r="AX232" s="73"/>
      <c r="AY232" s="73"/>
      <c r="AZ232" s="73"/>
      <c r="BA232" s="73"/>
      <c r="BB232" s="73"/>
      <c r="BC232" s="73"/>
      <c r="BD232" s="76"/>
      <c r="BE232" s="73"/>
      <c r="BF232" s="76"/>
      <c r="BG232" s="73"/>
      <c r="BH232" s="76"/>
      <c r="BI232" s="73"/>
      <c r="BJ232" s="74"/>
      <c r="BK232" s="73"/>
    </row>
    <row r="233" spans="34:63" x14ac:dyDescent="0.25">
      <c r="AH233" s="69"/>
      <c r="AI233" s="70"/>
      <c r="AJ233" s="70"/>
      <c r="AK233" s="71"/>
      <c r="AL233" s="70"/>
      <c r="AM233" s="72"/>
      <c r="AN233" s="70"/>
      <c r="AO233" s="70"/>
      <c r="AP233" s="77"/>
      <c r="AQ233" s="77"/>
      <c r="AR233" s="71"/>
      <c r="AS233" s="76"/>
      <c r="AT233" s="74"/>
      <c r="AU233" s="73"/>
      <c r="AV233" s="74"/>
      <c r="AW233" s="73"/>
      <c r="AX233" s="73"/>
      <c r="AY233" s="73"/>
      <c r="AZ233" s="73"/>
      <c r="BA233" s="73"/>
      <c r="BB233" s="73"/>
      <c r="BC233" s="73"/>
      <c r="BD233" s="73"/>
      <c r="BE233" s="73"/>
      <c r="BF233" s="73"/>
      <c r="BG233" s="73"/>
      <c r="BH233" s="73"/>
      <c r="BI233" s="73"/>
      <c r="BJ233" s="74"/>
      <c r="BK233" s="76"/>
    </row>
    <row r="234" spans="34:63" x14ac:dyDescent="0.25">
      <c r="AH234" s="69"/>
      <c r="AI234" s="70"/>
      <c r="AJ234" s="70"/>
      <c r="AK234" s="71"/>
      <c r="AL234" s="70"/>
      <c r="AM234" s="72"/>
      <c r="AN234" s="70"/>
      <c r="AO234" s="70"/>
      <c r="AP234" s="77"/>
      <c r="AQ234" s="77"/>
      <c r="AR234" s="71"/>
      <c r="AS234" s="76"/>
      <c r="AT234" s="74"/>
      <c r="AU234" s="73"/>
      <c r="AV234" s="74"/>
      <c r="AW234" s="73"/>
      <c r="AX234" s="73"/>
      <c r="AY234" s="73"/>
      <c r="AZ234" s="73"/>
      <c r="BA234" s="73"/>
      <c r="BB234" s="73"/>
      <c r="BC234" s="76"/>
      <c r="BD234" s="76"/>
      <c r="BE234" s="76"/>
      <c r="BF234" s="76"/>
      <c r="BG234" s="76"/>
      <c r="BH234" s="76"/>
      <c r="BI234" s="73"/>
      <c r="BJ234" s="74"/>
      <c r="BK234" s="76"/>
    </row>
    <row r="235" spans="34:63" x14ac:dyDescent="0.25">
      <c r="AH235" s="69"/>
      <c r="AI235" s="70"/>
      <c r="AJ235" s="70"/>
      <c r="AK235" s="71"/>
      <c r="AL235" s="70"/>
      <c r="AM235" s="72"/>
      <c r="AN235" s="70"/>
      <c r="AO235" s="70"/>
      <c r="AP235" s="77"/>
      <c r="AQ235" s="77"/>
      <c r="AR235" s="71"/>
      <c r="AS235" s="76"/>
      <c r="AT235" s="74"/>
      <c r="AU235" s="73"/>
      <c r="AV235" s="74"/>
      <c r="AW235" s="73"/>
      <c r="AX235" s="73"/>
      <c r="AY235" s="73"/>
      <c r="AZ235" s="73"/>
      <c r="BA235" s="73"/>
      <c r="BB235" s="73"/>
      <c r="BC235" s="73"/>
      <c r="BD235" s="73"/>
      <c r="BE235" s="73"/>
      <c r="BF235" s="73"/>
      <c r="BG235" s="73"/>
      <c r="BH235" s="73"/>
      <c r="BI235" s="73"/>
      <c r="BJ235" s="74"/>
      <c r="BK235" s="76"/>
    </row>
    <row r="236" spans="34:63" x14ac:dyDescent="0.25">
      <c r="AH236" s="69"/>
      <c r="AI236" s="70"/>
      <c r="AJ236" s="70"/>
      <c r="AK236" s="71"/>
      <c r="AL236" s="70"/>
      <c r="AM236" s="72"/>
      <c r="AN236" s="70"/>
      <c r="AO236" s="70"/>
      <c r="AP236" s="77"/>
      <c r="AQ236" s="77"/>
      <c r="AR236" s="71"/>
      <c r="AS236" s="76"/>
      <c r="AT236" s="74"/>
      <c r="AU236" s="73"/>
      <c r="AV236" s="74"/>
      <c r="AW236" s="73"/>
      <c r="AX236" s="73"/>
      <c r="AY236" s="73"/>
      <c r="AZ236" s="73"/>
      <c r="BA236" s="73"/>
      <c r="BB236" s="73"/>
      <c r="BC236" s="73"/>
      <c r="BD236" s="73"/>
      <c r="BE236" s="73"/>
      <c r="BF236" s="73"/>
      <c r="BG236" s="73"/>
      <c r="BH236" s="73"/>
      <c r="BI236" s="73"/>
      <c r="BJ236" s="74"/>
      <c r="BK236" s="76"/>
    </row>
    <row r="237" spans="34:63" x14ac:dyDescent="0.25">
      <c r="AH237" s="69"/>
      <c r="AI237" s="70"/>
      <c r="AJ237" s="70"/>
      <c r="AK237" s="71"/>
      <c r="AL237" s="70"/>
      <c r="AM237" s="72"/>
      <c r="AN237" s="70"/>
      <c r="AO237" s="70"/>
      <c r="AP237" s="77"/>
      <c r="AQ237" s="77"/>
      <c r="AR237" s="71"/>
      <c r="AS237" s="76"/>
      <c r="AT237" s="74"/>
      <c r="AU237" s="73"/>
      <c r="AV237" s="74"/>
      <c r="AW237" s="73"/>
      <c r="AX237" s="73"/>
      <c r="AY237" s="73"/>
      <c r="AZ237" s="73"/>
      <c r="BA237" s="73"/>
      <c r="BB237" s="73"/>
      <c r="BC237" s="73"/>
      <c r="BD237" s="76"/>
      <c r="BE237" s="73"/>
      <c r="BF237" s="76"/>
      <c r="BG237" s="73"/>
      <c r="BH237" s="76"/>
      <c r="BI237" s="73"/>
      <c r="BJ237" s="74"/>
      <c r="BK237" s="76"/>
    </row>
    <row r="238" spans="34:63" x14ac:dyDescent="0.25">
      <c r="AH238" s="69"/>
      <c r="AI238" s="70"/>
      <c r="AJ238" s="70"/>
      <c r="AK238" s="71"/>
      <c r="AL238" s="70"/>
      <c r="AM238" s="72"/>
      <c r="AN238" s="70"/>
      <c r="AO238" s="70"/>
      <c r="AP238" s="73"/>
      <c r="AQ238" s="73"/>
      <c r="AR238" s="71"/>
      <c r="AS238" s="73"/>
      <c r="AT238" s="74"/>
      <c r="AU238" s="73"/>
      <c r="AV238" s="74"/>
      <c r="AW238" s="73"/>
      <c r="AX238" s="73"/>
      <c r="AY238" s="73"/>
      <c r="AZ238" s="73"/>
      <c r="BA238" s="73"/>
      <c r="BB238" s="73"/>
      <c r="BC238" s="73"/>
      <c r="BD238" s="73"/>
      <c r="BE238" s="73"/>
      <c r="BF238" s="73"/>
      <c r="BG238" s="73"/>
      <c r="BH238" s="73"/>
      <c r="BI238" s="73"/>
      <c r="BJ238" s="74"/>
      <c r="BK238" s="73"/>
    </row>
    <row r="239" spans="34:63" x14ac:dyDescent="0.25">
      <c r="AH239" s="69"/>
      <c r="AI239" s="70"/>
      <c r="AJ239" s="70"/>
      <c r="AK239" s="71"/>
      <c r="AL239" s="70"/>
      <c r="AM239" s="72"/>
      <c r="AN239" s="70"/>
      <c r="AO239" s="70"/>
      <c r="AP239" s="73"/>
      <c r="AQ239" s="77"/>
      <c r="AR239" s="71"/>
      <c r="AS239" s="76"/>
      <c r="AT239" s="74"/>
      <c r="AU239" s="73"/>
      <c r="AV239" s="74"/>
      <c r="AW239" s="73"/>
      <c r="AX239" s="73"/>
      <c r="AY239" s="73"/>
      <c r="AZ239" s="73"/>
      <c r="BA239" s="73"/>
      <c r="BB239" s="73"/>
      <c r="BC239" s="76"/>
      <c r="BD239" s="76"/>
      <c r="BE239" s="76"/>
      <c r="BF239" s="76"/>
      <c r="BG239" s="76"/>
      <c r="BH239" s="76"/>
      <c r="BI239" s="73"/>
      <c r="BJ239" s="74"/>
      <c r="BK239" s="76"/>
    </row>
    <row r="240" spans="34:63" x14ac:dyDescent="0.25">
      <c r="AH240" s="69"/>
      <c r="AI240" s="70"/>
      <c r="AJ240" s="70"/>
      <c r="AK240" s="71"/>
      <c r="AL240" s="70"/>
      <c r="AM240" s="72"/>
      <c r="AN240" s="70"/>
      <c r="AO240" s="70"/>
      <c r="AP240" s="73"/>
      <c r="AQ240" s="73"/>
      <c r="AR240" s="71"/>
      <c r="AS240" s="73"/>
      <c r="AT240" s="74"/>
      <c r="AU240" s="73"/>
      <c r="AV240" s="74"/>
      <c r="AW240" s="73"/>
      <c r="AX240" s="73"/>
      <c r="AY240" s="73"/>
      <c r="AZ240" s="73"/>
      <c r="BA240" s="73"/>
      <c r="BB240" s="73"/>
      <c r="BC240" s="73"/>
      <c r="BD240" s="76"/>
      <c r="BE240" s="73"/>
      <c r="BF240" s="76"/>
      <c r="BG240" s="73"/>
      <c r="BH240" s="76"/>
      <c r="BI240" s="73"/>
      <c r="BJ240" s="74"/>
      <c r="BK240" s="73"/>
    </row>
    <row r="241" spans="34:63" x14ac:dyDescent="0.25">
      <c r="AH241" s="69"/>
      <c r="AI241" s="70"/>
      <c r="AJ241" s="70"/>
      <c r="AK241" s="71"/>
      <c r="AL241" s="70"/>
      <c r="AM241" s="72"/>
      <c r="AN241" s="70"/>
      <c r="AO241" s="70"/>
      <c r="AP241" s="73"/>
      <c r="AQ241" s="77"/>
      <c r="AR241" s="71"/>
      <c r="AS241" s="76"/>
      <c r="AT241" s="74"/>
      <c r="AU241" s="73"/>
      <c r="AV241" s="74"/>
      <c r="AW241" s="73"/>
      <c r="AX241" s="73"/>
      <c r="AY241" s="73"/>
      <c r="AZ241" s="73"/>
      <c r="BA241" s="73"/>
      <c r="BB241" s="73"/>
      <c r="BC241" s="73"/>
      <c r="BD241" s="76"/>
      <c r="BE241" s="73"/>
      <c r="BF241" s="76"/>
      <c r="BG241" s="73"/>
      <c r="BH241" s="76"/>
      <c r="BI241" s="73"/>
      <c r="BJ241" s="74"/>
      <c r="BK241" s="76"/>
    </row>
    <row r="242" spans="34:63" x14ac:dyDescent="0.25">
      <c r="AH242" s="69"/>
      <c r="AI242" s="70"/>
      <c r="AJ242" s="70"/>
      <c r="AK242" s="71"/>
      <c r="AL242" s="70"/>
      <c r="AM242" s="72"/>
      <c r="AN242" s="70"/>
      <c r="AO242" s="70"/>
      <c r="AP242" s="73"/>
      <c r="AQ242" s="73"/>
      <c r="AR242" s="71"/>
      <c r="AS242" s="73"/>
      <c r="AT242" s="74"/>
      <c r="AU242" s="73"/>
      <c r="AV242" s="74"/>
      <c r="AW242" s="73"/>
      <c r="AX242" s="73"/>
      <c r="AY242" s="73"/>
      <c r="AZ242" s="73"/>
      <c r="BA242" s="73"/>
      <c r="BB242" s="73"/>
      <c r="BC242" s="73"/>
      <c r="BD242" s="73"/>
      <c r="BE242" s="73"/>
      <c r="BF242" s="73"/>
      <c r="BG242" s="73"/>
      <c r="BH242" s="73"/>
      <c r="BI242" s="73"/>
      <c r="BJ242" s="74"/>
      <c r="BK242" s="73"/>
    </row>
    <row r="243" spans="34:63" x14ac:dyDescent="0.25">
      <c r="AH243" s="69"/>
      <c r="AI243" s="70"/>
      <c r="AJ243" s="70"/>
      <c r="AK243" s="71"/>
      <c r="AL243" s="70"/>
      <c r="AM243" s="72"/>
      <c r="AN243" s="70"/>
      <c r="AO243" s="70"/>
      <c r="AP243" s="73"/>
      <c r="AQ243" s="71"/>
      <c r="AR243" s="71"/>
      <c r="AS243" s="74"/>
      <c r="AT243" s="74"/>
      <c r="AU243" s="73"/>
      <c r="AV243" s="74"/>
      <c r="AW243" s="73"/>
      <c r="AX243" s="73"/>
      <c r="AY243" s="73"/>
      <c r="AZ243" s="73"/>
      <c r="BA243" s="73"/>
      <c r="BB243" s="73"/>
      <c r="BC243" s="73"/>
      <c r="BD243" s="73"/>
      <c r="BE243" s="73"/>
      <c r="BF243" s="73"/>
      <c r="BG243" s="73"/>
      <c r="BH243" s="73"/>
      <c r="BI243" s="73"/>
      <c r="BJ243" s="74"/>
      <c r="BK243" s="74"/>
    </row>
    <row r="244" spans="34:63" x14ac:dyDescent="0.25">
      <c r="AH244" s="69"/>
      <c r="AI244" s="70"/>
      <c r="AJ244" s="70"/>
      <c r="AK244" s="71"/>
      <c r="AL244" s="70"/>
      <c r="AM244" s="72"/>
      <c r="AN244" s="70"/>
      <c r="AO244" s="70"/>
      <c r="AP244" s="73"/>
      <c r="AQ244" s="77"/>
      <c r="AR244" s="71"/>
      <c r="AS244" s="76"/>
      <c r="AT244" s="74"/>
      <c r="AU244" s="73"/>
      <c r="AV244" s="74"/>
      <c r="AW244" s="73"/>
      <c r="AX244" s="73"/>
      <c r="AY244" s="73"/>
      <c r="AZ244" s="73"/>
      <c r="BA244" s="73"/>
      <c r="BB244" s="73"/>
      <c r="BC244" s="73"/>
      <c r="BD244" s="73"/>
      <c r="BE244" s="73"/>
      <c r="BF244" s="73"/>
      <c r="BG244" s="73"/>
      <c r="BH244" s="73"/>
      <c r="BI244" s="73"/>
      <c r="BJ244" s="74"/>
      <c r="BK244" s="76"/>
    </row>
    <row r="245" spans="34:63" x14ac:dyDescent="0.25">
      <c r="AH245" s="69"/>
      <c r="AI245" s="70"/>
      <c r="AJ245" s="70"/>
      <c r="AK245" s="71"/>
      <c r="AL245" s="70"/>
      <c r="AM245" s="72"/>
      <c r="AN245" s="70"/>
      <c r="AO245" s="70"/>
      <c r="AP245" s="73"/>
      <c r="AQ245" s="73"/>
      <c r="AR245" s="71"/>
      <c r="AS245" s="73"/>
      <c r="AT245" s="74"/>
      <c r="AU245" s="73"/>
      <c r="AV245" s="74"/>
      <c r="AW245" s="73"/>
      <c r="AX245" s="73"/>
      <c r="AY245" s="73"/>
      <c r="AZ245" s="73"/>
      <c r="BA245" s="73"/>
      <c r="BB245" s="73"/>
      <c r="BC245" s="76"/>
      <c r="BD245" s="76"/>
      <c r="BE245" s="76"/>
      <c r="BF245" s="76"/>
      <c r="BG245" s="76"/>
      <c r="BH245" s="76"/>
      <c r="BI245" s="73"/>
      <c r="BJ245" s="74"/>
      <c r="BK245" s="73"/>
    </row>
    <row r="246" spans="34:63" x14ac:dyDescent="0.25">
      <c r="AH246" s="69"/>
      <c r="AI246" s="70"/>
      <c r="AJ246" s="70"/>
      <c r="AK246" s="71"/>
      <c r="AL246" s="70"/>
      <c r="AM246" s="72"/>
      <c r="AN246" s="70"/>
      <c r="AO246" s="70"/>
      <c r="AP246" s="73"/>
      <c r="AQ246" s="77"/>
      <c r="AR246" s="71"/>
      <c r="AS246" s="76"/>
      <c r="AT246" s="74"/>
      <c r="AU246" s="73"/>
      <c r="AV246" s="74"/>
      <c r="AW246" s="73"/>
      <c r="AX246" s="73"/>
      <c r="AY246" s="73"/>
      <c r="AZ246" s="73"/>
      <c r="BA246" s="73"/>
      <c r="BB246" s="73"/>
      <c r="BC246" s="73"/>
      <c r="BD246" s="73"/>
      <c r="BE246" s="73"/>
      <c r="BF246" s="73"/>
      <c r="BG246" s="73"/>
      <c r="BH246" s="73"/>
      <c r="BI246" s="73"/>
      <c r="BJ246" s="74"/>
      <c r="BK246" s="76"/>
    </row>
    <row r="247" spans="34:63" x14ac:dyDescent="0.25">
      <c r="AH247" s="69"/>
      <c r="AI247" s="70"/>
      <c r="AJ247" s="70"/>
      <c r="AK247" s="75"/>
      <c r="AL247" s="70"/>
      <c r="AM247" s="72"/>
      <c r="AN247" s="70"/>
      <c r="AO247" s="70"/>
      <c r="AP247" s="73"/>
      <c r="AQ247" s="73"/>
      <c r="AR247" s="71"/>
      <c r="AS247" s="73"/>
      <c r="AT247" s="74"/>
      <c r="AU247" s="73"/>
      <c r="AV247" s="74"/>
      <c r="AW247" s="73"/>
      <c r="AX247" s="73"/>
      <c r="AY247" s="73"/>
      <c r="AZ247" s="73"/>
      <c r="BA247" s="73"/>
      <c r="BB247" s="73"/>
      <c r="BC247" s="73"/>
      <c r="BD247" s="73"/>
      <c r="BE247" s="73"/>
      <c r="BF247" s="73"/>
      <c r="BG247" s="73"/>
      <c r="BH247" s="73"/>
      <c r="BI247" s="73"/>
      <c r="BJ247" s="75"/>
      <c r="BK247" s="73"/>
    </row>
    <row r="248" spans="34:63" x14ac:dyDescent="0.25">
      <c r="AH248" s="69"/>
      <c r="AI248" s="70"/>
      <c r="AJ248" s="70"/>
      <c r="AK248" s="71"/>
      <c r="AL248" s="70"/>
      <c r="AM248" s="72"/>
      <c r="AN248" s="70"/>
      <c r="AO248" s="70"/>
      <c r="AP248" s="77"/>
      <c r="AQ248" s="77"/>
      <c r="AR248" s="71"/>
      <c r="AS248" s="76"/>
      <c r="AT248" s="74"/>
      <c r="AU248" s="73"/>
      <c r="AV248" s="74"/>
      <c r="AW248" s="73"/>
      <c r="AX248" s="73"/>
      <c r="AY248" s="73"/>
      <c r="AZ248" s="73"/>
      <c r="BA248" s="73"/>
      <c r="BB248" s="73"/>
      <c r="BC248" s="73"/>
      <c r="BD248" s="73"/>
      <c r="BE248" s="73"/>
      <c r="BF248" s="73"/>
      <c r="BG248" s="73"/>
      <c r="BH248" s="73"/>
      <c r="BI248" s="73"/>
      <c r="BJ248" s="74"/>
      <c r="BK248" s="76"/>
    </row>
    <row r="249" spans="34:63" x14ac:dyDescent="0.25">
      <c r="AH249" s="69"/>
      <c r="AI249" s="70"/>
      <c r="AJ249" s="70"/>
      <c r="AK249" s="71"/>
      <c r="AL249" s="70"/>
      <c r="AM249" s="72"/>
      <c r="AN249" s="70"/>
      <c r="AO249" s="70"/>
      <c r="AP249" s="73"/>
      <c r="AQ249" s="73"/>
      <c r="AR249" s="71"/>
      <c r="AS249" s="73"/>
      <c r="AT249" s="74"/>
      <c r="AU249" s="73"/>
      <c r="AV249" s="74"/>
      <c r="AW249" s="73"/>
      <c r="AX249" s="73"/>
      <c r="AY249" s="73"/>
      <c r="AZ249" s="73"/>
      <c r="BA249" s="73"/>
      <c r="BB249" s="73"/>
      <c r="BC249" s="73"/>
      <c r="BD249" s="73"/>
      <c r="BE249" s="73"/>
      <c r="BF249" s="73"/>
      <c r="BG249" s="73"/>
      <c r="BH249" s="73"/>
      <c r="BI249" s="73"/>
      <c r="BJ249" s="74"/>
      <c r="BK249" s="73"/>
    </row>
    <row r="250" spans="34:63" x14ac:dyDescent="0.25">
      <c r="AH250" s="69"/>
      <c r="AI250" s="70"/>
      <c r="AJ250" s="70"/>
      <c r="AK250" s="71"/>
      <c r="AL250" s="70"/>
      <c r="AM250" s="72"/>
      <c r="AN250" s="70"/>
      <c r="AO250" s="70"/>
      <c r="AP250" s="73"/>
      <c r="AQ250" s="73"/>
      <c r="AR250" s="71"/>
      <c r="AS250" s="73"/>
      <c r="AT250" s="74"/>
      <c r="AU250" s="73"/>
      <c r="AV250" s="74"/>
      <c r="AW250" s="73"/>
      <c r="AX250" s="73"/>
      <c r="AY250" s="73"/>
      <c r="AZ250" s="73"/>
      <c r="BA250" s="73"/>
      <c r="BB250" s="73"/>
      <c r="BC250" s="73"/>
      <c r="BD250" s="73"/>
      <c r="BE250" s="73"/>
      <c r="BF250" s="73"/>
      <c r="BG250" s="73"/>
      <c r="BH250" s="73"/>
      <c r="BI250" s="73"/>
      <c r="BJ250" s="74"/>
      <c r="BK250" s="73"/>
    </row>
    <row r="251" spans="34:63" x14ac:dyDescent="0.25">
      <c r="AH251" s="69"/>
      <c r="AI251" s="70"/>
      <c r="AJ251" s="70"/>
      <c r="AK251" s="71"/>
      <c r="AL251" s="70"/>
      <c r="AM251" s="72"/>
      <c r="AN251" s="70"/>
      <c r="AO251" s="70"/>
      <c r="AP251" s="73"/>
      <c r="AQ251" s="77"/>
      <c r="AR251" s="71"/>
      <c r="AS251" s="76"/>
      <c r="AT251" s="74"/>
      <c r="AU251" s="73"/>
      <c r="AV251" s="74"/>
      <c r="AW251" s="73"/>
      <c r="AX251" s="73"/>
      <c r="AY251" s="73"/>
      <c r="AZ251" s="73"/>
      <c r="BA251" s="73"/>
      <c r="BB251" s="73"/>
      <c r="BC251" s="73"/>
      <c r="BD251" s="73"/>
      <c r="BE251" s="73"/>
      <c r="BF251" s="73"/>
      <c r="BG251" s="73"/>
      <c r="BH251" s="73"/>
      <c r="BI251" s="73"/>
      <c r="BJ251" s="74"/>
      <c r="BK251" s="76"/>
    </row>
    <row r="252" spans="34:63" x14ac:dyDescent="0.25">
      <c r="AH252" s="69"/>
      <c r="AI252" s="70"/>
      <c r="AJ252" s="70"/>
      <c r="AK252" s="75"/>
      <c r="AL252" s="70"/>
      <c r="AM252" s="72"/>
      <c r="AN252" s="70"/>
      <c r="AO252" s="70"/>
      <c r="AP252" s="73"/>
      <c r="AQ252" s="73"/>
      <c r="AR252" s="71"/>
      <c r="AS252" s="73"/>
      <c r="AT252" s="74"/>
      <c r="AU252" s="73"/>
      <c r="AV252" s="74"/>
      <c r="AW252" s="73"/>
      <c r="AX252" s="73"/>
      <c r="AY252" s="73"/>
      <c r="AZ252" s="73"/>
      <c r="BA252" s="73"/>
      <c r="BB252" s="73"/>
      <c r="BC252" s="76"/>
      <c r="BD252" s="76"/>
      <c r="BE252" s="76"/>
      <c r="BF252" s="76"/>
      <c r="BG252" s="76"/>
      <c r="BH252" s="76"/>
      <c r="BI252" s="73"/>
      <c r="BJ252" s="75"/>
      <c r="BK252" s="73"/>
    </row>
    <row r="253" spans="34:63" x14ac:dyDescent="0.25">
      <c r="AH253" s="69"/>
      <c r="AI253" s="70"/>
      <c r="AJ253" s="70"/>
      <c r="AK253" s="71"/>
      <c r="AL253" s="70"/>
      <c r="AM253" s="72"/>
      <c r="AN253" s="70"/>
      <c r="AO253" s="70"/>
      <c r="AP253" s="73"/>
      <c r="AQ253" s="77"/>
      <c r="AR253" s="71"/>
      <c r="AS253" s="76"/>
      <c r="AT253" s="74"/>
      <c r="AU253" s="73"/>
      <c r="AV253" s="74"/>
      <c r="AW253" s="73"/>
      <c r="AX253" s="73"/>
      <c r="AY253" s="73"/>
      <c r="AZ253" s="73"/>
      <c r="BA253" s="73"/>
      <c r="BB253" s="73"/>
      <c r="BC253" s="73"/>
      <c r="BD253" s="76"/>
      <c r="BE253" s="73"/>
      <c r="BF253" s="76"/>
      <c r="BG253" s="73"/>
      <c r="BH253" s="76"/>
      <c r="BI253" s="73"/>
      <c r="BJ253" s="74"/>
      <c r="BK253" s="76"/>
    </row>
    <row r="254" spans="34:63" x14ac:dyDescent="0.25">
      <c r="AH254" s="69"/>
      <c r="AI254" s="70"/>
      <c r="AJ254" s="70"/>
      <c r="AK254" s="71"/>
      <c r="AL254" s="70"/>
      <c r="AM254" s="72"/>
      <c r="AN254" s="70"/>
      <c r="AO254" s="70"/>
      <c r="AP254" s="75"/>
      <c r="AQ254" s="73"/>
      <c r="AR254" s="71"/>
      <c r="AS254" s="75"/>
      <c r="AT254" s="74"/>
      <c r="AU254" s="73"/>
      <c r="AV254" s="74"/>
      <c r="AW254" s="73"/>
      <c r="AX254" s="73"/>
      <c r="AY254" s="73"/>
      <c r="AZ254" s="73"/>
      <c r="BA254" s="73"/>
      <c r="BB254" s="73"/>
      <c r="BC254" s="73"/>
      <c r="BD254" s="73"/>
      <c r="BE254" s="73"/>
      <c r="BF254" s="73"/>
      <c r="BG254" s="73"/>
      <c r="BH254" s="73"/>
      <c r="BI254" s="73"/>
      <c r="BJ254" s="74"/>
      <c r="BK254" s="75"/>
    </row>
    <row r="255" spans="34:63" x14ac:dyDescent="0.25">
      <c r="AH255" s="69"/>
      <c r="AI255" s="70"/>
      <c r="AJ255" s="70"/>
      <c r="AK255" s="71"/>
      <c r="AL255" s="70"/>
      <c r="AM255" s="72"/>
      <c r="AN255" s="70"/>
      <c r="AO255" s="70"/>
      <c r="AP255" s="77"/>
      <c r="AQ255" s="77"/>
      <c r="AR255" s="71"/>
      <c r="AS255" s="76"/>
      <c r="AT255" s="74"/>
      <c r="AU255" s="73"/>
      <c r="AV255" s="74"/>
      <c r="AW255" s="73"/>
      <c r="AX255" s="73"/>
      <c r="AY255" s="73"/>
      <c r="AZ255" s="73"/>
      <c r="BA255" s="73"/>
      <c r="BB255" s="73"/>
      <c r="BC255" s="73"/>
      <c r="BD255" s="73"/>
      <c r="BE255" s="73"/>
      <c r="BF255" s="73"/>
      <c r="BG255" s="73"/>
      <c r="BH255" s="73"/>
      <c r="BI255" s="73"/>
      <c r="BJ255" s="74"/>
      <c r="BK255" s="76"/>
    </row>
    <row r="256" spans="34:63" x14ac:dyDescent="0.25">
      <c r="AH256" s="69"/>
      <c r="AI256" s="70"/>
      <c r="AJ256" s="70"/>
      <c r="AK256" s="71"/>
      <c r="AL256" s="70"/>
      <c r="AM256" s="72"/>
      <c r="AN256" s="70"/>
      <c r="AO256" s="70"/>
      <c r="AP256" s="77"/>
      <c r="AQ256" s="77"/>
      <c r="AR256" s="71"/>
      <c r="AS256" s="76"/>
      <c r="AT256" s="74"/>
      <c r="AU256" s="73"/>
      <c r="AV256" s="74"/>
      <c r="AW256" s="73"/>
      <c r="AX256" s="73"/>
      <c r="AY256" s="73"/>
      <c r="AZ256" s="73"/>
      <c r="BA256" s="73"/>
      <c r="BB256" s="73"/>
      <c r="BC256" s="76"/>
      <c r="BD256" s="76"/>
      <c r="BE256" s="76"/>
      <c r="BF256" s="76"/>
      <c r="BG256" s="76"/>
      <c r="BH256" s="76"/>
      <c r="BI256" s="73"/>
      <c r="BJ256" s="74"/>
      <c r="BK256" s="76"/>
    </row>
    <row r="257" spans="34:63" x14ac:dyDescent="0.25">
      <c r="AH257" s="69"/>
      <c r="AI257" s="70"/>
      <c r="AJ257" s="70"/>
      <c r="AK257" s="71"/>
      <c r="AL257" s="70"/>
      <c r="AM257" s="72"/>
      <c r="AN257" s="70"/>
      <c r="AO257" s="70"/>
      <c r="AP257" s="77"/>
      <c r="AQ257" s="77"/>
      <c r="AR257" s="71"/>
      <c r="AS257" s="76"/>
      <c r="AT257" s="74"/>
      <c r="AU257" s="73"/>
      <c r="AV257" s="74"/>
      <c r="AW257" s="73"/>
      <c r="AX257" s="73"/>
      <c r="AY257" s="73"/>
      <c r="AZ257" s="73"/>
      <c r="BA257" s="73"/>
      <c r="BB257" s="73"/>
      <c r="BC257" s="73"/>
      <c r="BD257" s="73"/>
      <c r="BE257" s="73"/>
      <c r="BF257" s="73"/>
      <c r="BG257" s="73"/>
      <c r="BH257" s="73"/>
      <c r="BI257" s="73"/>
      <c r="BJ257" s="74"/>
      <c r="BK257" s="76"/>
    </row>
    <row r="258" spans="34:63" x14ac:dyDescent="0.25">
      <c r="AH258" s="69"/>
      <c r="AI258" s="70"/>
      <c r="AJ258" s="70"/>
      <c r="AK258" s="71"/>
      <c r="AL258" s="70"/>
      <c r="AM258" s="72"/>
      <c r="AN258" s="70"/>
      <c r="AO258" s="70"/>
      <c r="AP258" s="77"/>
      <c r="AQ258" s="77"/>
      <c r="AR258" s="71"/>
      <c r="AS258" s="76"/>
      <c r="AT258" s="74"/>
      <c r="AU258" s="73"/>
      <c r="AV258" s="74"/>
      <c r="AW258" s="73"/>
      <c r="AX258" s="73"/>
      <c r="AY258" s="73"/>
      <c r="AZ258" s="73"/>
      <c r="BA258" s="73"/>
      <c r="BB258" s="73"/>
      <c r="BC258" s="73"/>
      <c r="BD258" s="76"/>
      <c r="BE258" s="73"/>
      <c r="BF258" s="76"/>
      <c r="BG258" s="73"/>
      <c r="BH258" s="76"/>
      <c r="BI258" s="73"/>
      <c r="BJ258" s="74"/>
      <c r="BK258" s="76"/>
    </row>
    <row r="259" spans="34:63" x14ac:dyDescent="0.25">
      <c r="AH259" s="69"/>
      <c r="AI259" s="70"/>
      <c r="AJ259" s="70"/>
      <c r="AK259" s="71"/>
      <c r="AL259" s="70"/>
      <c r="AM259" s="72"/>
      <c r="AN259" s="70"/>
      <c r="AO259" s="70"/>
      <c r="AP259" s="73"/>
      <c r="AQ259" s="73"/>
      <c r="AR259" s="71"/>
      <c r="AS259" s="73"/>
      <c r="AT259" s="74"/>
      <c r="AU259" s="73"/>
      <c r="AV259" s="74"/>
      <c r="AW259" s="73"/>
      <c r="AX259" s="73"/>
      <c r="AY259" s="73"/>
      <c r="AZ259" s="73"/>
      <c r="BA259" s="73"/>
      <c r="BB259" s="73"/>
      <c r="BC259" s="73"/>
      <c r="BD259" s="73"/>
      <c r="BE259" s="73"/>
      <c r="BF259" s="73"/>
      <c r="BG259" s="73"/>
      <c r="BH259" s="73"/>
      <c r="BI259" s="73"/>
      <c r="BJ259" s="74"/>
      <c r="BK259" s="73"/>
    </row>
    <row r="260" spans="34:63" x14ac:dyDescent="0.25">
      <c r="AH260" s="69"/>
      <c r="AI260" s="70"/>
      <c r="AJ260" s="70"/>
      <c r="AK260" s="71"/>
      <c r="AL260" s="70"/>
      <c r="AM260" s="72"/>
      <c r="AN260" s="70"/>
      <c r="AO260" s="70"/>
      <c r="AP260" s="71"/>
      <c r="AQ260" s="77"/>
      <c r="AR260" s="71"/>
      <c r="AS260" s="74"/>
      <c r="AT260" s="74"/>
      <c r="AU260" s="73"/>
      <c r="AV260" s="74"/>
      <c r="AW260" s="73"/>
      <c r="AX260" s="73"/>
      <c r="AY260" s="73"/>
      <c r="AZ260" s="73"/>
      <c r="BA260" s="73"/>
      <c r="BB260" s="73"/>
      <c r="BC260" s="73"/>
      <c r="BD260" s="73"/>
      <c r="BE260" s="73"/>
      <c r="BF260" s="73"/>
      <c r="BG260" s="73"/>
      <c r="BH260" s="73"/>
      <c r="BI260" s="73"/>
      <c r="BJ260" s="74"/>
      <c r="BK260" s="74"/>
    </row>
    <row r="261" spans="34:63" x14ac:dyDescent="0.25">
      <c r="AH261" s="69"/>
      <c r="AI261" s="70"/>
      <c r="AJ261" s="70"/>
      <c r="AK261" s="71"/>
      <c r="AL261" s="70"/>
      <c r="AM261" s="72"/>
      <c r="AN261" s="70"/>
      <c r="AO261" s="70"/>
      <c r="AP261" s="71"/>
      <c r="AQ261" s="73"/>
      <c r="AR261" s="71"/>
      <c r="AS261" s="74"/>
      <c r="AT261" s="74"/>
      <c r="AU261" s="73"/>
      <c r="AV261" s="74"/>
      <c r="AW261" s="73"/>
      <c r="AX261" s="73"/>
      <c r="AY261" s="73"/>
      <c r="AZ261" s="73"/>
      <c r="BA261" s="73"/>
      <c r="BB261" s="73"/>
      <c r="BC261" s="73"/>
      <c r="BD261" s="73"/>
      <c r="BE261" s="73"/>
      <c r="BF261" s="73"/>
      <c r="BG261" s="73"/>
      <c r="BH261" s="73"/>
      <c r="BI261" s="73"/>
      <c r="BJ261" s="74"/>
      <c r="BK261" s="74"/>
    </row>
    <row r="262" spans="34:63" x14ac:dyDescent="0.25">
      <c r="AH262" s="69"/>
      <c r="AI262" s="70"/>
      <c r="AJ262" s="70"/>
      <c r="AK262" s="71"/>
      <c r="AL262" s="70"/>
      <c r="AM262" s="72"/>
      <c r="AN262" s="70"/>
      <c r="AO262" s="70"/>
      <c r="AP262" s="77"/>
      <c r="AQ262" s="77"/>
      <c r="AR262" s="71"/>
      <c r="AS262" s="76"/>
      <c r="AT262" s="74"/>
      <c r="AU262" s="73"/>
      <c r="AV262" s="74"/>
      <c r="AW262" s="73"/>
      <c r="AX262" s="73"/>
      <c r="AY262" s="73"/>
      <c r="AZ262" s="73"/>
      <c r="BA262" s="73"/>
      <c r="BB262" s="73"/>
      <c r="BC262" s="73"/>
      <c r="BD262" s="73"/>
      <c r="BE262" s="73"/>
      <c r="BF262" s="73"/>
      <c r="BG262" s="73"/>
      <c r="BH262" s="73"/>
      <c r="BI262" s="73"/>
      <c r="BJ262" s="74"/>
      <c r="BK262" s="76"/>
    </row>
    <row r="263" spans="34:63" x14ac:dyDescent="0.25">
      <c r="AH263" s="69"/>
      <c r="AI263" s="70"/>
      <c r="AJ263" s="70"/>
      <c r="AK263" s="71"/>
      <c r="AL263" s="70"/>
      <c r="AM263" s="72"/>
      <c r="AN263" s="70"/>
      <c r="AO263" s="70"/>
      <c r="AP263" s="77"/>
      <c r="AQ263" s="77"/>
      <c r="AR263" s="71"/>
      <c r="AS263" s="76"/>
      <c r="AT263" s="74"/>
      <c r="AU263" s="73"/>
      <c r="AV263" s="74"/>
      <c r="AW263" s="73"/>
      <c r="AX263" s="73"/>
      <c r="AY263" s="73"/>
      <c r="AZ263" s="73"/>
      <c r="BA263" s="73"/>
      <c r="BB263" s="73"/>
      <c r="BC263" s="73"/>
      <c r="BD263" s="76"/>
      <c r="BE263" s="73"/>
      <c r="BF263" s="76"/>
      <c r="BG263" s="73"/>
      <c r="BH263" s="76"/>
      <c r="BI263" s="73"/>
      <c r="BJ263" s="74"/>
      <c r="BK263" s="76"/>
    </row>
    <row r="264" spans="34:63" x14ac:dyDescent="0.25">
      <c r="AH264" s="69"/>
      <c r="AI264" s="70"/>
      <c r="AJ264" s="70"/>
      <c r="AK264" s="71"/>
      <c r="AL264" s="70"/>
      <c r="AM264" s="72"/>
      <c r="AN264" s="70"/>
      <c r="AO264" s="70"/>
      <c r="AP264" s="73"/>
      <c r="AQ264" s="77"/>
      <c r="AR264" s="71"/>
      <c r="AS264" s="76"/>
      <c r="AT264" s="74"/>
      <c r="AU264" s="73"/>
      <c r="AV264" s="74"/>
      <c r="AW264" s="73"/>
      <c r="AX264" s="73"/>
      <c r="AY264" s="73"/>
      <c r="AZ264" s="73"/>
      <c r="BA264" s="73"/>
      <c r="BB264" s="73"/>
      <c r="BC264" s="73"/>
      <c r="BD264" s="73"/>
      <c r="BE264" s="73"/>
      <c r="BF264" s="73"/>
      <c r="BG264" s="73"/>
      <c r="BH264" s="73"/>
      <c r="BI264" s="73"/>
      <c r="BJ264" s="74"/>
      <c r="BK264" s="76"/>
    </row>
    <row r="265" spans="34:63" x14ac:dyDescent="0.25">
      <c r="AH265" s="69"/>
      <c r="AI265" s="70"/>
      <c r="AJ265" s="70"/>
      <c r="AK265" s="71"/>
      <c r="AL265" s="70"/>
      <c r="AM265" s="72"/>
      <c r="AN265" s="70"/>
      <c r="AO265" s="70"/>
      <c r="AP265" s="71"/>
      <c r="AQ265" s="77"/>
      <c r="AR265" s="71"/>
      <c r="AS265" s="74"/>
      <c r="AT265" s="74"/>
      <c r="AU265" s="73"/>
      <c r="AV265" s="74"/>
      <c r="AW265" s="73"/>
      <c r="AX265" s="73"/>
      <c r="AY265" s="73"/>
      <c r="AZ265" s="73"/>
      <c r="BA265" s="73"/>
      <c r="BB265" s="73"/>
      <c r="BC265" s="73"/>
      <c r="BD265" s="76"/>
      <c r="BE265" s="73"/>
      <c r="BF265" s="76"/>
      <c r="BG265" s="73"/>
      <c r="BH265" s="76"/>
      <c r="BI265" s="73"/>
      <c r="BJ265" s="74"/>
      <c r="BK265" s="74"/>
    </row>
    <row r="266" spans="34:63" x14ac:dyDescent="0.25">
      <c r="AH266" s="69"/>
      <c r="AI266" s="70"/>
      <c r="AJ266" s="70"/>
      <c r="AK266" s="71"/>
      <c r="AL266" s="70"/>
      <c r="AM266" s="72"/>
      <c r="AN266" s="70"/>
      <c r="AO266" s="70"/>
      <c r="AP266" s="71"/>
      <c r="AQ266" s="77"/>
      <c r="AR266" s="71"/>
      <c r="AS266" s="74"/>
      <c r="AT266" s="74"/>
      <c r="AU266" s="73"/>
      <c r="AV266" s="74"/>
      <c r="AW266" s="73"/>
      <c r="AX266" s="73"/>
      <c r="AY266" s="73"/>
      <c r="AZ266" s="73"/>
      <c r="BA266" s="73"/>
      <c r="BB266" s="73"/>
      <c r="BC266" s="73"/>
      <c r="BD266" s="76"/>
      <c r="BE266" s="73"/>
      <c r="BF266" s="76"/>
      <c r="BG266" s="73"/>
      <c r="BH266" s="76"/>
      <c r="BI266" s="73"/>
      <c r="BJ266" s="74"/>
      <c r="BK266" s="74"/>
    </row>
    <row r="267" spans="34:63" x14ac:dyDescent="0.25">
      <c r="AH267" s="69"/>
      <c r="AI267" s="70"/>
      <c r="AJ267" s="70"/>
      <c r="AK267" s="71"/>
      <c r="AL267" s="70"/>
      <c r="AM267" s="72"/>
      <c r="AN267" s="70"/>
      <c r="AO267" s="70"/>
      <c r="AP267" s="71"/>
      <c r="AQ267" s="77"/>
      <c r="AR267" s="71"/>
      <c r="AS267" s="74"/>
      <c r="AT267" s="74"/>
      <c r="AU267" s="73"/>
      <c r="AV267" s="74"/>
      <c r="AW267" s="73"/>
      <c r="AX267" s="73"/>
      <c r="AY267" s="73"/>
      <c r="AZ267" s="73"/>
      <c r="BA267" s="73"/>
      <c r="BB267" s="73"/>
      <c r="BC267" s="73"/>
      <c r="BD267" s="73"/>
      <c r="BE267" s="73"/>
      <c r="BF267" s="73"/>
      <c r="BG267" s="73"/>
      <c r="BH267" s="73"/>
      <c r="BI267" s="73"/>
      <c r="BJ267" s="74"/>
      <c r="BK267" s="74"/>
    </row>
    <row r="268" spans="34:63" x14ac:dyDescent="0.25">
      <c r="AH268" s="69"/>
      <c r="AI268" s="70"/>
      <c r="AJ268" s="70"/>
      <c r="AK268" s="71"/>
      <c r="AL268" s="70"/>
      <c r="AM268" s="72"/>
      <c r="AN268" s="70"/>
      <c r="AO268" s="70"/>
      <c r="AP268" s="71"/>
      <c r="AQ268" s="77"/>
      <c r="AR268" s="71"/>
      <c r="AS268" s="74"/>
      <c r="AT268" s="74"/>
      <c r="AU268" s="73"/>
      <c r="AV268" s="74"/>
      <c r="AW268" s="73"/>
      <c r="AX268" s="73"/>
      <c r="AY268" s="73"/>
      <c r="AZ268" s="73"/>
      <c r="BA268" s="76"/>
      <c r="BB268" s="76"/>
      <c r="BC268" s="76"/>
      <c r="BD268" s="76"/>
      <c r="BE268" s="76"/>
      <c r="BF268" s="76"/>
      <c r="BG268" s="76"/>
      <c r="BH268" s="76"/>
      <c r="BI268" s="73"/>
      <c r="BJ268" s="74"/>
      <c r="BK268" s="74"/>
    </row>
    <row r="269" spans="34:63" x14ac:dyDescent="0.25">
      <c r="AH269" s="69"/>
      <c r="AI269" s="70"/>
      <c r="AJ269" s="70"/>
      <c r="AK269" s="71"/>
      <c r="AL269" s="70"/>
      <c r="AM269" s="72"/>
      <c r="AN269" s="70"/>
      <c r="AO269" s="70"/>
      <c r="AP269" s="77"/>
      <c r="AQ269" s="77"/>
      <c r="AR269" s="71"/>
      <c r="AS269" s="76"/>
      <c r="AT269" s="74"/>
      <c r="AU269" s="73"/>
      <c r="AV269" s="74"/>
      <c r="AW269" s="73"/>
      <c r="AX269" s="73"/>
      <c r="AY269" s="73"/>
      <c r="AZ269" s="73"/>
      <c r="BA269" s="73"/>
      <c r="BB269" s="73"/>
      <c r="BC269" s="73"/>
      <c r="BD269" s="73"/>
      <c r="BE269" s="73"/>
      <c r="BF269" s="73"/>
      <c r="BG269" s="73"/>
      <c r="BH269" s="73"/>
      <c r="BI269" s="73"/>
      <c r="BJ269" s="74"/>
      <c r="BK269" s="76"/>
    </row>
    <row r="270" spans="34:63" x14ac:dyDescent="0.25">
      <c r="AH270" s="69"/>
      <c r="AI270" s="70"/>
      <c r="AJ270" s="70"/>
      <c r="AK270" s="71"/>
      <c r="AL270" s="70"/>
      <c r="AM270" s="72"/>
      <c r="AN270" s="70"/>
      <c r="AO270" s="70"/>
      <c r="AP270" s="75"/>
      <c r="AQ270" s="77"/>
      <c r="AR270" s="71"/>
      <c r="AS270" s="74"/>
      <c r="AT270" s="74"/>
      <c r="AU270" s="73"/>
      <c r="AV270" s="74"/>
      <c r="AW270" s="73"/>
      <c r="AX270" s="73"/>
      <c r="AY270" s="73"/>
      <c r="AZ270" s="73"/>
      <c r="BA270" s="73"/>
      <c r="BB270" s="73"/>
      <c r="BC270" s="73"/>
      <c r="BD270" s="73"/>
      <c r="BE270" s="73"/>
      <c r="BF270" s="73"/>
      <c r="BG270" s="73"/>
      <c r="BH270" s="73"/>
      <c r="BI270" s="73"/>
      <c r="BJ270" s="74"/>
      <c r="BK270" s="74"/>
    </row>
    <row r="271" spans="34:63" x14ac:dyDescent="0.25">
      <c r="AH271" s="69"/>
      <c r="AI271" s="70"/>
      <c r="AJ271" s="70"/>
      <c r="AK271" s="71"/>
      <c r="AL271" s="70"/>
      <c r="AM271" s="72"/>
      <c r="AN271" s="70"/>
      <c r="AO271" s="70"/>
      <c r="AP271" s="73"/>
      <c r="AQ271" s="75"/>
      <c r="AR271" s="71"/>
      <c r="AS271" s="75"/>
      <c r="AT271" s="74"/>
      <c r="AU271" s="73"/>
      <c r="AV271" s="74"/>
      <c r="AW271" s="75"/>
      <c r="AX271" s="75"/>
      <c r="AY271" s="75"/>
      <c r="AZ271" s="75"/>
      <c r="BA271" s="73"/>
      <c r="BB271" s="73"/>
      <c r="BC271" s="73"/>
      <c r="BD271" s="73"/>
      <c r="BE271" s="73"/>
      <c r="BF271" s="73"/>
      <c r="BG271" s="73"/>
      <c r="BH271" s="73"/>
      <c r="BI271" s="75"/>
      <c r="BJ271" s="74"/>
      <c r="BK271" s="75"/>
    </row>
    <row r="272" spans="34:63" x14ac:dyDescent="0.25">
      <c r="AH272" s="69"/>
      <c r="AI272" s="70"/>
      <c r="AJ272" s="70"/>
      <c r="AK272" s="71"/>
      <c r="AL272" s="70"/>
      <c r="AM272" s="72"/>
      <c r="AN272" s="70"/>
      <c r="AO272" s="70"/>
      <c r="AP272" s="73"/>
      <c r="AQ272" s="77"/>
      <c r="AR272" s="71"/>
      <c r="AS272" s="76"/>
      <c r="AT272" s="74"/>
      <c r="AU272" s="73"/>
      <c r="AV272" s="74"/>
      <c r="AW272" s="75"/>
      <c r="AX272" s="75"/>
      <c r="AY272" s="75"/>
      <c r="AZ272" s="75"/>
      <c r="BA272" s="73"/>
      <c r="BB272" s="73"/>
      <c r="BC272" s="73"/>
      <c r="BD272" s="73"/>
      <c r="BE272" s="73"/>
      <c r="BF272" s="73"/>
      <c r="BG272" s="73"/>
      <c r="BH272" s="73"/>
      <c r="BI272" s="75"/>
      <c r="BJ272" s="74"/>
      <c r="BK272" s="76"/>
    </row>
    <row r="273" spans="34:63" x14ac:dyDescent="0.25">
      <c r="AH273" s="69"/>
      <c r="AI273" s="70"/>
      <c r="AJ273" s="70"/>
      <c r="AK273" s="71"/>
      <c r="AL273" s="70"/>
      <c r="AM273" s="72"/>
      <c r="AN273" s="70"/>
      <c r="AO273" s="70"/>
      <c r="AP273" s="73"/>
      <c r="AQ273" s="77"/>
      <c r="AR273" s="71"/>
      <c r="AS273" s="76"/>
      <c r="AT273" s="74"/>
      <c r="AU273" s="73"/>
      <c r="AV273" s="74"/>
      <c r="AW273" s="73"/>
      <c r="AX273" s="73"/>
      <c r="AY273" s="73"/>
      <c r="AZ273" s="73"/>
      <c r="BA273" s="73"/>
      <c r="BB273" s="73"/>
      <c r="BC273" s="73"/>
      <c r="BD273" s="73"/>
      <c r="BE273" s="73"/>
      <c r="BF273" s="73"/>
      <c r="BG273" s="73"/>
      <c r="BH273" s="73"/>
      <c r="BI273" s="73"/>
      <c r="BJ273" s="74"/>
      <c r="BK273" s="76"/>
    </row>
    <row r="274" spans="34:63" x14ac:dyDescent="0.25">
      <c r="AH274" s="69"/>
      <c r="AI274" s="70"/>
      <c r="AJ274" s="70"/>
      <c r="AK274" s="71"/>
      <c r="AL274" s="70"/>
      <c r="AM274" s="72"/>
      <c r="AN274" s="70"/>
      <c r="AO274" s="70"/>
      <c r="AP274" s="71"/>
      <c r="AQ274" s="71"/>
      <c r="AR274" s="71"/>
      <c r="AS274" s="74"/>
      <c r="AT274" s="74"/>
      <c r="AU274" s="73"/>
      <c r="AV274" s="74"/>
      <c r="AW274" s="75"/>
      <c r="AX274" s="75"/>
      <c r="AY274" s="75"/>
      <c r="AZ274" s="75"/>
      <c r="BA274" s="73"/>
      <c r="BB274" s="73"/>
      <c r="BC274" s="73"/>
      <c r="BD274" s="76"/>
      <c r="BE274" s="73"/>
      <c r="BF274" s="76"/>
      <c r="BG274" s="73"/>
      <c r="BH274" s="76"/>
      <c r="BI274" s="75"/>
      <c r="BJ274" s="74"/>
      <c r="BK274" s="74"/>
    </row>
    <row r="275" spans="34:63" x14ac:dyDescent="0.25">
      <c r="AH275" s="69"/>
      <c r="AI275" s="70"/>
      <c r="AJ275" s="70"/>
      <c r="AK275" s="71"/>
      <c r="AL275" s="70"/>
      <c r="AM275" s="72"/>
      <c r="AN275" s="70"/>
      <c r="AO275" s="70"/>
      <c r="AP275" s="73"/>
      <c r="AQ275" s="75"/>
      <c r="AR275" s="71"/>
      <c r="AS275" s="75"/>
      <c r="AT275" s="74"/>
      <c r="AU275" s="73"/>
      <c r="AV275" s="74"/>
      <c r="AW275" s="73"/>
      <c r="AX275" s="73"/>
      <c r="AY275" s="73"/>
      <c r="AZ275" s="73"/>
      <c r="BA275" s="73"/>
      <c r="BB275" s="73"/>
      <c r="BC275" s="76"/>
      <c r="BD275" s="76"/>
      <c r="BE275" s="76"/>
      <c r="BF275" s="76"/>
      <c r="BG275" s="76"/>
      <c r="BH275" s="76"/>
      <c r="BI275" s="75"/>
      <c r="BJ275" s="74"/>
      <c r="BK275" s="75"/>
    </row>
    <row r="276" spans="34:63" x14ac:dyDescent="0.25">
      <c r="AH276" s="69"/>
      <c r="AI276" s="70"/>
      <c r="AJ276" s="70"/>
      <c r="AK276" s="71"/>
      <c r="AL276" s="70"/>
      <c r="AM276" s="72"/>
      <c r="AN276" s="70"/>
      <c r="AO276" s="70"/>
      <c r="AP276" s="75"/>
      <c r="AQ276" s="71"/>
      <c r="AR276" s="71"/>
      <c r="AS276" s="74"/>
      <c r="AT276" s="74"/>
      <c r="AU276" s="73"/>
      <c r="AV276" s="74"/>
      <c r="AW276" s="75"/>
      <c r="AX276" s="75"/>
      <c r="AY276" s="75"/>
      <c r="AZ276" s="75"/>
      <c r="BA276" s="73"/>
      <c r="BB276" s="73"/>
      <c r="BC276" s="73"/>
      <c r="BD276" s="73"/>
      <c r="BE276" s="73"/>
      <c r="BF276" s="73"/>
      <c r="BG276" s="73"/>
      <c r="BH276" s="73"/>
      <c r="BI276" s="75"/>
      <c r="BJ276" s="74"/>
      <c r="BK276" s="74"/>
    </row>
    <row r="277" spans="34:63" x14ac:dyDescent="0.25">
      <c r="AH277" s="69"/>
      <c r="AI277" s="70"/>
      <c r="AJ277" s="70"/>
      <c r="AK277" s="71"/>
      <c r="AL277" s="70"/>
      <c r="AM277" s="72"/>
      <c r="AN277" s="70"/>
      <c r="AO277" s="70"/>
      <c r="AP277" s="73"/>
      <c r="AQ277" s="75"/>
      <c r="AR277" s="71"/>
      <c r="AS277" s="75"/>
      <c r="AT277" s="74"/>
      <c r="AU277" s="73"/>
      <c r="AV277" s="74"/>
      <c r="AW277" s="75"/>
      <c r="AX277" s="75"/>
      <c r="AY277" s="75"/>
      <c r="AZ277" s="75"/>
      <c r="BA277" s="73"/>
      <c r="BB277" s="73"/>
      <c r="BC277" s="73"/>
      <c r="BD277" s="73"/>
      <c r="BE277" s="73"/>
      <c r="BF277" s="73"/>
      <c r="BG277" s="73"/>
      <c r="BH277" s="73"/>
      <c r="BI277" s="75"/>
      <c r="BJ277" s="74"/>
      <c r="BK277" s="75"/>
    </row>
    <row r="278" spans="34:63" x14ac:dyDescent="0.25">
      <c r="AH278" s="69"/>
      <c r="AI278" s="70"/>
      <c r="AJ278" s="70"/>
      <c r="AK278" s="71"/>
      <c r="AL278" s="70"/>
      <c r="AM278" s="72"/>
      <c r="AN278" s="70"/>
      <c r="AO278" s="70"/>
      <c r="AP278" s="77"/>
      <c r="AQ278" s="71"/>
      <c r="AR278" s="71"/>
      <c r="AS278" s="74"/>
      <c r="AT278" s="74"/>
      <c r="AU278" s="73"/>
      <c r="AV278" s="74"/>
      <c r="AW278" s="73"/>
      <c r="AX278" s="73"/>
      <c r="AY278" s="73"/>
      <c r="AZ278" s="73"/>
      <c r="BA278" s="73"/>
      <c r="BB278" s="73"/>
      <c r="BC278" s="73"/>
      <c r="BD278" s="73"/>
      <c r="BE278" s="73"/>
      <c r="BF278" s="73"/>
      <c r="BG278" s="73"/>
      <c r="BH278" s="73"/>
      <c r="BI278" s="75"/>
      <c r="BJ278" s="74"/>
      <c r="BK278" s="74"/>
    </row>
    <row r="279" spans="34:63" x14ac:dyDescent="0.25">
      <c r="AH279" s="69"/>
      <c r="AI279" s="70"/>
      <c r="AJ279" s="70"/>
      <c r="AK279" s="71"/>
      <c r="AL279" s="70"/>
      <c r="AM279" s="72"/>
      <c r="AN279" s="70"/>
      <c r="AO279" s="70"/>
      <c r="AP279" s="71"/>
      <c r="AQ279" s="71"/>
      <c r="AR279" s="71"/>
      <c r="AS279" s="74"/>
      <c r="AT279" s="74"/>
      <c r="AU279" s="73"/>
      <c r="AV279" s="74"/>
      <c r="AW279" s="75"/>
      <c r="AX279" s="75"/>
      <c r="AY279" s="75"/>
      <c r="AZ279" s="75"/>
      <c r="BA279" s="73"/>
      <c r="BB279" s="73"/>
      <c r="BC279" s="76"/>
      <c r="BD279" s="76"/>
      <c r="BE279" s="76"/>
      <c r="BF279" s="76"/>
      <c r="BG279" s="76"/>
      <c r="BH279" s="76"/>
      <c r="BI279" s="75"/>
      <c r="BJ279" s="74"/>
      <c r="BK279" s="74"/>
    </row>
    <row r="280" spans="34:63" x14ac:dyDescent="0.25">
      <c r="AH280" s="69"/>
      <c r="AI280" s="70"/>
      <c r="AJ280" s="70"/>
      <c r="AK280" s="71"/>
      <c r="AL280" s="70"/>
      <c r="AM280" s="72"/>
      <c r="AN280" s="70"/>
      <c r="AO280" s="70"/>
      <c r="AP280" s="75"/>
      <c r="AQ280" s="71"/>
      <c r="AR280" s="71"/>
      <c r="AS280" s="74"/>
      <c r="AT280" s="74"/>
      <c r="AU280" s="73"/>
      <c r="AV280" s="74"/>
      <c r="AW280" s="74"/>
      <c r="AX280" s="74"/>
      <c r="AY280" s="74"/>
      <c r="AZ280" s="74"/>
      <c r="BA280" s="73"/>
      <c r="BB280" s="73"/>
      <c r="BC280" s="73"/>
      <c r="BD280" s="76"/>
      <c r="BE280" s="73"/>
      <c r="BF280" s="76"/>
      <c r="BG280" s="73"/>
      <c r="BH280" s="76"/>
      <c r="BI280" s="74"/>
      <c r="BJ280" s="74"/>
      <c r="BK280" s="74"/>
    </row>
    <row r="281" spans="34:63" x14ac:dyDescent="0.25">
      <c r="AH281" s="69"/>
      <c r="AI281" s="70"/>
      <c r="AJ281" s="70"/>
      <c r="AK281" s="71"/>
      <c r="AL281" s="70"/>
      <c r="AM281" s="72"/>
      <c r="AN281" s="70"/>
      <c r="AO281" s="70"/>
      <c r="AP281" s="77"/>
      <c r="AQ281" s="71"/>
      <c r="AR281" s="71"/>
      <c r="AS281" s="74"/>
      <c r="AT281" s="74"/>
      <c r="AU281" s="73"/>
      <c r="AV281" s="74"/>
      <c r="AW281" s="74"/>
      <c r="AX281" s="74"/>
      <c r="AY281" s="74"/>
      <c r="AZ281" s="74"/>
      <c r="BA281" s="73"/>
      <c r="BB281" s="73"/>
      <c r="BC281" s="76"/>
      <c r="BD281" s="76"/>
      <c r="BE281" s="76"/>
      <c r="BF281" s="76"/>
      <c r="BG281" s="76"/>
      <c r="BH281" s="76"/>
      <c r="BI281" s="74"/>
      <c r="BJ281" s="74"/>
      <c r="BK281" s="74"/>
    </row>
    <row r="282" spans="34:63" x14ac:dyDescent="0.25">
      <c r="AH282" s="69"/>
      <c r="AI282" s="70"/>
      <c r="AJ282" s="70"/>
      <c r="AK282" s="71"/>
      <c r="AL282" s="70"/>
      <c r="AM282" s="72"/>
      <c r="AN282" s="70"/>
      <c r="AO282" s="70"/>
      <c r="AP282" s="71"/>
      <c r="AQ282" s="71"/>
      <c r="AR282" s="71"/>
      <c r="AS282" s="74"/>
      <c r="AT282" s="74"/>
      <c r="AU282" s="73"/>
      <c r="AV282" s="74"/>
      <c r="AW282" s="74"/>
      <c r="AX282" s="74"/>
      <c r="AY282" s="74"/>
      <c r="AZ282" s="74"/>
      <c r="BA282" s="73"/>
      <c r="BB282" s="73"/>
      <c r="BC282" s="76"/>
      <c r="BD282" s="76"/>
      <c r="BE282" s="76"/>
      <c r="BF282" s="76"/>
      <c r="BG282" s="76"/>
      <c r="BH282" s="76"/>
      <c r="BI282" s="74"/>
      <c r="BJ282" s="74"/>
      <c r="BK282" s="74"/>
    </row>
    <row r="283" spans="34:63" x14ac:dyDescent="0.25">
      <c r="AH283" s="69"/>
      <c r="AI283" s="70"/>
      <c r="AJ283" s="70"/>
      <c r="AK283" s="71"/>
      <c r="AL283" s="70"/>
      <c r="AM283" s="72"/>
      <c r="AN283" s="70"/>
      <c r="AO283" s="70"/>
      <c r="AP283" s="75"/>
      <c r="AQ283" s="71"/>
      <c r="AR283" s="71"/>
      <c r="AS283" s="74"/>
      <c r="AT283" s="74"/>
      <c r="AU283" s="73"/>
      <c r="AV283" s="74"/>
      <c r="AW283" s="76"/>
      <c r="AX283" s="76"/>
      <c r="AY283" s="76"/>
      <c r="AZ283" s="76"/>
      <c r="BA283" s="73"/>
      <c r="BB283" s="73"/>
      <c r="BC283" s="73"/>
      <c r="BD283" s="76"/>
      <c r="BE283" s="73"/>
      <c r="BF283" s="76"/>
      <c r="BG283" s="73"/>
      <c r="BH283" s="76"/>
      <c r="BI283" s="76"/>
      <c r="BJ283" s="74"/>
      <c r="BK283" s="74"/>
    </row>
    <row r="284" spans="34:63" x14ac:dyDescent="0.25">
      <c r="AH284" s="69"/>
      <c r="AI284" s="70"/>
      <c r="AJ284" s="70"/>
      <c r="AK284" s="71"/>
      <c r="AL284" s="70"/>
      <c r="AM284" s="72"/>
      <c r="AN284" s="70"/>
      <c r="AO284" s="70"/>
      <c r="AP284" s="77"/>
      <c r="AQ284" s="71"/>
      <c r="AR284" s="71"/>
      <c r="AS284" s="74"/>
      <c r="AT284" s="74"/>
      <c r="AU284" s="73"/>
      <c r="AV284" s="74"/>
      <c r="AW284" s="74"/>
      <c r="AX284" s="74"/>
      <c r="AY284" s="74"/>
      <c r="AZ284" s="74"/>
      <c r="BA284" s="73"/>
      <c r="BB284" s="73"/>
      <c r="BC284" s="76"/>
      <c r="BD284" s="76"/>
      <c r="BE284" s="76"/>
      <c r="BF284" s="76"/>
      <c r="BG284" s="76"/>
      <c r="BH284" s="76"/>
      <c r="BI284" s="74"/>
      <c r="BJ284" s="74"/>
      <c r="BK284" s="74"/>
    </row>
    <row r="285" spans="34:63" x14ac:dyDescent="0.25">
      <c r="AH285" s="69"/>
      <c r="AI285" s="70"/>
      <c r="AJ285" s="70"/>
      <c r="AK285" s="71"/>
      <c r="AL285" s="70"/>
      <c r="AM285" s="72"/>
      <c r="AN285" s="70"/>
      <c r="AO285" s="70"/>
      <c r="AP285" s="77"/>
      <c r="AQ285" s="77"/>
      <c r="AR285" s="71"/>
      <c r="AS285" s="76"/>
      <c r="AT285" s="74"/>
      <c r="AU285" s="73"/>
      <c r="AV285" s="74"/>
      <c r="AW285" s="73"/>
      <c r="AX285" s="73"/>
      <c r="AY285" s="73"/>
      <c r="AZ285" s="73"/>
      <c r="BA285" s="73"/>
      <c r="BB285" s="73"/>
      <c r="BC285" s="73"/>
      <c r="BD285" s="73"/>
      <c r="BE285" s="73"/>
      <c r="BF285" s="73"/>
      <c r="BG285" s="73"/>
      <c r="BH285" s="73"/>
      <c r="BI285" s="73"/>
      <c r="BJ285" s="74"/>
      <c r="BK285" s="76"/>
    </row>
    <row r="286" spans="34:63" x14ac:dyDescent="0.25">
      <c r="AH286" s="69"/>
      <c r="AI286" s="70"/>
      <c r="AJ286" s="70"/>
      <c r="AK286" s="71"/>
      <c r="AL286" s="70"/>
      <c r="AM286" s="72"/>
      <c r="AN286" s="70"/>
      <c r="AO286" s="70"/>
      <c r="AP286" s="75"/>
      <c r="AQ286" s="71"/>
      <c r="AR286" s="71"/>
      <c r="AS286" s="74"/>
      <c r="AT286" s="74"/>
      <c r="AU286" s="73"/>
      <c r="AV286" s="74"/>
      <c r="AW286" s="74"/>
      <c r="AX286" s="74"/>
      <c r="AY286" s="74"/>
      <c r="AZ286" s="74"/>
      <c r="BA286" s="73"/>
      <c r="BB286" s="73"/>
      <c r="BC286" s="73"/>
      <c r="BD286" s="76"/>
      <c r="BE286" s="73"/>
      <c r="BF286" s="76"/>
      <c r="BG286" s="73"/>
      <c r="BH286" s="76"/>
      <c r="BI286" s="74"/>
      <c r="BJ286" s="74"/>
      <c r="BK286" s="74"/>
    </row>
    <row r="287" spans="34:63" x14ac:dyDescent="0.25">
      <c r="AH287" s="69"/>
      <c r="AI287" s="70"/>
      <c r="AJ287" s="70"/>
      <c r="AK287" s="71"/>
      <c r="AL287" s="70"/>
      <c r="AM287" s="72"/>
      <c r="AN287" s="70"/>
      <c r="AO287" s="70"/>
      <c r="AP287" s="73"/>
      <c r="AQ287" s="75"/>
      <c r="AR287" s="71"/>
      <c r="AS287" s="75"/>
      <c r="AT287" s="74"/>
      <c r="AU287" s="73"/>
      <c r="AV287" s="74"/>
      <c r="AW287" s="75"/>
      <c r="AX287" s="75"/>
      <c r="AY287" s="75"/>
      <c r="AZ287" s="75"/>
      <c r="BA287" s="73"/>
      <c r="BB287" s="73"/>
      <c r="BC287" s="73"/>
      <c r="BD287" s="73"/>
      <c r="BE287" s="73"/>
      <c r="BF287" s="73"/>
      <c r="BG287" s="73"/>
      <c r="BH287" s="73"/>
      <c r="BI287" s="75"/>
      <c r="BJ287" s="74"/>
      <c r="BK287" s="75"/>
    </row>
    <row r="288" spans="34:63" x14ac:dyDescent="0.25">
      <c r="AH288" s="69"/>
      <c r="AI288" s="70"/>
      <c r="AJ288" s="70"/>
      <c r="AK288" s="71"/>
      <c r="AL288" s="70"/>
      <c r="AM288" s="72"/>
      <c r="AN288" s="70"/>
      <c r="AO288" s="70"/>
      <c r="AP288" s="77"/>
      <c r="AQ288" s="77"/>
      <c r="AR288" s="71"/>
      <c r="AS288" s="76"/>
      <c r="AT288" s="74"/>
      <c r="AU288" s="73"/>
      <c r="AV288" s="74"/>
      <c r="AW288" s="76"/>
      <c r="AX288" s="76"/>
      <c r="AY288" s="76"/>
      <c r="AZ288" s="76"/>
      <c r="BA288" s="73"/>
      <c r="BB288" s="73"/>
      <c r="BC288" s="73"/>
      <c r="BD288" s="76"/>
      <c r="BE288" s="73"/>
      <c r="BF288" s="76"/>
      <c r="BG288" s="73"/>
      <c r="BH288" s="76"/>
      <c r="BI288" s="76"/>
      <c r="BJ288" s="74"/>
      <c r="BK288" s="76"/>
    </row>
    <row r="289" spans="34:63" x14ac:dyDescent="0.25">
      <c r="AH289" s="69"/>
      <c r="AI289" s="70"/>
      <c r="AJ289" s="70"/>
      <c r="AK289" s="71"/>
      <c r="AL289" s="70"/>
      <c r="AM289" s="72"/>
      <c r="AN289" s="70"/>
      <c r="AO289" s="70"/>
      <c r="AP289" s="75"/>
      <c r="AQ289" s="71"/>
      <c r="AR289" s="71"/>
      <c r="AS289" s="74"/>
      <c r="AT289" s="74"/>
      <c r="AU289" s="73"/>
      <c r="AV289" s="74"/>
      <c r="AW289" s="76"/>
      <c r="AX289" s="76"/>
      <c r="AY289" s="76"/>
      <c r="AZ289" s="76"/>
      <c r="BA289" s="73"/>
      <c r="BB289" s="73"/>
      <c r="BC289" s="73"/>
      <c r="BD289" s="73"/>
      <c r="BE289" s="73"/>
      <c r="BF289" s="73"/>
      <c r="BG289" s="73"/>
      <c r="BH289" s="73"/>
      <c r="BI289" s="74"/>
      <c r="BJ289" s="74"/>
      <c r="BK289" s="74"/>
    </row>
    <row r="290" spans="34:63" x14ac:dyDescent="0.25">
      <c r="AH290" s="69"/>
      <c r="AI290" s="70"/>
      <c r="AJ290" s="70"/>
      <c r="AK290" s="71"/>
      <c r="AL290" s="70"/>
      <c r="AM290" s="72"/>
      <c r="AN290" s="70"/>
      <c r="AO290" s="70"/>
      <c r="AP290" s="75"/>
      <c r="AQ290" s="73"/>
      <c r="AR290" s="71"/>
      <c r="AS290" s="75"/>
      <c r="AT290" s="74"/>
      <c r="AU290" s="73"/>
      <c r="AV290" s="74"/>
      <c r="AW290" s="73"/>
      <c r="AX290" s="73"/>
      <c r="AY290" s="73"/>
      <c r="AZ290" s="73"/>
      <c r="BA290" s="73"/>
      <c r="BB290" s="73"/>
      <c r="BC290" s="73"/>
      <c r="BD290" s="73"/>
      <c r="BE290" s="73"/>
      <c r="BF290" s="73"/>
      <c r="BG290" s="73"/>
      <c r="BH290" s="73"/>
      <c r="BI290" s="73"/>
      <c r="BJ290" s="74"/>
      <c r="BK290" s="75"/>
    </row>
    <row r="291" spans="34:63" x14ac:dyDescent="0.25">
      <c r="AH291" s="69"/>
      <c r="AI291" s="70"/>
      <c r="AJ291" s="70"/>
      <c r="AK291" s="71"/>
      <c r="AL291" s="70"/>
      <c r="AM291" s="72"/>
      <c r="AN291" s="70"/>
      <c r="AO291" s="70"/>
      <c r="AP291" s="77"/>
      <c r="AQ291" s="77"/>
      <c r="AR291" s="71"/>
      <c r="AS291" s="76"/>
      <c r="AT291" s="74"/>
      <c r="AU291" s="73"/>
      <c r="AV291" s="74"/>
      <c r="AW291" s="73"/>
      <c r="AX291" s="73"/>
      <c r="AY291" s="73"/>
      <c r="AZ291" s="73"/>
      <c r="BA291" s="73"/>
      <c r="BB291" s="73"/>
      <c r="BC291" s="73"/>
      <c r="BD291" s="73"/>
      <c r="BE291" s="73"/>
      <c r="BF291" s="73"/>
      <c r="BG291" s="73"/>
      <c r="BH291" s="73"/>
      <c r="BI291" s="76"/>
      <c r="BJ291" s="74"/>
      <c r="BK291" s="76"/>
    </row>
    <row r="292" spans="34:63" x14ac:dyDescent="0.25">
      <c r="AH292" s="69"/>
      <c r="AI292" s="70"/>
      <c r="AJ292" s="70"/>
      <c r="AK292" s="71"/>
      <c r="AL292" s="70"/>
      <c r="AM292" s="72"/>
      <c r="AN292" s="70"/>
      <c r="AO292" s="70"/>
      <c r="AP292" s="77"/>
      <c r="AQ292" s="71"/>
      <c r="AR292" s="71"/>
      <c r="AS292" s="74"/>
      <c r="AT292" s="74"/>
      <c r="AU292" s="73"/>
      <c r="AV292" s="74"/>
      <c r="AW292" s="74"/>
      <c r="AX292" s="74"/>
      <c r="AY292" s="74"/>
      <c r="AZ292" s="74"/>
      <c r="BA292" s="73"/>
      <c r="BB292" s="73"/>
      <c r="BC292" s="73"/>
      <c r="BD292" s="76"/>
      <c r="BE292" s="73"/>
      <c r="BF292" s="76"/>
      <c r="BG292" s="73"/>
      <c r="BH292" s="76"/>
      <c r="BI292" s="74"/>
      <c r="BJ292" s="74"/>
      <c r="BK292" s="74"/>
    </row>
    <row r="293" spans="34:63" x14ac:dyDescent="0.25">
      <c r="AH293" s="69"/>
      <c r="AI293" s="70"/>
      <c r="AJ293" s="70"/>
      <c r="AK293" s="71"/>
      <c r="AL293" s="70"/>
      <c r="AM293" s="72"/>
      <c r="AN293" s="70"/>
      <c r="AO293" s="70"/>
      <c r="AP293" s="73"/>
      <c r="AQ293" s="75"/>
      <c r="AR293" s="71"/>
      <c r="AS293" s="75"/>
      <c r="AT293" s="74"/>
      <c r="AU293" s="73"/>
      <c r="AV293" s="74"/>
      <c r="AW293" s="75"/>
      <c r="AX293" s="75"/>
      <c r="AY293" s="75"/>
      <c r="AZ293" s="75"/>
      <c r="BA293" s="73"/>
      <c r="BB293" s="73"/>
      <c r="BC293" s="73"/>
      <c r="BD293" s="73"/>
      <c r="BE293" s="73"/>
      <c r="BF293" s="73"/>
      <c r="BG293" s="73"/>
      <c r="BH293" s="73"/>
      <c r="BI293" s="75"/>
      <c r="BJ293" s="74"/>
      <c r="BK293" s="75"/>
    </row>
    <row r="294" spans="34:63" x14ac:dyDescent="0.25">
      <c r="AH294" s="69"/>
      <c r="AI294" s="70"/>
      <c r="AJ294" s="70"/>
      <c r="AK294" s="71"/>
      <c r="AL294" s="70"/>
      <c r="AM294" s="72"/>
      <c r="AN294" s="70"/>
      <c r="AO294" s="70"/>
      <c r="AP294" s="75"/>
      <c r="AQ294" s="77"/>
      <c r="AR294" s="71"/>
      <c r="AS294" s="74"/>
      <c r="AT294" s="74"/>
      <c r="AU294" s="73"/>
      <c r="AV294" s="74"/>
      <c r="AW294" s="76"/>
      <c r="AX294" s="76"/>
      <c r="AY294" s="76"/>
      <c r="AZ294" s="76"/>
      <c r="BA294" s="73"/>
      <c r="BB294" s="73"/>
      <c r="BC294" s="73"/>
      <c r="BD294" s="76"/>
      <c r="BE294" s="73"/>
      <c r="BF294" s="76"/>
      <c r="BG294" s="73"/>
      <c r="BH294" s="76"/>
      <c r="BI294" s="76"/>
      <c r="BJ294" s="74"/>
      <c r="BK294" s="74"/>
    </row>
    <row r="295" spans="34:63" x14ac:dyDescent="0.25">
      <c r="AH295" s="69"/>
      <c r="AI295" s="70"/>
      <c r="AJ295" s="70"/>
      <c r="AK295" s="71"/>
      <c r="AL295" s="70"/>
      <c r="AM295" s="72"/>
      <c r="AN295" s="70"/>
      <c r="AO295" s="70"/>
      <c r="AP295" s="75"/>
      <c r="AQ295" s="71"/>
      <c r="AR295" s="71"/>
      <c r="AS295" s="74"/>
      <c r="AT295" s="74"/>
      <c r="AU295" s="73"/>
      <c r="AV295" s="74"/>
      <c r="AW295" s="76"/>
      <c r="AX295" s="76"/>
      <c r="AY295" s="76"/>
      <c r="AZ295" s="76"/>
      <c r="BA295" s="73"/>
      <c r="BB295" s="73"/>
      <c r="BC295" s="76"/>
      <c r="BD295" s="76"/>
      <c r="BE295" s="76"/>
      <c r="BF295" s="76"/>
      <c r="BG295" s="76"/>
      <c r="BH295" s="76"/>
      <c r="BI295" s="76"/>
      <c r="BJ295" s="74"/>
      <c r="BK295" s="74"/>
    </row>
    <row r="296" spans="34:63" x14ac:dyDescent="0.25">
      <c r="AH296" s="69"/>
      <c r="AI296" s="70"/>
      <c r="AJ296" s="70"/>
      <c r="AK296" s="71"/>
      <c r="AL296" s="70"/>
      <c r="AM296" s="72"/>
      <c r="AN296" s="70"/>
      <c r="AO296" s="70"/>
      <c r="AP296" s="75"/>
      <c r="AQ296" s="71"/>
      <c r="AR296" s="71"/>
      <c r="AS296" s="74"/>
      <c r="AT296" s="74"/>
      <c r="AU296" s="73"/>
      <c r="AV296" s="74"/>
      <c r="AW296" s="76"/>
      <c r="AX296" s="76"/>
      <c r="AY296" s="76"/>
      <c r="AZ296" s="76"/>
      <c r="BA296" s="73"/>
      <c r="BB296" s="73"/>
      <c r="BC296" s="76"/>
      <c r="BD296" s="76"/>
      <c r="BE296" s="76"/>
      <c r="BF296" s="76"/>
      <c r="BG296" s="76"/>
      <c r="BH296" s="76"/>
      <c r="BI296" s="76"/>
      <c r="BJ296" s="74"/>
      <c r="BK296" s="74"/>
    </row>
    <row r="297" spans="34:63" x14ac:dyDescent="0.25">
      <c r="AH297" s="69"/>
      <c r="AI297" s="70"/>
      <c r="AJ297" s="70"/>
      <c r="AK297" s="71"/>
      <c r="AL297" s="70"/>
      <c r="AM297" s="72"/>
      <c r="AN297" s="70"/>
      <c r="AO297" s="70"/>
      <c r="AP297" s="75"/>
      <c r="AQ297" s="71"/>
      <c r="AR297" s="71"/>
      <c r="AS297" s="74"/>
      <c r="AT297" s="74"/>
      <c r="AU297" s="73"/>
      <c r="AV297" s="74"/>
      <c r="AW297" s="76"/>
      <c r="AX297" s="76"/>
      <c r="AY297" s="76"/>
      <c r="AZ297" s="76"/>
      <c r="BA297" s="73"/>
      <c r="BB297" s="73"/>
      <c r="BC297" s="73"/>
      <c r="BD297" s="76"/>
      <c r="BE297" s="73"/>
      <c r="BF297" s="76"/>
      <c r="BG297" s="73"/>
      <c r="BH297" s="76"/>
      <c r="BI297" s="76"/>
      <c r="BJ297" s="74"/>
      <c r="BK297" s="74"/>
    </row>
    <row r="298" spans="34:63" x14ac:dyDescent="0.25">
      <c r="AH298" s="69"/>
      <c r="AI298" s="70"/>
      <c r="AJ298" s="70"/>
      <c r="AK298" s="71"/>
      <c r="AL298" s="70"/>
      <c r="AM298" s="72"/>
      <c r="AN298" s="70"/>
      <c r="AO298" s="70"/>
      <c r="AP298" s="73"/>
      <c r="AQ298" s="75"/>
      <c r="AR298" s="71"/>
      <c r="AS298" s="75"/>
      <c r="AT298" s="74"/>
      <c r="AU298" s="73"/>
      <c r="AV298" s="74"/>
      <c r="AW298" s="75"/>
      <c r="AX298" s="75"/>
      <c r="AY298" s="75"/>
      <c r="AZ298" s="75"/>
      <c r="BA298" s="73"/>
      <c r="BB298" s="73"/>
      <c r="BC298" s="73"/>
      <c r="BD298" s="73"/>
      <c r="BE298" s="73"/>
      <c r="BF298" s="73"/>
      <c r="BG298" s="73"/>
      <c r="BH298" s="73"/>
      <c r="BI298" s="75"/>
      <c r="BJ298" s="74"/>
      <c r="BK298" s="75"/>
    </row>
    <row r="299" spans="34:63" x14ac:dyDescent="0.25">
      <c r="AH299" s="69"/>
      <c r="AI299" s="70"/>
      <c r="AJ299" s="70"/>
      <c r="AK299" s="71"/>
      <c r="AL299" s="70"/>
      <c r="AM299" s="72"/>
      <c r="AN299" s="70"/>
      <c r="AO299" s="70"/>
      <c r="AP299" s="75"/>
      <c r="AQ299" s="71"/>
      <c r="AR299" s="71"/>
      <c r="AS299" s="74"/>
      <c r="AT299" s="74"/>
      <c r="AU299" s="73"/>
      <c r="AV299" s="74"/>
      <c r="AW299" s="74"/>
      <c r="AX299" s="74"/>
      <c r="AY299" s="74"/>
      <c r="AZ299" s="74"/>
      <c r="BA299" s="73"/>
      <c r="BB299" s="73"/>
      <c r="BC299" s="73"/>
      <c r="BD299" s="73"/>
      <c r="BE299" s="73"/>
      <c r="BF299" s="73"/>
      <c r="BG299" s="73"/>
      <c r="BH299" s="73"/>
      <c r="BI299" s="74"/>
      <c r="BJ299" s="74"/>
      <c r="BK299" s="74"/>
    </row>
    <row r="300" spans="34:63" x14ac:dyDescent="0.25">
      <c r="AH300" s="69"/>
      <c r="AI300" s="70"/>
      <c r="AJ300" s="70"/>
      <c r="AK300" s="71"/>
      <c r="AL300" s="70"/>
      <c r="AM300" s="72"/>
      <c r="AN300" s="70"/>
      <c r="AO300" s="70"/>
      <c r="AP300" s="75"/>
      <c r="AQ300" s="71"/>
      <c r="AR300" s="71"/>
      <c r="AS300" s="74"/>
      <c r="AT300" s="74"/>
      <c r="AU300" s="73"/>
      <c r="AV300" s="74"/>
      <c r="AW300" s="74"/>
      <c r="AX300" s="74"/>
      <c r="AY300" s="74"/>
      <c r="AZ300" s="74"/>
      <c r="BA300" s="73"/>
      <c r="BB300" s="73"/>
      <c r="BC300" s="73"/>
      <c r="BD300" s="76"/>
      <c r="BE300" s="73"/>
      <c r="BF300" s="76"/>
      <c r="BG300" s="73"/>
      <c r="BH300" s="76"/>
      <c r="BI300" s="74"/>
      <c r="BJ300" s="74"/>
      <c r="BK300" s="74"/>
    </row>
    <row r="301" spans="34:63" x14ac:dyDescent="0.25">
      <c r="AH301" s="69"/>
      <c r="AI301" s="70"/>
      <c r="AJ301" s="70"/>
      <c r="AK301" s="71"/>
      <c r="AL301" s="70"/>
      <c r="AM301" s="72"/>
      <c r="AN301" s="70"/>
      <c r="AO301" s="70"/>
      <c r="AP301" s="75"/>
      <c r="AQ301" s="75"/>
      <c r="AR301" s="71"/>
      <c r="AS301" s="75"/>
      <c r="AT301" s="74"/>
      <c r="AU301" s="73"/>
      <c r="AV301" s="74"/>
      <c r="AW301" s="74"/>
      <c r="AX301" s="74"/>
      <c r="AY301" s="74"/>
      <c r="AZ301" s="74"/>
      <c r="BA301" s="73"/>
      <c r="BB301" s="73"/>
      <c r="BC301" s="73"/>
      <c r="BD301" s="76"/>
      <c r="BE301" s="73"/>
      <c r="BF301" s="76"/>
      <c r="BG301" s="73"/>
      <c r="BH301" s="76"/>
      <c r="BI301" s="74"/>
      <c r="BJ301" s="74"/>
      <c r="BK301" s="75"/>
    </row>
    <row r="302" spans="34:63" x14ac:dyDescent="0.25">
      <c r="AH302" s="69"/>
      <c r="AI302" s="70"/>
      <c r="AJ302" s="70"/>
      <c r="AK302" s="71"/>
      <c r="AL302" s="70"/>
      <c r="AM302" s="72"/>
      <c r="AN302" s="70"/>
      <c r="AO302" s="70"/>
      <c r="AP302" s="73"/>
      <c r="AQ302" s="77"/>
      <c r="AR302" s="71"/>
      <c r="AS302" s="76"/>
      <c r="AT302" s="74"/>
      <c r="AU302" s="73"/>
      <c r="AV302" s="74"/>
      <c r="AW302" s="76"/>
      <c r="AX302" s="76"/>
      <c r="AY302" s="76"/>
      <c r="AZ302" s="76"/>
      <c r="BA302" s="73"/>
      <c r="BB302" s="73"/>
      <c r="BC302" s="76"/>
      <c r="BD302" s="76"/>
      <c r="BE302" s="76"/>
      <c r="BF302" s="76"/>
      <c r="BG302" s="76"/>
      <c r="BH302" s="76"/>
      <c r="BI302" s="76"/>
      <c r="BJ302" s="74"/>
      <c r="BK302" s="76"/>
    </row>
    <row r="303" spans="34:63" x14ac:dyDescent="0.25">
      <c r="AH303" s="69"/>
      <c r="AI303" s="70"/>
      <c r="AJ303" s="70"/>
      <c r="AK303" s="71"/>
      <c r="AL303" s="70"/>
      <c r="AM303" s="72"/>
      <c r="AN303" s="70"/>
      <c r="AO303" s="70"/>
      <c r="AP303" s="77"/>
      <c r="AQ303" s="77"/>
      <c r="AR303" s="71"/>
      <c r="AS303" s="76"/>
      <c r="AT303" s="74"/>
      <c r="AU303" s="73"/>
      <c r="AV303" s="74"/>
      <c r="AW303" s="76"/>
      <c r="AX303" s="76"/>
      <c r="AY303" s="76"/>
      <c r="AZ303" s="76"/>
      <c r="BA303" s="73"/>
      <c r="BB303" s="73"/>
      <c r="BC303" s="76"/>
      <c r="BD303" s="76"/>
      <c r="BE303" s="76"/>
      <c r="BF303" s="76"/>
      <c r="BG303" s="76"/>
      <c r="BH303" s="76"/>
      <c r="BI303" s="76"/>
      <c r="BJ303" s="74"/>
      <c r="BK303" s="76"/>
    </row>
    <row r="304" spans="34:63" x14ac:dyDescent="0.25">
      <c r="AH304" s="69"/>
      <c r="AI304" s="70"/>
      <c r="AJ304" s="70"/>
      <c r="AK304" s="71"/>
      <c r="AL304" s="70"/>
      <c r="AM304" s="72"/>
      <c r="AN304" s="70"/>
      <c r="AO304" s="70"/>
      <c r="AP304" s="73"/>
      <c r="AQ304" s="77"/>
      <c r="AR304" s="71"/>
      <c r="AS304" s="76"/>
      <c r="AT304" s="74"/>
      <c r="AU304" s="73"/>
      <c r="AV304" s="74"/>
      <c r="AW304" s="76"/>
      <c r="AX304" s="76"/>
      <c r="AY304" s="76"/>
      <c r="AZ304" s="76"/>
      <c r="BA304" s="73"/>
      <c r="BB304" s="73"/>
      <c r="BC304" s="73"/>
      <c r="BD304" s="76"/>
      <c r="BE304" s="73"/>
      <c r="BF304" s="76"/>
      <c r="BG304" s="73"/>
      <c r="BH304" s="76"/>
      <c r="BI304" s="76"/>
      <c r="BJ304" s="74"/>
      <c r="BK304" s="76"/>
    </row>
    <row r="305" spans="34:63" x14ac:dyDescent="0.25">
      <c r="AH305" s="69"/>
      <c r="AI305" s="70"/>
      <c r="AJ305" s="70"/>
      <c r="AK305" s="71"/>
      <c r="AL305" s="70"/>
      <c r="AM305" s="72"/>
      <c r="AN305" s="70"/>
      <c r="AO305" s="70"/>
      <c r="AP305" s="77"/>
      <c r="AQ305" s="77"/>
      <c r="AR305" s="71"/>
      <c r="AS305" s="76"/>
      <c r="AT305" s="74"/>
      <c r="AU305" s="73"/>
      <c r="AV305" s="74"/>
      <c r="AW305" s="76"/>
      <c r="AX305" s="76"/>
      <c r="AY305" s="76"/>
      <c r="AZ305" s="76"/>
      <c r="BA305" s="73"/>
      <c r="BB305" s="73"/>
      <c r="BC305" s="76"/>
      <c r="BD305" s="76"/>
      <c r="BE305" s="76"/>
      <c r="BF305" s="76"/>
      <c r="BG305" s="76"/>
      <c r="BH305" s="76"/>
      <c r="BI305" s="76"/>
      <c r="BJ305" s="74"/>
      <c r="BK305" s="76"/>
    </row>
    <row r="306" spans="34:63" x14ac:dyDescent="0.25">
      <c r="AH306" s="69"/>
      <c r="AI306" s="70"/>
      <c r="AJ306" s="70"/>
      <c r="AK306" s="71"/>
      <c r="AL306" s="70"/>
      <c r="AM306" s="72"/>
      <c r="AN306" s="70"/>
      <c r="AO306" s="70"/>
      <c r="AP306" s="73"/>
      <c r="AQ306" s="77"/>
      <c r="AR306" s="71"/>
      <c r="AS306" s="76"/>
      <c r="AT306" s="74"/>
      <c r="AU306" s="73"/>
      <c r="AV306" s="74"/>
      <c r="AW306" s="76"/>
      <c r="AX306" s="76"/>
      <c r="AY306" s="76"/>
      <c r="AZ306" s="76"/>
      <c r="BA306" s="73"/>
      <c r="BB306" s="73"/>
      <c r="BC306" s="76"/>
      <c r="BD306" s="76"/>
      <c r="BE306" s="76"/>
      <c r="BF306" s="76"/>
      <c r="BG306" s="76"/>
      <c r="BH306" s="76"/>
      <c r="BI306" s="76"/>
      <c r="BJ306" s="74"/>
      <c r="BK306" s="76"/>
    </row>
    <row r="307" spans="34:63" x14ac:dyDescent="0.25">
      <c r="AH307" s="69"/>
      <c r="AI307" s="70"/>
      <c r="AJ307" s="70"/>
      <c r="AK307" s="71"/>
      <c r="AL307" s="70"/>
      <c r="AM307" s="72"/>
      <c r="AN307" s="70"/>
      <c r="AO307" s="70"/>
      <c r="AP307" s="77"/>
      <c r="AQ307" s="77"/>
      <c r="AR307" s="71"/>
      <c r="AS307" s="76"/>
      <c r="AT307" s="74"/>
      <c r="AU307" s="73"/>
      <c r="AV307" s="74"/>
      <c r="AW307" s="73"/>
      <c r="AX307" s="73"/>
      <c r="AY307" s="73"/>
      <c r="AZ307" s="73"/>
      <c r="BA307" s="73"/>
      <c r="BB307" s="73"/>
      <c r="BC307" s="73"/>
      <c r="BD307" s="73"/>
      <c r="BE307" s="73"/>
      <c r="BF307" s="73"/>
      <c r="BG307" s="73"/>
      <c r="BH307" s="73"/>
      <c r="BI307" s="73"/>
      <c r="BJ307" s="74"/>
      <c r="BK307" s="76"/>
    </row>
    <row r="308" spans="34:63" x14ac:dyDescent="0.25">
      <c r="AH308" s="69"/>
      <c r="AI308" s="70"/>
      <c r="AJ308" s="70"/>
      <c r="AK308" s="71"/>
      <c r="AL308" s="70"/>
      <c r="AM308" s="72"/>
      <c r="AN308" s="70"/>
      <c r="AO308" s="70"/>
      <c r="AP308" s="77"/>
      <c r="AQ308" s="77"/>
      <c r="AR308" s="71"/>
      <c r="AS308" s="76"/>
      <c r="AT308" s="74"/>
      <c r="AU308" s="73"/>
      <c r="AV308" s="74"/>
      <c r="AW308" s="73"/>
      <c r="AX308" s="73"/>
      <c r="AY308" s="73"/>
      <c r="AZ308" s="73"/>
      <c r="BA308" s="73"/>
      <c r="BB308" s="73"/>
      <c r="BC308" s="73"/>
      <c r="BD308" s="73"/>
      <c r="BE308" s="73"/>
      <c r="BF308" s="73"/>
      <c r="BG308" s="73"/>
      <c r="BH308" s="73"/>
      <c r="BI308" s="73"/>
      <c r="BJ308" s="74"/>
      <c r="BK308" s="76"/>
    </row>
    <row r="309" spans="34:63" x14ac:dyDescent="0.25">
      <c r="AH309" s="69"/>
      <c r="AI309" s="70"/>
      <c r="AJ309" s="70"/>
      <c r="AK309" s="71"/>
      <c r="AL309" s="70"/>
      <c r="AM309" s="72"/>
      <c r="AN309" s="70"/>
      <c r="AO309" s="70"/>
      <c r="AP309" s="77"/>
      <c r="AQ309" s="77"/>
      <c r="AR309" s="71"/>
      <c r="AS309" s="76"/>
      <c r="AT309" s="74"/>
      <c r="AU309" s="73"/>
      <c r="AV309" s="74"/>
      <c r="AW309" s="73"/>
      <c r="AX309" s="73"/>
      <c r="AY309" s="73"/>
      <c r="AZ309" s="73"/>
      <c r="BA309" s="73"/>
      <c r="BB309" s="73"/>
      <c r="BC309" s="73"/>
      <c r="BD309" s="73"/>
      <c r="BE309" s="73"/>
      <c r="BF309" s="73"/>
      <c r="BG309" s="73"/>
      <c r="BH309" s="73"/>
      <c r="BI309" s="73"/>
      <c r="BJ309" s="74"/>
      <c r="BK309" s="76"/>
    </row>
    <row r="310" spans="34:63" x14ac:dyDescent="0.25">
      <c r="AH310" s="69"/>
      <c r="AI310" s="70"/>
      <c r="AJ310" s="70"/>
      <c r="AK310" s="71"/>
      <c r="AL310" s="70"/>
      <c r="AM310" s="72"/>
      <c r="AN310" s="70"/>
      <c r="AO310" s="70"/>
      <c r="AP310" s="77"/>
      <c r="AQ310" s="77"/>
      <c r="AR310" s="71"/>
      <c r="AS310" s="76"/>
      <c r="AT310" s="74"/>
      <c r="AU310" s="73"/>
      <c r="AV310" s="74"/>
      <c r="AW310" s="73"/>
      <c r="AX310" s="73"/>
      <c r="AY310" s="73"/>
      <c r="AZ310" s="73"/>
      <c r="BA310" s="73"/>
      <c r="BB310" s="73"/>
      <c r="BC310" s="73"/>
      <c r="BD310" s="73"/>
      <c r="BE310" s="73"/>
      <c r="BF310" s="73"/>
      <c r="BG310" s="73"/>
      <c r="BH310" s="73"/>
      <c r="BI310" s="73"/>
      <c r="BJ310" s="74"/>
      <c r="BK310" s="76"/>
    </row>
    <row r="311" spans="34:63" x14ac:dyDescent="0.25">
      <c r="AH311" s="69"/>
      <c r="AI311" s="70"/>
      <c r="AJ311" s="70"/>
      <c r="AK311" s="71"/>
      <c r="AL311" s="70"/>
      <c r="AM311" s="72"/>
      <c r="AN311" s="70"/>
      <c r="AO311" s="70"/>
      <c r="AP311" s="73"/>
      <c r="AQ311" s="77"/>
      <c r="AR311" s="71"/>
      <c r="AS311" s="76"/>
      <c r="AT311" s="74"/>
      <c r="AU311" s="73"/>
      <c r="AV311" s="74"/>
      <c r="AW311" s="76"/>
      <c r="AX311" s="76"/>
      <c r="AY311" s="76"/>
      <c r="AZ311" s="76"/>
      <c r="BA311" s="73"/>
      <c r="BB311" s="73"/>
      <c r="BC311" s="73"/>
      <c r="BD311" s="73"/>
      <c r="BE311" s="73"/>
      <c r="BF311" s="73"/>
      <c r="BG311" s="73"/>
      <c r="BH311" s="73"/>
      <c r="BI311" s="76"/>
      <c r="BJ311" s="74"/>
      <c r="BK311" s="76"/>
    </row>
    <row r="312" spans="34:63" x14ac:dyDescent="0.25">
      <c r="AH312" s="69"/>
      <c r="AI312" s="70"/>
      <c r="AJ312" s="70"/>
      <c r="AK312" s="71"/>
      <c r="AL312" s="70"/>
      <c r="AM312" s="72"/>
      <c r="AN312" s="70"/>
      <c r="AO312" s="70"/>
      <c r="AP312" s="77"/>
      <c r="AQ312" s="73"/>
      <c r="AR312" s="71"/>
      <c r="AS312" s="76"/>
      <c r="AT312" s="74"/>
      <c r="AU312" s="73"/>
      <c r="AV312" s="74"/>
      <c r="AW312" s="73"/>
      <c r="AX312" s="73"/>
      <c r="AY312" s="73"/>
      <c r="AZ312" s="73"/>
      <c r="BA312" s="73"/>
      <c r="BB312" s="73"/>
      <c r="BC312" s="73"/>
      <c r="BD312" s="73"/>
      <c r="BE312" s="73"/>
      <c r="BF312" s="73"/>
      <c r="BG312" s="73"/>
      <c r="BH312" s="73"/>
      <c r="BI312" s="73"/>
      <c r="BJ312" s="74"/>
      <c r="BK312" s="76"/>
    </row>
    <row r="313" spans="34:63" x14ac:dyDescent="0.25">
      <c r="AH313" s="69"/>
      <c r="AI313" s="70"/>
      <c r="AJ313" s="70"/>
      <c r="AK313" s="71"/>
      <c r="AL313" s="70"/>
      <c r="AM313" s="72"/>
      <c r="AN313" s="70"/>
      <c r="AO313" s="70"/>
      <c r="AP313" s="77"/>
      <c r="AQ313" s="77"/>
      <c r="AR313" s="71"/>
      <c r="AS313" s="76"/>
      <c r="AT313" s="74"/>
      <c r="AU313" s="73"/>
      <c r="AV313" s="74"/>
      <c r="AW313" s="76"/>
      <c r="AX313" s="76"/>
      <c r="AY313" s="76"/>
      <c r="AZ313" s="76"/>
      <c r="BA313" s="73"/>
      <c r="BB313" s="73"/>
      <c r="BC313" s="73"/>
      <c r="BD313" s="76"/>
      <c r="BE313" s="73"/>
      <c r="BF313" s="76"/>
      <c r="BG313" s="73"/>
      <c r="BH313" s="76"/>
      <c r="BI313" s="76"/>
      <c r="BJ313" s="74"/>
      <c r="BK313" s="76"/>
    </row>
    <row r="314" spans="34:63" x14ac:dyDescent="0.25">
      <c r="AH314" s="69"/>
      <c r="AI314" s="70"/>
      <c r="AJ314" s="70"/>
      <c r="AK314" s="71"/>
      <c r="AL314" s="70"/>
      <c r="AM314" s="72"/>
      <c r="AN314" s="70"/>
      <c r="AO314" s="70"/>
      <c r="AP314" s="77"/>
      <c r="AQ314" s="77"/>
      <c r="AR314" s="71"/>
      <c r="AS314" s="76"/>
      <c r="AT314" s="74"/>
      <c r="AU314" s="73"/>
      <c r="AV314" s="74"/>
      <c r="AW314" s="76"/>
      <c r="AX314" s="76"/>
      <c r="AY314" s="76"/>
      <c r="AZ314" s="76"/>
      <c r="BA314" s="73"/>
      <c r="BB314" s="73"/>
      <c r="BC314" s="73"/>
      <c r="BD314" s="73"/>
      <c r="BE314" s="73"/>
      <c r="BF314" s="73"/>
      <c r="BG314" s="73"/>
      <c r="BH314" s="73"/>
      <c r="BI314" s="76"/>
      <c r="BJ314" s="74"/>
      <c r="BK314" s="76"/>
    </row>
    <row r="315" spans="34:63" x14ac:dyDescent="0.25">
      <c r="AH315" s="69"/>
      <c r="AI315" s="70"/>
      <c r="AJ315" s="70"/>
      <c r="AK315" s="71"/>
      <c r="AL315" s="70"/>
      <c r="AM315" s="72"/>
      <c r="AN315" s="70"/>
      <c r="AO315" s="70"/>
      <c r="AP315" s="73"/>
      <c r="AQ315" s="73"/>
      <c r="AR315" s="71"/>
      <c r="AS315" s="73"/>
      <c r="AT315" s="74"/>
      <c r="AU315" s="73"/>
      <c r="AV315" s="74"/>
      <c r="AW315" s="73"/>
      <c r="AX315" s="73"/>
      <c r="AY315" s="73"/>
      <c r="AZ315" s="73"/>
      <c r="BA315" s="73"/>
      <c r="BB315" s="73"/>
      <c r="BC315" s="73"/>
      <c r="BD315" s="73"/>
      <c r="BE315" s="73"/>
      <c r="BF315" s="73"/>
      <c r="BG315" s="73"/>
      <c r="BH315" s="73"/>
      <c r="BI315" s="73"/>
      <c r="BJ315" s="74"/>
      <c r="BK315" s="73"/>
    </row>
    <row r="316" spans="34:63" x14ac:dyDescent="0.25">
      <c r="AH316" s="69"/>
      <c r="AI316" s="70"/>
      <c r="AJ316" s="70"/>
      <c r="AK316" s="71"/>
      <c r="AL316" s="70"/>
      <c r="AM316" s="72"/>
      <c r="AN316" s="70"/>
      <c r="AO316" s="70"/>
      <c r="AP316" s="77"/>
      <c r="AQ316" s="77"/>
      <c r="AR316" s="71"/>
      <c r="AS316" s="76"/>
      <c r="AT316" s="74"/>
      <c r="AU316" s="73"/>
      <c r="AV316" s="74"/>
      <c r="AW316" s="76"/>
      <c r="AX316" s="76"/>
      <c r="AY316" s="76"/>
      <c r="AZ316" s="76"/>
      <c r="BA316" s="73"/>
      <c r="BB316" s="73"/>
      <c r="BC316" s="73"/>
      <c r="BD316" s="76"/>
      <c r="BE316" s="73"/>
      <c r="BF316" s="76"/>
      <c r="BG316" s="73"/>
      <c r="BH316" s="76"/>
      <c r="BI316" s="76"/>
      <c r="BJ316" s="74"/>
      <c r="BK316" s="76"/>
    </row>
    <row r="317" spans="34:63" x14ac:dyDescent="0.25">
      <c r="AH317" s="69"/>
      <c r="AI317" s="70"/>
      <c r="AJ317" s="70"/>
      <c r="AK317" s="71"/>
      <c r="AL317" s="70"/>
      <c r="AM317" s="72"/>
      <c r="AN317" s="70"/>
      <c r="AO317" s="70"/>
      <c r="AP317" s="77"/>
      <c r="AQ317" s="77"/>
      <c r="AR317" s="71"/>
      <c r="AS317" s="76"/>
      <c r="AT317" s="74"/>
      <c r="AU317" s="73"/>
      <c r="AV317" s="74"/>
      <c r="AW317" s="76"/>
      <c r="AX317" s="76"/>
      <c r="AY317" s="76"/>
      <c r="AZ317" s="76"/>
      <c r="BA317" s="73"/>
      <c r="BB317" s="73"/>
      <c r="BC317" s="76"/>
      <c r="BD317" s="76"/>
      <c r="BE317" s="76"/>
      <c r="BF317" s="76"/>
      <c r="BG317" s="76"/>
      <c r="BH317" s="76"/>
      <c r="BI317" s="76"/>
      <c r="BJ317" s="74"/>
      <c r="BK317" s="76"/>
    </row>
    <row r="318" spans="34:63" x14ac:dyDescent="0.25">
      <c r="AH318" s="69"/>
      <c r="AI318" s="70"/>
      <c r="AJ318" s="70"/>
      <c r="AK318" s="71"/>
      <c r="AL318" s="70"/>
      <c r="AM318" s="72"/>
      <c r="AN318" s="70"/>
      <c r="AO318" s="70"/>
      <c r="AP318" s="77"/>
      <c r="AQ318" s="77"/>
      <c r="AR318" s="71"/>
      <c r="AS318" s="76"/>
      <c r="AT318" s="74"/>
      <c r="AU318" s="73"/>
      <c r="AV318" s="74"/>
      <c r="AW318" s="76"/>
      <c r="AX318" s="76"/>
      <c r="AY318" s="76"/>
      <c r="AZ318" s="76"/>
      <c r="BA318" s="73"/>
      <c r="BB318" s="73"/>
      <c r="BC318" s="73"/>
      <c r="BD318" s="76"/>
      <c r="BE318" s="73"/>
      <c r="BF318" s="76"/>
      <c r="BG318" s="73"/>
      <c r="BH318" s="76"/>
      <c r="BI318" s="76"/>
      <c r="BJ318" s="74"/>
      <c r="BK318" s="76"/>
    </row>
    <row r="319" spans="34:63" x14ac:dyDescent="0.25">
      <c r="AH319" s="69"/>
      <c r="AI319" s="70"/>
      <c r="AJ319" s="70"/>
      <c r="AK319" s="71"/>
      <c r="AL319" s="70"/>
      <c r="AM319" s="72"/>
      <c r="AN319" s="70"/>
      <c r="AO319" s="70"/>
      <c r="AP319" s="77"/>
      <c r="AQ319" s="77"/>
      <c r="AR319" s="71"/>
      <c r="AS319" s="76"/>
      <c r="AT319" s="74"/>
      <c r="AU319" s="73"/>
      <c r="AV319" s="74"/>
      <c r="AW319" s="76"/>
      <c r="AX319" s="76"/>
      <c r="AY319" s="76"/>
      <c r="AZ319" s="76"/>
      <c r="BA319" s="73"/>
      <c r="BB319" s="73"/>
      <c r="BC319" s="73"/>
      <c r="BD319" s="76"/>
      <c r="BE319" s="73"/>
      <c r="BF319" s="76"/>
      <c r="BG319" s="73"/>
      <c r="BH319" s="76"/>
      <c r="BI319" s="76"/>
      <c r="BJ319" s="74"/>
      <c r="BK319" s="76"/>
    </row>
    <row r="320" spans="34:63" x14ac:dyDescent="0.25">
      <c r="AH320" s="69"/>
      <c r="AI320" s="70"/>
      <c r="AJ320" s="70"/>
      <c r="AK320" s="71"/>
      <c r="AL320" s="70"/>
      <c r="AM320" s="72"/>
      <c r="AN320" s="70"/>
      <c r="AO320" s="70"/>
      <c r="AP320" s="77"/>
      <c r="AQ320" s="77"/>
      <c r="AR320" s="71"/>
      <c r="AS320" s="76"/>
      <c r="AT320" s="74"/>
      <c r="AU320" s="73"/>
      <c r="AV320" s="74"/>
      <c r="AW320" s="76"/>
      <c r="AX320" s="76"/>
      <c r="AY320" s="76"/>
      <c r="AZ320" s="76"/>
      <c r="BA320" s="76"/>
      <c r="BB320" s="76"/>
      <c r="BC320" s="73"/>
      <c r="BD320" s="76"/>
      <c r="BE320" s="73"/>
      <c r="BF320" s="76"/>
      <c r="BG320" s="73"/>
      <c r="BH320" s="76"/>
      <c r="BI320" s="76"/>
      <c r="BJ320" s="74"/>
      <c r="BK320" s="76"/>
    </row>
    <row r="321" spans="34:63" x14ac:dyDescent="0.25">
      <c r="AH321" s="69"/>
      <c r="AI321" s="70"/>
      <c r="AJ321" s="70"/>
      <c r="AK321" s="71"/>
      <c r="AL321" s="70"/>
      <c r="AM321" s="72"/>
      <c r="AN321" s="70"/>
      <c r="AO321" s="70"/>
      <c r="AP321" s="77"/>
      <c r="AQ321" s="77"/>
      <c r="AR321" s="71"/>
      <c r="AS321" s="76"/>
      <c r="AT321" s="74"/>
      <c r="AU321" s="73"/>
      <c r="AV321" s="74"/>
      <c r="AW321" s="76"/>
      <c r="AX321" s="76"/>
      <c r="AY321" s="76"/>
      <c r="AZ321" s="76"/>
      <c r="BA321" s="73"/>
      <c r="BB321" s="73"/>
      <c r="BC321" s="76"/>
      <c r="BD321" s="76"/>
      <c r="BE321" s="76"/>
      <c r="BF321" s="76"/>
      <c r="BG321" s="76"/>
      <c r="BH321" s="76"/>
      <c r="BI321" s="76"/>
      <c r="BJ321" s="74"/>
      <c r="BK321" s="76"/>
    </row>
    <row r="322" spans="34:63" x14ac:dyDescent="0.25">
      <c r="AH322" s="69"/>
      <c r="AI322" s="70"/>
      <c r="AJ322" s="70"/>
      <c r="AK322" s="71"/>
      <c r="AL322" s="70"/>
      <c r="AM322" s="72"/>
      <c r="AN322" s="70"/>
      <c r="AO322" s="70"/>
      <c r="AP322" s="77"/>
      <c r="AQ322" s="77"/>
      <c r="AR322" s="71"/>
      <c r="AS322" s="76"/>
      <c r="AT322" s="74"/>
      <c r="AU322" s="73"/>
      <c r="AV322" s="74"/>
      <c r="AW322" s="76"/>
      <c r="AX322" s="76"/>
      <c r="AY322" s="76"/>
      <c r="AZ322" s="76"/>
      <c r="BA322" s="73"/>
      <c r="BB322" s="73"/>
      <c r="BC322" s="76"/>
      <c r="BD322" s="76"/>
      <c r="BE322" s="76"/>
      <c r="BF322" s="76"/>
      <c r="BG322" s="76"/>
      <c r="BH322" s="76"/>
      <c r="BI322" s="76"/>
      <c r="BJ322" s="74"/>
      <c r="BK322" s="76"/>
    </row>
    <row r="323" spans="34:63" x14ac:dyDescent="0.25">
      <c r="AH323" s="69"/>
      <c r="AI323" s="70"/>
      <c r="AJ323" s="70"/>
      <c r="AK323" s="71"/>
      <c r="AL323" s="70"/>
      <c r="AM323" s="72"/>
      <c r="AN323" s="70"/>
      <c r="AO323" s="70"/>
      <c r="AP323" s="73"/>
      <c r="AQ323" s="73"/>
      <c r="AR323" s="71"/>
      <c r="AS323" s="73"/>
      <c r="AT323" s="74"/>
      <c r="AU323" s="73"/>
      <c r="AV323" s="74"/>
      <c r="AW323" s="73"/>
      <c r="AX323" s="73"/>
      <c r="AY323" s="73"/>
      <c r="AZ323" s="73"/>
      <c r="BA323" s="73"/>
      <c r="BB323" s="73"/>
      <c r="BC323" s="73"/>
      <c r="BD323" s="73"/>
      <c r="BE323" s="73"/>
      <c r="BF323" s="73"/>
      <c r="BG323" s="73"/>
      <c r="BH323" s="73"/>
      <c r="BI323" s="73"/>
      <c r="BJ323" s="74"/>
      <c r="BK323" s="73"/>
    </row>
    <row r="324" spans="34:63" x14ac:dyDescent="0.25">
      <c r="AH324" s="69"/>
      <c r="AI324" s="70"/>
      <c r="AJ324" s="70"/>
      <c r="AK324" s="71"/>
      <c r="AL324" s="70"/>
      <c r="AM324" s="72"/>
      <c r="AN324" s="70"/>
      <c r="AO324" s="70"/>
      <c r="AP324" s="73"/>
      <c r="AQ324" s="77"/>
      <c r="AR324" s="71"/>
      <c r="AS324" s="76"/>
      <c r="AT324" s="74"/>
      <c r="AU324" s="73"/>
      <c r="AV324" s="74"/>
      <c r="AW324" s="73"/>
      <c r="AX324" s="73"/>
      <c r="AY324" s="73"/>
      <c r="AZ324" s="73"/>
      <c r="BA324" s="73"/>
      <c r="BB324" s="73"/>
      <c r="BC324" s="73"/>
      <c r="BD324" s="73"/>
      <c r="BE324" s="73"/>
      <c r="BF324" s="73"/>
      <c r="BG324" s="73"/>
      <c r="BH324" s="73"/>
      <c r="BI324" s="73"/>
      <c r="BJ324" s="74"/>
      <c r="BK324" s="76"/>
    </row>
    <row r="325" spans="34:63" x14ac:dyDescent="0.25">
      <c r="AH325" s="69"/>
      <c r="AI325" s="70"/>
      <c r="AJ325" s="70"/>
      <c r="AK325" s="71"/>
      <c r="AL325" s="70"/>
      <c r="AM325" s="72"/>
      <c r="AN325" s="70"/>
      <c r="AO325" s="70"/>
      <c r="AP325" s="73"/>
      <c r="AQ325" s="73"/>
      <c r="AR325" s="71"/>
      <c r="AS325" s="73"/>
      <c r="AT325" s="74"/>
      <c r="AU325" s="73"/>
      <c r="AV325" s="74"/>
      <c r="AW325" s="73"/>
      <c r="AX325" s="73"/>
      <c r="AY325" s="73"/>
      <c r="AZ325" s="73"/>
      <c r="BA325" s="73"/>
      <c r="BB325" s="73"/>
      <c r="BC325" s="73"/>
      <c r="BD325" s="73"/>
      <c r="BE325" s="73"/>
      <c r="BF325" s="73"/>
      <c r="BG325" s="73"/>
      <c r="BH325" s="73"/>
      <c r="BI325" s="73"/>
      <c r="BJ325" s="74"/>
      <c r="BK325" s="73"/>
    </row>
    <row r="326" spans="34:63" x14ac:dyDescent="0.25">
      <c r="AH326" s="69"/>
      <c r="AI326" s="70"/>
      <c r="AJ326" s="70"/>
      <c r="AK326" s="71"/>
      <c r="AL326" s="70"/>
      <c r="AM326" s="72"/>
      <c r="AN326" s="70"/>
      <c r="AO326" s="70"/>
      <c r="AP326" s="77"/>
      <c r="AQ326" s="77"/>
      <c r="AR326" s="71"/>
      <c r="AS326" s="76"/>
      <c r="AT326" s="74"/>
      <c r="AU326" s="73"/>
      <c r="AV326" s="74"/>
      <c r="AW326" s="73"/>
      <c r="AX326" s="73"/>
      <c r="AY326" s="73"/>
      <c r="AZ326" s="73"/>
      <c r="BA326" s="73"/>
      <c r="BB326" s="73"/>
      <c r="BC326" s="73"/>
      <c r="BD326" s="73"/>
      <c r="BE326" s="73"/>
      <c r="BF326" s="73"/>
      <c r="BG326" s="73"/>
      <c r="BH326" s="73"/>
      <c r="BI326" s="73"/>
      <c r="BJ326" s="74"/>
      <c r="BK326" s="76"/>
    </row>
    <row r="327" spans="34:63" x14ac:dyDescent="0.25">
      <c r="AH327" s="69"/>
      <c r="AI327" s="70"/>
      <c r="AJ327" s="70"/>
      <c r="AK327" s="71"/>
      <c r="AL327" s="70"/>
      <c r="AM327" s="72"/>
      <c r="AN327" s="70"/>
      <c r="AO327" s="70"/>
      <c r="AP327" s="77"/>
      <c r="AQ327" s="77"/>
      <c r="AR327" s="71"/>
      <c r="AS327" s="76"/>
      <c r="AT327" s="74"/>
      <c r="AU327" s="73"/>
      <c r="AV327" s="74"/>
      <c r="AW327" s="76"/>
      <c r="AX327" s="76"/>
      <c r="AY327" s="76"/>
      <c r="AZ327" s="76"/>
      <c r="BA327" s="73"/>
      <c r="BB327" s="73"/>
      <c r="BC327" s="73"/>
      <c r="BD327" s="76"/>
      <c r="BE327" s="73"/>
      <c r="BF327" s="76"/>
      <c r="BG327" s="73"/>
      <c r="BH327" s="76"/>
      <c r="BI327" s="76"/>
      <c r="BJ327" s="74"/>
      <c r="BK327" s="76"/>
    </row>
    <row r="328" spans="34:63" x14ac:dyDescent="0.25">
      <c r="AH328" s="69"/>
      <c r="AI328" s="70"/>
      <c r="AJ328" s="70"/>
      <c r="AK328" s="71"/>
      <c r="AL328" s="70"/>
      <c r="AM328" s="72"/>
      <c r="AN328" s="70"/>
      <c r="AO328" s="70"/>
      <c r="AP328" s="77"/>
      <c r="AQ328" s="73"/>
      <c r="AR328" s="71"/>
      <c r="AS328" s="76"/>
      <c r="AT328" s="74"/>
      <c r="AU328" s="73"/>
      <c r="AV328" s="74"/>
      <c r="AW328" s="73"/>
      <c r="AX328" s="73"/>
      <c r="AY328" s="73"/>
      <c r="AZ328" s="73"/>
      <c r="BA328" s="73"/>
      <c r="BB328" s="73"/>
      <c r="BC328" s="73"/>
      <c r="BD328" s="73"/>
      <c r="BE328" s="73"/>
      <c r="BF328" s="73"/>
      <c r="BG328" s="73"/>
      <c r="BH328" s="73"/>
      <c r="BI328" s="73"/>
      <c r="BJ328" s="74"/>
      <c r="BK328" s="76"/>
    </row>
    <row r="329" spans="34:63" x14ac:dyDescent="0.25">
      <c r="AH329" s="69"/>
      <c r="AI329" s="70"/>
      <c r="AJ329" s="70"/>
      <c r="AK329" s="71"/>
      <c r="AL329" s="70"/>
      <c r="AM329" s="72"/>
      <c r="AN329" s="70"/>
      <c r="AO329" s="70"/>
      <c r="AP329" s="73"/>
      <c r="AQ329" s="77"/>
      <c r="AR329" s="71"/>
      <c r="AS329" s="76"/>
      <c r="AT329" s="74"/>
      <c r="AU329" s="73"/>
      <c r="AV329" s="74"/>
      <c r="AW329" s="76"/>
      <c r="AX329" s="76"/>
      <c r="AY329" s="76"/>
      <c r="AZ329" s="76"/>
      <c r="BA329" s="73"/>
      <c r="BB329" s="73"/>
      <c r="BC329" s="76"/>
      <c r="BD329" s="76"/>
      <c r="BE329" s="76"/>
      <c r="BF329" s="76"/>
      <c r="BG329" s="76"/>
      <c r="BH329" s="76"/>
      <c r="BI329" s="76"/>
      <c r="BJ329" s="74"/>
      <c r="BK329" s="76"/>
    </row>
    <row r="330" spans="34:63" x14ac:dyDescent="0.25">
      <c r="AH330" s="69"/>
      <c r="AI330" s="70"/>
      <c r="AJ330" s="70"/>
      <c r="AK330" s="71"/>
      <c r="AL330" s="70"/>
      <c r="AM330" s="72"/>
      <c r="AN330" s="70"/>
      <c r="AO330" s="70"/>
      <c r="AP330" s="73"/>
      <c r="AQ330" s="73"/>
      <c r="AR330" s="71"/>
      <c r="AS330" s="73"/>
      <c r="AT330" s="74"/>
      <c r="AU330" s="73"/>
      <c r="AV330" s="74"/>
      <c r="AW330" s="76"/>
      <c r="AX330" s="76"/>
      <c r="AY330" s="76"/>
      <c r="AZ330" s="76"/>
      <c r="BA330" s="73"/>
      <c r="BB330" s="73"/>
      <c r="BC330" s="76"/>
      <c r="BD330" s="76"/>
      <c r="BE330" s="76"/>
      <c r="BF330" s="76"/>
      <c r="BG330" s="76"/>
      <c r="BH330" s="76"/>
      <c r="BI330" s="76"/>
      <c r="BJ330" s="74"/>
      <c r="BK330" s="73"/>
    </row>
    <row r="331" spans="34:63" x14ac:dyDescent="0.25">
      <c r="AH331" s="69"/>
      <c r="AI331" s="70"/>
      <c r="AJ331" s="70"/>
      <c r="AK331" s="71"/>
      <c r="AL331" s="70"/>
      <c r="AM331" s="72"/>
      <c r="AN331" s="70"/>
      <c r="AO331" s="70"/>
      <c r="AP331" s="77"/>
      <c r="AQ331" s="73"/>
      <c r="AR331" s="71"/>
      <c r="AS331" s="76"/>
      <c r="AT331" s="74"/>
      <c r="AU331" s="73"/>
      <c r="AV331" s="74"/>
      <c r="AW331" s="73"/>
      <c r="AX331" s="73"/>
      <c r="AY331" s="73"/>
      <c r="AZ331" s="73"/>
      <c r="BA331" s="73"/>
      <c r="BB331" s="73"/>
      <c r="BC331" s="73"/>
      <c r="BD331" s="73"/>
      <c r="BE331" s="73"/>
      <c r="BF331" s="73"/>
      <c r="BG331" s="73"/>
      <c r="BH331" s="73"/>
      <c r="BI331" s="73"/>
      <c r="BJ331" s="74"/>
      <c r="BK331" s="76"/>
    </row>
    <row r="332" spans="34:63" x14ac:dyDescent="0.25">
      <c r="AH332" s="69"/>
      <c r="AI332" s="70"/>
      <c r="AJ332" s="70"/>
      <c r="AK332" s="71"/>
      <c r="AL332" s="70"/>
      <c r="AM332" s="72"/>
      <c r="AN332" s="70"/>
      <c r="AO332" s="70"/>
      <c r="AP332" s="73"/>
      <c r="AQ332" s="73"/>
      <c r="AR332" s="71"/>
      <c r="AS332" s="73"/>
      <c r="AT332" s="74"/>
      <c r="AU332" s="73"/>
      <c r="AV332" s="74"/>
      <c r="AW332" s="73"/>
      <c r="AX332" s="73"/>
      <c r="AY332" s="73"/>
      <c r="AZ332" s="73"/>
      <c r="BA332" s="73"/>
      <c r="BB332" s="73"/>
      <c r="BC332" s="73"/>
      <c r="BD332" s="73"/>
      <c r="BE332" s="73"/>
      <c r="BF332" s="73"/>
      <c r="BG332" s="73"/>
      <c r="BH332" s="73"/>
      <c r="BI332" s="73"/>
      <c r="BJ332" s="74"/>
      <c r="BK332" s="73"/>
    </row>
    <row r="333" spans="34:63" x14ac:dyDescent="0.25">
      <c r="AH333" s="69"/>
      <c r="AI333" s="70"/>
      <c r="AJ333" s="70"/>
      <c r="AK333" s="71"/>
      <c r="AL333" s="70"/>
      <c r="AM333" s="72"/>
      <c r="AN333" s="70"/>
      <c r="AO333" s="70"/>
      <c r="AP333" s="73"/>
      <c r="AQ333" s="77"/>
      <c r="AR333" s="71"/>
      <c r="AS333" s="76"/>
      <c r="AT333" s="74"/>
      <c r="AU333" s="73"/>
      <c r="AV333" s="74"/>
      <c r="AW333" s="73"/>
      <c r="AX333" s="73"/>
      <c r="AY333" s="73"/>
      <c r="AZ333" s="73"/>
      <c r="BA333" s="73"/>
      <c r="BB333" s="73"/>
      <c r="BC333" s="73"/>
      <c r="BD333" s="73"/>
      <c r="BE333" s="73"/>
      <c r="BF333" s="73"/>
      <c r="BG333" s="73"/>
      <c r="BH333" s="73"/>
      <c r="BI333" s="73"/>
      <c r="BJ333" s="74"/>
      <c r="BK333" s="76"/>
    </row>
    <row r="334" spans="34:63" x14ac:dyDescent="0.25">
      <c r="AH334" s="69"/>
      <c r="AI334" s="70"/>
      <c r="AJ334" s="70"/>
      <c r="AK334" s="71"/>
      <c r="AL334" s="70"/>
      <c r="AM334" s="72"/>
      <c r="AN334" s="70"/>
      <c r="AO334" s="70"/>
      <c r="AP334" s="77"/>
      <c r="AQ334" s="77"/>
      <c r="AR334" s="71"/>
      <c r="AS334" s="76"/>
      <c r="AT334" s="74"/>
      <c r="AU334" s="73"/>
      <c r="AV334" s="74"/>
      <c r="AW334" s="76"/>
      <c r="AX334" s="76"/>
      <c r="AY334" s="76"/>
      <c r="AZ334" s="76"/>
      <c r="BA334" s="73"/>
      <c r="BB334" s="73"/>
      <c r="BC334" s="76"/>
      <c r="BD334" s="76"/>
      <c r="BE334" s="76"/>
      <c r="BF334" s="76"/>
      <c r="BG334" s="76"/>
      <c r="BH334" s="76"/>
      <c r="BI334" s="76"/>
      <c r="BJ334" s="74"/>
      <c r="BK334" s="76"/>
    </row>
    <row r="335" spans="34:63" x14ac:dyDescent="0.25">
      <c r="AH335" s="69"/>
      <c r="AI335" s="70"/>
      <c r="AJ335" s="70"/>
      <c r="AK335" s="71"/>
      <c r="AL335" s="70"/>
      <c r="AM335" s="72"/>
      <c r="AN335" s="70"/>
      <c r="AO335" s="70"/>
      <c r="AP335" s="77"/>
      <c r="AQ335" s="77"/>
      <c r="AR335" s="71"/>
      <c r="AS335" s="76"/>
      <c r="AT335" s="74"/>
      <c r="AU335" s="73"/>
      <c r="AV335" s="74"/>
      <c r="AW335" s="76"/>
      <c r="AX335" s="76"/>
      <c r="AY335" s="76"/>
      <c r="AZ335" s="76"/>
      <c r="BA335" s="76"/>
      <c r="BB335" s="76"/>
      <c r="BC335" s="73"/>
      <c r="BD335" s="76"/>
      <c r="BE335" s="73"/>
      <c r="BF335" s="76"/>
      <c r="BG335" s="73"/>
      <c r="BH335" s="76"/>
      <c r="BI335" s="76"/>
      <c r="BJ335" s="74"/>
      <c r="BK335" s="76"/>
    </row>
    <row r="336" spans="34:63" x14ac:dyDescent="0.25">
      <c r="AH336" s="69"/>
      <c r="AI336" s="70"/>
      <c r="AJ336" s="70"/>
      <c r="AK336" s="71"/>
      <c r="AL336" s="70"/>
      <c r="AM336" s="72"/>
      <c r="AN336" s="70"/>
      <c r="AO336" s="70"/>
      <c r="AP336" s="77"/>
      <c r="AQ336" s="77"/>
      <c r="AR336" s="71"/>
      <c r="AS336" s="76"/>
      <c r="AT336" s="74"/>
      <c r="AU336" s="73"/>
      <c r="AV336" s="74"/>
      <c r="AW336" s="76"/>
      <c r="AX336" s="76"/>
      <c r="AY336" s="76"/>
      <c r="AZ336" s="76"/>
      <c r="BA336" s="73"/>
      <c r="BB336" s="73"/>
      <c r="BC336" s="73"/>
      <c r="BD336" s="76"/>
      <c r="BE336" s="73"/>
      <c r="BF336" s="76"/>
      <c r="BG336" s="73"/>
      <c r="BH336" s="76"/>
      <c r="BI336" s="76"/>
      <c r="BJ336" s="74"/>
      <c r="BK336" s="76"/>
    </row>
    <row r="337" spans="34:63" x14ac:dyDescent="0.25">
      <c r="AH337" s="69"/>
      <c r="AI337" s="70"/>
      <c r="AJ337" s="70"/>
      <c r="AK337" s="71"/>
      <c r="AL337" s="70"/>
      <c r="AM337" s="72"/>
      <c r="AN337" s="70"/>
      <c r="AO337" s="70"/>
      <c r="AP337" s="77"/>
      <c r="AQ337" s="77"/>
      <c r="AR337" s="71"/>
      <c r="AS337" s="76"/>
      <c r="AT337" s="74"/>
      <c r="AU337" s="73"/>
      <c r="AV337" s="74"/>
      <c r="AW337" s="73"/>
      <c r="AX337" s="73"/>
      <c r="AY337" s="73"/>
      <c r="AZ337" s="73"/>
      <c r="BA337" s="73"/>
      <c r="BB337" s="73"/>
      <c r="BC337" s="73"/>
      <c r="BD337" s="73"/>
      <c r="BE337" s="73"/>
      <c r="BF337" s="73"/>
      <c r="BG337" s="73"/>
      <c r="BH337" s="73"/>
      <c r="BI337" s="73"/>
      <c r="BJ337" s="74"/>
      <c r="BK337" s="76"/>
    </row>
    <row r="338" spans="34:63" x14ac:dyDescent="0.25">
      <c r="AH338" s="69"/>
      <c r="AI338" s="70"/>
      <c r="AJ338" s="70"/>
      <c r="AK338" s="71"/>
      <c r="AL338" s="70"/>
      <c r="AM338" s="72"/>
      <c r="AN338" s="70"/>
      <c r="AO338" s="70"/>
      <c r="AP338" s="73"/>
      <c r="AQ338" s="77"/>
      <c r="AR338" s="71"/>
      <c r="AS338" s="76"/>
      <c r="AT338" s="74"/>
      <c r="AU338" s="73"/>
      <c r="AV338" s="74"/>
      <c r="AW338" s="76"/>
      <c r="AX338" s="76"/>
      <c r="AY338" s="76"/>
      <c r="AZ338" s="76"/>
      <c r="BA338" s="73"/>
      <c r="BB338" s="73"/>
      <c r="BC338" s="73"/>
      <c r="BD338" s="76"/>
      <c r="BE338" s="73"/>
      <c r="BF338" s="76"/>
      <c r="BG338" s="73"/>
      <c r="BH338" s="76"/>
      <c r="BI338" s="76"/>
      <c r="BJ338" s="74"/>
      <c r="BK338" s="76"/>
    </row>
    <row r="339" spans="34:63" x14ac:dyDescent="0.25">
      <c r="AH339" s="69"/>
      <c r="AI339" s="70"/>
      <c r="AJ339" s="70"/>
      <c r="AK339" s="71"/>
      <c r="AL339" s="70"/>
      <c r="AM339" s="72"/>
      <c r="AN339" s="70"/>
      <c r="AO339" s="70"/>
      <c r="AP339" s="77"/>
      <c r="AQ339" s="77"/>
      <c r="AR339" s="71"/>
      <c r="AS339" s="76"/>
      <c r="AT339" s="74"/>
      <c r="AU339" s="73"/>
      <c r="AV339" s="74"/>
      <c r="AW339" s="76"/>
      <c r="AX339" s="76"/>
      <c r="AY339" s="76"/>
      <c r="AZ339" s="76"/>
      <c r="BA339" s="73"/>
      <c r="BB339" s="73"/>
      <c r="BC339" s="73"/>
      <c r="BD339" s="76"/>
      <c r="BE339" s="73"/>
      <c r="BF339" s="76"/>
      <c r="BG339" s="73"/>
      <c r="BH339" s="76"/>
      <c r="BI339" s="76"/>
      <c r="BJ339" s="74"/>
      <c r="BK339" s="76"/>
    </row>
    <row r="340" spans="34:63" x14ac:dyDescent="0.25">
      <c r="AH340" s="69"/>
      <c r="AI340" s="70"/>
      <c r="AJ340" s="70"/>
      <c r="AK340" s="71"/>
      <c r="AL340" s="70"/>
      <c r="AM340" s="72"/>
      <c r="AN340" s="70"/>
      <c r="AO340" s="70"/>
      <c r="AP340" s="73"/>
      <c r="AQ340" s="77"/>
      <c r="AR340" s="71"/>
      <c r="AS340" s="76"/>
      <c r="AT340" s="74"/>
      <c r="AU340" s="73"/>
      <c r="AV340" s="74"/>
      <c r="AW340" s="76"/>
      <c r="AX340" s="76"/>
      <c r="AY340" s="76"/>
      <c r="AZ340" s="76"/>
      <c r="BA340" s="73"/>
      <c r="BB340" s="73"/>
      <c r="BC340" s="73"/>
      <c r="BD340" s="73"/>
      <c r="BE340" s="73"/>
      <c r="BF340" s="73"/>
      <c r="BG340" s="73"/>
      <c r="BH340" s="73"/>
      <c r="BI340" s="76"/>
      <c r="BJ340" s="74"/>
      <c r="BK340" s="76"/>
    </row>
    <row r="341" spans="34:63" x14ac:dyDescent="0.25">
      <c r="AH341" s="69"/>
      <c r="AI341" s="70"/>
      <c r="AJ341" s="70"/>
      <c r="AK341" s="71"/>
      <c r="AL341" s="70"/>
      <c r="AM341" s="72"/>
      <c r="AN341" s="70"/>
      <c r="AO341" s="70"/>
      <c r="AP341" s="77"/>
      <c r="AQ341" s="77"/>
      <c r="AR341" s="71"/>
      <c r="AS341" s="76"/>
      <c r="AT341" s="74"/>
      <c r="AU341" s="73"/>
      <c r="AV341" s="74"/>
      <c r="AW341" s="76"/>
      <c r="AX341" s="76"/>
      <c r="AY341" s="76"/>
      <c r="AZ341" s="76"/>
      <c r="BA341" s="73"/>
      <c r="BB341" s="73"/>
      <c r="BC341" s="73"/>
      <c r="BD341" s="76"/>
      <c r="BE341" s="73"/>
      <c r="BF341" s="76"/>
      <c r="BG341" s="73"/>
      <c r="BH341" s="76"/>
      <c r="BI341" s="76"/>
      <c r="BJ341" s="74"/>
      <c r="BK341" s="76"/>
    </row>
    <row r="342" spans="34:63" x14ac:dyDescent="0.25">
      <c r="AH342" s="69"/>
      <c r="AI342" s="70"/>
      <c r="AJ342" s="70"/>
      <c r="AK342" s="71"/>
      <c r="AL342" s="70"/>
      <c r="AM342" s="72"/>
      <c r="AN342" s="70"/>
      <c r="AO342" s="70"/>
      <c r="AP342" s="77"/>
      <c r="AQ342" s="77"/>
      <c r="AR342" s="71"/>
      <c r="AS342" s="76"/>
      <c r="AT342" s="74"/>
      <c r="AU342" s="73"/>
      <c r="AV342" s="74"/>
      <c r="AW342" s="73"/>
      <c r="AX342" s="73"/>
      <c r="AY342" s="73"/>
      <c r="AZ342" s="73"/>
      <c r="BA342" s="73"/>
      <c r="BB342" s="73"/>
      <c r="BC342" s="73"/>
      <c r="BD342" s="73"/>
      <c r="BE342" s="73"/>
      <c r="BF342" s="73"/>
      <c r="BG342" s="73"/>
      <c r="BH342" s="73"/>
      <c r="BI342" s="73"/>
      <c r="BJ342" s="74"/>
      <c r="BK342" s="76"/>
    </row>
    <row r="343" spans="34:63" x14ac:dyDescent="0.25">
      <c r="AH343" s="69"/>
      <c r="AI343" s="70"/>
      <c r="AJ343" s="70"/>
      <c r="AK343" s="71"/>
      <c r="AL343" s="70"/>
      <c r="AM343" s="72"/>
      <c r="AN343" s="70"/>
      <c r="AO343" s="70"/>
      <c r="AP343" s="77"/>
      <c r="AQ343" s="77"/>
      <c r="AR343" s="71"/>
      <c r="AS343" s="76"/>
      <c r="AT343" s="74"/>
      <c r="AU343" s="73"/>
      <c r="AV343" s="74"/>
      <c r="AW343" s="76"/>
      <c r="AX343" s="76"/>
      <c r="AY343" s="76"/>
      <c r="AZ343" s="76"/>
      <c r="BA343" s="73"/>
      <c r="BB343" s="73"/>
      <c r="BC343" s="73"/>
      <c r="BD343" s="76"/>
      <c r="BE343" s="73"/>
      <c r="BF343" s="76"/>
      <c r="BG343" s="73"/>
      <c r="BH343" s="76"/>
      <c r="BI343" s="76"/>
      <c r="BJ343" s="74"/>
      <c r="BK343" s="76"/>
    </row>
    <row r="344" spans="34:63" x14ac:dyDescent="0.25">
      <c r="AH344" s="69"/>
      <c r="AI344" s="70"/>
      <c r="AJ344" s="70"/>
      <c r="AK344" s="71"/>
      <c r="AL344" s="70"/>
      <c r="AM344" s="72"/>
      <c r="AN344" s="70"/>
      <c r="AO344" s="70"/>
      <c r="AP344" s="77"/>
      <c r="AQ344" s="77"/>
      <c r="AR344" s="71"/>
      <c r="AS344" s="76"/>
      <c r="AT344" s="74"/>
      <c r="AU344" s="73"/>
      <c r="AV344" s="74"/>
      <c r="AW344" s="76"/>
      <c r="AX344" s="76"/>
      <c r="AY344" s="76"/>
      <c r="AZ344" s="76"/>
      <c r="BA344" s="73"/>
      <c r="BB344" s="73"/>
      <c r="BC344" s="73"/>
      <c r="BD344" s="76"/>
      <c r="BE344" s="73"/>
      <c r="BF344" s="76"/>
      <c r="BG344" s="73"/>
      <c r="BH344" s="76"/>
      <c r="BI344" s="76"/>
      <c r="BJ344" s="74"/>
      <c r="BK344" s="76"/>
    </row>
    <row r="345" spans="34:63" x14ac:dyDescent="0.25">
      <c r="AH345" s="69"/>
      <c r="AI345" s="70"/>
      <c r="AJ345" s="70"/>
      <c r="AK345" s="71"/>
      <c r="AL345" s="70"/>
      <c r="AM345" s="72"/>
      <c r="AN345" s="70"/>
      <c r="AO345" s="70"/>
      <c r="AP345" s="77"/>
      <c r="AQ345" s="77"/>
      <c r="AR345" s="71"/>
      <c r="AS345" s="76"/>
      <c r="AT345" s="74"/>
      <c r="AU345" s="73"/>
      <c r="AV345" s="74"/>
      <c r="AW345" s="76"/>
      <c r="AX345" s="76"/>
      <c r="AY345" s="76"/>
      <c r="AZ345" s="76"/>
      <c r="BA345" s="73"/>
      <c r="BB345" s="73"/>
      <c r="BC345" s="76"/>
      <c r="BD345" s="76"/>
      <c r="BE345" s="76"/>
      <c r="BF345" s="76"/>
      <c r="BG345" s="76"/>
      <c r="BH345" s="76"/>
      <c r="BI345" s="76"/>
      <c r="BJ345" s="74"/>
      <c r="BK345" s="76"/>
    </row>
    <row r="346" spans="34:63" x14ac:dyDescent="0.25">
      <c r="AH346" s="69"/>
      <c r="AI346" s="70"/>
      <c r="AJ346" s="70"/>
      <c r="AK346" s="71"/>
      <c r="AL346" s="70"/>
      <c r="AM346" s="72"/>
      <c r="AN346" s="70"/>
      <c r="AO346" s="70"/>
      <c r="AP346" s="77"/>
      <c r="AQ346" s="77"/>
      <c r="AR346" s="71"/>
      <c r="AS346" s="76"/>
      <c r="AT346" s="74"/>
      <c r="AU346" s="73"/>
      <c r="AV346" s="74"/>
      <c r="AW346" s="73"/>
      <c r="AX346" s="73"/>
      <c r="AY346" s="73"/>
      <c r="AZ346" s="73"/>
      <c r="BA346" s="73"/>
      <c r="BB346" s="73"/>
      <c r="BC346" s="73"/>
      <c r="BD346" s="73"/>
      <c r="BE346" s="73"/>
      <c r="BF346" s="73"/>
      <c r="BG346" s="73"/>
      <c r="BH346" s="73"/>
      <c r="BI346" s="76"/>
      <c r="BJ346" s="74"/>
      <c r="BK346" s="76"/>
    </row>
    <row r="347" spans="34:63" x14ac:dyDescent="0.25">
      <c r="AH347" s="69"/>
      <c r="AI347" s="70"/>
      <c r="AJ347" s="70"/>
      <c r="AK347" s="71"/>
      <c r="AL347" s="70"/>
      <c r="AM347" s="72"/>
      <c r="AN347" s="70"/>
      <c r="AO347" s="70"/>
      <c r="AP347" s="77"/>
      <c r="AQ347" s="77"/>
      <c r="AR347" s="71"/>
      <c r="AS347" s="76"/>
      <c r="AT347" s="74"/>
      <c r="AU347" s="73"/>
      <c r="AV347" s="74"/>
      <c r="AW347" s="76"/>
      <c r="AX347" s="76"/>
      <c r="AY347" s="76"/>
      <c r="AZ347" s="76"/>
      <c r="BA347" s="73"/>
      <c r="BB347" s="73"/>
      <c r="BC347" s="76"/>
      <c r="BD347" s="76"/>
      <c r="BE347" s="76"/>
      <c r="BF347" s="76"/>
      <c r="BG347" s="76"/>
      <c r="BH347" s="76"/>
      <c r="BI347" s="76"/>
      <c r="BJ347" s="74"/>
      <c r="BK347" s="76"/>
    </row>
    <row r="348" spans="34:63" x14ac:dyDescent="0.25">
      <c r="AH348" s="69"/>
      <c r="AI348" s="70"/>
      <c r="AJ348" s="70"/>
      <c r="AK348" s="71"/>
      <c r="AL348" s="70"/>
      <c r="AM348" s="72"/>
      <c r="AN348" s="70"/>
      <c r="AO348" s="70"/>
      <c r="AP348" s="77"/>
      <c r="AQ348" s="71"/>
      <c r="AR348" s="71"/>
      <c r="AS348" s="74"/>
      <c r="AT348" s="74"/>
      <c r="AU348" s="73"/>
      <c r="AV348" s="74"/>
      <c r="AW348" s="76"/>
      <c r="AX348" s="76"/>
      <c r="AY348" s="76"/>
      <c r="AZ348" s="76"/>
      <c r="BA348" s="73"/>
      <c r="BB348" s="73"/>
      <c r="BC348" s="73"/>
      <c r="BD348" s="76"/>
      <c r="BE348" s="73"/>
      <c r="BF348" s="76"/>
      <c r="BG348" s="73"/>
      <c r="BH348" s="76"/>
      <c r="BI348" s="76"/>
      <c r="BJ348" s="74"/>
      <c r="BK348" s="74"/>
    </row>
    <row r="349" spans="34:63" x14ac:dyDescent="0.25">
      <c r="AH349" s="69"/>
      <c r="AI349" s="70"/>
      <c r="AJ349" s="70"/>
      <c r="AK349" s="71"/>
      <c r="AL349" s="70"/>
      <c r="AM349" s="72"/>
      <c r="AN349" s="70"/>
      <c r="AO349" s="70"/>
      <c r="AP349" s="73"/>
      <c r="AQ349" s="73"/>
      <c r="AR349" s="71"/>
      <c r="AS349" s="73"/>
      <c r="AT349" s="74"/>
      <c r="AU349" s="73"/>
      <c r="AV349" s="74"/>
      <c r="AW349" s="73"/>
      <c r="AX349" s="73"/>
      <c r="AY349" s="73"/>
      <c r="AZ349" s="73"/>
      <c r="BA349" s="73"/>
      <c r="BB349" s="73"/>
      <c r="BC349" s="73"/>
      <c r="BD349" s="73"/>
      <c r="BE349" s="73"/>
      <c r="BF349" s="73"/>
      <c r="BG349" s="73"/>
      <c r="BH349" s="73"/>
      <c r="BI349" s="73"/>
      <c r="BJ349" s="74"/>
      <c r="BK349" s="73"/>
    </row>
    <row r="350" spans="34:63" x14ac:dyDescent="0.25">
      <c r="AH350" s="69"/>
      <c r="AI350" s="70"/>
      <c r="AJ350" s="70"/>
      <c r="AK350" s="71"/>
      <c r="AL350" s="70"/>
      <c r="AM350" s="72"/>
      <c r="AN350" s="70"/>
      <c r="AO350" s="70"/>
      <c r="AP350" s="73"/>
      <c r="AQ350" s="77"/>
      <c r="AR350" s="71"/>
      <c r="AS350" s="76"/>
      <c r="AT350" s="74"/>
      <c r="AU350" s="73"/>
      <c r="AV350" s="74"/>
      <c r="AW350" s="76"/>
      <c r="AX350" s="76"/>
      <c r="AY350" s="76"/>
      <c r="AZ350" s="76"/>
      <c r="BA350" s="73"/>
      <c r="BB350" s="73"/>
      <c r="BC350" s="76"/>
      <c r="BD350" s="76"/>
      <c r="BE350" s="76"/>
      <c r="BF350" s="76"/>
      <c r="BG350" s="76"/>
      <c r="BH350" s="76"/>
      <c r="BI350" s="76"/>
      <c r="BJ350" s="74"/>
      <c r="BK350" s="76"/>
    </row>
    <row r="351" spans="34:63" x14ac:dyDescent="0.25">
      <c r="AH351" s="69"/>
      <c r="AI351" s="70"/>
      <c r="AJ351" s="70"/>
      <c r="AK351" s="71"/>
      <c r="AL351" s="70"/>
      <c r="AM351" s="72"/>
      <c r="AN351" s="70"/>
      <c r="AO351" s="70"/>
      <c r="AP351" s="73"/>
      <c r="AQ351" s="77"/>
      <c r="AR351" s="71"/>
      <c r="AS351" s="76"/>
      <c r="AT351" s="74"/>
      <c r="AU351" s="73"/>
      <c r="AV351" s="74"/>
      <c r="AW351" s="76"/>
      <c r="AX351" s="76"/>
      <c r="AY351" s="76"/>
      <c r="AZ351" s="76"/>
      <c r="BA351" s="73"/>
      <c r="BB351" s="73"/>
      <c r="BC351" s="73"/>
      <c r="BD351" s="76"/>
      <c r="BE351" s="73"/>
      <c r="BF351" s="76"/>
      <c r="BG351" s="73"/>
      <c r="BH351" s="76"/>
      <c r="BI351" s="76"/>
      <c r="BJ351" s="74"/>
      <c r="BK351" s="76"/>
    </row>
    <row r="352" spans="34:63" x14ac:dyDescent="0.25">
      <c r="AH352" s="69"/>
      <c r="AI352" s="70"/>
      <c r="AJ352" s="70"/>
      <c r="AK352" s="71"/>
      <c r="AL352" s="70"/>
      <c r="AM352" s="72"/>
      <c r="AN352" s="70"/>
      <c r="AO352" s="70"/>
      <c r="AP352" s="77"/>
      <c r="AQ352" s="77"/>
      <c r="AR352" s="71"/>
      <c r="AS352" s="76"/>
      <c r="AT352" s="74"/>
      <c r="AU352" s="73"/>
      <c r="AV352" s="74"/>
      <c r="AW352" s="76"/>
      <c r="AX352" s="76"/>
      <c r="AY352" s="76"/>
      <c r="AZ352" s="76"/>
      <c r="BA352" s="73"/>
      <c r="BB352" s="73"/>
      <c r="BC352" s="73"/>
      <c r="BD352" s="76"/>
      <c r="BE352" s="73"/>
      <c r="BF352" s="76"/>
      <c r="BG352" s="73"/>
      <c r="BH352" s="76"/>
      <c r="BI352" s="76"/>
      <c r="BJ352" s="74"/>
      <c r="BK352" s="76"/>
    </row>
    <row r="353" spans="34:63" x14ac:dyDescent="0.25">
      <c r="AH353" s="69"/>
      <c r="AI353" s="70"/>
      <c r="AJ353" s="70"/>
      <c r="AK353" s="71"/>
      <c r="AL353" s="70"/>
      <c r="AM353" s="72"/>
      <c r="AN353" s="70"/>
      <c r="AO353" s="70"/>
      <c r="AP353" s="77"/>
      <c r="AQ353" s="77"/>
      <c r="AR353" s="71"/>
      <c r="AS353" s="76"/>
      <c r="AT353" s="74"/>
      <c r="AU353" s="73"/>
      <c r="AV353" s="74"/>
      <c r="AW353" s="73"/>
      <c r="AX353" s="73"/>
      <c r="AY353" s="73"/>
      <c r="AZ353" s="73"/>
      <c r="BA353" s="73"/>
      <c r="BB353" s="73"/>
      <c r="BC353" s="73"/>
      <c r="BD353" s="73"/>
      <c r="BE353" s="73"/>
      <c r="BF353" s="73"/>
      <c r="BG353" s="73"/>
      <c r="BH353" s="73"/>
      <c r="BI353" s="73"/>
      <c r="BJ353" s="74"/>
      <c r="BK353" s="76"/>
    </row>
    <row r="354" spans="34:63" x14ac:dyDescent="0.25">
      <c r="AH354" s="69"/>
      <c r="AI354" s="70"/>
      <c r="AJ354" s="70"/>
      <c r="AK354" s="71"/>
      <c r="AL354" s="70"/>
      <c r="AM354" s="72"/>
      <c r="AN354" s="70"/>
      <c r="AO354" s="70"/>
      <c r="AP354" s="77"/>
      <c r="AQ354" s="77"/>
      <c r="AR354" s="71"/>
      <c r="AS354" s="76"/>
      <c r="AT354" s="74"/>
      <c r="AU354" s="73"/>
      <c r="AV354" s="74"/>
      <c r="AW354" s="73"/>
      <c r="AX354" s="73"/>
      <c r="AY354" s="73"/>
      <c r="AZ354" s="73"/>
      <c r="BA354" s="73"/>
      <c r="BB354" s="73"/>
      <c r="BC354" s="73"/>
      <c r="BD354" s="73"/>
      <c r="BE354" s="73"/>
      <c r="BF354" s="73"/>
      <c r="BG354" s="73"/>
      <c r="BH354" s="73"/>
      <c r="BI354" s="76"/>
      <c r="BJ354" s="74"/>
      <c r="BK354" s="76"/>
    </row>
    <row r="355" spans="34:63" x14ac:dyDescent="0.25">
      <c r="AH355" s="69"/>
      <c r="AI355" s="70"/>
      <c r="AJ355" s="70"/>
      <c r="AK355" s="71"/>
      <c r="AL355" s="70"/>
      <c r="AM355" s="72"/>
      <c r="AN355" s="70"/>
      <c r="AO355" s="70"/>
      <c r="AP355" s="77"/>
      <c r="AQ355" s="77"/>
      <c r="AR355" s="71"/>
      <c r="AS355" s="76"/>
      <c r="AT355" s="74"/>
      <c r="AU355" s="73"/>
      <c r="AV355" s="74"/>
      <c r="AW355" s="76"/>
      <c r="AX355" s="76"/>
      <c r="AY355" s="76"/>
      <c r="AZ355" s="76"/>
      <c r="BA355" s="73"/>
      <c r="BB355" s="73"/>
      <c r="BC355" s="76"/>
      <c r="BD355" s="76"/>
      <c r="BE355" s="76"/>
      <c r="BF355" s="76"/>
      <c r="BG355" s="76"/>
      <c r="BH355" s="76"/>
      <c r="BI355" s="76"/>
      <c r="BJ355" s="74"/>
      <c r="BK355" s="76"/>
    </row>
    <row r="356" spans="34:63" x14ac:dyDescent="0.25">
      <c r="AH356" s="69"/>
      <c r="AI356" s="70"/>
      <c r="AJ356" s="70"/>
      <c r="AK356" s="71"/>
      <c r="AL356" s="70"/>
      <c r="AM356" s="72"/>
      <c r="AN356" s="70"/>
      <c r="AO356" s="70"/>
      <c r="AP356" s="77"/>
      <c r="AQ356" s="77"/>
      <c r="AR356" s="71"/>
      <c r="AS356" s="76"/>
      <c r="AT356" s="74"/>
      <c r="AU356" s="73"/>
      <c r="AV356" s="74"/>
      <c r="AW356" s="76"/>
      <c r="AX356" s="76"/>
      <c r="AY356" s="76"/>
      <c r="AZ356" s="76"/>
      <c r="BA356" s="73"/>
      <c r="BB356" s="73"/>
      <c r="BC356" s="73"/>
      <c r="BD356" s="76"/>
      <c r="BE356" s="73"/>
      <c r="BF356" s="76"/>
      <c r="BG356" s="73"/>
      <c r="BH356" s="76"/>
      <c r="BI356" s="76"/>
      <c r="BJ356" s="74"/>
      <c r="BK356" s="76"/>
    </row>
    <row r="357" spans="34:63" x14ac:dyDescent="0.25">
      <c r="AH357" s="69"/>
      <c r="AI357" s="70"/>
      <c r="AJ357" s="70"/>
      <c r="AK357" s="71"/>
      <c r="AL357" s="70"/>
      <c r="AM357" s="72"/>
      <c r="AN357" s="70"/>
      <c r="AO357" s="70"/>
      <c r="AP357" s="73"/>
      <c r="AQ357" s="77"/>
      <c r="AR357" s="71"/>
      <c r="AS357" s="76"/>
      <c r="AT357" s="74"/>
      <c r="AU357" s="73"/>
      <c r="AV357" s="74"/>
      <c r="AW357" s="76"/>
      <c r="AX357" s="76"/>
      <c r="AY357" s="76"/>
      <c r="AZ357" s="76"/>
      <c r="BA357" s="73"/>
      <c r="BB357" s="73"/>
      <c r="BC357" s="76"/>
      <c r="BD357" s="76"/>
      <c r="BE357" s="76"/>
      <c r="BF357" s="76"/>
      <c r="BG357" s="76"/>
      <c r="BH357" s="76"/>
      <c r="BI357" s="76"/>
      <c r="BJ357" s="74"/>
      <c r="BK357" s="76"/>
    </row>
    <row r="358" spans="34:63" x14ac:dyDescent="0.25">
      <c r="AH358" s="69"/>
      <c r="AI358" s="70"/>
      <c r="AJ358" s="70"/>
      <c r="AK358" s="71"/>
      <c r="AL358" s="70"/>
      <c r="AM358" s="72"/>
      <c r="AN358" s="70"/>
      <c r="AO358" s="70"/>
      <c r="AP358" s="77"/>
      <c r="AQ358" s="77"/>
      <c r="AR358" s="71"/>
      <c r="AS358" s="76"/>
      <c r="AT358" s="74"/>
      <c r="AU358" s="73"/>
      <c r="AV358" s="74"/>
      <c r="AW358" s="76"/>
      <c r="AX358" s="76"/>
      <c r="AY358" s="76"/>
      <c r="AZ358" s="76"/>
      <c r="BA358" s="73"/>
      <c r="BB358" s="73"/>
      <c r="BC358" s="76"/>
      <c r="BD358" s="76"/>
      <c r="BE358" s="76"/>
      <c r="BF358" s="76"/>
      <c r="BG358" s="76"/>
      <c r="BH358" s="76"/>
      <c r="BI358" s="76"/>
      <c r="BJ358" s="74"/>
      <c r="BK358" s="76"/>
    </row>
    <row r="359" spans="34:63" x14ac:dyDescent="0.25">
      <c r="AH359" s="69"/>
      <c r="AI359" s="70"/>
      <c r="AJ359" s="70"/>
      <c r="AK359" s="71"/>
      <c r="AL359" s="70"/>
      <c r="AM359" s="72"/>
      <c r="AN359" s="70"/>
      <c r="AO359" s="70"/>
      <c r="AP359" s="77"/>
      <c r="AQ359" s="77"/>
      <c r="AR359" s="71"/>
      <c r="AS359" s="76"/>
      <c r="AT359" s="74"/>
      <c r="AU359" s="73"/>
      <c r="AV359" s="74"/>
      <c r="AW359" s="76"/>
      <c r="AX359" s="76"/>
      <c r="AY359" s="76"/>
      <c r="AZ359" s="76"/>
      <c r="BA359" s="73"/>
      <c r="BB359" s="73"/>
      <c r="BC359" s="73"/>
      <c r="BD359" s="76"/>
      <c r="BE359" s="73"/>
      <c r="BF359" s="76"/>
      <c r="BG359" s="73"/>
      <c r="BH359" s="76"/>
      <c r="BI359" s="76"/>
      <c r="BJ359" s="74"/>
      <c r="BK359" s="76"/>
    </row>
    <row r="360" spans="34:63" x14ac:dyDescent="0.25">
      <c r="AH360" s="69"/>
      <c r="AI360" s="70"/>
      <c r="AJ360" s="70"/>
      <c r="AK360" s="71"/>
      <c r="AL360" s="70"/>
      <c r="AM360" s="72"/>
      <c r="AN360" s="70"/>
      <c r="AO360" s="70"/>
      <c r="AP360" s="77"/>
      <c r="AQ360" s="77"/>
      <c r="AR360" s="71"/>
      <c r="AS360" s="76"/>
      <c r="AT360" s="74"/>
      <c r="AU360" s="73"/>
      <c r="AV360" s="74"/>
      <c r="AW360" s="76"/>
      <c r="AX360" s="76"/>
      <c r="AY360" s="76"/>
      <c r="AZ360" s="76"/>
      <c r="BA360" s="73"/>
      <c r="BB360" s="73"/>
      <c r="BC360" s="73"/>
      <c r="BD360" s="76"/>
      <c r="BE360" s="73"/>
      <c r="BF360" s="76"/>
      <c r="BG360" s="73"/>
      <c r="BH360" s="76"/>
      <c r="BI360" s="76"/>
      <c r="BJ360" s="74"/>
      <c r="BK360" s="76"/>
    </row>
    <row r="361" spans="34:63" x14ac:dyDescent="0.25">
      <c r="AH361" s="69"/>
      <c r="AI361" s="70"/>
      <c r="AJ361" s="70"/>
      <c r="AK361" s="71"/>
      <c r="AL361" s="70"/>
      <c r="AM361" s="72"/>
      <c r="AN361" s="70"/>
      <c r="AO361" s="70"/>
      <c r="AP361" s="77"/>
      <c r="AQ361" s="77"/>
      <c r="AR361" s="71"/>
      <c r="AS361" s="76"/>
      <c r="AT361" s="74"/>
      <c r="AU361" s="73"/>
      <c r="AV361" s="74"/>
      <c r="AW361" s="76"/>
      <c r="AX361" s="76"/>
      <c r="AY361" s="76"/>
      <c r="AZ361" s="76"/>
      <c r="BA361" s="73"/>
      <c r="BB361" s="73"/>
      <c r="BC361" s="76"/>
      <c r="BD361" s="76"/>
      <c r="BE361" s="76"/>
      <c r="BF361" s="76"/>
      <c r="BG361" s="76"/>
      <c r="BH361" s="76"/>
      <c r="BI361" s="76"/>
      <c r="BJ361" s="74"/>
      <c r="BK361" s="76"/>
    </row>
    <row r="362" spans="34:63" x14ac:dyDescent="0.25">
      <c r="AH362" s="69"/>
      <c r="AI362" s="70"/>
      <c r="AJ362" s="70"/>
      <c r="AK362" s="71"/>
      <c r="AL362" s="70"/>
      <c r="AM362" s="72"/>
      <c r="AN362" s="70"/>
      <c r="AO362" s="70"/>
      <c r="AP362" s="73"/>
      <c r="AQ362" s="73"/>
      <c r="AR362" s="71"/>
      <c r="AS362" s="73"/>
      <c r="AT362" s="74"/>
      <c r="AU362" s="73"/>
      <c r="AV362" s="74"/>
      <c r="AW362" s="73"/>
      <c r="AX362" s="73"/>
      <c r="AY362" s="73"/>
      <c r="AZ362" s="73"/>
      <c r="BA362" s="73"/>
      <c r="BB362" s="73"/>
      <c r="BC362" s="73"/>
      <c r="BD362" s="73"/>
      <c r="BE362" s="73"/>
      <c r="BF362" s="73"/>
      <c r="BG362" s="73"/>
      <c r="BH362" s="73"/>
      <c r="BI362" s="73"/>
      <c r="BJ362" s="74"/>
      <c r="BK362" s="73"/>
    </row>
    <row r="363" spans="34:63" x14ac:dyDescent="0.25">
      <c r="AH363" s="69"/>
      <c r="AI363" s="70"/>
      <c r="AJ363" s="70"/>
      <c r="AK363" s="71"/>
      <c r="AL363" s="70"/>
      <c r="AM363" s="72"/>
      <c r="AN363" s="70"/>
      <c r="AO363" s="70"/>
      <c r="AP363" s="77"/>
      <c r="AQ363" s="77"/>
      <c r="AR363" s="71"/>
      <c r="AS363" s="76"/>
      <c r="AT363" s="74"/>
      <c r="AU363" s="73"/>
      <c r="AV363" s="74"/>
      <c r="AW363" s="73"/>
      <c r="AX363" s="73"/>
      <c r="AY363" s="73"/>
      <c r="AZ363" s="73"/>
      <c r="BA363" s="73"/>
      <c r="BB363" s="73"/>
      <c r="BC363" s="73"/>
      <c r="BD363" s="73"/>
      <c r="BE363" s="73"/>
      <c r="BF363" s="73"/>
      <c r="BG363" s="73"/>
      <c r="BH363" s="73"/>
      <c r="BI363" s="73"/>
      <c r="BJ363" s="74"/>
      <c r="BK363" s="76"/>
    </row>
    <row r="364" spans="34:63" x14ac:dyDescent="0.25">
      <c r="AH364" s="69"/>
      <c r="AI364" s="70"/>
      <c r="AJ364" s="70"/>
      <c r="AK364" s="71"/>
      <c r="AL364" s="70"/>
      <c r="AM364" s="72"/>
      <c r="AN364" s="70"/>
      <c r="AO364" s="70"/>
      <c r="AP364" s="73"/>
      <c r="AQ364" s="77"/>
      <c r="AR364" s="71"/>
      <c r="AS364" s="76"/>
      <c r="AT364" s="74"/>
      <c r="AU364" s="73"/>
      <c r="AV364" s="74"/>
      <c r="AW364" s="76"/>
      <c r="AX364" s="76"/>
      <c r="AY364" s="76"/>
      <c r="AZ364" s="76"/>
      <c r="BA364" s="73"/>
      <c r="BB364" s="73"/>
      <c r="BC364" s="76"/>
      <c r="BD364" s="76"/>
      <c r="BE364" s="76"/>
      <c r="BF364" s="76"/>
      <c r="BG364" s="76"/>
      <c r="BH364" s="76"/>
      <c r="BI364" s="76"/>
      <c r="BJ364" s="74"/>
      <c r="BK364" s="76"/>
    </row>
    <row r="365" spans="34:63" x14ac:dyDescent="0.25">
      <c r="AH365" s="69"/>
      <c r="AI365" s="70"/>
      <c r="AJ365" s="70"/>
      <c r="AK365" s="71"/>
      <c r="AL365" s="70"/>
      <c r="AM365" s="72"/>
      <c r="AN365" s="70"/>
      <c r="AO365" s="70"/>
      <c r="AP365" s="73"/>
      <c r="AQ365" s="77"/>
      <c r="AR365" s="71"/>
      <c r="AS365" s="76"/>
      <c r="AT365" s="74"/>
      <c r="AU365" s="73"/>
      <c r="AV365" s="74"/>
      <c r="AW365" s="76"/>
      <c r="AX365" s="76"/>
      <c r="AY365" s="76"/>
      <c r="AZ365" s="76"/>
      <c r="BA365" s="73"/>
      <c r="BB365" s="73"/>
      <c r="BC365" s="73"/>
      <c r="BD365" s="76"/>
      <c r="BE365" s="73"/>
      <c r="BF365" s="76"/>
      <c r="BG365" s="73"/>
      <c r="BH365" s="76"/>
      <c r="BI365" s="76"/>
      <c r="BJ365" s="74"/>
      <c r="BK365" s="76"/>
    </row>
    <row r="366" spans="34:63" x14ac:dyDescent="0.25">
      <c r="AH366" s="69"/>
      <c r="AI366" s="70"/>
      <c r="AJ366" s="70"/>
      <c r="AK366" s="71"/>
      <c r="AL366" s="70"/>
      <c r="AM366" s="72"/>
      <c r="AN366" s="70"/>
      <c r="AO366" s="70"/>
      <c r="AP366" s="77"/>
      <c r="AQ366" s="77"/>
      <c r="AR366" s="71"/>
      <c r="AS366" s="76"/>
      <c r="AT366" s="74"/>
      <c r="AU366" s="73"/>
      <c r="AV366" s="74"/>
      <c r="AW366" s="76"/>
      <c r="AX366" s="76"/>
      <c r="AY366" s="76"/>
      <c r="AZ366" s="76"/>
      <c r="BA366" s="73"/>
      <c r="BB366" s="73"/>
      <c r="BC366" s="73"/>
      <c r="BD366" s="76"/>
      <c r="BE366" s="73"/>
      <c r="BF366" s="76"/>
      <c r="BG366" s="73"/>
      <c r="BH366" s="76"/>
      <c r="BI366" s="76"/>
      <c r="BJ366" s="74"/>
      <c r="BK366" s="76"/>
    </row>
    <row r="367" spans="34:63" x14ac:dyDescent="0.25">
      <c r="AH367" s="69"/>
      <c r="AI367" s="70"/>
      <c r="AJ367" s="70"/>
      <c r="AK367" s="71"/>
      <c r="AL367" s="70"/>
      <c r="AM367" s="72"/>
      <c r="AN367" s="70"/>
      <c r="AO367" s="70"/>
      <c r="AP367" s="73"/>
      <c r="AQ367" s="73"/>
      <c r="AR367" s="71"/>
      <c r="AS367" s="73"/>
      <c r="AT367" s="74"/>
      <c r="AU367" s="73"/>
      <c r="AV367" s="74"/>
      <c r="AW367" s="76"/>
      <c r="AX367" s="76"/>
      <c r="AY367" s="76"/>
      <c r="AZ367" s="76"/>
      <c r="BA367" s="73"/>
      <c r="BB367" s="73"/>
      <c r="BC367" s="73"/>
      <c r="BD367" s="76"/>
      <c r="BE367" s="73"/>
      <c r="BF367" s="76"/>
      <c r="BG367" s="73"/>
      <c r="BH367" s="76"/>
      <c r="BI367" s="76"/>
      <c r="BJ367" s="74"/>
      <c r="BK367" s="73"/>
    </row>
    <row r="368" spans="34:63" x14ac:dyDescent="0.25">
      <c r="AH368" s="69"/>
      <c r="AI368" s="70"/>
      <c r="AJ368" s="70"/>
      <c r="AK368" s="71"/>
      <c r="AL368" s="70"/>
      <c r="AM368" s="72"/>
      <c r="AN368" s="70"/>
      <c r="AO368" s="70"/>
      <c r="AP368" s="73"/>
      <c r="AQ368" s="73"/>
      <c r="AR368" s="71"/>
      <c r="AS368" s="73"/>
      <c r="AT368" s="74"/>
      <c r="AU368" s="73"/>
      <c r="AV368" s="74"/>
      <c r="AW368" s="76"/>
      <c r="AX368" s="76"/>
      <c r="AY368" s="76"/>
      <c r="AZ368" s="76"/>
      <c r="BA368" s="73"/>
      <c r="BB368" s="73"/>
      <c r="BC368" s="73"/>
      <c r="BD368" s="76"/>
      <c r="BE368" s="73"/>
      <c r="BF368" s="76"/>
      <c r="BG368" s="73"/>
      <c r="BH368" s="76"/>
      <c r="BI368" s="76"/>
      <c r="BJ368" s="74"/>
      <c r="BK368" s="73"/>
    </row>
    <row r="369" spans="34:63" x14ac:dyDescent="0.25">
      <c r="AH369" s="69"/>
      <c r="AI369" s="70"/>
      <c r="AJ369" s="70"/>
      <c r="AK369" s="71"/>
      <c r="AL369" s="70"/>
      <c r="AM369" s="72"/>
      <c r="AN369" s="70"/>
      <c r="AO369" s="70"/>
      <c r="AP369" s="77"/>
      <c r="AQ369" s="77"/>
      <c r="AR369" s="71"/>
      <c r="AS369" s="76"/>
      <c r="AT369" s="74"/>
      <c r="AU369" s="73"/>
      <c r="AV369" s="74"/>
      <c r="AW369" s="73"/>
      <c r="AX369" s="73"/>
      <c r="AY369" s="73"/>
      <c r="AZ369" s="73"/>
      <c r="BA369" s="73"/>
      <c r="BB369" s="73"/>
      <c r="BC369" s="73"/>
      <c r="BD369" s="73"/>
      <c r="BE369" s="73"/>
      <c r="BF369" s="73"/>
      <c r="BG369" s="73"/>
      <c r="BH369" s="73"/>
      <c r="BI369" s="73"/>
      <c r="BJ369" s="74"/>
      <c r="BK369" s="76"/>
    </row>
    <row r="370" spans="34:63" x14ac:dyDescent="0.25">
      <c r="AH370" s="69"/>
      <c r="AI370" s="70"/>
      <c r="AJ370" s="70"/>
      <c r="AK370" s="71"/>
      <c r="AL370" s="70"/>
      <c r="AM370" s="72"/>
      <c r="AN370" s="70"/>
      <c r="AO370" s="70"/>
      <c r="AP370" s="73"/>
      <c r="AQ370" s="73"/>
      <c r="AR370" s="71"/>
      <c r="AS370" s="73"/>
      <c r="AT370" s="74"/>
      <c r="AU370" s="73"/>
      <c r="AV370" s="74"/>
      <c r="AW370" s="73"/>
      <c r="AX370" s="73"/>
      <c r="AY370" s="73"/>
      <c r="AZ370" s="73"/>
      <c r="BA370" s="73"/>
      <c r="BB370" s="73"/>
      <c r="BC370" s="73"/>
      <c r="BD370" s="73"/>
      <c r="BE370" s="73"/>
      <c r="BF370" s="73"/>
      <c r="BG370" s="73"/>
      <c r="BH370" s="73"/>
      <c r="BI370" s="73"/>
      <c r="BJ370" s="74"/>
      <c r="BK370" s="73"/>
    </row>
    <row r="371" spans="34:63" x14ac:dyDescent="0.25">
      <c r="AH371" s="69"/>
      <c r="AI371" s="70"/>
      <c r="AJ371" s="70"/>
      <c r="AK371" s="71"/>
      <c r="AL371" s="70"/>
      <c r="AM371" s="72"/>
      <c r="AN371" s="70"/>
      <c r="AO371" s="70"/>
      <c r="AP371" s="73"/>
      <c r="AQ371" s="73"/>
      <c r="AR371" s="71"/>
      <c r="AS371" s="73"/>
      <c r="AT371" s="74"/>
      <c r="AU371" s="73"/>
      <c r="AV371" s="74"/>
      <c r="AW371" s="76"/>
      <c r="AX371" s="76"/>
      <c r="AY371" s="76"/>
      <c r="AZ371" s="76"/>
      <c r="BA371" s="73"/>
      <c r="BB371" s="73"/>
      <c r="BC371" s="76"/>
      <c r="BD371" s="76"/>
      <c r="BE371" s="76"/>
      <c r="BF371" s="76"/>
      <c r="BG371" s="76"/>
      <c r="BH371" s="76"/>
      <c r="BI371" s="76"/>
      <c r="BJ371" s="74"/>
      <c r="BK371" s="73"/>
    </row>
    <row r="372" spans="34:63" x14ac:dyDescent="0.25">
      <c r="AH372" s="69"/>
      <c r="AI372" s="70"/>
      <c r="AJ372" s="70"/>
      <c r="AK372" s="71"/>
      <c r="AL372" s="70"/>
      <c r="AM372" s="72"/>
      <c r="AN372" s="70"/>
      <c r="AO372" s="70"/>
      <c r="AP372" s="77"/>
      <c r="AQ372" s="77"/>
      <c r="AR372" s="71"/>
      <c r="AS372" s="76"/>
      <c r="AT372" s="74"/>
      <c r="AU372" s="73"/>
      <c r="AV372" s="74"/>
      <c r="AW372" s="76"/>
      <c r="AX372" s="76"/>
      <c r="AY372" s="76"/>
      <c r="AZ372" s="76"/>
      <c r="BA372" s="73"/>
      <c r="BB372" s="73"/>
      <c r="BC372" s="73"/>
      <c r="BD372" s="76"/>
      <c r="BE372" s="73"/>
      <c r="BF372" s="76"/>
      <c r="BG372" s="73"/>
      <c r="BH372" s="76"/>
      <c r="BI372" s="76"/>
      <c r="BJ372" s="74"/>
      <c r="BK372" s="76"/>
    </row>
    <row r="373" spans="34:63" x14ac:dyDescent="0.25">
      <c r="AH373" s="69"/>
      <c r="AI373" s="70"/>
      <c r="AJ373" s="70"/>
      <c r="AK373" s="71"/>
      <c r="AL373" s="70"/>
      <c r="AM373" s="72"/>
      <c r="AN373" s="70"/>
      <c r="AO373" s="70"/>
      <c r="AP373" s="77"/>
      <c r="AQ373" s="77"/>
      <c r="AR373" s="71"/>
      <c r="AS373" s="76"/>
      <c r="AT373" s="74"/>
      <c r="AU373" s="73"/>
      <c r="AV373" s="74"/>
      <c r="AW373" s="76"/>
      <c r="AX373" s="76"/>
      <c r="AY373" s="76"/>
      <c r="AZ373" s="76"/>
      <c r="BA373" s="76"/>
      <c r="BB373" s="76"/>
      <c r="BC373" s="73"/>
      <c r="BD373" s="76"/>
      <c r="BE373" s="73"/>
      <c r="BF373" s="76"/>
      <c r="BG373" s="73"/>
      <c r="BH373" s="76"/>
      <c r="BI373" s="76"/>
      <c r="BJ373" s="74"/>
      <c r="BK373" s="76"/>
    </row>
    <row r="374" spans="34:63" x14ac:dyDescent="0.25">
      <c r="AH374" s="69"/>
      <c r="AI374" s="70"/>
      <c r="AJ374" s="70"/>
      <c r="AK374" s="71"/>
      <c r="AL374" s="70"/>
      <c r="AM374" s="72"/>
      <c r="AN374" s="70"/>
      <c r="AO374" s="70"/>
      <c r="AP374" s="77"/>
      <c r="AQ374" s="77"/>
      <c r="AR374" s="71"/>
      <c r="AS374" s="76"/>
      <c r="AT374" s="74"/>
      <c r="AU374" s="73"/>
      <c r="AV374" s="74"/>
      <c r="AW374" s="76"/>
      <c r="AX374" s="76"/>
      <c r="AY374" s="76"/>
      <c r="AZ374" s="76"/>
      <c r="BA374" s="73"/>
      <c r="BB374" s="73"/>
      <c r="BC374" s="73"/>
      <c r="BD374" s="73"/>
      <c r="BE374" s="73"/>
      <c r="BF374" s="73"/>
      <c r="BG374" s="73"/>
      <c r="BH374" s="73"/>
      <c r="BI374" s="76"/>
      <c r="BJ374" s="74"/>
      <c r="BK374" s="76"/>
    </row>
    <row r="375" spans="34:63" x14ac:dyDescent="0.25">
      <c r="AH375" s="69"/>
      <c r="AI375" s="70"/>
      <c r="AJ375" s="70"/>
      <c r="AK375" s="71"/>
      <c r="AL375" s="70"/>
      <c r="AM375" s="72"/>
      <c r="AN375" s="70"/>
      <c r="AO375" s="70"/>
      <c r="AP375" s="77"/>
      <c r="AQ375" s="77"/>
      <c r="AR375" s="71"/>
      <c r="AS375" s="76"/>
      <c r="AT375" s="74"/>
      <c r="AU375" s="73"/>
      <c r="AV375" s="74"/>
      <c r="AW375" s="73"/>
      <c r="AX375" s="73"/>
      <c r="AY375" s="73"/>
      <c r="AZ375" s="73"/>
      <c r="BA375" s="73"/>
      <c r="BB375" s="73"/>
      <c r="BC375" s="73"/>
      <c r="BD375" s="73"/>
      <c r="BE375" s="73"/>
      <c r="BF375" s="73"/>
      <c r="BG375" s="73"/>
      <c r="BH375" s="73"/>
      <c r="BI375" s="73"/>
      <c r="BJ375" s="74"/>
      <c r="BK375" s="76"/>
    </row>
    <row r="376" spans="34:63" x14ac:dyDescent="0.25">
      <c r="AH376" s="69"/>
      <c r="AI376" s="70"/>
      <c r="AJ376" s="70"/>
      <c r="AK376" s="71"/>
      <c r="AL376" s="70"/>
      <c r="AM376" s="72"/>
      <c r="AN376" s="70"/>
      <c r="AO376" s="70"/>
      <c r="AP376" s="77"/>
      <c r="AQ376" s="77"/>
      <c r="AR376" s="71"/>
      <c r="AS376" s="76"/>
      <c r="AT376" s="74"/>
      <c r="AU376" s="73"/>
      <c r="AV376" s="74"/>
      <c r="AW376" s="73"/>
      <c r="AX376" s="73"/>
      <c r="AY376" s="73"/>
      <c r="AZ376" s="73"/>
      <c r="BA376" s="73"/>
      <c r="BB376" s="73"/>
      <c r="BC376" s="73"/>
      <c r="BD376" s="76"/>
      <c r="BE376" s="73"/>
      <c r="BF376" s="76"/>
      <c r="BG376" s="73"/>
      <c r="BH376" s="76"/>
      <c r="BI376" s="73"/>
      <c r="BJ376" s="74"/>
      <c r="BK376" s="76"/>
    </row>
    <row r="377" spans="34:63" x14ac:dyDescent="0.25">
      <c r="AH377" s="69"/>
      <c r="AI377" s="70"/>
      <c r="AJ377" s="70"/>
      <c r="AK377" s="71"/>
      <c r="AL377" s="70"/>
      <c r="AM377" s="72"/>
      <c r="AN377" s="70"/>
      <c r="AO377" s="70"/>
      <c r="AP377" s="73"/>
      <c r="AQ377" s="73"/>
      <c r="AR377" s="71"/>
      <c r="AS377" s="73"/>
      <c r="AT377" s="74"/>
      <c r="AU377" s="73"/>
      <c r="AV377" s="74"/>
      <c r="AW377" s="73"/>
      <c r="AX377" s="73"/>
      <c r="AY377" s="73"/>
      <c r="AZ377" s="73"/>
      <c r="BA377" s="73"/>
      <c r="BB377" s="73"/>
      <c r="BC377" s="73"/>
      <c r="BD377" s="73"/>
      <c r="BE377" s="73"/>
      <c r="BF377" s="73"/>
      <c r="BG377" s="73"/>
      <c r="BH377" s="73"/>
      <c r="BI377" s="73"/>
      <c r="BJ377" s="74"/>
      <c r="BK377" s="73"/>
    </row>
    <row r="378" spans="34:63" x14ac:dyDescent="0.25">
      <c r="AH378" s="69"/>
      <c r="AI378" s="70"/>
      <c r="AJ378" s="70"/>
      <c r="AK378" s="71"/>
      <c r="AL378" s="70"/>
      <c r="AM378" s="72"/>
      <c r="AN378" s="70"/>
      <c r="AO378" s="70"/>
      <c r="AP378" s="73"/>
      <c r="AQ378" s="77"/>
      <c r="AR378" s="71"/>
      <c r="AS378" s="76"/>
      <c r="AT378" s="74"/>
      <c r="AU378" s="73"/>
      <c r="AV378" s="74"/>
      <c r="AW378" s="76"/>
      <c r="AX378" s="76"/>
      <c r="AY378" s="76"/>
      <c r="AZ378" s="76"/>
      <c r="BA378" s="73"/>
      <c r="BB378" s="73"/>
      <c r="BC378" s="73"/>
      <c r="BD378" s="76"/>
      <c r="BE378" s="73"/>
      <c r="BF378" s="76"/>
      <c r="BG378" s="73"/>
      <c r="BH378" s="76"/>
      <c r="BI378" s="76"/>
      <c r="BJ378" s="74"/>
      <c r="BK378" s="76"/>
    </row>
    <row r="379" spans="34:63" x14ac:dyDescent="0.25">
      <c r="AH379" s="69"/>
      <c r="AI379" s="70"/>
      <c r="AJ379" s="70"/>
      <c r="AK379" s="71"/>
      <c r="AL379" s="70"/>
      <c r="AM379" s="72"/>
      <c r="AN379" s="70"/>
      <c r="AO379" s="70"/>
      <c r="AP379" s="73"/>
      <c r="AQ379" s="73"/>
      <c r="AR379" s="71"/>
      <c r="AS379" s="73"/>
      <c r="AT379" s="74"/>
      <c r="AU379" s="73"/>
      <c r="AV379" s="74"/>
      <c r="AW379" s="76"/>
      <c r="AX379" s="76"/>
      <c r="AY379" s="76"/>
      <c r="AZ379" s="76"/>
      <c r="BA379" s="73"/>
      <c r="BB379" s="73"/>
      <c r="BC379" s="76"/>
      <c r="BD379" s="76"/>
      <c r="BE379" s="76"/>
      <c r="BF379" s="76"/>
      <c r="BG379" s="76"/>
      <c r="BH379" s="76"/>
      <c r="BI379" s="76"/>
      <c r="BJ379" s="74"/>
      <c r="BK379" s="73"/>
    </row>
    <row r="380" spans="34:63" x14ac:dyDescent="0.25">
      <c r="AH380" s="69"/>
      <c r="AI380" s="70"/>
      <c r="AJ380" s="70"/>
      <c r="AK380" s="71"/>
      <c r="AL380" s="70"/>
      <c r="AM380" s="72"/>
      <c r="AN380" s="70"/>
      <c r="AO380" s="70"/>
      <c r="AP380" s="73"/>
      <c r="AQ380" s="77"/>
      <c r="AR380" s="71"/>
      <c r="AS380" s="76"/>
      <c r="AT380" s="74"/>
      <c r="AU380" s="73"/>
      <c r="AV380" s="74"/>
      <c r="AW380" s="76"/>
      <c r="AX380" s="76"/>
      <c r="AY380" s="76"/>
      <c r="AZ380" s="76"/>
      <c r="BA380" s="73"/>
      <c r="BB380" s="73"/>
      <c r="BC380" s="76"/>
      <c r="BD380" s="76"/>
      <c r="BE380" s="76"/>
      <c r="BF380" s="76"/>
      <c r="BG380" s="76"/>
      <c r="BH380" s="76"/>
      <c r="BI380" s="76"/>
      <c r="BJ380" s="74"/>
      <c r="BK380" s="76"/>
    </row>
    <row r="381" spans="34:63" x14ac:dyDescent="0.25">
      <c r="AH381" s="69"/>
      <c r="AI381" s="70"/>
      <c r="AJ381" s="70"/>
      <c r="AK381" s="71"/>
      <c r="AL381" s="70"/>
      <c r="AM381" s="72"/>
      <c r="AN381" s="70"/>
      <c r="AO381" s="70"/>
      <c r="AP381" s="73"/>
      <c r="AQ381" s="73"/>
      <c r="AR381" s="71"/>
      <c r="AS381" s="73"/>
      <c r="AT381" s="74"/>
      <c r="AU381" s="73"/>
      <c r="AV381" s="74"/>
      <c r="AW381" s="73"/>
      <c r="AX381" s="73"/>
      <c r="AY381" s="73"/>
      <c r="AZ381" s="73"/>
      <c r="BA381" s="73"/>
      <c r="BB381" s="73"/>
      <c r="BC381" s="73"/>
      <c r="BD381" s="73"/>
      <c r="BE381" s="73"/>
      <c r="BF381" s="73"/>
      <c r="BG381" s="73"/>
      <c r="BH381" s="73"/>
      <c r="BI381" s="73"/>
      <c r="BJ381" s="74"/>
      <c r="BK381" s="73"/>
    </row>
    <row r="382" spans="34:63" x14ac:dyDescent="0.25">
      <c r="AH382" s="69"/>
      <c r="AI382" s="70"/>
      <c r="AJ382" s="70"/>
      <c r="AK382" s="71"/>
      <c r="AL382" s="70"/>
      <c r="AM382" s="72"/>
      <c r="AN382" s="70"/>
      <c r="AO382" s="70"/>
      <c r="AP382" s="73"/>
      <c r="AQ382" s="77"/>
      <c r="AR382" s="71"/>
      <c r="AS382" s="76"/>
      <c r="AT382" s="74"/>
      <c r="AU382" s="73"/>
      <c r="AV382" s="74"/>
      <c r="AW382" s="76"/>
      <c r="AX382" s="76"/>
      <c r="AY382" s="76"/>
      <c r="AZ382" s="76"/>
      <c r="BA382" s="73"/>
      <c r="BB382" s="73"/>
      <c r="BC382" s="73"/>
      <c r="BD382" s="73"/>
      <c r="BE382" s="73"/>
      <c r="BF382" s="73"/>
      <c r="BG382" s="73"/>
      <c r="BH382" s="73"/>
      <c r="BI382" s="76"/>
      <c r="BJ382" s="74"/>
      <c r="BK382" s="76"/>
    </row>
    <row r="383" spans="34:63" x14ac:dyDescent="0.25">
      <c r="AH383" s="69"/>
      <c r="AI383" s="70"/>
      <c r="AJ383" s="70"/>
      <c r="AK383" s="71"/>
      <c r="AL383" s="70"/>
      <c r="AM383" s="72"/>
      <c r="AN383" s="70"/>
      <c r="AO383" s="70"/>
      <c r="AP383" s="73"/>
      <c r="AQ383" s="77"/>
      <c r="AR383" s="71"/>
      <c r="AS383" s="76"/>
      <c r="AT383" s="74"/>
      <c r="AU383" s="73"/>
      <c r="AV383" s="74"/>
      <c r="AW383" s="76"/>
      <c r="AX383" s="76"/>
      <c r="AY383" s="76"/>
      <c r="AZ383" s="76"/>
      <c r="BA383" s="73"/>
      <c r="BB383" s="73"/>
      <c r="BC383" s="76"/>
      <c r="BD383" s="76"/>
      <c r="BE383" s="76"/>
      <c r="BF383" s="76"/>
      <c r="BG383" s="76"/>
      <c r="BH383" s="76"/>
      <c r="BI383" s="76"/>
      <c r="BJ383" s="74"/>
      <c r="BK383" s="76"/>
    </row>
    <row r="384" spans="34:63" x14ac:dyDescent="0.25">
      <c r="AH384" s="69"/>
      <c r="AI384" s="70"/>
      <c r="AJ384" s="70"/>
      <c r="AK384" s="71"/>
      <c r="AL384" s="70"/>
      <c r="AM384" s="72"/>
      <c r="AN384" s="70"/>
      <c r="AO384" s="70"/>
      <c r="AP384" s="73"/>
      <c r="AQ384" s="73"/>
      <c r="AR384" s="71"/>
      <c r="AS384" s="73"/>
      <c r="AT384" s="74"/>
      <c r="AU384" s="73"/>
      <c r="AV384" s="74"/>
      <c r="AW384" s="76"/>
      <c r="AX384" s="76"/>
      <c r="AY384" s="76"/>
      <c r="AZ384" s="76"/>
      <c r="BA384" s="73"/>
      <c r="BB384" s="73"/>
      <c r="BC384" s="73"/>
      <c r="BD384" s="76"/>
      <c r="BE384" s="73"/>
      <c r="BF384" s="76"/>
      <c r="BG384" s="73"/>
      <c r="BH384" s="76"/>
      <c r="BI384" s="76"/>
      <c r="BJ384" s="74"/>
      <c r="BK384" s="73"/>
    </row>
    <row r="385" spans="34:63" x14ac:dyDescent="0.25">
      <c r="AH385" s="69"/>
      <c r="AI385" s="70"/>
      <c r="AJ385" s="70"/>
      <c r="AK385" s="71"/>
      <c r="AL385" s="70"/>
      <c r="AM385" s="72"/>
      <c r="AN385" s="70"/>
      <c r="AO385" s="70"/>
      <c r="AP385" s="73"/>
      <c r="AQ385" s="77"/>
      <c r="AR385" s="71"/>
      <c r="AS385" s="76"/>
      <c r="AT385" s="74"/>
      <c r="AU385" s="73"/>
      <c r="AV385" s="74"/>
      <c r="AW385" s="76"/>
      <c r="AX385" s="76"/>
      <c r="AY385" s="76"/>
      <c r="AZ385" s="76"/>
      <c r="BA385" s="73"/>
      <c r="BB385" s="73"/>
      <c r="BC385" s="76"/>
      <c r="BD385" s="76"/>
      <c r="BE385" s="76"/>
      <c r="BF385" s="76"/>
      <c r="BG385" s="76"/>
      <c r="BH385" s="76"/>
      <c r="BI385" s="76"/>
      <c r="BJ385" s="74"/>
      <c r="BK385" s="76"/>
    </row>
    <row r="386" spans="34:63" x14ac:dyDescent="0.25">
      <c r="AH386" s="69"/>
      <c r="AI386" s="70"/>
      <c r="AJ386" s="70"/>
      <c r="AK386" s="75"/>
      <c r="AL386" s="70"/>
      <c r="AM386" s="72"/>
      <c r="AN386" s="70"/>
      <c r="AO386" s="70"/>
      <c r="AP386" s="73"/>
      <c r="AQ386" s="73"/>
      <c r="AR386" s="71"/>
      <c r="AS386" s="73"/>
      <c r="AT386" s="74"/>
      <c r="AU386" s="73"/>
      <c r="AV386" s="74"/>
      <c r="AW386" s="76"/>
      <c r="AX386" s="76"/>
      <c r="AY386" s="76"/>
      <c r="AZ386" s="73"/>
      <c r="BA386" s="73"/>
      <c r="BB386" s="73"/>
      <c r="BC386" s="76"/>
      <c r="BD386" s="76"/>
      <c r="BE386" s="76"/>
      <c r="BF386" s="76"/>
      <c r="BG386" s="76"/>
      <c r="BH386" s="76"/>
      <c r="BI386" s="73"/>
      <c r="BJ386" s="75"/>
      <c r="BK386" s="73"/>
    </row>
    <row r="387" spans="34:63" x14ac:dyDescent="0.25">
      <c r="AH387" s="69"/>
      <c r="AI387" s="70"/>
      <c r="AJ387" s="70"/>
      <c r="AK387" s="71"/>
      <c r="AL387" s="70"/>
      <c r="AM387" s="72"/>
      <c r="AN387" s="70"/>
      <c r="AO387" s="70"/>
      <c r="AP387" s="77"/>
      <c r="AQ387" s="77"/>
      <c r="AR387" s="71"/>
      <c r="AS387" s="76"/>
      <c r="AT387" s="74"/>
      <c r="AU387" s="73"/>
      <c r="AV387" s="74"/>
      <c r="AW387" s="76"/>
      <c r="AX387" s="76"/>
      <c r="AY387" s="76"/>
      <c r="AZ387" s="76"/>
      <c r="BA387" s="73"/>
      <c r="BB387" s="73"/>
      <c r="BC387" s="76"/>
      <c r="BD387" s="76"/>
      <c r="BE387" s="76"/>
      <c r="BF387" s="76"/>
      <c r="BG387" s="76"/>
      <c r="BH387" s="76"/>
      <c r="BI387" s="76"/>
      <c r="BJ387" s="74"/>
      <c r="BK387" s="76"/>
    </row>
    <row r="388" spans="34:63" x14ac:dyDescent="0.25">
      <c r="AH388" s="69"/>
      <c r="AI388" s="70"/>
      <c r="AJ388" s="70"/>
      <c r="AK388" s="71"/>
      <c r="AL388" s="70"/>
      <c r="AM388" s="72"/>
      <c r="AN388" s="70"/>
      <c r="AO388" s="70"/>
      <c r="AP388" s="73"/>
      <c r="AQ388" s="73"/>
      <c r="AR388" s="71"/>
      <c r="AS388" s="73"/>
      <c r="AT388" s="74"/>
      <c r="AU388" s="73"/>
      <c r="AV388" s="74"/>
      <c r="AW388" s="73"/>
      <c r="AX388" s="73"/>
      <c r="AY388" s="73"/>
      <c r="AZ388" s="73"/>
      <c r="BA388" s="73"/>
      <c r="BB388" s="73"/>
      <c r="BC388" s="73"/>
      <c r="BD388" s="73"/>
      <c r="BE388" s="73"/>
      <c r="BF388" s="73"/>
      <c r="BG388" s="73"/>
      <c r="BH388" s="73"/>
      <c r="BI388" s="73"/>
      <c r="BJ388" s="74"/>
      <c r="BK388" s="73"/>
    </row>
    <row r="389" spans="34:63" x14ac:dyDescent="0.25">
      <c r="AH389" s="69"/>
      <c r="AI389" s="70"/>
      <c r="AJ389" s="70"/>
      <c r="AK389" s="71"/>
      <c r="AL389" s="70"/>
      <c r="AM389" s="72"/>
      <c r="AN389" s="70"/>
      <c r="AO389" s="70"/>
      <c r="AP389" s="73"/>
      <c r="AQ389" s="73"/>
      <c r="AR389" s="71"/>
      <c r="AS389" s="73"/>
      <c r="AT389" s="74"/>
      <c r="AU389" s="73"/>
      <c r="AV389" s="74"/>
      <c r="AW389" s="73"/>
      <c r="AX389" s="73"/>
      <c r="AY389" s="73"/>
      <c r="AZ389" s="73"/>
      <c r="BA389" s="73"/>
      <c r="BB389" s="73"/>
      <c r="BC389" s="73"/>
      <c r="BD389" s="73"/>
      <c r="BE389" s="73"/>
      <c r="BF389" s="73"/>
      <c r="BG389" s="73"/>
      <c r="BH389" s="73"/>
      <c r="BI389" s="73"/>
      <c r="BJ389" s="74"/>
      <c r="BK389" s="73"/>
    </row>
    <row r="390" spans="34:63" x14ac:dyDescent="0.25">
      <c r="AH390" s="69"/>
      <c r="AI390" s="70"/>
      <c r="AJ390" s="70"/>
      <c r="AK390" s="71"/>
      <c r="AL390" s="70"/>
      <c r="AM390" s="72"/>
      <c r="AN390" s="70"/>
      <c r="AO390" s="70"/>
      <c r="AP390" s="73"/>
      <c r="AQ390" s="77"/>
      <c r="AR390" s="71"/>
      <c r="AS390" s="76"/>
      <c r="AT390" s="74"/>
      <c r="AU390" s="73"/>
      <c r="AV390" s="74"/>
      <c r="AW390" s="73"/>
      <c r="AX390" s="73"/>
      <c r="AY390" s="73"/>
      <c r="AZ390" s="73"/>
      <c r="BA390" s="73"/>
      <c r="BB390" s="73"/>
      <c r="BC390" s="73"/>
      <c r="BD390" s="73"/>
      <c r="BE390" s="73"/>
      <c r="BF390" s="73"/>
      <c r="BG390" s="73"/>
      <c r="BH390" s="73"/>
      <c r="BI390" s="73"/>
      <c r="BJ390" s="74"/>
      <c r="BK390" s="76"/>
    </row>
    <row r="391" spans="34:63" x14ac:dyDescent="0.25">
      <c r="AH391" s="69"/>
      <c r="AI391" s="70"/>
      <c r="AJ391" s="70"/>
      <c r="AK391" s="75"/>
      <c r="AL391" s="70"/>
      <c r="AM391" s="72"/>
      <c r="AN391" s="70"/>
      <c r="AO391" s="70"/>
      <c r="AP391" s="73"/>
      <c r="AQ391" s="73"/>
      <c r="AR391" s="71"/>
      <c r="AS391" s="73"/>
      <c r="AT391" s="74"/>
      <c r="AU391" s="73"/>
      <c r="AV391" s="74"/>
      <c r="AW391" s="76"/>
      <c r="AX391" s="76"/>
      <c r="AY391" s="76"/>
      <c r="AZ391" s="73"/>
      <c r="BA391" s="73"/>
      <c r="BB391" s="73"/>
      <c r="BC391" s="73"/>
      <c r="BD391" s="76"/>
      <c r="BE391" s="73"/>
      <c r="BF391" s="76"/>
      <c r="BG391" s="73"/>
      <c r="BH391" s="76"/>
      <c r="BI391" s="73"/>
      <c r="BJ391" s="75"/>
      <c r="BK391" s="73"/>
    </row>
    <row r="392" spans="34:63" x14ac:dyDescent="0.25">
      <c r="AH392" s="69"/>
      <c r="AI392" s="70"/>
      <c r="AJ392" s="70"/>
      <c r="AK392" s="71"/>
      <c r="AL392" s="70"/>
      <c r="AM392" s="72"/>
      <c r="AN392" s="70"/>
      <c r="AO392" s="70"/>
      <c r="AP392" s="73"/>
      <c r="AQ392" s="77"/>
      <c r="AR392" s="71"/>
      <c r="AS392" s="76"/>
      <c r="AT392" s="74"/>
      <c r="AU392" s="73"/>
      <c r="AV392" s="74"/>
      <c r="AW392" s="76"/>
      <c r="AX392" s="76"/>
      <c r="AY392" s="76"/>
      <c r="AZ392" s="76"/>
      <c r="BA392" s="73"/>
      <c r="BB392" s="73"/>
      <c r="BC392" s="76"/>
      <c r="BD392" s="76"/>
      <c r="BE392" s="76"/>
      <c r="BF392" s="76"/>
      <c r="BG392" s="76"/>
      <c r="BH392" s="76"/>
      <c r="BI392" s="76"/>
      <c r="BJ392" s="74"/>
      <c r="BK392" s="76"/>
    </row>
    <row r="393" spans="34:63" x14ac:dyDescent="0.25">
      <c r="AH393" s="69"/>
      <c r="AI393" s="70"/>
      <c r="AJ393" s="70"/>
      <c r="AK393" s="71"/>
      <c r="AL393" s="70"/>
      <c r="AM393" s="72"/>
      <c r="AN393" s="70"/>
      <c r="AO393" s="70"/>
      <c r="AP393" s="73"/>
      <c r="AQ393" s="73"/>
      <c r="AR393" s="71"/>
      <c r="AS393" s="73"/>
      <c r="AT393" s="74"/>
      <c r="AU393" s="73"/>
      <c r="AV393" s="74"/>
      <c r="AW393" s="73"/>
      <c r="AX393" s="73"/>
      <c r="AY393" s="73"/>
      <c r="AZ393" s="73"/>
      <c r="BA393" s="73"/>
      <c r="BB393" s="73"/>
      <c r="BC393" s="73"/>
      <c r="BD393" s="73"/>
      <c r="BE393" s="73"/>
      <c r="BF393" s="73"/>
      <c r="BG393" s="73"/>
      <c r="BH393" s="73"/>
      <c r="BI393" s="73"/>
      <c r="BJ393" s="74"/>
      <c r="BK393" s="73"/>
    </row>
    <row r="394" spans="34:63" x14ac:dyDescent="0.25">
      <c r="AH394" s="69"/>
      <c r="AI394" s="70"/>
      <c r="AJ394" s="70"/>
      <c r="AK394" s="71"/>
      <c r="AL394" s="70"/>
      <c r="AM394" s="72"/>
      <c r="AN394" s="70"/>
      <c r="AO394" s="70"/>
      <c r="AP394" s="77"/>
      <c r="AQ394" s="77"/>
      <c r="AR394" s="71"/>
      <c r="AS394" s="76"/>
      <c r="AT394" s="74"/>
      <c r="AU394" s="73"/>
      <c r="AV394" s="74"/>
      <c r="AW394" s="73"/>
      <c r="AX394" s="73"/>
      <c r="AY394" s="73"/>
      <c r="AZ394" s="73"/>
      <c r="BA394" s="73"/>
      <c r="BB394" s="73"/>
      <c r="BC394" s="73"/>
      <c r="BD394" s="73"/>
      <c r="BE394" s="73"/>
      <c r="BF394" s="73"/>
      <c r="BG394" s="73"/>
      <c r="BH394" s="73"/>
      <c r="BI394" s="73"/>
      <c r="BJ394" s="74"/>
      <c r="BK394" s="76"/>
    </row>
    <row r="395" spans="34:63" x14ac:dyDescent="0.25">
      <c r="AH395" s="69"/>
      <c r="AI395" s="70"/>
      <c r="AJ395" s="70"/>
      <c r="AK395" s="71"/>
      <c r="AL395" s="70"/>
      <c r="AM395" s="72"/>
      <c r="AN395" s="70"/>
      <c r="AO395" s="70"/>
      <c r="AP395" s="77"/>
      <c r="AQ395" s="77"/>
      <c r="AR395" s="71"/>
      <c r="AS395" s="76"/>
      <c r="AT395" s="74"/>
      <c r="AU395" s="73"/>
      <c r="AV395" s="74"/>
      <c r="AW395" s="76"/>
      <c r="AX395" s="76"/>
      <c r="AY395" s="76"/>
      <c r="AZ395" s="76"/>
      <c r="BA395" s="73"/>
      <c r="BB395" s="73"/>
      <c r="BC395" s="73"/>
      <c r="BD395" s="76"/>
      <c r="BE395" s="73"/>
      <c r="BF395" s="76"/>
      <c r="BG395" s="73"/>
      <c r="BH395" s="76"/>
      <c r="BI395" s="76"/>
      <c r="BJ395" s="74"/>
      <c r="BK395" s="76"/>
    </row>
    <row r="396" spans="34:63" x14ac:dyDescent="0.25">
      <c r="AH396" s="69"/>
      <c r="AI396" s="70"/>
      <c r="AJ396" s="70"/>
      <c r="AK396" s="71"/>
      <c r="AL396" s="70"/>
      <c r="AM396" s="72"/>
      <c r="AN396" s="70"/>
      <c r="AO396" s="70"/>
      <c r="AP396" s="77"/>
      <c r="AQ396" s="77"/>
      <c r="AR396" s="71"/>
      <c r="AS396" s="76"/>
      <c r="AT396" s="74"/>
      <c r="AU396" s="73"/>
      <c r="AV396" s="74"/>
      <c r="AW396" s="76"/>
      <c r="AX396" s="76"/>
      <c r="AY396" s="76"/>
      <c r="AZ396" s="76"/>
      <c r="BA396" s="73"/>
      <c r="BB396" s="73"/>
      <c r="BC396" s="73"/>
      <c r="BD396" s="73"/>
      <c r="BE396" s="73"/>
      <c r="BF396" s="73"/>
      <c r="BG396" s="73"/>
      <c r="BH396" s="73"/>
      <c r="BI396" s="76"/>
      <c r="BJ396" s="74"/>
      <c r="BK396" s="76"/>
    </row>
    <row r="397" spans="34:63" x14ac:dyDescent="0.25">
      <c r="AH397" s="69"/>
      <c r="AI397" s="70"/>
      <c r="AJ397" s="70"/>
      <c r="AK397" s="71"/>
      <c r="AL397" s="70"/>
      <c r="AM397" s="72"/>
      <c r="AN397" s="70"/>
      <c r="AO397" s="70"/>
      <c r="AP397" s="77"/>
      <c r="AQ397" s="77"/>
      <c r="AR397" s="71"/>
      <c r="AS397" s="76"/>
      <c r="AT397" s="74"/>
      <c r="AU397" s="73"/>
      <c r="AV397" s="74"/>
      <c r="AW397" s="76"/>
      <c r="AX397" s="76"/>
      <c r="AY397" s="76"/>
      <c r="AZ397" s="76"/>
      <c r="BA397" s="73"/>
      <c r="BB397" s="73"/>
      <c r="BC397" s="76"/>
      <c r="BD397" s="76"/>
      <c r="BE397" s="76"/>
      <c r="BF397" s="76"/>
      <c r="BG397" s="76"/>
      <c r="BH397" s="76"/>
      <c r="BI397" s="76"/>
      <c r="BJ397" s="74"/>
      <c r="BK397" s="76"/>
    </row>
    <row r="398" spans="34:63" x14ac:dyDescent="0.25">
      <c r="AH398" s="69"/>
      <c r="AI398" s="70"/>
      <c r="AJ398" s="70"/>
      <c r="AK398" s="71"/>
      <c r="AL398" s="70"/>
      <c r="AM398" s="72"/>
      <c r="AN398" s="70"/>
      <c r="AO398" s="70"/>
      <c r="AP398" s="73"/>
      <c r="AQ398" s="73"/>
      <c r="AR398" s="71"/>
      <c r="AS398" s="73"/>
      <c r="AT398" s="74"/>
      <c r="AU398" s="73"/>
      <c r="AV398" s="74"/>
      <c r="AW398" s="73"/>
      <c r="AX398" s="73"/>
      <c r="AY398" s="73"/>
      <c r="AZ398" s="73"/>
      <c r="BA398" s="73"/>
      <c r="BB398" s="73"/>
      <c r="BC398" s="73"/>
      <c r="BD398" s="73"/>
      <c r="BE398" s="73"/>
      <c r="BF398" s="73"/>
      <c r="BG398" s="73"/>
      <c r="BH398" s="73"/>
      <c r="BI398" s="73"/>
      <c r="BJ398" s="74"/>
      <c r="BK398" s="73"/>
    </row>
    <row r="399" spans="34:63" x14ac:dyDescent="0.25">
      <c r="AH399" s="69"/>
      <c r="AI399" s="70"/>
      <c r="AJ399" s="70"/>
      <c r="AK399" s="71"/>
      <c r="AL399" s="70"/>
      <c r="AM399" s="72"/>
      <c r="AN399" s="70"/>
      <c r="AO399" s="70"/>
      <c r="AP399" s="77"/>
      <c r="AQ399" s="77"/>
      <c r="AR399" s="71"/>
      <c r="AS399" s="76"/>
      <c r="AT399" s="74"/>
      <c r="AU399" s="73"/>
      <c r="AV399" s="74"/>
      <c r="AW399" s="76"/>
      <c r="AX399" s="76"/>
      <c r="AY399" s="76"/>
      <c r="AZ399" s="76"/>
      <c r="BA399" s="73"/>
      <c r="BB399" s="73"/>
      <c r="BC399" s="76"/>
      <c r="BD399" s="76"/>
      <c r="BE399" s="76"/>
      <c r="BF399" s="76"/>
      <c r="BG399" s="76"/>
      <c r="BH399" s="76"/>
      <c r="BI399" s="76"/>
      <c r="BJ399" s="74"/>
      <c r="BK399" s="76"/>
    </row>
    <row r="400" spans="34:63" x14ac:dyDescent="0.25">
      <c r="AH400" s="69"/>
      <c r="AI400" s="70"/>
      <c r="AJ400" s="70"/>
      <c r="AK400" s="77"/>
      <c r="AL400" s="70"/>
      <c r="AM400" s="72"/>
      <c r="AN400" s="70"/>
      <c r="AO400" s="70"/>
      <c r="AP400" s="77"/>
      <c r="AQ400" s="73"/>
      <c r="AR400" s="71"/>
      <c r="AS400" s="76"/>
      <c r="AT400" s="74"/>
      <c r="AU400" s="73"/>
      <c r="AV400" s="74"/>
      <c r="AW400" s="73"/>
      <c r="AX400" s="73"/>
      <c r="AY400" s="73"/>
      <c r="AZ400" s="73"/>
      <c r="BA400" s="73"/>
      <c r="BB400" s="73"/>
      <c r="BC400" s="73"/>
      <c r="BD400" s="73"/>
      <c r="BE400" s="73"/>
      <c r="BF400" s="73"/>
      <c r="BG400" s="73"/>
      <c r="BH400" s="73"/>
      <c r="BI400" s="73"/>
      <c r="BJ400" s="76"/>
      <c r="BK400" s="76"/>
    </row>
    <row r="401" spans="34:63" x14ac:dyDescent="0.25">
      <c r="AH401" s="69"/>
      <c r="AI401" s="70"/>
      <c r="AJ401" s="70"/>
      <c r="AK401" s="71"/>
      <c r="AL401" s="70"/>
      <c r="AM401" s="72"/>
      <c r="AN401" s="70"/>
      <c r="AO401" s="70"/>
      <c r="AP401" s="77"/>
      <c r="AQ401" s="77"/>
      <c r="AR401" s="71"/>
      <c r="AS401" s="76"/>
      <c r="AT401" s="74"/>
      <c r="AU401" s="73"/>
      <c r="AV401" s="74"/>
      <c r="AW401" s="73"/>
      <c r="AX401" s="73"/>
      <c r="AY401" s="73"/>
      <c r="AZ401" s="73"/>
      <c r="BA401" s="73"/>
      <c r="BB401" s="73"/>
      <c r="BC401" s="73"/>
      <c r="BD401" s="73"/>
      <c r="BE401" s="73"/>
      <c r="BF401" s="73"/>
      <c r="BG401" s="73"/>
      <c r="BH401" s="73"/>
      <c r="BI401" s="73"/>
      <c r="BJ401" s="74"/>
      <c r="BK401" s="76"/>
    </row>
    <row r="402" spans="34:63" x14ac:dyDescent="0.25">
      <c r="AH402" s="69"/>
      <c r="AI402" s="70"/>
      <c r="AJ402" s="70"/>
      <c r="AK402" s="71"/>
      <c r="AL402" s="70"/>
      <c r="AM402" s="72"/>
      <c r="AN402" s="70"/>
      <c r="AO402" s="70"/>
      <c r="AP402" s="77"/>
      <c r="AQ402" s="77"/>
      <c r="AR402" s="71"/>
      <c r="AS402" s="76"/>
      <c r="AT402" s="74"/>
      <c r="AU402" s="73"/>
      <c r="AV402" s="74"/>
      <c r="AW402" s="76"/>
      <c r="AX402" s="76"/>
      <c r="AY402" s="76"/>
      <c r="AZ402" s="76"/>
      <c r="BA402" s="73"/>
      <c r="BB402" s="73"/>
      <c r="BC402" s="76"/>
      <c r="BD402" s="76"/>
      <c r="BE402" s="76"/>
      <c r="BF402" s="76"/>
      <c r="BG402" s="76"/>
      <c r="BH402" s="76"/>
      <c r="BI402" s="76"/>
      <c r="BJ402" s="74"/>
      <c r="BK402" s="76"/>
    </row>
    <row r="403" spans="34:63" x14ac:dyDescent="0.25">
      <c r="AH403" s="69"/>
      <c r="AI403" s="70"/>
      <c r="AJ403" s="70"/>
      <c r="AK403" s="71"/>
      <c r="AL403" s="70"/>
      <c r="AM403" s="72"/>
      <c r="AN403" s="70"/>
      <c r="AO403" s="70"/>
      <c r="AP403" s="73"/>
      <c r="AQ403" s="77"/>
      <c r="AR403" s="71"/>
      <c r="AS403" s="76"/>
      <c r="AT403" s="74"/>
      <c r="AU403" s="73"/>
      <c r="AV403" s="74"/>
      <c r="AW403" s="76"/>
      <c r="AX403" s="76"/>
      <c r="AY403" s="76"/>
      <c r="AZ403" s="76"/>
      <c r="BA403" s="73"/>
      <c r="BB403" s="73"/>
      <c r="BC403" s="76"/>
      <c r="BD403" s="76"/>
      <c r="BE403" s="73"/>
      <c r="BF403" s="76"/>
      <c r="BG403" s="73"/>
      <c r="BH403" s="76"/>
      <c r="BI403" s="76"/>
      <c r="BJ403" s="74"/>
      <c r="BK403" s="76"/>
    </row>
    <row r="404" spans="34:63" x14ac:dyDescent="0.25">
      <c r="AH404" s="69"/>
      <c r="AI404" s="70"/>
      <c r="AJ404" s="70"/>
      <c r="AK404" s="71"/>
      <c r="AL404" s="70"/>
      <c r="AM404" s="72"/>
      <c r="AN404" s="70"/>
      <c r="AO404" s="70"/>
      <c r="AP404" s="77"/>
      <c r="AQ404" s="73"/>
      <c r="AR404" s="71"/>
      <c r="AS404" s="76"/>
      <c r="AT404" s="74"/>
      <c r="AU404" s="73"/>
      <c r="AV404" s="74"/>
      <c r="AW404" s="73"/>
      <c r="AX404" s="73"/>
      <c r="AY404" s="73"/>
      <c r="AZ404" s="73"/>
      <c r="BA404" s="76"/>
      <c r="BB404" s="76"/>
      <c r="BC404" s="73"/>
      <c r="BD404" s="73"/>
      <c r="BE404" s="73"/>
      <c r="BF404" s="73"/>
      <c r="BG404" s="73"/>
      <c r="BH404" s="73"/>
      <c r="BI404" s="73"/>
      <c r="BJ404" s="74"/>
      <c r="BK404" s="76"/>
    </row>
    <row r="405" spans="34:63" x14ac:dyDescent="0.25">
      <c r="AH405" s="69"/>
      <c r="AI405" s="70"/>
      <c r="AJ405" s="70"/>
      <c r="AK405" s="77"/>
      <c r="AL405" s="70"/>
      <c r="AM405" s="72"/>
      <c r="AN405" s="70"/>
      <c r="AO405" s="70"/>
      <c r="AP405" s="77"/>
      <c r="AQ405" s="77"/>
      <c r="AR405" s="71"/>
      <c r="AS405" s="76"/>
      <c r="AT405" s="74"/>
      <c r="AU405" s="73"/>
      <c r="AV405" s="74"/>
      <c r="AW405" s="76"/>
      <c r="AX405" s="76"/>
      <c r="AY405" s="76"/>
      <c r="AZ405" s="76"/>
      <c r="BA405" s="73"/>
      <c r="BB405" s="73"/>
      <c r="BC405" s="76"/>
      <c r="BD405" s="76"/>
      <c r="BE405" s="76"/>
      <c r="BF405" s="76"/>
      <c r="BG405" s="76"/>
      <c r="BH405" s="76"/>
      <c r="BI405" s="76"/>
      <c r="BJ405" s="76"/>
      <c r="BK405" s="76"/>
    </row>
    <row r="406" spans="34:63" x14ac:dyDescent="0.25">
      <c r="AH406" s="69"/>
      <c r="AI406" s="70"/>
      <c r="AJ406" s="70"/>
      <c r="AK406" s="71"/>
      <c r="AL406" s="70"/>
      <c r="AM406" s="72"/>
      <c r="AN406" s="70"/>
      <c r="AO406" s="70"/>
      <c r="AP406" s="77"/>
      <c r="AQ406" s="77"/>
      <c r="AR406" s="71"/>
      <c r="AS406" s="76"/>
      <c r="AT406" s="74"/>
      <c r="AU406" s="73"/>
      <c r="AV406" s="74"/>
      <c r="AW406" s="76"/>
      <c r="AX406" s="76"/>
      <c r="AY406" s="76"/>
      <c r="AZ406" s="76"/>
      <c r="BA406" s="73"/>
      <c r="BB406" s="73"/>
      <c r="BC406" s="73"/>
      <c r="BD406" s="76"/>
      <c r="BE406" s="73"/>
      <c r="BF406" s="76"/>
      <c r="BG406" s="73"/>
      <c r="BH406" s="76"/>
      <c r="BI406" s="76"/>
      <c r="BJ406" s="74"/>
      <c r="BK406" s="76"/>
    </row>
    <row r="407" spans="34:63" x14ac:dyDescent="0.25">
      <c r="AH407" s="69"/>
      <c r="AI407" s="70"/>
      <c r="AJ407" s="70"/>
      <c r="AK407" s="71"/>
      <c r="AL407" s="70"/>
      <c r="AM407" s="72"/>
      <c r="AN407" s="70"/>
      <c r="AO407" s="70"/>
      <c r="AP407" s="77"/>
      <c r="AQ407" s="77"/>
      <c r="AR407" s="71"/>
      <c r="AS407" s="76"/>
      <c r="AT407" s="74"/>
      <c r="AU407" s="73"/>
      <c r="AV407" s="74"/>
      <c r="AW407" s="76"/>
      <c r="AX407" s="76"/>
      <c r="AY407" s="76"/>
      <c r="AZ407" s="76"/>
      <c r="BA407" s="73"/>
      <c r="BB407" s="73"/>
      <c r="BC407" s="76"/>
      <c r="BD407" s="76"/>
      <c r="BE407" s="76"/>
      <c r="BF407" s="76"/>
      <c r="BG407" s="76"/>
      <c r="BH407" s="76"/>
      <c r="BI407" s="76"/>
      <c r="BJ407" s="74"/>
      <c r="BK407" s="76"/>
    </row>
    <row r="408" spans="34:63" x14ac:dyDescent="0.25">
      <c r="AH408" s="69"/>
      <c r="AI408" s="70"/>
      <c r="AJ408" s="70"/>
      <c r="AK408" s="71"/>
      <c r="AL408" s="70"/>
      <c r="AM408" s="72"/>
      <c r="AN408" s="70"/>
      <c r="AO408" s="70"/>
      <c r="AP408" s="77"/>
      <c r="AQ408" s="77"/>
      <c r="AR408" s="71"/>
      <c r="AS408" s="76"/>
      <c r="AT408" s="74"/>
      <c r="AU408" s="73"/>
      <c r="AV408" s="74"/>
      <c r="AW408" s="73"/>
      <c r="AX408" s="73"/>
      <c r="AY408" s="73"/>
      <c r="AZ408" s="73"/>
      <c r="BA408" s="73"/>
      <c r="BB408" s="73"/>
      <c r="BC408" s="73"/>
      <c r="BD408" s="73"/>
      <c r="BE408" s="73"/>
      <c r="BF408" s="73"/>
      <c r="BG408" s="73"/>
      <c r="BH408" s="73"/>
      <c r="BI408" s="73"/>
      <c r="BJ408" s="74"/>
      <c r="BK408" s="76"/>
    </row>
    <row r="409" spans="34:63" x14ac:dyDescent="0.25">
      <c r="AH409" s="69"/>
      <c r="AI409" s="70"/>
      <c r="AJ409" s="70"/>
      <c r="AK409" s="71"/>
      <c r="AL409" s="70"/>
      <c r="AM409" s="72"/>
      <c r="AN409" s="70"/>
      <c r="AO409" s="70"/>
      <c r="AP409" s="73"/>
      <c r="AQ409" s="77"/>
      <c r="AR409" s="71"/>
      <c r="AS409" s="76"/>
      <c r="AT409" s="74"/>
      <c r="AU409" s="73"/>
      <c r="AV409" s="74"/>
      <c r="AW409" s="76"/>
      <c r="AX409" s="76"/>
      <c r="AY409" s="76"/>
      <c r="AZ409" s="76"/>
      <c r="BA409" s="73"/>
      <c r="BB409" s="73"/>
      <c r="BC409" s="73"/>
      <c r="BD409" s="76"/>
      <c r="BE409" s="73"/>
      <c r="BF409" s="76"/>
      <c r="BG409" s="73"/>
      <c r="BH409" s="76"/>
      <c r="BI409" s="76"/>
      <c r="BJ409" s="74"/>
      <c r="BK409" s="76"/>
    </row>
    <row r="410" spans="34:63" x14ac:dyDescent="0.25">
      <c r="AH410" s="69"/>
      <c r="AI410" s="70"/>
      <c r="AJ410" s="70"/>
      <c r="AK410" s="71"/>
      <c r="AL410" s="70"/>
      <c r="AM410" s="72"/>
      <c r="AN410" s="70"/>
      <c r="AO410" s="70"/>
      <c r="AP410" s="73"/>
      <c r="AQ410" s="73"/>
      <c r="AR410" s="71"/>
      <c r="AS410" s="73"/>
      <c r="AT410" s="74"/>
      <c r="AU410" s="73"/>
      <c r="AV410" s="74"/>
      <c r="AW410" s="76"/>
      <c r="AX410" s="76"/>
      <c r="AY410" s="76"/>
      <c r="AZ410" s="73"/>
      <c r="BA410" s="73"/>
      <c r="BB410" s="73"/>
      <c r="BC410" s="73"/>
      <c r="BD410" s="76"/>
      <c r="BE410" s="73"/>
      <c r="BF410" s="76"/>
      <c r="BG410" s="73"/>
      <c r="BH410" s="76"/>
      <c r="BI410" s="76"/>
      <c r="BJ410" s="74"/>
      <c r="BK410" s="73"/>
    </row>
    <row r="411" spans="34:63" x14ac:dyDescent="0.25">
      <c r="AH411" s="69"/>
      <c r="AI411" s="70"/>
      <c r="AJ411" s="70"/>
      <c r="AK411" s="71"/>
      <c r="AL411" s="70"/>
      <c r="AM411" s="72"/>
      <c r="AN411" s="70"/>
      <c r="AO411" s="70"/>
      <c r="AP411" s="73"/>
      <c r="AQ411" s="77"/>
      <c r="AR411" s="71"/>
      <c r="AS411" s="76"/>
      <c r="AT411" s="74"/>
      <c r="AU411" s="73"/>
      <c r="AV411" s="74"/>
      <c r="AW411" s="76"/>
      <c r="AX411" s="76"/>
      <c r="AY411" s="76"/>
      <c r="AZ411" s="76"/>
      <c r="BA411" s="73"/>
      <c r="BB411" s="73"/>
      <c r="BC411" s="73"/>
      <c r="BD411" s="76"/>
      <c r="BE411" s="73"/>
      <c r="BF411" s="76"/>
      <c r="BG411" s="73"/>
      <c r="BH411" s="76"/>
      <c r="BI411" s="76"/>
      <c r="BJ411" s="74"/>
      <c r="BK411" s="76"/>
    </row>
    <row r="412" spans="34:63" x14ac:dyDescent="0.25">
      <c r="AH412" s="69"/>
      <c r="AI412" s="70"/>
      <c r="AJ412" s="70"/>
      <c r="AK412" s="71"/>
      <c r="AL412" s="70"/>
      <c r="AM412" s="72"/>
      <c r="AN412" s="70"/>
      <c r="AO412" s="70"/>
      <c r="AP412" s="73"/>
      <c r="AQ412" s="77"/>
      <c r="AR412" s="71"/>
      <c r="AS412" s="76"/>
      <c r="AT412" s="74"/>
      <c r="AU412" s="73"/>
      <c r="AV412" s="74"/>
      <c r="AW412" s="73"/>
      <c r="AX412" s="73"/>
      <c r="AY412" s="73"/>
      <c r="AZ412" s="73"/>
      <c r="BA412" s="73"/>
      <c r="BB412" s="73"/>
      <c r="BC412" s="73"/>
      <c r="BD412" s="73"/>
      <c r="BE412" s="73"/>
      <c r="BF412" s="73"/>
      <c r="BG412" s="73"/>
      <c r="BH412" s="73"/>
      <c r="BI412" s="73"/>
      <c r="BJ412" s="74"/>
      <c r="BK412" s="76"/>
    </row>
    <row r="413" spans="34:63" x14ac:dyDescent="0.25">
      <c r="AH413" s="69"/>
      <c r="AI413" s="70"/>
      <c r="AJ413" s="70"/>
      <c r="AK413" s="71"/>
      <c r="AL413" s="70"/>
      <c r="AM413" s="72"/>
      <c r="AN413" s="70"/>
      <c r="AO413" s="70"/>
      <c r="AP413" s="77"/>
      <c r="AQ413" s="77"/>
      <c r="AR413" s="71"/>
      <c r="AS413" s="76"/>
      <c r="AT413" s="74"/>
      <c r="AU413" s="73"/>
      <c r="AV413" s="74"/>
      <c r="AW413" s="76"/>
      <c r="AX413" s="76"/>
      <c r="AY413" s="76"/>
      <c r="AZ413" s="76"/>
      <c r="BA413" s="73"/>
      <c r="BB413" s="73"/>
      <c r="BC413" s="73"/>
      <c r="BD413" s="76"/>
      <c r="BE413" s="73"/>
      <c r="BF413" s="76"/>
      <c r="BG413" s="73"/>
      <c r="BH413" s="76"/>
      <c r="BI413" s="76"/>
      <c r="BJ413" s="74"/>
      <c r="BK413" s="76"/>
    </row>
    <row r="414" spans="34:63" x14ac:dyDescent="0.25">
      <c r="AH414" s="69"/>
      <c r="AI414" s="70"/>
      <c r="AJ414" s="70"/>
      <c r="AK414" s="71"/>
      <c r="AL414" s="70"/>
      <c r="AM414" s="72"/>
      <c r="AN414" s="70"/>
      <c r="AO414" s="70"/>
      <c r="AP414" s="73"/>
      <c r="AQ414" s="73"/>
      <c r="AR414" s="71"/>
      <c r="AS414" s="73"/>
      <c r="AT414" s="74"/>
      <c r="AU414" s="73"/>
      <c r="AV414" s="74"/>
      <c r="AW414" s="76"/>
      <c r="AX414" s="76"/>
      <c r="AY414" s="76"/>
      <c r="AZ414" s="76"/>
      <c r="BA414" s="73"/>
      <c r="BB414" s="73"/>
      <c r="BC414" s="76"/>
      <c r="BD414" s="76"/>
      <c r="BE414" s="76"/>
      <c r="BF414" s="76"/>
      <c r="BG414" s="76"/>
      <c r="BH414" s="76"/>
      <c r="BI414" s="76"/>
      <c r="BJ414" s="74"/>
      <c r="BK414" s="73"/>
    </row>
    <row r="415" spans="34:63" x14ac:dyDescent="0.25">
      <c r="AH415" s="69"/>
      <c r="AI415" s="70"/>
      <c r="AJ415" s="70"/>
      <c r="AK415" s="71"/>
      <c r="AL415" s="70"/>
      <c r="AM415" s="72"/>
      <c r="AN415" s="70"/>
      <c r="AO415" s="70"/>
      <c r="AP415" s="73"/>
      <c r="AQ415" s="77"/>
      <c r="AR415" s="71"/>
      <c r="AS415" s="76"/>
      <c r="AT415" s="74"/>
      <c r="AU415" s="73"/>
      <c r="AV415" s="74"/>
      <c r="AW415" s="73"/>
      <c r="AX415" s="73"/>
      <c r="AY415" s="73"/>
      <c r="AZ415" s="73"/>
      <c r="BA415" s="73"/>
      <c r="BB415" s="73"/>
      <c r="BC415" s="73"/>
      <c r="BD415" s="73"/>
      <c r="BE415" s="73"/>
      <c r="BF415" s="73"/>
      <c r="BG415" s="73"/>
      <c r="BH415" s="73"/>
      <c r="BI415" s="73"/>
      <c r="BJ415" s="74"/>
      <c r="BK415" s="76"/>
    </row>
    <row r="416" spans="34:63" x14ac:dyDescent="0.25">
      <c r="AH416" s="69"/>
      <c r="AI416" s="70"/>
      <c r="AJ416" s="70"/>
      <c r="AK416" s="71"/>
      <c r="AL416" s="70"/>
      <c r="AM416" s="72"/>
      <c r="AN416" s="70"/>
      <c r="AO416" s="70"/>
      <c r="AP416" s="73"/>
      <c r="AQ416" s="73"/>
      <c r="AR416" s="71"/>
      <c r="AS416" s="73"/>
      <c r="AT416" s="74"/>
      <c r="AU416" s="73"/>
      <c r="AV416" s="74"/>
      <c r="AW416" s="73"/>
      <c r="AX416" s="73"/>
      <c r="AY416" s="73"/>
      <c r="AZ416" s="73"/>
      <c r="BA416" s="73"/>
      <c r="BB416" s="73"/>
      <c r="BC416" s="73"/>
      <c r="BD416" s="73"/>
      <c r="BE416" s="73"/>
      <c r="BF416" s="73"/>
      <c r="BG416" s="73"/>
      <c r="BH416" s="73"/>
      <c r="BI416" s="73"/>
      <c r="BJ416" s="74"/>
      <c r="BK416" s="73"/>
    </row>
    <row r="417" spans="34:63" x14ac:dyDescent="0.25">
      <c r="AH417" s="69"/>
      <c r="AI417" s="70"/>
      <c r="AJ417" s="70"/>
      <c r="AK417" s="71"/>
      <c r="AL417" s="70"/>
      <c r="AM417" s="72"/>
      <c r="AN417" s="70"/>
      <c r="AO417" s="70"/>
      <c r="AP417" s="77"/>
      <c r="AQ417" s="77"/>
      <c r="AR417" s="71"/>
      <c r="AS417" s="76"/>
      <c r="AT417" s="74"/>
      <c r="AU417" s="73"/>
      <c r="AV417" s="74"/>
      <c r="AW417" s="73"/>
      <c r="AX417" s="73"/>
      <c r="AY417" s="73"/>
      <c r="AZ417" s="73"/>
      <c r="BA417" s="73"/>
      <c r="BB417" s="73"/>
      <c r="BC417" s="73"/>
      <c r="BD417" s="73"/>
      <c r="BE417" s="73"/>
      <c r="BF417" s="73"/>
      <c r="BG417" s="73"/>
      <c r="BH417" s="73"/>
      <c r="BI417" s="73"/>
      <c r="BJ417" s="74"/>
      <c r="BK417" s="76"/>
    </row>
    <row r="418" spans="34:63" x14ac:dyDescent="0.25">
      <c r="AH418" s="69"/>
      <c r="AI418" s="70"/>
      <c r="AJ418" s="70"/>
      <c r="AK418" s="71"/>
      <c r="AL418" s="70"/>
      <c r="AM418" s="72"/>
      <c r="AN418" s="70"/>
      <c r="AO418" s="70"/>
      <c r="AP418" s="77"/>
      <c r="AQ418" s="77"/>
      <c r="AR418" s="71"/>
      <c r="AS418" s="76"/>
      <c r="AT418" s="74"/>
      <c r="AU418" s="73"/>
      <c r="AV418" s="74"/>
      <c r="AW418" s="76"/>
      <c r="AX418" s="76"/>
      <c r="AY418" s="76"/>
      <c r="AZ418" s="76"/>
      <c r="BA418" s="73"/>
      <c r="BB418" s="73"/>
      <c r="BC418" s="73"/>
      <c r="BD418" s="76"/>
      <c r="BE418" s="73"/>
      <c r="BF418" s="76"/>
      <c r="BG418" s="73"/>
      <c r="BH418" s="76"/>
      <c r="BI418" s="76"/>
      <c r="BJ418" s="74"/>
      <c r="BK418" s="76"/>
    </row>
    <row r="419" spans="34:63" x14ac:dyDescent="0.25">
      <c r="AH419" s="69"/>
      <c r="AI419" s="70"/>
      <c r="AJ419" s="70"/>
      <c r="AK419" s="71"/>
      <c r="AL419" s="70"/>
      <c r="AM419" s="72"/>
      <c r="AN419" s="70"/>
      <c r="AO419" s="70"/>
      <c r="AP419" s="77"/>
      <c r="AQ419" s="77"/>
      <c r="AR419" s="71"/>
      <c r="AS419" s="76"/>
      <c r="AT419" s="74"/>
      <c r="AU419" s="73"/>
      <c r="AV419" s="74"/>
      <c r="AW419" s="76"/>
      <c r="AX419" s="76"/>
      <c r="AY419" s="76"/>
      <c r="AZ419" s="76"/>
      <c r="BA419" s="76"/>
      <c r="BB419" s="76"/>
      <c r="BC419" s="73"/>
      <c r="BD419" s="76"/>
      <c r="BE419" s="73"/>
      <c r="BF419" s="76"/>
      <c r="BG419" s="73"/>
      <c r="BH419" s="76"/>
      <c r="BI419" s="76"/>
      <c r="BJ419" s="74"/>
      <c r="BK419" s="76"/>
    </row>
    <row r="420" spans="34:63" x14ac:dyDescent="0.25">
      <c r="AH420" s="69"/>
      <c r="AI420" s="70"/>
      <c r="AJ420" s="70"/>
      <c r="AK420" s="71"/>
      <c r="AL420" s="70"/>
      <c r="AM420" s="72"/>
      <c r="AN420" s="70"/>
      <c r="AO420" s="70"/>
      <c r="AP420" s="73"/>
      <c r="AQ420" s="77"/>
      <c r="AR420" s="71"/>
      <c r="AS420" s="76"/>
      <c r="AT420" s="74"/>
      <c r="AU420" s="73"/>
      <c r="AV420" s="74"/>
      <c r="AW420" s="76"/>
      <c r="AX420" s="76"/>
      <c r="AY420" s="76"/>
      <c r="AZ420" s="76"/>
      <c r="BA420" s="73"/>
      <c r="BB420" s="73"/>
      <c r="BC420" s="73"/>
      <c r="BD420" s="76"/>
      <c r="BE420" s="73"/>
      <c r="BF420" s="76"/>
      <c r="BG420" s="73"/>
      <c r="BH420" s="76"/>
      <c r="BI420" s="76"/>
      <c r="BJ420" s="74"/>
      <c r="BK420" s="76"/>
    </row>
    <row r="421" spans="34:63" x14ac:dyDescent="0.25">
      <c r="AH421" s="69"/>
      <c r="AI421" s="70"/>
      <c r="AJ421" s="70"/>
      <c r="AK421" s="71"/>
      <c r="AL421" s="70"/>
      <c r="AM421" s="72"/>
      <c r="AN421" s="70"/>
      <c r="AO421" s="70"/>
      <c r="AP421" s="77"/>
      <c r="AQ421" s="77"/>
      <c r="AR421" s="71"/>
      <c r="AS421" s="76"/>
      <c r="AT421" s="74"/>
      <c r="AU421" s="73"/>
      <c r="AV421" s="74"/>
      <c r="AW421" s="73"/>
      <c r="AX421" s="73"/>
      <c r="AY421" s="73"/>
      <c r="AZ421" s="73"/>
      <c r="BA421" s="73"/>
      <c r="BB421" s="73"/>
      <c r="BC421" s="73"/>
      <c r="BD421" s="73"/>
      <c r="BE421" s="73"/>
      <c r="BF421" s="73"/>
      <c r="BG421" s="73"/>
      <c r="BH421" s="73"/>
      <c r="BI421" s="76"/>
      <c r="BJ421" s="74"/>
      <c r="BK421" s="76"/>
    </row>
    <row r="422" spans="34:63" x14ac:dyDescent="0.25">
      <c r="AH422" s="69"/>
      <c r="AI422" s="70"/>
      <c r="AJ422" s="70"/>
      <c r="AK422" s="71"/>
      <c r="AL422" s="70"/>
      <c r="AM422" s="72"/>
      <c r="AN422" s="70"/>
      <c r="AO422" s="70"/>
      <c r="AP422" s="77"/>
      <c r="AQ422" s="77"/>
      <c r="AR422" s="71"/>
      <c r="AS422" s="76"/>
      <c r="AT422" s="74"/>
      <c r="AU422" s="73"/>
      <c r="AV422" s="74"/>
      <c r="AW422" s="73"/>
      <c r="AX422" s="73"/>
      <c r="AY422" s="73"/>
      <c r="AZ422" s="73"/>
      <c r="BA422" s="73"/>
      <c r="BB422" s="73"/>
      <c r="BC422" s="73"/>
      <c r="BD422" s="73"/>
      <c r="BE422" s="73"/>
      <c r="BF422" s="73"/>
      <c r="BG422" s="73"/>
      <c r="BH422" s="73"/>
      <c r="BI422" s="73"/>
      <c r="BJ422" s="74"/>
      <c r="BK422" s="76"/>
    </row>
    <row r="423" spans="34:63" x14ac:dyDescent="0.25">
      <c r="AH423" s="69"/>
      <c r="AI423" s="70"/>
      <c r="AJ423" s="70"/>
      <c r="AK423" s="71"/>
      <c r="AL423" s="70"/>
      <c r="AM423" s="72"/>
      <c r="AN423" s="70"/>
      <c r="AO423" s="70"/>
      <c r="AP423" s="73"/>
      <c r="AQ423" s="77"/>
      <c r="AR423" s="71"/>
      <c r="AS423" s="76"/>
      <c r="AT423" s="74"/>
      <c r="AU423" s="73"/>
      <c r="AV423" s="74"/>
      <c r="AW423" s="76"/>
      <c r="AX423" s="76"/>
      <c r="AY423" s="76"/>
      <c r="AZ423" s="76"/>
      <c r="BA423" s="73"/>
      <c r="BB423" s="73"/>
      <c r="BC423" s="73"/>
      <c r="BD423" s="73"/>
      <c r="BE423" s="73"/>
      <c r="BF423" s="73"/>
      <c r="BG423" s="73"/>
      <c r="BH423" s="73"/>
      <c r="BI423" s="76"/>
      <c r="BJ423" s="74"/>
      <c r="BK423" s="76"/>
    </row>
    <row r="424" spans="34:63" x14ac:dyDescent="0.25">
      <c r="AH424" s="69"/>
      <c r="AI424" s="70"/>
      <c r="AJ424" s="70"/>
      <c r="AK424" s="71"/>
      <c r="AL424" s="70"/>
      <c r="AM424" s="72"/>
      <c r="AN424" s="70"/>
      <c r="AO424" s="70"/>
      <c r="AP424" s="73"/>
      <c r="AQ424" s="77"/>
      <c r="AR424" s="71"/>
      <c r="AS424" s="76"/>
      <c r="AT424" s="74"/>
      <c r="AU424" s="73"/>
      <c r="AV424" s="74"/>
      <c r="AW424" s="76"/>
      <c r="AX424" s="76"/>
      <c r="AY424" s="76"/>
      <c r="AZ424" s="76"/>
      <c r="BA424" s="73"/>
      <c r="BB424" s="73"/>
      <c r="BC424" s="76"/>
      <c r="BD424" s="76"/>
      <c r="BE424" s="76"/>
      <c r="BF424" s="76"/>
      <c r="BG424" s="76"/>
      <c r="BH424" s="76"/>
      <c r="BI424" s="76"/>
      <c r="BJ424" s="74"/>
      <c r="BK424" s="76"/>
    </row>
    <row r="425" spans="34:63" x14ac:dyDescent="0.25">
      <c r="AH425" s="69"/>
      <c r="AI425" s="70"/>
      <c r="AJ425" s="70"/>
      <c r="AK425" s="71"/>
      <c r="AL425" s="70"/>
      <c r="AM425" s="72"/>
      <c r="AN425" s="70"/>
      <c r="AO425" s="70"/>
      <c r="AP425" s="77"/>
      <c r="AQ425" s="77"/>
      <c r="AR425" s="71"/>
      <c r="AS425" s="76"/>
      <c r="AT425" s="74"/>
      <c r="AU425" s="73"/>
      <c r="AV425" s="74"/>
      <c r="AW425" s="76"/>
      <c r="AX425" s="76"/>
      <c r="AY425" s="76"/>
      <c r="AZ425" s="76"/>
      <c r="BA425" s="76"/>
      <c r="BB425" s="76"/>
      <c r="BC425" s="73"/>
      <c r="BD425" s="76"/>
      <c r="BE425" s="73"/>
      <c r="BF425" s="76"/>
      <c r="BG425" s="73"/>
      <c r="BH425" s="76"/>
      <c r="BI425" s="76"/>
      <c r="BJ425" s="74"/>
      <c r="BK425" s="76"/>
    </row>
    <row r="426" spans="34:63" x14ac:dyDescent="0.25">
      <c r="AH426" s="69"/>
      <c r="AI426" s="70"/>
      <c r="AJ426" s="70"/>
      <c r="AK426" s="71"/>
      <c r="AL426" s="70"/>
      <c r="AM426" s="72"/>
      <c r="AN426" s="70"/>
      <c r="AO426" s="70"/>
      <c r="AP426" s="73"/>
      <c r="AQ426" s="77"/>
      <c r="AR426" s="71"/>
      <c r="AS426" s="76"/>
      <c r="AT426" s="74"/>
      <c r="AU426" s="73"/>
      <c r="AV426" s="74"/>
      <c r="AW426" s="76"/>
      <c r="AX426" s="76"/>
      <c r="AY426" s="76"/>
      <c r="AZ426" s="76"/>
      <c r="BA426" s="73"/>
      <c r="BB426" s="73"/>
      <c r="BC426" s="73"/>
      <c r="BD426" s="73"/>
      <c r="BE426" s="73"/>
      <c r="BF426" s="73"/>
      <c r="BG426" s="73"/>
      <c r="BH426" s="73"/>
      <c r="BI426" s="76"/>
      <c r="BJ426" s="74"/>
      <c r="BK426" s="76"/>
    </row>
    <row r="427" spans="34:63" x14ac:dyDescent="0.25">
      <c r="AH427" s="69"/>
      <c r="AI427" s="70"/>
      <c r="AJ427" s="70"/>
      <c r="AK427" s="71"/>
      <c r="AL427" s="70"/>
      <c r="AM427" s="72"/>
      <c r="AN427" s="70"/>
      <c r="AO427" s="70"/>
      <c r="AP427" s="73"/>
      <c r="AQ427" s="73"/>
      <c r="AR427" s="71"/>
      <c r="AS427" s="73"/>
      <c r="AT427" s="74"/>
      <c r="AU427" s="73"/>
      <c r="AV427" s="74"/>
      <c r="AW427" s="73"/>
      <c r="AX427" s="73"/>
      <c r="AY427" s="73"/>
      <c r="AZ427" s="73"/>
      <c r="BA427" s="73"/>
      <c r="BB427" s="73"/>
      <c r="BC427" s="73"/>
      <c r="BD427" s="73"/>
      <c r="BE427" s="73"/>
      <c r="BF427" s="73"/>
      <c r="BG427" s="73"/>
      <c r="BH427" s="73"/>
      <c r="BI427" s="73"/>
      <c r="BJ427" s="74"/>
      <c r="BK427" s="73"/>
    </row>
    <row r="428" spans="34:63" x14ac:dyDescent="0.25">
      <c r="AH428" s="69"/>
      <c r="AI428" s="70"/>
      <c r="AJ428" s="70"/>
      <c r="AK428" s="71"/>
      <c r="AL428" s="70"/>
      <c r="AM428" s="72"/>
      <c r="AN428" s="70"/>
      <c r="AO428" s="70"/>
      <c r="AP428" s="77"/>
      <c r="AQ428" s="77"/>
      <c r="AR428" s="71"/>
      <c r="AS428" s="76"/>
      <c r="AT428" s="74"/>
      <c r="AU428" s="73"/>
      <c r="AV428" s="74"/>
      <c r="AW428" s="73"/>
      <c r="AX428" s="73"/>
      <c r="AY428" s="73"/>
      <c r="AZ428" s="73"/>
      <c r="BA428" s="73"/>
      <c r="BB428" s="73"/>
      <c r="BC428" s="73"/>
      <c r="BD428" s="73"/>
      <c r="BE428" s="73"/>
      <c r="BF428" s="73"/>
      <c r="BG428" s="73"/>
      <c r="BH428" s="73"/>
      <c r="BI428" s="76"/>
      <c r="BJ428" s="74"/>
      <c r="BK428" s="76"/>
    </row>
    <row r="429" spans="34:63" x14ac:dyDescent="0.25">
      <c r="AH429" s="69"/>
      <c r="AI429" s="70"/>
      <c r="AJ429" s="70"/>
      <c r="AK429" s="71"/>
      <c r="AL429" s="70"/>
      <c r="AM429" s="72"/>
      <c r="AN429" s="70"/>
      <c r="AO429" s="70"/>
      <c r="AP429" s="77"/>
      <c r="AQ429" s="77"/>
      <c r="AR429" s="71"/>
      <c r="AS429" s="76"/>
      <c r="AT429" s="74"/>
      <c r="AU429" s="73"/>
      <c r="AV429" s="74"/>
      <c r="AW429" s="76"/>
      <c r="AX429" s="76"/>
      <c r="AY429" s="76"/>
      <c r="AZ429" s="76"/>
      <c r="BA429" s="73"/>
      <c r="BB429" s="73"/>
      <c r="BC429" s="73"/>
      <c r="BD429" s="76"/>
      <c r="BE429" s="73"/>
      <c r="BF429" s="76"/>
      <c r="BG429" s="73"/>
      <c r="BH429" s="76"/>
      <c r="BI429" s="76"/>
      <c r="BJ429" s="74"/>
      <c r="BK429" s="76"/>
    </row>
    <row r="430" spans="34:63" x14ac:dyDescent="0.25">
      <c r="AH430" s="69"/>
      <c r="AI430" s="70"/>
      <c r="AJ430" s="70"/>
      <c r="AK430" s="71"/>
      <c r="AL430" s="70"/>
      <c r="AM430" s="72"/>
      <c r="AN430" s="70"/>
      <c r="AO430" s="70"/>
      <c r="AP430" s="73"/>
      <c r="AQ430" s="73"/>
      <c r="AR430" s="71"/>
      <c r="AS430" s="73"/>
      <c r="AT430" s="74"/>
      <c r="AU430" s="73"/>
      <c r="AV430" s="74"/>
      <c r="AW430" s="73"/>
      <c r="AX430" s="73"/>
      <c r="AY430" s="73"/>
      <c r="AZ430" s="73"/>
      <c r="BA430" s="73"/>
      <c r="BB430" s="73"/>
      <c r="BC430" s="73"/>
      <c r="BD430" s="73"/>
      <c r="BE430" s="73"/>
      <c r="BF430" s="73"/>
      <c r="BG430" s="73"/>
      <c r="BH430" s="73"/>
      <c r="BI430" s="73"/>
      <c r="BJ430" s="74"/>
      <c r="BK430" s="73"/>
    </row>
    <row r="431" spans="34:63" x14ac:dyDescent="0.25">
      <c r="AH431" s="69"/>
      <c r="AI431" s="70"/>
      <c r="AJ431" s="70"/>
      <c r="AK431" s="71"/>
      <c r="AL431" s="70"/>
      <c r="AM431" s="72"/>
      <c r="AN431" s="70"/>
      <c r="AO431" s="70"/>
      <c r="AP431" s="73"/>
      <c r="AQ431" s="77"/>
      <c r="AR431" s="71"/>
      <c r="AS431" s="76"/>
      <c r="AT431" s="74"/>
      <c r="AU431" s="73"/>
      <c r="AV431" s="74"/>
      <c r="AW431" s="76"/>
      <c r="AX431" s="76"/>
      <c r="AY431" s="76"/>
      <c r="AZ431" s="76"/>
      <c r="BA431" s="73"/>
      <c r="BB431" s="73"/>
      <c r="BC431" s="73"/>
      <c r="BD431" s="76"/>
      <c r="BE431" s="73"/>
      <c r="BF431" s="76"/>
      <c r="BG431" s="73"/>
      <c r="BH431" s="76"/>
      <c r="BI431" s="76"/>
      <c r="BJ431" s="74"/>
      <c r="BK431" s="76"/>
    </row>
    <row r="432" spans="34:63" x14ac:dyDescent="0.25">
      <c r="AH432" s="69"/>
      <c r="AI432" s="70"/>
      <c r="AJ432" s="70"/>
      <c r="AK432" s="71"/>
      <c r="AL432" s="70"/>
      <c r="AM432" s="72"/>
      <c r="AN432" s="70"/>
      <c r="AO432" s="70"/>
      <c r="AP432" s="73"/>
      <c r="AQ432" s="77"/>
      <c r="AR432" s="71"/>
      <c r="AS432" s="76"/>
      <c r="AT432" s="74"/>
      <c r="AU432" s="73"/>
      <c r="AV432" s="74"/>
      <c r="AW432" s="76"/>
      <c r="AX432" s="76"/>
      <c r="AY432" s="76"/>
      <c r="AZ432" s="76"/>
      <c r="BA432" s="73"/>
      <c r="BB432" s="73"/>
      <c r="BC432" s="73"/>
      <c r="BD432" s="76"/>
      <c r="BE432" s="73"/>
      <c r="BF432" s="76"/>
      <c r="BG432" s="73"/>
      <c r="BH432" s="76"/>
      <c r="BI432" s="76"/>
      <c r="BJ432" s="74"/>
      <c r="BK432" s="76"/>
    </row>
    <row r="433" spans="34:63" x14ac:dyDescent="0.25">
      <c r="AH433" s="69"/>
      <c r="AI433" s="70"/>
      <c r="AJ433" s="70"/>
      <c r="AK433" s="71"/>
      <c r="AL433" s="70"/>
      <c r="AM433" s="72"/>
      <c r="AN433" s="70"/>
      <c r="AO433" s="70"/>
      <c r="AP433" s="77"/>
      <c r="AQ433" s="71"/>
      <c r="AR433" s="71"/>
      <c r="AS433" s="74"/>
      <c r="AT433" s="74"/>
      <c r="AU433" s="73"/>
      <c r="AV433" s="74"/>
      <c r="AW433" s="73"/>
      <c r="AX433" s="73"/>
      <c r="AY433" s="73"/>
      <c r="AZ433" s="73"/>
      <c r="BA433" s="73"/>
      <c r="BB433" s="73"/>
      <c r="BC433" s="73"/>
      <c r="BD433" s="73"/>
      <c r="BE433" s="73"/>
      <c r="BF433" s="73"/>
      <c r="BG433" s="73"/>
      <c r="BH433" s="73"/>
      <c r="BI433" s="73"/>
      <c r="BJ433" s="74"/>
      <c r="BK433" s="74"/>
    </row>
    <row r="434" spans="34:63" x14ac:dyDescent="0.25">
      <c r="AH434" s="69"/>
      <c r="AI434" s="70"/>
      <c r="AJ434" s="70"/>
      <c r="AK434" s="71"/>
      <c r="AL434" s="70"/>
      <c r="AM434" s="72"/>
      <c r="AN434" s="70"/>
      <c r="AO434" s="70"/>
      <c r="AP434" s="77"/>
      <c r="AQ434" s="71"/>
      <c r="AR434" s="71"/>
      <c r="AS434" s="74"/>
      <c r="AT434" s="74"/>
      <c r="AU434" s="73"/>
      <c r="AV434" s="74"/>
      <c r="AW434" s="73"/>
      <c r="AX434" s="73"/>
      <c r="AY434" s="73"/>
      <c r="AZ434" s="73"/>
      <c r="BA434" s="73"/>
      <c r="BB434" s="73"/>
      <c r="BC434" s="73"/>
      <c r="BD434" s="73"/>
      <c r="BE434" s="73"/>
      <c r="BF434" s="73"/>
      <c r="BG434" s="73"/>
      <c r="BH434" s="73"/>
      <c r="BI434" s="73"/>
      <c r="BJ434" s="74"/>
      <c r="BK434" s="74"/>
    </row>
    <row r="435" spans="34:63" x14ac:dyDescent="0.25">
      <c r="AH435" s="69"/>
      <c r="AI435" s="70"/>
      <c r="AJ435" s="70"/>
      <c r="AK435" s="71"/>
      <c r="AL435" s="70"/>
      <c r="AM435" s="72"/>
      <c r="AN435" s="70"/>
      <c r="AO435" s="70"/>
      <c r="AP435" s="77"/>
      <c r="AQ435" s="77"/>
      <c r="AR435" s="71"/>
      <c r="AS435" s="76"/>
      <c r="AT435" s="74"/>
      <c r="AU435" s="73"/>
      <c r="AV435" s="74"/>
      <c r="AW435" s="73"/>
      <c r="AX435" s="73"/>
      <c r="AY435" s="73"/>
      <c r="AZ435" s="73"/>
      <c r="BA435" s="73"/>
      <c r="BB435" s="73"/>
      <c r="BC435" s="73"/>
      <c r="BD435" s="73"/>
      <c r="BE435" s="73"/>
      <c r="BF435" s="73"/>
      <c r="BG435" s="73"/>
      <c r="BH435" s="73"/>
      <c r="BI435" s="73"/>
      <c r="BJ435" s="74"/>
      <c r="BK435" s="76"/>
    </row>
    <row r="436" spans="34:63" x14ac:dyDescent="0.25">
      <c r="AH436" s="69"/>
      <c r="AI436" s="70"/>
      <c r="AJ436" s="70"/>
      <c r="AK436" s="71"/>
      <c r="AL436" s="70"/>
      <c r="AM436" s="72"/>
      <c r="AN436" s="70"/>
      <c r="AO436" s="70"/>
      <c r="AP436" s="77"/>
      <c r="AQ436" s="77"/>
      <c r="AR436" s="71"/>
      <c r="AS436" s="76"/>
      <c r="AT436" s="74"/>
      <c r="AU436" s="73"/>
      <c r="AV436" s="74"/>
      <c r="AW436" s="73"/>
      <c r="AX436" s="73"/>
      <c r="AY436" s="73"/>
      <c r="AZ436" s="73"/>
      <c r="BA436" s="73"/>
      <c r="BB436" s="73"/>
      <c r="BC436" s="73"/>
      <c r="BD436" s="73"/>
      <c r="BE436" s="73"/>
      <c r="BF436" s="73"/>
      <c r="BG436" s="73"/>
      <c r="BH436" s="73"/>
      <c r="BI436" s="73"/>
      <c r="BJ436" s="74"/>
      <c r="BK436" s="76"/>
    </row>
    <row r="437" spans="34:63" x14ac:dyDescent="0.25">
      <c r="AH437" s="69"/>
      <c r="AI437" s="70"/>
      <c r="AJ437" s="70"/>
      <c r="AK437" s="71"/>
      <c r="AL437" s="70"/>
      <c r="AM437" s="72"/>
      <c r="AN437" s="70"/>
      <c r="AO437" s="70"/>
      <c r="AP437" s="73"/>
      <c r="AQ437" s="71"/>
      <c r="AR437" s="71"/>
      <c r="AS437" s="74"/>
      <c r="AT437" s="74"/>
      <c r="AU437" s="73"/>
      <c r="AV437" s="74"/>
      <c r="AW437" s="76"/>
      <c r="AX437" s="76"/>
      <c r="AY437" s="76"/>
      <c r="AZ437" s="76"/>
      <c r="BA437" s="73"/>
      <c r="BB437" s="73"/>
      <c r="BC437" s="73"/>
      <c r="BD437" s="73"/>
      <c r="BE437" s="73"/>
      <c r="BF437" s="73"/>
      <c r="BG437" s="73"/>
      <c r="BH437" s="73"/>
      <c r="BI437" s="76"/>
      <c r="BJ437" s="74"/>
      <c r="BK437" s="74"/>
    </row>
    <row r="438" spans="34:63" x14ac:dyDescent="0.25">
      <c r="AH438" s="69"/>
      <c r="AI438" s="70"/>
      <c r="AJ438" s="70"/>
      <c r="AK438" s="71"/>
      <c r="AL438" s="70"/>
      <c r="AM438" s="72"/>
      <c r="AN438" s="70"/>
      <c r="AO438" s="70"/>
      <c r="AP438" s="77"/>
      <c r="AQ438" s="77"/>
      <c r="AR438" s="71"/>
      <c r="AS438" s="76"/>
      <c r="AT438" s="74"/>
      <c r="AU438" s="73"/>
      <c r="AV438" s="74"/>
      <c r="AW438" s="76"/>
      <c r="AX438" s="76"/>
      <c r="AY438" s="76"/>
      <c r="AZ438" s="76"/>
      <c r="BA438" s="76"/>
      <c r="BB438" s="76"/>
      <c r="BC438" s="73"/>
      <c r="BD438" s="76"/>
      <c r="BE438" s="73"/>
      <c r="BF438" s="76"/>
      <c r="BG438" s="73"/>
      <c r="BH438" s="76"/>
      <c r="BI438" s="76"/>
      <c r="BJ438" s="74"/>
      <c r="BK438" s="76"/>
    </row>
    <row r="439" spans="34:63" x14ac:dyDescent="0.25">
      <c r="AH439" s="69"/>
      <c r="AI439" s="70"/>
      <c r="AJ439" s="70"/>
      <c r="AK439" s="71"/>
      <c r="AL439" s="70"/>
      <c r="AM439" s="72"/>
      <c r="AN439" s="70"/>
      <c r="AO439" s="70"/>
      <c r="AP439" s="77"/>
      <c r="AQ439" s="71"/>
      <c r="AR439" s="71"/>
      <c r="AS439" s="74"/>
      <c r="AT439" s="74"/>
      <c r="AU439" s="73"/>
      <c r="AV439" s="74"/>
      <c r="AW439" s="73"/>
      <c r="AX439" s="73"/>
      <c r="AY439" s="73"/>
      <c r="AZ439" s="73"/>
      <c r="BA439" s="73"/>
      <c r="BB439" s="73"/>
      <c r="BC439" s="73"/>
      <c r="BD439" s="73"/>
      <c r="BE439" s="73"/>
      <c r="BF439" s="73"/>
      <c r="BG439" s="73"/>
      <c r="BH439" s="73"/>
      <c r="BI439" s="76"/>
      <c r="BJ439" s="74"/>
      <c r="BK439" s="74"/>
    </row>
    <row r="440" spans="34:63" x14ac:dyDescent="0.25">
      <c r="AH440" s="69"/>
      <c r="AI440" s="70"/>
      <c r="AJ440" s="70"/>
      <c r="AK440" s="71"/>
      <c r="AL440" s="70"/>
      <c r="AM440" s="72"/>
      <c r="AN440" s="70"/>
      <c r="AO440" s="70"/>
      <c r="AP440" s="71"/>
      <c r="AQ440" s="71"/>
      <c r="AR440" s="71"/>
      <c r="AS440" s="74"/>
      <c r="AT440" s="74"/>
      <c r="AU440" s="73"/>
      <c r="AV440" s="74"/>
      <c r="AW440" s="74"/>
      <c r="AX440" s="74"/>
      <c r="AY440" s="74"/>
      <c r="AZ440" s="74"/>
      <c r="BA440" s="73"/>
      <c r="BB440" s="73"/>
      <c r="BC440" s="73"/>
      <c r="BD440" s="73"/>
      <c r="BE440" s="73"/>
      <c r="BF440" s="73"/>
      <c r="BG440" s="73"/>
      <c r="BH440" s="73"/>
      <c r="BI440" s="74"/>
      <c r="BJ440" s="74"/>
      <c r="BK440" s="74"/>
    </row>
    <row r="441" spans="34:63" x14ac:dyDescent="0.25">
      <c r="AH441" s="69"/>
      <c r="AI441" s="70"/>
      <c r="AJ441" s="70"/>
      <c r="AK441" s="71"/>
      <c r="AL441" s="70"/>
      <c r="AM441" s="72"/>
      <c r="AN441" s="70"/>
      <c r="AO441" s="70"/>
      <c r="AP441" s="73"/>
      <c r="AQ441" s="75"/>
      <c r="AR441" s="71"/>
      <c r="AS441" s="75"/>
      <c r="AT441" s="74"/>
      <c r="AU441" s="73"/>
      <c r="AV441" s="74"/>
      <c r="AW441" s="75"/>
      <c r="AX441" s="75"/>
      <c r="AY441" s="75"/>
      <c r="AZ441" s="75"/>
      <c r="BA441" s="73"/>
      <c r="BB441" s="73"/>
      <c r="BC441" s="73"/>
      <c r="BD441" s="73"/>
      <c r="BE441" s="73"/>
      <c r="BF441" s="73"/>
      <c r="BG441" s="73"/>
      <c r="BH441" s="73"/>
      <c r="BI441" s="75"/>
      <c r="BJ441" s="74"/>
      <c r="BK441" s="75"/>
    </row>
    <row r="442" spans="34:63" x14ac:dyDescent="0.25">
      <c r="AH442" s="69"/>
      <c r="AI442" s="70"/>
      <c r="AJ442" s="70"/>
      <c r="AK442" s="71"/>
      <c r="AL442" s="70"/>
      <c r="AM442" s="72"/>
      <c r="AN442" s="70"/>
      <c r="AO442" s="70"/>
      <c r="AP442" s="71"/>
      <c r="AQ442" s="71"/>
      <c r="AR442" s="71"/>
      <c r="AS442" s="74"/>
      <c r="AT442" s="74"/>
      <c r="AU442" s="73"/>
      <c r="AV442" s="74"/>
      <c r="AW442" s="74"/>
      <c r="AX442" s="74"/>
      <c r="AY442" s="74"/>
      <c r="AZ442" s="74"/>
      <c r="BA442" s="76"/>
      <c r="BB442" s="76"/>
      <c r="BC442" s="73"/>
      <c r="BD442" s="73"/>
      <c r="BE442" s="73"/>
      <c r="BF442" s="73"/>
      <c r="BG442" s="73"/>
      <c r="BH442" s="73"/>
      <c r="BI442" s="74"/>
      <c r="BJ442" s="74"/>
      <c r="BK442" s="74"/>
    </row>
    <row r="443" spans="34:63" x14ac:dyDescent="0.25">
      <c r="AH443" s="69"/>
      <c r="AI443" s="70"/>
      <c r="AJ443" s="70"/>
      <c r="AK443" s="71"/>
      <c r="AL443" s="70"/>
      <c r="AM443" s="72"/>
      <c r="AN443" s="70"/>
      <c r="AO443" s="70"/>
      <c r="AP443" s="77"/>
      <c r="AQ443" s="71"/>
      <c r="AR443" s="71"/>
      <c r="AS443" s="74"/>
      <c r="AT443" s="74"/>
      <c r="AU443" s="73"/>
      <c r="AV443" s="74"/>
      <c r="AW443" s="76"/>
      <c r="AX443" s="76"/>
      <c r="AY443" s="76"/>
      <c r="AZ443" s="76"/>
      <c r="BA443" s="76"/>
      <c r="BB443" s="76"/>
      <c r="BC443" s="73"/>
      <c r="BD443" s="76"/>
      <c r="BE443" s="73"/>
      <c r="BF443" s="76"/>
      <c r="BG443" s="73"/>
      <c r="BH443" s="76"/>
      <c r="BI443" s="76"/>
      <c r="BJ443" s="74"/>
      <c r="BK443" s="74"/>
    </row>
    <row r="444" spans="34:63" x14ac:dyDescent="0.25">
      <c r="AH444" s="69"/>
      <c r="AI444" s="70"/>
      <c r="AJ444" s="70"/>
      <c r="AK444" s="71"/>
      <c r="AL444" s="70"/>
      <c r="AM444" s="72"/>
      <c r="AN444" s="70"/>
      <c r="AO444" s="70"/>
      <c r="AP444" s="77"/>
      <c r="AQ444" s="71"/>
      <c r="AR444" s="71"/>
      <c r="AS444" s="74"/>
      <c r="AT444" s="74"/>
      <c r="AU444" s="73"/>
      <c r="AV444" s="74"/>
      <c r="AW444" s="74"/>
      <c r="AX444" s="74"/>
      <c r="AY444" s="74"/>
      <c r="AZ444" s="74"/>
      <c r="BA444" s="76"/>
      <c r="BB444" s="76"/>
      <c r="BC444" s="73"/>
      <c r="BD444" s="73"/>
      <c r="BE444" s="73"/>
      <c r="BF444" s="73"/>
      <c r="BG444" s="73"/>
      <c r="BH444" s="73"/>
      <c r="BI444" s="74"/>
      <c r="BJ444" s="74"/>
      <c r="BK444" s="74"/>
    </row>
    <row r="445" spans="34:63" x14ac:dyDescent="0.25">
      <c r="AH445" s="69"/>
      <c r="AI445" s="70"/>
      <c r="AJ445" s="70"/>
      <c r="AK445" s="71"/>
      <c r="AL445" s="70"/>
      <c r="AM445" s="72"/>
      <c r="AN445" s="70"/>
      <c r="AO445" s="70"/>
      <c r="AP445" s="77"/>
      <c r="AQ445" s="71"/>
      <c r="AR445" s="71"/>
      <c r="AS445" s="74"/>
      <c r="AT445" s="74"/>
      <c r="AU445" s="73"/>
      <c r="AV445" s="74"/>
      <c r="AW445" s="76"/>
      <c r="AX445" s="76"/>
      <c r="AY445" s="76"/>
      <c r="AZ445" s="76"/>
      <c r="BA445" s="76"/>
      <c r="BB445" s="76"/>
      <c r="BC445" s="75"/>
      <c r="BD445" s="74"/>
      <c r="BE445" s="75"/>
      <c r="BF445" s="74"/>
      <c r="BG445" s="75"/>
      <c r="BH445" s="74"/>
      <c r="BI445" s="76"/>
      <c r="BJ445" s="74"/>
      <c r="BK445" s="74"/>
    </row>
    <row r="446" spans="34:63" x14ac:dyDescent="0.25">
      <c r="AH446" s="69"/>
      <c r="AI446" s="70"/>
      <c r="AJ446" s="70"/>
      <c r="AK446" s="71"/>
      <c r="AL446" s="70"/>
      <c r="AM446" s="72"/>
      <c r="AN446" s="70"/>
      <c r="AO446" s="70"/>
      <c r="AP446" s="77"/>
      <c r="AQ446" s="71"/>
      <c r="AR446" s="71"/>
      <c r="AS446" s="74"/>
      <c r="AT446" s="74"/>
      <c r="AU446" s="73"/>
      <c r="AV446" s="74"/>
      <c r="AW446" s="76"/>
      <c r="AX446" s="76"/>
      <c r="AY446" s="76"/>
      <c r="AZ446" s="76"/>
      <c r="BA446" s="73"/>
      <c r="BB446" s="73"/>
      <c r="BC446" s="73"/>
      <c r="BD446" s="74"/>
      <c r="BE446" s="73"/>
      <c r="BF446" s="74"/>
      <c r="BG446" s="73"/>
      <c r="BH446" s="74"/>
      <c r="BI446" s="76"/>
      <c r="BJ446" s="74"/>
      <c r="BK446" s="74"/>
    </row>
    <row r="447" spans="34:63" x14ac:dyDescent="0.25">
      <c r="AH447" s="69"/>
      <c r="AI447" s="70"/>
      <c r="AJ447" s="70"/>
      <c r="AK447" s="71"/>
      <c r="AL447" s="70"/>
      <c r="AM447" s="72"/>
      <c r="AN447" s="70"/>
      <c r="AO447" s="70"/>
      <c r="AP447" s="77"/>
      <c r="AQ447" s="77"/>
      <c r="AR447" s="71"/>
      <c r="AS447" s="76"/>
      <c r="AT447" s="74"/>
      <c r="AU447" s="73"/>
      <c r="AV447" s="74"/>
      <c r="AW447" s="76"/>
      <c r="AX447" s="76"/>
      <c r="AY447" s="76"/>
      <c r="AZ447" s="76"/>
      <c r="BA447" s="73"/>
      <c r="BB447" s="73"/>
      <c r="BC447" s="76"/>
      <c r="BD447" s="76"/>
      <c r="BE447" s="76"/>
      <c r="BF447" s="76"/>
      <c r="BG447" s="76"/>
      <c r="BH447" s="76"/>
      <c r="BI447" s="76"/>
      <c r="BJ447" s="74"/>
      <c r="BK447" s="76"/>
    </row>
    <row r="448" spans="34:63" x14ac:dyDescent="0.25">
      <c r="AH448" s="69"/>
      <c r="AI448" s="70"/>
      <c r="AJ448" s="70"/>
      <c r="AK448" s="71"/>
      <c r="AL448" s="70"/>
      <c r="AM448" s="72"/>
      <c r="AN448" s="70"/>
      <c r="AO448" s="70"/>
      <c r="AP448" s="77"/>
      <c r="AQ448" s="71"/>
      <c r="AR448" s="71"/>
      <c r="AS448" s="74"/>
      <c r="AT448" s="74"/>
      <c r="AU448" s="73"/>
      <c r="AV448" s="74"/>
      <c r="AW448" s="76"/>
      <c r="AX448" s="76"/>
      <c r="AY448" s="76"/>
      <c r="AZ448" s="76"/>
      <c r="BA448" s="76"/>
      <c r="BB448" s="76"/>
      <c r="BC448" s="73"/>
      <c r="BD448" s="76"/>
      <c r="BE448" s="73"/>
      <c r="BF448" s="76"/>
      <c r="BG448" s="73"/>
      <c r="BH448" s="76"/>
      <c r="BI448" s="76"/>
      <c r="BJ448" s="74"/>
      <c r="BK448" s="74"/>
    </row>
    <row r="449" spans="34:63" x14ac:dyDescent="0.25">
      <c r="AH449" s="69"/>
      <c r="AI449" s="70"/>
      <c r="AJ449" s="70"/>
      <c r="AK449" s="71"/>
      <c r="AL449" s="70"/>
      <c r="AM449" s="72"/>
      <c r="AN449" s="70"/>
      <c r="AO449" s="70"/>
      <c r="AP449" s="73"/>
      <c r="AQ449" s="75"/>
      <c r="AR449" s="71"/>
      <c r="AS449" s="75"/>
      <c r="AT449" s="74"/>
      <c r="AU449" s="73"/>
      <c r="AV449" s="74"/>
      <c r="AW449" s="73"/>
      <c r="AX449" s="73"/>
      <c r="AY449" s="73"/>
      <c r="AZ449" s="73"/>
      <c r="BA449" s="73"/>
      <c r="BB449" s="73"/>
      <c r="BC449" s="75"/>
      <c r="BD449" s="75"/>
      <c r="BE449" s="75"/>
      <c r="BF449" s="75"/>
      <c r="BG449" s="75"/>
      <c r="BH449" s="75"/>
      <c r="BI449" s="73"/>
      <c r="BJ449" s="74"/>
      <c r="BK449" s="75"/>
    </row>
    <row r="450" spans="34:63" x14ac:dyDescent="0.25">
      <c r="AH450" s="69"/>
      <c r="AI450" s="70"/>
      <c r="AJ450" s="70"/>
      <c r="AK450" s="71"/>
      <c r="AL450" s="70"/>
      <c r="AM450" s="72"/>
      <c r="AN450" s="70"/>
      <c r="AO450" s="70"/>
      <c r="AP450" s="73"/>
      <c r="AQ450" s="77"/>
      <c r="AR450" s="71"/>
      <c r="AS450" s="76"/>
      <c r="AT450" s="74"/>
      <c r="AU450" s="73"/>
      <c r="AV450" s="74"/>
      <c r="AW450" s="76"/>
      <c r="AX450" s="76"/>
      <c r="AY450" s="76"/>
      <c r="AZ450" s="76"/>
      <c r="BA450" s="73"/>
      <c r="BB450" s="73"/>
      <c r="BC450" s="73"/>
      <c r="BD450" s="76"/>
      <c r="BE450" s="73"/>
      <c r="BF450" s="76"/>
      <c r="BG450" s="73"/>
      <c r="BH450" s="76"/>
      <c r="BI450" s="76"/>
      <c r="BJ450" s="74"/>
      <c r="BK450" s="76"/>
    </row>
    <row r="451" spans="34:63" x14ac:dyDescent="0.25">
      <c r="AH451" s="69"/>
      <c r="AI451" s="70"/>
      <c r="AJ451" s="70"/>
      <c r="AK451" s="71"/>
      <c r="AL451" s="70"/>
      <c r="AM451" s="72"/>
      <c r="AN451" s="70"/>
      <c r="AO451" s="70"/>
      <c r="AP451" s="73"/>
      <c r="AQ451" s="77"/>
      <c r="AR451" s="71"/>
      <c r="AS451" s="76"/>
      <c r="AT451" s="74"/>
      <c r="AU451" s="73"/>
      <c r="AV451" s="74"/>
      <c r="AW451" s="76"/>
      <c r="AX451" s="76"/>
      <c r="AY451" s="76"/>
      <c r="AZ451" s="76"/>
      <c r="BA451" s="73"/>
      <c r="BB451" s="73"/>
      <c r="BC451" s="73"/>
      <c r="BD451" s="76"/>
      <c r="BE451" s="73"/>
      <c r="BF451" s="76"/>
      <c r="BG451" s="73"/>
      <c r="BH451" s="76"/>
      <c r="BI451" s="76"/>
      <c r="BJ451" s="74"/>
      <c r="BK451" s="76"/>
    </row>
    <row r="452" spans="34:63" x14ac:dyDescent="0.25">
      <c r="AH452" s="69"/>
      <c r="AI452" s="70"/>
      <c r="AJ452" s="70"/>
      <c r="AK452" s="71"/>
      <c r="AL452" s="70"/>
      <c r="AM452" s="72"/>
      <c r="AN452" s="70"/>
      <c r="AO452" s="70"/>
      <c r="AP452" s="75"/>
      <c r="AQ452" s="75"/>
      <c r="AR452" s="71"/>
      <c r="AS452" s="75"/>
      <c r="AT452" s="74"/>
      <c r="AU452" s="73"/>
      <c r="AV452" s="74"/>
      <c r="AW452" s="73"/>
      <c r="AX452" s="73"/>
      <c r="AY452" s="73"/>
      <c r="AZ452" s="73"/>
      <c r="BA452" s="73"/>
      <c r="BB452" s="73"/>
      <c r="BC452" s="75"/>
      <c r="BD452" s="75"/>
      <c r="BE452" s="75"/>
      <c r="BF452" s="75"/>
      <c r="BG452" s="75"/>
      <c r="BH452" s="75"/>
      <c r="BI452" s="73"/>
      <c r="BJ452" s="74"/>
      <c r="BK452" s="75"/>
    </row>
    <row r="453" spans="34:63" x14ac:dyDescent="0.25">
      <c r="AH453" s="69"/>
      <c r="AI453" s="70"/>
      <c r="AJ453" s="70"/>
      <c r="AK453" s="71"/>
      <c r="AL453" s="70"/>
      <c r="AM453" s="72"/>
      <c r="AN453" s="70"/>
      <c r="AO453" s="70"/>
      <c r="AP453" s="73"/>
      <c r="AQ453" s="71"/>
      <c r="AR453" s="71"/>
      <c r="AS453" s="74"/>
      <c r="AT453" s="74"/>
      <c r="AU453" s="73"/>
      <c r="AV453" s="74"/>
      <c r="AW453" s="76"/>
      <c r="AX453" s="76"/>
      <c r="AY453" s="76"/>
      <c r="AZ453" s="76"/>
      <c r="BA453" s="73"/>
      <c r="BB453" s="73"/>
      <c r="BC453" s="73"/>
      <c r="BD453" s="75"/>
      <c r="BE453" s="73"/>
      <c r="BF453" s="75"/>
      <c r="BG453" s="73"/>
      <c r="BH453" s="75"/>
      <c r="BI453" s="76"/>
      <c r="BJ453" s="74"/>
      <c r="BK453" s="74"/>
    </row>
    <row r="454" spans="34:63" x14ac:dyDescent="0.25">
      <c r="AH454" s="69"/>
      <c r="AI454" s="70"/>
      <c r="AJ454" s="70"/>
      <c r="AK454" s="71"/>
      <c r="AL454" s="70"/>
      <c r="AM454" s="72"/>
      <c r="AN454" s="70"/>
      <c r="AO454" s="70"/>
      <c r="AP454" s="75"/>
      <c r="AQ454" s="71"/>
      <c r="AR454" s="71"/>
      <c r="AS454" s="74"/>
      <c r="AT454" s="74"/>
      <c r="AU454" s="73"/>
      <c r="AV454" s="74"/>
      <c r="AW454" s="76"/>
      <c r="AX454" s="76"/>
      <c r="AY454" s="76"/>
      <c r="AZ454" s="76"/>
      <c r="BA454" s="73"/>
      <c r="BB454" s="73"/>
      <c r="BC454" s="75"/>
      <c r="BD454" s="74"/>
      <c r="BE454" s="75"/>
      <c r="BF454" s="74"/>
      <c r="BG454" s="75"/>
      <c r="BH454" s="74"/>
      <c r="BI454" s="76"/>
      <c r="BJ454" s="74"/>
      <c r="BK454" s="74"/>
    </row>
    <row r="455" spans="34:63" x14ac:dyDescent="0.25">
      <c r="AH455" s="69"/>
      <c r="AI455" s="70"/>
      <c r="AJ455" s="70"/>
      <c r="AK455" s="71"/>
      <c r="AL455" s="70"/>
      <c r="AM455" s="72"/>
      <c r="AN455" s="70"/>
      <c r="AO455" s="70"/>
      <c r="AP455" s="73"/>
      <c r="AQ455" s="75"/>
      <c r="AR455" s="71"/>
      <c r="AS455" s="75"/>
      <c r="AT455" s="74"/>
      <c r="AU455" s="73"/>
      <c r="AV455" s="74"/>
      <c r="AW455" s="76"/>
      <c r="AX455" s="76"/>
      <c r="AY455" s="76"/>
      <c r="AZ455" s="76"/>
      <c r="BA455" s="73"/>
      <c r="BB455" s="73"/>
      <c r="BC455" s="74"/>
      <c r="BD455" s="74"/>
      <c r="BE455" s="74"/>
      <c r="BF455" s="74"/>
      <c r="BG455" s="74"/>
      <c r="BH455" s="74"/>
      <c r="BI455" s="76"/>
      <c r="BJ455" s="74"/>
      <c r="BK455" s="75"/>
    </row>
    <row r="456" spans="34:63" x14ac:dyDescent="0.25">
      <c r="AH456" s="69"/>
      <c r="AI456" s="70"/>
      <c r="AJ456" s="70"/>
      <c r="AK456" s="71"/>
      <c r="AL456" s="70"/>
      <c r="AM456" s="72"/>
      <c r="AN456" s="70"/>
      <c r="AO456" s="70"/>
      <c r="AP456" s="73"/>
      <c r="AQ456" s="71"/>
      <c r="AR456" s="71"/>
      <c r="AS456" s="74"/>
      <c r="AT456" s="74"/>
      <c r="AU456" s="73"/>
      <c r="AV456" s="74"/>
      <c r="AW456" s="76"/>
      <c r="AX456" s="76"/>
      <c r="AY456" s="76"/>
      <c r="AZ456" s="76"/>
      <c r="BA456" s="73"/>
      <c r="BB456" s="73"/>
      <c r="BC456" s="73"/>
      <c r="BD456" s="76"/>
      <c r="BE456" s="73"/>
      <c r="BF456" s="76"/>
      <c r="BG456" s="73"/>
      <c r="BH456" s="76"/>
      <c r="BI456" s="76"/>
      <c r="BJ456" s="74"/>
      <c r="BK456" s="74"/>
    </row>
    <row r="457" spans="34:63" x14ac:dyDescent="0.25">
      <c r="AH457" s="69"/>
      <c r="AI457" s="70"/>
      <c r="AJ457" s="70"/>
      <c r="AK457" s="71"/>
      <c r="AL457" s="70"/>
      <c r="AM457" s="72"/>
      <c r="AN457" s="70"/>
      <c r="AO457" s="70"/>
      <c r="AP457" s="71"/>
      <c r="AQ457" s="71"/>
      <c r="AR457" s="71"/>
      <c r="AS457" s="74"/>
      <c r="AT457" s="74"/>
      <c r="AU457" s="73"/>
      <c r="AV457" s="74"/>
      <c r="AW457" s="73"/>
      <c r="AX457" s="73"/>
      <c r="AY457" s="73"/>
      <c r="AZ457" s="73"/>
      <c r="BA457" s="73"/>
      <c r="BB457" s="73"/>
      <c r="BC457" s="73"/>
      <c r="BD457" s="75"/>
      <c r="BE457" s="73"/>
      <c r="BF457" s="75"/>
      <c r="BG457" s="73"/>
      <c r="BH457" s="75"/>
      <c r="BI457" s="76"/>
      <c r="BJ457" s="74"/>
      <c r="BK457" s="74"/>
    </row>
    <row r="458" spans="34:63" x14ac:dyDescent="0.25">
      <c r="AH458" s="69"/>
      <c r="AI458" s="70"/>
      <c r="AJ458" s="70"/>
      <c r="AK458" s="71"/>
      <c r="AL458" s="70"/>
      <c r="AM458" s="72"/>
      <c r="AN458" s="70"/>
      <c r="AO458" s="70"/>
      <c r="AP458" s="75"/>
      <c r="AQ458" s="71"/>
      <c r="AR458" s="71"/>
      <c r="AS458" s="74"/>
      <c r="AT458" s="74"/>
      <c r="AU458" s="73"/>
      <c r="AV458" s="74"/>
      <c r="AW458" s="73"/>
      <c r="AX458" s="73"/>
      <c r="AY458" s="73"/>
      <c r="AZ458" s="73"/>
      <c r="BA458" s="73"/>
      <c r="BB458" s="73"/>
      <c r="BC458" s="75"/>
      <c r="BD458" s="75"/>
      <c r="BE458" s="75"/>
      <c r="BF458" s="75"/>
      <c r="BG458" s="75"/>
      <c r="BH458" s="75"/>
      <c r="BI458" s="76"/>
      <c r="BJ458" s="74"/>
      <c r="BK458" s="74"/>
    </row>
    <row r="459" spans="34:63" x14ac:dyDescent="0.25">
      <c r="AH459" s="69"/>
      <c r="AI459" s="70"/>
      <c r="AJ459" s="70"/>
      <c r="AK459" s="71"/>
      <c r="AL459" s="70"/>
      <c r="AM459" s="72"/>
      <c r="AN459" s="70"/>
      <c r="AO459" s="70"/>
      <c r="AP459" s="77"/>
      <c r="AQ459" s="71"/>
      <c r="AR459" s="71"/>
      <c r="AS459" s="74"/>
      <c r="AT459" s="74"/>
      <c r="AU459" s="73"/>
      <c r="AV459" s="74"/>
      <c r="AW459" s="76"/>
      <c r="AX459" s="76"/>
      <c r="AY459" s="76"/>
      <c r="AZ459" s="76"/>
      <c r="BA459" s="76"/>
      <c r="BB459" s="76"/>
      <c r="BC459" s="73"/>
      <c r="BD459" s="74"/>
      <c r="BE459" s="73"/>
      <c r="BF459" s="74"/>
      <c r="BG459" s="73"/>
      <c r="BH459" s="74"/>
      <c r="BI459" s="76"/>
      <c r="BJ459" s="74"/>
      <c r="BK459" s="74"/>
    </row>
    <row r="460" spans="34:63" x14ac:dyDescent="0.25">
      <c r="AH460" s="69"/>
      <c r="AI460" s="70"/>
      <c r="AJ460" s="70"/>
      <c r="AK460" s="71"/>
      <c r="AL460" s="70"/>
      <c r="AM460" s="72"/>
      <c r="AN460" s="70"/>
      <c r="AO460" s="70"/>
      <c r="AP460" s="75"/>
      <c r="AQ460" s="71"/>
      <c r="AR460" s="71"/>
      <c r="AS460" s="74"/>
      <c r="AT460" s="74"/>
      <c r="AU460" s="73"/>
      <c r="AV460" s="74"/>
      <c r="AW460" s="76"/>
      <c r="AX460" s="76"/>
      <c r="AY460" s="76"/>
      <c r="AZ460" s="76"/>
      <c r="BA460" s="73"/>
      <c r="BB460" s="73"/>
      <c r="BC460" s="73"/>
      <c r="BD460" s="74"/>
      <c r="BE460" s="73"/>
      <c r="BF460" s="74"/>
      <c r="BG460" s="73"/>
      <c r="BH460" s="74"/>
      <c r="BI460" s="76"/>
      <c r="BJ460" s="74"/>
      <c r="BK460" s="74"/>
    </row>
    <row r="461" spans="34:63" x14ac:dyDescent="0.25">
      <c r="AH461" s="69"/>
      <c r="AI461" s="70"/>
      <c r="AJ461" s="70"/>
      <c r="AK461" s="71"/>
      <c r="AL461" s="70"/>
      <c r="AM461" s="72"/>
      <c r="AN461" s="70"/>
      <c r="AO461" s="70"/>
      <c r="AP461" s="75"/>
      <c r="AQ461" s="71"/>
      <c r="AR461" s="71"/>
      <c r="AS461" s="74"/>
      <c r="AT461" s="74"/>
      <c r="AU461" s="73"/>
      <c r="AV461" s="74"/>
      <c r="AW461" s="73"/>
      <c r="AX461" s="73"/>
      <c r="AY461" s="73"/>
      <c r="AZ461" s="73"/>
      <c r="BA461" s="73"/>
      <c r="BB461" s="73"/>
      <c r="BC461" s="73"/>
      <c r="BD461" s="73"/>
      <c r="BE461" s="73"/>
      <c r="BF461" s="73"/>
      <c r="BG461" s="73"/>
      <c r="BH461" s="73"/>
      <c r="BI461" s="76"/>
      <c r="BJ461" s="74"/>
      <c r="BK461" s="74"/>
    </row>
    <row r="462" spans="34:63" x14ac:dyDescent="0.25">
      <c r="AH462" s="69"/>
      <c r="AI462" s="70"/>
      <c r="AJ462" s="70"/>
      <c r="AK462" s="71"/>
      <c r="AL462" s="70"/>
      <c r="AM462" s="72"/>
      <c r="AN462" s="70"/>
      <c r="AO462" s="70"/>
      <c r="AP462" s="77"/>
      <c r="AQ462" s="71"/>
      <c r="AR462" s="71"/>
      <c r="AS462" s="74"/>
      <c r="AT462" s="74"/>
      <c r="AU462" s="73"/>
      <c r="AV462" s="74"/>
      <c r="AW462" s="73"/>
      <c r="AX462" s="73"/>
      <c r="AY462" s="73"/>
      <c r="AZ462" s="73"/>
      <c r="BA462" s="73"/>
      <c r="BB462" s="73"/>
      <c r="BC462" s="73"/>
      <c r="BD462" s="75"/>
      <c r="BE462" s="73"/>
      <c r="BF462" s="75"/>
      <c r="BG462" s="73"/>
      <c r="BH462" s="75"/>
      <c r="BI462" s="76"/>
      <c r="BJ462" s="74"/>
      <c r="BK462" s="74"/>
    </row>
    <row r="463" spans="34:63" x14ac:dyDescent="0.25">
      <c r="AH463" s="69"/>
      <c r="AI463" s="70"/>
      <c r="AJ463" s="70"/>
      <c r="AK463" s="71"/>
      <c r="AL463" s="70"/>
      <c r="AM463" s="72"/>
      <c r="AN463" s="70"/>
      <c r="AO463" s="70"/>
      <c r="AP463" s="73"/>
      <c r="AQ463" s="77"/>
      <c r="AR463" s="71"/>
      <c r="AS463" s="76"/>
      <c r="AT463" s="74"/>
      <c r="AU463" s="73"/>
      <c r="AV463" s="74"/>
      <c r="AW463" s="73"/>
      <c r="AX463" s="73"/>
      <c r="AY463" s="73"/>
      <c r="AZ463" s="73"/>
      <c r="BA463" s="73"/>
      <c r="BB463" s="73"/>
      <c r="BC463" s="73"/>
      <c r="BD463" s="73"/>
      <c r="BE463" s="73"/>
      <c r="BF463" s="73"/>
      <c r="BG463" s="73"/>
      <c r="BH463" s="73"/>
      <c r="BI463" s="73"/>
      <c r="BJ463" s="74"/>
      <c r="BK463" s="76"/>
    </row>
    <row r="464" spans="34:63" x14ac:dyDescent="0.25">
      <c r="AH464" s="69"/>
      <c r="AI464" s="70"/>
      <c r="AJ464" s="70"/>
      <c r="AK464" s="71"/>
      <c r="AL464" s="70"/>
      <c r="AM464" s="72"/>
      <c r="AN464" s="70"/>
      <c r="AO464" s="70"/>
      <c r="AP464" s="75"/>
      <c r="AQ464" s="75"/>
      <c r="AR464" s="71"/>
      <c r="AS464" s="75"/>
      <c r="AT464" s="74"/>
      <c r="AU464" s="73"/>
      <c r="AV464" s="74"/>
      <c r="AW464" s="73"/>
      <c r="AX464" s="73"/>
      <c r="AY464" s="73"/>
      <c r="AZ464" s="73"/>
      <c r="BA464" s="73"/>
      <c r="BB464" s="73"/>
      <c r="BC464" s="73"/>
      <c r="BD464" s="75"/>
      <c r="BE464" s="73"/>
      <c r="BF464" s="75"/>
      <c r="BG464" s="73"/>
      <c r="BH464" s="75"/>
      <c r="BI464" s="73"/>
      <c r="BJ464" s="74"/>
      <c r="BK464" s="75"/>
    </row>
    <row r="465" spans="34:63" x14ac:dyDescent="0.25">
      <c r="AH465" s="69"/>
      <c r="AI465" s="70"/>
      <c r="AJ465" s="70"/>
      <c r="AK465" s="71"/>
      <c r="AL465" s="70"/>
      <c r="AM465" s="72"/>
      <c r="AN465" s="70"/>
      <c r="AO465" s="70"/>
      <c r="AP465" s="77"/>
      <c r="AQ465" s="71"/>
      <c r="AR465" s="71"/>
      <c r="AS465" s="74"/>
      <c r="AT465" s="74"/>
      <c r="AU465" s="73"/>
      <c r="AV465" s="74"/>
      <c r="AW465" s="73"/>
      <c r="AX465" s="73"/>
      <c r="AY465" s="73"/>
      <c r="AZ465" s="73"/>
      <c r="BA465" s="73"/>
      <c r="BB465" s="73"/>
      <c r="BC465" s="73"/>
      <c r="BD465" s="73"/>
      <c r="BE465" s="73"/>
      <c r="BF465" s="73"/>
      <c r="BG465" s="73"/>
      <c r="BH465" s="73"/>
      <c r="BI465" s="73"/>
      <c r="BJ465" s="74"/>
      <c r="BK465" s="74"/>
    </row>
    <row r="466" spans="34:63" x14ac:dyDescent="0.25">
      <c r="AH466" s="69"/>
      <c r="AI466" s="70"/>
      <c r="AJ466" s="70"/>
      <c r="AK466" s="71"/>
      <c r="AL466" s="70"/>
      <c r="AM466" s="72"/>
      <c r="AN466" s="70"/>
      <c r="AO466" s="70"/>
      <c r="AP466" s="77"/>
      <c r="AQ466" s="77"/>
      <c r="AR466" s="71"/>
      <c r="AS466" s="76"/>
      <c r="AT466" s="74"/>
      <c r="AU466" s="73"/>
      <c r="AV466" s="74"/>
      <c r="AW466" s="73"/>
      <c r="AX466" s="73"/>
      <c r="AY466" s="73"/>
      <c r="AZ466" s="73"/>
      <c r="BA466" s="73"/>
      <c r="BB466" s="73"/>
      <c r="BC466" s="73"/>
      <c r="BD466" s="73"/>
      <c r="BE466" s="73"/>
      <c r="BF466" s="73"/>
      <c r="BG466" s="73"/>
      <c r="BH466" s="73"/>
      <c r="BI466" s="76"/>
      <c r="BJ466" s="74"/>
      <c r="BK466" s="76"/>
    </row>
    <row r="467" spans="34:63" x14ac:dyDescent="0.25">
      <c r="AH467" s="69"/>
      <c r="AI467" s="70"/>
      <c r="AJ467" s="70"/>
      <c r="AK467" s="71"/>
      <c r="AL467" s="70"/>
      <c r="AM467" s="72"/>
      <c r="AN467" s="70"/>
      <c r="AO467" s="70"/>
      <c r="AP467" s="71"/>
      <c r="AQ467" s="71"/>
      <c r="AR467" s="71"/>
      <c r="AS467" s="74"/>
      <c r="AT467" s="74"/>
      <c r="AU467" s="73"/>
      <c r="AV467" s="74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4"/>
      <c r="BK467" s="74"/>
    </row>
    <row r="468" spans="34:63" x14ac:dyDescent="0.25">
      <c r="AH468" s="69"/>
      <c r="AI468" s="70"/>
      <c r="AJ468" s="70"/>
      <c r="AK468" s="71"/>
      <c r="AL468" s="70"/>
      <c r="AM468" s="72"/>
      <c r="AN468" s="70"/>
      <c r="AO468" s="70"/>
      <c r="AP468" s="75"/>
      <c r="AQ468" s="71"/>
      <c r="AR468" s="71"/>
      <c r="AS468" s="74"/>
      <c r="AT468" s="74"/>
      <c r="AU468" s="73"/>
      <c r="AV468" s="74"/>
      <c r="AW468" s="76"/>
      <c r="AX468" s="76"/>
      <c r="AY468" s="76"/>
      <c r="AZ468" s="76"/>
      <c r="BA468" s="73"/>
      <c r="BB468" s="73"/>
      <c r="BC468" s="73"/>
      <c r="BD468" s="74"/>
      <c r="BE468" s="73"/>
      <c r="BF468" s="74"/>
      <c r="BG468" s="73"/>
      <c r="BH468" s="74"/>
      <c r="BI468" s="76"/>
      <c r="BJ468" s="74"/>
      <c r="BK468" s="74"/>
    </row>
    <row r="469" spans="34:63" x14ac:dyDescent="0.25">
      <c r="AH469" s="69"/>
      <c r="AI469" s="70"/>
      <c r="AJ469" s="70"/>
      <c r="AK469" s="71"/>
      <c r="AL469" s="70"/>
      <c r="AM469" s="72"/>
      <c r="AN469" s="70"/>
      <c r="AO469" s="70"/>
      <c r="AP469" s="73"/>
      <c r="AQ469" s="73"/>
      <c r="AR469" s="71"/>
      <c r="AS469" s="73"/>
      <c r="AT469" s="74"/>
      <c r="AU469" s="73"/>
      <c r="AV469" s="74"/>
      <c r="AW469" s="76"/>
      <c r="AX469" s="76"/>
      <c r="AY469" s="76"/>
      <c r="AZ469" s="76"/>
      <c r="BA469" s="73"/>
      <c r="BB469" s="73"/>
      <c r="BC469" s="73"/>
      <c r="BD469" s="76"/>
      <c r="BE469" s="73"/>
      <c r="BF469" s="76"/>
      <c r="BG469" s="73"/>
      <c r="BH469" s="76"/>
      <c r="BI469" s="76"/>
      <c r="BJ469" s="74"/>
      <c r="BK469" s="73"/>
    </row>
    <row r="470" spans="34:63" x14ac:dyDescent="0.25">
      <c r="AH470" s="69"/>
      <c r="AI470" s="70"/>
      <c r="AJ470" s="70"/>
      <c r="AK470" s="71"/>
      <c r="AL470" s="70"/>
      <c r="AM470" s="72"/>
      <c r="AN470" s="70"/>
      <c r="AO470" s="70"/>
      <c r="AP470" s="77"/>
      <c r="AQ470" s="75"/>
      <c r="AR470" s="71"/>
      <c r="AS470" s="74"/>
      <c r="AT470" s="74"/>
      <c r="AU470" s="73"/>
      <c r="AV470" s="74"/>
      <c r="AW470" s="73"/>
      <c r="AX470" s="73"/>
      <c r="AY470" s="73"/>
      <c r="AZ470" s="73"/>
      <c r="BA470" s="73"/>
      <c r="BB470" s="73"/>
      <c r="BC470" s="73"/>
      <c r="BD470" s="75"/>
      <c r="BE470" s="73"/>
      <c r="BF470" s="75"/>
      <c r="BG470" s="73"/>
      <c r="BH470" s="75"/>
      <c r="BI470" s="73"/>
      <c r="BJ470" s="74"/>
      <c r="BK470" s="74"/>
    </row>
    <row r="471" spans="34:63" x14ac:dyDescent="0.25">
      <c r="AH471" s="69"/>
      <c r="AI471" s="70"/>
      <c r="AJ471" s="70"/>
      <c r="AK471" s="71"/>
      <c r="AL471" s="70"/>
      <c r="AM471" s="72"/>
      <c r="AN471" s="70"/>
      <c r="AO471" s="70"/>
      <c r="AP471" s="73"/>
      <c r="AQ471" s="75"/>
      <c r="AR471" s="71"/>
      <c r="AS471" s="75"/>
      <c r="AT471" s="74"/>
      <c r="AU471" s="73"/>
      <c r="AV471" s="74"/>
      <c r="AW471" s="73"/>
      <c r="AX471" s="73"/>
      <c r="AY471" s="73"/>
      <c r="AZ471" s="73"/>
      <c r="BA471" s="73"/>
      <c r="BB471" s="73"/>
      <c r="BC471" s="73"/>
      <c r="BD471" s="75"/>
      <c r="BE471" s="73"/>
      <c r="BF471" s="75"/>
      <c r="BG471" s="73"/>
      <c r="BH471" s="75"/>
      <c r="BI471" s="73"/>
      <c r="BJ471" s="74"/>
      <c r="BK471" s="75"/>
    </row>
    <row r="472" spans="34:63" x14ac:dyDescent="0.25">
      <c r="AH472" s="69"/>
      <c r="AI472" s="70"/>
      <c r="AJ472" s="70"/>
      <c r="AK472" s="71"/>
      <c r="AL472" s="70"/>
      <c r="AM472" s="72"/>
      <c r="AN472" s="70"/>
      <c r="AO472" s="70"/>
      <c r="AP472" s="75"/>
      <c r="AQ472" s="71"/>
      <c r="AR472" s="71"/>
      <c r="AS472" s="74"/>
      <c r="AT472" s="74"/>
      <c r="AU472" s="73"/>
      <c r="AV472" s="74"/>
      <c r="AW472" s="73"/>
      <c r="AX472" s="73"/>
      <c r="AY472" s="73"/>
      <c r="AZ472" s="73"/>
      <c r="BA472" s="73"/>
      <c r="BB472" s="73"/>
      <c r="BC472" s="73"/>
      <c r="BD472" s="73"/>
      <c r="BE472" s="73"/>
      <c r="BF472" s="73"/>
      <c r="BG472" s="73"/>
      <c r="BH472" s="73"/>
      <c r="BI472" s="73"/>
      <c r="BJ472" s="74"/>
      <c r="BK472" s="74"/>
    </row>
    <row r="473" spans="34:63" x14ac:dyDescent="0.25">
      <c r="AH473" s="69"/>
      <c r="AI473" s="70"/>
      <c r="AJ473" s="70"/>
      <c r="AK473" s="71"/>
      <c r="AL473" s="70"/>
      <c r="AM473" s="72"/>
      <c r="AN473" s="70"/>
      <c r="AO473" s="70"/>
      <c r="AP473" s="71"/>
      <c r="AQ473" s="71"/>
      <c r="AR473" s="71"/>
      <c r="AS473" s="74"/>
      <c r="AT473" s="74"/>
      <c r="AU473" s="73"/>
      <c r="AV473" s="74"/>
      <c r="AW473" s="73"/>
      <c r="AX473" s="73"/>
      <c r="AY473" s="73"/>
      <c r="AZ473" s="76"/>
      <c r="BA473" s="73"/>
      <c r="BB473" s="73"/>
      <c r="BC473" s="73"/>
      <c r="BD473" s="73"/>
      <c r="BE473" s="73"/>
      <c r="BF473" s="73"/>
      <c r="BG473" s="73"/>
      <c r="BH473" s="73"/>
      <c r="BI473" s="76"/>
      <c r="BJ473" s="74"/>
      <c r="BK473" s="74"/>
    </row>
    <row r="474" spans="34:63" x14ac:dyDescent="0.25">
      <c r="AH474" s="69"/>
      <c r="AI474" s="70"/>
      <c r="AJ474" s="70"/>
      <c r="AK474" s="71"/>
      <c r="AL474" s="70"/>
      <c r="AM474" s="72"/>
      <c r="AN474" s="70"/>
      <c r="AO474" s="70"/>
      <c r="AP474" s="71"/>
      <c r="AQ474" s="71"/>
      <c r="AR474" s="71"/>
      <c r="AS474" s="74"/>
      <c r="AT474" s="74"/>
      <c r="AU474" s="73"/>
      <c r="AV474" s="74"/>
      <c r="AW474" s="76"/>
      <c r="AX474" s="76"/>
      <c r="AY474" s="76"/>
      <c r="AZ474" s="76"/>
      <c r="BA474" s="73"/>
      <c r="BB474" s="73"/>
      <c r="BC474" s="73"/>
      <c r="BD474" s="76"/>
      <c r="BE474" s="73"/>
      <c r="BF474" s="76"/>
      <c r="BG474" s="73"/>
      <c r="BH474" s="76"/>
      <c r="BI474" s="76"/>
      <c r="BJ474" s="74"/>
      <c r="BK474" s="74"/>
    </row>
    <row r="475" spans="34:63" x14ac:dyDescent="0.25">
      <c r="AH475" s="69"/>
      <c r="AI475" s="70"/>
      <c r="AJ475" s="70"/>
      <c r="AK475" s="71"/>
      <c r="AL475" s="70"/>
      <c r="AM475" s="72"/>
      <c r="AN475" s="70"/>
      <c r="AO475" s="70"/>
      <c r="AP475" s="71"/>
      <c r="AQ475" s="71"/>
      <c r="AR475" s="71"/>
      <c r="AS475" s="74"/>
      <c r="AT475" s="74"/>
      <c r="AU475" s="73"/>
      <c r="AV475" s="74"/>
      <c r="AW475" s="76"/>
      <c r="AX475" s="76"/>
      <c r="AY475" s="76"/>
      <c r="AZ475" s="76"/>
      <c r="BA475" s="76"/>
      <c r="BB475" s="76"/>
      <c r="BC475" s="73"/>
      <c r="BD475" s="76"/>
      <c r="BE475" s="73"/>
      <c r="BF475" s="76"/>
      <c r="BG475" s="73"/>
      <c r="BH475" s="76"/>
      <c r="BI475" s="76"/>
      <c r="BJ475" s="74"/>
      <c r="BK475" s="74"/>
    </row>
    <row r="476" spans="34:63" x14ac:dyDescent="0.25">
      <c r="AH476" s="69"/>
      <c r="AI476" s="70"/>
      <c r="AJ476" s="70"/>
      <c r="AK476" s="71"/>
      <c r="AL476" s="70"/>
      <c r="AM476" s="72"/>
      <c r="AN476" s="70"/>
      <c r="AO476" s="70"/>
      <c r="AP476" s="77"/>
      <c r="AQ476" s="75"/>
      <c r="AR476" s="71"/>
      <c r="AS476" s="74"/>
      <c r="AT476" s="74"/>
      <c r="AU476" s="73"/>
      <c r="AV476" s="74"/>
      <c r="AW476" s="73"/>
      <c r="AX476" s="73"/>
      <c r="AY476" s="73"/>
      <c r="AZ476" s="73"/>
      <c r="BA476" s="73"/>
      <c r="BB476" s="73"/>
      <c r="BC476" s="73"/>
      <c r="BD476" s="73"/>
      <c r="BE476" s="73"/>
      <c r="BF476" s="73"/>
      <c r="BG476" s="73"/>
      <c r="BH476" s="73"/>
      <c r="BI476" s="73"/>
      <c r="BJ476" s="74"/>
      <c r="BK476" s="74"/>
    </row>
    <row r="477" spans="34:63" x14ac:dyDescent="0.25">
      <c r="AH477" s="69"/>
      <c r="AI477" s="70"/>
      <c r="AJ477" s="70"/>
      <c r="AK477" s="71"/>
      <c r="AL477" s="70"/>
      <c r="AM477" s="72"/>
      <c r="AN477" s="70"/>
      <c r="AO477" s="70"/>
      <c r="AP477" s="75"/>
      <c r="AQ477" s="71"/>
      <c r="AR477" s="71"/>
      <c r="AS477" s="74"/>
      <c r="AT477" s="74"/>
      <c r="AU477" s="73"/>
      <c r="AV477" s="74"/>
      <c r="AW477" s="76"/>
      <c r="AX477" s="76"/>
      <c r="AY477" s="76"/>
      <c r="AZ477" s="76"/>
      <c r="BA477" s="73"/>
      <c r="BB477" s="73"/>
      <c r="BC477" s="76"/>
      <c r="BD477" s="74"/>
      <c r="BE477" s="76"/>
      <c r="BF477" s="74"/>
      <c r="BG477" s="76"/>
      <c r="BH477" s="74"/>
      <c r="BI477" s="76"/>
      <c r="BJ477" s="74"/>
      <c r="BK477" s="74"/>
    </row>
    <row r="478" spans="34:63" x14ac:dyDescent="0.25">
      <c r="AH478" s="69"/>
      <c r="AI478" s="70"/>
      <c r="AJ478" s="70"/>
      <c r="AK478" s="71"/>
      <c r="AL478" s="70"/>
      <c r="AM478" s="72"/>
      <c r="AN478" s="70"/>
      <c r="AO478" s="70"/>
      <c r="AP478" s="71"/>
      <c r="AQ478" s="71"/>
      <c r="AR478" s="71"/>
      <c r="AS478" s="74"/>
      <c r="AT478" s="74"/>
      <c r="AU478" s="73"/>
      <c r="AV478" s="74"/>
      <c r="AW478" s="73"/>
      <c r="AX478" s="73"/>
      <c r="AY478" s="73"/>
      <c r="AZ478" s="73"/>
      <c r="BA478" s="73"/>
      <c r="BB478" s="73"/>
      <c r="BC478" s="75"/>
      <c r="BD478" s="75"/>
      <c r="BE478" s="75"/>
      <c r="BF478" s="75"/>
      <c r="BG478" s="75"/>
      <c r="BH478" s="75"/>
      <c r="BI478" s="73"/>
      <c r="BJ478" s="74"/>
      <c r="BK478" s="74"/>
    </row>
    <row r="479" spans="34:63" x14ac:dyDescent="0.25">
      <c r="AH479" s="69"/>
      <c r="AI479" s="70"/>
      <c r="AJ479" s="70"/>
      <c r="AK479" s="71"/>
      <c r="AL479" s="70"/>
      <c r="AM479" s="72"/>
      <c r="AN479" s="70"/>
      <c r="AO479" s="70"/>
      <c r="AP479" s="75"/>
      <c r="AQ479" s="71"/>
      <c r="AR479" s="71"/>
      <c r="AS479" s="74"/>
      <c r="AT479" s="74"/>
      <c r="AU479" s="73"/>
      <c r="AV479" s="74"/>
      <c r="AW479" s="76"/>
      <c r="AX479" s="76"/>
      <c r="AY479" s="76"/>
      <c r="AZ479" s="76"/>
      <c r="BA479" s="73"/>
      <c r="BB479" s="73"/>
      <c r="BC479" s="73"/>
      <c r="BD479" s="73"/>
      <c r="BE479" s="73"/>
      <c r="BF479" s="73"/>
      <c r="BG479" s="73"/>
      <c r="BH479" s="73"/>
      <c r="BI479" s="76"/>
      <c r="BJ479" s="74"/>
      <c r="BK479" s="74"/>
    </row>
    <row r="480" spans="34:63" x14ac:dyDescent="0.25">
      <c r="AH480" s="69"/>
      <c r="AI480" s="70"/>
      <c r="AJ480" s="70"/>
      <c r="AK480" s="71"/>
      <c r="AL480" s="70"/>
      <c r="AM480" s="72"/>
      <c r="AN480" s="70"/>
      <c r="AO480" s="70"/>
      <c r="AP480" s="77"/>
      <c r="AQ480" s="71"/>
      <c r="AR480" s="71"/>
      <c r="AS480" s="74"/>
      <c r="AT480" s="74"/>
      <c r="AU480" s="73"/>
      <c r="AV480" s="74"/>
      <c r="AW480" s="76"/>
      <c r="AX480" s="76"/>
      <c r="AY480" s="76"/>
      <c r="AZ480" s="76"/>
      <c r="BA480" s="73"/>
      <c r="BB480" s="73"/>
      <c r="BC480" s="73"/>
      <c r="BD480" s="76"/>
      <c r="BE480" s="73"/>
      <c r="BF480" s="76"/>
      <c r="BG480" s="73"/>
      <c r="BH480" s="76"/>
      <c r="BI480" s="76"/>
      <c r="BJ480" s="74"/>
      <c r="BK480" s="74"/>
    </row>
    <row r="481" spans="34:63" x14ac:dyDescent="0.25">
      <c r="AH481" s="69"/>
      <c r="AI481" s="70"/>
      <c r="AJ481" s="70"/>
      <c r="AK481" s="71"/>
      <c r="AL481" s="70"/>
      <c r="AM481" s="72"/>
      <c r="AN481" s="70"/>
      <c r="AO481" s="70"/>
      <c r="AP481" s="71"/>
      <c r="AQ481" s="71"/>
      <c r="AR481" s="71"/>
      <c r="AS481" s="74"/>
      <c r="AT481" s="74"/>
      <c r="AU481" s="73"/>
      <c r="AV481" s="74"/>
      <c r="AW481" s="73"/>
      <c r="AX481" s="73"/>
      <c r="AY481" s="73"/>
      <c r="AZ481" s="73"/>
      <c r="BA481" s="73"/>
      <c r="BB481" s="73"/>
      <c r="BC481" s="73"/>
      <c r="BD481" s="75"/>
      <c r="BE481" s="73"/>
      <c r="BF481" s="75"/>
      <c r="BG481" s="73"/>
      <c r="BH481" s="75"/>
      <c r="BI481" s="73"/>
      <c r="BJ481" s="74"/>
      <c r="BK481" s="74"/>
    </row>
    <row r="482" spans="34:63" x14ac:dyDescent="0.25">
      <c r="AH482" s="69"/>
      <c r="AI482" s="70"/>
      <c r="AJ482" s="70"/>
      <c r="AK482" s="71"/>
      <c r="AL482" s="70"/>
      <c r="AM482" s="72"/>
      <c r="AN482" s="70"/>
      <c r="AO482" s="70"/>
      <c r="AP482" s="71"/>
      <c r="AQ482" s="71"/>
      <c r="AR482" s="71"/>
      <c r="AS482" s="74"/>
      <c r="AT482" s="74"/>
      <c r="AU482" s="73"/>
      <c r="AV482" s="74"/>
      <c r="AW482" s="76"/>
      <c r="AX482" s="76"/>
      <c r="AY482" s="76"/>
      <c r="AZ482" s="76"/>
      <c r="BA482" s="73"/>
      <c r="BB482" s="73"/>
      <c r="BC482" s="75"/>
      <c r="BD482" s="75"/>
      <c r="BE482" s="75"/>
      <c r="BF482" s="75"/>
      <c r="BG482" s="75"/>
      <c r="BH482" s="75"/>
      <c r="BI482" s="76"/>
      <c r="BJ482" s="74"/>
      <c r="BK482" s="74"/>
    </row>
    <row r="483" spans="34:63" x14ac:dyDescent="0.25">
      <c r="AH483" s="69"/>
      <c r="AI483" s="70"/>
      <c r="AJ483" s="70"/>
      <c r="AK483" s="71"/>
      <c r="AL483" s="70"/>
      <c r="AM483" s="72"/>
      <c r="AN483" s="70"/>
      <c r="AO483" s="70"/>
      <c r="AP483" s="71"/>
      <c r="AQ483" s="71"/>
      <c r="AR483" s="71"/>
      <c r="AS483" s="74"/>
      <c r="AT483" s="74"/>
      <c r="AU483" s="73"/>
      <c r="AV483" s="74"/>
      <c r="AW483" s="76"/>
      <c r="AX483" s="76"/>
      <c r="AY483" s="76"/>
      <c r="AZ483" s="76"/>
      <c r="BA483" s="76"/>
      <c r="BB483" s="76"/>
      <c r="BC483" s="75"/>
      <c r="BD483" s="74"/>
      <c r="BE483" s="75"/>
      <c r="BF483" s="74"/>
      <c r="BG483" s="75"/>
      <c r="BH483" s="74"/>
      <c r="BI483" s="76"/>
      <c r="BJ483" s="74"/>
      <c r="BK483" s="74"/>
    </row>
    <row r="484" spans="34:63" x14ac:dyDescent="0.25">
      <c r="AH484" s="69"/>
      <c r="AI484" s="70"/>
      <c r="AJ484" s="70"/>
      <c r="AK484" s="71"/>
      <c r="AL484" s="70"/>
      <c r="AM484" s="72"/>
      <c r="AN484" s="70"/>
      <c r="AO484" s="70"/>
      <c r="AP484" s="71"/>
      <c r="AQ484" s="71"/>
      <c r="AR484" s="71"/>
      <c r="AS484" s="74"/>
      <c r="AT484" s="74"/>
      <c r="AU484" s="73"/>
      <c r="AV484" s="74"/>
      <c r="AW484" s="76"/>
      <c r="AX484" s="76"/>
      <c r="AY484" s="76"/>
      <c r="AZ484" s="76"/>
      <c r="BA484" s="76"/>
      <c r="BB484" s="76"/>
      <c r="BC484" s="75"/>
      <c r="BD484" s="74"/>
      <c r="BE484" s="75"/>
      <c r="BF484" s="74"/>
      <c r="BG484" s="75"/>
      <c r="BH484" s="74"/>
      <c r="BI484" s="76"/>
      <c r="BJ484" s="74"/>
      <c r="BK484" s="74"/>
    </row>
    <row r="485" spans="34:63" x14ac:dyDescent="0.25">
      <c r="AH485" s="69"/>
      <c r="AI485" s="70"/>
      <c r="AJ485" s="70"/>
      <c r="AK485" s="71"/>
      <c r="AL485" s="70"/>
      <c r="AM485" s="72"/>
      <c r="AN485" s="70"/>
      <c r="AO485" s="70"/>
      <c r="AP485" s="71"/>
      <c r="AQ485" s="75"/>
      <c r="AR485" s="71"/>
      <c r="AS485" s="74"/>
      <c r="AT485" s="74"/>
      <c r="AU485" s="73"/>
      <c r="AV485" s="74"/>
      <c r="AW485" s="73"/>
      <c r="AX485" s="73"/>
      <c r="AY485" s="73"/>
      <c r="AZ485" s="73"/>
      <c r="BA485" s="73"/>
      <c r="BB485" s="73"/>
      <c r="BC485" s="73"/>
      <c r="BD485" s="75"/>
      <c r="BE485" s="73"/>
      <c r="BF485" s="75"/>
      <c r="BG485" s="73"/>
      <c r="BH485" s="75"/>
      <c r="BI485" s="73"/>
      <c r="BJ485" s="74"/>
      <c r="BK485" s="74"/>
    </row>
    <row r="486" spans="34:63" x14ac:dyDescent="0.25">
      <c r="AH486" s="69"/>
      <c r="AI486" s="70"/>
      <c r="AJ486" s="70"/>
      <c r="AK486" s="71"/>
      <c r="AL486" s="70"/>
      <c r="AM486" s="72"/>
      <c r="AN486" s="70"/>
      <c r="AO486" s="70"/>
      <c r="AP486" s="71"/>
      <c r="AQ486" s="71"/>
      <c r="AR486" s="71"/>
      <c r="AS486" s="74"/>
      <c r="AT486" s="74"/>
      <c r="AU486" s="73"/>
      <c r="AV486" s="74"/>
      <c r="AW486" s="76"/>
      <c r="AX486" s="76"/>
      <c r="AY486" s="76"/>
      <c r="AZ486" s="76"/>
      <c r="BA486" s="73"/>
      <c r="BB486" s="73"/>
      <c r="BC486" s="76"/>
      <c r="BD486" s="74"/>
      <c r="BE486" s="76"/>
      <c r="BF486" s="74"/>
      <c r="BG486" s="76"/>
      <c r="BH486" s="74"/>
      <c r="BI486" s="76"/>
      <c r="BJ486" s="74"/>
      <c r="BK486" s="74"/>
    </row>
    <row r="487" spans="34:63" x14ac:dyDescent="0.25">
      <c r="AH487" s="69"/>
      <c r="AI487" s="70"/>
      <c r="AJ487" s="70"/>
      <c r="AK487" s="71"/>
      <c r="AL487" s="70"/>
      <c r="AM487" s="72"/>
      <c r="AN487" s="70"/>
      <c r="AO487" s="70"/>
      <c r="AP487" s="71"/>
      <c r="AQ487" s="71"/>
      <c r="AR487" s="71"/>
      <c r="AS487" s="74"/>
      <c r="AT487" s="74"/>
      <c r="AU487" s="73"/>
      <c r="AV487" s="74"/>
      <c r="AW487" s="73"/>
      <c r="AX487" s="73"/>
      <c r="AY487" s="73"/>
      <c r="AZ487" s="73"/>
      <c r="BA487" s="73"/>
      <c r="BB487" s="73"/>
      <c r="BC487" s="73"/>
      <c r="BD487" s="75"/>
      <c r="BE487" s="73"/>
      <c r="BF487" s="75"/>
      <c r="BG487" s="73"/>
      <c r="BH487" s="75"/>
      <c r="BI487" s="76"/>
      <c r="BJ487" s="74"/>
      <c r="BK487" s="74"/>
    </row>
    <row r="488" spans="34:63" x14ac:dyDescent="0.25">
      <c r="AH488" s="69"/>
      <c r="AI488" s="70"/>
      <c r="AJ488" s="70"/>
      <c r="AK488" s="71"/>
      <c r="AL488" s="70"/>
      <c r="AM488" s="72"/>
      <c r="AN488" s="70"/>
      <c r="AO488" s="70"/>
      <c r="AP488" s="73"/>
      <c r="AQ488" s="73"/>
      <c r="AR488" s="71"/>
      <c r="AS488" s="73"/>
      <c r="AT488" s="74"/>
      <c r="AU488" s="73"/>
      <c r="AV488" s="74"/>
      <c r="AW488" s="73"/>
      <c r="AX488" s="73"/>
      <c r="AY488" s="73"/>
      <c r="AZ488" s="73"/>
      <c r="BA488" s="73"/>
      <c r="BB488" s="73"/>
      <c r="BC488" s="73"/>
      <c r="BD488" s="73"/>
      <c r="BE488" s="73"/>
      <c r="BF488" s="73"/>
      <c r="BG488" s="73"/>
      <c r="BH488" s="73"/>
      <c r="BI488" s="73"/>
      <c r="BJ488" s="74"/>
      <c r="BK488" s="73"/>
    </row>
    <row r="489" spans="34:63" x14ac:dyDescent="0.25">
      <c r="AH489" s="69"/>
      <c r="AI489" s="70"/>
      <c r="AJ489" s="70"/>
      <c r="AK489" s="71"/>
      <c r="AL489" s="70"/>
      <c r="AM489" s="72"/>
      <c r="AN489" s="70"/>
      <c r="AO489" s="70"/>
      <c r="AP489" s="73"/>
      <c r="AQ489" s="71"/>
      <c r="AR489" s="71"/>
      <c r="AS489" s="74"/>
      <c r="AT489" s="74"/>
      <c r="AU489" s="73"/>
      <c r="AV489" s="74"/>
      <c r="AW489" s="76"/>
      <c r="AX489" s="76"/>
      <c r="AY489" s="76"/>
      <c r="AZ489" s="76"/>
      <c r="BA489" s="73"/>
      <c r="BB489" s="73"/>
      <c r="BC489" s="73"/>
      <c r="BD489" s="76"/>
      <c r="BE489" s="73"/>
      <c r="BF489" s="76"/>
      <c r="BG489" s="73"/>
      <c r="BH489" s="76"/>
      <c r="BI489" s="76"/>
      <c r="BJ489" s="74"/>
      <c r="BK489" s="74"/>
    </row>
    <row r="490" spans="34:63" x14ac:dyDescent="0.25">
      <c r="AH490" s="69"/>
      <c r="AI490" s="70"/>
      <c r="AJ490" s="70"/>
      <c r="AK490" s="71"/>
      <c r="AL490" s="70"/>
      <c r="AM490" s="72"/>
      <c r="AN490" s="70"/>
      <c r="AO490" s="70"/>
      <c r="AP490" s="73"/>
      <c r="AQ490" s="77"/>
      <c r="AR490" s="71"/>
      <c r="AS490" s="76"/>
      <c r="AT490" s="74"/>
      <c r="AU490" s="73"/>
      <c r="AV490" s="74"/>
      <c r="AW490" s="76"/>
      <c r="AX490" s="76"/>
      <c r="AY490" s="76"/>
      <c r="AZ490" s="76"/>
      <c r="BA490" s="73"/>
      <c r="BB490" s="73"/>
      <c r="BC490" s="73"/>
      <c r="BD490" s="76"/>
      <c r="BE490" s="73"/>
      <c r="BF490" s="76"/>
      <c r="BG490" s="73"/>
      <c r="BH490" s="76"/>
      <c r="BI490" s="76"/>
      <c r="BJ490" s="74"/>
      <c r="BK490" s="76"/>
    </row>
    <row r="491" spans="34:63" x14ac:dyDescent="0.25">
      <c r="AH491" s="69"/>
      <c r="AI491" s="70"/>
      <c r="AJ491" s="70"/>
      <c r="AK491" s="71"/>
      <c r="AL491" s="70"/>
      <c r="AM491" s="72"/>
      <c r="AN491" s="70"/>
      <c r="AO491" s="70"/>
      <c r="AP491" s="71"/>
      <c r="AQ491" s="71"/>
      <c r="AR491" s="71"/>
      <c r="AS491" s="74"/>
      <c r="AT491" s="74"/>
      <c r="AU491" s="73"/>
      <c r="AV491" s="74"/>
      <c r="AW491" s="73"/>
      <c r="AX491" s="73"/>
      <c r="AY491" s="73"/>
      <c r="AZ491" s="73"/>
      <c r="BA491" s="73"/>
      <c r="BB491" s="73"/>
      <c r="BC491" s="73"/>
      <c r="BD491" s="73"/>
      <c r="BE491" s="73"/>
      <c r="BF491" s="73"/>
      <c r="BG491" s="73"/>
      <c r="BH491" s="73"/>
      <c r="BI491" s="76"/>
      <c r="BJ491" s="74"/>
      <c r="BK491" s="74"/>
    </row>
    <row r="492" spans="34:63" x14ac:dyDescent="0.25">
      <c r="AH492" s="69"/>
      <c r="AI492" s="70"/>
      <c r="AJ492" s="70"/>
      <c r="AK492" s="71"/>
      <c r="AL492" s="70"/>
      <c r="AM492" s="72"/>
      <c r="AN492" s="70"/>
      <c r="AO492" s="70"/>
      <c r="AP492" s="71"/>
      <c r="AQ492" s="77"/>
      <c r="AR492" s="71"/>
      <c r="AS492" s="74"/>
      <c r="AT492" s="74"/>
      <c r="AU492" s="73"/>
      <c r="AV492" s="74"/>
      <c r="AW492" s="73"/>
      <c r="AX492" s="73"/>
      <c r="AY492" s="73"/>
      <c r="AZ492" s="73"/>
      <c r="BA492" s="73"/>
      <c r="BB492" s="73"/>
      <c r="BC492" s="73"/>
      <c r="BD492" s="73"/>
      <c r="BE492" s="73"/>
      <c r="BF492" s="73"/>
      <c r="BG492" s="73"/>
      <c r="BH492" s="73"/>
      <c r="BI492" s="73"/>
      <c r="BJ492" s="74"/>
      <c r="BK492" s="74"/>
    </row>
    <row r="493" spans="34:63" x14ac:dyDescent="0.25">
      <c r="AH493" s="69"/>
      <c r="AI493" s="70"/>
      <c r="AJ493" s="70"/>
      <c r="AK493" s="71"/>
      <c r="AL493" s="70"/>
      <c r="AM493" s="72"/>
      <c r="AN493" s="70"/>
      <c r="AO493" s="70"/>
      <c r="AP493" s="71"/>
      <c r="AQ493" s="71"/>
      <c r="AR493" s="71"/>
      <c r="AS493" s="74"/>
      <c r="AT493" s="74"/>
      <c r="AU493" s="73"/>
      <c r="AV493" s="74"/>
      <c r="AW493" s="73"/>
      <c r="AX493" s="73"/>
      <c r="AY493" s="73"/>
      <c r="AZ493" s="73"/>
      <c r="BA493" s="73"/>
      <c r="BB493" s="73"/>
      <c r="BC493" s="73"/>
      <c r="BD493" s="75"/>
      <c r="BE493" s="73"/>
      <c r="BF493" s="75"/>
      <c r="BG493" s="73"/>
      <c r="BH493" s="75"/>
      <c r="BI493" s="76"/>
      <c r="BJ493" s="74"/>
      <c r="BK493" s="74"/>
    </row>
    <row r="494" spans="34:63" x14ac:dyDescent="0.25">
      <c r="AH494" s="69"/>
      <c r="AI494" s="70"/>
      <c r="AJ494" s="70"/>
      <c r="AK494" s="71"/>
      <c r="AL494" s="70"/>
      <c r="AM494" s="72"/>
      <c r="AN494" s="70"/>
      <c r="AO494" s="70"/>
      <c r="AP494" s="77"/>
      <c r="AQ494" s="71"/>
      <c r="AR494" s="71"/>
      <c r="AS494" s="74"/>
      <c r="AT494" s="74"/>
      <c r="AU494" s="73"/>
      <c r="AV494" s="74"/>
      <c r="AW494" s="76"/>
      <c r="AX494" s="76"/>
      <c r="AY494" s="76"/>
      <c r="AZ494" s="76"/>
      <c r="BA494" s="73"/>
      <c r="BB494" s="73"/>
      <c r="BC494" s="76"/>
      <c r="BD494" s="74"/>
      <c r="BE494" s="76"/>
      <c r="BF494" s="74"/>
      <c r="BG494" s="76"/>
      <c r="BH494" s="74"/>
      <c r="BI494" s="76"/>
      <c r="BJ494" s="74"/>
      <c r="BK494" s="74"/>
    </row>
    <row r="495" spans="34:63" x14ac:dyDescent="0.25">
      <c r="AH495" s="69"/>
      <c r="AI495" s="70"/>
      <c r="AJ495" s="70"/>
      <c r="AK495" s="71"/>
      <c r="AL495" s="70"/>
      <c r="AM495" s="72"/>
      <c r="AN495" s="70"/>
      <c r="AO495" s="70"/>
      <c r="AP495" s="77"/>
      <c r="AQ495" s="77"/>
      <c r="AR495" s="71"/>
      <c r="AS495" s="76"/>
      <c r="AT495" s="74"/>
      <c r="AU495" s="73"/>
      <c r="AV495" s="74"/>
      <c r="AW495" s="76"/>
      <c r="AX495" s="76"/>
      <c r="AY495" s="76"/>
      <c r="AZ495" s="76"/>
      <c r="BA495" s="76"/>
      <c r="BB495" s="76"/>
      <c r="BC495" s="74"/>
      <c r="BD495" s="74"/>
      <c r="BE495" s="74"/>
      <c r="BF495" s="74"/>
      <c r="BG495" s="74"/>
      <c r="BH495" s="74"/>
      <c r="BI495" s="76"/>
      <c r="BJ495" s="74"/>
      <c r="BK495" s="76"/>
    </row>
    <row r="496" spans="34:63" x14ac:dyDescent="0.25">
      <c r="AH496" s="69"/>
      <c r="AI496" s="70"/>
      <c r="AJ496" s="70"/>
      <c r="AK496" s="71"/>
      <c r="AL496" s="70"/>
      <c r="AM496" s="72"/>
      <c r="AN496" s="70"/>
      <c r="AO496" s="70"/>
      <c r="AP496" s="75"/>
      <c r="AQ496" s="77"/>
      <c r="AR496" s="71"/>
      <c r="AS496" s="74"/>
      <c r="AT496" s="74"/>
      <c r="AU496" s="73"/>
      <c r="AV496" s="74"/>
      <c r="AW496" s="73"/>
      <c r="AX496" s="73"/>
      <c r="AY496" s="73"/>
      <c r="AZ496" s="73"/>
      <c r="BA496" s="73"/>
      <c r="BB496" s="73"/>
      <c r="BC496" s="73"/>
      <c r="BD496" s="73"/>
      <c r="BE496" s="73"/>
      <c r="BF496" s="73"/>
      <c r="BG496" s="73"/>
      <c r="BH496" s="73"/>
      <c r="BI496" s="76"/>
      <c r="BJ496" s="74"/>
      <c r="BK496" s="74"/>
    </row>
    <row r="497" spans="34:63" x14ac:dyDescent="0.25">
      <c r="AH497" s="69"/>
      <c r="AI497" s="70"/>
      <c r="AJ497" s="70"/>
      <c r="AK497" s="71"/>
      <c r="AL497" s="70"/>
      <c r="AM497" s="72"/>
      <c r="AN497" s="70"/>
      <c r="AO497" s="70"/>
      <c r="AP497" s="77"/>
      <c r="AQ497" s="77"/>
      <c r="AR497" s="71"/>
      <c r="AS497" s="76"/>
      <c r="AT497" s="74"/>
      <c r="AU497" s="73"/>
      <c r="AV497" s="74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4"/>
      <c r="BK497" s="76"/>
    </row>
    <row r="498" spans="34:63" x14ac:dyDescent="0.25">
      <c r="AH498" s="69"/>
      <c r="AI498" s="70"/>
      <c r="AJ498" s="70"/>
      <c r="AK498" s="71"/>
      <c r="AL498" s="70"/>
      <c r="AM498" s="72"/>
      <c r="AN498" s="70"/>
      <c r="AO498" s="70"/>
      <c r="AP498" s="77"/>
      <c r="AQ498" s="71"/>
      <c r="AR498" s="71"/>
      <c r="AS498" s="74"/>
      <c r="AT498" s="74"/>
      <c r="AU498" s="73"/>
      <c r="AV498" s="74"/>
      <c r="AW498" s="76"/>
      <c r="AX498" s="76"/>
      <c r="AY498" s="76"/>
      <c r="AZ498" s="76"/>
      <c r="BA498" s="76"/>
      <c r="BB498" s="76"/>
      <c r="BC498" s="73"/>
      <c r="BD498" s="76"/>
      <c r="BE498" s="73"/>
      <c r="BF498" s="76"/>
      <c r="BG498" s="73"/>
      <c r="BH498" s="76"/>
      <c r="BI498" s="76"/>
      <c r="BJ498" s="74"/>
      <c r="BK498" s="74"/>
    </row>
    <row r="499" spans="34:63" x14ac:dyDescent="0.25">
      <c r="AH499" s="69"/>
      <c r="AI499" s="70"/>
      <c r="AJ499" s="70"/>
      <c r="AK499" s="71"/>
      <c r="AL499" s="70"/>
      <c r="AM499" s="72"/>
      <c r="AN499" s="70"/>
      <c r="AO499" s="70"/>
      <c r="AP499" s="71"/>
      <c r="AQ499" s="71"/>
      <c r="AR499" s="71"/>
      <c r="AS499" s="74"/>
      <c r="AT499" s="74"/>
      <c r="AU499" s="73"/>
      <c r="AV499" s="74"/>
      <c r="AW499" s="76"/>
      <c r="AX499" s="76"/>
      <c r="AY499" s="76"/>
      <c r="AZ499" s="76"/>
      <c r="BA499" s="73"/>
      <c r="BB499" s="73"/>
      <c r="BC499" s="73"/>
      <c r="BD499" s="73"/>
      <c r="BE499" s="73"/>
      <c r="BF499" s="73"/>
      <c r="BG499" s="73"/>
      <c r="BH499" s="73"/>
      <c r="BI499" s="76"/>
      <c r="BJ499" s="74"/>
      <c r="BK499" s="74"/>
    </row>
    <row r="500" spans="34:63" x14ac:dyDescent="0.25">
      <c r="AH500" s="69"/>
      <c r="AI500" s="70"/>
      <c r="AJ500" s="70"/>
      <c r="AK500" s="71"/>
      <c r="AL500" s="70"/>
      <c r="AM500" s="72"/>
      <c r="AN500" s="70"/>
      <c r="AO500" s="70"/>
      <c r="AP500" s="71"/>
      <c r="AQ500" s="71"/>
      <c r="AR500" s="71"/>
      <c r="AS500" s="74"/>
      <c r="AT500" s="74"/>
      <c r="AU500" s="73"/>
      <c r="AV500" s="74"/>
      <c r="AW500" s="76"/>
      <c r="AX500" s="76"/>
      <c r="AY500" s="76"/>
      <c r="AZ500" s="76"/>
      <c r="BA500" s="76"/>
      <c r="BB500" s="76"/>
      <c r="BC500" s="75"/>
      <c r="BD500" s="74"/>
      <c r="BE500" s="75"/>
      <c r="BF500" s="74"/>
      <c r="BG500" s="75"/>
      <c r="BH500" s="74"/>
      <c r="BI500" s="76"/>
      <c r="BJ500" s="74"/>
      <c r="BK500" s="74"/>
    </row>
    <row r="501" spans="34:63" x14ac:dyDescent="0.25">
      <c r="AH501" s="69"/>
      <c r="AI501" s="70"/>
      <c r="AJ501" s="70"/>
      <c r="AK501" s="71"/>
      <c r="AL501" s="70"/>
      <c r="AM501" s="72"/>
      <c r="AN501" s="70"/>
      <c r="AO501" s="70"/>
      <c r="AP501" s="75"/>
      <c r="AQ501" s="75"/>
      <c r="AR501" s="71"/>
      <c r="AS501" s="75"/>
      <c r="AT501" s="74"/>
      <c r="AU501" s="73"/>
      <c r="AV501" s="74"/>
      <c r="AW501" s="73"/>
      <c r="AX501" s="73"/>
      <c r="AY501" s="73"/>
      <c r="AZ501" s="73"/>
      <c r="BA501" s="73"/>
      <c r="BB501" s="73"/>
      <c r="BC501" s="73"/>
      <c r="BD501" s="75"/>
      <c r="BE501" s="73"/>
      <c r="BF501" s="75"/>
      <c r="BG501" s="73"/>
      <c r="BH501" s="75"/>
      <c r="BI501" s="73"/>
      <c r="BJ501" s="74"/>
      <c r="BK501" s="75"/>
    </row>
    <row r="502" spans="34:63" x14ac:dyDescent="0.25">
      <c r="AH502" s="69"/>
      <c r="AI502" s="70"/>
      <c r="AJ502" s="70"/>
      <c r="AK502" s="71"/>
      <c r="AL502" s="70"/>
      <c r="AM502" s="72"/>
      <c r="AN502" s="70"/>
      <c r="AO502" s="70"/>
      <c r="AP502" s="71"/>
      <c r="AQ502" s="71"/>
      <c r="AR502" s="71"/>
      <c r="AS502" s="74"/>
      <c r="AT502" s="74"/>
      <c r="AU502" s="73"/>
      <c r="AV502" s="74"/>
      <c r="AW502" s="73"/>
      <c r="AX502" s="73"/>
      <c r="AY502" s="73"/>
      <c r="AZ502" s="73"/>
      <c r="BA502" s="73"/>
      <c r="BB502" s="73"/>
      <c r="BC502" s="73"/>
      <c r="BD502" s="73"/>
      <c r="BE502" s="73"/>
      <c r="BF502" s="73"/>
      <c r="BG502" s="73"/>
      <c r="BH502" s="73"/>
      <c r="BI502" s="73"/>
      <c r="BJ502" s="74"/>
      <c r="BK502" s="74"/>
    </row>
    <row r="503" spans="34:63" x14ac:dyDescent="0.25">
      <c r="AH503" s="69"/>
      <c r="AI503" s="70"/>
      <c r="AJ503" s="70"/>
      <c r="AK503" s="71"/>
      <c r="AL503" s="70"/>
      <c r="AM503" s="72"/>
      <c r="AN503" s="70"/>
      <c r="AO503" s="70"/>
      <c r="AP503" s="73"/>
      <c r="AQ503" s="75"/>
      <c r="AR503" s="71"/>
      <c r="AS503" s="75"/>
      <c r="AT503" s="74"/>
      <c r="AU503" s="73"/>
      <c r="AV503" s="74"/>
      <c r="AW503" s="73"/>
      <c r="AX503" s="73"/>
      <c r="AY503" s="73"/>
      <c r="AZ503" s="73"/>
      <c r="BA503" s="73"/>
      <c r="BB503" s="73"/>
      <c r="BC503" s="73"/>
      <c r="BD503" s="75"/>
      <c r="BE503" s="73"/>
      <c r="BF503" s="75"/>
      <c r="BG503" s="73"/>
      <c r="BH503" s="75"/>
      <c r="BI503" s="73"/>
      <c r="BJ503" s="74"/>
      <c r="BK503" s="75"/>
    </row>
    <row r="504" spans="34:63" x14ac:dyDescent="0.25">
      <c r="AH504" s="69"/>
      <c r="AI504" s="70"/>
      <c r="AJ504" s="70"/>
      <c r="AK504" s="71"/>
      <c r="AL504" s="70"/>
      <c r="AM504" s="72"/>
      <c r="AN504" s="70"/>
      <c r="AO504" s="70"/>
      <c r="AP504" s="75"/>
      <c r="AQ504" s="75"/>
      <c r="AR504" s="71"/>
      <c r="AS504" s="75"/>
      <c r="AT504" s="74"/>
      <c r="AU504" s="73"/>
      <c r="AV504" s="74"/>
      <c r="AW504" s="73"/>
      <c r="AX504" s="73"/>
      <c r="AY504" s="73"/>
      <c r="AZ504" s="73"/>
      <c r="BA504" s="73"/>
      <c r="BB504" s="73"/>
      <c r="BC504" s="73"/>
      <c r="BD504" s="75"/>
      <c r="BE504" s="73"/>
      <c r="BF504" s="75"/>
      <c r="BG504" s="73"/>
      <c r="BH504" s="75"/>
      <c r="BI504" s="73"/>
      <c r="BJ504" s="74"/>
      <c r="BK504" s="75"/>
    </row>
    <row r="505" spans="34:63" x14ac:dyDescent="0.25">
      <c r="AH505" s="69"/>
      <c r="AI505" s="70"/>
      <c r="AJ505" s="70"/>
      <c r="AK505" s="71"/>
      <c r="AL505" s="70"/>
      <c r="AM505" s="72"/>
      <c r="AN505" s="70"/>
      <c r="AO505" s="70"/>
      <c r="AP505" s="77"/>
      <c r="AQ505" s="71"/>
      <c r="AR505" s="71"/>
      <c r="AS505" s="74"/>
      <c r="AT505" s="74"/>
      <c r="AU505" s="73"/>
      <c r="AV505" s="74"/>
      <c r="AW505" s="73"/>
      <c r="AX505" s="73"/>
      <c r="AY505" s="73"/>
      <c r="AZ505" s="73"/>
      <c r="BA505" s="73"/>
      <c r="BB505" s="73"/>
      <c r="BC505" s="73"/>
      <c r="BD505" s="73"/>
      <c r="BE505" s="73"/>
      <c r="BF505" s="73"/>
      <c r="BG505" s="73"/>
      <c r="BH505" s="73"/>
      <c r="BI505" s="76"/>
      <c r="BJ505" s="74"/>
      <c r="BK505" s="74"/>
    </row>
    <row r="506" spans="34:63" x14ac:dyDescent="0.25">
      <c r="AH506" s="69"/>
      <c r="AI506" s="70"/>
      <c r="AJ506" s="70"/>
      <c r="AK506" s="71"/>
      <c r="AL506" s="70"/>
      <c r="AM506" s="72"/>
      <c r="AN506" s="70"/>
      <c r="AO506" s="70"/>
      <c r="AP506" s="75"/>
      <c r="AQ506" s="75"/>
      <c r="AR506" s="71"/>
      <c r="AS506" s="75"/>
      <c r="AT506" s="74"/>
      <c r="AU506" s="73"/>
      <c r="AV506" s="74"/>
      <c r="AW506" s="76"/>
      <c r="AX506" s="76"/>
      <c r="AY506" s="76"/>
      <c r="AZ506" s="76"/>
      <c r="BA506" s="73"/>
      <c r="BB506" s="73"/>
      <c r="BC506" s="73"/>
      <c r="BD506" s="76"/>
      <c r="BE506" s="73"/>
      <c r="BF506" s="76"/>
      <c r="BG506" s="73"/>
      <c r="BH506" s="76"/>
      <c r="BI506" s="76"/>
      <c r="BJ506" s="74"/>
      <c r="BK506" s="75"/>
    </row>
    <row r="507" spans="34:63" x14ac:dyDescent="0.25">
      <c r="AH507" s="69"/>
      <c r="AI507" s="70"/>
      <c r="AJ507" s="70"/>
      <c r="AK507" s="71"/>
      <c r="AL507" s="70"/>
      <c r="AM507" s="72"/>
      <c r="AN507" s="70"/>
      <c r="AO507" s="70"/>
      <c r="AP507" s="75"/>
      <c r="AQ507" s="73"/>
      <c r="AR507" s="71"/>
      <c r="AS507" s="75"/>
      <c r="AT507" s="74"/>
      <c r="AU507" s="73"/>
      <c r="AV507" s="74"/>
      <c r="AW507" s="76"/>
      <c r="AX507" s="76"/>
      <c r="AY507" s="76"/>
      <c r="AZ507" s="76"/>
      <c r="BA507" s="73"/>
      <c r="BB507" s="73"/>
      <c r="BC507" s="76"/>
      <c r="BD507" s="76"/>
      <c r="BE507" s="76"/>
      <c r="BF507" s="76"/>
      <c r="BG507" s="76"/>
      <c r="BH507" s="76"/>
      <c r="BI507" s="76"/>
      <c r="BJ507" s="74"/>
      <c r="BK507" s="75"/>
    </row>
    <row r="508" spans="34:63" x14ac:dyDescent="0.25">
      <c r="AH508" s="69"/>
      <c r="AI508" s="70"/>
      <c r="AJ508" s="70"/>
      <c r="AK508" s="71"/>
      <c r="AL508" s="70"/>
      <c r="AM508" s="72"/>
      <c r="AN508" s="70"/>
      <c r="AO508" s="70"/>
      <c r="AP508" s="71"/>
      <c r="AQ508" s="71"/>
      <c r="AR508" s="71"/>
      <c r="AS508" s="74"/>
      <c r="AT508" s="74"/>
      <c r="AU508" s="73"/>
      <c r="AV508" s="74"/>
      <c r="AW508" s="73"/>
      <c r="AX508" s="73"/>
      <c r="AY508" s="73"/>
      <c r="AZ508" s="73"/>
      <c r="BA508" s="73"/>
      <c r="BB508" s="73"/>
      <c r="BC508" s="73"/>
      <c r="BD508" s="73"/>
      <c r="BE508" s="73"/>
      <c r="BF508" s="73"/>
      <c r="BG508" s="73"/>
      <c r="BH508" s="73"/>
      <c r="BI508" s="73"/>
      <c r="BJ508" s="74"/>
      <c r="BK508" s="74"/>
    </row>
    <row r="509" spans="34:63" x14ac:dyDescent="0.25">
      <c r="AH509" s="69"/>
      <c r="AI509" s="70"/>
      <c r="AJ509" s="70"/>
      <c r="AK509" s="71"/>
      <c r="AL509" s="70"/>
      <c r="AM509" s="72"/>
      <c r="AN509" s="70"/>
      <c r="AO509" s="70"/>
      <c r="AP509" s="75"/>
      <c r="AQ509" s="75"/>
      <c r="AR509" s="71"/>
      <c r="AS509" s="75"/>
      <c r="AT509" s="74"/>
      <c r="AU509" s="73"/>
      <c r="AV509" s="74"/>
      <c r="AW509" s="73"/>
      <c r="AX509" s="73"/>
      <c r="AY509" s="73"/>
      <c r="AZ509" s="73"/>
      <c r="BA509" s="73"/>
      <c r="BB509" s="73"/>
      <c r="BC509" s="73"/>
      <c r="BD509" s="73"/>
      <c r="BE509" s="73"/>
      <c r="BF509" s="73"/>
      <c r="BG509" s="73"/>
      <c r="BH509" s="73"/>
      <c r="BI509" s="73"/>
      <c r="BJ509" s="74"/>
      <c r="BK509" s="75"/>
    </row>
    <row r="510" spans="34:63" x14ac:dyDescent="0.25">
      <c r="AH510" s="69"/>
      <c r="AI510" s="70"/>
      <c r="AJ510" s="70"/>
      <c r="AK510" s="71"/>
      <c r="AL510" s="70"/>
      <c r="AM510" s="72"/>
      <c r="AN510" s="70"/>
      <c r="AO510" s="70"/>
      <c r="AP510" s="75"/>
      <c r="AQ510" s="75"/>
      <c r="AR510" s="71"/>
      <c r="AS510" s="75"/>
      <c r="AT510" s="74"/>
      <c r="AU510" s="73"/>
      <c r="AV510" s="74"/>
      <c r="AW510" s="76"/>
      <c r="AX510" s="76"/>
      <c r="AY510" s="76"/>
      <c r="AZ510" s="76"/>
      <c r="BA510" s="73"/>
      <c r="BB510" s="73"/>
      <c r="BC510" s="75"/>
      <c r="BD510" s="74"/>
      <c r="BE510" s="75"/>
      <c r="BF510" s="74"/>
      <c r="BG510" s="75"/>
      <c r="BH510" s="74"/>
      <c r="BI510" s="76"/>
      <c r="BJ510" s="74"/>
      <c r="BK510" s="75"/>
    </row>
    <row r="511" spans="34:63" x14ac:dyDescent="0.25">
      <c r="AH511" s="69"/>
      <c r="AI511" s="70"/>
      <c r="AJ511" s="70"/>
      <c r="AK511" s="71"/>
      <c r="AL511" s="70"/>
      <c r="AM511" s="72"/>
      <c r="AN511" s="70"/>
      <c r="AO511" s="70"/>
      <c r="AP511" s="71"/>
      <c r="AQ511" s="75"/>
      <c r="AR511" s="71"/>
      <c r="AS511" s="74"/>
      <c r="AT511" s="74"/>
      <c r="AU511" s="73"/>
      <c r="AV511" s="74"/>
      <c r="AW511" s="73"/>
      <c r="AX511" s="73"/>
      <c r="AY511" s="73"/>
      <c r="AZ511" s="73"/>
      <c r="BA511" s="73"/>
      <c r="BB511" s="73"/>
      <c r="BC511" s="73"/>
      <c r="BD511" s="73"/>
      <c r="BE511" s="73"/>
      <c r="BF511" s="73"/>
      <c r="BG511" s="73"/>
      <c r="BH511" s="73"/>
      <c r="BI511" s="73"/>
      <c r="BJ511" s="74"/>
      <c r="BK511" s="74"/>
    </row>
    <row r="512" spans="34:63" x14ac:dyDescent="0.25">
      <c r="AH512" s="69"/>
      <c r="AI512" s="70"/>
      <c r="AJ512" s="70"/>
      <c r="AK512" s="71"/>
      <c r="AL512" s="70"/>
      <c r="AM512" s="72"/>
      <c r="AN512" s="70"/>
      <c r="AO512" s="70"/>
      <c r="AP512" s="71"/>
      <c r="AQ512" s="71"/>
      <c r="AR512" s="71"/>
      <c r="AS512" s="74"/>
      <c r="AT512" s="74"/>
      <c r="AU512" s="73"/>
      <c r="AV512" s="74"/>
      <c r="AW512" s="76"/>
      <c r="AX512" s="76"/>
      <c r="AY512" s="76"/>
      <c r="AZ512" s="76"/>
      <c r="BA512" s="73"/>
      <c r="BB512" s="73"/>
      <c r="BC512" s="75"/>
      <c r="BD512" s="74"/>
      <c r="BE512" s="75"/>
      <c r="BF512" s="74"/>
      <c r="BG512" s="75"/>
      <c r="BH512" s="74"/>
      <c r="BI512" s="76"/>
      <c r="BJ512" s="74"/>
      <c r="BK512" s="74"/>
    </row>
    <row r="513" spans="34:63" x14ac:dyDescent="0.25">
      <c r="AH513" s="69"/>
      <c r="AI513" s="70"/>
      <c r="AJ513" s="70"/>
      <c r="AK513" s="71"/>
      <c r="AL513" s="70"/>
      <c r="AM513" s="72"/>
      <c r="AN513" s="70"/>
      <c r="AO513" s="70"/>
      <c r="AP513" s="71"/>
      <c r="AQ513" s="71"/>
      <c r="AR513" s="71"/>
      <c r="AS513" s="74"/>
      <c r="AT513" s="74"/>
      <c r="AU513" s="73"/>
      <c r="AV513" s="74"/>
      <c r="AW513" s="73"/>
      <c r="AX513" s="73"/>
      <c r="AY513" s="73"/>
      <c r="AZ513" s="76"/>
      <c r="BA513" s="73"/>
      <c r="BB513" s="73"/>
      <c r="BC513" s="75"/>
      <c r="BD513" s="75"/>
      <c r="BE513" s="75"/>
      <c r="BF513" s="75"/>
      <c r="BG513" s="75"/>
      <c r="BH513" s="75"/>
      <c r="BI513" s="76"/>
      <c r="BJ513" s="74"/>
      <c r="BK513" s="74"/>
    </row>
    <row r="514" spans="34:63" x14ac:dyDescent="0.25">
      <c r="AH514" s="69"/>
      <c r="AI514" s="70"/>
      <c r="AJ514" s="70"/>
      <c r="AK514" s="71"/>
      <c r="AL514" s="70"/>
      <c r="AM514" s="72"/>
      <c r="AN514" s="70"/>
      <c r="AO514" s="70"/>
      <c r="AP514" s="77"/>
      <c r="AQ514" s="77"/>
      <c r="AR514" s="71"/>
      <c r="AS514" s="76"/>
      <c r="AT514" s="74"/>
      <c r="AU514" s="73"/>
      <c r="AV514" s="74"/>
      <c r="AW514" s="73"/>
      <c r="AX514" s="73"/>
      <c r="AY514" s="73"/>
      <c r="AZ514" s="73"/>
      <c r="BA514" s="73"/>
      <c r="BB514" s="73"/>
      <c r="BC514" s="73"/>
      <c r="BD514" s="73"/>
      <c r="BE514" s="73"/>
      <c r="BF514" s="73"/>
      <c r="BG514" s="73"/>
      <c r="BH514" s="73"/>
      <c r="BI514" s="73"/>
      <c r="BJ514" s="74"/>
      <c r="BK514" s="76"/>
    </row>
    <row r="515" spans="34:63" x14ac:dyDescent="0.25">
      <c r="AH515" s="69"/>
      <c r="AI515" s="70"/>
      <c r="AJ515" s="70"/>
      <c r="AK515" s="71"/>
      <c r="AL515" s="70"/>
      <c r="AM515" s="72"/>
      <c r="AN515" s="70"/>
      <c r="AO515" s="70"/>
      <c r="AP515" s="77"/>
      <c r="AQ515" s="71"/>
      <c r="AR515" s="71"/>
      <c r="AS515" s="74"/>
      <c r="AT515" s="74"/>
      <c r="AU515" s="73"/>
      <c r="AV515" s="74"/>
      <c r="AW515" s="73"/>
      <c r="AX515" s="73"/>
      <c r="AY515" s="73"/>
      <c r="AZ515" s="73"/>
      <c r="BA515" s="76"/>
      <c r="BB515" s="76"/>
      <c r="BC515" s="73"/>
      <c r="BD515" s="74"/>
      <c r="BE515" s="73"/>
      <c r="BF515" s="74"/>
      <c r="BG515" s="73"/>
      <c r="BH515" s="74"/>
      <c r="BI515" s="73"/>
      <c r="BJ515" s="74"/>
      <c r="BK515" s="74"/>
    </row>
    <row r="516" spans="34:63" x14ac:dyDescent="0.25">
      <c r="AH516" s="69"/>
      <c r="AI516" s="70"/>
      <c r="AJ516" s="70"/>
      <c r="AK516" s="71"/>
      <c r="AL516" s="70"/>
      <c r="AM516" s="72"/>
      <c r="AN516" s="70"/>
      <c r="AO516" s="70"/>
      <c r="AP516" s="73"/>
      <c r="AQ516" s="75"/>
      <c r="AR516" s="71"/>
      <c r="AS516" s="75"/>
      <c r="AT516" s="74"/>
      <c r="AU516" s="73"/>
      <c r="AV516" s="74"/>
      <c r="AW516" s="73"/>
      <c r="AX516" s="73"/>
      <c r="AY516" s="73"/>
      <c r="AZ516" s="73"/>
      <c r="BA516" s="73"/>
      <c r="BB516" s="73"/>
      <c r="BC516" s="73"/>
      <c r="BD516" s="73"/>
      <c r="BE516" s="73"/>
      <c r="BF516" s="73"/>
      <c r="BG516" s="73"/>
      <c r="BH516" s="73"/>
      <c r="BI516" s="73"/>
      <c r="BJ516" s="74"/>
      <c r="BK516" s="75"/>
    </row>
    <row r="517" spans="34:63" x14ac:dyDescent="0.25">
      <c r="AH517" s="69"/>
      <c r="AI517" s="70"/>
      <c r="AJ517" s="70"/>
      <c r="AK517" s="71"/>
      <c r="AL517" s="70"/>
      <c r="AM517" s="72"/>
      <c r="AN517" s="70"/>
      <c r="AO517" s="70"/>
      <c r="AP517" s="75"/>
      <c r="AQ517" s="71"/>
      <c r="AR517" s="71"/>
      <c r="AS517" s="74"/>
      <c r="AT517" s="74"/>
      <c r="AU517" s="73"/>
      <c r="AV517" s="74"/>
      <c r="AW517" s="76"/>
      <c r="AX517" s="76"/>
      <c r="AY517" s="76"/>
      <c r="AZ517" s="76"/>
      <c r="BA517" s="73"/>
      <c r="BB517" s="73"/>
      <c r="BC517" s="76"/>
      <c r="BD517" s="74"/>
      <c r="BE517" s="76"/>
      <c r="BF517" s="74"/>
      <c r="BG517" s="76"/>
      <c r="BH517" s="74"/>
      <c r="BI517" s="76"/>
      <c r="BJ517" s="74"/>
      <c r="BK517" s="74"/>
    </row>
    <row r="518" spans="34:63" x14ac:dyDescent="0.25">
      <c r="AH518" s="69"/>
      <c r="AI518" s="70"/>
      <c r="AJ518" s="70"/>
      <c r="AK518" s="71"/>
      <c r="AL518" s="70"/>
      <c r="AM518" s="72"/>
      <c r="AN518" s="70"/>
      <c r="AO518" s="70"/>
      <c r="AP518" s="75"/>
      <c r="AQ518" s="75"/>
      <c r="AR518" s="71"/>
      <c r="AS518" s="75"/>
      <c r="AT518" s="74"/>
      <c r="AU518" s="73"/>
      <c r="AV518" s="74"/>
      <c r="AW518" s="76"/>
      <c r="AX518" s="76"/>
      <c r="AY518" s="76"/>
      <c r="AZ518" s="76"/>
      <c r="BA518" s="73"/>
      <c r="BB518" s="73"/>
      <c r="BC518" s="73"/>
      <c r="BD518" s="76"/>
      <c r="BE518" s="73"/>
      <c r="BF518" s="76"/>
      <c r="BG518" s="73"/>
      <c r="BH518" s="76"/>
      <c r="BI518" s="76"/>
      <c r="BJ518" s="74"/>
      <c r="BK518" s="75"/>
    </row>
    <row r="519" spans="34:63" x14ac:dyDescent="0.25">
      <c r="AH519" s="69"/>
      <c r="AI519" s="70"/>
      <c r="AJ519" s="70"/>
      <c r="AK519" s="71"/>
      <c r="AL519" s="70"/>
      <c r="AM519" s="72"/>
      <c r="AN519" s="70"/>
      <c r="AO519" s="70"/>
      <c r="AP519" s="75"/>
      <c r="AQ519" s="71"/>
      <c r="AR519" s="71"/>
      <c r="AS519" s="74"/>
      <c r="AT519" s="74"/>
      <c r="AU519" s="73"/>
      <c r="AV519" s="74"/>
      <c r="AW519" s="76"/>
      <c r="AX519" s="76"/>
      <c r="AY519" s="76"/>
      <c r="AZ519" s="76"/>
      <c r="BA519" s="73"/>
      <c r="BB519" s="73"/>
      <c r="BC519" s="73"/>
      <c r="BD519" s="76"/>
      <c r="BE519" s="73"/>
      <c r="BF519" s="76"/>
      <c r="BG519" s="73"/>
      <c r="BH519" s="76"/>
      <c r="BI519" s="76"/>
      <c r="BJ519" s="74"/>
      <c r="BK519" s="74"/>
    </row>
    <row r="520" spans="34:63" x14ac:dyDescent="0.25">
      <c r="AH520" s="69"/>
      <c r="AI520" s="70"/>
      <c r="AJ520" s="70"/>
      <c r="AK520" s="71"/>
      <c r="AL520" s="70"/>
      <c r="AM520" s="72"/>
      <c r="AN520" s="70"/>
      <c r="AO520" s="70"/>
      <c r="AP520" s="75"/>
      <c r="AQ520" s="73"/>
      <c r="AR520" s="71"/>
      <c r="AS520" s="75"/>
      <c r="AT520" s="74"/>
      <c r="AU520" s="73"/>
      <c r="AV520" s="74"/>
      <c r="AW520" s="73"/>
      <c r="AX520" s="73"/>
      <c r="AY520" s="73"/>
      <c r="AZ520" s="73"/>
      <c r="BA520" s="73"/>
      <c r="BB520" s="73"/>
      <c r="BC520" s="73"/>
      <c r="BD520" s="73"/>
      <c r="BE520" s="73"/>
      <c r="BF520" s="73"/>
      <c r="BG520" s="73"/>
      <c r="BH520" s="73"/>
      <c r="BI520" s="73"/>
      <c r="BJ520" s="74"/>
      <c r="BK520" s="75"/>
    </row>
    <row r="521" spans="34:63" x14ac:dyDescent="0.25">
      <c r="AH521" s="69"/>
      <c r="AI521" s="70"/>
      <c r="AJ521" s="70"/>
      <c r="AK521" s="71"/>
      <c r="AL521" s="70"/>
      <c r="AM521" s="72"/>
      <c r="AN521" s="70"/>
      <c r="AO521" s="70"/>
      <c r="AP521" s="75"/>
      <c r="AQ521" s="71"/>
      <c r="AR521" s="71"/>
      <c r="AS521" s="74"/>
      <c r="AT521" s="74"/>
      <c r="AU521" s="73"/>
      <c r="AV521" s="74"/>
      <c r="AW521" s="76"/>
      <c r="AX521" s="76"/>
      <c r="AY521" s="76"/>
      <c r="AZ521" s="76"/>
      <c r="BA521" s="73"/>
      <c r="BB521" s="73"/>
      <c r="BC521" s="75"/>
      <c r="BD521" s="75"/>
      <c r="BE521" s="75"/>
      <c r="BF521" s="75"/>
      <c r="BG521" s="75"/>
      <c r="BH521" s="75"/>
      <c r="BI521" s="76"/>
      <c r="BJ521" s="74"/>
      <c r="BK521" s="74"/>
    </row>
    <row r="522" spans="34:63" x14ac:dyDescent="0.25">
      <c r="AH522" s="69"/>
      <c r="AI522" s="70"/>
      <c r="AJ522" s="70"/>
      <c r="AK522" s="71"/>
      <c r="AL522" s="70"/>
      <c r="AM522" s="72"/>
      <c r="AN522" s="70"/>
      <c r="AO522" s="70"/>
      <c r="AP522" s="73"/>
      <c r="AQ522" s="71"/>
      <c r="AR522" s="71"/>
      <c r="AS522" s="74"/>
      <c r="AT522" s="74"/>
      <c r="AU522" s="73"/>
      <c r="AV522" s="74"/>
      <c r="AW522" s="76"/>
      <c r="AX522" s="76"/>
      <c r="AY522" s="76"/>
      <c r="AZ522" s="76"/>
      <c r="BA522" s="73"/>
      <c r="BB522" s="73"/>
      <c r="BC522" s="73"/>
      <c r="BD522" s="74"/>
      <c r="BE522" s="73"/>
      <c r="BF522" s="74"/>
      <c r="BG522" s="73"/>
      <c r="BH522" s="74"/>
      <c r="BI522" s="76"/>
      <c r="BJ522" s="74"/>
      <c r="BK522" s="74"/>
    </row>
    <row r="523" spans="34:63" x14ac:dyDescent="0.25">
      <c r="AH523" s="69"/>
      <c r="AI523" s="70"/>
      <c r="AJ523" s="70"/>
      <c r="AK523" s="71"/>
      <c r="AL523" s="70"/>
      <c r="AM523" s="72"/>
      <c r="AN523" s="70"/>
      <c r="AO523" s="70"/>
      <c r="AP523" s="75"/>
      <c r="AQ523" s="75"/>
      <c r="AR523" s="71"/>
      <c r="AS523" s="75"/>
      <c r="AT523" s="74"/>
      <c r="AU523" s="73"/>
      <c r="AV523" s="74"/>
      <c r="AW523" s="76"/>
      <c r="AX523" s="76"/>
      <c r="AY523" s="76"/>
      <c r="AZ523" s="76"/>
      <c r="BA523" s="73"/>
      <c r="BB523" s="73"/>
      <c r="BC523" s="74"/>
      <c r="BD523" s="74"/>
      <c r="BE523" s="74"/>
      <c r="BF523" s="74"/>
      <c r="BG523" s="74"/>
      <c r="BH523" s="74"/>
      <c r="BI523" s="76"/>
      <c r="BJ523" s="74"/>
      <c r="BK523" s="75"/>
    </row>
    <row r="524" spans="34:63" x14ac:dyDescent="0.25">
      <c r="AH524" s="69"/>
      <c r="AI524" s="70"/>
      <c r="AJ524" s="70"/>
      <c r="AK524" s="71"/>
      <c r="AL524" s="70"/>
      <c r="AM524" s="72"/>
      <c r="AN524" s="70"/>
      <c r="AO524" s="70"/>
      <c r="AP524" s="75"/>
      <c r="AQ524" s="77"/>
      <c r="AR524" s="71"/>
      <c r="AS524" s="74"/>
      <c r="AT524" s="74"/>
      <c r="AU524" s="73"/>
      <c r="AV524" s="74"/>
      <c r="AW524" s="73"/>
      <c r="AX524" s="73"/>
      <c r="AY524" s="73"/>
      <c r="AZ524" s="73"/>
      <c r="BA524" s="73"/>
      <c r="BB524" s="73"/>
      <c r="BC524" s="73"/>
      <c r="BD524" s="73"/>
      <c r="BE524" s="73"/>
      <c r="BF524" s="73"/>
      <c r="BG524" s="73"/>
      <c r="BH524" s="73"/>
      <c r="BI524" s="76"/>
      <c r="BJ524" s="74"/>
      <c r="BK524" s="74"/>
    </row>
    <row r="525" spans="34:63" x14ac:dyDescent="0.25">
      <c r="AH525" s="69"/>
      <c r="AI525" s="70"/>
      <c r="AJ525" s="70"/>
      <c r="AK525" s="75"/>
      <c r="AL525" s="70"/>
      <c r="AM525" s="72"/>
      <c r="AN525" s="70"/>
      <c r="AO525" s="70"/>
      <c r="AP525" s="75"/>
      <c r="AQ525" s="75"/>
      <c r="AR525" s="71"/>
      <c r="AS525" s="75"/>
      <c r="AT525" s="74"/>
      <c r="AU525" s="73"/>
      <c r="AV525" s="74"/>
      <c r="AW525" s="73"/>
      <c r="AX525" s="73"/>
      <c r="AY525" s="73"/>
      <c r="AZ525" s="73"/>
      <c r="BA525" s="73"/>
      <c r="BB525" s="73"/>
      <c r="BC525" s="73"/>
      <c r="BD525" s="75"/>
      <c r="BE525" s="73"/>
      <c r="BF525" s="75"/>
      <c r="BG525" s="73"/>
      <c r="BH525" s="75"/>
      <c r="BI525" s="73"/>
      <c r="BJ525" s="75"/>
      <c r="BK525" s="75"/>
    </row>
    <row r="526" spans="34:63" x14ac:dyDescent="0.25">
      <c r="AH526" s="69"/>
      <c r="AI526" s="70"/>
      <c r="AJ526" s="70"/>
      <c r="AK526" s="71"/>
      <c r="AL526" s="70"/>
      <c r="AM526" s="72"/>
      <c r="AN526" s="70"/>
      <c r="AO526" s="70"/>
      <c r="AP526" s="71"/>
      <c r="AQ526" s="71"/>
      <c r="AR526" s="71"/>
      <c r="AS526" s="74"/>
      <c r="AT526" s="74"/>
      <c r="AU526" s="73"/>
      <c r="AV526" s="74"/>
      <c r="AW526" s="73"/>
      <c r="AX526" s="73"/>
      <c r="AY526" s="73"/>
      <c r="AZ526" s="73"/>
      <c r="BA526" s="73"/>
      <c r="BB526" s="73"/>
      <c r="BC526" s="73"/>
      <c r="BD526" s="75"/>
      <c r="BE526" s="73"/>
      <c r="BF526" s="75"/>
      <c r="BG526" s="73"/>
      <c r="BH526" s="75"/>
      <c r="BI526" s="76"/>
      <c r="BJ526" s="74"/>
      <c r="BK526" s="74"/>
    </row>
    <row r="527" spans="34:63" x14ac:dyDescent="0.25">
      <c r="AH527" s="69"/>
      <c r="AI527" s="70"/>
      <c r="AJ527" s="70"/>
      <c r="AK527" s="71"/>
      <c r="AL527" s="70"/>
      <c r="AM527" s="72"/>
      <c r="AN527" s="70"/>
      <c r="AO527" s="70"/>
      <c r="AP527" s="73"/>
      <c r="AQ527" s="71"/>
      <c r="AR527" s="71"/>
      <c r="AS527" s="74"/>
      <c r="AT527" s="74"/>
      <c r="AU527" s="73"/>
      <c r="AV527" s="74"/>
      <c r="AW527" s="73"/>
      <c r="AX527" s="73"/>
      <c r="AY527" s="73"/>
      <c r="AZ527" s="73"/>
      <c r="BA527" s="73"/>
      <c r="BB527" s="73"/>
      <c r="BC527" s="73"/>
      <c r="BD527" s="73"/>
      <c r="BE527" s="73"/>
      <c r="BF527" s="73"/>
      <c r="BG527" s="73"/>
      <c r="BH527" s="73"/>
      <c r="BI527" s="76"/>
      <c r="BJ527" s="74"/>
      <c r="BK527" s="74"/>
    </row>
    <row r="528" spans="34:63" x14ac:dyDescent="0.25">
      <c r="AH528" s="69"/>
      <c r="AI528" s="70"/>
      <c r="AJ528" s="70"/>
      <c r="AK528" s="71"/>
      <c r="AL528" s="70"/>
      <c r="AM528" s="72"/>
      <c r="AN528" s="70"/>
      <c r="AO528" s="70"/>
      <c r="AP528" s="75"/>
      <c r="AQ528" s="75"/>
      <c r="AR528" s="71"/>
      <c r="AS528" s="75"/>
      <c r="AT528" s="74"/>
      <c r="AU528" s="73"/>
      <c r="AV528" s="74"/>
      <c r="AW528" s="73"/>
      <c r="AX528" s="73"/>
      <c r="AY528" s="73"/>
      <c r="AZ528" s="73"/>
      <c r="BA528" s="73"/>
      <c r="BB528" s="73"/>
      <c r="BC528" s="73"/>
      <c r="BD528" s="73"/>
      <c r="BE528" s="73"/>
      <c r="BF528" s="73"/>
      <c r="BG528" s="73"/>
      <c r="BH528" s="73"/>
      <c r="BI528" s="73"/>
      <c r="BJ528" s="74"/>
      <c r="BK528" s="75"/>
    </row>
    <row r="529" spans="34:63" x14ac:dyDescent="0.25">
      <c r="AH529" s="69"/>
      <c r="AI529" s="70"/>
      <c r="AJ529" s="70"/>
      <c r="AK529" s="71"/>
      <c r="AL529" s="70"/>
      <c r="AM529" s="72"/>
      <c r="AN529" s="70"/>
      <c r="AO529" s="70"/>
      <c r="AP529" s="73"/>
      <c r="AQ529" s="71"/>
      <c r="AR529" s="71"/>
      <c r="AS529" s="74"/>
      <c r="AT529" s="74"/>
      <c r="AU529" s="73"/>
      <c r="AV529" s="74"/>
      <c r="AW529" s="73"/>
      <c r="AX529" s="73"/>
      <c r="AY529" s="73"/>
      <c r="AZ529" s="73"/>
      <c r="BA529" s="73"/>
      <c r="BB529" s="73"/>
      <c r="BC529" s="75"/>
      <c r="BD529" s="75"/>
      <c r="BE529" s="75"/>
      <c r="BF529" s="75"/>
      <c r="BG529" s="75"/>
      <c r="BH529" s="75"/>
      <c r="BI529" s="73"/>
      <c r="BJ529" s="74"/>
      <c r="BK529" s="74"/>
    </row>
    <row r="530" spans="34:63" x14ac:dyDescent="0.25">
      <c r="AH530" s="69"/>
      <c r="AI530" s="70"/>
      <c r="AJ530" s="70"/>
      <c r="AK530" s="75"/>
      <c r="AL530" s="70"/>
      <c r="AM530" s="72"/>
      <c r="AN530" s="70"/>
      <c r="AO530" s="70"/>
      <c r="AP530" s="73"/>
      <c r="AQ530" s="75"/>
      <c r="AR530" s="71"/>
      <c r="AS530" s="75"/>
      <c r="AT530" s="74"/>
      <c r="AU530" s="73"/>
      <c r="AV530" s="74"/>
      <c r="AW530" s="73"/>
      <c r="AX530" s="73"/>
      <c r="AY530" s="73"/>
      <c r="AZ530" s="73"/>
      <c r="BA530" s="73"/>
      <c r="BB530" s="73"/>
      <c r="BC530" s="73"/>
      <c r="BD530" s="73"/>
      <c r="BE530" s="73"/>
      <c r="BF530" s="73"/>
      <c r="BG530" s="73"/>
      <c r="BH530" s="73"/>
      <c r="BI530" s="73"/>
      <c r="BJ530" s="75"/>
      <c r="BK530" s="75"/>
    </row>
    <row r="531" spans="34:63" x14ac:dyDescent="0.25">
      <c r="AH531" s="69"/>
      <c r="AI531" s="70"/>
      <c r="AJ531" s="70"/>
      <c r="AK531" s="71"/>
      <c r="AL531" s="70"/>
      <c r="AM531" s="72"/>
      <c r="AN531" s="70"/>
      <c r="AO531" s="70"/>
      <c r="AP531" s="75"/>
      <c r="AQ531" s="71"/>
      <c r="AR531" s="71"/>
      <c r="AS531" s="74"/>
      <c r="AT531" s="74"/>
      <c r="AU531" s="73"/>
      <c r="AV531" s="74"/>
      <c r="AW531" s="76"/>
      <c r="AX531" s="76"/>
      <c r="AY531" s="76"/>
      <c r="AZ531" s="76"/>
      <c r="BA531" s="73"/>
      <c r="BB531" s="73"/>
      <c r="BC531" s="76"/>
      <c r="BD531" s="74"/>
      <c r="BE531" s="76"/>
      <c r="BF531" s="74"/>
      <c r="BG531" s="76"/>
      <c r="BH531" s="74"/>
      <c r="BI531" s="76"/>
      <c r="BJ531" s="74"/>
      <c r="BK531" s="74"/>
    </row>
    <row r="532" spans="34:63" x14ac:dyDescent="0.25">
      <c r="AH532" s="69"/>
      <c r="AI532" s="70"/>
      <c r="AJ532" s="70"/>
      <c r="AK532" s="71"/>
      <c r="AL532" s="70"/>
      <c r="AM532" s="72"/>
      <c r="AN532" s="70"/>
      <c r="AO532" s="70"/>
      <c r="AP532" s="73"/>
      <c r="AQ532" s="77"/>
      <c r="AR532" s="71"/>
      <c r="AS532" s="76"/>
      <c r="AT532" s="74"/>
      <c r="AU532" s="73"/>
      <c r="AV532" s="74"/>
      <c r="AW532" s="76"/>
      <c r="AX532" s="76"/>
      <c r="AY532" s="76"/>
      <c r="AZ532" s="76"/>
      <c r="BA532" s="73"/>
      <c r="BB532" s="73"/>
      <c r="BC532" s="74"/>
      <c r="BD532" s="74"/>
      <c r="BE532" s="74"/>
      <c r="BF532" s="74"/>
      <c r="BG532" s="74"/>
      <c r="BH532" s="74"/>
      <c r="BI532" s="76"/>
      <c r="BJ532" s="74"/>
      <c r="BK532" s="76"/>
    </row>
    <row r="533" spans="34:63" x14ac:dyDescent="0.25">
      <c r="AH533" s="69"/>
      <c r="AI533" s="70"/>
      <c r="AJ533" s="70"/>
      <c r="AK533" s="71"/>
      <c r="AL533" s="70"/>
      <c r="AM533" s="72"/>
      <c r="AN533" s="70"/>
      <c r="AO533" s="70"/>
      <c r="AP533" s="77"/>
      <c r="AQ533" s="77"/>
      <c r="AR533" s="71"/>
      <c r="AS533" s="76"/>
      <c r="AT533" s="74"/>
      <c r="AU533" s="73"/>
      <c r="AV533" s="74"/>
      <c r="AW533" s="73"/>
      <c r="AX533" s="73"/>
      <c r="AY533" s="73"/>
      <c r="AZ533" s="73"/>
      <c r="BA533" s="73"/>
      <c r="BB533" s="73"/>
      <c r="BC533" s="73"/>
      <c r="BD533" s="73"/>
      <c r="BE533" s="73"/>
      <c r="BF533" s="73"/>
      <c r="BG533" s="73"/>
      <c r="BH533" s="73"/>
      <c r="BI533" s="73"/>
      <c r="BJ533" s="74"/>
      <c r="BK533" s="76"/>
    </row>
    <row r="534" spans="34:63" x14ac:dyDescent="0.25">
      <c r="AH534" s="69"/>
      <c r="AI534" s="70"/>
      <c r="AJ534" s="70"/>
      <c r="AK534" s="71"/>
      <c r="AL534" s="70"/>
      <c r="AM534" s="72"/>
      <c r="AN534" s="70"/>
      <c r="AO534" s="70"/>
      <c r="AP534" s="71"/>
      <c r="AQ534" s="71"/>
      <c r="AR534" s="71"/>
      <c r="AS534" s="74"/>
      <c r="AT534" s="74"/>
      <c r="AU534" s="73"/>
      <c r="AV534" s="74"/>
      <c r="AW534" s="76"/>
      <c r="AX534" s="76"/>
      <c r="AY534" s="76"/>
      <c r="AZ534" s="76"/>
      <c r="BA534" s="73"/>
      <c r="BB534" s="73"/>
      <c r="BC534" s="76"/>
      <c r="BD534" s="76"/>
      <c r="BE534" s="76"/>
      <c r="BF534" s="76"/>
      <c r="BG534" s="76"/>
      <c r="BH534" s="76"/>
      <c r="BI534" s="76"/>
      <c r="BJ534" s="74"/>
      <c r="BK534" s="74"/>
    </row>
    <row r="535" spans="34:63" x14ac:dyDescent="0.25">
      <c r="AH535" s="69"/>
      <c r="AI535" s="70"/>
      <c r="AJ535" s="70"/>
      <c r="AK535" s="71"/>
      <c r="AL535" s="70"/>
      <c r="AM535" s="72"/>
      <c r="AN535" s="70"/>
      <c r="AO535" s="70"/>
      <c r="AP535" s="77"/>
      <c r="AQ535" s="77"/>
      <c r="AR535" s="71"/>
      <c r="AS535" s="76"/>
      <c r="AT535" s="74"/>
      <c r="AU535" s="73"/>
      <c r="AV535" s="74"/>
      <c r="AW535" s="76"/>
      <c r="AX535" s="76"/>
      <c r="AY535" s="76"/>
      <c r="AZ535" s="76"/>
      <c r="BA535" s="76"/>
      <c r="BB535" s="76"/>
      <c r="BC535" s="73"/>
      <c r="BD535" s="73"/>
      <c r="BE535" s="73"/>
      <c r="BF535" s="73"/>
      <c r="BG535" s="73"/>
      <c r="BH535" s="73"/>
      <c r="BI535" s="76"/>
      <c r="BJ535" s="74"/>
      <c r="BK535" s="76"/>
    </row>
    <row r="536" spans="34:63" x14ac:dyDescent="0.25">
      <c r="AH536" s="69"/>
      <c r="AI536" s="70"/>
      <c r="AJ536" s="70"/>
      <c r="AK536" s="71"/>
      <c r="AL536" s="70"/>
      <c r="AM536" s="72"/>
      <c r="AN536" s="70"/>
      <c r="AO536" s="70"/>
      <c r="AP536" s="77"/>
      <c r="AQ536" s="77"/>
      <c r="AR536" s="71"/>
      <c r="AS536" s="76"/>
      <c r="AT536" s="74"/>
      <c r="AU536" s="73"/>
      <c r="AV536" s="74"/>
      <c r="AW536" s="73"/>
      <c r="AX536" s="73"/>
      <c r="AY536" s="73"/>
      <c r="AZ536" s="73"/>
      <c r="BA536" s="73"/>
      <c r="BB536" s="73"/>
      <c r="BC536" s="75"/>
      <c r="BD536" s="75"/>
      <c r="BE536" s="75"/>
      <c r="BF536" s="75"/>
      <c r="BG536" s="75"/>
      <c r="BH536" s="75"/>
      <c r="BI536" s="76"/>
      <c r="BJ536" s="74"/>
      <c r="BK536" s="76"/>
    </row>
    <row r="537" spans="34:63" x14ac:dyDescent="0.25">
      <c r="AH537" s="69"/>
      <c r="AI537" s="70"/>
      <c r="AJ537" s="70"/>
      <c r="AK537" s="71"/>
      <c r="AL537" s="70"/>
      <c r="AM537" s="72"/>
      <c r="AN537" s="70"/>
      <c r="AO537" s="70"/>
      <c r="AP537" s="75"/>
      <c r="AQ537" s="75"/>
      <c r="AR537" s="71"/>
      <c r="AS537" s="75"/>
      <c r="AT537" s="74"/>
      <c r="AU537" s="73"/>
      <c r="AV537" s="74"/>
      <c r="AW537" s="73"/>
      <c r="AX537" s="73"/>
      <c r="AY537" s="73"/>
      <c r="AZ537" s="73"/>
      <c r="BA537" s="73"/>
      <c r="BB537" s="73"/>
      <c r="BC537" s="73"/>
      <c r="BD537" s="75"/>
      <c r="BE537" s="73"/>
      <c r="BF537" s="75"/>
      <c r="BG537" s="73"/>
      <c r="BH537" s="75"/>
      <c r="BI537" s="73"/>
      <c r="BJ537" s="74"/>
      <c r="BK537" s="75"/>
    </row>
    <row r="538" spans="34:63" x14ac:dyDescent="0.25">
      <c r="AH538" s="69"/>
      <c r="AI538" s="70"/>
      <c r="AJ538" s="70"/>
      <c r="AK538" s="71"/>
      <c r="AL538" s="70"/>
      <c r="AM538" s="72"/>
      <c r="AN538" s="70"/>
      <c r="AO538" s="70"/>
      <c r="AP538" s="71"/>
      <c r="AQ538" s="71"/>
      <c r="AR538" s="71"/>
      <c r="AS538" s="74"/>
      <c r="AT538" s="74"/>
      <c r="AU538" s="73"/>
      <c r="AV538" s="74"/>
      <c r="AW538" s="73"/>
      <c r="AX538" s="73"/>
      <c r="AY538" s="73"/>
      <c r="AZ538" s="73"/>
      <c r="BA538" s="73"/>
      <c r="BB538" s="73"/>
      <c r="BC538" s="75"/>
      <c r="BD538" s="75"/>
      <c r="BE538" s="75"/>
      <c r="BF538" s="75"/>
      <c r="BG538" s="75"/>
      <c r="BH538" s="75"/>
      <c r="BI538" s="76"/>
      <c r="BJ538" s="74"/>
      <c r="BK538" s="74"/>
    </row>
    <row r="539" spans="34:63" x14ac:dyDescent="0.25">
      <c r="AH539" s="69"/>
      <c r="AI539" s="70"/>
      <c r="AJ539" s="70"/>
      <c r="AK539" s="71"/>
      <c r="AL539" s="70"/>
      <c r="AM539" s="72"/>
      <c r="AN539" s="70"/>
      <c r="AO539" s="70"/>
      <c r="AP539" s="71"/>
      <c r="AQ539" s="75"/>
      <c r="AR539" s="71"/>
      <c r="AS539" s="74"/>
      <c r="AT539" s="74"/>
      <c r="AU539" s="73"/>
      <c r="AV539" s="74"/>
      <c r="AW539" s="73"/>
      <c r="AX539" s="73"/>
      <c r="AY539" s="73"/>
      <c r="AZ539" s="73"/>
      <c r="BA539" s="73"/>
      <c r="BB539" s="73"/>
      <c r="BC539" s="73"/>
      <c r="BD539" s="73"/>
      <c r="BE539" s="73"/>
      <c r="BF539" s="73"/>
      <c r="BG539" s="73"/>
      <c r="BH539" s="73"/>
      <c r="BI539" s="73"/>
      <c r="BJ539" s="74"/>
      <c r="BK539" s="74"/>
    </row>
    <row r="540" spans="34:63" x14ac:dyDescent="0.25">
      <c r="AH540" s="69"/>
      <c r="AI540" s="70"/>
      <c r="AJ540" s="70"/>
      <c r="AK540" s="71"/>
      <c r="AL540" s="70"/>
      <c r="AM540" s="72"/>
      <c r="AN540" s="70"/>
      <c r="AO540" s="70"/>
      <c r="AP540" s="71"/>
      <c r="AQ540" s="71"/>
      <c r="AR540" s="71"/>
      <c r="AS540" s="74"/>
      <c r="AT540" s="74"/>
      <c r="AU540" s="73"/>
      <c r="AV540" s="74"/>
      <c r="AW540" s="73"/>
      <c r="AX540" s="73"/>
      <c r="AY540" s="73"/>
      <c r="AZ540" s="73"/>
      <c r="BA540" s="73"/>
      <c r="BB540" s="73"/>
      <c r="BC540" s="73"/>
      <c r="BD540" s="73"/>
      <c r="BE540" s="73"/>
      <c r="BF540" s="73"/>
      <c r="BG540" s="73"/>
      <c r="BH540" s="73"/>
      <c r="BI540" s="73"/>
      <c r="BJ540" s="74"/>
      <c r="BK540" s="74"/>
    </row>
    <row r="541" spans="34:63" x14ac:dyDescent="0.25">
      <c r="AH541" s="69"/>
      <c r="AI541" s="70"/>
      <c r="AJ541" s="70"/>
      <c r="AK541" s="71"/>
      <c r="AL541" s="70"/>
      <c r="AM541" s="72"/>
      <c r="AN541" s="70"/>
      <c r="AO541" s="70"/>
      <c r="AP541" s="71"/>
      <c r="AQ541" s="71"/>
      <c r="AR541" s="71"/>
      <c r="AS541" s="74"/>
      <c r="AT541" s="74"/>
      <c r="AU541" s="73"/>
      <c r="AV541" s="74"/>
      <c r="AW541" s="73"/>
      <c r="AX541" s="73"/>
      <c r="AY541" s="73"/>
      <c r="AZ541" s="73"/>
      <c r="BA541" s="73"/>
      <c r="BB541" s="73"/>
      <c r="BC541" s="75"/>
      <c r="BD541" s="75"/>
      <c r="BE541" s="75"/>
      <c r="BF541" s="75"/>
      <c r="BG541" s="75"/>
      <c r="BH541" s="75"/>
      <c r="BI541" s="76"/>
      <c r="BJ541" s="74"/>
      <c r="BK541" s="74"/>
    </row>
    <row r="542" spans="34:63" x14ac:dyDescent="0.25">
      <c r="AH542" s="69"/>
      <c r="AI542" s="70"/>
      <c r="AJ542" s="70"/>
      <c r="AK542" s="71"/>
      <c r="AL542" s="70"/>
      <c r="AM542" s="72"/>
      <c r="AN542" s="70"/>
      <c r="AO542" s="70"/>
      <c r="AP542" s="73"/>
      <c r="AQ542" s="77"/>
      <c r="AR542" s="71"/>
      <c r="AS542" s="76"/>
      <c r="AT542" s="74"/>
      <c r="AU542" s="73"/>
      <c r="AV542" s="74"/>
      <c r="AW542" s="73"/>
      <c r="AX542" s="73"/>
      <c r="AY542" s="73"/>
      <c r="AZ542" s="73"/>
      <c r="BA542" s="73"/>
      <c r="BB542" s="73"/>
      <c r="BC542" s="73"/>
      <c r="BD542" s="73"/>
      <c r="BE542" s="73"/>
      <c r="BF542" s="73"/>
      <c r="BG542" s="73"/>
      <c r="BH542" s="73"/>
      <c r="BI542" s="76"/>
      <c r="BJ542" s="74"/>
      <c r="BK542" s="76"/>
    </row>
    <row r="543" spans="34:63" x14ac:dyDescent="0.25">
      <c r="AH543" s="69"/>
      <c r="AI543" s="70"/>
      <c r="AJ543" s="70"/>
      <c r="AK543" s="71"/>
      <c r="AL543" s="70"/>
      <c r="AM543" s="72"/>
      <c r="AN543" s="70"/>
      <c r="AO543" s="70"/>
      <c r="AP543" s="77"/>
      <c r="AQ543" s="75"/>
      <c r="AR543" s="71"/>
      <c r="AS543" s="74"/>
      <c r="AT543" s="74"/>
      <c r="AU543" s="73"/>
      <c r="AV543" s="74"/>
      <c r="AW543" s="73"/>
      <c r="AX543" s="73"/>
      <c r="AY543" s="73"/>
      <c r="AZ543" s="73"/>
      <c r="BA543" s="73"/>
      <c r="BB543" s="73"/>
      <c r="BC543" s="75"/>
      <c r="BD543" s="75"/>
      <c r="BE543" s="75"/>
      <c r="BF543" s="75"/>
      <c r="BG543" s="75"/>
      <c r="BH543" s="75"/>
      <c r="BI543" s="73"/>
      <c r="BJ543" s="74"/>
      <c r="BK543" s="74"/>
    </row>
    <row r="544" spans="34:63" x14ac:dyDescent="0.25">
      <c r="AH544" s="69"/>
      <c r="AI544" s="70"/>
      <c r="AJ544" s="70"/>
      <c r="AK544" s="71"/>
      <c r="AL544" s="70"/>
      <c r="AM544" s="72"/>
      <c r="AN544" s="70"/>
      <c r="AO544" s="70"/>
      <c r="AP544" s="77"/>
      <c r="AQ544" s="77"/>
      <c r="AR544" s="71"/>
      <c r="AS544" s="76"/>
      <c r="AT544" s="74"/>
      <c r="AU544" s="73"/>
      <c r="AV544" s="74"/>
      <c r="AW544" s="73"/>
      <c r="AX544" s="73"/>
      <c r="AY544" s="73"/>
      <c r="AZ544" s="73"/>
      <c r="BA544" s="73"/>
      <c r="BB544" s="73"/>
      <c r="BC544" s="73"/>
      <c r="BD544" s="75"/>
      <c r="BE544" s="73"/>
      <c r="BF544" s="75"/>
      <c r="BG544" s="73"/>
      <c r="BH544" s="75"/>
      <c r="BI544" s="76"/>
      <c r="BJ544" s="74"/>
      <c r="BK544" s="76"/>
    </row>
    <row r="545" spans="34:63" x14ac:dyDescent="0.25">
      <c r="AH545" s="69"/>
      <c r="AI545" s="70"/>
      <c r="AJ545" s="70"/>
      <c r="AK545" s="71"/>
      <c r="AL545" s="70"/>
      <c r="AM545" s="72"/>
      <c r="AN545" s="70"/>
      <c r="AO545" s="70"/>
      <c r="AP545" s="77"/>
      <c r="AQ545" s="71"/>
      <c r="AR545" s="71"/>
      <c r="AS545" s="74"/>
      <c r="AT545" s="74"/>
      <c r="AU545" s="73"/>
      <c r="AV545" s="74"/>
      <c r="AW545" s="73"/>
      <c r="AX545" s="73"/>
      <c r="AY545" s="73"/>
      <c r="AZ545" s="73"/>
      <c r="BA545" s="73"/>
      <c r="BB545" s="73"/>
      <c r="BC545" s="73"/>
      <c r="BD545" s="75"/>
      <c r="BE545" s="73"/>
      <c r="BF545" s="75"/>
      <c r="BG545" s="73"/>
      <c r="BH545" s="75"/>
      <c r="BI545" s="76"/>
      <c r="BJ545" s="74"/>
      <c r="BK545" s="74"/>
    </row>
    <row r="546" spans="34:63" x14ac:dyDescent="0.25">
      <c r="AH546" s="69"/>
      <c r="AI546" s="70"/>
      <c r="AJ546" s="70"/>
      <c r="AK546" s="71"/>
      <c r="AL546" s="70"/>
      <c r="AM546" s="72"/>
      <c r="AN546" s="70"/>
      <c r="AO546" s="70"/>
      <c r="AP546" s="77"/>
      <c r="AQ546" s="77"/>
      <c r="AR546" s="71"/>
      <c r="AS546" s="76"/>
      <c r="AT546" s="74"/>
      <c r="AU546" s="73"/>
      <c r="AV546" s="74"/>
      <c r="AW546" s="76"/>
      <c r="AX546" s="76"/>
      <c r="AY546" s="76"/>
      <c r="AZ546" s="76"/>
      <c r="BA546" s="73"/>
      <c r="BB546" s="73"/>
      <c r="BC546" s="76"/>
      <c r="BD546" s="76"/>
      <c r="BE546" s="76"/>
      <c r="BF546" s="76"/>
      <c r="BG546" s="76"/>
      <c r="BH546" s="76"/>
      <c r="BI546" s="76"/>
      <c r="BJ546" s="74"/>
      <c r="BK546" s="76"/>
    </row>
    <row r="547" spans="34:63" x14ac:dyDescent="0.25">
      <c r="AH547" s="69"/>
      <c r="AI547" s="70"/>
      <c r="AJ547" s="70"/>
      <c r="AK547" s="71"/>
      <c r="AL547" s="70"/>
      <c r="AM547" s="72"/>
      <c r="AN547" s="70"/>
      <c r="AO547" s="70"/>
      <c r="AP547" s="77"/>
      <c r="AQ547" s="71"/>
      <c r="AR547" s="71"/>
      <c r="AS547" s="74"/>
      <c r="AT547" s="74"/>
      <c r="AU547" s="73"/>
      <c r="AV547" s="74"/>
      <c r="AW547" s="73"/>
      <c r="AX547" s="73"/>
      <c r="AY547" s="73"/>
      <c r="AZ547" s="73"/>
      <c r="BA547" s="73"/>
      <c r="BB547" s="73"/>
      <c r="BC547" s="73"/>
      <c r="BD547" s="73"/>
      <c r="BE547" s="73"/>
      <c r="BF547" s="73"/>
      <c r="BG547" s="73"/>
      <c r="BH547" s="73"/>
      <c r="BI547" s="73"/>
      <c r="BJ547" s="74"/>
      <c r="BK547" s="74"/>
    </row>
    <row r="548" spans="34:63" x14ac:dyDescent="0.25">
      <c r="AH548" s="69"/>
      <c r="AI548" s="70"/>
      <c r="AJ548" s="70"/>
      <c r="AK548" s="71"/>
      <c r="AL548" s="70"/>
      <c r="AM548" s="72"/>
      <c r="AN548" s="70"/>
      <c r="AO548" s="70"/>
      <c r="AP548" s="73"/>
      <c r="AQ548" s="71"/>
      <c r="AR548" s="71"/>
      <c r="AS548" s="74"/>
      <c r="AT548" s="74"/>
      <c r="AU548" s="73"/>
      <c r="AV548" s="74"/>
      <c r="AW548" s="76"/>
      <c r="AX548" s="76"/>
      <c r="AY548" s="76"/>
      <c r="AZ548" s="76"/>
      <c r="BA548" s="73"/>
      <c r="BB548" s="73"/>
      <c r="BC548" s="75"/>
      <c r="BD548" s="74"/>
      <c r="BE548" s="75"/>
      <c r="BF548" s="74"/>
      <c r="BG548" s="75"/>
      <c r="BH548" s="74"/>
      <c r="BI548" s="76"/>
      <c r="BJ548" s="74"/>
      <c r="BK548" s="74"/>
    </row>
    <row r="549" spans="34:63" x14ac:dyDescent="0.25">
      <c r="AH549" s="69"/>
      <c r="AI549" s="70"/>
      <c r="AJ549" s="70"/>
      <c r="AK549" s="71"/>
      <c r="AL549" s="70"/>
      <c r="AM549" s="72"/>
      <c r="AN549" s="70"/>
      <c r="AO549" s="70"/>
      <c r="AP549" s="73"/>
      <c r="AQ549" s="73"/>
      <c r="AR549" s="71"/>
      <c r="AS549" s="73"/>
      <c r="AT549" s="74"/>
      <c r="AU549" s="73"/>
      <c r="AV549" s="74"/>
      <c r="AW549" s="73"/>
      <c r="AX549" s="73"/>
      <c r="AY549" s="73"/>
      <c r="AZ549" s="73"/>
      <c r="BA549" s="73"/>
      <c r="BB549" s="73"/>
      <c r="BC549" s="73"/>
      <c r="BD549" s="75"/>
      <c r="BE549" s="73"/>
      <c r="BF549" s="75"/>
      <c r="BG549" s="73"/>
      <c r="BH549" s="75"/>
      <c r="BI549" s="76"/>
      <c r="BJ549" s="74"/>
      <c r="BK549" s="73"/>
    </row>
    <row r="550" spans="34:63" x14ac:dyDescent="0.25">
      <c r="AH550" s="69"/>
      <c r="AI550" s="70"/>
      <c r="AJ550" s="70"/>
      <c r="AK550" s="71"/>
      <c r="AL550" s="70"/>
      <c r="AM550" s="72"/>
      <c r="AN550" s="70"/>
      <c r="AO550" s="70"/>
      <c r="AP550" s="73"/>
      <c r="AQ550" s="71"/>
      <c r="AR550" s="71"/>
      <c r="AS550" s="74"/>
      <c r="AT550" s="74"/>
      <c r="AU550" s="73"/>
      <c r="AV550" s="74"/>
      <c r="AW550" s="73"/>
      <c r="AX550" s="73"/>
      <c r="AY550" s="73"/>
      <c r="AZ550" s="73"/>
      <c r="BA550" s="73"/>
      <c r="BB550" s="73"/>
      <c r="BC550" s="73"/>
      <c r="BD550" s="75"/>
      <c r="BE550" s="73"/>
      <c r="BF550" s="75"/>
      <c r="BG550" s="73"/>
      <c r="BH550" s="75"/>
      <c r="BI550" s="76"/>
      <c r="BJ550" s="74"/>
      <c r="BK550" s="74"/>
    </row>
    <row r="551" spans="34:63" x14ac:dyDescent="0.25">
      <c r="AH551" s="69"/>
      <c r="AI551" s="70"/>
      <c r="AJ551" s="70"/>
      <c r="AK551" s="77"/>
      <c r="AL551" s="70"/>
      <c r="AM551" s="72"/>
      <c r="AN551" s="70"/>
      <c r="AO551" s="70"/>
      <c r="AP551" s="73"/>
      <c r="AQ551" s="77"/>
      <c r="AR551" s="71"/>
      <c r="AS551" s="76"/>
      <c r="AT551" s="74"/>
      <c r="AU551" s="73"/>
      <c r="AV551" s="74"/>
      <c r="AW551" s="73"/>
      <c r="AX551" s="73"/>
      <c r="AY551" s="73"/>
      <c r="AZ551" s="73"/>
      <c r="BA551" s="73"/>
      <c r="BB551" s="73"/>
      <c r="BC551" s="73"/>
      <c r="BD551" s="75"/>
      <c r="BE551" s="73"/>
      <c r="BF551" s="75"/>
      <c r="BG551" s="73"/>
      <c r="BH551" s="75"/>
      <c r="BI551" s="73"/>
      <c r="BJ551" s="76"/>
      <c r="BK551" s="76"/>
    </row>
    <row r="552" spans="34:63" x14ac:dyDescent="0.25">
      <c r="AH552" s="69"/>
      <c r="AI552" s="70"/>
      <c r="AJ552" s="70"/>
      <c r="AK552" s="71"/>
      <c r="AL552" s="70"/>
      <c r="AM552" s="72"/>
      <c r="AN552" s="70"/>
      <c r="AO552" s="70"/>
      <c r="AP552" s="71"/>
      <c r="AQ552" s="75"/>
      <c r="AR552" s="71"/>
      <c r="AS552" s="74"/>
      <c r="AT552" s="74"/>
      <c r="AU552" s="73"/>
      <c r="AV552" s="74"/>
      <c r="AW552" s="73"/>
      <c r="AX552" s="73"/>
      <c r="AY552" s="73"/>
      <c r="AZ552" s="73"/>
      <c r="BA552" s="73"/>
      <c r="BB552" s="73"/>
      <c r="BC552" s="73"/>
      <c r="BD552" s="75"/>
      <c r="BE552" s="73"/>
      <c r="BF552" s="75"/>
      <c r="BG552" s="73"/>
      <c r="BH552" s="75"/>
      <c r="BI552" s="73"/>
      <c r="BJ552" s="74"/>
      <c r="BK552" s="74"/>
    </row>
    <row r="553" spans="34:63" x14ac:dyDescent="0.25">
      <c r="AH553" s="69"/>
      <c r="AI553" s="70"/>
      <c r="AJ553" s="70"/>
      <c r="AK553" s="71"/>
      <c r="AL553" s="70"/>
      <c r="AM553" s="72"/>
      <c r="AN553" s="70"/>
      <c r="AO553" s="70"/>
      <c r="AP553" s="73"/>
      <c r="AQ553" s="75"/>
      <c r="AR553" s="71"/>
      <c r="AS553" s="75"/>
      <c r="AT553" s="74"/>
      <c r="AU553" s="73"/>
      <c r="AV553" s="74"/>
      <c r="AW553" s="76"/>
      <c r="AX553" s="76"/>
      <c r="AY553" s="76"/>
      <c r="AZ553" s="76"/>
      <c r="BA553" s="73"/>
      <c r="BB553" s="73"/>
      <c r="BC553" s="73"/>
      <c r="BD553" s="74"/>
      <c r="BE553" s="73"/>
      <c r="BF553" s="74"/>
      <c r="BG553" s="73"/>
      <c r="BH553" s="74"/>
      <c r="BI553" s="76"/>
      <c r="BJ553" s="74"/>
      <c r="BK553" s="75"/>
    </row>
    <row r="554" spans="34:63" x14ac:dyDescent="0.25">
      <c r="AH554" s="69"/>
      <c r="AI554" s="70"/>
      <c r="AJ554" s="70"/>
      <c r="AK554" s="71"/>
      <c r="AL554" s="70"/>
      <c r="AM554" s="72"/>
      <c r="AN554" s="70"/>
      <c r="AO554" s="70"/>
      <c r="AP554" s="73"/>
      <c r="AQ554" s="77"/>
      <c r="AR554" s="71"/>
      <c r="AS554" s="76"/>
      <c r="AT554" s="74"/>
      <c r="AU554" s="73"/>
      <c r="AV554" s="74"/>
      <c r="AW554" s="73"/>
      <c r="AX554" s="73"/>
      <c r="AY554" s="73"/>
      <c r="AZ554" s="73"/>
      <c r="BA554" s="73"/>
      <c r="BB554" s="73"/>
      <c r="BC554" s="73"/>
      <c r="BD554" s="73"/>
      <c r="BE554" s="73"/>
      <c r="BF554" s="73"/>
      <c r="BG554" s="73"/>
      <c r="BH554" s="73"/>
      <c r="BI554" s="73"/>
      <c r="BJ554" s="74"/>
      <c r="BK554" s="76"/>
    </row>
    <row r="555" spans="34:63" x14ac:dyDescent="0.25">
      <c r="AH555" s="69"/>
      <c r="AI555" s="70"/>
      <c r="AJ555" s="70"/>
      <c r="AK555" s="71"/>
      <c r="AL555" s="70"/>
      <c r="AM555" s="72"/>
      <c r="AN555" s="70"/>
      <c r="AO555" s="70"/>
      <c r="AP555" s="73"/>
      <c r="AQ555" s="75"/>
      <c r="AR555" s="71"/>
      <c r="AS555" s="75"/>
      <c r="AT555" s="74"/>
      <c r="AU555" s="73"/>
      <c r="AV555" s="74"/>
      <c r="AW555" s="73"/>
      <c r="AX555" s="73"/>
      <c r="AY555" s="73"/>
      <c r="AZ555" s="73"/>
      <c r="BA555" s="73"/>
      <c r="BB555" s="73"/>
      <c r="BC555" s="73"/>
      <c r="BD555" s="73"/>
      <c r="BE555" s="73"/>
      <c r="BF555" s="73"/>
      <c r="BG555" s="73"/>
      <c r="BH555" s="73"/>
      <c r="BI555" s="73"/>
      <c r="BJ555" s="74"/>
      <c r="BK555" s="75"/>
    </row>
    <row r="556" spans="34:63" x14ac:dyDescent="0.25">
      <c r="AH556" s="69"/>
      <c r="AI556" s="70"/>
      <c r="AJ556" s="70"/>
      <c r="AK556" s="77"/>
      <c r="AL556" s="70"/>
      <c r="AM556" s="72"/>
      <c r="AN556" s="70"/>
      <c r="AO556" s="70"/>
      <c r="AP556" s="77"/>
      <c r="AQ556" s="77"/>
      <c r="AR556" s="71"/>
      <c r="AS556" s="76"/>
      <c r="AT556" s="74"/>
      <c r="AU556" s="73"/>
      <c r="AV556" s="74"/>
      <c r="AW556" s="73"/>
      <c r="AX556" s="73"/>
      <c r="AY556" s="73"/>
      <c r="AZ556" s="73"/>
      <c r="BA556" s="73"/>
      <c r="BB556" s="73"/>
      <c r="BC556" s="73"/>
      <c r="BD556" s="75"/>
      <c r="BE556" s="73"/>
      <c r="BF556" s="75"/>
      <c r="BG556" s="73"/>
      <c r="BH556" s="75"/>
      <c r="BI556" s="73"/>
      <c r="BJ556" s="76"/>
      <c r="BK556" s="76"/>
    </row>
    <row r="557" spans="34:63" x14ac:dyDescent="0.25">
      <c r="AH557" s="69"/>
      <c r="AI557" s="70"/>
      <c r="AJ557" s="70"/>
      <c r="AK557" s="71"/>
      <c r="AL557" s="70"/>
      <c r="AM557" s="72"/>
      <c r="AN557" s="70"/>
      <c r="AO557" s="70"/>
      <c r="AP557" s="77"/>
      <c r="AQ557" s="71"/>
      <c r="AR557" s="71"/>
      <c r="AS557" s="74"/>
      <c r="AT557" s="74"/>
      <c r="AU557" s="73"/>
      <c r="AV557" s="74"/>
      <c r="AW557" s="76"/>
      <c r="AX557" s="76"/>
      <c r="AY557" s="76"/>
      <c r="AZ557" s="76"/>
      <c r="BA557" s="76"/>
      <c r="BB557" s="76"/>
      <c r="BC557" s="75"/>
      <c r="BD557" s="74"/>
      <c r="BE557" s="75"/>
      <c r="BF557" s="74"/>
      <c r="BG557" s="75"/>
      <c r="BH557" s="74"/>
      <c r="BI557" s="76"/>
      <c r="BJ557" s="74"/>
      <c r="BK557" s="74"/>
    </row>
    <row r="558" spans="34:63" x14ac:dyDescent="0.25">
      <c r="AH558" s="69"/>
      <c r="AI558" s="70"/>
      <c r="AJ558" s="70"/>
      <c r="AK558" s="71"/>
      <c r="AL558" s="70"/>
      <c r="AM558" s="72"/>
      <c r="AN558" s="70"/>
      <c r="AO558" s="70"/>
      <c r="AP558" s="73"/>
      <c r="AQ558" s="71"/>
      <c r="AR558" s="71"/>
      <c r="AS558" s="74"/>
      <c r="AT558" s="74"/>
      <c r="AU558" s="73"/>
      <c r="AV558" s="74"/>
      <c r="AW558" s="76"/>
      <c r="AX558" s="76"/>
      <c r="AY558" s="76"/>
      <c r="AZ558" s="76"/>
      <c r="BA558" s="73"/>
      <c r="BB558" s="73"/>
      <c r="BC558" s="73"/>
      <c r="BD558" s="73"/>
      <c r="BE558" s="73"/>
      <c r="BF558" s="73"/>
      <c r="BG558" s="73"/>
      <c r="BH558" s="73"/>
      <c r="BI558" s="76"/>
      <c r="BJ558" s="74"/>
      <c r="BK558" s="74"/>
    </row>
    <row r="559" spans="34:63" x14ac:dyDescent="0.25">
      <c r="AH559" s="69"/>
      <c r="AI559" s="70"/>
      <c r="AJ559" s="70"/>
      <c r="AK559" s="71"/>
      <c r="AL559" s="70"/>
      <c r="AM559" s="72"/>
      <c r="AN559" s="70"/>
      <c r="AO559" s="70"/>
      <c r="AP559" s="75"/>
      <c r="AQ559" s="75"/>
      <c r="AR559" s="71"/>
      <c r="AS559" s="75"/>
      <c r="AT559" s="74"/>
      <c r="AU559" s="73"/>
      <c r="AV559" s="74"/>
      <c r="AW559" s="73"/>
      <c r="AX559" s="73"/>
      <c r="AY559" s="73"/>
      <c r="AZ559" s="73"/>
      <c r="BA559" s="73"/>
      <c r="BB559" s="73"/>
      <c r="BC559" s="73"/>
      <c r="BD559" s="73"/>
      <c r="BE559" s="73"/>
      <c r="BF559" s="73"/>
      <c r="BG559" s="73"/>
      <c r="BH559" s="73"/>
      <c r="BI559" s="73"/>
      <c r="BJ559" s="74"/>
      <c r="BK559" s="75"/>
    </row>
    <row r="560" spans="34:63" x14ac:dyDescent="0.25">
      <c r="AH560" s="69"/>
      <c r="AI560" s="70"/>
      <c r="AJ560" s="70"/>
      <c r="AK560" s="71"/>
      <c r="AL560" s="70"/>
      <c r="AM560" s="72"/>
      <c r="AN560" s="70"/>
      <c r="AO560" s="70"/>
      <c r="AP560" s="75"/>
      <c r="AQ560" s="75"/>
      <c r="AR560" s="71"/>
      <c r="AS560" s="75"/>
      <c r="AT560" s="74"/>
      <c r="AU560" s="73"/>
      <c r="AV560" s="74"/>
      <c r="AW560" s="73"/>
      <c r="AX560" s="73"/>
      <c r="AY560" s="73"/>
      <c r="AZ560" s="73"/>
      <c r="BA560" s="73"/>
      <c r="BB560" s="73"/>
      <c r="BC560" s="73"/>
      <c r="BD560" s="73"/>
      <c r="BE560" s="73"/>
      <c r="BF560" s="73"/>
      <c r="BG560" s="73"/>
      <c r="BH560" s="73"/>
      <c r="BI560" s="73"/>
      <c r="BJ560" s="74"/>
      <c r="BK560" s="75"/>
    </row>
    <row r="561" spans="34:63" x14ac:dyDescent="0.25">
      <c r="AH561" s="69"/>
      <c r="AI561" s="70"/>
      <c r="AJ561" s="70"/>
      <c r="AK561" s="71"/>
      <c r="AL561" s="70"/>
      <c r="AM561" s="72"/>
      <c r="AN561" s="70"/>
      <c r="AO561" s="70"/>
      <c r="AP561" s="75"/>
      <c r="AQ561" s="77"/>
      <c r="AR561" s="71"/>
      <c r="AS561" s="74"/>
      <c r="AT561" s="74"/>
      <c r="AU561" s="73"/>
      <c r="AV561" s="74"/>
      <c r="AW561" s="76"/>
      <c r="AX561" s="76"/>
      <c r="AY561" s="76"/>
      <c r="AZ561" s="76"/>
      <c r="BA561" s="73"/>
      <c r="BB561" s="73"/>
      <c r="BC561" s="73"/>
      <c r="BD561" s="73"/>
      <c r="BE561" s="73"/>
      <c r="BF561" s="73"/>
      <c r="BG561" s="73"/>
      <c r="BH561" s="73"/>
      <c r="BI561" s="76"/>
      <c r="BJ561" s="74"/>
      <c r="BK561" s="74"/>
    </row>
    <row r="562" spans="34:63" x14ac:dyDescent="0.25">
      <c r="AH562" s="69"/>
      <c r="AI562" s="70"/>
      <c r="AJ562" s="70"/>
      <c r="AK562" s="71"/>
      <c r="AL562" s="70"/>
      <c r="AM562" s="72"/>
      <c r="AN562" s="70"/>
      <c r="AO562" s="70"/>
      <c r="AP562" s="75"/>
      <c r="AQ562" s="73"/>
      <c r="AR562" s="71"/>
      <c r="AS562" s="75"/>
      <c r="AT562" s="74"/>
      <c r="AU562" s="73"/>
      <c r="AV562" s="74"/>
      <c r="AW562" s="76"/>
      <c r="AX562" s="76"/>
      <c r="AY562" s="76"/>
      <c r="AZ562" s="76"/>
      <c r="BA562" s="73"/>
      <c r="BB562" s="73"/>
      <c r="BC562" s="73"/>
      <c r="BD562" s="73"/>
      <c r="BE562" s="73"/>
      <c r="BF562" s="73"/>
      <c r="BG562" s="73"/>
      <c r="BH562" s="73"/>
      <c r="BI562" s="76"/>
      <c r="BJ562" s="74"/>
      <c r="BK562" s="75"/>
    </row>
    <row r="563" spans="34:63" x14ac:dyDescent="0.25">
      <c r="AH563" s="69"/>
      <c r="AI563" s="70"/>
      <c r="AJ563" s="70"/>
      <c r="AK563" s="71"/>
      <c r="AL563" s="70"/>
      <c r="AM563" s="72"/>
      <c r="AN563" s="70"/>
      <c r="AO563" s="70"/>
      <c r="AP563" s="73"/>
      <c r="AQ563" s="77"/>
      <c r="AR563" s="71"/>
      <c r="AS563" s="76"/>
      <c r="AT563" s="74"/>
      <c r="AU563" s="73"/>
      <c r="AV563" s="74"/>
      <c r="AW563" s="76"/>
      <c r="AX563" s="76"/>
      <c r="AY563" s="76"/>
      <c r="AZ563" s="76"/>
      <c r="BA563" s="73"/>
      <c r="BB563" s="73"/>
      <c r="BC563" s="73"/>
      <c r="BD563" s="76"/>
      <c r="BE563" s="73"/>
      <c r="BF563" s="76"/>
      <c r="BG563" s="73"/>
      <c r="BH563" s="76"/>
      <c r="BI563" s="76"/>
      <c r="BJ563" s="74"/>
      <c r="BK563" s="76"/>
    </row>
    <row r="564" spans="34:63" x14ac:dyDescent="0.25">
      <c r="AH564" s="69"/>
      <c r="AI564" s="70"/>
      <c r="AJ564" s="70"/>
      <c r="AK564" s="71"/>
      <c r="AL564" s="70"/>
      <c r="AM564" s="72"/>
      <c r="AN564" s="70"/>
      <c r="AO564" s="70"/>
      <c r="AP564" s="71"/>
      <c r="AQ564" s="71"/>
      <c r="AR564" s="71"/>
      <c r="AS564" s="74"/>
      <c r="AT564" s="74"/>
      <c r="AU564" s="73"/>
      <c r="AV564" s="74"/>
      <c r="AW564" s="73"/>
      <c r="AX564" s="73"/>
      <c r="AY564" s="73"/>
      <c r="AZ564" s="73"/>
      <c r="BA564" s="73"/>
      <c r="BB564" s="73"/>
      <c r="BC564" s="73"/>
      <c r="BD564" s="73"/>
      <c r="BE564" s="73"/>
      <c r="BF564" s="73"/>
      <c r="BG564" s="73"/>
      <c r="BH564" s="73"/>
      <c r="BI564" s="76"/>
      <c r="BJ564" s="74"/>
      <c r="BK564" s="74"/>
    </row>
    <row r="565" spans="34:63" x14ac:dyDescent="0.25">
      <c r="AH565" s="69"/>
      <c r="AI565" s="70"/>
      <c r="AJ565" s="70"/>
      <c r="AK565" s="71"/>
      <c r="AL565" s="70"/>
      <c r="AM565" s="72"/>
      <c r="AN565" s="70"/>
      <c r="AO565" s="70"/>
      <c r="AP565" s="75"/>
      <c r="AQ565" s="77"/>
      <c r="AR565" s="71"/>
      <c r="AS565" s="74"/>
      <c r="AT565" s="74"/>
      <c r="AU565" s="73"/>
      <c r="AV565" s="74"/>
      <c r="AW565" s="73"/>
      <c r="AX565" s="73"/>
      <c r="AY565" s="73"/>
      <c r="AZ565" s="73"/>
      <c r="BA565" s="73"/>
      <c r="BB565" s="73"/>
      <c r="BC565" s="73"/>
      <c r="BD565" s="73"/>
      <c r="BE565" s="73"/>
      <c r="BF565" s="73"/>
      <c r="BG565" s="73"/>
      <c r="BH565" s="73"/>
      <c r="BI565" s="76"/>
      <c r="BJ565" s="74"/>
      <c r="BK565" s="74"/>
    </row>
    <row r="566" spans="34:63" x14ac:dyDescent="0.25">
      <c r="AH566" s="69"/>
      <c r="AI566" s="70"/>
      <c r="AJ566" s="70"/>
      <c r="AK566" s="71"/>
      <c r="AL566" s="70"/>
      <c r="AM566" s="72"/>
      <c r="AN566" s="70"/>
      <c r="AO566" s="70"/>
      <c r="AP566" s="71"/>
      <c r="AQ566" s="77"/>
      <c r="AR566" s="71"/>
      <c r="AS566" s="76"/>
      <c r="AT566" s="74"/>
      <c r="AU566" s="75"/>
      <c r="AV566" s="74"/>
      <c r="AW566" s="76"/>
      <c r="AX566" s="76"/>
      <c r="AY566" s="76"/>
      <c r="AZ566" s="76"/>
      <c r="BA566" s="73"/>
      <c r="BB566" s="73"/>
      <c r="BC566" s="76"/>
      <c r="BD566" s="76"/>
      <c r="BE566" s="76"/>
      <c r="BF566" s="76"/>
      <c r="BG566" s="76"/>
      <c r="BH566" s="76"/>
      <c r="BI566" s="76"/>
      <c r="BJ566" s="74"/>
      <c r="BK566" s="76"/>
    </row>
    <row r="567" spans="34:63" x14ac:dyDescent="0.25">
      <c r="AH567" s="69"/>
      <c r="AI567" s="70"/>
      <c r="AJ567" s="70"/>
      <c r="AK567" s="71"/>
      <c r="AL567" s="70"/>
      <c r="AM567" s="72"/>
      <c r="AN567" s="70"/>
      <c r="AO567" s="70"/>
      <c r="AP567" s="75"/>
      <c r="AQ567" s="71"/>
      <c r="AR567" s="71"/>
      <c r="AS567" s="74"/>
      <c r="AT567" s="74"/>
      <c r="AU567" s="73"/>
      <c r="AV567" s="74"/>
      <c r="AW567" s="76"/>
      <c r="AX567" s="76"/>
      <c r="AY567" s="76"/>
      <c r="AZ567" s="76"/>
      <c r="BA567" s="73"/>
      <c r="BB567" s="73"/>
      <c r="BC567" s="73"/>
      <c r="BD567" s="74"/>
      <c r="BE567" s="73"/>
      <c r="BF567" s="74"/>
      <c r="BG567" s="73"/>
      <c r="BH567" s="74"/>
      <c r="BI567" s="76"/>
      <c r="BJ567" s="74"/>
      <c r="BK567" s="74"/>
    </row>
    <row r="568" spans="34:63" x14ac:dyDescent="0.25">
      <c r="AH568" s="69"/>
      <c r="AI568" s="70"/>
      <c r="AJ568" s="70"/>
      <c r="AK568" s="71"/>
      <c r="AL568" s="70"/>
      <c r="AM568" s="72"/>
      <c r="AN568" s="70"/>
      <c r="AO568" s="70"/>
      <c r="AP568" s="73"/>
      <c r="AQ568" s="77"/>
      <c r="AR568" s="71"/>
      <c r="AS568" s="76"/>
      <c r="AT568" s="74"/>
      <c r="AU568" s="73"/>
      <c r="AV568" s="74"/>
      <c r="AW568" s="73"/>
      <c r="AX568" s="73"/>
      <c r="AY568" s="73"/>
      <c r="AZ568" s="73"/>
      <c r="BA568" s="73"/>
      <c r="BB568" s="73"/>
      <c r="BC568" s="73"/>
      <c r="BD568" s="73"/>
      <c r="BE568" s="73"/>
      <c r="BF568" s="73"/>
      <c r="BG568" s="73"/>
      <c r="BH568" s="73"/>
      <c r="BI568" s="76"/>
      <c r="BJ568" s="74"/>
      <c r="BK568" s="76"/>
    </row>
    <row r="569" spans="34:63" x14ac:dyDescent="0.25">
      <c r="AH569" s="69"/>
      <c r="AI569" s="70"/>
      <c r="AJ569" s="70"/>
      <c r="AK569" s="71"/>
      <c r="AL569" s="70"/>
      <c r="AM569" s="72"/>
      <c r="AN569" s="70"/>
      <c r="AO569" s="70"/>
      <c r="AP569" s="71"/>
      <c r="AQ569" s="71"/>
      <c r="AR569" s="71"/>
      <c r="AS569" s="74"/>
      <c r="AT569" s="74"/>
      <c r="AU569" s="73"/>
      <c r="AV569" s="74"/>
      <c r="AW569" s="73"/>
      <c r="AX569" s="73"/>
      <c r="AY569" s="73"/>
      <c r="AZ569" s="73"/>
      <c r="BA569" s="73"/>
      <c r="BB569" s="73"/>
      <c r="BC569" s="75"/>
      <c r="BD569" s="75"/>
      <c r="BE569" s="75"/>
      <c r="BF569" s="75"/>
      <c r="BG569" s="75"/>
      <c r="BH569" s="75"/>
      <c r="BI569" s="76"/>
      <c r="BJ569" s="74"/>
      <c r="BK569" s="74"/>
    </row>
    <row r="570" spans="34:63" x14ac:dyDescent="0.25">
      <c r="AH570" s="69"/>
      <c r="AI570" s="70"/>
      <c r="AJ570" s="70"/>
      <c r="AK570" s="71"/>
      <c r="AL570" s="70"/>
      <c r="AM570" s="72"/>
      <c r="AN570" s="70"/>
      <c r="AO570" s="70"/>
      <c r="AP570" s="71"/>
      <c r="AQ570" s="77"/>
      <c r="AR570" s="71"/>
      <c r="AS570" s="74"/>
      <c r="AT570" s="74"/>
      <c r="AU570" s="73"/>
      <c r="AV570" s="74"/>
      <c r="AW570" s="76"/>
      <c r="AX570" s="76"/>
      <c r="AY570" s="76"/>
      <c r="AZ570" s="76"/>
      <c r="BA570" s="73"/>
      <c r="BB570" s="73"/>
      <c r="BC570" s="76"/>
      <c r="BD570" s="76"/>
      <c r="BE570" s="76"/>
      <c r="BF570" s="76"/>
      <c r="BG570" s="76"/>
      <c r="BH570" s="76"/>
      <c r="BI570" s="76"/>
      <c r="BJ570" s="74"/>
      <c r="BK570" s="74"/>
    </row>
    <row r="571" spans="34:63" x14ac:dyDescent="0.25">
      <c r="AH571" s="69"/>
      <c r="AI571" s="70"/>
      <c r="AJ571" s="70"/>
      <c r="AK571" s="71"/>
      <c r="AL571" s="70"/>
      <c r="AM571" s="72"/>
      <c r="AN571" s="70"/>
      <c r="AO571" s="70"/>
      <c r="AP571" s="75"/>
      <c r="AQ571" s="71"/>
      <c r="AR571" s="71"/>
      <c r="AS571" s="74"/>
      <c r="AT571" s="74"/>
      <c r="AU571" s="73"/>
      <c r="AV571" s="74"/>
      <c r="AW571" s="76"/>
      <c r="AX571" s="76"/>
      <c r="AY571" s="76"/>
      <c r="AZ571" s="76"/>
      <c r="BA571" s="73"/>
      <c r="BB571" s="73"/>
      <c r="BC571" s="74"/>
      <c r="BD571" s="74"/>
      <c r="BE571" s="74"/>
      <c r="BF571" s="74"/>
      <c r="BG571" s="74"/>
      <c r="BH571" s="74"/>
      <c r="BI571" s="76"/>
      <c r="BJ571" s="74"/>
      <c r="BK571" s="74"/>
    </row>
    <row r="572" spans="34:63" x14ac:dyDescent="0.25">
      <c r="AH572" s="69"/>
      <c r="AI572" s="70"/>
      <c r="AJ572" s="70"/>
      <c r="AK572" s="71"/>
      <c r="AL572" s="70"/>
      <c r="AM572" s="72"/>
      <c r="AN572" s="70"/>
      <c r="AO572" s="70"/>
      <c r="AP572" s="71"/>
      <c r="AQ572" s="71"/>
      <c r="AR572" s="71"/>
      <c r="AS572" s="74"/>
      <c r="AT572" s="74"/>
      <c r="AU572" s="73"/>
      <c r="AV572" s="74"/>
      <c r="AW572" s="73"/>
      <c r="AX572" s="73"/>
      <c r="AY572" s="73"/>
      <c r="AZ572" s="73"/>
      <c r="BA572" s="73"/>
      <c r="BB572" s="73"/>
      <c r="BC572" s="73"/>
      <c r="BD572" s="75"/>
      <c r="BE572" s="73"/>
      <c r="BF572" s="75"/>
      <c r="BG572" s="73"/>
      <c r="BH572" s="75"/>
      <c r="BI572" s="76"/>
      <c r="BJ572" s="74"/>
      <c r="BK572" s="74"/>
    </row>
    <row r="573" spans="34:63" x14ac:dyDescent="0.25">
      <c r="AH573" s="69"/>
      <c r="AI573" s="70"/>
      <c r="AJ573" s="70"/>
      <c r="AK573" s="71"/>
      <c r="AL573" s="70"/>
      <c r="AM573" s="72"/>
      <c r="AN573" s="70"/>
      <c r="AO573" s="70"/>
      <c r="AP573" s="71"/>
      <c r="AQ573" s="71"/>
      <c r="AR573" s="71"/>
      <c r="AS573" s="74"/>
      <c r="AT573" s="74"/>
      <c r="AU573" s="73"/>
      <c r="AV573" s="74"/>
      <c r="AW573" s="73"/>
      <c r="AX573" s="73"/>
      <c r="AY573" s="73"/>
      <c r="AZ573" s="73"/>
      <c r="BA573" s="73"/>
      <c r="BB573" s="73"/>
      <c r="BC573" s="75"/>
      <c r="BD573" s="75"/>
      <c r="BE573" s="75"/>
      <c r="BF573" s="75"/>
      <c r="BG573" s="75"/>
      <c r="BH573" s="75"/>
      <c r="BI573" s="73"/>
      <c r="BJ573" s="74"/>
      <c r="BK573" s="74"/>
    </row>
    <row r="574" spans="34:63" x14ac:dyDescent="0.25">
      <c r="AH574" s="69"/>
      <c r="AI574" s="70"/>
      <c r="AJ574" s="70"/>
      <c r="AK574" s="71"/>
      <c r="AL574" s="70"/>
      <c r="AM574" s="72"/>
      <c r="AN574" s="70"/>
      <c r="AO574" s="70"/>
      <c r="AP574" s="73"/>
      <c r="AQ574" s="71"/>
      <c r="AR574" s="71"/>
      <c r="AS574" s="74"/>
      <c r="AT574" s="74"/>
      <c r="AU574" s="73"/>
      <c r="AV574" s="74"/>
      <c r="AW574" s="76"/>
      <c r="AX574" s="76"/>
      <c r="AY574" s="76"/>
      <c r="AZ574" s="76"/>
      <c r="BA574" s="73"/>
      <c r="BB574" s="73"/>
      <c r="BC574" s="73"/>
      <c r="BD574" s="74"/>
      <c r="BE574" s="73"/>
      <c r="BF574" s="74"/>
      <c r="BG574" s="73"/>
      <c r="BH574" s="74"/>
      <c r="BI574" s="76"/>
      <c r="BJ574" s="74"/>
      <c r="BK574" s="74"/>
    </row>
    <row r="575" spans="34:63" x14ac:dyDescent="0.25">
      <c r="AH575" s="69"/>
      <c r="AI575" s="70"/>
      <c r="AJ575" s="70"/>
      <c r="AK575" s="71"/>
      <c r="AL575" s="70"/>
      <c r="AM575" s="72"/>
      <c r="AN575" s="70"/>
      <c r="AO575" s="70"/>
      <c r="AP575" s="73"/>
      <c r="AQ575" s="73"/>
      <c r="AR575" s="71"/>
      <c r="AS575" s="73"/>
      <c r="AT575" s="74"/>
      <c r="AU575" s="73"/>
      <c r="AV575" s="74"/>
      <c r="AW575" s="73"/>
      <c r="AX575" s="73"/>
      <c r="AY575" s="73"/>
      <c r="AZ575" s="73"/>
      <c r="BA575" s="73"/>
      <c r="BB575" s="73"/>
      <c r="BC575" s="73"/>
      <c r="BD575" s="75"/>
      <c r="BE575" s="73"/>
      <c r="BF575" s="75"/>
      <c r="BG575" s="73"/>
      <c r="BH575" s="75"/>
      <c r="BI575" s="73"/>
      <c r="BJ575" s="74"/>
      <c r="BK575" s="73"/>
    </row>
    <row r="576" spans="34:63" x14ac:dyDescent="0.25">
      <c r="AH576" s="69"/>
      <c r="AI576" s="70"/>
      <c r="AJ576" s="70"/>
      <c r="AK576" s="71"/>
      <c r="AL576" s="70"/>
      <c r="AM576" s="72"/>
      <c r="AN576" s="70"/>
      <c r="AO576" s="70"/>
      <c r="AP576" s="77"/>
      <c r="AQ576" s="71"/>
      <c r="AR576" s="71"/>
      <c r="AS576" s="74"/>
      <c r="AT576" s="74"/>
      <c r="AU576" s="73"/>
      <c r="AV576" s="74"/>
      <c r="AW576" s="76"/>
      <c r="AX576" s="76"/>
      <c r="AY576" s="76"/>
      <c r="AZ576" s="76"/>
      <c r="BA576" s="73"/>
      <c r="BB576" s="73"/>
      <c r="BC576" s="75"/>
      <c r="BD576" s="74"/>
      <c r="BE576" s="75"/>
      <c r="BF576" s="74"/>
      <c r="BG576" s="75"/>
      <c r="BH576" s="74"/>
      <c r="BI576" s="76"/>
      <c r="BJ576" s="74"/>
      <c r="BK576" s="74"/>
    </row>
    <row r="577" spans="34:63" x14ac:dyDescent="0.25">
      <c r="AH577" s="69"/>
      <c r="AI577" s="70"/>
      <c r="AJ577" s="70"/>
      <c r="AK577" s="71"/>
      <c r="AL577" s="70"/>
      <c r="AM577" s="72"/>
      <c r="AN577" s="70"/>
      <c r="AO577" s="70"/>
      <c r="AP577" s="73"/>
      <c r="AQ577" s="71"/>
      <c r="AR577" s="71"/>
      <c r="AS577" s="74"/>
      <c r="AT577" s="74"/>
      <c r="AU577" s="73"/>
      <c r="AV577" s="74"/>
      <c r="AW577" s="76"/>
      <c r="AX577" s="76"/>
      <c r="AY577" s="76"/>
      <c r="AZ577" s="76"/>
      <c r="BA577" s="73"/>
      <c r="BB577" s="73"/>
      <c r="BC577" s="73"/>
      <c r="BD577" s="73"/>
      <c r="BE577" s="73"/>
      <c r="BF577" s="73"/>
      <c r="BG577" s="73"/>
      <c r="BH577" s="73"/>
      <c r="BI577" s="76"/>
      <c r="BJ577" s="74"/>
      <c r="BK577" s="74"/>
    </row>
    <row r="578" spans="34:63" x14ac:dyDescent="0.25">
      <c r="AH578" s="69"/>
      <c r="AI578" s="70"/>
      <c r="AJ578" s="70"/>
      <c r="AK578" s="71"/>
      <c r="AL578" s="70"/>
      <c r="AM578" s="72"/>
      <c r="AN578" s="70"/>
      <c r="AO578" s="70"/>
      <c r="AP578" s="75"/>
      <c r="AQ578" s="75"/>
      <c r="AR578" s="71"/>
      <c r="AS578" s="75"/>
      <c r="AT578" s="74"/>
      <c r="AU578" s="73"/>
      <c r="AV578" s="74"/>
      <c r="AW578" s="73"/>
      <c r="AX578" s="73"/>
      <c r="AY578" s="73"/>
      <c r="AZ578" s="73"/>
      <c r="BA578" s="73"/>
      <c r="BB578" s="73"/>
      <c r="BC578" s="73"/>
      <c r="BD578" s="75"/>
      <c r="BE578" s="73"/>
      <c r="BF578" s="75"/>
      <c r="BG578" s="73"/>
      <c r="BH578" s="75"/>
      <c r="BI578" s="73"/>
      <c r="BJ578" s="74"/>
      <c r="BK578" s="75"/>
    </row>
    <row r="579" spans="34:63" x14ac:dyDescent="0.25">
      <c r="AH579" s="69"/>
      <c r="AI579" s="70"/>
      <c r="AJ579" s="70"/>
      <c r="AK579" s="71"/>
      <c r="AL579" s="70"/>
      <c r="AM579" s="72"/>
      <c r="AN579" s="70"/>
      <c r="AO579" s="70"/>
      <c r="AP579" s="77"/>
      <c r="AQ579" s="77"/>
      <c r="AR579" s="71"/>
      <c r="AS579" s="76"/>
      <c r="AT579" s="74"/>
      <c r="AU579" s="73"/>
      <c r="AV579" s="74"/>
      <c r="AW579" s="73"/>
      <c r="AX579" s="73"/>
      <c r="AY579" s="73"/>
      <c r="AZ579" s="73"/>
      <c r="BA579" s="73"/>
      <c r="BB579" s="73"/>
      <c r="BC579" s="73"/>
      <c r="BD579" s="75"/>
      <c r="BE579" s="73"/>
      <c r="BF579" s="75"/>
      <c r="BG579" s="73"/>
      <c r="BH579" s="75"/>
      <c r="BI579" s="76"/>
      <c r="BJ579" s="74"/>
      <c r="BK579" s="76"/>
    </row>
    <row r="580" spans="34:63" x14ac:dyDescent="0.25">
      <c r="AH580" s="69"/>
      <c r="AI580" s="70"/>
      <c r="AJ580" s="70"/>
      <c r="AK580" s="71"/>
      <c r="AL580" s="70"/>
      <c r="AM580" s="72"/>
      <c r="AN580" s="70"/>
      <c r="AO580" s="70"/>
      <c r="AP580" s="73"/>
      <c r="AQ580" s="75"/>
      <c r="AR580" s="71"/>
      <c r="AS580" s="75"/>
      <c r="AT580" s="74"/>
      <c r="AU580" s="73"/>
      <c r="AV580" s="74"/>
      <c r="AW580" s="73"/>
      <c r="AX580" s="73"/>
      <c r="AY580" s="73"/>
      <c r="AZ580" s="73"/>
      <c r="BA580" s="73"/>
      <c r="BB580" s="73"/>
      <c r="BC580" s="73"/>
      <c r="BD580" s="73"/>
      <c r="BE580" s="73"/>
      <c r="BF580" s="73"/>
      <c r="BG580" s="73"/>
      <c r="BH580" s="73"/>
      <c r="BI580" s="73"/>
      <c r="BJ580" s="74"/>
      <c r="BK580" s="75"/>
    </row>
    <row r="581" spans="34:63" x14ac:dyDescent="0.25">
      <c r="AH581" s="69"/>
      <c r="AI581" s="70"/>
      <c r="AJ581" s="70"/>
      <c r="AK581" s="71"/>
      <c r="AL581" s="70"/>
      <c r="AM581" s="72"/>
      <c r="AN581" s="70"/>
      <c r="AO581" s="70"/>
      <c r="AP581" s="73"/>
      <c r="AQ581" s="73"/>
      <c r="AR581" s="71"/>
      <c r="AS581" s="73"/>
      <c r="AT581" s="74"/>
      <c r="AU581" s="73"/>
      <c r="AV581" s="74"/>
      <c r="AW581" s="73"/>
      <c r="AX581" s="73"/>
      <c r="AY581" s="73"/>
      <c r="AZ581" s="73"/>
      <c r="BA581" s="73"/>
      <c r="BB581" s="73"/>
      <c r="BC581" s="73"/>
      <c r="BD581" s="73"/>
      <c r="BE581" s="73"/>
      <c r="BF581" s="73"/>
      <c r="BG581" s="73"/>
      <c r="BH581" s="73"/>
      <c r="BI581" s="73"/>
      <c r="BJ581" s="74"/>
      <c r="BK581" s="73"/>
    </row>
    <row r="582" spans="34:63" x14ac:dyDescent="0.25">
      <c r="AH582" s="69"/>
      <c r="AI582" s="70"/>
      <c r="AJ582" s="70"/>
      <c r="AK582" s="71"/>
      <c r="AL582" s="70"/>
      <c r="AM582" s="72"/>
      <c r="AN582" s="70"/>
      <c r="AO582" s="70"/>
      <c r="AP582" s="75"/>
      <c r="AQ582" s="71"/>
      <c r="AR582" s="71"/>
      <c r="AS582" s="74"/>
      <c r="AT582" s="74"/>
      <c r="AU582" s="73"/>
      <c r="AV582" s="74"/>
      <c r="AW582" s="76"/>
      <c r="AX582" s="76"/>
      <c r="AY582" s="76"/>
      <c r="AZ582" s="76"/>
      <c r="BA582" s="73"/>
      <c r="BB582" s="73"/>
      <c r="BC582" s="73"/>
      <c r="BD582" s="76"/>
      <c r="BE582" s="73"/>
      <c r="BF582" s="76"/>
      <c r="BG582" s="73"/>
      <c r="BH582" s="76"/>
      <c r="BI582" s="76"/>
      <c r="BJ582" s="74"/>
      <c r="BK582" s="74"/>
    </row>
    <row r="583" spans="34:63" x14ac:dyDescent="0.25">
      <c r="AH583" s="69"/>
      <c r="AI583" s="70"/>
      <c r="AJ583" s="70"/>
      <c r="AK583" s="71"/>
      <c r="AL583" s="70"/>
      <c r="AM583" s="72"/>
      <c r="AN583" s="70"/>
      <c r="AO583" s="70"/>
      <c r="AP583" s="75"/>
      <c r="AQ583" s="71"/>
      <c r="AR583" s="71"/>
      <c r="AS583" s="74"/>
      <c r="AT583" s="74"/>
      <c r="AU583" s="73"/>
      <c r="AV583" s="74"/>
      <c r="AW583" s="76"/>
      <c r="AX583" s="76"/>
      <c r="AY583" s="76"/>
      <c r="AZ583" s="76"/>
      <c r="BA583" s="73"/>
      <c r="BB583" s="73"/>
      <c r="BC583" s="76"/>
      <c r="BD583" s="74"/>
      <c r="BE583" s="76"/>
      <c r="BF583" s="74"/>
      <c r="BG583" s="76"/>
      <c r="BH583" s="74"/>
      <c r="BI583" s="76"/>
      <c r="BJ583" s="74"/>
      <c r="BK583" s="74"/>
    </row>
    <row r="584" spans="34:63" x14ac:dyDescent="0.25">
      <c r="AH584" s="69"/>
      <c r="AI584" s="70"/>
      <c r="AJ584" s="70"/>
      <c r="AK584" s="71"/>
      <c r="AL584" s="70"/>
      <c r="AM584" s="72"/>
      <c r="AN584" s="70"/>
      <c r="AO584" s="70"/>
      <c r="AP584" s="77"/>
      <c r="AQ584" s="71"/>
      <c r="AR584" s="71"/>
      <c r="AS584" s="74"/>
      <c r="AT584" s="74"/>
      <c r="AU584" s="73"/>
      <c r="AV584" s="74"/>
      <c r="AW584" s="73"/>
      <c r="AX584" s="73"/>
      <c r="AY584" s="73"/>
      <c r="AZ584" s="73"/>
      <c r="BA584" s="73"/>
      <c r="BB584" s="73"/>
      <c r="BC584" s="73"/>
      <c r="BD584" s="73"/>
      <c r="BE584" s="73"/>
      <c r="BF584" s="73"/>
      <c r="BG584" s="73"/>
      <c r="BH584" s="73"/>
      <c r="BI584" s="73"/>
      <c r="BJ584" s="74"/>
      <c r="BK584" s="74"/>
    </row>
    <row r="585" spans="34:63" x14ac:dyDescent="0.25">
      <c r="AH585" s="69"/>
      <c r="AI585" s="70"/>
      <c r="AJ585" s="70"/>
      <c r="AK585" s="71"/>
      <c r="AL585" s="70"/>
      <c r="AM585" s="72"/>
      <c r="AN585" s="70"/>
      <c r="AO585" s="70"/>
      <c r="AP585" s="77"/>
      <c r="AQ585" s="71"/>
      <c r="AR585" s="71"/>
      <c r="AS585" s="74"/>
      <c r="AT585" s="74"/>
      <c r="AU585" s="73"/>
      <c r="AV585" s="74"/>
      <c r="AW585" s="73"/>
      <c r="AX585" s="73"/>
      <c r="AY585" s="73"/>
      <c r="AZ585" s="73"/>
      <c r="BA585" s="73"/>
      <c r="BB585" s="73"/>
      <c r="BC585" s="73"/>
      <c r="BD585" s="75"/>
      <c r="BE585" s="73"/>
      <c r="BF585" s="75"/>
      <c r="BG585" s="73"/>
      <c r="BH585" s="75"/>
      <c r="BI585" s="73"/>
      <c r="BJ585" s="74"/>
      <c r="BK585" s="74"/>
    </row>
    <row r="586" spans="34:63" x14ac:dyDescent="0.25">
      <c r="AH586" s="69"/>
      <c r="AI586" s="70"/>
      <c r="AJ586" s="70"/>
      <c r="AK586" s="71"/>
      <c r="AL586" s="70"/>
      <c r="AM586" s="72"/>
      <c r="AN586" s="70"/>
      <c r="AO586" s="70"/>
      <c r="AP586" s="77"/>
      <c r="AQ586" s="77"/>
      <c r="AR586" s="71"/>
      <c r="AS586" s="76"/>
      <c r="AT586" s="74"/>
      <c r="AU586" s="73"/>
      <c r="AV586" s="74"/>
      <c r="AW586" s="73"/>
      <c r="AX586" s="73"/>
      <c r="AY586" s="73"/>
      <c r="AZ586" s="73"/>
      <c r="BA586" s="73"/>
      <c r="BB586" s="73"/>
      <c r="BC586" s="73"/>
      <c r="BD586" s="73"/>
      <c r="BE586" s="73"/>
      <c r="BF586" s="73"/>
      <c r="BG586" s="73"/>
      <c r="BH586" s="73"/>
      <c r="BI586" s="73"/>
      <c r="BJ586" s="74"/>
      <c r="BK586" s="76"/>
    </row>
    <row r="587" spans="34:63" x14ac:dyDescent="0.25">
      <c r="AH587" s="69"/>
      <c r="AI587" s="70"/>
      <c r="AJ587" s="70"/>
      <c r="AK587" s="71"/>
      <c r="AL587" s="70"/>
      <c r="AM587" s="72"/>
      <c r="AN587" s="70"/>
      <c r="AO587" s="70"/>
      <c r="AP587" s="77"/>
      <c r="AQ587" s="71"/>
      <c r="AR587" s="71"/>
      <c r="AS587" s="74"/>
      <c r="AT587" s="74"/>
      <c r="AU587" s="73"/>
      <c r="AV587" s="74"/>
      <c r="AW587" s="73"/>
      <c r="AX587" s="73"/>
      <c r="AY587" s="73"/>
      <c r="AZ587" s="73"/>
      <c r="BA587" s="73"/>
      <c r="BB587" s="73"/>
      <c r="BC587" s="73"/>
      <c r="BD587" s="73"/>
      <c r="BE587" s="73"/>
      <c r="BF587" s="73"/>
      <c r="BG587" s="73"/>
      <c r="BH587" s="73"/>
      <c r="BI587" s="73"/>
      <c r="BJ587" s="74"/>
      <c r="BK587" s="74"/>
    </row>
    <row r="588" spans="34:63" x14ac:dyDescent="0.25">
      <c r="AH588" s="69"/>
      <c r="AI588" s="70"/>
      <c r="AJ588" s="70"/>
      <c r="AK588" s="71"/>
      <c r="AL588" s="70"/>
      <c r="AM588" s="72"/>
      <c r="AN588" s="70"/>
      <c r="AO588" s="70"/>
      <c r="AP588" s="73"/>
      <c r="AQ588" s="71"/>
      <c r="AR588" s="71"/>
      <c r="AS588" s="74"/>
      <c r="AT588" s="74"/>
      <c r="AU588" s="73"/>
      <c r="AV588" s="74"/>
      <c r="AW588" s="76"/>
      <c r="AX588" s="76"/>
      <c r="AY588" s="76"/>
      <c r="AZ588" s="76"/>
      <c r="BA588" s="73"/>
      <c r="BB588" s="73"/>
      <c r="BC588" s="73"/>
      <c r="BD588" s="75"/>
      <c r="BE588" s="75"/>
      <c r="BF588" s="75"/>
      <c r="BG588" s="75"/>
      <c r="BH588" s="75"/>
      <c r="BI588" s="76"/>
      <c r="BJ588" s="74"/>
      <c r="BK588" s="74"/>
    </row>
    <row r="589" spans="34:63" x14ac:dyDescent="0.25">
      <c r="AH589" s="69"/>
      <c r="AI589" s="70"/>
      <c r="AJ589" s="70"/>
      <c r="AK589" s="71"/>
      <c r="AL589" s="70"/>
      <c r="AM589" s="72"/>
      <c r="AN589" s="70"/>
      <c r="AO589" s="70"/>
      <c r="AP589" s="77"/>
      <c r="AQ589" s="77"/>
      <c r="AR589" s="71"/>
      <c r="AS589" s="76"/>
      <c r="AT589" s="74"/>
      <c r="AU589" s="73"/>
      <c r="AV589" s="74"/>
      <c r="AW589" s="76"/>
      <c r="AX589" s="76"/>
      <c r="AY589" s="76"/>
      <c r="AZ589" s="76"/>
      <c r="BA589" s="73"/>
      <c r="BB589" s="73"/>
      <c r="BC589" s="76"/>
      <c r="BD589" s="74"/>
      <c r="BE589" s="76"/>
      <c r="BF589" s="74"/>
      <c r="BG589" s="76"/>
      <c r="BH589" s="74"/>
      <c r="BI589" s="76"/>
      <c r="BJ589" s="74"/>
      <c r="BK589" s="76"/>
    </row>
    <row r="590" spans="34:63" x14ac:dyDescent="0.25">
      <c r="AH590" s="69"/>
      <c r="AI590" s="70"/>
      <c r="AJ590" s="70"/>
      <c r="AK590" s="71"/>
      <c r="AL590" s="70"/>
      <c r="AM590" s="72"/>
      <c r="AN590" s="70"/>
      <c r="AO590" s="70"/>
      <c r="AP590" s="77"/>
      <c r="AQ590" s="71"/>
      <c r="AR590" s="71"/>
      <c r="AS590" s="74"/>
      <c r="AT590" s="74"/>
      <c r="AU590" s="73"/>
      <c r="AV590" s="74"/>
      <c r="AW590" s="73"/>
      <c r="AX590" s="73"/>
      <c r="AY590" s="73"/>
      <c r="AZ590" s="73"/>
      <c r="BA590" s="73"/>
      <c r="BB590" s="73"/>
      <c r="BC590" s="73"/>
      <c r="BD590" s="75"/>
      <c r="BE590" s="73"/>
      <c r="BF590" s="75"/>
      <c r="BG590" s="73"/>
      <c r="BH590" s="75"/>
      <c r="BI590" s="76"/>
      <c r="BJ590" s="74"/>
      <c r="BK590" s="74"/>
    </row>
    <row r="591" spans="34:63" x14ac:dyDescent="0.25">
      <c r="AH591" s="69"/>
      <c r="AI591" s="70"/>
      <c r="AJ591" s="70"/>
      <c r="AK591" s="71"/>
      <c r="AL591" s="70"/>
      <c r="AM591" s="72"/>
      <c r="AN591" s="70"/>
      <c r="AO591" s="70"/>
      <c r="AP591" s="71"/>
      <c r="AQ591" s="71"/>
      <c r="AR591" s="71"/>
      <c r="AS591" s="74"/>
      <c r="AT591" s="74"/>
      <c r="AU591" s="73"/>
      <c r="AV591" s="74"/>
      <c r="AW591" s="76"/>
      <c r="AX591" s="76"/>
      <c r="AY591" s="76"/>
      <c r="AZ591" s="76"/>
      <c r="BA591" s="73"/>
      <c r="BB591" s="73"/>
      <c r="BC591" s="73"/>
      <c r="BD591" s="73"/>
      <c r="BE591" s="73"/>
      <c r="BF591" s="73"/>
      <c r="BG591" s="73"/>
      <c r="BH591" s="73"/>
      <c r="BI591" s="76"/>
      <c r="BJ591" s="74"/>
      <c r="BK591" s="74"/>
    </row>
    <row r="592" spans="34:63" x14ac:dyDescent="0.25">
      <c r="AH592" s="69"/>
      <c r="AI592" s="70"/>
      <c r="AJ592" s="70"/>
      <c r="AK592" s="71"/>
      <c r="AL592" s="70"/>
      <c r="AM592" s="72"/>
      <c r="AN592" s="70"/>
      <c r="AO592" s="70"/>
      <c r="AP592" s="73"/>
      <c r="AQ592" s="75"/>
      <c r="AR592" s="71"/>
      <c r="AS592" s="75"/>
      <c r="AT592" s="74"/>
      <c r="AU592" s="73"/>
      <c r="AV592" s="74"/>
      <c r="AW592" s="73"/>
      <c r="AX592" s="73"/>
      <c r="AY592" s="73"/>
      <c r="AZ592" s="73"/>
      <c r="BA592" s="73"/>
      <c r="BB592" s="73"/>
      <c r="BC592" s="73"/>
      <c r="BD592" s="73"/>
      <c r="BE592" s="73"/>
      <c r="BF592" s="73"/>
      <c r="BG592" s="73"/>
      <c r="BH592" s="73"/>
      <c r="BI592" s="73"/>
      <c r="BJ592" s="74"/>
      <c r="BK592" s="75"/>
    </row>
    <row r="593" spans="34:63" x14ac:dyDescent="0.25">
      <c r="AH593" s="69"/>
      <c r="AI593" s="70"/>
      <c r="AJ593" s="70"/>
      <c r="AK593" s="71"/>
      <c r="AL593" s="70"/>
      <c r="AM593" s="72"/>
      <c r="AN593" s="70"/>
      <c r="AO593" s="70"/>
      <c r="AP593" s="71"/>
      <c r="AQ593" s="71"/>
      <c r="AR593" s="71"/>
      <c r="AS593" s="74"/>
      <c r="AT593" s="74"/>
      <c r="AU593" s="73"/>
      <c r="AV593" s="74"/>
      <c r="AW593" s="76"/>
      <c r="AX593" s="76"/>
      <c r="AY593" s="76"/>
      <c r="AZ593" s="76"/>
      <c r="BA593" s="73"/>
      <c r="BB593" s="73"/>
      <c r="BC593" s="73"/>
      <c r="BD593" s="74"/>
      <c r="BE593" s="73"/>
      <c r="BF593" s="74"/>
      <c r="BG593" s="73"/>
      <c r="BH593" s="74"/>
      <c r="BI593" s="76"/>
      <c r="BJ593" s="74"/>
      <c r="BK593" s="74"/>
    </row>
    <row r="594" spans="34:63" x14ac:dyDescent="0.25">
      <c r="AH594" s="69"/>
      <c r="AI594" s="70"/>
      <c r="AJ594" s="70"/>
      <c r="AK594" s="71"/>
      <c r="AL594" s="70"/>
      <c r="AM594" s="72"/>
      <c r="AN594" s="70"/>
      <c r="AO594" s="70"/>
      <c r="AP594" s="77"/>
      <c r="AQ594" s="71"/>
      <c r="AR594" s="71"/>
      <c r="AS594" s="74"/>
      <c r="AT594" s="74"/>
      <c r="AU594" s="73"/>
      <c r="AV594" s="74"/>
      <c r="AW594" s="76"/>
      <c r="AX594" s="76"/>
      <c r="AY594" s="76"/>
      <c r="AZ594" s="76"/>
      <c r="BA594" s="73"/>
      <c r="BB594" s="73"/>
      <c r="BC594" s="73"/>
      <c r="BD594" s="74"/>
      <c r="BE594" s="73"/>
      <c r="BF594" s="74"/>
      <c r="BG594" s="73"/>
      <c r="BH594" s="74"/>
      <c r="BI594" s="76"/>
      <c r="BJ594" s="74"/>
      <c r="BK594" s="74"/>
    </row>
    <row r="595" spans="34:63" x14ac:dyDescent="0.25">
      <c r="AH595" s="69"/>
      <c r="AI595" s="70"/>
      <c r="AJ595" s="70"/>
      <c r="AK595" s="71"/>
      <c r="AL595" s="70"/>
      <c r="AM595" s="72"/>
      <c r="AN595" s="70"/>
      <c r="AO595" s="70"/>
      <c r="AP595" s="77"/>
      <c r="AQ595" s="71"/>
      <c r="AR595" s="71"/>
      <c r="AS595" s="74"/>
      <c r="AT595" s="74"/>
      <c r="AU595" s="73"/>
      <c r="AV595" s="74"/>
      <c r="AW595" s="76"/>
      <c r="AX595" s="76"/>
      <c r="AY595" s="76"/>
      <c r="AZ595" s="76"/>
      <c r="BA595" s="73"/>
      <c r="BB595" s="73"/>
      <c r="BC595" s="73"/>
      <c r="BD595" s="74"/>
      <c r="BE595" s="73"/>
      <c r="BF595" s="74"/>
      <c r="BG595" s="73"/>
      <c r="BH595" s="74"/>
      <c r="BI595" s="76"/>
      <c r="BJ595" s="74"/>
      <c r="BK595" s="74"/>
    </row>
    <row r="596" spans="34:63" x14ac:dyDescent="0.25">
      <c r="AH596" s="69"/>
      <c r="AI596" s="70"/>
      <c r="AJ596" s="70"/>
      <c r="AK596" s="71"/>
      <c r="AL596" s="70"/>
      <c r="AM596" s="72"/>
      <c r="AN596" s="70"/>
      <c r="AO596" s="70"/>
      <c r="AP596" s="71"/>
      <c r="AQ596" s="71"/>
      <c r="AR596" s="71"/>
      <c r="AS596" s="74"/>
      <c r="AT596" s="74"/>
      <c r="AU596" s="73"/>
      <c r="AV596" s="74"/>
      <c r="AW596" s="76"/>
      <c r="AX596" s="76"/>
      <c r="AY596" s="76"/>
      <c r="AZ596" s="76"/>
      <c r="BA596" s="73"/>
      <c r="BB596" s="73"/>
      <c r="BC596" s="73"/>
      <c r="BD596" s="76"/>
      <c r="BE596" s="73"/>
      <c r="BF596" s="76"/>
      <c r="BG596" s="73"/>
      <c r="BH596" s="76"/>
      <c r="BI596" s="76"/>
      <c r="BJ596" s="74"/>
      <c r="BK596" s="74"/>
    </row>
    <row r="597" spans="34:63" x14ac:dyDescent="0.25">
      <c r="AH597" s="69"/>
      <c r="AI597" s="70"/>
      <c r="AJ597" s="70"/>
      <c r="AK597" s="71"/>
      <c r="AL597" s="70"/>
      <c r="AM597" s="72"/>
      <c r="AN597" s="70"/>
      <c r="AO597" s="70"/>
      <c r="AP597" s="71"/>
      <c r="AQ597" s="71"/>
      <c r="AR597" s="71"/>
      <c r="AS597" s="74"/>
      <c r="AT597" s="74"/>
      <c r="AU597" s="73"/>
      <c r="AV597" s="74"/>
      <c r="AW597" s="76"/>
      <c r="AX597" s="76"/>
      <c r="AY597" s="76"/>
      <c r="AZ597" s="76"/>
      <c r="BA597" s="76"/>
      <c r="BB597" s="76"/>
      <c r="BC597" s="75"/>
      <c r="BD597" s="74"/>
      <c r="BE597" s="75"/>
      <c r="BF597" s="74"/>
      <c r="BG597" s="75"/>
      <c r="BH597" s="74"/>
      <c r="BI597" s="76"/>
      <c r="BJ597" s="74"/>
      <c r="BK597" s="74"/>
    </row>
    <row r="598" spans="34:63" x14ac:dyDescent="0.25">
      <c r="AH598" s="69"/>
      <c r="AI598" s="70"/>
      <c r="AJ598" s="70"/>
      <c r="AK598" s="71"/>
      <c r="AL598" s="70"/>
      <c r="AM598" s="72"/>
      <c r="AN598" s="70"/>
      <c r="AO598" s="70"/>
      <c r="AP598" s="77"/>
      <c r="AQ598" s="71"/>
      <c r="AR598" s="71"/>
      <c r="AS598" s="74"/>
      <c r="AT598" s="74"/>
      <c r="AU598" s="73"/>
      <c r="AV598" s="74"/>
      <c r="AW598" s="76"/>
      <c r="AX598" s="76"/>
      <c r="AY598" s="76"/>
      <c r="AZ598" s="76"/>
      <c r="BA598" s="73"/>
      <c r="BB598" s="73"/>
      <c r="BC598" s="75"/>
      <c r="BD598" s="74"/>
      <c r="BE598" s="75"/>
      <c r="BF598" s="74"/>
      <c r="BG598" s="75"/>
      <c r="BH598" s="74"/>
      <c r="BI598" s="76"/>
      <c r="BJ598" s="74"/>
      <c r="BK598" s="74"/>
    </row>
    <row r="599" spans="34:63" x14ac:dyDescent="0.25">
      <c r="AH599" s="69"/>
      <c r="AI599" s="70"/>
      <c r="AJ599" s="70"/>
      <c r="AK599" s="71"/>
      <c r="AL599" s="70"/>
      <c r="AM599" s="72"/>
      <c r="AN599" s="70"/>
      <c r="AO599" s="70"/>
      <c r="AP599" s="71"/>
      <c r="AQ599" s="71"/>
      <c r="AR599" s="71"/>
      <c r="AS599" s="74"/>
      <c r="AT599" s="74"/>
      <c r="AU599" s="73"/>
      <c r="AV599" s="74"/>
      <c r="AW599" s="76"/>
      <c r="AX599" s="76"/>
      <c r="AY599" s="76"/>
      <c r="AZ599" s="76"/>
      <c r="BA599" s="73"/>
      <c r="BB599" s="73"/>
      <c r="BC599" s="73"/>
      <c r="BD599" s="76"/>
      <c r="BE599" s="73"/>
      <c r="BF599" s="76"/>
      <c r="BG599" s="73"/>
      <c r="BH599" s="76"/>
      <c r="BI599" s="76"/>
      <c r="BJ599" s="74"/>
      <c r="BK599" s="74"/>
    </row>
    <row r="600" spans="34:63" x14ac:dyDescent="0.25">
      <c r="AH600" s="69"/>
      <c r="AI600" s="70"/>
      <c r="AJ600" s="70"/>
      <c r="AK600" s="71"/>
      <c r="AL600" s="70"/>
      <c r="AM600" s="72"/>
      <c r="AN600" s="70"/>
      <c r="AO600" s="70"/>
      <c r="AP600" s="75"/>
      <c r="AQ600" s="75"/>
      <c r="AR600" s="71"/>
      <c r="AS600" s="75"/>
      <c r="AT600" s="74"/>
      <c r="AU600" s="73"/>
      <c r="AV600" s="74"/>
      <c r="AW600" s="73"/>
      <c r="AX600" s="73"/>
      <c r="AY600" s="73"/>
      <c r="AZ600" s="73"/>
      <c r="BA600" s="73"/>
      <c r="BB600" s="73"/>
      <c r="BC600" s="73"/>
      <c r="BD600" s="73"/>
      <c r="BE600" s="73"/>
      <c r="BF600" s="73"/>
      <c r="BG600" s="73"/>
      <c r="BH600" s="73"/>
      <c r="BI600" s="73"/>
      <c r="BJ600" s="74"/>
      <c r="BK600" s="75"/>
    </row>
    <row r="601" spans="34:63" x14ac:dyDescent="0.25">
      <c r="AH601" s="69"/>
      <c r="AI601" s="70"/>
      <c r="AJ601" s="70"/>
      <c r="AK601" s="71"/>
      <c r="AL601" s="70"/>
      <c r="AM601" s="72"/>
      <c r="AN601" s="70"/>
      <c r="AO601" s="70"/>
      <c r="AP601" s="73"/>
      <c r="AQ601" s="71"/>
      <c r="AR601" s="71"/>
      <c r="AS601" s="74"/>
      <c r="AT601" s="74"/>
      <c r="AU601" s="73"/>
      <c r="AV601" s="74"/>
      <c r="AW601" s="73"/>
      <c r="AX601" s="73"/>
      <c r="AY601" s="73"/>
      <c r="AZ601" s="73"/>
      <c r="BA601" s="73"/>
      <c r="BB601" s="73"/>
      <c r="BC601" s="73"/>
      <c r="BD601" s="73"/>
      <c r="BE601" s="73"/>
      <c r="BF601" s="73"/>
      <c r="BG601" s="73"/>
      <c r="BH601" s="73"/>
      <c r="BI601" s="73"/>
      <c r="BJ601" s="74"/>
      <c r="BK601" s="74"/>
    </row>
    <row r="602" spans="34:63" x14ac:dyDescent="0.25">
      <c r="AH602" s="69"/>
      <c r="AI602" s="70"/>
      <c r="AJ602" s="70"/>
      <c r="AK602" s="71"/>
      <c r="AL602" s="70"/>
      <c r="AM602" s="72"/>
      <c r="AN602" s="70"/>
      <c r="AO602" s="70"/>
      <c r="AP602" s="73"/>
      <c r="AQ602" s="75"/>
      <c r="AR602" s="71"/>
      <c r="AS602" s="75"/>
      <c r="AT602" s="74"/>
      <c r="AU602" s="73"/>
      <c r="AV602" s="74"/>
      <c r="AW602" s="73"/>
      <c r="AX602" s="73"/>
      <c r="AY602" s="73"/>
      <c r="AZ602" s="73"/>
      <c r="BA602" s="73"/>
      <c r="BB602" s="73"/>
      <c r="BC602" s="73"/>
      <c r="BD602" s="75"/>
      <c r="BE602" s="73"/>
      <c r="BF602" s="75"/>
      <c r="BG602" s="73"/>
      <c r="BH602" s="75"/>
      <c r="BI602" s="73"/>
      <c r="BJ602" s="74"/>
      <c r="BK602" s="75"/>
    </row>
    <row r="603" spans="34:63" x14ac:dyDescent="0.25">
      <c r="AH603" s="69"/>
      <c r="AI603" s="70"/>
      <c r="AJ603" s="70"/>
      <c r="AK603" s="71"/>
      <c r="AL603" s="70"/>
      <c r="AM603" s="72"/>
      <c r="AN603" s="70"/>
      <c r="AO603" s="70"/>
      <c r="AP603" s="71"/>
      <c r="AQ603" s="71"/>
      <c r="AR603" s="71"/>
      <c r="AS603" s="74"/>
      <c r="AT603" s="74"/>
      <c r="AU603" s="73"/>
      <c r="AV603" s="74"/>
      <c r="AW603" s="73"/>
      <c r="AX603" s="73"/>
      <c r="AY603" s="73"/>
      <c r="AZ603" s="73"/>
      <c r="BA603" s="73"/>
      <c r="BB603" s="73"/>
      <c r="BC603" s="73"/>
      <c r="BD603" s="75"/>
      <c r="BE603" s="73"/>
      <c r="BF603" s="75"/>
      <c r="BG603" s="73"/>
      <c r="BH603" s="75"/>
      <c r="BI603" s="73"/>
      <c r="BJ603" s="74"/>
      <c r="BK603" s="74"/>
    </row>
    <row r="604" spans="34:63" x14ac:dyDescent="0.25">
      <c r="AH604" s="69"/>
      <c r="AI604" s="70"/>
      <c r="AJ604" s="70"/>
      <c r="AK604" s="71"/>
      <c r="AL604" s="70"/>
      <c r="AM604" s="72"/>
      <c r="AN604" s="70"/>
      <c r="AO604" s="70"/>
      <c r="AP604" s="77"/>
      <c r="AQ604" s="71"/>
      <c r="AR604" s="71"/>
      <c r="AS604" s="74"/>
      <c r="AT604" s="74"/>
      <c r="AU604" s="73"/>
      <c r="AV604" s="74"/>
      <c r="AW604" s="73"/>
      <c r="AX604" s="73"/>
      <c r="AY604" s="73"/>
      <c r="AZ604" s="73"/>
      <c r="BA604" s="73"/>
      <c r="BB604" s="73"/>
      <c r="BC604" s="73"/>
      <c r="BD604" s="73"/>
      <c r="BE604" s="73"/>
      <c r="BF604" s="73"/>
      <c r="BG604" s="73"/>
      <c r="BH604" s="73"/>
      <c r="BI604" s="76"/>
      <c r="BJ604" s="74"/>
      <c r="BK604" s="74"/>
    </row>
    <row r="605" spans="34:63" x14ac:dyDescent="0.25">
      <c r="AH605" s="69"/>
      <c r="AI605" s="70"/>
      <c r="AJ605" s="70"/>
      <c r="AK605" s="71"/>
      <c r="AL605" s="70"/>
      <c r="AM605" s="72"/>
      <c r="AN605" s="70"/>
      <c r="AO605" s="70"/>
      <c r="AP605" s="77"/>
      <c r="AQ605" s="77"/>
      <c r="AR605" s="71"/>
      <c r="AS605" s="76"/>
      <c r="AT605" s="74"/>
      <c r="AU605" s="73"/>
      <c r="AV605" s="74"/>
      <c r="AW605" s="76"/>
      <c r="AX605" s="76"/>
      <c r="AY605" s="76"/>
      <c r="AZ605" s="76"/>
      <c r="BA605" s="73"/>
      <c r="BB605" s="73"/>
      <c r="BC605" s="73"/>
      <c r="BD605" s="76"/>
      <c r="BE605" s="73"/>
      <c r="BF605" s="76"/>
      <c r="BG605" s="73"/>
      <c r="BH605" s="76"/>
      <c r="BI605" s="76"/>
      <c r="BJ605" s="74"/>
      <c r="BK605" s="76"/>
    </row>
    <row r="606" spans="34:63" x14ac:dyDescent="0.25">
      <c r="AH606" s="69"/>
      <c r="AI606" s="70"/>
      <c r="AJ606" s="70"/>
      <c r="AK606" s="71"/>
      <c r="AL606" s="70"/>
      <c r="AM606" s="72"/>
      <c r="AN606" s="70"/>
      <c r="AO606" s="70"/>
      <c r="AP606" s="75"/>
      <c r="AQ606" s="71"/>
      <c r="AR606" s="71"/>
      <c r="AS606" s="74"/>
      <c r="AT606" s="74"/>
      <c r="AU606" s="73"/>
      <c r="AV606" s="74"/>
      <c r="AW606" s="76"/>
      <c r="AX606" s="76"/>
      <c r="AY606" s="76"/>
      <c r="AZ606" s="76"/>
      <c r="BA606" s="73"/>
      <c r="BB606" s="73"/>
      <c r="BC606" s="73"/>
      <c r="BD606" s="73"/>
      <c r="BE606" s="73"/>
      <c r="BF606" s="73"/>
      <c r="BG606" s="73"/>
      <c r="BH606" s="73"/>
      <c r="BI606" s="76"/>
      <c r="BJ606" s="74"/>
      <c r="BK606" s="74"/>
    </row>
    <row r="607" spans="34:63" x14ac:dyDescent="0.25">
      <c r="AH607" s="69"/>
      <c r="AI607" s="70"/>
      <c r="AJ607" s="70"/>
      <c r="AK607" s="71"/>
      <c r="AL607" s="70"/>
      <c r="AM607" s="72"/>
      <c r="AN607" s="70"/>
      <c r="AO607" s="70"/>
      <c r="AP607" s="75"/>
      <c r="AQ607" s="75"/>
      <c r="AR607" s="71"/>
      <c r="AS607" s="75"/>
      <c r="AT607" s="74"/>
      <c r="AU607" s="73"/>
      <c r="AV607" s="74"/>
      <c r="AW607" s="76"/>
      <c r="AX607" s="76"/>
      <c r="AY607" s="76"/>
      <c r="AZ607" s="76"/>
      <c r="BA607" s="73"/>
      <c r="BB607" s="73"/>
      <c r="BC607" s="76"/>
      <c r="BD607" s="76"/>
      <c r="BE607" s="76"/>
      <c r="BF607" s="76"/>
      <c r="BG607" s="76"/>
      <c r="BH607" s="76"/>
      <c r="BI607" s="76"/>
      <c r="BJ607" s="74"/>
      <c r="BK607" s="75"/>
    </row>
    <row r="608" spans="34:63" x14ac:dyDescent="0.25">
      <c r="AH608" s="69"/>
      <c r="AI608" s="70"/>
      <c r="AJ608" s="70"/>
      <c r="AK608" s="71"/>
      <c r="AL608" s="70"/>
      <c r="AM608" s="72"/>
      <c r="AN608" s="70"/>
      <c r="AO608" s="70"/>
      <c r="AP608" s="77"/>
      <c r="AQ608" s="73"/>
      <c r="AR608" s="71"/>
      <c r="AS608" s="76"/>
      <c r="AT608" s="74"/>
      <c r="AU608" s="73"/>
      <c r="AV608" s="74"/>
      <c r="AW608" s="73"/>
      <c r="AX608" s="73"/>
      <c r="AY608" s="73"/>
      <c r="AZ608" s="73"/>
      <c r="BA608" s="73"/>
      <c r="BB608" s="73"/>
      <c r="BC608" s="73"/>
      <c r="BD608" s="73"/>
      <c r="BE608" s="73"/>
      <c r="BF608" s="73"/>
      <c r="BG608" s="73"/>
      <c r="BH608" s="73"/>
      <c r="BI608" s="73"/>
      <c r="BJ608" s="74"/>
      <c r="BK608" s="76"/>
    </row>
    <row r="609" spans="34:63" x14ac:dyDescent="0.25">
      <c r="AH609" s="69"/>
      <c r="AI609" s="70"/>
      <c r="AJ609" s="70"/>
      <c r="AK609" s="71"/>
      <c r="AL609" s="70"/>
      <c r="AM609" s="72"/>
      <c r="AN609" s="70"/>
      <c r="AO609" s="70"/>
      <c r="AP609" s="73"/>
      <c r="AQ609" s="75"/>
      <c r="AR609" s="71"/>
      <c r="AS609" s="75"/>
      <c r="AT609" s="74"/>
      <c r="AU609" s="73"/>
      <c r="AV609" s="74"/>
      <c r="AW609" s="73"/>
      <c r="AX609" s="73"/>
      <c r="AY609" s="73"/>
      <c r="AZ609" s="73"/>
      <c r="BA609" s="73"/>
      <c r="BB609" s="73"/>
      <c r="BC609" s="73"/>
      <c r="BD609" s="75"/>
      <c r="BE609" s="73"/>
      <c r="BF609" s="75"/>
      <c r="BG609" s="73"/>
      <c r="BH609" s="75"/>
      <c r="BI609" s="73"/>
      <c r="BJ609" s="74"/>
      <c r="BK609" s="75"/>
    </row>
    <row r="610" spans="34:63" x14ac:dyDescent="0.25">
      <c r="AH610" s="69"/>
      <c r="AI610" s="70"/>
      <c r="AJ610" s="70"/>
      <c r="AK610" s="71"/>
      <c r="AL610" s="70"/>
      <c r="AM610" s="72"/>
      <c r="AN610" s="70"/>
      <c r="AO610" s="70"/>
      <c r="AP610" s="73"/>
      <c r="AQ610" s="71"/>
      <c r="AR610" s="71"/>
      <c r="AS610" s="74"/>
      <c r="AT610" s="74"/>
      <c r="AU610" s="73"/>
      <c r="AV610" s="74"/>
      <c r="AW610" s="73"/>
      <c r="AX610" s="73"/>
      <c r="AY610" s="73"/>
      <c r="AZ610" s="73"/>
      <c r="BA610" s="73"/>
      <c r="BB610" s="73"/>
      <c r="BC610" s="73"/>
      <c r="BD610" s="73"/>
      <c r="BE610" s="73"/>
      <c r="BF610" s="73"/>
      <c r="BG610" s="73"/>
      <c r="BH610" s="73"/>
      <c r="BI610" s="73"/>
      <c r="BJ610" s="74"/>
      <c r="BK610" s="74"/>
    </row>
    <row r="611" spans="34:63" x14ac:dyDescent="0.25">
      <c r="AH611" s="69"/>
      <c r="AI611" s="70"/>
      <c r="AJ611" s="70"/>
      <c r="AK611" s="71"/>
      <c r="AL611" s="70"/>
      <c r="AM611" s="72"/>
      <c r="AN611" s="70"/>
      <c r="AO611" s="70"/>
      <c r="AP611" s="71"/>
      <c r="AQ611" s="71"/>
      <c r="AR611" s="71"/>
      <c r="AS611" s="74"/>
      <c r="AT611" s="74"/>
      <c r="AU611" s="73"/>
      <c r="AV611" s="74"/>
      <c r="AW611" s="73"/>
      <c r="AX611" s="73"/>
      <c r="AY611" s="73"/>
      <c r="AZ611" s="73"/>
      <c r="BA611" s="73"/>
      <c r="BB611" s="73"/>
      <c r="BC611" s="73"/>
      <c r="BD611" s="73"/>
      <c r="BE611" s="73"/>
      <c r="BF611" s="73"/>
      <c r="BG611" s="73"/>
      <c r="BH611" s="73"/>
      <c r="BI611" s="76"/>
      <c r="BJ611" s="74"/>
      <c r="BK611" s="74"/>
    </row>
    <row r="612" spans="34:63" x14ac:dyDescent="0.25">
      <c r="AH612" s="69"/>
      <c r="AI612" s="70"/>
      <c r="AJ612" s="70"/>
      <c r="AK612" s="71"/>
      <c r="AL612" s="70"/>
      <c r="AM612" s="72"/>
      <c r="AN612" s="70"/>
      <c r="AO612" s="70"/>
      <c r="AP612" s="71"/>
      <c r="AQ612" s="71"/>
      <c r="AR612" s="71"/>
      <c r="AS612" s="74"/>
      <c r="AT612" s="74"/>
      <c r="AU612" s="73"/>
      <c r="AV612" s="74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4"/>
      <c r="BK612" s="74"/>
    </row>
    <row r="613" spans="34:63" x14ac:dyDescent="0.25">
      <c r="AH613" s="69"/>
      <c r="AI613" s="70"/>
      <c r="AJ613" s="70"/>
      <c r="AK613" s="71"/>
      <c r="AL613" s="70"/>
      <c r="AM613" s="72"/>
      <c r="AN613" s="70"/>
      <c r="AO613" s="70"/>
      <c r="AP613" s="71"/>
      <c r="AQ613" s="71"/>
      <c r="AR613" s="71"/>
      <c r="AS613" s="74"/>
      <c r="AT613" s="74"/>
      <c r="AU613" s="73"/>
      <c r="AV613" s="74"/>
      <c r="AW613" s="76"/>
      <c r="AX613" s="76"/>
      <c r="AY613" s="76"/>
      <c r="AZ613" s="76"/>
      <c r="BA613" s="73"/>
      <c r="BB613" s="73"/>
      <c r="BC613" s="73"/>
      <c r="BD613" s="76"/>
      <c r="BE613" s="73"/>
      <c r="BF613" s="76"/>
      <c r="BG613" s="73"/>
      <c r="BH613" s="76"/>
      <c r="BI613" s="76"/>
      <c r="BJ613" s="74"/>
      <c r="BK613" s="74"/>
    </row>
    <row r="614" spans="34:63" x14ac:dyDescent="0.25">
      <c r="AH614" s="69"/>
      <c r="AI614" s="70"/>
      <c r="AJ614" s="70"/>
      <c r="AK614" s="71"/>
      <c r="AL614" s="70"/>
      <c r="AM614" s="72"/>
      <c r="AN614" s="70"/>
      <c r="AO614" s="70"/>
      <c r="AP614" s="71"/>
      <c r="AQ614" s="75"/>
      <c r="AR614" s="71"/>
      <c r="AS614" s="74"/>
      <c r="AT614" s="74"/>
      <c r="AU614" s="73"/>
      <c r="AV614" s="74"/>
      <c r="AW614" s="73"/>
      <c r="AX614" s="73"/>
      <c r="AY614" s="73"/>
      <c r="AZ614" s="73"/>
      <c r="BA614" s="73"/>
      <c r="BB614" s="73"/>
      <c r="BC614" s="73"/>
      <c r="BD614" s="73"/>
      <c r="BE614" s="73"/>
      <c r="BF614" s="73"/>
      <c r="BG614" s="73"/>
      <c r="BH614" s="73"/>
      <c r="BI614" s="73"/>
      <c r="BJ614" s="74"/>
      <c r="BK614" s="74"/>
    </row>
    <row r="615" spans="34:63" x14ac:dyDescent="0.25">
      <c r="AH615" s="69"/>
      <c r="AI615" s="70"/>
      <c r="AJ615" s="70"/>
      <c r="AK615" s="71"/>
      <c r="AL615" s="70"/>
      <c r="AM615" s="72"/>
      <c r="AN615" s="70"/>
      <c r="AO615" s="70"/>
      <c r="AP615" s="73"/>
      <c r="AQ615" s="71"/>
      <c r="AR615" s="71"/>
      <c r="AS615" s="74"/>
      <c r="AT615" s="74"/>
      <c r="AU615" s="73"/>
      <c r="AV615" s="74"/>
      <c r="AW615" s="76"/>
      <c r="AX615" s="76"/>
      <c r="AY615" s="76"/>
      <c r="AZ615" s="76"/>
      <c r="BA615" s="73"/>
      <c r="BB615" s="73"/>
      <c r="BC615" s="73"/>
      <c r="BD615" s="76"/>
      <c r="BE615" s="73"/>
      <c r="BF615" s="76"/>
      <c r="BG615" s="73"/>
      <c r="BH615" s="76"/>
      <c r="BI615" s="76"/>
      <c r="BJ615" s="74"/>
      <c r="BK615" s="74"/>
    </row>
    <row r="616" spans="34:63" x14ac:dyDescent="0.25">
      <c r="AH616" s="69"/>
      <c r="AI616" s="70"/>
      <c r="AJ616" s="70"/>
      <c r="AK616" s="71"/>
      <c r="AL616" s="70"/>
      <c r="AM616" s="72"/>
      <c r="AN616" s="70"/>
      <c r="AO616" s="70"/>
      <c r="AP616" s="71"/>
      <c r="AQ616" s="71"/>
      <c r="AR616" s="71"/>
      <c r="AS616" s="74"/>
      <c r="AT616" s="74"/>
      <c r="AU616" s="73"/>
      <c r="AV616" s="74"/>
      <c r="AW616" s="76"/>
      <c r="AX616" s="76"/>
      <c r="AY616" s="76"/>
      <c r="AZ616" s="76"/>
      <c r="BA616" s="74"/>
      <c r="BB616" s="74"/>
      <c r="BC616" s="73"/>
      <c r="BD616" s="74"/>
      <c r="BE616" s="73"/>
      <c r="BF616" s="74"/>
      <c r="BG616" s="73"/>
      <c r="BH616" s="74"/>
      <c r="BI616" s="76"/>
      <c r="BJ616" s="74"/>
      <c r="BK616" s="74"/>
    </row>
    <row r="617" spans="34:63" x14ac:dyDescent="0.25">
      <c r="AH617" s="69"/>
      <c r="AI617" s="70"/>
      <c r="AJ617" s="70"/>
      <c r="AK617" s="71"/>
      <c r="AL617" s="70"/>
      <c r="AM617" s="72"/>
      <c r="AN617" s="70"/>
      <c r="AO617" s="70"/>
      <c r="AP617" s="75"/>
      <c r="AQ617" s="71"/>
      <c r="AR617" s="71"/>
      <c r="AS617" s="74"/>
      <c r="AT617" s="74"/>
      <c r="AU617" s="73"/>
      <c r="AV617" s="74"/>
      <c r="AW617" s="76"/>
      <c r="AX617" s="76"/>
      <c r="AY617" s="76"/>
      <c r="AZ617" s="76"/>
      <c r="BA617" s="73"/>
      <c r="BB617" s="73"/>
      <c r="BC617" s="73"/>
      <c r="BD617" s="73"/>
      <c r="BE617" s="73"/>
      <c r="BF617" s="73"/>
      <c r="BG617" s="73"/>
      <c r="BH617" s="73"/>
      <c r="BI617" s="76"/>
      <c r="BJ617" s="74"/>
      <c r="BK617" s="74"/>
    </row>
    <row r="618" spans="34:63" x14ac:dyDescent="0.25">
      <c r="AH618" s="69"/>
      <c r="AI618" s="70"/>
      <c r="AJ618" s="70"/>
      <c r="AK618" s="71"/>
      <c r="AL618" s="70"/>
      <c r="AM618" s="72"/>
      <c r="AN618" s="70"/>
      <c r="AO618" s="70"/>
      <c r="AP618" s="71"/>
      <c r="AQ618" s="71"/>
      <c r="AR618" s="71"/>
      <c r="AS618" s="74"/>
      <c r="AT618" s="74"/>
      <c r="AU618" s="73"/>
      <c r="AV618" s="74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4"/>
      <c r="BK618" s="74"/>
    </row>
    <row r="619" spans="34:63" x14ac:dyDescent="0.25">
      <c r="AH619" s="69"/>
      <c r="AI619" s="70"/>
      <c r="AJ619" s="70"/>
      <c r="AK619" s="71"/>
      <c r="AL619" s="70"/>
      <c r="AM619" s="72"/>
      <c r="AN619" s="70"/>
      <c r="AO619" s="70"/>
      <c r="AP619" s="77"/>
      <c r="AQ619" s="71"/>
      <c r="AR619" s="71"/>
      <c r="AS619" s="74"/>
      <c r="AT619" s="74"/>
      <c r="AU619" s="73"/>
      <c r="AV619" s="74"/>
      <c r="AW619" s="73"/>
      <c r="AX619" s="73"/>
      <c r="AY619" s="73"/>
      <c r="AZ619" s="73"/>
      <c r="BA619" s="73"/>
      <c r="BB619" s="73"/>
      <c r="BC619" s="73"/>
      <c r="BD619" s="73"/>
      <c r="BE619" s="73"/>
      <c r="BF619" s="73"/>
      <c r="BG619" s="73"/>
      <c r="BH619" s="73"/>
      <c r="BI619" s="73"/>
      <c r="BJ619" s="74"/>
      <c r="BK619" s="74"/>
    </row>
    <row r="620" spans="34:63" x14ac:dyDescent="0.25">
      <c r="AH620" s="69"/>
      <c r="AI620" s="70"/>
      <c r="AJ620" s="70"/>
      <c r="AK620" s="71"/>
      <c r="AL620" s="70"/>
      <c r="AM620" s="72"/>
      <c r="AN620" s="70"/>
      <c r="AO620" s="70"/>
      <c r="AP620" s="71"/>
      <c r="AQ620" s="71"/>
      <c r="AR620" s="71"/>
      <c r="AS620" s="74"/>
      <c r="AT620" s="74"/>
      <c r="AU620" s="73"/>
      <c r="AV620" s="74"/>
      <c r="AW620" s="76"/>
      <c r="AX620" s="76"/>
      <c r="AY620" s="76"/>
      <c r="AZ620" s="76"/>
      <c r="BA620" s="74"/>
      <c r="BB620" s="74"/>
      <c r="BC620" s="73"/>
      <c r="BD620" s="74"/>
      <c r="BE620" s="73"/>
      <c r="BF620" s="74"/>
      <c r="BG620" s="73"/>
      <c r="BH620" s="74"/>
      <c r="BI620" s="76"/>
      <c r="BJ620" s="74"/>
      <c r="BK620" s="74"/>
    </row>
    <row r="621" spans="34:63" x14ac:dyDescent="0.25">
      <c r="AH621" s="69"/>
      <c r="AI621" s="70"/>
      <c r="AJ621" s="70"/>
      <c r="AK621" s="71"/>
      <c r="AL621" s="70"/>
      <c r="AM621" s="72"/>
      <c r="AN621" s="70"/>
      <c r="AO621" s="70"/>
      <c r="AP621" s="75"/>
      <c r="AQ621" s="71"/>
      <c r="AR621" s="71"/>
      <c r="AS621" s="74"/>
      <c r="AT621" s="74"/>
      <c r="AU621" s="73"/>
      <c r="AV621" s="74"/>
      <c r="AW621" s="76"/>
      <c r="AX621" s="76"/>
      <c r="AY621" s="76"/>
      <c r="AZ621" s="76"/>
      <c r="BA621" s="73"/>
      <c r="BB621" s="73"/>
      <c r="BC621" s="75"/>
      <c r="BD621" s="75"/>
      <c r="BE621" s="75"/>
      <c r="BF621" s="75"/>
      <c r="BG621" s="75"/>
      <c r="BH621" s="75"/>
      <c r="BI621" s="76"/>
      <c r="BJ621" s="74"/>
      <c r="BK621" s="74"/>
    </row>
    <row r="622" spans="34:63" x14ac:dyDescent="0.25">
      <c r="AH622" s="69"/>
      <c r="AI622" s="70"/>
      <c r="AJ622" s="70"/>
      <c r="AK622" s="71"/>
      <c r="AL622" s="70"/>
      <c r="AM622" s="72"/>
      <c r="AN622" s="70"/>
      <c r="AO622" s="70"/>
      <c r="AP622" s="71"/>
      <c r="AQ622" s="71"/>
      <c r="AR622" s="71"/>
      <c r="AS622" s="74"/>
      <c r="AT622" s="74"/>
      <c r="AU622" s="73"/>
      <c r="AV622" s="74"/>
      <c r="AW622" s="76"/>
      <c r="AX622" s="76"/>
      <c r="AY622" s="76"/>
      <c r="AZ622" s="76"/>
      <c r="BA622" s="73"/>
      <c r="BB622" s="73"/>
      <c r="BC622" s="73"/>
      <c r="BD622" s="74"/>
      <c r="BE622" s="73"/>
      <c r="BF622" s="74"/>
      <c r="BG622" s="73"/>
      <c r="BH622" s="74"/>
      <c r="BI622" s="76"/>
      <c r="BJ622" s="74"/>
      <c r="BK622" s="74"/>
    </row>
    <row r="623" spans="34:63" x14ac:dyDescent="0.25">
      <c r="AH623" s="69"/>
      <c r="AI623" s="70"/>
      <c r="AJ623" s="70"/>
      <c r="AK623" s="71"/>
      <c r="AL623" s="70"/>
      <c r="AM623" s="72"/>
      <c r="AN623" s="70"/>
      <c r="AO623" s="70"/>
      <c r="AP623" s="75"/>
      <c r="AQ623" s="75"/>
      <c r="AR623" s="71"/>
      <c r="AS623" s="75"/>
      <c r="AT623" s="74"/>
      <c r="AU623" s="73"/>
      <c r="AV623" s="74"/>
      <c r="AW623" s="73"/>
      <c r="AX623" s="73"/>
      <c r="AY623" s="73"/>
      <c r="AZ623" s="73"/>
      <c r="BA623" s="73"/>
      <c r="BB623" s="73"/>
      <c r="BC623" s="73"/>
      <c r="BD623" s="75"/>
      <c r="BE623" s="73"/>
      <c r="BF623" s="75"/>
      <c r="BG623" s="73"/>
      <c r="BH623" s="75"/>
      <c r="BI623" s="73"/>
      <c r="BJ623" s="74"/>
      <c r="BK623" s="75"/>
    </row>
    <row r="624" spans="34:63" x14ac:dyDescent="0.25">
      <c r="AH624" s="69"/>
      <c r="AI624" s="70"/>
      <c r="AJ624" s="70"/>
      <c r="AK624" s="71"/>
      <c r="AL624" s="70"/>
      <c r="AM624" s="72"/>
      <c r="AN624" s="70"/>
      <c r="AO624" s="70"/>
      <c r="AP624" s="71"/>
      <c r="AQ624" s="71"/>
      <c r="AR624" s="71"/>
      <c r="AS624" s="74"/>
      <c r="AT624" s="74"/>
      <c r="AU624" s="73"/>
      <c r="AV624" s="74"/>
      <c r="AW624" s="73"/>
      <c r="AX624" s="73"/>
      <c r="AY624" s="73"/>
      <c r="AZ624" s="73"/>
      <c r="BA624" s="73"/>
      <c r="BB624" s="73"/>
      <c r="BC624" s="73"/>
      <c r="BD624" s="75"/>
      <c r="BE624" s="73"/>
      <c r="BF624" s="75"/>
      <c r="BG624" s="73"/>
      <c r="BH624" s="75"/>
      <c r="BI624" s="76"/>
      <c r="BJ624" s="74"/>
      <c r="BK624" s="74"/>
    </row>
    <row r="625" spans="34:63" x14ac:dyDescent="0.25">
      <c r="AH625" s="69"/>
      <c r="AI625" s="70"/>
      <c r="AJ625" s="70"/>
      <c r="AK625" s="71"/>
      <c r="AL625" s="70"/>
      <c r="AM625" s="72"/>
      <c r="AN625" s="70"/>
      <c r="AO625" s="70"/>
      <c r="AP625" s="71"/>
      <c r="AQ625" s="71"/>
      <c r="AR625" s="71"/>
      <c r="AS625" s="74"/>
      <c r="AT625" s="74"/>
      <c r="AU625" s="73"/>
      <c r="AV625" s="74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4"/>
      <c r="BK625" s="74"/>
    </row>
    <row r="626" spans="34:63" x14ac:dyDescent="0.25">
      <c r="AH626" s="69"/>
      <c r="AI626" s="70"/>
      <c r="AJ626" s="70"/>
      <c r="AK626" s="71"/>
      <c r="AL626" s="70"/>
      <c r="AM626" s="72"/>
      <c r="AN626" s="70"/>
      <c r="AO626" s="70"/>
      <c r="AP626" s="71"/>
      <c r="AQ626" s="71"/>
      <c r="AR626" s="71"/>
      <c r="AS626" s="74"/>
      <c r="AT626" s="74"/>
      <c r="AU626" s="73"/>
      <c r="AV626" s="74"/>
      <c r="AW626" s="73"/>
      <c r="AX626" s="73"/>
      <c r="AY626" s="73"/>
      <c r="AZ626" s="73"/>
      <c r="BA626" s="73"/>
      <c r="BB626" s="73"/>
      <c r="BC626" s="73"/>
      <c r="BD626" s="75"/>
      <c r="BE626" s="73"/>
      <c r="BF626" s="75"/>
      <c r="BG626" s="73"/>
      <c r="BH626" s="75"/>
      <c r="BI626" s="76"/>
      <c r="BJ626" s="74"/>
      <c r="BK626" s="74"/>
    </row>
    <row r="627" spans="34:63" x14ac:dyDescent="0.25">
      <c r="AH627" s="69"/>
      <c r="AI627" s="70"/>
      <c r="AJ627" s="70"/>
      <c r="AK627" s="71"/>
      <c r="AL627" s="70"/>
      <c r="AM627" s="72"/>
      <c r="AN627" s="70"/>
      <c r="AO627" s="70"/>
      <c r="AP627" s="73"/>
      <c r="AQ627" s="73"/>
      <c r="AR627" s="71"/>
      <c r="AS627" s="73"/>
      <c r="AT627" s="74"/>
      <c r="AU627" s="73"/>
      <c r="AV627" s="74"/>
      <c r="AW627" s="73"/>
      <c r="AX627" s="73"/>
      <c r="AY627" s="73"/>
      <c r="AZ627" s="73"/>
      <c r="BA627" s="73"/>
      <c r="BB627" s="73"/>
      <c r="BC627" s="73"/>
      <c r="BD627" s="73"/>
      <c r="BE627" s="73"/>
      <c r="BF627" s="73"/>
      <c r="BG627" s="73"/>
      <c r="BH627" s="73"/>
      <c r="BI627" s="73"/>
      <c r="BJ627" s="74"/>
      <c r="BK627" s="73"/>
    </row>
    <row r="628" spans="34:63" x14ac:dyDescent="0.25">
      <c r="AH628" s="69"/>
      <c r="AI628" s="70"/>
      <c r="AJ628" s="70"/>
      <c r="AK628" s="71"/>
      <c r="AL628" s="70"/>
      <c r="AM628" s="72"/>
      <c r="AN628" s="70"/>
      <c r="AO628" s="70"/>
      <c r="AP628" s="73"/>
      <c r="AQ628" s="71"/>
      <c r="AR628" s="71"/>
      <c r="AS628" s="74"/>
      <c r="AT628" s="74"/>
      <c r="AU628" s="73"/>
      <c r="AV628" s="74"/>
      <c r="AW628" s="76"/>
      <c r="AX628" s="76"/>
      <c r="AY628" s="76"/>
      <c r="AZ628" s="76"/>
      <c r="BA628" s="73"/>
      <c r="BB628" s="73"/>
      <c r="BC628" s="73"/>
      <c r="BD628" s="73"/>
      <c r="BE628" s="73"/>
      <c r="BF628" s="73"/>
      <c r="BG628" s="73"/>
      <c r="BH628" s="73"/>
      <c r="BI628" s="76"/>
      <c r="BJ628" s="74"/>
      <c r="BK628" s="74"/>
    </row>
    <row r="629" spans="34:63" x14ac:dyDescent="0.25">
      <c r="AH629" s="69"/>
      <c r="AI629" s="70"/>
      <c r="AJ629" s="70"/>
      <c r="AK629" s="71"/>
      <c r="AL629" s="70"/>
      <c r="AM629" s="72"/>
      <c r="AN629" s="70"/>
      <c r="AO629" s="70"/>
      <c r="AP629" s="73"/>
      <c r="AQ629" s="77"/>
      <c r="AR629" s="71"/>
      <c r="AS629" s="76"/>
      <c r="AT629" s="74"/>
      <c r="AU629" s="73"/>
      <c r="AV629" s="74"/>
      <c r="AW629" s="76"/>
      <c r="AX629" s="76"/>
      <c r="AY629" s="76"/>
      <c r="AZ629" s="76"/>
      <c r="BA629" s="73"/>
      <c r="BB629" s="73"/>
      <c r="BC629" s="73"/>
      <c r="BD629" s="73"/>
      <c r="BE629" s="73"/>
      <c r="BF629" s="73"/>
      <c r="BG629" s="73"/>
      <c r="BH629" s="73"/>
      <c r="BI629" s="76"/>
      <c r="BJ629" s="74"/>
      <c r="BK629" s="76"/>
    </row>
    <row r="630" spans="34:63" x14ac:dyDescent="0.25">
      <c r="AH630" s="69"/>
      <c r="AI630" s="70"/>
      <c r="AJ630" s="70"/>
      <c r="AK630" s="71"/>
      <c r="AL630" s="70"/>
      <c r="AM630" s="72"/>
      <c r="AN630" s="70"/>
      <c r="AO630" s="70"/>
      <c r="AP630" s="71"/>
      <c r="AQ630" s="71"/>
      <c r="AR630" s="71"/>
      <c r="AS630" s="74"/>
      <c r="AT630" s="74"/>
      <c r="AU630" s="73"/>
      <c r="AV630" s="74"/>
      <c r="AW630" s="73"/>
      <c r="AX630" s="73"/>
      <c r="AY630" s="73"/>
      <c r="AZ630" s="73"/>
      <c r="BA630" s="73"/>
      <c r="BB630" s="73"/>
      <c r="BC630" s="73"/>
      <c r="BD630" s="73"/>
      <c r="BE630" s="73"/>
      <c r="BF630" s="73"/>
      <c r="BG630" s="73"/>
      <c r="BH630" s="73"/>
      <c r="BI630" s="76"/>
      <c r="BJ630" s="74"/>
      <c r="BK630" s="74"/>
    </row>
    <row r="631" spans="34:63" x14ac:dyDescent="0.25">
      <c r="AH631" s="69"/>
      <c r="AI631" s="70"/>
      <c r="AJ631" s="70"/>
      <c r="AK631" s="71"/>
      <c r="AL631" s="70"/>
      <c r="AM631" s="72"/>
      <c r="AN631" s="70"/>
      <c r="AO631" s="70"/>
      <c r="AP631" s="71"/>
      <c r="AQ631" s="71"/>
      <c r="AR631" s="71"/>
      <c r="AS631" s="74"/>
      <c r="AT631" s="74"/>
      <c r="AU631" s="73"/>
      <c r="AV631" s="74"/>
      <c r="AW631" s="73"/>
      <c r="AX631" s="73"/>
      <c r="AY631" s="73"/>
      <c r="AZ631" s="73"/>
      <c r="BA631" s="73"/>
      <c r="BB631" s="73"/>
      <c r="BC631" s="73"/>
      <c r="BD631" s="75"/>
      <c r="BE631" s="73"/>
      <c r="BF631" s="75"/>
      <c r="BG631" s="73"/>
      <c r="BH631" s="75"/>
      <c r="BI631" s="73"/>
      <c r="BJ631" s="74"/>
      <c r="BK631" s="74"/>
    </row>
    <row r="632" spans="34:63" x14ac:dyDescent="0.25">
      <c r="AH632" s="69"/>
      <c r="AI632" s="70"/>
      <c r="AJ632" s="70"/>
      <c r="AK632" s="71"/>
      <c r="AL632" s="70"/>
      <c r="AM632" s="72"/>
      <c r="AN632" s="70"/>
      <c r="AO632" s="70"/>
      <c r="AP632" s="71"/>
      <c r="AQ632" s="75"/>
      <c r="AR632" s="71"/>
      <c r="AS632" s="74"/>
      <c r="AT632" s="74"/>
      <c r="AU632" s="73"/>
      <c r="AV632" s="74"/>
      <c r="AW632" s="73"/>
      <c r="AX632" s="73"/>
      <c r="AY632" s="73"/>
      <c r="AZ632" s="73"/>
      <c r="BA632" s="73"/>
      <c r="BB632" s="73"/>
      <c r="BC632" s="73"/>
      <c r="BD632" s="73"/>
      <c r="BE632" s="73"/>
      <c r="BF632" s="73"/>
      <c r="BG632" s="73"/>
      <c r="BH632" s="73"/>
      <c r="BI632" s="73"/>
      <c r="BJ632" s="74"/>
      <c r="BK632" s="74"/>
    </row>
    <row r="633" spans="34:63" x14ac:dyDescent="0.25">
      <c r="AH633" s="69"/>
      <c r="AI633" s="70"/>
      <c r="AJ633" s="70"/>
      <c r="AK633" s="71"/>
      <c r="AL633" s="70"/>
      <c r="AM633" s="72"/>
      <c r="AN633" s="70"/>
      <c r="AO633" s="70"/>
      <c r="AP633" s="77"/>
      <c r="AQ633" s="71"/>
      <c r="AR633" s="71"/>
      <c r="AS633" s="74"/>
      <c r="AT633" s="74"/>
      <c r="AU633" s="73"/>
      <c r="AV633" s="74"/>
      <c r="AW633" s="76"/>
      <c r="AX633" s="76"/>
      <c r="AY633" s="76"/>
      <c r="AZ633" s="76"/>
      <c r="BA633" s="73"/>
      <c r="BB633" s="73"/>
      <c r="BC633" s="73"/>
      <c r="BD633" s="74"/>
      <c r="BE633" s="73"/>
      <c r="BF633" s="74"/>
      <c r="BG633" s="73"/>
      <c r="BH633" s="74"/>
      <c r="BI633" s="76"/>
      <c r="BJ633" s="74"/>
      <c r="BK633" s="74"/>
    </row>
    <row r="634" spans="34:63" x14ac:dyDescent="0.25">
      <c r="AH634" s="69"/>
      <c r="AI634" s="70"/>
      <c r="AJ634" s="70"/>
      <c r="AK634" s="71"/>
      <c r="AL634" s="70"/>
      <c r="AM634" s="72"/>
      <c r="AN634" s="70"/>
      <c r="AO634" s="70"/>
      <c r="AP634" s="77"/>
      <c r="AQ634" s="77"/>
      <c r="AR634" s="71"/>
      <c r="AS634" s="76"/>
      <c r="AT634" s="74"/>
      <c r="AU634" s="73"/>
      <c r="AV634" s="74"/>
      <c r="AW634" s="76"/>
      <c r="AX634" s="76"/>
      <c r="AY634" s="76"/>
      <c r="AZ634" s="76"/>
      <c r="BA634" s="73"/>
      <c r="BB634" s="73"/>
      <c r="BC634" s="73"/>
      <c r="BD634" s="74"/>
      <c r="BE634" s="73"/>
      <c r="BF634" s="74"/>
      <c r="BG634" s="73"/>
      <c r="BH634" s="74"/>
      <c r="BI634" s="76"/>
      <c r="BJ634" s="74"/>
      <c r="BK634" s="76"/>
    </row>
    <row r="635" spans="34:63" x14ac:dyDescent="0.25">
      <c r="AH635" s="69"/>
      <c r="AI635" s="70"/>
      <c r="AJ635" s="70"/>
      <c r="AK635" s="71"/>
      <c r="AL635" s="70"/>
      <c r="AM635" s="72"/>
      <c r="AN635" s="70"/>
      <c r="AO635" s="70"/>
      <c r="AP635" s="75"/>
      <c r="AQ635" s="77"/>
      <c r="AR635" s="71"/>
      <c r="AS635" s="74"/>
      <c r="AT635" s="74"/>
      <c r="AU635" s="73"/>
      <c r="AV635" s="74"/>
      <c r="AW635" s="73"/>
      <c r="AX635" s="73"/>
      <c r="AY635" s="73"/>
      <c r="AZ635" s="73"/>
      <c r="BA635" s="73"/>
      <c r="BB635" s="73"/>
      <c r="BC635" s="73"/>
      <c r="BD635" s="73"/>
      <c r="BE635" s="73"/>
      <c r="BF635" s="73"/>
      <c r="BG635" s="73"/>
      <c r="BH635" s="73"/>
      <c r="BI635" s="76"/>
      <c r="BJ635" s="74"/>
      <c r="BK635" s="74"/>
    </row>
    <row r="636" spans="34:63" x14ac:dyDescent="0.25">
      <c r="AH636" s="69"/>
      <c r="AI636" s="70"/>
      <c r="AJ636" s="70"/>
      <c r="AK636" s="71"/>
      <c r="AL636" s="70"/>
      <c r="AM636" s="72"/>
      <c r="AN636" s="70"/>
      <c r="AO636" s="70"/>
      <c r="AP636" s="77"/>
      <c r="AQ636" s="77"/>
      <c r="AR636" s="71"/>
      <c r="AS636" s="76"/>
      <c r="AT636" s="74"/>
      <c r="AU636" s="73"/>
      <c r="AV636" s="74"/>
      <c r="AW636" s="76"/>
      <c r="AX636" s="76"/>
      <c r="AY636" s="76"/>
      <c r="AZ636" s="76"/>
      <c r="BA636" s="73"/>
      <c r="BB636" s="73"/>
      <c r="BC636" s="73"/>
      <c r="BD636" s="76"/>
      <c r="BE636" s="73"/>
      <c r="BF636" s="76"/>
      <c r="BG636" s="73"/>
      <c r="BH636" s="76"/>
      <c r="BI636" s="76"/>
      <c r="BJ636" s="74"/>
      <c r="BK636" s="76"/>
    </row>
    <row r="637" spans="34:63" x14ac:dyDescent="0.25">
      <c r="AH637" s="69"/>
      <c r="AI637" s="70"/>
      <c r="AJ637" s="70"/>
      <c r="AK637" s="71"/>
      <c r="AL637" s="70"/>
      <c r="AM637" s="72"/>
      <c r="AN637" s="70"/>
      <c r="AO637" s="70"/>
      <c r="AP637" s="77"/>
      <c r="AQ637" s="71"/>
      <c r="AR637" s="71"/>
      <c r="AS637" s="74"/>
      <c r="AT637" s="74"/>
      <c r="AU637" s="73"/>
      <c r="AV637" s="74"/>
      <c r="AW637" s="76"/>
      <c r="AX637" s="76"/>
      <c r="AY637" s="76"/>
      <c r="AZ637" s="76"/>
      <c r="BA637" s="73"/>
      <c r="BB637" s="73"/>
      <c r="BC637" s="73"/>
      <c r="BD637" s="76"/>
      <c r="BE637" s="73"/>
      <c r="BF637" s="76"/>
      <c r="BG637" s="73"/>
      <c r="BH637" s="76"/>
      <c r="BI637" s="76"/>
      <c r="BJ637" s="74"/>
      <c r="BK637" s="74"/>
    </row>
    <row r="638" spans="34:63" x14ac:dyDescent="0.25">
      <c r="AH638" s="69"/>
      <c r="AI638" s="70"/>
      <c r="AJ638" s="70"/>
      <c r="AK638" s="71"/>
      <c r="AL638" s="70"/>
      <c r="AM638" s="72"/>
      <c r="AN638" s="70"/>
      <c r="AO638" s="70"/>
      <c r="AP638" s="71"/>
      <c r="AQ638" s="71"/>
      <c r="AR638" s="71"/>
      <c r="AS638" s="74"/>
      <c r="AT638" s="74"/>
      <c r="AU638" s="73"/>
      <c r="AV638" s="74"/>
      <c r="AW638" s="76"/>
      <c r="AX638" s="76"/>
      <c r="AY638" s="76"/>
      <c r="AZ638" s="76"/>
      <c r="BA638" s="73"/>
      <c r="BB638" s="73"/>
      <c r="BC638" s="73"/>
      <c r="BD638" s="73"/>
      <c r="BE638" s="73"/>
      <c r="BF638" s="73"/>
      <c r="BG638" s="73"/>
      <c r="BH638" s="73"/>
      <c r="BI638" s="76"/>
      <c r="BJ638" s="74"/>
      <c r="BK638" s="74"/>
    </row>
    <row r="639" spans="34:63" x14ac:dyDescent="0.25">
      <c r="AH639" s="69"/>
      <c r="AI639" s="70"/>
      <c r="AJ639" s="70"/>
      <c r="AK639" s="71"/>
      <c r="AL639" s="70"/>
      <c r="AM639" s="72"/>
      <c r="AN639" s="70"/>
      <c r="AO639" s="70"/>
      <c r="AP639" s="71"/>
      <c r="AQ639" s="71"/>
      <c r="AR639" s="71"/>
      <c r="AS639" s="74"/>
      <c r="AT639" s="74"/>
      <c r="AU639" s="73"/>
      <c r="AV639" s="74"/>
      <c r="AW639" s="76"/>
      <c r="AX639" s="76"/>
      <c r="AY639" s="76"/>
      <c r="AZ639" s="76"/>
      <c r="BA639" s="73"/>
      <c r="BB639" s="73"/>
      <c r="BC639" s="76"/>
      <c r="BD639" s="74"/>
      <c r="BE639" s="76"/>
      <c r="BF639" s="74"/>
      <c r="BG639" s="76"/>
      <c r="BH639" s="74"/>
      <c r="BI639" s="76"/>
      <c r="BJ639" s="74"/>
      <c r="BK639" s="74"/>
    </row>
    <row r="640" spans="34:63" x14ac:dyDescent="0.25">
      <c r="AH640" s="69"/>
      <c r="AI640" s="70"/>
      <c r="AJ640" s="70"/>
      <c r="AK640" s="71"/>
      <c r="AL640" s="70"/>
      <c r="AM640" s="72"/>
      <c r="AN640" s="70"/>
      <c r="AO640" s="70"/>
      <c r="AP640" s="75"/>
      <c r="AQ640" s="75"/>
      <c r="AR640" s="71"/>
      <c r="AS640" s="75"/>
      <c r="AT640" s="74"/>
      <c r="AU640" s="73"/>
      <c r="AV640" s="74"/>
      <c r="AW640" s="73"/>
      <c r="AX640" s="73"/>
      <c r="AY640" s="73"/>
      <c r="AZ640" s="73"/>
      <c r="BA640" s="73"/>
      <c r="BB640" s="73"/>
      <c r="BC640" s="73"/>
      <c r="BD640" s="75"/>
      <c r="BE640" s="73"/>
      <c r="BF640" s="75"/>
      <c r="BG640" s="73"/>
      <c r="BH640" s="75"/>
      <c r="BI640" s="73"/>
      <c r="BJ640" s="74"/>
      <c r="BK640" s="75"/>
    </row>
    <row r="641" spans="34:63" x14ac:dyDescent="0.25">
      <c r="AH641" s="69"/>
      <c r="AI641" s="70"/>
      <c r="AJ641" s="70"/>
      <c r="AK641" s="71"/>
      <c r="AL641" s="70"/>
      <c r="AM641" s="72"/>
      <c r="AN641" s="70"/>
      <c r="AO641" s="70"/>
      <c r="AP641" s="71"/>
      <c r="AQ641" s="71"/>
      <c r="AR641" s="71"/>
      <c r="AS641" s="74"/>
      <c r="AT641" s="74"/>
      <c r="AU641" s="73"/>
      <c r="AV641" s="74"/>
      <c r="AW641" s="73"/>
      <c r="AX641" s="73"/>
      <c r="AY641" s="73"/>
      <c r="AZ641" s="73"/>
      <c r="BA641" s="73"/>
      <c r="BB641" s="73"/>
      <c r="BC641" s="73"/>
      <c r="BD641" s="73"/>
      <c r="BE641" s="73"/>
      <c r="BF641" s="73"/>
      <c r="BG641" s="73"/>
      <c r="BH641" s="73"/>
      <c r="BI641" s="73"/>
      <c r="BJ641" s="74"/>
      <c r="BK641" s="74"/>
    </row>
    <row r="642" spans="34:63" x14ac:dyDescent="0.25">
      <c r="AH642" s="69"/>
      <c r="AI642" s="70"/>
      <c r="AJ642" s="70"/>
      <c r="AK642" s="71"/>
      <c r="AL642" s="70"/>
      <c r="AM642" s="72"/>
      <c r="AN642" s="70"/>
      <c r="AO642" s="70"/>
      <c r="AP642" s="73"/>
      <c r="AQ642" s="71"/>
      <c r="AR642" s="71"/>
      <c r="AS642" s="74"/>
      <c r="AT642" s="74"/>
      <c r="AU642" s="73"/>
      <c r="AV642" s="74"/>
      <c r="AW642" s="76"/>
      <c r="AX642" s="76"/>
      <c r="AY642" s="76"/>
      <c r="AZ642" s="76"/>
      <c r="BA642" s="73"/>
      <c r="BB642" s="73"/>
      <c r="BC642" s="76"/>
      <c r="BD642" s="74"/>
      <c r="BE642" s="76"/>
      <c r="BF642" s="74"/>
      <c r="BG642" s="76"/>
      <c r="BH642" s="74"/>
      <c r="BI642" s="76"/>
      <c r="BJ642" s="74"/>
      <c r="BK642" s="74"/>
    </row>
    <row r="643" spans="34:63" x14ac:dyDescent="0.25">
      <c r="AH643" s="69"/>
      <c r="AI643" s="70"/>
      <c r="AJ643" s="70"/>
      <c r="AK643" s="71"/>
      <c r="AL643" s="70"/>
      <c r="AM643" s="72"/>
      <c r="AN643" s="70"/>
      <c r="AO643" s="70"/>
      <c r="AP643" s="75"/>
      <c r="AQ643" s="75"/>
      <c r="AR643" s="71"/>
      <c r="AS643" s="75"/>
      <c r="AT643" s="74"/>
      <c r="AU643" s="73"/>
      <c r="AV643" s="74"/>
      <c r="AW643" s="73"/>
      <c r="AX643" s="73"/>
      <c r="AY643" s="73"/>
      <c r="AZ643" s="73"/>
      <c r="BA643" s="75"/>
      <c r="BB643" s="75"/>
      <c r="BC643" s="73"/>
      <c r="BD643" s="75"/>
      <c r="BE643" s="73"/>
      <c r="BF643" s="75"/>
      <c r="BG643" s="73"/>
      <c r="BH643" s="75"/>
      <c r="BI643" s="73"/>
      <c r="BJ643" s="74"/>
      <c r="BK643" s="75"/>
    </row>
    <row r="644" spans="34:63" x14ac:dyDescent="0.25">
      <c r="AH644" s="69"/>
      <c r="AI644" s="70"/>
      <c r="AJ644" s="70"/>
      <c r="AK644" s="71"/>
      <c r="AL644" s="70"/>
      <c r="AM644" s="72"/>
      <c r="AN644" s="70"/>
      <c r="AO644" s="70"/>
      <c r="AP644" s="77"/>
      <c r="AQ644" s="71"/>
      <c r="AR644" s="71"/>
      <c r="AS644" s="74"/>
      <c r="AT644" s="74"/>
      <c r="AU644" s="73"/>
      <c r="AV644" s="74"/>
      <c r="AW644" s="73"/>
      <c r="AX644" s="73"/>
      <c r="AY644" s="73"/>
      <c r="AZ644" s="73"/>
      <c r="BA644" s="73"/>
      <c r="BB644" s="73"/>
      <c r="BC644" s="73"/>
      <c r="BD644" s="73"/>
      <c r="BE644" s="73"/>
      <c r="BF644" s="73"/>
      <c r="BG644" s="73"/>
      <c r="BH644" s="73"/>
      <c r="BI644" s="76"/>
      <c r="BJ644" s="74"/>
      <c r="BK644" s="74"/>
    </row>
    <row r="645" spans="34:63" x14ac:dyDescent="0.25">
      <c r="AH645" s="69"/>
      <c r="AI645" s="70"/>
      <c r="AJ645" s="70"/>
      <c r="AK645" s="71"/>
      <c r="AL645" s="70"/>
      <c r="AM645" s="72"/>
      <c r="AN645" s="70"/>
      <c r="AO645" s="70"/>
      <c r="AP645" s="75"/>
      <c r="AQ645" s="75"/>
      <c r="AR645" s="71"/>
      <c r="AS645" s="75"/>
      <c r="AT645" s="74"/>
      <c r="AU645" s="73"/>
      <c r="AV645" s="74"/>
      <c r="AW645" s="76"/>
      <c r="AX645" s="76"/>
      <c r="AY645" s="76"/>
      <c r="AZ645" s="76"/>
      <c r="BA645" s="75"/>
      <c r="BB645" s="75"/>
      <c r="BC645" s="73"/>
      <c r="BD645" s="74"/>
      <c r="BE645" s="73"/>
      <c r="BF645" s="74"/>
      <c r="BG645" s="73"/>
      <c r="BH645" s="74"/>
      <c r="BI645" s="76"/>
      <c r="BJ645" s="74"/>
      <c r="BK645" s="75"/>
    </row>
    <row r="646" spans="34:63" x14ac:dyDescent="0.25">
      <c r="AH646" s="69"/>
      <c r="AI646" s="70"/>
      <c r="AJ646" s="70"/>
      <c r="AK646" s="71"/>
      <c r="AL646" s="70"/>
      <c r="AM646" s="72"/>
      <c r="AN646" s="70"/>
      <c r="AO646" s="70"/>
      <c r="AP646" s="75"/>
      <c r="AQ646" s="75"/>
      <c r="AR646" s="71"/>
      <c r="AS646" s="75"/>
      <c r="AT646" s="74"/>
      <c r="AU646" s="73"/>
      <c r="AV646" s="74"/>
      <c r="AW646" s="76"/>
      <c r="AX646" s="76"/>
      <c r="AY646" s="76"/>
      <c r="AZ646" s="76"/>
      <c r="BA646" s="73"/>
      <c r="BB646" s="73"/>
      <c r="BC646" s="73"/>
      <c r="BD646" s="76"/>
      <c r="BE646" s="73"/>
      <c r="BF646" s="76"/>
      <c r="BG646" s="73"/>
      <c r="BH646" s="76"/>
      <c r="BI646" s="76"/>
      <c r="BJ646" s="74"/>
      <c r="BK646" s="75"/>
    </row>
    <row r="647" spans="34:63" x14ac:dyDescent="0.25">
      <c r="AH647" s="69"/>
      <c r="AI647" s="70"/>
      <c r="AJ647" s="70"/>
      <c r="AK647" s="71"/>
      <c r="AL647" s="70"/>
      <c r="AM647" s="72"/>
      <c r="AN647" s="70"/>
      <c r="AO647" s="70"/>
      <c r="AP647" s="71"/>
      <c r="AQ647" s="71"/>
      <c r="AR647" s="71"/>
      <c r="AS647" s="74"/>
      <c r="AT647" s="74"/>
      <c r="AU647" s="73"/>
      <c r="AV647" s="74"/>
      <c r="AW647" s="73"/>
      <c r="AX647" s="73"/>
      <c r="AY647" s="73"/>
      <c r="AZ647" s="73"/>
      <c r="BA647" s="73"/>
      <c r="BB647" s="73"/>
      <c r="BC647" s="73"/>
      <c r="BD647" s="73"/>
      <c r="BE647" s="73"/>
      <c r="BF647" s="73"/>
      <c r="BG647" s="73"/>
      <c r="BH647" s="73"/>
      <c r="BI647" s="73"/>
      <c r="BJ647" s="74"/>
      <c r="BK647" s="74"/>
    </row>
    <row r="648" spans="34:63" x14ac:dyDescent="0.25">
      <c r="AH648" s="69"/>
      <c r="AI648" s="70"/>
      <c r="AJ648" s="70"/>
      <c r="AK648" s="71"/>
      <c r="AL648" s="70"/>
      <c r="AM648" s="72"/>
      <c r="AN648" s="70"/>
      <c r="AO648" s="70"/>
      <c r="AP648" s="75"/>
      <c r="AQ648" s="75"/>
      <c r="AR648" s="71"/>
      <c r="AS648" s="75"/>
      <c r="AT648" s="74"/>
      <c r="AU648" s="73"/>
      <c r="AV648" s="74"/>
      <c r="AW648" s="73"/>
      <c r="AX648" s="73"/>
      <c r="AY648" s="73"/>
      <c r="AZ648" s="73"/>
      <c r="BA648" s="73"/>
      <c r="BB648" s="73"/>
      <c r="BC648" s="73"/>
      <c r="BD648" s="75"/>
      <c r="BE648" s="73"/>
      <c r="BF648" s="75"/>
      <c r="BG648" s="73"/>
      <c r="BH648" s="75"/>
      <c r="BI648" s="73"/>
      <c r="BJ648" s="74"/>
      <c r="BK648" s="75"/>
    </row>
    <row r="649" spans="34:63" x14ac:dyDescent="0.25">
      <c r="AH649" s="69"/>
      <c r="AI649" s="70"/>
      <c r="AJ649" s="70"/>
      <c r="AK649" s="71"/>
      <c r="AL649" s="70"/>
      <c r="AM649" s="72"/>
      <c r="AN649" s="70"/>
      <c r="AO649" s="70"/>
      <c r="AP649" s="75"/>
      <c r="AQ649" s="75"/>
      <c r="AR649" s="71"/>
      <c r="AS649" s="75"/>
      <c r="AT649" s="74"/>
      <c r="AU649" s="73"/>
      <c r="AV649" s="74"/>
      <c r="AW649" s="76"/>
      <c r="AX649" s="76"/>
      <c r="AY649" s="76"/>
      <c r="AZ649" s="76"/>
      <c r="BA649" s="73"/>
      <c r="BB649" s="73"/>
      <c r="BC649" s="76"/>
      <c r="BD649" s="74"/>
      <c r="BE649" s="76"/>
      <c r="BF649" s="74"/>
      <c r="BG649" s="76"/>
      <c r="BH649" s="74"/>
      <c r="BI649" s="76"/>
      <c r="BJ649" s="74"/>
      <c r="BK649" s="75"/>
    </row>
    <row r="650" spans="34:63" x14ac:dyDescent="0.25">
      <c r="AH650" s="69"/>
      <c r="AI650" s="70"/>
      <c r="AJ650" s="70"/>
      <c r="AK650" s="71"/>
      <c r="AL650" s="70"/>
      <c r="AM650" s="72"/>
      <c r="AN650" s="70"/>
      <c r="AO650" s="70"/>
      <c r="AP650" s="71"/>
      <c r="AQ650" s="71"/>
      <c r="AR650" s="71"/>
      <c r="AS650" s="74"/>
      <c r="AT650" s="74"/>
      <c r="AU650" s="73"/>
      <c r="AV650" s="74"/>
      <c r="AW650" s="73"/>
      <c r="AX650" s="73"/>
      <c r="AY650" s="73"/>
      <c r="AZ650" s="73"/>
      <c r="BA650" s="73"/>
      <c r="BB650" s="73"/>
      <c r="BC650" s="73"/>
      <c r="BD650" s="73"/>
      <c r="BE650" s="73"/>
      <c r="BF650" s="73"/>
      <c r="BG650" s="73"/>
      <c r="BH650" s="73"/>
      <c r="BI650" s="76"/>
      <c r="BJ650" s="74"/>
      <c r="BK650" s="74"/>
    </row>
    <row r="651" spans="34:63" x14ac:dyDescent="0.25">
      <c r="AH651" s="69"/>
      <c r="AI651" s="70"/>
      <c r="AJ651" s="70"/>
      <c r="AK651" s="71"/>
      <c r="AL651" s="70"/>
      <c r="AM651" s="72"/>
      <c r="AN651" s="70"/>
      <c r="AO651" s="70"/>
      <c r="AP651" s="71"/>
      <c r="AQ651" s="71"/>
      <c r="AR651" s="71"/>
      <c r="AS651" s="74"/>
      <c r="AT651" s="74"/>
      <c r="AU651" s="73"/>
      <c r="AV651" s="74"/>
      <c r="AW651" s="76"/>
      <c r="AX651" s="76"/>
      <c r="AY651" s="76"/>
      <c r="AZ651" s="76"/>
      <c r="BA651" s="76"/>
      <c r="BB651" s="76"/>
      <c r="BC651" s="73"/>
      <c r="BD651" s="74"/>
      <c r="BE651" s="73"/>
      <c r="BF651" s="74"/>
      <c r="BG651" s="73"/>
      <c r="BH651" s="74"/>
      <c r="BI651" s="76"/>
      <c r="BJ651" s="74"/>
      <c r="BK651" s="74"/>
    </row>
    <row r="652" spans="34:63" x14ac:dyDescent="0.25">
      <c r="AH652" s="69"/>
      <c r="AI652" s="70"/>
      <c r="AJ652" s="70"/>
      <c r="AK652" s="71"/>
      <c r="AL652" s="70"/>
      <c r="AM652" s="72"/>
      <c r="AN652" s="70"/>
      <c r="AO652" s="70"/>
      <c r="AP652" s="71"/>
      <c r="AQ652" s="71"/>
      <c r="AR652" s="71"/>
      <c r="AS652" s="74"/>
      <c r="AT652" s="74"/>
      <c r="AU652" s="73"/>
      <c r="AV652" s="74"/>
      <c r="AW652" s="73"/>
      <c r="AX652" s="73"/>
      <c r="AY652" s="73"/>
      <c r="AZ652" s="73"/>
      <c r="BA652" s="73"/>
      <c r="BB652" s="73"/>
      <c r="BC652" s="73"/>
      <c r="BD652" s="73"/>
      <c r="BE652" s="73"/>
      <c r="BF652" s="73"/>
      <c r="BG652" s="73"/>
      <c r="BH652" s="73"/>
      <c r="BI652" s="76"/>
      <c r="BJ652" s="74"/>
      <c r="BK652" s="74"/>
    </row>
    <row r="653" spans="34:63" x14ac:dyDescent="0.25">
      <c r="AH653" s="69"/>
      <c r="AI653" s="70"/>
      <c r="AJ653" s="70"/>
      <c r="AK653" s="71"/>
      <c r="AL653" s="70"/>
      <c r="AM653" s="72"/>
      <c r="AN653" s="70"/>
      <c r="AO653" s="70"/>
      <c r="AP653" s="77"/>
      <c r="AQ653" s="73"/>
      <c r="AR653" s="71"/>
      <c r="AS653" s="73"/>
      <c r="AT653" s="74"/>
      <c r="AU653" s="73"/>
      <c r="AV653" s="74"/>
      <c r="AW653" s="73"/>
      <c r="AX653" s="73"/>
      <c r="AY653" s="73"/>
      <c r="AZ653" s="73"/>
      <c r="BA653" s="73"/>
      <c r="BB653" s="73"/>
      <c r="BC653" s="73"/>
      <c r="BD653" s="73"/>
      <c r="BE653" s="73"/>
      <c r="BF653" s="73"/>
      <c r="BG653" s="73"/>
      <c r="BH653" s="73"/>
      <c r="BI653" s="73"/>
      <c r="BJ653" s="74"/>
      <c r="BK653" s="73"/>
    </row>
    <row r="654" spans="34:63" x14ac:dyDescent="0.25">
      <c r="AH654" s="69"/>
      <c r="AI654" s="70"/>
      <c r="AJ654" s="70"/>
      <c r="AK654" s="71"/>
      <c r="AL654" s="70"/>
      <c r="AM654" s="72"/>
      <c r="AN654" s="70"/>
      <c r="AO654" s="70"/>
      <c r="AP654" s="77"/>
      <c r="AQ654" s="71"/>
      <c r="AR654" s="71"/>
      <c r="AS654" s="74"/>
      <c r="AT654" s="74"/>
      <c r="AU654" s="73"/>
      <c r="AV654" s="74"/>
      <c r="AW654" s="73"/>
      <c r="AX654" s="73"/>
      <c r="AY654" s="73"/>
      <c r="AZ654" s="73"/>
      <c r="BA654" s="73"/>
      <c r="BB654" s="73"/>
      <c r="BC654" s="75"/>
      <c r="BD654" s="74"/>
      <c r="BE654" s="75"/>
      <c r="BF654" s="74"/>
      <c r="BG654" s="75"/>
      <c r="BH654" s="74"/>
      <c r="BI654" s="73"/>
      <c r="BJ654" s="74"/>
      <c r="BK654" s="74"/>
    </row>
    <row r="655" spans="34:63" x14ac:dyDescent="0.25">
      <c r="AH655" s="69"/>
      <c r="AI655" s="70"/>
      <c r="AJ655" s="70"/>
      <c r="AK655" s="71"/>
      <c r="AL655" s="70"/>
      <c r="AM655" s="72"/>
      <c r="AN655" s="70"/>
      <c r="AO655" s="70"/>
      <c r="AP655" s="73"/>
      <c r="AQ655" s="75"/>
      <c r="AR655" s="71"/>
      <c r="AS655" s="75"/>
      <c r="AT655" s="74"/>
      <c r="AU655" s="73"/>
      <c r="AV655" s="74"/>
      <c r="AW655" s="73"/>
      <c r="AX655" s="73"/>
      <c r="AY655" s="73"/>
      <c r="AZ655" s="73"/>
      <c r="BA655" s="73"/>
      <c r="BB655" s="73"/>
      <c r="BC655" s="73"/>
      <c r="BD655" s="75"/>
      <c r="BE655" s="73"/>
      <c r="BF655" s="75"/>
      <c r="BG655" s="73"/>
      <c r="BH655" s="75"/>
      <c r="BI655" s="73"/>
      <c r="BJ655" s="74"/>
      <c r="BK655" s="75"/>
    </row>
    <row r="656" spans="34:63" x14ac:dyDescent="0.25">
      <c r="AH656" s="69"/>
      <c r="AI656" s="70"/>
      <c r="AJ656" s="70"/>
      <c r="AK656" s="71"/>
      <c r="AL656" s="70"/>
      <c r="AM656" s="72"/>
      <c r="AN656" s="70"/>
      <c r="AO656" s="70"/>
      <c r="AP656" s="75"/>
      <c r="AQ656" s="71"/>
      <c r="AR656" s="71"/>
      <c r="AS656" s="74"/>
      <c r="AT656" s="74"/>
      <c r="AU656" s="73"/>
      <c r="AV656" s="74"/>
      <c r="AW656" s="76"/>
      <c r="AX656" s="76"/>
      <c r="AY656" s="76"/>
      <c r="AZ656" s="76"/>
      <c r="BA656" s="73"/>
      <c r="BB656" s="73"/>
      <c r="BC656" s="73"/>
      <c r="BD656" s="76"/>
      <c r="BE656" s="73"/>
      <c r="BF656" s="76"/>
      <c r="BG656" s="73"/>
      <c r="BH656" s="76"/>
      <c r="BI656" s="76"/>
      <c r="BJ656" s="74"/>
      <c r="BK656" s="74"/>
    </row>
    <row r="657" spans="34:63" x14ac:dyDescent="0.25">
      <c r="AH657" s="69"/>
      <c r="AI657" s="70"/>
      <c r="AJ657" s="70"/>
      <c r="AK657" s="71"/>
      <c r="AL657" s="70"/>
      <c r="AM657" s="72"/>
      <c r="AN657" s="70"/>
      <c r="AO657" s="70"/>
      <c r="AP657" s="75"/>
      <c r="AQ657" s="75"/>
      <c r="AR657" s="71"/>
      <c r="AS657" s="75"/>
      <c r="AT657" s="74"/>
      <c r="AU657" s="73"/>
      <c r="AV657" s="74"/>
      <c r="AW657" s="76"/>
      <c r="AX657" s="76"/>
      <c r="AY657" s="76"/>
      <c r="AZ657" s="76"/>
      <c r="BA657" s="73"/>
      <c r="BB657" s="73"/>
      <c r="BC657" s="73"/>
      <c r="BD657" s="76"/>
      <c r="BE657" s="73"/>
      <c r="BF657" s="76"/>
      <c r="BG657" s="73"/>
      <c r="BH657" s="76"/>
      <c r="BI657" s="76"/>
      <c r="BJ657" s="74"/>
      <c r="BK657" s="75"/>
    </row>
    <row r="658" spans="34:63" x14ac:dyDescent="0.25">
      <c r="AH658" s="69"/>
      <c r="AI658" s="70"/>
      <c r="AJ658" s="70"/>
      <c r="AK658" s="71"/>
      <c r="AL658" s="70"/>
      <c r="AM658" s="72"/>
      <c r="AN658" s="70"/>
      <c r="AO658" s="70"/>
      <c r="AP658" s="75"/>
      <c r="AQ658" s="71"/>
      <c r="AR658" s="71"/>
      <c r="AS658" s="74"/>
      <c r="AT658" s="74"/>
      <c r="AU658" s="73"/>
      <c r="AV658" s="74"/>
      <c r="AW658" s="76"/>
      <c r="AX658" s="76"/>
      <c r="AY658" s="76"/>
      <c r="AZ658" s="76"/>
      <c r="BA658" s="73"/>
      <c r="BB658" s="73"/>
      <c r="BC658" s="73"/>
      <c r="BD658" s="76"/>
      <c r="BE658" s="73"/>
      <c r="BF658" s="76"/>
      <c r="BG658" s="73"/>
      <c r="BH658" s="76"/>
      <c r="BI658" s="76"/>
      <c r="BJ658" s="74"/>
      <c r="BK658" s="74"/>
    </row>
    <row r="659" spans="34:63" x14ac:dyDescent="0.25">
      <c r="AH659" s="69"/>
      <c r="AI659" s="70"/>
      <c r="AJ659" s="70"/>
      <c r="AK659" s="71"/>
      <c r="AL659" s="70"/>
      <c r="AM659" s="72"/>
      <c r="AN659" s="70"/>
      <c r="AO659" s="70"/>
      <c r="AP659" s="75"/>
      <c r="AQ659" s="73"/>
      <c r="AR659" s="71"/>
      <c r="AS659" s="75"/>
      <c r="AT659" s="74"/>
      <c r="AU659" s="73"/>
      <c r="AV659" s="74"/>
      <c r="AW659" s="73"/>
      <c r="AX659" s="73"/>
      <c r="AY659" s="73"/>
      <c r="AZ659" s="73"/>
      <c r="BA659" s="73"/>
      <c r="BB659" s="73"/>
      <c r="BC659" s="73"/>
      <c r="BD659" s="73"/>
      <c r="BE659" s="73"/>
      <c r="BF659" s="73"/>
      <c r="BG659" s="73"/>
      <c r="BH659" s="73"/>
      <c r="BI659" s="73"/>
      <c r="BJ659" s="74"/>
      <c r="BK659" s="75"/>
    </row>
    <row r="660" spans="34:63" x14ac:dyDescent="0.25">
      <c r="AH660" s="69"/>
      <c r="AI660" s="70"/>
      <c r="AJ660" s="70"/>
      <c r="AK660" s="71"/>
      <c r="AL660" s="70"/>
      <c r="AM660" s="72"/>
      <c r="AN660" s="70"/>
      <c r="AO660" s="70"/>
      <c r="AP660" s="75"/>
      <c r="AQ660" s="71"/>
      <c r="AR660" s="71"/>
      <c r="AS660" s="74"/>
      <c r="AT660" s="74"/>
      <c r="AU660" s="73"/>
      <c r="AV660" s="74"/>
      <c r="AW660" s="76"/>
      <c r="AX660" s="76"/>
      <c r="AY660" s="76"/>
      <c r="AZ660" s="76"/>
      <c r="BA660" s="73"/>
      <c r="BB660" s="73"/>
      <c r="BC660" s="73"/>
      <c r="BD660" s="73"/>
      <c r="BE660" s="73"/>
      <c r="BF660" s="73"/>
      <c r="BG660" s="73"/>
      <c r="BH660" s="73"/>
      <c r="BI660" s="76"/>
      <c r="BJ660" s="74"/>
      <c r="BK660" s="74"/>
    </row>
    <row r="661" spans="34:63" x14ac:dyDescent="0.25">
      <c r="AH661" s="69"/>
      <c r="AI661" s="70"/>
      <c r="AJ661" s="70"/>
      <c r="AK661" s="71"/>
      <c r="AL661" s="70"/>
      <c r="AM661" s="72"/>
      <c r="AN661" s="70"/>
      <c r="AO661" s="70"/>
      <c r="AP661" s="73"/>
      <c r="AQ661" s="71"/>
      <c r="AR661" s="71"/>
      <c r="AS661" s="74"/>
      <c r="AT661" s="74"/>
      <c r="AU661" s="73"/>
      <c r="AV661" s="74"/>
      <c r="AW661" s="76"/>
      <c r="AX661" s="76"/>
      <c r="AY661" s="76"/>
      <c r="AZ661" s="76"/>
      <c r="BA661" s="73"/>
      <c r="BB661" s="73"/>
      <c r="BC661" s="73"/>
      <c r="BD661" s="74"/>
      <c r="BE661" s="73"/>
      <c r="BF661" s="74"/>
      <c r="BG661" s="73"/>
      <c r="BH661" s="74"/>
      <c r="BI661" s="76"/>
      <c r="BJ661" s="74"/>
      <c r="BK661" s="74"/>
    </row>
    <row r="662" spans="34:63" x14ac:dyDescent="0.25">
      <c r="AH662" s="69"/>
      <c r="AI662" s="70"/>
      <c r="AJ662" s="70"/>
      <c r="AK662" s="71"/>
      <c r="AL662" s="70"/>
      <c r="AM662" s="72"/>
      <c r="AN662" s="70"/>
      <c r="AO662" s="70"/>
      <c r="AP662" s="75"/>
      <c r="AQ662" s="75"/>
      <c r="AR662" s="71"/>
      <c r="AS662" s="75"/>
      <c r="AT662" s="74"/>
      <c r="AU662" s="73"/>
      <c r="AV662" s="74"/>
      <c r="AW662" s="76"/>
      <c r="AX662" s="76"/>
      <c r="AY662" s="76"/>
      <c r="AZ662" s="76"/>
      <c r="BA662" s="73"/>
      <c r="BB662" s="73"/>
      <c r="BC662" s="74"/>
      <c r="BD662" s="74"/>
      <c r="BE662" s="74"/>
      <c r="BF662" s="74"/>
      <c r="BG662" s="74"/>
      <c r="BH662" s="74"/>
      <c r="BI662" s="76"/>
      <c r="BJ662" s="74"/>
      <c r="BK662" s="75"/>
    </row>
    <row r="663" spans="34:63" x14ac:dyDescent="0.25">
      <c r="AH663" s="69"/>
      <c r="AI663" s="70"/>
      <c r="AJ663" s="70"/>
      <c r="AK663" s="71"/>
      <c r="AL663" s="70"/>
      <c r="AM663" s="72"/>
      <c r="AN663" s="70"/>
      <c r="AO663" s="70"/>
      <c r="AP663" s="75"/>
      <c r="AQ663" s="71"/>
      <c r="AR663" s="71"/>
      <c r="AS663" s="74"/>
      <c r="AT663" s="74"/>
      <c r="AU663" s="73"/>
      <c r="AV663" s="74"/>
      <c r="AW663" s="73"/>
      <c r="AX663" s="73"/>
      <c r="AY663" s="73"/>
      <c r="AZ663" s="73"/>
      <c r="BA663" s="73"/>
      <c r="BB663" s="73"/>
      <c r="BC663" s="73"/>
      <c r="BD663" s="75"/>
      <c r="BE663" s="73"/>
      <c r="BF663" s="75"/>
      <c r="BG663" s="73"/>
      <c r="BH663" s="75"/>
      <c r="BI663" s="76"/>
      <c r="BJ663" s="74"/>
      <c r="BK663" s="74"/>
    </row>
    <row r="664" spans="34:63" x14ac:dyDescent="0.25">
      <c r="AH664" s="69"/>
      <c r="AI664" s="70"/>
      <c r="AJ664" s="70"/>
      <c r="AK664" s="75"/>
      <c r="AL664" s="70"/>
      <c r="AM664" s="72"/>
      <c r="AN664" s="70"/>
      <c r="AO664" s="70"/>
      <c r="AP664" s="75"/>
      <c r="AQ664" s="75"/>
      <c r="AR664" s="71"/>
      <c r="AS664" s="75"/>
      <c r="AT664" s="74"/>
      <c r="AU664" s="73"/>
      <c r="AV664" s="74"/>
      <c r="AW664" s="73"/>
      <c r="AX664" s="73"/>
      <c r="AY664" s="73"/>
      <c r="AZ664" s="73"/>
      <c r="BA664" s="73"/>
      <c r="BB664" s="73"/>
      <c r="BC664" s="73"/>
      <c r="BD664" s="75"/>
      <c r="BE664" s="73"/>
      <c r="BF664" s="75"/>
      <c r="BG664" s="73"/>
      <c r="BH664" s="75"/>
      <c r="BI664" s="73"/>
      <c r="BJ664" s="75"/>
      <c r="BK664" s="75"/>
    </row>
    <row r="665" spans="34:63" x14ac:dyDescent="0.25">
      <c r="AH665" s="69"/>
      <c r="AI665" s="70"/>
      <c r="AJ665" s="70"/>
      <c r="AK665" s="71"/>
      <c r="AL665" s="70"/>
      <c r="AM665" s="72"/>
      <c r="AN665" s="70"/>
      <c r="AO665" s="70"/>
      <c r="AP665" s="71"/>
      <c r="AQ665" s="71"/>
      <c r="AR665" s="71"/>
      <c r="AS665" s="74"/>
      <c r="AT665" s="74"/>
      <c r="AU665" s="73"/>
      <c r="AV665" s="74"/>
      <c r="AW665" s="73"/>
      <c r="AX665" s="73"/>
      <c r="AY665" s="73"/>
      <c r="AZ665" s="73"/>
      <c r="BA665" s="73"/>
      <c r="BB665" s="73"/>
      <c r="BC665" s="73"/>
      <c r="BD665" s="75"/>
      <c r="BE665" s="73"/>
      <c r="BF665" s="75"/>
      <c r="BG665" s="73"/>
      <c r="BH665" s="75"/>
      <c r="BI665" s="76"/>
      <c r="BJ665" s="74"/>
      <c r="BK665" s="74"/>
    </row>
    <row r="666" spans="34:63" x14ac:dyDescent="0.25">
      <c r="AH666" s="69"/>
      <c r="AI666" s="70"/>
      <c r="AJ666" s="70"/>
      <c r="AK666" s="71"/>
      <c r="AL666" s="70"/>
      <c r="AM666" s="72"/>
      <c r="AN666" s="70"/>
      <c r="AO666" s="70"/>
      <c r="AP666" s="73"/>
      <c r="AQ666" s="71"/>
      <c r="AR666" s="71"/>
      <c r="AS666" s="74"/>
      <c r="AT666" s="74"/>
      <c r="AU666" s="73"/>
      <c r="AV666" s="74"/>
      <c r="AW666" s="73"/>
      <c r="AX666" s="73"/>
      <c r="AY666" s="73"/>
      <c r="AZ666" s="73"/>
      <c r="BA666" s="73"/>
      <c r="BB666" s="73"/>
      <c r="BC666" s="73"/>
      <c r="BD666" s="73"/>
      <c r="BE666" s="73"/>
      <c r="BF666" s="73"/>
      <c r="BG666" s="73"/>
      <c r="BH666" s="73"/>
      <c r="BI666" s="76"/>
      <c r="BJ666" s="74"/>
      <c r="BK666" s="74"/>
    </row>
    <row r="667" spans="34:63" x14ac:dyDescent="0.25">
      <c r="AH667" s="69"/>
      <c r="AI667" s="70"/>
      <c r="AJ667" s="70"/>
      <c r="AK667" s="71"/>
      <c r="AL667" s="70"/>
      <c r="AM667" s="72"/>
      <c r="AN667" s="70"/>
      <c r="AO667" s="70"/>
      <c r="AP667" s="75"/>
      <c r="AQ667" s="75"/>
      <c r="AR667" s="71"/>
      <c r="AS667" s="75"/>
      <c r="AT667" s="74"/>
      <c r="AU667" s="73"/>
      <c r="AV667" s="74"/>
      <c r="AW667" s="73"/>
      <c r="AX667" s="73"/>
      <c r="AY667" s="73"/>
      <c r="AZ667" s="73"/>
      <c r="BA667" s="73"/>
      <c r="BB667" s="73"/>
      <c r="BC667" s="73"/>
      <c r="BD667" s="73"/>
      <c r="BE667" s="73"/>
      <c r="BF667" s="73"/>
      <c r="BG667" s="73"/>
      <c r="BH667" s="73"/>
      <c r="BI667" s="73"/>
      <c r="BJ667" s="74"/>
      <c r="BK667" s="75"/>
    </row>
    <row r="668" spans="34:63" x14ac:dyDescent="0.25">
      <c r="AH668" s="69"/>
      <c r="AI668" s="70"/>
      <c r="AJ668" s="70"/>
      <c r="AK668" s="71"/>
      <c r="AL668" s="70"/>
      <c r="AM668" s="72"/>
      <c r="AN668" s="70"/>
      <c r="AO668" s="70"/>
      <c r="AP668" s="73"/>
      <c r="AQ668" s="71"/>
      <c r="AR668" s="71"/>
      <c r="AS668" s="74"/>
      <c r="AT668" s="74"/>
      <c r="AU668" s="73"/>
      <c r="AV668" s="74"/>
      <c r="AW668" s="73"/>
      <c r="AX668" s="73"/>
      <c r="AY668" s="73"/>
      <c r="AZ668" s="73"/>
      <c r="BA668" s="73"/>
      <c r="BB668" s="73"/>
      <c r="BC668" s="75"/>
      <c r="BD668" s="75"/>
      <c r="BE668" s="75"/>
      <c r="BF668" s="75"/>
      <c r="BG668" s="75"/>
      <c r="BH668" s="75"/>
      <c r="BI668" s="73"/>
      <c r="BJ668" s="74"/>
      <c r="BK668" s="74"/>
    </row>
    <row r="669" spans="34:63" x14ac:dyDescent="0.25">
      <c r="AH669" s="69"/>
      <c r="AI669" s="70"/>
      <c r="AJ669" s="70"/>
      <c r="AK669" s="75"/>
      <c r="AL669" s="70"/>
      <c r="AM669" s="72"/>
      <c r="AN669" s="70"/>
      <c r="AO669" s="70"/>
      <c r="AP669" s="73"/>
      <c r="AQ669" s="75"/>
      <c r="AR669" s="71"/>
      <c r="AS669" s="75"/>
      <c r="AT669" s="74"/>
      <c r="AU669" s="73"/>
      <c r="AV669" s="74"/>
      <c r="AW669" s="73"/>
      <c r="AX669" s="73"/>
      <c r="AY669" s="73"/>
      <c r="AZ669" s="73"/>
      <c r="BA669" s="73"/>
      <c r="BB669" s="73"/>
      <c r="BC669" s="73"/>
      <c r="BD669" s="75"/>
      <c r="BE669" s="73"/>
      <c r="BF669" s="75"/>
      <c r="BG669" s="73"/>
      <c r="BH669" s="75"/>
      <c r="BI669" s="73"/>
      <c r="BJ669" s="75"/>
      <c r="BK669" s="75"/>
    </row>
    <row r="670" spans="34:63" x14ac:dyDescent="0.25">
      <c r="AH670" s="69"/>
      <c r="AI670" s="70"/>
      <c r="AJ670" s="70"/>
      <c r="AK670" s="71"/>
      <c r="AL670" s="70"/>
      <c r="AM670" s="72"/>
      <c r="AN670" s="70"/>
      <c r="AO670" s="70"/>
      <c r="AP670" s="75"/>
      <c r="AQ670" s="71"/>
      <c r="AR670" s="71"/>
      <c r="AS670" s="74"/>
      <c r="AT670" s="74"/>
      <c r="AU670" s="73"/>
      <c r="AV670" s="74"/>
      <c r="AW670" s="76"/>
      <c r="AX670" s="76"/>
      <c r="AY670" s="76"/>
      <c r="AZ670" s="76"/>
      <c r="BA670" s="73"/>
      <c r="BB670" s="73"/>
      <c r="BC670" s="73"/>
      <c r="BD670" s="76"/>
      <c r="BE670" s="73"/>
      <c r="BF670" s="76"/>
      <c r="BG670" s="73"/>
      <c r="BH670" s="76"/>
      <c r="BI670" s="76"/>
      <c r="BJ670" s="74"/>
      <c r="BK670" s="74"/>
    </row>
    <row r="671" spans="34:63" x14ac:dyDescent="0.25">
      <c r="AH671" s="69"/>
      <c r="AI671" s="70"/>
      <c r="AJ671" s="70"/>
      <c r="AK671" s="71"/>
      <c r="AL671" s="70"/>
      <c r="AM671" s="72"/>
      <c r="AN671" s="70"/>
      <c r="AO671" s="70"/>
      <c r="AP671" s="73"/>
      <c r="AQ671" s="77"/>
      <c r="AR671" s="71"/>
      <c r="AS671" s="76"/>
      <c r="AT671" s="74"/>
      <c r="AU671" s="73"/>
      <c r="AV671" s="74"/>
      <c r="AW671" s="76"/>
      <c r="AX671" s="76"/>
      <c r="AY671" s="76"/>
      <c r="AZ671" s="76"/>
      <c r="BA671" s="73"/>
      <c r="BB671" s="73"/>
      <c r="BC671" s="73"/>
      <c r="BD671" s="75"/>
      <c r="BE671" s="73"/>
      <c r="BF671" s="75"/>
      <c r="BG671" s="73"/>
      <c r="BH671" s="75"/>
      <c r="BI671" s="76"/>
      <c r="BJ671" s="74"/>
      <c r="BK671" s="76"/>
    </row>
    <row r="672" spans="34:63" x14ac:dyDescent="0.25">
      <c r="AH672" s="69"/>
      <c r="AI672" s="70"/>
      <c r="AJ672" s="70"/>
      <c r="AK672" s="71"/>
      <c r="AL672" s="70"/>
      <c r="AM672" s="72"/>
      <c r="AN672" s="70"/>
      <c r="AO672" s="70"/>
      <c r="AP672" s="77"/>
      <c r="AQ672" s="77"/>
      <c r="AR672" s="71"/>
      <c r="AS672" s="76"/>
      <c r="AT672" s="74"/>
      <c r="AU672" s="73"/>
      <c r="AV672" s="74"/>
      <c r="AW672" s="73"/>
      <c r="AX672" s="73"/>
      <c r="AY672" s="73"/>
      <c r="AZ672" s="73"/>
      <c r="BA672" s="73"/>
      <c r="BB672" s="73"/>
      <c r="BC672" s="75"/>
      <c r="BD672" s="75"/>
      <c r="BE672" s="75"/>
      <c r="BF672" s="75"/>
      <c r="BG672" s="75"/>
      <c r="BH672" s="75"/>
      <c r="BI672" s="73"/>
      <c r="BJ672" s="74"/>
      <c r="BK672" s="76"/>
    </row>
    <row r="673" spans="34:63" x14ac:dyDescent="0.25">
      <c r="AH673" s="69"/>
      <c r="AI673" s="70"/>
      <c r="AJ673" s="70"/>
      <c r="AK673" s="71"/>
      <c r="AL673" s="70"/>
      <c r="AM673" s="72"/>
      <c r="AN673" s="70"/>
      <c r="AO673" s="70"/>
      <c r="AP673" s="71"/>
      <c r="AQ673" s="71"/>
      <c r="AR673" s="71"/>
      <c r="AS673" s="74"/>
      <c r="AT673" s="74"/>
      <c r="AU673" s="73"/>
      <c r="AV673" s="74"/>
      <c r="AW673" s="76"/>
      <c r="AX673" s="76"/>
      <c r="AY673" s="76"/>
      <c r="AZ673" s="76"/>
      <c r="BA673" s="73"/>
      <c r="BB673" s="73"/>
      <c r="BC673" s="73"/>
      <c r="BD673" s="73"/>
      <c r="BE673" s="73"/>
      <c r="BF673" s="73"/>
      <c r="BG673" s="73"/>
      <c r="BH673" s="73"/>
      <c r="BI673" s="76"/>
      <c r="BJ673" s="74"/>
      <c r="BK673" s="74"/>
    </row>
    <row r="674" spans="34:63" x14ac:dyDescent="0.25">
      <c r="AH674" s="69"/>
      <c r="AI674" s="70"/>
      <c r="AJ674" s="70"/>
      <c r="AK674" s="71"/>
      <c r="AL674" s="70"/>
      <c r="AM674" s="72"/>
      <c r="AN674" s="70"/>
      <c r="AO674" s="70"/>
      <c r="AP674" s="77"/>
      <c r="AQ674" s="77"/>
      <c r="AR674" s="71"/>
      <c r="AS674" s="76"/>
      <c r="AT674" s="74"/>
      <c r="AU674" s="73"/>
      <c r="AV674" s="74"/>
      <c r="AW674" s="76"/>
      <c r="AX674" s="76"/>
      <c r="AY674" s="76"/>
      <c r="AZ674" s="76"/>
      <c r="BA674" s="73"/>
      <c r="BB674" s="73"/>
      <c r="BC674" s="73"/>
      <c r="BD674" s="73"/>
      <c r="BE674" s="73"/>
      <c r="BF674" s="73"/>
      <c r="BG674" s="73"/>
      <c r="BH674" s="73"/>
      <c r="BI674" s="76"/>
      <c r="BJ674" s="74"/>
      <c r="BK674" s="76"/>
    </row>
    <row r="675" spans="34:63" x14ac:dyDescent="0.25">
      <c r="AH675" s="69"/>
      <c r="AI675" s="70"/>
      <c r="AJ675" s="70"/>
      <c r="AK675" s="71"/>
      <c r="AL675" s="70"/>
      <c r="AM675" s="72"/>
      <c r="AN675" s="70"/>
      <c r="AO675" s="70"/>
      <c r="AP675" s="77"/>
      <c r="AQ675" s="77"/>
      <c r="AR675" s="71"/>
      <c r="AS675" s="76"/>
      <c r="AT675" s="74"/>
      <c r="AU675" s="73"/>
      <c r="AV675" s="74"/>
      <c r="AW675" s="73"/>
      <c r="AX675" s="73"/>
      <c r="AY675" s="73"/>
      <c r="AZ675" s="73"/>
      <c r="BA675" s="73"/>
      <c r="BB675" s="73"/>
      <c r="BC675" s="73"/>
      <c r="BD675" s="75"/>
      <c r="BE675" s="73"/>
      <c r="BF675" s="75"/>
      <c r="BG675" s="73"/>
      <c r="BH675" s="75"/>
      <c r="BI675" s="76"/>
      <c r="BJ675" s="74"/>
      <c r="BK675" s="76"/>
    </row>
    <row r="676" spans="34:63" x14ac:dyDescent="0.25">
      <c r="AH676" s="69"/>
      <c r="AI676" s="70"/>
      <c r="AJ676" s="70"/>
      <c r="AK676" s="71"/>
      <c r="AL676" s="70"/>
      <c r="AM676" s="72"/>
      <c r="AN676" s="70"/>
      <c r="AO676" s="70"/>
      <c r="AP676" s="75"/>
      <c r="AQ676" s="75"/>
      <c r="AR676" s="71"/>
      <c r="AS676" s="75"/>
      <c r="AT676" s="74"/>
      <c r="AU676" s="73"/>
      <c r="AV676" s="74"/>
      <c r="AW676" s="73"/>
      <c r="AX676" s="73"/>
      <c r="AY676" s="73"/>
      <c r="AZ676" s="73"/>
      <c r="BA676" s="73"/>
      <c r="BB676" s="73"/>
      <c r="BC676" s="73"/>
      <c r="BD676" s="73"/>
      <c r="BE676" s="73"/>
      <c r="BF676" s="73"/>
      <c r="BG676" s="73"/>
      <c r="BH676" s="73"/>
      <c r="BI676" s="73"/>
      <c r="BJ676" s="74"/>
      <c r="BK676" s="75"/>
    </row>
    <row r="677" spans="34:63" x14ac:dyDescent="0.25">
      <c r="AH677" s="69"/>
      <c r="AI677" s="70"/>
      <c r="AJ677" s="70"/>
      <c r="AK677" s="71"/>
      <c r="AL677" s="70"/>
      <c r="AM677" s="72"/>
      <c r="AN677" s="70"/>
      <c r="AO677" s="70"/>
      <c r="AP677" s="71"/>
      <c r="AQ677" s="71"/>
      <c r="AR677" s="71"/>
      <c r="AS677" s="74"/>
      <c r="AT677" s="74"/>
      <c r="AU677" s="73"/>
      <c r="AV677" s="74"/>
      <c r="AW677" s="73"/>
      <c r="AX677" s="73"/>
      <c r="AY677" s="73"/>
      <c r="AZ677" s="73"/>
      <c r="BA677" s="73"/>
      <c r="BB677" s="73"/>
      <c r="BC677" s="75"/>
      <c r="BD677" s="75"/>
      <c r="BE677" s="75"/>
      <c r="BF677" s="75"/>
      <c r="BG677" s="75"/>
      <c r="BH677" s="75"/>
      <c r="BI677" s="76"/>
      <c r="BJ677" s="74"/>
      <c r="BK677" s="74"/>
    </row>
    <row r="678" spans="34:63" x14ac:dyDescent="0.25">
      <c r="AH678" s="69"/>
      <c r="AI678" s="70"/>
      <c r="AJ678" s="70"/>
      <c r="AK678" s="71"/>
      <c r="AL678" s="70"/>
      <c r="AM678" s="72"/>
      <c r="AN678" s="70"/>
      <c r="AO678" s="70"/>
      <c r="AP678" s="71"/>
      <c r="AQ678" s="71"/>
      <c r="AR678" s="71"/>
      <c r="AS678" s="74"/>
      <c r="AT678" s="74"/>
      <c r="AU678" s="73"/>
      <c r="AV678" s="74"/>
      <c r="AW678" s="76"/>
      <c r="AX678" s="76"/>
      <c r="AY678" s="76"/>
      <c r="AZ678" s="76"/>
      <c r="BA678" s="73"/>
      <c r="BB678" s="73"/>
      <c r="BC678" s="73"/>
      <c r="BD678" s="76"/>
      <c r="BE678" s="73"/>
      <c r="BF678" s="76"/>
      <c r="BG678" s="73"/>
      <c r="BH678" s="76"/>
      <c r="BI678" s="76"/>
      <c r="BJ678" s="74"/>
      <c r="BK678" s="74"/>
    </row>
    <row r="679" spans="34:63" x14ac:dyDescent="0.25">
      <c r="AH679" s="69"/>
      <c r="AI679" s="70"/>
      <c r="AJ679" s="70"/>
      <c r="AK679" s="71"/>
      <c r="AL679" s="70"/>
      <c r="AM679" s="72"/>
      <c r="AN679" s="70"/>
      <c r="AO679" s="70"/>
      <c r="AP679" s="71"/>
      <c r="AQ679" s="71"/>
      <c r="AR679" s="71"/>
      <c r="AS679" s="74"/>
      <c r="AT679" s="74"/>
      <c r="AU679" s="73"/>
      <c r="AV679" s="74"/>
      <c r="AW679" s="73"/>
      <c r="AX679" s="73"/>
      <c r="AY679" s="73"/>
      <c r="AZ679" s="73"/>
      <c r="BA679" s="73"/>
      <c r="BB679" s="73"/>
      <c r="BC679" s="73"/>
      <c r="BD679" s="73"/>
      <c r="BE679" s="73"/>
      <c r="BF679" s="73"/>
      <c r="BG679" s="73"/>
      <c r="BH679" s="73"/>
      <c r="BI679" s="73"/>
      <c r="BJ679" s="74"/>
      <c r="BK679" s="74"/>
    </row>
    <row r="680" spans="34:63" x14ac:dyDescent="0.25">
      <c r="AH680" s="69"/>
      <c r="AI680" s="70"/>
      <c r="AJ680" s="70"/>
      <c r="AK680" s="71"/>
      <c r="AL680" s="70"/>
      <c r="AM680" s="72"/>
      <c r="AN680" s="70"/>
      <c r="AO680" s="70"/>
      <c r="AP680" s="71"/>
      <c r="AQ680" s="71"/>
      <c r="AR680" s="71"/>
      <c r="AS680" s="74"/>
      <c r="AT680" s="74"/>
      <c r="AU680" s="73"/>
      <c r="AV680" s="74"/>
      <c r="AW680" s="76"/>
      <c r="AX680" s="76"/>
      <c r="AY680" s="76"/>
      <c r="AZ680" s="76"/>
      <c r="BA680" s="73"/>
      <c r="BB680" s="73"/>
      <c r="BC680" s="73"/>
      <c r="BD680" s="75"/>
      <c r="BE680" s="73"/>
      <c r="BF680" s="75"/>
      <c r="BG680" s="73"/>
      <c r="BH680" s="75"/>
      <c r="BI680" s="76"/>
      <c r="BJ680" s="74"/>
      <c r="BK680" s="74"/>
    </row>
    <row r="681" spans="34:63" x14ac:dyDescent="0.25">
      <c r="AH681" s="69"/>
      <c r="AI681" s="70"/>
      <c r="AJ681" s="70"/>
      <c r="AK681" s="71"/>
      <c r="AL681" s="70"/>
      <c r="AM681" s="72"/>
      <c r="AN681" s="70"/>
      <c r="AO681" s="70"/>
      <c r="AP681" s="73"/>
      <c r="AQ681" s="77"/>
      <c r="AR681" s="71"/>
      <c r="AS681" s="76"/>
      <c r="AT681" s="74"/>
      <c r="AU681" s="73"/>
      <c r="AV681" s="74"/>
      <c r="AW681" s="73"/>
      <c r="AX681" s="73"/>
      <c r="AY681" s="73"/>
      <c r="AZ681" s="73"/>
      <c r="BA681" s="73"/>
      <c r="BB681" s="73"/>
      <c r="BC681" s="73"/>
      <c r="BD681" s="73"/>
      <c r="BE681" s="73"/>
      <c r="BF681" s="73"/>
      <c r="BG681" s="73"/>
      <c r="BH681" s="73"/>
      <c r="BI681" s="76"/>
      <c r="BJ681" s="74"/>
      <c r="BK681" s="76"/>
    </row>
    <row r="682" spans="34:63" x14ac:dyDescent="0.25">
      <c r="AH682" s="69"/>
      <c r="AI682" s="70"/>
      <c r="AJ682" s="70"/>
      <c r="AK682" s="71"/>
      <c r="AL682" s="70"/>
      <c r="AM682" s="72"/>
      <c r="AN682" s="70"/>
      <c r="AO682" s="70"/>
      <c r="AP682" s="77"/>
      <c r="AQ682" s="71"/>
      <c r="AR682" s="71"/>
      <c r="AS682" s="74"/>
      <c r="AT682" s="74"/>
      <c r="AU682" s="73"/>
      <c r="AV682" s="74"/>
      <c r="AW682" s="76"/>
      <c r="AX682" s="76"/>
      <c r="AY682" s="76"/>
      <c r="AZ682" s="76"/>
      <c r="BA682" s="76"/>
      <c r="BB682" s="76"/>
      <c r="BC682" s="75"/>
      <c r="BD682" s="74"/>
      <c r="BE682" s="75"/>
      <c r="BF682" s="74"/>
      <c r="BG682" s="75"/>
      <c r="BH682" s="74"/>
      <c r="BI682" s="76"/>
      <c r="BJ682" s="74"/>
      <c r="BK682" s="74"/>
    </row>
    <row r="683" spans="34:63" x14ac:dyDescent="0.25">
      <c r="AH683" s="69"/>
      <c r="AI683" s="70"/>
      <c r="AJ683" s="70"/>
      <c r="AK683" s="71"/>
      <c r="AL683" s="70"/>
      <c r="AM683" s="72"/>
      <c r="AN683" s="70"/>
      <c r="AO683" s="70"/>
      <c r="AP683" s="77"/>
      <c r="AQ683" s="77"/>
      <c r="AR683" s="71"/>
      <c r="AS683" s="76"/>
      <c r="AT683" s="74"/>
      <c r="AU683" s="73"/>
      <c r="AV683" s="74"/>
      <c r="AW683" s="73"/>
      <c r="AX683" s="73"/>
      <c r="AY683" s="73"/>
      <c r="AZ683" s="73"/>
      <c r="BA683" s="73"/>
      <c r="BB683" s="73"/>
      <c r="BC683" s="73"/>
      <c r="BD683" s="75"/>
      <c r="BE683" s="73"/>
      <c r="BF683" s="75"/>
      <c r="BG683" s="73"/>
      <c r="BH683" s="75"/>
      <c r="BI683" s="76"/>
      <c r="BJ683" s="74"/>
      <c r="BK683" s="76"/>
    </row>
    <row r="684" spans="34:63" x14ac:dyDescent="0.25">
      <c r="AH684" s="69"/>
      <c r="AI684" s="70"/>
      <c r="AJ684" s="70"/>
      <c r="AK684" s="71"/>
      <c r="AL684" s="70"/>
      <c r="AM684" s="72"/>
      <c r="AN684" s="70"/>
      <c r="AO684" s="70"/>
      <c r="AP684" s="77"/>
      <c r="AQ684" s="71"/>
      <c r="AR684" s="71"/>
      <c r="AS684" s="74"/>
      <c r="AT684" s="74"/>
      <c r="AU684" s="73"/>
      <c r="AV684" s="74"/>
      <c r="AW684" s="73"/>
      <c r="AX684" s="73"/>
      <c r="AY684" s="73"/>
      <c r="AZ684" s="73"/>
      <c r="BA684" s="73"/>
      <c r="BB684" s="73"/>
      <c r="BC684" s="73"/>
      <c r="BD684" s="75"/>
      <c r="BE684" s="73"/>
      <c r="BF684" s="75"/>
      <c r="BG684" s="73"/>
      <c r="BH684" s="75"/>
      <c r="BI684" s="76"/>
      <c r="BJ684" s="74"/>
      <c r="BK684" s="74"/>
    </row>
    <row r="685" spans="34:63" x14ac:dyDescent="0.25">
      <c r="AH685" s="69"/>
      <c r="AI685" s="70"/>
      <c r="AJ685" s="70"/>
      <c r="AK685" s="71"/>
      <c r="AL685" s="70"/>
      <c r="AM685" s="72"/>
      <c r="AN685" s="70"/>
      <c r="AO685" s="70"/>
      <c r="AP685" s="77"/>
      <c r="AQ685" s="77"/>
      <c r="AR685" s="71"/>
      <c r="AS685" s="76"/>
      <c r="AT685" s="74"/>
      <c r="AU685" s="73"/>
      <c r="AV685" s="74"/>
      <c r="AW685" s="76"/>
      <c r="AX685" s="76"/>
      <c r="AY685" s="76"/>
      <c r="AZ685" s="76"/>
      <c r="BA685" s="76"/>
      <c r="BB685" s="76"/>
      <c r="BC685" s="73"/>
      <c r="BD685" s="76"/>
      <c r="BE685" s="73"/>
      <c r="BF685" s="76"/>
      <c r="BG685" s="73"/>
      <c r="BH685" s="76"/>
      <c r="BI685" s="76"/>
      <c r="BJ685" s="74"/>
      <c r="BK685" s="76"/>
    </row>
    <row r="686" spans="34:63" x14ac:dyDescent="0.25">
      <c r="AH686" s="69"/>
      <c r="AI686" s="70"/>
      <c r="AJ686" s="70"/>
      <c r="AK686" s="71"/>
      <c r="AL686" s="70"/>
      <c r="AM686" s="72"/>
      <c r="AN686" s="70"/>
      <c r="AO686" s="70"/>
      <c r="AP686" s="77"/>
      <c r="AQ686" s="71"/>
      <c r="AR686" s="71"/>
      <c r="AS686" s="74"/>
      <c r="AT686" s="74"/>
      <c r="AU686" s="73"/>
      <c r="AV686" s="74"/>
      <c r="AW686" s="73"/>
      <c r="AX686" s="73"/>
      <c r="AY686" s="73"/>
      <c r="AZ686" s="73"/>
      <c r="BA686" s="73"/>
      <c r="BB686" s="73"/>
      <c r="BC686" s="73"/>
      <c r="BD686" s="73"/>
      <c r="BE686" s="73"/>
      <c r="BF686" s="73"/>
      <c r="BG686" s="73"/>
      <c r="BH686" s="73"/>
      <c r="BI686" s="73"/>
      <c r="BJ686" s="74"/>
      <c r="BK686" s="74"/>
    </row>
    <row r="687" spans="34:63" x14ac:dyDescent="0.25">
      <c r="AH687" s="69"/>
      <c r="AI687" s="70"/>
      <c r="AJ687" s="70"/>
      <c r="AK687" s="71"/>
      <c r="AL687" s="70"/>
      <c r="AM687" s="72"/>
      <c r="AN687" s="70"/>
      <c r="AO687" s="70"/>
      <c r="AP687" s="73"/>
      <c r="AQ687" s="71"/>
      <c r="AR687" s="71"/>
      <c r="AS687" s="74"/>
      <c r="AT687" s="74"/>
      <c r="AU687" s="73"/>
      <c r="AV687" s="74"/>
      <c r="AW687" s="76"/>
      <c r="AX687" s="76"/>
      <c r="AY687" s="76"/>
      <c r="AZ687" s="76"/>
      <c r="BA687" s="73"/>
      <c r="BB687" s="73"/>
      <c r="BC687" s="73"/>
      <c r="BD687" s="73"/>
      <c r="BE687" s="73"/>
      <c r="BF687" s="73"/>
      <c r="BG687" s="73"/>
      <c r="BH687" s="73"/>
      <c r="BI687" s="76"/>
      <c r="BJ687" s="74"/>
      <c r="BK687" s="74"/>
    </row>
    <row r="688" spans="34:63" x14ac:dyDescent="0.25">
      <c r="AH688" s="69"/>
      <c r="AI688" s="70"/>
      <c r="AJ688" s="70"/>
      <c r="AK688" s="71"/>
      <c r="AL688" s="70"/>
      <c r="AM688" s="72"/>
      <c r="AN688" s="70"/>
      <c r="AO688" s="70"/>
      <c r="AP688" s="73"/>
      <c r="AQ688" s="73"/>
      <c r="AR688" s="71"/>
      <c r="AS688" s="73"/>
      <c r="AT688" s="74"/>
      <c r="AU688" s="73"/>
      <c r="AV688" s="74"/>
      <c r="AW688" s="73"/>
      <c r="AX688" s="73"/>
      <c r="AY688" s="73"/>
      <c r="AZ688" s="73"/>
      <c r="BA688" s="73"/>
      <c r="BB688" s="73"/>
      <c r="BC688" s="75"/>
      <c r="BD688" s="75"/>
      <c r="BE688" s="75"/>
      <c r="BF688" s="75"/>
      <c r="BG688" s="75"/>
      <c r="BH688" s="75"/>
      <c r="BI688" s="76"/>
      <c r="BJ688" s="74"/>
      <c r="BK688" s="73"/>
    </row>
    <row r="689" spans="34:63" x14ac:dyDescent="0.25">
      <c r="AH689" s="69"/>
      <c r="AI689" s="70"/>
      <c r="AJ689" s="70"/>
      <c r="AK689" s="71"/>
      <c r="AL689" s="70"/>
      <c r="AM689" s="72"/>
      <c r="AN689" s="70"/>
      <c r="AO689" s="70"/>
      <c r="AP689" s="73"/>
      <c r="AQ689" s="71"/>
      <c r="AR689" s="71"/>
      <c r="AS689" s="74"/>
      <c r="AT689" s="74"/>
      <c r="AU689" s="73"/>
      <c r="AV689" s="74"/>
      <c r="AW689" s="73"/>
      <c r="AX689" s="73"/>
      <c r="AY689" s="73"/>
      <c r="AZ689" s="73"/>
      <c r="BA689" s="73"/>
      <c r="BB689" s="73"/>
      <c r="BC689" s="73"/>
      <c r="BD689" s="73"/>
      <c r="BE689" s="73"/>
      <c r="BF689" s="73"/>
      <c r="BG689" s="73"/>
      <c r="BH689" s="73"/>
      <c r="BI689" s="76"/>
      <c r="BJ689" s="74"/>
      <c r="BK689" s="74"/>
    </row>
    <row r="690" spans="34:63" x14ac:dyDescent="0.25">
      <c r="AH690" s="69"/>
      <c r="AI690" s="70"/>
      <c r="AJ690" s="70"/>
      <c r="AK690" s="77"/>
      <c r="AL690" s="70"/>
      <c r="AM690" s="72"/>
      <c r="AN690" s="70"/>
      <c r="AO690" s="70"/>
      <c r="AP690" s="73"/>
      <c r="AQ690" s="77"/>
      <c r="AR690" s="71"/>
      <c r="AS690" s="76"/>
      <c r="AT690" s="74"/>
      <c r="AU690" s="73"/>
      <c r="AV690" s="74"/>
      <c r="AW690" s="73"/>
      <c r="AX690" s="73"/>
      <c r="AY690" s="73"/>
      <c r="AZ690" s="73"/>
      <c r="BA690" s="73"/>
      <c r="BB690" s="73"/>
      <c r="BC690" s="73"/>
      <c r="BD690" s="73"/>
      <c r="BE690" s="73"/>
      <c r="BF690" s="73"/>
      <c r="BG690" s="73"/>
      <c r="BH690" s="73"/>
      <c r="BI690" s="73"/>
      <c r="BJ690" s="76"/>
      <c r="BK690" s="76"/>
    </row>
    <row r="691" spans="34:63" x14ac:dyDescent="0.25">
      <c r="AH691" s="69"/>
      <c r="AI691" s="70"/>
      <c r="AJ691" s="70"/>
      <c r="AK691" s="71"/>
      <c r="AL691" s="70"/>
      <c r="AM691" s="72"/>
      <c r="AN691" s="70"/>
      <c r="AO691" s="70"/>
      <c r="AP691" s="71"/>
      <c r="AQ691" s="71"/>
      <c r="AR691" s="71"/>
      <c r="AS691" s="74"/>
      <c r="AT691" s="74"/>
      <c r="AU691" s="73"/>
      <c r="AV691" s="74"/>
      <c r="AW691" s="76"/>
      <c r="AX691" s="76"/>
      <c r="AY691" s="76"/>
      <c r="AZ691" s="76"/>
      <c r="BA691" s="73"/>
      <c r="BB691" s="73"/>
      <c r="BC691" s="73"/>
      <c r="BD691" s="73"/>
      <c r="BE691" s="73"/>
      <c r="BF691" s="73"/>
      <c r="BG691" s="73"/>
      <c r="BH691" s="73"/>
      <c r="BI691" s="76"/>
      <c r="BJ691" s="74"/>
      <c r="BK691" s="74"/>
    </row>
    <row r="692" spans="34:63" x14ac:dyDescent="0.25">
      <c r="AH692" s="69"/>
      <c r="AI692" s="70"/>
      <c r="AJ692" s="70"/>
      <c r="AK692" s="71"/>
      <c r="AL692" s="70"/>
      <c r="AM692" s="72"/>
      <c r="AN692" s="70"/>
      <c r="AO692" s="70"/>
      <c r="AP692" s="73"/>
      <c r="AQ692" s="73"/>
      <c r="AR692" s="71"/>
      <c r="AS692" s="73"/>
      <c r="AT692" s="74"/>
      <c r="AU692" s="73"/>
      <c r="AV692" s="74"/>
      <c r="AW692" s="76"/>
      <c r="AX692" s="76"/>
      <c r="AY692" s="76"/>
      <c r="AZ692" s="76"/>
      <c r="BA692" s="73"/>
      <c r="BB692" s="73"/>
      <c r="BC692" s="76"/>
      <c r="BD692" s="76"/>
      <c r="BE692" s="76"/>
      <c r="BF692" s="76"/>
      <c r="BG692" s="76"/>
      <c r="BH692" s="76"/>
      <c r="BI692" s="76"/>
      <c r="BJ692" s="74"/>
      <c r="BK692" s="73"/>
    </row>
    <row r="693" spans="34:63" x14ac:dyDescent="0.25">
      <c r="AH693" s="69"/>
      <c r="AI693" s="70"/>
      <c r="AJ693" s="70"/>
      <c r="AK693" s="71"/>
      <c r="AL693" s="70"/>
      <c r="AM693" s="72"/>
      <c r="AN693" s="70"/>
      <c r="AO693" s="70"/>
      <c r="AP693" s="73"/>
      <c r="AQ693" s="77"/>
      <c r="AR693" s="71"/>
      <c r="AS693" s="76"/>
      <c r="AT693" s="74"/>
      <c r="AU693" s="73"/>
      <c r="AV693" s="74"/>
      <c r="AW693" s="73"/>
      <c r="AX693" s="73"/>
      <c r="AY693" s="73"/>
      <c r="AZ693" s="73"/>
      <c r="BA693" s="73"/>
      <c r="BB693" s="73"/>
      <c r="BC693" s="73"/>
      <c r="BD693" s="73"/>
      <c r="BE693" s="73"/>
      <c r="BF693" s="73"/>
      <c r="BG693" s="73"/>
      <c r="BH693" s="73"/>
      <c r="BI693" s="73"/>
      <c r="BJ693" s="74"/>
      <c r="BK693" s="76"/>
    </row>
    <row r="694" spans="34:63" x14ac:dyDescent="0.25">
      <c r="AH694" s="69"/>
      <c r="AI694" s="70"/>
      <c r="AJ694" s="70"/>
      <c r="AK694" s="71"/>
      <c r="AL694" s="70"/>
      <c r="AM694" s="72"/>
      <c r="AN694" s="70"/>
      <c r="AO694" s="70"/>
      <c r="AP694" s="73"/>
      <c r="AQ694" s="75"/>
      <c r="AR694" s="71"/>
      <c r="AS694" s="75"/>
      <c r="AT694" s="74"/>
      <c r="AU694" s="73"/>
      <c r="AV694" s="74"/>
      <c r="AW694" s="73"/>
      <c r="AX694" s="73"/>
      <c r="AY694" s="73"/>
      <c r="AZ694" s="73"/>
      <c r="BA694" s="73"/>
      <c r="BB694" s="73"/>
      <c r="BC694" s="73"/>
      <c r="BD694" s="73"/>
      <c r="BE694" s="73"/>
      <c r="BF694" s="73"/>
      <c r="BG694" s="73"/>
      <c r="BH694" s="73"/>
      <c r="BI694" s="73"/>
      <c r="BJ694" s="74"/>
      <c r="BK694" s="75"/>
    </row>
    <row r="695" spans="34:63" x14ac:dyDescent="0.25">
      <c r="AH695" s="69"/>
      <c r="AI695" s="70"/>
      <c r="AJ695" s="70"/>
      <c r="AK695" s="77"/>
      <c r="AL695" s="70"/>
      <c r="AM695" s="72"/>
      <c r="AN695" s="70"/>
      <c r="AO695" s="70"/>
      <c r="AP695" s="77"/>
      <c r="AQ695" s="77"/>
      <c r="AR695" s="71"/>
      <c r="AS695" s="76"/>
      <c r="AT695" s="74"/>
      <c r="AU695" s="73"/>
      <c r="AV695" s="74"/>
      <c r="AW695" s="73"/>
      <c r="AX695" s="73"/>
      <c r="AY695" s="73"/>
      <c r="AZ695" s="73"/>
      <c r="BA695" s="73"/>
      <c r="BB695" s="73"/>
      <c r="BC695" s="75"/>
      <c r="BD695" s="75"/>
      <c r="BE695" s="75"/>
      <c r="BF695" s="75"/>
      <c r="BG695" s="75"/>
      <c r="BH695" s="75"/>
      <c r="BI695" s="73"/>
      <c r="BJ695" s="76"/>
      <c r="BK695" s="76"/>
    </row>
    <row r="696" spans="34:63" x14ac:dyDescent="0.25">
      <c r="AH696" s="69"/>
      <c r="AI696" s="70"/>
      <c r="AJ696" s="70"/>
      <c r="AK696" s="71"/>
      <c r="AL696" s="70"/>
      <c r="AM696" s="72"/>
      <c r="AN696" s="70"/>
      <c r="AO696" s="70"/>
      <c r="AP696" s="77"/>
      <c r="AQ696" s="71"/>
      <c r="AR696" s="71"/>
      <c r="AS696" s="74"/>
      <c r="AT696" s="74"/>
      <c r="AU696" s="73"/>
      <c r="AV696" s="74"/>
      <c r="AW696" s="76"/>
      <c r="AX696" s="76"/>
      <c r="AY696" s="76"/>
      <c r="AZ696" s="76"/>
      <c r="BA696" s="73"/>
      <c r="BB696" s="73"/>
      <c r="BC696" s="73"/>
      <c r="BD696" s="74"/>
      <c r="BE696" s="73"/>
      <c r="BF696" s="74"/>
      <c r="BG696" s="73"/>
      <c r="BH696" s="74"/>
      <c r="BI696" s="76"/>
      <c r="BJ696" s="74"/>
      <c r="BK696" s="74"/>
    </row>
    <row r="697" spans="34:63" x14ac:dyDescent="0.25">
      <c r="AH697" s="69"/>
      <c r="AI697" s="70"/>
      <c r="AJ697" s="70"/>
      <c r="AK697" s="71"/>
      <c r="AL697" s="70"/>
      <c r="AM697" s="72"/>
      <c r="AN697" s="70"/>
      <c r="AO697" s="70"/>
      <c r="AP697" s="73"/>
      <c r="AQ697" s="73"/>
      <c r="AR697" s="71"/>
      <c r="AS697" s="73"/>
      <c r="AT697" s="74"/>
      <c r="AU697" s="73"/>
      <c r="AV697" s="74"/>
      <c r="AW697" s="73"/>
      <c r="AX697" s="73"/>
      <c r="AY697" s="73"/>
      <c r="AZ697" s="73"/>
      <c r="BA697" s="73"/>
      <c r="BB697" s="73"/>
      <c r="BC697" s="73"/>
      <c r="BD697" s="73"/>
      <c r="BE697" s="73"/>
      <c r="BF697" s="73"/>
      <c r="BG697" s="73"/>
      <c r="BH697" s="73"/>
      <c r="BI697" s="73"/>
      <c r="BJ697" s="74"/>
      <c r="BK697" s="73"/>
    </row>
    <row r="698" spans="34:63" x14ac:dyDescent="0.25">
      <c r="AH698" s="69"/>
      <c r="AI698" s="70"/>
      <c r="AJ698" s="70"/>
      <c r="AK698" s="71"/>
      <c r="AL698" s="70"/>
      <c r="AM698" s="72"/>
      <c r="AN698" s="70"/>
      <c r="AO698" s="70"/>
      <c r="AP698" s="75"/>
      <c r="AQ698" s="75"/>
      <c r="AR698" s="71"/>
      <c r="AS698" s="75"/>
      <c r="AT698" s="74"/>
      <c r="AU698" s="73"/>
      <c r="AV698" s="74"/>
      <c r="AW698" s="73"/>
      <c r="AX698" s="73"/>
      <c r="AY698" s="73"/>
      <c r="AZ698" s="73"/>
      <c r="BA698" s="73"/>
      <c r="BB698" s="73"/>
      <c r="BC698" s="73"/>
      <c r="BD698" s="73"/>
      <c r="BE698" s="73"/>
      <c r="BF698" s="73"/>
      <c r="BG698" s="73"/>
      <c r="BH698" s="73"/>
      <c r="BI698" s="73"/>
      <c r="BJ698" s="74"/>
      <c r="BK698" s="75"/>
    </row>
    <row r="699" spans="34:63" x14ac:dyDescent="0.25">
      <c r="AH699" s="69"/>
      <c r="AI699" s="70"/>
      <c r="AJ699" s="70"/>
      <c r="AK699" s="71"/>
      <c r="AL699" s="70"/>
      <c r="AM699" s="72"/>
      <c r="AN699" s="70"/>
      <c r="AO699" s="70"/>
      <c r="AP699" s="75"/>
      <c r="AQ699" s="75"/>
      <c r="AR699" s="71"/>
      <c r="AS699" s="75"/>
      <c r="AT699" s="74"/>
      <c r="AU699" s="73"/>
      <c r="AV699" s="74"/>
      <c r="AW699" s="73"/>
      <c r="AX699" s="73"/>
      <c r="AY699" s="73"/>
      <c r="AZ699" s="73"/>
      <c r="BA699" s="73"/>
      <c r="BB699" s="73"/>
      <c r="BC699" s="75"/>
      <c r="BD699" s="75"/>
      <c r="BE699" s="75"/>
      <c r="BF699" s="75"/>
      <c r="BG699" s="75"/>
      <c r="BH699" s="75"/>
      <c r="BI699" s="73"/>
      <c r="BJ699" s="74"/>
      <c r="BK699" s="75"/>
    </row>
    <row r="700" spans="34:63" x14ac:dyDescent="0.25">
      <c r="AH700" s="69"/>
      <c r="AI700" s="70"/>
      <c r="AJ700" s="70"/>
      <c r="AK700" s="71"/>
      <c r="AL700" s="70"/>
      <c r="AM700" s="72"/>
      <c r="AN700" s="70"/>
      <c r="AO700" s="70"/>
      <c r="AP700" s="75"/>
      <c r="AQ700" s="75"/>
      <c r="AR700" s="71"/>
      <c r="AS700" s="75"/>
      <c r="AT700" s="74"/>
      <c r="AU700" s="73"/>
      <c r="AV700" s="74"/>
      <c r="AW700" s="73"/>
      <c r="AX700" s="73"/>
      <c r="AY700" s="73"/>
      <c r="AZ700" s="73"/>
      <c r="BA700" s="73"/>
      <c r="BB700" s="73"/>
      <c r="BC700" s="73"/>
      <c r="BD700" s="73"/>
      <c r="BE700" s="73"/>
      <c r="BF700" s="73"/>
      <c r="BG700" s="73"/>
      <c r="BH700" s="73"/>
      <c r="BI700" s="73"/>
      <c r="BJ700" s="74"/>
      <c r="BK700" s="75"/>
    </row>
    <row r="701" spans="34:63" x14ac:dyDescent="0.25">
      <c r="AH701" s="69"/>
      <c r="AI701" s="70"/>
      <c r="AJ701" s="70"/>
      <c r="AK701" s="71"/>
      <c r="AL701" s="70"/>
      <c r="AM701" s="72"/>
      <c r="AN701" s="70"/>
      <c r="AO701" s="70"/>
      <c r="AP701" s="75"/>
      <c r="AQ701" s="75"/>
      <c r="AR701" s="71"/>
      <c r="AS701" s="75"/>
      <c r="AT701" s="74"/>
      <c r="AU701" s="73"/>
      <c r="AV701" s="74"/>
      <c r="AW701" s="73"/>
      <c r="AX701" s="73"/>
      <c r="AY701" s="73"/>
      <c r="AZ701" s="73"/>
      <c r="BA701" s="73"/>
      <c r="BB701" s="73"/>
      <c r="BC701" s="73"/>
      <c r="BD701" s="75"/>
      <c r="BE701" s="73"/>
      <c r="BF701" s="75"/>
      <c r="BG701" s="73"/>
      <c r="BH701" s="75"/>
      <c r="BI701" s="73"/>
      <c r="BJ701" s="74"/>
      <c r="BK701" s="75"/>
    </row>
    <row r="702" spans="34:63" x14ac:dyDescent="0.25">
      <c r="AH702" s="69"/>
      <c r="AI702" s="70"/>
      <c r="AJ702" s="70"/>
      <c r="AK702" s="71"/>
      <c r="AL702" s="70"/>
      <c r="AM702" s="72"/>
      <c r="AN702" s="70"/>
      <c r="AO702" s="70"/>
      <c r="AP702" s="73"/>
      <c r="AQ702" s="73"/>
      <c r="AR702" s="71"/>
      <c r="AS702" s="73"/>
      <c r="AT702" s="74"/>
      <c r="AU702" s="73"/>
      <c r="AV702" s="74"/>
      <c r="AW702" s="73"/>
      <c r="AX702" s="73"/>
      <c r="AY702" s="73"/>
      <c r="AZ702" s="73"/>
      <c r="BA702" s="73"/>
      <c r="BB702" s="73"/>
      <c r="BC702" s="73"/>
      <c r="BD702" s="73"/>
      <c r="BE702" s="73"/>
      <c r="BF702" s="73"/>
      <c r="BG702" s="73"/>
      <c r="BH702" s="73"/>
      <c r="BI702" s="73"/>
      <c r="BJ702" s="74"/>
      <c r="BK702" s="73"/>
    </row>
    <row r="703" spans="34:63" x14ac:dyDescent="0.25">
      <c r="AH703" s="69"/>
      <c r="AI703" s="70"/>
      <c r="AJ703" s="70"/>
      <c r="AK703" s="71"/>
      <c r="AL703" s="70"/>
      <c r="AM703" s="72"/>
      <c r="AN703" s="70"/>
      <c r="AO703" s="70"/>
      <c r="AP703" s="75"/>
      <c r="AQ703" s="75"/>
      <c r="AR703" s="71"/>
      <c r="AS703" s="75"/>
      <c r="AT703" s="74"/>
      <c r="AU703" s="73"/>
      <c r="AV703" s="74"/>
      <c r="AW703" s="73"/>
      <c r="AX703" s="73"/>
      <c r="AY703" s="73"/>
      <c r="AZ703" s="73"/>
      <c r="BA703" s="73"/>
      <c r="BB703" s="73"/>
      <c r="BC703" s="73"/>
      <c r="BD703" s="73"/>
      <c r="BE703" s="73"/>
      <c r="BF703" s="73"/>
      <c r="BG703" s="73"/>
      <c r="BH703" s="73"/>
      <c r="BI703" s="73"/>
      <c r="BJ703" s="74"/>
      <c r="BK703" s="75"/>
    </row>
    <row r="704" spans="34:63" x14ac:dyDescent="0.25">
      <c r="AH704" s="69"/>
      <c r="AI704" s="70"/>
      <c r="AJ704" s="70"/>
      <c r="AK704" s="71"/>
      <c r="AL704" s="70"/>
      <c r="AM704" s="72"/>
      <c r="AN704" s="70"/>
      <c r="AO704" s="70"/>
      <c r="AP704" s="75"/>
      <c r="AQ704" s="73"/>
      <c r="AR704" s="71"/>
      <c r="AS704" s="75"/>
      <c r="AT704" s="74"/>
      <c r="AU704" s="73"/>
      <c r="AV704" s="74"/>
      <c r="AW704" s="73"/>
      <c r="AX704" s="73"/>
      <c r="AY704" s="73"/>
      <c r="AZ704" s="73"/>
      <c r="BA704" s="73"/>
      <c r="BB704" s="73"/>
      <c r="BC704" s="73"/>
      <c r="BD704" s="73"/>
      <c r="BE704" s="73"/>
      <c r="BF704" s="73"/>
      <c r="BG704" s="73"/>
      <c r="BH704" s="73"/>
      <c r="BI704" s="73"/>
      <c r="BJ704" s="74"/>
      <c r="BK704" s="75"/>
    </row>
    <row r="705" spans="34:63" x14ac:dyDescent="0.25">
      <c r="AH705" s="69"/>
      <c r="AI705" s="70"/>
      <c r="AJ705" s="70"/>
      <c r="AK705" s="71"/>
      <c r="AL705" s="70"/>
      <c r="AM705" s="72"/>
      <c r="AN705" s="70"/>
      <c r="AO705" s="70"/>
      <c r="AP705" s="75"/>
      <c r="AQ705" s="75"/>
      <c r="AR705" s="71"/>
      <c r="AS705" s="75"/>
      <c r="AT705" s="74"/>
      <c r="AU705" s="73"/>
      <c r="AV705" s="74"/>
      <c r="AW705" s="73"/>
      <c r="AX705" s="73"/>
      <c r="AY705" s="73"/>
      <c r="AZ705" s="73"/>
      <c r="BA705" s="73"/>
      <c r="BB705" s="73"/>
      <c r="BC705" s="73"/>
      <c r="BD705" s="73"/>
      <c r="BE705" s="73"/>
      <c r="BF705" s="73"/>
      <c r="BG705" s="73"/>
      <c r="BH705" s="73"/>
      <c r="BI705" s="73"/>
      <c r="BJ705" s="74"/>
      <c r="BK705" s="75"/>
    </row>
    <row r="706" spans="34:63" x14ac:dyDescent="0.25">
      <c r="AH706" s="69"/>
      <c r="AI706" s="70"/>
      <c r="AJ706" s="70"/>
      <c r="AK706" s="71"/>
      <c r="AL706" s="70"/>
      <c r="AM706" s="72"/>
      <c r="AN706" s="70"/>
      <c r="AO706" s="70"/>
      <c r="AP706" s="75"/>
      <c r="AQ706" s="75"/>
      <c r="AR706" s="71"/>
      <c r="AS706" s="75"/>
      <c r="AT706" s="74"/>
      <c r="AU706" s="73"/>
      <c r="AV706" s="74"/>
      <c r="AW706" s="73"/>
      <c r="AX706" s="73"/>
      <c r="AY706" s="73"/>
      <c r="AZ706" s="73"/>
      <c r="BA706" s="73"/>
      <c r="BB706" s="73"/>
      <c r="BC706" s="73"/>
      <c r="BD706" s="75"/>
      <c r="BE706" s="73"/>
      <c r="BF706" s="75"/>
      <c r="BG706" s="73"/>
      <c r="BH706" s="75"/>
      <c r="BI706" s="73"/>
      <c r="BJ706" s="74"/>
      <c r="BK706" s="75"/>
    </row>
    <row r="707" spans="34:63" x14ac:dyDescent="0.25">
      <c r="AH707" s="69"/>
      <c r="AI707" s="70"/>
      <c r="AJ707" s="70"/>
      <c r="AK707" s="71"/>
      <c r="AL707" s="70"/>
      <c r="AM707" s="72"/>
      <c r="AN707" s="70"/>
      <c r="AO707" s="70"/>
      <c r="AP707" s="73"/>
      <c r="AQ707" s="75"/>
      <c r="AR707" s="71"/>
      <c r="AS707" s="75"/>
      <c r="AT707" s="74"/>
      <c r="AU707" s="73"/>
      <c r="AV707" s="74"/>
      <c r="AW707" s="73"/>
      <c r="AX707" s="73"/>
      <c r="AY707" s="73"/>
      <c r="AZ707" s="73"/>
      <c r="BA707" s="73"/>
      <c r="BB707" s="73"/>
      <c r="BC707" s="73"/>
      <c r="BD707" s="73"/>
      <c r="BE707" s="73"/>
      <c r="BF707" s="73"/>
      <c r="BG707" s="73"/>
      <c r="BH707" s="73"/>
      <c r="BI707" s="73"/>
      <c r="BJ707" s="74"/>
      <c r="BK707" s="75"/>
    </row>
    <row r="708" spans="34:63" x14ac:dyDescent="0.25">
      <c r="AH708" s="69"/>
      <c r="AI708" s="70"/>
      <c r="AJ708" s="70"/>
      <c r="AK708" s="71"/>
      <c r="AL708" s="70"/>
      <c r="AM708" s="72"/>
      <c r="AN708" s="70"/>
      <c r="AO708" s="70"/>
      <c r="AP708" s="75"/>
      <c r="AQ708" s="75"/>
      <c r="AR708" s="71"/>
      <c r="AS708" s="75"/>
      <c r="AT708" s="74"/>
      <c r="AU708" s="73"/>
      <c r="AV708" s="74"/>
      <c r="AW708" s="73"/>
      <c r="AX708" s="73"/>
      <c r="AY708" s="73"/>
      <c r="AZ708" s="73"/>
      <c r="BA708" s="73"/>
      <c r="BB708" s="73"/>
      <c r="BC708" s="73"/>
      <c r="BD708" s="75"/>
      <c r="BE708" s="73"/>
      <c r="BF708" s="75"/>
      <c r="BG708" s="73"/>
      <c r="BH708" s="75"/>
      <c r="BI708" s="73"/>
      <c r="BJ708" s="74"/>
      <c r="BK708" s="75"/>
    </row>
    <row r="709" spans="34:63" x14ac:dyDescent="0.25">
      <c r="AH709" s="69"/>
      <c r="AI709" s="70"/>
      <c r="AJ709" s="70"/>
      <c r="AK709" s="71"/>
      <c r="AL709" s="70"/>
      <c r="AM709" s="72"/>
      <c r="AN709" s="70"/>
      <c r="AO709" s="70"/>
      <c r="AP709" s="75"/>
      <c r="AQ709" s="75"/>
      <c r="AR709" s="71"/>
      <c r="AS709" s="75"/>
      <c r="AT709" s="74"/>
      <c r="AU709" s="73"/>
      <c r="AV709" s="74"/>
      <c r="AW709" s="73"/>
      <c r="AX709" s="73"/>
      <c r="AY709" s="73"/>
      <c r="AZ709" s="73"/>
      <c r="BA709" s="73"/>
      <c r="BB709" s="73"/>
      <c r="BC709" s="73"/>
      <c r="BD709" s="75"/>
      <c r="BE709" s="73"/>
      <c r="BF709" s="75"/>
      <c r="BG709" s="73"/>
      <c r="BH709" s="75"/>
      <c r="BI709" s="73"/>
      <c r="BJ709" s="74"/>
      <c r="BK709" s="75"/>
    </row>
    <row r="710" spans="34:63" x14ac:dyDescent="0.25">
      <c r="AH710" s="69"/>
      <c r="AI710" s="70"/>
      <c r="AJ710" s="70"/>
      <c r="AK710" s="71"/>
      <c r="AL710" s="70"/>
      <c r="AM710" s="72"/>
      <c r="AN710" s="70"/>
      <c r="AO710" s="70"/>
      <c r="AP710" s="75"/>
      <c r="AQ710" s="75"/>
      <c r="AR710" s="71"/>
      <c r="AS710" s="75"/>
      <c r="AT710" s="74"/>
      <c r="AU710" s="73"/>
      <c r="AV710" s="74"/>
      <c r="AW710" s="73"/>
      <c r="AX710" s="73"/>
      <c r="AY710" s="73"/>
      <c r="AZ710" s="73"/>
      <c r="BA710" s="73"/>
      <c r="BB710" s="73"/>
      <c r="BC710" s="73"/>
      <c r="BD710" s="73"/>
      <c r="BE710" s="73"/>
      <c r="BF710" s="73"/>
      <c r="BG710" s="73"/>
      <c r="BH710" s="73"/>
      <c r="BI710" s="73"/>
      <c r="BJ710" s="74"/>
      <c r="BK710" s="75"/>
    </row>
    <row r="711" spans="34:63" x14ac:dyDescent="0.25">
      <c r="AH711" s="69"/>
      <c r="AI711" s="70"/>
      <c r="AJ711" s="70"/>
      <c r="AK711" s="71"/>
      <c r="AL711" s="70"/>
      <c r="AM711" s="72"/>
      <c r="AN711" s="70"/>
      <c r="AO711" s="70"/>
      <c r="AP711" s="75"/>
      <c r="AQ711" s="75"/>
      <c r="AR711" s="71"/>
      <c r="AS711" s="75"/>
      <c r="AT711" s="74"/>
      <c r="AU711" s="73"/>
      <c r="AV711" s="74"/>
      <c r="AW711" s="73"/>
      <c r="AX711" s="73"/>
      <c r="AY711" s="73"/>
      <c r="AZ711" s="73"/>
      <c r="BA711" s="75"/>
      <c r="BB711" s="75"/>
      <c r="BC711" s="75"/>
      <c r="BD711" s="75"/>
      <c r="BE711" s="75"/>
      <c r="BF711" s="75"/>
      <c r="BG711" s="75"/>
      <c r="BH711" s="75"/>
      <c r="BI711" s="73"/>
      <c r="BJ711" s="74"/>
      <c r="BK711" s="75"/>
    </row>
    <row r="712" spans="34:63" x14ac:dyDescent="0.25">
      <c r="AH712" s="69"/>
      <c r="AI712" s="70"/>
      <c r="AJ712" s="70"/>
      <c r="AK712" s="71"/>
      <c r="AL712" s="70"/>
      <c r="AM712" s="72"/>
      <c r="AN712" s="70"/>
      <c r="AO712" s="70"/>
      <c r="AP712" s="75"/>
      <c r="AQ712" s="75"/>
      <c r="AR712" s="71"/>
      <c r="AS712" s="75"/>
      <c r="AT712" s="74"/>
      <c r="AU712" s="73"/>
      <c r="AV712" s="74"/>
      <c r="AW712" s="73"/>
      <c r="AX712" s="73"/>
      <c r="AY712" s="73"/>
      <c r="AZ712" s="73"/>
      <c r="BA712" s="73"/>
      <c r="BB712" s="73"/>
      <c r="BC712" s="73"/>
      <c r="BD712" s="73"/>
      <c r="BE712" s="73"/>
      <c r="BF712" s="73"/>
      <c r="BG712" s="73"/>
      <c r="BH712" s="73"/>
      <c r="BI712" s="73"/>
      <c r="BJ712" s="74"/>
      <c r="BK712" s="75"/>
    </row>
    <row r="713" spans="34:63" x14ac:dyDescent="0.25">
      <c r="AH713" s="69"/>
      <c r="AI713" s="70"/>
      <c r="AJ713" s="70"/>
      <c r="AK713" s="71"/>
      <c r="AL713" s="70"/>
      <c r="AM713" s="72"/>
      <c r="AN713" s="70"/>
      <c r="AO713" s="70"/>
      <c r="AP713" s="73"/>
      <c r="AQ713" s="75"/>
      <c r="AR713" s="71"/>
      <c r="AS713" s="75"/>
      <c r="AT713" s="74"/>
      <c r="AU713" s="73"/>
      <c r="AV713" s="74"/>
      <c r="AW713" s="73"/>
      <c r="AX713" s="73"/>
      <c r="AY713" s="73"/>
      <c r="AZ713" s="73"/>
      <c r="BA713" s="73"/>
      <c r="BB713" s="73"/>
      <c r="BC713" s="73"/>
      <c r="BD713" s="73"/>
      <c r="BE713" s="73"/>
      <c r="BF713" s="73"/>
      <c r="BG713" s="73"/>
      <c r="BH713" s="73"/>
      <c r="BI713" s="73"/>
      <c r="BJ713" s="74"/>
      <c r="BK713" s="75"/>
    </row>
    <row r="714" spans="34:63" x14ac:dyDescent="0.25">
      <c r="AH714" s="69"/>
      <c r="AI714" s="70"/>
      <c r="AJ714" s="70"/>
      <c r="AK714" s="71"/>
      <c r="AL714" s="70"/>
      <c r="AM714" s="72"/>
      <c r="AN714" s="70"/>
      <c r="AO714" s="70"/>
      <c r="AP714" s="73"/>
      <c r="AQ714" s="73"/>
      <c r="AR714" s="71"/>
      <c r="AS714" s="73"/>
      <c r="AT714" s="74"/>
      <c r="AU714" s="73"/>
      <c r="AV714" s="74"/>
      <c r="AW714" s="73"/>
      <c r="AX714" s="73"/>
      <c r="AY714" s="73"/>
      <c r="AZ714" s="73"/>
      <c r="BA714" s="73"/>
      <c r="BB714" s="73"/>
      <c r="BC714" s="73"/>
      <c r="BD714" s="73"/>
      <c r="BE714" s="73"/>
      <c r="BF714" s="73"/>
      <c r="BG714" s="73"/>
      <c r="BH714" s="73"/>
      <c r="BI714" s="73"/>
      <c r="BJ714" s="74"/>
      <c r="BK714" s="73"/>
    </row>
    <row r="715" spans="34:63" x14ac:dyDescent="0.25">
      <c r="AH715" s="69"/>
      <c r="AI715" s="70"/>
      <c r="AJ715" s="70"/>
      <c r="AK715" s="71"/>
      <c r="AL715" s="70"/>
      <c r="AM715" s="72"/>
      <c r="AN715" s="70"/>
      <c r="AO715" s="70"/>
      <c r="AP715" s="73"/>
      <c r="AQ715" s="75"/>
      <c r="AR715" s="71"/>
      <c r="AS715" s="75"/>
      <c r="AT715" s="74"/>
      <c r="AU715" s="73"/>
      <c r="AV715" s="74"/>
      <c r="AW715" s="73"/>
      <c r="AX715" s="73"/>
      <c r="AY715" s="73"/>
      <c r="AZ715" s="73"/>
      <c r="BA715" s="73"/>
      <c r="BB715" s="73"/>
      <c r="BC715" s="73"/>
      <c r="BD715" s="73"/>
      <c r="BE715" s="73"/>
      <c r="BF715" s="73"/>
      <c r="BG715" s="73"/>
      <c r="BH715" s="73"/>
      <c r="BI715" s="73"/>
      <c r="BJ715" s="74"/>
      <c r="BK715" s="75"/>
    </row>
    <row r="716" spans="34:63" x14ac:dyDescent="0.25">
      <c r="AH716" s="69"/>
      <c r="AI716" s="70"/>
      <c r="AJ716" s="70"/>
      <c r="AK716" s="71"/>
      <c r="AL716" s="70"/>
      <c r="AM716" s="72"/>
      <c r="AN716" s="70"/>
      <c r="AO716" s="70"/>
      <c r="AP716" s="73"/>
      <c r="AQ716" s="75"/>
      <c r="AR716" s="71"/>
      <c r="AS716" s="75"/>
      <c r="AT716" s="74"/>
      <c r="AU716" s="73"/>
      <c r="AV716" s="74"/>
      <c r="AW716" s="73"/>
      <c r="AX716" s="73"/>
      <c r="AY716" s="73"/>
      <c r="AZ716" s="73"/>
      <c r="BA716" s="73"/>
      <c r="BB716" s="73"/>
      <c r="BC716" s="73"/>
      <c r="BD716" s="73"/>
      <c r="BE716" s="73"/>
      <c r="BF716" s="73"/>
      <c r="BG716" s="73"/>
      <c r="BH716" s="73"/>
      <c r="BI716" s="73"/>
      <c r="BJ716" s="74"/>
      <c r="BK716" s="75"/>
    </row>
    <row r="717" spans="34:63" x14ac:dyDescent="0.25">
      <c r="AH717" s="69"/>
      <c r="AI717" s="70"/>
      <c r="AJ717" s="70"/>
      <c r="AK717" s="71"/>
      <c r="AL717" s="70"/>
      <c r="AM717" s="72"/>
      <c r="AN717" s="70"/>
      <c r="AO717" s="70"/>
      <c r="AP717" s="75"/>
      <c r="AQ717" s="75"/>
      <c r="AR717" s="71"/>
      <c r="AS717" s="75"/>
      <c r="AT717" s="74"/>
      <c r="AU717" s="73"/>
      <c r="AV717" s="74"/>
      <c r="AW717" s="73"/>
      <c r="AX717" s="73"/>
      <c r="AY717" s="73"/>
      <c r="AZ717" s="73"/>
      <c r="BA717" s="73"/>
      <c r="BB717" s="73"/>
      <c r="BC717" s="73"/>
      <c r="BD717" s="75"/>
      <c r="BE717" s="73"/>
      <c r="BF717" s="75"/>
      <c r="BG717" s="73"/>
      <c r="BH717" s="75"/>
      <c r="BI717" s="73"/>
      <c r="BJ717" s="74"/>
      <c r="BK717" s="75"/>
    </row>
    <row r="718" spans="34:63" x14ac:dyDescent="0.25">
      <c r="AH718" s="69"/>
      <c r="AI718" s="70"/>
      <c r="AJ718" s="70"/>
      <c r="AK718" s="71"/>
      <c r="AL718" s="70"/>
      <c r="AM718" s="72"/>
      <c r="AN718" s="70"/>
      <c r="AO718" s="70"/>
      <c r="AP718" s="73"/>
      <c r="AQ718" s="73"/>
      <c r="AR718" s="71"/>
      <c r="AS718" s="73"/>
      <c r="AT718" s="74"/>
      <c r="AU718" s="73"/>
      <c r="AV718" s="74"/>
      <c r="AW718" s="73"/>
      <c r="AX718" s="73"/>
      <c r="AY718" s="73"/>
      <c r="AZ718" s="73"/>
      <c r="BA718" s="73"/>
      <c r="BB718" s="73"/>
      <c r="BC718" s="75"/>
      <c r="BD718" s="75"/>
      <c r="BE718" s="75"/>
      <c r="BF718" s="75"/>
      <c r="BG718" s="75"/>
      <c r="BH718" s="75"/>
      <c r="BI718" s="73"/>
      <c r="BJ718" s="74"/>
      <c r="BK718" s="73"/>
    </row>
    <row r="719" spans="34:63" x14ac:dyDescent="0.25">
      <c r="AH719" s="69"/>
      <c r="AI719" s="70"/>
      <c r="AJ719" s="70"/>
      <c r="AK719" s="71"/>
      <c r="AL719" s="70"/>
      <c r="AM719" s="72"/>
      <c r="AN719" s="70"/>
      <c r="AO719" s="70"/>
      <c r="AP719" s="73"/>
      <c r="AQ719" s="75"/>
      <c r="AR719" s="71"/>
      <c r="AS719" s="75"/>
      <c r="AT719" s="74"/>
      <c r="AU719" s="73"/>
      <c r="AV719" s="74"/>
      <c r="AW719" s="73"/>
      <c r="AX719" s="73"/>
      <c r="AY719" s="73"/>
      <c r="AZ719" s="73"/>
      <c r="BA719" s="73"/>
      <c r="BB719" s="73"/>
      <c r="BC719" s="73"/>
      <c r="BD719" s="73"/>
      <c r="BE719" s="73"/>
      <c r="BF719" s="73"/>
      <c r="BG719" s="73"/>
      <c r="BH719" s="73"/>
      <c r="BI719" s="73"/>
      <c r="BJ719" s="74"/>
      <c r="BK719" s="75"/>
    </row>
    <row r="720" spans="34:63" x14ac:dyDescent="0.25">
      <c r="AH720" s="69"/>
      <c r="AI720" s="70"/>
      <c r="AJ720" s="70"/>
      <c r="AK720" s="71"/>
      <c r="AL720" s="70"/>
      <c r="AM720" s="72"/>
      <c r="AN720" s="70"/>
      <c r="AO720" s="70"/>
      <c r="AP720" s="73"/>
      <c r="AQ720" s="77"/>
      <c r="AR720" s="71"/>
      <c r="AS720" s="76"/>
      <c r="AT720" s="74"/>
      <c r="AU720" s="73"/>
      <c r="AV720" s="74"/>
      <c r="AW720" s="73"/>
      <c r="AX720" s="73"/>
      <c r="AY720" s="73"/>
      <c r="AZ720" s="73"/>
      <c r="BA720" s="73"/>
      <c r="BB720" s="73"/>
      <c r="BC720" s="73"/>
      <c r="BD720" s="73"/>
      <c r="BE720" s="73"/>
      <c r="BF720" s="73"/>
      <c r="BG720" s="73"/>
      <c r="BH720" s="73"/>
      <c r="BI720" s="73"/>
      <c r="BJ720" s="74"/>
      <c r="BK720" s="76"/>
    </row>
    <row r="721" spans="34:63" x14ac:dyDescent="0.25">
      <c r="AH721" s="69"/>
      <c r="AI721" s="70"/>
      <c r="AJ721" s="70"/>
      <c r="AK721" s="71"/>
      <c r="AL721" s="70"/>
      <c r="AM721" s="72"/>
      <c r="AN721" s="70"/>
      <c r="AO721" s="70"/>
      <c r="AP721" s="75"/>
      <c r="AQ721" s="75"/>
      <c r="AR721" s="71"/>
      <c r="AS721" s="75"/>
      <c r="AT721" s="74"/>
      <c r="AU721" s="73"/>
      <c r="AV721" s="74"/>
      <c r="AW721" s="73"/>
      <c r="AX721" s="73"/>
      <c r="AY721" s="73"/>
      <c r="AZ721" s="73"/>
      <c r="BA721" s="73"/>
      <c r="BB721" s="73"/>
      <c r="BC721" s="73"/>
      <c r="BD721" s="73"/>
      <c r="BE721" s="73"/>
      <c r="BF721" s="73"/>
      <c r="BG721" s="73"/>
      <c r="BH721" s="73"/>
      <c r="BI721" s="73"/>
      <c r="BJ721" s="74"/>
      <c r="BK721" s="75"/>
    </row>
    <row r="722" spans="34:63" x14ac:dyDescent="0.25">
      <c r="AH722" s="69"/>
      <c r="AI722" s="70"/>
      <c r="AJ722" s="70"/>
      <c r="AK722" s="71"/>
      <c r="AL722" s="70"/>
      <c r="AM722" s="72"/>
      <c r="AN722" s="70"/>
      <c r="AO722" s="70"/>
      <c r="AP722" s="75"/>
      <c r="AQ722" s="75"/>
      <c r="AR722" s="71"/>
      <c r="AS722" s="75"/>
      <c r="AT722" s="74"/>
      <c r="AU722" s="73"/>
      <c r="AV722" s="74"/>
      <c r="AW722" s="73"/>
      <c r="AX722" s="73"/>
      <c r="AY722" s="73"/>
      <c r="AZ722" s="73"/>
      <c r="BA722" s="73"/>
      <c r="BB722" s="73"/>
      <c r="BC722" s="75"/>
      <c r="BD722" s="75"/>
      <c r="BE722" s="75"/>
      <c r="BF722" s="75"/>
      <c r="BG722" s="75"/>
      <c r="BH722" s="75"/>
      <c r="BI722" s="73"/>
      <c r="BJ722" s="74"/>
      <c r="BK722" s="75"/>
    </row>
    <row r="723" spans="34:63" x14ac:dyDescent="0.25">
      <c r="AH723" s="69"/>
      <c r="AI723" s="70"/>
      <c r="AJ723" s="70"/>
      <c r="AK723" s="71"/>
      <c r="AL723" s="70"/>
      <c r="AM723" s="72"/>
      <c r="AN723" s="70"/>
      <c r="AO723" s="70"/>
      <c r="AP723" s="73"/>
      <c r="AQ723" s="75"/>
      <c r="AR723" s="71"/>
      <c r="AS723" s="75"/>
      <c r="AT723" s="74"/>
      <c r="AU723" s="73"/>
      <c r="AV723" s="74"/>
      <c r="AW723" s="75"/>
      <c r="AX723" s="75"/>
      <c r="AY723" s="75"/>
      <c r="AZ723" s="75"/>
      <c r="BA723" s="73"/>
      <c r="BB723" s="73"/>
      <c r="BC723" s="75"/>
      <c r="BD723" s="75"/>
      <c r="BE723" s="75"/>
      <c r="BF723" s="75"/>
      <c r="BG723" s="75"/>
      <c r="BH723" s="75"/>
      <c r="BI723" s="75"/>
      <c r="BJ723" s="74"/>
      <c r="BK723" s="75"/>
    </row>
    <row r="724" spans="34:63" x14ac:dyDescent="0.25">
      <c r="AH724" s="69"/>
      <c r="AI724" s="70"/>
      <c r="AJ724" s="70"/>
      <c r="AK724" s="71"/>
      <c r="AL724" s="70"/>
      <c r="AM724" s="72"/>
      <c r="AN724" s="70"/>
      <c r="AO724" s="70"/>
      <c r="AP724" s="73"/>
      <c r="AQ724" s="75"/>
      <c r="AR724" s="71"/>
      <c r="AS724" s="75"/>
      <c r="AT724" s="74"/>
      <c r="AU724" s="73"/>
      <c r="AV724" s="74"/>
      <c r="AW724" s="75"/>
      <c r="AX724" s="75"/>
      <c r="AY724" s="75"/>
      <c r="AZ724" s="75"/>
      <c r="BA724" s="73"/>
      <c r="BB724" s="73"/>
      <c r="BC724" s="73"/>
      <c r="BD724" s="75"/>
      <c r="BE724" s="73"/>
      <c r="BF724" s="75"/>
      <c r="BG724" s="73"/>
      <c r="BH724" s="75"/>
      <c r="BI724" s="75"/>
      <c r="BJ724" s="74"/>
      <c r="BK724" s="75"/>
    </row>
    <row r="725" spans="34:63" x14ac:dyDescent="0.25">
      <c r="AH725" s="69"/>
      <c r="AI725" s="70"/>
      <c r="AJ725" s="70"/>
      <c r="AK725" s="71"/>
      <c r="AL725" s="70"/>
      <c r="AM725" s="72"/>
      <c r="AN725" s="70"/>
      <c r="AO725" s="70"/>
      <c r="AP725" s="73"/>
      <c r="AQ725" s="73"/>
      <c r="AR725" s="71"/>
      <c r="AS725" s="73"/>
      <c r="AT725" s="74"/>
      <c r="AU725" s="73"/>
      <c r="AV725" s="74"/>
      <c r="AW725" s="73"/>
      <c r="AX725" s="73"/>
      <c r="AY725" s="73"/>
      <c r="AZ725" s="73"/>
      <c r="BA725" s="73"/>
      <c r="BB725" s="73"/>
      <c r="BC725" s="73"/>
      <c r="BD725" s="73"/>
      <c r="BE725" s="73"/>
      <c r="BF725" s="73"/>
      <c r="BG725" s="73"/>
      <c r="BH725" s="73"/>
      <c r="BI725" s="73"/>
      <c r="BJ725" s="74"/>
      <c r="BK725" s="73"/>
    </row>
    <row r="726" spans="34:63" x14ac:dyDescent="0.25">
      <c r="AH726" s="69"/>
      <c r="AI726" s="70"/>
      <c r="AJ726" s="70"/>
      <c r="AK726" s="71"/>
      <c r="AL726" s="70"/>
      <c r="AM726" s="72"/>
      <c r="AN726" s="70"/>
      <c r="AO726" s="70"/>
      <c r="AP726" s="73"/>
      <c r="AQ726" s="75"/>
      <c r="AR726" s="71"/>
      <c r="AS726" s="75"/>
      <c r="AT726" s="74"/>
      <c r="AU726" s="73"/>
      <c r="AV726" s="74"/>
      <c r="AW726" s="75"/>
      <c r="AX726" s="75"/>
      <c r="AY726" s="75"/>
      <c r="AZ726" s="75"/>
      <c r="BA726" s="73"/>
      <c r="BB726" s="73"/>
      <c r="BC726" s="73"/>
      <c r="BD726" s="73"/>
      <c r="BE726" s="73"/>
      <c r="BF726" s="73"/>
      <c r="BG726" s="73"/>
      <c r="BH726" s="73"/>
      <c r="BI726" s="75"/>
      <c r="BJ726" s="74"/>
      <c r="BK726" s="75"/>
    </row>
    <row r="727" spans="34:63" x14ac:dyDescent="0.25">
      <c r="AH727" s="69"/>
      <c r="AI727" s="70"/>
      <c r="AJ727" s="70"/>
      <c r="AK727" s="71"/>
      <c r="AL727" s="70"/>
      <c r="AM727" s="72"/>
      <c r="AN727" s="70"/>
      <c r="AO727" s="70"/>
      <c r="AP727" s="73"/>
      <c r="AQ727" s="75"/>
      <c r="AR727" s="71"/>
      <c r="AS727" s="75"/>
      <c r="AT727" s="74"/>
      <c r="AU727" s="73"/>
      <c r="AV727" s="74"/>
      <c r="AW727" s="75"/>
      <c r="AX727" s="75"/>
      <c r="AY727" s="75"/>
      <c r="AZ727" s="75"/>
      <c r="BA727" s="73"/>
      <c r="BB727" s="73"/>
      <c r="BC727" s="73"/>
      <c r="BD727" s="75"/>
      <c r="BE727" s="73"/>
      <c r="BF727" s="75"/>
      <c r="BG727" s="73"/>
      <c r="BH727" s="75"/>
      <c r="BI727" s="75"/>
      <c r="BJ727" s="74"/>
      <c r="BK727" s="75"/>
    </row>
    <row r="728" spans="34:63" x14ac:dyDescent="0.25">
      <c r="AH728" s="69"/>
      <c r="AI728" s="70"/>
      <c r="AJ728" s="70"/>
      <c r="AK728" s="71"/>
      <c r="AL728" s="70"/>
      <c r="AM728" s="72"/>
      <c r="AN728" s="70"/>
      <c r="AO728" s="70"/>
      <c r="AP728" s="73"/>
      <c r="AQ728" s="73"/>
      <c r="AR728" s="71"/>
      <c r="AS728" s="73"/>
      <c r="AT728" s="74"/>
      <c r="AU728" s="73"/>
      <c r="AV728" s="74"/>
      <c r="AW728" s="75"/>
      <c r="AX728" s="75"/>
      <c r="AY728" s="75"/>
      <c r="AZ728" s="75"/>
      <c r="BA728" s="73"/>
      <c r="BB728" s="73"/>
      <c r="BC728" s="73"/>
      <c r="BD728" s="75"/>
      <c r="BE728" s="73"/>
      <c r="BF728" s="75"/>
      <c r="BG728" s="73"/>
      <c r="BH728" s="75"/>
      <c r="BI728" s="75"/>
      <c r="BJ728" s="74"/>
      <c r="BK728" s="73"/>
    </row>
    <row r="729" spans="34:63" x14ac:dyDescent="0.25">
      <c r="AH729" s="69"/>
      <c r="AI729" s="70"/>
      <c r="AJ729" s="70"/>
      <c r="AK729" s="71"/>
      <c r="AL729" s="70"/>
      <c r="AM729" s="72"/>
      <c r="AN729" s="70"/>
      <c r="AO729" s="70"/>
      <c r="AP729" s="73"/>
      <c r="AQ729" s="75"/>
      <c r="AR729" s="71"/>
      <c r="AS729" s="75"/>
      <c r="AT729" s="74"/>
      <c r="AU729" s="73"/>
      <c r="AV729" s="74"/>
      <c r="AW729" s="75"/>
      <c r="AX729" s="75"/>
      <c r="AY729" s="75"/>
      <c r="AZ729" s="75"/>
      <c r="BA729" s="73"/>
      <c r="BB729" s="73"/>
      <c r="BC729" s="75"/>
      <c r="BD729" s="75"/>
      <c r="BE729" s="75"/>
      <c r="BF729" s="75"/>
      <c r="BG729" s="75"/>
      <c r="BH729" s="75"/>
      <c r="BI729" s="75"/>
      <c r="BJ729" s="74"/>
      <c r="BK729" s="75"/>
    </row>
    <row r="730" spans="34:63" x14ac:dyDescent="0.25">
      <c r="AH730" s="69"/>
      <c r="AI730" s="70"/>
      <c r="AJ730" s="70"/>
      <c r="AK730" s="71"/>
      <c r="AL730" s="70"/>
      <c r="AM730" s="72"/>
      <c r="AN730" s="70"/>
      <c r="AO730" s="70"/>
      <c r="AP730" s="75"/>
      <c r="AQ730" s="75"/>
      <c r="AR730" s="71"/>
      <c r="AS730" s="75"/>
      <c r="AT730" s="74"/>
      <c r="AU730" s="73"/>
      <c r="AV730" s="74"/>
      <c r="AW730" s="75"/>
      <c r="AX730" s="75"/>
      <c r="AY730" s="75"/>
      <c r="AZ730" s="75"/>
      <c r="BA730" s="73"/>
      <c r="BB730" s="73"/>
      <c r="BC730" s="75"/>
      <c r="BD730" s="75"/>
      <c r="BE730" s="75"/>
      <c r="BF730" s="75"/>
      <c r="BG730" s="75"/>
      <c r="BH730" s="75"/>
      <c r="BI730" s="75"/>
      <c r="BJ730" s="74"/>
      <c r="BK730" s="75"/>
    </row>
    <row r="731" spans="34:63" x14ac:dyDescent="0.25">
      <c r="AH731" s="69"/>
      <c r="AI731" s="70"/>
      <c r="AJ731" s="70"/>
      <c r="AK731" s="71"/>
      <c r="AL731" s="70"/>
      <c r="AM731" s="72"/>
      <c r="AN731" s="70"/>
      <c r="AO731" s="70"/>
      <c r="AP731" s="73"/>
      <c r="AQ731" s="75"/>
      <c r="AR731" s="71"/>
      <c r="AS731" s="75"/>
      <c r="AT731" s="74"/>
      <c r="AU731" s="73"/>
      <c r="AV731" s="74"/>
      <c r="AW731" s="75"/>
      <c r="AX731" s="75"/>
      <c r="AY731" s="75"/>
      <c r="AZ731" s="75"/>
      <c r="BA731" s="73"/>
      <c r="BB731" s="73"/>
      <c r="BC731" s="73"/>
      <c r="BD731" s="75"/>
      <c r="BE731" s="73"/>
      <c r="BF731" s="75"/>
      <c r="BG731" s="73"/>
      <c r="BH731" s="75"/>
      <c r="BI731" s="75"/>
      <c r="BJ731" s="74"/>
      <c r="BK731" s="75"/>
    </row>
    <row r="732" spans="34:63" x14ac:dyDescent="0.25">
      <c r="AH732" s="69"/>
      <c r="AI732" s="70"/>
      <c r="AJ732" s="70"/>
      <c r="AK732" s="71"/>
      <c r="AL732" s="70"/>
      <c r="AM732" s="72"/>
      <c r="AN732" s="70"/>
      <c r="AO732" s="70"/>
      <c r="AP732" s="75"/>
      <c r="AQ732" s="75"/>
      <c r="AR732" s="71"/>
      <c r="AS732" s="75"/>
      <c r="AT732" s="74"/>
      <c r="AU732" s="73"/>
      <c r="AV732" s="74"/>
      <c r="AW732" s="75"/>
      <c r="AX732" s="75"/>
      <c r="AY732" s="75"/>
      <c r="AZ732" s="75"/>
      <c r="BA732" s="73"/>
      <c r="BB732" s="73"/>
      <c r="BC732" s="75"/>
      <c r="BD732" s="75"/>
      <c r="BE732" s="75"/>
      <c r="BF732" s="75"/>
      <c r="BG732" s="75"/>
      <c r="BH732" s="75"/>
      <c r="BI732" s="75"/>
      <c r="BJ732" s="74"/>
      <c r="BK732" s="75"/>
    </row>
    <row r="733" spans="34:63" x14ac:dyDescent="0.25">
      <c r="AH733" s="69"/>
      <c r="AI733" s="70"/>
      <c r="AJ733" s="70"/>
      <c r="AK733" s="71"/>
      <c r="AL733" s="70"/>
      <c r="AM733" s="72"/>
      <c r="AN733" s="70"/>
      <c r="AO733" s="70"/>
      <c r="AP733" s="73"/>
      <c r="AQ733" s="75"/>
      <c r="AR733" s="71"/>
      <c r="AS733" s="75"/>
      <c r="AT733" s="74"/>
      <c r="AU733" s="73"/>
      <c r="AV733" s="74"/>
      <c r="AW733" s="75"/>
      <c r="AX733" s="75"/>
      <c r="AY733" s="75"/>
      <c r="AZ733" s="75"/>
      <c r="BA733" s="73"/>
      <c r="BB733" s="73"/>
      <c r="BC733" s="75"/>
      <c r="BD733" s="75"/>
      <c r="BE733" s="75"/>
      <c r="BF733" s="75"/>
      <c r="BG733" s="75"/>
      <c r="BH733" s="75"/>
      <c r="BI733" s="75"/>
      <c r="BJ733" s="74"/>
      <c r="BK733" s="75"/>
    </row>
    <row r="734" spans="34:63" x14ac:dyDescent="0.25">
      <c r="AH734" s="69"/>
      <c r="AI734" s="70"/>
      <c r="AJ734" s="70"/>
      <c r="AK734" s="71"/>
      <c r="AL734" s="70"/>
      <c r="AM734" s="72"/>
      <c r="AN734" s="70"/>
      <c r="AO734" s="70"/>
      <c r="AP734" s="75"/>
      <c r="AQ734" s="75"/>
      <c r="AR734" s="71"/>
      <c r="AS734" s="75"/>
      <c r="AT734" s="74"/>
      <c r="AU734" s="73"/>
      <c r="AV734" s="74"/>
      <c r="AW734" s="73"/>
      <c r="AX734" s="73"/>
      <c r="AY734" s="73"/>
      <c r="AZ734" s="73"/>
      <c r="BA734" s="73"/>
      <c r="BB734" s="73"/>
      <c r="BC734" s="73"/>
      <c r="BD734" s="73"/>
      <c r="BE734" s="73"/>
      <c r="BF734" s="73"/>
      <c r="BG734" s="73"/>
      <c r="BH734" s="73"/>
      <c r="BI734" s="73"/>
      <c r="BJ734" s="74"/>
      <c r="BK734" s="75"/>
    </row>
    <row r="735" spans="34:63" x14ac:dyDescent="0.25">
      <c r="AH735" s="69"/>
      <c r="AI735" s="70"/>
      <c r="AJ735" s="70"/>
      <c r="AK735" s="71"/>
      <c r="AL735" s="70"/>
      <c r="AM735" s="72"/>
      <c r="AN735" s="70"/>
      <c r="AO735" s="70"/>
      <c r="AP735" s="75"/>
      <c r="AQ735" s="75"/>
      <c r="AR735" s="71"/>
      <c r="AS735" s="75"/>
      <c r="AT735" s="74"/>
      <c r="AU735" s="73"/>
      <c r="AV735" s="74"/>
      <c r="AW735" s="73"/>
      <c r="AX735" s="73"/>
      <c r="AY735" s="73"/>
      <c r="AZ735" s="73"/>
      <c r="BA735" s="73"/>
      <c r="BB735" s="73"/>
      <c r="BC735" s="73"/>
      <c r="BD735" s="73"/>
      <c r="BE735" s="73"/>
      <c r="BF735" s="73"/>
      <c r="BG735" s="73"/>
      <c r="BH735" s="73"/>
      <c r="BI735" s="73"/>
      <c r="BJ735" s="74"/>
      <c r="BK735" s="75"/>
    </row>
    <row r="736" spans="34:63" x14ac:dyDescent="0.25">
      <c r="AH736" s="69"/>
      <c r="AI736" s="70"/>
      <c r="AJ736" s="70"/>
      <c r="AK736" s="71"/>
      <c r="AL736" s="70"/>
      <c r="AM736" s="72"/>
      <c r="AN736" s="70"/>
      <c r="AO736" s="70"/>
      <c r="AP736" s="75"/>
      <c r="AQ736" s="75"/>
      <c r="AR736" s="71"/>
      <c r="AS736" s="75"/>
      <c r="AT736" s="74"/>
      <c r="AU736" s="73"/>
      <c r="AV736" s="74"/>
      <c r="AW736" s="73"/>
      <c r="AX736" s="73"/>
      <c r="AY736" s="73"/>
      <c r="AZ736" s="73"/>
      <c r="BA736" s="73"/>
      <c r="BB736" s="73"/>
      <c r="BC736" s="73"/>
      <c r="BD736" s="73"/>
      <c r="BE736" s="73"/>
      <c r="BF736" s="73"/>
      <c r="BG736" s="73"/>
      <c r="BH736" s="73"/>
      <c r="BI736" s="73"/>
      <c r="BJ736" s="74"/>
      <c r="BK736" s="75"/>
    </row>
    <row r="737" spans="34:63" x14ac:dyDescent="0.25">
      <c r="AH737" s="69"/>
      <c r="AI737" s="70"/>
      <c r="AJ737" s="70"/>
      <c r="AK737" s="71"/>
      <c r="AL737" s="70"/>
      <c r="AM737" s="72"/>
      <c r="AN737" s="70"/>
      <c r="AO737" s="70"/>
      <c r="AP737" s="75"/>
      <c r="AQ737" s="75"/>
      <c r="AR737" s="71"/>
      <c r="AS737" s="75"/>
      <c r="AT737" s="74"/>
      <c r="AU737" s="73"/>
      <c r="AV737" s="74"/>
      <c r="AW737" s="73"/>
      <c r="AX737" s="73"/>
      <c r="AY737" s="73"/>
      <c r="AZ737" s="73"/>
      <c r="BA737" s="73"/>
      <c r="BB737" s="73"/>
      <c r="BC737" s="73"/>
      <c r="BD737" s="73"/>
      <c r="BE737" s="73"/>
      <c r="BF737" s="73"/>
      <c r="BG737" s="73"/>
      <c r="BH737" s="73"/>
      <c r="BI737" s="73"/>
      <c r="BJ737" s="74"/>
      <c r="BK737" s="75"/>
    </row>
    <row r="738" spans="34:63" x14ac:dyDescent="0.25">
      <c r="AH738" s="69"/>
      <c r="AI738" s="70"/>
      <c r="AJ738" s="70"/>
      <c r="AK738" s="71"/>
      <c r="AL738" s="70"/>
      <c r="AM738" s="72"/>
      <c r="AN738" s="70"/>
      <c r="AO738" s="70"/>
      <c r="AP738" s="73"/>
      <c r="AQ738" s="75"/>
      <c r="AR738" s="71"/>
      <c r="AS738" s="75"/>
      <c r="AT738" s="74"/>
      <c r="AU738" s="73"/>
      <c r="AV738" s="74"/>
      <c r="AW738" s="75"/>
      <c r="AX738" s="75"/>
      <c r="AY738" s="75"/>
      <c r="AZ738" s="75"/>
      <c r="BA738" s="73"/>
      <c r="BB738" s="73"/>
      <c r="BC738" s="73"/>
      <c r="BD738" s="73"/>
      <c r="BE738" s="73"/>
      <c r="BF738" s="73"/>
      <c r="BG738" s="73"/>
      <c r="BH738" s="73"/>
      <c r="BI738" s="75"/>
      <c r="BJ738" s="74"/>
      <c r="BK738" s="75"/>
    </row>
    <row r="739" spans="34:63" x14ac:dyDescent="0.25">
      <c r="AH739" s="69"/>
      <c r="AI739" s="70"/>
      <c r="AJ739" s="70"/>
      <c r="AK739" s="71"/>
      <c r="AL739" s="70"/>
      <c r="AM739" s="72"/>
      <c r="AN739" s="70"/>
      <c r="AO739" s="70"/>
      <c r="AP739" s="75"/>
      <c r="AQ739" s="73"/>
      <c r="AR739" s="71"/>
      <c r="AS739" s="75"/>
      <c r="AT739" s="74"/>
      <c r="AU739" s="73"/>
      <c r="AV739" s="74"/>
      <c r="AW739" s="73"/>
      <c r="AX739" s="73"/>
      <c r="AY739" s="73"/>
      <c r="AZ739" s="73"/>
      <c r="BA739" s="73"/>
      <c r="BB739" s="73"/>
      <c r="BC739" s="73"/>
      <c r="BD739" s="73"/>
      <c r="BE739" s="73"/>
      <c r="BF739" s="73"/>
      <c r="BG739" s="73"/>
      <c r="BH739" s="73"/>
      <c r="BI739" s="73"/>
      <c r="BJ739" s="74"/>
      <c r="BK739" s="75"/>
    </row>
    <row r="740" spans="34:63" x14ac:dyDescent="0.25">
      <c r="AH740" s="69"/>
      <c r="AI740" s="70"/>
      <c r="AJ740" s="70"/>
      <c r="AK740" s="71"/>
      <c r="AL740" s="70"/>
      <c r="AM740" s="72"/>
      <c r="AN740" s="70"/>
      <c r="AO740" s="70"/>
      <c r="AP740" s="75"/>
      <c r="AQ740" s="75"/>
      <c r="AR740" s="71"/>
      <c r="AS740" s="75"/>
      <c r="AT740" s="74"/>
      <c r="AU740" s="73"/>
      <c r="AV740" s="74"/>
      <c r="AW740" s="75"/>
      <c r="AX740" s="75"/>
      <c r="AY740" s="75"/>
      <c r="AZ740" s="75"/>
      <c r="BA740" s="73"/>
      <c r="BB740" s="73"/>
      <c r="BC740" s="73"/>
      <c r="BD740" s="75"/>
      <c r="BE740" s="73"/>
      <c r="BF740" s="75"/>
      <c r="BG740" s="73"/>
      <c r="BH740" s="75"/>
      <c r="BI740" s="75"/>
      <c r="BJ740" s="74"/>
      <c r="BK740" s="75"/>
    </row>
    <row r="741" spans="34:63" x14ac:dyDescent="0.25">
      <c r="AH741" s="69"/>
      <c r="AI741" s="70"/>
      <c r="AJ741" s="70"/>
      <c r="AK741" s="71"/>
      <c r="AL741" s="70"/>
      <c r="AM741" s="72"/>
      <c r="AN741" s="70"/>
      <c r="AO741" s="70"/>
      <c r="AP741" s="75"/>
      <c r="AQ741" s="75"/>
      <c r="AR741" s="71"/>
      <c r="AS741" s="75"/>
      <c r="AT741" s="74"/>
      <c r="AU741" s="73"/>
      <c r="AV741" s="74"/>
      <c r="AW741" s="75"/>
      <c r="AX741" s="75"/>
      <c r="AY741" s="75"/>
      <c r="AZ741" s="75"/>
      <c r="BA741" s="73"/>
      <c r="BB741" s="73"/>
      <c r="BC741" s="73"/>
      <c r="BD741" s="73"/>
      <c r="BE741" s="73"/>
      <c r="BF741" s="73"/>
      <c r="BG741" s="73"/>
      <c r="BH741" s="73"/>
      <c r="BI741" s="75"/>
      <c r="BJ741" s="74"/>
      <c r="BK741" s="75"/>
    </row>
    <row r="742" spans="34:63" x14ac:dyDescent="0.25">
      <c r="AH742" s="69"/>
      <c r="AI742" s="70"/>
      <c r="AJ742" s="70"/>
      <c r="AK742" s="71"/>
      <c r="AL742" s="70"/>
      <c r="AM742" s="72"/>
      <c r="AN742" s="70"/>
      <c r="AO742" s="70"/>
      <c r="AP742" s="73"/>
      <c r="AQ742" s="73"/>
      <c r="AR742" s="71"/>
      <c r="AS742" s="73"/>
      <c r="AT742" s="74"/>
      <c r="AU742" s="73"/>
      <c r="AV742" s="74"/>
      <c r="AW742" s="73"/>
      <c r="AX742" s="73"/>
      <c r="AY742" s="73"/>
      <c r="AZ742" s="73"/>
      <c r="BA742" s="73"/>
      <c r="BB742" s="73"/>
      <c r="BC742" s="73"/>
      <c r="BD742" s="73"/>
      <c r="BE742" s="73"/>
      <c r="BF742" s="73"/>
      <c r="BG742" s="73"/>
      <c r="BH742" s="73"/>
      <c r="BI742" s="73"/>
      <c r="BJ742" s="74"/>
      <c r="BK742" s="73"/>
    </row>
    <row r="743" spans="34:63" x14ac:dyDescent="0.25">
      <c r="AH743" s="69"/>
      <c r="AI743" s="70"/>
      <c r="AJ743" s="70"/>
      <c r="AK743" s="71"/>
      <c r="AL743" s="70"/>
      <c r="AM743" s="72"/>
      <c r="AN743" s="70"/>
      <c r="AO743" s="70"/>
      <c r="AP743" s="75"/>
      <c r="AQ743" s="75"/>
      <c r="AR743" s="71"/>
      <c r="AS743" s="75"/>
      <c r="AT743" s="74"/>
      <c r="AU743" s="73"/>
      <c r="AV743" s="74"/>
      <c r="AW743" s="75"/>
      <c r="AX743" s="75"/>
      <c r="AY743" s="75"/>
      <c r="AZ743" s="75"/>
      <c r="BA743" s="73"/>
      <c r="BB743" s="73"/>
      <c r="BC743" s="73"/>
      <c r="BD743" s="75"/>
      <c r="BE743" s="73"/>
      <c r="BF743" s="75"/>
      <c r="BG743" s="73"/>
      <c r="BH743" s="75"/>
      <c r="BI743" s="75"/>
      <c r="BJ743" s="74"/>
      <c r="BK743" s="75"/>
    </row>
    <row r="744" spans="34:63" x14ac:dyDescent="0.25">
      <c r="AH744" s="69"/>
      <c r="AI744" s="70"/>
      <c r="AJ744" s="70"/>
      <c r="AK744" s="71"/>
      <c r="AL744" s="70"/>
      <c r="AM744" s="72"/>
      <c r="AN744" s="70"/>
      <c r="AO744" s="70"/>
      <c r="AP744" s="75"/>
      <c r="AQ744" s="75"/>
      <c r="AR744" s="71"/>
      <c r="AS744" s="75"/>
      <c r="AT744" s="74"/>
      <c r="AU744" s="73"/>
      <c r="AV744" s="74"/>
      <c r="AW744" s="75"/>
      <c r="AX744" s="75"/>
      <c r="AY744" s="75"/>
      <c r="AZ744" s="75"/>
      <c r="BA744" s="73"/>
      <c r="BB744" s="73"/>
      <c r="BC744" s="75"/>
      <c r="BD744" s="75"/>
      <c r="BE744" s="75"/>
      <c r="BF744" s="75"/>
      <c r="BG744" s="75"/>
      <c r="BH744" s="75"/>
      <c r="BI744" s="75"/>
      <c r="BJ744" s="74"/>
      <c r="BK744" s="75"/>
    </row>
    <row r="745" spans="34:63" x14ac:dyDescent="0.25">
      <c r="AH745" s="69"/>
      <c r="AI745" s="70"/>
      <c r="AJ745" s="70"/>
      <c r="AK745" s="71"/>
      <c r="AL745" s="70"/>
      <c r="AM745" s="72"/>
      <c r="AN745" s="70"/>
      <c r="AO745" s="70"/>
      <c r="AP745" s="75"/>
      <c r="AQ745" s="75"/>
      <c r="AR745" s="71"/>
      <c r="AS745" s="75"/>
      <c r="AT745" s="74"/>
      <c r="AU745" s="73"/>
      <c r="AV745" s="74"/>
      <c r="AW745" s="75"/>
      <c r="AX745" s="75"/>
      <c r="AY745" s="75"/>
      <c r="AZ745" s="75"/>
      <c r="BA745" s="73"/>
      <c r="BB745" s="73"/>
      <c r="BC745" s="73"/>
      <c r="BD745" s="75"/>
      <c r="BE745" s="73"/>
      <c r="BF745" s="75"/>
      <c r="BG745" s="73"/>
      <c r="BH745" s="75"/>
      <c r="BI745" s="75"/>
      <c r="BJ745" s="74"/>
      <c r="BK745" s="75"/>
    </row>
    <row r="746" spans="34:63" x14ac:dyDescent="0.25">
      <c r="AH746" s="69"/>
      <c r="AI746" s="70"/>
      <c r="AJ746" s="70"/>
      <c r="AK746" s="71"/>
      <c r="AL746" s="70"/>
      <c r="AM746" s="72"/>
      <c r="AN746" s="70"/>
      <c r="AO746" s="70"/>
      <c r="AP746" s="75"/>
      <c r="AQ746" s="71"/>
      <c r="AR746" s="71"/>
      <c r="AS746" s="74"/>
      <c r="AT746" s="74"/>
      <c r="AU746" s="73"/>
      <c r="AV746" s="74"/>
      <c r="AW746" s="75"/>
      <c r="AX746" s="75"/>
      <c r="AY746" s="75"/>
      <c r="AZ746" s="75"/>
      <c r="BA746" s="73"/>
      <c r="BB746" s="73"/>
      <c r="BC746" s="73"/>
      <c r="BD746" s="75"/>
      <c r="BE746" s="73"/>
      <c r="BF746" s="75"/>
      <c r="BG746" s="73"/>
      <c r="BH746" s="75"/>
      <c r="BI746" s="75"/>
      <c r="BJ746" s="74"/>
      <c r="BK746" s="74"/>
    </row>
    <row r="747" spans="34:63" x14ac:dyDescent="0.25">
      <c r="AH747" s="69"/>
      <c r="AI747" s="70"/>
      <c r="AJ747" s="70"/>
      <c r="AK747" s="71"/>
      <c r="AL747" s="70"/>
      <c r="AM747" s="72"/>
      <c r="AN747" s="70"/>
      <c r="AO747" s="70"/>
      <c r="AP747" s="75"/>
      <c r="AQ747" s="75"/>
      <c r="AR747" s="71"/>
      <c r="AS747" s="75"/>
      <c r="AT747" s="74"/>
      <c r="AU747" s="73"/>
      <c r="AV747" s="74"/>
      <c r="AW747" s="75"/>
      <c r="AX747" s="75"/>
      <c r="AY747" s="75"/>
      <c r="AZ747" s="75"/>
      <c r="BA747" s="75"/>
      <c r="BB747" s="75"/>
      <c r="BC747" s="73"/>
      <c r="BD747" s="75"/>
      <c r="BE747" s="73"/>
      <c r="BF747" s="75"/>
      <c r="BG747" s="73"/>
      <c r="BH747" s="75"/>
      <c r="BI747" s="75"/>
      <c r="BJ747" s="74"/>
      <c r="BK747" s="75"/>
    </row>
    <row r="748" spans="34:63" x14ac:dyDescent="0.25">
      <c r="AH748" s="69"/>
      <c r="AI748" s="70"/>
      <c r="AJ748" s="70"/>
      <c r="AK748" s="71"/>
      <c r="AL748" s="70"/>
      <c r="AM748" s="72"/>
      <c r="AN748" s="70"/>
      <c r="AO748" s="70"/>
      <c r="AP748" s="75"/>
      <c r="AQ748" s="75"/>
      <c r="AR748" s="71"/>
      <c r="AS748" s="75"/>
      <c r="AT748" s="74"/>
      <c r="AU748" s="73"/>
      <c r="AV748" s="74"/>
      <c r="AW748" s="75"/>
      <c r="AX748" s="75"/>
      <c r="AY748" s="75"/>
      <c r="AZ748" s="75"/>
      <c r="BA748" s="73"/>
      <c r="BB748" s="73"/>
      <c r="BC748" s="75"/>
      <c r="BD748" s="75"/>
      <c r="BE748" s="75"/>
      <c r="BF748" s="75"/>
      <c r="BG748" s="75"/>
      <c r="BH748" s="75"/>
      <c r="BI748" s="75"/>
      <c r="BJ748" s="74"/>
      <c r="BK748" s="75"/>
    </row>
    <row r="749" spans="34:63" x14ac:dyDescent="0.25">
      <c r="AH749" s="69"/>
      <c r="AI749" s="70"/>
      <c r="AJ749" s="70"/>
      <c r="AK749" s="71"/>
      <c r="AL749" s="70"/>
      <c r="AM749" s="72"/>
      <c r="AN749" s="70"/>
      <c r="AO749" s="70"/>
      <c r="AP749" s="75"/>
      <c r="AQ749" s="75"/>
      <c r="AR749" s="71"/>
      <c r="AS749" s="75"/>
      <c r="AT749" s="74"/>
      <c r="AU749" s="73"/>
      <c r="AV749" s="74"/>
      <c r="AW749" s="75"/>
      <c r="AX749" s="75"/>
      <c r="AY749" s="75"/>
      <c r="AZ749" s="75"/>
      <c r="BA749" s="73"/>
      <c r="BB749" s="73"/>
      <c r="BC749" s="75"/>
      <c r="BD749" s="75"/>
      <c r="BE749" s="75"/>
      <c r="BF749" s="75"/>
      <c r="BG749" s="75"/>
      <c r="BH749" s="75"/>
      <c r="BI749" s="75"/>
      <c r="BJ749" s="74"/>
      <c r="BK749" s="75"/>
    </row>
    <row r="750" spans="34:63" x14ac:dyDescent="0.25">
      <c r="AH750" s="69"/>
      <c r="AI750" s="70"/>
      <c r="AJ750" s="70"/>
      <c r="AK750" s="71"/>
      <c r="AL750" s="70"/>
      <c r="AM750" s="72"/>
      <c r="AN750" s="70"/>
      <c r="AO750" s="70"/>
      <c r="AP750" s="73"/>
      <c r="AQ750" s="73"/>
      <c r="AR750" s="71"/>
      <c r="AS750" s="73"/>
      <c r="AT750" s="74"/>
      <c r="AU750" s="73"/>
      <c r="AV750" s="74"/>
      <c r="AW750" s="73"/>
      <c r="AX750" s="73"/>
      <c r="AY750" s="73"/>
      <c r="AZ750" s="73"/>
      <c r="BA750" s="73"/>
      <c r="BB750" s="73"/>
      <c r="BC750" s="73"/>
      <c r="BD750" s="73"/>
      <c r="BE750" s="73"/>
      <c r="BF750" s="73"/>
      <c r="BG750" s="73"/>
      <c r="BH750" s="73"/>
      <c r="BI750" s="73"/>
      <c r="BJ750" s="74"/>
      <c r="BK750" s="73"/>
    </row>
    <row r="751" spans="34:63" x14ac:dyDescent="0.25">
      <c r="AH751" s="69"/>
      <c r="AI751" s="70"/>
      <c r="AJ751" s="70"/>
      <c r="AK751" s="71"/>
      <c r="AL751" s="70"/>
      <c r="AM751" s="72"/>
      <c r="AN751" s="70"/>
      <c r="AO751" s="70"/>
      <c r="AP751" s="73"/>
      <c r="AQ751" s="75"/>
      <c r="AR751" s="71"/>
      <c r="AS751" s="75"/>
      <c r="AT751" s="74"/>
      <c r="AU751" s="73"/>
      <c r="AV751" s="74"/>
      <c r="AW751" s="73"/>
      <c r="AX751" s="73"/>
      <c r="AY751" s="73"/>
      <c r="AZ751" s="73"/>
      <c r="BA751" s="73"/>
      <c r="BB751" s="73"/>
      <c r="BC751" s="73"/>
      <c r="BD751" s="73"/>
      <c r="BE751" s="73"/>
      <c r="BF751" s="73"/>
      <c r="BG751" s="73"/>
      <c r="BH751" s="73"/>
      <c r="BI751" s="73"/>
      <c r="BJ751" s="74"/>
      <c r="BK751" s="75"/>
    </row>
    <row r="752" spans="34:63" x14ac:dyDescent="0.25">
      <c r="AH752" s="69"/>
      <c r="AI752" s="70"/>
      <c r="AJ752" s="70"/>
      <c r="AK752" s="71"/>
      <c r="AL752" s="70"/>
      <c r="AM752" s="72"/>
      <c r="AN752" s="70"/>
      <c r="AO752" s="70"/>
      <c r="AP752" s="73"/>
      <c r="AQ752" s="73"/>
      <c r="AR752" s="71"/>
      <c r="AS752" s="73"/>
      <c r="AT752" s="74"/>
      <c r="AU752" s="73"/>
      <c r="AV752" s="74"/>
      <c r="AW752" s="73"/>
      <c r="AX752" s="73"/>
      <c r="AY752" s="73"/>
      <c r="AZ752" s="73"/>
      <c r="BA752" s="73"/>
      <c r="BB752" s="73"/>
      <c r="BC752" s="73"/>
      <c r="BD752" s="73"/>
      <c r="BE752" s="73"/>
      <c r="BF752" s="73"/>
      <c r="BG752" s="73"/>
      <c r="BH752" s="73"/>
      <c r="BI752" s="73"/>
      <c r="BJ752" s="74"/>
      <c r="BK752" s="73"/>
    </row>
    <row r="753" spans="34:63" x14ac:dyDescent="0.25">
      <c r="AH753" s="69"/>
      <c r="AI753" s="70"/>
      <c r="AJ753" s="70"/>
      <c r="AK753" s="71"/>
      <c r="AL753" s="70"/>
      <c r="AM753" s="72"/>
      <c r="AN753" s="70"/>
      <c r="AO753" s="70"/>
      <c r="AP753" s="75"/>
      <c r="AQ753" s="75"/>
      <c r="AR753" s="71"/>
      <c r="AS753" s="75"/>
      <c r="AT753" s="74"/>
      <c r="AU753" s="73"/>
      <c r="AV753" s="74"/>
      <c r="AW753" s="73"/>
      <c r="AX753" s="73"/>
      <c r="AY753" s="73"/>
      <c r="AZ753" s="73"/>
      <c r="BA753" s="73"/>
      <c r="BB753" s="73"/>
      <c r="BC753" s="73"/>
      <c r="BD753" s="73"/>
      <c r="BE753" s="73"/>
      <c r="BF753" s="73"/>
      <c r="BG753" s="73"/>
      <c r="BH753" s="73"/>
      <c r="BI753" s="73"/>
      <c r="BJ753" s="74"/>
      <c r="BK753" s="75"/>
    </row>
    <row r="754" spans="34:63" x14ac:dyDescent="0.25">
      <c r="AH754" s="69"/>
      <c r="AI754" s="70"/>
      <c r="AJ754" s="70"/>
      <c r="AK754" s="71"/>
      <c r="AL754" s="70"/>
      <c r="AM754" s="72"/>
      <c r="AN754" s="70"/>
      <c r="AO754" s="70"/>
      <c r="AP754" s="75"/>
      <c r="AQ754" s="75"/>
      <c r="AR754" s="71"/>
      <c r="AS754" s="75"/>
      <c r="AT754" s="74"/>
      <c r="AU754" s="73"/>
      <c r="AV754" s="74"/>
      <c r="AW754" s="75"/>
      <c r="AX754" s="75"/>
      <c r="AY754" s="75"/>
      <c r="AZ754" s="75"/>
      <c r="BA754" s="73"/>
      <c r="BB754" s="73"/>
      <c r="BC754" s="73"/>
      <c r="BD754" s="75"/>
      <c r="BE754" s="73"/>
      <c r="BF754" s="75"/>
      <c r="BG754" s="73"/>
      <c r="BH754" s="75"/>
      <c r="BI754" s="75"/>
      <c r="BJ754" s="74"/>
      <c r="BK754" s="75"/>
    </row>
    <row r="755" spans="34:63" x14ac:dyDescent="0.25">
      <c r="AH755" s="69"/>
      <c r="AI755" s="70"/>
      <c r="AJ755" s="70"/>
      <c r="AK755" s="71"/>
      <c r="AL755" s="70"/>
      <c r="AM755" s="72"/>
      <c r="AN755" s="70"/>
      <c r="AO755" s="70"/>
      <c r="AP755" s="75"/>
      <c r="AQ755" s="73"/>
      <c r="AR755" s="71"/>
      <c r="AS755" s="75"/>
      <c r="AT755" s="74"/>
      <c r="AU755" s="73"/>
      <c r="AV755" s="74"/>
      <c r="AW755" s="73"/>
      <c r="AX755" s="73"/>
      <c r="AY755" s="73"/>
      <c r="AZ755" s="73"/>
      <c r="BA755" s="73"/>
      <c r="BB755" s="73"/>
      <c r="BC755" s="73"/>
      <c r="BD755" s="73"/>
      <c r="BE755" s="73"/>
      <c r="BF755" s="73"/>
      <c r="BG755" s="73"/>
      <c r="BH755" s="73"/>
      <c r="BI755" s="73"/>
      <c r="BJ755" s="74"/>
      <c r="BK755" s="75"/>
    </row>
    <row r="756" spans="34:63" x14ac:dyDescent="0.25">
      <c r="AH756" s="69"/>
      <c r="AI756" s="70"/>
      <c r="AJ756" s="70"/>
      <c r="AK756" s="71"/>
      <c r="AL756" s="70"/>
      <c r="AM756" s="72"/>
      <c r="AN756" s="70"/>
      <c r="AO756" s="70"/>
      <c r="AP756" s="73"/>
      <c r="AQ756" s="75"/>
      <c r="AR756" s="71"/>
      <c r="AS756" s="75"/>
      <c r="AT756" s="74"/>
      <c r="AU756" s="73"/>
      <c r="AV756" s="74"/>
      <c r="AW756" s="75"/>
      <c r="AX756" s="75"/>
      <c r="AY756" s="75"/>
      <c r="AZ756" s="75"/>
      <c r="BA756" s="73"/>
      <c r="BB756" s="73"/>
      <c r="BC756" s="75"/>
      <c r="BD756" s="75"/>
      <c r="BE756" s="75"/>
      <c r="BF756" s="75"/>
      <c r="BG756" s="75"/>
      <c r="BH756" s="75"/>
      <c r="BI756" s="75"/>
      <c r="BJ756" s="74"/>
      <c r="BK756" s="75"/>
    </row>
    <row r="757" spans="34:63" x14ac:dyDescent="0.25">
      <c r="AH757" s="69"/>
      <c r="AI757" s="70"/>
      <c r="AJ757" s="70"/>
      <c r="AK757" s="71"/>
      <c r="AL757" s="70"/>
      <c r="AM757" s="72"/>
      <c r="AN757" s="70"/>
      <c r="AO757" s="70"/>
      <c r="AP757" s="73"/>
      <c r="AQ757" s="73"/>
      <c r="AR757" s="71"/>
      <c r="AS757" s="73"/>
      <c r="AT757" s="74"/>
      <c r="AU757" s="73"/>
      <c r="AV757" s="74"/>
      <c r="AW757" s="75"/>
      <c r="AX757" s="75"/>
      <c r="AY757" s="75"/>
      <c r="AZ757" s="75"/>
      <c r="BA757" s="73"/>
      <c r="BB757" s="73"/>
      <c r="BC757" s="75"/>
      <c r="BD757" s="75"/>
      <c r="BE757" s="75"/>
      <c r="BF757" s="75"/>
      <c r="BG757" s="75"/>
      <c r="BH757" s="75"/>
      <c r="BI757" s="75"/>
      <c r="BJ757" s="74"/>
      <c r="BK757" s="73"/>
    </row>
    <row r="758" spans="34:63" x14ac:dyDescent="0.25">
      <c r="AH758" s="69"/>
      <c r="AI758" s="70"/>
      <c r="AJ758" s="70"/>
      <c r="AK758" s="71"/>
      <c r="AL758" s="70"/>
      <c r="AM758" s="72"/>
      <c r="AN758" s="70"/>
      <c r="AO758" s="70"/>
      <c r="AP758" s="75"/>
      <c r="AQ758" s="73"/>
      <c r="AR758" s="71"/>
      <c r="AS758" s="75"/>
      <c r="AT758" s="74"/>
      <c r="AU758" s="73"/>
      <c r="AV758" s="74"/>
      <c r="AW758" s="73"/>
      <c r="AX758" s="73"/>
      <c r="AY758" s="73"/>
      <c r="AZ758" s="73"/>
      <c r="BA758" s="73"/>
      <c r="BB758" s="73"/>
      <c r="BC758" s="73"/>
      <c r="BD758" s="73"/>
      <c r="BE758" s="73"/>
      <c r="BF758" s="73"/>
      <c r="BG758" s="73"/>
      <c r="BH758" s="73"/>
      <c r="BI758" s="73"/>
      <c r="BJ758" s="74"/>
      <c r="BK758" s="75"/>
    </row>
    <row r="759" spans="34:63" x14ac:dyDescent="0.25">
      <c r="AH759" s="69"/>
      <c r="AI759" s="70"/>
      <c r="AJ759" s="70"/>
      <c r="AK759" s="71"/>
      <c r="AL759" s="70"/>
      <c r="AM759" s="72"/>
      <c r="AN759" s="70"/>
      <c r="AO759" s="70"/>
      <c r="AP759" s="73"/>
      <c r="AQ759" s="73"/>
      <c r="AR759" s="71"/>
      <c r="AS759" s="73"/>
      <c r="AT759" s="74"/>
      <c r="AU759" s="73"/>
      <c r="AV759" s="74"/>
      <c r="AW759" s="73"/>
      <c r="AX759" s="73"/>
      <c r="AY759" s="73"/>
      <c r="AZ759" s="73"/>
      <c r="BA759" s="73"/>
      <c r="BB759" s="73"/>
      <c r="BC759" s="73"/>
      <c r="BD759" s="73"/>
      <c r="BE759" s="73"/>
      <c r="BF759" s="73"/>
      <c r="BG759" s="73"/>
      <c r="BH759" s="73"/>
      <c r="BI759" s="73"/>
      <c r="BJ759" s="74"/>
      <c r="BK759" s="73"/>
    </row>
    <row r="760" spans="34:63" x14ac:dyDescent="0.25">
      <c r="AH760" s="69"/>
      <c r="AI760" s="70"/>
      <c r="AJ760" s="70"/>
      <c r="AK760" s="71"/>
      <c r="AL760" s="70"/>
      <c r="AM760" s="72"/>
      <c r="AN760" s="70"/>
      <c r="AO760" s="70"/>
      <c r="AP760" s="73"/>
      <c r="AQ760" s="75"/>
      <c r="AR760" s="71"/>
      <c r="AS760" s="75"/>
      <c r="AT760" s="74"/>
      <c r="AU760" s="73"/>
      <c r="AV760" s="74"/>
      <c r="AW760" s="73"/>
      <c r="AX760" s="73"/>
      <c r="AY760" s="73"/>
      <c r="AZ760" s="73"/>
      <c r="BA760" s="73"/>
      <c r="BB760" s="73"/>
      <c r="BC760" s="73"/>
      <c r="BD760" s="73"/>
      <c r="BE760" s="73"/>
      <c r="BF760" s="73"/>
      <c r="BG760" s="73"/>
      <c r="BH760" s="73"/>
      <c r="BI760" s="73"/>
      <c r="BJ760" s="74"/>
      <c r="BK760" s="75"/>
    </row>
    <row r="761" spans="34:63" x14ac:dyDescent="0.25">
      <c r="AH761" s="69"/>
      <c r="AI761" s="70"/>
      <c r="AJ761" s="70"/>
      <c r="AK761" s="71"/>
      <c r="AL761" s="70"/>
      <c r="AM761" s="72"/>
      <c r="AN761" s="70"/>
      <c r="AO761" s="70"/>
      <c r="AP761" s="75"/>
      <c r="AQ761" s="75"/>
      <c r="AR761" s="71"/>
      <c r="AS761" s="75"/>
      <c r="AT761" s="74"/>
      <c r="AU761" s="73"/>
      <c r="AV761" s="74"/>
      <c r="AW761" s="75"/>
      <c r="AX761" s="75"/>
      <c r="AY761" s="75"/>
      <c r="AZ761" s="75"/>
      <c r="BA761" s="73"/>
      <c r="BB761" s="73"/>
      <c r="BC761" s="75"/>
      <c r="BD761" s="75"/>
      <c r="BE761" s="75"/>
      <c r="BF761" s="75"/>
      <c r="BG761" s="75"/>
      <c r="BH761" s="75"/>
      <c r="BI761" s="75"/>
      <c r="BJ761" s="74"/>
      <c r="BK761" s="75"/>
    </row>
    <row r="762" spans="34:63" x14ac:dyDescent="0.25">
      <c r="AH762" s="69"/>
      <c r="AI762" s="70"/>
      <c r="AJ762" s="70"/>
      <c r="AK762" s="71"/>
      <c r="AL762" s="70"/>
      <c r="AM762" s="72"/>
      <c r="AN762" s="70"/>
      <c r="AO762" s="70"/>
      <c r="AP762" s="75"/>
      <c r="AQ762" s="75"/>
      <c r="AR762" s="71"/>
      <c r="AS762" s="75"/>
      <c r="AT762" s="74"/>
      <c r="AU762" s="73"/>
      <c r="AV762" s="74"/>
      <c r="AW762" s="75"/>
      <c r="AX762" s="75"/>
      <c r="AY762" s="75"/>
      <c r="AZ762" s="75"/>
      <c r="BA762" s="75"/>
      <c r="BB762" s="75"/>
      <c r="BC762" s="73"/>
      <c r="BD762" s="75"/>
      <c r="BE762" s="73"/>
      <c r="BF762" s="75"/>
      <c r="BG762" s="73"/>
      <c r="BH762" s="75"/>
      <c r="BI762" s="75"/>
      <c r="BJ762" s="74"/>
      <c r="BK762" s="75"/>
    </row>
    <row r="763" spans="34:63" x14ac:dyDescent="0.25">
      <c r="AH763" s="69"/>
      <c r="AI763" s="70"/>
      <c r="AJ763" s="70"/>
      <c r="AK763" s="71"/>
      <c r="AL763" s="70"/>
      <c r="AM763" s="72"/>
      <c r="AN763" s="70"/>
      <c r="AO763" s="70"/>
      <c r="AP763" s="75"/>
      <c r="AQ763" s="75"/>
      <c r="AR763" s="71"/>
      <c r="AS763" s="75"/>
      <c r="AT763" s="74"/>
      <c r="AU763" s="73"/>
      <c r="AV763" s="74"/>
      <c r="AW763" s="75"/>
      <c r="AX763" s="75"/>
      <c r="AY763" s="75"/>
      <c r="AZ763" s="75"/>
      <c r="BA763" s="73"/>
      <c r="BB763" s="73"/>
      <c r="BC763" s="73"/>
      <c r="BD763" s="75"/>
      <c r="BE763" s="73"/>
      <c r="BF763" s="75"/>
      <c r="BG763" s="73"/>
      <c r="BH763" s="75"/>
      <c r="BI763" s="75"/>
      <c r="BJ763" s="74"/>
      <c r="BK763" s="75"/>
    </row>
    <row r="764" spans="34:63" x14ac:dyDescent="0.25">
      <c r="AH764" s="69"/>
      <c r="AI764" s="70"/>
      <c r="AJ764" s="70"/>
      <c r="AK764" s="71"/>
      <c r="AL764" s="70"/>
      <c r="AM764" s="72"/>
      <c r="AN764" s="70"/>
      <c r="AO764" s="70"/>
      <c r="AP764" s="75"/>
      <c r="AQ764" s="75"/>
      <c r="AR764" s="71"/>
      <c r="AS764" s="75"/>
      <c r="AT764" s="74"/>
      <c r="AU764" s="73"/>
      <c r="AV764" s="74"/>
      <c r="AW764" s="73"/>
      <c r="AX764" s="73"/>
      <c r="AY764" s="73"/>
      <c r="AZ764" s="73"/>
      <c r="BA764" s="73"/>
      <c r="BB764" s="73"/>
      <c r="BC764" s="73"/>
      <c r="BD764" s="73"/>
      <c r="BE764" s="73"/>
      <c r="BF764" s="73"/>
      <c r="BG764" s="73"/>
      <c r="BH764" s="73"/>
      <c r="BI764" s="73"/>
      <c r="BJ764" s="74"/>
      <c r="BK764" s="75"/>
    </row>
    <row r="765" spans="34:63" x14ac:dyDescent="0.25">
      <c r="AH765" s="69"/>
      <c r="AI765" s="70"/>
      <c r="AJ765" s="70"/>
      <c r="AK765" s="71"/>
      <c r="AL765" s="70"/>
      <c r="AM765" s="72"/>
      <c r="AN765" s="70"/>
      <c r="AO765" s="70"/>
      <c r="AP765" s="73"/>
      <c r="AQ765" s="75"/>
      <c r="AR765" s="71"/>
      <c r="AS765" s="75"/>
      <c r="AT765" s="74"/>
      <c r="AU765" s="73"/>
      <c r="AV765" s="74"/>
      <c r="AW765" s="75"/>
      <c r="AX765" s="75"/>
      <c r="AY765" s="75"/>
      <c r="AZ765" s="75"/>
      <c r="BA765" s="73"/>
      <c r="BB765" s="73"/>
      <c r="BC765" s="73"/>
      <c r="BD765" s="75"/>
      <c r="BE765" s="73"/>
      <c r="BF765" s="75"/>
      <c r="BG765" s="73"/>
      <c r="BH765" s="75"/>
      <c r="BI765" s="75"/>
      <c r="BJ765" s="74"/>
      <c r="BK765" s="75"/>
    </row>
    <row r="766" spans="34:63" x14ac:dyDescent="0.25">
      <c r="AH766" s="69"/>
      <c r="AI766" s="70"/>
      <c r="AJ766" s="70"/>
      <c r="AK766" s="71"/>
      <c r="AL766" s="70"/>
      <c r="AM766" s="72"/>
      <c r="AN766" s="70"/>
      <c r="AO766" s="70"/>
      <c r="AP766" s="75"/>
      <c r="AQ766" s="75"/>
      <c r="AR766" s="71"/>
      <c r="AS766" s="75"/>
      <c r="AT766" s="74"/>
      <c r="AU766" s="73"/>
      <c r="AV766" s="74"/>
      <c r="AW766" s="75"/>
      <c r="AX766" s="75"/>
      <c r="AY766" s="75"/>
      <c r="AZ766" s="75"/>
      <c r="BA766" s="73"/>
      <c r="BB766" s="73"/>
      <c r="BC766" s="73"/>
      <c r="BD766" s="75"/>
      <c r="BE766" s="73"/>
      <c r="BF766" s="75"/>
      <c r="BG766" s="73"/>
      <c r="BH766" s="75"/>
      <c r="BI766" s="75"/>
      <c r="BJ766" s="74"/>
      <c r="BK766" s="75"/>
    </row>
    <row r="767" spans="34:63" x14ac:dyDescent="0.25">
      <c r="AH767" s="69"/>
      <c r="AI767" s="70"/>
      <c r="AJ767" s="70"/>
      <c r="AK767" s="71"/>
      <c r="AL767" s="70"/>
      <c r="AM767" s="72"/>
      <c r="AN767" s="70"/>
      <c r="AO767" s="70"/>
      <c r="AP767" s="73"/>
      <c r="AQ767" s="75"/>
      <c r="AR767" s="71"/>
      <c r="AS767" s="75"/>
      <c r="AT767" s="74"/>
      <c r="AU767" s="73"/>
      <c r="AV767" s="74"/>
      <c r="AW767" s="75"/>
      <c r="AX767" s="75"/>
      <c r="AY767" s="75"/>
      <c r="AZ767" s="75"/>
      <c r="BA767" s="73"/>
      <c r="BB767" s="73"/>
      <c r="BC767" s="73"/>
      <c r="BD767" s="73"/>
      <c r="BE767" s="73"/>
      <c r="BF767" s="73"/>
      <c r="BG767" s="73"/>
      <c r="BH767" s="73"/>
      <c r="BI767" s="75"/>
      <c r="BJ767" s="74"/>
      <c r="BK767" s="75"/>
    </row>
    <row r="768" spans="34:63" x14ac:dyDescent="0.25">
      <c r="AH768" s="69"/>
      <c r="AI768" s="70"/>
      <c r="AJ768" s="70"/>
      <c r="AK768" s="71"/>
      <c r="AL768" s="70"/>
      <c r="AM768" s="72"/>
      <c r="AN768" s="70"/>
      <c r="AO768" s="70"/>
      <c r="AP768" s="75"/>
      <c r="AQ768" s="75"/>
      <c r="AR768" s="71"/>
      <c r="AS768" s="75"/>
      <c r="AT768" s="74"/>
      <c r="AU768" s="73"/>
      <c r="AV768" s="74"/>
      <c r="AW768" s="75"/>
      <c r="AX768" s="75"/>
      <c r="AY768" s="75"/>
      <c r="AZ768" s="75"/>
      <c r="BA768" s="73"/>
      <c r="BB768" s="73"/>
      <c r="BC768" s="73"/>
      <c r="BD768" s="75"/>
      <c r="BE768" s="73"/>
      <c r="BF768" s="75"/>
      <c r="BG768" s="73"/>
      <c r="BH768" s="75"/>
      <c r="BI768" s="75"/>
      <c r="BJ768" s="74"/>
      <c r="BK768" s="75"/>
    </row>
    <row r="769" spans="34:63" x14ac:dyDescent="0.25">
      <c r="AH769" s="69"/>
      <c r="AI769" s="70"/>
      <c r="AJ769" s="70"/>
      <c r="AK769" s="71"/>
      <c r="AL769" s="70"/>
      <c r="AM769" s="72"/>
      <c r="AN769" s="70"/>
      <c r="AO769" s="70"/>
      <c r="AP769" s="75"/>
      <c r="AQ769" s="75"/>
      <c r="AR769" s="71"/>
      <c r="AS769" s="75"/>
      <c r="AT769" s="74"/>
      <c r="AU769" s="73"/>
      <c r="AV769" s="74"/>
      <c r="AW769" s="73"/>
      <c r="AX769" s="73"/>
      <c r="AY769" s="73"/>
      <c r="AZ769" s="73"/>
      <c r="BA769" s="73"/>
      <c r="BB769" s="73"/>
      <c r="BC769" s="73"/>
      <c r="BD769" s="73"/>
      <c r="BE769" s="73"/>
      <c r="BF769" s="73"/>
      <c r="BG769" s="73"/>
      <c r="BH769" s="73"/>
      <c r="BI769" s="73"/>
      <c r="BJ769" s="74"/>
      <c r="BK769" s="75"/>
    </row>
    <row r="770" spans="34:63" x14ac:dyDescent="0.25">
      <c r="AH770" s="69"/>
      <c r="AI770" s="70"/>
      <c r="AJ770" s="70"/>
      <c r="AK770" s="71"/>
      <c r="AL770" s="70"/>
      <c r="AM770" s="72"/>
      <c r="AN770" s="70"/>
      <c r="AO770" s="70"/>
      <c r="AP770" s="75"/>
      <c r="AQ770" s="75"/>
      <c r="AR770" s="71"/>
      <c r="AS770" s="75"/>
      <c r="AT770" s="74"/>
      <c r="AU770" s="73"/>
      <c r="AV770" s="74"/>
      <c r="AW770" s="75"/>
      <c r="AX770" s="75"/>
      <c r="AY770" s="75"/>
      <c r="AZ770" s="75"/>
      <c r="BA770" s="73"/>
      <c r="BB770" s="73"/>
      <c r="BC770" s="73"/>
      <c r="BD770" s="75"/>
      <c r="BE770" s="73"/>
      <c r="BF770" s="75"/>
      <c r="BG770" s="73"/>
      <c r="BH770" s="75"/>
      <c r="BI770" s="75"/>
      <c r="BJ770" s="74"/>
      <c r="BK770" s="75"/>
    </row>
    <row r="771" spans="34:63" x14ac:dyDescent="0.25">
      <c r="AH771" s="69"/>
      <c r="AI771" s="70"/>
      <c r="AJ771" s="70"/>
      <c r="AK771" s="71"/>
      <c r="AL771" s="70"/>
      <c r="AM771" s="72"/>
      <c r="AN771" s="70"/>
      <c r="AO771" s="70"/>
      <c r="AP771" s="75"/>
      <c r="AQ771" s="75"/>
      <c r="AR771" s="71"/>
      <c r="AS771" s="75"/>
      <c r="AT771" s="74"/>
      <c r="AU771" s="73"/>
      <c r="AV771" s="74"/>
      <c r="AW771" s="75"/>
      <c r="AX771" s="75"/>
      <c r="AY771" s="75"/>
      <c r="AZ771" s="75"/>
      <c r="BA771" s="73"/>
      <c r="BB771" s="73"/>
      <c r="BC771" s="73"/>
      <c r="BD771" s="75"/>
      <c r="BE771" s="73"/>
      <c r="BF771" s="75"/>
      <c r="BG771" s="73"/>
      <c r="BH771" s="75"/>
      <c r="BI771" s="75"/>
      <c r="BJ771" s="74"/>
      <c r="BK771" s="75"/>
    </row>
    <row r="772" spans="34:63" x14ac:dyDescent="0.25">
      <c r="AH772" s="69"/>
      <c r="AI772" s="70"/>
      <c r="AJ772" s="70"/>
      <c r="AK772" s="71"/>
      <c r="AL772" s="70"/>
      <c r="AM772" s="72"/>
      <c r="AN772" s="70"/>
      <c r="AO772" s="70"/>
      <c r="AP772" s="75"/>
      <c r="AQ772" s="75"/>
      <c r="AR772" s="71"/>
      <c r="AS772" s="75"/>
      <c r="AT772" s="74"/>
      <c r="AU772" s="73"/>
      <c r="AV772" s="74"/>
      <c r="AW772" s="75"/>
      <c r="AX772" s="75"/>
      <c r="AY772" s="75"/>
      <c r="AZ772" s="75"/>
      <c r="BA772" s="73"/>
      <c r="BB772" s="73"/>
      <c r="BC772" s="75"/>
      <c r="BD772" s="75"/>
      <c r="BE772" s="75"/>
      <c r="BF772" s="75"/>
      <c r="BG772" s="75"/>
      <c r="BH772" s="75"/>
      <c r="BI772" s="75"/>
      <c r="BJ772" s="74"/>
      <c r="BK772" s="75"/>
    </row>
    <row r="773" spans="34:63" x14ac:dyDescent="0.25">
      <c r="AH773" s="69"/>
      <c r="AI773" s="70"/>
      <c r="AJ773" s="70"/>
      <c r="AK773" s="71"/>
      <c r="AL773" s="70"/>
      <c r="AM773" s="72"/>
      <c r="AN773" s="70"/>
      <c r="AO773" s="70"/>
      <c r="AP773" s="75"/>
      <c r="AQ773" s="75"/>
      <c r="AR773" s="71"/>
      <c r="AS773" s="75"/>
      <c r="AT773" s="74"/>
      <c r="AU773" s="73"/>
      <c r="AV773" s="74"/>
      <c r="AW773" s="73"/>
      <c r="AX773" s="73"/>
      <c r="AY773" s="73"/>
      <c r="AZ773" s="73"/>
      <c r="BA773" s="73"/>
      <c r="BB773" s="73"/>
      <c r="BC773" s="73"/>
      <c r="BD773" s="73"/>
      <c r="BE773" s="73"/>
      <c r="BF773" s="73"/>
      <c r="BG773" s="73"/>
      <c r="BH773" s="73"/>
      <c r="BI773" s="75"/>
      <c r="BJ773" s="74"/>
      <c r="BK773" s="75"/>
    </row>
    <row r="774" spans="34:63" x14ac:dyDescent="0.25">
      <c r="AH774" s="69"/>
      <c r="AI774" s="70"/>
      <c r="AJ774" s="70"/>
      <c r="AK774" s="71"/>
      <c r="AL774" s="70"/>
      <c r="AM774" s="72"/>
      <c r="AN774" s="70"/>
      <c r="AO774" s="70"/>
      <c r="AP774" s="75"/>
      <c r="AQ774" s="75"/>
      <c r="AR774" s="71"/>
      <c r="AS774" s="75"/>
      <c r="AT774" s="74"/>
      <c r="AU774" s="73"/>
      <c r="AV774" s="74"/>
      <c r="AW774" s="75"/>
      <c r="AX774" s="75"/>
      <c r="AY774" s="75"/>
      <c r="AZ774" s="75"/>
      <c r="BA774" s="73"/>
      <c r="BB774" s="73"/>
      <c r="BC774" s="75"/>
      <c r="BD774" s="75"/>
      <c r="BE774" s="75"/>
      <c r="BF774" s="75"/>
      <c r="BG774" s="75"/>
      <c r="BH774" s="75"/>
      <c r="BI774" s="75"/>
      <c r="BJ774" s="74"/>
      <c r="BK774" s="75"/>
    </row>
    <row r="775" spans="34:63" x14ac:dyDescent="0.25">
      <c r="AH775" s="69"/>
      <c r="AI775" s="70"/>
      <c r="AJ775" s="70"/>
      <c r="AK775" s="71"/>
      <c r="AL775" s="70"/>
      <c r="AM775" s="72"/>
      <c r="AN775" s="70"/>
      <c r="AO775" s="70"/>
      <c r="AP775" s="75"/>
      <c r="AQ775" s="75"/>
      <c r="AR775" s="71"/>
      <c r="AS775" s="75"/>
      <c r="AT775" s="74"/>
      <c r="AU775" s="73"/>
      <c r="AV775" s="74"/>
      <c r="AW775" s="75"/>
      <c r="AX775" s="75"/>
      <c r="AY775" s="75"/>
      <c r="AZ775" s="75"/>
      <c r="BA775" s="73"/>
      <c r="BB775" s="73"/>
      <c r="BC775" s="73"/>
      <c r="BD775" s="75"/>
      <c r="BE775" s="73"/>
      <c r="BF775" s="75"/>
      <c r="BG775" s="73"/>
      <c r="BH775" s="75"/>
      <c r="BI775" s="75"/>
      <c r="BJ775" s="74"/>
      <c r="BK775" s="75"/>
    </row>
    <row r="776" spans="34:63" x14ac:dyDescent="0.25">
      <c r="AH776" s="69"/>
      <c r="AI776" s="70"/>
      <c r="AJ776" s="70"/>
      <c r="AK776" s="71"/>
      <c r="AL776" s="70"/>
      <c r="AM776" s="72"/>
      <c r="AN776" s="70"/>
      <c r="AO776" s="70"/>
      <c r="AP776" s="73"/>
      <c r="AQ776" s="73"/>
      <c r="AR776" s="71"/>
      <c r="AS776" s="73"/>
      <c r="AT776" s="74"/>
      <c r="AU776" s="73"/>
      <c r="AV776" s="74"/>
      <c r="AW776" s="73"/>
      <c r="AX776" s="73"/>
      <c r="AY776" s="73"/>
      <c r="AZ776" s="73"/>
      <c r="BA776" s="73"/>
      <c r="BB776" s="73"/>
      <c r="BC776" s="73"/>
      <c r="BD776" s="73"/>
      <c r="BE776" s="73"/>
      <c r="BF776" s="73"/>
      <c r="BG776" s="73"/>
      <c r="BH776" s="73"/>
      <c r="BI776" s="73"/>
      <c r="BJ776" s="74"/>
      <c r="BK776" s="73"/>
    </row>
    <row r="777" spans="34:63" x14ac:dyDescent="0.25">
      <c r="AH777" s="69"/>
      <c r="AI777" s="70"/>
      <c r="AJ777" s="70"/>
      <c r="AK777" s="71"/>
      <c r="AL777" s="70"/>
      <c r="AM777" s="72"/>
      <c r="AN777" s="70"/>
      <c r="AO777" s="70"/>
      <c r="AP777" s="73"/>
      <c r="AQ777" s="75"/>
      <c r="AR777" s="71"/>
      <c r="AS777" s="75"/>
      <c r="AT777" s="74"/>
      <c r="AU777" s="73"/>
      <c r="AV777" s="74"/>
      <c r="AW777" s="75"/>
      <c r="AX777" s="75"/>
      <c r="AY777" s="75"/>
      <c r="AZ777" s="75"/>
      <c r="BA777" s="73"/>
      <c r="BB777" s="73"/>
      <c r="BC777" s="75"/>
      <c r="BD777" s="75"/>
      <c r="BE777" s="75"/>
      <c r="BF777" s="75"/>
      <c r="BG777" s="75"/>
      <c r="BH777" s="75"/>
      <c r="BI777" s="75"/>
      <c r="BJ777" s="74"/>
      <c r="BK777" s="75"/>
    </row>
    <row r="778" spans="34:63" x14ac:dyDescent="0.25">
      <c r="AH778" s="69"/>
      <c r="AI778" s="70"/>
      <c r="AJ778" s="70"/>
      <c r="AK778" s="71"/>
      <c r="AL778" s="70"/>
      <c r="AM778" s="72"/>
      <c r="AN778" s="70"/>
      <c r="AO778" s="70"/>
      <c r="AP778" s="73"/>
      <c r="AQ778" s="75"/>
      <c r="AR778" s="71"/>
      <c r="AS778" s="75"/>
      <c r="AT778" s="74"/>
      <c r="AU778" s="73"/>
      <c r="AV778" s="74"/>
      <c r="AW778" s="75"/>
      <c r="AX778" s="75"/>
      <c r="AY778" s="75"/>
      <c r="AZ778" s="75"/>
      <c r="BA778" s="73"/>
      <c r="BB778" s="73"/>
      <c r="BC778" s="73"/>
      <c r="BD778" s="75"/>
      <c r="BE778" s="73"/>
      <c r="BF778" s="75"/>
      <c r="BG778" s="73"/>
      <c r="BH778" s="75"/>
      <c r="BI778" s="75"/>
      <c r="BJ778" s="74"/>
      <c r="BK778" s="75"/>
    </row>
    <row r="779" spans="34:63" x14ac:dyDescent="0.25">
      <c r="AH779" s="69"/>
      <c r="AI779" s="70"/>
      <c r="AJ779" s="70"/>
      <c r="AK779" s="71"/>
      <c r="AL779" s="70"/>
      <c r="AM779" s="72"/>
      <c r="AN779" s="70"/>
      <c r="AO779" s="70"/>
      <c r="AP779" s="75"/>
      <c r="AQ779" s="75"/>
      <c r="AR779" s="71"/>
      <c r="AS779" s="75"/>
      <c r="AT779" s="74"/>
      <c r="AU779" s="73"/>
      <c r="AV779" s="74"/>
      <c r="AW779" s="75"/>
      <c r="AX779" s="75"/>
      <c r="AY779" s="75"/>
      <c r="AZ779" s="75"/>
      <c r="BA779" s="73"/>
      <c r="BB779" s="73"/>
      <c r="BC779" s="73"/>
      <c r="BD779" s="75"/>
      <c r="BE779" s="73"/>
      <c r="BF779" s="75"/>
      <c r="BG779" s="73"/>
      <c r="BH779" s="75"/>
      <c r="BI779" s="75"/>
      <c r="BJ779" s="74"/>
      <c r="BK779" s="75"/>
    </row>
    <row r="780" spans="34:63" x14ac:dyDescent="0.25">
      <c r="AH780" s="69"/>
      <c r="AI780" s="70"/>
      <c r="AJ780" s="70"/>
      <c r="AK780" s="71"/>
      <c r="AL780" s="70"/>
      <c r="AM780" s="72"/>
      <c r="AN780" s="70"/>
      <c r="AO780" s="70"/>
      <c r="AP780" s="75"/>
      <c r="AQ780" s="75"/>
      <c r="AR780" s="71"/>
      <c r="AS780" s="75"/>
      <c r="AT780" s="74"/>
      <c r="AU780" s="73"/>
      <c r="AV780" s="74"/>
      <c r="AW780" s="73"/>
      <c r="AX780" s="73"/>
      <c r="AY780" s="73"/>
      <c r="AZ780" s="73"/>
      <c r="BA780" s="73"/>
      <c r="BB780" s="73"/>
      <c r="BC780" s="73"/>
      <c r="BD780" s="73"/>
      <c r="BE780" s="73"/>
      <c r="BF780" s="73"/>
      <c r="BG780" s="73"/>
      <c r="BH780" s="73"/>
      <c r="BI780" s="73"/>
      <c r="BJ780" s="74"/>
      <c r="BK780" s="75"/>
    </row>
    <row r="781" spans="34:63" x14ac:dyDescent="0.25">
      <c r="AH781" s="69"/>
      <c r="AI781" s="70"/>
      <c r="AJ781" s="70"/>
      <c r="AK781" s="71"/>
      <c r="AL781" s="70"/>
      <c r="AM781" s="72"/>
      <c r="AN781" s="70"/>
      <c r="AO781" s="70"/>
      <c r="AP781" s="75"/>
      <c r="AQ781" s="75"/>
      <c r="AR781" s="71"/>
      <c r="AS781" s="75"/>
      <c r="AT781" s="74"/>
      <c r="AU781" s="73"/>
      <c r="AV781" s="74"/>
      <c r="AW781" s="73"/>
      <c r="AX781" s="73"/>
      <c r="AY781" s="73"/>
      <c r="AZ781" s="73"/>
      <c r="BA781" s="73"/>
      <c r="BB781" s="73"/>
      <c r="BC781" s="73"/>
      <c r="BD781" s="73"/>
      <c r="BE781" s="73"/>
      <c r="BF781" s="73"/>
      <c r="BG781" s="73"/>
      <c r="BH781" s="73"/>
      <c r="BI781" s="75"/>
      <c r="BJ781" s="74"/>
      <c r="BK781" s="75"/>
    </row>
    <row r="782" spans="34:63" x14ac:dyDescent="0.25">
      <c r="AH782" s="69"/>
      <c r="AI782" s="70"/>
      <c r="AJ782" s="70"/>
      <c r="AK782" s="71"/>
      <c r="AL782" s="70"/>
      <c r="AM782" s="72"/>
      <c r="AN782" s="70"/>
      <c r="AO782" s="70"/>
      <c r="AP782" s="75"/>
      <c r="AQ782" s="75"/>
      <c r="AR782" s="71"/>
      <c r="AS782" s="75"/>
      <c r="AT782" s="74"/>
      <c r="AU782" s="73"/>
      <c r="AV782" s="74"/>
      <c r="AW782" s="75"/>
      <c r="AX782" s="75"/>
      <c r="AY782" s="75"/>
      <c r="AZ782" s="75"/>
      <c r="BA782" s="73"/>
      <c r="BB782" s="73"/>
      <c r="BC782" s="75"/>
      <c r="BD782" s="75"/>
      <c r="BE782" s="75"/>
      <c r="BF782" s="75"/>
      <c r="BG782" s="75"/>
      <c r="BH782" s="75"/>
      <c r="BI782" s="75"/>
      <c r="BJ782" s="74"/>
      <c r="BK782" s="75"/>
    </row>
    <row r="783" spans="34:63" x14ac:dyDescent="0.25">
      <c r="AH783" s="69"/>
      <c r="AI783" s="70"/>
      <c r="AJ783" s="70"/>
      <c r="AK783" s="71"/>
      <c r="AL783" s="70"/>
      <c r="AM783" s="72"/>
      <c r="AN783" s="70"/>
      <c r="AO783" s="70"/>
      <c r="AP783" s="75"/>
      <c r="AQ783" s="75"/>
      <c r="AR783" s="71"/>
      <c r="AS783" s="75"/>
      <c r="AT783" s="74"/>
      <c r="AU783" s="73"/>
      <c r="AV783" s="74"/>
      <c r="AW783" s="75"/>
      <c r="AX783" s="75"/>
      <c r="AY783" s="75"/>
      <c r="AZ783" s="75"/>
      <c r="BA783" s="73"/>
      <c r="BB783" s="73"/>
      <c r="BC783" s="73"/>
      <c r="BD783" s="75"/>
      <c r="BE783" s="73"/>
      <c r="BF783" s="75"/>
      <c r="BG783" s="73"/>
      <c r="BH783" s="75"/>
      <c r="BI783" s="75"/>
      <c r="BJ783" s="74"/>
      <c r="BK783" s="75"/>
    </row>
    <row r="784" spans="34:63" x14ac:dyDescent="0.25">
      <c r="AH784" s="69"/>
      <c r="AI784" s="70"/>
      <c r="AJ784" s="70"/>
      <c r="AK784" s="71"/>
      <c r="AL784" s="70"/>
      <c r="AM784" s="72"/>
      <c r="AN784" s="70"/>
      <c r="AO784" s="70"/>
      <c r="AP784" s="73"/>
      <c r="AQ784" s="75"/>
      <c r="AR784" s="71"/>
      <c r="AS784" s="75"/>
      <c r="AT784" s="74"/>
      <c r="AU784" s="73"/>
      <c r="AV784" s="74"/>
      <c r="AW784" s="75"/>
      <c r="AX784" s="75"/>
      <c r="AY784" s="75"/>
      <c r="AZ784" s="75"/>
      <c r="BA784" s="73"/>
      <c r="BB784" s="73"/>
      <c r="BC784" s="75"/>
      <c r="BD784" s="75"/>
      <c r="BE784" s="75"/>
      <c r="BF784" s="75"/>
      <c r="BG784" s="75"/>
      <c r="BH784" s="75"/>
      <c r="BI784" s="75"/>
      <c r="BJ784" s="74"/>
      <c r="BK784" s="75"/>
    </row>
    <row r="785" spans="34:63" x14ac:dyDescent="0.25">
      <c r="AH785" s="69"/>
      <c r="AI785" s="70"/>
      <c r="AJ785" s="70"/>
      <c r="AK785" s="71"/>
      <c r="AL785" s="70"/>
      <c r="AM785" s="72"/>
      <c r="AN785" s="70"/>
      <c r="AO785" s="70"/>
      <c r="AP785" s="75"/>
      <c r="AQ785" s="75"/>
      <c r="AR785" s="71"/>
      <c r="AS785" s="75"/>
      <c r="AT785" s="74"/>
      <c r="AU785" s="73"/>
      <c r="AV785" s="74"/>
      <c r="AW785" s="75"/>
      <c r="AX785" s="75"/>
      <c r="AY785" s="75"/>
      <c r="AZ785" s="75"/>
      <c r="BA785" s="73"/>
      <c r="BB785" s="73"/>
      <c r="BC785" s="75"/>
      <c r="BD785" s="75"/>
      <c r="BE785" s="75"/>
      <c r="BF785" s="75"/>
      <c r="BG785" s="75"/>
      <c r="BH785" s="75"/>
      <c r="BI785" s="75"/>
      <c r="BJ785" s="74"/>
      <c r="BK785" s="75"/>
    </row>
    <row r="786" spans="34:63" x14ac:dyDescent="0.25">
      <c r="AH786" s="69"/>
      <c r="AI786" s="70"/>
      <c r="AJ786" s="70"/>
      <c r="AK786" s="71"/>
      <c r="AL786" s="70"/>
      <c r="AM786" s="72"/>
      <c r="AN786" s="70"/>
      <c r="AO786" s="70"/>
      <c r="AP786" s="75"/>
      <c r="AQ786" s="75"/>
      <c r="AR786" s="71"/>
      <c r="AS786" s="75"/>
      <c r="AT786" s="74"/>
      <c r="AU786" s="73"/>
      <c r="AV786" s="74"/>
      <c r="AW786" s="75"/>
      <c r="AX786" s="75"/>
      <c r="AY786" s="75"/>
      <c r="AZ786" s="75"/>
      <c r="BA786" s="73"/>
      <c r="BB786" s="73"/>
      <c r="BC786" s="73"/>
      <c r="BD786" s="75"/>
      <c r="BE786" s="73"/>
      <c r="BF786" s="75"/>
      <c r="BG786" s="73"/>
      <c r="BH786" s="75"/>
      <c r="BI786" s="75"/>
      <c r="BJ786" s="74"/>
      <c r="BK786" s="75"/>
    </row>
    <row r="787" spans="34:63" x14ac:dyDescent="0.25">
      <c r="AH787" s="69"/>
      <c r="AI787" s="70"/>
      <c r="AJ787" s="70"/>
      <c r="AK787" s="71"/>
      <c r="AL787" s="70"/>
      <c r="AM787" s="72"/>
      <c r="AN787" s="70"/>
      <c r="AO787" s="70"/>
      <c r="AP787" s="75"/>
      <c r="AQ787" s="75"/>
      <c r="AR787" s="71"/>
      <c r="AS787" s="75"/>
      <c r="AT787" s="74"/>
      <c r="AU787" s="73"/>
      <c r="AV787" s="74"/>
      <c r="AW787" s="75"/>
      <c r="AX787" s="75"/>
      <c r="AY787" s="75"/>
      <c r="AZ787" s="75"/>
      <c r="BA787" s="73"/>
      <c r="BB787" s="73"/>
      <c r="BC787" s="73"/>
      <c r="BD787" s="75"/>
      <c r="BE787" s="73"/>
      <c r="BF787" s="75"/>
      <c r="BG787" s="73"/>
      <c r="BH787" s="75"/>
      <c r="BI787" s="75"/>
      <c r="BJ787" s="74"/>
      <c r="BK787" s="75"/>
    </row>
    <row r="788" spans="34:63" x14ac:dyDescent="0.25">
      <c r="AH788" s="69"/>
      <c r="AI788" s="70"/>
      <c r="AJ788" s="70"/>
      <c r="AK788" s="71"/>
      <c r="AL788" s="70"/>
      <c r="AM788" s="72"/>
      <c r="AN788" s="70"/>
      <c r="AO788" s="70"/>
      <c r="AP788" s="75"/>
      <c r="AQ788" s="75"/>
      <c r="AR788" s="71"/>
      <c r="AS788" s="75"/>
      <c r="AT788" s="74"/>
      <c r="AU788" s="73"/>
      <c r="AV788" s="74"/>
      <c r="AW788" s="75"/>
      <c r="AX788" s="75"/>
      <c r="AY788" s="75"/>
      <c r="AZ788" s="75"/>
      <c r="BA788" s="73"/>
      <c r="BB788" s="73"/>
      <c r="BC788" s="75"/>
      <c r="BD788" s="75"/>
      <c r="BE788" s="75"/>
      <c r="BF788" s="75"/>
      <c r="BG788" s="75"/>
      <c r="BH788" s="75"/>
      <c r="BI788" s="75"/>
      <c r="BJ788" s="74"/>
      <c r="BK788" s="75"/>
    </row>
    <row r="789" spans="34:63" x14ac:dyDescent="0.25">
      <c r="AH789" s="69"/>
      <c r="AI789" s="70"/>
      <c r="AJ789" s="70"/>
      <c r="AK789" s="71"/>
      <c r="AL789" s="70"/>
      <c r="AM789" s="72"/>
      <c r="AN789" s="70"/>
      <c r="AO789" s="70"/>
      <c r="AP789" s="73"/>
      <c r="AQ789" s="73"/>
      <c r="AR789" s="71"/>
      <c r="AS789" s="73"/>
      <c r="AT789" s="74"/>
      <c r="AU789" s="73"/>
      <c r="AV789" s="74"/>
      <c r="AW789" s="73"/>
      <c r="AX789" s="73"/>
      <c r="AY789" s="73"/>
      <c r="AZ789" s="73"/>
      <c r="BA789" s="73"/>
      <c r="BB789" s="73"/>
      <c r="BC789" s="73"/>
      <c r="BD789" s="73"/>
      <c r="BE789" s="73"/>
      <c r="BF789" s="73"/>
      <c r="BG789" s="73"/>
      <c r="BH789" s="73"/>
      <c r="BI789" s="73"/>
      <c r="BJ789" s="74"/>
      <c r="BK789" s="73"/>
    </row>
    <row r="790" spans="34:63" x14ac:dyDescent="0.25">
      <c r="AH790" s="69"/>
      <c r="AI790" s="70"/>
      <c r="AJ790" s="70"/>
      <c r="AK790" s="71"/>
      <c r="AL790" s="70"/>
      <c r="AM790" s="72"/>
      <c r="AN790" s="70"/>
      <c r="AO790" s="70"/>
      <c r="AP790" s="75"/>
      <c r="AQ790" s="75"/>
      <c r="AR790" s="71"/>
      <c r="AS790" s="75"/>
      <c r="AT790" s="74"/>
      <c r="AU790" s="73"/>
      <c r="AV790" s="74"/>
      <c r="AW790" s="73"/>
      <c r="AX790" s="73"/>
      <c r="AY790" s="73"/>
      <c r="AZ790" s="73"/>
      <c r="BA790" s="73"/>
      <c r="BB790" s="73"/>
      <c r="BC790" s="73"/>
      <c r="BD790" s="73"/>
      <c r="BE790" s="73"/>
      <c r="BF790" s="73"/>
      <c r="BG790" s="73"/>
      <c r="BH790" s="73"/>
      <c r="BI790" s="73"/>
      <c r="BJ790" s="74"/>
      <c r="BK790" s="75"/>
    </row>
    <row r="791" spans="34:63" x14ac:dyDescent="0.25">
      <c r="AH791" s="69"/>
      <c r="AI791" s="70"/>
      <c r="AJ791" s="70"/>
      <c r="AK791" s="71"/>
      <c r="AL791" s="70"/>
      <c r="AM791" s="72"/>
      <c r="AN791" s="70"/>
      <c r="AO791" s="70"/>
      <c r="AP791" s="73"/>
      <c r="AQ791" s="75"/>
      <c r="AR791" s="71"/>
      <c r="AS791" s="75"/>
      <c r="AT791" s="74"/>
      <c r="AU791" s="73"/>
      <c r="AV791" s="74"/>
      <c r="AW791" s="75"/>
      <c r="AX791" s="75"/>
      <c r="AY791" s="75"/>
      <c r="AZ791" s="75"/>
      <c r="BA791" s="73"/>
      <c r="BB791" s="73"/>
      <c r="BC791" s="75"/>
      <c r="BD791" s="75"/>
      <c r="BE791" s="75"/>
      <c r="BF791" s="75"/>
      <c r="BG791" s="75"/>
      <c r="BH791" s="75"/>
      <c r="BI791" s="75"/>
      <c r="BJ791" s="74"/>
      <c r="BK791" s="75"/>
    </row>
    <row r="792" spans="34:63" x14ac:dyDescent="0.25">
      <c r="AH792" s="69"/>
      <c r="AI792" s="70"/>
      <c r="AJ792" s="70"/>
      <c r="AK792" s="71"/>
      <c r="AL792" s="70"/>
      <c r="AM792" s="72"/>
      <c r="AN792" s="70"/>
      <c r="AO792" s="70"/>
      <c r="AP792" s="73"/>
      <c r="AQ792" s="75"/>
      <c r="AR792" s="71"/>
      <c r="AS792" s="75"/>
      <c r="AT792" s="74"/>
      <c r="AU792" s="73"/>
      <c r="AV792" s="74"/>
      <c r="AW792" s="75"/>
      <c r="AX792" s="75"/>
      <c r="AY792" s="75"/>
      <c r="AZ792" s="75"/>
      <c r="BA792" s="73"/>
      <c r="BB792" s="73"/>
      <c r="BC792" s="73"/>
      <c r="BD792" s="75"/>
      <c r="BE792" s="73"/>
      <c r="BF792" s="75"/>
      <c r="BG792" s="73"/>
      <c r="BH792" s="75"/>
      <c r="BI792" s="75"/>
      <c r="BJ792" s="74"/>
      <c r="BK792" s="75"/>
    </row>
    <row r="793" spans="34:63" x14ac:dyDescent="0.25">
      <c r="AH793" s="69"/>
      <c r="AI793" s="70"/>
      <c r="AJ793" s="70"/>
      <c r="AK793" s="71"/>
      <c r="AL793" s="70"/>
      <c r="AM793" s="72"/>
      <c r="AN793" s="70"/>
      <c r="AO793" s="70"/>
      <c r="AP793" s="75"/>
      <c r="AQ793" s="75"/>
      <c r="AR793" s="71"/>
      <c r="AS793" s="75"/>
      <c r="AT793" s="74"/>
      <c r="AU793" s="73"/>
      <c r="AV793" s="74"/>
      <c r="AW793" s="75"/>
      <c r="AX793" s="75"/>
      <c r="AY793" s="75"/>
      <c r="AZ793" s="75"/>
      <c r="BA793" s="73"/>
      <c r="BB793" s="73"/>
      <c r="BC793" s="73"/>
      <c r="BD793" s="75"/>
      <c r="BE793" s="73"/>
      <c r="BF793" s="75"/>
      <c r="BG793" s="73"/>
      <c r="BH793" s="75"/>
      <c r="BI793" s="75"/>
      <c r="BJ793" s="74"/>
      <c r="BK793" s="75"/>
    </row>
    <row r="794" spans="34:63" x14ac:dyDescent="0.25">
      <c r="AH794" s="69"/>
      <c r="AI794" s="70"/>
      <c r="AJ794" s="70"/>
      <c r="AK794" s="71"/>
      <c r="AL794" s="70"/>
      <c r="AM794" s="72"/>
      <c r="AN794" s="70"/>
      <c r="AO794" s="70"/>
      <c r="AP794" s="73"/>
      <c r="AQ794" s="73"/>
      <c r="AR794" s="71"/>
      <c r="AS794" s="73"/>
      <c r="AT794" s="74"/>
      <c r="AU794" s="73"/>
      <c r="AV794" s="74"/>
      <c r="AW794" s="75"/>
      <c r="AX794" s="75"/>
      <c r="AY794" s="75"/>
      <c r="AZ794" s="75"/>
      <c r="BA794" s="73"/>
      <c r="BB794" s="73"/>
      <c r="BC794" s="73"/>
      <c r="BD794" s="75"/>
      <c r="BE794" s="73"/>
      <c r="BF794" s="75"/>
      <c r="BG794" s="73"/>
      <c r="BH794" s="75"/>
      <c r="BI794" s="75"/>
      <c r="BJ794" s="74"/>
      <c r="BK794" s="73"/>
    </row>
    <row r="795" spans="34:63" x14ac:dyDescent="0.25">
      <c r="AH795" s="69"/>
      <c r="AI795" s="70"/>
      <c r="AJ795" s="70"/>
      <c r="AK795" s="71"/>
      <c r="AL795" s="70"/>
      <c r="AM795" s="72"/>
      <c r="AN795" s="70"/>
      <c r="AO795" s="70"/>
      <c r="AP795" s="73"/>
      <c r="AQ795" s="73"/>
      <c r="AR795" s="71"/>
      <c r="AS795" s="73"/>
      <c r="AT795" s="74"/>
      <c r="AU795" s="73"/>
      <c r="AV795" s="74"/>
      <c r="AW795" s="75"/>
      <c r="AX795" s="75"/>
      <c r="AY795" s="75"/>
      <c r="AZ795" s="75"/>
      <c r="BA795" s="73"/>
      <c r="BB795" s="73"/>
      <c r="BC795" s="73"/>
      <c r="BD795" s="75"/>
      <c r="BE795" s="73"/>
      <c r="BF795" s="75"/>
      <c r="BG795" s="73"/>
      <c r="BH795" s="75"/>
      <c r="BI795" s="75"/>
      <c r="BJ795" s="74"/>
      <c r="BK795" s="73"/>
    </row>
    <row r="796" spans="34:63" x14ac:dyDescent="0.25">
      <c r="AH796" s="69"/>
      <c r="AI796" s="70"/>
      <c r="AJ796" s="70"/>
      <c r="AK796" s="71"/>
      <c r="AL796" s="70"/>
      <c r="AM796" s="72"/>
      <c r="AN796" s="70"/>
      <c r="AO796" s="70"/>
      <c r="AP796" s="75"/>
      <c r="AQ796" s="75"/>
      <c r="AR796" s="71"/>
      <c r="AS796" s="75"/>
      <c r="AT796" s="74"/>
      <c r="AU796" s="73"/>
      <c r="AV796" s="74"/>
      <c r="AW796" s="73"/>
      <c r="AX796" s="73"/>
      <c r="AY796" s="73"/>
      <c r="AZ796" s="73"/>
      <c r="BA796" s="73"/>
      <c r="BB796" s="73"/>
      <c r="BC796" s="73"/>
      <c r="BD796" s="73"/>
      <c r="BE796" s="73"/>
      <c r="BF796" s="73"/>
      <c r="BG796" s="73"/>
      <c r="BH796" s="73"/>
      <c r="BI796" s="73"/>
      <c r="BJ796" s="74"/>
      <c r="BK796" s="75"/>
    </row>
    <row r="797" spans="34:63" x14ac:dyDescent="0.25">
      <c r="AH797" s="69"/>
      <c r="AI797" s="70"/>
      <c r="AJ797" s="70"/>
      <c r="AK797" s="71"/>
      <c r="AL797" s="70"/>
      <c r="AM797" s="72"/>
      <c r="AN797" s="70"/>
      <c r="AO797" s="70"/>
      <c r="AP797" s="73"/>
      <c r="AQ797" s="73"/>
      <c r="AR797" s="71"/>
      <c r="AS797" s="73"/>
      <c r="AT797" s="74"/>
      <c r="AU797" s="73"/>
      <c r="AV797" s="74"/>
      <c r="AW797" s="73"/>
      <c r="AX797" s="73"/>
      <c r="AY797" s="73"/>
      <c r="AZ797" s="73"/>
      <c r="BA797" s="73"/>
      <c r="BB797" s="73"/>
      <c r="BC797" s="73"/>
      <c r="BD797" s="73"/>
      <c r="BE797" s="73"/>
      <c r="BF797" s="73"/>
      <c r="BG797" s="73"/>
      <c r="BH797" s="73"/>
      <c r="BI797" s="73"/>
      <c r="BJ797" s="74"/>
      <c r="BK797" s="73"/>
    </row>
    <row r="798" spans="34:63" x14ac:dyDescent="0.25">
      <c r="AH798" s="69"/>
      <c r="AI798" s="70"/>
      <c r="AJ798" s="70"/>
      <c r="AK798" s="71"/>
      <c r="AL798" s="70"/>
      <c r="AM798" s="72"/>
      <c r="AN798" s="70"/>
      <c r="AO798" s="70"/>
      <c r="AP798" s="73"/>
      <c r="AQ798" s="73"/>
      <c r="AR798" s="71"/>
      <c r="AS798" s="73"/>
      <c r="AT798" s="74"/>
      <c r="AU798" s="73"/>
      <c r="AV798" s="74"/>
      <c r="AW798" s="75"/>
      <c r="AX798" s="75"/>
      <c r="AY798" s="75"/>
      <c r="AZ798" s="75"/>
      <c r="BA798" s="73"/>
      <c r="BB798" s="73"/>
      <c r="BC798" s="75"/>
      <c r="BD798" s="75"/>
      <c r="BE798" s="75"/>
      <c r="BF798" s="75"/>
      <c r="BG798" s="75"/>
      <c r="BH798" s="75"/>
      <c r="BI798" s="75"/>
      <c r="BJ798" s="74"/>
      <c r="BK798" s="73"/>
    </row>
    <row r="799" spans="34:63" x14ac:dyDescent="0.25">
      <c r="AH799" s="69"/>
      <c r="AI799" s="70"/>
      <c r="AJ799" s="70"/>
      <c r="AK799" s="71"/>
      <c r="AL799" s="70"/>
      <c r="AM799" s="72"/>
      <c r="AN799" s="70"/>
      <c r="AO799" s="70"/>
      <c r="AP799" s="75"/>
      <c r="AQ799" s="75"/>
      <c r="AR799" s="71"/>
      <c r="AS799" s="75"/>
      <c r="AT799" s="74"/>
      <c r="AU799" s="73"/>
      <c r="AV799" s="74"/>
      <c r="AW799" s="75"/>
      <c r="AX799" s="75"/>
      <c r="AY799" s="75"/>
      <c r="AZ799" s="75"/>
      <c r="BA799" s="73"/>
      <c r="BB799" s="73"/>
      <c r="BC799" s="73"/>
      <c r="BD799" s="75"/>
      <c r="BE799" s="73"/>
      <c r="BF799" s="75"/>
      <c r="BG799" s="73"/>
      <c r="BH799" s="75"/>
      <c r="BI799" s="75"/>
      <c r="BJ799" s="74"/>
      <c r="BK799" s="75"/>
    </row>
    <row r="800" spans="34:63" x14ac:dyDescent="0.25">
      <c r="AH800" s="69"/>
      <c r="AI800" s="70"/>
      <c r="AJ800" s="70"/>
      <c r="AK800" s="71"/>
      <c r="AL800" s="70"/>
      <c r="AM800" s="72"/>
      <c r="AN800" s="70"/>
      <c r="AO800" s="70"/>
      <c r="AP800" s="75"/>
      <c r="AQ800" s="75"/>
      <c r="AR800" s="71"/>
      <c r="AS800" s="75"/>
      <c r="AT800" s="74"/>
      <c r="AU800" s="73"/>
      <c r="AV800" s="74"/>
      <c r="AW800" s="75"/>
      <c r="AX800" s="75"/>
      <c r="AY800" s="75"/>
      <c r="AZ800" s="75"/>
      <c r="BA800" s="75"/>
      <c r="BB800" s="75"/>
      <c r="BC800" s="73"/>
      <c r="BD800" s="75"/>
      <c r="BE800" s="73"/>
      <c r="BF800" s="75"/>
      <c r="BG800" s="73"/>
      <c r="BH800" s="75"/>
      <c r="BI800" s="75"/>
      <c r="BJ800" s="74"/>
      <c r="BK800" s="75"/>
    </row>
    <row r="801" spans="34:63" x14ac:dyDescent="0.25">
      <c r="AH801" s="69"/>
      <c r="AI801" s="70"/>
      <c r="AJ801" s="70"/>
      <c r="AK801" s="71"/>
      <c r="AL801" s="70"/>
      <c r="AM801" s="72"/>
      <c r="AN801" s="70"/>
      <c r="AO801" s="70"/>
      <c r="AP801" s="75"/>
      <c r="AQ801" s="75"/>
      <c r="AR801" s="71"/>
      <c r="AS801" s="75"/>
      <c r="AT801" s="74"/>
      <c r="AU801" s="73"/>
      <c r="AV801" s="74"/>
      <c r="AW801" s="75"/>
      <c r="AX801" s="75"/>
      <c r="AY801" s="75"/>
      <c r="AZ801" s="75"/>
      <c r="BA801" s="73"/>
      <c r="BB801" s="73"/>
      <c r="BC801" s="73"/>
      <c r="BD801" s="73"/>
      <c r="BE801" s="73"/>
      <c r="BF801" s="73"/>
      <c r="BG801" s="73"/>
      <c r="BH801" s="73"/>
      <c r="BI801" s="75"/>
      <c r="BJ801" s="74"/>
      <c r="BK801" s="75"/>
    </row>
    <row r="802" spans="34:63" x14ac:dyDescent="0.25">
      <c r="AH802" s="69"/>
      <c r="AI802" s="70"/>
      <c r="AJ802" s="70"/>
      <c r="AK802" s="71"/>
      <c r="AL802" s="70"/>
      <c r="AM802" s="72"/>
      <c r="AN802" s="70"/>
      <c r="AO802" s="70"/>
      <c r="AP802" s="75"/>
      <c r="AQ802" s="75"/>
      <c r="AR802" s="71"/>
      <c r="AS802" s="75"/>
      <c r="AT802" s="74"/>
      <c r="AU802" s="73"/>
      <c r="AV802" s="74"/>
      <c r="AW802" s="73"/>
      <c r="AX802" s="73"/>
      <c r="AY802" s="73"/>
      <c r="AZ802" s="73"/>
      <c r="BA802" s="73"/>
      <c r="BB802" s="73"/>
      <c r="BC802" s="73"/>
      <c r="BD802" s="73"/>
      <c r="BE802" s="73"/>
      <c r="BF802" s="73"/>
      <c r="BG802" s="73"/>
      <c r="BH802" s="73"/>
      <c r="BI802" s="73"/>
      <c r="BJ802" s="74"/>
      <c r="BK802" s="75"/>
    </row>
    <row r="803" spans="34:63" x14ac:dyDescent="0.25">
      <c r="AH803" s="69"/>
      <c r="AI803" s="70"/>
      <c r="AJ803" s="70"/>
      <c r="AK803" s="75"/>
      <c r="AL803" s="70"/>
      <c r="AM803" s="72"/>
      <c r="AN803" s="70"/>
      <c r="AO803" s="70"/>
      <c r="AP803" s="75"/>
      <c r="AQ803" s="75"/>
      <c r="AR803" s="71"/>
      <c r="AS803" s="75"/>
      <c r="AT803" s="74"/>
      <c r="AU803" s="73"/>
      <c r="AV803" s="74"/>
      <c r="AW803" s="73"/>
      <c r="AX803" s="73"/>
      <c r="AY803" s="73"/>
      <c r="AZ803" s="73"/>
      <c r="BA803" s="73"/>
      <c r="BB803" s="73"/>
      <c r="BC803" s="73"/>
      <c r="BD803" s="75"/>
      <c r="BE803" s="73"/>
      <c r="BF803" s="75"/>
      <c r="BG803" s="73"/>
      <c r="BH803" s="75"/>
      <c r="BI803" s="73"/>
      <c r="BJ803" s="75"/>
      <c r="BK803" s="75"/>
    </row>
    <row r="804" spans="34:63" x14ac:dyDescent="0.25">
      <c r="AH804" s="69"/>
      <c r="AI804" s="70"/>
      <c r="AJ804" s="70"/>
      <c r="AK804" s="71"/>
      <c r="AL804" s="70"/>
      <c r="AM804" s="72"/>
      <c r="AN804" s="70"/>
      <c r="AO804" s="70"/>
      <c r="AP804" s="73"/>
      <c r="AQ804" s="73"/>
      <c r="AR804" s="71"/>
      <c r="AS804" s="73"/>
      <c r="AT804" s="74"/>
      <c r="AU804" s="73"/>
      <c r="AV804" s="74"/>
      <c r="AW804" s="73"/>
      <c r="AX804" s="73"/>
      <c r="AY804" s="73"/>
      <c r="AZ804" s="73"/>
      <c r="BA804" s="73"/>
      <c r="BB804" s="73"/>
      <c r="BC804" s="73"/>
      <c r="BD804" s="73"/>
      <c r="BE804" s="73"/>
      <c r="BF804" s="73"/>
      <c r="BG804" s="73"/>
      <c r="BH804" s="73"/>
      <c r="BI804" s="73"/>
      <c r="BJ804" s="74"/>
      <c r="BK804" s="73"/>
    </row>
    <row r="805" spans="34:63" x14ac:dyDescent="0.25">
      <c r="AH805" s="69"/>
      <c r="AI805" s="70"/>
      <c r="AJ805" s="70"/>
      <c r="AK805" s="71"/>
      <c r="AL805" s="70"/>
      <c r="AM805" s="72"/>
      <c r="AN805" s="70"/>
      <c r="AO805" s="70"/>
      <c r="AP805" s="73"/>
      <c r="AQ805" s="75"/>
      <c r="AR805" s="71"/>
      <c r="AS805" s="75"/>
      <c r="AT805" s="74"/>
      <c r="AU805" s="73"/>
      <c r="AV805" s="74"/>
      <c r="AW805" s="75"/>
      <c r="AX805" s="75"/>
      <c r="AY805" s="75"/>
      <c r="AZ805" s="75"/>
      <c r="BA805" s="73"/>
      <c r="BB805" s="73"/>
      <c r="BC805" s="73"/>
      <c r="BD805" s="75"/>
      <c r="BE805" s="73"/>
      <c r="BF805" s="75"/>
      <c r="BG805" s="73"/>
      <c r="BH805" s="75"/>
      <c r="BI805" s="75"/>
      <c r="BJ805" s="74"/>
      <c r="BK805" s="75"/>
    </row>
    <row r="806" spans="34:63" x14ac:dyDescent="0.25">
      <c r="AH806" s="69"/>
      <c r="AI806" s="70"/>
      <c r="AJ806" s="70"/>
      <c r="AK806" s="71"/>
      <c r="AL806" s="70"/>
      <c r="AM806" s="72"/>
      <c r="AN806" s="70"/>
      <c r="AO806" s="70"/>
      <c r="AP806" s="73"/>
      <c r="AQ806" s="73"/>
      <c r="AR806" s="71"/>
      <c r="AS806" s="73"/>
      <c r="AT806" s="74"/>
      <c r="AU806" s="73"/>
      <c r="AV806" s="74"/>
      <c r="AW806" s="75"/>
      <c r="AX806" s="75"/>
      <c r="AY806" s="75"/>
      <c r="AZ806" s="75"/>
      <c r="BA806" s="73"/>
      <c r="BB806" s="73"/>
      <c r="BC806" s="75"/>
      <c r="BD806" s="75"/>
      <c r="BE806" s="75"/>
      <c r="BF806" s="75"/>
      <c r="BG806" s="75"/>
      <c r="BH806" s="75"/>
      <c r="BI806" s="75"/>
      <c r="BJ806" s="74"/>
      <c r="BK806" s="73"/>
    </row>
    <row r="807" spans="34:63" x14ac:dyDescent="0.25">
      <c r="AH807" s="69"/>
      <c r="AI807" s="70"/>
      <c r="AJ807" s="70"/>
      <c r="AK807" s="71"/>
      <c r="AL807" s="70"/>
      <c r="AM807" s="72"/>
      <c r="AN807" s="70"/>
      <c r="AO807" s="70"/>
      <c r="AP807" s="73"/>
      <c r="AQ807" s="75"/>
      <c r="AR807" s="71"/>
      <c r="AS807" s="75"/>
      <c r="AT807" s="74"/>
      <c r="AU807" s="73"/>
      <c r="AV807" s="74"/>
      <c r="AW807" s="75"/>
      <c r="AX807" s="75"/>
      <c r="AY807" s="75"/>
      <c r="AZ807" s="75"/>
      <c r="BA807" s="73"/>
      <c r="BB807" s="73"/>
      <c r="BC807" s="75"/>
      <c r="BD807" s="75"/>
      <c r="BE807" s="75"/>
      <c r="BF807" s="75"/>
      <c r="BG807" s="75"/>
      <c r="BH807" s="75"/>
      <c r="BI807" s="75"/>
      <c r="BJ807" s="74"/>
      <c r="BK807" s="75"/>
    </row>
    <row r="808" spans="34:63" x14ac:dyDescent="0.25">
      <c r="AH808" s="69"/>
      <c r="AI808" s="70"/>
      <c r="AJ808" s="70"/>
      <c r="AK808" s="75"/>
      <c r="AL808" s="70"/>
      <c r="AM808" s="72"/>
      <c r="AN808" s="70"/>
      <c r="AO808" s="70"/>
      <c r="AP808" s="73"/>
      <c r="AQ808" s="73"/>
      <c r="AR808" s="71"/>
      <c r="AS808" s="73"/>
      <c r="AT808" s="74"/>
      <c r="AU808" s="73"/>
      <c r="AV808" s="74"/>
      <c r="AW808" s="73"/>
      <c r="AX808" s="73"/>
      <c r="AY808" s="73"/>
      <c r="AZ808" s="73"/>
      <c r="BA808" s="73"/>
      <c r="BB808" s="73"/>
      <c r="BC808" s="73"/>
      <c r="BD808" s="73"/>
      <c r="BE808" s="73"/>
      <c r="BF808" s="73"/>
      <c r="BG808" s="73"/>
      <c r="BH808" s="73"/>
      <c r="BI808" s="73"/>
      <c r="BJ808" s="75"/>
      <c r="BK808" s="73"/>
    </row>
    <row r="809" spans="34:63" x14ac:dyDescent="0.25">
      <c r="AH809" s="69"/>
      <c r="AI809" s="70"/>
      <c r="AJ809" s="70"/>
      <c r="AK809" s="71"/>
      <c r="AL809" s="70"/>
      <c r="AM809" s="72"/>
      <c r="AN809" s="70"/>
      <c r="AO809" s="70"/>
      <c r="AP809" s="73"/>
      <c r="AQ809" s="75"/>
      <c r="AR809" s="71"/>
      <c r="AS809" s="75"/>
      <c r="AT809" s="74"/>
      <c r="AU809" s="73"/>
      <c r="AV809" s="74"/>
      <c r="AW809" s="75"/>
      <c r="AX809" s="75"/>
      <c r="AY809" s="75"/>
      <c r="AZ809" s="75"/>
      <c r="BA809" s="73"/>
      <c r="BB809" s="73"/>
      <c r="BC809" s="73"/>
      <c r="BD809" s="73"/>
      <c r="BE809" s="73"/>
      <c r="BF809" s="73"/>
      <c r="BG809" s="73"/>
      <c r="BH809" s="73"/>
      <c r="BI809" s="75"/>
      <c r="BJ809" s="74"/>
      <c r="BK809" s="75"/>
    </row>
    <row r="810" spans="34:63" x14ac:dyDescent="0.25">
      <c r="AH810" s="69"/>
      <c r="AI810" s="70"/>
      <c r="AJ810" s="70"/>
      <c r="AK810" s="71"/>
      <c r="AL810" s="70"/>
      <c r="AM810" s="72"/>
      <c r="AN810" s="70"/>
      <c r="AO810" s="70"/>
      <c r="AP810" s="73"/>
      <c r="AQ810" s="75"/>
      <c r="AR810" s="71"/>
      <c r="AS810" s="75"/>
      <c r="AT810" s="74"/>
      <c r="AU810" s="73"/>
      <c r="AV810" s="74"/>
      <c r="AW810" s="75"/>
      <c r="AX810" s="75"/>
      <c r="AY810" s="75"/>
      <c r="AZ810" s="75"/>
      <c r="BA810" s="73"/>
      <c r="BB810" s="73"/>
      <c r="BC810" s="75"/>
      <c r="BD810" s="75"/>
      <c r="BE810" s="75"/>
      <c r="BF810" s="75"/>
      <c r="BG810" s="75"/>
      <c r="BH810" s="75"/>
      <c r="BI810" s="75"/>
      <c r="BJ810" s="74"/>
      <c r="BK810" s="75"/>
    </row>
    <row r="811" spans="34:63" x14ac:dyDescent="0.25">
      <c r="AH811" s="69"/>
      <c r="AI811" s="70"/>
      <c r="AJ811" s="70"/>
      <c r="AK811" s="71"/>
      <c r="AL811" s="70"/>
      <c r="AM811" s="72"/>
      <c r="AN811" s="70"/>
      <c r="AO811" s="70"/>
      <c r="AP811" s="73"/>
      <c r="AQ811" s="73"/>
      <c r="AR811" s="71"/>
      <c r="AS811" s="73"/>
      <c r="AT811" s="74"/>
      <c r="AU811" s="73"/>
      <c r="AV811" s="74"/>
      <c r="AW811" s="75"/>
      <c r="AX811" s="75"/>
      <c r="AY811" s="75"/>
      <c r="AZ811" s="75"/>
      <c r="BA811" s="73"/>
      <c r="BB811" s="73"/>
      <c r="BC811" s="73"/>
      <c r="BD811" s="75"/>
      <c r="BE811" s="73"/>
      <c r="BF811" s="75"/>
      <c r="BG811" s="73"/>
      <c r="BH811" s="75"/>
      <c r="BI811" s="75"/>
      <c r="BJ811" s="74"/>
      <c r="BK811" s="73"/>
    </row>
    <row r="812" spans="34:63" x14ac:dyDescent="0.25">
      <c r="AH812" s="69"/>
      <c r="AI812" s="70"/>
      <c r="AJ812" s="70"/>
      <c r="AK812" s="71"/>
      <c r="AL812" s="70"/>
      <c r="AM812" s="72"/>
      <c r="AN812" s="70"/>
      <c r="AO812" s="70"/>
      <c r="AP812" s="73"/>
      <c r="AQ812" s="75"/>
      <c r="AR812" s="71"/>
      <c r="AS812" s="75"/>
      <c r="AT812" s="74"/>
      <c r="AU812" s="73"/>
      <c r="AV812" s="74"/>
      <c r="AW812" s="75"/>
      <c r="AX812" s="75"/>
      <c r="AY812" s="75"/>
      <c r="AZ812" s="75"/>
      <c r="BA812" s="73"/>
      <c r="BB812" s="73"/>
      <c r="BC812" s="75"/>
      <c r="BD812" s="75"/>
      <c r="BE812" s="75"/>
      <c r="BF812" s="75"/>
      <c r="BG812" s="75"/>
      <c r="BH812" s="75"/>
      <c r="BI812" s="75"/>
      <c r="BJ812" s="74"/>
      <c r="BK812" s="75"/>
    </row>
    <row r="813" spans="34:63" x14ac:dyDescent="0.25">
      <c r="AH813" s="69"/>
      <c r="AI813" s="70"/>
      <c r="AJ813" s="70"/>
      <c r="AK813" s="77"/>
      <c r="AL813" s="70"/>
      <c r="AM813" s="72"/>
      <c r="AN813" s="70"/>
      <c r="AO813" s="70"/>
      <c r="AP813" s="73"/>
      <c r="AQ813" s="73"/>
      <c r="AR813" s="71"/>
      <c r="AS813" s="73"/>
      <c r="AT813" s="74"/>
      <c r="AU813" s="73"/>
      <c r="AV813" s="74"/>
      <c r="AW813" s="75"/>
      <c r="AX813" s="75"/>
      <c r="AY813" s="75"/>
      <c r="AZ813" s="73"/>
      <c r="BA813" s="73"/>
      <c r="BB813" s="73"/>
      <c r="BC813" s="75"/>
      <c r="BD813" s="75"/>
      <c r="BE813" s="75"/>
      <c r="BF813" s="75"/>
      <c r="BG813" s="75"/>
      <c r="BH813" s="75"/>
      <c r="BI813" s="73"/>
      <c r="BJ813" s="76"/>
      <c r="BK813" s="73"/>
    </row>
    <row r="814" spans="34:63" x14ac:dyDescent="0.25">
      <c r="AH814" s="69"/>
      <c r="AI814" s="70"/>
      <c r="AJ814" s="70"/>
      <c r="AK814" s="71"/>
      <c r="AL814" s="70"/>
      <c r="AM814" s="72"/>
      <c r="AN814" s="70"/>
      <c r="AO814" s="70"/>
      <c r="AP814" s="75"/>
      <c r="AQ814" s="75"/>
      <c r="AR814" s="71"/>
      <c r="AS814" s="75"/>
      <c r="AT814" s="74"/>
      <c r="AU814" s="73"/>
      <c r="AV814" s="74"/>
      <c r="AW814" s="75"/>
      <c r="AX814" s="75"/>
      <c r="AY814" s="75"/>
      <c r="AZ814" s="75"/>
      <c r="BA814" s="73"/>
      <c r="BB814" s="73"/>
      <c r="BC814" s="75"/>
      <c r="BD814" s="75"/>
      <c r="BE814" s="75"/>
      <c r="BF814" s="75"/>
      <c r="BG814" s="75"/>
      <c r="BH814" s="75"/>
      <c r="BI814" s="75"/>
      <c r="BJ814" s="74"/>
      <c r="BK814" s="75"/>
    </row>
    <row r="815" spans="34:63" x14ac:dyDescent="0.25">
      <c r="AH815" s="69"/>
      <c r="AI815" s="70"/>
      <c r="AJ815" s="70"/>
      <c r="AK815" s="71"/>
      <c r="AL815" s="70"/>
      <c r="AM815" s="72"/>
      <c r="AN815" s="70"/>
      <c r="AO815" s="70"/>
      <c r="AP815" s="73"/>
      <c r="AQ815" s="73"/>
      <c r="AR815" s="71"/>
      <c r="AS815" s="73"/>
      <c r="AT815" s="74"/>
      <c r="AU815" s="73"/>
      <c r="AV815" s="74"/>
      <c r="AW815" s="73"/>
      <c r="AX815" s="73"/>
      <c r="AY815" s="73"/>
      <c r="AZ815" s="73"/>
      <c r="BA815" s="73"/>
      <c r="BB815" s="73"/>
      <c r="BC815" s="73"/>
      <c r="BD815" s="73"/>
      <c r="BE815" s="73"/>
      <c r="BF815" s="73"/>
      <c r="BG815" s="73"/>
      <c r="BH815" s="73"/>
      <c r="BI815" s="73"/>
      <c r="BJ815" s="74"/>
      <c r="BK815" s="73"/>
    </row>
    <row r="816" spans="34:63" x14ac:dyDescent="0.25">
      <c r="AH816" s="69"/>
      <c r="AI816" s="70"/>
      <c r="AJ816" s="70"/>
      <c r="AK816" s="71"/>
      <c r="AL816" s="70"/>
      <c r="AM816" s="72"/>
      <c r="AN816" s="70"/>
      <c r="AO816" s="70"/>
      <c r="AP816" s="73"/>
      <c r="AQ816" s="73"/>
      <c r="AR816" s="71"/>
      <c r="AS816" s="73"/>
      <c r="AT816" s="74"/>
      <c r="AU816" s="73"/>
      <c r="AV816" s="74"/>
      <c r="AW816" s="73"/>
      <c r="AX816" s="73"/>
      <c r="AY816" s="73"/>
      <c r="AZ816" s="73"/>
      <c r="BA816" s="73"/>
      <c r="BB816" s="73"/>
      <c r="BC816" s="73"/>
      <c r="BD816" s="73"/>
      <c r="BE816" s="73"/>
      <c r="BF816" s="73"/>
      <c r="BG816" s="73"/>
      <c r="BH816" s="73"/>
      <c r="BI816" s="73"/>
      <c r="BJ816" s="74"/>
      <c r="BK816" s="73"/>
    </row>
    <row r="817" spans="34:63" x14ac:dyDescent="0.25">
      <c r="AH817" s="69"/>
      <c r="AI817" s="70"/>
      <c r="AJ817" s="70"/>
      <c r="AK817" s="71"/>
      <c r="AL817" s="70"/>
      <c r="AM817" s="72"/>
      <c r="AN817" s="70"/>
      <c r="AO817" s="70"/>
      <c r="AP817" s="73"/>
      <c r="AQ817" s="75"/>
      <c r="AR817" s="71"/>
      <c r="AS817" s="75"/>
      <c r="AT817" s="74"/>
      <c r="AU817" s="73"/>
      <c r="AV817" s="74"/>
      <c r="AW817" s="73"/>
      <c r="AX817" s="73"/>
      <c r="AY817" s="73"/>
      <c r="AZ817" s="73"/>
      <c r="BA817" s="73"/>
      <c r="BB817" s="73"/>
      <c r="BC817" s="73"/>
      <c r="BD817" s="73"/>
      <c r="BE817" s="73"/>
      <c r="BF817" s="73"/>
      <c r="BG817" s="73"/>
      <c r="BH817" s="73"/>
      <c r="BI817" s="73"/>
      <c r="BJ817" s="74"/>
      <c r="BK817" s="75"/>
    </row>
    <row r="818" spans="34:63" x14ac:dyDescent="0.25">
      <c r="AH818" s="69"/>
      <c r="AI818" s="70"/>
      <c r="AJ818" s="70"/>
      <c r="AK818" s="77"/>
      <c r="AL818" s="70"/>
      <c r="AM818" s="72"/>
      <c r="AN818" s="70"/>
      <c r="AO818" s="70"/>
      <c r="AP818" s="73"/>
      <c r="AQ818" s="73"/>
      <c r="AR818" s="71"/>
      <c r="AS818" s="73"/>
      <c r="AT818" s="74"/>
      <c r="AU818" s="73"/>
      <c r="AV818" s="74"/>
      <c r="AW818" s="75"/>
      <c r="AX818" s="75"/>
      <c r="AY818" s="75"/>
      <c r="AZ818" s="73"/>
      <c r="BA818" s="73"/>
      <c r="BB818" s="73"/>
      <c r="BC818" s="73"/>
      <c r="BD818" s="75"/>
      <c r="BE818" s="73"/>
      <c r="BF818" s="75"/>
      <c r="BG818" s="73"/>
      <c r="BH818" s="75"/>
      <c r="BI818" s="73"/>
      <c r="BJ818" s="76"/>
      <c r="BK818" s="73"/>
    </row>
    <row r="819" spans="34:63" x14ac:dyDescent="0.25">
      <c r="AH819" s="69"/>
      <c r="AI819" s="70"/>
      <c r="AJ819" s="70"/>
      <c r="AK819" s="71"/>
      <c r="AL819" s="70"/>
      <c r="AM819" s="72"/>
      <c r="AN819" s="70"/>
      <c r="AO819" s="70"/>
      <c r="AP819" s="73"/>
      <c r="AQ819" s="75"/>
      <c r="AR819" s="71"/>
      <c r="AS819" s="75"/>
      <c r="AT819" s="74"/>
      <c r="AU819" s="73"/>
      <c r="AV819" s="74"/>
      <c r="AW819" s="75"/>
      <c r="AX819" s="75"/>
      <c r="AY819" s="75"/>
      <c r="AZ819" s="75"/>
      <c r="BA819" s="73"/>
      <c r="BB819" s="73"/>
      <c r="BC819" s="75"/>
      <c r="BD819" s="75"/>
      <c r="BE819" s="75"/>
      <c r="BF819" s="75"/>
      <c r="BG819" s="75"/>
      <c r="BH819" s="75"/>
      <c r="BI819" s="75"/>
      <c r="BJ819" s="74"/>
      <c r="BK819" s="75"/>
    </row>
    <row r="820" spans="34:63" x14ac:dyDescent="0.25">
      <c r="AH820" s="69"/>
      <c r="AI820" s="70"/>
      <c r="AJ820" s="70"/>
      <c r="AK820" s="71"/>
      <c r="AL820" s="70"/>
      <c r="AM820" s="72"/>
      <c r="AN820" s="70"/>
      <c r="AO820" s="70"/>
      <c r="AP820" s="73"/>
      <c r="AQ820" s="73"/>
      <c r="AR820" s="71"/>
      <c r="AS820" s="73"/>
      <c r="AT820" s="74"/>
      <c r="AU820" s="73"/>
      <c r="AV820" s="74"/>
      <c r="AW820" s="73"/>
      <c r="AX820" s="73"/>
      <c r="AY820" s="73"/>
      <c r="AZ820" s="73"/>
      <c r="BA820" s="73"/>
      <c r="BB820" s="73"/>
      <c r="BC820" s="73"/>
      <c r="BD820" s="73"/>
      <c r="BE820" s="73"/>
      <c r="BF820" s="73"/>
      <c r="BG820" s="73"/>
      <c r="BH820" s="73"/>
      <c r="BI820" s="73"/>
      <c r="BJ820" s="74"/>
      <c r="BK820" s="73"/>
    </row>
    <row r="821" spans="34:63" x14ac:dyDescent="0.25">
      <c r="AH821" s="69"/>
      <c r="AI821" s="70"/>
      <c r="AJ821" s="70"/>
      <c r="AK821" s="71"/>
      <c r="AL821" s="70"/>
      <c r="AM821" s="72"/>
      <c r="AN821" s="70"/>
      <c r="AO821" s="70"/>
      <c r="AP821" s="75"/>
      <c r="AQ821" s="75"/>
      <c r="AR821" s="71"/>
      <c r="AS821" s="75"/>
      <c r="AT821" s="74"/>
      <c r="AU821" s="73"/>
      <c r="AV821" s="74"/>
      <c r="AW821" s="73"/>
      <c r="AX821" s="73"/>
      <c r="AY821" s="73"/>
      <c r="AZ821" s="73"/>
      <c r="BA821" s="73"/>
      <c r="BB821" s="73"/>
      <c r="BC821" s="73"/>
      <c r="BD821" s="73"/>
      <c r="BE821" s="73"/>
      <c r="BF821" s="73"/>
      <c r="BG821" s="73"/>
      <c r="BH821" s="73"/>
      <c r="BI821" s="73"/>
      <c r="BJ821" s="74"/>
      <c r="BK821" s="75"/>
    </row>
    <row r="822" spans="34:63" x14ac:dyDescent="0.25">
      <c r="AH822" s="69"/>
      <c r="AI822" s="70"/>
      <c r="AJ822" s="70"/>
      <c r="AK822" s="71"/>
      <c r="AL822" s="70"/>
      <c r="AM822" s="72"/>
      <c r="AN822" s="70"/>
      <c r="AO822" s="70"/>
      <c r="AP822" s="75"/>
      <c r="AQ822" s="75"/>
      <c r="AR822" s="71"/>
      <c r="AS822" s="75"/>
      <c r="AT822" s="74"/>
      <c r="AU822" s="73"/>
      <c r="AV822" s="74"/>
      <c r="AW822" s="75"/>
      <c r="AX822" s="75"/>
      <c r="AY822" s="75"/>
      <c r="AZ822" s="75"/>
      <c r="BA822" s="73"/>
      <c r="BB822" s="73"/>
      <c r="BC822" s="73"/>
      <c r="BD822" s="75"/>
      <c r="BE822" s="73"/>
      <c r="BF822" s="75"/>
      <c r="BG822" s="73"/>
      <c r="BH822" s="75"/>
      <c r="BI822" s="75"/>
      <c r="BJ822" s="74"/>
      <c r="BK822" s="75"/>
    </row>
    <row r="823" spans="34:63" x14ac:dyDescent="0.25">
      <c r="AH823" s="69"/>
      <c r="AI823" s="70"/>
      <c r="AJ823" s="70"/>
      <c r="AK823" s="71"/>
      <c r="AL823" s="70"/>
      <c r="AM823" s="72"/>
      <c r="AN823" s="70"/>
      <c r="AO823" s="70"/>
      <c r="AP823" s="75"/>
      <c r="AQ823" s="75"/>
      <c r="AR823" s="71"/>
      <c r="AS823" s="75"/>
      <c r="AT823" s="74"/>
      <c r="AU823" s="73"/>
      <c r="AV823" s="74"/>
      <c r="AW823" s="75"/>
      <c r="AX823" s="75"/>
      <c r="AY823" s="75"/>
      <c r="AZ823" s="75"/>
      <c r="BA823" s="73"/>
      <c r="BB823" s="73"/>
      <c r="BC823" s="73"/>
      <c r="BD823" s="73"/>
      <c r="BE823" s="73"/>
      <c r="BF823" s="73"/>
      <c r="BG823" s="73"/>
      <c r="BH823" s="73"/>
      <c r="BI823" s="75"/>
      <c r="BJ823" s="74"/>
      <c r="BK823" s="75"/>
    </row>
    <row r="824" spans="34:63" x14ac:dyDescent="0.25">
      <c r="AH824" s="69"/>
      <c r="AI824" s="70"/>
      <c r="AJ824" s="70"/>
      <c r="AK824" s="71"/>
      <c r="AL824" s="70"/>
      <c r="AM824" s="72"/>
      <c r="AN824" s="70"/>
      <c r="AO824" s="70"/>
      <c r="AP824" s="75"/>
      <c r="AQ824" s="75"/>
      <c r="AR824" s="71"/>
      <c r="AS824" s="75"/>
      <c r="AT824" s="74"/>
      <c r="AU824" s="73"/>
      <c r="AV824" s="74"/>
      <c r="AW824" s="75"/>
      <c r="AX824" s="75"/>
      <c r="AY824" s="75"/>
      <c r="AZ824" s="75"/>
      <c r="BA824" s="73"/>
      <c r="BB824" s="73"/>
      <c r="BC824" s="75"/>
      <c r="BD824" s="75"/>
      <c r="BE824" s="75"/>
      <c r="BF824" s="75"/>
      <c r="BG824" s="75"/>
      <c r="BH824" s="75"/>
      <c r="BI824" s="75"/>
      <c r="BJ824" s="74"/>
      <c r="BK824" s="75"/>
    </row>
    <row r="825" spans="34:63" x14ac:dyDescent="0.25">
      <c r="AH825" s="69"/>
      <c r="AI825" s="70"/>
      <c r="AJ825" s="70"/>
      <c r="AK825" s="71"/>
      <c r="AL825" s="70"/>
      <c r="AM825" s="72"/>
      <c r="AN825" s="70"/>
      <c r="AO825" s="70"/>
      <c r="AP825" s="73"/>
      <c r="AQ825" s="73"/>
      <c r="AR825" s="71"/>
      <c r="AS825" s="73"/>
      <c r="AT825" s="74"/>
      <c r="AU825" s="73"/>
      <c r="AV825" s="74"/>
      <c r="AW825" s="73"/>
      <c r="AX825" s="73"/>
      <c r="AY825" s="73"/>
      <c r="AZ825" s="73"/>
      <c r="BA825" s="73"/>
      <c r="BB825" s="73"/>
      <c r="BC825" s="73"/>
      <c r="BD825" s="73"/>
      <c r="BE825" s="73"/>
      <c r="BF825" s="73"/>
      <c r="BG825" s="73"/>
      <c r="BH825" s="73"/>
      <c r="BI825" s="73"/>
      <c r="BJ825" s="74"/>
      <c r="BK825" s="73"/>
    </row>
    <row r="826" spans="34:63" x14ac:dyDescent="0.25">
      <c r="AH826" s="69"/>
      <c r="AI826" s="70"/>
      <c r="AJ826" s="70"/>
      <c r="AK826" s="71"/>
      <c r="AL826" s="70"/>
      <c r="AM826" s="72"/>
      <c r="AN826" s="70"/>
      <c r="AO826" s="70"/>
      <c r="AP826" s="75"/>
      <c r="AQ826" s="75"/>
      <c r="AR826" s="71"/>
      <c r="AS826" s="75"/>
      <c r="AT826" s="74"/>
      <c r="AU826" s="73"/>
      <c r="AV826" s="74"/>
      <c r="AW826" s="75"/>
      <c r="AX826" s="75"/>
      <c r="AY826" s="75"/>
      <c r="AZ826" s="75"/>
      <c r="BA826" s="73"/>
      <c r="BB826" s="73"/>
      <c r="BC826" s="75"/>
      <c r="BD826" s="75"/>
      <c r="BE826" s="75"/>
      <c r="BF826" s="75"/>
      <c r="BG826" s="75"/>
      <c r="BH826" s="75"/>
      <c r="BI826" s="75"/>
      <c r="BJ826" s="74"/>
      <c r="BK826" s="75"/>
    </row>
    <row r="827" spans="34:63" x14ac:dyDescent="0.25">
      <c r="AH827" s="69"/>
      <c r="AI827" s="70"/>
      <c r="AJ827" s="70"/>
      <c r="AK827" s="71"/>
      <c r="AL827" s="70"/>
      <c r="AM827" s="72"/>
      <c r="AN827" s="70"/>
      <c r="AO827" s="70"/>
      <c r="AP827" s="75"/>
      <c r="AQ827" s="73"/>
      <c r="AR827" s="71"/>
      <c r="AS827" s="75"/>
      <c r="AT827" s="74"/>
      <c r="AU827" s="73"/>
      <c r="AV827" s="74"/>
      <c r="AW827" s="73"/>
      <c r="AX827" s="73"/>
      <c r="AY827" s="73"/>
      <c r="AZ827" s="73"/>
      <c r="BA827" s="73"/>
      <c r="BB827" s="73"/>
      <c r="BC827" s="73"/>
      <c r="BD827" s="73"/>
      <c r="BE827" s="73"/>
      <c r="BF827" s="73"/>
      <c r="BG827" s="73"/>
      <c r="BH827" s="73"/>
      <c r="BI827" s="73"/>
      <c r="BJ827" s="74"/>
      <c r="BK827" s="75"/>
    </row>
    <row r="828" spans="34:63" x14ac:dyDescent="0.25">
      <c r="AH828" s="69"/>
      <c r="AI828" s="70"/>
      <c r="AJ828" s="70"/>
      <c r="AK828" s="71"/>
      <c r="AL828" s="70"/>
      <c r="AM828" s="72"/>
      <c r="AN828" s="70"/>
      <c r="AO828" s="70"/>
      <c r="AP828" s="75"/>
      <c r="AQ828" s="75"/>
      <c r="AR828" s="71"/>
      <c r="AS828" s="75"/>
      <c r="AT828" s="74"/>
      <c r="AU828" s="73"/>
      <c r="AV828" s="74"/>
      <c r="AW828" s="73"/>
      <c r="AX828" s="73"/>
      <c r="AY828" s="73"/>
      <c r="AZ828" s="73"/>
      <c r="BA828" s="73"/>
      <c r="BB828" s="73"/>
      <c r="BC828" s="73"/>
      <c r="BD828" s="73"/>
      <c r="BE828" s="73"/>
      <c r="BF828" s="73"/>
      <c r="BG828" s="73"/>
      <c r="BH828" s="73"/>
      <c r="BI828" s="73"/>
      <c r="BJ828" s="74"/>
      <c r="BK828" s="75"/>
    </row>
    <row r="829" spans="34:63" x14ac:dyDescent="0.25">
      <c r="AH829" s="69"/>
      <c r="AI829" s="70"/>
      <c r="AJ829" s="70"/>
      <c r="AK829" s="71"/>
      <c r="AL829" s="70"/>
      <c r="AM829" s="72"/>
      <c r="AN829" s="70"/>
      <c r="AO829" s="70"/>
      <c r="AP829" s="75"/>
      <c r="AQ829" s="75"/>
      <c r="AR829" s="71"/>
      <c r="AS829" s="75"/>
      <c r="AT829" s="74"/>
      <c r="AU829" s="73"/>
      <c r="AV829" s="74"/>
      <c r="AW829" s="75"/>
      <c r="AX829" s="75"/>
      <c r="AY829" s="75"/>
      <c r="AZ829" s="75"/>
      <c r="BA829" s="73"/>
      <c r="BB829" s="73"/>
      <c r="BC829" s="75"/>
      <c r="BD829" s="75"/>
      <c r="BE829" s="75"/>
      <c r="BF829" s="75"/>
      <c r="BG829" s="75"/>
      <c r="BH829" s="75"/>
      <c r="BI829" s="75"/>
      <c r="BJ829" s="74"/>
      <c r="BK829" s="75"/>
    </row>
    <row r="830" spans="34:63" x14ac:dyDescent="0.25">
      <c r="AH830" s="69"/>
      <c r="AI830" s="70"/>
      <c r="AJ830" s="70"/>
      <c r="AK830" s="71"/>
      <c r="AL830" s="70"/>
      <c r="AM830" s="72"/>
      <c r="AN830" s="70"/>
      <c r="AO830" s="70"/>
      <c r="AP830" s="73"/>
      <c r="AQ830" s="75"/>
      <c r="AR830" s="71"/>
      <c r="AS830" s="75"/>
      <c r="AT830" s="74"/>
      <c r="AU830" s="73"/>
      <c r="AV830" s="74"/>
      <c r="AW830" s="75"/>
      <c r="AX830" s="75"/>
      <c r="AY830" s="75"/>
      <c r="AZ830" s="75"/>
      <c r="BA830" s="73"/>
      <c r="BB830" s="73"/>
      <c r="BC830" s="75"/>
      <c r="BD830" s="75"/>
      <c r="BE830" s="73"/>
      <c r="BF830" s="75"/>
      <c r="BG830" s="73"/>
      <c r="BH830" s="75"/>
      <c r="BI830" s="75"/>
      <c r="BJ830" s="74"/>
      <c r="BK830" s="75"/>
    </row>
    <row r="831" spans="34:63" x14ac:dyDescent="0.25">
      <c r="AH831" s="69"/>
      <c r="AI831" s="70"/>
      <c r="AJ831" s="70"/>
      <c r="AK831" s="71"/>
      <c r="AL831" s="70"/>
      <c r="AM831" s="72"/>
      <c r="AN831" s="70"/>
      <c r="AO831" s="70"/>
      <c r="AP831" s="75"/>
      <c r="AQ831" s="73"/>
      <c r="AR831" s="71"/>
      <c r="AS831" s="75"/>
      <c r="AT831" s="74"/>
      <c r="AU831" s="73"/>
      <c r="AV831" s="74"/>
      <c r="AW831" s="73"/>
      <c r="AX831" s="73"/>
      <c r="AY831" s="73"/>
      <c r="AZ831" s="73"/>
      <c r="BA831" s="75"/>
      <c r="BB831" s="75"/>
      <c r="BC831" s="73"/>
      <c r="BD831" s="73"/>
      <c r="BE831" s="73"/>
      <c r="BF831" s="73"/>
      <c r="BG831" s="73"/>
      <c r="BH831" s="73"/>
      <c r="BI831" s="73"/>
      <c r="BJ831" s="74"/>
      <c r="BK831" s="75"/>
    </row>
    <row r="832" spans="34:63" x14ac:dyDescent="0.25">
      <c r="AH832" s="69"/>
      <c r="AI832" s="70"/>
      <c r="AJ832" s="70"/>
      <c r="AK832" s="71"/>
      <c r="AL832" s="70"/>
      <c r="AM832" s="72"/>
      <c r="AN832" s="70"/>
      <c r="AO832" s="70"/>
      <c r="AP832" s="75"/>
      <c r="AQ832" s="75"/>
      <c r="AR832" s="71"/>
      <c r="AS832" s="75"/>
      <c r="AT832" s="74"/>
      <c r="AU832" s="73"/>
      <c r="AV832" s="74"/>
      <c r="AW832" s="75"/>
      <c r="AX832" s="75"/>
      <c r="AY832" s="75"/>
      <c r="AZ832" s="75"/>
      <c r="BA832" s="73"/>
      <c r="BB832" s="73"/>
      <c r="BC832" s="75"/>
      <c r="BD832" s="75"/>
      <c r="BE832" s="75"/>
      <c r="BF832" s="75"/>
      <c r="BG832" s="75"/>
      <c r="BH832" s="75"/>
      <c r="BI832" s="75"/>
      <c r="BJ832" s="74"/>
      <c r="BK832" s="75"/>
    </row>
    <row r="833" spans="34:63" x14ac:dyDescent="0.25">
      <c r="AH833" s="69"/>
      <c r="AI833" s="70"/>
      <c r="AJ833" s="70"/>
      <c r="AK833" s="71"/>
      <c r="AL833" s="70"/>
      <c r="AM833" s="72"/>
      <c r="AN833" s="70"/>
      <c r="AO833" s="70"/>
      <c r="AP833" s="75"/>
      <c r="AQ833" s="75"/>
      <c r="AR833" s="71"/>
      <c r="AS833" s="75"/>
      <c r="AT833" s="74"/>
      <c r="AU833" s="73"/>
      <c r="AV833" s="74"/>
      <c r="AW833" s="75"/>
      <c r="AX833" s="75"/>
      <c r="AY833" s="75"/>
      <c r="AZ833" s="75"/>
      <c r="BA833" s="73"/>
      <c r="BB833" s="73"/>
      <c r="BC833" s="73"/>
      <c r="BD833" s="75"/>
      <c r="BE833" s="73"/>
      <c r="BF833" s="75"/>
      <c r="BG833" s="73"/>
      <c r="BH833" s="75"/>
      <c r="BI833" s="75"/>
      <c r="BJ833" s="74"/>
      <c r="BK833" s="75"/>
    </row>
    <row r="834" spans="34:63" x14ac:dyDescent="0.25">
      <c r="AH834" s="69"/>
      <c r="AI834" s="70"/>
      <c r="AJ834" s="70"/>
      <c r="AK834" s="71"/>
      <c r="AL834" s="70"/>
      <c r="AM834" s="72"/>
      <c r="AN834" s="70"/>
      <c r="AO834" s="70"/>
      <c r="AP834" s="75"/>
      <c r="AQ834" s="75"/>
      <c r="AR834" s="71"/>
      <c r="AS834" s="75"/>
      <c r="AT834" s="74"/>
      <c r="AU834" s="73"/>
      <c r="AV834" s="74"/>
      <c r="AW834" s="75"/>
      <c r="AX834" s="75"/>
      <c r="AY834" s="75"/>
      <c r="AZ834" s="75"/>
      <c r="BA834" s="73"/>
      <c r="BB834" s="73"/>
      <c r="BC834" s="75"/>
      <c r="BD834" s="75"/>
      <c r="BE834" s="75"/>
      <c r="BF834" s="75"/>
      <c r="BG834" s="75"/>
      <c r="BH834" s="75"/>
      <c r="BI834" s="75"/>
      <c r="BJ834" s="74"/>
      <c r="BK834" s="75"/>
    </row>
    <row r="835" spans="34:63" x14ac:dyDescent="0.25">
      <c r="AH835" s="69"/>
      <c r="AI835" s="70"/>
      <c r="AJ835" s="70"/>
      <c r="AK835" s="71"/>
      <c r="AL835" s="70"/>
      <c r="AM835" s="72"/>
      <c r="AN835" s="70"/>
      <c r="AO835" s="70"/>
      <c r="AP835" s="75"/>
      <c r="AQ835" s="75"/>
      <c r="AR835" s="71"/>
      <c r="AS835" s="75"/>
      <c r="AT835" s="74"/>
      <c r="AU835" s="73"/>
      <c r="AV835" s="74"/>
      <c r="AW835" s="73"/>
      <c r="AX835" s="73"/>
      <c r="AY835" s="73"/>
      <c r="AZ835" s="73"/>
      <c r="BA835" s="73"/>
      <c r="BB835" s="73"/>
      <c r="BC835" s="73"/>
      <c r="BD835" s="73"/>
      <c r="BE835" s="73"/>
      <c r="BF835" s="73"/>
      <c r="BG835" s="73"/>
      <c r="BH835" s="73"/>
      <c r="BI835" s="73"/>
      <c r="BJ835" s="74"/>
      <c r="BK835" s="75"/>
    </row>
    <row r="836" spans="34:63" x14ac:dyDescent="0.25">
      <c r="AH836" s="69"/>
      <c r="AI836" s="70"/>
      <c r="AJ836" s="70"/>
      <c r="AK836" s="71"/>
      <c r="AL836" s="70"/>
      <c r="AM836" s="72"/>
      <c r="AN836" s="70"/>
      <c r="AO836" s="70"/>
      <c r="AP836" s="73"/>
      <c r="AQ836" s="75"/>
      <c r="AR836" s="71"/>
      <c r="AS836" s="75"/>
      <c r="AT836" s="74"/>
      <c r="AU836" s="73"/>
      <c r="AV836" s="74"/>
      <c r="AW836" s="75"/>
      <c r="AX836" s="75"/>
      <c r="AY836" s="75"/>
      <c r="AZ836" s="75"/>
      <c r="BA836" s="73"/>
      <c r="BB836" s="73"/>
      <c r="BC836" s="73"/>
      <c r="BD836" s="75"/>
      <c r="BE836" s="73"/>
      <c r="BF836" s="75"/>
      <c r="BG836" s="73"/>
      <c r="BH836" s="75"/>
      <c r="BI836" s="75"/>
      <c r="BJ836" s="74"/>
      <c r="BK836" s="75"/>
    </row>
    <row r="837" spans="34:63" x14ac:dyDescent="0.25">
      <c r="AH837" s="69"/>
      <c r="AI837" s="70"/>
      <c r="AJ837" s="70"/>
      <c r="AK837" s="71"/>
      <c r="AL837" s="70"/>
      <c r="AM837" s="72"/>
      <c r="AN837" s="70"/>
      <c r="AO837" s="70"/>
      <c r="AP837" s="73"/>
      <c r="AQ837" s="73"/>
      <c r="AR837" s="71"/>
      <c r="AS837" s="73"/>
      <c r="AT837" s="74"/>
      <c r="AU837" s="73"/>
      <c r="AV837" s="74"/>
      <c r="AW837" s="75"/>
      <c r="AX837" s="75"/>
      <c r="AY837" s="75"/>
      <c r="AZ837" s="73"/>
      <c r="BA837" s="73"/>
      <c r="BB837" s="73"/>
      <c r="BC837" s="73"/>
      <c r="BD837" s="75"/>
      <c r="BE837" s="73"/>
      <c r="BF837" s="75"/>
      <c r="BG837" s="73"/>
      <c r="BH837" s="75"/>
      <c r="BI837" s="75"/>
      <c r="BJ837" s="74"/>
      <c r="BK837" s="73"/>
    </row>
    <row r="838" spans="34:63" x14ac:dyDescent="0.25">
      <c r="AH838" s="69"/>
      <c r="AI838" s="70"/>
      <c r="AJ838" s="70"/>
      <c r="AK838" s="71"/>
      <c r="AL838" s="70"/>
      <c r="AM838" s="72"/>
      <c r="AN838" s="70"/>
      <c r="AO838" s="70"/>
      <c r="AP838" s="73"/>
      <c r="AQ838" s="75"/>
      <c r="AR838" s="71"/>
      <c r="AS838" s="75"/>
      <c r="AT838" s="74"/>
      <c r="AU838" s="73"/>
      <c r="AV838" s="74"/>
      <c r="AW838" s="75"/>
      <c r="AX838" s="75"/>
      <c r="AY838" s="75"/>
      <c r="AZ838" s="75"/>
      <c r="BA838" s="73"/>
      <c r="BB838" s="73"/>
      <c r="BC838" s="73"/>
      <c r="BD838" s="75"/>
      <c r="BE838" s="73"/>
      <c r="BF838" s="75"/>
      <c r="BG838" s="73"/>
      <c r="BH838" s="75"/>
      <c r="BI838" s="75"/>
      <c r="BJ838" s="74"/>
      <c r="BK838" s="75"/>
    </row>
    <row r="839" spans="34:63" x14ac:dyDescent="0.25">
      <c r="AH839" s="69"/>
      <c r="AI839" s="70"/>
      <c r="AJ839" s="70"/>
      <c r="AK839" s="71"/>
      <c r="AL839" s="70"/>
      <c r="AM839" s="72"/>
      <c r="AN839" s="70"/>
      <c r="AO839" s="70"/>
      <c r="AP839" s="73"/>
      <c r="AQ839" s="75"/>
      <c r="AR839" s="71"/>
      <c r="AS839" s="75"/>
      <c r="AT839" s="74"/>
      <c r="AU839" s="73"/>
      <c r="AV839" s="74"/>
      <c r="AW839" s="73"/>
      <c r="AX839" s="73"/>
      <c r="AY839" s="73"/>
      <c r="AZ839" s="73"/>
      <c r="BA839" s="73"/>
      <c r="BB839" s="73"/>
      <c r="BC839" s="73"/>
      <c r="BD839" s="73"/>
      <c r="BE839" s="73"/>
      <c r="BF839" s="73"/>
      <c r="BG839" s="73"/>
      <c r="BH839" s="73"/>
      <c r="BI839" s="73"/>
      <c r="BJ839" s="74"/>
      <c r="BK839" s="75"/>
    </row>
    <row r="840" spans="34:63" x14ac:dyDescent="0.25">
      <c r="AH840" s="69"/>
      <c r="AI840" s="70"/>
      <c r="AJ840" s="70"/>
      <c r="AK840" s="71"/>
      <c r="AL840" s="70"/>
      <c r="AM840" s="72"/>
      <c r="AN840" s="70"/>
      <c r="AO840" s="70"/>
      <c r="AP840" s="75"/>
      <c r="AQ840" s="75"/>
      <c r="AR840" s="71"/>
      <c r="AS840" s="75"/>
      <c r="AT840" s="74"/>
      <c r="AU840" s="73"/>
      <c r="AV840" s="74"/>
      <c r="AW840" s="75"/>
      <c r="AX840" s="75"/>
      <c r="AY840" s="75"/>
      <c r="AZ840" s="75"/>
      <c r="BA840" s="73"/>
      <c r="BB840" s="73"/>
      <c r="BC840" s="73"/>
      <c r="BD840" s="75"/>
      <c r="BE840" s="73"/>
      <c r="BF840" s="75"/>
      <c r="BG840" s="73"/>
      <c r="BH840" s="75"/>
      <c r="BI840" s="75"/>
      <c r="BJ840" s="74"/>
      <c r="BK840" s="75"/>
    </row>
    <row r="841" spans="34:63" x14ac:dyDescent="0.25">
      <c r="AH841" s="69"/>
      <c r="AI841" s="70"/>
      <c r="AJ841" s="70"/>
      <c r="AK841" s="71"/>
      <c r="AL841" s="70"/>
      <c r="AM841" s="72"/>
      <c r="AN841" s="70"/>
      <c r="AO841" s="70"/>
      <c r="AP841" s="73"/>
      <c r="AQ841" s="73"/>
      <c r="AR841" s="71"/>
      <c r="AS841" s="73"/>
      <c r="AT841" s="74"/>
      <c r="AU841" s="73"/>
      <c r="AV841" s="74"/>
      <c r="AW841" s="75"/>
      <c r="AX841" s="75"/>
      <c r="AY841" s="75"/>
      <c r="AZ841" s="75"/>
      <c r="BA841" s="73"/>
      <c r="BB841" s="73"/>
      <c r="BC841" s="75"/>
      <c r="BD841" s="75"/>
      <c r="BE841" s="75"/>
      <c r="BF841" s="75"/>
      <c r="BG841" s="75"/>
      <c r="BH841" s="75"/>
      <c r="BI841" s="75"/>
      <c r="BJ841" s="74"/>
      <c r="BK841" s="73"/>
    </row>
    <row r="842" spans="34:63" x14ac:dyDescent="0.25">
      <c r="AH842" s="69"/>
      <c r="AI842" s="70"/>
      <c r="AJ842" s="70"/>
      <c r="AK842" s="71"/>
      <c r="AL842" s="70"/>
      <c r="AM842" s="72"/>
      <c r="AN842" s="70"/>
      <c r="AO842" s="70"/>
      <c r="AP842" s="73"/>
      <c r="AQ842" s="75"/>
      <c r="AR842" s="71"/>
      <c r="AS842" s="75"/>
      <c r="AT842" s="74"/>
      <c r="AU842" s="73"/>
      <c r="AV842" s="74"/>
      <c r="AW842" s="73"/>
      <c r="AX842" s="73"/>
      <c r="AY842" s="73"/>
      <c r="AZ842" s="73"/>
      <c r="BA842" s="73"/>
      <c r="BB842" s="73"/>
      <c r="BC842" s="73"/>
      <c r="BD842" s="73"/>
      <c r="BE842" s="73"/>
      <c r="BF842" s="73"/>
      <c r="BG842" s="73"/>
      <c r="BH842" s="73"/>
      <c r="BI842" s="73"/>
      <c r="BJ842" s="74"/>
      <c r="BK842" s="75"/>
    </row>
    <row r="843" spans="34:63" x14ac:dyDescent="0.25">
      <c r="AH843" s="69"/>
      <c r="AI843" s="70"/>
      <c r="AJ843" s="70"/>
      <c r="AK843" s="71"/>
      <c r="AL843" s="70"/>
      <c r="AM843" s="72"/>
      <c r="AN843" s="70"/>
      <c r="AO843" s="70"/>
      <c r="AP843" s="73"/>
      <c r="AQ843" s="73"/>
      <c r="AR843" s="71"/>
      <c r="AS843" s="73"/>
      <c r="AT843" s="74"/>
      <c r="AU843" s="73"/>
      <c r="AV843" s="74"/>
      <c r="AW843" s="73"/>
      <c r="AX843" s="73"/>
      <c r="AY843" s="73"/>
      <c r="AZ843" s="73"/>
      <c r="BA843" s="73"/>
      <c r="BB843" s="73"/>
      <c r="BC843" s="73"/>
      <c r="BD843" s="73"/>
      <c r="BE843" s="73"/>
      <c r="BF843" s="73"/>
      <c r="BG843" s="73"/>
      <c r="BH843" s="73"/>
      <c r="BI843" s="73"/>
      <c r="BJ843" s="74"/>
      <c r="BK843" s="73"/>
    </row>
    <row r="844" spans="34:63" x14ac:dyDescent="0.25">
      <c r="AH844" s="69"/>
      <c r="AI844" s="70"/>
      <c r="AJ844" s="70"/>
      <c r="AK844" s="71"/>
      <c r="AL844" s="70"/>
      <c r="AM844" s="72"/>
      <c r="AN844" s="70"/>
      <c r="AO844" s="70"/>
      <c r="AP844" s="75"/>
      <c r="AQ844" s="75"/>
      <c r="AR844" s="71"/>
      <c r="AS844" s="75"/>
      <c r="AT844" s="74"/>
      <c r="AU844" s="73"/>
      <c r="AV844" s="74"/>
      <c r="AW844" s="73"/>
      <c r="AX844" s="73"/>
      <c r="AY844" s="73"/>
      <c r="AZ844" s="73"/>
      <c r="BA844" s="73"/>
      <c r="BB844" s="73"/>
      <c r="BC844" s="73"/>
      <c r="BD844" s="73"/>
      <c r="BE844" s="73"/>
      <c r="BF844" s="73"/>
      <c r="BG844" s="73"/>
      <c r="BH844" s="73"/>
      <c r="BI844" s="73"/>
      <c r="BJ844" s="74"/>
      <c r="BK844" s="75"/>
    </row>
    <row r="845" spans="34:63" x14ac:dyDescent="0.25">
      <c r="AH845" s="69"/>
      <c r="AI845" s="70"/>
      <c r="AJ845" s="70"/>
      <c r="AK845" s="71"/>
      <c r="AL845" s="70"/>
      <c r="AM845" s="72"/>
      <c r="AN845" s="70"/>
      <c r="AO845" s="70"/>
      <c r="AP845" s="75"/>
      <c r="AQ845" s="75"/>
      <c r="AR845" s="71"/>
      <c r="AS845" s="75"/>
      <c r="AT845" s="74"/>
      <c r="AU845" s="73"/>
      <c r="AV845" s="74"/>
      <c r="AW845" s="75"/>
      <c r="AX845" s="75"/>
      <c r="AY845" s="75"/>
      <c r="AZ845" s="75"/>
      <c r="BA845" s="73"/>
      <c r="BB845" s="73"/>
      <c r="BC845" s="73"/>
      <c r="BD845" s="75"/>
      <c r="BE845" s="73"/>
      <c r="BF845" s="75"/>
      <c r="BG845" s="73"/>
      <c r="BH845" s="75"/>
      <c r="BI845" s="75"/>
      <c r="BJ845" s="74"/>
      <c r="BK845" s="75"/>
    </row>
    <row r="846" spans="34:63" x14ac:dyDescent="0.25">
      <c r="AH846" s="69"/>
      <c r="AI846" s="70"/>
      <c r="AJ846" s="70"/>
      <c r="AK846" s="71"/>
      <c r="AL846" s="70"/>
      <c r="AM846" s="72"/>
      <c r="AN846" s="70"/>
      <c r="AO846" s="70"/>
      <c r="AP846" s="73"/>
      <c r="AQ846" s="75"/>
      <c r="AR846" s="71"/>
      <c r="AS846" s="75"/>
      <c r="AT846" s="74"/>
      <c r="AU846" s="73"/>
      <c r="AV846" s="74"/>
      <c r="AW846" s="75"/>
      <c r="AX846" s="75"/>
      <c r="AY846" s="75"/>
      <c r="AZ846" s="75"/>
      <c r="BA846" s="73"/>
      <c r="BB846" s="73"/>
      <c r="BC846" s="73"/>
      <c r="BD846" s="75"/>
      <c r="BE846" s="73"/>
      <c r="BF846" s="75"/>
      <c r="BG846" s="73"/>
      <c r="BH846" s="75"/>
      <c r="BI846" s="75"/>
      <c r="BJ846" s="74"/>
      <c r="BK846" s="75"/>
    </row>
    <row r="847" spans="34:63" x14ac:dyDescent="0.25">
      <c r="AH847" s="69"/>
      <c r="AI847" s="70"/>
      <c r="AJ847" s="70"/>
      <c r="AK847" s="71"/>
      <c r="AL847" s="70"/>
      <c r="AM847" s="72"/>
      <c r="AN847" s="70"/>
      <c r="AO847" s="70"/>
      <c r="AP847" s="73"/>
      <c r="AQ847" s="75"/>
      <c r="AR847" s="71"/>
      <c r="AS847" s="75"/>
      <c r="AT847" s="74"/>
      <c r="AU847" s="73"/>
      <c r="AV847" s="74"/>
      <c r="AW847" s="75"/>
      <c r="AX847" s="75"/>
      <c r="AY847" s="75"/>
      <c r="AZ847" s="75"/>
      <c r="BA847" s="73"/>
      <c r="BB847" s="73"/>
      <c r="BC847" s="73"/>
      <c r="BD847" s="75"/>
      <c r="BE847" s="73"/>
      <c r="BF847" s="75"/>
      <c r="BG847" s="73"/>
      <c r="BH847" s="75"/>
      <c r="BI847" s="75"/>
      <c r="BJ847" s="74"/>
      <c r="BK847" s="75"/>
    </row>
    <row r="848" spans="34:63" x14ac:dyDescent="0.25">
      <c r="AH848" s="69"/>
      <c r="AI848" s="70"/>
      <c r="AJ848" s="70"/>
      <c r="AK848" s="71"/>
      <c r="AL848" s="70"/>
      <c r="AM848" s="72"/>
      <c r="AN848" s="70"/>
      <c r="AO848" s="70"/>
      <c r="AP848" s="73"/>
      <c r="AQ848" s="77"/>
      <c r="AR848" s="71"/>
      <c r="AS848" s="76"/>
      <c r="AT848" s="74"/>
      <c r="AU848" s="73"/>
      <c r="AV848" s="74"/>
      <c r="AW848" s="73"/>
      <c r="AX848" s="73"/>
      <c r="AY848" s="73"/>
      <c r="AZ848" s="73"/>
      <c r="BA848" s="73"/>
      <c r="BB848" s="73"/>
      <c r="BC848" s="73"/>
      <c r="BD848" s="73"/>
      <c r="BE848" s="73"/>
      <c r="BF848" s="73"/>
      <c r="BG848" s="73"/>
      <c r="BH848" s="73"/>
      <c r="BI848" s="73"/>
      <c r="BJ848" s="74"/>
      <c r="BK848" s="76"/>
    </row>
    <row r="849" spans="34:63" x14ac:dyDescent="0.25">
      <c r="AH849" s="69"/>
      <c r="AI849" s="70"/>
      <c r="AJ849" s="70"/>
      <c r="AK849" s="71"/>
      <c r="AL849" s="70"/>
      <c r="AM849" s="72"/>
      <c r="AN849" s="70"/>
      <c r="AO849" s="70"/>
      <c r="AP849" s="73"/>
      <c r="AQ849" s="75"/>
      <c r="AR849" s="71"/>
      <c r="AS849" s="75"/>
      <c r="AT849" s="74"/>
      <c r="AU849" s="73"/>
      <c r="AV849" s="74"/>
      <c r="AW849" s="75"/>
      <c r="AX849" s="75"/>
      <c r="AY849" s="75"/>
      <c r="AZ849" s="75"/>
      <c r="BA849" s="73"/>
      <c r="BB849" s="73"/>
      <c r="BC849" s="73"/>
      <c r="BD849" s="73"/>
      <c r="BE849" s="73"/>
      <c r="BF849" s="73"/>
      <c r="BG849" s="73"/>
      <c r="BH849" s="73"/>
      <c r="BI849" s="75"/>
      <c r="BJ849" s="74"/>
      <c r="BK849" s="75"/>
    </row>
    <row r="850" spans="34:63" x14ac:dyDescent="0.25">
      <c r="AH850" s="69"/>
      <c r="AI850" s="70"/>
      <c r="AJ850" s="70"/>
      <c r="AK850" s="71"/>
      <c r="AL850" s="70"/>
      <c r="AM850" s="72"/>
      <c r="AN850" s="70"/>
      <c r="AO850" s="70"/>
      <c r="AP850" s="73"/>
      <c r="AQ850" s="75"/>
      <c r="AR850" s="71"/>
      <c r="AS850" s="75"/>
      <c r="AT850" s="74"/>
      <c r="AU850" s="73"/>
      <c r="AV850" s="74"/>
      <c r="AW850" s="75"/>
      <c r="AX850" s="75"/>
      <c r="AY850" s="75"/>
      <c r="AZ850" s="75"/>
      <c r="BA850" s="73"/>
      <c r="BB850" s="73"/>
      <c r="BC850" s="73"/>
      <c r="BD850" s="75"/>
      <c r="BE850" s="73"/>
      <c r="BF850" s="75"/>
      <c r="BG850" s="73"/>
      <c r="BH850" s="75"/>
      <c r="BI850" s="75"/>
      <c r="BJ850" s="74"/>
      <c r="BK850" s="75"/>
    </row>
    <row r="851" spans="34:63" x14ac:dyDescent="0.25">
      <c r="AH851" s="69"/>
      <c r="AI851" s="70"/>
      <c r="AJ851" s="70"/>
      <c r="AK851" s="71"/>
      <c r="AL851" s="70"/>
      <c r="AM851" s="72"/>
      <c r="AN851" s="70"/>
      <c r="AO851" s="70"/>
      <c r="AP851" s="73"/>
      <c r="AQ851" s="73"/>
      <c r="AR851" s="71"/>
      <c r="AS851" s="73"/>
      <c r="AT851" s="74"/>
      <c r="AU851" s="73"/>
      <c r="AV851" s="74"/>
      <c r="AW851" s="75"/>
      <c r="AX851" s="75"/>
      <c r="AY851" s="75"/>
      <c r="AZ851" s="75"/>
      <c r="BA851" s="73"/>
      <c r="BB851" s="73"/>
      <c r="BC851" s="75"/>
      <c r="BD851" s="75"/>
      <c r="BE851" s="75"/>
      <c r="BF851" s="75"/>
      <c r="BG851" s="75"/>
      <c r="BH851" s="75"/>
      <c r="BI851" s="75"/>
      <c r="BJ851" s="74"/>
      <c r="BK851" s="73"/>
    </row>
    <row r="852" spans="34:63" x14ac:dyDescent="0.25">
      <c r="AH852" s="69"/>
      <c r="AI852" s="70"/>
      <c r="AJ852" s="70"/>
      <c r="AK852" s="71"/>
      <c r="AL852" s="70"/>
      <c r="AM852" s="72"/>
      <c r="AN852" s="70"/>
      <c r="AO852" s="70"/>
      <c r="AP852" s="73"/>
      <c r="AQ852" s="75"/>
      <c r="AR852" s="71"/>
      <c r="AS852" s="75"/>
      <c r="AT852" s="74"/>
      <c r="AU852" s="73"/>
      <c r="AV852" s="74"/>
      <c r="AW852" s="75"/>
      <c r="AX852" s="75"/>
      <c r="AY852" s="75"/>
      <c r="AZ852" s="75"/>
      <c r="BA852" s="73"/>
      <c r="BB852" s="73"/>
      <c r="BC852" s="73"/>
      <c r="BD852" s="75"/>
      <c r="BE852" s="73"/>
      <c r="BF852" s="75"/>
      <c r="BG852" s="73"/>
      <c r="BH852" s="75"/>
      <c r="BI852" s="75"/>
      <c r="BJ852" s="74"/>
      <c r="BK852" s="75"/>
    </row>
    <row r="853" spans="34:63" x14ac:dyDescent="0.25">
      <c r="AH853" s="69"/>
      <c r="AI853" s="70"/>
      <c r="AJ853" s="70"/>
      <c r="AK853" s="71"/>
      <c r="AL853" s="70"/>
      <c r="AM853" s="72"/>
      <c r="AN853" s="70"/>
      <c r="AO853" s="70"/>
      <c r="AP853" s="75"/>
      <c r="AQ853" s="75"/>
      <c r="AR853" s="71"/>
      <c r="AS853" s="75"/>
      <c r="AT853" s="74"/>
      <c r="AU853" s="73"/>
      <c r="AV853" s="74"/>
      <c r="AW853" s="73"/>
      <c r="AX853" s="73"/>
      <c r="AY853" s="73"/>
      <c r="AZ853" s="73"/>
      <c r="BA853" s="73"/>
      <c r="BB853" s="73"/>
      <c r="BC853" s="73"/>
      <c r="BD853" s="73"/>
      <c r="BE853" s="73"/>
      <c r="BF853" s="73"/>
      <c r="BG853" s="73"/>
      <c r="BH853" s="73"/>
      <c r="BI853" s="75"/>
      <c r="BJ853" s="74"/>
      <c r="BK853" s="75"/>
    </row>
    <row r="854" spans="34:63" x14ac:dyDescent="0.25">
      <c r="AH854" s="69"/>
      <c r="AI854" s="70"/>
      <c r="AJ854" s="70"/>
      <c r="AK854" s="71"/>
      <c r="AL854" s="70"/>
      <c r="AM854" s="72"/>
      <c r="AN854" s="70"/>
      <c r="AO854" s="70"/>
      <c r="AP854" s="73"/>
      <c r="AQ854" s="75"/>
      <c r="AR854" s="71"/>
      <c r="AS854" s="75"/>
      <c r="AT854" s="74"/>
      <c r="AU854" s="73"/>
      <c r="AV854" s="74"/>
      <c r="AW854" s="73"/>
      <c r="AX854" s="73"/>
      <c r="AY854" s="73"/>
      <c r="AZ854" s="73"/>
      <c r="BA854" s="73"/>
      <c r="BB854" s="73"/>
      <c r="BC854" s="73"/>
      <c r="BD854" s="73"/>
      <c r="BE854" s="73"/>
      <c r="BF854" s="73"/>
      <c r="BG854" s="73"/>
      <c r="BH854" s="73"/>
      <c r="BI854" s="75"/>
      <c r="BJ854" s="74"/>
      <c r="BK854" s="75"/>
    </row>
    <row r="855" spans="34:63" x14ac:dyDescent="0.25">
      <c r="AH855" s="69"/>
      <c r="AI855" s="70"/>
      <c r="AJ855" s="70"/>
      <c r="AK855" s="71"/>
      <c r="AL855" s="70"/>
      <c r="AM855" s="72"/>
      <c r="AN855" s="70"/>
      <c r="AO855" s="70"/>
      <c r="AP855" s="75"/>
      <c r="AQ855" s="75"/>
      <c r="AR855" s="71"/>
      <c r="AS855" s="75"/>
      <c r="AT855" s="74"/>
      <c r="AU855" s="73"/>
      <c r="AV855" s="74"/>
      <c r="AW855" s="75"/>
      <c r="AX855" s="75"/>
      <c r="AY855" s="75"/>
      <c r="AZ855" s="75"/>
      <c r="BA855" s="75"/>
      <c r="BB855" s="75"/>
      <c r="BC855" s="73"/>
      <c r="BD855" s="75"/>
      <c r="BE855" s="73"/>
      <c r="BF855" s="75"/>
      <c r="BG855" s="73"/>
      <c r="BH855" s="75"/>
      <c r="BI855" s="75"/>
      <c r="BJ855" s="74"/>
      <c r="BK855" s="75"/>
    </row>
    <row r="856" spans="34:63" x14ac:dyDescent="0.25">
      <c r="AH856" s="69"/>
      <c r="AI856" s="70"/>
      <c r="AJ856" s="70"/>
      <c r="AK856" s="71"/>
      <c r="AL856" s="70"/>
      <c r="AM856" s="72"/>
      <c r="AN856" s="70"/>
      <c r="AO856" s="70"/>
      <c r="AP856" s="73"/>
      <c r="AQ856" s="75"/>
      <c r="AR856" s="71"/>
      <c r="AS856" s="75"/>
      <c r="AT856" s="74"/>
      <c r="AU856" s="73"/>
      <c r="AV856" s="74"/>
      <c r="AW856" s="75"/>
      <c r="AX856" s="75"/>
      <c r="AY856" s="75"/>
      <c r="AZ856" s="75"/>
      <c r="BA856" s="73"/>
      <c r="BB856" s="73"/>
      <c r="BC856" s="73"/>
      <c r="BD856" s="75"/>
      <c r="BE856" s="73"/>
      <c r="BF856" s="75"/>
      <c r="BG856" s="73"/>
      <c r="BH856" s="75"/>
      <c r="BI856" s="75"/>
      <c r="BJ856" s="74"/>
      <c r="BK856" s="75"/>
    </row>
    <row r="857" spans="34:63" x14ac:dyDescent="0.25">
      <c r="AH857" s="69"/>
      <c r="AI857" s="70"/>
      <c r="AJ857" s="70"/>
      <c r="AK857" s="71"/>
      <c r="AL857" s="70"/>
      <c r="AM857" s="72"/>
      <c r="AN857" s="70"/>
      <c r="AO857" s="70"/>
      <c r="AP857" s="73"/>
      <c r="AQ857" s="75"/>
      <c r="AR857" s="71"/>
      <c r="AS857" s="75"/>
      <c r="AT857" s="74"/>
      <c r="AU857" s="73"/>
      <c r="AV857" s="74"/>
      <c r="AW857" s="73"/>
      <c r="AX857" s="73"/>
      <c r="AY857" s="73"/>
      <c r="AZ857" s="73"/>
      <c r="BA857" s="73"/>
      <c r="BB857" s="73"/>
      <c r="BC857" s="73"/>
      <c r="BD857" s="73"/>
      <c r="BE857" s="73"/>
      <c r="BF857" s="73"/>
      <c r="BG857" s="73"/>
      <c r="BH857" s="73"/>
      <c r="BI857" s="75"/>
      <c r="BJ857" s="74"/>
      <c r="BK857" s="75"/>
    </row>
    <row r="858" spans="34:63" x14ac:dyDescent="0.25">
      <c r="AH858" s="69"/>
      <c r="AI858" s="70"/>
      <c r="AJ858" s="70"/>
      <c r="AK858" s="71"/>
      <c r="AL858" s="70"/>
      <c r="AM858" s="72"/>
      <c r="AN858" s="70"/>
      <c r="AO858" s="70"/>
      <c r="AP858" s="75"/>
      <c r="AQ858" s="75"/>
      <c r="AR858" s="71"/>
      <c r="AS858" s="75"/>
      <c r="AT858" s="74"/>
      <c r="AU858" s="73"/>
      <c r="AV858" s="74"/>
      <c r="AW858" s="73"/>
      <c r="AX858" s="73"/>
      <c r="AY858" s="73"/>
      <c r="AZ858" s="73"/>
      <c r="BA858" s="73"/>
      <c r="BB858" s="73"/>
      <c r="BC858" s="73"/>
      <c r="BD858" s="73"/>
      <c r="BE858" s="73"/>
      <c r="BF858" s="73"/>
      <c r="BG858" s="73"/>
      <c r="BH858" s="73"/>
      <c r="BI858" s="75"/>
      <c r="BJ858" s="74"/>
      <c r="BK858" s="75"/>
    </row>
    <row r="859" spans="34:63" x14ac:dyDescent="0.25">
      <c r="AH859" s="69"/>
      <c r="AI859" s="70"/>
      <c r="AJ859" s="70"/>
      <c r="AK859" s="71"/>
      <c r="AL859" s="70"/>
      <c r="AM859" s="72"/>
      <c r="AN859" s="70"/>
      <c r="AO859" s="70"/>
      <c r="AP859" s="73"/>
      <c r="AQ859" s="75"/>
      <c r="AR859" s="71"/>
      <c r="AS859" s="75"/>
      <c r="AT859" s="74"/>
      <c r="AU859" s="73"/>
      <c r="AV859" s="74"/>
      <c r="AW859" s="73"/>
      <c r="AX859" s="73"/>
      <c r="AY859" s="73"/>
      <c r="AZ859" s="73"/>
      <c r="BA859" s="73"/>
      <c r="BB859" s="73"/>
      <c r="BC859" s="73"/>
      <c r="BD859" s="73"/>
      <c r="BE859" s="73"/>
      <c r="BF859" s="73"/>
      <c r="BG859" s="73"/>
      <c r="BH859" s="73"/>
      <c r="BI859" s="73"/>
      <c r="BJ859" s="74"/>
      <c r="BK859" s="75"/>
    </row>
    <row r="860" spans="34:63" x14ac:dyDescent="0.25">
      <c r="AH860" s="69"/>
      <c r="AI860" s="70"/>
      <c r="AJ860" s="70"/>
      <c r="AK860" s="71"/>
      <c r="AL860" s="70"/>
      <c r="AM860" s="72"/>
      <c r="AN860" s="70"/>
      <c r="AO860" s="70"/>
      <c r="AP860" s="73"/>
      <c r="AQ860" s="73"/>
      <c r="AR860" s="71"/>
      <c r="AS860" s="73"/>
      <c r="AT860" s="74"/>
      <c r="AU860" s="73"/>
      <c r="AV860" s="74"/>
      <c r="AW860" s="73"/>
      <c r="AX860" s="73"/>
      <c r="AY860" s="73"/>
      <c r="AZ860" s="73"/>
      <c r="BA860" s="73"/>
      <c r="BB860" s="73"/>
      <c r="BC860" s="73"/>
      <c r="BD860" s="73"/>
      <c r="BE860" s="73"/>
      <c r="BF860" s="73"/>
      <c r="BG860" s="73"/>
      <c r="BH860" s="73"/>
      <c r="BI860" s="73"/>
      <c r="BJ860" s="74"/>
      <c r="BK860" s="73"/>
    </row>
    <row r="861" spans="34:63" x14ac:dyDescent="0.25">
      <c r="AH861" s="69"/>
      <c r="AI861" s="70"/>
      <c r="AJ861" s="70"/>
      <c r="AK861" s="71"/>
      <c r="AL861" s="70"/>
      <c r="AM861" s="72"/>
      <c r="AN861" s="70"/>
      <c r="AO861" s="70"/>
      <c r="AP861" s="75"/>
      <c r="AQ861" s="75"/>
      <c r="AR861" s="71"/>
      <c r="AS861" s="75"/>
      <c r="AT861" s="74"/>
      <c r="AU861" s="73"/>
      <c r="AV861" s="74"/>
      <c r="AW861" s="73"/>
      <c r="AX861" s="73"/>
      <c r="AY861" s="73"/>
      <c r="AZ861" s="73"/>
      <c r="BA861" s="73"/>
      <c r="BB861" s="73"/>
      <c r="BC861" s="73"/>
      <c r="BD861" s="73"/>
      <c r="BE861" s="73"/>
      <c r="BF861" s="73"/>
      <c r="BG861" s="73"/>
      <c r="BH861" s="73"/>
      <c r="BI861" s="73"/>
      <c r="BJ861" s="74"/>
      <c r="BK861" s="75"/>
    </row>
    <row r="862" spans="34:63" x14ac:dyDescent="0.25">
      <c r="AH862" s="69"/>
      <c r="AI862" s="70"/>
      <c r="AJ862" s="70"/>
      <c r="AK862" s="71"/>
      <c r="AL862" s="70"/>
      <c r="AM862" s="72"/>
      <c r="AN862" s="70"/>
      <c r="AO862" s="70"/>
      <c r="AP862" s="75"/>
      <c r="AQ862" s="75"/>
      <c r="AR862" s="71"/>
      <c r="AS862" s="75"/>
      <c r="AT862" s="74"/>
      <c r="AU862" s="73"/>
      <c r="AV862" s="74"/>
      <c r="AW862" s="73"/>
      <c r="AX862" s="73"/>
      <c r="AY862" s="73"/>
      <c r="AZ862" s="73"/>
      <c r="BA862" s="73"/>
      <c r="BB862" s="73"/>
      <c r="BC862" s="73"/>
      <c r="BD862" s="73"/>
      <c r="BE862" s="73"/>
      <c r="BF862" s="73"/>
      <c r="BG862" s="73"/>
      <c r="BH862" s="73"/>
      <c r="BI862" s="75"/>
      <c r="BJ862" s="74"/>
      <c r="BK862" s="75"/>
    </row>
    <row r="863" spans="34:63" x14ac:dyDescent="0.25">
      <c r="AH863" s="69"/>
      <c r="AI863" s="70"/>
      <c r="AJ863" s="70"/>
      <c r="AK863" s="71"/>
      <c r="AL863" s="70"/>
      <c r="AM863" s="72"/>
      <c r="AN863" s="70"/>
      <c r="AO863" s="70"/>
      <c r="AP863" s="75"/>
      <c r="AQ863" s="75"/>
      <c r="AR863" s="71"/>
      <c r="AS863" s="75"/>
      <c r="AT863" s="74"/>
      <c r="AU863" s="73"/>
      <c r="AV863" s="74"/>
      <c r="AW863" s="75"/>
      <c r="AX863" s="75"/>
      <c r="AY863" s="75"/>
      <c r="AZ863" s="75"/>
      <c r="BA863" s="75"/>
      <c r="BB863" s="75"/>
      <c r="BC863" s="75"/>
      <c r="BD863" s="75"/>
      <c r="BE863" s="75"/>
      <c r="BF863" s="75"/>
      <c r="BG863" s="75"/>
      <c r="BH863" s="75"/>
      <c r="BI863" s="75"/>
      <c r="BJ863" s="74"/>
      <c r="BK863" s="75"/>
    </row>
    <row r="864" spans="34:63" x14ac:dyDescent="0.25">
      <c r="AH864" s="69"/>
      <c r="AI864" s="70"/>
      <c r="AJ864" s="70"/>
      <c r="AK864" s="71"/>
      <c r="AL864" s="70"/>
      <c r="AM864" s="72"/>
      <c r="AN864" s="70"/>
      <c r="AO864" s="70"/>
      <c r="AP864" s="73"/>
      <c r="AQ864" s="75"/>
      <c r="AR864" s="71"/>
      <c r="AS864" s="75"/>
      <c r="AT864" s="74"/>
      <c r="AU864" s="73"/>
      <c r="AV864" s="74"/>
      <c r="AW864" s="75"/>
      <c r="AX864" s="75"/>
      <c r="AY864" s="75"/>
      <c r="AZ864" s="75"/>
      <c r="BA864" s="73"/>
      <c r="BB864" s="73"/>
      <c r="BC864" s="73"/>
      <c r="BD864" s="75"/>
      <c r="BE864" s="73"/>
      <c r="BF864" s="75"/>
      <c r="BG864" s="73"/>
      <c r="BH864" s="75"/>
      <c r="BI864" s="75"/>
      <c r="BJ864" s="74"/>
      <c r="BK864" s="75"/>
    </row>
    <row r="865" spans="34:63" x14ac:dyDescent="0.25">
      <c r="AH865" s="69"/>
      <c r="AI865" s="70"/>
      <c r="AJ865" s="70"/>
      <c r="AK865" s="71"/>
      <c r="AL865" s="70"/>
      <c r="AM865" s="72"/>
      <c r="AN865" s="70"/>
      <c r="AO865" s="70"/>
      <c r="AP865" s="73"/>
      <c r="AQ865" s="73"/>
      <c r="AR865" s="71"/>
      <c r="AS865" s="73"/>
      <c r="AT865" s="74"/>
      <c r="AU865" s="73"/>
      <c r="AV865" s="74"/>
      <c r="AW865" s="75"/>
      <c r="AX865" s="75"/>
      <c r="AY865" s="75"/>
      <c r="AZ865" s="75"/>
      <c r="BA865" s="73"/>
      <c r="BB865" s="73"/>
      <c r="BC865" s="73"/>
      <c r="BD865" s="75"/>
      <c r="BE865" s="73"/>
      <c r="BF865" s="75"/>
      <c r="BG865" s="73"/>
      <c r="BH865" s="75"/>
      <c r="BI865" s="75"/>
      <c r="BJ865" s="74"/>
      <c r="BK865" s="73"/>
    </row>
    <row r="866" spans="34:63" x14ac:dyDescent="0.25">
      <c r="AH866" s="69"/>
      <c r="AI866" s="70"/>
      <c r="AJ866" s="70"/>
      <c r="AK866" s="71"/>
      <c r="AL866" s="70"/>
      <c r="AM866" s="72"/>
      <c r="AN866" s="70"/>
      <c r="AO866" s="70"/>
      <c r="AP866" s="75"/>
      <c r="AQ866" s="73"/>
      <c r="AR866" s="71"/>
      <c r="AS866" s="75"/>
      <c r="AT866" s="74"/>
      <c r="AU866" s="73"/>
      <c r="AV866" s="74"/>
      <c r="AW866" s="73"/>
      <c r="AX866" s="73"/>
      <c r="AY866" s="73"/>
      <c r="AZ866" s="73"/>
      <c r="BA866" s="73"/>
      <c r="BB866" s="73"/>
      <c r="BC866" s="73"/>
      <c r="BD866" s="73"/>
      <c r="BE866" s="73"/>
      <c r="BF866" s="73"/>
      <c r="BG866" s="73"/>
      <c r="BH866" s="73"/>
      <c r="BI866" s="73"/>
      <c r="BJ866" s="74"/>
      <c r="BK866" s="75"/>
    </row>
    <row r="867" spans="34:63" x14ac:dyDescent="0.25">
      <c r="AH867" s="69"/>
      <c r="AI867" s="70"/>
      <c r="AJ867" s="70"/>
      <c r="AK867" s="71"/>
      <c r="AL867" s="70"/>
      <c r="AM867" s="72"/>
      <c r="AN867" s="70"/>
      <c r="AO867" s="70"/>
      <c r="AP867" s="73"/>
      <c r="AQ867" s="73"/>
      <c r="AR867" s="71"/>
      <c r="AS867" s="73"/>
      <c r="AT867" s="74"/>
      <c r="AU867" s="73"/>
      <c r="AV867" s="74"/>
      <c r="AW867" s="73"/>
      <c r="AX867" s="73"/>
      <c r="AY867" s="73"/>
      <c r="AZ867" s="73"/>
      <c r="BA867" s="73"/>
      <c r="BB867" s="73"/>
      <c r="BC867" s="73"/>
      <c r="BD867" s="73"/>
      <c r="BE867" s="73"/>
      <c r="BF867" s="73"/>
      <c r="BG867" s="73"/>
      <c r="BH867" s="73"/>
      <c r="BI867" s="73"/>
      <c r="BJ867" s="74"/>
      <c r="BK867" s="73"/>
    </row>
    <row r="868" spans="34:63" x14ac:dyDescent="0.25">
      <c r="AH868" s="69"/>
      <c r="AI868" s="70"/>
      <c r="AJ868" s="70"/>
      <c r="AK868" s="71"/>
      <c r="AL868" s="70"/>
      <c r="AM868" s="72"/>
      <c r="AN868" s="70"/>
      <c r="AO868" s="70"/>
      <c r="AP868" s="73"/>
      <c r="AQ868" s="75"/>
      <c r="AR868" s="71"/>
      <c r="AS868" s="75"/>
      <c r="AT868" s="74"/>
      <c r="AU868" s="73"/>
      <c r="AV868" s="74"/>
      <c r="AW868" s="73"/>
      <c r="AX868" s="73"/>
      <c r="AY868" s="73"/>
      <c r="AZ868" s="73"/>
      <c r="BA868" s="73"/>
      <c r="BB868" s="73"/>
      <c r="BC868" s="73"/>
      <c r="BD868" s="73"/>
      <c r="BE868" s="73"/>
      <c r="BF868" s="73"/>
      <c r="BG868" s="73"/>
      <c r="BH868" s="73"/>
      <c r="BI868" s="73"/>
      <c r="BJ868" s="74"/>
      <c r="BK868" s="75"/>
    </row>
    <row r="869" spans="34:63" x14ac:dyDescent="0.25">
      <c r="AH869" s="69"/>
      <c r="AI869" s="70"/>
      <c r="AJ869" s="70"/>
      <c r="AK869" s="71"/>
      <c r="AL869" s="70"/>
      <c r="AM869" s="72"/>
      <c r="AN869" s="70"/>
      <c r="AO869" s="70"/>
      <c r="AP869" s="75"/>
      <c r="AQ869" s="75"/>
      <c r="AR869" s="71"/>
      <c r="AS869" s="75"/>
      <c r="AT869" s="74"/>
      <c r="AU869" s="73"/>
      <c r="AV869" s="74"/>
      <c r="AW869" s="73"/>
      <c r="AX869" s="73"/>
      <c r="AY869" s="73"/>
      <c r="AZ869" s="75"/>
      <c r="BA869" s="73"/>
      <c r="BB869" s="73"/>
      <c r="BC869" s="73"/>
      <c r="BD869" s="73"/>
      <c r="BE869" s="73"/>
      <c r="BF869" s="73"/>
      <c r="BG869" s="73"/>
      <c r="BH869" s="73"/>
      <c r="BI869" s="75"/>
      <c r="BJ869" s="74"/>
      <c r="BK869" s="75"/>
    </row>
    <row r="870" spans="34:63" x14ac:dyDescent="0.25">
      <c r="AH870" s="69"/>
      <c r="AI870" s="70"/>
      <c r="AJ870" s="70"/>
      <c r="AK870" s="71"/>
      <c r="AL870" s="70"/>
      <c r="AM870" s="72"/>
      <c r="AN870" s="70"/>
      <c r="AO870" s="70"/>
      <c r="AP870" s="75"/>
      <c r="AQ870" s="75"/>
      <c r="AR870" s="71"/>
      <c r="AS870" s="75"/>
      <c r="AT870" s="74"/>
      <c r="AU870" s="73"/>
      <c r="AV870" s="74"/>
      <c r="AW870" s="75"/>
      <c r="AX870" s="75"/>
      <c r="AY870" s="75"/>
      <c r="AZ870" s="75"/>
      <c r="BA870" s="73"/>
      <c r="BB870" s="73"/>
      <c r="BC870" s="73"/>
      <c r="BD870" s="75"/>
      <c r="BE870" s="73"/>
      <c r="BF870" s="75"/>
      <c r="BG870" s="73"/>
      <c r="BH870" s="75"/>
      <c r="BI870" s="75"/>
      <c r="BJ870" s="74"/>
      <c r="BK870" s="75"/>
    </row>
    <row r="871" spans="34:63" x14ac:dyDescent="0.25">
      <c r="AH871" s="69"/>
      <c r="AI871" s="70"/>
      <c r="AJ871" s="70"/>
      <c r="AK871" s="71"/>
      <c r="AL871" s="70"/>
      <c r="AM871" s="72"/>
      <c r="AN871" s="70"/>
      <c r="AO871" s="70"/>
      <c r="AP871" s="75"/>
      <c r="AQ871" s="75"/>
      <c r="AR871" s="71"/>
      <c r="AS871" s="75"/>
      <c r="AT871" s="74"/>
      <c r="AU871" s="73"/>
      <c r="AV871" s="74"/>
      <c r="AW871" s="75"/>
      <c r="AX871" s="75"/>
      <c r="AY871" s="75"/>
      <c r="AZ871" s="75"/>
      <c r="BA871" s="75"/>
      <c r="BB871" s="75"/>
      <c r="BC871" s="73"/>
      <c r="BD871" s="75"/>
      <c r="BE871" s="73"/>
      <c r="BF871" s="75"/>
      <c r="BG871" s="73"/>
      <c r="BH871" s="75"/>
      <c r="BI871" s="75"/>
      <c r="BJ871" s="74"/>
      <c r="BK871" s="75"/>
    </row>
    <row r="872" spans="34:63" x14ac:dyDescent="0.25">
      <c r="AH872" s="69"/>
      <c r="AI872" s="70"/>
      <c r="AJ872" s="70"/>
      <c r="AK872" s="71"/>
      <c r="AL872" s="70"/>
      <c r="AM872" s="72"/>
      <c r="AN872" s="70"/>
      <c r="AO872" s="70"/>
      <c r="AP872" s="75"/>
      <c r="AQ872" s="73"/>
      <c r="AR872" s="71"/>
      <c r="AS872" s="75"/>
      <c r="AT872" s="74"/>
      <c r="AU872" s="73"/>
      <c r="AV872" s="74"/>
      <c r="AW872" s="73"/>
      <c r="AX872" s="73"/>
      <c r="AY872" s="73"/>
      <c r="AZ872" s="73"/>
      <c r="BA872" s="73"/>
      <c r="BB872" s="73"/>
      <c r="BC872" s="73"/>
      <c r="BD872" s="73"/>
      <c r="BE872" s="73"/>
      <c r="BF872" s="73"/>
      <c r="BG872" s="73"/>
      <c r="BH872" s="73"/>
      <c r="BI872" s="73"/>
      <c r="BJ872" s="74"/>
      <c r="BK872" s="75"/>
    </row>
    <row r="873" spans="34:63" x14ac:dyDescent="0.25">
      <c r="AH873" s="69"/>
      <c r="AI873" s="70"/>
      <c r="AJ873" s="70"/>
      <c r="AK873" s="71"/>
      <c r="AL873" s="70"/>
      <c r="AM873" s="72"/>
      <c r="AN873" s="70"/>
      <c r="AO873" s="70"/>
      <c r="AP873" s="73"/>
      <c r="AQ873" s="75"/>
      <c r="AR873" s="71"/>
      <c r="AS873" s="75"/>
      <c r="AT873" s="74"/>
      <c r="AU873" s="73"/>
      <c r="AV873" s="74"/>
      <c r="AW873" s="75"/>
      <c r="AX873" s="75"/>
      <c r="AY873" s="75"/>
      <c r="AZ873" s="75"/>
      <c r="BA873" s="73"/>
      <c r="BB873" s="73"/>
      <c r="BC873" s="75"/>
      <c r="BD873" s="75"/>
      <c r="BE873" s="75"/>
      <c r="BF873" s="75"/>
      <c r="BG873" s="75"/>
      <c r="BH873" s="75"/>
      <c r="BI873" s="75"/>
      <c r="BJ873" s="74"/>
      <c r="BK873" s="75"/>
    </row>
    <row r="874" spans="34:63" x14ac:dyDescent="0.25">
      <c r="AH874" s="69"/>
      <c r="AI874" s="70"/>
      <c r="AJ874" s="70"/>
      <c r="AK874" s="71"/>
      <c r="AL874" s="70"/>
      <c r="AM874" s="72"/>
      <c r="AN874" s="70"/>
      <c r="AO874" s="70"/>
      <c r="AP874" s="75"/>
      <c r="AQ874" s="75"/>
      <c r="AR874" s="71"/>
      <c r="AS874" s="75"/>
      <c r="AT874" s="74"/>
      <c r="AU874" s="73"/>
      <c r="AV874" s="74"/>
      <c r="AW874" s="73"/>
      <c r="AX874" s="73"/>
      <c r="AY874" s="73"/>
      <c r="AZ874" s="73"/>
      <c r="BA874" s="73"/>
      <c r="BB874" s="73"/>
      <c r="BC874" s="73"/>
      <c r="BD874" s="73"/>
      <c r="BE874" s="73"/>
      <c r="BF874" s="73"/>
      <c r="BG874" s="73"/>
      <c r="BH874" s="73"/>
      <c r="BI874" s="73"/>
      <c r="BJ874" s="74"/>
      <c r="BK874" s="75"/>
    </row>
    <row r="875" spans="34:63" x14ac:dyDescent="0.25">
      <c r="AH875" s="69"/>
      <c r="AI875" s="70"/>
      <c r="AJ875" s="70"/>
      <c r="AK875" s="71"/>
      <c r="AL875" s="70"/>
      <c r="AM875" s="72"/>
      <c r="AN875" s="70"/>
      <c r="AO875" s="70"/>
      <c r="AP875" s="73"/>
      <c r="AQ875" s="75"/>
      <c r="AR875" s="71"/>
      <c r="AS875" s="75"/>
      <c r="AT875" s="74"/>
      <c r="AU875" s="73"/>
      <c r="AV875" s="74"/>
      <c r="AW875" s="75"/>
      <c r="AX875" s="75"/>
      <c r="AY875" s="75"/>
      <c r="AZ875" s="75"/>
      <c r="BA875" s="73"/>
      <c r="BB875" s="73"/>
      <c r="BC875" s="73"/>
      <c r="BD875" s="73"/>
      <c r="BE875" s="73"/>
      <c r="BF875" s="73"/>
      <c r="BG875" s="73"/>
      <c r="BH875" s="73"/>
      <c r="BI875" s="75"/>
      <c r="BJ875" s="74"/>
      <c r="BK875" s="75"/>
    </row>
    <row r="876" spans="34:63" x14ac:dyDescent="0.25">
      <c r="AH876" s="69"/>
      <c r="AI876" s="70"/>
      <c r="AJ876" s="70"/>
      <c r="AK876" s="71"/>
      <c r="AL876" s="70"/>
      <c r="AM876" s="72"/>
      <c r="AN876" s="70"/>
      <c r="AO876" s="70"/>
      <c r="AP876" s="75"/>
      <c r="AQ876" s="75"/>
      <c r="AR876" s="71"/>
      <c r="AS876" s="75"/>
      <c r="AT876" s="74"/>
      <c r="AU876" s="73"/>
      <c r="AV876" s="74"/>
      <c r="AW876" s="75"/>
      <c r="AX876" s="75"/>
      <c r="AY876" s="75"/>
      <c r="AZ876" s="75"/>
      <c r="BA876" s="73"/>
      <c r="BB876" s="73"/>
      <c r="BC876" s="73"/>
      <c r="BD876" s="75"/>
      <c r="BE876" s="73"/>
      <c r="BF876" s="75"/>
      <c r="BG876" s="73"/>
      <c r="BH876" s="75"/>
      <c r="BI876" s="75"/>
      <c r="BJ876" s="74"/>
      <c r="BK876" s="75"/>
    </row>
    <row r="877" spans="34:63" x14ac:dyDescent="0.25">
      <c r="AH877" s="69"/>
      <c r="AI877" s="70"/>
      <c r="AJ877" s="70"/>
      <c r="AK877" s="71"/>
      <c r="AL877" s="70"/>
      <c r="AM877" s="72"/>
      <c r="AN877" s="70"/>
      <c r="AO877" s="70"/>
      <c r="AP877" s="75"/>
      <c r="AQ877" s="75"/>
      <c r="AR877" s="71"/>
      <c r="AS877" s="75"/>
      <c r="AT877" s="74"/>
      <c r="AU877" s="73"/>
      <c r="AV877" s="74"/>
      <c r="AW877" s="73"/>
      <c r="AX877" s="73"/>
      <c r="AY877" s="73"/>
      <c r="AZ877" s="73"/>
      <c r="BA877" s="73"/>
      <c r="BB877" s="73"/>
      <c r="BC877" s="73"/>
      <c r="BD877" s="73"/>
      <c r="BE877" s="73"/>
      <c r="BF877" s="73"/>
      <c r="BG877" s="73"/>
      <c r="BH877" s="73"/>
      <c r="BI877" s="73"/>
      <c r="BJ877" s="74"/>
      <c r="BK877" s="75"/>
    </row>
    <row r="878" spans="34:63" x14ac:dyDescent="0.25">
      <c r="AH878" s="69"/>
      <c r="AI878" s="70"/>
      <c r="AJ878" s="70"/>
      <c r="AK878" s="71"/>
      <c r="AL878" s="70"/>
      <c r="AM878" s="72"/>
      <c r="AN878" s="70"/>
      <c r="AO878" s="70"/>
      <c r="AP878" s="75"/>
      <c r="AQ878" s="75"/>
      <c r="AR878" s="71"/>
      <c r="AS878" s="75"/>
      <c r="AT878" s="74"/>
      <c r="AU878" s="73"/>
      <c r="AV878" s="74"/>
      <c r="AW878" s="75"/>
      <c r="AX878" s="75"/>
      <c r="AY878" s="75"/>
      <c r="AZ878" s="75"/>
      <c r="BA878" s="73"/>
      <c r="BB878" s="73"/>
      <c r="BC878" s="73"/>
      <c r="BD878" s="73"/>
      <c r="BE878" s="73"/>
      <c r="BF878" s="73"/>
      <c r="BG878" s="73"/>
      <c r="BH878" s="73"/>
      <c r="BI878" s="75"/>
      <c r="BJ878" s="74"/>
      <c r="BK878" s="75"/>
    </row>
    <row r="879" spans="34:63" x14ac:dyDescent="0.25">
      <c r="AH879" s="69"/>
      <c r="AI879" s="70"/>
      <c r="AJ879" s="70"/>
      <c r="AK879" s="71"/>
      <c r="AL879" s="70"/>
      <c r="AM879" s="72"/>
      <c r="AN879" s="70"/>
      <c r="AO879" s="70"/>
      <c r="AP879" s="75"/>
      <c r="AQ879" s="75"/>
      <c r="AR879" s="71"/>
      <c r="AS879" s="75"/>
      <c r="AT879" s="74"/>
      <c r="AU879" s="73"/>
      <c r="AV879" s="74"/>
      <c r="AW879" s="75"/>
      <c r="AX879" s="75"/>
      <c r="AY879" s="75"/>
      <c r="AZ879" s="75"/>
      <c r="BA879" s="75"/>
      <c r="BB879" s="75"/>
      <c r="BC879" s="73"/>
      <c r="BD879" s="75"/>
      <c r="BE879" s="73"/>
      <c r="BF879" s="75"/>
      <c r="BG879" s="73"/>
      <c r="BH879" s="75"/>
      <c r="BI879" s="75"/>
      <c r="BJ879" s="74"/>
      <c r="BK879" s="75"/>
    </row>
    <row r="880" spans="34:63" x14ac:dyDescent="0.25">
      <c r="AH880" s="69"/>
      <c r="AI880" s="70"/>
      <c r="AJ880" s="70"/>
      <c r="AK880" s="71"/>
      <c r="AL880" s="70"/>
      <c r="AM880" s="72"/>
      <c r="AN880" s="70"/>
      <c r="AO880" s="70"/>
      <c r="AP880" s="75"/>
      <c r="AQ880" s="71"/>
      <c r="AR880" s="71"/>
      <c r="AS880" s="74"/>
      <c r="AT880" s="74"/>
      <c r="AU880" s="73"/>
      <c r="AV880" s="74"/>
      <c r="AW880" s="75"/>
      <c r="AX880" s="75"/>
      <c r="AY880" s="75"/>
      <c r="AZ880" s="75"/>
      <c r="BA880" s="75"/>
      <c r="BB880" s="75"/>
      <c r="BC880" s="73"/>
      <c r="BD880" s="75"/>
      <c r="BE880" s="73"/>
      <c r="BF880" s="75"/>
      <c r="BG880" s="73"/>
      <c r="BH880" s="75"/>
      <c r="BI880" s="75"/>
      <c r="BJ880" s="74"/>
      <c r="BK880" s="74"/>
    </row>
    <row r="881" spans="34:63" x14ac:dyDescent="0.25">
      <c r="AH881" s="69"/>
      <c r="AI881" s="70"/>
      <c r="AJ881" s="70"/>
      <c r="AK881" s="71"/>
      <c r="AL881" s="70"/>
      <c r="AM881" s="72"/>
      <c r="AN881" s="70"/>
      <c r="AO881" s="70"/>
      <c r="AP881" s="75"/>
      <c r="AQ881" s="73"/>
      <c r="AR881" s="71"/>
      <c r="AS881" s="75"/>
      <c r="AT881" s="74"/>
      <c r="AU881" s="73"/>
      <c r="AV881" s="74"/>
      <c r="AW881" s="73"/>
      <c r="AX881" s="73"/>
      <c r="AY881" s="73"/>
      <c r="AZ881" s="73"/>
      <c r="BA881" s="73"/>
      <c r="BB881" s="73"/>
      <c r="BC881" s="73"/>
      <c r="BD881" s="73"/>
      <c r="BE881" s="73"/>
      <c r="BF881" s="73"/>
      <c r="BG881" s="73"/>
      <c r="BH881" s="73"/>
      <c r="BI881" s="73"/>
      <c r="BJ881" s="74"/>
      <c r="BK881" s="75"/>
    </row>
    <row r="882" spans="34:63" x14ac:dyDescent="0.25">
      <c r="AH882" s="69"/>
      <c r="AI882" s="70"/>
      <c r="AJ882" s="70"/>
      <c r="AK882" s="71"/>
      <c r="AL882" s="70"/>
      <c r="AM882" s="72"/>
      <c r="AN882" s="70"/>
      <c r="AO882" s="70"/>
      <c r="AP882" s="75"/>
      <c r="AQ882" s="75"/>
      <c r="AR882" s="71"/>
      <c r="AS882" s="75"/>
      <c r="AT882" s="74"/>
      <c r="AU882" s="73"/>
      <c r="AV882" s="74"/>
      <c r="AW882" s="75"/>
      <c r="AX882" s="75"/>
      <c r="AY882" s="75"/>
      <c r="AZ882" s="75"/>
      <c r="BA882" s="73"/>
      <c r="BB882" s="73"/>
      <c r="BC882" s="75"/>
      <c r="BD882" s="75"/>
      <c r="BE882" s="75"/>
      <c r="BF882" s="75"/>
      <c r="BG882" s="75"/>
      <c r="BH882" s="75"/>
      <c r="BI882" s="75"/>
      <c r="BJ882" s="74"/>
      <c r="BK882" s="75"/>
    </row>
    <row r="883" spans="34:63" x14ac:dyDescent="0.25">
      <c r="AH883" s="69"/>
      <c r="AI883" s="70"/>
      <c r="AJ883" s="70"/>
      <c r="AK883" s="71"/>
      <c r="AL883" s="70"/>
      <c r="AM883" s="72"/>
      <c r="AN883" s="70"/>
      <c r="AO883" s="70"/>
      <c r="AP883" s="75"/>
      <c r="AQ883" s="75"/>
      <c r="AR883" s="71"/>
      <c r="AS883" s="75"/>
      <c r="AT883" s="74"/>
      <c r="AU883" s="73"/>
      <c r="AV883" s="74"/>
      <c r="AW883" s="73"/>
      <c r="AX883" s="73"/>
      <c r="AY883" s="73"/>
      <c r="AZ883" s="73"/>
      <c r="BA883" s="73"/>
      <c r="BB883" s="73"/>
      <c r="BC883" s="73"/>
      <c r="BD883" s="73"/>
      <c r="BE883" s="73"/>
      <c r="BF883" s="73"/>
      <c r="BG883" s="73"/>
      <c r="BH883" s="73"/>
      <c r="BI883" s="75"/>
      <c r="BJ883" s="74"/>
      <c r="BK883" s="75"/>
    </row>
    <row r="884" spans="34:63" x14ac:dyDescent="0.25">
      <c r="AH884" s="69"/>
      <c r="AI884" s="70"/>
      <c r="AJ884" s="70"/>
      <c r="AK884" s="71"/>
      <c r="AL884" s="70"/>
      <c r="AM884" s="72"/>
      <c r="AN884" s="70"/>
      <c r="AO884" s="70"/>
      <c r="AP884" s="73"/>
      <c r="AQ884" s="73"/>
      <c r="AR884" s="71"/>
      <c r="AS884" s="73"/>
      <c r="AT884" s="74"/>
      <c r="AU884" s="73"/>
      <c r="AV884" s="74"/>
      <c r="AW884" s="73"/>
      <c r="AX884" s="73"/>
      <c r="AY884" s="73"/>
      <c r="AZ884" s="73"/>
      <c r="BA884" s="73"/>
      <c r="BB884" s="73"/>
      <c r="BC884" s="73"/>
      <c r="BD884" s="73"/>
      <c r="BE884" s="73"/>
      <c r="BF884" s="73"/>
      <c r="BG884" s="73"/>
      <c r="BH884" s="73"/>
      <c r="BI884" s="73"/>
      <c r="BJ884" s="74"/>
      <c r="BK884" s="73"/>
    </row>
    <row r="885" spans="34:63" x14ac:dyDescent="0.25">
      <c r="AH885" s="69"/>
      <c r="AI885" s="70"/>
      <c r="AJ885" s="70"/>
      <c r="AK885" s="71"/>
      <c r="AL885" s="70"/>
      <c r="AM885" s="72"/>
      <c r="AN885" s="70"/>
      <c r="AO885" s="70"/>
      <c r="AP885" s="73"/>
      <c r="AQ885" s="75"/>
      <c r="AR885" s="71"/>
      <c r="AS885" s="75"/>
      <c r="AT885" s="74"/>
      <c r="AU885" s="73"/>
      <c r="AV885" s="74"/>
      <c r="AW885" s="75"/>
      <c r="AX885" s="75"/>
      <c r="AY885" s="75"/>
      <c r="AZ885" s="75"/>
      <c r="BA885" s="73"/>
      <c r="BB885" s="73"/>
      <c r="BC885" s="73"/>
      <c r="BD885" s="75"/>
      <c r="BE885" s="73"/>
      <c r="BF885" s="75"/>
      <c r="BG885" s="73"/>
      <c r="BH885" s="75"/>
      <c r="BI885" s="75"/>
      <c r="BJ885" s="74"/>
      <c r="BK885" s="75"/>
    </row>
    <row r="886" spans="34:63" x14ac:dyDescent="0.25">
      <c r="AH886" s="69"/>
      <c r="AI886" s="70"/>
      <c r="AJ886" s="70"/>
      <c r="AK886" s="71"/>
      <c r="AL886" s="70"/>
      <c r="AM886" s="72"/>
      <c r="AN886" s="70"/>
      <c r="AO886" s="70"/>
      <c r="AP886" s="73"/>
      <c r="AQ886" s="75"/>
      <c r="AR886" s="71"/>
      <c r="AS886" s="75"/>
      <c r="AT886" s="74"/>
      <c r="AU886" s="73"/>
      <c r="AV886" s="74"/>
      <c r="AW886" s="75"/>
      <c r="AX886" s="75"/>
      <c r="AY886" s="75"/>
      <c r="AZ886" s="75"/>
      <c r="BA886" s="73"/>
      <c r="BB886" s="73"/>
      <c r="BC886" s="73"/>
      <c r="BD886" s="75"/>
      <c r="BE886" s="73"/>
      <c r="BF886" s="75"/>
      <c r="BG886" s="73"/>
      <c r="BH886" s="75"/>
      <c r="BI886" s="75"/>
      <c r="BJ886" s="74"/>
      <c r="BK886" s="75"/>
    </row>
    <row r="887" spans="34:63" x14ac:dyDescent="0.25">
      <c r="AH887" s="69"/>
      <c r="AI887" s="70"/>
      <c r="AJ887" s="70"/>
      <c r="AK887" s="71"/>
      <c r="AL887" s="70"/>
      <c r="AM887" s="72"/>
      <c r="AN887" s="70"/>
      <c r="AO887" s="70"/>
      <c r="AP887" s="75"/>
      <c r="AQ887" s="75"/>
      <c r="AR887" s="71"/>
      <c r="AS887" s="75"/>
      <c r="AT887" s="74"/>
      <c r="AU887" s="73"/>
      <c r="AV887" s="74"/>
      <c r="AW887" s="73"/>
      <c r="AX887" s="73"/>
      <c r="AY887" s="73"/>
      <c r="AZ887" s="73"/>
      <c r="BA887" s="73"/>
      <c r="BB887" s="73"/>
      <c r="BC887" s="73"/>
      <c r="BD887" s="73"/>
      <c r="BE887" s="73"/>
      <c r="BF887" s="73"/>
      <c r="BG887" s="73"/>
      <c r="BH887" s="73"/>
      <c r="BI887" s="75"/>
      <c r="BJ887" s="74"/>
      <c r="BK887" s="75"/>
    </row>
    <row r="888" spans="34:63" x14ac:dyDescent="0.25">
      <c r="AH888" s="69"/>
      <c r="AI888" s="70"/>
      <c r="AJ888" s="70"/>
      <c r="AK888" s="71"/>
      <c r="AL888" s="70"/>
      <c r="AM888" s="72"/>
      <c r="AN888" s="70"/>
      <c r="AO888" s="70"/>
      <c r="AP888" s="75"/>
      <c r="AQ888" s="75"/>
      <c r="AR888" s="71"/>
      <c r="AS888" s="75"/>
      <c r="AT888" s="74"/>
      <c r="AU888" s="73"/>
      <c r="AV888" s="74"/>
      <c r="AW888" s="73"/>
      <c r="AX888" s="73"/>
      <c r="AY888" s="73"/>
      <c r="AZ888" s="73"/>
      <c r="BA888" s="73"/>
      <c r="BB888" s="73"/>
      <c r="BC888" s="73"/>
      <c r="BD888" s="73"/>
      <c r="BE888" s="73"/>
      <c r="BF888" s="73"/>
      <c r="BG888" s="73"/>
      <c r="BH888" s="73"/>
      <c r="BI888" s="73"/>
      <c r="BJ888" s="74"/>
      <c r="BK888" s="75"/>
    </row>
    <row r="889" spans="34:63" x14ac:dyDescent="0.25">
      <c r="AH889" s="69"/>
      <c r="AI889" s="70"/>
      <c r="AJ889" s="70"/>
      <c r="AK889" s="71"/>
      <c r="AL889" s="70"/>
      <c r="AM889" s="72"/>
      <c r="AN889" s="70"/>
      <c r="AO889" s="70"/>
      <c r="AP889" s="75"/>
      <c r="AQ889" s="75"/>
      <c r="AR889" s="71"/>
      <c r="AS889" s="75"/>
      <c r="AT889" s="74"/>
      <c r="AU889" s="73"/>
      <c r="AV889" s="74"/>
      <c r="AW889" s="73"/>
      <c r="AX889" s="73"/>
      <c r="AY889" s="73"/>
      <c r="AZ889" s="73"/>
      <c r="BA889" s="73"/>
      <c r="BB889" s="73"/>
      <c r="BC889" s="73"/>
      <c r="BD889" s="73"/>
      <c r="BE889" s="73"/>
      <c r="BF889" s="73"/>
      <c r="BG889" s="73"/>
      <c r="BH889" s="73"/>
      <c r="BI889" s="75"/>
      <c r="BJ889" s="74"/>
      <c r="BK889" s="75"/>
    </row>
    <row r="890" spans="34:63" x14ac:dyDescent="0.25">
      <c r="AH890" s="69"/>
      <c r="AI890" s="70"/>
      <c r="AJ890" s="70"/>
      <c r="AK890" s="71"/>
      <c r="AL890" s="70"/>
      <c r="AM890" s="72"/>
      <c r="AN890" s="70"/>
      <c r="AO890" s="70"/>
      <c r="AP890" s="75"/>
      <c r="AQ890" s="75"/>
      <c r="AR890" s="71"/>
      <c r="AS890" s="75"/>
      <c r="AT890" s="74"/>
      <c r="AU890" s="73"/>
      <c r="AV890" s="74"/>
      <c r="AW890" s="75"/>
      <c r="AX890" s="75"/>
      <c r="AY890" s="75"/>
      <c r="AZ890" s="75"/>
      <c r="BA890" s="73"/>
      <c r="BB890" s="73"/>
      <c r="BC890" s="75"/>
      <c r="BD890" s="75"/>
      <c r="BE890" s="75"/>
      <c r="BF890" s="75"/>
      <c r="BG890" s="75"/>
      <c r="BH890" s="75"/>
      <c r="BI890" s="75"/>
      <c r="BJ890" s="74"/>
      <c r="BK890" s="75"/>
    </row>
    <row r="891" spans="34:63" x14ac:dyDescent="0.25">
      <c r="AH891" s="69"/>
      <c r="AI891" s="70"/>
      <c r="AJ891" s="70"/>
      <c r="AK891" s="71"/>
      <c r="AL891" s="70"/>
      <c r="AM891" s="72"/>
      <c r="AN891" s="70"/>
      <c r="AO891" s="70"/>
      <c r="AP891" s="75"/>
      <c r="AQ891" s="75"/>
      <c r="AR891" s="71"/>
      <c r="AS891" s="75"/>
      <c r="AT891" s="74"/>
      <c r="AU891" s="73"/>
      <c r="AV891" s="74"/>
      <c r="AW891" s="75"/>
      <c r="AX891" s="75"/>
      <c r="AY891" s="75"/>
      <c r="AZ891" s="75"/>
      <c r="BA891" s="75"/>
      <c r="BB891" s="75"/>
      <c r="BC891" s="75"/>
      <c r="BD891" s="75"/>
      <c r="BE891" s="75"/>
      <c r="BF891" s="75"/>
      <c r="BG891" s="75"/>
      <c r="BH891" s="75"/>
      <c r="BI891" s="75"/>
      <c r="BJ891" s="74"/>
      <c r="BK891" s="75"/>
    </row>
    <row r="892" spans="34:63" x14ac:dyDescent="0.25">
      <c r="AH892" s="69"/>
      <c r="AI892" s="70"/>
      <c r="AJ892" s="70"/>
      <c r="AK892" s="71"/>
      <c r="AL892" s="70"/>
      <c r="AM892" s="72"/>
      <c r="AN892" s="70"/>
      <c r="AO892" s="70"/>
      <c r="AP892" s="73"/>
      <c r="AQ892" s="75"/>
      <c r="AR892" s="71"/>
      <c r="AS892" s="75"/>
      <c r="AT892" s="74"/>
      <c r="AU892" s="73"/>
      <c r="AV892" s="74"/>
      <c r="AW892" s="73"/>
      <c r="AX892" s="73"/>
      <c r="AY892" s="73"/>
      <c r="AZ892" s="73"/>
      <c r="BA892" s="73"/>
      <c r="BB892" s="73"/>
      <c r="BC892" s="73"/>
      <c r="BD892" s="73"/>
      <c r="BE892" s="73"/>
      <c r="BF892" s="73"/>
      <c r="BG892" s="73"/>
      <c r="BH892" s="73"/>
      <c r="BI892" s="75"/>
      <c r="BJ892" s="74"/>
      <c r="BK892" s="75"/>
    </row>
    <row r="893" spans="34:63" x14ac:dyDescent="0.25">
      <c r="AH893" s="69"/>
      <c r="AI893" s="70"/>
      <c r="AJ893" s="70"/>
      <c r="AK893" s="71"/>
      <c r="AL893" s="70"/>
      <c r="AM893" s="72"/>
      <c r="AN893" s="70"/>
      <c r="AO893" s="70"/>
      <c r="AP893" s="75"/>
      <c r="AQ893" s="75"/>
      <c r="AR893" s="71"/>
      <c r="AS893" s="75"/>
      <c r="AT893" s="74"/>
      <c r="AU893" s="73"/>
      <c r="AV893" s="74"/>
      <c r="AW893" s="75"/>
      <c r="AX893" s="75"/>
      <c r="AY893" s="75"/>
      <c r="AZ893" s="75"/>
      <c r="BA893" s="75"/>
      <c r="BB893" s="75"/>
      <c r="BC893" s="75"/>
      <c r="BD893" s="75"/>
      <c r="BE893" s="75"/>
      <c r="BF893" s="75"/>
      <c r="BG893" s="75"/>
      <c r="BH893" s="75"/>
      <c r="BI893" s="75"/>
      <c r="BJ893" s="74"/>
      <c r="BK893" s="75"/>
    </row>
    <row r="894" spans="34:63" x14ac:dyDescent="0.25">
      <c r="AH894" s="69"/>
      <c r="AI894" s="70"/>
      <c r="AJ894" s="70"/>
      <c r="AK894" s="71"/>
      <c r="AL894" s="70"/>
      <c r="AM894" s="72"/>
      <c r="AN894" s="70"/>
      <c r="AO894" s="70"/>
      <c r="AP894" s="75"/>
      <c r="AQ894" s="75"/>
      <c r="AR894" s="71"/>
      <c r="AS894" s="75"/>
      <c r="AT894" s="74"/>
      <c r="AU894" s="73"/>
      <c r="AV894" s="74"/>
      <c r="AW894" s="75"/>
      <c r="AX894" s="75"/>
      <c r="AY894" s="75"/>
      <c r="AZ894" s="75"/>
      <c r="BA894" s="75"/>
      <c r="BB894" s="75"/>
      <c r="BC894" s="73"/>
      <c r="BD894" s="75"/>
      <c r="BE894" s="73"/>
      <c r="BF894" s="75"/>
      <c r="BG894" s="73"/>
      <c r="BH894" s="75"/>
      <c r="BI894" s="75"/>
      <c r="BJ894" s="74"/>
      <c r="BK894" s="75"/>
    </row>
    <row r="895" spans="34:63" x14ac:dyDescent="0.25">
      <c r="AH895" s="69"/>
      <c r="AI895" s="70"/>
      <c r="AJ895" s="70"/>
      <c r="AK895" s="71"/>
      <c r="AL895" s="70"/>
      <c r="AM895" s="72"/>
      <c r="AN895" s="70"/>
      <c r="AO895" s="70"/>
      <c r="AP895" s="75"/>
      <c r="AQ895" s="75"/>
      <c r="AR895" s="71"/>
      <c r="AS895" s="75"/>
      <c r="AT895" s="74"/>
      <c r="AU895" s="73"/>
      <c r="AV895" s="74"/>
      <c r="AW895" s="75"/>
      <c r="AX895" s="75"/>
      <c r="AY895" s="75"/>
      <c r="AZ895" s="75"/>
      <c r="BA895" s="73"/>
      <c r="BB895" s="73"/>
      <c r="BC895" s="73"/>
      <c r="BD895" s="73"/>
      <c r="BE895" s="73"/>
      <c r="BF895" s="73"/>
      <c r="BG895" s="73"/>
      <c r="BH895" s="73"/>
      <c r="BI895" s="75"/>
      <c r="BJ895" s="74"/>
      <c r="BK895" s="75"/>
    </row>
    <row r="896" spans="34:63" x14ac:dyDescent="0.25">
      <c r="AH896" s="69"/>
      <c r="AI896" s="70"/>
      <c r="AJ896" s="70"/>
      <c r="AK896" s="71"/>
      <c r="AL896" s="70"/>
      <c r="AM896" s="72"/>
      <c r="AN896" s="70"/>
      <c r="AO896" s="70"/>
      <c r="AP896" s="75"/>
      <c r="AQ896" s="75"/>
      <c r="AR896" s="71"/>
      <c r="AS896" s="75"/>
      <c r="AT896" s="74"/>
      <c r="AU896" s="73"/>
      <c r="AV896" s="74"/>
      <c r="AW896" s="75"/>
      <c r="AX896" s="75"/>
      <c r="AY896" s="75"/>
      <c r="AZ896" s="75"/>
      <c r="BA896" s="75"/>
      <c r="BB896" s="75"/>
      <c r="BC896" s="73"/>
      <c r="BD896" s="75"/>
      <c r="BE896" s="73"/>
      <c r="BF896" s="75"/>
      <c r="BG896" s="73"/>
      <c r="BH896" s="75"/>
      <c r="BI896" s="75"/>
      <c r="BJ896" s="74"/>
      <c r="BK896" s="75"/>
    </row>
    <row r="897" spans="34:63" x14ac:dyDescent="0.25">
      <c r="AH897" s="69"/>
      <c r="AI897" s="70"/>
      <c r="AJ897" s="70"/>
      <c r="AK897" s="71"/>
      <c r="AL897" s="70"/>
      <c r="AM897" s="72"/>
      <c r="AN897" s="70"/>
      <c r="AO897" s="70"/>
      <c r="AP897" s="73"/>
      <c r="AQ897" s="73"/>
      <c r="AR897" s="71"/>
      <c r="AS897" s="73"/>
      <c r="AT897" s="74"/>
      <c r="AU897" s="73"/>
      <c r="AV897" s="74"/>
      <c r="AW897" s="73"/>
      <c r="AX897" s="73"/>
      <c r="AY897" s="73"/>
      <c r="AZ897" s="73"/>
      <c r="BA897" s="73"/>
      <c r="BB897" s="73"/>
      <c r="BC897" s="73"/>
      <c r="BD897" s="73"/>
      <c r="BE897" s="73"/>
      <c r="BF897" s="73"/>
      <c r="BG897" s="73"/>
      <c r="BH897" s="73"/>
      <c r="BI897" s="73"/>
      <c r="BJ897" s="74"/>
      <c r="BK897" s="73"/>
    </row>
    <row r="898" spans="34:63" x14ac:dyDescent="0.25">
      <c r="AH898" s="69"/>
      <c r="AI898" s="70"/>
      <c r="AJ898" s="70"/>
      <c r="AK898" s="71"/>
      <c r="AL898" s="70"/>
      <c r="AM898" s="72"/>
      <c r="AN898" s="70"/>
      <c r="AO898" s="70"/>
      <c r="AP898" s="75"/>
      <c r="AQ898" s="75"/>
      <c r="AR898" s="71"/>
      <c r="AS898" s="75"/>
      <c r="AT898" s="74"/>
      <c r="AU898" s="73"/>
      <c r="AV898" s="74"/>
      <c r="AW898" s="73"/>
      <c r="AX898" s="73"/>
      <c r="AY898" s="73"/>
      <c r="AZ898" s="73"/>
      <c r="BA898" s="73"/>
      <c r="BB898" s="73"/>
      <c r="BC898" s="73"/>
      <c r="BD898" s="73"/>
      <c r="BE898" s="73"/>
      <c r="BF898" s="73"/>
      <c r="BG898" s="73"/>
      <c r="BH898" s="73"/>
      <c r="BI898" s="73"/>
      <c r="BJ898" s="74"/>
      <c r="BK898" s="75"/>
    </row>
    <row r="899" spans="34:63" x14ac:dyDescent="0.25">
      <c r="AH899" s="69"/>
      <c r="AI899" s="70"/>
      <c r="AJ899" s="70"/>
      <c r="AK899" s="71"/>
      <c r="AL899" s="70"/>
      <c r="AM899" s="72"/>
      <c r="AN899" s="70"/>
      <c r="AO899" s="70"/>
      <c r="AP899" s="73"/>
      <c r="AQ899" s="73"/>
      <c r="AR899" s="71"/>
      <c r="AS899" s="73"/>
      <c r="AT899" s="74"/>
      <c r="AU899" s="73"/>
      <c r="AV899" s="74"/>
      <c r="AW899" s="73"/>
      <c r="AX899" s="73"/>
      <c r="AY899" s="73"/>
      <c r="AZ899" s="73"/>
      <c r="BA899" s="73"/>
      <c r="BB899" s="73"/>
      <c r="BC899" s="73"/>
      <c r="BD899" s="73"/>
      <c r="BE899" s="73"/>
      <c r="BF899" s="73"/>
      <c r="BG899" s="73"/>
      <c r="BH899" s="73"/>
      <c r="BI899" s="73"/>
      <c r="BJ899" s="74"/>
      <c r="BK899" s="73"/>
    </row>
    <row r="900" spans="34:63" x14ac:dyDescent="0.25">
      <c r="AH900" s="69"/>
      <c r="AI900" s="70"/>
      <c r="AJ900" s="70"/>
      <c r="AK900" s="71"/>
      <c r="AL900" s="70"/>
      <c r="AM900" s="72"/>
      <c r="AN900" s="70"/>
      <c r="AO900" s="70"/>
      <c r="AP900" s="73"/>
      <c r="AQ900" s="73"/>
      <c r="AR900" s="71"/>
      <c r="AS900" s="73"/>
      <c r="AT900" s="74"/>
      <c r="AU900" s="73"/>
      <c r="AV900" s="74"/>
      <c r="AW900" s="73"/>
      <c r="AX900" s="73"/>
      <c r="AY900" s="73"/>
      <c r="AZ900" s="73"/>
      <c r="BA900" s="73"/>
      <c r="BB900" s="73"/>
      <c r="BC900" s="73"/>
      <c r="BD900" s="73"/>
      <c r="BE900" s="73"/>
      <c r="BF900" s="73"/>
      <c r="BG900" s="73"/>
      <c r="BH900" s="73"/>
      <c r="BI900" s="73"/>
      <c r="BJ900" s="74"/>
      <c r="BK900" s="73"/>
    </row>
    <row r="901" spans="34:63" x14ac:dyDescent="0.25">
      <c r="AH901" s="69"/>
      <c r="AI901" s="70"/>
      <c r="AJ901" s="70"/>
      <c r="AK901" s="71"/>
      <c r="AL901" s="70"/>
      <c r="AM901" s="72"/>
      <c r="AN901" s="70"/>
      <c r="AO901" s="70"/>
      <c r="AP901" s="75"/>
      <c r="AQ901" s="75"/>
      <c r="AR901" s="71"/>
      <c r="AS901" s="75"/>
      <c r="AT901" s="74"/>
      <c r="AU901" s="73"/>
      <c r="AV901" s="74"/>
      <c r="AW901" s="73"/>
      <c r="AX901" s="73"/>
      <c r="AY901" s="73"/>
      <c r="AZ901" s="73"/>
      <c r="BA901" s="73"/>
      <c r="BB901" s="73"/>
      <c r="BC901" s="73"/>
      <c r="BD901" s="73"/>
      <c r="BE901" s="73"/>
      <c r="BF901" s="73"/>
      <c r="BG901" s="73"/>
      <c r="BH901" s="73"/>
      <c r="BI901" s="75"/>
      <c r="BJ901" s="74"/>
      <c r="BK901" s="75"/>
    </row>
    <row r="902" spans="34:63" x14ac:dyDescent="0.25">
      <c r="AH902" s="69"/>
      <c r="AI902" s="70"/>
      <c r="AJ902" s="70"/>
      <c r="AK902" s="71"/>
      <c r="AL902" s="70"/>
      <c r="AM902" s="72"/>
      <c r="AN902" s="70"/>
      <c r="AO902" s="70"/>
      <c r="AP902" s="73"/>
      <c r="AQ902" s="73"/>
      <c r="AR902" s="71"/>
      <c r="AS902" s="73"/>
      <c r="AT902" s="74"/>
      <c r="AU902" s="73"/>
      <c r="AV902" s="74"/>
      <c r="AW902" s="75"/>
      <c r="AX902" s="75"/>
      <c r="AY902" s="75"/>
      <c r="AZ902" s="75"/>
      <c r="BA902" s="73"/>
      <c r="BB902" s="73"/>
      <c r="BC902" s="73"/>
      <c r="BD902" s="75"/>
      <c r="BE902" s="73"/>
      <c r="BF902" s="75"/>
      <c r="BG902" s="73"/>
      <c r="BH902" s="75"/>
      <c r="BI902" s="75"/>
      <c r="BJ902" s="74"/>
      <c r="BK902" s="73"/>
    </row>
    <row r="903" spans="34:63" x14ac:dyDescent="0.25">
      <c r="AH903" s="69"/>
      <c r="AI903" s="70"/>
      <c r="AJ903" s="70"/>
      <c r="AK903" s="71"/>
      <c r="AL903" s="70"/>
      <c r="AM903" s="72"/>
      <c r="AN903" s="70"/>
      <c r="AO903" s="70"/>
      <c r="AP903" s="73"/>
      <c r="AQ903" s="73"/>
      <c r="AR903" s="71"/>
      <c r="AS903" s="73"/>
      <c r="AT903" s="74"/>
      <c r="AU903" s="73"/>
      <c r="AV903" s="74"/>
      <c r="AW903" s="75"/>
      <c r="AX903" s="75"/>
      <c r="AY903" s="75"/>
      <c r="AZ903" s="75"/>
      <c r="BA903" s="73"/>
      <c r="BB903" s="73"/>
      <c r="BC903" s="75"/>
      <c r="BD903" s="75"/>
      <c r="BE903" s="75"/>
      <c r="BF903" s="75"/>
      <c r="BG903" s="75"/>
      <c r="BH903" s="75"/>
      <c r="BI903" s="75"/>
      <c r="BJ903" s="74"/>
      <c r="BK903" s="73"/>
    </row>
    <row r="904" spans="34:63" x14ac:dyDescent="0.25">
      <c r="AH904" s="69"/>
      <c r="AI904" s="70"/>
      <c r="AJ904" s="70"/>
      <c r="AK904" s="71"/>
      <c r="AL904" s="70"/>
      <c r="AM904" s="72"/>
      <c r="AN904" s="70"/>
      <c r="AO904" s="70"/>
      <c r="AP904" s="75"/>
      <c r="AQ904" s="75"/>
      <c r="AR904" s="71"/>
      <c r="AS904" s="75"/>
      <c r="AT904" s="74"/>
      <c r="AU904" s="73"/>
      <c r="AV904" s="74"/>
      <c r="AW904" s="73"/>
      <c r="AX904" s="73"/>
      <c r="AY904" s="73"/>
      <c r="AZ904" s="73"/>
      <c r="BA904" s="73"/>
      <c r="BB904" s="73"/>
      <c r="BC904" s="73"/>
      <c r="BD904" s="73"/>
      <c r="BE904" s="73"/>
      <c r="BF904" s="73"/>
      <c r="BG904" s="73"/>
      <c r="BH904" s="73"/>
      <c r="BI904" s="73"/>
      <c r="BJ904" s="74"/>
      <c r="BK904" s="75"/>
    </row>
    <row r="905" spans="34:63" x14ac:dyDescent="0.25">
      <c r="AH905" s="69"/>
      <c r="AI905" s="70"/>
      <c r="AJ905" s="70"/>
      <c r="AK905" s="71"/>
      <c r="AL905" s="70"/>
      <c r="AM905" s="72"/>
      <c r="AN905" s="70"/>
      <c r="AO905" s="70"/>
      <c r="AP905" s="73"/>
      <c r="AQ905" s="73"/>
      <c r="AR905" s="71"/>
      <c r="AS905" s="73"/>
      <c r="AT905" s="74"/>
      <c r="AU905" s="73"/>
      <c r="AV905" s="74"/>
      <c r="AW905" s="73"/>
      <c r="AX905" s="73"/>
      <c r="AY905" s="73"/>
      <c r="AZ905" s="73"/>
      <c r="BA905" s="73"/>
      <c r="BB905" s="73"/>
      <c r="BC905" s="73"/>
      <c r="BD905" s="73"/>
      <c r="BE905" s="73"/>
      <c r="BF905" s="73"/>
      <c r="BG905" s="73"/>
      <c r="BH905" s="73"/>
      <c r="BI905" s="73"/>
      <c r="BJ905" s="74"/>
      <c r="BK905" s="73"/>
    </row>
    <row r="906" spans="34:63" x14ac:dyDescent="0.25">
      <c r="AH906" s="69"/>
      <c r="AI906" s="70"/>
      <c r="AJ906" s="70"/>
      <c r="AK906" s="71"/>
      <c r="AL906" s="70"/>
      <c r="AM906" s="72"/>
      <c r="AN906" s="70"/>
      <c r="AO906" s="70"/>
      <c r="AP906" s="73"/>
      <c r="AQ906" s="73"/>
      <c r="AR906" s="71"/>
      <c r="AS906" s="73"/>
      <c r="AT906" s="74"/>
      <c r="AU906" s="73"/>
      <c r="AV906" s="74"/>
      <c r="AW906" s="75"/>
      <c r="AX906" s="75"/>
      <c r="AY906" s="75"/>
      <c r="AZ906" s="75"/>
      <c r="BA906" s="73"/>
      <c r="BB906" s="73"/>
      <c r="BC906" s="73"/>
      <c r="BD906" s="75"/>
      <c r="BE906" s="73"/>
      <c r="BF906" s="75"/>
      <c r="BG906" s="73"/>
      <c r="BH906" s="75"/>
      <c r="BI906" s="75"/>
      <c r="BJ906" s="74"/>
      <c r="BK906" s="73"/>
    </row>
    <row r="907" spans="34:63" x14ac:dyDescent="0.25">
      <c r="AH907" s="69"/>
      <c r="AI907" s="70"/>
      <c r="AJ907" s="70"/>
      <c r="AK907" s="71"/>
      <c r="AL907" s="70"/>
      <c r="AM907" s="72"/>
      <c r="AN907" s="70"/>
      <c r="AO907" s="70"/>
      <c r="AP907" s="75"/>
      <c r="AQ907" s="73"/>
      <c r="AR907" s="71"/>
      <c r="AS907" s="75"/>
      <c r="AT907" s="74"/>
      <c r="AU907" s="73"/>
      <c r="AV907" s="74"/>
      <c r="AW907" s="73"/>
      <c r="AX907" s="73"/>
      <c r="AY907" s="73"/>
      <c r="AZ907" s="73"/>
      <c r="BA907" s="73"/>
      <c r="BB907" s="73"/>
      <c r="BC907" s="73"/>
      <c r="BD907" s="73"/>
      <c r="BE907" s="73"/>
      <c r="BF907" s="73"/>
      <c r="BG907" s="73"/>
      <c r="BH907" s="73"/>
      <c r="BI907" s="73"/>
      <c r="BJ907" s="74"/>
      <c r="BK907" s="75"/>
    </row>
    <row r="908" spans="34:63" x14ac:dyDescent="0.25">
      <c r="AH908" s="69"/>
      <c r="AI908" s="70"/>
      <c r="AJ908" s="70"/>
      <c r="AK908" s="71"/>
      <c r="AL908" s="70"/>
      <c r="AM908" s="72"/>
      <c r="AN908" s="70"/>
      <c r="AO908" s="70"/>
      <c r="AP908" s="75"/>
      <c r="AQ908" s="75"/>
      <c r="AR908" s="71"/>
      <c r="AS908" s="75"/>
      <c r="AT908" s="74"/>
      <c r="AU908" s="73"/>
      <c r="AV908" s="74"/>
      <c r="AW908" s="75"/>
      <c r="AX908" s="75"/>
      <c r="AY908" s="75"/>
      <c r="AZ908" s="75"/>
      <c r="BA908" s="73"/>
      <c r="BB908" s="73"/>
      <c r="BC908" s="73"/>
      <c r="BD908" s="75"/>
      <c r="BE908" s="73"/>
      <c r="BF908" s="75"/>
      <c r="BG908" s="73"/>
      <c r="BH908" s="75"/>
      <c r="BI908" s="75"/>
      <c r="BJ908" s="74"/>
      <c r="BK908" s="75"/>
    </row>
    <row r="909" spans="34:63" x14ac:dyDescent="0.25">
      <c r="AH909" s="69"/>
      <c r="AI909" s="70"/>
      <c r="AJ909" s="70"/>
      <c r="AK909" s="71"/>
      <c r="AL909" s="70"/>
      <c r="AM909" s="72"/>
      <c r="AN909" s="70"/>
      <c r="AO909" s="70"/>
      <c r="AP909" s="75"/>
      <c r="AQ909" s="75"/>
      <c r="AR909" s="71"/>
      <c r="AS909" s="75"/>
      <c r="AT909" s="74"/>
      <c r="AU909" s="73"/>
      <c r="AV909" s="74"/>
      <c r="AW909" s="73"/>
      <c r="AX909" s="73"/>
      <c r="AY909" s="73"/>
      <c r="AZ909" s="75"/>
      <c r="BA909" s="73"/>
      <c r="BB909" s="73"/>
      <c r="BC909" s="73"/>
      <c r="BD909" s="73"/>
      <c r="BE909" s="73"/>
      <c r="BF909" s="73"/>
      <c r="BG909" s="73"/>
      <c r="BH909" s="73"/>
      <c r="BI909" s="75"/>
      <c r="BJ909" s="74"/>
      <c r="BK909" s="75"/>
    </row>
    <row r="910" spans="34:63" x14ac:dyDescent="0.25">
      <c r="AH910" s="69"/>
      <c r="AI910" s="70"/>
      <c r="AJ910" s="70"/>
      <c r="AK910" s="71"/>
      <c r="AL910" s="70"/>
      <c r="AM910" s="72"/>
      <c r="AN910" s="70"/>
      <c r="AO910" s="70"/>
      <c r="AP910" s="75"/>
      <c r="AQ910" s="75"/>
      <c r="AR910" s="71"/>
      <c r="AS910" s="75"/>
      <c r="AT910" s="74"/>
      <c r="AU910" s="73"/>
      <c r="AV910" s="74"/>
      <c r="AW910" s="73"/>
      <c r="AX910" s="73"/>
      <c r="AY910" s="73"/>
      <c r="AZ910" s="73"/>
      <c r="BA910" s="73"/>
      <c r="BB910" s="73"/>
      <c r="BC910" s="73"/>
      <c r="BD910" s="73"/>
      <c r="BE910" s="73"/>
      <c r="BF910" s="73"/>
      <c r="BG910" s="73"/>
      <c r="BH910" s="73"/>
      <c r="BI910" s="73"/>
      <c r="BJ910" s="74"/>
      <c r="BK910" s="75"/>
    </row>
    <row r="911" spans="34:63" x14ac:dyDescent="0.25">
      <c r="AH911" s="69"/>
      <c r="AI911" s="70"/>
      <c r="AJ911" s="70"/>
      <c r="AK911" s="71"/>
      <c r="AL911" s="70"/>
      <c r="AM911" s="72"/>
      <c r="AN911" s="70"/>
      <c r="AO911" s="70"/>
      <c r="AP911" s="75"/>
      <c r="AQ911" s="75"/>
      <c r="AR911" s="71"/>
      <c r="AS911" s="75"/>
      <c r="AT911" s="74"/>
      <c r="AU911" s="73"/>
      <c r="AV911" s="74"/>
      <c r="AW911" s="73"/>
      <c r="AX911" s="73"/>
      <c r="AY911" s="73"/>
      <c r="AZ911" s="73"/>
      <c r="BA911" s="75"/>
      <c r="BB911" s="75"/>
      <c r="BC911" s="73"/>
      <c r="BD911" s="75"/>
      <c r="BE911" s="73"/>
      <c r="BF911" s="75"/>
      <c r="BG911" s="73"/>
      <c r="BH911" s="75"/>
      <c r="BI911" s="73"/>
      <c r="BJ911" s="74"/>
      <c r="BK911" s="75"/>
    </row>
    <row r="912" spans="34:63" x14ac:dyDescent="0.25">
      <c r="AH912" s="69"/>
      <c r="AI912" s="70"/>
      <c r="AJ912" s="70"/>
      <c r="AK912" s="71"/>
      <c r="AL912" s="70"/>
      <c r="AM912" s="72"/>
      <c r="AN912" s="70"/>
      <c r="AO912" s="70"/>
      <c r="AP912" s="73"/>
      <c r="AQ912" s="73"/>
      <c r="AR912" s="71"/>
      <c r="AS912" s="73"/>
      <c r="AT912" s="74"/>
      <c r="AU912" s="73"/>
      <c r="AV912" s="74"/>
      <c r="AW912" s="73"/>
      <c r="AX912" s="73"/>
      <c r="AY912" s="73"/>
      <c r="AZ912" s="73"/>
      <c r="BA912" s="73"/>
      <c r="BB912" s="73"/>
      <c r="BC912" s="73"/>
      <c r="BD912" s="73"/>
      <c r="BE912" s="73"/>
      <c r="BF912" s="73"/>
      <c r="BG912" s="73"/>
      <c r="BH912" s="73"/>
      <c r="BI912" s="73"/>
      <c r="BJ912" s="74"/>
      <c r="BK912" s="73"/>
    </row>
    <row r="913" spans="34:63" x14ac:dyDescent="0.25">
      <c r="AH913" s="69"/>
      <c r="AI913" s="70"/>
      <c r="AJ913" s="70"/>
      <c r="AK913" s="71"/>
      <c r="AL913" s="70"/>
      <c r="AM913" s="72"/>
      <c r="AN913" s="70"/>
      <c r="AO913" s="70"/>
      <c r="AP913" s="73"/>
      <c r="AQ913" s="75"/>
      <c r="AR913" s="71"/>
      <c r="AS913" s="75"/>
      <c r="AT913" s="74"/>
      <c r="AU913" s="73"/>
      <c r="AV913" s="74"/>
      <c r="AW913" s="75"/>
      <c r="AX913" s="75"/>
      <c r="AY913" s="75"/>
      <c r="AZ913" s="75"/>
      <c r="BA913" s="73"/>
      <c r="BB913" s="73"/>
      <c r="BC913" s="75"/>
      <c r="BD913" s="75"/>
      <c r="BE913" s="75"/>
      <c r="BF913" s="75"/>
      <c r="BG913" s="75"/>
      <c r="BH913" s="75"/>
      <c r="BI913" s="75"/>
      <c r="BJ913" s="74"/>
      <c r="BK913" s="75"/>
    </row>
    <row r="914" spans="34:63" x14ac:dyDescent="0.25">
      <c r="AH914" s="69"/>
      <c r="AI914" s="70"/>
      <c r="AJ914" s="70"/>
      <c r="AK914" s="71"/>
      <c r="AL914" s="70"/>
      <c r="AM914" s="72"/>
      <c r="AN914" s="70"/>
      <c r="AO914" s="70"/>
      <c r="AP914" s="73"/>
      <c r="AQ914" s="73"/>
      <c r="AR914" s="71"/>
      <c r="AS914" s="73"/>
      <c r="AT914" s="74"/>
      <c r="AU914" s="73"/>
      <c r="AV914" s="74"/>
      <c r="AW914" s="75"/>
      <c r="AX914" s="75"/>
      <c r="AY914" s="75"/>
      <c r="AZ914" s="75"/>
      <c r="BA914" s="73"/>
      <c r="BB914" s="73"/>
      <c r="BC914" s="73"/>
      <c r="BD914" s="75"/>
      <c r="BE914" s="73"/>
      <c r="BF914" s="75"/>
      <c r="BG914" s="73"/>
      <c r="BH914" s="75"/>
      <c r="BI914" s="75"/>
      <c r="BJ914" s="74"/>
      <c r="BK914" s="73"/>
    </row>
    <row r="915" spans="34:63" x14ac:dyDescent="0.25">
      <c r="AH915" s="69"/>
      <c r="AI915" s="70"/>
      <c r="AJ915" s="70"/>
      <c r="AK915" s="71"/>
      <c r="AL915" s="70"/>
      <c r="AM915" s="72"/>
      <c r="AN915" s="70"/>
      <c r="AO915" s="70"/>
      <c r="AP915" s="73"/>
      <c r="AQ915" s="75"/>
      <c r="AR915" s="71"/>
      <c r="AS915" s="75"/>
      <c r="AT915" s="74"/>
      <c r="AU915" s="73"/>
      <c r="AV915" s="74"/>
      <c r="AW915" s="75"/>
      <c r="AX915" s="75"/>
      <c r="AY915" s="75"/>
      <c r="AZ915" s="75"/>
      <c r="BA915" s="73"/>
      <c r="BB915" s="73"/>
      <c r="BC915" s="73"/>
      <c r="BD915" s="75"/>
      <c r="BE915" s="73"/>
      <c r="BF915" s="75"/>
      <c r="BG915" s="73"/>
      <c r="BH915" s="75"/>
      <c r="BI915" s="75"/>
      <c r="BJ915" s="74"/>
      <c r="BK915" s="75"/>
    </row>
    <row r="916" spans="34:63" x14ac:dyDescent="0.25">
      <c r="AH916" s="69"/>
      <c r="AI916" s="70"/>
      <c r="AJ916" s="70"/>
      <c r="AK916" s="71"/>
      <c r="AL916" s="70"/>
      <c r="AM916" s="72"/>
      <c r="AN916" s="70"/>
      <c r="AO916" s="70"/>
      <c r="AP916" s="73"/>
      <c r="AQ916" s="73"/>
      <c r="AR916" s="71"/>
      <c r="AS916" s="73"/>
      <c r="AT916" s="74"/>
      <c r="AU916" s="73"/>
      <c r="AV916" s="74"/>
      <c r="AW916" s="73"/>
      <c r="AX916" s="73"/>
      <c r="AY916" s="73"/>
      <c r="AZ916" s="73"/>
      <c r="BA916" s="73"/>
      <c r="BB916" s="73"/>
      <c r="BC916" s="73"/>
      <c r="BD916" s="73"/>
      <c r="BE916" s="73"/>
      <c r="BF916" s="73"/>
      <c r="BG916" s="73"/>
      <c r="BH916" s="73"/>
      <c r="BI916" s="73"/>
      <c r="BJ916" s="74"/>
      <c r="BK916" s="73"/>
    </row>
    <row r="917" spans="34:63" x14ac:dyDescent="0.25">
      <c r="AH917" s="69"/>
      <c r="AI917" s="70"/>
      <c r="AJ917" s="70"/>
      <c r="AK917" s="71"/>
      <c r="AL917" s="70"/>
      <c r="AM917" s="72"/>
      <c r="AN917" s="70"/>
      <c r="AO917" s="70"/>
      <c r="AP917" s="73"/>
      <c r="AQ917" s="75"/>
      <c r="AR917" s="71"/>
      <c r="AS917" s="75"/>
      <c r="AT917" s="74"/>
      <c r="AU917" s="73"/>
      <c r="AV917" s="74"/>
      <c r="AW917" s="75"/>
      <c r="AX917" s="75"/>
      <c r="AY917" s="75"/>
      <c r="AZ917" s="75"/>
      <c r="BA917" s="73"/>
      <c r="BB917" s="73"/>
      <c r="BC917" s="73"/>
      <c r="BD917" s="73"/>
      <c r="BE917" s="73"/>
      <c r="BF917" s="73"/>
      <c r="BG917" s="73"/>
      <c r="BH917" s="73"/>
      <c r="BI917" s="75"/>
      <c r="BJ917" s="74"/>
      <c r="BK917" s="75"/>
    </row>
    <row r="918" spans="34:63" x14ac:dyDescent="0.25">
      <c r="AH918" s="69"/>
      <c r="AI918" s="70"/>
      <c r="AJ918" s="70"/>
      <c r="AK918" s="71"/>
      <c r="AL918" s="70"/>
      <c r="AM918" s="72"/>
      <c r="AN918" s="70"/>
      <c r="AO918" s="70"/>
      <c r="AP918" s="73"/>
      <c r="AQ918" s="75"/>
      <c r="AR918" s="71"/>
      <c r="AS918" s="75"/>
      <c r="AT918" s="74"/>
      <c r="AU918" s="73"/>
      <c r="AV918" s="74"/>
      <c r="AW918" s="75"/>
      <c r="AX918" s="75"/>
      <c r="AY918" s="75"/>
      <c r="AZ918" s="75"/>
      <c r="BA918" s="73"/>
      <c r="BB918" s="73"/>
      <c r="BC918" s="73"/>
      <c r="BD918" s="75"/>
      <c r="BE918" s="73"/>
      <c r="BF918" s="75"/>
      <c r="BG918" s="73"/>
      <c r="BH918" s="75"/>
      <c r="BI918" s="75"/>
      <c r="BJ918" s="74"/>
      <c r="BK918" s="75"/>
    </row>
    <row r="919" spans="34:63" x14ac:dyDescent="0.25">
      <c r="AH919" s="69"/>
      <c r="AI919" s="70"/>
      <c r="AJ919" s="70"/>
      <c r="AK919" s="71"/>
      <c r="AL919" s="70"/>
      <c r="AM919" s="72"/>
      <c r="AN919" s="70"/>
      <c r="AO919" s="70"/>
      <c r="AP919" s="73"/>
      <c r="AQ919" s="73"/>
      <c r="AR919" s="71"/>
      <c r="AS919" s="73"/>
      <c r="AT919" s="74"/>
      <c r="AU919" s="73"/>
      <c r="AV919" s="74"/>
      <c r="AW919" s="75"/>
      <c r="AX919" s="75"/>
      <c r="AY919" s="75"/>
      <c r="AZ919" s="75"/>
      <c r="BA919" s="73"/>
      <c r="BB919" s="73"/>
      <c r="BC919" s="75"/>
      <c r="BD919" s="75"/>
      <c r="BE919" s="75"/>
      <c r="BF919" s="75"/>
      <c r="BG919" s="75"/>
      <c r="BH919" s="75"/>
      <c r="BI919" s="75"/>
      <c r="BJ919" s="74"/>
      <c r="BK919" s="73"/>
    </row>
    <row r="920" spans="34:63" x14ac:dyDescent="0.25">
      <c r="AH920" s="69"/>
      <c r="AI920" s="70"/>
      <c r="AJ920" s="70"/>
      <c r="AK920" s="71"/>
      <c r="AL920" s="70"/>
      <c r="AM920" s="72"/>
      <c r="AN920" s="70"/>
      <c r="AO920" s="70"/>
      <c r="AP920" s="73"/>
      <c r="AQ920" s="75"/>
      <c r="AR920" s="71"/>
      <c r="AS920" s="75"/>
      <c r="AT920" s="74"/>
      <c r="AU920" s="73"/>
      <c r="AV920" s="74"/>
      <c r="AW920" s="73"/>
      <c r="AX920" s="73"/>
      <c r="AY920" s="73"/>
      <c r="AZ920" s="73"/>
      <c r="BA920" s="73"/>
      <c r="BB920" s="73"/>
      <c r="BC920" s="73"/>
      <c r="BD920" s="73"/>
      <c r="BE920" s="73"/>
      <c r="BF920" s="73"/>
      <c r="BG920" s="73"/>
      <c r="BH920" s="73"/>
      <c r="BI920" s="75"/>
      <c r="BJ920" s="74"/>
      <c r="BK920" s="75"/>
    </row>
    <row r="921" spans="34:63" x14ac:dyDescent="0.25">
      <c r="AH921" s="69"/>
      <c r="AI921" s="70"/>
      <c r="AJ921" s="70"/>
      <c r="AK921" s="77"/>
      <c r="AL921" s="70"/>
      <c r="AM921" s="72"/>
      <c r="AN921" s="70"/>
      <c r="AO921" s="70"/>
      <c r="AP921" s="73"/>
      <c r="AQ921" s="73"/>
      <c r="AR921" s="71"/>
      <c r="AS921" s="73"/>
      <c r="AT921" s="74"/>
      <c r="AU921" s="73"/>
      <c r="AV921" s="74"/>
      <c r="AW921" s="73"/>
      <c r="AX921" s="73"/>
      <c r="AY921" s="73"/>
      <c r="AZ921" s="73"/>
      <c r="BA921" s="73"/>
      <c r="BB921" s="73"/>
      <c r="BC921" s="73"/>
      <c r="BD921" s="73"/>
      <c r="BE921" s="73"/>
      <c r="BF921" s="73"/>
      <c r="BG921" s="73"/>
      <c r="BH921" s="73"/>
      <c r="BI921" s="73"/>
      <c r="BJ921" s="76"/>
      <c r="BK921" s="73"/>
    </row>
    <row r="922" spans="34:63" x14ac:dyDescent="0.25">
      <c r="AH922" s="69"/>
      <c r="AI922" s="70"/>
      <c r="AJ922" s="70"/>
      <c r="AK922" s="71"/>
      <c r="AL922" s="70"/>
      <c r="AM922" s="72"/>
      <c r="AN922" s="70"/>
      <c r="AO922" s="70"/>
      <c r="AP922" s="75"/>
      <c r="AQ922" s="75"/>
      <c r="AR922" s="71"/>
      <c r="AS922" s="75"/>
      <c r="AT922" s="74"/>
      <c r="AU922" s="73"/>
      <c r="AV922" s="74"/>
      <c r="AW922" s="73"/>
      <c r="AX922" s="73"/>
      <c r="AY922" s="73"/>
      <c r="AZ922" s="73"/>
      <c r="BA922" s="73"/>
      <c r="BB922" s="73"/>
      <c r="BC922" s="73"/>
      <c r="BD922" s="73"/>
      <c r="BE922" s="73"/>
      <c r="BF922" s="73"/>
      <c r="BG922" s="73"/>
      <c r="BH922" s="73"/>
      <c r="BI922" s="75"/>
      <c r="BJ922" s="74"/>
      <c r="BK922" s="75"/>
    </row>
    <row r="923" spans="34:63" x14ac:dyDescent="0.25">
      <c r="AH923" s="69"/>
      <c r="AI923" s="70"/>
      <c r="AJ923" s="70"/>
      <c r="AK923" s="71"/>
      <c r="AL923" s="70"/>
      <c r="AM923" s="72"/>
      <c r="AN923" s="70"/>
      <c r="AO923" s="70"/>
      <c r="AP923" s="73"/>
      <c r="AQ923" s="75"/>
      <c r="AR923" s="71"/>
      <c r="AS923" s="75"/>
      <c r="AT923" s="74"/>
      <c r="AU923" s="73"/>
      <c r="AV923" s="74"/>
      <c r="AW923" s="73"/>
      <c r="AX923" s="73"/>
      <c r="AY923" s="73"/>
      <c r="AZ923" s="73"/>
      <c r="BA923" s="73"/>
      <c r="BB923" s="73"/>
      <c r="BC923" s="73"/>
      <c r="BD923" s="73"/>
      <c r="BE923" s="73"/>
      <c r="BF923" s="73"/>
      <c r="BG923" s="73"/>
      <c r="BH923" s="73"/>
      <c r="BI923" s="75"/>
      <c r="BJ923" s="74"/>
      <c r="BK923" s="75"/>
    </row>
    <row r="924" spans="34:63" x14ac:dyDescent="0.25">
      <c r="AH924" s="69"/>
      <c r="AI924" s="70"/>
      <c r="AJ924" s="70"/>
      <c r="AK924" s="71"/>
      <c r="AL924" s="70"/>
      <c r="AM924" s="72"/>
      <c r="AN924" s="70"/>
      <c r="AO924" s="70"/>
      <c r="AP924" s="73"/>
      <c r="AQ924" s="73"/>
      <c r="AR924" s="71"/>
      <c r="AS924" s="73"/>
      <c r="AT924" s="74"/>
      <c r="AU924" s="73"/>
      <c r="AV924" s="74"/>
      <c r="AW924" s="73"/>
      <c r="AX924" s="73"/>
      <c r="AY924" s="73"/>
      <c r="AZ924" s="73"/>
      <c r="BA924" s="73"/>
      <c r="BB924" s="73"/>
      <c r="BC924" s="73"/>
      <c r="BD924" s="73"/>
      <c r="BE924" s="73"/>
      <c r="BF924" s="73"/>
      <c r="BG924" s="73"/>
      <c r="BH924" s="73"/>
      <c r="BI924" s="73"/>
      <c r="BJ924" s="74"/>
      <c r="BK924" s="73"/>
    </row>
    <row r="925" spans="34:63" x14ac:dyDescent="0.25">
      <c r="AH925" s="69"/>
      <c r="AI925" s="70"/>
      <c r="AJ925" s="70"/>
      <c r="AK925" s="71"/>
      <c r="AL925" s="70"/>
      <c r="AM925" s="72"/>
      <c r="AN925" s="70"/>
      <c r="AO925" s="70"/>
      <c r="AP925" s="73"/>
      <c r="AQ925" s="75"/>
      <c r="AR925" s="71"/>
      <c r="AS925" s="75"/>
      <c r="AT925" s="74"/>
      <c r="AU925" s="73"/>
      <c r="AV925" s="74"/>
      <c r="AW925" s="73"/>
      <c r="AX925" s="73"/>
      <c r="AY925" s="73"/>
      <c r="AZ925" s="73"/>
      <c r="BA925" s="73"/>
      <c r="BB925" s="73"/>
      <c r="BC925" s="73"/>
      <c r="BD925" s="73"/>
      <c r="BE925" s="73"/>
      <c r="BF925" s="73"/>
      <c r="BG925" s="73"/>
      <c r="BH925" s="73"/>
      <c r="BI925" s="73"/>
      <c r="BJ925" s="74"/>
      <c r="BK925" s="75"/>
    </row>
    <row r="926" spans="34:63" x14ac:dyDescent="0.25">
      <c r="AH926" s="69"/>
      <c r="AI926" s="70"/>
      <c r="AJ926" s="70"/>
      <c r="AK926" s="77"/>
      <c r="AL926" s="70"/>
      <c r="AM926" s="72"/>
      <c r="AN926" s="70"/>
      <c r="AO926" s="70"/>
      <c r="AP926" s="73"/>
      <c r="AQ926" s="73"/>
      <c r="AR926" s="71"/>
      <c r="AS926" s="73"/>
      <c r="AT926" s="74"/>
      <c r="AU926" s="73"/>
      <c r="AV926" s="74"/>
      <c r="AW926" s="73"/>
      <c r="AX926" s="73"/>
      <c r="AY926" s="73"/>
      <c r="AZ926" s="73"/>
      <c r="BA926" s="73"/>
      <c r="BB926" s="73"/>
      <c r="BC926" s="73"/>
      <c r="BD926" s="73"/>
      <c r="BE926" s="73"/>
      <c r="BF926" s="73"/>
      <c r="BG926" s="73"/>
      <c r="BH926" s="73"/>
      <c r="BI926" s="73"/>
      <c r="BJ926" s="76"/>
      <c r="BK926" s="73"/>
    </row>
    <row r="927" spans="34:63" x14ac:dyDescent="0.25">
      <c r="AH927" s="69"/>
      <c r="AI927" s="70"/>
      <c r="AJ927" s="70"/>
      <c r="AK927" s="71"/>
      <c r="AL927" s="70"/>
      <c r="AM927" s="72"/>
      <c r="AN927" s="70"/>
      <c r="AO927" s="70"/>
      <c r="AP927" s="73"/>
      <c r="AQ927" s="75"/>
      <c r="AR927" s="71"/>
      <c r="AS927" s="75"/>
      <c r="AT927" s="74"/>
      <c r="AU927" s="73"/>
      <c r="AV927" s="74"/>
      <c r="AW927" s="75"/>
      <c r="AX927" s="75"/>
      <c r="AY927" s="75"/>
      <c r="AZ927" s="75"/>
      <c r="BA927" s="73"/>
      <c r="BB927" s="73"/>
      <c r="BC927" s="75"/>
      <c r="BD927" s="75"/>
      <c r="BE927" s="75"/>
      <c r="BF927" s="75"/>
      <c r="BG927" s="75"/>
      <c r="BH927" s="75"/>
      <c r="BI927" s="75"/>
      <c r="BJ927" s="74"/>
      <c r="BK927" s="75"/>
    </row>
    <row r="928" spans="34:63" x14ac:dyDescent="0.25">
      <c r="AH928" s="69"/>
      <c r="AI928" s="70"/>
      <c r="AJ928" s="70"/>
      <c r="AK928" s="71"/>
      <c r="AL928" s="70"/>
      <c r="AM928" s="72"/>
      <c r="AN928" s="70"/>
      <c r="AO928" s="70"/>
      <c r="AP928" s="73"/>
      <c r="AQ928" s="75"/>
      <c r="AR928" s="71"/>
      <c r="AS928" s="75"/>
      <c r="AT928" s="74"/>
      <c r="AU928" s="73"/>
      <c r="AV928" s="74"/>
      <c r="AW928" s="75"/>
      <c r="AX928" s="75"/>
      <c r="AY928" s="75"/>
      <c r="AZ928" s="75"/>
      <c r="BA928" s="73"/>
      <c r="BB928" s="73"/>
      <c r="BC928" s="75"/>
      <c r="BD928" s="75"/>
      <c r="BE928" s="75"/>
      <c r="BF928" s="75"/>
      <c r="BG928" s="75"/>
      <c r="BH928" s="75"/>
      <c r="BI928" s="75"/>
      <c r="BJ928" s="74"/>
      <c r="BK928" s="75"/>
    </row>
    <row r="929" spans="34:63" x14ac:dyDescent="0.25">
      <c r="AH929" s="69"/>
      <c r="AI929" s="70"/>
      <c r="AJ929" s="70"/>
      <c r="AK929" s="71"/>
      <c r="AL929" s="70"/>
      <c r="AM929" s="72"/>
      <c r="AN929" s="70"/>
      <c r="AO929" s="70"/>
      <c r="AP929" s="75"/>
      <c r="AQ929" s="75"/>
      <c r="AR929" s="71"/>
      <c r="AS929" s="75"/>
      <c r="AT929" s="74"/>
      <c r="AU929" s="73"/>
      <c r="AV929" s="74"/>
      <c r="AW929" s="73"/>
      <c r="AX929" s="73"/>
      <c r="AY929" s="73"/>
      <c r="AZ929" s="73"/>
      <c r="BA929" s="73"/>
      <c r="BB929" s="73"/>
      <c r="BC929" s="73"/>
      <c r="BD929" s="73"/>
      <c r="BE929" s="73"/>
      <c r="BF929" s="73"/>
      <c r="BG929" s="73"/>
      <c r="BH929" s="73"/>
      <c r="BI929" s="73"/>
      <c r="BJ929" s="74"/>
      <c r="BK929" s="75"/>
    </row>
    <row r="930" spans="34:63" x14ac:dyDescent="0.25">
      <c r="AH930" s="69"/>
      <c r="AI930" s="70"/>
      <c r="AJ930" s="70"/>
      <c r="AK930" s="71"/>
      <c r="AL930" s="70"/>
      <c r="AM930" s="72"/>
      <c r="AN930" s="70"/>
      <c r="AO930" s="70"/>
      <c r="AP930" s="75"/>
      <c r="AQ930" s="75"/>
      <c r="AR930" s="71"/>
      <c r="AS930" s="75"/>
      <c r="AT930" s="74"/>
      <c r="AU930" s="73"/>
      <c r="AV930" s="74"/>
      <c r="AW930" s="75"/>
      <c r="AX930" s="75"/>
      <c r="AY930" s="75"/>
      <c r="AZ930" s="75"/>
      <c r="BA930" s="73"/>
      <c r="BB930" s="73"/>
      <c r="BC930" s="75"/>
      <c r="BD930" s="75"/>
      <c r="BE930" s="75"/>
      <c r="BF930" s="75"/>
      <c r="BG930" s="75"/>
      <c r="BH930" s="75"/>
      <c r="BI930" s="75"/>
      <c r="BJ930" s="74"/>
      <c r="BK930" s="75"/>
    </row>
    <row r="931" spans="34:63" x14ac:dyDescent="0.25">
      <c r="AH931" s="69"/>
      <c r="AI931" s="70"/>
      <c r="AJ931" s="70"/>
      <c r="AK931" s="71"/>
      <c r="AL931" s="70"/>
      <c r="AM931" s="72"/>
      <c r="AN931" s="70"/>
      <c r="AO931" s="70"/>
      <c r="AP931" s="75"/>
      <c r="AQ931" s="75"/>
      <c r="AR931" s="71"/>
      <c r="AS931" s="75"/>
      <c r="AT931" s="74"/>
      <c r="AU931" s="73"/>
      <c r="AV931" s="74"/>
      <c r="AW931" s="75"/>
      <c r="AX931" s="75"/>
      <c r="AY931" s="75"/>
      <c r="AZ931" s="75"/>
      <c r="BA931" s="75"/>
      <c r="BB931" s="75"/>
      <c r="BC931" s="73"/>
      <c r="BD931" s="73"/>
      <c r="BE931" s="73"/>
      <c r="BF931" s="73"/>
      <c r="BG931" s="73"/>
      <c r="BH931" s="73"/>
      <c r="BI931" s="75"/>
      <c r="BJ931" s="74"/>
      <c r="BK931" s="75"/>
    </row>
    <row r="932" spans="34:63" x14ac:dyDescent="0.25">
      <c r="AH932" s="69"/>
      <c r="AI932" s="70"/>
      <c r="AJ932" s="70"/>
      <c r="AK932" s="71"/>
      <c r="AL932" s="70"/>
      <c r="AM932" s="72"/>
      <c r="AN932" s="70"/>
      <c r="AO932" s="70"/>
      <c r="AP932" s="75"/>
      <c r="AQ932" s="75"/>
      <c r="AR932" s="71"/>
      <c r="AS932" s="75"/>
      <c r="AT932" s="74"/>
      <c r="AU932" s="73"/>
      <c r="AV932" s="74"/>
      <c r="AW932" s="73"/>
      <c r="AX932" s="73"/>
      <c r="AY932" s="73"/>
      <c r="AZ932" s="73"/>
      <c r="BA932" s="73"/>
      <c r="BB932" s="73"/>
      <c r="BC932" s="73"/>
      <c r="BD932" s="73"/>
      <c r="BE932" s="73"/>
      <c r="BF932" s="73"/>
      <c r="BG932" s="73"/>
      <c r="BH932" s="73"/>
      <c r="BI932" s="75"/>
      <c r="BJ932" s="74"/>
      <c r="BK932" s="75"/>
    </row>
    <row r="933" spans="34:63" x14ac:dyDescent="0.25">
      <c r="AH933" s="69"/>
      <c r="AI933" s="70"/>
      <c r="AJ933" s="70"/>
      <c r="AK933" s="71"/>
      <c r="AL933" s="70"/>
      <c r="AM933" s="72"/>
      <c r="AN933" s="70"/>
      <c r="AO933" s="70"/>
      <c r="AP933" s="73"/>
      <c r="AQ933" s="73"/>
      <c r="AR933" s="71"/>
      <c r="AS933" s="73"/>
      <c r="AT933" s="74"/>
      <c r="AU933" s="73"/>
      <c r="AV933" s="74"/>
      <c r="AW933" s="73"/>
      <c r="AX933" s="73"/>
      <c r="AY933" s="73"/>
      <c r="AZ933" s="73"/>
      <c r="BA933" s="73"/>
      <c r="BB933" s="73"/>
      <c r="BC933" s="73"/>
      <c r="BD933" s="73"/>
      <c r="BE933" s="73"/>
      <c r="BF933" s="73"/>
      <c r="BG933" s="73"/>
      <c r="BH933" s="73"/>
      <c r="BI933" s="73"/>
      <c r="BJ933" s="74"/>
      <c r="BK933" s="73"/>
    </row>
    <row r="934" spans="34:63" x14ac:dyDescent="0.25">
      <c r="AH934" s="69"/>
      <c r="AI934" s="70"/>
      <c r="AJ934" s="70"/>
      <c r="AK934" s="71"/>
      <c r="AL934" s="70"/>
      <c r="AM934" s="72"/>
      <c r="AN934" s="70"/>
      <c r="AO934" s="70"/>
      <c r="AP934" s="75"/>
      <c r="AQ934" s="75"/>
      <c r="AR934" s="71"/>
      <c r="AS934" s="75"/>
      <c r="AT934" s="74"/>
      <c r="AU934" s="73"/>
      <c r="AV934" s="74"/>
      <c r="AW934" s="73"/>
      <c r="AX934" s="73"/>
      <c r="AY934" s="73"/>
      <c r="AZ934" s="73"/>
      <c r="BA934" s="73"/>
      <c r="BB934" s="73"/>
      <c r="BC934" s="73"/>
      <c r="BD934" s="73"/>
      <c r="BE934" s="73"/>
      <c r="BF934" s="73"/>
      <c r="BG934" s="73"/>
      <c r="BH934" s="73"/>
      <c r="BI934" s="75"/>
      <c r="BJ934" s="74"/>
      <c r="BK934" s="75"/>
    </row>
    <row r="935" spans="34:63" x14ac:dyDescent="0.25">
      <c r="AH935" s="69"/>
      <c r="AI935" s="70"/>
      <c r="AJ935" s="70"/>
      <c r="AK935" s="71"/>
      <c r="AL935" s="70"/>
      <c r="AM935" s="72"/>
      <c r="AN935" s="70"/>
      <c r="AO935" s="70"/>
      <c r="AP935" s="75"/>
      <c r="AQ935" s="73"/>
      <c r="AR935" s="71"/>
      <c r="AS935" s="75"/>
      <c r="AT935" s="74"/>
      <c r="AU935" s="73"/>
      <c r="AV935" s="74"/>
      <c r="AW935" s="73"/>
      <c r="AX935" s="73"/>
      <c r="AY935" s="73"/>
      <c r="AZ935" s="73"/>
      <c r="BA935" s="73"/>
      <c r="BB935" s="73"/>
      <c r="BC935" s="73"/>
      <c r="BD935" s="73"/>
      <c r="BE935" s="73"/>
      <c r="BF935" s="73"/>
      <c r="BG935" s="73"/>
      <c r="BH935" s="73"/>
      <c r="BI935" s="73"/>
      <c r="BJ935" s="74"/>
      <c r="BK935" s="75"/>
    </row>
    <row r="936" spans="34:63" x14ac:dyDescent="0.25">
      <c r="AH936" s="69"/>
      <c r="AI936" s="70"/>
      <c r="AJ936" s="70"/>
      <c r="AK936" s="71"/>
      <c r="AL936" s="70"/>
      <c r="AM936" s="72"/>
      <c r="AN936" s="70"/>
      <c r="AO936" s="70"/>
      <c r="AP936" s="75"/>
      <c r="AQ936" s="75"/>
      <c r="AR936" s="71"/>
      <c r="AS936" s="75"/>
      <c r="AT936" s="74"/>
      <c r="AU936" s="73"/>
      <c r="AV936" s="74"/>
      <c r="AW936" s="73"/>
      <c r="AX936" s="73"/>
      <c r="AY936" s="73"/>
      <c r="AZ936" s="73"/>
      <c r="BA936" s="73"/>
      <c r="BB936" s="73"/>
      <c r="BC936" s="73"/>
      <c r="BD936" s="73"/>
      <c r="BE936" s="73"/>
      <c r="BF936" s="73"/>
      <c r="BG936" s="73"/>
      <c r="BH936" s="73"/>
      <c r="BI936" s="73"/>
      <c r="BJ936" s="74"/>
      <c r="BK936" s="75"/>
    </row>
    <row r="937" spans="34:63" x14ac:dyDescent="0.25">
      <c r="AH937" s="69"/>
      <c r="AI937" s="70"/>
      <c r="AJ937" s="70"/>
      <c r="AK937" s="71"/>
      <c r="AL937" s="70"/>
      <c r="AM937" s="72"/>
      <c r="AN937" s="70"/>
      <c r="AO937" s="70"/>
      <c r="AP937" s="75"/>
      <c r="AQ937" s="75"/>
      <c r="AR937" s="71"/>
      <c r="AS937" s="75"/>
      <c r="AT937" s="74"/>
      <c r="AU937" s="73"/>
      <c r="AV937" s="74"/>
      <c r="AW937" s="73"/>
      <c r="AX937" s="73"/>
      <c r="AY937" s="73"/>
      <c r="AZ937" s="73"/>
      <c r="BA937" s="73"/>
      <c r="BB937" s="73"/>
      <c r="BC937" s="73"/>
      <c r="BD937" s="73"/>
      <c r="BE937" s="73"/>
      <c r="BF937" s="73"/>
      <c r="BG937" s="73"/>
      <c r="BH937" s="73"/>
      <c r="BI937" s="75"/>
      <c r="BJ937" s="74"/>
      <c r="BK937" s="75"/>
    </row>
    <row r="938" spans="34:63" x14ac:dyDescent="0.25">
      <c r="AH938" s="69"/>
      <c r="AI938" s="70"/>
      <c r="AJ938" s="70"/>
      <c r="AK938" s="71"/>
      <c r="AL938" s="70"/>
      <c r="AM938" s="72"/>
      <c r="AN938" s="70"/>
      <c r="AO938" s="70"/>
      <c r="AP938" s="73"/>
      <c r="AQ938" s="75"/>
      <c r="AR938" s="71"/>
      <c r="AS938" s="75"/>
      <c r="AT938" s="74"/>
      <c r="AU938" s="73"/>
      <c r="AV938" s="74"/>
      <c r="AW938" s="73"/>
      <c r="AX938" s="73"/>
      <c r="AY938" s="73"/>
      <c r="AZ938" s="73"/>
      <c r="BA938" s="73"/>
      <c r="BB938" s="73"/>
      <c r="BC938" s="73"/>
      <c r="BD938" s="73"/>
      <c r="BE938" s="73"/>
      <c r="BF938" s="73"/>
      <c r="BG938" s="73"/>
      <c r="BH938" s="73"/>
      <c r="BI938" s="75"/>
      <c r="BJ938" s="74"/>
      <c r="BK938" s="75"/>
    </row>
    <row r="939" spans="34:63" x14ac:dyDescent="0.25">
      <c r="AH939" s="69"/>
      <c r="AI939" s="70"/>
      <c r="AJ939" s="70"/>
      <c r="AK939" s="71"/>
      <c r="AL939" s="70"/>
      <c r="AM939" s="72"/>
      <c r="AN939" s="70"/>
      <c r="AO939" s="70"/>
      <c r="AP939" s="75"/>
      <c r="AQ939" s="73"/>
      <c r="AR939" s="71"/>
      <c r="AS939" s="75"/>
      <c r="AT939" s="74"/>
      <c r="AU939" s="73"/>
      <c r="AV939" s="74"/>
      <c r="AW939" s="73"/>
      <c r="AX939" s="73"/>
      <c r="AY939" s="73"/>
      <c r="AZ939" s="73"/>
      <c r="BA939" s="73"/>
      <c r="BB939" s="73"/>
      <c r="BC939" s="73"/>
      <c r="BD939" s="73"/>
      <c r="BE939" s="73"/>
      <c r="BF939" s="73"/>
      <c r="BG939" s="73"/>
      <c r="BH939" s="73"/>
      <c r="BI939" s="73"/>
      <c r="BJ939" s="74"/>
      <c r="BK939" s="75"/>
    </row>
    <row r="940" spans="34:63" x14ac:dyDescent="0.25">
      <c r="AH940" s="69"/>
      <c r="AI940" s="70"/>
      <c r="AJ940" s="70"/>
      <c r="AK940" s="71"/>
      <c r="AL940" s="70"/>
      <c r="AM940" s="72"/>
      <c r="AN940" s="70"/>
      <c r="AO940" s="70"/>
      <c r="AP940" s="75"/>
      <c r="AQ940" s="75"/>
      <c r="AR940" s="71"/>
      <c r="AS940" s="75"/>
      <c r="AT940" s="74"/>
      <c r="AU940" s="73"/>
      <c r="AV940" s="74"/>
      <c r="AW940" s="73"/>
      <c r="AX940" s="73"/>
      <c r="AY940" s="73"/>
      <c r="AZ940" s="73"/>
      <c r="BA940" s="73"/>
      <c r="BB940" s="73"/>
      <c r="BC940" s="73"/>
      <c r="BD940" s="73"/>
      <c r="BE940" s="73"/>
      <c r="BF940" s="73"/>
      <c r="BG940" s="73"/>
      <c r="BH940" s="73"/>
      <c r="BI940" s="75"/>
      <c r="BJ940" s="74"/>
      <c r="BK940" s="75"/>
    </row>
    <row r="941" spans="34:63" x14ac:dyDescent="0.25">
      <c r="AH941" s="69"/>
      <c r="AI941" s="70"/>
      <c r="AJ941" s="70"/>
      <c r="AK941" s="71"/>
      <c r="AL941" s="70"/>
      <c r="AM941" s="72"/>
      <c r="AN941" s="70"/>
      <c r="AO941" s="70"/>
      <c r="AP941" s="75"/>
      <c r="AQ941" s="75"/>
      <c r="AR941" s="71"/>
      <c r="AS941" s="75"/>
      <c r="AT941" s="74"/>
      <c r="AU941" s="73"/>
      <c r="AV941" s="74"/>
      <c r="AW941" s="73"/>
      <c r="AX941" s="73"/>
      <c r="AY941" s="73"/>
      <c r="AZ941" s="73"/>
      <c r="BA941" s="73"/>
      <c r="BB941" s="73"/>
      <c r="BC941" s="73"/>
      <c r="BD941" s="73"/>
      <c r="BE941" s="73"/>
      <c r="BF941" s="73"/>
      <c r="BG941" s="73"/>
      <c r="BH941" s="73"/>
      <c r="BI941" s="75"/>
      <c r="BJ941" s="74"/>
      <c r="BK941" s="75"/>
    </row>
    <row r="942" spans="34:63" x14ac:dyDescent="0.25">
      <c r="AH942" s="69"/>
      <c r="AI942" s="70"/>
      <c r="AJ942" s="70"/>
      <c r="AK942" s="75"/>
      <c r="AL942" s="70"/>
      <c r="AM942" s="72"/>
      <c r="AN942" s="70"/>
      <c r="AO942" s="70"/>
      <c r="AP942" s="75"/>
      <c r="AQ942" s="75"/>
      <c r="AR942" s="71"/>
      <c r="AS942" s="75"/>
      <c r="AT942" s="74"/>
      <c r="AU942" s="73"/>
      <c r="AV942" s="74"/>
      <c r="AW942" s="75"/>
      <c r="AX942" s="75"/>
      <c r="AY942" s="75"/>
      <c r="AZ942" s="75"/>
      <c r="BA942" s="73"/>
      <c r="BB942" s="73"/>
      <c r="BC942" s="75"/>
      <c r="BD942" s="75"/>
      <c r="BE942" s="75"/>
      <c r="BF942" s="75"/>
      <c r="BG942" s="75"/>
      <c r="BH942" s="75"/>
      <c r="BI942" s="75"/>
      <c r="BJ942" s="75"/>
      <c r="BK942" s="75"/>
    </row>
    <row r="943" spans="34:63" x14ac:dyDescent="0.25">
      <c r="AH943" s="69"/>
      <c r="AI943" s="70"/>
      <c r="AJ943" s="70"/>
      <c r="AK943" s="71"/>
      <c r="AL943" s="70"/>
      <c r="AM943" s="72"/>
      <c r="AN943" s="70"/>
      <c r="AO943" s="70"/>
      <c r="AP943" s="75"/>
      <c r="AQ943" s="75"/>
      <c r="AR943" s="71"/>
      <c r="AS943" s="75"/>
      <c r="AT943" s="74"/>
      <c r="AU943" s="73"/>
      <c r="AV943" s="74"/>
      <c r="AW943" s="73"/>
      <c r="AX943" s="73"/>
      <c r="AY943" s="73"/>
      <c r="AZ943" s="73"/>
      <c r="BA943" s="73"/>
      <c r="BB943" s="73"/>
      <c r="BC943" s="73"/>
      <c r="BD943" s="73"/>
      <c r="BE943" s="73"/>
      <c r="BF943" s="73"/>
      <c r="BG943" s="73"/>
      <c r="BH943" s="73"/>
      <c r="BI943" s="73"/>
      <c r="BJ943" s="74"/>
      <c r="BK943" s="75"/>
    </row>
    <row r="944" spans="34:63" x14ac:dyDescent="0.25">
      <c r="AH944" s="69"/>
      <c r="AI944" s="70"/>
      <c r="AJ944" s="70"/>
      <c r="AK944" s="71"/>
      <c r="AL944" s="70"/>
      <c r="AM944" s="72"/>
      <c r="AN944" s="70"/>
      <c r="AO944" s="70"/>
      <c r="AP944" s="73"/>
      <c r="AQ944" s="75"/>
      <c r="AR944" s="71"/>
      <c r="AS944" s="75"/>
      <c r="AT944" s="74"/>
      <c r="AU944" s="73"/>
      <c r="AV944" s="74"/>
      <c r="AW944" s="75"/>
      <c r="AX944" s="75"/>
      <c r="AY944" s="75"/>
      <c r="AZ944" s="75"/>
      <c r="BA944" s="73"/>
      <c r="BB944" s="73"/>
      <c r="BC944" s="73"/>
      <c r="BD944" s="75"/>
      <c r="BE944" s="73"/>
      <c r="BF944" s="75"/>
      <c r="BG944" s="73"/>
      <c r="BH944" s="75"/>
      <c r="BI944" s="75"/>
      <c r="BJ944" s="74"/>
      <c r="BK944" s="75"/>
    </row>
    <row r="945" spans="34:63" x14ac:dyDescent="0.25">
      <c r="AH945" s="69"/>
      <c r="AI945" s="70"/>
      <c r="AJ945" s="70"/>
      <c r="AK945" s="71"/>
      <c r="AL945" s="70"/>
      <c r="AM945" s="72"/>
      <c r="AN945" s="70"/>
      <c r="AO945" s="70"/>
      <c r="AP945" s="73"/>
      <c r="AQ945" s="73"/>
      <c r="AR945" s="71"/>
      <c r="AS945" s="73"/>
      <c r="AT945" s="74"/>
      <c r="AU945" s="73"/>
      <c r="AV945" s="74"/>
      <c r="AW945" s="73"/>
      <c r="AX945" s="73"/>
      <c r="AY945" s="73"/>
      <c r="AZ945" s="73"/>
      <c r="BA945" s="73"/>
      <c r="BB945" s="73"/>
      <c r="BC945" s="73"/>
      <c r="BD945" s="73"/>
      <c r="BE945" s="73"/>
      <c r="BF945" s="73"/>
      <c r="BG945" s="73"/>
      <c r="BH945" s="73"/>
      <c r="BI945" s="75"/>
      <c r="BJ945" s="74"/>
      <c r="BK945" s="73"/>
    </row>
    <row r="946" spans="34:63" x14ac:dyDescent="0.25">
      <c r="AH946" s="69"/>
      <c r="AI946" s="70"/>
      <c r="AJ946" s="70"/>
      <c r="AK946" s="71"/>
      <c r="AL946" s="70"/>
      <c r="AM946" s="72"/>
      <c r="AN946" s="70"/>
      <c r="AO946" s="70"/>
      <c r="AP946" s="73"/>
      <c r="AQ946" s="75"/>
      <c r="AR946" s="71"/>
      <c r="AS946" s="75"/>
      <c r="AT946" s="74"/>
      <c r="AU946" s="73"/>
      <c r="AV946" s="74"/>
      <c r="AW946" s="73"/>
      <c r="AX946" s="73"/>
      <c r="AY946" s="73"/>
      <c r="AZ946" s="73"/>
      <c r="BA946" s="73"/>
      <c r="BB946" s="73"/>
      <c r="BC946" s="73"/>
      <c r="BD946" s="73"/>
      <c r="BE946" s="73"/>
      <c r="BF946" s="73"/>
      <c r="BG946" s="73"/>
      <c r="BH946" s="73"/>
      <c r="BI946" s="75"/>
      <c r="BJ946" s="74"/>
      <c r="BK946" s="75"/>
    </row>
    <row r="947" spans="34:63" x14ac:dyDescent="0.25">
      <c r="AH947" s="69"/>
      <c r="AI947" s="70"/>
      <c r="AJ947" s="70"/>
      <c r="AK947" s="75"/>
      <c r="AL947" s="70"/>
      <c r="AM947" s="72"/>
      <c r="AN947" s="70"/>
      <c r="AO947" s="70"/>
      <c r="AP947" s="73"/>
      <c r="AQ947" s="75"/>
      <c r="AR947" s="71"/>
      <c r="AS947" s="75"/>
      <c r="AT947" s="74"/>
      <c r="AU947" s="73"/>
      <c r="AV947" s="74"/>
      <c r="AW947" s="73"/>
      <c r="AX947" s="73"/>
      <c r="AY947" s="73"/>
      <c r="AZ947" s="73"/>
      <c r="BA947" s="73"/>
      <c r="BB947" s="73"/>
      <c r="BC947" s="73"/>
      <c r="BD947" s="73"/>
      <c r="BE947" s="73"/>
      <c r="BF947" s="73"/>
      <c r="BG947" s="73"/>
      <c r="BH947" s="73"/>
      <c r="BI947" s="73"/>
      <c r="BJ947" s="75"/>
      <c r="BK947" s="75"/>
    </row>
    <row r="948" spans="34:63" x14ac:dyDescent="0.25">
      <c r="AH948" s="69"/>
      <c r="AI948" s="70"/>
      <c r="AJ948" s="70"/>
      <c r="AK948" s="71"/>
      <c r="AL948" s="70"/>
      <c r="AM948" s="72"/>
      <c r="AN948" s="70"/>
      <c r="AO948" s="70"/>
      <c r="AP948" s="75"/>
      <c r="AQ948" s="73"/>
      <c r="AR948" s="71"/>
      <c r="AS948" s="75"/>
      <c r="AT948" s="74"/>
      <c r="AU948" s="73"/>
      <c r="AV948" s="74"/>
      <c r="AW948" s="73"/>
      <c r="AX948" s="73"/>
      <c r="AY948" s="73"/>
      <c r="AZ948" s="73"/>
      <c r="BA948" s="73"/>
      <c r="BB948" s="73"/>
      <c r="BC948" s="73"/>
      <c r="BD948" s="73"/>
      <c r="BE948" s="73"/>
      <c r="BF948" s="73"/>
      <c r="BG948" s="73"/>
      <c r="BH948" s="73"/>
      <c r="BI948" s="73"/>
      <c r="BJ948" s="74"/>
      <c r="BK948" s="75"/>
    </row>
    <row r="949" spans="34:63" x14ac:dyDescent="0.25">
      <c r="AH949" s="69"/>
      <c r="AI949" s="70"/>
      <c r="AJ949" s="70"/>
      <c r="AK949" s="71"/>
      <c r="AL949" s="70"/>
      <c r="AM949" s="72"/>
      <c r="AN949" s="70"/>
      <c r="AO949" s="70"/>
      <c r="AP949" s="73"/>
      <c r="AQ949" s="73"/>
      <c r="AR949" s="71"/>
      <c r="AS949" s="73"/>
      <c r="AT949" s="74"/>
      <c r="AU949" s="73"/>
      <c r="AV949" s="74"/>
      <c r="AW949" s="75"/>
      <c r="AX949" s="75"/>
      <c r="AY949" s="75"/>
      <c r="AZ949" s="75"/>
      <c r="BA949" s="73"/>
      <c r="BB949" s="73"/>
      <c r="BC949" s="73"/>
      <c r="BD949" s="75"/>
      <c r="BE949" s="73"/>
      <c r="BF949" s="75"/>
      <c r="BG949" s="73"/>
      <c r="BH949" s="75"/>
      <c r="BI949" s="75"/>
      <c r="BJ949" s="74"/>
      <c r="BK949" s="73"/>
    </row>
    <row r="950" spans="34:63" x14ac:dyDescent="0.25">
      <c r="AH950" s="69"/>
      <c r="AI950" s="70"/>
      <c r="AJ950" s="70"/>
      <c r="AK950" s="71"/>
      <c r="AL950" s="70"/>
      <c r="AM950" s="72"/>
      <c r="AN950" s="70"/>
      <c r="AO950" s="70"/>
      <c r="AP950" s="73"/>
      <c r="AQ950" s="75"/>
      <c r="AR950" s="71"/>
      <c r="AS950" s="75"/>
      <c r="AT950" s="74"/>
      <c r="AU950" s="73"/>
      <c r="AV950" s="74"/>
      <c r="AW950" s="73"/>
      <c r="AX950" s="73"/>
      <c r="AY950" s="73"/>
      <c r="AZ950" s="73"/>
      <c r="BA950" s="73"/>
      <c r="BB950" s="73"/>
      <c r="BC950" s="73"/>
      <c r="BD950" s="73"/>
      <c r="BE950" s="73"/>
      <c r="BF950" s="73"/>
      <c r="BG950" s="73"/>
      <c r="BH950" s="73"/>
      <c r="BI950" s="73"/>
      <c r="BJ950" s="74"/>
      <c r="BK950" s="75"/>
    </row>
    <row r="951" spans="34:63" x14ac:dyDescent="0.25">
      <c r="AH951" s="69"/>
      <c r="AI951" s="70"/>
      <c r="AJ951" s="70"/>
      <c r="AK951" s="71"/>
      <c r="AL951" s="70"/>
      <c r="AM951" s="72"/>
      <c r="AN951" s="70"/>
      <c r="AO951" s="70"/>
      <c r="AP951" s="73"/>
      <c r="AQ951" s="73"/>
      <c r="AR951" s="71"/>
      <c r="AS951" s="73"/>
      <c r="AT951" s="74"/>
      <c r="AU951" s="73"/>
      <c r="AV951" s="74"/>
      <c r="AW951" s="73"/>
      <c r="AX951" s="73"/>
      <c r="AY951" s="73"/>
      <c r="AZ951" s="73"/>
      <c r="BA951" s="73"/>
      <c r="BB951" s="73"/>
      <c r="BC951" s="73"/>
      <c r="BD951" s="73"/>
      <c r="BE951" s="73"/>
      <c r="BF951" s="73"/>
      <c r="BG951" s="73"/>
      <c r="BH951" s="73"/>
      <c r="BI951" s="73"/>
      <c r="BJ951" s="74"/>
      <c r="BK951" s="73"/>
    </row>
    <row r="952" spans="34:63" x14ac:dyDescent="0.25">
      <c r="AH952" s="69"/>
      <c r="AI952" s="70"/>
      <c r="AJ952" s="70"/>
      <c r="AK952" s="71"/>
      <c r="AL952" s="70"/>
      <c r="AM952" s="72"/>
      <c r="AN952" s="70"/>
      <c r="AO952" s="70"/>
      <c r="AP952" s="75"/>
      <c r="AQ952" s="75"/>
      <c r="AR952" s="71"/>
      <c r="AS952" s="75"/>
      <c r="AT952" s="74"/>
      <c r="AU952" s="73"/>
      <c r="AV952" s="74"/>
      <c r="AW952" s="73"/>
      <c r="AX952" s="73"/>
      <c r="AY952" s="73"/>
      <c r="AZ952" s="73"/>
      <c r="BA952" s="73"/>
      <c r="BB952" s="73"/>
      <c r="BC952" s="73"/>
      <c r="BD952" s="73"/>
      <c r="BE952" s="73"/>
      <c r="BF952" s="73"/>
      <c r="BG952" s="73"/>
      <c r="BH952" s="73"/>
      <c r="BI952" s="73"/>
      <c r="BJ952" s="74"/>
      <c r="BK952" s="75"/>
    </row>
    <row r="953" spans="34:63" x14ac:dyDescent="0.25">
      <c r="AH953" s="69"/>
      <c r="AI953" s="70"/>
      <c r="AJ953" s="70"/>
      <c r="AK953" s="71"/>
      <c r="AL953" s="70"/>
      <c r="AM953" s="72"/>
      <c r="AN953" s="70"/>
      <c r="AO953" s="70"/>
      <c r="AP953" s="75"/>
      <c r="AQ953" s="75"/>
      <c r="AR953" s="71"/>
      <c r="AS953" s="75"/>
      <c r="AT953" s="74"/>
      <c r="AU953" s="73"/>
      <c r="AV953" s="74"/>
      <c r="AW953" s="75"/>
      <c r="AX953" s="75"/>
      <c r="AY953" s="75"/>
      <c r="AZ953" s="75"/>
      <c r="BA953" s="75"/>
      <c r="BB953" s="75"/>
      <c r="BC953" s="73"/>
      <c r="BD953" s="75"/>
      <c r="BE953" s="73"/>
      <c r="BF953" s="75"/>
      <c r="BG953" s="73"/>
      <c r="BH953" s="75"/>
      <c r="BI953" s="75"/>
      <c r="BJ953" s="74"/>
      <c r="BK953" s="75"/>
    </row>
    <row r="954" spans="34:63" x14ac:dyDescent="0.25">
      <c r="AH954" s="69"/>
      <c r="AI954" s="70"/>
      <c r="AJ954" s="70"/>
      <c r="AK954" s="71"/>
      <c r="AL954" s="70"/>
      <c r="AM954" s="72"/>
      <c r="AN954" s="70"/>
      <c r="AO954" s="70"/>
      <c r="AP954" s="73"/>
      <c r="AQ954" s="75"/>
      <c r="AR954" s="71"/>
      <c r="AS954" s="75"/>
      <c r="AT954" s="74"/>
      <c r="AU954" s="73"/>
      <c r="AV954" s="74"/>
      <c r="AW954" s="75"/>
      <c r="AX954" s="75"/>
      <c r="AY954" s="75"/>
      <c r="AZ954" s="75"/>
      <c r="BA954" s="73"/>
      <c r="BB954" s="73"/>
      <c r="BC954" s="73"/>
      <c r="BD954" s="73"/>
      <c r="BE954" s="73"/>
      <c r="BF954" s="73"/>
      <c r="BG954" s="73"/>
      <c r="BH954" s="73"/>
      <c r="BI954" s="75"/>
      <c r="BJ954" s="74"/>
      <c r="BK954" s="75"/>
    </row>
    <row r="955" spans="34:63" x14ac:dyDescent="0.25">
      <c r="AH955" s="69"/>
      <c r="AI955" s="70"/>
      <c r="AJ955" s="70"/>
      <c r="AK955" s="71"/>
      <c r="AL955" s="70"/>
      <c r="AM955" s="72"/>
      <c r="AN955" s="70"/>
      <c r="AO955" s="70"/>
      <c r="AP955" s="75"/>
      <c r="AQ955" s="75"/>
      <c r="AR955" s="71"/>
      <c r="AS955" s="75"/>
      <c r="AT955" s="74"/>
      <c r="AU955" s="73"/>
      <c r="AV955" s="74"/>
      <c r="AW955" s="75"/>
      <c r="AX955" s="75"/>
      <c r="AY955" s="75"/>
      <c r="AZ955" s="75"/>
      <c r="BA955" s="73"/>
      <c r="BB955" s="73"/>
      <c r="BC955" s="73"/>
      <c r="BD955" s="75"/>
      <c r="BE955" s="73"/>
      <c r="BF955" s="75"/>
      <c r="BG955" s="73"/>
      <c r="BH955" s="75"/>
      <c r="BI955" s="75"/>
      <c r="BJ955" s="74"/>
      <c r="BK955" s="75"/>
    </row>
    <row r="956" spans="34:63" x14ac:dyDescent="0.25">
      <c r="AH956" s="69"/>
      <c r="AI956" s="70"/>
      <c r="AJ956" s="70"/>
      <c r="AK956" s="71"/>
      <c r="AL956" s="70"/>
      <c r="AM956" s="72"/>
      <c r="AN956" s="70"/>
      <c r="AO956" s="70"/>
      <c r="AP956" s="73"/>
      <c r="AQ956" s="73"/>
      <c r="AR956" s="71"/>
      <c r="AS956" s="73"/>
      <c r="AT956" s="74"/>
      <c r="AU956" s="73"/>
      <c r="AV956" s="74"/>
      <c r="AW956" s="73"/>
      <c r="AX956" s="73"/>
      <c r="AY956" s="73"/>
      <c r="AZ956" s="73"/>
      <c r="BA956" s="73"/>
      <c r="BB956" s="73"/>
      <c r="BC956" s="73"/>
      <c r="BD956" s="73"/>
      <c r="BE956" s="73"/>
      <c r="BF956" s="73"/>
      <c r="BG956" s="73"/>
      <c r="BH956" s="73"/>
      <c r="BI956" s="73"/>
      <c r="BJ956" s="74"/>
      <c r="BK956" s="73"/>
    </row>
    <row r="957" spans="34:63" x14ac:dyDescent="0.25">
      <c r="AH957" s="69"/>
      <c r="AI957" s="70"/>
      <c r="AJ957" s="70"/>
      <c r="AK957" s="71"/>
      <c r="AL957" s="70"/>
      <c r="AM957" s="72"/>
      <c r="AN957" s="70"/>
      <c r="AO957" s="70"/>
      <c r="AP957" s="75"/>
      <c r="AQ957" s="75"/>
      <c r="AR957" s="71"/>
      <c r="AS957" s="75"/>
      <c r="AT957" s="74"/>
      <c r="AU957" s="73"/>
      <c r="AV957" s="74"/>
      <c r="AW957" s="73"/>
      <c r="AX957" s="73"/>
      <c r="AY957" s="73"/>
      <c r="AZ957" s="73"/>
      <c r="BA957" s="73"/>
      <c r="BB957" s="73"/>
      <c r="BC957" s="73"/>
      <c r="BD957" s="73"/>
      <c r="BE957" s="73"/>
      <c r="BF957" s="73"/>
      <c r="BG957" s="73"/>
      <c r="BH957" s="73"/>
      <c r="BI957" s="75"/>
      <c r="BJ957" s="74"/>
      <c r="BK957" s="75"/>
    </row>
    <row r="958" spans="34:63" x14ac:dyDescent="0.25">
      <c r="AH958" s="69"/>
      <c r="AI958" s="70"/>
      <c r="AJ958" s="70"/>
      <c r="AK958" s="71"/>
      <c r="AL958" s="70"/>
      <c r="AM958" s="72"/>
      <c r="AN958" s="70"/>
      <c r="AO958" s="70"/>
      <c r="AP958" s="75"/>
      <c r="AQ958" s="75"/>
      <c r="AR958" s="71"/>
      <c r="AS958" s="75"/>
      <c r="AT958" s="74"/>
      <c r="AU958" s="73"/>
      <c r="AV958" s="74"/>
      <c r="AW958" s="75"/>
      <c r="AX958" s="75"/>
      <c r="AY958" s="75"/>
      <c r="AZ958" s="75"/>
      <c r="BA958" s="75"/>
      <c r="BB958" s="75"/>
      <c r="BC958" s="75"/>
      <c r="BD958" s="75"/>
      <c r="BE958" s="75"/>
      <c r="BF958" s="75"/>
      <c r="BG958" s="75"/>
      <c r="BH958" s="75"/>
      <c r="BI958" s="75"/>
      <c r="BJ958" s="74"/>
      <c r="BK958" s="75"/>
    </row>
    <row r="959" spans="34:63" x14ac:dyDescent="0.25">
      <c r="AH959" s="69"/>
      <c r="AI959" s="70"/>
      <c r="AJ959" s="70"/>
      <c r="AK959" s="71"/>
      <c r="AL959" s="70"/>
      <c r="AM959" s="72"/>
      <c r="AN959" s="70"/>
      <c r="AO959" s="70"/>
      <c r="AP959" s="75"/>
      <c r="AQ959" s="75"/>
      <c r="AR959" s="71"/>
      <c r="AS959" s="75"/>
      <c r="AT959" s="74"/>
      <c r="AU959" s="73"/>
      <c r="AV959" s="74"/>
      <c r="AW959" s="73"/>
      <c r="AX959" s="73"/>
      <c r="AY959" s="73"/>
      <c r="AZ959" s="73"/>
      <c r="BA959" s="73"/>
      <c r="BB959" s="73"/>
      <c r="BC959" s="73"/>
      <c r="BD959" s="73"/>
      <c r="BE959" s="73"/>
      <c r="BF959" s="73"/>
      <c r="BG959" s="73"/>
      <c r="BH959" s="73"/>
      <c r="BI959" s="75"/>
      <c r="BJ959" s="74"/>
      <c r="BK959" s="75"/>
    </row>
    <row r="960" spans="34:63" x14ac:dyDescent="0.25">
      <c r="AH960" s="69"/>
      <c r="AI960" s="70"/>
      <c r="AJ960" s="70"/>
      <c r="AK960" s="71"/>
      <c r="AL960" s="70"/>
      <c r="AM960" s="72"/>
      <c r="AN960" s="70"/>
      <c r="AO960" s="70"/>
      <c r="AP960" s="73"/>
      <c r="AQ960" s="73"/>
      <c r="AR960" s="71"/>
      <c r="AS960" s="73"/>
      <c r="AT960" s="74"/>
      <c r="AU960" s="73"/>
      <c r="AV960" s="74"/>
      <c r="AW960" s="73"/>
      <c r="AX960" s="73"/>
      <c r="AY960" s="73"/>
      <c r="AZ960" s="73"/>
      <c r="BA960" s="73"/>
      <c r="BB960" s="73"/>
      <c r="BC960" s="73"/>
      <c r="BD960" s="73"/>
      <c r="BE960" s="73"/>
      <c r="BF960" s="73"/>
      <c r="BG960" s="73"/>
      <c r="BH960" s="73"/>
      <c r="BI960" s="73"/>
      <c r="BJ960" s="74"/>
      <c r="BK960" s="73"/>
    </row>
    <row r="961" spans="34:63" x14ac:dyDescent="0.25">
      <c r="AH961" s="69"/>
      <c r="AI961" s="70"/>
      <c r="AJ961" s="70"/>
      <c r="AK961" s="71"/>
      <c r="AL961" s="70"/>
      <c r="AM961" s="72"/>
      <c r="AN961" s="70"/>
      <c r="AO961" s="70"/>
      <c r="AP961" s="73"/>
      <c r="AQ961" s="75"/>
      <c r="AR961" s="71"/>
      <c r="AS961" s="75"/>
      <c r="AT961" s="74"/>
      <c r="AU961" s="73"/>
      <c r="AV961" s="74"/>
      <c r="AW961" s="75"/>
      <c r="AX961" s="75"/>
      <c r="AY961" s="75"/>
      <c r="AZ961" s="75"/>
      <c r="BA961" s="73"/>
      <c r="BB961" s="73"/>
      <c r="BC961" s="73"/>
      <c r="BD961" s="73"/>
      <c r="BE961" s="73"/>
      <c r="BF961" s="73"/>
      <c r="BG961" s="73"/>
      <c r="BH961" s="73"/>
      <c r="BI961" s="75"/>
      <c r="BJ961" s="74"/>
      <c r="BK961" s="75"/>
    </row>
    <row r="962" spans="34:63" x14ac:dyDescent="0.25">
      <c r="AH962" s="69"/>
      <c r="AI962" s="70"/>
      <c r="AJ962" s="70"/>
      <c r="AK962" s="71"/>
      <c r="AL962" s="70"/>
      <c r="AM962" s="72"/>
      <c r="AN962" s="70"/>
      <c r="AO962" s="70"/>
      <c r="AP962" s="73"/>
      <c r="AQ962" s="75"/>
      <c r="AR962" s="71"/>
      <c r="AS962" s="75"/>
      <c r="AT962" s="74"/>
      <c r="AU962" s="73"/>
      <c r="AV962" s="74"/>
      <c r="AW962" s="75"/>
      <c r="AX962" s="75"/>
      <c r="AY962" s="75"/>
      <c r="AZ962" s="75"/>
      <c r="BA962" s="73"/>
      <c r="BB962" s="73"/>
      <c r="BC962" s="73"/>
      <c r="BD962" s="73"/>
      <c r="BE962" s="73"/>
      <c r="BF962" s="73"/>
      <c r="BG962" s="73"/>
      <c r="BH962" s="73"/>
      <c r="BI962" s="75"/>
      <c r="BJ962" s="74"/>
      <c r="BK962" s="75"/>
    </row>
    <row r="963" spans="34:63" x14ac:dyDescent="0.25">
      <c r="AH963" s="69"/>
      <c r="AI963" s="70"/>
      <c r="AJ963" s="70"/>
      <c r="AK963" s="71"/>
      <c r="AL963" s="70"/>
      <c r="AM963" s="72"/>
      <c r="AN963" s="70"/>
      <c r="AO963" s="70"/>
      <c r="AP963" s="75"/>
      <c r="AQ963" s="75"/>
      <c r="AR963" s="71"/>
      <c r="AS963" s="75"/>
      <c r="AT963" s="74"/>
      <c r="AU963" s="73"/>
      <c r="AV963" s="74"/>
      <c r="AW963" s="73"/>
      <c r="AX963" s="73"/>
      <c r="AY963" s="73"/>
      <c r="AZ963" s="73"/>
      <c r="BA963" s="73"/>
      <c r="BB963" s="73"/>
      <c r="BC963" s="73"/>
      <c r="BD963" s="73"/>
      <c r="BE963" s="73"/>
      <c r="BF963" s="73"/>
      <c r="BG963" s="73"/>
      <c r="BH963" s="73"/>
      <c r="BI963" s="75"/>
      <c r="BJ963" s="74"/>
      <c r="BK963" s="75"/>
    </row>
    <row r="964" spans="34:63" x14ac:dyDescent="0.25">
      <c r="AH964" s="69"/>
      <c r="AI964" s="70"/>
      <c r="AJ964" s="70"/>
      <c r="AK964" s="71"/>
      <c r="AL964" s="70"/>
      <c r="AM964" s="72"/>
      <c r="AN964" s="70"/>
      <c r="AO964" s="70"/>
      <c r="AP964" s="75"/>
      <c r="AQ964" s="75"/>
      <c r="AR964" s="71"/>
      <c r="AS964" s="75"/>
      <c r="AT964" s="74"/>
      <c r="AU964" s="73"/>
      <c r="AV964" s="74"/>
      <c r="AW964" s="73"/>
      <c r="AX964" s="73"/>
      <c r="AY964" s="73"/>
      <c r="AZ964" s="73"/>
      <c r="BA964" s="73"/>
      <c r="BB964" s="73"/>
      <c r="BC964" s="73"/>
      <c r="BD964" s="73"/>
      <c r="BE964" s="73"/>
      <c r="BF964" s="73"/>
      <c r="BG964" s="73"/>
      <c r="BH964" s="73"/>
      <c r="BI964" s="73"/>
      <c r="BJ964" s="74"/>
      <c r="BK964" s="75"/>
    </row>
    <row r="965" spans="34:63" x14ac:dyDescent="0.25">
      <c r="AH965" s="69"/>
      <c r="AI965" s="70"/>
      <c r="AJ965" s="70"/>
      <c r="AK965" s="71"/>
      <c r="AL965" s="70"/>
      <c r="AM965" s="72"/>
      <c r="AN965" s="70"/>
      <c r="AO965" s="70"/>
      <c r="AP965" s="75"/>
      <c r="AQ965" s="73"/>
      <c r="AR965" s="71"/>
      <c r="AS965" s="75"/>
      <c r="AT965" s="74"/>
      <c r="AU965" s="73"/>
      <c r="AV965" s="74"/>
      <c r="AW965" s="73"/>
      <c r="AX965" s="73"/>
      <c r="AY965" s="73"/>
      <c r="AZ965" s="73"/>
      <c r="BA965" s="73"/>
      <c r="BB965" s="73"/>
      <c r="BC965" s="73"/>
      <c r="BD965" s="73"/>
      <c r="BE965" s="73"/>
      <c r="BF965" s="73"/>
      <c r="BG965" s="73"/>
      <c r="BH965" s="73"/>
      <c r="BI965" s="73"/>
      <c r="BJ965" s="74"/>
      <c r="BK965" s="75"/>
    </row>
    <row r="966" spans="34:63" x14ac:dyDescent="0.25">
      <c r="AH966" s="69"/>
      <c r="AI966" s="70"/>
      <c r="AJ966" s="70"/>
      <c r="AK966" s="71"/>
      <c r="AL966" s="70"/>
      <c r="AM966" s="72"/>
      <c r="AN966" s="70"/>
      <c r="AO966" s="70"/>
      <c r="AP966" s="75"/>
      <c r="AQ966" s="75"/>
      <c r="AR966" s="71"/>
      <c r="AS966" s="75"/>
      <c r="AT966" s="74"/>
      <c r="AU966" s="73"/>
      <c r="AV966" s="74"/>
      <c r="AW966" s="75"/>
      <c r="AX966" s="75"/>
      <c r="AY966" s="75"/>
      <c r="AZ966" s="75"/>
      <c r="BA966" s="73"/>
      <c r="BB966" s="73"/>
      <c r="BC966" s="73"/>
      <c r="BD966" s="75"/>
      <c r="BE966" s="73"/>
      <c r="BF966" s="75"/>
      <c r="BG966" s="73"/>
      <c r="BH966" s="75"/>
      <c r="BI966" s="75"/>
      <c r="BJ966" s="74"/>
      <c r="BK966" s="75"/>
    </row>
    <row r="967" spans="34:63" x14ac:dyDescent="0.25">
      <c r="AH967" s="69"/>
      <c r="AI967" s="70"/>
      <c r="AJ967" s="70"/>
      <c r="AK967" s="71"/>
      <c r="AL967" s="70"/>
      <c r="AM967" s="72"/>
      <c r="AN967" s="70"/>
      <c r="AO967" s="70"/>
      <c r="AP967" s="75"/>
      <c r="AQ967" s="75"/>
      <c r="AR967" s="71"/>
      <c r="AS967" s="75"/>
      <c r="AT967" s="74"/>
      <c r="AU967" s="73"/>
      <c r="AV967" s="74"/>
      <c r="AW967" s="75"/>
      <c r="AX967" s="75"/>
      <c r="AY967" s="75"/>
      <c r="AZ967" s="75"/>
      <c r="BA967" s="73"/>
      <c r="BB967" s="73"/>
      <c r="BC967" s="73"/>
      <c r="BD967" s="75"/>
      <c r="BE967" s="73"/>
      <c r="BF967" s="75"/>
      <c r="BG967" s="73"/>
      <c r="BH967" s="75"/>
      <c r="BI967" s="75"/>
      <c r="BJ967" s="74"/>
      <c r="BK967" s="75"/>
    </row>
    <row r="968" spans="34:63" x14ac:dyDescent="0.25">
      <c r="AH968" s="69"/>
      <c r="AI968" s="70"/>
      <c r="AJ968" s="70"/>
      <c r="AK968" s="71"/>
      <c r="AL968" s="70"/>
      <c r="AM968" s="72"/>
      <c r="AN968" s="70"/>
      <c r="AO968" s="70"/>
      <c r="AP968" s="73"/>
      <c r="AQ968" s="75"/>
      <c r="AR968" s="71"/>
      <c r="AS968" s="75"/>
      <c r="AT968" s="74"/>
      <c r="AU968" s="73"/>
      <c r="AV968" s="74"/>
      <c r="AW968" s="73"/>
      <c r="AX968" s="73"/>
      <c r="AY968" s="73"/>
      <c r="AZ968" s="73"/>
      <c r="BA968" s="73"/>
      <c r="BB968" s="73"/>
      <c r="BC968" s="73"/>
      <c r="BD968" s="73"/>
      <c r="BE968" s="73"/>
      <c r="BF968" s="73"/>
      <c r="BG968" s="73"/>
      <c r="BH968" s="73"/>
      <c r="BI968" s="75"/>
      <c r="BJ968" s="74"/>
      <c r="BK968" s="75"/>
    </row>
    <row r="969" spans="34:63" x14ac:dyDescent="0.25">
      <c r="AH969" s="69"/>
      <c r="AI969" s="70"/>
      <c r="AJ969" s="70"/>
      <c r="AK969" s="71"/>
      <c r="AL969" s="70"/>
      <c r="AM969" s="72"/>
      <c r="AN969" s="70"/>
      <c r="AO969" s="70"/>
      <c r="AP969" s="75"/>
      <c r="AQ969" s="75"/>
      <c r="AR969" s="71"/>
      <c r="AS969" s="75"/>
      <c r="AT969" s="74"/>
      <c r="AU969" s="73"/>
      <c r="AV969" s="74"/>
      <c r="AW969" s="75"/>
      <c r="AX969" s="75"/>
      <c r="AY969" s="75"/>
      <c r="AZ969" s="75"/>
      <c r="BA969" s="73"/>
      <c r="BB969" s="73"/>
      <c r="BC969" s="73"/>
      <c r="BD969" s="75"/>
      <c r="BE969" s="73"/>
      <c r="BF969" s="75"/>
      <c r="BG969" s="73"/>
      <c r="BH969" s="75"/>
      <c r="BI969" s="75"/>
      <c r="BJ969" s="74"/>
      <c r="BK969" s="75"/>
    </row>
    <row r="970" spans="34:63" x14ac:dyDescent="0.25">
      <c r="AH970" s="69"/>
      <c r="AI970" s="70"/>
      <c r="AJ970" s="70"/>
      <c r="AK970" s="71"/>
      <c r="AL970" s="70"/>
      <c r="AM970" s="72"/>
      <c r="AN970" s="70"/>
      <c r="AO970" s="70"/>
      <c r="AP970" s="75"/>
      <c r="AQ970" s="75"/>
      <c r="AR970" s="71"/>
      <c r="AS970" s="75"/>
      <c r="AT970" s="74"/>
      <c r="AU970" s="73"/>
      <c r="AV970" s="74"/>
      <c r="AW970" s="75"/>
      <c r="AX970" s="75"/>
      <c r="AY970" s="75"/>
      <c r="AZ970" s="75"/>
      <c r="BA970" s="73"/>
      <c r="BB970" s="73"/>
      <c r="BC970" s="73"/>
      <c r="BD970" s="75"/>
      <c r="BE970" s="73"/>
      <c r="BF970" s="75"/>
      <c r="BG970" s="73"/>
      <c r="BH970" s="75"/>
      <c r="BI970" s="75"/>
      <c r="BJ970" s="74"/>
      <c r="BK970" s="75"/>
    </row>
    <row r="971" spans="34:63" x14ac:dyDescent="0.25">
      <c r="AH971" s="69"/>
      <c r="AI971" s="70"/>
      <c r="AJ971" s="70"/>
      <c r="AK971" s="71"/>
      <c r="AL971" s="70"/>
      <c r="AM971" s="72"/>
      <c r="AN971" s="70"/>
      <c r="AO971" s="70"/>
      <c r="AP971" s="75"/>
      <c r="AQ971" s="75"/>
      <c r="AR971" s="71"/>
      <c r="AS971" s="75"/>
      <c r="AT971" s="74"/>
      <c r="AU971" s="73"/>
      <c r="AV971" s="74"/>
      <c r="AW971" s="75"/>
      <c r="AX971" s="75"/>
      <c r="AY971" s="75"/>
      <c r="AZ971" s="75"/>
      <c r="BA971" s="73"/>
      <c r="BB971" s="73"/>
      <c r="BC971" s="73"/>
      <c r="BD971" s="73"/>
      <c r="BE971" s="73"/>
      <c r="BF971" s="73"/>
      <c r="BG971" s="73"/>
      <c r="BH971" s="73"/>
      <c r="BI971" s="75"/>
      <c r="BJ971" s="74"/>
      <c r="BK971" s="75"/>
    </row>
    <row r="972" spans="34:63" x14ac:dyDescent="0.25">
      <c r="AH972" s="69"/>
      <c r="AI972" s="70"/>
      <c r="AJ972" s="70"/>
      <c r="AK972" s="71"/>
      <c r="AL972" s="70"/>
      <c r="AM972" s="72"/>
      <c r="AN972" s="70"/>
      <c r="AO972" s="70"/>
      <c r="AP972" s="75"/>
      <c r="AQ972" s="75"/>
      <c r="AR972" s="71"/>
      <c r="AS972" s="75"/>
      <c r="AT972" s="74"/>
      <c r="AU972" s="73"/>
      <c r="AV972" s="74"/>
      <c r="AW972" s="75"/>
      <c r="AX972" s="75"/>
      <c r="AY972" s="75"/>
      <c r="AZ972" s="75"/>
      <c r="BA972" s="73"/>
      <c r="BB972" s="73"/>
      <c r="BC972" s="75"/>
      <c r="BD972" s="75"/>
      <c r="BE972" s="75"/>
      <c r="BF972" s="75"/>
      <c r="BG972" s="75"/>
      <c r="BH972" s="75"/>
      <c r="BI972" s="75"/>
      <c r="BJ972" s="74"/>
      <c r="BK972" s="75"/>
    </row>
    <row r="973" spans="34:63" x14ac:dyDescent="0.25">
      <c r="AH973" s="69"/>
      <c r="AI973" s="70"/>
      <c r="AJ973" s="70"/>
      <c r="AK973" s="71"/>
      <c r="AL973" s="70"/>
      <c r="AM973" s="72"/>
      <c r="AN973" s="70"/>
      <c r="AO973" s="70"/>
      <c r="AP973" s="73"/>
      <c r="AQ973" s="73"/>
      <c r="AR973" s="71"/>
      <c r="AS973" s="73"/>
      <c r="AT973" s="74"/>
      <c r="AU973" s="73"/>
      <c r="AV973" s="74"/>
      <c r="AW973" s="73"/>
      <c r="AX973" s="73"/>
      <c r="AY973" s="73"/>
      <c r="AZ973" s="73"/>
      <c r="BA973" s="73"/>
      <c r="BB973" s="73"/>
      <c r="BC973" s="73"/>
      <c r="BD973" s="73"/>
      <c r="BE973" s="73"/>
      <c r="BF973" s="73"/>
      <c r="BG973" s="73"/>
      <c r="BH973" s="73"/>
      <c r="BI973" s="73"/>
      <c r="BJ973" s="74"/>
      <c r="BK973" s="73"/>
    </row>
    <row r="974" spans="34:63" x14ac:dyDescent="0.25">
      <c r="AH974" s="69"/>
      <c r="AI974" s="70"/>
      <c r="AJ974" s="70"/>
      <c r="AK974" s="71"/>
      <c r="AL974" s="70"/>
      <c r="AM974" s="72"/>
      <c r="AN974" s="70"/>
      <c r="AO974" s="70"/>
      <c r="AP974" s="75"/>
      <c r="AQ974" s="75"/>
      <c r="AR974" s="71"/>
      <c r="AS974" s="75"/>
      <c r="AT974" s="74"/>
      <c r="AU974" s="73"/>
      <c r="AV974" s="74"/>
      <c r="AW974" s="73"/>
      <c r="AX974" s="73"/>
      <c r="AY974" s="73"/>
      <c r="AZ974" s="73"/>
      <c r="BA974" s="73"/>
      <c r="BB974" s="73"/>
      <c r="BC974" s="73"/>
      <c r="BD974" s="73"/>
      <c r="BE974" s="73"/>
      <c r="BF974" s="73"/>
      <c r="BG974" s="73"/>
      <c r="BH974" s="73"/>
      <c r="BI974" s="73"/>
      <c r="BJ974" s="74"/>
      <c r="BK974" s="75"/>
    </row>
    <row r="975" spans="34:63" x14ac:dyDescent="0.25">
      <c r="AH975" s="69"/>
      <c r="AI975" s="70"/>
      <c r="AJ975" s="70"/>
      <c r="AK975" s="71"/>
      <c r="AL975" s="70"/>
      <c r="AM975" s="72"/>
      <c r="AN975" s="70"/>
      <c r="AO975" s="70"/>
      <c r="AP975" s="73"/>
      <c r="AQ975" s="75"/>
      <c r="AR975" s="71"/>
      <c r="AS975" s="75"/>
      <c r="AT975" s="74"/>
      <c r="AU975" s="73"/>
      <c r="AV975" s="74"/>
      <c r="AW975" s="75"/>
      <c r="AX975" s="75"/>
      <c r="AY975" s="75"/>
      <c r="AZ975" s="75"/>
      <c r="BA975" s="73"/>
      <c r="BB975" s="73"/>
      <c r="BC975" s="75"/>
      <c r="BD975" s="75"/>
      <c r="BE975" s="75"/>
      <c r="BF975" s="75"/>
      <c r="BG975" s="75"/>
      <c r="BH975" s="75"/>
      <c r="BI975" s="75"/>
      <c r="BJ975" s="74"/>
      <c r="BK975" s="75"/>
    </row>
    <row r="976" spans="34:63" x14ac:dyDescent="0.25">
      <c r="AH976" s="69"/>
      <c r="AI976" s="70"/>
      <c r="AJ976" s="70"/>
      <c r="AK976" s="71"/>
      <c r="AL976" s="70"/>
      <c r="AM976" s="72"/>
      <c r="AN976" s="70"/>
      <c r="AO976" s="70"/>
      <c r="AP976" s="77"/>
      <c r="AQ976" s="73"/>
      <c r="AR976" s="71"/>
      <c r="AS976" s="76"/>
      <c r="AT976" s="74"/>
      <c r="AU976" s="73"/>
      <c r="AV976" s="74"/>
      <c r="AW976" s="73"/>
      <c r="AX976" s="73"/>
      <c r="AY976" s="73"/>
      <c r="AZ976" s="73"/>
      <c r="BA976" s="73"/>
      <c r="BB976" s="73"/>
      <c r="BC976" s="73"/>
      <c r="BD976" s="73"/>
      <c r="BE976" s="73"/>
      <c r="BF976" s="73"/>
      <c r="BG976" s="73"/>
      <c r="BH976" s="73"/>
      <c r="BI976" s="73"/>
      <c r="BJ976" s="74"/>
      <c r="BK976" s="76"/>
    </row>
    <row r="977" spans="34:63" x14ac:dyDescent="0.25">
      <c r="AH977" s="69"/>
      <c r="AI977" s="70"/>
      <c r="AJ977" s="70"/>
      <c r="AK977" s="71"/>
      <c r="AL977" s="70"/>
      <c r="AM977" s="72"/>
      <c r="AN977" s="70"/>
      <c r="AO977" s="70"/>
      <c r="AP977" s="75"/>
      <c r="AQ977" s="75"/>
      <c r="AR977" s="71"/>
      <c r="AS977" s="75"/>
      <c r="AT977" s="74"/>
      <c r="AU977" s="73"/>
      <c r="AV977" s="74"/>
      <c r="AW977" s="73"/>
      <c r="AX977" s="73"/>
      <c r="AY977" s="73"/>
      <c r="AZ977" s="73"/>
      <c r="BA977" s="73"/>
      <c r="BB977" s="73"/>
      <c r="BC977" s="73"/>
      <c r="BD977" s="73"/>
      <c r="BE977" s="73"/>
      <c r="BF977" s="73"/>
      <c r="BG977" s="73"/>
      <c r="BH977" s="73"/>
      <c r="BI977" s="75"/>
      <c r="BJ977" s="74"/>
      <c r="BK977" s="75"/>
    </row>
    <row r="978" spans="34:63" x14ac:dyDescent="0.25">
      <c r="AH978" s="69"/>
      <c r="AI978" s="70"/>
      <c r="AJ978" s="70"/>
      <c r="AK978" s="71"/>
      <c r="AL978" s="70"/>
      <c r="AM978" s="72"/>
      <c r="AN978" s="70"/>
      <c r="AO978" s="70"/>
      <c r="AP978" s="73"/>
      <c r="AQ978" s="73"/>
      <c r="AR978" s="71"/>
      <c r="AS978" s="73"/>
      <c r="AT978" s="74"/>
      <c r="AU978" s="73"/>
      <c r="AV978" s="74"/>
      <c r="AW978" s="75"/>
      <c r="AX978" s="75"/>
      <c r="AY978" s="75"/>
      <c r="AZ978" s="75"/>
      <c r="BA978" s="73"/>
      <c r="BB978" s="73"/>
      <c r="BC978" s="73"/>
      <c r="BD978" s="75"/>
      <c r="BE978" s="73"/>
      <c r="BF978" s="75"/>
      <c r="BG978" s="73"/>
      <c r="BH978" s="75"/>
      <c r="BI978" s="75"/>
      <c r="BJ978" s="74"/>
      <c r="BK978" s="73"/>
    </row>
    <row r="979" spans="34:63" x14ac:dyDescent="0.25">
      <c r="AH979" s="69"/>
      <c r="AI979" s="70"/>
      <c r="AJ979" s="70"/>
      <c r="AK979" s="71"/>
      <c r="AL979" s="70"/>
      <c r="AM979" s="72"/>
      <c r="AN979" s="70"/>
      <c r="AO979" s="70"/>
      <c r="AP979" s="73"/>
      <c r="AQ979" s="73"/>
      <c r="AR979" s="71"/>
      <c r="AS979" s="73"/>
      <c r="AT979" s="74"/>
      <c r="AU979" s="73"/>
      <c r="AV979" s="74"/>
      <c r="AW979" s="75"/>
      <c r="AX979" s="75"/>
      <c r="AY979" s="75"/>
      <c r="AZ979" s="75"/>
      <c r="BA979" s="73"/>
      <c r="BB979" s="73"/>
      <c r="BC979" s="73"/>
      <c r="BD979" s="75"/>
      <c r="BE979" s="73"/>
      <c r="BF979" s="75"/>
      <c r="BG979" s="73"/>
      <c r="BH979" s="75"/>
      <c r="BI979" s="75"/>
      <c r="BJ979" s="74"/>
      <c r="BK979" s="73"/>
    </row>
    <row r="980" spans="34:63" x14ac:dyDescent="0.25">
      <c r="AH980" s="69"/>
      <c r="AI980" s="70"/>
      <c r="AJ980" s="70"/>
      <c r="AK980" s="71"/>
      <c r="AL980" s="70"/>
      <c r="AM980" s="72"/>
      <c r="AN980" s="70"/>
      <c r="AO980" s="70"/>
      <c r="AP980" s="75"/>
      <c r="AQ980" s="75"/>
      <c r="AR980" s="71"/>
      <c r="AS980" s="75"/>
      <c r="AT980" s="74"/>
      <c r="AU980" s="73"/>
      <c r="AV980" s="74"/>
      <c r="AW980" s="73"/>
      <c r="AX980" s="73"/>
      <c r="AY980" s="73"/>
      <c r="AZ980" s="73"/>
      <c r="BA980" s="73"/>
      <c r="BB980" s="73"/>
      <c r="BC980" s="73"/>
      <c r="BD980" s="73"/>
      <c r="BE980" s="73"/>
      <c r="BF980" s="73"/>
      <c r="BG980" s="73"/>
      <c r="BH980" s="73"/>
      <c r="BI980" s="73"/>
      <c r="BJ980" s="74"/>
      <c r="BK980" s="75"/>
    </row>
    <row r="981" spans="34:63" x14ac:dyDescent="0.25">
      <c r="AH981" s="69"/>
      <c r="AI981" s="70"/>
      <c r="AJ981" s="70"/>
      <c r="AK981" s="71"/>
      <c r="AL981" s="70"/>
      <c r="AM981" s="72"/>
      <c r="AN981" s="70"/>
      <c r="AO981" s="70"/>
      <c r="AP981" s="73"/>
      <c r="AQ981" s="73"/>
      <c r="AR981" s="71"/>
      <c r="AS981" s="73"/>
      <c r="AT981" s="74"/>
      <c r="AU981" s="73"/>
      <c r="AV981" s="74"/>
      <c r="AW981" s="73"/>
      <c r="AX981" s="73"/>
      <c r="AY981" s="73"/>
      <c r="AZ981" s="73"/>
      <c r="BA981" s="73"/>
      <c r="BB981" s="73"/>
      <c r="BC981" s="73"/>
      <c r="BD981" s="73"/>
      <c r="BE981" s="73"/>
      <c r="BF981" s="73"/>
      <c r="BG981" s="73"/>
      <c r="BH981" s="73"/>
      <c r="BI981" s="73"/>
      <c r="BJ981" s="74"/>
      <c r="BK981" s="73"/>
    </row>
    <row r="982" spans="34:63" x14ac:dyDescent="0.25">
      <c r="AH982" s="69"/>
      <c r="AI982" s="70"/>
      <c r="AJ982" s="70"/>
      <c r="AK982" s="71"/>
      <c r="AL982" s="70"/>
      <c r="AM982" s="72"/>
      <c r="AN982" s="70"/>
      <c r="AO982" s="70"/>
      <c r="AP982" s="77"/>
      <c r="AQ982" s="73"/>
      <c r="AR982" s="71"/>
      <c r="AS982" s="76"/>
      <c r="AT982" s="74"/>
      <c r="AU982" s="73"/>
      <c r="AV982" s="74"/>
      <c r="AW982" s="75"/>
      <c r="AX982" s="75"/>
      <c r="AY982" s="75"/>
      <c r="AZ982" s="75"/>
      <c r="BA982" s="73"/>
      <c r="BB982" s="73"/>
      <c r="BC982" s="75"/>
      <c r="BD982" s="75"/>
      <c r="BE982" s="75"/>
      <c r="BF982" s="75"/>
      <c r="BG982" s="75"/>
      <c r="BH982" s="75"/>
      <c r="BI982" s="75"/>
      <c r="BJ982" s="74"/>
      <c r="BK982" s="76"/>
    </row>
    <row r="983" spans="34:63" x14ac:dyDescent="0.25">
      <c r="AH983" s="69"/>
      <c r="AI983" s="70"/>
      <c r="AJ983" s="70"/>
      <c r="AK983" s="71"/>
      <c r="AL983" s="70"/>
      <c r="AM983" s="72"/>
      <c r="AN983" s="70"/>
      <c r="AO983" s="70"/>
      <c r="AP983" s="71"/>
      <c r="AQ983" s="75"/>
      <c r="AR983" s="71"/>
      <c r="AS983" s="74"/>
      <c r="AT983" s="74"/>
      <c r="AU983" s="73"/>
      <c r="AV983" s="74"/>
      <c r="AW983" s="73"/>
      <c r="AX983" s="73"/>
      <c r="AY983" s="73"/>
      <c r="AZ983" s="73"/>
      <c r="BA983" s="73"/>
      <c r="BB983" s="73"/>
      <c r="BC983" s="73"/>
      <c r="BD983" s="73"/>
      <c r="BE983" s="73"/>
      <c r="BF983" s="73"/>
      <c r="BG983" s="73"/>
      <c r="BH983" s="73"/>
      <c r="BI983" s="75"/>
      <c r="BJ983" s="74"/>
      <c r="BK983" s="74"/>
    </row>
    <row r="984" spans="34:63" x14ac:dyDescent="0.25">
      <c r="AH984" s="69"/>
      <c r="AI984" s="70"/>
      <c r="AJ984" s="70"/>
      <c r="AK984" s="71"/>
      <c r="AL984" s="70"/>
      <c r="AM984" s="72"/>
      <c r="AN984" s="70"/>
      <c r="AO984" s="70"/>
      <c r="AP984" s="75"/>
      <c r="AQ984" s="75"/>
      <c r="AR984" s="71"/>
      <c r="AS984" s="75"/>
      <c r="AT984" s="74"/>
      <c r="AU984" s="73"/>
      <c r="AV984" s="74"/>
      <c r="AW984" s="75"/>
      <c r="AX984" s="75"/>
      <c r="AY984" s="75"/>
      <c r="AZ984" s="75"/>
      <c r="BA984" s="75"/>
      <c r="BB984" s="75"/>
      <c r="BC984" s="73"/>
      <c r="BD984" s="75"/>
      <c r="BE984" s="73"/>
      <c r="BF984" s="75"/>
      <c r="BG984" s="73"/>
      <c r="BH984" s="75"/>
      <c r="BI984" s="75"/>
      <c r="BJ984" s="74"/>
      <c r="BK984" s="75"/>
    </row>
    <row r="985" spans="34:63" x14ac:dyDescent="0.25">
      <c r="AH985" s="69"/>
      <c r="AI985" s="70"/>
      <c r="AJ985" s="70"/>
      <c r="AK985" s="71"/>
      <c r="AL985" s="70"/>
      <c r="AM985" s="72"/>
      <c r="AN985" s="70"/>
      <c r="AO985" s="70"/>
      <c r="AP985" s="75"/>
      <c r="AQ985" s="75"/>
      <c r="AR985" s="71"/>
      <c r="AS985" s="75"/>
      <c r="AT985" s="74"/>
      <c r="AU985" s="73"/>
      <c r="AV985" s="74"/>
      <c r="AW985" s="73"/>
      <c r="AX985" s="73"/>
      <c r="AY985" s="73"/>
      <c r="AZ985" s="73"/>
      <c r="BA985" s="73"/>
      <c r="BB985" s="73"/>
      <c r="BC985" s="73"/>
      <c r="BD985" s="73"/>
      <c r="BE985" s="73"/>
      <c r="BF985" s="73"/>
      <c r="BG985" s="73"/>
      <c r="BH985" s="73"/>
      <c r="BI985" s="75"/>
      <c r="BJ985" s="74"/>
      <c r="BK985" s="75"/>
    </row>
    <row r="986" spans="34:63" x14ac:dyDescent="0.25">
      <c r="AH986" s="69"/>
      <c r="AI986" s="70"/>
      <c r="AJ986" s="70"/>
      <c r="AK986" s="71"/>
      <c r="AL986" s="70"/>
      <c r="AM986" s="72"/>
      <c r="AN986" s="70"/>
      <c r="AO986" s="70"/>
      <c r="AP986" s="75"/>
      <c r="AQ986" s="73"/>
      <c r="AR986" s="71"/>
      <c r="AS986" s="73"/>
      <c r="AT986" s="74"/>
      <c r="AU986" s="73"/>
      <c r="AV986" s="74"/>
      <c r="AW986" s="73"/>
      <c r="AX986" s="73"/>
      <c r="AY986" s="73"/>
      <c r="AZ986" s="73"/>
      <c r="BA986" s="73"/>
      <c r="BB986" s="73"/>
      <c r="BC986" s="73"/>
      <c r="BD986" s="73"/>
      <c r="BE986" s="73"/>
      <c r="BF986" s="73"/>
      <c r="BG986" s="73"/>
      <c r="BH986" s="73"/>
      <c r="BI986" s="73"/>
      <c r="BJ986" s="74"/>
      <c r="BK986" s="73"/>
    </row>
    <row r="987" spans="34:63" x14ac:dyDescent="0.25">
      <c r="AH987" s="69"/>
      <c r="AI987" s="70"/>
      <c r="AJ987" s="70"/>
      <c r="AK987" s="71"/>
      <c r="AL987" s="70"/>
      <c r="AM987" s="72"/>
      <c r="AN987" s="70"/>
      <c r="AO987" s="70"/>
      <c r="AP987" s="71"/>
      <c r="AQ987" s="75"/>
      <c r="AR987" s="71"/>
      <c r="AS987" s="74"/>
      <c r="AT987" s="74"/>
      <c r="AU987" s="73"/>
      <c r="AV987" s="74"/>
      <c r="AW987" s="73"/>
      <c r="AX987" s="73"/>
      <c r="AY987" s="73"/>
      <c r="AZ987" s="73"/>
      <c r="BA987" s="73"/>
      <c r="BB987" s="73"/>
      <c r="BC987" s="73"/>
      <c r="BD987" s="75"/>
      <c r="BE987" s="73"/>
      <c r="BF987" s="75"/>
      <c r="BG987" s="73"/>
      <c r="BH987" s="75"/>
      <c r="BI987" s="73"/>
      <c r="BJ987" s="74"/>
      <c r="BK987" s="74"/>
    </row>
    <row r="988" spans="34:63" x14ac:dyDescent="0.25">
      <c r="AH988" s="69"/>
      <c r="AI988" s="70"/>
      <c r="AJ988" s="70"/>
      <c r="AK988" s="71"/>
      <c r="AL988" s="70"/>
      <c r="AM988" s="72"/>
      <c r="AN988" s="70"/>
      <c r="AO988" s="70"/>
      <c r="AP988" s="77"/>
      <c r="AQ988" s="73"/>
      <c r="AR988" s="71"/>
      <c r="AS988" s="76"/>
      <c r="AT988" s="74"/>
      <c r="AU988" s="73"/>
      <c r="AV988" s="74"/>
      <c r="AW988" s="73"/>
      <c r="AX988" s="73"/>
      <c r="AY988" s="73"/>
      <c r="AZ988" s="73"/>
      <c r="BA988" s="73"/>
      <c r="BB988" s="73"/>
      <c r="BC988" s="73"/>
      <c r="BD988" s="73"/>
      <c r="BE988" s="73"/>
      <c r="BF988" s="73"/>
      <c r="BG988" s="73"/>
      <c r="BH988" s="73"/>
      <c r="BI988" s="73"/>
      <c r="BJ988" s="74"/>
      <c r="BK988" s="76"/>
    </row>
    <row r="989" spans="34:63" x14ac:dyDescent="0.25">
      <c r="AH989" s="69"/>
      <c r="AI989" s="70"/>
      <c r="AJ989" s="70"/>
      <c r="AK989" s="71"/>
      <c r="AL989" s="70"/>
      <c r="AM989" s="72"/>
      <c r="AN989" s="70"/>
      <c r="AO989" s="70"/>
      <c r="AP989" s="77"/>
      <c r="AQ989" s="75"/>
      <c r="AR989" s="71"/>
      <c r="AS989" s="74"/>
      <c r="AT989" s="74"/>
      <c r="AU989" s="73"/>
      <c r="AV989" s="74"/>
      <c r="AW989" s="75"/>
      <c r="AX989" s="75"/>
      <c r="AY989" s="75"/>
      <c r="AZ989" s="75"/>
      <c r="BA989" s="73"/>
      <c r="BB989" s="73"/>
      <c r="BC989" s="73"/>
      <c r="BD989" s="75"/>
      <c r="BE989" s="73"/>
      <c r="BF989" s="75"/>
      <c r="BG989" s="73"/>
      <c r="BH989" s="75"/>
      <c r="BI989" s="75"/>
      <c r="BJ989" s="74"/>
      <c r="BK989" s="74"/>
    </row>
    <row r="990" spans="34:63" x14ac:dyDescent="0.25">
      <c r="AH990" s="69"/>
      <c r="AI990" s="70"/>
      <c r="AJ990" s="70"/>
      <c r="AK990" s="71"/>
      <c r="AL990" s="70"/>
      <c r="AM990" s="72"/>
      <c r="AN990" s="70"/>
      <c r="AO990" s="70"/>
      <c r="AP990" s="77"/>
      <c r="AQ990" s="73"/>
      <c r="AR990" s="71"/>
      <c r="AS990" s="76"/>
      <c r="AT990" s="74"/>
      <c r="AU990" s="73"/>
      <c r="AV990" s="74"/>
      <c r="AW990" s="75"/>
      <c r="AX990" s="75"/>
      <c r="AY990" s="75"/>
      <c r="AZ990" s="75"/>
      <c r="BA990" s="73"/>
      <c r="BB990" s="73"/>
      <c r="BC990" s="73"/>
      <c r="BD990" s="75"/>
      <c r="BE990" s="73"/>
      <c r="BF990" s="75"/>
      <c r="BG990" s="73"/>
      <c r="BH990" s="75"/>
      <c r="BI990" s="75"/>
      <c r="BJ990" s="74"/>
      <c r="BK990" s="76"/>
    </row>
    <row r="991" spans="34:63" x14ac:dyDescent="0.25">
      <c r="AH991" s="69"/>
      <c r="AI991" s="70"/>
      <c r="AJ991" s="70"/>
      <c r="AK991" s="71"/>
      <c r="AL991" s="70"/>
      <c r="AM991" s="72"/>
      <c r="AN991" s="70"/>
      <c r="AO991" s="70"/>
      <c r="AP991" s="73"/>
      <c r="AQ991" s="75"/>
      <c r="AR991" s="71"/>
      <c r="AS991" s="75"/>
      <c r="AT991" s="74"/>
      <c r="AU991" s="73"/>
      <c r="AV991" s="74"/>
      <c r="AW991" s="75"/>
      <c r="AX991" s="75"/>
      <c r="AY991" s="75"/>
      <c r="AZ991" s="75"/>
      <c r="BA991" s="73"/>
      <c r="BB991" s="73"/>
      <c r="BC991" s="73"/>
      <c r="BD991" s="75"/>
      <c r="BE991" s="73"/>
      <c r="BF991" s="75"/>
      <c r="BG991" s="73"/>
      <c r="BH991" s="75"/>
      <c r="BI991" s="75"/>
      <c r="BJ991" s="74"/>
      <c r="BK991" s="75"/>
    </row>
    <row r="992" spans="34:63" x14ac:dyDescent="0.25">
      <c r="AH992" s="69"/>
      <c r="AI992" s="70"/>
      <c r="AJ992" s="70"/>
      <c r="AK992" s="71"/>
      <c r="AL992" s="70"/>
      <c r="AM992" s="72"/>
      <c r="AN992" s="70"/>
      <c r="AO992" s="70"/>
      <c r="AP992" s="77"/>
      <c r="AQ992" s="73"/>
      <c r="AR992" s="71"/>
      <c r="AS992" s="76"/>
      <c r="AT992" s="74"/>
      <c r="AU992" s="73"/>
      <c r="AV992" s="74"/>
      <c r="AW992" s="73"/>
      <c r="AX992" s="73"/>
      <c r="AY992" s="73"/>
      <c r="AZ992" s="73"/>
      <c r="BA992" s="73"/>
      <c r="BB992" s="73"/>
      <c r="BC992" s="73"/>
      <c r="BD992" s="73"/>
      <c r="BE992" s="73"/>
      <c r="BF992" s="73"/>
      <c r="BG992" s="73"/>
      <c r="BH992" s="73"/>
      <c r="BI992" s="73"/>
      <c r="BJ992" s="74"/>
      <c r="BK992" s="76"/>
    </row>
    <row r="993" spans="34:63" x14ac:dyDescent="0.25">
      <c r="AH993" s="69"/>
      <c r="AI993" s="70"/>
      <c r="AJ993" s="70"/>
      <c r="AK993" s="71"/>
      <c r="AL993" s="70"/>
      <c r="AM993" s="72"/>
      <c r="AN993" s="70"/>
      <c r="AO993" s="70"/>
      <c r="AP993" s="73"/>
      <c r="AQ993" s="75"/>
      <c r="AR993" s="71"/>
      <c r="AS993" s="75"/>
      <c r="AT993" s="74"/>
      <c r="AU993" s="73"/>
      <c r="AV993" s="74"/>
      <c r="AW993" s="75"/>
      <c r="AX993" s="75"/>
      <c r="AY993" s="75"/>
      <c r="AZ993" s="75"/>
      <c r="BA993" s="73"/>
      <c r="BB993" s="73"/>
      <c r="BC993" s="73"/>
      <c r="BD993" s="73"/>
      <c r="BE993" s="73"/>
      <c r="BF993" s="73"/>
      <c r="BG993" s="73"/>
      <c r="BH993" s="73"/>
      <c r="BI993" s="75"/>
      <c r="BJ993" s="74"/>
      <c r="BK993" s="75"/>
    </row>
    <row r="994" spans="34:63" x14ac:dyDescent="0.25">
      <c r="AH994" s="69"/>
      <c r="AI994" s="70"/>
      <c r="AJ994" s="70"/>
      <c r="AK994" s="71"/>
      <c r="AL994" s="70"/>
      <c r="AM994" s="72"/>
      <c r="AN994" s="70"/>
      <c r="AO994" s="70"/>
      <c r="AP994" s="73"/>
      <c r="AQ994" s="75"/>
      <c r="AR994" s="71"/>
      <c r="AS994" s="75"/>
      <c r="AT994" s="74"/>
      <c r="AU994" s="73"/>
      <c r="AV994" s="74"/>
      <c r="AW994" s="75"/>
      <c r="AX994" s="75"/>
      <c r="AY994" s="75"/>
      <c r="AZ994" s="75"/>
      <c r="BA994" s="73"/>
      <c r="BB994" s="73"/>
      <c r="BC994" s="73"/>
      <c r="BD994" s="75"/>
      <c r="BE994" s="73"/>
      <c r="BF994" s="75"/>
      <c r="BG994" s="73"/>
      <c r="BH994" s="75"/>
      <c r="BI994" s="75"/>
      <c r="BJ994" s="74"/>
      <c r="BK994" s="75"/>
    </row>
    <row r="995" spans="34:63" x14ac:dyDescent="0.25">
      <c r="AH995" s="69"/>
      <c r="AI995" s="70"/>
      <c r="AJ995" s="70"/>
      <c r="AK995" s="71"/>
      <c r="AL995" s="70"/>
      <c r="AM995" s="72"/>
      <c r="AN995" s="70"/>
      <c r="AO995" s="70"/>
      <c r="AP995" s="73"/>
      <c r="AQ995" s="73"/>
      <c r="AR995" s="71"/>
      <c r="AS995" s="73"/>
      <c r="AT995" s="74"/>
      <c r="AU995" s="73"/>
      <c r="AV995" s="74"/>
      <c r="AW995" s="75"/>
      <c r="AX995" s="75"/>
      <c r="AY995" s="75"/>
      <c r="AZ995" s="75"/>
      <c r="BA995" s="73"/>
      <c r="BB995" s="73"/>
      <c r="BC995" s="75"/>
      <c r="BD995" s="75"/>
      <c r="BE995" s="75"/>
      <c r="BF995" s="75"/>
      <c r="BG995" s="75"/>
      <c r="BH995" s="75"/>
      <c r="BI995" s="75"/>
      <c r="BJ995" s="74"/>
      <c r="BK995" s="73"/>
    </row>
    <row r="996" spans="34:63" x14ac:dyDescent="0.25">
      <c r="AH996" s="69"/>
      <c r="AI996" s="70"/>
      <c r="AJ996" s="70"/>
      <c r="AK996" s="71"/>
      <c r="AL996" s="70"/>
      <c r="AM996" s="72"/>
      <c r="AN996" s="70"/>
      <c r="AO996" s="70"/>
      <c r="AP996" s="73"/>
      <c r="AQ996" s="75"/>
      <c r="AR996" s="71"/>
      <c r="AS996" s="75"/>
      <c r="AT996" s="74"/>
      <c r="AU996" s="73"/>
      <c r="AV996" s="74"/>
      <c r="AW996" s="73"/>
      <c r="AX996" s="73"/>
      <c r="AY996" s="73"/>
      <c r="AZ996" s="73"/>
      <c r="BA996" s="73"/>
      <c r="BB996" s="73"/>
      <c r="BC996" s="73"/>
      <c r="BD996" s="73"/>
      <c r="BE996" s="73"/>
      <c r="BF996" s="73"/>
      <c r="BG996" s="73"/>
      <c r="BH996" s="73"/>
      <c r="BI996" s="75"/>
      <c r="BJ996" s="74"/>
      <c r="BK996" s="75"/>
    </row>
    <row r="997" spans="34:63" x14ac:dyDescent="0.25">
      <c r="AH997" s="69"/>
      <c r="AI997" s="70"/>
      <c r="AJ997" s="70"/>
      <c r="AK997" s="77"/>
      <c r="AL997" s="70"/>
      <c r="AM997" s="72"/>
      <c r="AN997" s="70"/>
      <c r="AO997" s="70"/>
      <c r="AP997" s="73"/>
      <c r="AQ997" s="73"/>
      <c r="AR997" s="71"/>
      <c r="AS997" s="73"/>
      <c r="AT997" s="74"/>
      <c r="AU997" s="73"/>
      <c r="AV997" s="74"/>
      <c r="AW997" s="73"/>
      <c r="AX997" s="73"/>
      <c r="AY997" s="73"/>
      <c r="AZ997" s="73"/>
      <c r="BA997" s="73"/>
      <c r="BB997" s="73"/>
      <c r="BC997" s="73"/>
      <c r="BD997" s="73"/>
      <c r="BE997" s="73"/>
      <c r="BF997" s="73"/>
      <c r="BG997" s="73"/>
      <c r="BH997" s="73"/>
      <c r="BI997" s="73"/>
      <c r="BJ997" s="76"/>
      <c r="BK997" s="73"/>
    </row>
    <row r="998" spans="34:63" x14ac:dyDescent="0.25">
      <c r="AH998" s="69"/>
      <c r="AI998" s="70"/>
      <c r="AJ998" s="70"/>
      <c r="AK998" s="71"/>
      <c r="AL998" s="70"/>
      <c r="AM998" s="72"/>
      <c r="AN998" s="70"/>
      <c r="AO998" s="70"/>
      <c r="AP998" s="75"/>
      <c r="AQ998" s="75"/>
      <c r="AR998" s="71"/>
      <c r="AS998" s="75"/>
      <c r="AT998" s="74"/>
      <c r="AU998" s="73"/>
      <c r="AV998" s="74"/>
      <c r="AW998" s="73"/>
      <c r="AX998" s="73"/>
      <c r="AY998" s="73"/>
      <c r="AZ998" s="73"/>
      <c r="BA998" s="73"/>
      <c r="BB998" s="73"/>
      <c r="BC998" s="73"/>
      <c r="BD998" s="73"/>
      <c r="BE998" s="73"/>
      <c r="BF998" s="73"/>
      <c r="BG998" s="73"/>
      <c r="BH998" s="73"/>
      <c r="BI998" s="75"/>
      <c r="BJ998" s="74"/>
      <c r="BK998" s="75"/>
    </row>
    <row r="999" spans="34:63" x14ac:dyDescent="0.25">
      <c r="AH999" s="69"/>
      <c r="AI999" s="70"/>
      <c r="AJ999" s="70"/>
      <c r="AK999" s="71"/>
      <c r="AL999" s="70"/>
      <c r="AM999" s="72"/>
      <c r="AN999" s="70"/>
      <c r="AO999" s="70"/>
      <c r="AP999" s="73"/>
      <c r="AQ999" s="75"/>
      <c r="AR999" s="71"/>
      <c r="AS999" s="75"/>
      <c r="AT999" s="74"/>
      <c r="AU999" s="73"/>
      <c r="AV999" s="74"/>
      <c r="AW999" s="73"/>
      <c r="AX999" s="73"/>
      <c r="AY999" s="73"/>
      <c r="AZ999" s="73"/>
      <c r="BA999" s="73"/>
      <c r="BB999" s="73"/>
      <c r="BC999" s="73"/>
      <c r="BD999" s="73"/>
      <c r="BE999" s="73"/>
      <c r="BF999" s="73"/>
      <c r="BG999" s="73"/>
      <c r="BH999" s="73"/>
      <c r="BI999" s="75"/>
      <c r="BJ999" s="74"/>
      <c r="BK999" s="75"/>
    </row>
    <row r="1000" spans="34:63" x14ac:dyDescent="0.25">
      <c r="AH1000" s="69"/>
      <c r="AI1000" s="70"/>
      <c r="AJ1000" s="70"/>
      <c r="AK1000" s="71"/>
      <c r="AL1000" s="70"/>
      <c r="AM1000" s="72"/>
      <c r="AN1000" s="70"/>
      <c r="AO1000" s="70"/>
      <c r="AP1000" s="73"/>
      <c r="AQ1000" s="73"/>
      <c r="AR1000" s="71"/>
      <c r="AS1000" s="73"/>
      <c r="AT1000" s="74"/>
      <c r="AU1000" s="73"/>
      <c r="AV1000" s="74"/>
      <c r="AW1000" s="73"/>
      <c r="AX1000" s="73"/>
      <c r="AY1000" s="73"/>
      <c r="AZ1000" s="73"/>
      <c r="BA1000" s="73"/>
      <c r="BB1000" s="73"/>
      <c r="BC1000" s="73"/>
      <c r="BD1000" s="73"/>
      <c r="BE1000" s="73"/>
      <c r="BF1000" s="73"/>
      <c r="BG1000" s="73"/>
      <c r="BH1000" s="73"/>
      <c r="BI1000" s="73"/>
      <c r="BJ1000" s="74"/>
      <c r="BK1000" s="73"/>
    </row>
    <row r="1001" spans="34:63" x14ac:dyDescent="0.25">
      <c r="AH1001" s="69"/>
      <c r="AI1001" s="70"/>
      <c r="AJ1001" s="70"/>
      <c r="AK1001" s="71"/>
      <c r="AL1001" s="70"/>
      <c r="AM1001" s="72"/>
      <c r="AN1001" s="70"/>
      <c r="AO1001" s="70"/>
      <c r="AP1001" s="73"/>
      <c r="AQ1001" s="75"/>
      <c r="AR1001" s="71"/>
      <c r="AS1001" s="75"/>
      <c r="AT1001" s="74"/>
      <c r="AU1001" s="73"/>
      <c r="AV1001" s="74"/>
      <c r="AW1001" s="73"/>
      <c r="AX1001" s="73"/>
      <c r="AY1001" s="73"/>
      <c r="AZ1001" s="73"/>
      <c r="BA1001" s="73"/>
      <c r="BB1001" s="73"/>
      <c r="BC1001" s="73"/>
      <c r="BD1001" s="73"/>
      <c r="BE1001" s="73"/>
      <c r="BF1001" s="73"/>
      <c r="BG1001" s="73"/>
      <c r="BH1001" s="73"/>
      <c r="BI1001" s="73"/>
      <c r="BJ1001" s="74"/>
      <c r="BK1001" s="75"/>
    </row>
    <row r="1002" spans="34:63" x14ac:dyDescent="0.25">
      <c r="AH1002" s="69"/>
      <c r="AI1002" s="70"/>
      <c r="AJ1002" s="70"/>
      <c r="AK1002" s="77"/>
      <c r="AL1002" s="70"/>
      <c r="AM1002" s="72"/>
      <c r="AN1002" s="70"/>
      <c r="AO1002" s="70"/>
      <c r="AP1002" s="73"/>
      <c r="AQ1002" s="73"/>
      <c r="AR1002" s="71"/>
      <c r="AS1002" s="73"/>
      <c r="AT1002" s="74"/>
      <c r="AU1002" s="73"/>
      <c r="AV1002" s="74"/>
      <c r="AW1002" s="73"/>
      <c r="AX1002" s="73"/>
      <c r="AY1002" s="73"/>
      <c r="AZ1002" s="73"/>
      <c r="BA1002" s="73"/>
      <c r="BB1002" s="73"/>
      <c r="BC1002" s="73"/>
      <c r="BD1002" s="73"/>
      <c r="BE1002" s="73"/>
      <c r="BF1002" s="73"/>
      <c r="BG1002" s="73"/>
      <c r="BH1002" s="73"/>
      <c r="BI1002" s="73"/>
      <c r="BJ1002" s="76"/>
      <c r="BK1002" s="73"/>
    </row>
    <row r="1003" spans="34:63" x14ac:dyDescent="0.25">
      <c r="AH1003" s="69"/>
      <c r="AI1003" s="70"/>
      <c r="AJ1003" s="70"/>
      <c r="AK1003" s="71"/>
      <c r="AL1003" s="70"/>
      <c r="AM1003" s="72"/>
      <c r="AN1003" s="70"/>
      <c r="AO1003" s="70"/>
      <c r="AP1003" s="73"/>
      <c r="AQ1003" s="75"/>
      <c r="AR1003" s="71"/>
      <c r="AS1003" s="75"/>
      <c r="AT1003" s="74"/>
      <c r="AU1003" s="73"/>
      <c r="AV1003" s="74"/>
      <c r="AW1003" s="75"/>
      <c r="AX1003" s="75"/>
      <c r="AY1003" s="75"/>
      <c r="AZ1003" s="75"/>
      <c r="BA1003" s="73"/>
      <c r="BB1003" s="73"/>
      <c r="BC1003" s="73"/>
      <c r="BD1003" s="75"/>
      <c r="BE1003" s="73"/>
      <c r="BF1003" s="75"/>
      <c r="BG1003" s="73"/>
      <c r="BH1003" s="75"/>
      <c r="BI1003" s="75"/>
      <c r="BJ1003" s="74"/>
      <c r="BK1003" s="75"/>
    </row>
    <row r="1004" spans="34:63" x14ac:dyDescent="0.25">
      <c r="AH1004" s="69"/>
      <c r="AI1004" s="70"/>
      <c r="AJ1004" s="70"/>
      <c r="AK1004" s="71"/>
      <c r="AL1004" s="70"/>
      <c r="AM1004" s="72"/>
      <c r="AN1004" s="70"/>
      <c r="AO1004" s="70"/>
      <c r="AP1004" s="73"/>
      <c r="AQ1004" s="75"/>
      <c r="AR1004" s="71"/>
      <c r="AS1004" s="75"/>
      <c r="AT1004" s="74"/>
      <c r="AU1004" s="73"/>
      <c r="AV1004" s="74"/>
      <c r="AW1004" s="75"/>
      <c r="AX1004" s="75"/>
      <c r="AY1004" s="75"/>
      <c r="AZ1004" s="75"/>
      <c r="BA1004" s="73"/>
      <c r="BB1004" s="73"/>
      <c r="BC1004" s="73"/>
      <c r="BD1004" s="73"/>
      <c r="BE1004" s="73"/>
      <c r="BF1004" s="73"/>
      <c r="BG1004" s="73"/>
      <c r="BH1004" s="73"/>
      <c r="BI1004" s="75"/>
      <c r="BJ1004" s="74"/>
      <c r="BK1004" s="75"/>
    </row>
    <row r="1005" spans="34:63" x14ac:dyDescent="0.25">
      <c r="AH1005" s="69"/>
      <c r="AI1005" s="70"/>
      <c r="AJ1005" s="70"/>
      <c r="AK1005" s="71"/>
      <c r="AL1005" s="70"/>
      <c r="AM1005" s="72"/>
      <c r="AN1005" s="70"/>
      <c r="AO1005" s="70"/>
      <c r="AP1005" s="75"/>
      <c r="AQ1005" s="75"/>
      <c r="AR1005" s="71"/>
      <c r="AS1005" s="75"/>
      <c r="AT1005" s="74"/>
      <c r="AU1005" s="73"/>
      <c r="AV1005" s="74"/>
      <c r="AW1005" s="73"/>
      <c r="AX1005" s="73"/>
      <c r="AY1005" s="73"/>
      <c r="AZ1005" s="73"/>
      <c r="BA1005" s="73"/>
      <c r="BB1005" s="73"/>
      <c r="BC1005" s="73"/>
      <c r="BD1005" s="73"/>
      <c r="BE1005" s="73"/>
      <c r="BF1005" s="73"/>
      <c r="BG1005" s="73"/>
      <c r="BH1005" s="73"/>
      <c r="BI1005" s="73"/>
      <c r="BJ1005" s="74"/>
      <c r="BK1005" s="75"/>
    </row>
    <row r="1006" spans="34:63" x14ac:dyDescent="0.25">
      <c r="AH1006" s="69"/>
      <c r="AI1006" s="70"/>
      <c r="AJ1006" s="70"/>
      <c r="AK1006" s="71"/>
      <c r="AL1006" s="70"/>
      <c r="AM1006" s="72"/>
      <c r="AN1006" s="70"/>
      <c r="AO1006" s="70"/>
      <c r="AP1006" s="75"/>
      <c r="AQ1006" s="75"/>
      <c r="AR1006" s="71"/>
      <c r="AS1006" s="75"/>
      <c r="AT1006" s="74"/>
      <c r="AU1006" s="73"/>
      <c r="AV1006" s="74"/>
      <c r="AW1006" s="75"/>
      <c r="AX1006" s="75"/>
      <c r="AY1006" s="75"/>
      <c r="AZ1006" s="75"/>
      <c r="BA1006" s="73"/>
      <c r="BB1006" s="73"/>
      <c r="BC1006" s="73"/>
      <c r="BD1006" s="73"/>
      <c r="BE1006" s="73"/>
      <c r="BF1006" s="73"/>
      <c r="BG1006" s="73"/>
      <c r="BH1006" s="73"/>
      <c r="BI1006" s="75"/>
      <c r="BJ1006" s="74"/>
      <c r="BK1006" s="75"/>
    </row>
    <row r="1007" spans="34:63" x14ac:dyDescent="0.25">
      <c r="AH1007" s="69"/>
      <c r="AI1007" s="70"/>
      <c r="AJ1007" s="70"/>
      <c r="AK1007" s="71"/>
      <c r="AL1007" s="70"/>
      <c r="AM1007" s="72"/>
      <c r="AN1007" s="70"/>
      <c r="AO1007" s="70"/>
      <c r="AP1007" s="75"/>
      <c r="AQ1007" s="75"/>
      <c r="AR1007" s="71"/>
      <c r="AS1007" s="75"/>
      <c r="AT1007" s="74"/>
      <c r="AU1007" s="73"/>
      <c r="AV1007" s="74"/>
      <c r="AW1007" s="75"/>
      <c r="AX1007" s="75"/>
      <c r="AY1007" s="75"/>
      <c r="AZ1007" s="75"/>
      <c r="BA1007" s="73"/>
      <c r="BB1007" s="73"/>
      <c r="BC1007" s="73"/>
      <c r="BD1007" s="73"/>
      <c r="BE1007" s="73"/>
      <c r="BF1007" s="73"/>
      <c r="BG1007" s="73"/>
      <c r="BH1007" s="73"/>
      <c r="BI1007" s="75"/>
      <c r="BJ1007" s="74"/>
      <c r="BK1007" s="75"/>
    </row>
    <row r="1008" spans="34:63" x14ac:dyDescent="0.25">
      <c r="AH1008" s="69"/>
      <c r="AI1008" s="70"/>
      <c r="AJ1008" s="70"/>
      <c r="AK1008" s="71"/>
      <c r="AL1008" s="70"/>
      <c r="AM1008" s="72"/>
      <c r="AN1008" s="70"/>
      <c r="AO1008" s="70"/>
      <c r="AP1008" s="75"/>
      <c r="AQ1008" s="75"/>
      <c r="AR1008" s="71"/>
      <c r="AS1008" s="75"/>
      <c r="AT1008" s="74"/>
      <c r="AU1008" s="73"/>
      <c r="AV1008" s="74"/>
      <c r="AW1008" s="73"/>
      <c r="AX1008" s="73"/>
      <c r="AY1008" s="73"/>
      <c r="AZ1008" s="73"/>
      <c r="BA1008" s="73"/>
      <c r="BB1008" s="73"/>
      <c r="BC1008" s="73"/>
      <c r="BD1008" s="73"/>
      <c r="BE1008" s="73"/>
      <c r="BF1008" s="73"/>
      <c r="BG1008" s="73"/>
      <c r="BH1008" s="73"/>
      <c r="BI1008" s="75"/>
      <c r="BJ1008" s="74"/>
      <c r="BK1008" s="75"/>
    </row>
    <row r="1009" spans="34:63" x14ac:dyDescent="0.25">
      <c r="AH1009" s="69"/>
      <c r="AI1009" s="70"/>
      <c r="AJ1009" s="70"/>
      <c r="AK1009" s="71"/>
      <c r="AL1009" s="70"/>
      <c r="AM1009" s="72"/>
      <c r="AN1009" s="70"/>
      <c r="AO1009" s="70"/>
      <c r="AP1009" s="73"/>
      <c r="AQ1009" s="73"/>
      <c r="AR1009" s="71"/>
      <c r="AS1009" s="73"/>
      <c r="AT1009" s="74"/>
      <c r="AU1009" s="73"/>
      <c r="AV1009" s="74"/>
      <c r="AW1009" s="73"/>
      <c r="AX1009" s="73"/>
      <c r="AY1009" s="73"/>
      <c r="AZ1009" s="73"/>
      <c r="BA1009" s="73"/>
      <c r="BB1009" s="73"/>
      <c r="BC1009" s="73"/>
      <c r="BD1009" s="73"/>
      <c r="BE1009" s="73"/>
      <c r="BF1009" s="73"/>
      <c r="BG1009" s="73"/>
      <c r="BH1009" s="73"/>
      <c r="BI1009" s="73"/>
      <c r="BJ1009" s="74"/>
      <c r="BK1009" s="73"/>
    </row>
    <row r="1010" spans="34:63" x14ac:dyDescent="0.25">
      <c r="AH1010" s="69"/>
      <c r="AI1010" s="70"/>
      <c r="AJ1010" s="70"/>
      <c r="AK1010" s="71"/>
      <c r="AL1010" s="70"/>
      <c r="AM1010" s="72"/>
      <c r="AN1010" s="70"/>
      <c r="AO1010" s="70"/>
      <c r="AP1010" s="75"/>
      <c r="AQ1010" s="75"/>
      <c r="AR1010" s="71"/>
      <c r="AS1010" s="75"/>
      <c r="AT1010" s="74"/>
      <c r="AU1010" s="73"/>
      <c r="AV1010" s="74"/>
      <c r="AW1010" s="73"/>
      <c r="AX1010" s="73"/>
      <c r="AY1010" s="73"/>
      <c r="AZ1010" s="73"/>
      <c r="BA1010" s="73"/>
      <c r="BB1010" s="73"/>
      <c r="BC1010" s="73"/>
      <c r="BD1010" s="73"/>
      <c r="BE1010" s="73"/>
      <c r="BF1010" s="73"/>
      <c r="BG1010" s="73"/>
      <c r="BH1010" s="73"/>
      <c r="BI1010" s="75"/>
      <c r="BJ1010" s="74"/>
      <c r="BK1010" s="75"/>
    </row>
    <row r="1011" spans="34:63" x14ac:dyDescent="0.25">
      <c r="AH1011" s="69"/>
      <c r="AI1011" s="70"/>
      <c r="AJ1011" s="70"/>
      <c r="AK1011" s="71"/>
      <c r="AL1011" s="70"/>
      <c r="AM1011" s="72"/>
      <c r="AN1011" s="70"/>
      <c r="AO1011" s="70"/>
      <c r="AP1011" s="71"/>
      <c r="AQ1011" s="75"/>
      <c r="AR1011" s="71"/>
      <c r="AS1011" s="74"/>
      <c r="AT1011" s="74"/>
      <c r="AU1011" s="73"/>
      <c r="AV1011" s="74"/>
      <c r="AW1011" s="75"/>
      <c r="AX1011" s="75"/>
      <c r="AY1011" s="75"/>
      <c r="AZ1011" s="75"/>
      <c r="BA1011" s="73"/>
      <c r="BB1011" s="73"/>
      <c r="BC1011" s="73"/>
      <c r="BD1011" s="75"/>
      <c r="BE1011" s="73"/>
      <c r="BF1011" s="75"/>
      <c r="BG1011" s="73"/>
      <c r="BH1011" s="75"/>
      <c r="BI1011" s="75"/>
      <c r="BJ1011" s="74"/>
      <c r="BK1011" s="74"/>
    </row>
    <row r="1012" spans="34:63" x14ac:dyDescent="0.25">
      <c r="AH1012" s="69"/>
      <c r="AI1012" s="70"/>
      <c r="AJ1012" s="70"/>
      <c r="AK1012" s="71"/>
      <c r="AL1012" s="70"/>
      <c r="AM1012" s="72"/>
      <c r="AN1012" s="70"/>
      <c r="AO1012" s="70"/>
      <c r="AP1012" s="75"/>
      <c r="AQ1012" s="75"/>
      <c r="AR1012" s="71"/>
      <c r="AS1012" s="75"/>
      <c r="AT1012" s="74"/>
      <c r="AU1012" s="73"/>
      <c r="AV1012" s="74"/>
      <c r="AW1012" s="73"/>
      <c r="AX1012" s="73"/>
      <c r="AY1012" s="73"/>
      <c r="AZ1012" s="73"/>
      <c r="BA1012" s="73"/>
      <c r="BB1012" s="73"/>
      <c r="BC1012" s="73"/>
      <c r="BD1012" s="73"/>
      <c r="BE1012" s="73"/>
      <c r="BF1012" s="73"/>
      <c r="BG1012" s="73"/>
      <c r="BH1012" s="73"/>
      <c r="BI1012" s="73"/>
      <c r="BJ1012" s="74"/>
      <c r="BK1012" s="75"/>
    </row>
    <row r="1013" spans="34:63" x14ac:dyDescent="0.25">
      <c r="AH1013" s="69"/>
      <c r="AI1013" s="70"/>
      <c r="AJ1013" s="70"/>
      <c r="AK1013" s="71"/>
      <c r="AL1013" s="70"/>
      <c r="AM1013" s="72"/>
      <c r="AN1013" s="70"/>
      <c r="AO1013" s="70"/>
      <c r="AP1013" s="75"/>
      <c r="AQ1013" s="75"/>
      <c r="AR1013" s="71"/>
      <c r="AS1013" s="75"/>
      <c r="AT1013" s="74"/>
      <c r="AU1013" s="73"/>
      <c r="AV1013" s="74"/>
      <c r="AW1013" s="75"/>
      <c r="AX1013" s="75"/>
      <c r="AY1013" s="75"/>
      <c r="AZ1013" s="75"/>
      <c r="BA1013" s="73"/>
      <c r="BB1013" s="73"/>
      <c r="BC1013" s="73"/>
      <c r="BD1013" s="73"/>
      <c r="BE1013" s="73"/>
      <c r="BF1013" s="73"/>
      <c r="BG1013" s="73"/>
      <c r="BH1013" s="73"/>
      <c r="BI1013" s="75"/>
      <c r="BJ1013" s="74"/>
      <c r="BK1013" s="75"/>
    </row>
    <row r="1014" spans="34:63" x14ac:dyDescent="0.25">
      <c r="AH1014" s="69"/>
      <c r="AI1014" s="70"/>
      <c r="AJ1014" s="70"/>
      <c r="AK1014" s="71"/>
      <c r="AL1014" s="70"/>
      <c r="AM1014" s="72"/>
      <c r="AN1014" s="70"/>
      <c r="AO1014" s="70"/>
      <c r="AP1014" s="73"/>
      <c r="AQ1014" s="75"/>
      <c r="AR1014" s="71"/>
      <c r="AS1014" s="75"/>
      <c r="AT1014" s="74"/>
      <c r="AU1014" s="73"/>
      <c r="AV1014" s="74"/>
      <c r="AW1014" s="73"/>
      <c r="AX1014" s="73"/>
      <c r="AY1014" s="73"/>
      <c r="AZ1014" s="73"/>
      <c r="BA1014" s="73"/>
      <c r="BB1014" s="73"/>
      <c r="BC1014" s="73"/>
      <c r="BD1014" s="73"/>
      <c r="BE1014" s="73"/>
      <c r="BF1014" s="73"/>
      <c r="BG1014" s="73"/>
      <c r="BH1014" s="73"/>
      <c r="BI1014" s="75"/>
      <c r="BJ1014" s="74"/>
      <c r="BK1014" s="75"/>
    </row>
    <row r="1015" spans="34:63" x14ac:dyDescent="0.25">
      <c r="AH1015" s="69"/>
      <c r="AI1015" s="70"/>
      <c r="AJ1015" s="70"/>
      <c r="AK1015" s="71"/>
      <c r="AL1015" s="70"/>
      <c r="AM1015" s="72"/>
      <c r="AN1015" s="70"/>
      <c r="AO1015" s="70"/>
      <c r="AP1015" s="75"/>
      <c r="AQ1015" s="75"/>
      <c r="AR1015" s="71"/>
      <c r="AS1015" s="75"/>
      <c r="AT1015" s="74"/>
      <c r="AU1015" s="73"/>
      <c r="AV1015" s="74"/>
      <c r="AW1015" s="75"/>
      <c r="AX1015" s="75"/>
      <c r="AY1015" s="75"/>
      <c r="AZ1015" s="75"/>
      <c r="BA1015" s="75"/>
      <c r="BB1015" s="75"/>
      <c r="BC1015" s="73"/>
      <c r="BD1015" s="75"/>
      <c r="BE1015" s="73"/>
      <c r="BF1015" s="75"/>
      <c r="BG1015" s="73"/>
      <c r="BH1015" s="75"/>
      <c r="BI1015" s="75"/>
      <c r="BJ1015" s="74"/>
      <c r="BK1015" s="75"/>
    </row>
    <row r="1016" spans="34:63" x14ac:dyDescent="0.25">
      <c r="AH1016" s="69"/>
      <c r="AI1016" s="70"/>
      <c r="AJ1016" s="70"/>
      <c r="AK1016" s="71"/>
      <c r="AL1016" s="70"/>
      <c r="AM1016" s="72"/>
      <c r="AN1016" s="70"/>
      <c r="AO1016" s="70"/>
      <c r="AP1016" s="75"/>
      <c r="AQ1016" s="75"/>
      <c r="AR1016" s="71"/>
      <c r="AS1016" s="75"/>
      <c r="AT1016" s="74"/>
      <c r="AU1016" s="73"/>
      <c r="AV1016" s="74"/>
      <c r="AW1016" s="73"/>
      <c r="AX1016" s="73"/>
      <c r="AY1016" s="73"/>
      <c r="AZ1016" s="73"/>
      <c r="BA1016" s="73"/>
      <c r="BB1016" s="73"/>
      <c r="BC1016" s="73"/>
      <c r="BD1016" s="73"/>
      <c r="BE1016" s="73"/>
      <c r="BF1016" s="73"/>
      <c r="BG1016" s="73"/>
      <c r="BH1016" s="73"/>
      <c r="BI1016" s="75"/>
      <c r="BJ1016" s="74"/>
      <c r="BK1016" s="75"/>
    </row>
    <row r="1017" spans="34:63" x14ac:dyDescent="0.25">
      <c r="AH1017" s="69"/>
      <c r="AI1017" s="70"/>
      <c r="AJ1017" s="70"/>
      <c r="AK1017" s="71"/>
      <c r="AL1017" s="70"/>
      <c r="AM1017" s="72"/>
      <c r="AN1017" s="70"/>
      <c r="AO1017" s="70"/>
      <c r="AP1017" s="75"/>
      <c r="AQ1017" s="75"/>
      <c r="AR1017" s="71"/>
      <c r="AS1017" s="75"/>
      <c r="AT1017" s="74"/>
      <c r="AU1017" s="73"/>
      <c r="AV1017" s="74"/>
      <c r="AW1017" s="73"/>
      <c r="AX1017" s="73"/>
      <c r="AY1017" s="73"/>
      <c r="AZ1017" s="73"/>
      <c r="BA1017" s="73"/>
      <c r="BB1017" s="73"/>
      <c r="BC1017" s="73"/>
      <c r="BD1017" s="73"/>
      <c r="BE1017" s="73"/>
      <c r="BF1017" s="73"/>
      <c r="BG1017" s="73"/>
      <c r="BH1017" s="73"/>
      <c r="BI1017" s="75"/>
      <c r="BJ1017" s="74"/>
      <c r="BK1017" s="75"/>
    </row>
    <row r="1018" spans="34:63" x14ac:dyDescent="0.25">
      <c r="AH1018" s="69"/>
      <c r="AI1018" s="70"/>
      <c r="AJ1018" s="70"/>
      <c r="AK1018" s="71"/>
      <c r="AL1018" s="70"/>
      <c r="AM1018" s="72"/>
      <c r="AN1018" s="70"/>
      <c r="AO1018" s="70"/>
      <c r="AP1018" s="75"/>
      <c r="AQ1018" s="75"/>
      <c r="AR1018" s="71"/>
      <c r="AS1018" s="75"/>
      <c r="AT1018" s="74"/>
      <c r="AU1018" s="73"/>
      <c r="AV1018" s="74"/>
      <c r="AW1018" s="75"/>
      <c r="AX1018" s="75"/>
      <c r="AY1018" s="75"/>
      <c r="AZ1018" s="75"/>
      <c r="BA1018" s="75"/>
      <c r="BB1018" s="75"/>
      <c r="BC1018" s="73"/>
      <c r="BD1018" s="75"/>
      <c r="BE1018" s="73"/>
      <c r="BF1018" s="75"/>
      <c r="BG1018" s="73"/>
      <c r="BH1018" s="75"/>
      <c r="BI1018" s="75"/>
      <c r="BJ1018" s="74"/>
      <c r="BK1018" s="75"/>
    </row>
    <row r="1019" spans="34:63" x14ac:dyDescent="0.25">
      <c r="AH1019" s="69"/>
      <c r="AI1019" s="70"/>
      <c r="AJ1019" s="70"/>
      <c r="AK1019" s="71"/>
      <c r="AL1019" s="70"/>
      <c r="AM1019" s="72"/>
      <c r="AN1019" s="70"/>
      <c r="AO1019" s="70"/>
      <c r="AP1019" s="75"/>
      <c r="AQ1019" s="75"/>
      <c r="AR1019" s="71"/>
      <c r="AS1019" s="75"/>
      <c r="AT1019" s="74"/>
      <c r="AU1019" s="73"/>
      <c r="AV1019" s="74"/>
      <c r="AW1019" s="73"/>
      <c r="AX1019" s="73"/>
      <c r="AY1019" s="73"/>
      <c r="AZ1019" s="73"/>
      <c r="BA1019" s="73"/>
      <c r="BB1019" s="73"/>
      <c r="BC1019" s="73"/>
      <c r="BD1019" s="73"/>
      <c r="BE1019" s="73"/>
      <c r="BF1019" s="73"/>
      <c r="BG1019" s="73"/>
      <c r="BH1019" s="73"/>
      <c r="BI1019" s="73"/>
      <c r="BJ1019" s="74"/>
      <c r="BK1019" s="75"/>
    </row>
    <row r="1020" spans="34:63" x14ac:dyDescent="0.25">
      <c r="AH1020" s="69"/>
      <c r="AI1020" s="70"/>
      <c r="AJ1020" s="70"/>
      <c r="AK1020" s="71"/>
      <c r="AL1020" s="70"/>
      <c r="AM1020" s="72"/>
      <c r="AN1020" s="70"/>
      <c r="AO1020" s="70"/>
      <c r="AP1020" s="73"/>
      <c r="AQ1020" s="75"/>
      <c r="AR1020" s="71"/>
      <c r="AS1020" s="75"/>
      <c r="AT1020" s="74"/>
      <c r="AU1020" s="73"/>
      <c r="AV1020" s="74"/>
      <c r="AW1020" s="75"/>
      <c r="AX1020" s="75"/>
      <c r="AY1020" s="75"/>
      <c r="AZ1020" s="75"/>
      <c r="BA1020" s="73"/>
      <c r="BB1020" s="73"/>
      <c r="BC1020" s="73"/>
      <c r="BD1020" s="73"/>
      <c r="BE1020" s="73"/>
      <c r="BF1020" s="73"/>
      <c r="BG1020" s="73"/>
      <c r="BH1020" s="73"/>
      <c r="BI1020" s="75"/>
      <c r="BJ1020" s="74"/>
      <c r="BK1020" s="75"/>
    </row>
    <row r="1021" spans="34:63" x14ac:dyDescent="0.25">
      <c r="AH1021" s="69"/>
      <c r="AI1021" s="70"/>
      <c r="AJ1021" s="70"/>
      <c r="AK1021" s="71"/>
      <c r="AL1021" s="70"/>
      <c r="AM1021" s="72"/>
      <c r="AN1021" s="70"/>
      <c r="AO1021" s="70"/>
      <c r="AP1021" s="77"/>
      <c r="AQ1021" s="73"/>
      <c r="AR1021" s="71"/>
      <c r="AS1021" s="76"/>
      <c r="AT1021" s="74"/>
      <c r="AU1021" s="73"/>
      <c r="AV1021" s="74"/>
      <c r="AW1021" s="73"/>
      <c r="AX1021" s="73"/>
      <c r="AY1021" s="73"/>
      <c r="AZ1021" s="73"/>
      <c r="BA1021" s="73"/>
      <c r="BB1021" s="73"/>
      <c r="BC1021" s="73"/>
      <c r="BD1021" s="73"/>
      <c r="BE1021" s="73"/>
      <c r="BF1021" s="73"/>
      <c r="BG1021" s="73"/>
      <c r="BH1021" s="73"/>
      <c r="BI1021" s="75"/>
      <c r="BJ1021" s="74"/>
      <c r="BK1021" s="76"/>
    </row>
    <row r="1022" spans="34:63" x14ac:dyDescent="0.25">
      <c r="AH1022" s="69"/>
      <c r="AI1022" s="70"/>
      <c r="AJ1022" s="70"/>
      <c r="AK1022" s="71"/>
      <c r="AL1022" s="70"/>
      <c r="AM1022" s="72"/>
      <c r="AN1022" s="70"/>
      <c r="AO1022" s="70"/>
      <c r="AP1022" s="73"/>
      <c r="AQ1022" s="75"/>
      <c r="AR1022" s="71"/>
      <c r="AS1022" s="75"/>
      <c r="AT1022" s="74"/>
      <c r="AU1022" s="73"/>
      <c r="AV1022" s="74"/>
      <c r="AW1022" s="73"/>
      <c r="AX1022" s="73"/>
      <c r="AY1022" s="73"/>
      <c r="AZ1022" s="73"/>
      <c r="BA1022" s="73"/>
      <c r="BB1022" s="73"/>
      <c r="BC1022" s="73"/>
      <c r="BD1022" s="73"/>
      <c r="BE1022" s="73"/>
      <c r="BF1022" s="73"/>
      <c r="BG1022" s="73"/>
      <c r="BH1022" s="73"/>
      <c r="BI1022" s="75"/>
      <c r="BJ1022" s="74"/>
      <c r="BK1022" s="75"/>
    </row>
    <row r="1023" spans="34:63" x14ac:dyDescent="0.25">
      <c r="AH1023" s="69"/>
      <c r="AI1023" s="70"/>
      <c r="AJ1023" s="70"/>
      <c r="AK1023" s="71"/>
      <c r="AL1023" s="70"/>
      <c r="AM1023" s="72"/>
      <c r="AN1023" s="70"/>
      <c r="AO1023" s="70"/>
      <c r="AP1023" s="73"/>
      <c r="AQ1023" s="75"/>
      <c r="AR1023" s="71"/>
      <c r="AS1023" s="75"/>
      <c r="AT1023" s="74"/>
      <c r="AU1023" s="73"/>
      <c r="AV1023" s="74"/>
      <c r="AW1023" s="73"/>
      <c r="AX1023" s="73"/>
      <c r="AY1023" s="73"/>
      <c r="AZ1023" s="73"/>
      <c r="BA1023" s="73"/>
      <c r="BB1023" s="73"/>
      <c r="BC1023" s="73"/>
      <c r="BD1023" s="73"/>
      <c r="BE1023" s="73"/>
      <c r="BF1023" s="73"/>
      <c r="BG1023" s="73"/>
      <c r="BH1023" s="73"/>
      <c r="BI1023" s="73"/>
      <c r="BJ1023" s="74"/>
      <c r="BK1023" s="75"/>
    </row>
    <row r="1024" spans="34:63" x14ac:dyDescent="0.25">
      <c r="AH1024" s="69"/>
      <c r="AI1024" s="70"/>
      <c r="AJ1024" s="70"/>
      <c r="AK1024" s="71"/>
      <c r="AL1024" s="70"/>
      <c r="AM1024" s="72"/>
      <c r="AN1024" s="70"/>
      <c r="AO1024" s="70"/>
      <c r="AP1024" s="75"/>
      <c r="AQ1024" s="75"/>
      <c r="AR1024" s="71"/>
      <c r="AS1024" s="75"/>
      <c r="AT1024" s="74"/>
      <c r="AU1024" s="73"/>
      <c r="AV1024" s="74"/>
      <c r="AW1024" s="75"/>
      <c r="AX1024" s="75"/>
      <c r="AY1024" s="75"/>
      <c r="AZ1024" s="75"/>
      <c r="BA1024" s="73"/>
      <c r="BB1024" s="73"/>
      <c r="BC1024" s="73"/>
      <c r="BD1024" s="73"/>
      <c r="BE1024" s="73"/>
      <c r="BF1024" s="73"/>
      <c r="BG1024" s="73"/>
      <c r="BH1024" s="73"/>
      <c r="BI1024" s="75"/>
      <c r="BJ1024" s="74"/>
      <c r="BK1024" s="75"/>
    </row>
    <row r="1025" spans="34:63" x14ac:dyDescent="0.25">
      <c r="AH1025" s="69"/>
      <c r="AI1025" s="70"/>
      <c r="AJ1025" s="70"/>
      <c r="AK1025" s="71"/>
      <c r="AL1025" s="70"/>
      <c r="AM1025" s="72"/>
      <c r="AN1025" s="70"/>
      <c r="AO1025" s="70"/>
      <c r="AP1025" s="73"/>
      <c r="AQ1025" s="73"/>
      <c r="AR1025" s="71"/>
      <c r="AS1025" s="73"/>
      <c r="AT1025" s="74"/>
      <c r="AU1025" s="73"/>
      <c r="AV1025" s="74"/>
      <c r="AW1025" s="75"/>
      <c r="AX1025" s="75"/>
      <c r="AY1025" s="75"/>
      <c r="AZ1025" s="75"/>
      <c r="BA1025" s="73"/>
      <c r="BB1025" s="73"/>
      <c r="BC1025" s="75"/>
      <c r="BD1025" s="75"/>
      <c r="BE1025" s="75"/>
      <c r="BF1025" s="75"/>
      <c r="BG1025" s="75"/>
      <c r="BH1025" s="75"/>
      <c r="BI1025" s="75"/>
      <c r="BJ1025" s="74"/>
      <c r="BK1025" s="73"/>
    </row>
    <row r="1026" spans="34:63" x14ac:dyDescent="0.25">
      <c r="AH1026" s="69"/>
      <c r="AI1026" s="70"/>
      <c r="AJ1026" s="70"/>
      <c r="AK1026" s="71"/>
      <c r="AL1026" s="70"/>
      <c r="AM1026" s="72"/>
      <c r="AN1026" s="70"/>
      <c r="AO1026" s="70"/>
      <c r="AP1026" s="73"/>
      <c r="AQ1026" s="75"/>
      <c r="AR1026" s="71"/>
      <c r="AS1026" s="75"/>
      <c r="AT1026" s="74"/>
      <c r="AU1026" s="73"/>
      <c r="AV1026" s="74"/>
      <c r="AW1026" s="73"/>
      <c r="AX1026" s="73"/>
      <c r="AY1026" s="73"/>
      <c r="AZ1026" s="73"/>
      <c r="BA1026" s="73"/>
      <c r="BB1026" s="73"/>
      <c r="BC1026" s="73"/>
      <c r="BD1026" s="73"/>
      <c r="BE1026" s="73"/>
      <c r="BF1026" s="73"/>
      <c r="BG1026" s="73"/>
      <c r="BH1026" s="73"/>
      <c r="BI1026" s="73"/>
      <c r="BJ1026" s="74"/>
      <c r="BK1026" s="75"/>
    </row>
    <row r="1027" spans="34:63" x14ac:dyDescent="0.25">
      <c r="AH1027" s="69"/>
      <c r="AI1027" s="70"/>
      <c r="AJ1027" s="70"/>
      <c r="AK1027" s="71"/>
      <c r="AL1027" s="70"/>
      <c r="AM1027" s="72"/>
      <c r="AN1027" s="70"/>
      <c r="AO1027" s="70"/>
      <c r="AP1027" s="73"/>
      <c r="AQ1027" s="73"/>
      <c r="AR1027" s="71"/>
      <c r="AS1027" s="73"/>
      <c r="AT1027" s="74"/>
      <c r="AU1027" s="73"/>
      <c r="AV1027" s="74"/>
      <c r="AW1027" s="73"/>
      <c r="AX1027" s="73"/>
      <c r="AY1027" s="73"/>
      <c r="AZ1027" s="73"/>
      <c r="BA1027" s="73"/>
      <c r="BB1027" s="73"/>
      <c r="BC1027" s="73"/>
      <c r="BD1027" s="73"/>
      <c r="BE1027" s="73"/>
      <c r="BF1027" s="73"/>
      <c r="BG1027" s="73"/>
      <c r="BH1027" s="73"/>
      <c r="BI1027" s="73"/>
      <c r="BJ1027" s="74"/>
      <c r="BK1027" s="73"/>
    </row>
    <row r="1028" spans="34:63" x14ac:dyDescent="0.25">
      <c r="AH1028" s="69"/>
      <c r="AI1028" s="70"/>
      <c r="AJ1028" s="70"/>
      <c r="AK1028" s="71"/>
      <c r="AL1028" s="70"/>
      <c r="AM1028" s="72"/>
      <c r="AN1028" s="70"/>
      <c r="AO1028" s="70"/>
      <c r="AP1028" s="75"/>
      <c r="AQ1028" s="75"/>
      <c r="AR1028" s="71"/>
      <c r="AS1028" s="75"/>
      <c r="AT1028" s="74"/>
      <c r="AU1028" s="73"/>
      <c r="AV1028" s="74"/>
      <c r="AW1028" s="73"/>
      <c r="AX1028" s="73"/>
      <c r="AY1028" s="73"/>
      <c r="AZ1028" s="73"/>
      <c r="BA1028" s="73"/>
      <c r="BB1028" s="73"/>
      <c r="BC1028" s="73"/>
      <c r="BD1028" s="73"/>
      <c r="BE1028" s="73"/>
      <c r="BF1028" s="73"/>
      <c r="BG1028" s="73"/>
      <c r="BH1028" s="73"/>
      <c r="BI1028" s="73"/>
      <c r="BJ1028" s="74"/>
      <c r="BK1028" s="75"/>
    </row>
    <row r="1029" spans="34:63" x14ac:dyDescent="0.25">
      <c r="AH1029" s="69"/>
      <c r="AI1029" s="70"/>
      <c r="AJ1029" s="70"/>
      <c r="AK1029" s="71"/>
      <c r="AL1029" s="70"/>
      <c r="AM1029" s="72"/>
      <c r="AN1029" s="70"/>
      <c r="AO1029" s="70"/>
      <c r="AP1029" s="71"/>
      <c r="AQ1029" s="71"/>
      <c r="AR1029" s="71"/>
      <c r="AS1029" s="74"/>
      <c r="AT1029" s="74"/>
      <c r="AU1029" s="73"/>
      <c r="AV1029" s="74"/>
      <c r="AW1029" s="75"/>
      <c r="AX1029" s="75"/>
      <c r="AY1029" s="75"/>
      <c r="AZ1029" s="75"/>
      <c r="BA1029" s="73"/>
      <c r="BB1029" s="73"/>
      <c r="BC1029" s="73"/>
      <c r="BD1029" s="75"/>
      <c r="BE1029" s="73"/>
      <c r="BF1029" s="75"/>
      <c r="BG1029" s="73"/>
      <c r="BH1029" s="75"/>
      <c r="BI1029" s="75"/>
      <c r="BJ1029" s="74"/>
      <c r="BK1029" s="74"/>
    </row>
    <row r="1030" spans="34:63" x14ac:dyDescent="0.25">
      <c r="AH1030" s="69"/>
      <c r="AI1030" s="70"/>
      <c r="AJ1030" s="70"/>
      <c r="AK1030" s="71"/>
      <c r="AL1030" s="70"/>
      <c r="AM1030" s="72"/>
      <c r="AN1030" s="70"/>
      <c r="AO1030" s="70"/>
      <c r="AP1030" s="73"/>
      <c r="AQ1030" s="73"/>
      <c r="AR1030" s="71"/>
      <c r="AS1030" s="73"/>
      <c r="AT1030" s="74"/>
      <c r="AU1030" s="73"/>
      <c r="AV1030" s="74"/>
      <c r="AW1030" s="73"/>
      <c r="AX1030" s="73"/>
      <c r="AY1030" s="73"/>
      <c r="AZ1030" s="73"/>
      <c r="BA1030" s="73"/>
      <c r="BB1030" s="73"/>
      <c r="BC1030" s="73"/>
      <c r="BD1030" s="73"/>
      <c r="BE1030" s="73"/>
      <c r="BF1030" s="73"/>
      <c r="BG1030" s="73"/>
      <c r="BH1030" s="73"/>
      <c r="BI1030" s="73"/>
      <c r="BJ1030" s="74"/>
      <c r="BK1030" s="73"/>
    </row>
    <row r="1031" spans="34:63" x14ac:dyDescent="0.25">
      <c r="AH1031" s="69"/>
      <c r="AI1031" s="70"/>
      <c r="AJ1031" s="70"/>
      <c r="AK1031" s="71"/>
      <c r="AL1031" s="70"/>
      <c r="AM1031" s="72"/>
      <c r="AN1031" s="70"/>
      <c r="AO1031" s="70"/>
      <c r="AP1031" s="73"/>
      <c r="AQ1031" s="73"/>
      <c r="AR1031" s="71"/>
      <c r="AS1031" s="73"/>
      <c r="AT1031" s="74"/>
      <c r="AU1031" s="73"/>
      <c r="AV1031" s="74"/>
      <c r="AW1031" s="73"/>
      <c r="AX1031" s="73"/>
      <c r="AY1031" s="73"/>
      <c r="AZ1031" s="73"/>
      <c r="BA1031" s="73"/>
      <c r="BB1031" s="73"/>
      <c r="BC1031" s="73"/>
      <c r="BD1031" s="73"/>
      <c r="BE1031" s="73"/>
      <c r="BF1031" s="73"/>
      <c r="BG1031" s="73"/>
      <c r="BH1031" s="73"/>
      <c r="BI1031" s="73"/>
      <c r="BJ1031" s="74"/>
      <c r="BK1031" s="73"/>
    </row>
    <row r="1032" spans="34:63" x14ac:dyDescent="0.25">
      <c r="AH1032" s="69"/>
      <c r="AI1032" s="70"/>
      <c r="AJ1032" s="70"/>
      <c r="AK1032" s="71"/>
      <c r="AL1032" s="70"/>
      <c r="AM1032" s="72"/>
      <c r="AN1032" s="70"/>
      <c r="AO1032" s="70"/>
      <c r="AP1032" s="73"/>
      <c r="AQ1032" s="73"/>
      <c r="AR1032" s="71"/>
      <c r="AS1032" s="73"/>
      <c r="AT1032" s="74"/>
      <c r="AU1032" s="73"/>
      <c r="AV1032" s="74"/>
      <c r="AW1032" s="73"/>
      <c r="AX1032" s="73"/>
      <c r="AY1032" s="73"/>
      <c r="AZ1032" s="73"/>
      <c r="BA1032" s="73"/>
      <c r="BB1032" s="73"/>
      <c r="BC1032" s="73"/>
      <c r="BD1032" s="73"/>
      <c r="BE1032" s="73"/>
      <c r="BF1032" s="73"/>
      <c r="BG1032" s="73"/>
      <c r="BH1032" s="73"/>
      <c r="BI1032" s="73"/>
      <c r="BJ1032" s="74"/>
      <c r="BK1032" s="73"/>
    </row>
    <row r="1033" spans="34:63" x14ac:dyDescent="0.25">
      <c r="AH1033" s="69"/>
      <c r="AI1033" s="70"/>
      <c r="AJ1033" s="70"/>
      <c r="AK1033" s="71"/>
      <c r="AL1033" s="70"/>
      <c r="AM1033" s="72"/>
      <c r="AN1033" s="70"/>
      <c r="AO1033" s="70"/>
      <c r="AP1033" s="73"/>
      <c r="AQ1033" s="73"/>
      <c r="AR1033" s="71"/>
      <c r="AS1033" s="73"/>
      <c r="AT1033" s="74"/>
      <c r="AU1033" s="73"/>
      <c r="AV1033" s="74"/>
      <c r="AW1033" s="73"/>
      <c r="AX1033" s="73"/>
      <c r="AY1033" s="73"/>
      <c r="AZ1033" s="73"/>
      <c r="BA1033" s="73"/>
      <c r="BB1033" s="73"/>
      <c r="BC1033" s="73"/>
      <c r="BD1033" s="73"/>
      <c r="BE1033" s="73"/>
      <c r="BF1033" s="73"/>
      <c r="BG1033" s="73"/>
      <c r="BH1033" s="73"/>
      <c r="BI1033" s="73"/>
      <c r="BJ1033" s="74"/>
      <c r="BK1033" s="73"/>
    </row>
    <row r="1034" spans="34:63" x14ac:dyDescent="0.25">
      <c r="AH1034" s="69"/>
      <c r="AI1034" s="70"/>
      <c r="AJ1034" s="70"/>
      <c r="AK1034" s="71"/>
      <c r="AL1034" s="70"/>
      <c r="AM1034" s="72"/>
      <c r="AN1034" s="70"/>
      <c r="AO1034" s="70"/>
      <c r="AP1034" s="77"/>
      <c r="AQ1034" s="73"/>
      <c r="AR1034" s="71"/>
      <c r="AS1034" s="76"/>
      <c r="AT1034" s="74"/>
      <c r="AU1034" s="73"/>
      <c r="AV1034" s="74"/>
      <c r="AW1034" s="73"/>
      <c r="AX1034" s="73"/>
      <c r="AY1034" s="73"/>
      <c r="AZ1034" s="73"/>
      <c r="BA1034" s="73"/>
      <c r="BB1034" s="73"/>
      <c r="BC1034" s="73"/>
      <c r="BD1034" s="73"/>
      <c r="BE1034" s="73"/>
      <c r="BF1034" s="73"/>
      <c r="BG1034" s="73"/>
      <c r="BH1034" s="73"/>
      <c r="BI1034" s="73"/>
      <c r="BJ1034" s="74"/>
      <c r="BK1034" s="76"/>
    </row>
    <row r="1035" spans="34:63" x14ac:dyDescent="0.25">
      <c r="AH1035" s="69"/>
      <c r="AI1035" s="70"/>
      <c r="AJ1035" s="70"/>
      <c r="AK1035" s="71"/>
      <c r="AL1035" s="70"/>
      <c r="AM1035" s="72"/>
      <c r="AN1035" s="70"/>
      <c r="AO1035" s="70"/>
      <c r="AP1035" s="73"/>
      <c r="AQ1035" s="73"/>
      <c r="AR1035" s="71"/>
      <c r="AS1035" s="73"/>
      <c r="AT1035" s="74"/>
      <c r="AU1035" s="73"/>
      <c r="AV1035" s="74"/>
      <c r="AW1035" s="73"/>
      <c r="AX1035" s="73"/>
      <c r="AY1035" s="73"/>
      <c r="AZ1035" s="73"/>
      <c r="BA1035" s="73"/>
      <c r="BB1035" s="73"/>
      <c r="BC1035" s="73"/>
      <c r="BD1035" s="73"/>
      <c r="BE1035" s="73"/>
      <c r="BF1035" s="73"/>
      <c r="BG1035" s="73"/>
      <c r="BH1035" s="73"/>
      <c r="BI1035" s="73"/>
      <c r="BJ1035" s="74"/>
      <c r="BK1035" s="73"/>
    </row>
    <row r="1036" spans="34:63" x14ac:dyDescent="0.25">
      <c r="AH1036" s="69"/>
      <c r="AI1036" s="70"/>
      <c r="AJ1036" s="70"/>
      <c r="AK1036" s="71"/>
      <c r="AL1036" s="70"/>
      <c r="AM1036" s="72"/>
      <c r="AN1036" s="70"/>
      <c r="AO1036" s="70"/>
      <c r="AP1036" s="77"/>
      <c r="AQ1036" s="73"/>
      <c r="AR1036" s="71"/>
      <c r="AS1036" s="76"/>
      <c r="AT1036" s="74"/>
      <c r="AU1036" s="73"/>
      <c r="AV1036" s="74"/>
      <c r="AW1036" s="73"/>
      <c r="AX1036" s="73"/>
      <c r="AY1036" s="73"/>
      <c r="AZ1036" s="73"/>
      <c r="BA1036" s="73"/>
      <c r="BB1036" s="73"/>
      <c r="BC1036" s="73"/>
      <c r="BD1036" s="73"/>
      <c r="BE1036" s="73"/>
      <c r="BF1036" s="73"/>
      <c r="BG1036" s="73"/>
      <c r="BH1036" s="73"/>
      <c r="BI1036" s="73"/>
      <c r="BJ1036" s="74"/>
      <c r="BK1036" s="76"/>
    </row>
    <row r="1037" spans="34:63" x14ac:dyDescent="0.25">
      <c r="AH1037" s="69"/>
      <c r="AI1037" s="70"/>
      <c r="AJ1037" s="70"/>
      <c r="AK1037" s="71"/>
      <c r="AL1037" s="70"/>
      <c r="AM1037" s="72"/>
      <c r="AN1037" s="70"/>
      <c r="AO1037" s="70"/>
      <c r="AP1037" s="77"/>
      <c r="AQ1037" s="73"/>
      <c r="AR1037" s="71"/>
      <c r="AS1037" s="76"/>
      <c r="AT1037" s="74"/>
      <c r="AU1037" s="73"/>
      <c r="AV1037" s="74"/>
      <c r="AW1037" s="73"/>
      <c r="AX1037" s="73"/>
      <c r="AY1037" s="73"/>
      <c r="AZ1037" s="73"/>
      <c r="BA1037" s="73"/>
      <c r="BB1037" s="73"/>
      <c r="BC1037" s="73"/>
      <c r="BD1037" s="73"/>
      <c r="BE1037" s="73"/>
      <c r="BF1037" s="73"/>
      <c r="BG1037" s="73"/>
      <c r="BH1037" s="73"/>
      <c r="BI1037" s="73"/>
      <c r="BJ1037" s="74"/>
      <c r="BK1037" s="76"/>
    </row>
    <row r="1038" spans="34:63" x14ac:dyDescent="0.25">
      <c r="AH1038" s="69"/>
      <c r="AI1038" s="70"/>
      <c r="AJ1038" s="70"/>
      <c r="AK1038" s="71"/>
      <c r="AL1038" s="70"/>
      <c r="AM1038" s="72"/>
      <c r="AN1038" s="70"/>
      <c r="AO1038" s="70"/>
      <c r="AP1038" s="73"/>
      <c r="AQ1038" s="73"/>
      <c r="AR1038" s="71"/>
      <c r="AS1038" s="73"/>
      <c r="AT1038" s="74"/>
      <c r="AU1038" s="73"/>
      <c r="AV1038" s="74"/>
      <c r="AW1038" s="73"/>
      <c r="AX1038" s="73"/>
      <c r="AY1038" s="73"/>
      <c r="AZ1038" s="73"/>
      <c r="BA1038" s="73"/>
      <c r="BB1038" s="73"/>
      <c r="BC1038" s="73"/>
      <c r="BD1038" s="73"/>
      <c r="BE1038" s="73"/>
      <c r="BF1038" s="73"/>
      <c r="BG1038" s="73"/>
      <c r="BH1038" s="73"/>
      <c r="BI1038" s="73"/>
      <c r="BJ1038" s="74"/>
      <c r="BK1038" s="73"/>
    </row>
    <row r="1039" spans="34:63" x14ac:dyDescent="0.25">
      <c r="AH1039" s="69"/>
      <c r="AI1039" s="70"/>
      <c r="AJ1039" s="70"/>
      <c r="AK1039" s="71"/>
      <c r="AL1039" s="70"/>
      <c r="AM1039" s="72"/>
      <c r="AN1039" s="70"/>
      <c r="AO1039" s="70"/>
      <c r="AP1039" s="73"/>
      <c r="AQ1039" s="73"/>
      <c r="AR1039" s="71"/>
      <c r="AS1039" s="73"/>
      <c r="AT1039" s="74"/>
      <c r="AU1039" s="73"/>
      <c r="AV1039" s="74"/>
      <c r="AW1039" s="73"/>
      <c r="AX1039" s="73"/>
      <c r="AY1039" s="73"/>
      <c r="AZ1039" s="73"/>
      <c r="BA1039" s="73"/>
      <c r="BB1039" s="73"/>
      <c r="BC1039" s="73"/>
      <c r="BD1039" s="73"/>
      <c r="BE1039" s="73"/>
      <c r="BF1039" s="73"/>
      <c r="BG1039" s="73"/>
      <c r="BH1039" s="73"/>
      <c r="BI1039" s="73"/>
      <c r="BJ1039" s="74"/>
      <c r="BK1039" s="73"/>
    </row>
    <row r="1040" spans="34:63" x14ac:dyDescent="0.25">
      <c r="AH1040" s="69"/>
      <c r="AI1040" s="70"/>
      <c r="AJ1040" s="70"/>
      <c r="AK1040" s="71"/>
      <c r="AL1040" s="70"/>
      <c r="AM1040" s="72"/>
      <c r="AN1040" s="70"/>
      <c r="AO1040" s="70"/>
      <c r="AP1040" s="73"/>
      <c r="AQ1040" s="73"/>
      <c r="AR1040" s="71"/>
      <c r="AS1040" s="73"/>
      <c r="AT1040" s="74"/>
      <c r="AU1040" s="73"/>
      <c r="AV1040" s="74"/>
      <c r="AW1040" s="73"/>
      <c r="AX1040" s="73"/>
      <c r="AY1040" s="73"/>
      <c r="AZ1040" s="73"/>
      <c r="BA1040" s="73"/>
      <c r="BB1040" s="73"/>
      <c r="BC1040" s="73"/>
      <c r="BD1040" s="73"/>
      <c r="BE1040" s="73"/>
      <c r="BF1040" s="73"/>
      <c r="BG1040" s="73"/>
      <c r="BH1040" s="73"/>
      <c r="BI1040" s="73"/>
      <c r="BJ1040" s="74"/>
      <c r="BK1040" s="73"/>
    </row>
    <row r="1041" spans="34:63" x14ac:dyDescent="0.25">
      <c r="AH1041" s="69"/>
      <c r="AI1041" s="70"/>
      <c r="AJ1041" s="70"/>
      <c r="AK1041" s="71"/>
      <c r="AL1041" s="70"/>
      <c r="AM1041" s="72"/>
      <c r="AN1041" s="70"/>
      <c r="AO1041" s="70"/>
      <c r="AP1041" s="77"/>
      <c r="AQ1041" s="73"/>
      <c r="AR1041" s="71"/>
      <c r="AS1041" s="76"/>
      <c r="AT1041" s="74"/>
      <c r="AU1041" s="73"/>
      <c r="AV1041" s="74"/>
      <c r="AW1041" s="73"/>
      <c r="AX1041" s="73"/>
      <c r="AY1041" s="73"/>
      <c r="AZ1041" s="73"/>
      <c r="BA1041" s="73"/>
      <c r="BB1041" s="73"/>
      <c r="BC1041" s="73"/>
      <c r="BD1041" s="73"/>
      <c r="BE1041" s="73"/>
      <c r="BF1041" s="73"/>
      <c r="BG1041" s="73"/>
      <c r="BH1041" s="73"/>
      <c r="BI1041" s="73"/>
      <c r="BJ1041" s="74"/>
      <c r="BK1041" s="76"/>
    </row>
    <row r="1042" spans="34:63" x14ac:dyDescent="0.25">
      <c r="AH1042" s="69"/>
      <c r="AI1042" s="70"/>
      <c r="AJ1042" s="70"/>
      <c r="AK1042" s="71"/>
      <c r="AL1042" s="70"/>
      <c r="AM1042" s="72"/>
      <c r="AN1042" s="70"/>
      <c r="AO1042" s="70"/>
      <c r="AP1042" s="77"/>
      <c r="AQ1042" s="73"/>
      <c r="AR1042" s="71"/>
      <c r="AS1042" s="76"/>
      <c r="AT1042" s="74"/>
      <c r="AU1042" s="73"/>
      <c r="AV1042" s="74"/>
      <c r="AW1042" s="73"/>
      <c r="AX1042" s="73"/>
      <c r="AY1042" s="73"/>
      <c r="AZ1042" s="73"/>
      <c r="BA1042" s="73"/>
      <c r="BB1042" s="73"/>
      <c r="BC1042" s="73"/>
      <c r="BD1042" s="73"/>
      <c r="BE1042" s="73"/>
      <c r="BF1042" s="73"/>
      <c r="BG1042" s="73"/>
      <c r="BH1042" s="73"/>
      <c r="BI1042" s="73"/>
      <c r="BJ1042" s="74"/>
      <c r="BK1042" s="76"/>
    </row>
    <row r="1043" spans="34:63" x14ac:dyDescent="0.25">
      <c r="AH1043" s="69"/>
      <c r="AI1043" s="70"/>
      <c r="AJ1043" s="70"/>
      <c r="AK1043" s="71"/>
      <c r="AL1043" s="70"/>
      <c r="AM1043" s="72"/>
      <c r="AN1043" s="70"/>
      <c r="AO1043" s="70"/>
      <c r="AP1043" s="73"/>
      <c r="AQ1043" s="73"/>
      <c r="AR1043" s="71"/>
      <c r="AS1043" s="73"/>
      <c r="AT1043" s="74"/>
      <c r="AU1043" s="73"/>
      <c r="AV1043" s="74"/>
      <c r="AW1043" s="73"/>
      <c r="AX1043" s="73"/>
      <c r="AY1043" s="73"/>
      <c r="AZ1043" s="73"/>
      <c r="BA1043" s="73"/>
      <c r="BB1043" s="73"/>
      <c r="BC1043" s="73"/>
      <c r="BD1043" s="73"/>
      <c r="BE1043" s="73"/>
      <c r="BF1043" s="73"/>
      <c r="BG1043" s="73"/>
      <c r="BH1043" s="73"/>
      <c r="BI1043" s="73"/>
      <c r="BJ1043" s="74"/>
      <c r="BK1043" s="73"/>
    </row>
    <row r="1044" spans="34:63" x14ac:dyDescent="0.25">
      <c r="AH1044" s="69"/>
      <c r="AI1044" s="70"/>
      <c r="AJ1044" s="70"/>
      <c r="AK1044" s="71"/>
      <c r="AL1044" s="70"/>
      <c r="AM1044" s="72"/>
      <c r="AN1044" s="70"/>
      <c r="AO1044" s="70"/>
      <c r="AP1044" s="73"/>
      <c r="AQ1044" s="73"/>
      <c r="AR1044" s="71"/>
      <c r="AS1044" s="73"/>
      <c r="AT1044" s="74"/>
      <c r="AU1044" s="73"/>
      <c r="AV1044" s="74"/>
      <c r="AW1044" s="73"/>
      <c r="AX1044" s="73"/>
      <c r="AY1044" s="73"/>
      <c r="AZ1044" s="73"/>
      <c r="BA1044" s="73"/>
      <c r="BB1044" s="73"/>
      <c r="BC1044" s="73"/>
      <c r="BD1044" s="73"/>
      <c r="BE1044" s="73"/>
      <c r="BF1044" s="73"/>
      <c r="BG1044" s="73"/>
      <c r="BH1044" s="73"/>
      <c r="BI1044" s="73"/>
      <c r="BJ1044" s="74"/>
      <c r="BK1044" s="73"/>
    </row>
    <row r="1045" spans="34:63" x14ac:dyDescent="0.25">
      <c r="AH1045" s="69"/>
      <c r="AI1045" s="70"/>
      <c r="AJ1045" s="70"/>
      <c r="AK1045" s="71"/>
      <c r="AL1045" s="70"/>
      <c r="AM1045" s="72"/>
      <c r="AN1045" s="70"/>
      <c r="AO1045" s="70"/>
      <c r="AP1045" s="73"/>
      <c r="AQ1045" s="73"/>
      <c r="AR1045" s="71"/>
      <c r="AS1045" s="73"/>
      <c r="AT1045" s="74"/>
      <c r="AU1045" s="73"/>
      <c r="AV1045" s="74"/>
      <c r="AW1045" s="73"/>
      <c r="AX1045" s="73"/>
      <c r="AY1045" s="73"/>
      <c r="AZ1045" s="73"/>
      <c r="BA1045" s="73"/>
      <c r="BB1045" s="73"/>
      <c r="BC1045" s="73"/>
      <c r="BD1045" s="73"/>
      <c r="BE1045" s="73"/>
      <c r="BF1045" s="73"/>
      <c r="BG1045" s="73"/>
      <c r="BH1045" s="73"/>
      <c r="BI1045" s="73"/>
      <c r="BJ1045" s="74"/>
      <c r="BK1045" s="73"/>
    </row>
    <row r="1046" spans="34:63" x14ac:dyDescent="0.25">
      <c r="AH1046" s="69"/>
      <c r="AI1046" s="70"/>
      <c r="AJ1046" s="70"/>
      <c r="AK1046" s="71"/>
      <c r="AL1046" s="70"/>
      <c r="AM1046" s="72"/>
      <c r="AN1046" s="70"/>
      <c r="AO1046" s="70"/>
      <c r="AP1046" s="73"/>
      <c r="AQ1046" s="73"/>
      <c r="AR1046" s="71"/>
      <c r="AS1046" s="73"/>
      <c r="AT1046" s="74"/>
      <c r="AU1046" s="73"/>
      <c r="AV1046" s="74"/>
      <c r="AW1046" s="73"/>
      <c r="AX1046" s="73"/>
      <c r="AY1046" s="73"/>
      <c r="AZ1046" s="73"/>
      <c r="BA1046" s="73"/>
      <c r="BB1046" s="73"/>
      <c r="BC1046" s="73"/>
      <c r="BD1046" s="73"/>
      <c r="BE1046" s="73"/>
      <c r="BF1046" s="73"/>
      <c r="BG1046" s="73"/>
      <c r="BH1046" s="73"/>
      <c r="BI1046" s="73"/>
      <c r="BJ1046" s="74"/>
      <c r="BK1046" s="73"/>
    </row>
    <row r="1047" spans="34:63" x14ac:dyDescent="0.25">
      <c r="AH1047" s="69"/>
      <c r="AI1047" s="70"/>
      <c r="AJ1047" s="70"/>
      <c r="AK1047" s="71"/>
      <c r="AL1047" s="70"/>
      <c r="AM1047" s="72"/>
      <c r="AN1047" s="70"/>
      <c r="AO1047" s="70"/>
      <c r="AP1047" s="73"/>
      <c r="AQ1047" s="73"/>
      <c r="AR1047" s="71"/>
      <c r="AS1047" s="73"/>
      <c r="AT1047" s="74"/>
      <c r="AU1047" s="73"/>
      <c r="AV1047" s="74"/>
      <c r="AW1047" s="73"/>
      <c r="AX1047" s="73"/>
      <c r="AY1047" s="73"/>
      <c r="AZ1047" s="73"/>
      <c r="BA1047" s="73"/>
      <c r="BB1047" s="73"/>
      <c r="BC1047" s="73"/>
      <c r="BD1047" s="73"/>
      <c r="BE1047" s="73"/>
      <c r="BF1047" s="73"/>
      <c r="BG1047" s="73"/>
      <c r="BH1047" s="73"/>
      <c r="BI1047" s="73"/>
      <c r="BJ1047" s="74"/>
      <c r="BK1047" s="73"/>
    </row>
    <row r="1048" spans="34:63" x14ac:dyDescent="0.25">
      <c r="AH1048" s="69"/>
      <c r="AI1048" s="70"/>
      <c r="AJ1048" s="70"/>
      <c r="AK1048" s="71"/>
      <c r="AL1048" s="70"/>
      <c r="AM1048" s="72"/>
      <c r="AN1048" s="70"/>
      <c r="AO1048" s="70"/>
      <c r="AP1048" s="77"/>
      <c r="AQ1048" s="73"/>
      <c r="AR1048" s="71"/>
      <c r="AS1048" s="76"/>
      <c r="AT1048" s="74"/>
      <c r="AU1048" s="73"/>
      <c r="AV1048" s="74"/>
      <c r="AW1048" s="73"/>
      <c r="AX1048" s="73"/>
      <c r="AY1048" s="73"/>
      <c r="AZ1048" s="73"/>
      <c r="BA1048" s="73"/>
      <c r="BB1048" s="73"/>
      <c r="BC1048" s="73"/>
      <c r="BD1048" s="73"/>
      <c r="BE1048" s="73"/>
      <c r="BF1048" s="73"/>
      <c r="BG1048" s="73"/>
      <c r="BH1048" s="73"/>
      <c r="BI1048" s="73"/>
      <c r="BJ1048" s="74"/>
      <c r="BK1048" s="76"/>
    </row>
    <row r="1049" spans="34:63" x14ac:dyDescent="0.25">
      <c r="AH1049" s="69"/>
      <c r="AI1049" s="70"/>
      <c r="AJ1049" s="70"/>
      <c r="AK1049" s="71"/>
      <c r="AL1049" s="70"/>
      <c r="AM1049" s="72"/>
      <c r="AN1049" s="70"/>
      <c r="AO1049" s="70"/>
      <c r="AP1049" s="73"/>
      <c r="AQ1049" s="73"/>
      <c r="AR1049" s="71"/>
      <c r="AS1049" s="73"/>
      <c r="AT1049" s="74"/>
      <c r="AU1049" s="73"/>
      <c r="AV1049" s="74"/>
      <c r="AW1049" s="73"/>
      <c r="AX1049" s="73"/>
      <c r="AY1049" s="73"/>
      <c r="AZ1049" s="73"/>
      <c r="BA1049" s="73"/>
      <c r="BB1049" s="73"/>
      <c r="BC1049" s="73"/>
      <c r="BD1049" s="73"/>
      <c r="BE1049" s="73"/>
      <c r="BF1049" s="73"/>
      <c r="BG1049" s="73"/>
      <c r="BH1049" s="73"/>
      <c r="BI1049" s="73"/>
      <c r="BJ1049" s="74"/>
      <c r="BK1049" s="73"/>
    </row>
    <row r="1050" spans="34:63" x14ac:dyDescent="0.25">
      <c r="AH1050" s="69"/>
      <c r="AI1050" s="70"/>
      <c r="AJ1050" s="70"/>
      <c r="AK1050" s="71"/>
      <c r="AL1050" s="70"/>
      <c r="AM1050" s="72"/>
      <c r="AN1050" s="70"/>
      <c r="AO1050" s="70"/>
      <c r="AP1050" s="73"/>
      <c r="AQ1050" s="73"/>
      <c r="AR1050" s="71"/>
      <c r="AS1050" s="73"/>
      <c r="AT1050" s="74"/>
      <c r="AU1050" s="73"/>
      <c r="AV1050" s="74"/>
      <c r="AW1050" s="73"/>
      <c r="AX1050" s="73"/>
      <c r="AY1050" s="73"/>
      <c r="AZ1050" s="73"/>
      <c r="BA1050" s="73"/>
      <c r="BB1050" s="73"/>
      <c r="BC1050" s="73"/>
      <c r="BD1050" s="73"/>
      <c r="BE1050" s="73"/>
      <c r="BF1050" s="73"/>
      <c r="BG1050" s="73"/>
      <c r="BH1050" s="73"/>
      <c r="BI1050" s="73"/>
      <c r="BJ1050" s="74"/>
      <c r="BK1050" s="73"/>
    </row>
    <row r="1051" spans="34:63" x14ac:dyDescent="0.25">
      <c r="AH1051" s="69"/>
      <c r="AI1051" s="70"/>
      <c r="AJ1051" s="70"/>
      <c r="AK1051" s="71"/>
      <c r="AL1051" s="70"/>
      <c r="AM1051" s="72"/>
      <c r="AN1051" s="70"/>
      <c r="AO1051" s="70"/>
      <c r="AP1051" s="73"/>
      <c r="AQ1051" s="73"/>
      <c r="AR1051" s="71"/>
      <c r="AS1051" s="73"/>
      <c r="AT1051" s="74"/>
      <c r="AU1051" s="73"/>
      <c r="AV1051" s="74"/>
      <c r="AW1051" s="73"/>
      <c r="AX1051" s="73"/>
      <c r="AY1051" s="73"/>
      <c r="AZ1051" s="73"/>
      <c r="BA1051" s="73"/>
      <c r="BB1051" s="73"/>
      <c r="BC1051" s="73"/>
      <c r="BD1051" s="73"/>
      <c r="BE1051" s="73"/>
      <c r="BF1051" s="73"/>
      <c r="BG1051" s="73"/>
      <c r="BH1051" s="73"/>
      <c r="BI1051" s="73"/>
      <c r="BJ1051" s="74"/>
      <c r="BK1051" s="73"/>
    </row>
    <row r="1052" spans="34:63" x14ac:dyDescent="0.25">
      <c r="AH1052" s="69"/>
      <c r="AI1052" s="70"/>
      <c r="AJ1052" s="70"/>
      <c r="AK1052" s="71"/>
      <c r="AL1052" s="70"/>
      <c r="AM1052" s="72"/>
      <c r="AN1052" s="70"/>
      <c r="AO1052" s="70"/>
      <c r="AP1052" s="73"/>
      <c r="AQ1052" s="73"/>
      <c r="AR1052" s="71"/>
      <c r="AS1052" s="73"/>
      <c r="AT1052" s="74"/>
      <c r="AU1052" s="73"/>
      <c r="AV1052" s="74"/>
      <c r="AW1052" s="73"/>
      <c r="AX1052" s="73"/>
      <c r="AY1052" s="73"/>
      <c r="AZ1052" s="73"/>
      <c r="BA1052" s="73"/>
      <c r="BB1052" s="73"/>
      <c r="BC1052" s="73"/>
      <c r="BD1052" s="73"/>
      <c r="BE1052" s="73"/>
      <c r="BF1052" s="73"/>
      <c r="BG1052" s="73"/>
      <c r="BH1052" s="73"/>
      <c r="BI1052" s="73"/>
      <c r="BJ1052" s="74"/>
      <c r="BK1052" s="73"/>
    </row>
    <row r="1053" spans="34:63" x14ac:dyDescent="0.25">
      <c r="AH1053" s="69"/>
      <c r="AI1053" s="70"/>
      <c r="AJ1053" s="70"/>
      <c r="AK1053" s="71"/>
      <c r="AL1053" s="70"/>
      <c r="AM1053" s="72"/>
      <c r="AN1053" s="70"/>
      <c r="AO1053" s="70"/>
      <c r="AP1053" s="73"/>
      <c r="AQ1053" s="73"/>
      <c r="AR1053" s="71"/>
      <c r="AS1053" s="73"/>
      <c r="AT1053" s="74"/>
      <c r="AU1053" s="73"/>
      <c r="AV1053" s="74"/>
      <c r="AW1053" s="73"/>
      <c r="AX1053" s="73"/>
      <c r="AY1053" s="73"/>
      <c r="AZ1053" s="73"/>
      <c r="BA1053" s="73"/>
      <c r="BB1053" s="73"/>
      <c r="BC1053" s="73"/>
      <c r="BD1053" s="73"/>
      <c r="BE1053" s="73"/>
      <c r="BF1053" s="73"/>
      <c r="BG1053" s="73"/>
      <c r="BH1053" s="73"/>
      <c r="BI1053" s="73"/>
      <c r="BJ1053" s="74"/>
      <c r="BK1053" s="73"/>
    </row>
    <row r="1054" spans="34:63" x14ac:dyDescent="0.25">
      <c r="AH1054" s="69"/>
      <c r="AI1054" s="70"/>
      <c r="AJ1054" s="70"/>
      <c r="AK1054" s="71"/>
      <c r="AL1054" s="70"/>
      <c r="AM1054" s="72"/>
      <c r="AN1054" s="70"/>
      <c r="AO1054" s="70"/>
      <c r="AP1054" s="77"/>
      <c r="AQ1054" s="73"/>
      <c r="AR1054" s="71"/>
      <c r="AS1054" s="76"/>
      <c r="AT1054" s="74"/>
      <c r="AU1054" s="73"/>
      <c r="AV1054" s="74"/>
      <c r="AW1054" s="73"/>
      <c r="AX1054" s="73"/>
      <c r="AY1054" s="73"/>
      <c r="AZ1054" s="73"/>
      <c r="BA1054" s="73"/>
      <c r="BB1054" s="73"/>
      <c r="BC1054" s="73"/>
      <c r="BD1054" s="73"/>
      <c r="BE1054" s="73"/>
      <c r="BF1054" s="73"/>
      <c r="BG1054" s="73"/>
      <c r="BH1054" s="73"/>
      <c r="BI1054" s="73"/>
      <c r="BJ1054" s="74"/>
      <c r="BK1054" s="76"/>
    </row>
    <row r="1055" spans="34:63" x14ac:dyDescent="0.25">
      <c r="AH1055" s="69"/>
      <c r="AI1055" s="70"/>
      <c r="AJ1055" s="70"/>
      <c r="AK1055" s="71"/>
      <c r="AL1055" s="70"/>
      <c r="AM1055" s="72"/>
      <c r="AN1055" s="70"/>
      <c r="AO1055" s="70"/>
      <c r="AP1055" s="77"/>
      <c r="AQ1055" s="73"/>
      <c r="AR1055" s="71"/>
      <c r="AS1055" s="76"/>
      <c r="AT1055" s="74"/>
      <c r="AU1055" s="73"/>
      <c r="AV1055" s="74"/>
      <c r="AW1055" s="73"/>
      <c r="AX1055" s="73"/>
      <c r="AY1055" s="73"/>
      <c r="AZ1055" s="73"/>
      <c r="BA1055" s="73"/>
      <c r="BB1055" s="73"/>
      <c r="BC1055" s="73"/>
      <c r="BD1055" s="73"/>
      <c r="BE1055" s="73"/>
      <c r="BF1055" s="73"/>
      <c r="BG1055" s="73"/>
      <c r="BH1055" s="73"/>
      <c r="BI1055" s="73"/>
      <c r="BJ1055" s="74"/>
      <c r="BK1055" s="76"/>
    </row>
    <row r="1056" spans="34:63" x14ac:dyDescent="0.25">
      <c r="AH1056" s="69"/>
      <c r="AI1056" s="70"/>
      <c r="AJ1056" s="70"/>
      <c r="AK1056" s="71"/>
      <c r="AL1056" s="70"/>
      <c r="AM1056" s="72"/>
      <c r="AN1056" s="70"/>
      <c r="AO1056" s="70"/>
      <c r="AP1056" s="77"/>
      <c r="AQ1056" s="73"/>
      <c r="AR1056" s="71"/>
      <c r="AS1056" s="76"/>
      <c r="AT1056" s="74"/>
      <c r="AU1056" s="73"/>
      <c r="AV1056" s="74"/>
      <c r="AW1056" s="73"/>
      <c r="AX1056" s="73"/>
      <c r="AY1056" s="73"/>
      <c r="AZ1056" s="73"/>
      <c r="BA1056" s="73"/>
      <c r="BB1056" s="73"/>
      <c r="BC1056" s="73"/>
      <c r="BD1056" s="73"/>
      <c r="BE1056" s="73"/>
      <c r="BF1056" s="73"/>
      <c r="BG1056" s="73"/>
      <c r="BH1056" s="73"/>
      <c r="BI1056" s="73"/>
      <c r="BJ1056" s="74"/>
      <c r="BK1056" s="76"/>
    </row>
    <row r="1057" spans="34:63" x14ac:dyDescent="0.25">
      <c r="AH1057" s="69"/>
      <c r="AI1057" s="70"/>
      <c r="AJ1057" s="70"/>
      <c r="AK1057" s="71"/>
      <c r="AL1057" s="70"/>
      <c r="AM1057" s="72"/>
      <c r="AN1057" s="70"/>
      <c r="AO1057" s="70"/>
      <c r="AP1057" s="73"/>
      <c r="AQ1057" s="73"/>
      <c r="AR1057" s="71"/>
      <c r="AS1057" s="73"/>
      <c r="AT1057" s="74"/>
      <c r="AU1057" s="73"/>
      <c r="AV1057" s="74"/>
      <c r="AW1057" s="73"/>
      <c r="AX1057" s="73"/>
      <c r="AY1057" s="73"/>
      <c r="AZ1057" s="73"/>
      <c r="BA1057" s="73"/>
      <c r="BB1057" s="73"/>
      <c r="BC1057" s="73"/>
      <c r="BD1057" s="73"/>
      <c r="BE1057" s="73"/>
      <c r="BF1057" s="73"/>
      <c r="BG1057" s="73"/>
      <c r="BH1057" s="73"/>
      <c r="BI1057" s="73"/>
      <c r="BJ1057" s="74"/>
      <c r="BK1057" s="73"/>
    </row>
    <row r="1058" spans="34:63" x14ac:dyDescent="0.25">
      <c r="AH1058" s="69"/>
      <c r="AI1058" s="70"/>
      <c r="AJ1058" s="70"/>
      <c r="AK1058" s="71"/>
      <c r="AL1058" s="70"/>
      <c r="AM1058" s="72"/>
      <c r="AN1058" s="70"/>
      <c r="AO1058" s="70"/>
      <c r="AP1058" s="77"/>
      <c r="AQ1058" s="73"/>
      <c r="AR1058" s="71"/>
      <c r="AS1058" s="76"/>
      <c r="AT1058" s="74"/>
      <c r="AU1058" s="73"/>
      <c r="AV1058" s="74"/>
      <c r="AW1058" s="73"/>
      <c r="AX1058" s="73"/>
      <c r="AY1058" s="73"/>
      <c r="AZ1058" s="73"/>
      <c r="BA1058" s="73"/>
      <c r="BB1058" s="73"/>
      <c r="BC1058" s="73"/>
      <c r="BD1058" s="73"/>
      <c r="BE1058" s="73"/>
      <c r="BF1058" s="73"/>
      <c r="BG1058" s="73"/>
      <c r="BH1058" s="73"/>
      <c r="BI1058" s="73"/>
      <c r="BJ1058" s="74"/>
      <c r="BK1058" s="76"/>
    </row>
    <row r="1059" spans="34:63" x14ac:dyDescent="0.25">
      <c r="AH1059" s="69"/>
      <c r="AI1059" s="70"/>
      <c r="AJ1059" s="70"/>
      <c r="AK1059" s="71"/>
      <c r="AL1059" s="70"/>
      <c r="AM1059" s="72"/>
      <c r="AN1059" s="70"/>
      <c r="AO1059" s="70"/>
      <c r="AP1059" s="73"/>
      <c r="AQ1059" s="73"/>
      <c r="AR1059" s="71"/>
      <c r="AS1059" s="73"/>
      <c r="AT1059" s="74"/>
      <c r="AU1059" s="73"/>
      <c r="AV1059" s="74"/>
      <c r="AW1059" s="73"/>
      <c r="AX1059" s="73"/>
      <c r="AY1059" s="73"/>
      <c r="AZ1059" s="73"/>
      <c r="BA1059" s="73"/>
      <c r="BB1059" s="73"/>
      <c r="BC1059" s="73"/>
      <c r="BD1059" s="73"/>
      <c r="BE1059" s="73"/>
      <c r="BF1059" s="73"/>
      <c r="BG1059" s="73"/>
      <c r="BH1059" s="73"/>
      <c r="BI1059" s="73"/>
      <c r="BJ1059" s="74"/>
      <c r="BK1059" s="73"/>
    </row>
    <row r="1060" spans="34:63" x14ac:dyDescent="0.25">
      <c r="AH1060" s="69"/>
      <c r="AI1060" s="70"/>
      <c r="AJ1060" s="70"/>
      <c r="AK1060" s="71"/>
      <c r="AL1060" s="70"/>
      <c r="AM1060" s="72"/>
      <c r="AN1060" s="70"/>
      <c r="AO1060" s="70"/>
      <c r="AP1060" s="73"/>
      <c r="AQ1060" s="73"/>
      <c r="AR1060" s="71"/>
      <c r="AS1060" s="73"/>
      <c r="AT1060" s="74"/>
      <c r="AU1060" s="73"/>
      <c r="AV1060" s="74"/>
      <c r="AW1060" s="73"/>
      <c r="AX1060" s="73"/>
      <c r="AY1060" s="73"/>
      <c r="AZ1060" s="73"/>
      <c r="BA1060" s="73"/>
      <c r="BB1060" s="73"/>
      <c r="BC1060" s="73"/>
      <c r="BD1060" s="73"/>
      <c r="BE1060" s="73"/>
      <c r="BF1060" s="73"/>
      <c r="BG1060" s="73"/>
      <c r="BH1060" s="73"/>
      <c r="BI1060" s="73"/>
      <c r="BJ1060" s="74"/>
      <c r="BK1060" s="73"/>
    </row>
    <row r="1061" spans="34:63" x14ac:dyDescent="0.25">
      <c r="AH1061" s="69"/>
      <c r="AI1061" s="70"/>
      <c r="AJ1061" s="70"/>
      <c r="AK1061" s="71"/>
      <c r="AL1061" s="70"/>
      <c r="AM1061" s="72"/>
      <c r="AN1061" s="70"/>
      <c r="AO1061" s="70"/>
      <c r="AP1061" s="73"/>
      <c r="AQ1061" s="73"/>
      <c r="AR1061" s="71"/>
      <c r="AS1061" s="73"/>
      <c r="AT1061" s="74"/>
      <c r="AU1061" s="73"/>
      <c r="AV1061" s="74"/>
      <c r="AW1061" s="73"/>
      <c r="AX1061" s="73"/>
      <c r="AY1061" s="73"/>
      <c r="AZ1061" s="73"/>
      <c r="BA1061" s="73"/>
      <c r="BB1061" s="73"/>
      <c r="BC1061" s="73"/>
      <c r="BD1061" s="73"/>
      <c r="BE1061" s="73"/>
      <c r="BF1061" s="73"/>
      <c r="BG1061" s="73"/>
      <c r="BH1061" s="73"/>
      <c r="BI1061" s="73"/>
      <c r="BJ1061" s="74"/>
      <c r="BK1061" s="73"/>
    </row>
    <row r="1062" spans="34:63" x14ac:dyDescent="0.25">
      <c r="AH1062" s="69"/>
      <c r="AI1062" s="70"/>
      <c r="AJ1062" s="70"/>
      <c r="AK1062" s="71"/>
      <c r="AL1062" s="70"/>
      <c r="AM1062" s="72"/>
      <c r="AN1062" s="70"/>
      <c r="AO1062" s="70"/>
      <c r="AP1062" s="73"/>
      <c r="AQ1062" s="73"/>
      <c r="AR1062" s="71"/>
      <c r="AS1062" s="73"/>
      <c r="AT1062" s="74"/>
      <c r="AU1062" s="73"/>
      <c r="AV1062" s="74"/>
      <c r="AW1062" s="73"/>
      <c r="AX1062" s="73"/>
      <c r="AY1062" s="73"/>
      <c r="AZ1062" s="73"/>
      <c r="BA1062" s="73"/>
      <c r="BB1062" s="73"/>
      <c r="BC1062" s="73"/>
      <c r="BD1062" s="73"/>
      <c r="BE1062" s="73"/>
      <c r="BF1062" s="73"/>
      <c r="BG1062" s="73"/>
      <c r="BH1062" s="73"/>
      <c r="BI1062" s="73"/>
      <c r="BJ1062" s="74"/>
      <c r="BK1062" s="73"/>
    </row>
    <row r="1063" spans="34:63" x14ac:dyDescent="0.25">
      <c r="AH1063" s="69"/>
      <c r="AI1063" s="70"/>
      <c r="AJ1063" s="70"/>
      <c r="AK1063" s="71"/>
      <c r="AL1063" s="70"/>
      <c r="AM1063" s="72"/>
      <c r="AN1063" s="70"/>
      <c r="AO1063" s="70"/>
      <c r="AP1063" s="73"/>
      <c r="AQ1063" s="73"/>
      <c r="AR1063" s="71"/>
      <c r="AS1063" s="73"/>
      <c r="AT1063" s="74"/>
      <c r="AU1063" s="73"/>
      <c r="AV1063" s="74"/>
      <c r="AW1063" s="73"/>
      <c r="AX1063" s="73"/>
      <c r="AY1063" s="73"/>
      <c r="AZ1063" s="73"/>
      <c r="BA1063" s="73"/>
      <c r="BB1063" s="73"/>
      <c r="BC1063" s="73"/>
      <c r="BD1063" s="73"/>
      <c r="BE1063" s="73"/>
      <c r="BF1063" s="73"/>
      <c r="BG1063" s="73"/>
      <c r="BH1063" s="73"/>
      <c r="BI1063" s="73"/>
      <c r="BJ1063" s="74"/>
      <c r="BK1063" s="73"/>
    </row>
    <row r="1064" spans="34:63" x14ac:dyDescent="0.25">
      <c r="AH1064" s="69"/>
      <c r="AI1064" s="70"/>
      <c r="AJ1064" s="70"/>
      <c r="AK1064" s="71"/>
      <c r="AL1064" s="70"/>
      <c r="AM1064" s="72"/>
      <c r="AN1064" s="70"/>
      <c r="AO1064" s="70"/>
      <c r="AP1064" s="77"/>
      <c r="AQ1064" s="73"/>
      <c r="AR1064" s="71"/>
      <c r="AS1064" s="76"/>
      <c r="AT1064" s="74"/>
      <c r="AU1064" s="73"/>
      <c r="AV1064" s="74"/>
      <c r="AW1064" s="73"/>
      <c r="AX1064" s="73"/>
      <c r="AY1064" s="73"/>
      <c r="AZ1064" s="73"/>
      <c r="BA1064" s="73"/>
      <c r="BB1064" s="73"/>
      <c r="BC1064" s="73"/>
      <c r="BD1064" s="73"/>
      <c r="BE1064" s="73"/>
      <c r="BF1064" s="73"/>
      <c r="BG1064" s="73"/>
      <c r="BH1064" s="73"/>
      <c r="BI1064" s="73"/>
      <c r="BJ1064" s="74"/>
      <c r="BK1064" s="76"/>
    </row>
    <row r="1065" spans="34:63" x14ac:dyDescent="0.25">
      <c r="AH1065" s="69"/>
      <c r="AI1065" s="70"/>
      <c r="AJ1065" s="70"/>
      <c r="AK1065" s="71"/>
      <c r="AL1065" s="70"/>
      <c r="AM1065" s="72"/>
      <c r="AN1065" s="70"/>
      <c r="AO1065" s="70"/>
      <c r="AP1065" s="73"/>
      <c r="AQ1065" s="73"/>
      <c r="AR1065" s="71"/>
      <c r="AS1065" s="73"/>
      <c r="AT1065" s="74"/>
      <c r="AU1065" s="73"/>
      <c r="AV1065" s="74"/>
      <c r="AW1065" s="73"/>
      <c r="AX1065" s="73"/>
      <c r="AY1065" s="73"/>
      <c r="AZ1065" s="73"/>
      <c r="BA1065" s="73"/>
      <c r="BB1065" s="73"/>
      <c r="BC1065" s="73"/>
      <c r="BD1065" s="73"/>
      <c r="BE1065" s="73"/>
      <c r="BF1065" s="73"/>
      <c r="BG1065" s="73"/>
      <c r="BH1065" s="73"/>
      <c r="BI1065" s="73"/>
      <c r="BJ1065" s="74"/>
      <c r="BK1065" s="73"/>
    </row>
    <row r="1066" spans="34:63" x14ac:dyDescent="0.25">
      <c r="AH1066" s="69"/>
      <c r="AI1066" s="70"/>
      <c r="AJ1066" s="70"/>
      <c r="AK1066" s="71"/>
      <c r="AL1066" s="70"/>
      <c r="AM1066" s="72"/>
      <c r="AN1066" s="70"/>
      <c r="AO1066" s="70"/>
      <c r="AP1066" s="73"/>
      <c r="AQ1066" s="73"/>
      <c r="AR1066" s="71"/>
      <c r="AS1066" s="73"/>
      <c r="AT1066" s="74"/>
      <c r="AU1066" s="73"/>
      <c r="AV1066" s="74"/>
      <c r="AW1066" s="73"/>
      <c r="AX1066" s="73"/>
      <c r="AY1066" s="73"/>
      <c r="AZ1066" s="73"/>
      <c r="BA1066" s="73"/>
      <c r="BB1066" s="73"/>
      <c r="BC1066" s="73"/>
      <c r="BD1066" s="73"/>
      <c r="BE1066" s="73"/>
      <c r="BF1066" s="73"/>
      <c r="BG1066" s="73"/>
      <c r="BH1066" s="73"/>
      <c r="BI1066" s="73"/>
      <c r="BJ1066" s="74"/>
      <c r="BK1066" s="73"/>
    </row>
    <row r="1067" spans="34:63" x14ac:dyDescent="0.25">
      <c r="AH1067" s="69"/>
      <c r="AI1067" s="70"/>
      <c r="AJ1067" s="70"/>
      <c r="AK1067" s="71"/>
      <c r="AL1067" s="70"/>
      <c r="AM1067" s="72"/>
      <c r="AN1067" s="70"/>
      <c r="AO1067" s="70"/>
      <c r="AP1067" s="73"/>
      <c r="AQ1067" s="73"/>
      <c r="AR1067" s="71"/>
      <c r="AS1067" s="73"/>
      <c r="AT1067" s="74"/>
      <c r="AU1067" s="73"/>
      <c r="AV1067" s="74"/>
      <c r="AW1067" s="73"/>
      <c r="AX1067" s="73"/>
      <c r="AY1067" s="73"/>
      <c r="AZ1067" s="73"/>
      <c r="BA1067" s="73"/>
      <c r="BB1067" s="73"/>
      <c r="BC1067" s="73"/>
      <c r="BD1067" s="73"/>
      <c r="BE1067" s="73"/>
      <c r="BF1067" s="73"/>
      <c r="BG1067" s="73"/>
      <c r="BH1067" s="73"/>
      <c r="BI1067" s="73"/>
      <c r="BJ1067" s="74"/>
      <c r="BK1067" s="73"/>
    </row>
    <row r="1068" spans="34:63" x14ac:dyDescent="0.25">
      <c r="AH1068" s="69"/>
      <c r="AI1068" s="70"/>
      <c r="AJ1068" s="70"/>
      <c r="AK1068" s="71"/>
      <c r="AL1068" s="70"/>
      <c r="AM1068" s="72"/>
      <c r="AN1068" s="70"/>
      <c r="AO1068" s="70"/>
      <c r="AP1068" s="73"/>
      <c r="AQ1068" s="73"/>
      <c r="AR1068" s="71"/>
      <c r="AS1068" s="73"/>
      <c r="AT1068" s="74"/>
      <c r="AU1068" s="73"/>
      <c r="AV1068" s="74"/>
      <c r="AW1068" s="73"/>
      <c r="AX1068" s="73"/>
      <c r="AY1068" s="73"/>
      <c r="AZ1068" s="73"/>
      <c r="BA1068" s="73"/>
      <c r="BB1068" s="73"/>
      <c r="BC1068" s="73"/>
      <c r="BD1068" s="73"/>
      <c r="BE1068" s="73"/>
      <c r="BF1068" s="73"/>
      <c r="BG1068" s="73"/>
      <c r="BH1068" s="73"/>
      <c r="BI1068" s="73"/>
      <c r="BJ1068" s="74"/>
      <c r="BK1068" s="73"/>
    </row>
    <row r="1069" spans="34:63" x14ac:dyDescent="0.25">
      <c r="AH1069" s="69"/>
      <c r="AI1069" s="70"/>
      <c r="AJ1069" s="70"/>
      <c r="AK1069" s="71"/>
      <c r="AL1069" s="70"/>
      <c r="AM1069" s="72"/>
      <c r="AN1069" s="70"/>
      <c r="AO1069" s="70"/>
      <c r="AP1069" s="73"/>
      <c r="AQ1069" s="73"/>
      <c r="AR1069" s="71"/>
      <c r="AS1069" s="73"/>
      <c r="AT1069" s="74"/>
      <c r="AU1069" s="73"/>
      <c r="AV1069" s="74"/>
      <c r="AW1069" s="73"/>
      <c r="AX1069" s="73"/>
      <c r="AY1069" s="73"/>
      <c r="AZ1069" s="73"/>
      <c r="BA1069" s="73"/>
      <c r="BB1069" s="73"/>
      <c r="BC1069" s="73"/>
      <c r="BD1069" s="73"/>
      <c r="BE1069" s="73"/>
      <c r="BF1069" s="73"/>
      <c r="BG1069" s="73"/>
      <c r="BH1069" s="73"/>
      <c r="BI1069" s="73"/>
      <c r="BJ1069" s="74"/>
      <c r="BK1069" s="73"/>
    </row>
    <row r="1070" spans="34:63" x14ac:dyDescent="0.25">
      <c r="AH1070" s="69"/>
      <c r="AI1070" s="70"/>
      <c r="AJ1070" s="70"/>
      <c r="AK1070" s="71"/>
      <c r="AL1070" s="70"/>
      <c r="AM1070" s="72"/>
      <c r="AN1070" s="70"/>
      <c r="AO1070" s="70"/>
      <c r="AP1070" s="77"/>
      <c r="AQ1070" s="73"/>
      <c r="AR1070" s="71"/>
      <c r="AS1070" s="76"/>
      <c r="AT1070" s="74"/>
      <c r="AU1070" s="73"/>
      <c r="AV1070" s="74"/>
      <c r="AW1070" s="73"/>
      <c r="AX1070" s="73"/>
      <c r="AY1070" s="73"/>
      <c r="AZ1070" s="73"/>
      <c r="BA1070" s="73"/>
      <c r="BB1070" s="73"/>
      <c r="BC1070" s="73"/>
      <c r="BD1070" s="73"/>
      <c r="BE1070" s="73"/>
      <c r="BF1070" s="73"/>
      <c r="BG1070" s="73"/>
      <c r="BH1070" s="73"/>
      <c r="BI1070" s="73"/>
      <c r="BJ1070" s="74"/>
      <c r="BK1070" s="76"/>
    </row>
    <row r="1071" spans="34:63" x14ac:dyDescent="0.25">
      <c r="AH1071" s="69"/>
      <c r="AI1071" s="70"/>
      <c r="AJ1071" s="70"/>
      <c r="AK1071" s="71"/>
      <c r="AL1071" s="70"/>
      <c r="AM1071" s="72"/>
      <c r="AN1071" s="70"/>
      <c r="AO1071" s="70"/>
      <c r="AP1071" s="73"/>
      <c r="AQ1071" s="73"/>
      <c r="AR1071" s="71"/>
      <c r="AS1071" s="73"/>
      <c r="AT1071" s="74"/>
      <c r="AU1071" s="73"/>
      <c r="AV1071" s="74"/>
      <c r="AW1071" s="73"/>
      <c r="AX1071" s="73"/>
      <c r="AY1071" s="73"/>
      <c r="AZ1071" s="73"/>
      <c r="BA1071" s="73"/>
      <c r="BB1071" s="73"/>
      <c r="BC1071" s="73"/>
      <c r="BD1071" s="73"/>
      <c r="BE1071" s="73"/>
      <c r="BF1071" s="73"/>
      <c r="BG1071" s="73"/>
      <c r="BH1071" s="73"/>
      <c r="BI1071" s="73"/>
      <c r="BJ1071" s="74"/>
      <c r="BK1071" s="73"/>
    </row>
    <row r="1072" spans="34:63" x14ac:dyDescent="0.25">
      <c r="AH1072" s="69"/>
      <c r="AI1072" s="70"/>
      <c r="AJ1072" s="70"/>
      <c r="AK1072" s="71"/>
      <c r="AL1072" s="70"/>
      <c r="AM1072" s="72"/>
      <c r="AN1072" s="70"/>
      <c r="AO1072" s="70"/>
      <c r="AP1072" s="73"/>
      <c r="AQ1072" s="73"/>
      <c r="AR1072" s="71"/>
      <c r="AS1072" s="73"/>
      <c r="AT1072" s="74"/>
      <c r="AU1072" s="73"/>
      <c r="AV1072" s="74"/>
      <c r="AW1072" s="73"/>
      <c r="AX1072" s="73"/>
      <c r="AY1072" s="73"/>
      <c r="AZ1072" s="73"/>
      <c r="BA1072" s="73"/>
      <c r="BB1072" s="73"/>
      <c r="BC1072" s="73"/>
      <c r="BD1072" s="73"/>
      <c r="BE1072" s="73"/>
      <c r="BF1072" s="73"/>
      <c r="BG1072" s="73"/>
      <c r="BH1072" s="73"/>
      <c r="BI1072" s="73"/>
      <c r="BJ1072" s="74"/>
      <c r="BK1072" s="73"/>
    </row>
    <row r="1073" spans="34:63" x14ac:dyDescent="0.25">
      <c r="AH1073" s="69"/>
      <c r="AI1073" s="70"/>
      <c r="AJ1073" s="70"/>
      <c r="AK1073" s="71"/>
      <c r="AL1073" s="70"/>
      <c r="AM1073" s="72"/>
      <c r="AN1073" s="70"/>
      <c r="AO1073" s="70"/>
      <c r="AP1073" s="73"/>
      <c r="AQ1073" s="73"/>
      <c r="AR1073" s="71"/>
      <c r="AS1073" s="73"/>
      <c r="AT1073" s="74"/>
      <c r="AU1073" s="73"/>
      <c r="AV1073" s="74"/>
      <c r="AW1073" s="73"/>
      <c r="AX1073" s="73"/>
      <c r="AY1073" s="73"/>
      <c r="AZ1073" s="73"/>
      <c r="BA1073" s="73"/>
      <c r="BB1073" s="73"/>
      <c r="BC1073" s="73"/>
      <c r="BD1073" s="73"/>
      <c r="BE1073" s="73"/>
      <c r="BF1073" s="73"/>
      <c r="BG1073" s="73"/>
      <c r="BH1073" s="73"/>
      <c r="BI1073" s="73"/>
      <c r="BJ1073" s="74"/>
      <c r="BK1073" s="73"/>
    </row>
    <row r="1074" spans="34:63" x14ac:dyDescent="0.25">
      <c r="AH1074" s="69"/>
      <c r="AI1074" s="70"/>
      <c r="AJ1074" s="70"/>
      <c r="AK1074" s="71"/>
      <c r="AL1074" s="70"/>
      <c r="AM1074" s="72"/>
      <c r="AN1074" s="70"/>
      <c r="AO1074" s="70"/>
      <c r="AP1074" s="73"/>
      <c r="AQ1074" s="73"/>
      <c r="AR1074" s="71"/>
      <c r="AS1074" s="73"/>
      <c r="AT1074" s="74"/>
      <c r="AU1074" s="73"/>
      <c r="AV1074" s="74"/>
      <c r="AW1074" s="73"/>
      <c r="AX1074" s="73"/>
      <c r="AY1074" s="73"/>
      <c r="AZ1074" s="73"/>
      <c r="BA1074" s="73"/>
      <c r="BB1074" s="73"/>
      <c r="BC1074" s="73"/>
      <c r="BD1074" s="73"/>
      <c r="BE1074" s="73"/>
      <c r="BF1074" s="73"/>
      <c r="BG1074" s="73"/>
      <c r="BH1074" s="73"/>
      <c r="BI1074" s="73"/>
      <c r="BJ1074" s="74"/>
      <c r="BK1074" s="73"/>
    </row>
    <row r="1075" spans="34:63" x14ac:dyDescent="0.25">
      <c r="AH1075" s="69"/>
      <c r="AI1075" s="70"/>
      <c r="AJ1075" s="70"/>
      <c r="AK1075" s="71"/>
      <c r="AL1075" s="70"/>
      <c r="AM1075" s="72"/>
      <c r="AN1075" s="70"/>
      <c r="AO1075" s="70"/>
      <c r="AP1075" s="73"/>
      <c r="AQ1075" s="73"/>
      <c r="AR1075" s="71"/>
      <c r="AS1075" s="73"/>
      <c r="AT1075" s="74"/>
      <c r="AU1075" s="73"/>
      <c r="AV1075" s="74"/>
      <c r="AW1075" s="73"/>
      <c r="AX1075" s="73"/>
      <c r="AY1075" s="73"/>
      <c r="AZ1075" s="73"/>
      <c r="BA1075" s="73"/>
      <c r="BB1075" s="73"/>
      <c r="BC1075" s="73"/>
      <c r="BD1075" s="73"/>
      <c r="BE1075" s="73"/>
      <c r="BF1075" s="73"/>
      <c r="BG1075" s="73"/>
      <c r="BH1075" s="73"/>
      <c r="BI1075" s="73"/>
      <c r="BJ1075" s="74"/>
      <c r="BK1075" s="73"/>
    </row>
    <row r="1076" spans="34:63" x14ac:dyDescent="0.25">
      <c r="AH1076" s="69"/>
      <c r="AI1076" s="70"/>
      <c r="AJ1076" s="70"/>
      <c r="AK1076" s="71"/>
      <c r="AL1076" s="70"/>
      <c r="AM1076" s="72"/>
      <c r="AN1076" s="70"/>
      <c r="AO1076" s="70"/>
      <c r="AP1076" s="73"/>
      <c r="AQ1076" s="73"/>
      <c r="AR1076" s="71"/>
      <c r="AS1076" s="73"/>
      <c r="AT1076" s="74"/>
      <c r="AU1076" s="73"/>
      <c r="AV1076" s="74"/>
      <c r="AW1076" s="73"/>
      <c r="AX1076" s="73"/>
      <c r="AY1076" s="73"/>
      <c r="AZ1076" s="73"/>
      <c r="BA1076" s="73"/>
      <c r="BB1076" s="73"/>
      <c r="BC1076" s="73"/>
      <c r="BD1076" s="73"/>
      <c r="BE1076" s="73"/>
      <c r="BF1076" s="73"/>
      <c r="BG1076" s="73"/>
      <c r="BH1076" s="73"/>
      <c r="BI1076" s="73"/>
      <c r="BJ1076" s="74"/>
      <c r="BK1076" s="73"/>
    </row>
    <row r="1077" spans="34:63" x14ac:dyDescent="0.25">
      <c r="AH1077" s="69"/>
      <c r="AI1077" s="70"/>
      <c r="AJ1077" s="70"/>
      <c r="AK1077" s="71"/>
      <c r="AL1077" s="70"/>
      <c r="AM1077" s="72"/>
      <c r="AN1077" s="70"/>
      <c r="AO1077" s="70"/>
      <c r="AP1077" s="73"/>
      <c r="AQ1077" s="73"/>
      <c r="AR1077" s="71"/>
      <c r="AS1077" s="73"/>
      <c r="AT1077" s="74"/>
      <c r="AU1077" s="73"/>
      <c r="AV1077" s="74"/>
      <c r="AW1077" s="73"/>
      <c r="AX1077" s="73"/>
      <c r="AY1077" s="73"/>
      <c r="AZ1077" s="73"/>
      <c r="BA1077" s="73"/>
      <c r="BB1077" s="73"/>
      <c r="BC1077" s="73"/>
      <c r="BD1077" s="73"/>
      <c r="BE1077" s="73"/>
      <c r="BF1077" s="73"/>
      <c r="BG1077" s="73"/>
      <c r="BH1077" s="73"/>
      <c r="BI1077" s="73"/>
      <c r="BJ1077" s="74"/>
      <c r="BK1077" s="73"/>
    </row>
    <row r="1078" spans="34:63" x14ac:dyDescent="0.25">
      <c r="AH1078" s="69"/>
      <c r="AI1078" s="70"/>
      <c r="AJ1078" s="70"/>
      <c r="AK1078" s="71"/>
      <c r="AL1078" s="70"/>
      <c r="AM1078" s="72"/>
      <c r="AN1078" s="70"/>
      <c r="AO1078" s="70"/>
      <c r="AP1078" s="73"/>
      <c r="AQ1078" s="73"/>
      <c r="AR1078" s="71"/>
      <c r="AS1078" s="73"/>
      <c r="AT1078" s="74"/>
      <c r="AU1078" s="73"/>
      <c r="AV1078" s="74"/>
      <c r="AW1078" s="73"/>
      <c r="AX1078" s="73"/>
      <c r="AY1078" s="73"/>
      <c r="AZ1078" s="73"/>
      <c r="BA1078" s="73"/>
      <c r="BB1078" s="73"/>
      <c r="BC1078" s="73"/>
      <c r="BD1078" s="73"/>
      <c r="BE1078" s="73"/>
      <c r="BF1078" s="73"/>
      <c r="BG1078" s="73"/>
      <c r="BH1078" s="73"/>
      <c r="BI1078" s="73"/>
      <c r="BJ1078" s="74"/>
      <c r="BK1078" s="73"/>
    </row>
    <row r="1079" spans="34:63" x14ac:dyDescent="0.25">
      <c r="AH1079" s="69"/>
      <c r="AI1079" s="70"/>
      <c r="AJ1079" s="70"/>
      <c r="AK1079" s="71"/>
      <c r="AL1079" s="70"/>
      <c r="AM1079" s="72"/>
      <c r="AN1079" s="70"/>
      <c r="AO1079" s="70"/>
      <c r="AP1079" s="73"/>
      <c r="AQ1079" s="73"/>
      <c r="AR1079" s="71"/>
      <c r="AS1079" s="73"/>
      <c r="AT1079" s="74"/>
      <c r="AU1079" s="73"/>
      <c r="AV1079" s="74"/>
      <c r="AW1079" s="73"/>
      <c r="AX1079" s="73"/>
      <c r="AY1079" s="73"/>
      <c r="AZ1079" s="73"/>
      <c r="BA1079" s="73"/>
      <c r="BB1079" s="73"/>
      <c r="BC1079" s="73"/>
      <c r="BD1079" s="73"/>
      <c r="BE1079" s="73"/>
      <c r="BF1079" s="73"/>
      <c r="BG1079" s="73"/>
      <c r="BH1079" s="73"/>
      <c r="BI1079" s="73"/>
      <c r="BJ1079" s="74"/>
      <c r="BK1079" s="73"/>
    </row>
    <row r="1080" spans="34:63" x14ac:dyDescent="0.25">
      <c r="AH1080" s="69"/>
      <c r="AI1080" s="70"/>
      <c r="AJ1080" s="70"/>
      <c r="AK1080" s="71"/>
      <c r="AL1080" s="70"/>
      <c r="AM1080" s="72"/>
      <c r="AN1080" s="70"/>
      <c r="AO1080" s="70"/>
      <c r="AP1080" s="73"/>
      <c r="AQ1080" s="73"/>
      <c r="AR1080" s="71"/>
      <c r="AS1080" s="73"/>
      <c r="AT1080" s="74"/>
      <c r="AU1080" s="73"/>
      <c r="AV1080" s="74"/>
      <c r="AW1080" s="73"/>
      <c r="AX1080" s="73"/>
      <c r="AY1080" s="73"/>
      <c r="AZ1080" s="73"/>
      <c r="BA1080" s="73"/>
      <c r="BB1080" s="73"/>
      <c r="BC1080" s="73"/>
      <c r="BD1080" s="73"/>
      <c r="BE1080" s="73"/>
      <c r="BF1080" s="73"/>
      <c r="BG1080" s="73"/>
      <c r="BH1080" s="73"/>
      <c r="BI1080" s="73"/>
      <c r="BJ1080" s="74"/>
      <c r="BK1080" s="73"/>
    </row>
    <row r="1081" spans="34:63" x14ac:dyDescent="0.25">
      <c r="AH1081" s="69"/>
      <c r="AI1081" s="70"/>
      <c r="AJ1081" s="70"/>
      <c r="AK1081" s="75"/>
      <c r="AL1081" s="70"/>
      <c r="AM1081" s="72"/>
      <c r="AN1081" s="70"/>
      <c r="AO1081" s="70"/>
      <c r="AP1081" s="73"/>
      <c r="AQ1081" s="73"/>
      <c r="AR1081" s="71"/>
      <c r="AS1081" s="73"/>
      <c r="AT1081" s="74"/>
      <c r="AU1081" s="73"/>
      <c r="AV1081" s="74"/>
      <c r="AW1081" s="73"/>
      <c r="AX1081" s="73"/>
      <c r="AY1081" s="73"/>
      <c r="AZ1081" s="73"/>
      <c r="BA1081" s="73"/>
      <c r="BB1081" s="73"/>
      <c r="BC1081" s="73"/>
      <c r="BD1081" s="73"/>
      <c r="BE1081" s="73"/>
      <c r="BF1081" s="73"/>
      <c r="BG1081" s="73"/>
      <c r="BH1081" s="73"/>
      <c r="BI1081" s="73"/>
      <c r="BJ1081" s="75"/>
      <c r="BK1081" s="73"/>
    </row>
    <row r="1082" spans="34:63" x14ac:dyDescent="0.25">
      <c r="AH1082" s="69"/>
      <c r="AI1082" s="70"/>
      <c r="AJ1082" s="70"/>
      <c r="AK1082" s="77"/>
      <c r="AL1082" s="70"/>
      <c r="AM1082" s="72"/>
      <c r="AN1082" s="70"/>
      <c r="AO1082" s="70"/>
      <c r="AP1082" s="73"/>
      <c r="AQ1082" s="73"/>
      <c r="AR1082" s="71"/>
      <c r="AS1082" s="73"/>
      <c r="AT1082" s="74"/>
      <c r="AU1082" s="73"/>
      <c r="AV1082" s="74"/>
      <c r="AW1082" s="73"/>
      <c r="AX1082" s="73"/>
      <c r="AY1082" s="73"/>
      <c r="AZ1082" s="73"/>
      <c r="BA1082" s="73"/>
      <c r="BB1082" s="73"/>
      <c r="BC1082" s="73"/>
      <c r="BD1082" s="73"/>
      <c r="BE1082" s="73"/>
      <c r="BF1082" s="73"/>
      <c r="BG1082" s="73"/>
      <c r="BH1082" s="73"/>
      <c r="BI1082" s="73"/>
      <c r="BJ1082" s="76"/>
      <c r="BK1082" s="73"/>
    </row>
    <row r="1083" spans="34:63" x14ac:dyDescent="0.25">
      <c r="AH1083" s="69"/>
      <c r="AI1083" s="70"/>
      <c r="AJ1083" s="70"/>
      <c r="AK1083" s="71"/>
      <c r="AL1083" s="70"/>
      <c r="AM1083" s="72"/>
      <c r="AN1083" s="70"/>
      <c r="AO1083" s="70"/>
      <c r="AP1083" s="73"/>
      <c r="AQ1083" s="73"/>
      <c r="AR1083" s="71"/>
      <c r="AS1083" s="73"/>
      <c r="AT1083" s="74"/>
      <c r="AU1083" s="73"/>
      <c r="AV1083" s="74"/>
      <c r="AW1083" s="73"/>
      <c r="AX1083" s="73"/>
      <c r="AY1083" s="73"/>
      <c r="AZ1083" s="73"/>
      <c r="BA1083" s="73"/>
      <c r="BB1083" s="73"/>
      <c r="BC1083" s="73"/>
      <c r="BD1083" s="73"/>
      <c r="BE1083" s="73"/>
      <c r="BF1083" s="73"/>
      <c r="BG1083" s="73"/>
      <c r="BH1083" s="73"/>
      <c r="BI1083" s="73"/>
      <c r="BJ1083" s="74"/>
      <c r="BK1083" s="73"/>
    </row>
    <row r="1084" spans="34:63" x14ac:dyDescent="0.25">
      <c r="AH1084" s="69"/>
      <c r="AI1084" s="70"/>
      <c r="AJ1084" s="70"/>
      <c r="AK1084" s="71"/>
      <c r="AL1084" s="70"/>
      <c r="AM1084" s="72"/>
      <c r="AN1084" s="70"/>
      <c r="AO1084" s="70"/>
      <c r="AP1084" s="73"/>
      <c r="AQ1084" s="73"/>
      <c r="AR1084" s="71"/>
      <c r="AS1084" s="73"/>
      <c r="AT1084" s="74"/>
      <c r="AU1084" s="73"/>
      <c r="AV1084" s="74"/>
      <c r="AW1084" s="73"/>
      <c r="AX1084" s="73"/>
      <c r="AY1084" s="73"/>
      <c r="AZ1084" s="73"/>
      <c r="BA1084" s="73"/>
      <c r="BB1084" s="73"/>
      <c r="BC1084" s="73"/>
      <c r="BD1084" s="73"/>
      <c r="BE1084" s="73"/>
      <c r="BF1084" s="73"/>
      <c r="BG1084" s="73"/>
      <c r="BH1084" s="73"/>
      <c r="BI1084" s="73"/>
      <c r="BJ1084" s="74"/>
      <c r="BK1084" s="73"/>
    </row>
    <row r="1085" spans="34:63" x14ac:dyDescent="0.25">
      <c r="AH1085" s="69"/>
      <c r="AI1085" s="70"/>
      <c r="AJ1085" s="70"/>
      <c r="AK1085" s="71"/>
      <c r="AL1085" s="70"/>
      <c r="AM1085" s="72"/>
      <c r="AN1085" s="70"/>
      <c r="AO1085" s="70"/>
      <c r="AP1085" s="73"/>
      <c r="AQ1085" s="73"/>
      <c r="AR1085" s="71"/>
      <c r="AS1085" s="73"/>
      <c r="AT1085" s="74"/>
      <c r="AU1085" s="73"/>
      <c r="AV1085" s="74"/>
      <c r="AW1085" s="73"/>
      <c r="AX1085" s="73"/>
      <c r="AY1085" s="73"/>
      <c r="AZ1085" s="73"/>
      <c r="BA1085" s="73"/>
      <c r="BB1085" s="73"/>
      <c r="BC1085" s="73"/>
      <c r="BD1085" s="73"/>
      <c r="BE1085" s="73"/>
      <c r="BF1085" s="73"/>
      <c r="BG1085" s="73"/>
      <c r="BH1085" s="73"/>
      <c r="BI1085" s="73"/>
      <c r="BJ1085" s="74"/>
      <c r="BK1085" s="73"/>
    </row>
    <row r="1086" spans="34:63" x14ac:dyDescent="0.25">
      <c r="AH1086" s="69"/>
      <c r="AI1086" s="70"/>
      <c r="AJ1086" s="70"/>
      <c r="AK1086" s="75"/>
      <c r="AL1086" s="70"/>
      <c r="AM1086" s="72"/>
      <c r="AN1086" s="70"/>
      <c r="AO1086" s="70"/>
      <c r="AP1086" s="73"/>
      <c r="AQ1086" s="73"/>
      <c r="AR1086" s="71"/>
      <c r="AS1086" s="73"/>
      <c r="AT1086" s="74"/>
      <c r="AU1086" s="73"/>
      <c r="AV1086" s="74"/>
      <c r="AW1086" s="73"/>
      <c r="AX1086" s="73"/>
      <c r="AY1086" s="73"/>
      <c r="AZ1086" s="73"/>
      <c r="BA1086" s="73"/>
      <c r="BB1086" s="73"/>
      <c r="BC1086" s="73"/>
      <c r="BD1086" s="73"/>
      <c r="BE1086" s="73"/>
      <c r="BF1086" s="73"/>
      <c r="BG1086" s="73"/>
      <c r="BH1086" s="73"/>
      <c r="BI1086" s="73"/>
      <c r="BJ1086" s="75"/>
      <c r="BK1086" s="73"/>
    </row>
    <row r="1087" spans="34:63" x14ac:dyDescent="0.25">
      <c r="AH1087" s="69"/>
      <c r="AI1087" s="70"/>
      <c r="AJ1087" s="70"/>
      <c r="AK1087" s="77"/>
      <c r="AL1087" s="70"/>
      <c r="AM1087" s="72"/>
      <c r="AN1087" s="70"/>
      <c r="AO1087" s="70"/>
      <c r="AP1087" s="73"/>
      <c r="AQ1087" s="73"/>
      <c r="AR1087" s="71"/>
      <c r="AS1087" s="73"/>
      <c r="AT1087" s="74"/>
      <c r="AU1087" s="73"/>
      <c r="AV1087" s="74"/>
      <c r="AW1087" s="73"/>
      <c r="AX1087" s="73"/>
      <c r="AY1087" s="73"/>
      <c r="AZ1087" s="73"/>
      <c r="BA1087" s="73"/>
      <c r="BB1087" s="73"/>
      <c r="BC1087" s="73"/>
      <c r="BD1087" s="73"/>
      <c r="BE1087" s="73"/>
      <c r="BF1087" s="73"/>
      <c r="BG1087" s="73"/>
      <c r="BH1087" s="73"/>
      <c r="BI1087" s="73"/>
      <c r="BJ1087" s="76"/>
      <c r="BK1087" s="73"/>
    </row>
    <row r="1088" spans="34:63" x14ac:dyDescent="0.25">
      <c r="AH1088" s="69"/>
      <c r="AI1088" s="70"/>
      <c r="AJ1088" s="70"/>
      <c r="AK1088" s="71"/>
      <c r="AL1088" s="70"/>
      <c r="AM1088" s="72"/>
      <c r="AN1088" s="70"/>
      <c r="AO1088" s="70"/>
      <c r="AP1088" s="73"/>
      <c r="AQ1088" s="73"/>
      <c r="AR1088" s="71"/>
      <c r="AS1088" s="73"/>
      <c r="AT1088" s="74"/>
      <c r="AU1088" s="73"/>
      <c r="AV1088" s="74"/>
      <c r="AW1088" s="73"/>
      <c r="AX1088" s="73"/>
      <c r="AY1088" s="73"/>
      <c r="AZ1088" s="73"/>
      <c r="BA1088" s="73"/>
      <c r="BB1088" s="73"/>
      <c r="BC1088" s="73"/>
      <c r="BD1088" s="73"/>
      <c r="BE1088" s="73"/>
      <c r="BF1088" s="73"/>
      <c r="BG1088" s="73"/>
      <c r="BH1088" s="73"/>
      <c r="BI1088" s="73"/>
      <c r="BJ1088" s="74"/>
      <c r="BK1088" s="73"/>
    </row>
    <row r="1089" spans="34:63" x14ac:dyDescent="0.25">
      <c r="AH1089" s="69"/>
      <c r="AI1089" s="70"/>
      <c r="AJ1089" s="70"/>
      <c r="AK1089" s="71"/>
      <c r="AL1089" s="70"/>
      <c r="AM1089" s="72"/>
      <c r="AN1089" s="70"/>
      <c r="AO1089" s="70"/>
      <c r="AP1089" s="77"/>
      <c r="AQ1089" s="73"/>
      <c r="AR1089" s="71"/>
      <c r="AS1089" s="76"/>
      <c r="AT1089" s="74"/>
      <c r="AU1089" s="73"/>
      <c r="AV1089" s="74"/>
      <c r="AW1089" s="73"/>
      <c r="AX1089" s="73"/>
      <c r="AY1089" s="73"/>
      <c r="AZ1089" s="73"/>
      <c r="BA1089" s="73"/>
      <c r="BB1089" s="73"/>
      <c r="BC1089" s="73"/>
      <c r="BD1089" s="73"/>
      <c r="BE1089" s="73"/>
      <c r="BF1089" s="73"/>
      <c r="BG1089" s="73"/>
      <c r="BH1089" s="73"/>
      <c r="BI1089" s="73"/>
      <c r="BJ1089" s="74"/>
      <c r="BK1089" s="76"/>
    </row>
    <row r="1090" spans="34:63" x14ac:dyDescent="0.25">
      <c r="AH1090" s="69"/>
      <c r="AI1090" s="70"/>
      <c r="AJ1090" s="70"/>
      <c r="AK1090" s="71"/>
      <c r="AL1090" s="70"/>
      <c r="AM1090" s="72"/>
      <c r="AN1090" s="70"/>
      <c r="AO1090" s="70"/>
      <c r="AP1090" s="77"/>
      <c r="AQ1090" s="73"/>
      <c r="AR1090" s="71"/>
      <c r="AS1090" s="76"/>
      <c r="AT1090" s="74"/>
      <c r="AU1090" s="73"/>
      <c r="AV1090" s="74"/>
      <c r="AW1090" s="73"/>
      <c r="AX1090" s="73"/>
      <c r="AY1090" s="73"/>
      <c r="AZ1090" s="73"/>
      <c r="BA1090" s="73"/>
      <c r="BB1090" s="73"/>
      <c r="BC1090" s="73"/>
      <c r="BD1090" s="73"/>
      <c r="BE1090" s="73"/>
      <c r="BF1090" s="73"/>
      <c r="BG1090" s="73"/>
      <c r="BH1090" s="73"/>
      <c r="BI1090" s="73"/>
      <c r="BJ1090" s="74"/>
      <c r="BK1090" s="76"/>
    </row>
    <row r="1091" spans="34:63" x14ac:dyDescent="0.25">
      <c r="AH1091" s="69"/>
      <c r="AI1091" s="70"/>
      <c r="AJ1091" s="70"/>
      <c r="AK1091" s="71"/>
      <c r="AL1091" s="70"/>
      <c r="AM1091" s="72"/>
      <c r="AN1091" s="70"/>
      <c r="AO1091" s="70"/>
      <c r="AP1091" s="73"/>
      <c r="AQ1091" s="73"/>
      <c r="AR1091" s="71"/>
      <c r="AS1091" s="73"/>
      <c r="AT1091" s="74"/>
      <c r="AU1091" s="73"/>
      <c r="AV1091" s="74"/>
      <c r="AW1091" s="73"/>
      <c r="AX1091" s="73"/>
      <c r="AY1091" s="73"/>
      <c r="AZ1091" s="73"/>
      <c r="BA1091" s="73"/>
      <c r="BB1091" s="73"/>
      <c r="BC1091" s="73"/>
      <c r="BD1091" s="73"/>
      <c r="BE1091" s="73"/>
      <c r="BF1091" s="73"/>
      <c r="BG1091" s="73"/>
      <c r="BH1091" s="73"/>
      <c r="BI1091" s="73"/>
      <c r="BJ1091" s="74"/>
      <c r="BK1091" s="73"/>
    </row>
    <row r="1092" spans="34:63" x14ac:dyDescent="0.25">
      <c r="AH1092" s="69"/>
      <c r="AI1092" s="70"/>
      <c r="AJ1092" s="70"/>
      <c r="AK1092" s="71"/>
      <c r="AL1092" s="70"/>
      <c r="AM1092" s="72"/>
      <c r="AN1092" s="70"/>
      <c r="AO1092" s="70"/>
      <c r="AP1092" s="73"/>
      <c r="AQ1092" s="73"/>
      <c r="AR1092" s="71"/>
      <c r="AS1092" s="73"/>
      <c r="AT1092" s="74"/>
      <c r="AU1092" s="73"/>
      <c r="AV1092" s="74"/>
      <c r="AW1092" s="73"/>
      <c r="AX1092" s="73"/>
      <c r="AY1092" s="73"/>
      <c r="AZ1092" s="73"/>
      <c r="BA1092" s="73"/>
      <c r="BB1092" s="73"/>
      <c r="BC1092" s="73"/>
      <c r="BD1092" s="73"/>
      <c r="BE1092" s="73"/>
      <c r="BF1092" s="73"/>
      <c r="BG1092" s="73"/>
      <c r="BH1092" s="73"/>
      <c r="BI1092" s="73"/>
      <c r="BJ1092" s="74"/>
      <c r="BK1092" s="73"/>
    </row>
    <row r="1093" spans="34:63" x14ac:dyDescent="0.25">
      <c r="AH1093" s="69"/>
      <c r="AI1093" s="70"/>
      <c r="AJ1093" s="70"/>
      <c r="AK1093" s="71"/>
      <c r="AL1093" s="70"/>
      <c r="AM1093" s="72"/>
      <c r="AN1093" s="70"/>
      <c r="AO1093" s="70"/>
      <c r="AP1093" s="73"/>
      <c r="AQ1093" s="73"/>
      <c r="AR1093" s="71"/>
      <c r="AS1093" s="73"/>
      <c r="AT1093" s="74"/>
      <c r="AU1093" s="73"/>
      <c r="AV1093" s="74"/>
      <c r="AW1093" s="73"/>
      <c r="AX1093" s="73"/>
      <c r="AY1093" s="73"/>
      <c r="AZ1093" s="73"/>
      <c r="BA1093" s="73"/>
      <c r="BB1093" s="73"/>
      <c r="BC1093" s="73"/>
      <c r="BD1093" s="73"/>
      <c r="BE1093" s="73"/>
      <c r="BF1093" s="73"/>
      <c r="BG1093" s="73"/>
      <c r="BH1093" s="73"/>
      <c r="BI1093" s="73"/>
      <c r="BJ1093" s="74"/>
      <c r="BK1093" s="73"/>
    </row>
    <row r="1094" spans="34:63" x14ac:dyDescent="0.25">
      <c r="AH1094" s="69"/>
      <c r="AI1094" s="70"/>
      <c r="AJ1094" s="70"/>
      <c r="AK1094" s="71"/>
      <c r="AL1094" s="70"/>
      <c r="AM1094" s="72"/>
      <c r="AN1094" s="70"/>
      <c r="AO1094" s="70"/>
      <c r="AP1094" s="77"/>
      <c r="AQ1094" s="73"/>
      <c r="AR1094" s="71"/>
      <c r="AS1094" s="76"/>
      <c r="AT1094" s="74"/>
      <c r="AU1094" s="73"/>
      <c r="AV1094" s="74"/>
      <c r="AW1094" s="73"/>
      <c r="AX1094" s="73"/>
      <c r="AY1094" s="73"/>
      <c r="AZ1094" s="73"/>
      <c r="BA1094" s="73"/>
      <c r="BB1094" s="73"/>
      <c r="BC1094" s="73"/>
      <c r="BD1094" s="73"/>
      <c r="BE1094" s="73"/>
      <c r="BF1094" s="73"/>
      <c r="BG1094" s="73"/>
      <c r="BH1094" s="73"/>
      <c r="BI1094" s="73"/>
      <c r="BJ1094" s="74"/>
      <c r="BK1094" s="76"/>
    </row>
    <row r="1095" spans="34:63" x14ac:dyDescent="0.25">
      <c r="AH1095" s="69"/>
      <c r="AI1095" s="70"/>
      <c r="AJ1095" s="70"/>
      <c r="AK1095" s="71"/>
      <c r="AL1095" s="70"/>
      <c r="AM1095" s="72"/>
      <c r="AN1095" s="70"/>
      <c r="AO1095" s="70"/>
      <c r="AP1095" s="73"/>
      <c r="AQ1095" s="73"/>
      <c r="AR1095" s="71"/>
      <c r="AS1095" s="73"/>
      <c r="AT1095" s="74"/>
      <c r="AU1095" s="73"/>
      <c r="AV1095" s="74"/>
      <c r="AW1095" s="73"/>
      <c r="AX1095" s="73"/>
      <c r="AY1095" s="73"/>
      <c r="AZ1095" s="73"/>
      <c r="BA1095" s="73"/>
      <c r="BB1095" s="73"/>
      <c r="BC1095" s="73"/>
      <c r="BD1095" s="73"/>
      <c r="BE1095" s="73"/>
      <c r="BF1095" s="73"/>
      <c r="BG1095" s="73"/>
      <c r="BH1095" s="73"/>
      <c r="BI1095" s="73"/>
      <c r="BJ1095" s="74"/>
      <c r="BK1095" s="73"/>
    </row>
    <row r="1096" spans="34:63" x14ac:dyDescent="0.25">
      <c r="AH1096" s="69"/>
      <c r="AI1096" s="70"/>
      <c r="AJ1096" s="70"/>
      <c r="AK1096" s="71"/>
      <c r="AL1096" s="70"/>
      <c r="AM1096" s="72"/>
      <c r="AN1096" s="70"/>
      <c r="AO1096" s="70"/>
      <c r="AP1096" s="77"/>
      <c r="AQ1096" s="73"/>
      <c r="AR1096" s="71"/>
      <c r="AS1096" s="76"/>
      <c r="AT1096" s="74"/>
      <c r="AU1096" s="73"/>
      <c r="AV1096" s="74"/>
      <c r="AW1096" s="73"/>
      <c r="AX1096" s="73"/>
      <c r="AY1096" s="73"/>
      <c r="AZ1096" s="73"/>
      <c r="BA1096" s="73"/>
      <c r="BB1096" s="73"/>
      <c r="BC1096" s="73"/>
      <c r="BD1096" s="73"/>
      <c r="BE1096" s="73"/>
      <c r="BF1096" s="73"/>
      <c r="BG1096" s="73"/>
      <c r="BH1096" s="73"/>
      <c r="BI1096" s="73"/>
      <c r="BJ1096" s="74"/>
      <c r="BK1096" s="76"/>
    </row>
    <row r="1097" spans="34:63" x14ac:dyDescent="0.25">
      <c r="AH1097" s="69"/>
      <c r="AI1097" s="70"/>
      <c r="AJ1097" s="70"/>
      <c r="AK1097" s="71"/>
      <c r="AL1097" s="70"/>
      <c r="AM1097" s="72"/>
      <c r="AN1097" s="70"/>
      <c r="AO1097" s="70"/>
      <c r="AP1097" s="77"/>
      <c r="AQ1097" s="73"/>
      <c r="AR1097" s="71"/>
      <c r="AS1097" s="76"/>
      <c r="AT1097" s="74"/>
      <c r="AU1097" s="73"/>
      <c r="AV1097" s="74"/>
      <c r="AW1097" s="73"/>
      <c r="AX1097" s="73"/>
      <c r="AY1097" s="73"/>
      <c r="AZ1097" s="73"/>
      <c r="BA1097" s="73"/>
      <c r="BB1097" s="73"/>
      <c r="BC1097" s="73"/>
      <c r="BD1097" s="73"/>
      <c r="BE1097" s="73"/>
      <c r="BF1097" s="73"/>
      <c r="BG1097" s="73"/>
      <c r="BH1097" s="73"/>
      <c r="BI1097" s="73"/>
      <c r="BJ1097" s="74"/>
      <c r="BK1097" s="76"/>
    </row>
    <row r="1098" spans="34:63" x14ac:dyDescent="0.25">
      <c r="AH1098" s="69"/>
      <c r="AI1098" s="70"/>
      <c r="AJ1098" s="70"/>
      <c r="AK1098" s="71"/>
      <c r="AL1098" s="70"/>
      <c r="AM1098" s="72"/>
      <c r="AN1098" s="70"/>
      <c r="AO1098" s="70"/>
      <c r="AP1098" s="73"/>
      <c r="AQ1098" s="73"/>
      <c r="AR1098" s="71"/>
      <c r="AS1098" s="73"/>
      <c r="AT1098" s="74"/>
      <c r="AU1098" s="73"/>
      <c r="AV1098" s="74"/>
      <c r="AW1098" s="73"/>
      <c r="AX1098" s="73"/>
      <c r="AY1098" s="73"/>
      <c r="AZ1098" s="73"/>
      <c r="BA1098" s="73"/>
      <c r="BB1098" s="73"/>
      <c r="BC1098" s="73"/>
      <c r="BD1098" s="73"/>
      <c r="BE1098" s="73"/>
      <c r="BF1098" s="73"/>
      <c r="BG1098" s="73"/>
      <c r="BH1098" s="73"/>
      <c r="BI1098" s="73"/>
      <c r="BJ1098" s="74"/>
      <c r="BK1098" s="73"/>
    </row>
    <row r="1099" spans="34:63" x14ac:dyDescent="0.25">
      <c r="AH1099" s="69"/>
      <c r="AI1099" s="70"/>
      <c r="AJ1099" s="70"/>
      <c r="AK1099" s="71"/>
      <c r="AL1099" s="70"/>
      <c r="AM1099" s="72"/>
      <c r="AN1099" s="70"/>
      <c r="AO1099" s="70"/>
      <c r="AP1099" s="77"/>
      <c r="AQ1099" s="73"/>
      <c r="AR1099" s="71"/>
      <c r="AS1099" s="76"/>
      <c r="AT1099" s="74"/>
      <c r="AU1099" s="73"/>
      <c r="AV1099" s="74"/>
      <c r="AW1099" s="73"/>
      <c r="AX1099" s="73"/>
      <c r="AY1099" s="73"/>
      <c r="AZ1099" s="73"/>
      <c r="BA1099" s="73"/>
      <c r="BB1099" s="73"/>
      <c r="BC1099" s="73"/>
      <c r="BD1099" s="73"/>
      <c r="BE1099" s="73"/>
      <c r="BF1099" s="73"/>
      <c r="BG1099" s="73"/>
      <c r="BH1099" s="73"/>
      <c r="BI1099" s="73"/>
      <c r="BJ1099" s="74"/>
      <c r="BK1099" s="76"/>
    </row>
    <row r="1100" spans="34:63" x14ac:dyDescent="0.25">
      <c r="AH1100" s="69"/>
      <c r="AI1100" s="70"/>
      <c r="AJ1100" s="70"/>
      <c r="AK1100" s="71"/>
      <c r="AL1100" s="70"/>
      <c r="AM1100" s="72"/>
      <c r="AN1100" s="70"/>
      <c r="AO1100" s="70"/>
      <c r="AP1100" s="73"/>
      <c r="AQ1100" s="73"/>
      <c r="AR1100" s="71"/>
      <c r="AS1100" s="73"/>
      <c r="AT1100" s="74"/>
      <c r="AU1100" s="73"/>
      <c r="AV1100" s="74"/>
      <c r="AW1100" s="73"/>
      <c r="AX1100" s="73"/>
      <c r="AY1100" s="73"/>
      <c r="AZ1100" s="73"/>
      <c r="BA1100" s="73"/>
      <c r="BB1100" s="73"/>
      <c r="BC1100" s="73"/>
      <c r="BD1100" s="73"/>
      <c r="BE1100" s="73"/>
      <c r="BF1100" s="73"/>
      <c r="BG1100" s="73"/>
      <c r="BH1100" s="73"/>
      <c r="BI1100" s="73"/>
      <c r="BJ1100" s="74"/>
      <c r="BK1100" s="73"/>
    </row>
    <row r="1101" spans="34:63" x14ac:dyDescent="0.25">
      <c r="AH1101" s="69"/>
      <c r="AI1101" s="70"/>
      <c r="AJ1101" s="70"/>
      <c r="AK1101" s="71"/>
      <c r="AL1101" s="70"/>
      <c r="AM1101" s="72"/>
      <c r="AN1101" s="70"/>
      <c r="AO1101" s="70"/>
      <c r="AP1101" s="73"/>
      <c r="AQ1101" s="73"/>
      <c r="AR1101" s="71"/>
      <c r="AS1101" s="73"/>
      <c r="AT1101" s="74"/>
      <c r="AU1101" s="73"/>
      <c r="AV1101" s="74"/>
      <c r="AW1101" s="73"/>
      <c r="AX1101" s="73"/>
      <c r="AY1101" s="73"/>
      <c r="AZ1101" s="73"/>
      <c r="BA1101" s="73"/>
      <c r="BB1101" s="73"/>
      <c r="BC1101" s="73"/>
      <c r="BD1101" s="73"/>
      <c r="BE1101" s="73"/>
      <c r="BF1101" s="73"/>
      <c r="BG1101" s="73"/>
      <c r="BH1101" s="73"/>
      <c r="BI1101" s="73"/>
      <c r="BJ1101" s="74"/>
      <c r="BK1101" s="73"/>
    </row>
    <row r="1102" spans="34:63" x14ac:dyDescent="0.25">
      <c r="AH1102" s="69"/>
      <c r="AI1102" s="70"/>
      <c r="AJ1102" s="70"/>
      <c r="AK1102" s="71"/>
      <c r="AL1102" s="70"/>
      <c r="AM1102" s="72"/>
      <c r="AN1102" s="70"/>
      <c r="AO1102" s="70"/>
      <c r="AP1102" s="77"/>
      <c r="AQ1102" s="73"/>
      <c r="AR1102" s="71"/>
      <c r="AS1102" s="76"/>
      <c r="AT1102" s="74"/>
      <c r="AU1102" s="73"/>
      <c r="AV1102" s="74"/>
      <c r="AW1102" s="73"/>
      <c r="AX1102" s="73"/>
      <c r="AY1102" s="73"/>
      <c r="AZ1102" s="73"/>
      <c r="BA1102" s="73"/>
      <c r="BB1102" s="73"/>
      <c r="BC1102" s="73"/>
      <c r="BD1102" s="73"/>
      <c r="BE1102" s="73"/>
      <c r="BF1102" s="73"/>
      <c r="BG1102" s="73"/>
      <c r="BH1102" s="73"/>
      <c r="BI1102" s="73"/>
      <c r="BJ1102" s="74"/>
      <c r="BK1102" s="76"/>
    </row>
    <row r="1103" spans="34:63" x14ac:dyDescent="0.25">
      <c r="AH1103" s="69"/>
      <c r="AI1103" s="70"/>
      <c r="AJ1103" s="70"/>
      <c r="AK1103" s="71"/>
      <c r="AL1103" s="70"/>
      <c r="AM1103" s="72"/>
      <c r="AN1103" s="70"/>
      <c r="AO1103" s="70"/>
      <c r="AP1103" s="73"/>
      <c r="AQ1103" s="73"/>
      <c r="AR1103" s="71"/>
      <c r="AS1103" s="73"/>
      <c r="AT1103" s="74"/>
      <c r="AU1103" s="73"/>
      <c r="AV1103" s="74"/>
      <c r="AW1103" s="73"/>
      <c r="AX1103" s="73"/>
      <c r="AY1103" s="73"/>
      <c r="AZ1103" s="73"/>
      <c r="BA1103" s="73"/>
      <c r="BB1103" s="73"/>
      <c r="BC1103" s="73"/>
      <c r="BD1103" s="73"/>
      <c r="BE1103" s="73"/>
      <c r="BF1103" s="73"/>
      <c r="BG1103" s="73"/>
      <c r="BH1103" s="73"/>
      <c r="BI1103" s="73"/>
      <c r="BJ1103" s="74"/>
      <c r="BK1103" s="73"/>
    </row>
    <row r="1104" spans="34:63" x14ac:dyDescent="0.25">
      <c r="AH1104" s="69"/>
      <c r="AI1104" s="70"/>
      <c r="AJ1104" s="70"/>
      <c r="AK1104" s="71"/>
      <c r="AL1104" s="70"/>
      <c r="AM1104" s="72"/>
      <c r="AN1104" s="70"/>
      <c r="AO1104" s="70"/>
      <c r="AP1104" s="73"/>
      <c r="AQ1104" s="73"/>
      <c r="AR1104" s="71"/>
      <c r="AS1104" s="73"/>
      <c r="AT1104" s="74"/>
      <c r="AU1104" s="73"/>
      <c r="AV1104" s="74"/>
      <c r="AW1104" s="73"/>
      <c r="AX1104" s="73"/>
      <c r="AY1104" s="73"/>
      <c r="AZ1104" s="73"/>
      <c r="BA1104" s="73"/>
      <c r="BB1104" s="73"/>
      <c r="BC1104" s="73"/>
      <c r="BD1104" s="73"/>
      <c r="BE1104" s="73"/>
      <c r="BF1104" s="73"/>
      <c r="BG1104" s="73"/>
      <c r="BH1104" s="73"/>
      <c r="BI1104" s="73"/>
      <c r="BJ1104" s="74"/>
      <c r="BK1104" s="73"/>
    </row>
    <row r="1105" spans="34:63" x14ac:dyDescent="0.25">
      <c r="AH1105" s="69"/>
      <c r="AI1105" s="70"/>
      <c r="AJ1105" s="70"/>
      <c r="AK1105" s="71"/>
      <c r="AL1105" s="70"/>
      <c r="AM1105" s="72"/>
      <c r="AN1105" s="70"/>
      <c r="AO1105" s="70"/>
      <c r="AP1105" s="73"/>
      <c r="AQ1105" s="73"/>
      <c r="AR1105" s="71"/>
      <c r="AS1105" s="73"/>
      <c r="AT1105" s="74"/>
      <c r="AU1105" s="73"/>
      <c r="AV1105" s="74"/>
      <c r="AW1105" s="73"/>
      <c r="AX1105" s="73"/>
      <c r="AY1105" s="73"/>
      <c r="AZ1105" s="73"/>
      <c r="BA1105" s="73"/>
      <c r="BB1105" s="73"/>
      <c r="BC1105" s="73"/>
      <c r="BD1105" s="73"/>
      <c r="BE1105" s="73"/>
      <c r="BF1105" s="73"/>
      <c r="BG1105" s="73"/>
      <c r="BH1105" s="73"/>
      <c r="BI1105" s="73"/>
      <c r="BJ1105" s="74"/>
      <c r="BK1105" s="73"/>
    </row>
    <row r="1106" spans="34:63" x14ac:dyDescent="0.25">
      <c r="AH1106" s="69"/>
      <c r="AI1106" s="70"/>
      <c r="AJ1106" s="70"/>
      <c r="AK1106" s="71"/>
      <c r="AL1106" s="70"/>
      <c r="AM1106" s="72"/>
      <c r="AN1106" s="70"/>
      <c r="AO1106" s="70"/>
      <c r="AP1106" s="73"/>
      <c r="AQ1106" s="73"/>
      <c r="AR1106" s="71"/>
      <c r="AS1106" s="73"/>
      <c r="AT1106" s="74"/>
      <c r="AU1106" s="73"/>
      <c r="AV1106" s="74"/>
      <c r="AW1106" s="73"/>
      <c r="AX1106" s="73"/>
      <c r="AY1106" s="73"/>
      <c r="AZ1106" s="73"/>
      <c r="BA1106" s="73"/>
      <c r="BB1106" s="73"/>
      <c r="BC1106" s="73"/>
      <c r="BD1106" s="73"/>
      <c r="BE1106" s="73"/>
      <c r="BF1106" s="73"/>
      <c r="BG1106" s="73"/>
      <c r="BH1106" s="73"/>
      <c r="BI1106" s="73"/>
      <c r="BJ1106" s="74"/>
      <c r="BK1106" s="73"/>
    </row>
    <row r="1107" spans="34:63" x14ac:dyDescent="0.25">
      <c r="AH1107" s="69"/>
      <c r="AI1107" s="70"/>
      <c r="AJ1107" s="70"/>
      <c r="AK1107" s="71"/>
      <c r="AL1107" s="70"/>
      <c r="AM1107" s="72"/>
      <c r="AN1107" s="70"/>
      <c r="AO1107" s="70"/>
      <c r="AP1107" s="73"/>
      <c r="AQ1107" s="73"/>
      <c r="AR1107" s="71"/>
      <c r="AS1107" s="73"/>
      <c r="AT1107" s="74"/>
      <c r="AU1107" s="73"/>
      <c r="AV1107" s="74"/>
      <c r="AW1107" s="73"/>
      <c r="AX1107" s="73"/>
      <c r="AY1107" s="73"/>
      <c r="AZ1107" s="73"/>
      <c r="BA1107" s="73"/>
      <c r="BB1107" s="73"/>
      <c r="BC1107" s="73"/>
      <c r="BD1107" s="73"/>
      <c r="BE1107" s="73"/>
      <c r="BF1107" s="73"/>
      <c r="BG1107" s="73"/>
      <c r="BH1107" s="73"/>
      <c r="BI1107" s="73"/>
      <c r="BJ1107" s="74"/>
      <c r="BK1107" s="73"/>
    </row>
    <row r="1108" spans="34:63" x14ac:dyDescent="0.25">
      <c r="AH1108" s="69"/>
      <c r="AI1108" s="70"/>
      <c r="AJ1108" s="70"/>
      <c r="AK1108" s="71"/>
      <c r="AL1108" s="70"/>
      <c r="AM1108" s="72"/>
      <c r="AN1108" s="70"/>
      <c r="AO1108" s="70"/>
      <c r="AP1108" s="73"/>
      <c r="AQ1108" s="73"/>
      <c r="AR1108" s="71"/>
      <c r="AS1108" s="73"/>
      <c r="AT1108" s="74"/>
      <c r="AU1108" s="73"/>
      <c r="AV1108" s="74"/>
      <c r="AW1108" s="73"/>
      <c r="AX1108" s="73"/>
      <c r="AY1108" s="73"/>
      <c r="AZ1108" s="73"/>
      <c r="BA1108" s="73"/>
      <c r="BB1108" s="73"/>
      <c r="BC1108" s="73"/>
      <c r="BD1108" s="73"/>
      <c r="BE1108" s="73"/>
      <c r="BF1108" s="73"/>
      <c r="BG1108" s="73"/>
      <c r="BH1108" s="73"/>
      <c r="BI1108" s="73"/>
      <c r="BJ1108" s="74"/>
      <c r="BK1108" s="73"/>
    </row>
    <row r="1109" spans="34:63" x14ac:dyDescent="0.25">
      <c r="AH1109" s="69"/>
      <c r="AI1109" s="70"/>
      <c r="AJ1109" s="70"/>
      <c r="AK1109" s="71"/>
      <c r="AL1109" s="70"/>
      <c r="AM1109" s="72"/>
      <c r="AN1109" s="70"/>
      <c r="AO1109" s="70"/>
      <c r="AP1109" s="73"/>
      <c r="AQ1109" s="73"/>
      <c r="AR1109" s="71"/>
      <c r="AS1109" s="73"/>
      <c r="AT1109" s="74"/>
      <c r="AU1109" s="73"/>
      <c r="AV1109" s="74"/>
      <c r="AW1109" s="73"/>
      <c r="AX1109" s="73"/>
      <c r="AY1109" s="73"/>
      <c r="AZ1109" s="73"/>
      <c r="BA1109" s="73"/>
      <c r="BB1109" s="73"/>
      <c r="BC1109" s="73"/>
      <c r="BD1109" s="73"/>
      <c r="BE1109" s="73"/>
      <c r="BF1109" s="73"/>
      <c r="BG1109" s="73"/>
      <c r="BH1109" s="73"/>
      <c r="BI1109" s="73"/>
      <c r="BJ1109" s="74"/>
      <c r="BK1109" s="73"/>
    </row>
    <row r="1110" spans="34:63" x14ac:dyDescent="0.25">
      <c r="AH1110" s="69"/>
      <c r="AI1110" s="70"/>
      <c r="AJ1110" s="70"/>
      <c r="AK1110" s="71"/>
      <c r="AL1110" s="70"/>
      <c r="AM1110" s="72"/>
      <c r="AN1110" s="70"/>
      <c r="AO1110" s="70"/>
      <c r="AP1110" s="73"/>
      <c r="AQ1110" s="73"/>
      <c r="AR1110" s="71"/>
      <c r="AS1110" s="73"/>
      <c r="AT1110" s="74"/>
      <c r="AU1110" s="73"/>
      <c r="AV1110" s="74"/>
      <c r="AW1110" s="73"/>
      <c r="AX1110" s="73"/>
      <c r="AY1110" s="73"/>
      <c r="AZ1110" s="73"/>
      <c r="BA1110" s="73"/>
      <c r="BB1110" s="73"/>
      <c r="BC1110" s="73"/>
      <c r="BD1110" s="73"/>
      <c r="BE1110" s="73"/>
      <c r="BF1110" s="73"/>
      <c r="BG1110" s="73"/>
      <c r="BH1110" s="73"/>
      <c r="BI1110" s="73"/>
      <c r="BJ1110" s="74"/>
      <c r="BK1110" s="73"/>
    </row>
    <row r="1111" spans="34:63" x14ac:dyDescent="0.25">
      <c r="AH1111" s="69"/>
      <c r="AI1111" s="70"/>
      <c r="AJ1111" s="70"/>
      <c r="AK1111" s="71"/>
      <c r="AL1111" s="70"/>
      <c r="AM1111" s="72"/>
      <c r="AN1111" s="70"/>
      <c r="AO1111" s="70"/>
      <c r="AP1111" s="73"/>
      <c r="AQ1111" s="73"/>
      <c r="AR1111" s="71"/>
      <c r="AS1111" s="73"/>
      <c r="AT1111" s="74"/>
      <c r="AU1111" s="73"/>
      <c r="AV1111" s="74"/>
      <c r="AW1111" s="73"/>
      <c r="AX1111" s="73"/>
      <c r="AY1111" s="73"/>
      <c r="AZ1111" s="73"/>
      <c r="BA1111" s="73"/>
      <c r="BB1111" s="73"/>
      <c r="BC1111" s="73"/>
      <c r="BD1111" s="73"/>
      <c r="BE1111" s="73"/>
      <c r="BF1111" s="73"/>
      <c r="BG1111" s="73"/>
      <c r="BH1111" s="73"/>
      <c r="BI1111" s="73"/>
      <c r="BJ1111" s="74"/>
      <c r="BK1111" s="73"/>
    </row>
    <row r="1112" spans="34:63" x14ac:dyDescent="0.25">
      <c r="AH1112" s="69"/>
      <c r="AI1112" s="70"/>
      <c r="AJ1112" s="70"/>
      <c r="AK1112" s="71"/>
      <c r="AL1112" s="70"/>
      <c r="AM1112" s="72"/>
      <c r="AN1112" s="70"/>
      <c r="AO1112" s="70"/>
      <c r="AP1112" s="77"/>
      <c r="AQ1112" s="73"/>
      <c r="AR1112" s="71"/>
      <c r="AS1112" s="76"/>
      <c r="AT1112" s="74"/>
      <c r="AU1112" s="73"/>
      <c r="AV1112" s="74"/>
      <c r="AW1112" s="73"/>
      <c r="AX1112" s="73"/>
      <c r="AY1112" s="73"/>
      <c r="AZ1112" s="73"/>
      <c r="BA1112" s="73"/>
      <c r="BB1112" s="73"/>
      <c r="BC1112" s="73"/>
      <c r="BD1112" s="73"/>
      <c r="BE1112" s="73"/>
      <c r="BF1112" s="73"/>
      <c r="BG1112" s="73"/>
      <c r="BH1112" s="73"/>
      <c r="BI1112" s="73"/>
      <c r="BJ1112" s="74"/>
      <c r="BK1112" s="76"/>
    </row>
    <row r="1113" spans="34:63" x14ac:dyDescent="0.25">
      <c r="AH1113" s="69"/>
      <c r="AI1113" s="70"/>
      <c r="AJ1113" s="70"/>
      <c r="AK1113" s="71"/>
      <c r="AL1113" s="70"/>
      <c r="AM1113" s="72"/>
      <c r="AN1113" s="70"/>
      <c r="AO1113" s="70"/>
      <c r="AP1113" s="73"/>
      <c r="AQ1113" s="73"/>
      <c r="AR1113" s="71"/>
      <c r="AS1113" s="73"/>
      <c r="AT1113" s="74"/>
      <c r="AU1113" s="73"/>
      <c r="AV1113" s="74"/>
      <c r="AW1113" s="73"/>
      <c r="AX1113" s="73"/>
      <c r="AY1113" s="73"/>
      <c r="AZ1113" s="73"/>
      <c r="BA1113" s="73"/>
      <c r="BB1113" s="73"/>
      <c r="BC1113" s="73"/>
      <c r="BD1113" s="73"/>
      <c r="BE1113" s="73"/>
      <c r="BF1113" s="73"/>
      <c r="BG1113" s="73"/>
      <c r="BH1113" s="73"/>
      <c r="BI1113" s="73"/>
      <c r="BJ1113" s="74"/>
      <c r="BK1113" s="73"/>
    </row>
    <row r="1114" spans="34:63" x14ac:dyDescent="0.25">
      <c r="AH1114" s="69"/>
      <c r="AI1114" s="70"/>
      <c r="AJ1114" s="70"/>
      <c r="AK1114" s="71"/>
      <c r="AL1114" s="70"/>
      <c r="AM1114" s="72"/>
      <c r="AN1114" s="70"/>
      <c r="AO1114" s="70"/>
      <c r="AP1114" s="73"/>
      <c r="AQ1114" s="73"/>
      <c r="AR1114" s="71"/>
      <c r="AS1114" s="73"/>
      <c r="AT1114" s="74"/>
      <c r="AU1114" s="73"/>
      <c r="AV1114" s="74"/>
      <c r="AW1114" s="73"/>
      <c r="AX1114" s="73"/>
      <c r="AY1114" s="73"/>
      <c r="AZ1114" s="73"/>
      <c r="BA1114" s="73"/>
      <c r="BB1114" s="73"/>
      <c r="BC1114" s="73"/>
      <c r="BD1114" s="73"/>
      <c r="BE1114" s="73"/>
      <c r="BF1114" s="73"/>
      <c r="BG1114" s="73"/>
      <c r="BH1114" s="73"/>
      <c r="BI1114" s="73"/>
      <c r="BJ1114" s="74"/>
      <c r="BK1114" s="73"/>
    </row>
    <row r="1115" spans="34:63" x14ac:dyDescent="0.25">
      <c r="AH1115" s="69"/>
      <c r="AI1115" s="70"/>
      <c r="AJ1115" s="70"/>
      <c r="AK1115" s="71"/>
      <c r="AL1115" s="70"/>
      <c r="AM1115" s="72"/>
      <c r="AN1115" s="70"/>
      <c r="AO1115" s="70"/>
      <c r="AP1115" s="73"/>
      <c r="AQ1115" s="77"/>
      <c r="AR1115" s="71"/>
      <c r="AS1115" s="76"/>
      <c r="AT1115" s="74"/>
      <c r="AU1115" s="73"/>
      <c r="AV1115" s="74"/>
      <c r="AW1115" s="76"/>
      <c r="AX1115" s="76"/>
      <c r="AY1115" s="76"/>
      <c r="AZ1115" s="76"/>
      <c r="BA1115" s="73"/>
      <c r="BB1115" s="73"/>
      <c r="BC1115" s="73"/>
      <c r="BD1115" s="73"/>
      <c r="BE1115" s="73"/>
      <c r="BF1115" s="73"/>
      <c r="BG1115" s="73"/>
      <c r="BH1115" s="73"/>
      <c r="BI1115" s="76"/>
      <c r="BJ1115" s="74"/>
      <c r="BK1115" s="76"/>
    </row>
    <row r="1116" spans="34:63" x14ac:dyDescent="0.25">
      <c r="AH1116" s="69"/>
      <c r="AI1116" s="70"/>
      <c r="AJ1116" s="70"/>
      <c r="AK1116" s="71"/>
      <c r="AL1116" s="70"/>
      <c r="AM1116" s="72"/>
      <c r="AN1116" s="70"/>
      <c r="AO1116" s="70"/>
      <c r="AP1116" s="73"/>
      <c r="AQ1116" s="73"/>
      <c r="AR1116" s="71"/>
      <c r="AS1116" s="73"/>
      <c r="AT1116" s="74"/>
      <c r="AU1116" s="73"/>
      <c r="AV1116" s="74"/>
      <c r="AW1116" s="73"/>
      <c r="AX1116" s="73"/>
      <c r="AY1116" s="73"/>
      <c r="AZ1116" s="73"/>
      <c r="BA1116" s="73"/>
      <c r="BB1116" s="73"/>
      <c r="BC1116" s="73"/>
      <c r="BD1116" s="73"/>
      <c r="BE1116" s="73"/>
      <c r="BF1116" s="73"/>
      <c r="BG1116" s="73"/>
      <c r="BH1116" s="73"/>
      <c r="BI1116" s="73"/>
      <c r="BJ1116" s="74"/>
      <c r="BK1116" s="73"/>
    </row>
    <row r="1117" spans="34:63" x14ac:dyDescent="0.25">
      <c r="AH1117" s="69"/>
      <c r="AI1117" s="70"/>
      <c r="AJ1117" s="70"/>
      <c r="AK1117" s="71"/>
      <c r="AL1117" s="70"/>
      <c r="AM1117" s="72"/>
      <c r="AN1117" s="70"/>
      <c r="AO1117" s="70"/>
      <c r="AP1117" s="73"/>
      <c r="AQ1117" s="77"/>
      <c r="AR1117" s="71"/>
      <c r="AS1117" s="76"/>
      <c r="AT1117" s="74"/>
      <c r="AU1117" s="73"/>
      <c r="AV1117" s="74"/>
      <c r="AW1117" s="76"/>
      <c r="AX1117" s="76"/>
      <c r="AY1117" s="76"/>
      <c r="AZ1117" s="76"/>
      <c r="BA1117" s="73"/>
      <c r="BB1117" s="73"/>
      <c r="BC1117" s="73"/>
      <c r="BD1117" s="73"/>
      <c r="BE1117" s="73"/>
      <c r="BF1117" s="73"/>
      <c r="BG1117" s="73"/>
      <c r="BH1117" s="73"/>
      <c r="BI1117" s="76"/>
      <c r="BJ1117" s="74"/>
      <c r="BK1117" s="76"/>
    </row>
    <row r="1118" spans="34:63" x14ac:dyDescent="0.25">
      <c r="AH1118" s="69"/>
      <c r="AI1118" s="70"/>
      <c r="AJ1118" s="70"/>
      <c r="AK1118" s="71"/>
      <c r="AL1118" s="70"/>
      <c r="AM1118" s="72"/>
      <c r="AN1118" s="70"/>
      <c r="AO1118" s="70"/>
      <c r="AP1118" s="73"/>
      <c r="AQ1118" s="77"/>
      <c r="AR1118" s="71"/>
      <c r="AS1118" s="76"/>
      <c r="AT1118" s="74"/>
      <c r="AU1118" s="73"/>
      <c r="AV1118" s="74"/>
      <c r="AW1118" s="76"/>
      <c r="AX1118" s="76"/>
      <c r="AY1118" s="76"/>
      <c r="AZ1118" s="76"/>
      <c r="BA1118" s="73"/>
      <c r="BB1118" s="73"/>
      <c r="BC1118" s="73"/>
      <c r="BD1118" s="73"/>
      <c r="BE1118" s="73"/>
      <c r="BF1118" s="73"/>
      <c r="BG1118" s="73"/>
      <c r="BH1118" s="73"/>
      <c r="BI1118" s="76"/>
      <c r="BJ1118" s="74"/>
      <c r="BK1118" s="76"/>
    </row>
    <row r="1119" spans="34:63" x14ac:dyDescent="0.25">
      <c r="AH1119" s="69"/>
      <c r="AI1119" s="70"/>
      <c r="AJ1119" s="70"/>
      <c r="AK1119" s="71"/>
      <c r="AL1119" s="70"/>
      <c r="AM1119" s="72"/>
      <c r="AN1119" s="70"/>
      <c r="AO1119" s="70"/>
      <c r="AP1119" s="73"/>
      <c r="AQ1119" s="73"/>
      <c r="AR1119" s="71"/>
      <c r="AS1119" s="73"/>
      <c r="AT1119" s="74"/>
      <c r="AU1119" s="73"/>
      <c r="AV1119" s="74"/>
      <c r="AW1119" s="76"/>
      <c r="AX1119" s="76"/>
      <c r="AY1119" s="76"/>
      <c r="AZ1119" s="76"/>
      <c r="BA1119" s="73"/>
      <c r="BB1119" s="73"/>
      <c r="BC1119" s="73"/>
      <c r="BD1119" s="73"/>
      <c r="BE1119" s="73"/>
      <c r="BF1119" s="73"/>
      <c r="BG1119" s="73"/>
      <c r="BH1119" s="73"/>
      <c r="BI1119" s="76"/>
      <c r="BJ1119" s="74"/>
      <c r="BK1119" s="73"/>
    </row>
    <row r="1120" spans="34:63" x14ac:dyDescent="0.25">
      <c r="AH1120" s="69"/>
      <c r="AI1120" s="70"/>
      <c r="AJ1120" s="70"/>
      <c r="AK1120" s="71"/>
      <c r="AL1120" s="70"/>
      <c r="AM1120" s="72"/>
      <c r="AN1120" s="70"/>
      <c r="AO1120" s="70"/>
      <c r="AP1120" s="73"/>
      <c r="AQ1120" s="73"/>
      <c r="AR1120" s="71"/>
      <c r="AS1120" s="73"/>
      <c r="AT1120" s="74"/>
      <c r="AU1120" s="73"/>
      <c r="AV1120" s="74"/>
      <c r="AW1120" s="73"/>
      <c r="AX1120" s="73"/>
      <c r="AY1120" s="73"/>
      <c r="AZ1120" s="73"/>
      <c r="BA1120" s="73"/>
      <c r="BB1120" s="73"/>
      <c r="BC1120" s="73"/>
      <c r="BD1120" s="73"/>
      <c r="BE1120" s="73"/>
      <c r="BF1120" s="73"/>
      <c r="BG1120" s="73"/>
      <c r="BH1120" s="73"/>
      <c r="BI1120" s="73"/>
      <c r="BJ1120" s="74"/>
      <c r="BK1120" s="73"/>
    </row>
    <row r="1121" spans="34:63" x14ac:dyDescent="0.25">
      <c r="AH1121" s="69"/>
      <c r="AI1121" s="70"/>
      <c r="AJ1121" s="70"/>
      <c r="AK1121" s="71"/>
      <c r="AL1121" s="70"/>
      <c r="AM1121" s="72"/>
      <c r="AN1121" s="70"/>
      <c r="AO1121" s="70"/>
      <c r="AP1121" s="77"/>
      <c r="AQ1121" s="77"/>
      <c r="AR1121" s="71"/>
      <c r="AS1121" s="76"/>
      <c r="AT1121" s="74"/>
      <c r="AU1121" s="73"/>
      <c r="AV1121" s="74"/>
      <c r="AW1121" s="76"/>
      <c r="AX1121" s="76"/>
      <c r="AY1121" s="76"/>
      <c r="AZ1121" s="76"/>
      <c r="BA1121" s="73"/>
      <c r="BB1121" s="73"/>
      <c r="BC1121" s="76"/>
      <c r="BD1121" s="76"/>
      <c r="BE1121" s="76"/>
      <c r="BF1121" s="76"/>
      <c r="BG1121" s="76"/>
      <c r="BH1121" s="76"/>
      <c r="BI1121" s="76"/>
      <c r="BJ1121" s="74"/>
      <c r="BK1121" s="76"/>
    </row>
    <row r="1122" spans="34:63" x14ac:dyDescent="0.25">
      <c r="AH1122" s="69"/>
      <c r="AI1122" s="70"/>
      <c r="AJ1122" s="70"/>
      <c r="AK1122" s="71"/>
      <c r="AL1122" s="70"/>
      <c r="AM1122" s="72"/>
      <c r="AN1122" s="70"/>
      <c r="AO1122" s="70"/>
      <c r="AP1122" s="73"/>
      <c r="AQ1122" s="77"/>
      <c r="AR1122" s="71"/>
      <c r="AS1122" s="76"/>
      <c r="AT1122" s="74"/>
      <c r="AU1122" s="73"/>
      <c r="AV1122" s="74"/>
      <c r="AW1122" s="76"/>
      <c r="AX1122" s="76"/>
      <c r="AY1122" s="76"/>
      <c r="AZ1122" s="76"/>
      <c r="BA1122" s="73"/>
      <c r="BB1122" s="73"/>
      <c r="BC1122" s="73"/>
      <c r="BD1122" s="76"/>
      <c r="BE1122" s="73"/>
      <c r="BF1122" s="76"/>
      <c r="BG1122" s="73"/>
      <c r="BH1122" s="76"/>
      <c r="BI1122" s="76"/>
      <c r="BJ1122" s="74"/>
      <c r="BK1122" s="76"/>
    </row>
    <row r="1123" spans="34:63" x14ac:dyDescent="0.25">
      <c r="AH1123" s="69"/>
      <c r="AI1123" s="70"/>
      <c r="AJ1123" s="70"/>
      <c r="AK1123" s="71"/>
      <c r="AL1123" s="70"/>
      <c r="AM1123" s="72"/>
      <c r="AN1123" s="70"/>
      <c r="AO1123" s="70"/>
      <c r="AP1123" s="77"/>
      <c r="AQ1123" s="77"/>
      <c r="AR1123" s="71"/>
      <c r="AS1123" s="76"/>
      <c r="AT1123" s="74"/>
      <c r="AU1123" s="73"/>
      <c r="AV1123" s="74"/>
      <c r="AW1123" s="76"/>
      <c r="AX1123" s="76"/>
      <c r="AY1123" s="76"/>
      <c r="AZ1123" s="76"/>
      <c r="BA1123" s="76"/>
      <c r="BB1123" s="76"/>
      <c r="BC1123" s="76"/>
      <c r="BD1123" s="76"/>
      <c r="BE1123" s="76"/>
      <c r="BF1123" s="76"/>
      <c r="BG1123" s="76"/>
      <c r="BH1123" s="76"/>
      <c r="BI1123" s="76"/>
      <c r="BJ1123" s="74"/>
      <c r="BK1123" s="76"/>
    </row>
    <row r="1124" spans="34:63" x14ac:dyDescent="0.25">
      <c r="AH1124" s="69"/>
      <c r="AI1124" s="70"/>
      <c r="AJ1124" s="70"/>
      <c r="AK1124" s="71"/>
      <c r="AL1124" s="70"/>
      <c r="AM1124" s="72"/>
      <c r="AN1124" s="70"/>
      <c r="AO1124" s="70"/>
      <c r="AP1124" s="73"/>
      <c r="AQ1124" s="77"/>
      <c r="AR1124" s="71"/>
      <c r="AS1124" s="76"/>
      <c r="AT1124" s="74"/>
      <c r="AU1124" s="73"/>
      <c r="AV1124" s="74"/>
      <c r="AW1124" s="76"/>
      <c r="AX1124" s="76"/>
      <c r="AY1124" s="76"/>
      <c r="AZ1124" s="76"/>
      <c r="BA1124" s="73"/>
      <c r="BB1124" s="73"/>
      <c r="BC1124" s="76"/>
      <c r="BD1124" s="76"/>
      <c r="BE1124" s="76"/>
      <c r="BF1124" s="76"/>
      <c r="BG1124" s="76"/>
      <c r="BH1124" s="76"/>
      <c r="BI1124" s="76"/>
      <c r="BJ1124" s="74"/>
      <c r="BK1124" s="76"/>
    </row>
    <row r="1125" spans="34:63" x14ac:dyDescent="0.25">
      <c r="AH1125" s="69"/>
      <c r="AI1125" s="70"/>
      <c r="AJ1125" s="70"/>
      <c r="AK1125" s="71"/>
      <c r="AL1125" s="70"/>
      <c r="AM1125" s="72"/>
      <c r="AN1125" s="70"/>
      <c r="AO1125" s="70"/>
      <c r="AP1125" s="73"/>
      <c r="AQ1125" s="77"/>
      <c r="AR1125" s="71"/>
      <c r="AS1125" s="76"/>
      <c r="AT1125" s="74"/>
      <c r="AU1125" s="73"/>
      <c r="AV1125" s="74"/>
      <c r="AW1125" s="76"/>
      <c r="AX1125" s="76"/>
      <c r="AY1125" s="76"/>
      <c r="AZ1125" s="76"/>
      <c r="BA1125" s="73"/>
      <c r="BB1125" s="73"/>
      <c r="BC1125" s="76"/>
      <c r="BD1125" s="76"/>
      <c r="BE1125" s="76"/>
      <c r="BF1125" s="76"/>
      <c r="BG1125" s="76"/>
      <c r="BH1125" s="76"/>
      <c r="BI1125" s="76"/>
      <c r="BJ1125" s="74"/>
      <c r="BK1125" s="76"/>
    </row>
    <row r="1126" spans="34:63" x14ac:dyDescent="0.25">
      <c r="AH1126" s="69"/>
      <c r="AI1126" s="70"/>
      <c r="AJ1126" s="70"/>
      <c r="AK1126" s="71"/>
      <c r="AL1126" s="70"/>
      <c r="AM1126" s="72"/>
      <c r="AN1126" s="70"/>
      <c r="AO1126" s="70"/>
      <c r="AP1126" s="77"/>
      <c r="AQ1126" s="77"/>
      <c r="AR1126" s="71"/>
      <c r="AS1126" s="76"/>
      <c r="AT1126" s="74"/>
      <c r="AU1126" s="73"/>
      <c r="AV1126" s="74"/>
      <c r="AW1126" s="76"/>
      <c r="AX1126" s="76"/>
      <c r="AY1126" s="76"/>
      <c r="AZ1126" s="76"/>
      <c r="BA1126" s="73"/>
      <c r="BB1126" s="73"/>
      <c r="BC1126" s="73"/>
      <c r="BD1126" s="76"/>
      <c r="BE1126" s="73"/>
      <c r="BF1126" s="76"/>
      <c r="BG1126" s="73"/>
      <c r="BH1126" s="76"/>
      <c r="BI1126" s="76"/>
      <c r="BJ1126" s="74"/>
      <c r="BK1126" s="76"/>
    </row>
    <row r="1127" spans="34:63" x14ac:dyDescent="0.25">
      <c r="AH1127" s="69"/>
      <c r="AI1127" s="70"/>
      <c r="AJ1127" s="70"/>
      <c r="AK1127" s="71"/>
      <c r="AL1127" s="70"/>
      <c r="AM1127" s="72"/>
      <c r="AN1127" s="70"/>
      <c r="AO1127" s="70"/>
      <c r="AP1127" s="77"/>
      <c r="AQ1127" s="77"/>
      <c r="AR1127" s="71"/>
      <c r="AS1127" s="76"/>
      <c r="AT1127" s="74"/>
      <c r="AU1127" s="73"/>
      <c r="AV1127" s="74"/>
      <c r="AW1127" s="76"/>
      <c r="AX1127" s="76"/>
      <c r="AY1127" s="76"/>
      <c r="AZ1127" s="76"/>
      <c r="BA1127" s="76"/>
      <c r="BB1127" s="76"/>
      <c r="BC1127" s="76"/>
      <c r="BD1127" s="76"/>
      <c r="BE1127" s="76"/>
      <c r="BF1127" s="76"/>
      <c r="BG1127" s="76"/>
      <c r="BH1127" s="76"/>
      <c r="BI1127" s="76"/>
      <c r="BJ1127" s="74"/>
      <c r="BK1127" s="76"/>
    </row>
    <row r="1128" spans="34:63" x14ac:dyDescent="0.25">
      <c r="AH1128" s="69"/>
      <c r="AI1128" s="70"/>
      <c r="AJ1128" s="70"/>
      <c r="AK1128" s="71"/>
      <c r="AL1128" s="70"/>
      <c r="AM1128" s="72"/>
      <c r="AN1128" s="70"/>
      <c r="AO1128" s="70"/>
      <c r="AP1128" s="73"/>
      <c r="AQ1128" s="77"/>
      <c r="AR1128" s="71"/>
      <c r="AS1128" s="76"/>
      <c r="AT1128" s="74"/>
      <c r="AU1128" s="73"/>
      <c r="AV1128" s="74"/>
      <c r="AW1128" s="76"/>
      <c r="AX1128" s="76"/>
      <c r="AY1128" s="76"/>
      <c r="AZ1128" s="76"/>
      <c r="BA1128" s="73"/>
      <c r="BB1128" s="73"/>
      <c r="BC1128" s="76"/>
      <c r="BD1128" s="76"/>
      <c r="BE1128" s="76"/>
      <c r="BF1128" s="76"/>
      <c r="BG1128" s="76"/>
      <c r="BH1128" s="76"/>
      <c r="BI1128" s="76"/>
      <c r="BJ1128" s="74"/>
      <c r="BK1128" s="76"/>
    </row>
    <row r="1129" spans="34:63" x14ac:dyDescent="0.25">
      <c r="AH1129" s="69"/>
      <c r="AI1129" s="70"/>
      <c r="AJ1129" s="70"/>
      <c r="AK1129" s="71"/>
      <c r="AL1129" s="70"/>
      <c r="AM1129" s="72"/>
      <c r="AN1129" s="70"/>
      <c r="AO1129" s="70"/>
      <c r="AP1129" s="77"/>
      <c r="AQ1129" s="77"/>
      <c r="AR1129" s="71"/>
      <c r="AS1129" s="76"/>
      <c r="AT1129" s="74"/>
      <c r="AU1129" s="73"/>
      <c r="AV1129" s="74"/>
      <c r="AW1129" s="76"/>
      <c r="AX1129" s="76"/>
      <c r="AY1129" s="76"/>
      <c r="AZ1129" s="76"/>
      <c r="BA1129" s="73"/>
      <c r="BB1129" s="73"/>
      <c r="BC1129" s="76"/>
      <c r="BD1129" s="76"/>
      <c r="BE1129" s="76"/>
      <c r="BF1129" s="76"/>
      <c r="BG1129" s="76"/>
      <c r="BH1129" s="76"/>
      <c r="BI1129" s="76"/>
      <c r="BJ1129" s="74"/>
      <c r="BK1129" s="76"/>
    </row>
    <row r="1130" spans="34:63" x14ac:dyDescent="0.25">
      <c r="AH1130" s="69"/>
      <c r="AI1130" s="70"/>
      <c r="AJ1130" s="70"/>
      <c r="AK1130" s="71"/>
      <c r="AL1130" s="70"/>
      <c r="AM1130" s="72"/>
      <c r="AN1130" s="70"/>
      <c r="AO1130" s="70"/>
      <c r="AP1130" s="77"/>
      <c r="AQ1130" s="77"/>
      <c r="AR1130" s="71"/>
      <c r="AS1130" s="76"/>
      <c r="AT1130" s="74"/>
      <c r="AU1130" s="73"/>
      <c r="AV1130" s="74"/>
      <c r="AW1130" s="73"/>
      <c r="AX1130" s="73"/>
      <c r="AY1130" s="73"/>
      <c r="AZ1130" s="73"/>
      <c r="BA1130" s="73"/>
      <c r="BB1130" s="73"/>
      <c r="BC1130" s="73"/>
      <c r="BD1130" s="73"/>
      <c r="BE1130" s="73"/>
      <c r="BF1130" s="73"/>
      <c r="BG1130" s="73"/>
      <c r="BH1130" s="73"/>
      <c r="BI1130" s="73"/>
      <c r="BJ1130" s="74"/>
      <c r="BK1130" s="76"/>
    </row>
    <row r="1131" spans="34:63" x14ac:dyDescent="0.25">
      <c r="AH1131" s="69"/>
      <c r="AI1131" s="70"/>
      <c r="AJ1131" s="70"/>
      <c r="AK1131" s="71"/>
      <c r="AL1131" s="70"/>
      <c r="AM1131" s="72"/>
      <c r="AN1131" s="70"/>
      <c r="AO1131" s="70"/>
      <c r="AP1131" s="73"/>
      <c r="AQ1131" s="77"/>
      <c r="AR1131" s="71"/>
      <c r="AS1131" s="76"/>
      <c r="AT1131" s="74"/>
      <c r="AU1131" s="73"/>
      <c r="AV1131" s="74"/>
      <c r="AW1131" s="76"/>
      <c r="AX1131" s="76"/>
      <c r="AY1131" s="76"/>
      <c r="AZ1131" s="76"/>
      <c r="BA1131" s="73"/>
      <c r="BB1131" s="73"/>
      <c r="BC1131" s="76"/>
      <c r="BD1131" s="76"/>
      <c r="BE1131" s="76"/>
      <c r="BF1131" s="76"/>
      <c r="BG1131" s="76"/>
      <c r="BH1131" s="76"/>
      <c r="BI1131" s="76"/>
      <c r="BJ1131" s="74"/>
      <c r="BK1131" s="76"/>
    </row>
    <row r="1132" spans="34:63" x14ac:dyDescent="0.25">
      <c r="AH1132" s="69"/>
      <c r="AI1132" s="70"/>
      <c r="AJ1132" s="70"/>
      <c r="AK1132" s="71"/>
      <c r="AL1132" s="70"/>
      <c r="AM1132" s="72"/>
      <c r="AN1132" s="70"/>
      <c r="AO1132" s="70"/>
      <c r="AP1132" s="73"/>
      <c r="AQ1132" s="73"/>
      <c r="AR1132" s="71"/>
      <c r="AS1132" s="73"/>
      <c r="AT1132" s="74"/>
      <c r="AU1132" s="73"/>
      <c r="AV1132" s="74"/>
      <c r="AW1132" s="73"/>
      <c r="AX1132" s="73"/>
      <c r="AY1132" s="73"/>
      <c r="AZ1132" s="73"/>
      <c r="BA1132" s="73"/>
      <c r="BB1132" s="73"/>
      <c r="BC1132" s="73"/>
      <c r="BD1132" s="73"/>
      <c r="BE1132" s="73"/>
      <c r="BF1132" s="73"/>
      <c r="BG1132" s="73"/>
      <c r="BH1132" s="73"/>
      <c r="BI1132" s="73"/>
      <c r="BJ1132" s="74"/>
      <c r="BK1132" s="73"/>
    </row>
    <row r="1133" spans="34:63" x14ac:dyDescent="0.25">
      <c r="AH1133" s="69"/>
      <c r="AI1133" s="70"/>
      <c r="AJ1133" s="70"/>
      <c r="AK1133" s="71"/>
      <c r="AL1133" s="70"/>
      <c r="AM1133" s="72"/>
      <c r="AN1133" s="70"/>
      <c r="AO1133" s="70"/>
      <c r="AP1133" s="77"/>
      <c r="AQ1133" s="77"/>
      <c r="AR1133" s="71"/>
      <c r="AS1133" s="76"/>
      <c r="AT1133" s="74"/>
      <c r="AU1133" s="73"/>
      <c r="AV1133" s="74"/>
      <c r="AW1133" s="76"/>
      <c r="AX1133" s="76"/>
      <c r="AY1133" s="76"/>
      <c r="AZ1133" s="76"/>
      <c r="BA1133" s="76"/>
      <c r="BB1133" s="76"/>
      <c r="BC1133" s="73"/>
      <c r="BD1133" s="76"/>
      <c r="BE1133" s="73"/>
      <c r="BF1133" s="76"/>
      <c r="BG1133" s="73"/>
      <c r="BH1133" s="76"/>
      <c r="BI1133" s="76"/>
      <c r="BJ1133" s="74"/>
      <c r="BK1133" s="76"/>
    </row>
    <row r="1134" spans="34:63" x14ac:dyDescent="0.25">
      <c r="AH1134" s="69"/>
      <c r="AI1134" s="70"/>
      <c r="AJ1134" s="70"/>
      <c r="AK1134" s="71"/>
      <c r="AL1134" s="70"/>
      <c r="AM1134" s="72"/>
      <c r="AN1134" s="70"/>
      <c r="AO1134" s="70"/>
      <c r="AP1134" s="73"/>
      <c r="AQ1134" s="77"/>
      <c r="AR1134" s="71"/>
      <c r="AS1134" s="76"/>
      <c r="AT1134" s="74"/>
      <c r="AU1134" s="73"/>
      <c r="AV1134" s="74"/>
      <c r="AW1134" s="76"/>
      <c r="AX1134" s="76"/>
      <c r="AY1134" s="76"/>
      <c r="AZ1134" s="76"/>
      <c r="BA1134" s="73"/>
      <c r="BB1134" s="73"/>
      <c r="BC1134" s="73"/>
      <c r="BD1134" s="73"/>
      <c r="BE1134" s="73"/>
      <c r="BF1134" s="73"/>
      <c r="BG1134" s="73"/>
      <c r="BH1134" s="73"/>
      <c r="BI1134" s="76"/>
      <c r="BJ1134" s="74"/>
      <c r="BK1134" s="76"/>
    </row>
    <row r="1135" spans="34:63" x14ac:dyDescent="0.25">
      <c r="AH1135" s="69"/>
      <c r="AI1135" s="70"/>
      <c r="AJ1135" s="70"/>
      <c r="AK1135" s="71"/>
      <c r="AL1135" s="70"/>
      <c r="AM1135" s="72"/>
      <c r="AN1135" s="70"/>
      <c r="AO1135" s="70"/>
      <c r="AP1135" s="73"/>
      <c r="AQ1135" s="73"/>
      <c r="AR1135" s="71"/>
      <c r="AS1135" s="73"/>
      <c r="AT1135" s="74"/>
      <c r="AU1135" s="73"/>
      <c r="AV1135" s="74"/>
      <c r="AW1135" s="73"/>
      <c r="AX1135" s="73"/>
      <c r="AY1135" s="73"/>
      <c r="AZ1135" s="73"/>
      <c r="BA1135" s="73"/>
      <c r="BB1135" s="73"/>
      <c r="BC1135" s="73"/>
      <c r="BD1135" s="73"/>
      <c r="BE1135" s="73"/>
      <c r="BF1135" s="73"/>
      <c r="BG1135" s="73"/>
      <c r="BH1135" s="73"/>
      <c r="BI1135" s="73"/>
      <c r="BJ1135" s="74"/>
      <c r="BK1135" s="73"/>
    </row>
    <row r="1136" spans="34:63" x14ac:dyDescent="0.25">
      <c r="AH1136" s="69"/>
      <c r="AI1136" s="70"/>
      <c r="AJ1136" s="70"/>
      <c r="AK1136" s="71"/>
      <c r="AL1136" s="70"/>
      <c r="AM1136" s="72"/>
      <c r="AN1136" s="70"/>
      <c r="AO1136" s="70"/>
      <c r="AP1136" s="77"/>
      <c r="AQ1136" s="77"/>
      <c r="AR1136" s="71"/>
      <c r="AS1136" s="76"/>
      <c r="AT1136" s="74"/>
      <c r="AU1136" s="73"/>
      <c r="AV1136" s="74"/>
      <c r="AW1136" s="73"/>
      <c r="AX1136" s="73"/>
      <c r="AY1136" s="73"/>
      <c r="AZ1136" s="73"/>
      <c r="BA1136" s="73"/>
      <c r="BB1136" s="73"/>
      <c r="BC1136" s="73"/>
      <c r="BD1136" s="73"/>
      <c r="BE1136" s="73"/>
      <c r="BF1136" s="73"/>
      <c r="BG1136" s="73"/>
      <c r="BH1136" s="73"/>
      <c r="BI1136" s="76"/>
      <c r="BJ1136" s="74"/>
      <c r="BK1136" s="76"/>
    </row>
    <row r="1137" spans="34:63" x14ac:dyDescent="0.25">
      <c r="AH1137" s="69"/>
      <c r="AI1137" s="70"/>
      <c r="AJ1137" s="70"/>
      <c r="AK1137" s="71"/>
      <c r="AL1137" s="70"/>
      <c r="AM1137" s="72"/>
      <c r="AN1137" s="70"/>
      <c r="AO1137" s="70"/>
      <c r="AP1137" s="77"/>
      <c r="AQ1137" s="73"/>
      <c r="AR1137" s="71"/>
      <c r="AS1137" s="76"/>
      <c r="AT1137" s="74"/>
      <c r="AU1137" s="73"/>
      <c r="AV1137" s="74"/>
      <c r="AW1137" s="73"/>
      <c r="AX1137" s="73"/>
      <c r="AY1137" s="73"/>
      <c r="AZ1137" s="73"/>
      <c r="BA1137" s="73"/>
      <c r="BB1137" s="73"/>
      <c r="BC1137" s="73"/>
      <c r="BD1137" s="73"/>
      <c r="BE1137" s="73"/>
      <c r="BF1137" s="73"/>
      <c r="BG1137" s="73"/>
      <c r="BH1137" s="73"/>
      <c r="BI1137" s="73"/>
      <c r="BJ1137" s="74"/>
      <c r="BK1137" s="76"/>
    </row>
    <row r="1138" spans="34:63" x14ac:dyDescent="0.25">
      <c r="AH1138" s="69"/>
      <c r="AI1138" s="70"/>
      <c r="AJ1138" s="70"/>
      <c r="AK1138" s="71"/>
      <c r="AL1138" s="70"/>
      <c r="AM1138" s="72"/>
      <c r="AN1138" s="70"/>
      <c r="AO1138" s="70"/>
      <c r="AP1138" s="73"/>
      <c r="AQ1138" s="73"/>
      <c r="AR1138" s="71"/>
      <c r="AS1138" s="73"/>
      <c r="AT1138" s="74"/>
      <c r="AU1138" s="73"/>
      <c r="AV1138" s="74"/>
      <c r="AW1138" s="73"/>
      <c r="AX1138" s="73"/>
      <c r="AY1138" s="73"/>
      <c r="AZ1138" s="73"/>
      <c r="BA1138" s="73"/>
      <c r="BB1138" s="73"/>
      <c r="BC1138" s="73"/>
      <c r="BD1138" s="73"/>
      <c r="BE1138" s="73"/>
      <c r="BF1138" s="73"/>
      <c r="BG1138" s="73"/>
      <c r="BH1138" s="73"/>
      <c r="BI1138" s="73"/>
      <c r="BJ1138" s="74"/>
      <c r="BK1138" s="73"/>
    </row>
    <row r="1139" spans="34:63" x14ac:dyDescent="0.25">
      <c r="AH1139" s="69"/>
      <c r="AI1139" s="70"/>
      <c r="AJ1139" s="70"/>
      <c r="AK1139" s="71"/>
      <c r="AL1139" s="70"/>
      <c r="AM1139" s="72"/>
      <c r="AN1139" s="70"/>
      <c r="AO1139" s="70"/>
      <c r="AP1139" s="73"/>
      <c r="AQ1139" s="77"/>
      <c r="AR1139" s="71"/>
      <c r="AS1139" s="76"/>
      <c r="AT1139" s="74"/>
      <c r="AU1139" s="73"/>
      <c r="AV1139" s="74"/>
      <c r="AW1139" s="76"/>
      <c r="AX1139" s="76"/>
      <c r="AY1139" s="76"/>
      <c r="AZ1139" s="76"/>
      <c r="BA1139" s="73"/>
      <c r="BB1139" s="73"/>
      <c r="BC1139" s="73"/>
      <c r="BD1139" s="76"/>
      <c r="BE1139" s="73"/>
      <c r="BF1139" s="76"/>
      <c r="BG1139" s="73"/>
      <c r="BH1139" s="76"/>
      <c r="BI1139" s="76"/>
      <c r="BJ1139" s="74"/>
      <c r="BK1139" s="76"/>
    </row>
    <row r="1140" spans="34:63" x14ac:dyDescent="0.25">
      <c r="AH1140" s="69"/>
      <c r="AI1140" s="70"/>
      <c r="AJ1140" s="70"/>
      <c r="AK1140" s="71"/>
      <c r="AL1140" s="70"/>
      <c r="AM1140" s="72"/>
      <c r="AN1140" s="70"/>
      <c r="AO1140" s="70"/>
      <c r="AP1140" s="73"/>
      <c r="AQ1140" s="77"/>
      <c r="AR1140" s="71"/>
      <c r="AS1140" s="76"/>
      <c r="AT1140" s="74"/>
      <c r="AU1140" s="73"/>
      <c r="AV1140" s="74"/>
      <c r="AW1140" s="76"/>
      <c r="AX1140" s="76"/>
      <c r="AY1140" s="76"/>
      <c r="AZ1140" s="76"/>
      <c r="BA1140" s="73"/>
      <c r="BB1140" s="73"/>
      <c r="BC1140" s="76"/>
      <c r="BD1140" s="76"/>
      <c r="BE1140" s="76"/>
      <c r="BF1140" s="76"/>
      <c r="BG1140" s="76"/>
      <c r="BH1140" s="76"/>
      <c r="BI1140" s="76"/>
      <c r="BJ1140" s="74"/>
      <c r="BK1140" s="76"/>
    </row>
    <row r="1141" spans="34:63" x14ac:dyDescent="0.25">
      <c r="AH1141" s="69"/>
      <c r="AI1141" s="70"/>
      <c r="AJ1141" s="70"/>
      <c r="AK1141" s="71"/>
      <c r="AL1141" s="70"/>
      <c r="AM1141" s="72"/>
      <c r="AN1141" s="70"/>
      <c r="AO1141" s="70"/>
      <c r="AP1141" s="77"/>
      <c r="AQ1141" s="73"/>
      <c r="AR1141" s="71"/>
      <c r="AS1141" s="76"/>
      <c r="AT1141" s="74"/>
      <c r="AU1141" s="73"/>
      <c r="AV1141" s="74"/>
      <c r="AW1141" s="73"/>
      <c r="AX1141" s="73"/>
      <c r="AY1141" s="73"/>
      <c r="AZ1141" s="73"/>
      <c r="BA1141" s="73"/>
      <c r="BB1141" s="73"/>
      <c r="BC1141" s="73"/>
      <c r="BD1141" s="73"/>
      <c r="BE1141" s="73"/>
      <c r="BF1141" s="73"/>
      <c r="BG1141" s="73"/>
      <c r="BH1141" s="73"/>
      <c r="BI1141" s="73"/>
      <c r="BJ1141" s="74"/>
      <c r="BK1141" s="76"/>
    </row>
    <row r="1142" spans="34:63" x14ac:dyDescent="0.25">
      <c r="AH1142" s="69"/>
      <c r="AI1142" s="70"/>
      <c r="AJ1142" s="70"/>
      <c r="AK1142" s="71"/>
      <c r="AL1142" s="70"/>
      <c r="AM1142" s="72"/>
      <c r="AN1142" s="70"/>
      <c r="AO1142" s="70"/>
      <c r="AP1142" s="77"/>
      <c r="AQ1142" s="77"/>
      <c r="AR1142" s="71"/>
      <c r="AS1142" s="76"/>
      <c r="AT1142" s="74"/>
      <c r="AU1142" s="73"/>
      <c r="AV1142" s="74"/>
      <c r="AW1142" s="73"/>
      <c r="AX1142" s="73"/>
      <c r="AY1142" s="73"/>
      <c r="AZ1142" s="73"/>
      <c r="BA1142" s="73"/>
      <c r="BB1142" s="73"/>
      <c r="BC1142" s="73"/>
      <c r="BD1142" s="73"/>
      <c r="BE1142" s="73"/>
      <c r="BF1142" s="73"/>
      <c r="BG1142" s="73"/>
      <c r="BH1142" s="73"/>
      <c r="BI1142" s="73"/>
      <c r="BJ1142" s="74"/>
      <c r="BK1142" s="76"/>
    </row>
    <row r="1143" spans="34:63" x14ac:dyDescent="0.25">
      <c r="AH1143" s="69"/>
      <c r="AI1143" s="70"/>
      <c r="AJ1143" s="70"/>
      <c r="AK1143" s="71"/>
      <c r="AL1143" s="70"/>
      <c r="AM1143" s="72"/>
      <c r="AN1143" s="70"/>
      <c r="AO1143" s="70"/>
      <c r="AP1143" s="77"/>
      <c r="AQ1143" s="77"/>
      <c r="AR1143" s="71"/>
      <c r="AS1143" s="76"/>
      <c r="AT1143" s="74"/>
      <c r="AU1143" s="73"/>
      <c r="AV1143" s="74"/>
      <c r="AW1143" s="73"/>
      <c r="AX1143" s="73"/>
      <c r="AY1143" s="73"/>
      <c r="AZ1143" s="73"/>
      <c r="BA1143" s="73"/>
      <c r="BB1143" s="73"/>
      <c r="BC1143" s="73"/>
      <c r="BD1143" s="73"/>
      <c r="BE1143" s="73"/>
      <c r="BF1143" s="73"/>
      <c r="BG1143" s="73"/>
      <c r="BH1143" s="73"/>
      <c r="BI1143" s="73"/>
      <c r="BJ1143" s="74"/>
      <c r="BK1143" s="76"/>
    </row>
    <row r="1144" spans="34:63" x14ac:dyDescent="0.25">
      <c r="AH1144" s="69"/>
      <c r="AI1144" s="70"/>
      <c r="AJ1144" s="70"/>
      <c r="AK1144" s="71"/>
      <c r="AL1144" s="70"/>
      <c r="AM1144" s="72"/>
      <c r="AN1144" s="70"/>
      <c r="AO1144" s="70"/>
      <c r="AP1144" s="77"/>
      <c r="AQ1144" s="77"/>
      <c r="AR1144" s="71"/>
      <c r="AS1144" s="76"/>
      <c r="AT1144" s="74"/>
      <c r="AU1144" s="73"/>
      <c r="AV1144" s="74"/>
      <c r="AW1144" s="73"/>
      <c r="AX1144" s="73"/>
      <c r="AY1144" s="73"/>
      <c r="AZ1144" s="73"/>
      <c r="BA1144" s="73"/>
      <c r="BB1144" s="73"/>
      <c r="BC1144" s="73"/>
      <c r="BD1144" s="73"/>
      <c r="BE1144" s="73"/>
      <c r="BF1144" s="73"/>
      <c r="BG1144" s="73"/>
      <c r="BH1144" s="73"/>
      <c r="BI1144" s="73"/>
      <c r="BJ1144" s="74"/>
      <c r="BK1144" s="76"/>
    </row>
    <row r="1145" spans="34:63" x14ac:dyDescent="0.25">
      <c r="AH1145" s="69"/>
      <c r="AI1145" s="70"/>
      <c r="AJ1145" s="70"/>
      <c r="AK1145" s="71"/>
      <c r="AL1145" s="70"/>
      <c r="AM1145" s="72"/>
      <c r="AN1145" s="70"/>
      <c r="AO1145" s="70"/>
      <c r="AP1145" s="73"/>
      <c r="AQ1145" s="77"/>
      <c r="AR1145" s="71"/>
      <c r="AS1145" s="76"/>
      <c r="AT1145" s="74"/>
      <c r="AU1145" s="73"/>
      <c r="AV1145" s="74"/>
      <c r="AW1145" s="76"/>
      <c r="AX1145" s="76"/>
      <c r="AY1145" s="76"/>
      <c r="AZ1145" s="76"/>
      <c r="BA1145" s="73"/>
      <c r="BB1145" s="73"/>
      <c r="BC1145" s="73"/>
      <c r="BD1145" s="73"/>
      <c r="BE1145" s="73"/>
      <c r="BF1145" s="73"/>
      <c r="BG1145" s="73"/>
      <c r="BH1145" s="73"/>
      <c r="BI1145" s="76"/>
      <c r="BJ1145" s="74"/>
      <c r="BK1145" s="76"/>
    </row>
    <row r="1146" spans="34:63" x14ac:dyDescent="0.25">
      <c r="AH1146" s="69"/>
      <c r="AI1146" s="70"/>
      <c r="AJ1146" s="70"/>
      <c r="AK1146" s="71"/>
      <c r="AL1146" s="70"/>
      <c r="AM1146" s="72"/>
      <c r="AN1146" s="70"/>
      <c r="AO1146" s="70"/>
      <c r="AP1146" s="77"/>
      <c r="AQ1146" s="77"/>
      <c r="AR1146" s="71"/>
      <c r="AS1146" s="76"/>
      <c r="AT1146" s="74"/>
      <c r="AU1146" s="73"/>
      <c r="AV1146" s="74"/>
      <c r="AW1146" s="76"/>
      <c r="AX1146" s="76"/>
      <c r="AY1146" s="76"/>
      <c r="AZ1146" s="76"/>
      <c r="BA1146" s="73"/>
      <c r="BB1146" s="73"/>
      <c r="BC1146" s="73"/>
      <c r="BD1146" s="76"/>
      <c r="BE1146" s="73"/>
      <c r="BF1146" s="76"/>
      <c r="BG1146" s="73"/>
      <c r="BH1146" s="76"/>
      <c r="BI1146" s="76"/>
      <c r="BJ1146" s="74"/>
      <c r="BK1146" s="76"/>
    </row>
    <row r="1147" spans="34:63" x14ac:dyDescent="0.25">
      <c r="AH1147" s="69"/>
      <c r="AI1147" s="70"/>
      <c r="AJ1147" s="70"/>
      <c r="AK1147" s="71"/>
      <c r="AL1147" s="70"/>
      <c r="AM1147" s="72"/>
      <c r="AN1147" s="70"/>
      <c r="AO1147" s="70"/>
      <c r="AP1147" s="77"/>
      <c r="AQ1147" s="77"/>
      <c r="AR1147" s="71"/>
      <c r="AS1147" s="76"/>
      <c r="AT1147" s="74"/>
      <c r="AU1147" s="73"/>
      <c r="AV1147" s="74"/>
      <c r="AW1147" s="76"/>
      <c r="AX1147" s="76"/>
      <c r="AY1147" s="76"/>
      <c r="AZ1147" s="76"/>
      <c r="BA1147" s="73"/>
      <c r="BB1147" s="73"/>
      <c r="BC1147" s="76"/>
      <c r="BD1147" s="76"/>
      <c r="BE1147" s="76"/>
      <c r="BF1147" s="76"/>
      <c r="BG1147" s="76"/>
      <c r="BH1147" s="76"/>
      <c r="BI1147" s="76"/>
      <c r="BJ1147" s="74"/>
      <c r="BK1147" s="76"/>
    </row>
    <row r="1148" spans="34:63" x14ac:dyDescent="0.25">
      <c r="AH1148" s="69"/>
      <c r="AI1148" s="70"/>
      <c r="AJ1148" s="70"/>
      <c r="AK1148" s="71"/>
      <c r="AL1148" s="70"/>
      <c r="AM1148" s="72"/>
      <c r="AN1148" s="70"/>
      <c r="AO1148" s="70"/>
      <c r="AP1148" s="77"/>
      <c r="AQ1148" s="77"/>
      <c r="AR1148" s="71"/>
      <c r="AS1148" s="76"/>
      <c r="AT1148" s="74"/>
      <c r="AU1148" s="73"/>
      <c r="AV1148" s="74"/>
      <c r="AW1148" s="76"/>
      <c r="AX1148" s="76"/>
      <c r="AY1148" s="76"/>
      <c r="AZ1148" s="76"/>
      <c r="BA1148" s="73"/>
      <c r="BB1148" s="73"/>
      <c r="BC1148" s="73"/>
      <c r="BD1148" s="73"/>
      <c r="BE1148" s="73"/>
      <c r="BF1148" s="73"/>
      <c r="BG1148" s="73"/>
      <c r="BH1148" s="73"/>
      <c r="BI1148" s="76"/>
      <c r="BJ1148" s="74"/>
      <c r="BK1148" s="76"/>
    </row>
    <row r="1149" spans="34:63" x14ac:dyDescent="0.25">
      <c r="AH1149" s="69"/>
      <c r="AI1149" s="70"/>
      <c r="AJ1149" s="70"/>
      <c r="AK1149" s="71"/>
      <c r="AL1149" s="70"/>
      <c r="AM1149" s="72"/>
      <c r="AN1149" s="70"/>
      <c r="AO1149" s="70"/>
      <c r="AP1149" s="73"/>
      <c r="AQ1149" s="73"/>
      <c r="AR1149" s="71"/>
      <c r="AS1149" s="73"/>
      <c r="AT1149" s="74"/>
      <c r="AU1149" s="73"/>
      <c r="AV1149" s="74"/>
      <c r="AW1149" s="73"/>
      <c r="AX1149" s="73"/>
      <c r="AY1149" s="73"/>
      <c r="AZ1149" s="73"/>
      <c r="BA1149" s="73"/>
      <c r="BB1149" s="73"/>
      <c r="BC1149" s="73"/>
      <c r="BD1149" s="73"/>
      <c r="BE1149" s="73"/>
      <c r="BF1149" s="73"/>
      <c r="BG1149" s="73"/>
      <c r="BH1149" s="73"/>
      <c r="BI1149" s="73"/>
      <c r="BJ1149" s="74"/>
      <c r="BK1149" s="73"/>
    </row>
    <row r="1150" spans="34:63" x14ac:dyDescent="0.25">
      <c r="AH1150" s="69"/>
      <c r="AI1150" s="70"/>
      <c r="AJ1150" s="70"/>
      <c r="AK1150" s="71"/>
      <c r="AL1150" s="70"/>
      <c r="AM1150" s="72"/>
      <c r="AN1150" s="70"/>
      <c r="AO1150" s="70"/>
      <c r="AP1150" s="77"/>
      <c r="AQ1150" s="77"/>
      <c r="AR1150" s="71"/>
      <c r="AS1150" s="76"/>
      <c r="AT1150" s="74"/>
      <c r="AU1150" s="73"/>
      <c r="AV1150" s="74"/>
      <c r="AW1150" s="76"/>
      <c r="AX1150" s="76"/>
      <c r="AY1150" s="76"/>
      <c r="AZ1150" s="76"/>
      <c r="BA1150" s="73"/>
      <c r="BB1150" s="73"/>
      <c r="BC1150" s="73"/>
      <c r="BD1150" s="76"/>
      <c r="BE1150" s="73"/>
      <c r="BF1150" s="76"/>
      <c r="BG1150" s="73"/>
      <c r="BH1150" s="76"/>
      <c r="BI1150" s="76"/>
      <c r="BJ1150" s="74"/>
      <c r="BK1150" s="76"/>
    </row>
    <row r="1151" spans="34:63" x14ac:dyDescent="0.25">
      <c r="AH1151" s="69"/>
      <c r="AI1151" s="70"/>
      <c r="AJ1151" s="70"/>
      <c r="AK1151" s="71"/>
      <c r="AL1151" s="70"/>
      <c r="AM1151" s="72"/>
      <c r="AN1151" s="70"/>
      <c r="AO1151" s="70"/>
      <c r="AP1151" s="77"/>
      <c r="AQ1151" s="77"/>
      <c r="AR1151" s="71"/>
      <c r="AS1151" s="76"/>
      <c r="AT1151" s="74"/>
      <c r="AU1151" s="73"/>
      <c r="AV1151" s="74"/>
      <c r="AW1151" s="76"/>
      <c r="AX1151" s="76"/>
      <c r="AY1151" s="76"/>
      <c r="AZ1151" s="76"/>
      <c r="BA1151" s="76"/>
      <c r="BB1151" s="76"/>
      <c r="BC1151" s="73"/>
      <c r="BD1151" s="76"/>
      <c r="BE1151" s="73"/>
      <c r="BF1151" s="76"/>
      <c r="BG1151" s="73"/>
      <c r="BH1151" s="76"/>
      <c r="BI1151" s="76"/>
      <c r="BJ1151" s="74"/>
      <c r="BK1151" s="76"/>
    </row>
    <row r="1152" spans="34:63" x14ac:dyDescent="0.25">
      <c r="AH1152" s="69"/>
      <c r="AI1152" s="70"/>
      <c r="AJ1152" s="70"/>
      <c r="AK1152" s="71"/>
      <c r="AL1152" s="70"/>
      <c r="AM1152" s="72"/>
      <c r="AN1152" s="70"/>
      <c r="AO1152" s="70"/>
      <c r="AP1152" s="77"/>
      <c r="AQ1152" s="77"/>
      <c r="AR1152" s="71"/>
      <c r="AS1152" s="76"/>
      <c r="AT1152" s="74"/>
      <c r="AU1152" s="73"/>
      <c r="AV1152" s="74"/>
      <c r="AW1152" s="76"/>
      <c r="AX1152" s="76"/>
      <c r="AY1152" s="76"/>
      <c r="AZ1152" s="76"/>
      <c r="BA1152" s="76"/>
      <c r="BB1152" s="76"/>
      <c r="BC1152" s="73"/>
      <c r="BD1152" s="76"/>
      <c r="BE1152" s="73"/>
      <c r="BF1152" s="76"/>
      <c r="BG1152" s="73"/>
      <c r="BH1152" s="76"/>
      <c r="BI1152" s="76"/>
      <c r="BJ1152" s="74"/>
      <c r="BK1152" s="76"/>
    </row>
    <row r="1153" spans="34:63" x14ac:dyDescent="0.25">
      <c r="AH1153" s="69"/>
      <c r="AI1153" s="70"/>
      <c r="AJ1153" s="70"/>
      <c r="AK1153" s="71"/>
      <c r="AL1153" s="70"/>
      <c r="AM1153" s="72"/>
      <c r="AN1153" s="70"/>
      <c r="AO1153" s="70"/>
      <c r="AP1153" s="77"/>
      <c r="AQ1153" s="77"/>
      <c r="AR1153" s="71"/>
      <c r="AS1153" s="76"/>
      <c r="AT1153" s="74"/>
      <c r="AU1153" s="73"/>
      <c r="AV1153" s="74"/>
      <c r="AW1153" s="76"/>
      <c r="AX1153" s="76"/>
      <c r="AY1153" s="76"/>
      <c r="AZ1153" s="76"/>
      <c r="BA1153" s="73"/>
      <c r="BB1153" s="73"/>
      <c r="BC1153" s="73"/>
      <c r="BD1153" s="76"/>
      <c r="BE1153" s="73"/>
      <c r="BF1153" s="76"/>
      <c r="BG1153" s="73"/>
      <c r="BH1153" s="76"/>
      <c r="BI1153" s="76"/>
      <c r="BJ1153" s="74"/>
      <c r="BK1153" s="76"/>
    </row>
    <row r="1154" spans="34:63" x14ac:dyDescent="0.25">
      <c r="AH1154" s="69"/>
      <c r="AI1154" s="70"/>
      <c r="AJ1154" s="70"/>
      <c r="AK1154" s="71"/>
      <c r="AL1154" s="70"/>
      <c r="AM1154" s="72"/>
      <c r="AN1154" s="70"/>
      <c r="AO1154" s="70"/>
      <c r="AP1154" s="77"/>
      <c r="AQ1154" s="77"/>
      <c r="AR1154" s="71"/>
      <c r="AS1154" s="76"/>
      <c r="AT1154" s="74"/>
      <c r="AU1154" s="73"/>
      <c r="AV1154" s="74"/>
      <c r="AW1154" s="76"/>
      <c r="AX1154" s="76"/>
      <c r="AY1154" s="76"/>
      <c r="AZ1154" s="76"/>
      <c r="BA1154" s="73"/>
      <c r="BB1154" s="73"/>
      <c r="BC1154" s="73"/>
      <c r="BD1154" s="76"/>
      <c r="BE1154" s="73"/>
      <c r="BF1154" s="76"/>
      <c r="BG1154" s="73"/>
      <c r="BH1154" s="76"/>
      <c r="BI1154" s="76"/>
      <c r="BJ1154" s="74"/>
      <c r="BK1154" s="76"/>
    </row>
    <row r="1155" spans="34:63" x14ac:dyDescent="0.25">
      <c r="AH1155" s="69"/>
      <c r="AI1155" s="70"/>
      <c r="AJ1155" s="70"/>
      <c r="AK1155" s="71"/>
      <c r="AL1155" s="70"/>
      <c r="AM1155" s="72"/>
      <c r="AN1155" s="70"/>
      <c r="AO1155" s="70"/>
      <c r="AP1155" s="77"/>
      <c r="AQ1155" s="77"/>
      <c r="AR1155" s="71"/>
      <c r="AS1155" s="76"/>
      <c r="AT1155" s="74"/>
      <c r="AU1155" s="73"/>
      <c r="AV1155" s="74"/>
      <c r="AW1155" s="76"/>
      <c r="AX1155" s="76"/>
      <c r="AY1155" s="76"/>
      <c r="AZ1155" s="76"/>
      <c r="BA1155" s="73"/>
      <c r="BB1155" s="73"/>
      <c r="BC1155" s="73"/>
      <c r="BD1155" s="76"/>
      <c r="BE1155" s="73"/>
      <c r="BF1155" s="76"/>
      <c r="BG1155" s="73"/>
      <c r="BH1155" s="76"/>
      <c r="BI1155" s="76"/>
      <c r="BJ1155" s="74"/>
      <c r="BK1155" s="76"/>
    </row>
    <row r="1156" spans="34:63" x14ac:dyDescent="0.25">
      <c r="AH1156" s="69"/>
      <c r="AI1156" s="70"/>
      <c r="AJ1156" s="70"/>
      <c r="AK1156" s="71"/>
      <c r="AL1156" s="70"/>
      <c r="AM1156" s="72"/>
      <c r="AN1156" s="70"/>
      <c r="AO1156" s="70"/>
      <c r="AP1156" s="77"/>
      <c r="AQ1156" s="77"/>
      <c r="AR1156" s="71"/>
      <c r="AS1156" s="76"/>
      <c r="AT1156" s="74"/>
      <c r="AU1156" s="73"/>
      <c r="AV1156" s="74"/>
      <c r="AW1156" s="76"/>
      <c r="AX1156" s="76"/>
      <c r="AY1156" s="76"/>
      <c r="AZ1156" s="76"/>
      <c r="BA1156" s="76"/>
      <c r="BB1156" s="76"/>
      <c r="BC1156" s="76"/>
      <c r="BD1156" s="76"/>
      <c r="BE1156" s="76"/>
      <c r="BF1156" s="76"/>
      <c r="BG1156" s="76"/>
      <c r="BH1156" s="76"/>
      <c r="BI1156" s="76"/>
      <c r="BJ1156" s="74"/>
      <c r="BK1156" s="76"/>
    </row>
    <row r="1157" spans="34:63" x14ac:dyDescent="0.25">
      <c r="AH1157" s="69"/>
      <c r="AI1157" s="70"/>
      <c r="AJ1157" s="70"/>
      <c r="AK1157" s="71"/>
      <c r="AL1157" s="70"/>
      <c r="AM1157" s="72"/>
      <c r="AN1157" s="70"/>
      <c r="AO1157" s="70"/>
      <c r="AP1157" s="73"/>
      <c r="AQ1157" s="73"/>
      <c r="AR1157" s="71"/>
      <c r="AS1157" s="73"/>
      <c r="AT1157" s="74"/>
      <c r="AU1157" s="73"/>
      <c r="AV1157" s="74"/>
      <c r="AW1157" s="73"/>
      <c r="AX1157" s="73"/>
      <c r="AY1157" s="73"/>
      <c r="AZ1157" s="73"/>
      <c r="BA1157" s="73"/>
      <c r="BB1157" s="73"/>
      <c r="BC1157" s="73"/>
      <c r="BD1157" s="73"/>
      <c r="BE1157" s="73"/>
      <c r="BF1157" s="73"/>
      <c r="BG1157" s="73"/>
      <c r="BH1157" s="73"/>
      <c r="BI1157" s="73"/>
      <c r="BJ1157" s="74"/>
      <c r="BK1157" s="73"/>
    </row>
    <row r="1158" spans="34:63" x14ac:dyDescent="0.25">
      <c r="AH1158" s="69"/>
      <c r="AI1158" s="70"/>
      <c r="AJ1158" s="70"/>
      <c r="AK1158" s="71"/>
      <c r="AL1158" s="70"/>
      <c r="AM1158" s="72"/>
      <c r="AN1158" s="70"/>
      <c r="AO1158" s="70"/>
      <c r="AP1158" s="73"/>
      <c r="AQ1158" s="77"/>
      <c r="AR1158" s="71"/>
      <c r="AS1158" s="76"/>
      <c r="AT1158" s="74"/>
      <c r="AU1158" s="73"/>
      <c r="AV1158" s="74"/>
      <c r="AW1158" s="73"/>
      <c r="AX1158" s="73"/>
      <c r="AY1158" s="73"/>
      <c r="AZ1158" s="73"/>
      <c r="BA1158" s="73"/>
      <c r="BB1158" s="73"/>
      <c r="BC1158" s="73"/>
      <c r="BD1158" s="73"/>
      <c r="BE1158" s="73"/>
      <c r="BF1158" s="73"/>
      <c r="BG1158" s="73"/>
      <c r="BH1158" s="73"/>
      <c r="BI1158" s="73"/>
      <c r="BJ1158" s="74"/>
      <c r="BK1158" s="76"/>
    </row>
    <row r="1159" spans="34:63" x14ac:dyDescent="0.25">
      <c r="AH1159" s="69"/>
      <c r="AI1159" s="70"/>
      <c r="AJ1159" s="70"/>
      <c r="AK1159" s="71"/>
      <c r="AL1159" s="70"/>
      <c r="AM1159" s="72"/>
      <c r="AN1159" s="70"/>
      <c r="AO1159" s="70"/>
      <c r="AP1159" s="73"/>
      <c r="AQ1159" s="73"/>
      <c r="AR1159" s="71"/>
      <c r="AS1159" s="73"/>
      <c r="AT1159" s="74"/>
      <c r="AU1159" s="73"/>
      <c r="AV1159" s="74"/>
      <c r="AW1159" s="73"/>
      <c r="AX1159" s="73"/>
      <c r="AY1159" s="73"/>
      <c r="AZ1159" s="73"/>
      <c r="BA1159" s="73"/>
      <c r="BB1159" s="73"/>
      <c r="BC1159" s="73"/>
      <c r="BD1159" s="73"/>
      <c r="BE1159" s="73"/>
      <c r="BF1159" s="73"/>
      <c r="BG1159" s="73"/>
      <c r="BH1159" s="73"/>
      <c r="BI1159" s="73"/>
      <c r="BJ1159" s="74"/>
      <c r="BK1159" s="73"/>
    </row>
    <row r="1160" spans="34:63" x14ac:dyDescent="0.25">
      <c r="AH1160" s="69"/>
      <c r="AI1160" s="70"/>
      <c r="AJ1160" s="70"/>
      <c r="AK1160" s="71"/>
      <c r="AL1160" s="70"/>
      <c r="AM1160" s="72"/>
      <c r="AN1160" s="70"/>
      <c r="AO1160" s="70"/>
      <c r="AP1160" s="77"/>
      <c r="AQ1160" s="77"/>
      <c r="AR1160" s="71"/>
      <c r="AS1160" s="76"/>
      <c r="AT1160" s="74"/>
      <c r="AU1160" s="73"/>
      <c r="AV1160" s="74"/>
      <c r="AW1160" s="73"/>
      <c r="AX1160" s="73"/>
      <c r="AY1160" s="73"/>
      <c r="AZ1160" s="73"/>
      <c r="BA1160" s="73"/>
      <c r="BB1160" s="73"/>
      <c r="BC1160" s="73"/>
      <c r="BD1160" s="73"/>
      <c r="BE1160" s="73"/>
      <c r="BF1160" s="73"/>
      <c r="BG1160" s="73"/>
      <c r="BH1160" s="73"/>
      <c r="BI1160" s="73"/>
      <c r="BJ1160" s="74"/>
      <c r="BK1160" s="76"/>
    </row>
    <row r="1161" spans="34:63" x14ac:dyDescent="0.25">
      <c r="AH1161" s="69"/>
      <c r="AI1161" s="70"/>
      <c r="AJ1161" s="70"/>
      <c r="AK1161" s="71"/>
      <c r="AL1161" s="70"/>
      <c r="AM1161" s="72"/>
      <c r="AN1161" s="70"/>
      <c r="AO1161" s="70"/>
      <c r="AP1161" s="77"/>
      <c r="AQ1161" s="77"/>
      <c r="AR1161" s="71"/>
      <c r="AS1161" s="76"/>
      <c r="AT1161" s="74"/>
      <c r="AU1161" s="73"/>
      <c r="AV1161" s="74"/>
      <c r="AW1161" s="76"/>
      <c r="AX1161" s="76"/>
      <c r="AY1161" s="76"/>
      <c r="AZ1161" s="76"/>
      <c r="BA1161" s="73"/>
      <c r="BB1161" s="73"/>
      <c r="BC1161" s="76"/>
      <c r="BD1161" s="76"/>
      <c r="BE1161" s="76"/>
      <c r="BF1161" s="76"/>
      <c r="BG1161" s="76"/>
      <c r="BH1161" s="76"/>
      <c r="BI1161" s="76"/>
      <c r="BJ1161" s="74"/>
      <c r="BK1161" s="76"/>
    </row>
    <row r="1162" spans="34:63" x14ac:dyDescent="0.25">
      <c r="AH1162" s="69"/>
      <c r="AI1162" s="70"/>
      <c r="AJ1162" s="70"/>
      <c r="AK1162" s="71"/>
      <c r="AL1162" s="70"/>
      <c r="AM1162" s="72"/>
      <c r="AN1162" s="70"/>
      <c r="AO1162" s="70"/>
      <c r="AP1162" s="77"/>
      <c r="AQ1162" s="77"/>
      <c r="AR1162" s="71"/>
      <c r="AS1162" s="76"/>
      <c r="AT1162" s="74"/>
      <c r="AU1162" s="73"/>
      <c r="AV1162" s="74"/>
      <c r="AW1162" s="76"/>
      <c r="AX1162" s="76"/>
      <c r="AY1162" s="76"/>
      <c r="AZ1162" s="76"/>
      <c r="BA1162" s="73"/>
      <c r="BB1162" s="73"/>
      <c r="BC1162" s="76"/>
      <c r="BD1162" s="76"/>
      <c r="BE1162" s="76"/>
      <c r="BF1162" s="76"/>
      <c r="BG1162" s="76"/>
      <c r="BH1162" s="76"/>
      <c r="BI1162" s="76"/>
      <c r="BJ1162" s="74"/>
      <c r="BK1162" s="76"/>
    </row>
    <row r="1163" spans="34:63" x14ac:dyDescent="0.25">
      <c r="AH1163" s="69"/>
      <c r="AI1163" s="70"/>
      <c r="AJ1163" s="70"/>
      <c r="AK1163" s="71"/>
      <c r="AL1163" s="70"/>
      <c r="AM1163" s="72"/>
      <c r="AN1163" s="70"/>
      <c r="AO1163" s="70"/>
      <c r="AP1163" s="73"/>
      <c r="AQ1163" s="77"/>
      <c r="AR1163" s="71"/>
      <c r="AS1163" s="76"/>
      <c r="AT1163" s="74"/>
      <c r="AU1163" s="73"/>
      <c r="AV1163" s="74"/>
      <c r="AW1163" s="76"/>
      <c r="AX1163" s="76"/>
      <c r="AY1163" s="76"/>
      <c r="AZ1163" s="76"/>
      <c r="BA1163" s="73"/>
      <c r="BB1163" s="73"/>
      <c r="BC1163" s="73"/>
      <c r="BD1163" s="73"/>
      <c r="BE1163" s="73"/>
      <c r="BF1163" s="73"/>
      <c r="BG1163" s="73"/>
      <c r="BH1163" s="73"/>
      <c r="BI1163" s="76"/>
      <c r="BJ1163" s="74"/>
      <c r="BK1163" s="76"/>
    </row>
    <row r="1164" spans="34:63" x14ac:dyDescent="0.25">
      <c r="AH1164" s="69"/>
      <c r="AI1164" s="70"/>
      <c r="AJ1164" s="70"/>
      <c r="AK1164" s="71"/>
      <c r="AL1164" s="70"/>
      <c r="AM1164" s="72"/>
      <c r="AN1164" s="70"/>
      <c r="AO1164" s="70"/>
      <c r="AP1164" s="73"/>
      <c r="AQ1164" s="73"/>
      <c r="AR1164" s="71"/>
      <c r="AS1164" s="73"/>
      <c r="AT1164" s="74"/>
      <c r="AU1164" s="73"/>
      <c r="AV1164" s="74"/>
      <c r="AW1164" s="76"/>
      <c r="AX1164" s="76"/>
      <c r="AY1164" s="76"/>
      <c r="AZ1164" s="76"/>
      <c r="BA1164" s="73"/>
      <c r="BB1164" s="73"/>
      <c r="BC1164" s="73"/>
      <c r="BD1164" s="76"/>
      <c r="BE1164" s="73"/>
      <c r="BF1164" s="76"/>
      <c r="BG1164" s="73"/>
      <c r="BH1164" s="76"/>
      <c r="BI1164" s="76"/>
      <c r="BJ1164" s="74"/>
      <c r="BK1164" s="73"/>
    </row>
    <row r="1165" spans="34:63" x14ac:dyDescent="0.25">
      <c r="AH1165" s="69"/>
      <c r="AI1165" s="70"/>
      <c r="AJ1165" s="70"/>
      <c r="AK1165" s="71"/>
      <c r="AL1165" s="70"/>
      <c r="AM1165" s="72"/>
      <c r="AN1165" s="70"/>
      <c r="AO1165" s="70"/>
      <c r="AP1165" s="77"/>
      <c r="AQ1165" s="73"/>
      <c r="AR1165" s="71"/>
      <c r="AS1165" s="76"/>
      <c r="AT1165" s="74"/>
      <c r="AU1165" s="73"/>
      <c r="AV1165" s="74"/>
      <c r="AW1165" s="73"/>
      <c r="AX1165" s="73"/>
      <c r="AY1165" s="73"/>
      <c r="AZ1165" s="73"/>
      <c r="BA1165" s="73"/>
      <c r="BB1165" s="73"/>
      <c r="BC1165" s="73"/>
      <c r="BD1165" s="73"/>
      <c r="BE1165" s="73"/>
      <c r="BF1165" s="73"/>
      <c r="BG1165" s="73"/>
      <c r="BH1165" s="73"/>
      <c r="BI1165" s="73"/>
      <c r="BJ1165" s="74"/>
      <c r="BK1165" s="76"/>
    </row>
    <row r="1166" spans="34:63" x14ac:dyDescent="0.25">
      <c r="AH1166" s="69"/>
      <c r="AI1166" s="70"/>
      <c r="AJ1166" s="70"/>
      <c r="AK1166" s="71"/>
      <c r="AL1166" s="70"/>
      <c r="AM1166" s="72"/>
      <c r="AN1166" s="70"/>
      <c r="AO1166" s="70"/>
      <c r="AP1166" s="73"/>
      <c r="AQ1166" s="73"/>
      <c r="AR1166" s="71"/>
      <c r="AS1166" s="73"/>
      <c r="AT1166" s="74"/>
      <c r="AU1166" s="73"/>
      <c r="AV1166" s="74"/>
      <c r="AW1166" s="73"/>
      <c r="AX1166" s="73"/>
      <c r="AY1166" s="73"/>
      <c r="AZ1166" s="73"/>
      <c r="BA1166" s="73"/>
      <c r="BB1166" s="73"/>
      <c r="BC1166" s="73"/>
      <c r="BD1166" s="73"/>
      <c r="BE1166" s="73"/>
      <c r="BF1166" s="73"/>
      <c r="BG1166" s="73"/>
      <c r="BH1166" s="73"/>
      <c r="BI1166" s="73"/>
      <c r="BJ1166" s="74"/>
      <c r="BK1166" s="73"/>
    </row>
    <row r="1167" spans="34:63" x14ac:dyDescent="0.25">
      <c r="AH1167" s="69"/>
      <c r="AI1167" s="70"/>
      <c r="AJ1167" s="70"/>
      <c r="AK1167" s="77"/>
      <c r="AL1167" s="70"/>
      <c r="AM1167" s="72"/>
      <c r="AN1167" s="70"/>
      <c r="AO1167" s="70"/>
      <c r="AP1167" s="73"/>
      <c r="AQ1167" s="77"/>
      <c r="AR1167" s="71"/>
      <c r="AS1167" s="76"/>
      <c r="AT1167" s="74"/>
      <c r="AU1167" s="73"/>
      <c r="AV1167" s="74"/>
      <c r="AW1167" s="73"/>
      <c r="AX1167" s="73"/>
      <c r="AY1167" s="73"/>
      <c r="AZ1167" s="73"/>
      <c r="BA1167" s="73"/>
      <c r="BB1167" s="73"/>
      <c r="BC1167" s="73"/>
      <c r="BD1167" s="73"/>
      <c r="BE1167" s="73"/>
      <c r="BF1167" s="73"/>
      <c r="BG1167" s="73"/>
      <c r="BH1167" s="73"/>
      <c r="BI1167" s="73"/>
      <c r="BJ1167" s="76"/>
      <c r="BK1167" s="76"/>
    </row>
    <row r="1168" spans="34:63" x14ac:dyDescent="0.25">
      <c r="AH1168" s="69"/>
      <c r="AI1168" s="70"/>
      <c r="AJ1168" s="70"/>
      <c r="AK1168" s="71"/>
      <c r="AL1168" s="70"/>
      <c r="AM1168" s="72"/>
      <c r="AN1168" s="70"/>
      <c r="AO1168" s="70"/>
      <c r="AP1168" s="77"/>
      <c r="AQ1168" s="77"/>
      <c r="AR1168" s="71"/>
      <c r="AS1168" s="76"/>
      <c r="AT1168" s="74"/>
      <c r="AU1168" s="73"/>
      <c r="AV1168" s="74"/>
      <c r="AW1168" s="73"/>
      <c r="AX1168" s="73"/>
      <c r="AY1168" s="73"/>
      <c r="AZ1168" s="76"/>
      <c r="BA1168" s="73"/>
      <c r="BB1168" s="73"/>
      <c r="BC1168" s="73"/>
      <c r="BD1168" s="73"/>
      <c r="BE1168" s="73"/>
      <c r="BF1168" s="73"/>
      <c r="BG1168" s="73"/>
      <c r="BH1168" s="73"/>
      <c r="BI1168" s="76"/>
      <c r="BJ1168" s="74"/>
      <c r="BK1168" s="76"/>
    </row>
    <row r="1169" spans="34:63" x14ac:dyDescent="0.25">
      <c r="AH1169" s="69"/>
      <c r="AI1169" s="70"/>
      <c r="AJ1169" s="70"/>
      <c r="AK1169" s="71"/>
      <c r="AL1169" s="70"/>
      <c r="AM1169" s="72"/>
      <c r="AN1169" s="70"/>
      <c r="AO1169" s="70"/>
      <c r="AP1169" s="77"/>
      <c r="AQ1169" s="77"/>
      <c r="AR1169" s="71"/>
      <c r="AS1169" s="76"/>
      <c r="AT1169" s="74"/>
      <c r="AU1169" s="73"/>
      <c r="AV1169" s="74"/>
      <c r="AW1169" s="76"/>
      <c r="AX1169" s="76"/>
      <c r="AY1169" s="76"/>
      <c r="AZ1169" s="76"/>
      <c r="BA1169" s="73"/>
      <c r="BB1169" s="73"/>
      <c r="BC1169" s="76"/>
      <c r="BD1169" s="76"/>
      <c r="BE1169" s="76"/>
      <c r="BF1169" s="76"/>
      <c r="BG1169" s="76"/>
      <c r="BH1169" s="76"/>
      <c r="BI1169" s="76"/>
      <c r="BJ1169" s="74"/>
      <c r="BK1169" s="76"/>
    </row>
    <row r="1170" spans="34:63" x14ac:dyDescent="0.25">
      <c r="AH1170" s="69"/>
      <c r="AI1170" s="70"/>
      <c r="AJ1170" s="70"/>
      <c r="AK1170" s="71"/>
      <c r="AL1170" s="70"/>
      <c r="AM1170" s="72"/>
      <c r="AN1170" s="70"/>
      <c r="AO1170" s="70"/>
      <c r="AP1170" s="77"/>
      <c r="AQ1170" s="77"/>
      <c r="AR1170" s="71"/>
      <c r="AS1170" s="76"/>
      <c r="AT1170" s="74"/>
      <c r="AU1170" s="73"/>
      <c r="AV1170" s="74"/>
      <c r="AW1170" s="76"/>
      <c r="AX1170" s="76"/>
      <c r="AY1170" s="76"/>
      <c r="AZ1170" s="76"/>
      <c r="BA1170" s="73"/>
      <c r="BB1170" s="73"/>
      <c r="BC1170" s="73"/>
      <c r="BD1170" s="76"/>
      <c r="BE1170" s="73"/>
      <c r="BF1170" s="76"/>
      <c r="BG1170" s="73"/>
      <c r="BH1170" s="76"/>
      <c r="BI1170" s="76"/>
      <c r="BJ1170" s="74"/>
      <c r="BK1170" s="76"/>
    </row>
    <row r="1171" spans="34:63" x14ac:dyDescent="0.25">
      <c r="AH1171" s="69"/>
      <c r="AI1171" s="70"/>
      <c r="AJ1171" s="70"/>
      <c r="AK1171" s="71"/>
      <c r="AL1171" s="70"/>
      <c r="AM1171" s="72"/>
      <c r="AN1171" s="70"/>
      <c r="AO1171" s="70"/>
      <c r="AP1171" s="73"/>
      <c r="AQ1171" s="73"/>
      <c r="AR1171" s="71"/>
      <c r="AS1171" s="73"/>
      <c r="AT1171" s="74"/>
      <c r="AU1171" s="73"/>
      <c r="AV1171" s="74"/>
      <c r="AW1171" s="73"/>
      <c r="AX1171" s="73"/>
      <c r="AY1171" s="73"/>
      <c r="AZ1171" s="73"/>
      <c r="BA1171" s="73"/>
      <c r="BB1171" s="73"/>
      <c r="BC1171" s="73"/>
      <c r="BD1171" s="73"/>
      <c r="BE1171" s="73"/>
      <c r="BF1171" s="73"/>
      <c r="BG1171" s="73"/>
      <c r="BH1171" s="73"/>
      <c r="BI1171" s="73"/>
      <c r="BJ1171" s="74"/>
      <c r="BK1171" s="73"/>
    </row>
    <row r="1172" spans="34:63" x14ac:dyDescent="0.25">
      <c r="AH1172" s="69"/>
      <c r="AI1172" s="70"/>
      <c r="AJ1172" s="70"/>
      <c r="AK1172" s="77"/>
      <c r="AL1172" s="70"/>
      <c r="AM1172" s="72"/>
      <c r="AN1172" s="70"/>
      <c r="AO1172" s="70"/>
      <c r="AP1172" s="73"/>
      <c r="AQ1172" s="77"/>
      <c r="AR1172" s="71"/>
      <c r="AS1172" s="76"/>
      <c r="AT1172" s="74"/>
      <c r="AU1172" s="73"/>
      <c r="AV1172" s="74"/>
      <c r="AW1172" s="76"/>
      <c r="AX1172" s="76"/>
      <c r="AY1172" s="76"/>
      <c r="AZ1172" s="76"/>
      <c r="BA1172" s="73"/>
      <c r="BB1172" s="73"/>
      <c r="BC1172" s="73"/>
      <c r="BD1172" s="76"/>
      <c r="BE1172" s="73"/>
      <c r="BF1172" s="76"/>
      <c r="BG1172" s="73"/>
      <c r="BH1172" s="76"/>
      <c r="BI1172" s="76"/>
      <c r="BJ1172" s="76"/>
      <c r="BK1172" s="76"/>
    </row>
    <row r="1173" spans="34:63" x14ac:dyDescent="0.25">
      <c r="AH1173" s="69"/>
      <c r="AI1173" s="70"/>
      <c r="AJ1173" s="70"/>
      <c r="AK1173" s="71"/>
      <c r="AL1173" s="70"/>
      <c r="AM1173" s="72"/>
      <c r="AN1173" s="70"/>
      <c r="AO1173" s="70"/>
      <c r="AP1173" s="77"/>
      <c r="AQ1173" s="77"/>
      <c r="AR1173" s="71"/>
      <c r="AS1173" s="76"/>
      <c r="AT1173" s="74"/>
      <c r="AU1173" s="73"/>
      <c r="AV1173" s="74"/>
      <c r="AW1173" s="76"/>
      <c r="AX1173" s="76"/>
      <c r="AY1173" s="76"/>
      <c r="AZ1173" s="76"/>
      <c r="BA1173" s="73"/>
      <c r="BB1173" s="73"/>
      <c r="BC1173" s="76"/>
      <c r="BD1173" s="76"/>
      <c r="BE1173" s="76"/>
      <c r="BF1173" s="76"/>
      <c r="BG1173" s="76"/>
      <c r="BH1173" s="76"/>
      <c r="BI1173" s="76"/>
      <c r="BJ1173" s="74"/>
      <c r="BK1173" s="76"/>
    </row>
    <row r="1174" spans="34:63" x14ac:dyDescent="0.25">
      <c r="AH1174" s="69"/>
      <c r="AI1174" s="70"/>
      <c r="AJ1174" s="70"/>
      <c r="AK1174" s="71"/>
      <c r="AL1174" s="70"/>
      <c r="AM1174" s="72"/>
      <c r="AN1174" s="70"/>
      <c r="AO1174" s="70"/>
      <c r="AP1174" s="73"/>
      <c r="AQ1174" s="77"/>
      <c r="AR1174" s="71"/>
      <c r="AS1174" s="76"/>
      <c r="AT1174" s="74"/>
      <c r="AU1174" s="73"/>
      <c r="AV1174" s="74"/>
      <c r="AW1174" s="76"/>
      <c r="AX1174" s="76"/>
      <c r="AY1174" s="76"/>
      <c r="AZ1174" s="76"/>
      <c r="BA1174" s="73"/>
      <c r="BB1174" s="73"/>
      <c r="BC1174" s="73"/>
      <c r="BD1174" s="73"/>
      <c r="BE1174" s="73"/>
      <c r="BF1174" s="73"/>
      <c r="BG1174" s="73"/>
      <c r="BH1174" s="73"/>
      <c r="BI1174" s="76"/>
      <c r="BJ1174" s="74"/>
      <c r="BK1174" s="76"/>
    </row>
    <row r="1175" spans="34:63" x14ac:dyDescent="0.25">
      <c r="AH1175" s="69"/>
      <c r="AI1175" s="70"/>
      <c r="AJ1175" s="70"/>
      <c r="AK1175" s="71"/>
      <c r="AL1175" s="70"/>
      <c r="AM1175" s="72"/>
      <c r="AN1175" s="70"/>
      <c r="AO1175" s="70"/>
      <c r="AP1175" s="77"/>
      <c r="AQ1175" s="77"/>
      <c r="AR1175" s="71"/>
      <c r="AS1175" s="76"/>
      <c r="AT1175" s="74"/>
      <c r="AU1175" s="73"/>
      <c r="AV1175" s="74"/>
      <c r="AW1175" s="76"/>
      <c r="AX1175" s="76"/>
      <c r="AY1175" s="76"/>
      <c r="AZ1175" s="76"/>
      <c r="BA1175" s="73"/>
      <c r="BB1175" s="73"/>
      <c r="BC1175" s="73"/>
      <c r="BD1175" s="76"/>
      <c r="BE1175" s="73"/>
      <c r="BF1175" s="76"/>
      <c r="BG1175" s="73"/>
      <c r="BH1175" s="76"/>
      <c r="BI1175" s="76"/>
      <c r="BJ1175" s="74"/>
      <c r="BK1175" s="76"/>
    </row>
    <row r="1176" spans="34:63" x14ac:dyDescent="0.25">
      <c r="AH1176" s="69"/>
      <c r="AI1176" s="70"/>
      <c r="AJ1176" s="70"/>
      <c r="AK1176" s="71"/>
      <c r="AL1176" s="70"/>
      <c r="AM1176" s="72"/>
      <c r="AN1176" s="70"/>
      <c r="AO1176" s="70"/>
      <c r="AP1176" s="77"/>
      <c r="AQ1176" s="73"/>
      <c r="AR1176" s="71"/>
      <c r="AS1176" s="76"/>
      <c r="AT1176" s="74"/>
      <c r="AU1176" s="73"/>
      <c r="AV1176" s="74"/>
      <c r="AW1176" s="73"/>
      <c r="AX1176" s="73"/>
      <c r="AY1176" s="73"/>
      <c r="AZ1176" s="73"/>
      <c r="BA1176" s="73"/>
      <c r="BB1176" s="73"/>
      <c r="BC1176" s="73"/>
      <c r="BD1176" s="73"/>
      <c r="BE1176" s="73"/>
      <c r="BF1176" s="73"/>
      <c r="BG1176" s="73"/>
      <c r="BH1176" s="73"/>
      <c r="BI1176" s="73"/>
      <c r="BJ1176" s="74"/>
      <c r="BK1176" s="76"/>
    </row>
    <row r="1177" spans="34:63" x14ac:dyDescent="0.25">
      <c r="AH1177" s="69"/>
      <c r="AI1177" s="70"/>
      <c r="AJ1177" s="70"/>
      <c r="AK1177" s="71"/>
      <c r="AL1177" s="70"/>
      <c r="AM1177" s="72"/>
      <c r="AN1177" s="70"/>
      <c r="AO1177" s="70"/>
      <c r="AP1177" s="77"/>
      <c r="AQ1177" s="77"/>
      <c r="AR1177" s="71"/>
      <c r="AS1177" s="76"/>
      <c r="AT1177" s="74"/>
      <c r="AU1177" s="73"/>
      <c r="AV1177" s="74"/>
      <c r="AW1177" s="76"/>
      <c r="AX1177" s="76"/>
      <c r="AY1177" s="76"/>
      <c r="AZ1177" s="76"/>
      <c r="BA1177" s="73"/>
      <c r="BB1177" s="73"/>
      <c r="BC1177" s="76"/>
      <c r="BD1177" s="76"/>
      <c r="BE1177" s="76"/>
      <c r="BF1177" s="76"/>
      <c r="BG1177" s="76"/>
      <c r="BH1177" s="76"/>
      <c r="BI1177" s="76"/>
      <c r="BJ1177" s="74"/>
      <c r="BK1177" s="76"/>
    </row>
    <row r="1178" spans="34:63" x14ac:dyDescent="0.25">
      <c r="AH1178" s="69"/>
      <c r="AI1178" s="70"/>
      <c r="AJ1178" s="70"/>
      <c r="AK1178" s="71"/>
      <c r="AL1178" s="70"/>
      <c r="AM1178" s="72"/>
      <c r="AN1178" s="70"/>
      <c r="AO1178" s="70"/>
      <c r="AP1178" s="77"/>
      <c r="AQ1178" s="77"/>
      <c r="AR1178" s="71"/>
      <c r="AS1178" s="76"/>
      <c r="AT1178" s="74"/>
      <c r="AU1178" s="73"/>
      <c r="AV1178" s="74"/>
      <c r="AW1178" s="76"/>
      <c r="AX1178" s="76"/>
      <c r="AY1178" s="76"/>
      <c r="AZ1178" s="76"/>
      <c r="BA1178" s="76"/>
      <c r="BB1178" s="76"/>
      <c r="BC1178" s="73"/>
      <c r="BD1178" s="76"/>
      <c r="BE1178" s="73"/>
      <c r="BF1178" s="76"/>
      <c r="BG1178" s="73"/>
      <c r="BH1178" s="76"/>
      <c r="BI1178" s="76"/>
      <c r="BJ1178" s="74"/>
      <c r="BK1178" s="76"/>
    </row>
    <row r="1179" spans="34:63" x14ac:dyDescent="0.25">
      <c r="AH1179" s="69"/>
      <c r="AI1179" s="70"/>
      <c r="AJ1179" s="70"/>
      <c r="AK1179" s="71"/>
      <c r="AL1179" s="70"/>
      <c r="AM1179" s="72"/>
      <c r="AN1179" s="70"/>
      <c r="AO1179" s="70"/>
      <c r="AP1179" s="77"/>
      <c r="AQ1179" s="77"/>
      <c r="AR1179" s="71"/>
      <c r="AS1179" s="76"/>
      <c r="AT1179" s="74"/>
      <c r="AU1179" s="73"/>
      <c r="AV1179" s="74"/>
      <c r="AW1179" s="76"/>
      <c r="AX1179" s="76"/>
      <c r="AY1179" s="76"/>
      <c r="AZ1179" s="76"/>
      <c r="BA1179" s="76"/>
      <c r="BB1179" s="76"/>
      <c r="BC1179" s="73"/>
      <c r="BD1179" s="76"/>
      <c r="BE1179" s="73"/>
      <c r="BF1179" s="76"/>
      <c r="BG1179" s="73"/>
      <c r="BH1179" s="76"/>
      <c r="BI1179" s="76"/>
      <c r="BJ1179" s="74"/>
      <c r="BK1179" s="76"/>
    </row>
    <row r="1180" spans="34:63" x14ac:dyDescent="0.25">
      <c r="AH1180" s="69"/>
      <c r="AI1180" s="70"/>
      <c r="AJ1180" s="70"/>
      <c r="AK1180" s="71"/>
      <c r="AL1180" s="70"/>
      <c r="AM1180" s="72"/>
      <c r="AN1180" s="70"/>
      <c r="AO1180" s="70"/>
      <c r="AP1180" s="77"/>
      <c r="AQ1180" s="77"/>
      <c r="AR1180" s="71"/>
      <c r="AS1180" s="76"/>
      <c r="AT1180" s="74"/>
      <c r="AU1180" s="73"/>
      <c r="AV1180" s="74"/>
      <c r="AW1180" s="73"/>
      <c r="AX1180" s="73"/>
      <c r="AY1180" s="73"/>
      <c r="AZ1180" s="73"/>
      <c r="BA1180" s="73"/>
      <c r="BB1180" s="73"/>
      <c r="BC1180" s="73"/>
      <c r="BD1180" s="73"/>
      <c r="BE1180" s="73"/>
      <c r="BF1180" s="73"/>
      <c r="BG1180" s="73"/>
      <c r="BH1180" s="73"/>
      <c r="BI1180" s="76"/>
      <c r="BJ1180" s="74"/>
      <c r="BK1180" s="76"/>
    </row>
    <row r="1181" spans="34:63" x14ac:dyDescent="0.25">
      <c r="AH1181" s="69"/>
      <c r="AI1181" s="70"/>
      <c r="AJ1181" s="70"/>
      <c r="AK1181" s="71"/>
      <c r="AL1181" s="70"/>
      <c r="AM1181" s="72"/>
      <c r="AN1181" s="70"/>
      <c r="AO1181" s="70"/>
      <c r="AP1181" s="77"/>
      <c r="AQ1181" s="77"/>
      <c r="AR1181" s="71"/>
      <c r="AS1181" s="76"/>
      <c r="AT1181" s="74"/>
      <c r="AU1181" s="73"/>
      <c r="AV1181" s="74"/>
      <c r="AW1181" s="76"/>
      <c r="AX1181" s="76"/>
      <c r="AY1181" s="76"/>
      <c r="AZ1181" s="76"/>
      <c r="BA1181" s="73"/>
      <c r="BB1181" s="73"/>
      <c r="BC1181" s="76"/>
      <c r="BD1181" s="76"/>
      <c r="BE1181" s="76"/>
      <c r="BF1181" s="76"/>
      <c r="BG1181" s="76"/>
      <c r="BH1181" s="76"/>
      <c r="BI1181" s="76"/>
      <c r="BJ1181" s="74"/>
      <c r="BK1181" s="76"/>
    </row>
    <row r="1182" spans="34:63" x14ac:dyDescent="0.25">
      <c r="AH1182" s="69"/>
      <c r="AI1182" s="70"/>
      <c r="AJ1182" s="70"/>
      <c r="AK1182" s="71"/>
      <c r="AL1182" s="70"/>
      <c r="AM1182" s="72"/>
      <c r="AN1182" s="70"/>
      <c r="AO1182" s="70"/>
      <c r="AP1182" s="77"/>
      <c r="AQ1182" s="77"/>
      <c r="AR1182" s="71"/>
      <c r="AS1182" s="76"/>
      <c r="AT1182" s="74"/>
      <c r="AU1182" s="73"/>
      <c r="AV1182" s="74"/>
      <c r="AW1182" s="76"/>
      <c r="AX1182" s="76"/>
      <c r="AY1182" s="76"/>
      <c r="AZ1182" s="76"/>
      <c r="BA1182" s="73"/>
      <c r="BB1182" s="73"/>
      <c r="BC1182" s="76"/>
      <c r="BD1182" s="76"/>
      <c r="BE1182" s="76"/>
      <c r="BF1182" s="76"/>
      <c r="BG1182" s="76"/>
      <c r="BH1182" s="76"/>
      <c r="BI1182" s="76"/>
      <c r="BJ1182" s="74"/>
      <c r="BK1182" s="76"/>
    </row>
    <row r="1183" spans="34:63" x14ac:dyDescent="0.25">
      <c r="AH1183" s="69"/>
      <c r="AI1183" s="70"/>
      <c r="AJ1183" s="70"/>
      <c r="AK1183" s="71"/>
      <c r="AL1183" s="70"/>
      <c r="AM1183" s="72"/>
      <c r="AN1183" s="70"/>
      <c r="AO1183" s="70"/>
      <c r="AP1183" s="73"/>
      <c r="AQ1183" s="73"/>
      <c r="AR1183" s="71"/>
      <c r="AS1183" s="73"/>
      <c r="AT1183" s="74"/>
      <c r="AU1183" s="73"/>
      <c r="AV1183" s="74"/>
      <c r="AW1183" s="73"/>
      <c r="AX1183" s="73"/>
      <c r="AY1183" s="73"/>
      <c r="AZ1183" s="73"/>
      <c r="BA1183" s="73"/>
      <c r="BB1183" s="73"/>
      <c r="BC1183" s="73"/>
      <c r="BD1183" s="73"/>
      <c r="BE1183" s="73"/>
      <c r="BF1183" s="73"/>
      <c r="BG1183" s="73"/>
      <c r="BH1183" s="73"/>
      <c r="BI1183" s="73"/>
      <c r="BJ1183" s="74"/>
      <c r="BK1183" s="73"/>
    </row>
    <row r="1184" spans="34:63" x14ac:dyDescent="0.25">
      <c r="AH1184" s="69"/>
      <c r="AI1184" s="70"/>
      <c r="AJ1184" s="70"/>
      <c r="AK1184" s="71"/>
      <c r="AL1184" s="70"/>
      <c r="AM1184" s="72"/>
      <c r="AN1184" s="70"/>
      <c r="AO1184" s="70"/>
      <c r="AP1184" s="73"/>
      <c r="AQ1184" s="77"/>
      <c r="AR1184" s="71"/>
      <c r="AS1184" s="76"/>
      <c r="AT1184" s="74"/>
      <c r="AU1184" s="73"/>
      <c r="AV1184" s="74"/>
      <c r="AW1184" s="76"/>
      <c r="AX1184" s="76"/>
      <c r="AY1184" s="76"/>
      <c r="AZ1184" s="76"/>
      <c r="BA1184" s="73"/>
      <c r="BB1184" s="73"/>
      <c r="BC1184" s="73"/>
      <c r="BD1184" s="73"/>
      <c r="BE1184" s="73"/>
      <c r="BF1184" s="73"/>
      <c r="BG1184" s="73"/>
      <c r="BH1184" s="73"/>
      <c r="BI1184" s="76"/>
      <c r="BJ1184" s="74"/>
      <c r="BK1184" s="76"/>
    </row>
    <row r="1185" spans="34:63" x14ac:dyDescent="0.25">
      <c r="AH1185" s="69"/>
      <c r="AI1185" s="70"/>
      <c r="AJ1185" s="70"/>
      <c r="AK1185" s="71"/>
      <c r="AL1185" s="70"/>
      <c r="AM1185" s="72"/>
      <c r="AN1185" s="70"/>
      <c r="AO1185" s="70"/>
      <c r="AP1185" s="73"/>
      <c r="AQ1185" s="77"/>
      <c r="AR1185" s="71"/>
      <c r="AS1185" s="76"/>
      <c r="AT1185" s="74"/>
      <c r="AU1185" s="73"/>
      <c r="AV1185" s="74"/>
      <c r="AW1185" s="76"/>
      <c r="AX1185" s="76"/>
      <c r="AY1185" s="76"/>
      <c r="AZ1185" s="76"/>
      <c r="BA1185" s="73"/>
      <c r="BB1185" s="73"/>
      <c r="BC1185" s="76"/>
      <c r="BD1185" s="76"/>
      <c r="BE1185" s="76"/>
      <c r="BF1185" s="76"/>
      <c r="BG1185" s="76"/>
      <c r="BH1185" s="76"/>
      <c r="BI1185" s="76"/>
      <c r="BJ1185" s="74"/>
      <c r="BK1185" s="76"/>
    </row>
    <row r="1186" spans="34:63" x14ac:dyDescent="0.25">
      <c r="AH1186" s="69"/>
      <c r="AI1186" s="70"/>
      <c r="AJ1186" s="70"/>
      <c r="AK1186" s="71"/>
      <c r="AL1186" s="70"/>
      <c r="AM1186" s="72"/>
      <c r="AN1186" s="70"/>
      <c r="AO1186" s="70"/>
      <c r="AP1186" s="77"/>
      <c r="AQ1186" s="77"/>
      <c r="AR1186" s="71"/>
      <c r="AS1186" s="76"/>
      <c r="AT1186" s="74"/>
      <c r="AU1186" s="73"/>
      <c r="AV1186" s="74"/>
      <c r="AW1186" s="76"/>
      <c r="AX1186" s="76"/>
      <c r="AY1186" s="76"/>
      <c r="AZ1186" s="76"/>
      <c r="BA1186" s="73"/>
      <c r="BB1186" s="73"/>
      <c r="BC1186" s="73"/>
      <c r="BD1186" s="76"/>
      <c r="BE1186" s="73"/>
      <c r="BF1186" s="76"/>
      <c r="BG1186" s="73"/>
      <c r="BH1186" s="76"/>
      <c r="BI1186" s="76"/>
      <c r="BJ1186" s="74"/>
      <c r="BK1186" s="76"/>
    </row>
    <row r="1187" spans="34:63" x14ac:dyDescent="0.25">
      <c r="AH1187" s="69"/>
      <c r="AI1187" s="70"/>
      <c r="AJ1187" s="70"/>
      <c r="AK1187" s="71"/>
      <c r="AL1187" s="70"/>
      <c r="AM1187" s="72"/>
      <c r="AN1187" s="70"/>
      <c r="AO1187" s="70"/>
      <c r="AP1187" s="77"/>
      <c r="AQ1187" s="77"/>
      <c r="AR1187" s="71"/>
      <c r="AS1187" s="76"/>
      <c r="AT1187" s="74"/>
      <c r="AU1187" s="73"/>
      <c r="AV1187" s="74"/>
      <c r="AW1187" s="73"/>
      <c r="AX1187" s="73"/>
      <c r="AY1187" s="73"/>
      <c r="AZ1187" s="73"/>
      <c r="BA1187" s="73"/>
      <c r="BB1187" s="73"/>
      <c r="BC1187" s="73"/>
      <c r="BD1187" s="73"/>
      <c r="BE1187" s="73"/>
      <c r="BF1187" s="73"/>
      <c r="BG1187" s="73"/>
      <c r="BH1187" s="73"/>
      <c r="BI1187" s="73"/>
      <c r="BJ1187" s="74"/>
      <c r="BK1187" s="76"/>
    </row>
    <row r="1188" spans="34:63" x14ac:dyDescent="0.25">
      <c r="AH1188" s="69"/>
      <c r="AI1188" s="70"/>
      <c r="AJ1188" s="70"/>
      <c r="AK1188" s="71"/>
      <c r="AL1188" s="70"/>
      <c r="AM1188" s="72"/>
      <c r="AN1188" s="70"/>
      <c r="AO1188" s="70"/>
      <c r="AP1188" s="77"/>
      <c r="AQ1188" s="77"/>
      <c r="AR1188" s="71"/>
      <c r="AS1188" s="76"/>
      <c r="AT1188" s="74"/>
      <c r="AU1188" s="73"/>
      <c r="AV1188" s="74"/>
      <c r="AW1188" s="73"/>
      <c r="AX1188" s="73"/>
      <c r="AY1188" s="73"/>
      <c r="AZ1188" s="73"/>
      <c r="BA1188" s="73"/>
      <c r="BB1188" s="73"/>
      <c r="BC1188" s="73"/>
      <c r="BD1188" s="73"/>
      <c r="BE1188" s="73"/>
      <c r="BF1188" s="73"/>
      <c r="BG1188" s="73"/>
      <c r="BH1188" s="73"/>
      <c r="BI1188" s="76"/>
      <c r="BJ1188" s="74"/>
      <c r="BK1188" s="76"/>
    </row>
    <row r="1189" spans="34:63" x14ac:dyDescent="0.25">
      <c r="AH1189" s="69"/>
      <c r="AI1189" s="70"/>
      <c r="AJ1189" s="70"/>
      <c r="AK1189" s="71"/>
      <c r="AL1189" s="70"/>
      <c r="AM1189" s="72"/>
      <c r="AN1189" s="70"/>
      <c r="AO1189" s="70"/>
      <c r="AP1189" s="77"/>
      <c r="AQ1189" s="77"/>
      <c r="AR1189" s="71"/>
      <c r="AS1189" s="76"/>
      <c r="AT1189" s="74"/>
      <c r="AU1189" s="73"/>
      <c r="AV1189" s="74"/>
      <c r="AW1189" s="76"/>
      <c r="AX1189" s="76"/>
      <c r="AY1189" s="76"/>
      <c r="AZ1189" s="76"/>
      <c r="BA1189" s="73"/>
      <c r="BB1189" s="73"/>
      <c r="BC1189" s="73"/>
      <c r="BD1189" s="76"/>
      <c r="BE1189" s="73"/>
      <c r="BF1189" s="76"/>
      <c r="BG1189" s="73"/>
      <c r="BH1189" s="76"/>
      <c r="BI1189" s="76"/>
      <c r="BJ1189" s="74"/>
      <c r="BK1189" s="76"/>
    </row>
    <row r="1190" spans="34:63" x14ac:dyDescent="0.25">
      <c r="AH1190" s="69"/>
      <c r="AI1190" s="70"/>
      <c r="AJ1190" s="70"/>
      <c r="AK1190" s="71"/>
      <c r="AL1190" s="70"/>
      <c r="AM1190" s="72"/>
      <c r="AN1190" s="70"/>
      <c r="AO1190" s="70"/>
      <c r="AP1190" s="77"/>
      <c r="AQ1190" s="77"/>
      <c r="AR1190" s="71"/>
      <c r="AS1190" s="76"/>
      <c r="AT1190" s="74"/>
      <c r="AU1190" s="73"/>
      <c r="AV1190" s="74"/>
      <c r="AW1190" s="76"/>
      <c r="AX1190" s="76"/>
      <c r="AY1190" s="76"/>
      <c r="AZ1190" s="76"/>
      <c r="BA1190" s="76"/>
      <c r="BB1190" s="76"/>
      <c r="BC1190" s="76"/>
      <c r="BD1190" s="76"/>
      <c r="BE1190" s="76"/>
      <c r="BF1190" s="76"/>
      <c r="BG1190" s="76"/>
      <c r="BH1190" s="76"/>
      <c r="BI1190" s="76"/>
      <c r="BJ1190" s="74"/>
      <c r="BK1190" s="76"/>
    </row>
    <row r="1191" spans="34:63" x14ac:dyDescent="0.25">
      <c r="AH1191" s="69"/>
      <c r="AI1191" s="70"/>
      <c r="AJ1191" s="70"/>
      <c r="AK1191" s="71"/>
      <c r="AL1191" s="70"/>
      <c r="AM1191" s="72"/>
      <c r="AN1191" s="70"/>
      <c r="AO1191" s="70"/>
      <c r="AP1191" s="73"/>
      <c r="AQ1191" s="77"/>
      <c r="AR1191" s="71"/>
      <c r="AS1191" s="76"/>
      <c r="AT1191" s="74"/>
      <c r="AU1191" s="73"/>
      <c r="AV1191" s="74"/>
      <c r="AW1191" s="76"/>
      <c r="AX1191" s="76"/>
      <c r="AY1191" s="76"/>
      <c r="AZ1191" s="76"/>
      <c r="BA1191" s="73"/>
      <c r="BB1191" s="73"/>
      <c r="BC1191" s="73"/>
      <c r="BD1191" s="76"/>
      <c r="BE1191" s="73"/>
      <c r="BF1191" s="76"/>
      <c r="BG1191" s="73"/>
      <c r="BH1191" s="76"/>
      <c r="BI1191" s="76"/>
      <c r="BJ1191" s="74"/>
      <c r="BK1191" s="76"/>
    </row>
    <row r="1192" spans="34:63" x14ac:dyDescent="0.25">
      <c r="AH1192" s="69"/>
      <c r="AI1192" s="70"/>
      <c r="AJ1192" s="70"/>
      <c r="AK1192" s="71"/>
      <c r="AL1192" s="70"/>
      <c r="AM1192" s="72"/>
      <c r="AN1192" s="70"/>
      <c r="AO1192" s="70"/>
      <c r="AP1192" s="73"/>
      <c r="AQ1192" s="77"/>
      <c r="AR1192" s="71"/>
      <c r="AS1192" s="76"/>
      <c r="AT1192" s="74"/>
      <c r="AU1192" s="73"/>
      <c r="AV1192" s="74"/>
      <c r="AW1192" s="76"/>
      <c r="AX1192" s="76"/>
      <c r="AY1192" s="76"/>
      <c r="AZ1192" s="76"/>
      <c r="BA1192" s="73"/>
      <c r="BB1192" s="73"/>
      <c r="BC1192" s="73"/>
      <c r="BD1192" s="73"/>
      <c r="BE1192" s="73"/>
      <c r="BF1192" s="73"/>
      <c r="BG1192" s="73"/>
      <c r="BH1192" s="73"/>
      <c r="BI1192" s="76"/>
      <c r="BJ1192" s="74"/>
      <c r="BK1192" s="76"/>
    </row>
    <row r="1193" spans="34:63" x14ac:dyDescent="0.25">
      <c r="AH1193" s="69"/>
      <c r="AI1193" s="70"/>
      <c r="AJ1193" s="70"/>
      <c r="AK1193" s="71"/>
      <c r="AL1193" s="70"/>
      <c r="AM1193" s="72"/>
      <c r="AN1193" s="70"/>
      <c r="AO1193" s="70"/>
      <c r="AP1193" s="77"/>
      <c r="AQ1193" s="77"/>
      <c r="AR1193" s="71"/>
      <c r="AS1193" s="76"/>
      <c r="AT1193" s="74"/>
      <c r="AU1193" s="73"/>
      <c r="AV1193" s="74"/>
      <c r="AW1193" s="76"/>
      <c r="AX1193" s="76"/>
      <c r="AY1193" s="76"/>
      <c r="AZ1193" s="76"/>
      <c r="BA1193" s="76"/>
      <c r="BB1193" s="76"/>
      <c r="BC1193" s="73"/>
      <c r="BD1193" s="76"/>
      <c r="BE1193" s="73"/>
      <c r="BF1193" s="76"/>
      <c r="BG1193" s="73"/>
      <c r="BH1193" s="76"/>
      <c r="BI1193" s="76"/>
      <c r="BJ1193" s="74"/>
      <c r="BK1193" s="76"/>
    </row>
    <row r="1194" spans="34:63" x14ac:dyDescent="0.25">
      <c r="AH1194" s="69"/>
      <c r="AI1194" s="70"/>
      <c r="AJ1194" s="70"/>
      <c r="AK1194" s="71"/>
      <c r="AL1194" s="70"/>
      <c r="AM1194" s="72"/>
      <c r="AN1194" s="70"/>
      <c r="AO1194" s="70"/>
      <c r="AP1194" s="77"/>
      <c r="AQ1194" s="77"/>
      <c r="AR1194" s="71"/>
      <c r="AS1194" s="76"/>
      <c r="AT1194" s="74"/>
      <c r="AU1194" s="73"/>
      <c r="AV1194" s="74"/>
      <c r="AW1194" s="76"/>
      <c r="AX1194" s="76"/>
      <c r="AY1194" s="76"/>
      <c r="AZ1194" s="76"/>
      <c r="BA1194" s="73"/>
      <c r="BB1194" s="73"/>
      <c r="BC1194" s="73"/>
      <c r="BD1194" s="76"/>
      <c r="BE1194" s="73"/>
      <c r="BF1194" s="76"/>
      <c r="BG1194" s="73"/>
      <c r="BH1194" s="76"/>
      <c r="BI1194" s="76"/>
      <c r="BJ1194" s="74"/>
      <c r="BK1194" s="76"/>
    </row>
    <row r="1195" spans="34:63" x14ac:dyDescent="0.25">
      <c r="AH1195" s="69"/>
      <c r="AI1195" s="70"/>
      <c r="AJ1195" s="70"/>
      <c r="AK1195" s="71"/>
      <c r="AL1195" s="70"/>
      <c r="AM1195" s="72"/>
      <c r="AN1195" s="70"/>
      <c r="AO1195" s="70"/>
      <c r="AP1195" s="77"/>
      <c r="AQ1195" s="77"/>
      <c r="AR1195" s="71"/>
      <c r="AS1195" s="76"/>
      <c r="AT1195" s="74"/>
      <c r="AU1195" s="73"/>
      <c r="AV1195" s="74"/>
      <c r="AW1195" s="76"/>
      <c r="AX1195" s="76"/>
      <c r="AY1195" s="76"/>
      <c r="AZ1195" s="76"/>
      <c r="BA1195" s="76"/>
      <c r="BB1195" s="76"/>
      <c r="BC1195" s="76"/>
      <c r="BD1195" s="76"/>
      <c r="BE1195" s="76"/>
      <c r="BF1195" s="76"/>
      <c r="BG1195" s="76"/>
      <c r="BH1195" s="76"/>
      <c r="BI1195" s="76"/>
      <c r="BJ1195" s="74"/>
      <c r="BK1195" s="76"/>
    </row>
    <row r="1196" spans="34:63" x14ac:dyDescent="0.25">
      <c r="AH1196" s="69"/>
      <c r="AI1196" s="70"/>
      <c r="AJ1196" s="70"/>
      <c r="AK1196" s="71"/>
      <c r="AL1196" s="70"/>
      <c r="AM1196" s="72"/>
      <c r="AN1196" s="70"/>
      <c r="AO1196" s="70"/>
      <c r="AP1196" s="73"/>
      <c r="AQ1196" s="73"/>
      <c r="AR1196" s="71"/>
      <c r="AS1196" s="73"/>
      <c r="AT1196" s="74"/>
      <c r="AU1196" s="73"/>
      <c r="AV1196" s="74"/>
      <c r="AW1196" s="73"/>
      <c r="AX1196" s="73"/>
      <c r="AY1196" s="73"/>
      <c r="AZ1196" s="73"/>
      <c r="BA1196" s="73"/>
      <c r="BB1196" s="73"/>
      <c r="BC1196" s="73"/>
      <c r="BD1196" s="73"/>
      <c r="BE1196" s="73"/>
      <c r="BF1196" s="73"/>
      <c r="BG1196" s="73"/>
      <c r="BH1196" s="73"/>
      <c r="BI1196" s="73"/>
      <c r="BJ1196" s="74"/>
      <c r="BK1196" s="73"/>
    </row>
    <row r="1197" spans="34:63" x14ac:dyDescent="0.25">
      <c r="AH1197" s="69"/>
      <c r="AI1197" s="70"/>
      <c r="AJ1197" s="70"/>
      <c r="AK1197" s="71"/>
      <c r="AL1197" s="70"/>
      <c r="AM1197" s="72"/>
      <c r="AN1197" s="70"/>
      <c r="AO1197" s="70"/>
      <c r="AP1197" s="77"/>
      <c r="AQ1197" s="77"/>
      <c r="AR1197" s="71"/>
      <c r="AS1197" s="76"/>
      <c r="AT1197" s="74"/>
      <c r="AU1197" s="73"/>
      <c r="AV1197" s="74"/>
      <c r="AW1197" s="73"/>
      <c r="AX1197" s="73"/>
      <c r="AY1197" s="73"/>
      <c r="AZ1197" s="73"/>
      <c r="BA1197" s="73"/>
      <c r="BB1197" s="73"/>
      <c r="BC1197" s="73"/>
      <c r="BD1197" s="73"/>
      <c r="BE1197" s="73"/>
      <c r="BF1197" s="73"/>
      <c r="BG1197" s="73"/>
      <c r="BH1197" s="73"/>
      <c r="BI1197" s="73"/>
      <c r="BJ1197" s="74"/>
      <c r="BK1197" s="76"/>
    </row>
    <row r="1198" spans="34:63" x14ac:dyDescent="0.25">
      <c r="AH1198" s="69"/>
      <c r="AI1198" s="70"/>
      <c r="AJ1198" s="70"/>
      <c r="AK1198" s="71"/>
      <c r="AL1198" s="70"/>
      <c r="AM1198" s="72"/>
      <c r="AN1198" s="70"/>
      <c r="AO1198" s="70"/>
      <c r="AP1198" s="73"/>
      <c r="AQ1198" s="77"/>
      <c r="AR1198" s="71"/>
      <c r="AS1198" s="76"/>
      <c r="AT1198" s="74"/>
      <c r="AU1198" s="73"/>
      <c r="AV1198" s="74"/>
      <c r="AW1198" s="76"/>
      <c r="AX1198" s="76"/>
      <c r="AY1198" s="76"/>
      <c r="AZ1198" s="76"/>
      <c r="BA1198" s="73"/>
      <c r="BB1198" s="73"/>
      <c r="BC1198" s="73"/>
      <c r="BD1198" s="76"/>
      <c r="BE1198" s="73"/>
      <c r="BF1198" s="76"/>
      <c r="BG1198" s="73"/>
      <c r="BH1198" s="76"/>
      <c r="BI1198" s="76"/>
      <c r="BJ1198" s="74"/>
      <c r="BK1198" s="76"/>
    </row>
    <row r="1199" spans="34:63" x14ac:dyDescent="0.25">
      <c r="AH1199" s="69"/>
      <c r="AI1199" s="70"/>
      <c r="AJ1199" s="70"/>
      <c r="AK1199" s="71"/>
      <c r="AL1199" s="70"/>
      <c r="AM1199" s="72"/>
      <c r="AN1199" s="70"/>
      <c r="AO1199" s="70"/>
      <c r="AP1199" s="73"/>
      <c r="AQ1199" s="77"/>
      <c r="AR1199" s="71"/>
      <c r="AS1199" s="76"/>
      <c r="AT1199" s="74"/>
      <c r="AU1199" s="73"/>
      <c r="AV1199" s="74"/>
      <c r="AW1199" s="76"/>
      <c r="AX1199" s="76"/>
      <c r="AY1199" s="76"/>
      <c r="AZ1199" s="76"/>
      <c r="BA1199" s="73"/>
      <c r="BB1199" s="73"/>
      <c r="BC1199" s="73"/>
      <c r="BD1199" s="76"/>
      <c r="BE1199" s="73"/>
      <c r="BF1199" s="76"/>
      <c r="BG1199" s="73"/>
      <c r="BH1199" s="76"/>
      <c r="BI1199" s="76"/>
      <c r="BJ1199" s="74"/>
      <c r="BK1199" s="76"/>
    </row>
    <row r="1200" spans="34:63" x14ac:dyDescent="0.25">
      <c r="AH1200" s="69"/>
      <c r="AI1200" s="70"/>
      <c r="AJ1200" s="70"/>
      <c r="AK1200" s="71"/>
      <c r="AL1200" s="70"/>
      <c r="AM1200" s="72"/>
      <c r="AN1200" s="70"/>
      <c r="AO1200" s="70"/>
      <c r="AP1200" s="77"/>
      <c r="AQ1200" s="77"/>
      <c r="AR1200" s="71"/>
      <c r="AS1200" s="76"/>
      <c r="AT1200" s="74"/>
      <c r="AU1200" s="73"/>
      <c r="AV1200" s="74"/>
      <c r="AW1200" s="76"/>
      <c r="AX1200" s="76"/>
      <c r="AY1200" s="76"/>
      <c r="AZ1200" s="76"/>
      <c r="BA1200" s="73"/>
      <c r="BB1200" s="73"/>
      <c r="BC1200" s="76"/>
      <c r="BD1200" s="76"/>
      <c r="BE1200" s="76"/>
      <c r="BF1200" s="76"/>
      <c r="BG1200" s="76"/>
      <c r="BH1200" s="76"/>
      <c r="BI1200" s="76"/>
      <c r="BJ1200" s="74"/>
      <c r="BK1200" s="76"/>
    </row>
    <row r="1201" spans="34:63" x14ac:dyDescent="0.25">
      <c r="AH1201" s="69"/>
      <c r="AI1201" s="70"/>
      <c r="AJ1201" s="70"/>
      <c r="AK1201" s="71"/>
      <c r="AL1201" s="70"/>
      <c r="AM1201" s="72"/>
      <c r="AN1201" s="70"/>
      <c r="AO1201" s="70"/>
      <c r="AP1201" s="73"/>
      <c r="AQ1201" s="73"/>
      <c r="AR1201" s="71"/>
      <c r="AS1201" s="73"/>
      <c r="AT1201" s="74"/>
      <c r="AU1201" s="73"/>
      <c r="AV1201" s="74"/>
      <c r="AW1201" s="76"/>
      <c r="AX1201" s="76"/>
      <c r="AY1201" s="76"/>
      <c r="AZ1201" s="76"/>
      <c r="BA1201" s="73"/>
      <c r="BB1201" s="73"/>
      <c r="BC1201" s="73"/>
      <c r="BD1201" s="76"/>
      <c r="BE1201" s="73"/>
      <c r="BF1201" s="76"/>
      <c r="BG1201" s="73"/>
      <c r="BH1201" s="76"/>
      <c r="BI1201" s="76"/>
      <c r="BJ1201" s="74"/>
      <c r="BK1201" s="73"/>
    </row>
    <row r="1202" spans="34:63" x14ac:dyDescent="0.25">
      <c r="AH1202" s="69"/>
      <c r="AI1202" s="70"/>
      <c r="AJ1202" s="70"/>
      <c r="AK1202" s="71"/>
      <c r="AL1202" s="70"/>
      <c r="AM1202" s="72"/>
      <c r="AN1202" s="70"/>
      <c r="AO1202" s="70"/>
      <c r="AP1202" s="73"/>
      <c r="AQ1202" s="73"/>
      <c r="AR1202" s="71"/>
      <c r="AS1202" s="73"/>
      <c r="AT1202" s="74"/>
      <c r="AU1202" s="73"/>
      <c r="AV1202" s="74"/>
      <c r="AW1202" s="76"/>
      <c r="AX1202" s="76"/>
      <c r="AY1202" s="76"/>
      <c r="AZ1202" s="76"/>
      <c r="BA1202" s="73"/>
      <c r="BB1202" s="73"/>
      <c r="BC1202" s="73"/>
      <c r="BD1202" s="76"/>
      <c r="BE1202" s="73"/>
      <c r="BF1202" s="76"/>
      <c r="BG1202" s="73"/>
      <c r="BH1202" s="76"/>
      <c r="BI1202" s="76"/>
      <c r="BJ1202" s="74"/>
      <c r="BK1202" s="73"/>
    </row>
    <row r="1203" spans="34:63" x14ac:dyDescent="0.25">
      <c r="AH1203" s="69"/>
      <c r="AI1203" s="70"/>
      <c r="AJ1203" s="70"/>
      <c r="AK1203" s="71"/>
      <c r="AL1203" s="70"/>
      <c r="AM1203" s="72"/>
      <c r="AN1203" s="70"/>
      <c r="AO1203" s="70"/>
      <c r="AP1203" s="77"/>
      <c r="AQ1203" s="77"/>
      <c r="AR1203" s="71"/>
      <c r="AS1203" s="76"/>
      <c r="AT1203" s="74"/>
      <c r="AU1203" s="73"/>
      <c r="AV1203" s="74"/>
      <c r="AW1203" s="73"/>
      <c r="AX1203" s="73"/>
      <c r="AY1203" s="73"/>
      <c r="AZ1203" s="73"/>
      <c r="BA1203" s="73"/>
      <c r="BB1203" s="73"/>
      <c r="BC1203" s="73"/>
      <c r="BD1203" s="73"/>
      <c r="BE1203" s="73"/>
      <c r="BF1203" s="73"/>
      <c r="BG1203" s="73"/>
      <c r="BH1203" s="73"/>
      <c r="BI1203" s="73"/>
      <c r="BJ1203" s="74"/>
      <c r="BK1203" s="76"/>
    </row>
    <row r="1204" spans="34:63" x14ac:dyDescent="0.25">
      <c r="AH1204" s="69"/>
      <c r="AI1204" s="70"/>
      <c r="AJ1204" s="70"/>
      <c r="AK1204" s="71"/>
      <c r="AL1204" s="70"/>
      <c r="AM1204" s="72"/>
      <c r="AN1204" s="70"/>
      <c r="AO1204" s="70"/>
      <c r="AP1204" s="73"/>
      <c r="AQ1204" s="73"/>
      <c r="AR1204" s="71"/>
      <c r="AS1204" s="73"/>
      <c r="AT1204" s="74"/>
      <c r="AU1204" s="73"/>
      <c r="AV1204" s="74"/>
      <c r="AW1204" s="73"/>
      <c r="AX1204" s="73"/>
      <c r="AY1204" s="73"/>
      <c r="AZ1204" s="73"/>
      <c r="BA1204" s="73"/>
      <c r="BB1204" s="73"/>
      <c r="BC1204" s="73"/>
      <c r="BD1204" s="73"/>
      <c r="BE1204" s="73"/>
      <c r="BF1204" s="73"/>
      <c r="BG1204" s="73"/>
      <c r="BH1204" s="73"/>
      <c r="BI1204" s="73"/>
      <c r="BJ1204" s="74"/>
      <c r="BK1204" s="73"/>
    </row>
    <row r="1205" spans="34:63" x14ac:dyDescent="0.25">
      <c r="AH1205" s="69"/>
      <c r="AI1205" s="70"/>
      <c r="AJ1205" s="70"/>
      <c r="AK1205" s="71"/>
      <c r="AL1205" s="70"/>
      <c r="AM1205" s="72"/>
      <c r="AN1205" s="70"/>
      <c r="AO1205" s="70"/>
      <c r="AP1205" s="73"/>
      <c r="AQ1205" s="73"/>
      <c r="AR1205" s="71"/>
      <c r="AS1205" s="73"/>
      <c r="AT1205" s="74"/>
      <c r="AU1205" s="73"/>
      <c r="AV1205" s="74"/>
      <c r="AW1205" s="76"/>
      <c r="AX1205" s="76"/>
      <c r="AY1205" s="76"/>
      <c r="AZ1205" s="76"/>
      <c r="BA1205" s="73"/>
      <c r="BB1205" s="73"/>
      <c r="BC1205" s="76"/>
      <c r="BD1205" s="76"/>
      <c r="BE1205" s="76"/>
      <c r="BF1205" s="76"/>
      <c r="BG1205" s="76"/>
      <c r="BH1205" s="76"/>
      <c r="BI1205" s="76"/>
      <c r="BJ1205" s="74"/>
      <c r="BK1205" s="73"/>
    </row>
    <row r="1206" spans="34:63" x14ac:dyDescent="0.25">
      <c r="AH1206" s="69"/>
      <c r="AI1206" s="70"/>
      <c r="AJ1206" s="70"/>
      <c r="AK1206" s="71"/>
      <c r="AL1206" s="70"/>
      <c r="AM1206" s="72"/>
      <c r="AN1206" s="70"/>
      <c r="AO1206" s="70"/>
      <c r="AP1206" s="77"/>
      <c r="AQ1206" s="77"/>
      <c r="AR1206" s="71"/>
      <c r="AS1206" s="76"/>
      <c r="AT1206" s="74"/>
      <c r="AU1206" s="73"/>
      <c r="AV1206" s="74"/>
      <c r="AW1206" s="76"/>
      <c r="AX1206" s="76"/>
      <c r="AY1206" s="76"/>
      <c r="AZ1206" s="76"/>
      <c r="BA1206" s="73"/>
      <c r="BB1206" s="73"/>
      <c r="BC1206" s="73"/>
      <c r="BD1206" s="76"/>
      <c r="BE1206" s="73"/>
      <c r="BF1206" s="76"/>
      <c r="BG1206" s="73"/>
      <c r="BH1206" s="76"/>
      <c r="BI1206" s="76"/>
      <c r="BJ1206" s="74"/>
      <c r="BK1206" s="76"/>
    </row>
    <row r="1207" spans="34:63" x14ac:dyDescent="0.25">
      <c r="AH1207" s="69"/>
      <c r="AI1207" s="70"/>
      <c r="AJ1207" s="70"/>
      <c r="AK1207" s="71"/>
      <c r="AL1207" s="70"/>
      <c r="AM1207" s="72"/>
      <c r="AN1207" s="70"/>
      <c r="AO1207" s="70"/>
      <c r="AP1207" s="77"/>
      <c r="AQ1207" s="77"/>
      <c r="AR1207" s="71"/>
      <c r="AS1207" s="76"/>
      <c r="AT1207" s="74"/>
      <c r="AU1207" s="73"/>
      <c r="AV1207" s="74"/>
      <c r="AW1207" s="76"/>
      <c r="AX1207" s="76"/>
      <c r="AY1207" s="76"/>
      <c r="AZ1207" s="76"/>
      <c r="BA1207" s="73"/>
      <c r="BB1207" s="73"/>
      <c r="BC1207" s="73"/>
      <c r="BD1207" s="76"/>
      <c r="BE1207" s="73"/>
      <c r="BF1207" s="76"/>
      <c r="BG1207" s="73"/>
      <c r="BH1207" s="76"/>
      <c r="BI1207" s="76"/>
      <c r="BJ1207" s="74"/>
      <c r="BK1207" s="76"/>
    </row>
    <row r="1208" spans="34:63" x14ac:dyDescent="0.25">
      <c r="AH1208" s="69"/>
      <c r="AI1208" s="70"/>
      <c r="AJ1208" s="70"/>
      <c r="AK1208" s="71"/>
      <c r="AL1208" s="70"/>
      <c r="AM1208" s="72"/>
      <c r="AN1208" s="70"/>
      <c r="AO1208" s="70"/>
      <c r="AP1208" s="77"/>
      <c r="AQ1208" s="73"/>
      <c r="AR1208" s="71"/>
      <c r="AS1208" s="76"/>
      <c r="AT1208" s="74"/>
      <c r="AU1208" s="73"/>
      <c r="AV1208" s="74"/>
      <c r="AW1208" s="73"/>
      <c r="AX1208" s="73"/>
      <c r="AY1208" s="73"/>
      <c r="AZ1208" s="73"/>
      <c r="BA1208" s="73"/>
      <c r="BB1208" s="73"/>
      <c r="BC1208" s="73"/>
      <c r="BD1208" s="73"/>
      <c r="BE1208" s="73"/>
      <c r="BF1208" s="73"/>
      <c r="BG1208" s="73"/>
      <c r="BH1208" s="73"/>
      <c r="BI1208" s="73"/>
      <c r="BJ1208" s="74"/>
      <c r="BK1208" s="76"/>
    </row>
    <row r="1209" spans="34:63" x14ac:dyDescent="0.25">
      <c r="AH1209" s="69"/>
      <c r="AI1209" s="70"/>
      <c r="AJ1209" s="70"/>
      <c r="AK1209" s="71"/>
      <c r="AL1209" s="70"/>
      <c r="AM1209" s="72"/>
      <c r="AN1209" s="70"/>
      <c r="AO1209" s="70"/>
      <c r="AP1209" s="77"/>
      <c r="AQ1209" s="77"/>
      <c r="AR1209" s="71"/>
      <c r="AS1209" s="76"/>
      <c r="AT1209" s="74"/>
      <c r="AU1209" s="73"/>
      <c r="AV1209" s="74"/>
      <c r="AW1209" s="73"/>
      <c r="AX1209" s="73"/>
      <c r="AY1209" s="73"/>
      <c r="AZ1209" s="73"/>
      <c r="BA1209" s="73"/>
      <c r="BB1209" s="73"/>
      <c r="BC1209" s="73"/>
      <c r="BD1209" s="73"/>
      <c r="BE1209" s="73"/>
      <c r="BF1209" s="73"/>
      <c r="BG1209" s="73"/>
      <c r="BH1209" s="73"/>
      <c r="BI1209" s="73"/>
      <c r="BJ1209" s="74"/>
      <c r="BK1209" s="76"/>
    </row>
    <row r="1210" spans="34:63" x14ac:dyDescent="0.25">
      <c r="AH1210" s="69"/>
      <c r="AI1210" s="70"/>
      <c r="AJ1210" s="70"/>
      <c r="AK1210" s="71"/>
      <c r="AL1210" s="70"/>
      <c r="AM1210" s="72"/>
      <c r="AN1210" s="70"/>
      <c r="AO1210" s="70"/>
      <c r="AP1210" s="77"/>
      <c r="AQ1210" s="77"/>
      <c r="AR1210" s="71"/>
      <c r="AS1210" s="76"/>
      <c r="AT1210" s="74"/>
      <c r="AU1210" s="73"/>
      <c r="AV1210" s="74"/>
      <c r="AW1210" s="73"/>
      <c r="AX1210" s="73"/>
      <c r="AY1210" s="73"/>
      <c r="AZ1210" s="73"/>
      <c r="BA1210" s="73"/>
      <c r="BB1210" s="73"/>
      <c r="BC1210" s="76"/>
      <c r="BD1210" s="76"/>
      <c r="BE1210" s="76"/>
      <c r="BF1210" s="76"/>
      <c r="BG1210" s="76"/>
      <c r="BH1210" s="76"/>
      <c r="BI1210" s="73"/>
      <c r="BJ1210" s="74"/>
      <c r="BK1210" s="76"/>
    </row>
    <row r="1211" spans="34:63" x14ac:dyDescent="0.25">
      <c r="AH1211" s="69"/>
      <c r="AI1211" s="70"/>
      <c r="AJ1211" s="70"/>
      <c r="AK1211" s="71"/>
      <c r="AL1211" s="70"/>
      <c r="AM1211" s="72"/>
      <c r="AN1211" s="70"/>
      <c r="AO1211" s="70"/>
      <c r="AP1211" s="73"/>
      <c r="AQ1211" s="73"/>
      <c r="AR1211" s="71"/>
      <c r="AS1211" s="73"/>
      <c r="AT1211" s="74"/>
      <c r="AU1211" s="73"/>
      <c r="AV1211" s="74"/>
      <c r="AW1211" s="73"/>
      <c r="AX1211" s="73"/>
      <c r="AY1211" s="73"/>
      <c r="AZ1211" s="73"/>
      <c r="BA1211" s="73"/>
      <c r="BB1211" s="73"/>
      <c r="BC1211" s="73"/>
      <c r="BD1211" s="73"/>
      <c r="BE1211" s="73"/>
      <c r="BF1211" s="73"/>
      <c r="BG1211" s="73"/>
      <c r="BH1211" s="73"/>
      <c r="BI1211" s="73"/>
      <c r="BJ1211" s="74"/>
      <c r="BK1211" s="73"/>
    </row>
    <row r="1212" spans="34:63" x14ac:dyDescent="0.25">
      <c r="AH1212" s="69"/>
      <c r="AI1212" s="70"/>
      <c r="AJ1212" s="70"/>
      <c r="AK1212" s="71"/>
      <c r="AL1212" s="70"/>
      <c r="AM1212" s="72"/>
      <c r="AN1212" s="70"/>
      <c r="AO1212" s="70"/>
      <c r="AP1212" s="73"/>
      <c r="AQ1212" s="73"/>
      <c r="AR1212" s="71"/>
      <c r="AS1212" s="73"/>
      <c r="AT1212" s="74"/>
      <c r="AU1212" s="73"/>
      <c r="AV1212" s="74"/>
      <c r="AW1212" s="73"/>
      <c r="AX1212" s="73"/>
      <c r="AY1212" s="73"/>
      <c r="AZ1212" s="73"/>
      <c r="BA1212" s="73"/>
      <c r="BB1212" s="73"/>
      <c r="BC1212" s="73"/>
      <c r="BD1212" s="73"/>
      <c r="BE1212" s="73"/>
      <c r="BF1212" s="73"/>
      <c r="BG1212" s="73"/>
      <c r="BH1212" s="73"/>
      <c r="BI1212" s="73"/>
      <c r="BJ1212" s="74"/>
      <c r="BK1212" s="73"/>
    </row>
    <row r="1213" spans="34:63" x14ac:dyDescent="0.25">
      <c r="AH1213" s="69"/>
      <c r="AI1213" s="70"/>
      <c r="AJ1213" s="70"/>
      <c r="AK1213" s="71"/>
      <c r="AL1213" s="70"/>
      <c r="AM1213" s="72"/>
      <c r="AN1213" s="70"/>
      <c r="AO1213" s="70"/>
      <c r="AP1213" s="73"/>
      <c r="AQ1213" s="73"/>
      <c r="AR1213" s="71"/>
      <c r="AS1213" s="73"/>
      <c r="AT1213" s="74"/>
      <c r="AU1213" s="73"/>
      <c r="AV1213" s="74"/>
      <c r="AW1213" s="76"/>
      <c r="AX1213" s="76"/>
      <c r="AY1213" s="76"/>
      <c r="AZ1213" s="76"/>
      <c r="BA1213" s="73"/>
      <c r="BB1213" s="73"/>
      <c r="BC1213" s="76"/>
      <c r="BD1213" s="76"/>
      <c r="BE1213" s="76"/>
      <c r="BF1213" s="76"/>
      <c r="BG1213" s="76"/>
      <c r="BH1213" s="76"/>
      <c r="BI1213" s="76"/>
      <c r="BJ1213" s="74"/>
      <c r="BK1213" s="73"/>
    </row>
    <row r="1214" spans="34:63" x14ac:dyDescent="0.25">
      <c r="AH1214" s="69"/>
      <c r="AI1214" s="70"/>
      <c r="AJ1214" s="70"/>
      <c r="AK1214" s="71"/>
      <c r="AL1214" s="70"/>
      <c r="AM1214" s="72"/>
      <c r="AN1214" s="70"/>
      <c r="AO1214" s="70"/>
      <c r="AP1214" s="73"/>
      <c r="AQ1214" s="77"/>
      <c r="AR1214" s="71"/>
      <c r="AS1214" s="76"/>
      <c r="AT1214" s="74"/>
      <c r="AU1214" s="73"/>
      <c r="AV1214" s="74"/>
      <c r="AW1214" s="76"/>
      <c r="AX1214" s="76"/>
      <c r="AY1214" s="76"/>
      <c r="AZ1214" s="76"/>
      <c r="BA1214" s="73"/>
      <c r="BB1214" s="73"/>
      <c r="BC1214" s="76"/>
      <c r="BD1214" s="76"/>
      <c r="BE1214" s="76"/>
      <c r="BF1214" s="76"/>
      <c r="BG1214" s="76"/>
      <c r="BH1214" s="76"/>
      <c r="BI1214" s="76"/>
      <c r="BJ1214" s="74"/>
      <c r="BK1214" s="76"/>
    </row>
    <row r="1215" spans="34:63" x14ac:dyDescent="0.25">
      <c r="AH1215" s="69"/>
      <c r="AI1215" s="70"/>
      <c r="AJ1215" s="70"/>
      <c r="AK1215" s="71"/>
      <c r="AL1215" s="70"/>
      <c r="AM1215" s="72"/>
      <c r="AN1215" s="70"/>
      <c r="AO1215" s="70"/>
      <c r="AP1215" s="73"/>
      <c r="AQ1215" s="73"/>
      <c r="AR1215" s="71"/>
      <c r="AS1215" s="73"/>
      <c r="AT1215" s="74"/>
      <c r="AU1215" s="73"/>
      <c r="AV1215" s="74"/>
      <c r="AW1215" s="73"/>
      <c r="AX1215" s="73"/>
      <c r="AY1215" s="73"/>
      <c r="AZ1215" s="73"/>
      <c r="BA1215" s="73"/>
      <c r="BB1215" s="73"/>
      <c r="BC1215" s="73"/>
      <c r="BD1215" s="73"/>
      <c r="BE1215" s="73"/>
      <c r="BF1215" s="73"/>
      <c r="BG1215" s="73"/>
      <c r="BH1215" s="73"/>
      <c r="BI1215" s="73"/>
      <c r="BJ1215" s="74"/>
      <c r="BK1215" s="73"/>
    </row>
    <row r="1216" spans="34:63" x14ac:dyDescent="0.25">
      <c r="AH1216" s="69"/>
      <c r="AI1216" s="70"/>
      <c r="AJ1216" s="70"/>
      <c r="AK1216" s="71"/>
      <c r="AL1216" s="70"/>
      <c r="AM1216" s="72"/>
      <c r="AN1216" s="70"/>
      <c r="AO1216" s="70"/>
      <c r="AP1216" s="73"/>
      <c r="AQ1216" s="77"/>
      <c r="AR1216" s="71"/>
      <c r="AS1216" s="76"/>
      <c r="AT1216" s="74"/>
      <c r="AU1216" s="73"/>
      <c r="AV1216" s="74"/>
      <c r="AW1216" s="76"/>
      <c r="AX1216" s="76"/>
      <c r="AY1216" s="76"/>
      <c r="AZ1216" s="76"/>
      <c r="BA1216" s="73"/>
      <c r="BB1216" s="73"/>
      <c r="BC1216" s="76"/>
      <c r="BD1216" s="76"/>
      <c r="BE1216" s="76"/>
      <c r="BF1216" s="76"/>
      <c r="BG1216" s="76"/>
      <c r="BH1216" s="76"/>
      <c r="BI1216" s="76"/>
      <c r="BJ1216" s="74"/>
      <c r="BK1216" s="76"/>
    </row>
    <row r="1217" spans="34:63" x14ac:dyDescent="0.25">
      <c r="AH1217" s="69"/>
      <c r="AI1217" s="70"/>
      <c r="AJ1217" s="70"/>
      <c r="AK1217" s="71"/>
      <c r="AL1217" s="70"/>
      <c r="AM1217" s="72"/>
      <c r="AN1217" s="70"/>
      <c r="AO1217" s="70"/>
      <c r="AP1217" s="73"/>
      <c r="AQ1217" s="77"/>
      <c r="AR1217" s="71"/>
      <c r="AS1217" s="76"/>
      <c r="AT1217" s="74"/>
      <c r="AU1217" s="73"/>
      <c r="AV1217" s="74"/>
      <c r="AW1217" s="76"/>
      <c r="AX1217" s="76"/>
      <c r="AY1217" s="76"/>
      <c r="AZ1217" s="76"/>
      <c r="BA1217" s="73"/>
      <c r="BB1217" s="73"/>
      <c r="BC1217" s="76"/>
      <c r="BD1217" s="76"/>
      <c r="BE1217" s="76"/>
      <c r="BF1217" s="76"/>
      <c r="BG1217" s="76"/>
      <c r="BH1217" s="76"/>
      <c r="BI1217" s="76"/>
      <c r="BJ1217" s="74"/>
      <c r="BK1217" s="76"/>
    </row>
    <row r="1218" spans="34:63" x14ac:dyDescent="0.25">
      <c r="AH1218" s="69"/>
      <c r="AI1218" s="70"/>
      <c r="AJ1218" s="70"/>
      <c r="AK1218" s="71"/>
      <c r="AL1218" s="70"/>
      <c r="AM1218" s="72"/>
      <c r="AN1218" s="70"/>
      <c r="AO1218" s="70"/>
      <c r="AP1218" s="75"/>
      <c r="AQ1218" s="73"/>
      <c r="AR1218" s="71"/>
      <c r="AS1218" s="75"/>
      <c r="AT1218" s="74"/>
      <c r="AU1218" s="73"/>
      <c r="AV1218" s="74"/>
      <c r="AW1218" s="76"/>
      <c r="AX1218" s="76"/>
      <c r="AY1218" s="76"/>
      <c r="AZ1218" s="76"/>
      <c r="BA1218" s="73"/>
      <c r="BB1218" s="73"/>
      <c r="BC1218" s="76"/>
      <c r="BD1218" s="76"/>
      <c r="BE1218" s="76"/>
      <c r="BF1218" s="76"/>
      <c r="BG1218" s="76"/>
      <c r="BH1218" s="76"/>
      <c r="BI1218" s="76"/>
      <c r="BJ1218" s="74"/>
      <c r="BK1218" s="75"/>
    </row>
    <row r="1219" spans="34:63" x14ac:dyDescent="0.25">
      <c r="AH1219" s="69"/>
      <c r="AI1219" s="70"/>
      <c r="AJ1219" s="70"/>
      <c r="AK1219" s="71"/>
      <c r="AL1219" s="70"/>
      <c r="AM1219" s="72"/>
      <c r="AN1219" s="70"/>
      <c r="AO1219" s="70"/>
      <c r="AP1219" s="73"/>
      <c r="AQ1219" s="77"/>
      <c r="AR1219" s="71"/>
      <c r="AS1219" s="76"/>
      <c r="AT1219" s="74"/>
      <c r="AU1219" s="73"/>
      <c r="AV1219" s="74"/>
      <c r="AW1219" s="76"/>
      <c r="AX1219" s="76"/>
      <c r="AY1219" s="76"/>
      <c r="AZ1219" s="76"/>
      <c r="BA1219" s="73"/>
      <c r="BB1219" s="73"/>
      <c r="BC1219" s="76"/>
      <c r="BD1219" s="76"/>
      <c r="BE1219" s="76"/>
      <c r="BF1219" s="76"/>
      <c r="BG1219" s="76"/>
      <c r="BH1219" s="76"/>
      <c r="BI1219" s="76"/>
      <c r="BJ1219" s="74"/>
      <c r="BK1219" s="76"/>
    </row>
    <row r="1220" spans="34:63" x14ac:dyDescent="0.25">
      <c r="AH1220" s="69"/>
      <c r="AI1220" s="70"/>
      <c r="AJ1220" s="70"/>
      <c r="AK1220" s="75"/>
      <c r="AL1220" s="70"/>
      <c r="AM1220" s="72"/>
      <c r="AN1220" s="70"/>
      <c r="AO1220" s="70"/>
      <c r="AP1220" s="73"/>
      <c r="AQ1220" s="73"/>
      <c r="AR1220" s="71"/>
      <c r="AS1220" s="73"/>
      <c r="AT1220" s="74"/>
      <c r="AU1220" s="73"/>
      <c r="AV1220" s="74"/>
      <c r="AW1220" s="76"/>
      <c r="AX1220" s="76"/>
      <c r="AY1220" s="76"/>
      <c r="AZ1220" s="73"/>
      <c r="BA1220" s="73"/>
      <c r="BB1220" s="73"/>
      <c r="BC1220" s="73"/>
      <c r="BD1220" s="73"/>
      <c r="BE1220" s="73"/>
      <c r="BF1220" s="73"/>
      <c r="BG1220" s="73"/>
      <c r="BH1220" s="73"/>
      <c r="BI1220" s="73"/>
      <c r="BJ1220" s="75"/>
      <c r="BK1220" s="73"/>
    </row>
    <row r="1221" spans="34:63" x14ac:dyDescent="0.25">
      <c r="AH1221" s="69"/>
      <c r="AI1221" s="70"/>
      <c r="AJ1221" s="70"/>
      <c r="AK1221" s="71"/>
      <c r="AL1221" s="70"/>
      <c r="AM1221" s="72"/>
      <c r="AN1221" s="70"/>
      <c r="AO1221" s="70"/>
      <c r="AP1221" s="77"/>
      <c r="AQ1221" s="77"/>
      <c r="AR1221" s="71"/>
      <c r="AS1221" s="76"/>
      <c r="AT1221" s="74"/>
      <c r="AU1221" s="73"/>
      <c r="AV1221" s="74"/>
      <c r="AW1221" s="76"/>
      <c r="AX1221" s="76"/>
      <c r="AY1221" s="76"/>
      <c r="AZ1221" s="76"/>
      <c r="BA1221" s="73"/>
      <c r="BB1221" s="73"/>
      <c r="BC1221" s="76"/>
      <c r="BD1221" s="76"/>
      <c r="BE1221" s="76"/>
      <c r="BF1221" s="76"/>
      <c r="BG1221" s="76"/>
      <c r="BH1221" s="76"/>
      <c r="BI1221" s="76"/>
      <c r="BJ1221" s="74"/>
      <c r="BK1221" s="76"/>
    </row>
    <row r="1222" spans="34:63" x14ac:dyDescent="0.25">
      <c r="AH1222" s="69"/>
      <c r="AI1222" s="70"/>
      <c r="AJ1222" s="70"/>
      <c r="AK1222" s="71"/>
      <c r="AL1222" s="70"/>
      <c r="AM1222" s="72"/>
      <c r="AN1222" s="70"/>
      <c r="AO1222" s="70"/>
      <c r="AP1222" s="73"/>
      <c r="AQ1222" s="77"/>
      <c r="AR1222" s="71"/>
      <c r="AS1222" s="76"/>
      <c r="AT1222" s="74"/>
      <c r="AU1222" s="73"/>
      <c r="AV1222" s="74"/>
      <c r="AW1222" s="76"/>
      <c r="AX1222" s="76"/>
      <c r="AY1222" s="76"/>
      <c r="AZ1222" s="76"/>
      <c r="BA1222" s="73"/>
      <c r="BB1222" s="73"/>
      <c r="BC1222" s="73"/>
      <c r="BD1222" s="76"/>
      <c r="BE1222" s="73"/>
      <c r="BF1222" s="76"/>
      <c r="BG1222" s="73"/>
      <c r="BH1222" s="76"/>
      <c r="BI1222" s="76"/>
      <c r="BJ1222" s="74"/>
      <c r="BK1222" s="76"/>
    </row>
    <row r="1223" spans="34:63" x14ac:dyDescent="0.25">
      <c r="AH1223" s="69"/>
      <c r="AI1223" s="70"/>
      <c r="AJ1223" s="70"/>
      <c r="AK1223" s="71"/>
      <c r="AL1223" s="70"/>
      <c r="AM1223" s="72"/>
      <c r="AN1223" s="70"/>
      <c r="AO1223" s="70"/>
      <c r="AP1223" s="73"/>
      <c r="AQ1223" s="73"/>
      <c r="AR1223" s="71"/>
      <c r="AS1223" s="73"/>
      <c r="AT1223" s="74"/>
      <c r="AU1223" s="73"/>
      <c r="AV1223" s="74"/>
      <c r="AW1223" s="73"/>
      <c r="AX1223" s="73"/>
      <c r="AY1223" s="73"/>
      <c r="AZ1223" s="73"/>
      <c r="BA1223" s="73"/>
      <c r="BB1223" s="73"/>
      <c r="BC1223" s="73"/>
      <c r="BD1223" s="73"/>
      <c r="BE1223" s="73"/>
      <c r="BF1223" s="73"/>
      <c r="BG1223" s="73"/>
      <c r="BH1223" s="73"/>
      <c r="BI1223" s="73"/>
      <c r="BJ1223" s="74"/>
      <c r="BK1223" s="73"/>
    </row>
    <row r="1224" spans="34:63" x14ac:dyDescent="0.25">
      <c r="AH1224" s="69"/>
      <c r="AI1224" s="70"/>
      <c r="AJ1224" s="70"/>
      <c r="AK1224" s="71"/>
      <c r="AL1224" s="70"/>
      <c r="AM1224" s="72"/>
      <c r="AN1224" s="70"/>
      <c r="AO1224" s="70"/>
      <c r="AP1224" s="73"/>
      <c r="AQ1224" s="77"/>
      <c r="AR1224" s="71"/>
      <c r="AS1224" s="76"/>
      <c r="AT1224" s="74"/>
      <c r="AU1224" s="73"/>
      <c r="AV1224" s="74"/>
      <c r="AW1224" s="73"/>
      <c r="AX1224" s="73"/>
      <c r="AY1224" s="73"/>
      <c r="AZ1224" s="73"/>
      <c r="BA1224" s="73"/>
      <c r="BB1224" s="73"/>
      <c r="BC1224" s="73"/>
      <c r="BD1224" s="73"/>
      <c r="BE1224" s="73"/>
      <c r="BF1224" s="73"/>
      <c r="BG1224" s="73"/>
      <c r="BH1224" s="73"/>
      <c r="BI1224" s="73"/>
      <c r="BJ1224" s="74"/>
      <c r="BK1224" s="76"/>
    </row>
    <row r="1225" spans="34:63" x14ac:dyDescent="0.25">
      <c r="AH1225" s="69"/>
      <c r="AI1225" s="70"/>
      <c r="AJ1225" s="70"/>
      <c r="AK1225" s="75"/>
      <c r="AL1225" s="70"/>
      <c r="AM1225" s="72"/>
      <c r="AN1225" s="70"/>
      <c r="AO1225" s="70"/>
      <c r="AP1225" s="73"/>
      <c r="AQ1225" s="73"/>
      <c r="AR1225" s="71"/>
      <c r="AS1225" s="73"/>
      <c r="AT1225" s="74"/>
      <c r="AU1225" s="73"/>
      <c r="AV1225" s="74"/>
      <c r="AW1225" s="76"/>
      <c r="AX1225" s="76"/>
      <c r="AY1225" s="76"/>
      <c r="AZ1225" s="73"/>
      <c r="BA1225" s="73"/>
      <c r="BB1225" s="73"/>
      <c r="BC1225" s="73"/>
      <c r="BD1225" s="73"/>
      <c r="BE1225" s="73"/>
      <c r="BF1225" s="73"/>
      <c r="BG1225" s="73"/>
      <c r="BH1225" s="73"/>
      <c r="BI1225" s="73"/>
      <c r="BJ1225" s="75"/>
      <c r="BK1225" s="73"/>
    </row>
    <row r="1226" spans="34:63" x14ac:dyDescent="0.25">
      <c r="AH1226" s="69"/>
      <c r="AI1226" s="70"/>
      <c r="AJ1226" s="70"/>
      <c r="AK1226" s="71"/>
      <c r="AL1226" s="70"/>
      <c r="AM1226" s="72"/>
      <c r="AN1226" s="70"/>
      <c r="AO1226" s="70"/>
      <c r="AP1226" s="73"/>
      <c r="AQ1226" s="77"/>
      <c r="AR1226" s="71"/>
      <c r="AS1226" s="76"/>
      <c r="AT1226" s="74"/>
      <c r="AU1226" s="73"/>
      <c r="AV1226" s="74"/>
      <c r="AW1226" s="76"/>
      <c r="AX1226" s="76"/>
      <c r="AY1226" s="76"/>
      <c r="AZ1226" s="76"/>
      <c r="BA1226" s="73"/>
      <c r="BB1226" s="73"/>
      <c r="BC1226" s="73"/>
      <c r="BD1226" s="73"/>
      <c r="BE1226" s="73"/>
      <c r="BF1226" s="73"/>
      <c r="BG1226" s="73"/>
      <c r="BH1226" s="73"/>
      <c r="BI1226" s="76"/>
      <c r="BJ1226" s="74"/>
      <c r="BK1226" s="76"/>
    </row>
    <row r="1227" spans="34:63" x14ac:dyDescent="0.25">
      <c r="AH1227" s="69"/>
      <c r="AI1227" s="70"/>
      <c r="AJ1227" s="70"/>
      <c r="AK1227" s="71"/>
      <c r="AL1227" s="70"/>
      <c r="AM1227" s="72"/>
      <c r="AN1227" s="70"/>
      <c r="AO1227" s="70"/>
      <c r="AP1227" s="73"/>
      <c r="AQ1227" s="77"/>
      <c r="AR1227" s="71"/>
      <c r="AS1227" s="76"/>
      <c r="AT1227" s="74"/>
      <c r="AU1227" s="73"/>
      <c r="AV1227" s="74"/>
      <c r="AW1227" s="76"/>
      <c r="AX1227" s="76"/>
      <c r="AY1227" s="76"/>
      <c r="AZ1227" s="76"/>
      <c r="BA1227" s="73"/>
      <c r="BB1227" s="73"/>
      <c r="BC1227" s="73"/>
      <c r="BD1227" s="76"/>
      <c r="BE1227" s="73"/>
      <c r="BF1227" s="76"/>
      <c r="BG1227" s="73"/>
      <c r="BH1227" s="76"/>
      <c r="BI1227" s="76"/>
      <c r="BJ1227" s="74"/>
      <c r="BK1227" s="76"/>
    </row>
    <row r="1228" spans="34:63" x14ac:dyDescent="0.25">
      <c r="AH1228" s="69"/>
      <c r="AI1228" s="70"/>
      <c r="AJ1228" s="70"/>
      <c r="AK1228" s="71"/>
      <c r="AL1228" s="70"/>
      <c r="AM1228" s="72"/>
      <c r="AN1228" s="70"/>
      <c r="AO1228" s="70"/>
      <c r="AP1228" s="71"/>
      <c r="AQ1228" s="77"/>
      <c r="AR1228" s="71"/>
      <c r="AS1228" s="74"/>
      <c r="AT1228" s="74"/>
      <c r="AU1228" s="73"/>
      <c r="AV1228" s="74"/>
      <c r="AW1228" s="73"/>
      <c r="AX1228" s="73"/>
      <c r="AY1228" s="73"/>
      <c r="AZ1228" s="73"/>
      <c r="BA1228" s="73"/>
      <c r="BB1228" s="73"/>
      <c r="BC1228" s="73"/>
      <c r="BD1228" s="73"/>
      <c r="BE1228" s="73"/>
      <c r="BF1228" s="73"/>
      <c r="BG1228" s="73"/>
      <c r="BH1228" s="73"/>
      <c r="BI1228" s="73"/>
      <c r="BJ1228" s="74"/>
      <c r="BK1228" s="74"/>
    </row>
    <row r="1229" spans="34:63" x14ac:dyDescent="0.25">
      <c r="AH1229" s="69"/>
      <c r="AI1229" s="70"/>
      <c r="AJ1229" s="70"/>
      <c r="AK1229" s="71"/>
      <c r="AL1229" s="70"/>
      <c r="AM1229" s="72"/>
      <c r="AN1229" s="70"/>
      <c r="AO1229" s="70"/>
      <c r="AP1229" s="77"/>
      <c r="AQ1229" s="77"/>
      <c r="AR1229" s="71"/>
      <c r="AS1229" s="76"/>
      <c r="AT1229" s="74"/>
      <c r="AU1229" s="73"/>
      <c r="AV1229" s="74"/>
      <c r="AW1229" s="76"/>
      <c r="AX1229" s="76"/>
      <c r="AY1229" s="76"/>
      <c r="AZ1229" s="76"/>
      <c r="BA1229" s="73"/>
      <c r="BB1229" s="73"/>
      <c r="BC1229" s="73"/>
      <c r="BD1229" s="76"/>
      <c r="BE1229" s="73"/>
      <c r="BF1229" s="76"/>
      <c r="BG1229" s="73"/>
      <c r="BH1229" s="76"/>
      <c r="BI1229" s="76"/>
      <c r="BJ1229" s="74"/>
      <c r="BK1229" s="76"/>
    </row>
    <row r="1230" spans="34:63" x14ac:dyDescent="0.25">
      <c r="AH1230" s="69"/>
      <c r="AI1230" s="70"/>
      <c r="AJ1230" s="70"/>
      <c r="AK1230" s="71"/>
      <c r="AL1230" s="70"/>
      <c r="AM1230" s="72"/>
      <c r="AN1230" s="70"/>
      <c r="AO1230" s="70"/>
      <c r="AP1230" s="77"/>
      <c r="AQ1230" s="73"/>
      <c r="AR1230" s="71"/>
      <c r="AS1230" s="76"/>
      <c r="AT1230" s="74"/>
      <c r="AU1230" s="73"/>
      <c r="AV1230" s="74"/>
      <c r="AW1230" s="73"/>
      <c r="AX1230" s="73"/>
      <c r="AY1230" s="73"/>
      <c r="AZ1230" s="73"/>
      <c r="BA1230" s="73"/>
      <c r="BB1230" s="73"/>
      <c r="BC1230" s="73"/>
      <c r="BD1230" s="73"/>
      <c r="BE1230" s="73"/>
      <c r="BF1230" s="73"/>
      <c r="BG1230" s="73"/>
      <c r="BH1230" s="73"/>
      <c r="BI1230" s="73"/>
      <c r="BJ1230" s="74"/>
      <c r="BK1230" s="76"/>
    </row>
    <row r="1231" spans="34:63" x14ac:dyDescent="0.25">
      <c r="AH1231" s="69"/>
      <c r="AI1231" s="70"/>
      <c r="AJ1231" s="70"/>
      <c r="AK1231" s="71"/>
      <c r="AL1231" s="70"/>
      <c r="AM1231" s="72"/>
      <c r="AN1231" s="70"/>
      <c r="AO1231" s="70"/>
      <c r="AP1231" s="77"/>
      <c r="AQ1231" s="77"/>
      <c r="AR1231" s="71"/>
      <c r="AS1231" s="76"/>
      <c r="AT1231" s="74"/>
      <c r="AU1231" s="73"/>
      <c r="AV1231" s="74"/>
      <c r="AW1231" s="76"/>
      <c r="AX1231" s="76"/>
      <c r="AY1231" s="76"/>
      <c r="AZ1231" s="76"/>
      <c r="BA1231" s="73"/>
      <c r="BB1231" s="73"/>
      <c r="BC1231" s="76"/>
      <c r="BD1231" s="76"/>
      <c r="BE1231" s="76"/>
      <c r="BF1231" s="76"/>
      <c r="BG1231" s="76"/>
      <c r="BH1231" s="76"/>
      <c r="BI1231" s="76"/>
      <c r="BJ1231" s="74"/>
      <c r="BK1231" s="76"/>
    </row>
    <row r="1232" spans="34:63" x14ac:dyDescent="0.25">
      <c r="AH1232" s="69"/>
      <c r="AI1232" s="70"/>
      <c r="AJ1232" s="70"/>
      <c r="AK1232" s="71"/>
      <c r="AL1232" s="70"/>
      <c r="AM1232" s="72"/>
      <c r="AN1232" s="70"/>
      <c r="AO1232" s="70"/>
      <c r="AP1232" s="73"/>
      <c r="AQ1232" s="73"/>
      <c r="AR1232" s="71"/>
      <c r="AS1232" s="73"/>
      <c r="AT1232" s="74"/>
      <c r="AU1232" s="73"/>
      <c r="AV1232" s="74"/>
      <c r="AW1232" s="73"/>
      <c r="AX1232" s="73"/>
      <c r="AY1232" s="73"/>
      <c r="AZ1232" s="73"/>
      <c r="BA1232" s="73"/>
      <c r="BB1232" s="73"/>
      <c r="BC1232" s="73"/>
      <c r="BD1232" s="73"/>
      <c r="BE1232" s="73"/>
      <c r="BF1232" s="73"/>
      <c r="BG1232" s="73"/>
      <c r="BH1232" s="73"/>
      <c r="BI1232" s="73"/>
      <c r="BJ1232" s="74"/>
      <c r="BK1232" s="73"/>
    </row>
    <row r="1233" spans="34:63" x14ac:dyDescent="0.25">
      <c r="AH1233" s="69"/>
      <c r="AI1233" s="70"/>
      <c r="AJ1233" s="70"/>
      <c r="AK1233" s="71"/>
      <c r="AL1233" s="70"/>
      <c r="AM1233" s="72"/>
      <c r="AN1233" s="70"/>
      <c r="AO1233" s="70"/>
      <c r="AP1233" s="77"/>
      <c r="AQ1233" s="77"/>
      <c r="AR1233" s="71"/>
      <c r="AS1233" s="76"/>
      <c r="AT1233" s="74"/>
      <c r="AU1233" s="73"/>
      <c r="AV1233" s="74"/>
      <c r="AW1233" s="76"/>
      <c r="AX1233" s="76"/>
      <c r="AY1233" s="76"/>
      <c r="AZ1233" s="76"/>
      <c r="BA1233" s="73"/>
      <c r="BB1233" s="73"/>
      <c r="BC1233" s="73"/>
      <c r="BD1233" s="73"/>
      <c r="BE1233" s="73"/>
      <c r="BF1233" s="73"/>
      <c r="BG1233" s="73"/>
      <c r="BH1233" s="73"/>
      <c r="BI1233" s="76"/>
      <c r="BJ1233" s="74"/>
      <c r="BK1233" s="76"/>
    </row>
    <row r="1234" spans="34:63" x14ac:dyDescent="0.25">
      <c r="AH1234" s="69"/>
      <c r="AI1234" s="70"/>
      <c r="AJ1234" s="70"/>
      <c r="AK1234" s="71"/>
      <c r="AL1234" s="70"/>
      <c r="AM1234" s="72"/>
      <c r="AN1234" s="70"/>
      <c r="AO1234" s="70"/>
      <c r="AP1234" s="77"/>
      <c r="AQ1234" s="73"/>
      <c r="AR1234" s="71"/>
      <c r="AS1234" s="76"/>
      <c r="AT1234" s="74"/>
      <c r="AU1234" s="73"/>
      <c r="AV1234" s="74"/>
      <c r="AW1234" s="73"/>
      <c r="AX1234" s="73"/>
      <c r="AY1234" s="73"/>
      <c r="AZ1234" s="73"/>
      <c r="BA1234" s="73"/>
      <c r="BB1234" s="73"/>
      <c r="BC1234" s="73"/>
      <c r="BD1234" s="73"/>
      <c r="BE1234" s="73"/>
      <c r="BF1234" s="73"/>
      <c r="BG1234" s="73"/>
      <c r="BH1234" s="73"/>
      <c r="BI1234" s="73"/>
      <c r="BJ1234" s="74"/>
      <c r="BK1234" s="76"/>
    </row>
    <row r="1235" spans="34:63" x14ac:dyDescent="0.25">
      <c r="AH1235" s="69"/>
      <c r="AI1235" s="70"/>
      <c r="AJ1235" s="70"/>
      <c r="AK1235" s="71"/>
      <c r="AL1235" s="70"/>
      <c r="AM1235" s="72"/>
      <c r="AN1235" s="70"/>
      <c r="AO1235" s="70"/>
      <c r="AP1235" s="77"/>
      <c r="AQ1235" s="73"/>
      <c r="AR1235" s="71"/>
      <c r="AS1235" s="76"/>
      <c r="AT1235" s="74"/>
      <c r="AU1235" s="73"/>
      <c r="AV1235" s="74"/>
      <c r="AW1235" s="73"/>
      <c r="AX1235" s="73"/>
      <c r="AY1235" s="73"/>
      <c r="AZ1235" s="73"/>
      <c r="BA1235" s="73"/>
      <c r="BB1235" s="73"/>
      <c r="BC1235" s="73"/>
      <c r="BD1235" s="73"/>
      <c r="BE1235" s="73"/>
      <c r="BF1235" s="73"/>
      <c r="BG1235" s="73"/>
      <c r="BH1235" s="73"/>
      <c r="BI1235" s="73"/>
      <c r="BJ1235" s="74"/>
      <c r="BK1235" s="76"/>
    </row>
    <row r="1236" spans="34:63" x14ac:dyDescent="0.25">
      <c r="AH1236" s="69"/>
      <c r="AI1236" s="70"/>
      <c r="AJ1236" s="70"/>
      <c r="AK1236" s="71"/>
      <c r="AL1236" s="70"/>
      <c r="AM1236" s="72"/>
      <c r="AN1236" s="70"/>
      <c r="AO1236" s="70"/>
      <c r="AP1236" s="71"/>
      <c r="AQ1236" s="71"/>
      <c r="AR1236" s="71"/>
      <c r="AS1236" s="74"/>
      <c r="AT1236" s="74"/>
      <c r="AU1236" s="73"/>
      <c r="AV1236" s="74"/>
      <c r="AW1236" s="76"/>
      <c r="AX1236" s="76"/>
      <c r="AY1236" s="76"/>
      <c r="AZ1236" s="76"/>
      <c r="BA1236" s="73"/>
      <c r="BB1236" s="73"/>
      <c r="BC1236" s="76"/>
      <c r="BD1236" s="76"/>
      <c r="BE1236" s="76"/>
      <c r="BF1236" s="76"/>
      <c r="BG1236" s="76"/>
      <c r="BH1236" s="76"/>
      <c r="BI1236" s="76"/>
      <c r="BJ1236" s="74"/>
      <c r="BK1236" s="74"/>
    </row>
    <row r="1237" spans="34:63" x14ac:dyDescent="0.25">
      <c r="AH1237" s="69"/>
      <c r="AI1237" s="70"/>
      <c r="AJ1237" s="70"/>
      <c r="AK1237" s="71"/>
      <c r="AL1237" s="70"/>
      <c r="AM1237" s="72"/>
      <c r="AN1237" s="70"/>
      <c r="AO1237" s="70"/>
      <c r="AP1237" s="73"/>
      <c r="AQ1237" s="77"/>
      <c r="AR1237" s="71"/>
      <c r="AS1237" s="76"/>
      <c r="AT1237" s="74"/>
      <c r="AU1237" s="73"/>
      <c r="AV1237" s="74"/>
      <c r="AW1237" s="76"/>
      <c r="AX1237" s="76"/>
      <c r="AY1237" s="76"/>
      <c r="AZ1237" s="76"/>
      <c r="BA1237" s="73"/>
      <c r="BB1237" s="73"/>
      <c r="BC1237" s="76"/>
      <c r="BD1237" s="76"/>
      <c r="BE1237" s="76"/>
      <c r="BF1237" s="76"/>
      <c r="BG1237" s="76"/>
      <c r="BH1237" s="76"/>
      <c r="BI1237" s="76"/>
      <c r="BJ1237" s="74"/>
      <c r="BK1237" s="76"/>
    </row>
    <row r="1238" spans="34:63" x14ac:dyDescent="0.25">
      <c r="AH1238" s="69"/>
      <c r="AI1238" s="70"/>
      <c r="AJ1238" s="70"/>
      <c r="AK1238" s="71"/>
      <c r="AL1238" s="70"/>
      <c r="AM1238" s="72"/>
      <c r="AN1238" s="70"/>
      <c r="AO1238" s="70"/>
      <c r="AP1238" s="77"/>
      <c r="AQ1238" s="77"/>
      <c r="AR1238" s="71"/>
      <c r="AS1238" s="76"/>
      <c r="AT1238" s="74"/>
      <c r="AU1238" s="73"/>
      <c r="AV1238" s="74"/>
      <c r="AW1238" s="76"/>
      <c r="AX1238" s="76"/>
      <c r="AY1238" s="76"/>
      <c r="AZ1238" s="76"/>
      <c r="BA1238" s="73"/>
      <c r="BB1238" s="73"/>
      <c r="BC1238" s="76"/>
      <c r="BD1238" s="76"/>
      <c r="BE1238" s="76"/>
      <c r="BF1238" s="76"/>
      <c r="BG1238" s="76"/>
      <c r="BH1238" s="76"/>
      <c r="BI1238" s="76"/>
      <c r="BJ1238" s="74"/>
      <c r="BK1238" s="76"/>
    </row>
    <row r="1239" spans="34:63" x14ac:dyDescent="0.25">
      <c r="AH1239" s="69"/>
      <c r="AI1239" s="70"/>
      <c r="AJ1239" s="70"/>
      <c r="AK1239" s="71"/>
      <c r="AL1239" s="70"/>
      <c r="AM1239" s="72"/>
      <c r="AN1239" s="70"/>
      <c r="AO1239" s="70"/>
      <c r="AP1239" s="77"/>
      <c r="AQ1239" s="77"/>
      <c r="AR1239" s="71"/>
      <c r="AS1239" s="76"/>
      <c r="AT1239" s="74"/>
      <c r="AU1239" s="73"/>
      <c r="AV1239" s="74"/>
      <c r="AW1239" s="76"/>
      <c r="AX1239" s="76"/>
      <c r="AY1239" s="76"/>
      <c r="AZ1239" s="76"/>
      <c r="BA1239" s="73"/>
      <c r="BB1239" s="73"/>
      <c r="BC1239" s="76"/>
      <c r="BD1239" s="76"/>
      <c r="BE1239" s="76"/>
      <c r="BF1239" s="76"/>
      <c r="BG1239" s="76"/>
      <c r="BH1239" s="76"/>
      <c r="BI1239" s="76"/>
      <c r="BJ1239" s="74"/>
      <c r="BK1239" s="76"/>
    </row>
    <row r="1240" spans="34:63" x14ac:dyDescent="0.25">
      <c r="AH1240" s="69"/>
      <c r="AI1240" s="70"/>
      <c r="AJ1240" s="70"/>
      <c r="AK1240" s="71"/>
      <c r="AL1240" s="70"/>
      <c r="AM1240" s="72"/>
      <c r="AN1240" s="70"/>
      <c r="AO1240" s="70"/>
      <c r="AP1240" s="77"/>
      <c r="AQ1240" s="77"/>
      <c r="AR1240" s="71"/>
      <c r="AS1240" s="76"/>
      <c r="AT1240" s="74"/>
      <c r="AU1240" s="73"/>
      <c r="AV1240" s="74"/>
      <c r="AW1240" s="76"/>
      <c r="AX1240" s="76"/>
      <c r="AY1240" s="76"/>
      <c r="AZ1240" s="76"/>
      <c r="BA1240" s="73"/>
      <c r="BB1240" s="73"/>
      <c r="BC1240" s="73"/>
      <c r="BD1240" s="73"/>
      <c r="BE1240" s="73"/>
      <c r="BF1240" s="73"/>
      <c r="BG1240" s="73"/>
      <c r="BH1240" s="73"/>
      <c r="BI1240" s="76"/>
      <c r="BJ1240" s="74"/>
      <c r="BK1240" s="76"/>
    </row>
    <row r="1241" spans="34:63" x14ac:dyDescent="0.25">
      <c r="AH1241" s="69"/>
      <c r="AI1241" s="70"/>
      <c r="AJ1241" s="70"/>
      <c r="AK1241" s="71"/>
      <c r="AL1241" s="70"/>
      <c r="AM1241" s="72"/>
      <c r="AN1241" s="70"/>
      <c r="AO1241" s="70"/>
      <c r="AP1241" s="71"/>
      <c r="AQ1241" s="77"/>
      <c r="AR1241" s="71"/>
      <c r="AS1241" s="74"/>
      <c r="AT1241" s="74"/>
      <c r="AU1241" s="73"/>
      <c r="AV1241" s="74"/>
      <c r="AW1241" s="76"/>
      <c r="AX1241" s="76"/>
      <c r="AY1241" s="76"/>
      <c r="AZ1241" s="76"/>
      <c r="BA1241" s="73"/>
      <c r="BB1241" s="73"/>
      <c r="BC1241" s="76"/>
      <c r="BD1241" s="76"/>
      <c r="BE1241" s="76"/>
      <c r="BF1241" s="76"/>
      <c r="BG1241" s="76"/>
      <c r="BH1241" s="76"/>
      <c r="BI1241" s="76"/>
      <c r="BJ1241" s="74"/>
      <c r="BK1241" s="74"/>
    </row>
    <row r="1242" spans="34:63" x14ac:dyDescent="0.25">
      <c r="AH1242" s="69"/>
      <c r="AI1242" s="70"/>
      <c r="AJ1242" s="70"/>
      <c r="AK1242" s="71"/>
      <c r="AL1242" s="70"/>
      <c r="AM1242" s="72"/>
      <c r="AN1242" s="70"/>
      <c r="AO1242" s="70"/>
      <c r="AP1242" s="77"/>
      <c r="AQ1242" s="77"/>
      <c r="AR1242" s="71"/>
      <c r="AS1242" s="76"/>
      <c r="AT1242" s="74"/>
      <c r="AU1242" s="73"/>
      <c r="AV1242" s="74"/>
      <c r="AW1242" s="76"/>
      <c r="AX1242" s="76"/>
      <c r="AY1242" s="76"/>
      <c r="AZ1242" s="76"/>
      <c r="BA1242" s="73"/>
      <c r="BB1242" s="73"/>
      <c r="BC1242" s="73"/>
      <c r="BD1242" s="73"/>
      <c r="BE1242" s="73"/>
      <c r="BF1242" s="73"/>
      <c r="BG1242" s="73"/>
      <c r="BH1242" s="73"/>
      <c r="BI1242" s="76"/>
      <c r="BJ1242" s="74"/>
      <c r="BK1242" s="76"/>
    </row>
    <row r="1243" spans="34:63" x14ac:dyDescent="0.25">
      <c r="AH1243" s="69"/>
      <c r="AI1243" s="70"/>
      <c r="AJ1243" s="70"/>
      <c r="AK1243" s="71"/>
      <c r="AL1243" s="70"/>
      <c r="AM1243" s="72"/>
      <c r="AN1243" s="70"/>
      <c r="AO1243" s="70"/>
      <c r="AP1243" s="75"/>
      <c r="AQ1243" s="77"/>
      <c r="AR1243" s="71"/>
      <c r="AS1243" s="74"/>
      <c r="AT1243" s="74"/>
      <c r="AU1243" s="73"/>
      <c r="AV1243" s="74"/>
      <c r="AW1243" s="76"/>
      <c r="AX1243" s="76"/>
      <c r="AY1243" s="76"/>
      <c r="AZ1243" s="76"/>
      <c r="BA1243" s="73"/>
      <c r="BB1243" s="73"/>
      <c r="BC1243" s="76"/>
      <c r="BD1243" s="76"/>
      <c r="BE1243" s="76"/>
      <c r="BF1243" s="76"/>
      <c r="BG1243" s="76"/>
      <c r="BH1243" s="76"/>
      <c r="BI1243" s="76"/>
      <c r="BJ1243" s="74"/>
      <c r="BK1243" s="74"/>
    </row>
    <row r="1244" spans="34:63" x14ac:dyDescent="0.25">
      <c r="AH1244" s="69"/>
      <c r="AI1244" s="70"/>
      <c r="AJ1244" s="70"/>
      <c r="AK1244" s="71"/>
      <c r="AL1244" s="70"/>
      <c r="AM1244" s="72"/>
      <c r="AN1244" s="70"/>
      <c r="AO1244" s="70"/>
      <c r="AP1244" s="75"/>
      <c r="AQ1244" s="73"/>
      <c r="AR1244" s="71"/>
      <c r="AS1244" s="75"/>
      <c r="AT1244" s="74"/>
      <c r="AU1244" s="73"/>
      <c r="AV1244" s="74"/>
      <c r="AW1244" s="73"/>
      <c r="AX1244" s="73"/>
      <c r="AY1244" s="73"/>
      <c r="AZ1244" s="73"/>
      <c r="BA1244" s="73"/>
      <c r="BB1244" s="73"/>
      <c r="BC1244" s="73"/>
      <c r="BD1244" s="73"/>
      <c r="BE1244" s="73"/>
      <c r="BF1244" s="73"/>
      <c r="BG1244" s="73"/>
      <c r="BH1244" s="73"/>
      <c r="BI1244" s="73"/>
      <c r="BJ1244" s="74"/>
      <c r="BK1244" s="75"/>
    </row>
    <row r="1245" spans="34:63" x14ac:dyDescent="0.25">
      <c r="AH1245" s="69"/>
      <c r="AI1245" s="70"/>
      <c r="AJ1245" s="70"/>
      <c r="AK1245" s="71"/>
      <c r="AL1245" s="70"/>
      <c r="AM1245" s="72"/>
      <c r="AN1245" s="70"/>
      <c r="AO1245" s="70"/>
      <c r="AP1245" s="73"/>
      <c r="AQ1245" s="77"/>
      <c r="AR1245" s="71"/>
      <c r="AS1245" s="76"/>
      <c r="AT1245" s="74"/>
      <c r="AU1245" s="73"/>
      <c r="AV1245" s="74"/>
      <c r="AW1245" s="76"/>
      <c r="AX1245" s="76"/>
      <c r="AY1245" s="76"/>
      <c r="AZ1245" s="76"/>
      <c r="BA1245" s="73"/>
      <c r="BB1245" s="73"/>
      <c r="BC1245" s="73"/>
      <c r="BD1245" s="73"/>
      <c r="BE1245" s="73"/>
      <c r="BF1245" s="73"/>
      <c r="BG1245" s="73"/>
      <c r="BH1245" s="73"/>
      <c r="BI1245" s="76"/>
      <c r="BJ1245" s="74"/>
      <c r="BK1245" s="76"/>
    </row>
    <row r="1246" spans="34:63" x14ac:dyDescent="0.25">
      <c r="AH1246" s="69"/>
      <c r="AI1246" s="70"/>
      <c r="AJ1246" s="70"/>
      <c r="AK1246" s="71"/>
      <c r="AL1246" s="70"/>
      <c r="AM1246" s="72"/>
      <c r="AN1246" s="70"/>
      <c r="AO1246" s="70"/>
      <c r="AP1246" s="73"/>
      <c r="AQ1246" s="77"/>
      <c r="AR1246" s="71"/>
      <c r="AS1246" s="76"/>
      <c r="AT1246" s="74"/>
      <c r="AU1246" s="73"/>
      <c r="AV1246" s="74"/>
      <c r="AW1246" s="73"/>
      <c r="AX1246" s="73"/>
      <c r="AY1246" s="73"/>
      <c r="AZ1246" s="73"/>
      <c r="BA1246" s="73"/>
      <c r="BB1246" s="73"/>
      <c r="BC1246" s="73"/>
      <c r="BD1246" s="73"/>
      <c r="BE1246" s="73"/>
      <c r="BF1246" s="73"/>
      <c r="BG1246" s="73"/>
      <c r="BH1246" s="73"/>
      <c r="BI1246" s="73"/>
      <c r="BJ1246" s="74"/>
      <c r="BK1246" s="76"/>
    </row>
    <row r="1247" spans="34:63" x14ac:dyDescent="0.25">
      <c r="AH1247" s="69"/>
      <c r="AI1247" s="70"/>
      <c r="AJ1247" s="70"/>
      <c r="AK1247" s="71"/>
      <c r="AL1247" s="70"/>
      <c r="AM1247" s="72"/>
      <c r="AN1247" s="70"/>
      <c r="AO1247" s="70"/>
      <c r="AP1247" s="77"/>
      <c r="AQ1247" s="77"/>
      <c r="AR1247" s="71"/>
      <c r="AS1247" s="76"/>
      <c r="AT1247" s="74"/>
      <c r="AU1247" s="73"/>
      <c r="AV1247" s="74"/>
      <c r="AW1247" s="76"/>
      <c r="AX1247" s="76"/>
      <c r="AY1247" s="76"/>
      <c r="AZ1247" s="76"/>
      <c r="BA1247" s="73"/>
      <c r="BB1247" s="73"/>
      <c r="BC1247" s="73"/>
      <c r="BD1247" s="76"/>
      <c r="BE1247" s="73"/>
      <c r="BF1247" s="76"/>
      <c r="BG1247" s="73"/>
      <c r="BH1247" s="76"/>
      <c r="BI1247" s="76"/>
      <c r="BJ1247" s="74"/>
      <c r="BK1247" s="76"/>
    </row>
    <row r="1248" spans="34:63" x14ac:dyDescent="0.25">
      <c r="AH1248" s="69"/>
      <c r="AI1248" s="70"/>
      <c r="AJ1248" s="70"/>
      <c r="AK1248" s="71"/>
      <c r="AL1248" s="70"/>
      <c r="AM1248" s="72"/>
      <c r="AN1248" s="70"/>
      <c r="AO1248" s="70"/>
      <c r="AP1248" s="75"/>
      <c r="AQ1248" s="73"/>
      <c r="AR1248" s="71"/>
      <c r="AS1248" s="75"/>
      <c r="AT1248" s="74"/>
      <c r="AU1248" s="73"/>
      <c r="AV1248" s="74"/>
      <c r="AW1248" s="76"/>
      <c r="AX1248" s="76"/>
      <c r="AY1248" s="76"/>
      <c r="AZ1248" s="76"/>
      <c r="BA1248" s="73"/>
      <c r="BB1248" s="73"/>
      <c r="BC1248" s="73"/>
      <c r="BD1248" s="76"/>
      <c r="BE1248" s="73"/>
      <c r="BF1248" s="76"/>
      <c r="BG1248" s="73"/>
      <c r="BH1248" s="76"/>
      <c r="BI1248" s="76"/>
      <c r="BJ1248" s="74"/>
      <c r="BK1248" s="75"/>
    </row>
    <row r="1249" spans="34:63" x14ac:dyDescent="0.25">
      <c r="AH1249" s="69"/>
      <c r="AI1249" s="70"/>
      <c r="AJ1249" s="70"/>
      <c r="AK1249" s="71"/>
      <c r="AL1249" s="70"/>
      <c r="AM1249" s="72"/>
      <c r="AN1249" s="70"/>
      <c r="AO1249" s="70"/>
      <c r="AP1249" s="75"/>
      <c r="AQ1249" s="77"/>
      <c r="AR1249" s="71"/>
      <c r="AS1249" s="74"/>
      <c r="AT1249" s="74"/>
      <c r="AU1249" s="73"/>
      <c r="AV1249" s="74"/>
      <c r="AW1249" s="73"/>
      <c r="AX1249" s="73"/>
      <c r="AY1249" s="73"/>
      <c r="AZ1249" s="73"/>
      <c r="BA1249" s="73"/>
      <c r="BB1249" s="73"/>
      <c r="BC1249" s="73"/>
      <c r="BD1249" s="73"/>
      <c r="BE1249" s="73"/>
      <c r="BF1249" s="73"/>
      <c r="BG1249" s="73"/>
      <c r="BH1249" s="73"/>
      <c r="BI1249" s="73"/>
      <c r="BJ1249" s="74"/>
      <c r="BK1249" s="74"/>
    </row>
    <row r="1250" spans="34:63" x14ac:dyDescent="0.25">
      <c r="AH1250" s="69"/>
      <c r="AI1250" s="70"/>
      <c r="AJ1250" s="70"/>
      <c r="AK1250" s="71"/>
      <c r="AL1250" s="70"/>
      <c r="AM1250" s="72"/>
      <c r="AN1250" s="70"/>
      <c r="AO1250" s="70"/>
      <c r="AP1250" s="77"/>
      <c r="AQ1250" s="77"/>
      <c r="AR1250" s="71"/>
      <c r="AS1250" s="76"/>
      <c r="AT1250" s="74"/>
      <c r="AU1250" s="73"/>
      <c r="AV1250" s="74"/>
      <c r="AW1250" s="76"/>
      <c r="AX1250" s="76"/>
      <c r="AY1250" s="76"/>
      <c r="AZ1250" s="76"/>
      <c r="BA1250" s="73"/>
      <c r="BB1250" s="73"/>
      <c r="BC1250" s="73"/>
      <c r="BD1250" s="76"/>
      <c r="BE1250" s="73"/>
      <c r="BF1250" s="76"/>
      <c r="BG1250" s="73"/>
      <c r="BH1250" s="76"/>
      <c r="BI1250" s="76"/>
      <c r="BJ1250" s="74"/>
      <c r="BK1250" s="76"/>
    </row>
    <row r="1251" spans="34:63" x14ac:dyDescent="0.25">
      <c r="AH1251" s="69"/>
      <c r="AI1251" s="70"/>
      <c r="AJ1251" s="70"/>
      <c r="AK1251" s="71"/>
      <c r="AL1251" s="70"/>
      <c r="AM1251" s="72"/>
      <c r="AN1251" s="70"/>
      <c r="AO1251" s="70"/>
      <c r="AP1251" s="77"/>
      <c r="AQ1251" s="77"/>
      <c r="AR1251" s="71"/>
      <c r="AS1251" s="76"/>
      <c r="AT1251" s="74"/>
      <c r="AU1251" s="73"/>
      <c r="AV1251" s="74"/>
      <c r="AW1251" s="73"/>
      <c r="AX1251" s="73"/>
      <c r="AY1251" s="73"/>
      <c r="AZ1251" s="73"/>
      <c r="BA1251" s="73"/>
      <c r="BB1251" s="73"/>
      <c r="BC1251" s="73"/>
      <c r="BD1251" s="73"/>
      <c r="BE1251" s="73"/>
      <c r="BF1251" s="73"/>
      <c r="BG1251" s="73"/>
      <c r="BH1251" s="73"/>
      <c r="BI1251" s="73"/>
      <c r="BJ1251" s="74"/>
      <c r="BK1251" s="76"/>
    </row>
    <row r="1252" spans="34:63" x14ac:dyDescent="0.25">
      <c r="AH1252" s="69"/>
      <c r="AI1252" s="70"/>
      <c r="AJ1252" s="70"/>
      <c r="AK1252" s="71"/>
      <c r="AL1252" s="70"/>
      <c r="AM1252" s="72"/>
      <c r="AN1252" s="70"/>
      <c r="AO1252" s="70"/>
      <c r="AP1252" s="77"/>
      <c r="AQ1252" s="77"/>
      <c r="AR1252" s="71"/>
      <c r="AS1252" s="76"/>
      <c r="AT1252" s="74"/>
      <c r="AU1252" s="73"/>
      <c r="AV1252" s="74"/>
      <c r="AW1252" s="76"/>
      <c r="AX1252" s="76"/>
      <c r="AY1252" s="76"/>
      <c r="AZ1252" s="76"/>
      <c r="BA1252" s="73"/>
      <c r="BB1252" s="73"/>
      <c r="BC1252" s="73"/>
      <c r="BD1252" s="76"/>
      <c r="BE1252" s="73"/>
      <c r="BF1252" s="76"/>
      <c r="BG1252" s="73"/>
      <c r="BH1252" s="76"/>
      <c r="BI1252" s="76"/>
      <c r="BJ1252" s="74"/>
      <c r="BK1252" s="76"/>
    </row>
    <row r="1253" spans="34:63" x14ac:dyDescent="0.25">
      <c r="AH1253" s="69"/>
      <c r="AI1253" s="70"/>
      <c r="AJ1253" s="70"/>
      <c r="AK1253" s="71"/>
      <c r="AL1253" s="70"/>
      <c r="AM1253" s="72"/>
      <c r="AN1253" s="70"/>
      <c r="AO1253" s="70"/>
      <c r="AP1253" s="73"/>
      <c r="AQ1253" s="77"/>
      <c r="AR1253" s="71"/>
      <c r="AS1253" s="76"/>
      <c r="AT1253" s="74"/>
      <c r="AU1253" s="73"/>
      <c r="AV1253" s="74"/>
      <c r="AW1253" s="76"/>
      <c r="AX1253" s="76"/>
      <c r="AY1253" s="76"/>
      <c r="AZ1253" s="76"/>
      <c r="BA1253" s="73"/>
      <c r="BB1253" s="73"/>
      <c r="BC1253" s="73"/>
      <c r="BD1253" s="73"/>
      <c r="BE1253" s="73"/>
      <c r="BF1253" s="73"/>
      <c r="BG1253" s="73"/>
      <c r="BH1253" s="73"/>
      <c r="BI1253" s="76"/>
      <c r="BJ1253" s="74"/>
      <c r="BK1253" s="76"/>
    </row>
    <row r="1254" spans="34:63" x14ac:dyDescent="0.25">
      <c r="AH1254" s="69"/>
      <c r="AI1254" s="70"/>
      <c r="AJ1254" s="70"/>
      <c r="AK1254" s="71"/>
      <c r="AL1254" s="70"/>
      <c r="AM1254" s="72"/>
      <c r="AN1254" s="70"/>
      <c r="AO1254" s="70"/>
      <c r="AP1254" s="73"/>
      <c r="AQ1254" s="73"/>
      <c r="AR1254" s="71"/>
      <c r="AS1254" s="73"/>
      <c r="AT1254" s="74"/>
      <c r="AU1254" s="73"/>
      <c r="AV1254" s="74"/>
      <c r="AW1254" s="76"/>
      <c r="AX1254" s="76"/>
      <c r="AY1254" s="76"/>
      <c r="AZ1254" s="76"/>
      <c r="BA1254" s="73"/>
      <c r="BB1254" s="73"/>
      <c r="BC1254" s="73"/>
      <c r="BD1254" s="73"/>
      <c r="BE1254" s="73"/>
      <c r="BF1254" s="73"/>
      <c r="BG1254" s="73"/>
      <c r="BH1254" s="73"/>
      <c r="BI1254" s="76"/>
      <c r="BJ1254" s="74"/>
      <c r="BK1254" s="73"/>
    </row>
    <row r="1255" spans="34:63" x14ac:dyDescent="0.25">
      <c r="AH1255" s="69"/>
      <c r="AI1255" s="70"/>
      <c r="AJ1255" s="70"/>
      <c r="AK1255" s="71"/>
      <c r="AL1255" s="70"/>
      <c r="AM1255" s="72"/>
      <c r="AN1255" s="70"/>
      <c r="AO1255" s="70"/>
      <c r="AP1255" s="75"/>
      <c r="AQ1255" s="73"/>
      <c r="AR1255" s="71"/>
      <c r="AS1255" s="75"/>
      <c r="AT1255" s="74"/>
      <c r="AU1255" s="73"/>
      <c r="AV1255" s="74"/>
      <c r="AW1255" s="73"/>
      <c r="AX1255" s="73"/>
      <c r="AY1255" s="73"/>
      <c r="AZ1255" s="73"/>
      <c r="BA1255" s="73"/>
      <c r="BB1255" s="73"/>
      <c r="BC1255" s="73"/>
      <c r="BD1255" s="73"/>
      <c r="BE1255" s="73"/>
      <c r="BF1255" s="73"/>
      <c r="BG1255" s="73"/>
      <c r="BH1255" s="73"/>
      <c r="BI1255" s="73"/>
      <c r="BJ1255" s="74"/>
      <c r="BK1255" s="75"/>
    </row>
    <row r="1256" spans="34:63" x14ac:dyDescent="0.25">
      <c r="AH1256" s="69"/>
      <c r="AI1256" s="70"/>
      <c r="AJ1256" s="70"/>
      <c r="AK1256" s="71"/>
      <c r="AL1256" s="70"/>
      <c r="AM1256" s="72"/>
      <c r="AN1256" s="70"/>
      <c r="AO1256" s="70"/>
      <c r="AP1256" s="77"/>
      <c r="AQ1256" s="77"/>
      <c r="AR1256" s="71"/>
      <c r="AS1256" s="76"/>
      <c r="AT1256" s="74"/>
      <c r="AU1256" s="73"/>
      <c r="AV1256" s="74"/>
      <c r="AW1256" s="76"/>
      <c r="AX1256" s="76"/>
      <c r="AY1256" s="76"/>
      <c r="AZ1256" s="76"/>
      <c r="BA1256" s="73"/>
      <c r="BB1256" s="73"/>
      <c r="BC1256" s="73"/>
      <c r="BD1256" s="73"/>
      <c r="BE1256" s="73"/>
      <c r="BF1256" s="73"/>
      <c r="BG1256" s="73"/>
      <c r="BH1256" s="73"/>
      <c r="BI1256" s="76"/>
      <c r="BJ1256" s="74"/>
      <c r="BK1256" s="76"/>
    </row>
    <row r="1257" spans="34:63" x14ac:dyDescent="0.25">
      <c r="AH1257" s="69"/>
      <c r="AI1257" s="70"/>
      <c r="AJ1257" s="70"/>
      <c r="AK1257" s="71"/>
      <c r="AL1257" s="70"/>
      <c r="AM1257" s="72"/>
      <c r="AN1257" s="70"/>
      <c r="AO1257" s="70"/>
      <c r="AP1257" s="73"/>
      <c r="AQ1257" s="77"/>
      <c r="AR1257" s="71"/>
      <c r="AS1257" s="76"/>
      <c r="AT1257" s="74"/>
      <c r="AU1257" s="73"/>
      <c r="AV1257" s="74"/>
      <c r="AW1257" s="73"/>
      <c r="AX1257" s="73"/>
      <c r="AY1257" s="73"/>
      <c r="AZ1257" s="73"/>
      <c r="BA1257" s="73"/>
      <c r="BB1257" s="73"/>
      <c r="BC1257" s="73"/>
      <c r="BD1257" s="73"/>
      <c r="BE1257" s="73"/>
      <c r="BF1257" s="73"/>
      <c r="BG1257" s="73"/>
      <c r="BH1257" s="73"/>
      <c r="BI1257" s="76"/>
      <c r="BJ1257" s="74"/>
      <c r="BK1257" s="76"/>
    </row>
    <row r="1258" spans="34:63" x14ac:dyDescent="0.25">
      <c r="AH1258" s="69"/>
      <c r="AI1258" s="70"/>
      <c r="AJ1258" s="70"/>
      <c r="AK1258" s="71"/>
      <c r="AL1258" s="70"/>
      <c r="AM1258" s="72"/>
      <c r="AN1258" s="70"/>
      <c r="AO1258" s="70"/>
      <c r="AP1258" s="77"/>
      <c r="AQ1258" s="77"/>
      <c r="AR1258" s="71"/>
      <c r="AS1258" s="76"/>
      <c r="AT1258" s="74"/>
      <c r="AU1258" s="73"/>
      <c r="AV1258" s="74"/>
      <c r="AW1258" s="76"/>
      <c r="AX1258" s="76"/>
      <c r="AY1258" s="76"/>
      <c r="AZ1258" s="76"/>
      <c r="BA1258" s="73"/>
      <c r="BB1258" s="73"/>
      <c r="BC1258" s="73"/>
      <c r="BD1258" s="73"/>
      <c r="BE1258" s="73"/>
      <c r="BF1258" s="73"/>
      <c r="BG1258" s="73"/>
      <c r="BH1258" s="73"/>
      <c r="BI1258" s="76"/>
      <c r="BJ1258" s="74"/>
      <c r="BK1258" s="76"/>
    </row>
    <row r="1259" spans="34:63" x14ac:dyDescent="0.25">
      <c r="AH1259" s="69"/>
      <c r="AI1259" s="70"/>
      <c r="AJ1259" s="70"/>
      <c r="AK1259" s="71"/>
      <c r="AL1259" s="70"/>
      <c r="AM1259" s="72"/>
      <c r="AN1259" s="70"/>
      <c r="AO1259" s="70"/>
      <c r="AP1259" s="73"/>
      <c r="AQ1259" s="77"/>
      <c r="AR1259" s="71"/>
      <c r="AS1259" s="76"/>
      <c r="AT1259" s="74"/>
      <c r="AU1259" s="73"/>
      <c r="AV1259" s="74"/>
      <c r="AW1259" s="76"/>
      <c r="AX1259" s="76"/>
      <c r="AY1259" s="76"/>
      <c r="AZ1259" s="76"/>
      <c r="BA1259" s="73"/>
      <c r="BB1259" s="73"/>
      <c r="BC1259" s="73"/>
      <c r="BD1259" s="73"/>
      <c r="BE1259" s="73"/>
      <c r="BF1259" s="73"/>
      <c r="BG1259" s="73"/>
      <c r="BH1259" s="73"/>
      <c r="BI1259" s="76"/>
      <c r="BJ1259" s="74"/>
      <c r="BK1259" s="76"/>
    </row>
    <row r="1260" spans="34:63" x14ac:dyDescent="0.25">
      <c r="AH1260" s="69"/>
      <c r="AI1260" s="70"/>
      <c r="AJ1260" s="70"/>
      <c r="AK1260" s="71"/>
      <c r="AL1260" s="70"/>
      <c r="AM1260" s="72"/>
      <c r="AN1260" s="70"/>
      <c r="AO1260" s="70"/>
      <c r="AP1260" s="73"/>
      <c r="AQ1260" s="77"/>
      <c r="AR1260" s="71"/>
      <c r="AS1260" s="76"/>
      <c r="AT1260" s="74"/>
      <c r="AU1260" s="73"/>
      <c r="AV1260" s="74"/>
      <c r="AW1260" s="73"/>
      <c r="AX1260" s="73"/>
      <c r="AY1260" s="73"/>
      <c r="AZ1260" s="73"/>
      <c r="BA1260" s="73"/>
      <c r="BB1260" s="73"/>
      <c r="BC1260" s="73"/>
      <c r="BD1260" s="73"/>
      <c r="BE1260" s="73"/>
      <c r="BF1260" s="73"/>
      <c r="BG1260" s="73"/>
      <c r="BH1260" s="73"/>
      <c r="BI1260" s="76"/>
      <c r="BJ1260" s="74"/>
      <c r="BK1260" s="76"/>
    </row>
    <row r="1261" spans="34:63" x14ac:dyDescent="0.25">
      <c r="AH1261" s="69"/>
      <c r="AI1261" s="70"/>
      <c r="AJ1261" s="70"/>
      <c r="AK1261" s="71"/>
      <c r="AL1261" s="70"/>
      <c r="AM1261" s="72"/>
      <c r="AN1261" s="70"/>
      <c r="AO1261" s="70"/>
      <c r="AP1261" s="71"/>
      <c r="AQ1261" s="77"/>
      <c r="AR1261" s="71"/>
      <c r="AS1261" s="74"/>
      <c r="AT1261" s="74"/>
      <c r="AU1261" s="73"/>
      <c r="AV1261" s="74"/>
      <c r="AW1261" s="76"/>
      <c r="AX1261" s="76"/>
      <c r="AY1261" s="76"/>
      <c r="AZ1261" s="76"/>
      <c r="BA1261" s="73"/>
      <c r="BB1261" s="73"/>
      <c r="BC1261" s="73"/>
      <c r="BD1261" s="73"/>
      <c r="BE1261" s="73"/>
      <c r="BF1261" s="73"/>
      <c r="BG1261" s="73"/>
      <c r="BH1261" s="73"/>
      <c r="BI1261" s="76"/>
      <c r="BJ1261" s="74"/>
      <c r="BK1261" s="74"/>
    </row>
    <row r="1262" spans="34:63" x14ac:dyDescent="0.25">
      <c r="AH1262" s="69"/>
      <c r="AI1262" s="70"/>
      <c r="AJ1262" s="70"/>
      <c r="AK1262" s="71"/>
      <c r="AL1262" s="70"/>
      <c r="AM1262" s="72"/>
      <c r="AN1262" s="70"/>
      <c r="AO1262" s="70"/>
      <c r="AP1262" s="71"/>
      <c r="AQ1262" s="77"/>
      <c r="AR1262" s="71"/>
      <c r="AS1262" s="74"/>
      <c r="AT1262" s="74"/>
      <c r="AU1262" s="73"/>
      <c r="AV1262" s="74"/>
      <c r="AW1262" s="76"/>
      <c r="AX1262" s="76"/>
      <c r="AY1262" s="76"/>
      <c r="AZ1262" s="76"/>
      <c r="BA1262" s="73"/>
      <c r="BB1262" s="73"/>
      <c r="BC1262" s="73"/>
      <c r="BD1262" s="73"/>
      <c r="BE1262" s="73"/>
      <c r="BF1262" s="73"/>
      <c r="BG1262" s="73"/>
      <c r="BH1262" s="73"/>
      <c r="BI1262" s="76"/>
      <c r="BJ1262" s="74"/>
      <c r="BK1262" s="74"/>
    </row>
    <row r="1263" spans="34:63" x14ac:dyDescent="0.25">
      <c r="AH1263" s="69"/>
      <c r="AI1263" s="70"/>
      <c r="AJ1263" s="70"/>
      <c r="AK1263" s="71"/>
      <c r="AL1263" s="70"/>
      <c r="AM1263" s="72"/>
      <c r="AN1263" s="70"/>
      <c r="AO1263" s="70"/>
      <c r="AP1263" s="75"/>
      <c r="AQ1263" s="77"/>
      <c r="AR1263" s="71"/>
      <c r="AS1263" s="74"/>
      <c r="AT1263" s="74"/>
      <c r="AU1263" s="73"/>
      <c r="AV1263" s="74"/>
      <c r="AW1263" s="76"/>
      <c r="AX1263" s="76"/>
      <c r="AY1263" s="76"/>
      <c r="AZ1263" s="76"/>
      <c r="BA1263" s="73"/>
      <c r="BB1263" s="73"/>
      <c r="BC1263" s="73"/>
      <c r="BD1263" s="73"/>
      <c r="BE1263" s="73"/>
      <c r="BF1263" s="73"/>
      <c r="BG1263" s="73"/>
      <c r="BH1263" s="73"/>
      <c r="BI1263" s="76"/>
      <c r="BJ1263" s="74"/>
      <c r="BK1263" s="74"/>
    </row>
    <row r="1264" spans="34:63" x14ac:dyDescent="0.25">
      <c r="AH1264" s="69"/>
      <c r="AI1264" s="70"/>
      <c r="AJ1264" s="70"/>
      <c r="AK1264" s="71"/>
      <c r="AL1264" s="70"/>
      <c r="AM1264" s="72"/>
      <c r="AN1264" s="70"/>
      <c r="AO1264" s="70"/>
      <c r="AP1264" s="77"/>
      <c r="AQ1264" s="77"/>
      <c r="AR1264" s="71"/>
      <c r="AS1264" s="76"/>
      <c r="AT1264" s="74"/>
      <c r="AU1264" s="73"/>
      <c r="AV1264" s="74"/>
      <c r="AW1264" s="76"/>
      <c r="AX1264" s="76"/>
      <c r="AY1264" s="76"/>
      <c r="AZ1264" s="76"/>
      <c r="BA1264" s="73"/>
      <c r="BB1264" s="73"/>
      <c r="BC1264" s="73"/>
      <c r="BD1264" s="73"/>
      <c r="BE1264" s="73"/>
      <c r="BF1264" s="73"/>
      <c r="BG1264" s="73"/>
      <c r="BH1264" s="73"/>
      <c r="BI1264" s="76"/>
      <c r="BJ1264" s="74"/>
      <c r="BK1264" s="76"/>
    </row>
    <row r="1265" spans="34:63" x14ac:dyDescent="0.25">
      <c r="AH1265" s="69"/>
      <c r="AI1265" s="70"/>
      <c r="AJ1265" s="70"/>
      <c r="AK1265" s="71"/>
      <c r="AL1265" s="70"/>
      <c r="AM1265" s="72"/>
      <c r="AN1265" s="70"/>
      <c r="AO1265" s="70"/>
      <c r="AP1265" s="71"/>
      <c r="AQ1265" s="77"/>
      <c r="AR1265" s="71"/>
      <c r="AS1265" s="74"/>
      <c r="AT1265" s="74"/>
      <c r="AU1265" s="73"/>
      <c r="AV1265" s="74"/>
      <c r="AW1265" s="73"/>
      <c r="AX1265" s="73"/>
      <c r="AY1265" s="73"/>
      <c r="AZ1265" s="73"/>
      <c r="BA1265" s="73"/>
      <c r="BB1265" s="73"/>
      <c r="BC1265" s="73"/>
      <c r="BD1265" s="73"/>
      <c r="BE1265" s="73"/>
      <c r="BF1265" s="73"/>
      <c r="BG1265" s="73"/>
      <c r="BH1265" s="73"/>
      <c r="BI1265" s="73"/>
      <c r="BJ1265" s="74"/>
      <c r="BK1265" s="74"/>
    </row>
    <row r="1266" spans="34:63" x14ac:dyDescent="0.25">
      <c r="AH1266" s="69"/>
      <c r="AI1266" s="70"/>
      <c r="AJ1266" s="70"/>
      <c r="AK1266" s="71"/>
      <c r="AL1266" s="70"/>
      <c r="AM1266" s="72"/>
      <c r="AN1266" s="70"/>
      <c r="AO1266" s="70"/>
      <c r="AP1266" s="73"/>
      <c r="AQ1266" s="77"/>
      <c r="AR1266" s="71"/>
      <c r="AS1266" s="76"/>
      <c r="AT1266" s="74"/>
      <c r="AU1266" s="73"/>
      <c r="AV1266" s="74"/>
      <c r="AW1266" s="76"/>
      <c r="AX1266" s="76"/>
      <c r="AY1266" s="76"/>
      <c r="AZ1266" s="76"/>
      <c r="BA1266" s="73"/>
      <c r="BB1266" s="73"/>
      <c r="BC1266" s="73"/>
      <c r="BD1266" s="73"/>
      <c r="BE1266" s="73"/>
      <c r="BF1266" s="73"/>
      <c r="BG1266" s="73"/>
      <c r="BH1266" s="73"/>
      <c r="BI1266" s="76"/>
      <c r="BJ1266" s="74"/>
      <c r="BK1266" s="76"/>
    </row>
    <row r="1267" spans="34:63" x14ac:dyDescent="0.25">
      <c r="AH1267" s="69"/>
      <c r="AI1267" s="70"/>
      <c r="AJ1267" s="70"/>
      <c r="AK1267" s="71"/>
      <c r="AL1267" s="70"/>
      <c r="AM1267" s="72"/>
      <c r="AN1267" s="70"/>
      <c r="AO1267" s="70"/>
      <c r="AP1267" s="73"/>
      <c r="AQ1267" s="73"/>
      <c r="AR1267" s="71"/>
      <c r="AS1267" s="73"/>
      <c r="AT1267" s="74"/>
      <c r="AU1267" s="73"/>
      <c r="AV1267" s="74"/>
      <c r="AW1267" s="73"/>
      <c r="AX1267" s="73"/>
      <c r="AY1267" s="73"/>
      <c r="AZ1267" s="73"/>
      <c r="BA1267" s="73"/>
      <c r="BB1267" s="73"/>
      <c r="BC1267" s="73"/>
      <c r="BD1267" s="73"/>
      <c r="BE1267" s="73"/>
      <c r="BF1267" s="73"/>
      <c r="BG1267" s="73"/>
      <c r="BH1267" s="73"/>
      <c r="BI1267" s="73"/>
      <c r="BJ1267" s="74"/>
      <c r="BK1267" s="73"/>
    </row>
    <row r="1268" spans="34:63" x14ac:dyDescent="0.25">
      <c r="AH1268" s="69"/>
      <c r="AI1268" s="70"/>
      <c r="AJ1268" s="70"/>
      <c r="AK1268" s="71"/>
      <c r="AL1268" s="70"/>
      <c r="AM1268" s="72"/>
      <c r="AN1268" s="70"/>
      <c r="AO1268" s="70"/>
      <c r="AP1268" s="77"/>
      <c r="AQ1268" s="77"/>
      <c r="AR1268" s="71"/>
      <c r="AS1268" s="76"/>
      <c r="AT1268" s="74"/>
      <c r="AU1268" s="73"/>
      <c r="AV1268" s="74"/>
      <c r="AW1268" s="76"/>
      <c r="AX1268" s="76"/>
      <c r="AY1268" s="76"/>
      <c r="AZ1268" s="76"/>
      <c r="BA1268" s="73"/>
      <c r="BB1268" s="73"/>
      <c r="BC1268" s="73"/>
      <c r="BD1268" s="73"/>
      <c r="BE1268" s="73"/>
      <c r="BF1268" s="73"/>
      <c r="BG1268" s="73"/>
      <c r="BH1268" s="73"/>
      <c r="BI1268" s="76"/>
      <c r="BJ1268" s="74"/>
      <c r="BK1268" s="76"/>
    </row>
    <row r="1269" spans="34:63" x14ac:dyDescent="0.25">
      <c r="AH1269" s="69"/>
      <c r="AI1269" s="70"/>
      <c r="AJ1269" s="70"/>
      <c r="AK1269" s="71"/>
      <c r="AL1269" s="70"/>
      <c r="AM1269" s="72"/>
      <c r="AN1269" s="70"/>
      <c r="AO1269" s="70"/>
      <c r="AP1269" s="73"/>
      <c r="AQ1269" s="77"/>
      <c r="AR1269" s="71"/>
      <c r="AS1269" s="76"/>
      <c r="AT1269" s="74"/>
      <c r="AU1269" s="73"/>
      <c r="AV1269" s="74"/>
      <c r="AW1269" s="76"/>
      <c r="AX1269" s="76"/>
      <c r="AY1269" s="76"/>
      <c r="AZ1269" s="76"/>
      <c r="BA1269" s="73"/>
      <c r="BB1269" s="73"/>
      <c r="BC1269" s="73"/>
      <c r="BD1269" s="73"/>
      <c r="BE1269" s="73"/>
      <c r="BF1269" s="73"/>
      <c r="BG1269" s="73"/>
      <c r="BH1269" s="73"/>
      <c r="BI1269" s="76"/>
      <c r="BJ1269" s="74"/>
      <c r="BK1269" s="76"/>
    </row>
    <row r="1270" spans="34:63" x14ac:dyDescent="0.25">
      <c r="AH1270" s="69"/>
      <c r="AI1270" s="70"/>
      <c r="AJ1270" s="70"/>
      <c r="AK1270" s="71"/>
      <c r="AL1270" s="70"/>
      <c r="AM1270" s="72"/>
      <c r="AN1270" s="70"/>
      <c r="AO1270" s="70"/>
      <c r="AP1270" s="73"/>
      <c r="AQ1270" s="73"/>
      <c r="AR1270" s="71"/>
      <c r="AS1270" s="73"/>
      <c r="AT1270" s="74"/>
      <c r="AU1270" s="73"/>
      <c r="AV1270" s="74"/>
      <c r="AW1270" s="73"/>
      <c r="AX1270" s="73"/>
      <c r="AY1270" s="73"/>
      <c r="AZ1270" s="73"/>
      <c r="BA1270" s="73"/>
      <c r="BB1270" s="73"/>
      <c r="BC1270" s="73"/>
      <c r="BD1270" s="73"/>
      <c r="BE1270" s="73"/>
      <c r="BF1270" s="73"/>
      <c r="BG1270" s="73"/>
      <c r="BH1270" s="73"/>
      <c r="BI1270" s="73"/>
      <c r="BJ1270" s="74"/>
      <c r="BK1270" s="73"/>
    </row>
    <row r="1271" spans="34:63" x14ac:dyDescent="0.25">
      <c r="AH1271" s="69"/>
      <c r="AI1271" s="70"/>
      <c r="AJ1271" s="70"/>
      <c r="AK1271" s="71"/>
      <c r="AL1271" s="70"/>
      <c r="AM1271" s="72"/>
      <c r="AN1271" s="70"/>
      <c r="AO1271" s="70"/>
      <c r="AP1271" s="71"/>
      <c r="AQ1271" s="77"/>
      <c r="AR1271" s="71"/>
      <c r="AS1271" s="74"/>
      <c r="AT1271" s="74"/>
      <c r="AU1271" s="73"/>
      <c r="AV1271" s="74"/>
      <c r="AW1271" s="73"/>
      <c r="AX1271" s="73"/>
      <c r="AY1271" s="73"/>
      <c r="AZ1271" s="73"/>
      <c r="BA1271" s="73"/>
      <c r="BB1271" s="73"/>
      <c r="BC1271" s="73"/>
      <c r="BD1271" s="73"/>
      <c r="BE1271" s="73"/>
      <c r="BF1271" s="73"/>
      <c r="BG1271" s="73"/>
      <c r="BH1271" s="73"/>
      <c r="BI1271" s="76"/>
      <c r="BJ1271" s="74"/>
      <c r="BK1271" s="74"/>
    </row>
    <row r="1272" spans="34:63" x14ac:dyDescent="0.25">
      <c r="AH1272" s="69"/>
      <c r="AI1272" s="70"/>
      <c r="AJ1272" s="70"/>
      <c r="AK1272" s="71"/>
      <c r="AL1272" s="70"/>
      <c r="AM1272" s="72"/>
      <c r="AN1272" s="70"/>
      <c r="AO1272" s="70"/>
      <c r="AP1272" s="77"/>
      <c r="AQ1272" s="73"/>
      <c r="AR1272" s="71"/>
      <c r="AS1272" s="76"/>
      <c r="AT1272" s="74"/>
      <c r="AU1272" s="73"/>
      <c r="AV1272" s="74"/>
      <c r="AW1272" s="73"/>
      <c r="AX1272" s="73"/>
      <c r="AY1272" s="73"/>
      <c r="AZ1272" s="73"/>
      <c r="BA1272" s="73"/>
      <c r="BB1272" s="73"/>
      <c r="BC1272" s="73"/>
      <c r="BD1272" s="73"/>
      <c r="BE1272" s="73"/>
      <c r="BF1272" s="73"/>
      <c r="BG1272" s="73"/>
      <c r="BH1272" s="73"/>
      <c r="BI1272" s="73"/>
      <c r="BJ1272" s="74"/>
      <c r="BK1272" s="76"/>
    </row>
    <row r="1273" spans="34:63" x14ac:dyDescent="0.25">
      <c r="AH1273" s="69"/>
      <c r="AI1273" s="70"/>
      <c r="AJ1273" s="70"/>
      <c r="AK1273" s="71"/>
      <c r="AL1273" s="70"/>
      <c r="AM1273" s="72"/>
      <c r="AN1273" s="70"/>
      <c r="AO1273" s="70"/>
      <c r="AP1273" s="73"/>
      <c r="AQ1273" s="73"/>
      <c r="AR1273" s="71"/>
      <c r="AS1273" s="73"/>
      <c r="AT1273" s="74"/>
      <c r="AU1273" s="73"/>
      <c r="AV1273" s="74"/>
      <c r="AW1273" s="73"/>
      <c r="AX1273" s="73"/>
      <c r="AY1273" s="73"/>
      <c r="AZ1273" s="73"/>
      <c r="BA1273" s="73"/>
      <c r="BB1273" s="73"/>
      <c r="BC1273" s="73"/>
      <c r="BD1273" s="73"/>
      <c r="BE1273" s="73"/>
      <c r="BF1273" s="73"/>
      <c r="BG1273" s="73"/>
      <c r="BH1273" s="73"/>
      <c r="BI1273" s="73"/>
      <c r="BJ1273" s="74"/>
      <c r="BK1273" s="73"/>
    </row>
    <row r="1274" spans="34:63" x14ac:dyDescent="0.25">
      <c r="AH1274" s="69"/>
      <c r="AI1274" s="70"/>
      <c r="AJ1274" s="70"/>
      <c r="AK1274" s="71"/>
      <c r="AL1274" s="70"/>
      <c r="AM1274" s="72"/>
      <c r="AN1274" s="70"/>
      <c r="AO1274" s="70"/>
      <c r="AP1274" s="73"/>
      <c r="AQ1274" s="77"/>
      <c r="AR1274" s="71"/>
      <c r="AS1274" s="76"/>
      <c r="AT1274" s="74"/>
      <c r="AU1274" s="73"/>
      <c r="AV1274" s="74"/>
      <c r="AW1274" s="76"/>
      <c r="AX1274" s="76"/>
      <c r="AY1274" s="76"/>
      <c r="AZ1274" s="76"/>
      <c r="BA1274" s="73"/>
      <c r="BB1274" s="73"/>
      <c r="BC1274" s="73"/>
      <c r="BD1274" s="73"/>
      <c r="BE1274" s="73"/>
      <c r="BF1274" s="73"/>
      <c r="BG1274" s="73"/>
      <c r="BH1274" s="73"/>
      <c r="BI1274" s="76"/>
      <c r="BJ1274" s="74"/>
      <c r="BK1274" s="76"/>
    </row>
    <row r="1275" spans="34:63" x14ac:dyDescent="0.25">
      <c r="AH1275" s="69"/>
      <c r="AI1275" s="70"/>
      <c r="AJ1275" s="70"/>
      <c r="AK1275" s="71"/>
      <c r="AL1275" s="70"/>
      <c r="AM1275" s="72"/>
      <c r="AN1275" s="70"/>
      <c r="AO1275" s="70"/>
      <c r="AP1275" s="73"/>
      <c r="AQ1275" s="77"/>
      <c r="AR1275" s="71"/>
      <c r="AS1275" s="76"/>
      <c r="AT1275" s="74"/>
      <c r="AU1275" s="73"/>
      <c r="AV1275" s="74"/>
      <c r="AW1275" s="76"/>
      <c r="AX1275" s="76"/>
      <c r="AY1275" s="76"/>
      <c r="AZ1275" s="76"/>
      <c r="BA1275" s="73"/>
      <c r="BB1275" s="73"/>
      <c r="BC1275" s="73"/>
      <c r="BD1275" s="73"/>
      <c r="BE1275" s="73"/>
      <c r="BF1275" s="73"/>
      <c r="BG1275" s="73"/>
      <c r="BH1275" s="73"/>
      <c r="BI1275" s="76"/>
      <c r="BJ1275" s="74"/>
      <c r="BK1275" s="76"/>
    </row>
    <row r="1276" spans="34:63" x14ac:dyDescent="0.25">
      <c r="AH1276" s="69"/>
      <c r="AI1276" s="70"/>
      <c r="AJ1276" s="70"/>
      <c r="AK1276" s="71"/>
      <c r="AL1276" s="70"/>
      <c r="AM1276" s="72"/>
      <c r="AN1276" s="70"/>
      <c r="AO1276" s="70"/>
      <c r="AP1276" s="77"/>
      <c r="AQ1276" s="73"/>
      <c r="AR1276" s="71"/>
      <c r="AS1276" s="76"/>
      <c r="AT1276" s="74"/>
      <c r="AU1276" s="73"/>
      <c r="AV1276" s="74"/>
      <c r="AW1276" s="73"/>
      <c r="AX1276" s="73"/>
      <c r="AY1276" s="73"/>
      <c r="AZ1276" s="73"/>
      <c r="BA1276" s="73"/>
      <c r="BB1276" s="73"/>
      <c r="BC1276" s="73"/>
      <c r="BD1276" s="73"/>
      <c r="BE1276" s="73"/>
      <c r="BF1276" s="73"/>
      <c r="BG1276" s="73"/>
      <c r="BH1276" s="73"/>
      <c r="BI1276" s="73"/>
      <c r="BJ1276" s="74"/>
      <c r="BK1276" s="76"/>
    </row>
    <row r="1277" spans="34:63" x14ac:dyDescent="0.25">
      <c r="AH1277" s="69"/>
      <c r="AI1277" s="70"/>
      <c r="AJ1277" s="70"/>
      <c r="AK1277" s="71"/>
      <c r="AL1277" s="70"/>
      <c r="AM1277" s="72"/>
      <c r="AN1277" s="70"/>
      <c r="AO1277" s="70"/>
      <c r="AP1277" s="71"/>
      <c r="AQ1277" s="77"/>
      <c r="AR1277" s="71"/>
      <c r="AS1277" s="74"/>
      <c r="AT1277" s="74"/>
      <c r="AU1277" s="73"/>
      <c r="AV1277" s="74"/>
      <c r="AW1277" s="73"/>
      <c r="AX1277" s="73"/>
      <c r="AY1277" s="73"/>
      <c r="AZ1277" s="73"/>
      <c r="BA1277" s="73"/>
      <c r="BB1277" s="73"/>
      <c r="BC1277" s="73"/>
      <c r="BD1277" s="73"/>
      <c r="BE1277" s="73"/>
      <c r="BF1277" s="73"/>
      <c r="BG1277" s="73"/>
      <c r="BH1277" s="73"/>
      <c r="BI1277" s="73"/>
      <c r="BJ1277" s="74"/>
      <c r="BK1277" s="74"/>
    </row>
    <row r="1278" spans="34:63" x14ac:dyDescent="0.25">
      <c r="AH1278" s="69"/>
      <c r="AI1278" s="70"/>
      <c r="AJ1278" s="70"/>
      <c r="AK1278" s="71"/>
      <c r="AL1278" s="70"/>
      <c r="AM1278" s="72"/>
      <c r="AN1278" s="70"/>
      <c r="AO1278" s="70"/>
      <c r="AP1278" s="77"/>
      <c r="AQ1278" s="77"/>
      <c r="AR1278" s="71"/>
      <c r="AS1278" s="76"/>
      <c r="AT1278" s="74"/>
      <c r="AU1278" s="73"/>
      <c r="AV1278" s="74"/>
      <c r="AW1278" s="73"/>
      <c r="AX1278" s="73"/>
      <c r="AY1278" s="73"/>
      <c r="AZ1278" s="73"/>
      <c r="BA1278" s="73"/>
      <c r="BB1278" s="73"/>
      <c r="BC1278" s="73"/>
      <c r="BD1278" s="73"/>
      <c r="BE1278" s="73"/>
      <c r="BF1278" s="73"/>
      <c r="BG1278" s="73"/>
      <c r="BH1278" s="73"/>
      <c r="BI1278" s="73"/>
      <c r="BJ1278" s="74"/>
      <c r="BK1278" s="76"/>
    </row>
    <row r="1279" spans="34:63" x14ac:dyDescent="0.25">
      <c r="AH1279" s="69"/>
      <c r="AI1279" s="70"/>
      <c r="AJ1279" s="70"/>
      <c r="AK1279" s="71"/>
      <c r="AL1279" s="70"/>
      <c r="AM1279" s="72"/>
      <c r="AN1279" s="70"/>
      <c r="AO1279" s="70"/>
      <c r="AP1279" s="77"/>
      <c r="AQ1279" s="77"/>
      <c r="AR1279" s="71"/>
      <c r="AS1279" s="76"/>
      <c r="AT1279" s="74"/>
      <c r="AU1279" s="73"/>
      <c r="AV1279" s="74"/>
      <c r="AW1279" s="73"/>
      <c r="AX1279" s="73"/>
      <c r="AY1279" s="73"/>
      <c r="AZ1279" s="73"/>
      <c r="BA1279" s="73"/>
      <c r="BB1279" s="73"/>
      <c r="BC1279" s="73"/>
      <c r="BD1279" s="73"/>
      <c r="BE1279" s="73"/>
      <c r="BF1279" s="73"/>
      <c r="BG1279" s="73"/>
      <c r="BH1279" s="73"/>
      <c r="BI1279" s="73"/>
      <c r="BJ1279" s="74"/>
      <c r="BK1279" s="76"/>
    </row>
    <row r="1280" spans="34:63" x14ac:dyDescent="0.25">
      <c r="AH1280" s="69"/>
      <c r="AI1280" s="70"/>
      <c r="AJ1280" s="70"/>
      <c r="AK1280" s="71"/>
      <c r="AL1280" s="70"/>
      <c r="AM1280" s="72"/>
      <c r="AN1280" s="70"/>
      <c r="AO1280" s="70"/>
      <c r="AP1280" s="73"/>
      <c r="AQ1280" s="77"/>
      <c r="AR1280" s="71"/>
      <c r="AS1280" s="76"/>
      <c r="AT1280" s="74"/>
      <c r="AU1280" s="73"/>
      <c r="AV1280" s="74"/>
      <c r="AW1280" s="76"/>
      <c r="AX1280" s="76"/>
      <c r="AY1280" s="76"/>
      <c r="AZ1280" s="76"/>
      <c r="BA1280" s="73"/>
      <c r="BB1280" s="73"/>
      <c r="BC1280" s="73"/>
      <c r="BD1280" s="73"/>
      <c r="BE1280" s="73"/>
      <c r="BF1280" s="73"/>
      <c r="BG1280" s="73"/>
      <c r="BH1280" s="73"/>
      <c r="BI1280" s="76"/>
      <c r="BJ1280" s="74"/>
      <c r="BK1280" s="76"/>
    </row>
    <row r="1281" spans="34:63" x14ac:dyDescent="0.25">
      <c r="AH1281" s="69"/>
      <c r="AI1281" s="70"/>
      <c r="AJ1281" s="70"/>
      <c r="AK1281" s="71"/>
      <c r="AL1281" s="70"/>
      <c r="AM1281" s="72"/>
      <c r="AN1281" s="70"/>
      <c r="AO1281" s="70"/>
      <c r="AP1281" s="77"/>
      <c r="AQ1281" s="77"/>
      <c r="AR1281" s="71"/>
      <c r="AS1281" s="76"/>
      <c r="AT1281" s="74"/>
      <c r="AU1281" s="73"/>
      <c r="AV1281" s="74"/>
      <c r="AW1281" s="76"/>
      <c r="AX1281" s="76"/>
      <c r="AY1281" s="76"/>
      <c r="AZ1281" s="76"/>
      <c r="BA1281" s="73"/>
      <c r="BB1281" s="73"/>
      <c r="BC1281" s="73"/>
      <c r="BD1281" s="73"/>
      <c r="BE1281" s="73"/>
      <c r="BF1281" s="73"/>
      <c r="BG1281" s="73"/>
      <c r="BH1281" s="73"/>
      <c r="BI1281" s="76"/>
      <c r="BJ1281" s="74"/>
      <c r="BK1281" s="76"/>
    </row>
    <row r="1282" spans="34:63" x14ac:dyDescent="0.25">
      <c r="AH1282" s="69"/>
      <c r="AI1282" s="70"/>
      <c r="AJ1282" s="70"/>
      <c r="AK1282" s="71"/>
      <c r="AL1282" s="70"/>
      <c r="AM1282" s="72"/>
      <c r="AN1282" s="70"/>
      <c r="AO1282" s="70"/>
      <c r="AP1282" s="77"/>
      <c r="AQ1282" s="77"/>
      <c r="AR1282" s="71"/>
      <c r="AS1282" s="76"/>
      <c r="AT1282" s="74"/>
      <c r="AU1282" s="73"/>
      <c r="AV1282" s="74"/>
      <c r="AW1282" s="76"/>
      <c r="AX1282" s="76"/>
      <c r="AY1282" s="76"/>
      <c r="AZ1282" s="76"/>
      <c r="BA1282" s="73"/>
      <c r="BB1282" s="73"/>
      <c r="BC1282" s="73"/>
      <c r="BD1282" s="73"/>
      <c r="BE1282" s="73"/>
      <c r="BF1282" s="73"/>
      <c r="BG1282" s="73"/>
      <c r="BH1282" s="73"/>
      <c r="BI1282" s="76"/>
      <c r="BJ1282" s="74"/>
      <c r="BK1282" s="76"/>
    </row>
    <row r="1283" spans="34:63" x14ac:dyDescent="0.25">
      <c r="AH1283" s="69"/>
      <c r="AI1283" s="70"/>
      <c r="AJ1283" s="70"/>
      <c r="AK1283" s="71"/>
      <c r="AL1283" s="70"/>
      <c r="AM1283" s="72"/>
      <c r="AN1283" s="70"/>
      <c r="AO1283" s="70"/>
      <c r="AP1283" s="77"/>
      <c r="AQ1283" s="77"/>
      <c r="AR1283" s="71"/>
      <c r="AS1283" s="76"/>
      <c r="AT1283" s="74"/>
      <c r="AU1283" s="73"/>
      <c r="AV1283" s="74"/>
      <c r="AW1283" s="76"/>
      <c r="AX1283" s="76"/>
      <c r="AY1283" s="76"/>
      <c r="AZ1283" s="76"/>
      <c r="BA1283" s="73"/>
      <c r="BB1283" s="73"/>
      <c r="BC1283" s="73"/>
      <c r="BD1283" s="73"/>
      <c r="BE1283" s="73"/>
      <c r="BF1283" s="73"/>
      <c r="BG1283" s="73"/>
      <c r="BH1283" s="73"/>
      <c r="BI1283" s="76"/>
      <c r="BJ1283" s="74"/>
      <c r="BK1283" s="76"/>
    </row>
    <row r="1284" spans="34:63" x14ac:dyDescent="0.25">
      <c r="AH1284" s="69"/>
      <c r="AI1284" s="70"/>
      <c r="AJ1284" s="70"/>
      <c r="AK1284" s="71"/>
      <c r="AL1284" s="70"/>
      <c r="AM1284" s="72"/>
      <c r="AN1284" s="70"/>
      <c r="AO1284" s="70"/>
      <c r="AP1284" s="73"/>
      <c r="AQ1284" s="73"/>
      <c r="AR1284" s="71"/>
      <c r="AS1284" s="73"/>
      <c r="AT1284" s="74"/>
      <c r="AU1284" s="73"/>
      <c r="AV1284" s="74"/>
      <c r="AW1284" s="73"/>
      <c r="AX1284" s="73"/>
      <c r="AY1284" s="73"/>
      <c r="AZ1284" s="73"/>
      <c r="BA1284" s="73"/>
      <c r="BB1284" s="73"/>
      <c r="BC1284" s="73"/>
      <c r="BD1284" s="73"/>
      <c r="BE1284" s="73"/>
      <c r="BF1284" s="73"/>
      <c r="BG1284" s="73"/>
      <c r="BH1284" s="73"/>
      <c r="BI1284" s="73"/>
      <c r="BJ1284" s="74"/>
      <c r="BK1284" s="73"/>
    </row>
    <row r="1285" spans="34:63" x14ac:dyDescent="0.25">
      <c r="AH1285" s="69"/>
      <c r="AI1285" s="70"/>
      <c r="AJ1285" s="70"/>
      <c r="AK1285" s="71"/>
      <c r="AL1285" s="70"/>
      <c r="AM1285" s="72"/>
      <c r="AN1285" s="70"/>
      <c r="AO1285" s="70"/>
      <c r="AP1285" s="73"/>
      <c r="AQ1285" s="77"/>
      <c r="AR1285" s="71"/>
      <c r="AS1285" s="76"/>
      <c r="AT1285" s="74"/>
      <c r="AU1285" s="73"/>
      <c r="AV1285" s="74"/>
      <c r="AW1285" s="76"/>
      <c r="AX1285" s="76"/>
      <c r="AY1285" s="76"/>
      <c r="AZ1285" s="76"/>
      <c r="BA1285" s="73"/>
      <c r="BB1285" s="73"/>
      <c r="BC1285" s="73"/>
      <c r="BD1285" s="73"/>
      <c r="BE1285" s="73"/>
      <c r="BF1285" s="73"/>
      <c r="BG1285" s="73"/>
      <c r="BH1285" s="73"/>
      <c r="BI1285" s="76"/>
      <c r="BJ1285" s="74"/>
      <c r="BK1285" s="76"/>
    </row>
    <row r="1286" spans="34:63" x14ac:dyDescent="0.25">
      <c r="AH1286" s="69"/>
      <c r="AI1286" s="70"/>
      <c r="AJ1286" s="70"/>
      <c r="AK1286" s="71"/>
      <c r="AL1286" s="70"/>
      <c r="AM1286" s="72"/>
      <c r="AN1286" s="70"/>
      <c r="AO1286" s="70"/>
      <c r="AP1286" s="73"/>
      <c r="AQ1286" s="73"/>
      <c r="AR1286" s="71"/>
      <c r="AS1286" s="73"/>
      <c r="AT1286" s="74"/>
      <c r="AU1286" s="73"/>
      <c r="AV1286" s="74"/>
      <c r="AW1286" s="73"/>
      <c r="AX1286" s="73"/>
      <c r="AY1286" s="73"/>
      <c r="AZ1286" s="73"/>
      <c r="BA1286" s="73"/>
      <c r="BB1286" s="73"/>
      <c r="BC1286" s="73"/>
      <c r="BD1286" s="73"/>
      <c r="BE1286" s="73"/>
      <c r="BF1286" s="73"/>
      <c r="BG1286" s="73"/>
      <c r="BH1286" s="73"/>
      <c r="BI1286" s="73"/>
      <c r="BJ1286" s="74"/>
      <c r="BK1286" s="73"/>
    </row>
    <row r="1287" spans="34:63" x14ac:dyDescent="0.25">
      <c r="AH1287" s="69"/>
      <c r="AI1287" s="70"/>
      <c r="AJ1287" s="70"/>
      <c r="AK1287" s="71"/>
      <c r="AL1287" s="70"/>
      <c r="AM1287" s="72"/>
      <c r="AN1287" s="70"/>
      <c r="AO1287" s="70"/>
      <c r="AP1287" s="73"/>
      <c r="AQ1287" s="77"/>
      <c r="AR1287" s="71"/>
      <c r="AS1287" s="76"/>
      <c r="AT1287" s="74"/>
      <c r="AU1287" s="73"/>
      <c r="AV1287" s="74"/>
      <c r="AW1287" s="76"/>
      <c r="AX1287" s="76"/>
      <c r="AY1287" s="76"/>
      <c r="AZ1287" s="76"/>
      <c r="BA1287" s="73"/>
      <c r="BB1287" s="73"/>
      <c r="BC1287" s="73"/>
      <c r="BD1287" s="73"/>
      <c r="BE1287" s="73"/>
      <c r="BF1287" s="73"/>
      <c r="BG1287" s="73"/>
      <c r="BH1287" s="73"/>
      <c r="BI1287" s="76"/>
      <c r="BJ1287" s="74"/>
      <c r="BK1287" s="76"/>
    </row>
    <row r="1288" spans="34:63" x14ac:dyDescent="0.25">
      <c r="AH1288" s="69"/>
      <c r="AI1288" s="70"/>
      <c r="AJ1288" s="70"/>
      <c r="AK1288" s="77"/>
      <c r="AL1288" s="70"/>
      <c r="AM1288" s="72"/>
      <c r="AN1288" s="70"/>
      <c r="AO1288" s="70"/>
      <c r="AP1288" s="73"/>
      <c r="AQ1288" s="73"/>
      <c r="AR1288" s="71"/>
      <c r="AS1288" s="73"/>
      <c r="AT1288" s="74"/>
      <c r="AU1288" s="73"/>
      <c r="AV1288" s="74"/>
      <c r="AW1288" s="73"/>
      <c r="AX1288" s="73"/>
      <c r="AY1288" s="73"/>
      <c r="AZ1288" s="73"/>
      <c r="BA1288" s="73"/>
      <c r="BB1288" s="73"/>
      <c r="BC1288" s="73"/>
      <c r="BD1288" s="73"/>
      <c r="BE1288" s="73"/>
      <c r="BF1288" s="73"/>
      <c r="BG1288" s="73"/>
      <c r="BH1288" s="73"/>
      <c r="BI1288" s="73"/>
      <c r="BJ1288" s="76"/>
      <c r="BK1288" s="73"/>
    </row>
    <row r="1289" spans="34:63" x14ac:dyDescent="0.25">
      <c r="AH1289" s="69"/>
      <c r="AI1289" s="70"/>
      <c r="AJ1289" s="70"/>
      <c r="AK1289" s="71"/>
      <c r="AL1289" s="70"/>
      <c r="AM1289" s="72"/>
      <c r="AN1289" s="70"/>
      <c r="AO1289" s="70"/>
      <c r="AP1289" s="77"/>
      <c r="AQ1289" s="77"/>
      <c r="AR1289" s="71"/>
      <c r="AS1289" s="76"/>
      <c r="AT1289" s="74"/>
      <c r="AU1289" s="73"/>
      <c r="AV1289" s="74"/>
      <c r="AW1289" s="76"/>
      <c r="AX1289" s="76"/>
      <c r="AY1289" s="76"/>
      <c r="AZ1289" s="76"/>
      <c r="BA1289" s="73"/>
      <c r="BB1289" s="73"/>
      <c r="BC1289" s="73"/>
      <c r="BD1289" s="73"/>
      <c r="BE1289" s="73"/>
      <c r="BF1289" s="73"/>
      <c r="BG1289" s="73"/>
      <c r="BH1289" s="73"/>
      <c r="BI1289" s="76"/>
      <c r="BJ1289" s="74"/>
      <c r="BK1289" s="76"/>
    </row>
    <row r="1290" spans="34:63" x14ac:dyDescent="0.25">
      <c r="AH1290" s="69"/>
      <c r="AI1290" s="70"/>
      <c r="AJ1290" s="70"/>
      <c r="AK1290" s="71"/>
      <c r="AL1290" s="70"/>
      <c r="AM1290" s="72"/>
      <c r="AN1290" s="70"/>
      <c r="AO1290" s="70"/>
      <c r="AP1290" s="77"/>
      <c r="AQ1290" s="77"/>
      <c r="AR1290" s="71"/>
      <c r="AS1290" s="76"/>
      <c r="AT1290" s="74"/>
      <c r="AU1290" s="73"/>
      <c r="AV1290" s="74"/>
      <c r="AW1290" s="76"/>
      <c r="AX1290" s="76"/>
      <c r="AY1290" s="76"/>
      <c r="AZ1290" s="76"/>
      <c r="BA1290" s="73"/>
      <c r="BB1290" s="73"/>
      <c r="BC1290" s="73"/>
      <c r="BD1290" s="73"/>
      <c r="BE1290" s="73"/>
      <c r="BF1290" s="73"/>
      <c r="BG1290" s="73"/>
      <c r="BH1290" s="73"/>
      <c r="BI1290" s="76"/>
      <c r="BJ1290" s="74"/>
      <c r="BK1290" s="76"/>
    </row>
    <row r="1291" spans="34:63" x14ac:dyDescent="0.25">
      <c r="AH1291" s="69"/>
      <c r="AI1291" s="70"/>
      <c r="AJ1291" s="70"/>
      <c r="AK1291" s="71"/>
      <c r="AL1291" s="70"/>
      <c r="AM1291" s="72"/>
      <c r="AN1291" s="70"/>
      <c r="AO1291" s="70"/>
      <c r="AP1291" s="77"/>
      <c r="AQ1291" s="77"/>
      <c r="AR1291" s="71"/>
      <c r="AS1291" s="76"/>
      <c r="AT1291" s="74"/>
      <c r="AU1291" s="73"/>
      <c r="AV1291" s="74"/>
      <c r="AW1291" s="76"/>
      <c r="AX1291" s="76"/>
      <c r="AY1291" s="76"/>
      <c r="AZ1291" s="76"/>
      <c r="BA1291" s="73"/>
      <c r="BB1291" s="73"/>
      <c r="BC1291" s="73"/>
      <c r="BD1291" s="73"/>
      <c r="BE1291" s="73"/>
      <c r="BF1291" s="73"/>
      <c r="BG1291" s="73"/>
      <c r="BH1291" s="73"/>
      <c r="BI1291" s="76"/>
      <c r="BJ1291" s="74"/>
      <c r="BK1291" s="76"/>
    </row>
    <row r="1292" spans="34:63" x14ac:dyDescent="0.25">
      <c r="AH1292" s="69"/>
      <c r="AI1292" s="70"/>
      <c r="AJ1292" s="70"/>
      <c r="AK1292" s="71"/>
      <c r="AL1292" s="70"/>
      <c r="AM1292" s="72"/>
      <c r="AN1292" s="70"/>
      <c r="AO1292" s="70"/>
      <c r="AP1292" s="77"/>
      <c r="AQ1292" s="77"/>
      <c r="AR1292" s="71"/>
      <c r="AS1292" s="76"/>
      <c r="AT1292" s="74"/>
      <c r="AU1292" s="73"/>
      <c r="AV1292" s="74"/>
      <c r="AW1292" s="76"/>
      <c r="AX1292" s="76"/>
      <c r="AY1292" s="76"/>
      <c r="AZ1292" s="76"/>
      <c r="BA1292" s="76"/>
      <c r="BB1292" s="76"/>
      <c r="BC1292" s="73"/>
      <c r="BD1292" s="73"/>
      <c r="BE1292" s="73"/>
      <c r="BF1292" s="73"/>
      <c r="BG1292" s="73"/>
      <c r="BH1292" s="73"/>
      <c r="BI1292" s="76"/>
      <c r="BJ1292" s="74"/>
      <c r="BK1292" s="76"/>
    </row>
    <row r="1293" spans="34:63" x14ac:dyDescent="0.25">
      <c r="AH1293" s="69"/>
      <c r="AI1293" s="70"/>
      <c r="AJ1293" s="70"/>
      <c r="AK1293" s="77"/>
      <c r="AL1293" s="70"/>
      <c r="AM1293" s="72"/>
      <c r="AN1293" s="70"/>
      <c r="AO1293" s="70"/>
      <c r="AP1293" s="77"/>
      <c r="AQ1293" s="77"/>
      <c r="AR1293" s="71"/>
      <c r="AS1293" s="76"/>
      <c r="AT1293" s="74"/>
      <c r="AU1293" s="73"/>
      <c r="AV1293" s="74"/>
      <c r="AW1293" s="76"/>
      <c r="AX1293" s="76"/>
      <c r="AY1293" s="76"/>
      <c r="AZ1293" s="76"/>
      <c r="BA1293" s="73"/>
      <c r="BB1293" s="73"/>
      <c r="BC1293" s="73"/>
      <c r="BD1293" s="73"/>
      <c r="BE1293" s="73"/>
      <c r="BF1293" s="73"/>
      <c r="BG1293" s="73"/>
      <c r="BH1293" s="73"/>
      <c r="BI1293" s="76"/>
      <c r="BJ1293" s="76"/>
      <c r="BK1293" s="76"/>
    </row>
    <row r="1294" spans="34:63" x14ac:dyDescent="0.25">
      <c r="AH1294" s="69"/>
      <c r="AI1294" s="70"/>
      <c r="AJ1294" s="70"/>
      <c r="AK1294" s="71"/>
      <c r="AL1294" s="70"/>
      <c r="AM1294" s="72"/>
      <c r="AN1294" s="70"/>
      <c r="AO1294" s="70"/>
      <c r="AP1294" s="77"/>
      <c r="AQ1294" s="77"/>
      <c r="AR1294" s="71"/>
      <c r="AS1294" s="76"/>
      <c r="AT1294" s="74"/>
      <c r="AU1294" s="73"/>
      <c r="AV1294" s="74"/>
      <c r="AW1294" s="76"/>
      <c r="AX1294" s="76"/>
      <c r="AY1294" s="76"/>
      <c r="AZ1294" s="76"/>
      <c r="BA1294" s="76"/>
      <c r="BB1294" s="76"/>
      <c r="BC1294" s="73"/>
      <c r="BD1294" s="73"/>
      <c r="BE1294" s="73"/>
      <c r="BF1294" s="73"/>
      <c r="BG1294" s="73"/>
      <c r="BH1294" s="73"/>
      <c r="BI1294" s="76"/>
      <c r="BJ1294" s="74"/>
      <c r="BK1294" s="76"/>
    </row>
    <row r="1295" spans="34:63" x14ac:dyDescent="0.25">
      <c r="AH1295" s="69"/>
      <c r="AI1295" s="70"/>
      <c r="AJ1295" s="70"/>
      <c r="AK1295" s="71"/>
      <c r="AL1295" s="70"/>
      <c r="AM1295" s="72"/>
      <c r="AN1295" s="70"/>
      <c r="AO1295" s="70"/>
      <c r="AP1295" s="77"/>
      <c r="AQ1295" s="77"/>
      <c r="AR1295" s="71"/>
      <c r="AS1295" s="76"/>
      <c r="AT1295" s="74"/>
      <c r="AU1295" s="73"/>
      <c r="AV1295" s="74"/>
      <c r="AW1295" s="76"/>
      <c r="AX1295" s="76"/>
      <c r="AY1295" s="76"/>
      <c r="AZ1295" s="76"/>
      <c r="BA1295" s="73"/>
      <c r="BB1295" s="73"/>
      <c r="BC1295" s="73"/>
      <c r="BD1295" s="73"/>
      <c r="BE1295" s="73"/>
      <c r="BF1295" s="73"/>
      <c r="BG1295" s="73"/>
      <c r="BH1295" s="73"/>
      <c r="BI1295" s="76"/>
      <c r="BJ1295" s="74"/>
      <c r="BK1295" s="76"/>
    </row>
    <row r="1296" spans="34:63" x14ac:dyDescent="0.25">
      <c r="AH1296" s="69"/>
      <c r="AI1296" s="70"/>
      <c r="AJ1296" s="70"/>
      <c r="AK1296" s="71"/>
      <c r="AL1296" s="70"/>
      <c r="AM1296" s="72"/>
      <c r="AN1296" s="70"/>
      <c r="AO1296" s="70"/>
      <c r="AP1296" s="75"/>
      <c r="AQ1296" s="73"/>
      <c r="AR1296" s="71"/>
      <c r="AS1296" s="75"/>
      <c r="AT1296" s="74"/>
      <c r="AU1296" s="73"/>
      <c r="AV1296" s="74"/>
      <c r="AW1296" s="73"/>
      <c r="AX1296" s="73"/>
      <c r="AY1296" s="73"/>
      <c r="AZ1296" s="73"/>
      <c r="BA1296" s="73"/>
      <c r="BB1296" s="73"/>
      <c r="BC1296" s="73"/>
      <c r="BD1296" s="73"/>
      <c r="BE1296" s="73"/>
      <c r="BF1296" s="73"/>
      <c r="BG1296" s="73"/>
      <c r="BH1296" s="73"/>
      <c r="BI1296" s="73"/>
      <c r="BJ1296" s="74"/>
      <c r="BK1296" s="75"/>
    </row>
    <row r="1297" spans="34:63" x14ac:dyDescent="0.25">
      <c r="AH1297" s="69"/>
      <c r="AI1297" s="70"/>
      <c r="AJ1297" s="70"/>
      <c r="AK1297" s="71"/>
      <c r="AL1297" s="70"/>
      <c r="AM1297" s="72"/>
      <c r="AN1297" s="70"/>
      <c r="AO1297" s="70"/>
      <c r="AP1297" s="75"/>
      <c r="AQ1297" s="77"/>
      <c r="AR1297" s="71"/>
      <c r="AS1297" s="74"/>
      <c r="AT1297" s="74"/>
      <c r="AU1297" s="73"/>
      <c r="AV1297" s="74"/>
      <c r="AW1297" s="73"/>
      <c r="AX1297" s="73"/>
      <c r="AY1297" s="73"/>
      <c r="AZ1297" s="73"/>
      <c r="BA1297" s="73"/>
      <c r="BB1297" s="73"/>
      <c r="BC1297" s="73"/>
      <c r="BD1297" s="73"/>
      <c r="BE1297" s="73"/>
      <c r="BF1297" s="73"/>
      <c r="BG1297" s="73"/>
      <c r="BH1297" s="73"/>
      <c r="BI1297" s="73"/>
      <c r="BJ1297" s="74"/>
      <c r="BK1297" s="74"/>
    </row>
    <row r="1298" spans="34:63" x14ac:dyDescent="0.25">
      <c r="AH1298" s="69"/>
      <c r="AI1298" s="70"/>
      <c r="AJ1298" s="70"/>
      <c r="AK1298" s="71"/>
      <c r="AL1298" s="70"/>
      <c r="AM1298" s="72"/>
      <c r="AN1298" s="70"/>
      <c r="AO1298" s="70"/>
      <c r="AP1298" s="73"/>
      <c r="AQ1298" s="73"/>
      <c r="AR1298" s="71"/>
      <c r="AS1298" s="73"/>
      <c r="AT1298" s="74"/>
      <c r="AU1298" s="73"/>
      <c r="AV1298" s="74"/>
      <c r="AW1298" s="73"/>
      <c r="AX1298" s="73"/>
      <c r="AY1298" s="73"/>
      <c r="AZ1298" s="73"/>
      <c r="BA1298" s="73"/>
      <c r="BB1298" s="73"/>
      <c r="BC1298" s="73"/>
      <c r="BD1298" s="73"/>
      <c r="BE1298" s="73"/>
      <c r="BF1298" s="73"/>
      <c r="BG1298" s="73"/>
      <c r="BH1298" s="73"/>
      <c r="BI1298" s="73"/>
      <c r="BJ1298" s="74"/>
      <c r="BK1298" s="73"/>
    </row>
    <row r="1299" spans="34:63" x14ac:dyDescent="0.25">
      <c r="AH1299" s="69"/>
      <c r="AI1299" s="70"/>
      <c r="AJ1299" s="70"/>
      <c r="AK1299" s="71"/>
      <c r="AL1299" s="70"/>
      <c r="AM1299" s="72"/>
      <c r="AN1299" s="70"/>
      <c r="AO1299" s="70"/>
      <c r="AP1299" s="77"/>
      <c r="AQ1299" s="77"/>
      <c r="AR1299" s="71"/>
      <c r="AS1299" s="76"/>
      <c r="AT1299" s="74"/>
      <c r="AU1299" s="73"/>
      <c r="AV1299" s="74"/>
      <c r="AW1299" s="73"/>
      <c r="AX1299" s="73"/>
      <c r="AY1299" s="73"/>
      <c r="AZ1299" s="73"/>
      <c r="BA1299" s="73"/>
      <c r="BB1299" s="73"/>
      <c r="BC1299" s="73"/>
      <c r="BD1299" s="73"/>
      <c r="BE1299" s="73"/>
      <c r="BF1299" s="73"/>
      <c r="BG1299" s="73"/>
      <c r="BH1299" s="73"/>
      <c r="BI1299" s="73"/>
      <c r="BJ1299" s="74"/>
      <c r="BK1299" s="76"/>
    </row>
    <row r="1300" spans="34:63" x14ac:dyDescent="0.25">
      <c r="AH1300" s="69"/>
      <c r="AI1300" s="70"/>
      <c r="AJ1300" s="70"/>
      <c r="AK1300" s="71"/>
      <c r="AL1300" s="70"/>
      <c r="AM1300" s="72"/>
      <c r="AN1300" s="70"/>
      <c r="AO1300" s="70"/>
      <c r="AP1300" s="77"/>
      <c r="AQ1300" s="77"/>
      <c r="AR1300" s="71"/>
      <c r="AS1300" s="76"/>
      <c r="AT1300" s="74"/>
      <c r="AU1300" s="73"/>
      <c r="AV1300" s="74"/>
      <c r="AW1300" s="76"/>
      <c r="AX1300" s="76"/>
      <c r="AY1300" s="76"/>
      <c r="AZ1300" s="76"/>
      <c r="BA1300" s="73"/>
      <c r="BB1300" s="73"/>
      <c r="BC1300" s="73"/>
      <c r="BD1300" s="73"/>
      <c r="BE1300" s="73"/>
      <c r="BF1300" s="73"/>
      <c r="BG1300" s="73"/>
      <c r="BH1300" s="73"/>
      <c r="BI1300" s="76"/>
      <c r="BJ1300" s="74"/>
      <c r="BK1300" s="76"/>
    </row>
    <row r="1301" spans="34:63" x14ac:dyDescent="0.25">
      <c r="AH1301" s="69"/>
      <c r="AI1301" s="70"/>
      <c r="AJ1301" s="70"/>
      <c r="AK1301" s="71"/>
      <c r="AL1301" s="70"/>
      <c r="AM1301" s="72"/>
      <c r="AN1301" s="70"/>
      <c r="AO1301" s="70"/>
      <c r="AP1301" s="71"/>
      <c r="AQ1301" s="77"/>
      <c r="AR1301" s="71"/>
      <c r="AS1301" s="74"/>
      <c r="AT1301" s="74"/>
      <c r="AU1301" s="73"/>
      <c r="AV1301" s="74"/>
      <c r="AW1301" s="76"/>
      <c r="AX1301" s="76"/>
      <c r="AY1301" s="76"/>
      <c r="AZ1301" s="76"/>
      <c r="BA1301" s="76"/>
      <c r="BB1301" s="76"/>
      <c r="BC1301" s="73"/>
      <c r="BD1301" s="73"/>
      <c r="BE1301" s="73"/>
      <c r="BF1301" s="73"/>
      <c r="BG1301" s="73"/>
      <c r="BH1301" s="73"/>
      <c r="BI1301" s="76"/>
      <c r="BJ1301" s="74"/>
      <c r="BK1301" s="74"/>
    </row>
    <row r="1302" spans="34:63" x14ac:dyDescent="0.25">
      <c r="AH1302" s="69"/>
      <c r="AI1302" s="70"/>
      <c r="AJ1302" s="70"/>
      <c r="AK1302" s="71"/>
      <c r="AL1302" s="70"/>
      <c r="AM1302" s="72"/>
      <c r="AN1302" s="70"/>
      <c r="AO1302" s="70"/>
      <c r="AP1302" s="73"/>
      <c r="AQ1302" s="77"/>
      <c r="AR1302" s="71"/>
      <c r="AS1302" s="76"/>
      <c r="AT1302" s="74"/>
      <c r="AU1302" s="73"/>
      <c r="AV1302" s="74"/>
      <c r="AW1302" s="76"/>
      <c r="AX1302" s="76"/>
      <c r="AY1302" s="76"/>
      <c r="AZ1302" s="76"/>
      <c r="BA1302" s="73"/>
      <c r="BB1302" s="73"/>
      <c r="BC1302" s="73"/>
      <c r="BD1302" s="73"/>
      <c r="BE1302" s="73"/>
      <c r="BF1302" s="73"/>
      <c r="BG1302" s="73"/>
      <c r="BH1302" s="73"/>
      <c r="BI1302" s="76"/>
      <c r="BJ1302" s="74"/>
      <c r="BK1302" s="76"/>
    </row>
    <row r="1303" spans="34:63" x14ac:dyDescent="0.25">
      <c r="AH1303" s="69"/>
      <c r="AI1303" s="70"/>
      <c r="AJ1303" s="70"/>
      <c r="AK1303" s="71"/>
      <c r="AL1303" s="70"/>
      <c r="AM1303" s="72"/>
      <c r="AN1303" s="70"/>
      <c r="AO1303" s="70"/>
      <c r="AP1303" s="75"/>
      <c r="AQ1303" s="73"/>
      <c r="AR1303" s="71"/>
      <c r="AS1303" s="75"/>
      <c r="AT1303" s="74"/>
      <c r="AU1303" s="73"/>
      <c r="AV1303" s="74"/>
      <c r="AW1303" s="76"/>
      <c r="AX1303" s="76"/>
      <c r="AY1303" s="76"/>
      <c r="AZ1303" s="76"/>
      <c r="BA1303" s="73"/>
      <c r="BB1303" s="73"/>
      <c r="BC1303" s="73"/>
      <c r="BD1303" s="73"/>
      <c r="BE1303" s="73"/>
      <c r="BF1303" s="73"/>
      <c r="BG1303" s="73"/>
      <c r="BH1303" s="73"/>
      <c r="BI1303" s="76"/>
      <c r="BJ1303" s="74"/>
      <c r="BK1303" s="75"/>
    </row>
    <row r="1304" spans="34:63" x14ac:dyDescent="0.25">
      <c r="AH1304" s="69"/>
      <c r="AI1304" s="70"/>
      <c r="AJ1304" s="70"/>
      <c r="AK1304" s="71"/>
      <c r="AL1304" s="70"/>
      <c r="AM1304" s="72"/>
      <c r="AN1304" s="70"/>
      <c r="AO1304" s="70"/>
      <c r="AP1304" s="71"/>
      <c r="AQ1304" s="73"/>
      <c r="AR1304" s="71"/>
      <c r="AS1304" s="74"/>
      <c r="AT1304" s="74"/>
      <c r="AU1304" s="73"/>
      <c r="AV1304" s="74"/>
      <c r="AW1304" s="73"/>
      <c r="AX1304" s="73"/>
      <c r="AY1304" s="73"/>
      <c r="AZ1304" s="73"/>
      <c r="BA1304" s="73"/>
      <c r="BB1304" s="73"/>
      <c r="BC1304" s="73"/>
      <c r="BD1304" s="73"/>
      <c r="BE1304" s="73"/>
      <c r="BF1304" s="73"/>
      <c r="BG1304" s="73"/>
      <c r="BH1304" s="73"/>
      <c r="BI1304" s="73"/>
      <c r="BJ1304" s="74"/>
      <c r="BK1304" s="74"/>
    </row>
    <row r="1305" spans="34:63" x14ac:dyDescent="0.25">
      <c r="AH1305" s="69"/>
      <c r="AI1305" s="70"/>
      <c r="AJ1305" s="70"/>
      <c r="AK1305" s="71"/>
      <c r="AL1305" s="70"/>
      <c r="AM1305" s="72"/>
      <c r="AN1305" s="70"/>
      <c r="AO1305" s="70"/>
      <c r="AP1305" s="73"/>
      <c r="AQ1305" s="73"/>
      <c r="AR1305" s="71"/>
      <c r="AS1305" s="73"/>
      <c r="AT1305" s="74"/>
      <c r="AU1305" s="73"/>
      <c r="AV1305" s="74"/>
      <c r="AW1305" s="73"/>
      <c r="AX1305" s="73"/>
      <c r="AY1305" s="73"/>
      <c r="AZ1305" s="73"/>
      <c r="BA1305" s="73"/>
      <c r="BB1305" s="73"/>
      <c r="BC1305" s="73"/>
      <c r="BD1305" s="73"/>
      <c r="BE1305" s="73"/>
      <c r="BF1305" s="73"/>
      <c r="BG1305" s="73"/>
      <c r="BH1305" s="73"/>
      <c r="BI1305" s="73"/>
      <c r="BJ1305" s="74"/>
      <c r="BK1305" s="73"/>
    </row>
    <row r="1306" spans="34:63" x14ac:dyDescent="0.25">
      <c r="AH1306" s="69"/>
      <c r="AI1306" s="70"/>
      <c r="AJ1306" s="70"/>
      <c r="AK1306" s="71"/>
      <c r="AL1306" s="70"/>
      <c r="AM1306" s="72"/>
      <c r="AN1306" s="70"/>
      <c r="AO1306" s="70"/>
      <c r="AP1306" s="75"/>
      <c r="AQ1306" s="77"/>
      <c r="AR1306" s="71"/>
      <c r="AS1306" s="74"/>
      <c r="AT1306" s="74"/>
      <c r="AU1306" s="73"/>
      <c r="AV1306" s="74"/>
      <c r="AW1306" s="73"/>
      <c r="AX1306" s="73"/>
      <c r="AY1306" s="73"/>
      <c r="AZ1306" s="73"/>
      <c r="BA1306" s="73"/>
      <c r="BB1306" s="73"/>
      <c r="BC1306" s="73"/>
      <c r="BD1306" s="73"/>
      <c r="BE1306" s="73"/>
      <c r="BF1306" s="73"/>
      <c r="BG1306" s="73"/>
      <c r="BH1306" s="73"/>
      <c r="BI1306" s="73"/>
      <c r="BJ1306" s="74"/>
      <c r="BK1306" s="74"/>
    </row>
    <row r="1307" spans="34:63" x14ac:dyDescent="0.25">
      <c r="AH1307" s="69"/>
      <c r="AI1307" s="70"/>
      <c r="AJ1307" s="70"/>
      <c r="AK1307" s="71"/>
      <c r="AL1307" s="70"/>
      <c r="AM1307" s="72"/>
      <c r="AN1307" s="70"/>
      <c r="AO1307" s="70"/>
      <c r="AP1307" s="77"/>
      <c r="AQ1307" s="77"/>
      <c r="AR1307" s="71"/>
      <c r="AS1307" s="76"/>
      <c r="AT1307" s="74"/>
      <c r="AU1307" s="73"/>
      <c r="AV1307" s="74"/>
      <c r="AW1307" s="73"/>
      <c r="AX1307" s="73"/>
      <c r="AY1307" s="73"/>
      <c r="AZ1307" s="76"/>
      <c r="BA1307" s="73"/>
      <c r="BB1307" s="73"/>
      <c r="BC1307" s="73"/>
      <c r="BD1307" s="73"/>
      <c r="BE1307" s="73"/>
      <c r="BF1307" s="73"/>
      <c r="BG1307" s="73"/>
      <c r="BH1307" s="73"/>
      <c r="BI1307" s="76"/>
      <c r="BJ1307" s="74"/>
      <c r="BK1307" s="76"/>
    </row>
    <row r="1308" spans="34:63" x14ac:dyDescent="0.25">
      <c r="AH1308" s="69"/>
      <c r="AI1308" s="70"/>
      <c r="AJ1308" s="70"/>
      <c r="AK1308" s="71"/>
      <c r="AL1308" s="70"/>
      <c r="AM1308" s="72"/>
      <c r="AN1308" s="70"/>
      <c r="AO1308" s="70"/>
      <c r="AP1308" s="77"/>
      <c r="AQ1308" s="77"/>
      <c r="AR1308" s="71"/>
      <c r="AS1308" s="76"/>
      <c r="AT1308" s="74"/>
      <c r="AU1308" s="73"/>
      <c r="AV1308" s="74"/>
      <c r="AW1308" s="76"/>
      <c r="AX1308" s="76"/>
      <c r="AY1308" s="76"/>
      <c r="AZ1308" s="76"/>
      <c r="BA1308" s="73"/>
      <c r="BB1308" s="73"/>
      <c r="BC1308" s="73"/>
      <c r="BD1308" s="73"/>
      <c r="BE1308" s="73"/>
      <c r="BF1308" s="73"/>
      <c r="BG1308" s="73"/>
      <c r="BH1308" s="73"/>
      <c r="BI1308" s="76"/>
      <c r="BJ1308" s="74"/>
      <c r="BK1308" s="76"/>
    </row>
    <row r="1309" spans="34:63" x14ac:dyDescent="0.25">
      <c r="AH1309" s="69"/>
      <c r="AI1309" s="70"/>
      <c r="AJ1309" s="70"/>
      <c r="AK1309" s="71"/>
      <c r="AL1309" s="70"/>
      <c r="AM1309" s="72"/>
      <c r="AN1309" s="70"/>
      <c r="AO1309" s="70"/>
      <c r="AP1309" s="71"/>
      <c r="AQ1309" s="77"/>
      <c r="AR1309" s="71"/>
      <c r="AS1309" s="74"/>
      <c r="AT1309" s="74"/>
      <c r="AU1309" s="73"/>
      <c r="AV1309" s="74"/>
      <c r="AW1309" s="76"/>
      <c r="AX1309" s="76"/>
      <c r="AY1309" s="76"/>
      <c r="AZ1309" s="76"/>
      <c r="BA1309" s="76"/>
      <c r="BB1309" s="76"/>
      <c r="BC1309" s="73"/>
      <c r="BD1309" s="73"/>
      <c r="BE1309" s="73"/>
      <c r="BF1309" s="73"/>
      <c r="BG1309" s="73"/>
      <c r="BH1309" s="73"/>
      <c r="BI1309" s="76"/>
      <c r="BJ1309" s="74"/>
      <c r="BK1309" s="74"/>
    </row>
    <row r="1310" spans="34:63" x14ac:dyDescent="0.25">
      <c r="AH1310" s="69"/>
      <c r="AI1310" s="70"/>
      <c r="AJ1310" s="70"/>
      <c r="AK1310" s="71"/>
      <c r="AL1310" s="70"/>
      <c r="AM1310" s="72"/>
      <c r="AN1310" s="70"/>
      <c r="AO1310" s="70"/>
      <c r="AP1310" s="73"/>
      <c r="AQ1310" s="73"/>
      <c r="AR1310" s="71"/>
      <c r="AS1310" s="73"/>
      <c r="AT1310" s="74"/>
      <c r="AU1310" s="73"/>
      <c r="AV1310" s="74"/>
      <c r="AW1310" s="73"/>
      <c r="AX1310" s="73"/>
      <c r="AY1310" s="73"/>
      <c r="AZ1310" s="73"/>
      <c r="BA1310" s="73"/>
      <c r="BB1310" s="73"/>
      <c r="BC1310" s="73"/>
      <c r="BD1310" s="73"/>
      <c r="BE1310" s="73"/>
      <c r="BF1310" s="73"/>
      <c r="BG1310" s="73"/>
      <c r="BH1310" s="73"/>
      <c r="BI1310" s="73"/>
      <c r="BJ1310" s="74"/>
      <c r="BK1310" s="73"/>
    </row>
    <row r="1311" spans="34:63" x14ac:dyDescent="0.25">
      <c r="AH1311" s="69"/>
      <c r="AI1311" s="70"/>
      <c r="AJ1311" s="70"/>
      <c r="AK1311" s="71"/>
      <c r="AL1311" s="70"/>
      <c r="AM1311" s="72"/>
      <c r="AN1311" s="70"/>
      <c r="AO1311" s="70"/>
      <c r="AP1311" s="73"/>
      <c r="AQ1311" s="77"/>
      <c r="AR1311" s="71"/>
      <c r="AS1311" s="76"/>
      <c r="AT1311" s="74"/>
      <c r="AU1311" s="73"/>
      <c r="AV1311" s="74"/>
      <c r="AW1311" s="76"/>
      <c r="AX1311" s="76"/>
      <c r="AY1311" s="76"/>
      <c r="AZ1311" s="76"/>
      <c r="BA1311" s="73"/>
      <c r="BB1311" s="73"/>
      <c r="BC1311" s="73"/>
      <c r="BD1311" s="73"/>
      <c r="BE1311" s="73"/>
      <c r="BF1311" s="73"/>
      <c r="BG1311" s="73"/>
      <c r="BH1311" s="73"/>
      <c r="BI1311" s="76"/>
      <c r="BJ1311" s="74"/>
      <c r="BK1311" s="76"/>
    </row>
    <row r="1312" spans="34:63" x14ac:dyDescent="0.25">
      <c r="AH1312" s="69"/>
      <c r="AI1312" s="70"/>
      <c r="AJ1312" s="70"/>
      <c r="AK1312" s="71"/>
      <c r="AL1312" s="70"/>
      <c r="AM1312" s="72"/>
      <c r="AN1312" s="70"/>
      <c r="AO1312" s="70"/>
      <c r="AP1312" s="77"/>
      <c r="AQ1312" s="77"/>
      <c r="AR1312" s="71"/>
      <c r="AS1312" s="76"/>
      <c r="AT1312" s="74"/>
      <c r="AU1312" s="73"/>
      <c r="AV1312" s="74"/>
      <c r="AW1312" s="76"/>
      <c r="AX1312" s="76"/>
      <c r="AY1312" s="76"/>
      <c r="AZ1312" s="76"/>
      <c r="BA1312" s="73"/>
      <c r="BB1312" s="73"/>
      <c r="BC1312" s="73"/>
      <c r="BD1312" s="73"/>
      <c r="BE1312" s="73"/>
      <c r="BF1312" s="73"/>
      <c r="BG1312" s="73"/>
      <c r="BH1312" s="73"/>
      <c r="BI1312" s="76"/>
      <c r="BJ1312" s="74"/>
      <c r="BK1312" s="76"/>
    </row>
    <row r="1313" spans="34:63" x14ac:dyDescent="0.25">
      <c r="AH1313" s="69"/>
      <c r="AI1313" s="70"/>
      <c r="AJ1313" s="70"/>
      <c r="AK1313" s="71"/>
      <c r="AL1313" s="70"/>
      <c r="AM1313" s="72"/>
      <c r="AN1313" s="70"/>
      <c r="AO1313" s="70"/>
      <c r="AP1313" s="73"/>
      <c r="AQ1313" s="77"/>
      <c r="AR1313" s="71"/>
      <c r="AS1313" s="76"/>
      <c r="AT1313" s="74"/>
      <c r="AU1313" s="73"/>
      <c r="AV1313" s="74"/>
      <c r="AW1313" s="76"/>
      <c r="AX1313" s="76"/>
      <c r="AY1313" s="76"/>
      <c r="AZ1313" s="76"/>
      <c r="BA1313" s="73"/>
      <c r="BB1313" s="73"/>
      <c r="BC1313" s="73"/>
      <c r="BD1313" s="73"/>
      <c r="BE1313" s="73"/>
      <c r="BF1313" s="73"/>
      <c r="BG1313" s="73"/>
      <c r="BH1313" s="73"/>
      <c r="BI1313" s="76"/>
      <c r="BJ1313" s="74"/>
      <c r="BK1313" s="76"/>
    </row>
    <row r="1314" spans="34:63" x14ac:dyDescent="0.25">
      <c r="AH1314" s="69"/>
      <c r="AI1314" s="70"/>
      <c r="AJ1314" s="70"/>
      <c r="AK1314" s="71"/>
      <c r="AL1314" s="70"/>
      <c r="AM1314" s="72"/>
      <c r="AN1314" s="70"/>
      <c r="AO1314" s="70"/>
      <c r="AP1314" s="77"/>
      <c r="AQ1314" s="77"/>
      <c r="AR1314" s="71"/>
      <c r="AS1314" s="76"/>
      <c r="AT1314" s="74"/>
      <c r="AU1314" s="73"/>
      <c r="AV1314" s="74"/>
      <c r="AW1314" s="76"/>
      <c r="AX1314" s="76"/>
      <c r="AY1314" s="76"/>
      <c r="AZ1314" s="76"/>
      <c r="BA1314" s="73"/>
      <c r="BB1314" s="73"/>
      <c r="BC1314" s="73"/>
      <c r="BD1314" s="73"/>
      <c r="BE1314" s="73"/>
      <c r="BF1314" s="73"/>
      <c r="BG1314" s="73"/>
      <c r="BH1314" s="73"/>
      <c r="BI1314" s="76"/>
      <c r="BJ1314" s="74"/>
      <c r="BK1314" s="76"/>
    </row>
    <row r="1315" spans="34:63" x14ac:dyDescent="0.25">
      <c r="AH1315" s="69"/>
      <c r="AI1315" s="70"/>
      <c r="AJ1315" s="70"/>
      <c r="AK1315" s="71"/>
      <c r="AL1315" s="70"/>
      <c r="AM1315" s="72"/>
      <c r="AN1315" s="70"/>
      <c r="AO1315" s="70"/>
      <c r="AP1315" s="77"/>
      <c r="AQ1315" s="73"/>
      <c r="AR1315" s="71"/>
      <c r="AS1315" s="76"/>
      <c r="AT1315" s="74"/>
      <c r="AU1315" s="73"/>
      <c r="AV1315" s="74"/>
      <c r="AW1315" s="73"/>
      <c r="AX1315" s="73"/>
      <c r="AY1315" s="73"/>
      <c r="AZ1315" s="73"/>
      <c r="BA1315" s="73"/>
      <c r="BB1315" s="73"/>
      <c r="BC1315" s="73"/>
      <c r="BD1315" s="73"/>
      <c r="BE1315" s="73"/>
      <c r="BF1315" s="73"/>
      <c r="BG1315" s="73"/>
      <c r="BH1315" s="73"/>
      <c r="BI1315" s="73"/>
      <c r="BJ1315" s="74"/>
      <c r="BK1315" s="76"/>
    </row>
    <row r="1316" spans="34:63" x14ac:dyDescent="0.25">
      <c r="AH1316" s="69"/>
      <c r="AI1316" s="70"/>
      <c r="AJ1316" s="70"/>
      <c r="AK1316" s="71"/>
      <c r="AL1316" s="70"/>
      <c r="AM1316" s="72"/>
      <c r="AN1316" s="70"/>
      <c r="AO1316" s="70"/>
      <c r="AP1316" s="77"/>
      <c r="AQ1316" s="77"/>
      <c r="AR1316" s="71"/>
      <c r="AS1316" s="76"/>
      <c r="AT1316" s="74"/>
      <c r="AU1316" s="73"/>
      <c r="AV1316" s="74"/>
      <c r="AW1316" s="76"/>
      <c r="AX1316" s="76"/>
      <c r="AY1316" s="76"/>
      <c r="AZ1316" s="76"/>
      <c r="BA1316" s="73"/>
      <c r="BB1316" s="73"/>
      <c r="BC1316" s="73"/>
      <c r="BD1316" s="73"/>
      <c r="BE1316" s="73"/>
      <c r="BF1316" s="73"/>
      <c r="BG1316" s="73"/>
      <c r="BH1316" s="73"/>
      <c r="BI1316" s="76"/>
      <c r="BJ1316" s="74"/>
      <c r="BK1316" s="76"/>
    </row>
    <row r="1317" spans="34:63" x14ac:dyDescent="0.25">
      <c r="AH1317" s="69"/>
      <c r="AI1317" s="70"/>
      <c r="AJ1317" s="70"/>
      <c r="AK1317" s="71"/>
      <c r="AL1317" s="70"/>
      <c r="AM1317" s="72"/>
      <c r="AN1317" s="70"/>
      <c r="AO1317" s="70"/>
      <c r="AP1317" s="77"/>
      <c r="AQ1317" s="77"/>
      <c r="AR1317" s="71"/>
      <c r="AS1317" s="76"/>
      <c r="AT1317" s="74"/>
      <c r="AU1317" s="73"/>
      <c r="AV1317" s="74"/>
      <c r="AW1317" s="76"/>
      <c r="AX1317" s="76"/>
      <c r="AY1317" s="76"/>
      <c r="AZ1317" s="76"/>
      <c r="BA1317" s="73"/>
      <c r="BB1317" s="73"/>
      <c r="BC1317" s="73"/>
      <c r="BD1317" s="73"/>
      <c r="BE1317" s="73"/>
      <c r="BF1317" s="73"/>
      <c r="BG1317" s="73"/>
      <c r="BH1317" s="73"/>
      <c r="BI1317" s="76"/>
      <c r="BJ1317" s="74"/>
      <c r="BK1317" s="76"/>
    </row>
    <row r="1318" spans="34:63" x14ac:dyDescent="0.25">
      <c r="AH1318" s="69"/>
      <c r="AI1318" s="70"/>
      <c r="AJ1318" s="70"/>
      <c r="AK1318" s="71"/>
      <c r="AL1318" s="70"/>
      <c r="AM1318" s="72"/>
      <c r="AN1318" s="70"/>
      <c r="AO1318" s="70"/>
      <c r="AP1318" s="77"/>
      <c r="AQ1318" s="77"/>
      <c r="AR1318" s="71"/>
      <c r="AS1318" s="76"/>
      <c r="AT1318" s="74"/>
      <c r="AU1318" s="73"/>
      <c r="AV1318" s="74"/>
      <c r="AW1318" s="76"/>
      <c r="AX1318" s="76"/>
      <c r="AY1318" s="76"/>
      <c r="AZ1318" s="76"/>
      <c r="BA1318" s="73"/>
      <c r="BB1318" s="73"/>
      <c r="BC1318" s="73"/>
      <c r="BD1318" s="73"/>
      <c r="BE1318" s="73"/>
      <c r="BF1318" s="73"/>
      <c r="BG1318" s="73"/>
      <c r="BH1318" s="73"/>
      <c r="BI1318" s="76"/>
      <c r="BJ1318" s="74"/>
      <c r="BK1318" s="76"/>
    </row>
    <row r="1319" spans="34:63" x14ac:dyDescent="0.25">
      <c r="AH1319" s="69"/>
      <c r="AI1319" s="70"/>
      <c r="AJ1319" s="70"/>
      <c r="AK1319" s="71"/>
      <c r="AL1319" s="70"/>
      <c r="AM1319" s="72"/>
      <c r="AN1319" s="70"/>
      <c r="AO1319" s="70"/>
      <c r="AP1319" s="71"/>
      <c r="AQ1319" s="77"/>
      <c r="AR1319" s="71"/>
      <c r="AS1319" s="74"/>
      <c r="AT1319" s="74"/>
      <c r="AU1319" s="73"/>
      <c r="AV1319" s="74"/>
      <c r="AW1319" s="73"/>
      <c r="AX1319" s="73"/>
      <c r="AY1319" s="73"/>
      <c r="AZ1319" s="73"/>
      <c r="BA1319" s="73"/>
      <c r="BB1319" s="73"/>
      <c r="BC1319" s="73"/>
      <c r="BD1319" s="73"/>
      <c r="BE1319" s="73"/>
      <c r="BF1319" s="73"/>
      <c r="BG1319" s="73"/>
      <c r="BH1319" s="73"/>
      <c r="BI1319" s="76"/>
      <c r="BJ1319" s="74"/>
      <c r="BK1319" s="74"/>
    </row>
    <row r="1320" spans="34:63" x14ac:dyDescent="0.25">
      <c r="AH1320" s="69"/>
      <c r="AI1320" s="70"/>
      <c r="AJ1320" s="70"/>
      <c r="AK1320" s="71"/>
      <c r="AL1320" s="70"/>
      <c r="AM1320" s="72"/>
      <c r="AN1320" s="70"/>
      <c r="AO1320" s="70"/>
      <c r="AP1320" s="77"/>
      <c r="AQ1320" s="77"/>
      <c r="AR1320" s="71"/>
      <c r="AS1320" s="76"/>
      <c r="AT1320" s="74"/>
      <c r="AU1320" s="73"/>
      <c r="AV1320" s="74"/>
      <c r="AW1320" s="76"/>
      <c r="AX1320" s="76"/>
      <c r="AY1320" s="76"/>
      <c r="AZ1320" s="76"/>
      <c r="BA1320" s="73"/>
      <c r="BB1320" s="73"/>
      <c r="BC1320" s="73"/>
      <c r="BD1320" s="73"/>
      <c r="BE1320" s="73"/>
      <c r="BF1320" s="73"/>
      <c r="BG1320" s="73"/>
      <c r="BH1320" s="73"/>
      <c r="BI1320" s="76"/>
      <c r="BJ1320" s="74"/>
      <c r="BK1320" s="76"/>
    </row>
    <row r="1321" spans="34:63" x14ac:dyDescent="0.25">
      <c r="AH1321" s="69"/>
      <c r="AI1321" s="70"/>
      <c r="AJ1321" s="70"/>
      <c r="AK1321" s="71"/>
      <c r="AL1321" s="70"/>
      <c r="AM1321" s="72"/>
      <c r="AN1321" s="70"/>
      <c r="AO1321" s="70"/>
      <c r="AP1321" s="77"/>
      <c r="AQ1321" s="77"/>
      <c r="AR1321" s="71"/>
      <c r="AS1321" s="76"/>
      <c r="AT1321" s="74"/>
      <c r="AU1321" s="73"/>
      <c r="AV1321" s="74"/>
      <c r="AW1321" s="76"/>
      <c r="AX1321" s="76"/>
      <c r="AY1321" s="76"/>
      <c r="AZ1321" s="76"/>
      <c r="BA1321" s="73"/>
      <c r="BB1321" s="73"/>
      <c r="BC1321" s="73"/>
      <c r="BD1321" s="73"/>
      <c r="BE1321" s="73"/>
      <c r="BF1321" s="73"/>
      <c r="BG1321" s="73"/>
      <c r="BH1321" s="73"/>
      <c r="BI1321" s="76"/>
      <c r="BJ1321" s="74"/>
      <c r="BK1321" s="76"/>
    </row>
    <row r="1322" spans="34:63" x14ac:dyDescent="0.25">
      <c r="AH1322" s="69"/>
      <c r="AI1322" s="70"/>
      <c r="AJ1322" s="70"/>
      <c r="AK1322" s="71"/>
      <c r="AL1322" s="70"/>
      <c r="AM1322" s="72"/>
      <c r="AN1322" s="70"/>
      <c r="AO1322" s="70"/>
      <c r="AP1322" s="73"/>
      <c r="AQ1322" s="75"/>
      <c r="AR1322" s="71"/>
      <c r="AS1322" s="75"/>
      <c r="AT1322" s="74"/>
      <c r="AU1322" s="73"/>
      <c r="AV1322" s="74"/>
      <c r="AW1322" s="75"/>
      <c r="AX1322" s="75"/>
      <c r="AY1322" s="75"/>
      <c r="AZ1322" s="75"/>
      <c r="BA1322" s="73"/>
      <c r="BB1322" s="73"/>
      <c r="BC1322" s="73"/>
      <c r="BD1322" s="73"/>
      <c r="BE1322" s="73"/>
      <c r="BF1322" s="73"/>
      <c r="BG1322" s="73"/>
      <c r="BH1322" s="73"/>
      <c r="BI1322" s="75"/>
      <c r="BJ1322" s="74"/>
      <c r="BK1322" s="75"/>
    </row>
    <row r="1323" spans="34:63" x14ac:dyDescent="0.25">
      <c r="AH1323" s="69"/>
      <c r="AI1323" s="70"/>
      <c r="AJ1323" s="70"/>
      <c r="AK1323" s="71"/>
      <c r="AL1323" s="70"/>
      <c r="AM1323" s="72"/>
      <c r="AN1323" s="70"/>
      <c r="AO1323" s="70"/>
      <c r="AP1323" s="73"/>
      <c r="AQ1323" s="77"/>
      <c r="AR1323" s="71"/>
      <c r="AS1323" s="76"/>
      <c r="AT1323" s="74"/>
      <c r="AU1323" s="73"/>
      <c r="AV1323" s="74"/>
      <c r="AW1323" s="76"/>
      <c r="AX1323" s="76"/>
      <c r="AY1323" s="76"/>
      <c r="AZ1323" s="76"/>
      <c r="BA1323" s="73"/>
      <c r="BB1323" s="73"/>
      <c r="BC1323" s="73"/>
      <c r="BD1323" s="73"/>
      <c r="BE1323" s="73"/>
      <c r="BF1323" s="73"/>
      <c r="BG1323" s="73"/>
      <c r="BH1323" s="73"/>
      <c r="BI1323" s="76"/>
      <c r="BJ1323" s="74"/>
      <c r="BK1323" s="76"/>
    </row>
    <row r="1324" spans="34:63" x14ac:dyDescent="0.25">
      <c r="AH1324" s="69"/>
      <c r="AI1324" s="70"/>
      <c r="AJ1324" s="70"/>
      <c r="AK1324" s="71"/>
      <c r="AL1324" s="70"/>
      <c r="AM1324" s="72"/>
      <c r="AN1324" s="70"/>
      <c r="AO1324" s="70"/>
      <c r="AP1324" s="73"/>
      <c r="AQ1324" s="71"/>
      <c r="AR1324" s="71"/>
      <c r="AS1324" s="74"/>
      <c r="AT1324" s="74"/>
      <c r="AU1324" s="73"/>
      <c r="AV1324" s="74"/>
      <c r="AW1324" s="74"/>
      <c r="AX1324" s="74"/>
      <c r="AY1324" s="74"/>
      <c r="AZ1324" s="74"/>
      <c r="BA1324" s="73"/>
      <c r="BB1324" s="73"/>
      <c r="BC1324" s="73"/>
      <c r="BD1324" s="73"/>
      <c r="BE1324" s="73"/>
      <c r="BF1324" s="73"/>
      <c r="BG1324" s="73"/>
      <c r="BH1324" s="73"/>
      <c r="BI1324" s="74"/>
      <c r="BJ1324" s="74"/>
      <c r="BK1324" s="74"/>
    </row>
    <row r="1325" spans="34:63" x14ac:dyDescent="0.25">
      <c r="AH1325" s="69"/>
      <c r="AI1325" s="70"/>
      <c r="AJ1325" s="70"/>
      <c r="AK1325" s="71"/>
      <c r="AL1325" s="70"/>
      <c r="AM1325" s="72"/>
      <c r="AN1325" s="70"/>
      <c r="AO1325" s="70"/>
      <c r="AP1325" s="77"/>
      <c r="AQ1325" s="71"/>
      <c r="AR1325" s="71"/>
      <c r="AS1325" s="74"/>
      <c r="AT1325" s="74"/>
      <c r="AU1325" s="73"/>
      <c r="AV1325" s="74"/>
      <c r="AW1325" s="74"/>
      <c r="AX1325" s="74"/>
      <c r="AY1325" s="74"/>
      <c r="AZ1325" s="74"/>
      <c r="BA1325" s="73"/>
      <c r="BB1325" s="73"/>
      <c r="BC1325" s="73"/>
      <c r="BD1325" s="73"/>
      <c r="BE1325" s="73"/>
      <c r="BF1325" s="73"/>
      <c r="BG1325" s="73"/>
      <c r="BH1325" s="73"/>
      <c r="BI1325" s="74"/>
      <c r="BJ1325" s="74"/>
      <c r="BK1325" s="74"/>
    </row>
    <row r="1326" spans="34:63" x14ac:dyDescent="0.25">
      <c r="AH1326" s="69"/>
      <c r="AI1326" s="70"/>
      <c r="AJ1326" s="70"/>
      <c r="AK1326" s="71"/>
      <c r="AL1326" s="70"/>
      <c r="AM1326" s="72"/>
      <c r="AN1326" s="70"/>
      <c r="AO1326" s="70"/>
      <c r="AP1326" s="77"/>
      <c r="AQ1326" s="77"/>
      <c r="AR1326" s="71"/>
      <c r="AS1326" s="76"/>
      <c r="AT1326" s="74"/>
      <c r="AU1326" s="73"/>
      <c r="AV1326" s="74"/>
      <c r="AW1326" s="75"/>
      <c r="AX1326" s="75"/>
      <c r="AY1326" s="75"/>
      <c r="AZ1326" s="75"/>
      <c r="BA1326" s="73"/>
      <c r="BB1326" s="73"/>
      <c r="BC1326" s="73"/>
      <c r="BD1326" s="73"/>
      <c r="BE1326" s="73"/>
      <c r="BF1326" s="73"/>
      <c r="BG1326" s="73"/>
      <c r="BH1326" s="73"/>
      <c r="BI1326" s="75"/>
      <c r="BJ1326" s="74"/>
      <c r="BK1326" s="76"/>
    </row>
    <row r="1327" spans="34:63" x14ac:dyDescent="0.25">
      <c r="AH1327" s="69"/>
      <c r="AI1327" s="70"/>
      <c r="AJ1327" s="70"/>
      <c r="AK1327" s="71"/>
      <c r="AL1327" s="70"/>
      <c r="AM1327" s="72"/>
      <c r="AN1327" s="70"/>
      <c r="AO1327" s="70"/>
      <c r="AP1327" s="77"/>
      <c r="AQ1327" s="77"/>
      <c r="AR1327" s="71"/>
      <c r="AS1327" s="76"/>
      <c r="AT1327" s="74"/>
      <c r="AU1327" s="73"/>
      <c r="AV1327" s="74"/>
      <c r="AW1327" s="73"/>
      <c r="AX1327" s="73"/>
      <c r="AY1327" s="73"/>
      <c r="AZ1327" s="73"/>
      <c r="BA1327" s="73"/>
      <c r="BB1327" s="73"/>
      <c r="BC1327" s="73"/>
      <c r="BD1327" s="73"/>
      <c r="BE1327" s="73"/>
      <c r="BF1327" s="73"/>
      <c r="BG1327" s="73"/>
      <c r="BH1327" s="73"/>
      <c r="BI1327" s="76"/>
      <c r="BJ1327" s="74"/>
      <c r="BK1327" s="76"/>
    </row>
    <row r="1328" spans="34:63" x14ac:dyDescent="0.25">
      <c r="AH1328" s="69"/>
      <c r="AI1328" s="70"/>
      <c r="AJ1328" s="70"/>
      <c r="AK1328" s="71"/>
      <c r="AL1328" s="70"/>
      <c r="AM1328" s="72"/>
      <c r="AN1328" s="70"/>
      <c r="AO1328" s="70"/>
      <c r="AP1328" s="71"/>
      <c r="AQ1328" s="75"/>
      <c r="AR1328" s="71"/>
      <c r="AS1328" s="74"/>
      <c r="AT1328" s="74"/>
      <c r="AU1328" s="73"/>
      <c r="AV1328" s="74"/>
      <c r="AW1328" s="75"/>
      <c r="AX1328" s="75"/>
      <c r="AY1328" s="75"/>
      <c r="AZ1328" s="75"/>
      <c r="BA1328" s="73"/>
      <c r="BB1328" s="73"/>
      <c r="BC1328" s="75"/>
      <c r="BD1328" s="75"/>
      <c r="BE1328" s="75"/>
      <c r="BF1328" s="75"/>
      <c r="BG1328" s="75"/>
      <c r="BH1328" s="75"/>
      <c r="BI1328" s="75"/>
      <c r="BJ1328" s="74"/>
      <c r="BK1328" s="74"/>
    </row>
    <row r="1329" spans="34:63" x14ac:dyDescent="0.25">
      <c r="AH1329" s="69"/>
      <c r="AI1329" s="70"/>
      <c r="AJ1329" s="70"/>
      <c r="AK1329" s="71"/>
      <c r="AL1329" s="70"/>
      <c r="AM1329" s="72"/>
      <c r="AN1329" s="70"/>
      <c r="AO1329" s="70"/>
      <c r="AP1329" s="77"/>
      <c r="AQ1329" s="71"/>
      <c r="AR1329" s="71"/>
      <c r="AS1329" s="74"/>
      <c r="AT1329" s="74"/>
      <c r="AU1329" s="73"/>
      <c r="AV1329" s="74"/>
      <c r="AW1329" s="74"/>
      <c r="AX1329" s="74"/>
      <c r="AY1329" s="74"/>
      <c r="AZ1329" s="74"/>
      <c r="BA1329" s="73"/>
      <c r="BB1329" s="73"/>
      <c r="BC1329" s="73"/>
      <c r="BD1329" s="75"/>
      <c r="BE1329" s="73"/>
      <c r="BF1329" s="75"/>
      <c r="BG1329" s="73"/>
      <c r="BH1329" s="75"/>
      <c r="BI1329" s="74"/>
      <c r="BJ1329" s="74"/>
      <c r="BK1329" s="74"/>
    </row>
    <row r="1330" spans="34:63" x14ac:dyDescent="0.25">
      <c r="AH1330" s="69"/>
      <c r="AI1330" s="70"/>
      <c r="AJ1330" s="70"/>
      <c r="AK1330" s="71"/>
      <c r="AL1330" s="70"/>
      <c r="AM1330" s="72"/>
      <c r="AN1330" s="70"/>
      <c r="AO1330" s="70"/>
      <c r="AP1330" s="75"/>
      <c r="AQ1330" s="71"/>
      <c r="AR1330" s="71"/>
      <c r="AS1330" s="74"/>
      <c r="AT1330" s="74"/>
      <c r="AU1330" s="73"/>
      <c r="AV1330" s="74"/>
      <c r="AW1330" s="75"/>
      <c r="AX1330" s="75"/>
      <c r="AY1330" s="75"/>
      <c r="AZ1330" s="75"/>
      <c r="BA1330" s="75"/>
      <c r="BB1330" s="75"/>
      <c r="BC1330" s="75"/>
      <c r="BD1330" s="75"/>
      <c r="BE1330" s="75"/>
      <c r="BF1330" s="75"/>
      <c r="BG1330" s="75"/>
      <c r="BH1330" s="75"/>
      <c r="BI1330" s="74"/>
      <c r="BJ1330" s="74"/>
      <c r="BK1330" s="74"/>
    </row>
    <row r="1331" spans="34:63" x14ac:dyDescent="0.25">
      <c r="AH1331" s="69"/>
      <c r="AI1331" s="70"/>
      <c r="AJ1331" s="70"/>
      <c r="AK1331" s="71"/>
      <c r="AL1331" s="70"/>
      <c r="AM1331" s="72"/>
      <c r="AN1331" s="70"/>
      <c r="AO1331" s="70"/>
      <c r="AP1331" s="73"/>
      <c r="AQ1331" s="75"/>
      <c r="AR1331" s="71"/>
      <c r="AS1331" s="75"/>
      <c r="AT1331" s="74"/>
      <c r="AU1331" s="73"/>
      <c r="AV1331" s="74"/>
      <c r="AW1331" s="75"/>
      <c r="AX1331" s="75"/>
      <c r="AY1331" s="75"/>
      <c r="AZ1331" s="75"/>
      <c r="BA1331" s="76"/>
      <c r="BB1331" s="76"/>
      <c r="BC1331" s="75"/>
      <c r="BD1331" s="75"/>
      <c r="BE1331" s="75"/>
      <c r="BF1331" s="75"/>
      <c r="BG1331" s="75"/>
      <c r="BH1331" s="75"/>
      <c r="BI1331" s="75"/>
      <c r="BJ1331" s="74"/>
      <c r="BK1331" s="75"/>
    </row>
    <row r="1332" spans="34:63" x14ac:dyDescent="0.25">
      <c r="AH1332" s="69"/>
      <c r="AI1332" s="70"/>
      <c r="AJ1332" s="70"/>
      <c r="AK1332" s="71"/>
      <c r="AL1332" s="70"/>
      <c r="AM1332" s="72"/>
      <c r="AN1332" s="70"/>
      <c r="AO1332" s="70"/>
      <c r="AP1332" s="77"/>
      <c r="AQ1332" s="71"/>
      <c r="AR1332" s="71"/>
      <c r="AS1332" s="74"/>
      <c r="AT1332" s="74"/>
      <c r="AU1332" s="73"/>
      <c r="AV1332" s="74"/>
      <c r="AW1332" s="74"/>
      <c r="AX1332" s="74"/>
      <c r="AY1332" s="74"/>
      <c r="AZ1332" s="74"/>
      <c r="BA1332" s="73"/>
      <c r="BB1332" s="73"/>
      <c r="BC1332" s="75"/>
      <c r="BD1332" s="75"/>
      <c r="BE1332" s="75"/>
      <c r="BF1332" s="75"/>
      <c r="BG1332" s="75"/>
      <c r="BH1332" s="75"/>
      <c r="BI1332" s="74"/>
      <c r="BJ1332" s="74"/>
      <c r="BK1332" s="74"/>
    </row>
    <row r="1333" spans="34:63" x14ac:dyDescent="0.25">
      <c r="AH1333" s="69"/>
      <c r="AI1333" s="70"/>
      <c r="AJ1333" s="70"/>
      <c r="AK1333" s="71"/>
      <c r="AL1333" s="70"/>
      <c r="AM1333" s="72"/>
      <c r="AN1333" s="70"/>
      <c r="AO1333" s="70"/>
      <c r="AP1333" s="71"/>
      <c r="AQ1333" s="71"/>
      <c r="AR1333" s="71"/>
      <c r="AS1333" s="74"/>
      <c r="AT1333" s="74"/>
      <c r="AU1333" s="73"/>
      <c r="AV1333" s="74"/>
      <c r="AW1333" s="74"/>
      <c r="AX1333" s="74"/>
      <c r="AY1333" s="74"/>
      <c r="AZ1333" s="74"/>
      <c r="BA1333" s="73"/>
      <c r="BB1333" s="73"/>
      <c r="BC1333" s="73"/>
      <c r="BD1333" s="75"/>
      <c r="BE1333" s="73"/>
      <c r="BF1333" s="75"/>
      <c r="BG1333" s="73"/>
      <c r="BH1333" s="75"/>
      <c r="BI1333" s="74"/>
      <c r="BJ1333" s="74"/>
      <c r="BK1333" s="74"/>
    </row>
    <row r="1334" spans="34:63" x14ac:dyDescent="0.25">
      <c r="AH1334" s="69"/>
      <c r="AI1334" s="70"/>
      <c r="AJ1334" s="70"/>
      <c r="AK1334" s="71"/>
      <c r="AL1334" s="70"/>
      <c r="AM1334" s="72"/>
      <c r="AN1334" s="70"/>
      <c r="AO1334" s="70"/>
      <c r="AP1334" s="71"/>
      <c r="AQ1334" s="71"/>
      <c r="AR1334" s="71"/>
      <c r="AS1334" s="74"/>
      <c r="AT1334" s="74"/>
      <c r="AU1334" s="73"/>
      <c r="AV1334" s="74"/>
      <c r="AW1334" s="74"/>
      <c r="AX1334" s="74"/>
      <c r="AY1334" s="74"/>
      <c r="AZ1334" s="74"/>
      <c r="BA1334" s="75"/>
      <c r="BB1334" s="75"/>
      <c r="BC1334" s="75"/>
      <c r="BD1334" s="75"/>
      <c r="BE1334" s="75"/>
      <c r="BF1334" s="75"/>
      <c r="BG1334" s="75"/>
      <c r="BH1334" s="75"/>
      <c r="BI1334" s="74"/>
      <c r="BJ1334" s="74"/>
      <c r="BK1334" s="74"/>
    </row>
    <row r="1335" spans="34:63" x14ac:dyDescent="0.25">
      <c r="AH1335" s="69"/>
      <c r="AI1335" s="70"/>
      <c r="AJ1335" s="70"/>
      <c r="AK1335" s="71"/>
      <c r="AL1335" s="70"/>
      <c r="AM1335" s="72"/>
      <c r="AN1335" s="70"/>
      <c r="AO1335" s="70"/>
      <c r="AP1335" s="73"/>
      <c r="AQ1335" s="75"/>
      <c r="AR1335" s="71"/>
      <c r="AS1335" s="75"/>
      <c r="AT1335" s="74"/>
      <c r="AU1335" s="73"/>
      <c r="AV1335" s="74"/>
      <c r="AW1335" s="75"/>
      <c r="AX1335" s="75"/>
      <c r="AY1335" s="75"/>
      <c r="AZ1335" s="75"/>
      <c r="BA1335" s="73"/>
      <c r="BB1335" s="73"/>
      <c r="BC1335" s="75"/>
      <c r="BD1335" s="75"/>
      <c r="BE1335" s="75"/>
      <c r="BF1335" s="75"/>
      <c r="BG1335" s="75"/>
      <c r="BH1335" s="75"/>
      <c r="BI1335" s="75"/>
      <c r="BJ1335" s="74"/>
      <c r="BK1335" s="75"/>
    </row>
    <row r="1336" spans="34:63" x14ac:dyDescent="0.25">
      <c r="AH1336" s="69"/>
      <c r="AI1336" s="70"/>
      <c r="AJ1336" s="70"/>
      <c r="AK1336" s="71"/>
      <c r="AL1336" s="70"/>
      <c r="AM1336" s="72"/>
      <c r="AN1336" s="70"/>
      <c r="AO1336" s="70"/>
      <c r="AP1336" s="71"/>
      <c r="AQ1336" s="71"/>
      <c r="AR1336" s="71"/>
      <c r="AS1336" s="74"/>
      <c r="AT1336" s="74"/>
      <c r="AU1336" s="73"/>
      <c r="AV1336" s="74"/>
      <c r="AW1336" s="75"/>
      <c r="AX1336" s="75"/>
      <c r="AY1336" s="75"/>
      <c r="AZ1336" s="75"/>
      <c r="BA1336" s="73"/>
      <c r="BB1336" s="73"/>
      <c r="BC1336" s="75"/>
      <c r="BD1336" s="75"/>
      <c r="BE1336" s="75"/>
      <c r="BF1336" s="75"/>
      <c r="BG1336" s="75"/>
      <c r="BH1336" s="75"/>
      <c r="BI1336" s="75"/>
      <c r="BJ1336" s="74"/>
      <c r="BK1336" s="74"/>
    </row>
    <row r="1337" spans="34:63" x14ac:dyDescent="0.25">
      <c r="AH1337" s="69"/>
      <c r="AI1337" s="70"/>
      <c r="AJ1337" s="70"/>
      <c r="AK1337" s="71"/>
      <c r="AL1337" s="70"/>
      <c r="AM1337" s="72"/>
      <c r="AN1337" s="70"/>
      <c r="AO1337" s="70"/>
      <c r="AP1337" s="75"/>
      <c r="AQ1337" s="71"/>
      <c r="AR1337" s="71"/>
      <c r="AS1337" s="74"/>
      <c r="AT1337" s="74"/>
      <c r="AU1337" s="73"/>
      <c r="AV1337" s="74"/>
      <c r="AW1337" s="76"/>
      <c r="AX1337" s="76"/>
      <c r="AY1337" s="76"/>
      <c r="AZ1337" s="76"/>
      <c r="BA1337" s="73"/>
      <c r="BB1337" s="73"/>
      <c r="BC1337" s="73"/>
      <c r="BD1337" s="73"/>
      <c r="BE1337" s="73"/>
      <c r="BF1337" s="73"/>
      <c r="BG1337" s="73"/>
      <c r="BH1337" s="73"/>
      <c r="BI1337" s="76"/>
      <c r="BJ1337" s="74"/>
      <c r="BK1337" s="74"/>
    </row>
    <row r="1338" spans="34:63" x14ac:dyDescent="0.25">
      <c r="AH1338" s="69"/>
      <c r="AI1338" s="70"/>
      <c r="AJ1338" s="70"/>
      <c r="AK1338" s="71"/>
      <c r="AL1338" s="70"/>
      <c r="AM1338" s="72"/>
      <c r="AN1338" s="70"/>
      <c r="AO1338" s="70"/>
      <c r="AP1338" s="73"/>
      <c r="AQ1338" s="71"/>
      <c r="AR1338" s="71"/>
      <c r="AS1338" s="74"/>
      <c r="AT1338" s="74"/>
      <c r="AU1338" s="73"/>
      <c r="AV1338" s="74"/>
      <c r="AW1338" s="74"/>
      <c r="AX1338" s="74"/>
      <c r="AY1338" s="74"/>
      <c r="AZ1338" s="74"/>
      <c r="BA1338" s="73"/>
      <c r="BB1338" s="73"/>
      <c r="BC1338" s="75"/>
      <c r="BD1338" s="75"/>
      <c r="BE1338" s="75"/>
      <c r="BF1338" s="75"/>
      <c r="BG1338" s="75"/>
      <c r="BH1338" s="75"/>
      <c r="BI1338" s="74"/>
      <c r="BJ1338" s="74"/>
      <c r="BK1338" s="74"/>
    </row>
    <row r="1339" spans="34:63" x14ac:dyDescent="0.25">
      <c r="AH1339" s="69"/>
      <c r="AI1339" s="70"/>
      <c r="AJ1339" s="70"/>
      <c r="AK1339" s="71"/>
      <c r="AL1339" s="70"/>
      <c r="AM1339" s="72"/>
      <c r="AN1339" s="70"/>
      <c r="AO1339" s="70"/>
      <c r="AP1339" s="77"/>
      <c r="AQ1339" s="77"/>
      <c r="AR1339" s="71"/>
      <c r="AS1339" s="76"/>
      <c r="AT1339" s="74"/>
      <c r="AU1339" s="73"/>
      <c r="AV1339" s="74"/>
      <c r="AW1339" s="76"/>
      <c r="AX1339" s="76"/>
      <c r="AY1339" s="76"/>
      <c r="AZ1339" s="76"/>
      <c r="BA1339" s="73"/>
      <c r="BB1339" s="73"/>
      <c r="BC1339" s="73"/>
      <c r="BD1339" s="73"/>
      <c r="BE1339" s="73"/>
      <c r="BF1339" s="73"/>
      <c r="BG1339" s="73"/>
      <c r="BH1339" s="73"/>
      <c r="BI1339" s="76"/>
      <c r="BJ1339" s="74"/>
      <c r="BK1339" s="76"/>
    </row>
    <row r="1340" spans="34:63" x14ac:dyDescent="0.25">
      <c r="AH1340" s="69"/>
      <c r="AI1340" s="70"/>
      <c r="AJ1340" s="70"/>
      <c r="AK1340" s="71"/>
      <c r="AL1340" s="70"/>
      <c r="AM1340" s="72"/>
      <c r="AN1340" s="70"/>
      <c r="AO1340" s="70"/>
      <c r="AP1340" s="75"/>
      <c r="AQ1340" s="75"/>
      <c r="AR1340" s="71"/>
      <c r="AS1340" s="75"/>
      <c r="AT1340" s="74"/>
      <c r="AU1340" s="73"/>
      <c r="AV1340" s="74"/>
      <c r="AW1340" s="74"/>
      <c r="AX1340" s="74"/>
      <c r="AY1340" s="74"/>
      <c r="AZ1340" s="74"/>
      <c r="BA1340" s="75"/>
      <c r="BB1340" s="75"/>
      <c r="BC1340" s="73"/>
      <c r="BD1340" s="75"/>
      <c r="BE1340" s="73"/>
      <c r="BF1340" s="75"/>
      <c r="BG1340" s="73"/>
      <c r="BH1340" s="75"/>
      <c r="BI1340" s="74"/>
      <c r="BJ1340" s="74"/>
      <c r="BK1340" s="75"/>
    </row>
    <row r="1341" spans="34:63" x14ac:dyDescent="0.25">
      <c r="AH1341" s="69"/>
      <c r="AI1341" s="70"/>
      <c r="AJ1341" s="70"/>
      <c r="AK1341" s="71"/>
      <c r="AL1341" s="70"/>
      <c r="AM1341" s="72"/>
      <c r="AN1341" s="70"/>
      <c r="AO1341" s="70"/>
      <c r="AP1341" s="73"/>
      <c r="AQ1341" s="75"/>
      <c r="AR1341" s="71"/>
      <c r="AS1341" s="75"/>
      <c r="AT1341" s="74"/>
      <c r="AU1341" s="73"/>
      <c r="AV1341" s="74"/>
      <c r="AW1341" s="74"/>
      <c r="AX1341" s="74"/>
      <c r="AY1341" s="74"/>
      <c r="AZ1341" s="74"/>
      <c r="BA1341" s="73"/>
      <c r="BB1341" s="73"/>
      <c r="BC1341" s="73"/>
      <c r="BD1341" s="73"/>
      <c r="BE1341" s="73"/>
      <c r="BF1341" s="73"/>
      <c r="BG1341" s="73"/>
      <c r="BH1341" s="73"/>
      <c r="BI1341" s="74"/>
      <c r="BJ1341" s="74"/>
      <c r="BK1341" s="75"/>
    </row>
    <row r="1342" spans="34:63" x14ac:dyDescent="0.25">
      <c r="AH1342" s="69"/>
      <c r="AI1342" s="70"/>
      <c r="AJ1342" s="70"/>
      <c r="AK1342" s="71"/>
      <c r="AL1342" s="70"/>
      <c r="AM1342" s="72"/>
      <c r="AN1342" s="70"/>
      <c r="AO1342" s="70"/>
      <c r="AP1342" s="77"/>
      <c r="AQ1342" s="77"/>
      <c r="AR1342" s="71"/>
      <c r="AS1342" s="76"/>
      <c r="AT1342" s="74"/>
      <c r="AU1342" s="73"/>
      <c r="AV1342" s="74"/>
      <c r="AW1342" s="73"/>
      <c r="AX1342" s="73"/>
      <c r="AY1342" s="73"/>
      <c r="AZ1342" s="73"/>
      <c r="BA1342" s="73"/>
      <c r="BB1342" s="73"/>
      <c r="BC1342" s="73"/>
      <c r="BD1342" s="73"/>
      <c r="BE1342" s="73"/>
      <c r="BF1342" s="73"/>
      <c r="BG1342" s="73"/>
      <c r="BH1342" s="73"/>
      <c r="BI1342" s="73"/>
      <c r="BJ1342" s="74"/>
      <c r="BK1342" s="76"/>
    </row>
    <row r="1343" spans="34:63" x14ac:dyDescent="0.25">
      <c r="AH1343" s="69"/>
      <c r="AI1343" s="70"/>
      <c r="AJ1343" s="70"/>
      <c r="AK1343" s="71"/>
      <c r="AL1343" s="70"/>
      <c r="AM1343" s="72"/>
      <c r="AN1343" s="70"/>
      <c r="AO1343" s="70"/>
      <c r="AP1343" s="75"/>
      <c r="AQ1343" s="75"/>
      <c r="AR1343" s="71"/>
      <c r="AS1343" s="75"/>
      <c r="AT1343" s="74"/>
      <c r="AU1343" s="73"/>
      <c r="AV1343" s="74"/>
      <c r="AW1343" s="73"/>
      <c r="AX1343" s="73"/>
      <c r="AY1343" s="73"/>
      <c r="AZ1343" s="73"/>
      <c r="BA1343" s="73"/>
      <c r="BB1343" s="73"/>
      <c r="BC1343" s="73"/>
      <c r="BD1343" s="73"/>
      <c r="BE1343" s="73"/>
      <c r="BF1343" s="73"/>
      <c r="BG1343" s="73"/>
      <c r="BH1343" s="73"/>
      <c r="BI1343" s="75"/>
      <c r="BJ1343" s="74"/>
      <c r="BK1343" s="75"/>
    </row>
    <row r="1344" spans="34:63" x14ac:dyDescent="0.25">
      <c r="AH1344" s="69"/>
      <c r="AI1344" s="70"/>
      <c r="AJ1344" s="70"/>
      <c r="AK1344" s="71"/>
      <c r="AL1344" s="70"/>
      <c r="AM1344" s="72"/>
      <c r="AN1344" s="70"/>
      <c r="AO1344" s="70"/>
      <c r="AP1344" s="75"/>
      <c r="AQ1344" s="73"/>
      <c r="AR1344" s="71"/>
      <c r="AS1344" s="75"/>
      <c r="AT1344" s="74"/>
      <c r="AU1344" s="73"/>
      <c r="AV1344" s="74"/>
      <c r="AW1344" s="76"/>
      <c r="AX1344" s="76"/>
      <c r="AY1344" s="76"/>
      <c r="AZ1344" s="76"/>
      <c r="BA1344" s="73"/>
      <c r="BB1344" s="73"/>
      <c r="BC1344" s="73"/>
      <c r="BD1344" s="73"/>
      <c r="BE1344" s="73"/>
      <c r="BF1344" s="73"/>
      <c r="BG1344" s="73"/>
      <c r="BH1344" s="73"/>
      <c r="BI1344" s="76"/>
      <c r="BJ1344" s="74"/>
      <c r="BK1344" s="75"/>
    </row>
    <row r="1345" spans="34:63" x14ac:dyDescent="0.25">
      <c r="AH1345" s="69"/>
      <c r="AI1345" s="70"/>
      <c r="AJ1345" s="70"/>
      <c r="AK1345" s="71"/>
      <c r="AL1345" s="70"/>
      <c r="AM1345" s="72"/>
      <c r="AN1345" s="70"/>
      <c r="AO1345" s="70"/>
      <c r="AP1345" s="77"/>
      <c r="AQ1345" s="77"/>
      <c r="AR1345" s="71"/>
      <c r="AS1345" s="76"/>
      <c r="AT1345" s="74"/>
      <c r="AU1345" s="73"/>
      <c r="AV1345" s="74"/>
      <c r="AW1345" s="76"/>
      <c r="AX1345" s="76"/>
      <c r="AY1345" s="76"/>
      <c r="AZ1345" s="76"/>
      <c r="BA1345" s="73"/>
      <c r="BB1345" s="73"/>
      <c r="BC1345" s="73"/>
      <c r="BD1345" s="73"/>
      <c r="BE1345" s="73"/>
      <c r="BF1345" s="73"/>
      <c r="BG1345" s="73"/>
      <c r="BH1345" s="73"/>
      <c r="BI1345" s="76"/>
      <c r="BJ1345" s="74"/>
      <c r="BK1345" s="76"/>
    </row>
    <row r="1346" spans="34:63" x14ac:dyDescent="0.25">
      <c r="AH1346" s="69"/>
      <c r="AI1346" s="70"/>
      <c r="AJ1346" s="70"/>
      <c r="AK1346" s="71"/>
      <c r="AL1346" s="70"/>
      <c r="AM1346" s="72"/>
      <c r="AN1346" s="70"/>
      <c r="AO1346" s="70"/>
      <c r="AP1346" s="77"/>
      <c r="AQ1346" s="71"/>
      <c r="AR1346" s="71"/>
      <c r="AS1346" s="74"/>
      <c r="AT1346" s="74"/>
      <c r="AU1346" s="73"/>
      <c r="AV1346" s="74"/>
      <c r="AW1346" s="74"/>
      <c r="AX1346" s="74"/>
      <c r="AY1346" s="74"/>
      <c r="AZ1346" s="74"/>
      <c r="BA1346" s="73"/>
      <c r="BB1346" s="73"/>
      <c r="BC1346" s="73"/>
      <c r="BD1346" s="75"/>
      <c r="BE1346" s="73"/>
      <c r="BF1346" s="75"/>
      <c r="BG1346" s="73"/>
      <c r="BH1346" s="75"/>
      <c r="BI1346" s="74"/>
      <c r="BJ1346" s="74"/>
      <c r="BK1346" s="74"/>
    </row>
    <row r="1347" spans="34:63" x14ac:dyDescent="0.25">
      <c r="AH1347" s="69"/>
      <c r="AI1347" s="70"/>
      <c r="AJ1347" s="70"/>
      <c r="AK1347" s="71"/>
      <c r="AL1347" s="70"/>
      <c r="AM1347" s="72"/>
      <c r="AN1347" s="70"/>
      <c r="AO1347" s="70"/>
      <c r="AP1347" s="77"/>
      <c r="AQ1347" s="75"/>
      <c r="AR1347" s="71"/>
      <c r="AS1347" s="74"/>
      <c r="AT1347" s="74"/>
      <c r="AU1347" s="73"/>
      <c r="AV1347" s="74"/>
      <c r="AW1347" s="75"/>
      <c r="AX1347" s="75"/>
      <c r="AY1347" s="75"/>
      <c r="AZ1347" s="75"/>
      <c r="BA1347" s="73"/>
      <c r="BB1347" s="73"/>
      <c r="BC1347" s="75"/>
      <c r="BD1347" s="75"/>
      <c r="BE1347" s="75"/>
      <c r="BF1347" s="75"/>
      <c r="BG1347" s="75"/>
      <c r="BH1347" s="75"/>
      <c r="BI1347" s="75"/>
      <c r="BJ1347" s="74"/>
      <c r="BK1347" s="74"/>
    </row>
    <row r="1348" spans="34:63" x14ac:dyDescent="0.25">
      <c r="AH1348" s="69"/>
      <c r="AI1348" s="70"/>
      <c r="AJ1348" s="70"/>
      <c r="AK1348" s="71"/>
      <c r="AL1348" s="70"/>
      <c r="AM1348" s="72"/>
      <c r="AN1348" s="70"/>
      <c r="AO1348" s="70"/>
      <c r="AP1348" s="71"/>
      <c r="AQ1348" s="77"/>
      <c r="AR1348" s="71"/>
      <c r="AS1348" s="74"/>
      <c r="AT1348" s="74"/>
      <c r="AU1348" s="73"/>
      <c r="AV1348" s="74"/>
      <c r="AW1348" s="73"/>
      <c r="AX1348" s="73"/>
      <c r="AY1348" s="73"/>
      <c r="AZ1348" s="73"/>
      <c r="BA1348" s="73"/>
      <c r="BB1348" s="73"/>
      <c r="BC1348" s="73"/>
      <c r="BD1348" s="73"/>
      <c r="BE1348" s="73"/>
      <c r="BF1348" s="73"/>
      <c r="BG1348" s="73"/>
      <c r="BH1348" s="73"/>
      <c r="BI1348" s="73"/>
      <c r="BJ1348" s="74"/>
      <c r="BK1348" s="74"/>
    </row>
    <row r="1349" spans="34:63" x14ac:dyDescent="0.25">
      <c r="AH1349" s="69"/>
      <c r="AI1349" s="70"/>
      <c r="AJ1349" s="70"/>
      <c r="AK1349" s="71"/>
      <c r="AL1349" s="70"/>
      <c r="AM1349" s="72"/>
      <c r="AN1349" s="70"/>
      <c r="AO1349" s="70"/>
      <c r="AP1349" s="71"/>
      <c r="AQ1349" s="71"/>
      <c r="AR1349" s="71"/>
      <c r="AS1349" s="74"/>
      <c r="AT1349" s="74"/>
      <c r="AU1349" s="73"/>
      <c r="AV1349" s="74"/>
      <c r="AW1349" s="73"/>
      <c r="AX1349" s="73"/>
      <c r="AY1349" s="73"/>
      <c r="AZ1349" s="73"/>
      <c r="BA1349" s="76"/>
      <c r="BB1349" s="76"/>
      <c r="BC1349" s="73"/>
      <c r="BD1349" s="73"/>
      <c r="BE1349" s="73"/>
      <c r="BF1349" s="73"/>
      <c r="BG1349" s="73"/>
      <c r="BH1349" s="73"/>
      <c r="BI1349" s="73"/>
      <c r="BJ1349" s="74"/>
      <c r="BK1349" s="74"/>
    </row>
    <row r="1350" spans="34:63" x14ac:dyDescent="0.25">
      <c r="AH1350" s="69"/>
      <c r="AI1350" s="70"/>
      <c r="AJ1350" s="70"/>
      <c r="AK1350" s="71"/>
      <c r="AL1350" s="70"/>
      <c r="AM1350" s="72"/>
      <c r="AN1350" s="70"/>
      <c r="AO1350" s="70"/>
      <c r="AP1350" s="75"/>
      <c r="AQ1350" s="75"/>
      <c r="AR1350" s="71"/>
      <c r="AS1350" s="75"/>
      <c r="AT1350" s="74"/>
      <c r="AU1350" s="73"/>
      <c r="AV1350" s="74"/>
      <c r="AW1350" s="73"/>
      <c r="AX1350" s="73"/>
      <c r="AY1350" s="73"/>
      <c r="AZ1350" s="73"/>
      <c r="BA1350" s="73"/>
      <c r="BB1350" s="73"/>
      <c r="BC1350" s="73"/>
      <c r="BD1350" s="73"/>
      <c r="BE1350" s="73"/>
      <c r="BF1350" s="73"/>
      <c r="BG1350" s="73"/>
      <c r="BH1350" s="73"/>
      <c r="BI1350" s="73"/>
      <c r="BJ1350" s="74"/>
      <c r="BK1350" s="75"/>
    </row>
    <row r="1351" spans="34:63" x14ac:dyDescent="0.25">
      <c r="AH1351" s="69"/>
      <c r="AI1351" s="70"/>
      <c r="AJ1351" s="70"/>
      <c r="AK1351" s="71"/>
      <c r="AL1351" s="70"/>
      <c r="AM1351" s="72"/>
      <c r="AN1351" s="70"/>
      <c r="AO1351" s="70"/>
      <c r="AP1351" s="75"/>
      <c r="AQ1351" s="75"/>
      <c r="AR1351" s="71"/>
      <c r="AS1351" s="75"/>
      <c r="AT1351" s="74"/>
      <c r="AU1351" s="73"/>
      <c r="AV1351" s="74"/>
      <c r="AW1351" s="73"/>
      <c r="AX1351" s="73"/>
      <c r="AY1351" s="73"/>
      <c r="AZ1351" s="73"/>
      <c r="BA1351" s="73"/>
      <c r="BB1351" s="73"/>
      <c r="BC1351" s="73"/>
      <c r="BD1351" s="73"/>
      <c r="BE1351" s="73"/>
      <c r="BF1351" s="73"/>
      <c r="BG1351" s="73"/>
      <c r="BH1351" s="73"/>
      <c r="BI1351" s="73"/>
      <c r="BJ1351" s="74"/>
      <c r="BK1351" s="75"/>
    </row>
    <row r="1352" spans="34:63" x14ac:dyDescent="0.25">
      <c r="AH1352" s="69"/>
      <c r="AI1352" s="70"/>
      <c r="AJ1352" s="70"/>
      <c r="AK1352" s="71"/>
      <c r="AL1352" s="70"/>
      <c r="AM1352" s="72"/>
      <c r="AN1352" s="70"/>
      <c r="AO1352" s="70"/>
      <c r="AP1352" s="73"/>
      <c r="AQ1352" s="75"/>
      <c r="AR1352" s="71"/>
      <c r="AS1352" s="75"/>
      <c r="AT1352" s="74"/>
      <c r="AU1352" s="73"/>
      <c r="AV1352" s="74"/>
      <c r="AW1352" s="74"/>
      <c r="AX1352" s="74"/>
      <c r="AY1352" s="74"/>
      <c r="AZ1352" s="74"/>
      <c r="BA1352" s="73"/>
      <c r="BB1352" s="73"/>
      <c r="BC1352" s="73"/>
      <c r="BD1352" s="73"/>
      <c r="BE1352" s="73"/>
      <c r="BF1352" s="73"/>
      <c r="BG1352" s="73"/>
      <c r="BH1352" s="73"/>
      <c r="BI1352" s="74"/>
      <c r="BJ1352" s="74"/>
      <c r="BK1352" s="75"/>
    </row>
    <row r="1353" spans="34:63" x14ac:dyDescent="0.25">
      <c r="AH1353" s="69"/>
      <c r="AI1353" s="70"/>
      <c r="AJ1353" s="70"/>
      <c r="AK1353" s="71"/>
      <c r="AL1353" s="70"/>
      <c r="AM1353" s="72"/>
      <c r="AN1353" s="70"/>
      <c r="AO1353" s="70"/>
      <c r="AP1353" s="75"/>
      <c r="AQ1353" s="71"/>
      <c r="AR1353" s="71"/>
      <c r="AS1353" s="74"/>
      <c r="AT1353" s="74"/>
      <c r="AU1353" s="73"/>
      <c r="AV1353" s="74"/>
      <c r="AW1353" s="74"/>
      <c r="AX1353" s="74"/>
      <c r="AY1353" s="74"/>
      <c r="AZ1353" s="74"/>
      <c r="BA1353" s="73"/>
      <c r="BB1353" s="73"/>
      <c r="BC1353" s="73"/>
      <c r="BD1353" s="75"/>
      <c r="BE1353" s="73"/>
      <c r="BF1353" s="75"/>
      <c r="BG1353" s="73"/>
      <c r="BH1353" s="75"/>
      <c r="BI1353" s="74"/>
      <c r="BJ1353" s="74"/>
      <c r="BK1353" s="74"/>
    </row>
    <row r="1354" spans="34:63" x14ac:dyDescent="0.25">
      <c r="AH1354" s="69"/>
      <c r="AI1354" s="70"/>
      <c r="AJ1354" s="70"/>
      <c r="AK1354" s="71"/>
      <c r="AL1354" s="70"/>
      <c r="AM1354" s="72"/>
      <c r="AN1354" s="70"/>
      <c r="AO1354" s="70"/>
      <c r="AP1354" s="75"/>
      <c r="AQ1354" s="75"/>
      <c r="AR1354" s="71"/>
      <c r="AS1354" s="75"/>
      <c r="AT1354" s="74"/>
      <c r="AU1354" s="73"/>
      <c r="AV1354" s="74"/>
      <c r="AW1354" s="75"/>
      <c r="AX1354" s="75"/>
      <c r="AY1354" s="75"/>
      <c r="AZ1354" s="75"/>
      <c r="BA1354" s="73"/>
      <c r="BB1354" s="73"/>
      <c r="BC1354" s="75"/>
      <c r="BD1354" s="75"/>
      <c r="BE1354" s="75"/>
      <c r="BF1354" s="75"/>
      <c r="BG1354" s="75"/>
      <c r="BH1354" s="75"/>
      <c r="BI1354" s="75"/>
      <c r="BJ1354" s="74"/>
      <c r="BK1354" s="75"/>
    </row>
    <row r="1355" spans="34:63" x14ac:dyDescent="0.25">
      <c r="AH1355" s="69"/>
      <c r="AI1355" s="70"/>
      <c r="AJ1355" s="70"/>
      <c r="AK1355" s="71"/>
      <c r="AL1355" s="70"/>
      <c r="AM1355" s="72"/>
      <c r="AN1355" s="70"/>
      <c r="AO1355" s="70"/>
      <c r="AP1355" s="75"/>
      <c r="AQ1355" s="71"/>
      <c r="AR1355" s="71"/>
      <c r="AS1355" s="74"/>
      <c r="AT1355" s="74"/>
      <c r="AU1355" s="73"/>
      <c r="AV1355" s="74"/>
      <c r="AW1355" s="74"/>
      <c r="AX1355" s="74"/>
      <c r="AY1355" s="74"/>
      <c r="AZ1355" s="74"/>
      <c r="BA1355" s="73"/>
      <c r="BB1355" s="73"/>
      <c r="BC1355" s="73"/>
      <c r="BD1355" s="73"/>
      <c r="BE1355" s="73"/>
      <c r="BF1355" s="73"/>
      <c r="BG1355" s="73"/>
      <c r="BH1355" s="73"/>
      <c r="BI1355" s="74"/>
      <c r="BJ1355" s="74"/>
      <c r="BK1355" s="74"/>
    </row>
    <row r="1356" spans="34:63" x14ac:dyDescent="0.25">
      <c r="AH1356" s="69"/>
      <c r="AI1356" s="70"/>
      <c r="AJ1356" s="70"/>
      <c r="AK1356" s="71"/>
      <c r="AL1356" s="70"/>
      <c r="AM1356" s="72"/>
      <c r="AN1356" s="70"/>
      <c r="AO1356" s="70"/>
      <c r="AP1356" s="73"/>
      <c r="AQ1356" s="77"/>
      <c r="AR1356" s="71"/>
      <c r="AS1356" s="76"/>
      <c r="AT1356" s="74"/>
      <c r="AU1356" s="73"/>
      <c r="AV1356" s="74"/>
      <c r="AW1356" s="76"/>
      <c r="AX1356" s="76"/>
      <c r="AY1356" s="76"/>
      <c r="AZ1356" s="76"/>
      <c r="BA1356" s="73"/>
      <c r="BB1356" s="73"/>
      <c r="BC1356" s="73"/>
      <c r="BD1356" s="73"/>
      <c r="BE1356" s="73"/>
      <c r="BF1356" s="73"/>
      <c r="BG1356" s="73"/>
      <c r="BH1356" s="73"/>
      <c r="BI1356" s="76"/>
      <c r="BJ1356" s="74"/>
      <c r="BK1356" s="76"/>
    </row>
    <row r="1357" spans="34:63" x14ac:dyDescent="0.25">
      <c r="AH1357" s="69"/>
      <c r="AI1357" s="70"/>
      <c r="AJ1357" s="70"/>
      <c r="AK1357" s="71"/>
      <c r="AL1357" s="70"/>
      <c r="AM1357" s="72"/>
      <c r="AN1357" s="70"/>
      <c r="AO1357" s="70"/>
      <c r="AP1357" s="75"/>
      <c r="AQ1357" s="75"/>
      <c r="AR1357" s="71"/>
      <c r="AS1357" s="75"/>
      <c r="AT1357" s="74"/>
      <c r="AU1357" s="73"/>
      <c r="AV1357" s="74"/>
      <c r="AW1357" s="74"/>
      <c r="AX1357" s="74"/>
      <c r="AY1357" s="74"/>
      <c r="AZ1357" s="74"/>
      <c r="BA1357" s="73"/>
      <c r="BB1357" s="73"/>
      <c r="BC1357" s="73"/>
      <c r="BD1357" s="75"/>
      <c r="BE1357" s="73"/>
      <c r="BF1357" s="75"/>
      <c r="BG1357" s="73"/>
      <c r="BH1357" s="75"/>
      <c r="BI1357" s="74"/>
      <c r="BJ1357" s="74"/>
      <c r="BK1357" s="75"/>
    </row>
    <row r="1358" spans="34:63" x14ac:dyDescent="0.25">
      <c r="AH1358" s="69"/>
      <c r="AI1358" s="70"/>
      <c r="AJ1358" s="70"/>
      <c r="AK1358" s="71"/>
      <c r="AL1358" s="70"/>
      <c r="AM1358" s="72"/>
      <c r="AN1358" s="70"/>
      <c r="AO1358" s="70"/>
      <c r="AP1358" s="75"/>
      <c r="AQ1358" s="71"/>
      <c r="AR1358" s="71"/>
      <c r="AS1358" s="74"/>
      <c r="AT1358" s="74"/>
      <c r="AU1358" s="73"/>
      <c r="AV1358" s="74"/>
      <c r="AW1358" s="74"/>
      <c r="AX1358" s="74"/>
      <c r="AY1358" s="74"/>
      <c r="AZ1358" s="74"/>
      <c r="BA1358" s="75"/>
      <c r="BB1358" s="75"/>
      <c r="BC1358" s="73"/>
      <c r="BD1358" s="75"/>
      <c r="BE1358" s="73"/>
      <c r="BF1358" s="75"/>
      <c r="BG1358" s="73"/>
      <c r="BH1358" s="75"/>
      <c r="BI1358" s="74"/>
      <c r="BJ1358" s="74"/>
      <c r="BK1358" s="74"/>
    </row>
    <row r="1359" spans="34:63" x14ac:dyDescent="0.25">
      <c r="AH1359" s="69"/>
      <c r="AI1359" s="70"/>
      <c r="AJ1359" s="70"/>
      <c r="AK1359" s="75"/>
      <c r="AL1359" s="70"/>
      <c r="AM1359" s="72"/>
      <c r="AN1359" s="70"/>
      <c r="AO1359" s="70"/>
      <c r="AP1359" s="75"/>
      <c r="AQ1359" s="75"/>
      <c r="AR1359" s="71"/>
      <c r="AS1359" s="75"/>
      <c r="AT1359" s="74"/>
      <c r="AU1359" s="73"/>
      <c r="AV1359" s="74"/>
      <c r="AW1359" s="75"/>
      <c r="AX1359" s="75"/>
      <c r="AY1359" s="75"/>
      <c r="AZ1359" s="75"/>
      <c r="BA1359" s="75"/>
      <c r="BB1359" s="75"/>
      <c r="BC1359" s="73"/>
      <c r="BD1359" s="75"/>
      <c r="BE1359" s="73"/>
      <c r="BF1359" s="75"/>
      <c r="BG1359" s="73"/>
      <c r="BH1359" s="75"/>
      <c r="BI1359" s="75"/>
      <c r="BJ1359" s="75"/>
      <c r="BK1359" s="75"/>
    </row>
    <row r="1360" spans="34:63" x14ac:dyDescent="0.25">
      <c r="AH1360" s="69"/>
      <c r="AI1360" s="70"/>
      <c r="AJ1360" s="70"/>
      <c r="AK1360" s="71"/>
      <c r="AL1360" s="70"/>
      <c r="AM1360" s="72"/>
      <c r="AN1360" s="70"/>
      <c r="AO1360" s="70"/>
      <c r="AP1360" s="71"/>
      <c r="AQ1360" s="71"/>
      <c r="AR1360" s="71"/>
      <c r="AS1360" s="74"/>
      <c r="AT1360" s="74"/>
      <c r="AU1360" s="73"/>
      <c r="AV1360" s="74"/>
      <c r="AW1360" s="74"/>
      <c r="AX1360" s="74"/>
      <c r="AY1360" s="74"/>
      <c r="AZ1360" s="74"/>
      <c r="BA1360" s="73"/>
      <c r="BB1360" s="73"/>
      <c r="BC1360" s="73"/>
      <c r="BD1360" s="75"/>
      <c r="BE1360" s="73"/>
      <c r="BF1360" s="75"/>
      <c r="BG1360" s="73"/>
      <c r="BH1360" s="75"/>
      <c r="BI1360" s="74"/>
      <c r="BJ1360" s="74"/>
      <c r="BK1360" s="74"/>
    </row>
    <row r="1361" spans="34:63" x14ac:dyDescent="0.25">
      <c r="AH1361" s="69"/>
      <c r="AI1361" s="70"/>
      <c r="AJ1361" s="70"/>
      <c r="AK1361" s="71"/>
      <c r="AL1361" s="70"/>
      <c r="AM1361" s="72"/>
      <c r="AN1361" s="70"/>
      <c r="AO1361" s="70"/>
      <c r="AP1361" s="75"/>
      <c r="AQ1361" s="71"/>
      <c r="AR1361" s="71"/>
      <c r="AS1361" s="74"/>
      <c r="AT1361" s="74"/>
      <c r="AU1361" s="73"/>
      <c r="AV1361" s="74"/>
      <c r="AW1361" s="74"/>
      <c r="AX1361" s="74"/>
      <c r="AY1361" s="74"/>
      <c r="AZ1361" s="74"/>
      <c r="BA1361" s="73"/>
      <c r="BB1361" s="73"/>
      <c r="BC1361" s="73"/>
      <c r="BD1361" s="75"/>
      <c r="BE1361" s="73"/>
      <c r="BF1361" s="75"/>
      <c r="BG1361" s="73"/>
      <c r="BH1361" s="75"/>
      <c r="BI1361" s="74"/>
      <c r="BJ1361" s="74"/>
      <c r="BK1361" s="74"/>
    </row>
    <row r="1362" spans="34:63" x14ac:dyDescent="0.25">
      <c r="AH1362" s="69"/>
      <c r="AI1362" s="70"/>
      <c r="AJ1362" s="70"/>
      <c r="AK1362" s="71"/>
      <c r="AL1362" s="70"/>
      <c r="AM1362" s="72"/>
      <c r="AN1362" s="70"/>
      <c r="AO1362" s="70"/>
      <c r="AP1362" s="75"/>
      <c r="AQ1362" s="71"/>
      <c r="AR1362" s="71"/>
      <c r="AS1362" s="74"/>
      <c r="AT1362" s="74"/>
      <c r="AU1362" s="73"/>
      <c r="AV1362" s="74"/>
      <c r="AW1362" s="74"/>
      <c r="AX1362" s="74"/>
      <c r="AY1362" s="74"/>
      <c r="AZ1362" s="74"/>
      <c r="BA1362" s="73"/>
      <c r="BB1362" s="73"/>
      <c r="BC1362" s="73"/>
      <c r="BD1362" s="75"/>
      <c r="BE1362" s="73"/>
      <c r="BF1362" s="75"/>
      <c r="BG1362" s="73"/>
      <c r="BH1362" s="75"/>
      <c r="BI1362" s="74"/>
      <c r="BJ1362" s="74"/>
      <c r="BK1362" s="74"/>
    </row>
    <row r="1363" spans="34:63" x14ac:dyDescent="0.25">
      <c r="AH1363" s="69"/>
      <c r="AI1363" s="70"/>
      <c r="AJ1363" s="70"/>
      <c r="AK1363" s="71"/>
      <c r="AL1363" s="70"/>
      <c r="AM1363" s="72"/>
      <c r="AN1363" s="70"/>
      <c r="AO1363" s="70"/>
      <c r="AP1363" s="75"/>
      <c r="AQ1363" s="71"/>
      <c r="AR1363" s="71"/>
      <c r="AS1363" s="74"/>
      <c r="AT1363" s="74"/>
      <c r="AU1363" s="73"/>
      <c r="AV1363" s="74"/>
      <c r="AW1363" s="75"/>
      <c r="AX1363" s="75"/>
      <c r="AY1363" s="75"/>
      <c r="AZ1363" s="75"/>
      <c r="BA1363" s="75"/>
      <c r="BB1363" s="75"/>
      <c r="BC1363" s="75"/>
      <c r="BD1363" s="75"/>
      <c r="BE1363" s="75"/>
      <c r="BF1363" s="75"/>
      <c r="BG1363" s="75"/>
      <c r="BH1363" s="75"/>
      <c r="BI1363" s="75"/>
      <c r="BJ1363" s="74"/>
      <c r="BK1363" s="74"/>
    </row>
    <row r="1364" spans="34:63" x14ac:dyDescent="0.25">
      <c r="AH1364" s="69"/>
      <c r="AI1364" s="70"/>
      <c r="AJ1364" s="70"/>
      <c r="AK1364" s="75"/>
      <c r="AL1364" s="70"/>
      <c r="AM1364" s="72"/>
      <c r="AN1364" s="70"/>
      <c r="AO1364" s="70"/>
      <c r="AP1364" s="73"/>
      <c r="AQ1364" s="73"/>
      <c r="AR1364" s="71"/>
      <c r="AS1364" s="73"/>
      <c r="AT1364" s="74"/>
      <c r="AU1364" s="73"/>
      <c r="AV1364" s="74"/>
      <c r="AW1364" s="76"/>
      <c r="AX1364" s="76"/>
      <c r="AY1364" s="76"/>
      <c r="AZ1364" s="73"/>
      <c r="BA1364" s="73"/>
      <c r="BB1364" s="73"/>
      <c r="BC1364" s="73"/>
      <c r="BD1364" s="73"/>
      <c r="BE1364" s="73"/>
      <c r="BF1364" s="73"/>
      <c r="BG1364" s="73"/>
      <c r="BH1364" s="73"/>
      <c r="BI1364" s="73"/>
      <c r="BJ1364" s="75"/>
      <c r="BK1364" s="73"/>
    </row>
    <row r="1365" spans="34:63" x14ac:dyDescent="0.25">
      <c r="AH1365" s="69"/>
      <c r="AI1365" s="70"/>
      <c r="AJ1365" s="70"/>
      <c r="AK1365" s="71"/>
      <c r="AL1365" s="70"/>
      <c r="AM1365" s="72"/>
      <c r="AN1365" s="70"/>
      <c r="AO1365" s="70"/>
      <c r="AP1365" s="73"/>
      <c r="AQ1365" s="71"/>
      <c r="AR1365" s="71"/>
      <c r="AS1365" s="74"/>
      <c r="AT1365" s="74"/>
      <c r="AU1365" s="73"/>
      <c r="AV1365" s="74"/>
      <c r="AW1365" s="76"/>
      <c r="AX1365" s="76"/>
      <c r="AY1365" s="76"/>
      <c r="AZ1365" s="76"/>
      <c r="BA1365" s="73"/>
      <c r="BB1365" s="73"/>
      <c r="BC1365" s="73"/>
      <c r="BD1365" s="73"/>
      <c r="BE1365" s="73"/>
      <c r="BF1365" s="73"/>
      <c r="BG1365" s="73"/>
      <c r="BH1365" s="73"/>
      <c r="BI1365" s="76"/>
      <c r="BJ1365" s="74"/>
      <c r="BK1365" s="74"/>
    </row>
    <row r="1366" spans="34:63" x14ac:dyDescent="0.25">
      <c r="AH1366" s="69"/>
      <c r="AI1366" s="70"/>
      <c r="AJ1366" s="70"/>
      <c r="AK1366" s="71"/>
      <c r="AL1366" s="70"/>
      <c r="AM1366" s="72"/>
      <c r="AN1366" s="70"/>
      <c r="AO1366" s="70"/>
      <c r="AP1366" s="73"/>
      <c r="AQ1366" s="77"/>
      <c r="AR1366" s="71"/>
      <c r="AS1366" s="76"/>
      <c r="AT1366" s="74"/>
      <c r="AU1366" s="73"/>
      <c r="AV1366" s="74"/>
      <c r="AW1366" s="76"/>
      <c r="AX1366" s="76"/>
      <c r="AY1366" s="76"/>
      <c r="AZ1366" s="76"/>
      <c r="BA1366" s="73"/>
      <c r="BB1366" s="73"/>
      <c r="BC1366" s="73"/>
      <c r="BD1366" s="73"/>
      <c r="BE1366" s="73"/>
      <c r="BF1366" s="73"/>
      <c r="BG1366" s="73"/>
      <c r="BH1366" s="73"/>
      <c r="BI1366" s="76"/>
      <c r="BJ1366" s="74"/>
      <c r="BK1366" s="76"/>
    </row>
    <row r="1367" spans="34:63" x14ac:dyDescent="0.25">
      <c r="AH1367" s="69"/>
      <c r="AI1367" s="70"/>
      <c r="AJ1367" s="70"/>
      <c r="AK1367" s="71"/>
      <c r="AL1367" s="70"/>
      <c r="AM1367" s="72"/>
      <c r="AN1367" s="70"/>
      <c r="AO1367" s="70"/>
      <c r="AP1367" s="71"/>
      <c r="AQ1367" s="71"/>
      <c r="AR1367" s="71"/>
      <c r="AS1367" s="74"/>
      <c r="AT1367" s="74"/>
      <c r="AU1367" s="73"/>
      <c r="AV1367" s="74"/>
      <c r="AW1367" s="73"/>
      <c r="AX1367" s="73"/>
      <c r="AY1367" s="73"/>
      <c r="AZ1367" s="73"/>
      <c r="BA1367" s="73"/>
      <c r="BB1367" s="73"/>
      <c r="BC1367" s="73"/>
      <c r="BD1367" s="73"/>
      <c r="BE1367" s="73"/>
      <c r="BF1367" s="73"/>
      <c r="BG1367" s="73"/>
      <c r="BH1367" s="73"/>
      <c r="BI1367" s="73"/>
      <c r="BJ1367" s="74"/>
      <c r="BK1367" s="74"/>
    </row>
    <row r="1368" spans="34:63" x14ac:dyDescent="0.25">
      <c r="AH1368" s="69"/>
      <c r="AI1368" s="70"/>
      <c r="AJ1368" s="70"/>
      <c r="AK1368" s="71"/>
      <c r="AL1368" s="70"/>
      <c r="AM1368" s="72"/>
      <c r="AN1368" s="70"/>
      <c r="AO1368" s="70"/>
      <c r="AP1368" s="71"/>
      <c r="AQ1368" s="71"/>
      <c r="AR1368" s="71"/>
      <c r="AS1368" s="74"/>
      <c r="AT1368" s="74"/>
      <c r="AU1368" s="73"/>
      <c r="AV1368" s="74"/>
      <c r="AW1368" s="74"/>
      <c r="AX1368" s="74"/>
      <c r="AY1368" s="74"/>
      <c r="AZ1368" s="74"/>
      <c r="BA1368" s="73"/>
      <c r="BB1368" s="73"/>
      <c r="BC1368" s="75"/>
      <c r="BD1368" s="75"/>
      <c r="BE1368" s="75"/>
      <c r="BF1368" s="75"/>
      <c r="BG1368" s="75"/>
      <c r="BH1368" s="75"/>
      <c r="BI1368" s="74"/>
      <c r="BJ1368" s="74"/>
      <c r="BK1368" s="74"/>
    </row>
    <row r="1369" spans="34:63" x14ac:dyDescent="0.25">
      <c r="AH1369" s="69"/>
      <c r="AI1369" s="70"/>
      <c r="AJ1369" s="70"/>
      <c r="AK1369" s="71"/>
      <c r="AL1369" s="70"/>
      <c r="AM1369" s="72"/>
      <c r="AN1369" s="70"/>
      <c r="AO1369" s="70"/>
      <c r="AP1369" s="71"/>
      <c r="AQ1369" s="71"/>
      <c r="AR1369" s="71"/>
      <c r="AS1369" s="74"/>
      <c r="AT1369" s="74"/>
      <c r="AU1369" s="73"/>
      <c r="AV1369" s="74"/>
      <c r="AW1369" s="74"/>
      <c r="AX1369" s="74"/>
      <c r="AY1369" s="74"/>
      <c r="AZ1369" s="74"/>
      <c r="BA1369" s="76"/>
      <c r="BB1369" s="76"/>
      <c r="BC1369" s="75"/>
      <c r="BD1369" s="75"/>
      <c r="BE1369" s="75"/>
      <c r="BF1369" s="75"/>
      <c r="BG1369" s="75"/>
      <c r="BH1369" s="75"/>
      <c r="BI1369" s="74"/>
      <c r="BJ1369" s="74"/>
      <c r="BK1369" s="74"/>
    </row>
    <row r="1370" spans="34:63" x14ac:dyDescent="0.25">
      <c r="AH1370" s="69"/>
      <c r="AI1370" s="70"/>
      <c r="AJ1370" s="70"/>
      <c r="AK1370" s="71"/>
      <c r="AL1370" s="70"/>
      <c r="AM1370" s="72"/>
      <c r="AN1370" s="70"/>
      <c r="AO1370" s="70"/>
      <c r="AP1370" s="77"/>
      <c r="AQ1370" s="71"/>
      <c r="AR1370" s="71"/>
      <c r="AS1370" s="74"/>
      <c r="AT1370" s="74"/>
      <c r="AU1370" s="73"/>
      <c r="AV1370" s="74"/>
      <c r="AW1370" s="74"/>
      <c r="AX1370" s="74"/>
      <c r="AY1370" s="74"/>
      <c r="AZ1370" s="74"/>
      <c r="BA1370" s="73"/>
      <c r="BB1370" s="73"/>
      <c r="BC1370" s="73"/>
      <c r="BD1370" s="73"/>
      <c r="BE1370" s="73"/>
      <c r="BF1370" s="73"/>
      <c r="BG1370" s="73"/>
      <c r="BH1370" s="73"/>
      <c r="BI1370" s="74"/>
      <c r="BJ1370" s="74"/>
      <c r="BK1370" s="74"/>
    </row>
    <row r="1371" spans="34:63" x14ac:dyDescent="0.25">
      <c r="AH1371" s="69"/>
      <c r="AI1371" s="70"/>
      <c r="AJ1371" s="70"/>
      <c r="AK1371" s="71"/>
      <c r="AL1371" s="70"/>
      <c r="AM1371" s="72"/>
      <c r="AN1371" s="70"/>
      <c r="AO1371" s="70"/>
      <c r="AP1371" s="73"/>
      <c r="AQ1371" s="73"/>
      <c r="AR1371" s="71"/>
      <c r="AS1371" s="73"/>
      <c r="AT1371" s="74"/>
      <c r="AU1371" s="73"/>
      <c r="AV1371" s="74"/>
      <c r="AW1371" s="75"/>
      <c r="AX1371" s="75"/>
      <c r="AY1371" s="75"/>
      <c r="AZ1371" s="75"/>
      <c r="BA1371" s="73"/>
      <c r="BB1371" s="73"/>
      <c r="BC1371" s="73"/>
      <c r="BD1371" s="75"/>
      <c r="BE1371" s="73"/>
      <c r="BF1371" s="75"/>
      <c r="BG1371" s="73"/>
      <c r="BH1371" s="75"/>
      <c r="BI1371" s="75"/>
      <c r="BJ1371" s="74"/>
      <c r="BK1371" s="73"/>
    </row>
    <row r="1372" spans="34:63" x14ac:dyDescent="0.25">
      <c r="AH1372" s="69"/>
      <c r="AI1372" s="70"/>
      <c r="AJ1372" s="70"/>
      <c r="AK1372" s="71"/>
      <c r="AL1372" s="70"/>
      <c r="AM1372" s="72"/>
      <c r="AN1372" s="70"/>
      <c r="AO1372" s="70"/>
      <c r="AP1372" s="71"/>
      <c r="AQ1372" s="77"/>
      <c r="AR1372" s="71"/>
      <c r="AS1372" s="74"/>
      <c r="AT1372" s="74"/>
      <c r="AU1372" s="73"/>
      <c r="AV1372" s="74"/>
      <c r="AW1372" s="73"/>
      <c r="AX1372" s="73"/>
      <c r="AY1372" s="73"/>
      <c r="AZ1372" s="73"/>
      <c r="BA1372" s="73"/>
      <c r="BB1372" s="73"/>
      <c r="BC1372" s="73"/>
      <c r="BD1372" s="73"/>
      <c r="BE1372" s="73"/>
      <c r="BF1372" s="73"/>
      <c r="BG1372" s="73"/>
      <c r="BH1372" s="73"/>
      <c r="BI1372" s="76"/>
      <c r="BJ1372" s="74"/>
      <c r="BK1372" s="74"/>
    </row>
    <row r="1373" spans="34:63" x14ac:dyDescent="0.25">
      <c r="AH1373" s="69"/>
      <c r="AI1373" s="70"/>
      <c r="AJ1373" s="70"/>
      <c r="AK1373" s="71"/>
      <c r="AL1373" s="70"/>
      <c r="AM1373" s="72"/>
      <c r="AN1373" s="70"/>
      <c r="AO1373" s="70"/>
      <c r="AP1373" s="77"/>
      <c r="AQ1373" s="73"/>
      <c r="AR1373" s="71"/>
      <c r="AS1373" s="76"/>
      <c r="AT1373" s="74"/>
      <c r="AU1373" s="73"/>
      <c r="AV1373" s="74"/>
      <c r="AW1373" s="73"/>
      <c r="AX1373" s="73"/>
      <c r="AY1373" s="73"/>
      <c r="AZ1373" s="73"/>
      <c r="BA1373" s="73"/>
      <c r="BB1373" s="73"/>
      <c r="BC1373" s="73"/>
      <c r="BD1373" s="73"/>
      <c r="BE1373" s="73"/>
      <c r="BF1373" s="73"/>
      <c r="BG1373" s="73"/>
      <c r="BH1373" s="73"/>
      <c r="BI1373" s="73"/>
      <c r="BJ1373" s="74"/>
      <c r="BK1373" s="76"/>
    </row>
    <row r="1374" spans="34:63" x14ac:dyDescent="0.25">
      <c r="AH1374" s="69"/>
      <c r="AI1374" s="70"/>
      <c r="AJ1374" s="70"/>
      <c r="AK1374" s="71"/>
      <c r="AL1374" s="70"/>
      <c r="AM1374" s="72"/>
      <c r="AN1374" s="70"/>
      <c r="AO1374" s="70"/>
      <c r="AP1374" s="77"/>
      <c r="AQ1374" s="75"/>
      <c r="AR1374" s="71"/>
      <c r="AS1374" s="74"/>
      <c r="AT1374" s="74"/>
      <c r="AU1374" s="73"/>
      <c r="AV1374" s="74"/>
      <c r="AW1374" s="73"/>
      <c r="AX1374" s="73"/>
      <c r="AY1374" s="73"/>
      <c r="AZ1374" s="73"/>
      <c r="BA1374" s="73"/>
      <c r="BB1374" s="73"/>
      <c r="BC1374" s="73"/>
      <c r="BD1374" s="73"/>
      <c r="BE1374" s="73"/>
      <c r="BF1374" s="73"/>
      <c r="BG1374" s="73"/>
      <c r="BH1374" s="73"/>
      <c r="BI1374" s="73"/>
      <c r="BJ1374" s="74"/>
      <c r="BK1374" s="74"/>
    </row>
    <row r="1375" spans="34:63" x14ac:dyDescent="0.25">
      <c r="AH1375" s="69"/>
      <c r="AI1375" s="70"/>
      <c r="AJ1375" s="70"/>
      <c r="AK1375" s="71"/>
      <c r="AL1375" s="70"/>
      <c r="AM1375" s="72"/>
      <c r="AN1375" s="70"/>
      <c r="AO1375" s="70"/>
      <c r="AP1375" s="71"/>
      <c r="AQ1375" s="71"/>
      <c r="AR1375" s="71"/>
      <c r="AS1375" s="74"/>
      <c r="AT1375" s="74"/>
      <c r="AU1375" s="73"/>
      <c r="AV1375" s="74"/>
      <c r="AW1375" s="76"/>
      <c r="AX1375" s="76"/>
      <c r="AY1375" s="76"/>
      <c r="AZ1375" s="74"/>
      <c r="BA1375" s="73"/>
      <c r="BB1375" s="73"/>
      <c r="BC1375" s="73"/>
      <c r="BD1375" s="73"/>
      <c r="BE1375" s="73"/>
      <c r="BF1375" s="73"/>
      <c r="BG1375" s="73"/>
      <c r="BH1375" s="73"/>
      <c r="BI1375" s="74"/>
      <c r="BJ1375" s="74"/>
      <c r="BK1375" s="74"/>
    </row>
    <row r="1376" spans="34:63" x14ac:dyDescent="0.25">
      <c r="AH1376" s="69"/>
      <c r="AI1376" s="70"/>
      <c r="AJ1376" s="70"/>
      <c r="AK1376" s="71"/>
      <c r="AL1376" s="70"/>
      <c r="AM1376" s="72"/>
      <c r="AN1376" s="70"/>
      <c r="AO1376" s="70"/>
      <c r="AP1376" s="75"/>
      <c r="AQ1376" s="71"/>
      <c r="AR1376" s="71"/>
      <c r="AS1376" s="74"/>
      <c r="AT1376" s="74"/>
      <c r="AU1376" s="73"/>
      <c r="AV1376" s="74"/>
      <c r="AW1376" s="74"/>
      <c r="AX1376" s="74"/>
      <c r="AY1376" s="74"/>
      <c r="AZ1376" s="74"/>
      <c r="BA1376" s="73"/>
      <c r="BB1376" s="73"/>
      <c r="BC1376" s="75"/>
      <c r="BD1376" s="75"/>
      <c r="BE1376" s="75"/>
      <c r="BF1376" s="75"/>
      <c r="BG1376" s="75"/>
      <c r="BH1376" s="75"/>
      <c r="BI1376" s="74"/>
      <c r="BJ1376" s="74"/>
      <c r="BK1376" s="74"/>
    </row>
    <row r="1377" spans="34:63" x14ac:dyDescent="0.25">
      <c r="AH1377" s="69"/>
      <c r="AI1377" s="70"/>
      <c r="AJ1377" s="70"/>
      <c r="AK1377" s="71"/>
      <c r="AL1377" s="70"/>
      <c r="AM1377" s="72"/>
      <c r="AN1377" s="70"/>
      <c r="AO1377" s="70"/>
      <c r="AP1377" s="71"/>
      <c r="AQ1377" s="71"/>
      <c r="AR1377" s="71"/>
      <c r="AS1377" s="74"/>
      <c r="AT1377" s="74"/>
      <c r="AU1377" s="73"/>
      <c r="AV1377" s="74"/>
      <c r="AW1377" s="74"/>
      <c r="AX1377" s="74"/>
      <c r="AY1377" s="74"/>
      <c r="AZ1377" s="74"/>
      <c r="BA1377" s="73"/>
      <c r="BB1377" s="73"/>
      <c r="BC1377" s="73"/>
      <c r="BD1377" s="75"/>
      <c r="BE1377" s="73"/>
      <c r="BF1377" s="75"/>
      <c r="BG1377" s="73"/>
      <c r="BH1377" s="75"/>
      <c r="BI1377" s="74"/>
      <c r="BJ1377" s="74"/>
      <c r="BK1377" s="74"/>
    </row>
    <row r="1378" spans="34:63" x14ac:dyDescent="0.25">
      <c r="AH1378" s="69"/>
      <c r="AI1378" s="70"/>
      <c r="AJ1378" s="70"/>
      <c r="AK1378" s="71"/>
      <c r="AL1378" s="70"/>
      <c r="AM1378" s="72"/>
      <c r="AN1378" s="70"/>
      <c r="AO1378" s="70"/>
      <c r="AP1378" s="77"/>
      <c r="AQ1378" s="77"/>
      <c r="AR1378" s="71"/>
      <c r="AS1378" s="76"/>
      <c r="AT1378" s="74"/>
      <c r="AU1378" s="73"/>
      <c r="AV1378" s="74"/>
      <c r="AW1378" s="76"/>
      <c r="AX1378" s="76"/>
      <c r="AY1378" s="76"/>
      <c r="AZ1378" s="76"/>
      <c r="BA1378" s="73"/>
      <c r="BB1378" s="73"/>
      <c r="BC1378" s="73"/>
      <c r="BD1378" s="73"/>
      <c r="BE1378" s="73"/>
      <c r="BF1378" s="73"/>
      <c r="BG1378" s="73"/>
      <c r="BH1378" s="73"/>
      <c r="BI1378" s="76"/>
      <c r="BJ1378" s="74"/>
      <c r="BK1378" s="76"/>
    </row>
    <row r="1379" spans="34:63" x14ac:dyDescent="0.25">
      <c r="AH1379" s="69"/>
      <c r="AI1379" s="70"/>
      <c r="AJ1379" s="70"/>
      <c r="AK1379" s="71"/>
      <c r="AL1379" s="70"/>
      <c r="AM1379" s="72"/>
      <c r="AN1379" s="70"/>
      <c r="AO1379" s="70"/>
      <c r="AP1379" s="77"/>
      <c r="AQ1379" s="71"/>
      <c r="AR1379" s="71"/>
      <c r="AS1379" s="74"/>
      <c r="AT1379" s="74"/>
      <c r="AU1379" s="73"/>
      <c r="AV1379" s="74"/>
      <c r="AW1379" s="74"/>
      <c r="AX1379" s="74"/>
      <c r="AY1379" s="74"/>
      <c r="AZ1379" s="74"/>
      <c r="BA1379" s="73"/>
      <c r="BB1379" s="73"/>
      <c r="BC1379" s="73"/>
      <c r="BD1379" s="75"/>
      <c r="BE1379" s="73"/>
      <c r="BF1379" s="75"/>
      <c r="BG1379" s="73"/>
      <c r="BH1379" s="75"/>
      <c r="BI1379" s="74"/>
      <c r="BJ1379" s="74"/>
      <c r="BK1379" s="74"/>
    </row>
    <row r="1380" spans="34:63" x14ac:dyDescent="0.25">
      <c r="AH1380" s="69"/>
      <c r="AI1380" s="70"/>
      <c r="AJ1380" s="70"/>
      <c r="AK1380" s="71"/>
      <c r="AL1380" s="70"/>
      <c r="AM1380" s="72"/>
      <c r="AN1380" s="70"/>
      <c r="AO1380" s="70"/>
      <c r="AP1380" s="71"/>
      <c r="AQ1380" s="71"/>
      <c r="AR1380" s="71"/>
      <c r="AS1380" s="74"/>
      <c r="AT1380" s="74"/>
      <c r="AU1380" s="73"/>
      <c r="AV1380" s="74"/>
      <c r="AW1380" s="74"/>
      <c r="AX1380" s="74"/>
      <c r="AY1380" s="74"/>
      <c r="AZ1380" s="74"/>
      <c r="BA1380" s="73"/>
      <c r="BB1380" s="73"/>
      <c r="BC1380" s="75"/>
      <c r="BD1380" s="75"/>
      <c r="BE1380" s="75"/>
      <c r="BF1380" s="75"/>
      <c r="BG1380" s="75"/>
      <c r="BH1380" s="75"/>
      <c r="BI1380" s="74"/>
      <c r="BJ1380" s="74"/>
      <c r="BK1380" s="74"/>
    </row>
    <row r="1381" spans="34:63" x14ac:dyDescent="0.25">
      <c r="AH1381" s="69"/>
      <c r="AI1381" s="70"/>
      <c r="AJ1381" s="70"/>
      <c r="AK1381" s="71"/>
      <c r="AL1381" s="70"/>
      <c r="AM1381" s="72"/>
      <c r="AN1381" s="70"/>
      <c r="AO1381" s="70"/>
      <c r="AP1381" s="77"/>
      <c r="AQ1381" s="71"/>
      <c r="AR1381" s="71"/>
      <c r="AS1381" s="74"/>
      <c r="AT1381" s="74"/>
      <c r="AU1381" s="73"/>
      <c r="AV1381" s="74"/>
      <c r="AW1381" s="74"/>
      <c r="AX1381" s="74"/>
      <c r="AY1381" s="74"/>
      <c r="AZ1381" s="74"/>
      <c r="BA1381" s="73"/>
      <c r="BB1381" s="73"/>
      <c r="BC1381" s="73"/>
      <c r="BD1381" s="73"/>
      <c r="BE1381" s="73"/>
      <c r="BF1381" s="73"/>
      <c r="BG1381" s="73"/>
      <c r="BH1381" s="73"/>
      <c r="BI1381" s="74"/>
      <c r="BJ1381" s="74"/>
      <c r="BK1381" s="74"/>
    </row>
    <row r="1382" spans="34:63" x14ac:dyDescent="0.25">
      <c r="AH1382" s="69"/>
      <c r="AI1382" s="70"/>
      <c r="AJ1382" s="70"/>
      <c r="AK1382" s="71"/>
      <c r="AL1382" s="70"/>
      <c r="AM1382" s="72"/>
      <c r="AN1382" s="70"/>
      <c r="AO1382" s="70"/>
      <c r="AP1382" s="75"/>
      <c r="AQ1382" s="71"/>
      <c r="AR1382" s="71"/>
      <c r="AS1382" s="74"/>
      <c r="AT1382" s="74"/>
      <c r="AU1382" s="73"/>
      <c r="AV1382" s="74"/>
      <c r="AW1382" s="74"/>
      <c r="AX1382" s="74"/>
      <c r="AY1382" s="74"/>
      <c r="AZ1382" s="74"/>
      <c r="BA1382" s="73"/>
      <c r="BB1382" s="73"/>
      <c r="BC1382" s="73"/>
      <c r="BD1382" s="75"/>
      <c r="BE1382" s="73"/>
      <c r="BF1382" s="75"/>
      <c r="BG1382" s="73"/>
      <c r="BH1382" s="75"/>
      <c r="BI1382" s="74"/>
      <c r="BJ1382" s="74"/>
      <c r="BK1382" s="74"/>
    </row>
    <row r="1383" spans="34:63" x14ac:dyDescent="0.25">
      <c r="AH1383" s="69"/>
      <c r="AI1383" s="70"/>
      <c r="AJ1383" s="70"/>
      <c r="AK1383" s="71"/>
      <c r="AL1383" s="70"/>
      <c r="AM1383" s="72"/>
      <c r="AN1383" s="70"/>
      <c r="AO1383" s="70"/>
      <c r="AP1383" s="75"/>
      <c r="AQ1383" s="73"/>
      <c r="AR1383" s="71"/>
      <c r="AS1383" s="75"/>
      <c r="AT1383" s="74"/>
      <c r="AU1383" s="73"/>
      <c r="AV1383" s="74"/>
      <c r="AW1383" s="73"/>
      <c r="AX1383" s="73"/>
      <c r="AY1383" s="73"/>
      <c r="AZ1383" s="73"/>
      <c r="BA1383" s="73"/>
      <c r="BB1383" s="73"/>
      <c r="BC1383" s="73"/>
      <c r="BD1383" s="73"/>
      <c r="BE1383" s="73"/>
      <c r="BF1383" s="73"/>
      <c r="BG1383" s="73"/>
      <c r="BH1383" s="73"/>
      <c r="BI1383" s="73"/>
      <c r="BJ1383" s="74"/>
      <c r="BK1383" s="75"/>
    </row>
    <row r="1384" spans="34:63" x14ac:dyDescent="0.25">
      <c r="AH1384" s="69"/>
      <c r="AI1384" s="70"/>
      <c r="AJ1384" s="70"/>
      <c r="AK1384" s="71"/>
      <c r="AL1384" s="70"/>
      <c r="AM1384" s="72"/>
      <c r="AN1384" s="70"/>
      <c r="AO1384" s="70"/>
      <c r="AP1384" s="75"/>
      <c r="AQ1384" s="71"/>
      <c r="AR1384" s="71"/>
      <c r="AS1384" s="74"/>
      <c r="AT1384" s="74"/>
      <c r="AU1384" s="73"/>
      <c r="AV1384" s="74"/>
      <c r="AW1384" s="74"/>
      <c r="AX1384" s="74"/>
      <c r="AY1384" s="74"/>
      <c r="AZ1384" s="74"/>
      <c r="BA1384" s="73"/>
      <c r="BB1384" s="73"/>
      <c r="BC1384" s="75"/>
      <c r="BD1384" s="75"/>
      <c r="BE1384" s="75"/>
      <c r="BF1384" s="75"/>
      <c r="BG1384" s="75"/>
      <c r="BH1384" s="75"/>
      <c r="BI1384" s="74"/>
      <c r="BJ1384" s="74"/>
      <c r="BK1384" s="74"/>
    </row>
    <row r="1385" spans="34:63" x14ac:dyDescent="0.25">
      <c r="AH1385" s="69"/>
      <c r="AI1385" s="70"/>
      <c r="AJ1385" s="70"/>
      <c r="AK1385" s="71"/>
      <c r="AL1385" s="70"/>
      <c r="AM1385" s="72"/>
      <c r="AN1385" s="70"/>
      <c r="AO1385" s="70"/>
      <c r="AP1385" s="75"/>
      <c r="AQ1385" s="71"/>
      <c r="AR1385" s="71"/>
      <c r="AS1385" s="74"/>
      <c r="AT1385" s="74"/>
      <c r="AU1385" s="73"/>
      <c r="AV1385" s="74"/>
      <c r="AW1385" s="74"/>
      <c r="AX1385" s="75"/>
      <c r="AY1385" s="74"/>
      <c r="AZ1385" s="75"/>
      <c r="BA1385" s="75"/>
      <c r="BB1385" s="75"/>
      <c r="BC1385" s="73"/>
      <c r="BD1385" s="75"/>
      <c r="BE1385" s="73"/>
      <c r="BF1385" s="75"/>
      <c r="BG1385" s="73"/>
      <c r="BH1385" s="75"/>
      <c r="BI1385" s="75"/>
      <c r="BJ1385" s="74"/>
      <c r="BK1385" s="74"/>
    </row>
    <row r="1386" spans="34:63" x14ac:dyDescent="0.25">
      <c r="AH1386" s="69"/>
      <c r="AI1386" s="70"/>
      <c r="AJ1386" s="70"/>
      <c r="AK1386" s="71"/>
      <c r="AL1386" s="70"/>
      <c r="AM1386" s="72"/>
      <c r="AN1386" s="70"/>
      <c r="AO1386" s="70"/>
      <c r="AP1386" s="71"/>
      <c r="AQ1386" s="71"/>
      <c r="AR1386" s="71"/>
      <c r="AS1386" s="74"/>
      <c r="AT1386" s="74"/>
      <c r="AU1386" s="73"/>
      <c r="AV1386" s="74"/>
      <c r="AW1386" s="74"/>
      <c r="AX1386" s="74"/>
      <c r="AY1386" s="74"/>
      <c r="AZ1386" s="74"/>
      <c r="BA1386" s="75"/>
      <c r="BB1386" s="75"/>
      <c r="BC1386" s="73"/>
      <c r="BD1386" s="75"/>
      <c r="BE1386" s="73"/>
      <c r="BF1386" s="75"/>
      <c r="BG1386" s="73"/>
      <c r="BH1386" s="75"/>
      <c r="BI1386" s="74"/>
      <c r="BJ1386" s="74"/>
      <c r="BK1386" s="74"/>
    </row>
    <row r="1387" spans="34:63" x14ac:dyDescent="0.25">
      <c r="AH1387" s="69"/>
      <c r="AI1387" s="70"/>
      <c r="AJ1387" s="70"/>
      <c r="AK1387" s="71"/>
      <c r="AL1387" s="70"/>
      <c r="AM1387" s="72"/>
      <c r="AN1387" s="70"/>
      <c r="AO1387" s="70"/>
      <c r="AP1387" s="75"/>
      <c r="AQ1387" s="75"/>
      <c r="AR1387" s="71"/>
      <c r="AS1387" s="75"/>
      <c r="AT1387" s="74"/>
      <c r="AU1387" s="73"/>
      <c r="AV1387" s="74"/>
      <c r="AW1387" s="76"/>
      <c r="AX1387" s="76"/>
      <c r="AY1387" s="76"/>
      <c r="AZ1387" s="76"/>
      <c r="BA1387" s="73"/>
      <c r="BB1387" s="73"/>
      <c r="BC1387" s="73"/>
      <c r="BD1387" s="73"/>
      <c r="BE1387" s="73"/>
      <c r="BF1387" s="73"/>
      <c r="BG1387" s="73"/>
      <c r="BH1387" s="73"/>
      <c r="BI1387" s="74"/>
      <c r="BJ1387" s="74"/>
      <c r="BK1387" s="75"/>
    </row>
    <row r="1388" spans="34:63" x14ac:dyDescent="0.25">
      <c r="AH1388" s="69"/>
      <c r="AI1388" s="70"/>
      <c r="AJ1388" s="70"/>
      <c r="AK1388" s="71"/>
      <c r="AL1388" s="70"/>
      <c r="AM1388" s="72"/>
      <c r="AN1388" s="70"/>
      <c r="AO1388" s="70"/>
      <c r="AP1388" s="75"/>
      <c r="AQ1388" s="71"/>
      <c r="AR1388" s="71"/>
      <c r="AS1388" s="74"/>
      <c r="AT1388" s="74"/>
      <c r="AU1388" s="73"/>
      <c r="AV1388" s="74"/>
      <c r="AW1388" s="75"/>
      <c r="AX1388" s="75"/>
      <c r="AY1388" s="75"/>
      <c r="AZ1388" s="75"/>
      <c r="BA1388" s="73"/>
      <c r="BB1388" s="73"/>
      <c r="BC1388" s="75"/>
      <c r="BD1388" s="75"/>
      <c r="BE1388" s="75"/>
      <c r="BF1388" s="75"/>
      <c r="BG1388" s="75"/>
      <c r="BH1388" s="75"/>
      <c r="BI1388" s="75"/>
      <c r="BJ1388" s="74"/>
      <c r="BK1388" s="74"/>
    </row>
    <row r="1389" spans="34:63" x14ac:dyDescent="0.25">
      <c r="AH1389" s="69"/>
      <c r="AI1389" s="70"/>
      <c r="AJ1389" s="70"/>
      <c r="AK1389" s="71"/>
      <c r="AL1389" s="70"/>
      <c r="AM1389" s="72"/>
      <c r="AN1389" s="70"/>
      <c r="AO1389" s="70"/>
      <c r="AP1389" s="71"/>
      <c r="AQ1389" s="71"/>
      <c r="AR1389" s="71"/>
      <c r="AS1389" s="74"/>
      <c r="AT1389" s="74"/>
      <c r="AU1389" s="73"/>
      <c r="AV1389" s="74"/>
      <c r="AW1389" s="74"/>
      <c r="AX1389" s="74"/>
      <c r="AY1389" s="74"/>
      <c r="AZ1389" s="74"/>
      <c r="BA1389" s="76"/>
      <c r="BB1389" s="76"/>
      <c r="BC1389" s="75"/>
      <c r="BD1389" s="75"/>
      <c r="BE1389" s="75"/>
      <c r="BF1389" s="75"/>
      <c r="BG1389" s="75"/>
      <c r="BH1389" s="75"/>
      <c r="BI1389" s="74"/>
      <c r="BJ1389" s="74"/>
      <c r="BK1389" s="74"/>
    </row>
    <row r="1390" spans="34:63" x14ac:dyDescent="0.25">
      <c r="AH1390" s="69"/>
      <c r="AI1390" s="70"/>
      <c r="AJ1390" s="70"/>
      <c r="AK1390" s="71"/>
      <c r="AL1390" s="70"/>
      <c r="AM1390" s="72"/>
      <c r="AN1390" s="70"/>
      <c r="AO1390" s="70"/>
      <c r="AP1390" s="77"/>
      <c r="AQ1390" s="77"/>
      <c r="AR1390" s="71"/>
      <c r="AS1390" s="76"/>
      <c r="AT1390" s="74"/>
      <c r="AU1390" s="73"/>
      <c r="AV1390" s="74"/>
      <c r="AW1390" s="73"/>
      <c r="AX1390" s="73"/>
      <c r="AY1390" s="73"/>
      <c r="AZ1390" s="73"/>
      <c r="BA1390" s="73"/>
      <c r="BB1390" s="73"/>
      <c r="BC1390" s="73"/>
      <c r="BD1390" s="73"/>
      <c r="BE1390" s="73"/>
      <c r="BF1390" s="73"/>
      <c r="BG1390" s="73"/>
      <c r="BH1390" s="73"/>
      <c r="BI1390" s="73"/>
      <c r="BJ1390" s="74"/>
      <c r="BK1390" s="76"/>
    </row>
    <row r="1391" spans="34:63" x14ac:dyDescent="0.25">
      <c r="AH1391" s="69"/>
      <c r="AI1391" s="70"/>
      <c r="AJ1391" s="70"/>
      <c r="AK1391" s="71"/>
      <c r="AL1391" s="70"/>
      <c r="AM1391" s="72"/>
      <c r="AN1391" s="70"/>
      <c r="AO1391" s="70"/>
      <c r="AP1391" s="77"/>
      <c r="AQ1391" s="71"/>
      <c r="AR1391" s="71"/>
      <c r="AS1391" s="74"/>
      <c r="AT1391" s="74"/>
      <c r="AU1391" s="73"/>
      <c r="AV1391" s="74"/>
      <c r="AW1391" s="74"/>
      <c r="AX1391" s="74"/>
      <c r="AY1391" s="74"/>
      <c r="AZ1391" s="74"/>
      <c r="BA1391" s="76"/>
      <c r="BB1391" s="76"/>
      <c r="BC1391" s="73"/>
      <c r="BD1391" s="73"/>
      <c r="BE1391" s="73"/>
      <c r="BF1391" s="73"/>
      <c r="BG1391" s="73"/>
      <c r="BH1391" s="73"/>
      <c r="BI1391" s="74"/>
      <c r="BJ1391" s="74"/>
      <c r="BK1391" s="74"/>
    </row>
    <row r="1392" spans="34:63" x14ac:dyDescent="0.25">
      <c r="AH1392" s="69"/>
      <c r="AI1392" s="70"/>
      <c r="AJ1392" s="70"/>
      <c r="AK1392" s="71"/>
      <c r="AL1392" s="70"/>
      <c r="AM1392" s="72"/>
      <c r="AN1392" s="70"/>
      <c r="AO1392" s="70"/>
      <c r="AP1392" s="73"/>
      <c r="AQ1392" s="71"/>
      <c r="AR1392" s="71"/>
      <c r="AS1392" s="74"/>
      <c r="AT1392" s="74"/>
      <c r="AU1392" s="73"/>
      <c r="AV1392" s="74"/>
      <c r="AW1392" s="74"/>
      <c r="AX1392" s="74"/>
      <c r="AY1392" s="74"/>
      <c r="AZ1392" s="74"/>
      <c r="BA1392" s="73"/>
      <c r="BB1392" s="73"/>
      <c r="BC1392" s="75"/>
      <c r="BD1392" s="75"/>
      <c r="BE1392" s="75"/>
      <c r="BF1392" s="75"/>
      <c r="BG1392" s="75"/>
      <c r="BH1392" s="75"/>
      <c r="BI1392" s="74"/>
      <c r="BJ1392" s="74"/>
      <c r="BK1392" s="74"/>
    </row>
    <row r="1393" spans="34:63" x14ac:dyDescent="0.25">
      <c r="AH1393" s="69"/>
      <c r="AI1393" s="70"/>
      <c r="AJ1393" s="70"/>
      <c r="AK1393" s="71"/>
      <c r="AL1393" s="70"/>
      <c r="AM1393" s="72"/>
      <c r="AN1393" s="70"/>
      <c r="AO1393" s="70"/>
      <c r="AP1393" s="75"/>
      <c r="AQ1393" s="75"/>
      <c r="AR1393" s="71"/>
      <c r="AS1393" s="75"/>
      <c r="AT1393" s="74"/>
      <c r="AU1393" s="73"/>
      <c r="AV1393" s="74"/>
      <c r="AW1393" s="75"/>
      <c r="AX1393" s="75"/>
      <c r="AY1393" s="75"/>
      <c r="AZ1393" s="75"/>
      <c r="BA1393" s="73"/>
      <c r="BB1393" s="73"/>
      <c r="BC1393" s="73"/>
      <c r="BD1393" s="75"/>
      <c r="BE1393" s="73"/>
      <c r="BF1393" s="75"/>
      <c r="BG1393" s="73"/>
      <c r="BH1393" s="75"/>
      <c r="BI1393" s="75"/>
      <c r="BJ1393" s="74"/>
      <c r="BK1393" s="75"/>
    </row>
    <row r="1394" spans="34:63" x14ac:dyDescent="0.25">
      <c r="AH1394" s="69"/>
      <c r="AI1394" s="70"/>
      <c r="AJ1394" s="70"/>
      <c r="AK1394" s="71"/>
      <c r="AL1394" s="70"/>
      <c r="AM1394" s="72"/>
      <c r="AN1394" s="70"/>
      <c r="AO1394" s="70"/>
      <c r="AP1394" s="75"/>
      <c r="AQ1394" s="75"/>
      <c r="AR1394" s="71"/>
      <c r="AS1394" s="75"/>
      <c r="AT1394" s="74"/>
      <c r="AU1394" s="73"/>
      <c r="AV1394" s="74"/>
      <c r="AW1394" s="73"/>
      <c r="AX1394" s="73"/>
      <c r="AY1394" s="73"/>
      <c r="AZ1394" s="73"/>
      <c r="BA1394" s="73"/>
      <c r="BB1394" s="73"/>
      <c r="BC1394" s="73"/>
      <c r="BD1394" s="73"/>
      <c r="BE1394" s="73"/>
      <c r="BF1394" s="73"/>
      <c r="BG1394" s="73"/>
      <c r="BH1394" s="73"/>
      <c r="BI1394" s="73"/>
      <c r="BJ1394" s="74"/>
      <c r="BK1394" s="75"/>
    </row>
    <row r="1395" spans="34:63" x14ac:dyDescent="0.25">
      <c r="AH1395" s="69"/>
      <c r="AI1395" s="70"/>
      <c r="AJ1395" s="70"/>
      <c r="AK1395" s="71"/>
      <c r="AL1395" s="70"/>
      <c r="AM1395" s="72"/>
      <c r="AN1395" s="70"/>
      <c r="AO1395" s="70"/>
      <c r="AP1395" s="75"/>
      <c r="AQ1395" s="75"/>
      <c r="AR1395" s="71"/>
      <c r="AS1395" s="75"/>
      <c r="AT1395" s="74"/>
      <c r="AU1395" s="73"/>
      <c r="AV1395" s="74"/>
      <c r="AW1395" s="73"/>
      <c r="AX1395" s="73"/>
      <c r="AY1395" s="73"/>
      <c r="AZ1395" s="73"/>
      <c r="BA1395" s="73"/>
      <c r="BB1395" s="73"/>
      <c r="BC1395" s="73"/>
      <c r="BD1395" s="73"/>
      <c r="BE1395" s="73"/>
      <c r="BF1395" s="73"/>
      <c r="BG1395" s="73"/>
      <c r="BH1395" s="73"/>
      <c r="BI1395" s="75"/>
      <c r="BJ1395" s="74"/>
      <c r="BK1395" s="75"/>
    </row>
    <row r="1396" spans="34:63" x14ac:dyDescent="0.25">
      <c r="AH1396" s="69"/>
      <c r="AI1396" s="70"/>
      <c r="AJ1396" s="70"/>
      <c r="AK1396" s="71"/>
      <c r="AL1396" s="70"/>
      <c r="AM1396" s="72"/>
      <c r="AN1396" s="70"/>
      <c r="AO1396" s="70"/>
      <c r="AP1396" s="75"/>
      <c r="AQ1396" s="71"/>
      <c r="AR1396" s="71"/>
      <c r="AS1396" s="74"/>
      <c r="AT1396" s="74"/>
      <c r="AU1396" s="73"/>
      <c r="AV1396" s="74"/>
      <c r="AW1396" s="74"/>
      <c r="AX1396" s="74"/>
      <c r="AY1396" s="74"/>
      <c r="AZ1396" s="74"/>
      <c r="BA1396" s="73"/>
      <c r="BB1396" s="73"/>
      <c r="BC1396" s="73"/>
      <c r="BD1396" s="75"/>
      <c r="BE1396" s="73"/>
      <c r="BF1396" s="75"/>
      <c r="BG1396" s="73"/>
      <c r="BH1396" s="75"/>
      <c r="BI1396" s="74"/>
      <c r="BJ1396" s="74"/>
      <c r="BK1396" s="74"/>
    </row>
    <row r="1397" spans="34:63" x14ac:dyDescent="0.25">
      <c r="AH1397" s="69"/>
      <c r="AI1397" s="70"/>
      <c r="AJ1397" s="70"/>
      <c r="AK1397" s="71"/>
      <c r="AL1397" s="70"/>
      <c r="AM1397" s="72"/>
      <c r="AN1397" s="70"/>
      <c r="AO1397" s="70"/>
      <c r="AP1397" s="75"/>
      <c r="AQ1397" s="75"/>
      <c r="AR1397" s="71"/>
      <c r="AS1397" s="75"/>
      <c r="AT1397" s="74"/>
      <c r="AU1397" s="73"/>
      <c r="AV1397" s="74"/>
      <c r="AW1397" s="74"/>
      <c r="AX1397" s="74"/>
      <c r="AY1397" s="74"/>
      <c r="AZ1397" s="74"/>
      <c r="BA1397" s="75"/>
      <c r="BB1397" s="75"/>
      <c r="BC1397" s="75"/>
      <c r="BD1397" s="75"/>
      <c r="BE1397" s="75"/>
      <c r="BF1397" s="75"/>
      <c r="BG1397" s="75"/>
      <c r="BH1397" s="75"/>
      <c r="BI1397" s="74"/>
      <c r="BJ1397" s="74"/>
      <c r="BK1397" s="75"/>
    </row>
    <row r="1398" spans="34:63" x14ac:dyDescent="0.25">
      <c r="AH1398" s="69"/>
      <c r="AI1398" s="70"/>
      <c r="AJ1398" s="70"/>
      <c r="AK1398" s="71"/>
      <c r="AL1398" s="70"/>
      <c r="AM1398" s="72"/>
      <c r="AN1398" s="70"/>
      <c r="AO1398" s="70"/>
      <c r="AP1398" s="73"/>
      <c r="AQ1398" s="71"/>
      <c r="AR1398" s="71"/>
      <c r="AS1398" s="74"/>
      <c r="AT1398" s="74"/>
      <c r="AU1398" s="73"/>
      <c r="AV1398" s="74"/>
      <c r="AW1398" s="74"/>
      <c r="AX1398" s="74"/>
      <c r="AY1398" s="74"/>
      <c r="AZ1398" s="74"/>
      <c r="BA1398" s="73"/>
      <c r="BB1398" s="73"/>
      <c r="BC1398" s="73"/>
      <c r="BD1398" s="75"/>
      <c r="BE1398" s="73"/>
      <c r="BF1398" s="75"/>
      <c r="BG1398" s="73"/>
      <c r="BH1398" s="75"/>
      <c r="BI1398" s="74"/>
      <c r="BJ1398" s="74"/>
      <c r="BK1398" s="74"/>
    </row>
    <row r="1399" spans="34:63" x14ac:dyDescent="0.25">
      <c r="AH1399" s="69"/>
      <c r="AI1399" s="70"/>
      <c r="AJ1399" s="70"/>
      <c r="AK1399" s="71"/>
      <c r="AL1399" s="70"/>
      <c r="AM1399" s="72"/>
      <c r="AN1399" s="70"/>
      <c r="AO1399" s="70"/>
      <c r="AP1399" s="77"/>
      <c r="AQ1399" s="71"/>
      <c r="AR1399" s="71"/>
      <c r="AS1399" s="74"/>
      <c r="AT1399" s="74"/>
      <c r="AU1399" s="73"/>
      <c r="AV1399" s="74"/>
      <c r="AW1399" s="74"/>
      <c r="AX1399" s="74"/>
      <c r="AY1399" s="74"/>
      <c r="AZ1399" s="74"/>
      <c r="BA1399" s="73"/>
      <c r="BB1399" s="73"/>
      <c r="BC1399" s="73"/>
      <c r="BD1399" s="73"/>
      <c r="BE1399" s="73"/>
      <c r="BF1399" s="73"/>
      <c r="BG1399" s="73"/>
      <c r="BH1399" s="73"/>
      <c r="BI1399" s="74"/>
      <c r="BJ1399" s="74"/>
      <c r="BK1399" s="74"/>
    </row>
    <row r="1400" spans="34:63" x14ac:dyDescent="0.25">
      <c r="AH1400" s="69"/>
      <c r="AI1400" s="70"/>
      <c r="AJ1400" s="70"/>
      <c r="AK1400" s="71"/>
      <c r="AL1400" s="70"/>
      <c r="AM1400" s="72"/>
      <c r="AN1400" s="70"/>
      <c r="AO1400" s="70"/>
      <c r="AP1400" s="75"/>
      <c r="AQ1400" s="71"/>
      <c r="AR1400" s="71"/>
      <c r="AS1400" s="74"/>
      <c r="AT1400" s="74"/>
      <c r="AU1400" s="73"/>
      <c r="AV1400" s="74"/>
      <c r="AW1400" s="75"/>
      <c r="AX1400" s="75"/>
      <c r="AY1400" s="75"/>
      <c r="AZ1400" s="75"/>
      <c r="BA1400" s="75"/>
      <c r="BB1400" s="75"/>
      <c r="BC1400" s="73"/>
      <c r="BD1400" s="75"/>
      <c r="BE1400" s="73"/>
      <c r="BF1400" s="75"/>
      <c r="BG1400" s="73"/>
      <c r="BH1400" s="75"/>
      <c r="BI1400" s="74"/>
      <c r="BJ1400" s="74"/>
      <c r="BK1400" s="74"/>
    </row>
    <row r="1401" spans="34:63" x14ac:dyDescent="0.25">
      <c r="AH1401" s="69"/>
      <c r="AI1401" s="70"/>
      <c r="AJ1401" s="70"/>
      <c r="AK1401" s="71"/>
      <c r="AL1401" s="70"/>
      <c r="AM1401" s="72"/>
      <c r="AN1401" s="70"/>
      <c r="AO1401" s="70"/>
      <c r="AP1401" s="71"/>
      <c r="AQ1401" s="71"/>
      <c r="AR1401" s="71"/>
      <c r="AS1401" s="74"/>
      <c r="AT1401" s="74"/>
      <c r="AU1401" s="73"/>
      <c r="AV1401" s="74"/>
      <c r="AW1401" s="74"/>
      <c r="AX1401" s="74"/>
      <c r="AY1401" s="74"/>
      <c r="AZ1401" s="74"/>
      <c r="BA1401" s="73"/>
      <c r="BB1401" s="73"/>
      <c r="BC1401" s="73"/>
      <c r="BD1401" s="75"/>
      <c r="BE1401" s="73"/>
      <c r="BF1401" s="75"/>
      <c r="BG1401" s="73"/>
      <c r="BH1401" s="75"/>
      <c r="BI1401" s="74"/>
      <c r="BJ1401" s="74"/>
      <c r="BK1401" s="74"/>
    </row>
    <row r="1402" spans="34:63" x14ac:dyDescent="0.25">
      <c r="AH1402" s="69"/>
      <c r="AI1402" s="70"/>
      <c r="AJ1402" s="70"/>
      <c r="AK1402" s="71"/>
      <c r="AL1402" s="70"/>
      <c r="AM1402" s="72"/>
      <c r="AN1402" s="70"/>
      <c r="AO1402" s="70"/>
      <c r="AP1402" s="75"/>
      <c r="AQ1402" s="71"/>
      <c r="AR1402" s="71"/>
      <c r="AS1402" s="74"/>
      <c r="AT1402" s="74"/>
      <c r="AU1402" s="73"/>
      <c r="AV1402" s="74"/>
      <c r="AW1402" s="74"/>
      <c r="AX1402" s="74"/>
      <c r="AY1402" s="74"/>
      <c r="AZ1402" s="74"/>
      <c r="BA1402" s="75"/>
      <c r="BB1402" s="75"/>
      <c r="BC1402" s="75"/>
      <c r="BD1402" s="75"/>
      <c r="BE1402" s="75"/>
      <c r="BF1402" s="75"/>
      <c r="BG1402" s="75"/>
      <c r="BH1402" s="75"/>
      <c r="BI1402" s="74"/>
      <c r="BJ1402" s="74"/>
      <c r="BK1402" s="74"/>
    </row>
    <row r="1403" spans="34:63" x14ac:dyDescent="0.25">
      <c r="AH1403" s="69"/>
      <c r="AI1403" s="70"/>
      <c r="AJ1403" s="70"/>
      <c r="AK1403" s="71"/>
      <c r="AL1403" s="70"/>
      <c r="AM1403" s="72"/>
      <c r="AN1403" s="70"/>
      <c r="AO1403" s="70"/>
      <c r="AP1403" s="73"/>
      <c r="AQ1403" s="77"/>
      <c r="AR1403" s="71"/>
      <c r="AS1403" s="76"/>
      <c r="AT1403" s="74"/>
      <c r="AU1403" s="73"/>
      <c r="AV1403" s="74"/>
      <c r="AW1403" s="73"/>
      <c r="AX1403" s="73"/>
      <c r="AY1403" s="73"/>
      <c r="AZ1403" s="73"/>
      <c r="BA1403" s="73"/>
      <c r="BB1403" s="73"/>
      <c r="BC1403" s="73"/>
      <c r="BD1403" s="73"/>
      <c r="BE1403" s="73"/>
      <c r="BF1403" s="73"/>
      <c r="BG1403" s="73"/>
      <c r="BH1403" s="73"/>
      <c r="BI1403" s="76"/>
      <c r="BJ1403" s="74"/>
      <c r="BK1403" s="76"/>
    </row>
    <row r="1404" spans="34:63" x14ac:dyDescent="0.25">
      <c r="AH1404" s="69"/>
      <c r="AI1404" s="70"/>
      <c r="AJ1404" s="70"/>
      <c r="AK1404" s="71"/>
      <c r="AL1404" s="70"/>
      <c r="AM1404" s="72"/>
      <c r="AN1404" s="70"/>
      <c r="AO1404" s="70"/>
      <c r="AP1404" s="71"/>
      <c r="AQ1404" s="71"/>
      <c r="AR1404" s="71"/>
      <c r="AS1404" s="74"/>
      <c r="AT1404" s="74"/>
      <c r="AU1404" s="73"/>
      <c r="AV1404" s="74"/>
      <c r="AW1404" s="73"/>
      <c r="AX1404" s="73"/>
      <c r="AY1404" s="73"/>
      <c r="AZ1404" s="73"/>
      <c r="BA1404" s="73"/>
      <c r="BB1404" s="73"/>
      <c r="BC1404" s="73"/>
      <c r="BD1404" s="73"/>
      <c r="BE1404" s="73"/>
      <c r="BF1404" s="73"/>
      <c r="BG1404" s="73"/>
      <c r="BH1404" s="73"/>
      <c r="BI1404" s="76"/>
      <c r="BJ1404" s="74"/>
      <c r="BK1404" s="74"/>
    </row>
    <row r="1405" spans="34:63" x14ac:dyDescent="0.25">
      <c r="AH1405" s="69"/>
      <c r="AI1405" s="70"/>
      <c r="AJ1405" s="70"/>
      <c r="AK1405" s="71"/>
      <c r="AL1405" s="70"/>
      <c r="AM1405" s="72"/>
      <c r="AN1405" s="70"/>
      <c r="AO1405" s="70"/>
      <c r="AP1405" s="77"/>
      <c r="AQ1405" s="71"/>
      <c r="AR1405" s="71"/>
      <c r="AS1405" s="74"/>
      <c r="AT1405" s="74"/>
      <c r="AU1405" s="73"/>
      <c r="AV1405" s="74"/>
      <c r="AW1405" s="74"/>
      <c r="AX1405" s="74"/>
      <c r="AY1405" s="74"/>
      <c r="AZ1405" s="74"/>
      <c r="BA1405" s="73"/>
      <c r="BB1405" s="73"/>
      <c r="BC1405" s="73"/>
      <c r="BD1405" s="75"/>
      <c r="BE1405" s="73"/>
      <c r="BF1405" s="75"/>
      <c r="BG1405" s="73"/>
      <c r="BH1405" s="75"/>
      <c r="BI1405" s="74"/>
      <c r="BJ1405" s="74"/>
      <c r="BK1405" s="74"/>
    </row>
    <row r="1406" spans="34:63" x14ac:dyDescent="0.25">
      <c r="AH1406" s="69"/>
      <c r="AI1406" s="70"/>
      <c r="AJ1406" s="70"/>
      <c r="AK1406" s="71"/>
      <c r="AL1406" s="70"/>
      <c r="AM1406" s="72"/>
      <c r="AN1406" s="70"/>
      <c r="AO1406" s="70"/>
      <c r="AP1406" s="73"/>
      <c r="AQ1406" s="71"/>
      <c r="AR1406" s="71"/>
      <c r="AS1406" s="74"/>
      <c r="AT1406" s="74"/>
      <c r="AU1406" s="73"/>
      <c r="AV1406" s="74"/>
      <c r="AW1406" s="74"/>
      <c r="AX1406" s="74"/>
      <c r="AY1406" s="74"/>
      <c r="AZ1406" s="74"/>
      <c r="BA1406" s="73"/>
      <c r="BB1406" s="73"/>
      <c r="BC1406" s="73"/>
      <c r="BD1406" s="75"/>
      <c r="BE1406" s="73"/>
      <c r="BF1406" s="75"/>
      <c r="BG1406" s="73"/>
      <c r="BH1406" s="75"/>
      <c r="BI1406" s="74"/>
      <c r="BJ1406" s="74"/>
      <c r="BK1406" s="74"/>
    </row>
    <row r="1407" spans="34:63" x14ac:dyDescent="0.25">
      <c r="AH1407" s="69"/>
      <c r="AI1407" s="70"/>
      <c r="AJ1407" s="70"/>
      <c r="AK1407" s="71"/>
      <c r="AL1407" s="70"/>
      <c r="AM1407" s="72"/>
      <c r="AN1407" s="70"/>
      <c r="AO1407" s="70"/>
      <c r="AP1407" s="71"/>
      <c r="AQ1407" s="71"/>
      <c r="AR1407" s="71"/>
      <c r="AS1407" s="74"/>
      <c r="AT1407" s="74"/>
      <c r="AU1407" s="73"/>
      <c r="AV1407" s="74"/>
      <c r="AW1407" s="75"/>
      <c r="AX1407" s="75"/>
      <c r="AY1407" s="75"/>
      <c r="AZ1407" s="75"/>
      <c r="BA1407" s="73"/>
      <c r="BB1407" s="73"/>
      <c r="BC1407" s="75"/>
      <c r="BD1407" s="75"/>
      <c r="BE1407" s="75"/>
      <c r="BF1407" s="75"/>
      <c r="BG1407" s="75"/>
      <c r="BH1407" s="75"/>
      <c r="BI1407" s="74"/>
      <c r="BJ1407" s="74"/>
      <c r="BK1407" s="74"/>
    </row>
    <row r="1408" spans="34:63" x14ac:dyDescent="0.25">
      <c r="AH1408" s="69"/>
      <c r="AI1408" s="70"/>
      <c r="AJ1408" s="70"/>
      <c r="AK1408" s="71"/>
      <c r="AL1408" s="70"/>
      <c r="AM1408" s="72"/>
      <c r="AN1408" s="70"/>
      <c r="AO1408" s="70"/>
      <c r="AP1408" s="77"/>
      <c r="AQ1408" s="77"/>
      <c r="AR1408" s="71"/>
      <c r="AS1408" s="76"/>
      <c r="AT1408" s="74"/>
      <c r="AU1408" s="73"/>
      <c r="AV1408" s="74"/>
      <c r="AW1408" s="75"/>
      <c r="AX1408" s="75"/>
      <c r="AY1408" s="75"/>
      <c r="AZ1408" s="75"/>
      <c r="BA1408" s="73"/>
      <c r="BB1408" s="73"/>
      <c r="BC1408" s="73"/>
      <c r="BD1408" s="75"/>
      <c r="BE1408" s="73"/>
      <c r="BF1408" s="75"/>
      <c r="BG1408" s="73"/>
      <c r="BH1408" s="75"/>
      <c r="BI1408" s="75"/>
      <c r="BJ1408" s="74"/>
      <c r="BK1408" s="76"/>
    </row>
    <row r="1409" spans="34:63" x14ac:dyDescent="0.25">
      <c r="AH1409" s="69"/>
      <c r="AI1409" s="70"/>
      <c r="AJ1409" s="70"/>
      <c r="AK1409" s="71"/>
      <c r="AL1409" s="70"/>
      <c r="AM1409" s="72"/>
      <c r="AN1409" s="70"/>
      <c r="AO1409" s="70"/>
      <c r="AP1409" s="73"/>
      <c r="AQ1409" s="77"/>
      <c r="AR1409" s="71"/>
      <c r="AS1409" s="76"/>
      <c r="AT1409" s="74"/>
      <c r="AU1409" s="73"/>
      <c r="AV1409" s="74"/>
      <c r="AW1409" s="74"/>
      <c r="AX1409" s="74"/>
      <c r="AY1409" s="74"/>
      <c r="AZ1409" s="74"/>
      <c r="BA1409" s="73"/>
      <c r="BB1409" s="73"/>
      <c r="BC1409" s="73"/>
      <c r="BD1409" s="75"/>
      <c r="BE1409" s="73"/>
      <c r="BF1409" s="75"/>
      <c r="BG1409" s="73"/>
      <c r="BH1409" s="75"/>
      <c r="BI1409" s="74"/>
      <c r="BJ1409" s="74"/>
      <c r="BK1409" s="76"/>
    </row>
    <row r="1410" spans="34:63" x14ac:dyDescent="0.25">
      <c r="AH1410" s="69"/>
      <c r="AI1410" s="70"/>
      <c r="AJ1410" s="70"/>
      <c r="AK1410" s="71"/>
      <c r="AL1410" s="70"/>
      <c r="AM1410" s="72"/>
      <c r="AN1410" s="70"/>
      <c r="AO1410" s="70"/>
      <c r="AP1410" s="75"/>
      <c r="AQ1410" s="75"/>
      <c r="AR1410" s="71"/>
      <c r="AS1410" s="75"/>
      <c r="AT1410" s="74"/>
      <c r="AU1410" s="73"/>
      <c r="AV1410" s="74"/>
      <c r="AW1410" s="73"/>
      <c r="AX1410" s="73"/>
      <c r="AY1410" s="73"/>
      <c r="AZ1410" s="73"/>
      <c r="BA1410" s="73"/>
      <c r="BB1410" s="73"/>
      <c r="BC1410" s="73"/>
      <c r="BD1410" s="73"/>
      <c r="BE1410" s="73"/>
      <c r="BF1410" s="73"/>
      <c r="BG1410" s="73"/>
      <c r="BH1410" s="73"/>
      <c r="BI1410" s="73"/>
      <c r="BJ1410" s="74"/>
      <c r="BK1410" s="75"/>
    </row>
    <row r="1411" spans="34:63" x14ac:dyDescent="0.25">
      <c r="AH1411" s="69"/>
      <c r="AI1411" s="70"/>
      <c r="AJ1411" s="70"/>
      <c r="AK1411" s="71"/>
      <c r="AL1411" s="70"/>
      <c r="AM1411" s="72"/>
      <c r="AN1411" s="70"/>
      <c r="AO1411" s="70"/>
      <c r="AP1411" s="77"/>
      <c r="AQ1411" s="77"/>
      <c r="AR1411" s="71"/>
      <c r="AS1411" s="76"/>
      <c r="AT1411" s="74"/>
      <c r="AU1411" s="73"/>
      <c r="AV1411" s="74"/>
      <c r="AW1411" s="76"/>
      <c r="AX1411" s="76"/>
      <c r="AY1411" s="76"/>
      <c r="AZ1411" s="76"/>
      <c r="BA1411" s="73"/>
      <c r="BB1411" s="73"/>
      <c r="BC1411" s="73"/>
      <c r="BD1411" s="73"/>
      <c r="BE1411" s="73"/>
      <c r="BF1411" s="73"/>
      <c r="BG1411" s="73"/>
      <c r="BH1411" s="73"/>
      <c r="BI1411" s="76"/>
      <c r="BJ1411" s="74"/>
      <c r="BK1411" s="76"/>
    </row>
    <row r="1412" spans="34:63" x14ac:dyDescent="0.25">
      <c r="AH1412" s="69"/>
      <c r="AI1412" s="70"/>
      <c r="AJ1412" s="70"/>
      <c r="AK1412" s="71"/>
      <c r="AL1412" s="70"/>
      <c r="AM1412" s="72"/>
      <c r="AN1412" s="70"/>
      <c r="AO1412" s="70"/>
      <c r="AP1412" s="73"/>
      <c r="AQ1412" s="77"/>
      <c r="AR1412" s="71"/>
      <c r="AS1412" s="76"/>
      <c r="AT1412" s="74"/>
      <c r="AU1412" s="73"/>
      <c r="AV1412" s="74"/>
      <c r="AW1412" s="74"/>
      <c r="AX1412" s="74"/>
      <c r="AY1412" s="74"/>
      <c r="AZ1412" s="74"/>
      <c r="BA1412" s="73"/>
      <c r="BB1412" s="73"/>
      <c r="BC1412" s="75"/>
      <c r="BD1412" s="75"/>
      <c r="BE1412" s="75"/>
      <c r="BF1412" s="75"/>
      <c r="BG1412" s="75"/>
      <c r="BH1412" s="75"/>
      <c r="BI1412" s="74"/>
      <c r="BJ1412" s="74"/>
      <c r="BK1412" s="76"/>
    </row>
    <row r="1413" spans="34:63" x14ac:dyDescent="0.25">
      <c r="AH1413" s="69"/>
      <c r="AI1413" s="70"/>
      <c r="AJ1413" s="70"/>
      <c r="AK1413" s="71"/>
      <c r="AL1413" s="70"/>
      <c r="AM1413" s="72"/>
      <c r="AN1413" s="70"/>
      <c r="AO1413" s="70"/>
      <c r="AP1413" s="75"/>
      <c r="AQ1413" s="75"/>
      <c r="AR1413" s="71"/>
      <c r="AS1413" s="75"/>
      <c r="AT1413" s="74"/>
      <c r="AU1413" s="73"/>
      <c r="AV1413" s="74"/>
      <c r="AW1413" s="75"/>
      <c r="AX1413" s="75"/>
      <c r="AY1413" s="75"/>
      <c r="AZ1413" s="75"/>
      <c r="BA1413" s="73"/>
      <c r="BB1413" s="73"/>
      <c r="BC1413" s="73"/>
      <c r="BD1413" s="75"/>
      <c r="BE1413" s="73"/>
      <c r="BF1413" s="75"/>
      <c r="BG1413" s="73"/>
      <c r="BH1413" s="75"/>
      <c r="BI1413" s="75"/>
      <c r="BJ1413" s="74"/>
      <c r="BK1413" s="75"/>
    </row>
    <row r="1414" spans="34:63" x14ac:dyDescent="0.25">
      <c r="AH1414" s="69"/>
      <c r="AI1414" s="70"/>
      <c r="AJ1414" s="70"/>
      <c r="AK1414" s="71"/>
      <c r="AL1414" s="70"/>
      <c r="AM1414" s="72"/>
      <c r="AN1414" s="70"/>
      <c r="AO1414" s="70"/>
      <c r="AP1414" s="71"/>
      <c r="AQ1414" s="71"/>
      <c r="AR1414" s="71"/>
      <c r="AS1414" s="74"/>
      <c r="AT1414" s="74"/>
      <c r="AU1414" s="73"/>
      <c r="AV1414" s="74"/>
      <c r="AW1414" s="75"/>
      <c r="AX1414" s="75"/>
      <c r="AY1414" s="75"/>
      <c r="AZ1414" s="75"/>
      <c r="BA1414" s="73"/>
      <c r="BB1414" s="73"/>
      <c r="BC1414" s="73"/>
      <c r="BD1414" s="75"/>
      <c r="BE1414" s="73"/>
      <c r="BF1414" s="75"/>
      <c r="BG1414" s="73"/>
      <c r="BH1414" s="75"/>
      <c r="BI1414" s="74"/>
      <c r="BJ1414" s="74"/>
      <c r="BK1414" s="74"/>
    </row>
    <row r="1415" spans="34:63" x14ac:dyDescent="0.25">
      <c r="AH1415" s="69"/>
      <c r="AI1415" s="70"/>
      <c r="AJ1415" s="70"/>
      <c r="AK1415" s="71"/>
      <c r="AL1415" s="70"/>
      <c r="AM1415" s="72"/>
      <c r="AN1415" s="70"/>
      <c r="AO1415" s="70"/>
      <c r="AP1415" s="71"/>
      <c r="AQ1415" s="73"/>
      <c r="AR1415" s="71"/>
      <c r="AS1415" s="74"/>
      <c r="AT1415" s="74"/>
      <c r="AU1415" s="73"/>
      <c r="AV1415" s="74"/>
      <c r="AW1415" s="73"/>
      <c r="AX1415" s="73"/>
      <c r="AY1415" s="73"/>
      <c r="AZ1415" s="73"/>
      <c r="BA1415" s="73"/>
      <c r="BB1415" s="73"/>
      <c r="BC1415" s="73"/>
      <c r="BD1415" s="73"/>
      <c r="BE1415" s="73"/>
      <c r="BF1415" s="73"/>
      <c r="BG1415" s="73"/>
      <c r="BH1415" s="73"/>
      <c r="BI1415" s="73"/>
      <c r="BJ1415" s="74"/>
      <c r="BK1415" s="74"/>
    </row>
    <row r="1416" spans="34:63" x14ac:dyDescent="0.25">
      <c r="AH1416" s="69"/>
      <c r="AI1416" s="70"/>
      <c r="AJ1416" s="70"/>
      <c r="AK1416" s="71"/>
      <c r="AL1416" s="70"/>
      <c r="AM1416" s="72"/>
      <c r="AN1416" s="70"/>
      <c r="AO1416" s="70"/>
      <c r="AP1416" s="75"/>
      <c r="AQ1416" s="75"/>
      <c r="AR1416" s="71"/>
      <c r="AS1416" s="75"/>
      <c r="AT1416" s="74"/>
      <c r="AU1416" s="73"/>
      <c r="AV1416" s="74"/>
      <c r="AW1416" s="73"/>
      <c r="AX1416" s="73"/>
      <c r="AY1416" s="73"/>
      <c r="AZ1416" s="73"/>
      <c r="BA1416" s="73"/>
      <c r="BB1416" s="73"/>
      <c r="BC1416" s="73"/>
      <c r="BD1416" s="73"/>
      <c r="BE1416" s="73"/>
      <c r="BF1416" s="73"/>
      <c r="BG1416" s="73"/>
      <c r="BH1416" s="73"/>
      <c r="BI1416" s="73"/>
      <c r="BJ1416" s="74"/>
      <c r="BK1416" s="75"/>
    </row>
    <row r="1417" spans="34:63" x14ac:dyDescent="0.25">
      <c r="AH1417" s="69"/>
      <c r="AI1417" s="70"/>
      <c r="AJ1417" s="70"/>
      <c r="AK1417" s="71"/>
      <c r="AL1417" s="70"/>
      <c r="AM1417" s="72"/>
      <c r="AN1417" s="70"/>
      <c r="AO1417" s="70"/>
      <c r="AP1417" s="75"/>
      <c r="AQ1417" s="71"/>
      <c r="AR1417" s="71"/>
      <c r="AS1417" s="74"/>
      <c r="AT1417" s="74"/>
      <c r="AU1417" s="73"/>
      <c r="AV1417" s="74"/>
      <c r="AW1417" s="76"/>
      <c r="AX1417" s="76"/>
      <c r="AY1417" s="76"/>
      <c r="AZ1417" s="76"/>
      <c r="BA1417" s="73"/>
      <c r="BB1417" s="73"/>
      <c r="BC1417" s="75"/>
      <c r="BD1417" s="75"/>
      <c r="BE1417" s="75"/>
      <c r="BF1417" s="75"/>
      <c r="BG1417" s="75"/>
      <c r="BH1417" s="75"/>
      <c r="BI1417" s="76"/>
      <c r="BJ1417" s="74"/>
      <c r="BK1417" s="74"/>
    </row>
    <row r="1418" spans="34:63" x14ac:dyDescent="0.25">
      <c r="AH1418" s="69"/>
      <c r="AI1418" s="70"/>
      <c r="AJ1418" s="70"/>
      <c r="AK1418" s="71"/>
      <c r="AL1418" s="70"/>
      <c r="AM1418" s="72"/>
      <c r="AN1418" s="70"/>
      <c r="AO1418" s="70"/>
      <c r="AP1418" s="73"/>
      <c r="AQ1418" s="77"/>
      <c r="AR1418" s="71"/>
      <c r="AS1418" s="76"/>
      <c r="AT1418" s="74"/>
      <c r="AU1418" s="73"/>
      <c r="AV1418" s="74"/>
      <c r="AW1418" s="76"/>
      <c r="AX1418" s="76"/>
      <c r="AY1418" s="76"/>
      <c r="AZ1418" s="76"/>
      <c r="BA1418" s="73"/>
      <c r="BB1418" s="73"/>
      <c r="BC1418" s="73"/>
      <c r="BD1418" s="73"/>
      <c r="BE1418" s="73"/>
      <c r="BF1418" s="73"/>
      <c r="BG1418" s="73"/>
      <c r="BH1418" s="73"/>
      <c r="BI1418" s="76"/>
      <c r="BJ1418" s="74"/>
      <c r="BK1418" s="76"/>
    </row>
    <row r="1419" spans="34:63" x14ac:dyDescent="0.25">
      <c r="AH1419" s="69"/>
      <c r="AI1419" s="70"/>
      <c r="AJ1419" s="70"/>
      <c r="AK1419" s="71"/>
      <c r="AL1419" s="70"/>
      <c r="AM1419" s="72"/>
      <c r="AN1419" s="70"/>
      <c r="AO1419" s="70"/>
      <c r="AP1419" s="77"/>
      <c r="AQ1419" s="73"/>
      <c r="AR1419" s="71"/>
      <c r="AS1419" s="76"/>
      <c r="AT1419" s="74"/>
      <c r="AU1419" s="73"/>
      <c r="AV1419" s="74"/>
      <c r="AW1419" s="73"/>
      <c r="AX1419" s="73"/>
      <c r="AY1419" s="73"/>
      <c r="AZ1419" s="73"/>
      <c r="BA1419" s="73"/>
      <c r="BB1419" s="73"/>
      <c r="BC1419" s="73"/>
      <c r="BD1419" s="73"/>
      <c r="BE1419" s="73"/>
      <c r="BF1419" s="73"/>
      <c r="BG1419" s="73"/>
      <c r="BH1419" s="73"/>
      <c r="BI1419" s="73"/>
      <c r="BJ1419" s="74"/>
      <c r="BK1419" s="76"/>
    </row>
    <row r="1420" spans="34:63" x14ac:dyDescent="0.25">
      <c r="AH1420" s="69"/>
      <c r="AI1420" s="70"/>
      <c r="AJ1420" s="70"/>
      <c r="AK1420" s="71"/>
      <c r="AL1420" s="70"/>
      <c r="AM1420" s="72"/>
      <c r="AN1420" s="70"/>
      <c r="AO1420" s="70"/>
      <c r="AP1420" s="77"/>
      <c r="AQ1420" s="77"/>
      <c r="AR1420" s="71"/>
      <c r="AS1420" s="76"/>
      <c r="AT1420" s="74"/>
      <c r="AU1420" s="73"/>
      <c r="AV1420" s="74"/>
      <c r="AW1420" s="75"/>
      <c r="AX1420" s="75"/>
      <c r="AY1420" s="75"/>
      <c r="AZ1420" s="75"/>
      <c r="BA1420" s="73"/>
      <c r="BB1420" s="73"/>
      <c r="BC1420" s="75"/>
      <c r="BD1420" s="75"/>
      <c r="BE1420" s="75"/>
      <c r="BF1420" s="75"/>
      <c r="BG1420" s="75"/>
      <c r="BH1420" s="75"/>
      <c r="BI1420" s="75"/>
      <c r="BJ1420" s="74"/>
      <c r="BK1420" s="76"/>
    </row>
    <row r="1421" spans="34:63" x14ac:dyDescent="0.25">
      <c r="AH1421" s="69"/>
      <c r="AI1421" s="70"/>
      <c r="AJ1421" s="70"/>
      <c r="AK1421" s="71"/>
      <c r="AL1421" s="70"/>
      <c r="AM1421" s="72"/>
      <c r="AN1421" s="70"/>
      <c r="AO1421" s="70"/>
      <c r="AP1421" s="77"/>
      <c r="AQ1421" s="71"/>
      <c r="AR1421" s="71"/>
      <c r="AS1421" s="74"/>
      <c r="AT1421" s="74"/>
      <c r="AU1421" s="73"/>
      <c r="AV1421" s="74"/>
      <c r="AW1421" s="75"/>
      <c r="AX1421" s="75"/>
      <c r="AY1421" s="75"/>
      <c r="AZ1421" s="75"/>
      <c r="BA1421" s="73"/>
      <c r="BB1421" s="73"/>
      <c r="BC1421" s="75"/>
      <c r="BD1421" s="75"/>
      <c r="BE1421" s="75"/>
      <c r="BF1421" s="75"/>
      <c r="BG1421" s="75"/>
      <c r="BH1421" s="75"/>
      <c r="BI1421" s="75"/>
      <c r="BJ1421" s="74"/>
      <c r="BK1421" s="74"/>
    </row>
    <row r="1422" spans="34:63" x14ac:dyDescent="0.25">
      <c r="AH1422" s="69"/>
      <c r="AI1422" s="70"/>
      <c r="AJ1422" s="70"/>
      <c r="AK1422" s="71"/>
      <c r="AL1422" s="70"/>
      <c r="AM1422" s="72"/>
      <c r="AN1422" s="70"/>
      <c r="AO1422" s="70"/>
      <c r="AP1422" s="77"/>
      <c r="AQ1422" s="77"/>
      <c r="AR1422" s="71"/>
      <c r="AS1422" s="76"/>
      <c r="AT1422" s="74"/>
      <c r="AU1422" s="73"/>
      <c r="AV1422" s="74"/>
      <c r="AW1422" s="73"/>
      <c r="AX1422" s="73"/>
      <c r="AY1422" s="73"/>
      <c r="AZ1422" s="73"/>
      <c r="BA1422" s="73"/>
      <c r="BB1422" s="73"/>
      <c r="BC1422" s="73"/>
      <c r="BD1422" s="73"/>
      <c r="BE1422" s="73"/>
      <c r="BF1422" s="73"/>
      <c r="BG1422" s="73"/>
      <c r="BH1422" s="73"/>
      <c r="BI1422" s="73"/>
      <c r="BJ1422" s="74"/>
      <c r="BK1422" s="76"/>
    </row>
    <row r="1423" spans="34:63" x14ac:dyDescent="0.25">
      <c r="AH1423" s="69"/>
      <c r="AI1423" s="70"/>
      <c r="AJ1423" s="70"/>
      <c r="AK1423" s="71"/>
      <c r="AL1423" s="70"/>
      <c r="AM1423" s="72"/>
      <c r="AN1423" s="70"/>
      <c r="AO1423" s="70"/>
      <c r="AP1423" s="73"/>
      <c r="AQ1423" s="71"/>
      <c r="AR1423" s="71"/>
      <c r="AS1423" s="74"/>
      <c r="AT1423" s="74"/>
      <c r="AU1423" s="73"/>
      <c r="AV1423" s="74"/>
      <c r="AW1423" s="74"/>
      <c r="AX1423" s="74"/>
      <c r="AY1423" s="74"/>
      <c r="AZ1423" s="74"/>
      <c r="BA1423" s="73"/>
      <c r="BB1423" s="73"/>
      <c r="BC1423" s="75"/>
      <c r="BD1423" s="75"/>
      <c r="BE1423" s="75"/>
      <c r="BF1423" s="75"/>
      <c r="BG1423" s="75"/>
      <c r="BH1423" s="75"/>
      <c r="BI1423" s="74"/>
      <c r="BJ1423" s="74"/>
      <c r="BK1423" s="74"/>
    </row>
    <row r="1424" spans="34:63" x14ac:dyDescent="0.25">
      <c r="AH1424" s="69"/>
      <c r="AI1424" s="70"/>
      <c r="AJ1424" s="70"/>
      <c r="AK1424" s="71"/>
      <c r="AL1424" s="70"/>
      <c r="AM1424" s="72"/>
      <c r="AN1424" s="70"/>
      <c r="AO1424" s="70"/>
      <c r="AP1424" s="77"/>
      <c r="AQ1424" s="71"/>
      <c r="AR1424" s="71"/>
      <c r="AS1424" s="74"/>
      <c r="AT1424" s="74"/>
      <c r="AU1424" s="73"/>
      <c r="AV1424" s="74"/>
      <c r="AW1424" s="74"/>
      <c r="AX1424" s="74"/>
      <c r="AY1424" s="74"/>
      <c r="AZ1424" s="74"/>
      <c r="BA1424" s="76"/>
      <c r="BB1424" s="76"/>
      <c r="BC1424" s="75"/>
      <c r="BD1424" s="75"/>
      <c r="BE1424" s="75"/>
      <c r="BF1424" s="75"/>
      <c r="BG1424" s="75"/>
      <c r="BH1424" s="75"/>
      <c r="BI1424" s="74"/>
      <c r="BJ1424" s="74"/>
      <c r="BK1424" s="74"/>
    </row>
    <row r="1425" spans="34:63" x14ac:dyDescent="0.25">
      <c r="AH1425" s="69"/>
      <c r="AI1425" s="70"/>
      <c r="AJ1425" s="70"/>
      <c r="AK1425" s="71"/>
      <c r="AL1425" s="70"/>
      <c r="AM1425" s="72"/>
      <c r="AN1425" s="70"/>
      <c r="AO1425" s="70"/>
      <c r="AP1425" s="77"/>
      <c r="AQ1425" s="77"/>
      <c r="AR1425" s="71"/>
      <c r="AS1425" s="76"/>
      <c r="AT1425" s="74"/>
      <c r="AU1425" s="73"/>
      <c r="AV1425" s="74"/>
      <c r="AW1425" s="75"/>
      <c r="AX1425" s="75"/>
      <c r="AY1425" s="75"/>
      <c r="AZ1425" s="75"/>
      <c r="BA1425" s="73"/>
      <c r="BB1425" s="73"/>
      <c r="BC1425" s="75"/>
      <c r="BD1425" s="75"/>
      <c r="BE1425" s="75"/>
      <c r="BF1425" s="75"/>
      <c r="BG1425" s="75"/>
      <c r="BH1425" s="75"/>
      <c r="BI1425" s="74"/>
      <c r="BJ1425" s="74"/>
      <c r="BK1425" s="76"/>
    </row>
    <row r="1426" spans="34:63" x14ac:dyDescent="0.25">
      <c r="AH1426" s="69"/>
      <c r="AI1426" s="70"/>
      <c r="AJ1426" s="70"/>
      <c r="AK1426" s="71"/>
      <c r="AL1426" s="70"/>
      <c r="AM1426" s="72"/>
      <c r="AN1426" s="70"/>
      <c r="AO1426" s="70"/>
      <c r="AP1426" s="77"/>
      <c r="AQ1426" s="71"/>
      <c r="AR1426" s="71"/>
      <c r="AS1426" s="74"/>
      <c r="AT1426" s="74"/>
      <c r="AU1426" s="73"/>
      <c r="AV1426" s="74"/>
      <c r="AW1426" s="74"/>
      <c r="AX1426" s="74"/>
      <c r="AY1426" s="74"/>
      <c r="AZ1426" s="74"/>
      <c r="BA1426" s="73"/>
      <c r="BB1426" s="73"/>
      <c r="BC1426" s="75"/>
      <c r="BD1426" s="75"/>
      <c r="BE1426" s="75"/>
      <c r="BF1426" s="75"/>
      <c r="BG1426" s="75"/>
      <c r="BH1426" s="75"/>
      <c r="BI1426" s="74"/>
      <c r="BJ1426" s="74"/>
      <c r="BK1426" s="74"/>
    </row>
    <row r="1427" spans="34:63" x14ac:dyDescent="0.25">
      <c r="AH1427" s="69"/>
      <c r="AI1427" s="70"/>
      <c r="AJ1427" s="70"/>
      <c r="AK1427" s="77"/>
      <c r="AL1427" s="70"/>
      <c r="AM1427" s="72"/>
      <c r="AN1427" s="70"/>
      <c r="AO1427" s="70"/>
      <c r="AP1427" s="73"/>
      <c r="AQ1427" s="73"/>
      <c r="AR1427" s="71"/>
      <c r="AS1427" s="73"/>
      <c r="AT1427" s="74"/>
      <c r="AU1427" s="73"/>
      <c r="AV1427" s="74"/>
      <c r="AW1427" s="75"/>
      <c r="AX1427" s="75"/>
      <c r="AY1427" s="75"/>
      <c r="AZ1427" s="73"/>
      <c r="BA1427" s="73"/>
      <c r="BB1427" s="73"/>
      <c r="BC1427" s="73"/>
      <c r="BD1427" s="73"/>
      <c r="BE1427" s="73"/>
      <c r="BF1427" s="73"/>
      <c r="BG1427" s="73"/>
      <c r="BH1427" s="73"/>
      <c r="BI1427" s="73"/>
      <c r="BJ1427" s="76"/>
      <c r="BK1427" s="73"/>
    </row>
    <row r="1428" spans="34:63" x14ac:dyDescent="0.25">
      <c r="AH1428" s="69"/>
      <c r="AI1428" s="70"/>
      <c r="AJ1428" s="70"/>
      <c r="AK1428" s="71"/>
      <c r="AL1428" s="70"/>
      <c r="AM1428" s="72"/>
      <c r="AN1428" s="70"/>
      <c r="AO1428" s="70"/>
      <c r="AP1428" s="71"/>
      <c r="AQ1428" s="71"/>
      <c r="AR1428" s="71"/>
      <c r="AS1428" s="74"/>
      <c r="AT1428" s="74"/>
      <c r="AU1428" s="73"/>
      <c r="AV1428" s="74"/>
      <c r="AW1428" s="74"/>
      <c r="AX1428" s="74"/>
      <c r="AY1428" s="74"/>
      <c r="AZ1428" s="74"/>
      <c r="BA1428" s="76"/>
      <c r="BB1428" s="76"/>
      <c r="BC1428" s="75"/>
      <c r="BD1428" s="75"/>
      <c r="BE1428" s="75"/>
      <c r="BF1428" s="75"/>
      <c r="BG1428" s="75"/>
      <c r="BH1428" s="75"/>
      <c r="BI1428" s="74"/>
      <c r="BJ1428" s="74"/>
      <c r="BK1428" s="74"/>
    </row>
    <row r="1429" spans="34:63" x14ac:dyDescent="0.25">
      <c r="AH1429" s="69"/>
      <c r="AI1429" s="70"/>
      <c r="AJ1429" s="70"/>
      <c r="AK1429" s="71"/>
      <c r="AL1429" s="70"/>
      <c r="AM1429" s="72"/>
      <c r="AN1429" s="70"/>
      <c r="AO1429" s="70"/>
      <c r="AP1429" s="77"/>
      <c r="AQ1429" s="71"/>
      <c r="AR1429" s="71"/>
      <c r="AS1429" s="74"/>
      <c r="AT1429" s="74"/>
      <c r="AU1429" s="73"/>
      <c r="AV1429" s="74"/>
      <c r="AW1429" s="74"/>
      <c r="AX1429" s="74"/>
      <c r="AY1429" s="74"/>
      <c r="AZ1429" s="74"/>
      <c r="BA1429" s="73"/>
      <c r="BB1429" s="73"/>
      <c r="BC1429" s="73"/>
      <c r="BD1429" s="75"/>
      <c r="BE1429" s="73"/>
      <c r="BF1429" s="75"/>
      <c r="BG1429" s="73"/>
      <c r="BH1429" s="75"/>
      <c r="BI1429" s="74"/>
      <c r="BJ1429" s="74"/>
      <c r="BK1429" s="74"/>
    </row>
    <row r="1430" spans="34:63" x14ac:dyDescent="0.25">
      <c r="AH1430" s="69"/>
      <c r="AI1430" s="70"/>
      <c r="AJ1430" s="70"/>
      <c r="AK1430" s="71"/>
      <c r="AL1430" s="70"/>
      <c r="AM1430" s="72"/>
      <c r="AN1430" s="70"/>
      <c r="AO1430" s="70"/>
      <c r="AP1430" s="77"/>
      <c r="AQ1430" s="77"/>
      <c r="AR1430" s="71"/>
      <c r="AS1430" s="76"/>
      <c r="AT1430" s="74"/>
      <c r="AU1430" s="73"/>
      <c r="AV1430" s="74"/>
      <c r="AW1430" s="76"/>
      <c r="AX1430" s="76"/>
      <c r="AY1430" s="76"/>
      <c r="AZ1430" s="76"/>
      <c r="BA1430" s="73"/>
      <c r="BB1430" s="73"/>
      <c r="BC1430" s="73"/>
      <c r="BD1430" s="73"/>
      <c r="BE1430" s="73"/>
      <c r="BF1430" s="73"/>
      <c r="BG1430" s="73"/>
      <c r="BH1430" s="73"/>
      <c r="BI1430" s="76"/>
      <c r="BJ1430" s="74"/>
      <c r="BK1430" s="76"/>
    </row>
    <row r="1431" spans="34:63" x14ac:dyDescent="0.25">
      <c r="AH1431" s="69"/>
      <c r="AI1431" s="70"/>
      <c r="AJ1431" s="70"/>
      <c r="AK1431" s="71"/>
      <c r="AL1431" s="70"/>
      <c r="AM1431" s="72"/>
      <c r="AN1431" s="70"/>
      <c r="AO1431" s="70"/>
      <c r="AP1431" s="77"/>
      <c r="AQ1431" s="71"/>
      <c r="AR1431" s="71"/>
      <c r="AS1431" s="74"/>
      <c r="AT1431" s="74"/>
      <c r="AU1431" s="73"/>
      <c r="AV1431" s="74"/>
      <c r="AW1431" s="76"/>
      <c r="AX1431" s="76"/>
      <c r="AY1431" s="76"/>
      <c r="AZ1431" s="76"/>
      <c r="BA1431" s="73"/>
      <c r="BB1431" s="73"/>
      <c r="BC1431" s="73"/>
      <c r="BD1431" s="73"/>
      <c r="BE1431" s="73"/>
      <c r="BF1431" s="73"/>
      <c r="BG1431" s="73"/>
      <c r="BH1431" s="73"/>
      <c r="BI1431" s="76"/>
      <c r="BJ1431" s="74"/>
      <c r="BK1431" s="74"/>
    </row>
    <row r="1432" spans="34:63" x14ac:dyDescent="0.25">
      <c r="AH1432" s="69"/>
      <c r="AI1432" s="70"/>
      <c r="AJ1432" s="70"/>
      <c r="AK1432" s="77"/>
      <c r="AL1432" s="70"/>
      <c r="AM1432" s="72"/>
      <c r="AN1432" s="70"/>
      <c r="AO1432" s="70"/>
      <c r="AP1432" s="77"/>
      <c r="AQ1432" s="77"/>
      <c r="AR1432" s="71"/>
      <c r="AS1432" s="76"/>
      <c r="AT1432" s="74"/>
      <c r="AU1432" s="73"/>
      <c r="AV1432" s="74"/>
      <c r="AW1432" s="74"/>
      <c r="AX1432" s="74"/>
      <c r="AY1432" s="74"/>
      <c r="AZ1432" s="76"/>
      <c r="BA1432" s="73"/>
      <c r="BB1432" s="73"/>
      <c r="BC1432" s="73"/>
      <c r="BD1432" s="73"/>
      <c r="BE1432" s="73"/>
      <c r="BF1432" s="73"/>
      <c r="BG1432" s="73"/>
      <c r="BH1432" s="73"/>
      <c r="BI1432" s="76"/>
      <c r="BJ1432" s="76"/>
      <c r="BK1432" s="76"/>
    </row>
    <row r="1433" spans="34:63" x14ac:dyDescent="0.25">
      <c r="AH1433" s="69"/>
      <c r="AI1433" s="70"/>
      <c r="AJ1433" s="70"/>
      <c r="AK1433" s="71"/>
      <c r="AL1433" s="70"/>
      <c r="AM1433" s="72"/>
      <c r="AN1433" s="70"/>
      <c r="AO1433" s="70"/>
      <c r="AP1433" s="77"/>
      <c r="AQ1433" s="71"/>
      <c r="AR1433" s="71"/>
      <c r="AS1433" s="74"/>
      <c r="AT1433" s="74"/>
      <c r="AU1433" s="73"/>
      <c r="AV1433" s="74"/>
      <c r="AW1433" s="74"/>
      <c r="AX1433" s="74"/>
      <c r="AY1433" s="74"/>
      <c r="AZ1433" s="74"/>
      <c r="BA1433" s="73"/>
      <c r="BB1433" s="73"/>
      <c r="BC1433" s="73"/>
      <c r="BD1433" s="73"/>
      <c r="BE1433" s="73"/>
      <c r="BF1433" s="73"/>
      <c r="BG1433" s="73"/>
      <c r="BH1433" s="73"/>
      <c r="BI1433" s="74"/>
      <c r="BJ1433" s="74"/>
      <c r="BK1433" s="74"/>
    </row>
    <row r="1434" spans="34:63" x14ac:dyDescent="0.25">
      <c r="AH1434" s="69"/>
      <c r="AI1434" s="70"/>
      <c r="AJ1434" s="70"/>
      <c r="AK1434" s="71"/>
      <c r="AL1434" s="70"/>
      <c r="AM1434" s="72"/>
      <c r="AN1434" s="70"/>
      <c r="AO1434" s="70"/>
      <c r="AP1434" s="77"/>
      <c r="AQ1434" s="71"/>
      <c r="AR1434" s="71"/>
      <c r="AS1434" s="74"/>
      <c r="AT1434" s="74"/>
      <c r="AU1434" s="73"/>
      <c r="AV1434" s="74"/>
      <c r="AW1434" s="74"/>
      <c r="AX1434" s="74"/>
      <c r="AY1434" s="74"/>
      <c r="AZ1434" s="74"/>
      <c r="BA1434" s="73"/>
      <c r="BB1434" s="73"/>
      <c r="BC1434" s="73"/>
      <c r="BD1434" s="75"/>
      <c r="BE1434" s="73"/>
      <c r="BF1434" s="75"/>
      <c r="BG1434" s="73"/>
      <c r="BH1434" s="75"/>
      <c r="BI1434" s="74"/>
      <c r="BJ1434" s="74"/>
      <c r="BK1434" s="74"/>
    </row>
    <row r="1435" spans="34:63" x14ac:dyDescent="0.25">
      <c r="AH1435" s="69"/>
      <c r="AI1435" s="70"/>
      <c r="AJ1435" s="70"/>
      <c r="AK1435" s="71"/>
      <c r="AL1435" s="70"/>
      <c r="AM1435" s="72"/>
      <c r="AN1435" s="70"/>
      <c r="AO1435" s="70"/>
      <c r="AP1435" s="75"/>
      <c r="AQ1435" s="75"/>
      <c r="AR1435" s="71"/>
      <c r="AS1435" s="75"/>
      <c r="AT1435" s="74"/>
      <c r="AU1435" s="73"/>
      <c r="AV1435" s="74"/>
      <c r="AW1435" s="73"/>
      <c r="AX1435" s="73"/>
      <c r="AY1435" s="73"/>
      <c r="AZ1435" s="73"/>
      <c r="BA1435" s="73"/>
      <c r="BB1435" s="73"/>
      <c r="BC1435" s="73"/>
      <c r="BD1435" s="73"/>
      <c r="BE1435" s="73"/>
      <c r="BF1435" s="73"/>
      <c r="BG1435" s="73"/>
      <c r="BH1435" s="73"/>
      <c r="BI1435" s="73"/>
      <c r="BJ1435" s="74"/>
      <c r="BK1435" s="75"/>
    </row>
    <row r="1436" spans="34:63" x14ac:dyDescent="0.25">
      <c r="AH1436" s="69"/>
      <c r="AI1436" s="70"/>
      <c r="AJ1436" s="70"/>
      <c r="AK1436" s="71"/>
      <c r="AL1436" s="70"/>
      <c r="AM1436" s="72"/>
      <c r="AN1436" s="70"/>
      <c r="AO1436" s="70"/>
      <c r="AP1436" s="75"/>
      <c r="AQ1436" s="71"/>
      <c r="AR1436" s="71"/>
      <c r="AS1436" s="74"/>
      <c r="AT1436" s="74"/>
      <c r="AU1436" s="73"/>
      <c r="AV1436" s="74"/>
      <c r="AW1436" s="75"/>
      <c r="AX1436" s="75"/>
      <c r="AY1436" s="75"/>
      <c r="AZ1436" s="75"/>
      <c r="BA1436" s="73"/>
      <c r="BB1436" s="73"/>
      <c r="BC1436" s="73"/>
      <c r="BD1436" s="75"/>
      <c r="BE1436" s="73"/>
      <c r="BF1436" s="75"/>
      <c r="BG1436" s="73"/>
      <c r="BH1436" s="75"/>
      <c r="BI1436" s="75"/>
      <c r="BJ1436" s="74"/>
      <c r="BK1436" s="74"/>
    </row>
    <row r="1437" spans="34:63" x14ac:dyDescent="0.25">
      <c r="AH1437" s="69"/>
      <c r="AI1437" s="70"/>
      <c r="AJ1437" s="70"/>
      <c r="AK1437" s="71"/>
      <c r="AL1437" s="70"/>
      <c r="AM1437" s="72"/>
      <c r="AN1437" s="70"/>
      <c r="AO1437" s="70"/>
      <c r="AP1437" s="75"/>
      <c r="AQ1437" s="73"/>
      <c r="AR1437" s="71"/>
      <c r="AS1437" s="75"/>
      <c r="AT1437" s="74"/>
      <c r="AU1437" s="73"/>
      <c r="AV1437" s="74"/>
      <c r="AW1437" s="73"/>
      <c r="AX1437" s="73"/>
      <c r="AY1437" s="73"/>
      <c r="AZ1437" s="73"/>
      <c r="BA1437" s="73"/>
      <c r="BB1437" s="73"/>
      <c r="BC1437" s="73"/>
      <c r="BD1437" s="73"/>
      <c r="BE1437" s="73"/>
      <c r="BF1437" s="73"/>
      <c r="BG1437" s="73"/>
      <c r="BH1437" s="73"/>
      <c r="BI1437" s="73"/>
      <c r="BJ1437" s="74"/>
      <c r="BK1437" s="75"/>
    </row>
    <row r="1438" spans="34:63" x14ac:dyDescent="0.25">
      <c r="AH1438" s="69"/>
      <c r="AI1438" s="70"/>
      <c r="AJ1438" s="70"/>
      <c r="AK1438" s="71"/>
      <c r="AL1438" s="70"/>
      <c r="AM1438" s="72"/>
      <c r="AN1438" s="70"/>
      <c r="AO1438" s="70"/>
      <c r="AP1438" s="71"/>
      <c r="AQ1438" s="71"/>
      <c r="AR1438" s="71"/>
      <c r="AS1438" s="74"/>
      <c r="AT1438" s="74"/>
      <c r="AU1438" s="73"/>
      <c r="AV1438" s="74"/>
      <c r="AW1438" s="75"/>
      <c r="AX1438" s="75"/>
      <c r="AY1438" s="75"/>
      <c r="AZ1438" s="75"/>
      <c r="BA1438" s="73"/>
      <c r="BB1438" s="73"/>
      <c r="BC1438" s="75"/>
      <c r="BD1438" s="75"/>
      <c r="BE1438" s="75"/>
      <c r="BF1438" s="75"/>
      <c r="BG1438" s="75"/>
      <c r="BH1438" s="75"/>
      <c r="BI1438" s="75"/>
      <c r="BJ1438" s="74"/>
      <c r="BK1438" s="74"/>
    </row>
    <row r="1439" spans="34:63" x14ac:dyDescent="0.25">
      <c r="AH1439" s="69"/>
      <c r="AI1439" s="70"/>
      <c r="AJ1439" s="70"/>
      <c r="AK1439" s="71"/>
      <c r="AL1439" s="70"/>
      <c r="AM1439" s="72"/>
      <c r="AN1439" s="70"/>
      <c r="AO1439" s="70"/>
      <c r="AP1439" s="77"/>
      <c r="AQ1439" s="77"/>
      <c r="AR1439" s="71"/>
      <c r="AS1439" s="76"/>
      <c r="AT1439" s="74"/>
      <c r="AU1439" s="73"/>
      <c r="AV1439" s="74"/>
      <c r="AW1439" s="76"/>
      <c r="AX1439" s="76"/>
      <c r="AY1439" s="76"/>
      <c r="AZ1439" s="76"/>
      <c r="BA1439" s="73"/>
      <c r="BB1439" s="73"/>
      <c r="BC1439" s="73"/>
      <c r="BD1439" s="73"/>
      <c r="BE1439" s="73"/>
      <c r="BF1439" s="73"/>
      <c r="BG1439" s="73"/>
      <c r="BH1439" s="73"/>
      <c r="BI1439" s="76"/>
      <c r="BJ1439" s="74"/>
      <c r="BK1439" s="76"/>
    </row>
    <row r="1440" spans="34:63" x14ac:dyDescent="0.25">
      <c r="AH1440" s="69"/>
      <c r="AI1440" s="70"/>
      <c r="AJ1440" s="70"/>
      <c r="AK1440" s="71"/>
      <c r="AL1440" s="70"/>
      <c r="AM1440" s="72"/>
      <c r="AN1440" s="70"/>
      <c r="AO1440" s="70"/>
      <c r="AP1440" s="71"/>
      <c r="AQ1440" s="71"/>
      <c r="AR1440" s="71"/>
      <c r="AS1440" s="74"/>
      <c r="AT1440" s="74"/>
      <c r="AU1440" s="73"/>
      <c r="AV1440" s="74"/>
      <c r="AW1440" s="74"/>
      <c r="AX1440" s="74"/>
      <c r="AY1440" s="74"/>
      <c r="AZ1440" s="74"/>
      <c r="BA1440" s="76"/>
      <c r="BB1440" s="76"/>
      <c r="BC1440" s="73"/>
      <c r="BD1440" s="73"/>
      <c r="BE1440" s="73"/>
      <c r="BF1440" s="73"/>
      <c r="BG1440" s="73"/>
      <c r="BH1440" s="73"/>
      <c r="BI1440" s="74"/>
      <c r="BJ1440" s="74"/>
      <c r="BK1440" s="74"/>
    </row>
    <row r="1441" spans="34:63" x14ac:dyDescent="0.25">
      <c r="AH1441" s="69"/>
      <c r="AI1441" s="70"/>
      <c r="AJ1441" s="70"/>
      <c r="AK1441" s="71"/>
      <c r="AL1441" s="70"/>
      <c r="AM1441" s="72"/>
      <c r="AN1441" s="70"/>
      <c r="AO1441" s="70"/>
      <c r="AP1441" s="75"/>
      <c r="AQ1441" s="77"/>
      <c r="AR1441" s="71"/>
      <c r="AS1441" s="74"/>
      <c r="AT1441" s="74"/>
      <c r="AU1441" s="73"/>
      <c r="AV1441" s="74"/>
      <c r="AW1441" s="76"/>
      <c r="AX1441" s="76"/>
      <c r="AY1441" s="76"/>
      <c r="AZ1441" s="76"/>
      <c r="BA1441" s="73"/>
      <c r="BB1441" s="73"/>
      <c r="BC1441" s="73"/>
      <c r="BD1441" s="73"/>
      <c r="BE1441" s="73"/>
      <c r="BF1441" s="73"/>
      <c r="BG1441" s="73"/>
      <c r="BH1441" s="73"/>
      <c r="BI1441" s="76"/>
      <c r="BJ1441" s="74"/>
      <c r="BK1441" s="74"/>
    </row>
    <row r="1442" spans="34:63" x14ac:dyDescent="0.25">
      <c r="AH1442" s="69"/>
      <c r="AI1442" s="70"/>
      <c r="AJ1442" s="70"/>
      <c r="AK1442" s="71"/>
      <c r="AL1442" s="70"/>
      <c r="AM1442" s="72"/>
      <c r="AN1442" s="70"/>
      <c r="AO1442" s="70"/>
      <c r="AP1442" s="75"/>
      <c r="AQ1442" s="73"/>
      <c r="AR1442" s="71"/>
      <c r="AS1442" s="75"/>
      <c r="AT1442" s="74"/>
      <c r="AU1442" s="73"/>
      <c r="AV1442" s="74"/>
      <c r="AW1442" s="76"/>
      <c r="AX1442" s="76"/>
      <c r="AY1442" s="76"/>
      <c r="AZ1442" s="76"/>
      <c r="BA1442" s="73"/>
      <c r="BB1442" s="73"/>
      <c r="BC1442" s="73"/>
      <c r="BD1442" s="73"/>
      <c r="BE1442" s="73"/>
      <c r="BF1442" s="73"/>
      <c r="BG1442" s="73"/>
      <c r="BH1442" s="73"/>
      <c r="BI1442" s="76"/>
      <c r="BJ1442" s="74"/>
      <c r="BK1442" s="75"/>
    </row>
    <row r="1443" spans="34:63" x14ac:dyDescent="0.25">
      <c r="AH1443" s="69"/>
      <c r="AI1443" s="70"/>
      <c r="AJ1443" s="70"/>
      <c r="AK1443" s="71"/>
      <c r="AL1443" s="70"/>
      <c r="AM1443" s="72"/>
      <c r="AN1443" s="70"/>
      <c r="AO1443" s="70"/>
      <c r="AP1443" s="71"/>
      <c r="AQ1443" s="75"/>
      <c r="AR1443" s="71"/>
      <c r="AS1443" s="74"/>
      <c r="AT1443" s="74"/>
      <c r="AU1443" s="73"/>
      <c r="AV1443" s="74"/>
      <c r="AW1443" s="75"/>
      <c r="AX1443" s="75"/>
      <c r="AY1443" s="75"/>
      <c r="AZ1443" s="75"/>
      <c r="BA1443" s="73"/>
      <c r="BB1443" s="73"/>
      <c r="BC1443" s="75"/>
      <c r="BD1443" s="75"/>
      <c r="BE1443" s="75"/>
      <c r="BF1443" s="75"/>
      <c r="BG1443" s="75"/>
      <c r="BH1443" s="75"/>
      <c r="BI1443" s="75"/>
      <c r="BJ1443" s="74"/>
      <c r="BK1443" s="74"/>
    </row>
    <row r="1444" spans="34:63" x14ac:dyDescent="0.25">
      <c r="AH1444" s="69"/>
      <c r="AI1444" s="70"/>
      <c r="AJ1444" s="70"/>
      <c r="AK1444" s="71"/>
      <c r="AL1444" s="70"/>
      <c r="AM1444" s="72"/>
      <c r="AN1444" s="70"/>
      <c r="AO1444" s="70"/>
      <c r="AP1444" s="73"/>
      <c r="AQ1444" s="75"/>
      <c r="AR1444" s="71"/>
      <c r="AS1444" s="75"/>
      <c r="AT1444" s="74"/>
      <c r="AU1444" s="73"/>
      <c r="AV1444" s="74"/>
      <c r="AW1444" s="75"/>
      <c r="AX1444" s="75"/>
      <c r="AY1444" s="75"/>
      <c r="AZ1444" s="75"/>
      <c r="BA1444" s="73"/>
      <c r="BB1444" s="73"/>
      <c r="BC1444" s="75"/>
      <c r="BD1444" s="75"/>
      <c r="BE1444" s="75"/>
      <c r="BF1444" s="75"/>
      <c r="BG1444" s="75"/>
      <c r="BH1444" s="75"/>
      <c r="BI1444" s="75"/>
      <c r="BJ1444" s="74"/>
      <c r="BK1444" s="75"/>
    </row>
    <row r="1445" spans="34:63" x14ac:dyDescent="0.25">
      <c r="AH1445" s="69"/>
      <c r="AI1445" s="70"/>
      <c r="AJ1445" s="70"/>
      <c r="AK1445" s="71"/>
      <c r="AL1445" s="70"/>
      <c r="AM1445" s="72"/>
      <c r="AN1445" s="70"/>
      <c r="AO1445" s="70"/>
      <c r="AP1445" s="75"/>
      <c r="AQ1445" s="71"/>
      <c r="AR1445" s="71"/>
      <c r="AS1445" s="74"/>
      <c r="AT1445" s="74"/>
      <c r="AU1445" s="73"/>
      <c r="AV1445" s="74"/>
      <c r="AW1445" s="75"/>
      <c r="AX1445" s="75"/>
      <c r="AY1445" s="75"/>
      <c r="AZ1445" s="75"/>
      <c r="BA1445" s="73"/>
      <c r="BB1445" s="73"/>
      <c r="BC1445" s="75"/>
      <c r="BD1445" s="75"/>
      <c r="BE1445" s="75"/>
      <c r="BF1445" s="75"/>
      <c r="BG1445" s="75"/>
      <c r="BH1445" s="75"/>
      <c r="BI1445" s="75"/>
      <c r="BJ1445" s="74"/>
      <c r="BK1445" s="74"/>
    </row>
    <row r="1446" spans="34:63" x14ac:dyDescent="0.25">
      <c r="AH1446" s="69"/>
      <c r="AI1446" s="70"/>
      <c r="AJ1446" s="70"/>
      <c r="AK1446" s="71"/>
      <c r="AL1446" s="70"/>
      <c r="AM1446" s="72"/>
      <c r="AN1446" s="70"/>
      <c r="AO1446" s="70"/>
      <c r="AP1446" s="71"/>
      <c r="AQ1446" s="71"/>
      <c r="AR1446" s="71"/>
      <c r="AS1446" s="74"/>
      <c r="AT1446" s="74"/>
      <c r="AU1446" s="73"/>
      <c r="AV1446" s="74"/>
      <c r="AW1446" s="75"/>
      <c r="AX1446" s="75"/>
      <c r="AY1446" s="75"/>
      <c r="AZ1446" s="75"/>
      <c r="BA1446" s="73"/>
      <c r="BB1446" s="73"/>
      <c r="BC1446" s="75"/>
      <c r="BD1446" s="75"/>
      <c r="BE1446" s="75"/>
      <c r="BF1446" s="75"/>
      <c r="BG1446" s="75"/>
      <c r="BH1446" s="75"/>
      <c r="BI1446" s="75"/>
      <c r="BJ1446" s="74"/>
      <c r="BK1446" s="74"/>
    </row>
    <row r="1447" spans="34:63" x14ac:dyDescent="0.25">
      <c r="AH1447" s="69"/>
      <c r="AI1447" s="70"/>
      <c r="AJ1447" s="70"/>
      <c r="AK1447" s="71"/>
      <c r="AL1447" s="70"/>
      <c r="AM1447" s="72"/>
      <c r="AN1447" s="70"/>
      <c r="AO1447" s="70"/>
      <c r="AP1447" s="71"/>
      <c r="AQ1447" s="75"/>
      <c r="AR1447" s="71"/>
      <c r="AS1447" s="74"/>
      <c r="AT1447" s="74"/>
      <c r="AU1447" s="73"/>
      <c r="AV1447" s="74"/>
      <c r="AW1447" s="75"/>
      <c r="AX1447" s="75"/>
      <c r="AY1447" s="75"/>
      <c r="AZ1447" s="75"/>
      <c r="BA1447" s="73"/>
      <c r="BB1447" s="73"/>
      <c r="BC1447" s="73"/>
      <c r="BD1447" s="73"/>
      <c r="BE1447" s="73"/>
      <c r="BF1447" s="73"/>
      <c r="BG1447" s="73"/>
      <c r="BH1447" s="73"/>
      <c r="BI1447" s="75"/>
      <c r="BJ1447" s="74"/>
      <c r="BK1447" s="74"/>
    </row>
    <row r="1448" spans="34:63" x14ac:dyDescent="0.25">
      <c r="AH1448" s="69"/>
      <c r="AI1448" s="70"/>
      <c r="AJ1448" s="70"/>
      <c r="AK1448" s="71"/>
      <c r="AL1448" s="70"/>
      <c r="AM1448" s="72"/>
      <c r="AN1448" s="70"/>
      <c r="AO1448" s="70"/>
      <c r="AP1448" s="71"/>
      <c r="AQ1448" s="71"/>
      <c r="AR1448" s="71"/>
      <c r="AS1448" s="74"/>
      <c r="AT1448" s="74"/>
      <c r="AU1448" s="73"/>
      <c r="AV1448" s="74"/>
      <c r="AW1448" s="74"/>
      <c r="AX1448" s="74"/>
      <c r="AY1448" s="74"/>
      <c r="AZ1448" s="74"/>
      <c r="BA1448" s="73"/>
      <c r="BB1448" s="73"/>
      <c r="BC1448" s="75"/>
      <c r="BD1448" s="75"/>
      <c r="BE1448" s="75"/>
      <c r="BF1448" s="75"/>
      <c r="BG1448" s="75"/>
      <c r="BH1448" s="75"/>
      <c r="BI1448" s="74"/>
      <c r="BJ1448" s="74"/>
      <c r="BK1448" s="74"/>
    </row>
    <row r="1449" spans="34:63" x14ac:dyDescent="0.25">
      <c r="AH1449" s="69"/>
      <c r="AI1449" s="70"/>
      <c r="AJ1449" s="70"/>
      <c r="AK1449" s="71"/>
      <c r="AL1449" s="70"/>
      <c r="AM1449" s="72"/>
      <c r="AN1449" s="70"/>
      <c r="AO1449" s="70"/>
      <c r="AP1449" s="75"/>
      <c r="AQ1449" s="75"/>
      <c r="AR1449" s="71"/>
      <c r="AS1449" s="75"/>
      <c r="AT1449" s="74"/>
      <c r="AU1449" s="73"/>
      <c r="AV1449" s="74"/>
      <c r="AW1449" s="75"/>
      <c r="AX1449" s="75"/>
      <c r="AY1449" s="75"/>
      <c r="AZ1449" s="75"/>
      <c r="BA1449" s="73"/>
      <c r="BB1449" s="73"/>
      <c r="BC1449" s="73"/>
      <c r="BD1449" s="73"/>
      <c r="BE1449" s="73"/>
      <c r="BF1449" s="73"/>
      <c r="BG1449" s="73"/>
      <c r="BH1449" s="73"/>
      <c r="BI1449" s="75"/>
      <c r="BJ1449" s="74"/>
      <c r="BK1449" s="75"/>
    </row>
    <row r="1450" spans="34:63" x14ac:dyDescent="0.25">
      <c r="AH1450" s="69"/>
      <c r="AI1450" s="70"/>
      <c r="AJ1450" s="70"/>
      <c r="AK1450" s="71"/>
      <c r="AL1450" s="70"/>
      <c r="AM1450" s="72"/>
      <c r="AN1450" s="70"/>
      <c r="AO1450" s="70"/>
      <c r="AP1450" s="73"/>
      <c r="AQ1450" s="71"/>
      <c r="AR1450" s="71"/>
      <c r="AS1450" s="74"/>
      <c r="AT1450" s="74"/>
      <c r="AU1450" s="73"/>
      <c r="AV1450" s="74"/>
      <c r="AW1450" s="74"/>
      <c r="AX1450" s="74"/>
      <c r="AY1450" s="74"/>
      <c r="AZ1450" s="74"/>
      <c r="BA1450" s="73"/>
      <c r="BB1450" s="73"/>
      <c r="BC1450" s="75"/>
      <c r="BD1450" s="75"/>
      <c r="BE1450" s="75"/>
      <c r="BF1450" s="75"/>
      <c r="BG1450" s="75"/>
      <c r="BH1450" s="75"/>
      <c r="BI1450" s="74"/>
      <c r="BJ1450" s="74"/>
      <c r="BK1450" s="74"/>
    </row>
    <row r="1451" spans="34:63" x14ac:dyDescent="0.25">
      <c r="AH1451" s="69"/>
      <c r="AI1451" s="70"/>
      <c r="AJ1451" s="70"/>
      <c r="AK1451" s="71"/>
      <c r="AL1451" s="70"/>
      <c r="AM1451" s="72"/>
      <c r="AN1451" s="70"/>
      <c r="AO1451" s="70"/>
      <c r="AP1451" s="77"/>
      <c r="AQ1451" s="77"/>
      <c r="AR1451" s="71"/>
      <c r="AS1451" s="76"/>
      <c r="AT1451" s="74"/>
      <c r="AU1451" s="73"/>
      <c r="AV1451" s="74"/>
      <c r="AW1451" s="76"/>
      <c r="AX1451" s="76"/>
      <c r="AY1451" s="76"/>
      <c r="AZ1451" s="76"/>
      <c r="BA1451" s="76"/>
      <c r="BB1451" s="76"/>
      <c r="BC1451" s="73"/>
      <c r="BD1451" s="73"/>
      <c r="BE1451" s="73"/>
      <c r="BF1451" s="73"/>
      <c r="BG1451" s="73"/>
      <c r="BH1451" s="73"/>
      <c r="BI1451" s="76"/>
      <c r="BJ1451" s="74"/>
      <c r="BK1451" s="76"/>
    </row>
    <row r="1452" spans="34:63" x14ac:dyDescent="0.25">
      <c r="AH1452" s="69"/>
      <c r="AI1452" s="70"/>
      <c r="AJ1452" s="70"/>
      <c r="AK1452" s="71"/>
      <c r="AL1452" s="70"/>
      <c r="AM1452" s="72"/>
      <c r="AN1452" s="70"/>
      <c r="AO1452" s="70"/>
      <c r="AP1452" s="73"/>
      <c r="AQ1452" s="71"/>
      <c r="AR1452" s="71"/>
      <c r="AS1452" s="74"/>
      <c r="AT1452" s="74"/>
      <c r="AU1452" s="73"/>
      <c r="AV1452" s="74"/>
      <c r="AW1452" s="74"/>
      <c r="AX1452" s="74"/>
      <c r="AY1452" s="74"/>
      <c r="AZ1452" s="74"/>
      <c r="BA1452" s="73"/>
      <c r="BB1452" s="73"/>
      <c r="BC1452" s="73"/>
      <c r="BD1452" s="73"/>
      <c r="BE1452" s="73"/>
      <c r="BF1452" s="73"/>
      <c r="BG1452" s="73"/>
      <c r="BH1452" s="73"/>
      <c r="BI1452" s="74"/>
      <c r="BJ1452" s="74"/>
      <c r="BK1452" s="74"/>
    </row>
    <row r="1453" spans="34:63" x14ac:dyDescent="0.25">
      <c r="AH1453" s="69"/>
      <c r="AI1453" s="70"/>
      <c r="AJ1453" s="70"/>
      <c r="AK1453" s="71"/>
      <c r="AL1453" s="70"/>
      <c r="AM1453" s="72"/>
      <c r="AN1453" s="70"/>
      <c r="AO1453" s="70"/>
      <c r="AP1453" s="77"/>
      <c r="AQ1453" s="71"/>
      <c r="AR1453" s="71"/>
      <c r="AS1453" s="74"/>
      <c r="AT1453" s="74"/>
      <c r="AU1453" s="73"/>
      <c r="AV1453" s="74"/>
      <c r="AW1453" s="76"/>
      <c r="AX1453" s="76"/>
      <c r="AY1453" s="76"/>
      <c r="AZ1453" s="76"/>
      <c r="BA1453" s="76"/>
      <c r="BB1453" s="76"/>
      <c r="BC1453" s="73"/>
      <c r="BD1453" s="73"/>
      <c r="BE1453" s="73"/>
      <c r="BF1453" s="73"/>
      <c r="BG1453" s="73"/>
      <c r="BH1453" s="73"/>
      <c r="BI1453" s="76"/>
      <c r="BJ1453" s="74"/>
      <c r="BK1453" s="74"/>
    </row>
    <row r="1454" spans="34:63" x14ac:dyDescent="0.25">
      <c r="AH1454" s="69"/>
      <c r="AI1454" s="70"/>
      <c r="AJ1454" s="70"/>
      <c r="AK1454" s="71"/>
      <c r="AL1454" s="70"/>
      <c r="AM1454" s="72"/>
      <c r="AN1454" s="70"/>
      <c r="AO1454" s="70"/>
      <c r="AP1454" s="71"/>
      <c r="AQ1454" s="75"/>
      <c r="AR1454" s="71"/>
      <c r="AS1454" s="74"/>
      <c r="AT1454" s="74"/>
      <c r="AU1454" s="73"/>
      <c r="AV1454" s="74"/>
      <c r="AW1454" s="75"/>
      <c r="AX1454" s="75"/>
      <c r="AY1454" s="75"/>
      <c r="AZ1454" s="75"/>
      <c r="BA1454" s="73"/>
      <c r="BB1454" s="73"/>
      <c r="BC1454" s="73"/>
      <c r="BD1454" s="75"/>
      <c r="BE1454" s="73"/>
      <c r="BF1454" s="75"/>
      <c r="BG1454" s="73"/>
      <c r="BH1454" s="75"/>
      <c r="BI1454" s="75"/>
      <c r="BJ1454" s="74"/>
      <c r="BK1454" s="74"/>
    </row>
    <row r="1455" spans="34:63" x14ac:dyDescent="0.25">
      <c r="AH1455" s="69"/>
      <c r="AI1455" s="70"/>
      <c r="AJ1455" s="70"/>
      <c r="AK1455" s="71"/>
      <c r="AL1455" s="70"/>
      <c r="AM1455" s="72"/>
      <c r="AN1455" s="70"/>
      <c r="AO1455" s="70"/>
      <c r="AP1455" s="77"/>
      <c r="AQ1455" s="77"/>
      <c r="AR1455" s="71"/>
      <c r="AS1455" s="76"/>
      <c r="AT1455" s="74"/>
      <c r="AU1455" s="73"/>
      <c r="AV1455" s="74"/>
      <c r="AW1455" s="74"/>
      <c r="AX1455" s="74"/>
      <c r="AY1455" s="74"/>
      <c r="AZ1455" s="74"/>
      <c r="BA1455" s="73"/>
      <c r="BB1455" s="73"/>
      <c r="BC1455" s="73"/>
      <c r="BD1455" s="75"/>
      <c r="BE1455" s="73"/>
      <c r="BF1455" s="75"/>
      <c r="BG1455" s="73"/>
      <c r="BH1455" s="75"/>
      <c r="BI1455" s="74"/>
      <c r="BJ1455" s="74"/>
      <c r="BK1455" s="76"/>
    </row>
    <row r="1456" spans="34:63" x14ac:dyDescent="0.25">
      <c r="AH1456" s="69"/>
      <c r="AI1456" s="70"/>
      <c r="AJ1456" s="70"/>
      <c r="AK1456" s="71"/>
      <c r="AL1456" s="70"/>
      <c r="AM1456" s="72"/>
      <c r="AN1456" s="70"/>
      <c r="AO1456" s="70"/>
      <c r="AP1456" s="77"/>
      <c r="AQ1456" s="75"/>
      <c r="AR1456" s="71"/>
      <c r="AS1456" s="74"/>
      <c r="AT1456" s="74"/>
      <c r="AU1456" s="73"/>
      <c r="AV1456" s="74"/>
      <c r="AW1456" s="73"/>
      <c r="AX1456" s="73"/>
      <c r="AY1456" s="73"/>
      <c r="AZ1456" s="73"/>
      <c r="BA1456" s="73"/>
      <c r="BB1456" s="73"/>
      <c r="BC1456" s="73"/>
      <c r="BD1456" s="73"/>
      <c r="BE1456" s="73"/>
      <c r="BF1456" s="73"/>
      <c r="BG1456" s="73"/>
      <c r="BH1456" s="73"/>
      <c r="BI1456" s="73"/>
      <c r="BJ1456" s="74"/>
      <c r="BK1456" s="74"/>
    </row>
    <row r="1457" spans="34:63" x14ac:dyDescent="0.25">
      <c r="AH1457" s="69"/>
      <c r="AI1457" s="70"/>
      <c r="AJ1457" s="70"/>
      <c r="AK1457" s="71"/>
      <c r="AL1457" s="70"/>
      <c r="AM1457" s="72"/>
      <c r="AN1457" s="70"/>
      <c r="AO1457" s="70"/>
      <c r="AP1457" s="71"/>
      <c r="AQ1457" s="71"/>
      <c r="AR1457" s="71"/>
      <c r="AS1457" s="74"/>
      <c r="AT1457" s="74"/>
      <c r="AU1457" s="73"/>
      <c r="AV1457" s="74"/>
      <c r="AW1457" s="74"/>
      <c r="AX1457" s="74"/>
      <c r="AY1457" s="74"/>
      <c r="AZ1457" s="74"/>
      <c r="BA1457" s="73"/>
      <c r="BB1457" s="73"/>
      <c r="BC1457" s="73"/>
      <c r="BD1457" s="75"/>
      <c r="BE1457" s="73"/>
      <c r="BF1457" s="75"/>
      <c r="BG1457" s="73"/>
      <c r="BH1457" s="75"/>
      <c r="BI1457" s="74"/>
      <c r="BJ1457" s="74"/>
      <c r="BK1457" s="74"/>
    </row>
    <row r="1458" spans="34:63" x14ac:dyDescent="0.25">
      <c r="AH1458" s="69"/>
      <c r="AI1458" s="70"/>
      <c r="AJ1458" s="70"/>
      <c r="AK1458" s="71"/>
      <c r="AL1458" s="70"/>
      <c r="AM1458" s="72"/>
      <c r="AN1458" s="70"/>
      <c r="AO1458" s="70"/>
      <c r="AP1458" s="71"/>
      <c r="AQ1458" s="71"/>
      <c r="AR1458" s="71"/>
      <c r="AS1458" s="74"/>
      <c r="AT1458" s="74"/>
      <c r="AU1458" s="73"/>
      <c r="AV1458" s="74"/>
      <c r="AW1458" s="73"/>
      <c r="AX1458" s="73"/>
      <c r="AY1458" s="73"/>
      <c r="AZ1458" s="73"/>
      <c r="BA1458" s="73"/>
      <c r="BB1458" s="73"/>
      <c r="BC1458" s="73"/>
      <c r="BD1458" s="73"/>
      <c r="BE1458" s="73"/>
      <c r="BF1458" s="73"/>
      <c r="BG1458" s="73"/>
      <c r="BH1458" s="73"/>
      <c r="BI1458" s="76"/>
      <c r="BJ1458" s="74"/>
      <c r="BK1458" s="74"/>
    </row>
    <row r="1459" spans="34:63" x14ac:dyDescent="0.25">
      <c r="AH1459" s="69"/>
      <c r="AI1459" s="70"/>
      <c r="AJ1459" s="70"/>
      <c r="AK1459" s="71"/>
      <c r="AL1459" s="70"/>
      <c r="AM1459" s="72"/>
      <c r="AN1459" s="70"/>
      <c r="AO1459" s="70"/>
      <c r="AP1459" s="71"/>
      <c r="AQ1459" s="71"/>
      <c r="AR1459" s="71"/>
      <c r="AS1459" s="74"/>
      <c r="AT1459" s="74"/>
      <c r="AU1459" s="73"/>
      <c r="AV1459" s="74"/>
      <c r="AW1459" s="74"/>
      <c r="AX1459" s="74"/>
      <c r="AY1459" s="74"/>
      <c r="AZ1459" s="74"/>
      <c r="BA1459" s="76"/>
      <c r="BB1459" s="76"/>
      <c r="BC1459" s="73"/>
      <c r="BD1459" s="75"/>
      <c r="BE1459" s="73"/>
      <c r="BF1459" s="75"/>
      <c r="BG1459" s="73"/>
      <c r="BH1459" s="75"/>
      <c r="BI1459" s="74"/>
      <c r="BJ1459" s="74"/>
      <c r="BK1459" s="74"/>
    </row>
    <row r="1460" spans="34:63" x14ac:dyDescent="0.25">
      <c r="AH1460" s="69"/>
      <c r="AI1460" s="70"/>
      <c r="AJ1460" s="70"/>
      <c r="AK1460" s="71"/>
      <c r="AL1460" s="70"/>
      <c r="AM1460" s="72"/>
      <c r="AN1460" s="70"/>
      <c r="AO1460" s="70"/>
      <c r="AP1460" s="77"/>
      <c r="AQ1460" s="77"/>
      <c r="AR1460" s="71"/>
      <c r="AS1460" s="76"/>
      <c r="AT1460" s="74"/>
      <c r="AU1460" s="73"/>
      <c r="AV1460" s="74"/>
      <c r="AW1460" s="76"/>
      <c r="AX1460" s="76"/>
      <c r="AY1460" s="76"/>
      <c r="AZ1460" s="76"/>
      <c r="BA1460" s="73"/>
      <c r="BB1460" s="73"/>
      <c r="BC1460" s="73"/>
      <c r="BD1460" s="73"/>
      <c r="BE1460" s="73"/>
      <c r="BF1460" s="73"/>
      <c r="BG1460" s="73"/>
      <c r="BH1460" s="73"/>
      <c r="BI1460" s="76"/>
      <c r="BJ1460" s="74"/>
      <c r="BK1460" s="76"/>
    </row>
    <row r="1461" spans="34:63" x14ac:dyDescent="0.25">
      <c r="AH1461" s="69"/>
      <c r="AI1461" s="70"/>
      <c r="AJ1461" s="70"/>
      <c r="AK1461" s="71"/>
      <c r="AL1461" s="70"/>
      <c r="AM1461" s="72"/>
      <c r="AN1461" s="70"/>
      <c r="AO1461" s="70"/>
      <c r="AP1461" s="73"/>
      <c r="AQ1461" s="75"/>
      <c r="AR1461" s="71"/>
      <c r="AS1461" s="75"/>
      <c r="AT1461" s="74"/>
      <c r="AU1461" s="73"/>
      <c r="AV1461" s="74"/>
      <c r="AW1461" s="75"/>
      <c r="AX1461" s="75"/>
      <c r="AY1461" s="75"/>
      <c r="AZ1461" s="75"/>
      <c r="BA1461" s="73"/>
      <c r="BB1461" s="73"/>
      <c r="BC1461" s="73"/>
      <c r="BD1461" s="73"/>
      <c r="BE1461" s="73"/>
      <c r="BF1461" s="73"/>
      <c r="BG1461" s="73"/>
      <c r="BH1461" s="73"/>
      <c r="BI1461" s="75"/>
      <c r="BJ1461" s="74"/>
      <c r="BK1461" s="75"/>
    </row>
    <row r="1462" spans="34:63" x14ac:dyDescent="0.25">
      <c r="AH1462" s="69"/>
      <c r="AI1462" s="70"/>
      <c r="AJ1462" s="70"/>
      <c r="AK1462" s="71"/>
      <c r="AL1462" s="70"/>
      <c r="AM1462" s="72"/>
      <c r="AN1462" s="70"/>
      <c r="AO1462" s="70"/>
      <c r="AP1462" s="73"/>
      <c r="AQ1462" s="77"/>
      <c r="AR1462" s="71"/>
      <c r="AS1462" s="76"/>
      <c r="AT1462" s="74"/>
      <c r="AU1462" s="73"/>
      <c r="AV1462" s="74"/>
      <c r="AW1462" s="73"/>
      <c r="AX1462" s="73"/>
      <c r="AY1462" s="73"/>
      <c r="AZ1462" s="73"/>
      <c r="BA1462" s="73"/>
      <c r="BB1462" s="73"/>
      <c r="BC1462" s="73"/>
      <c r="BD1462" s="73"/>
      <c r="BE1462" s="73"/>
      <c r="BF1462" s="73"/>
      <c r="BG1462" s="73"/>
      <c r="BH1462" s="73"/>
      <c r="BI1462" s="76"/>
      <c r="BJ1462" s="74"/>
      <c r="BK1462" s="76"/>
    </row>
    <row r="1463" spans="34:63" x14ac:dyDescent="0.25">
      <c r="AH1463" s="69"/>
      <c r="AI1463" s="70"/>
      <c r="AJ1463" s="70"/>
      <c r="AK1463" s="71"/>
      <c r="AL1463" s="70"/>
      <c r="AM1463" s="72"/>
      <c r="AN1463" s="70"/>
      <c r="AO1463" s="70"/>
      <c r="AP1463" s="73"/>
      <c r="AQ1463" s="71"/>
      <c r="AR1463" s="71"/>
      <c r="AS1463" s="74"/>
      <c r="AT1463" s="74"/>
      <c r="AU1463" s="73"/>
      <c r="AV1463" s="74"/>
      <c r="AW1463" s="75"/>
      <c r="AX1463" s="75"/>
      <c r="AY1463" s="75"/>
      <c r="AZ1463" s="75"/>
      <c r="BA1463" s="73"/>
      <c r="BB1463" s="73"/>
      <c r="BC1463" s="73"/>
      <c r="BD1463" s="73"/>
      <c r="BE1463" s="73"/>
      <c r="BF1463" s="73"/>
      <c r="BG1463" s="73"/>
      <c r="BH1463" s="73"/>
      <c r="BI1463" s="74"/>
      <c r="BJ1463" s="74"/>
      <c r="BK1463" s="74"/>
    </row>
    <row r="1464" spans="34:63" x14ac:dyDescent="0.25">
      <c r="AH1464" s="69"/>
      <c r="AI1464" s="70"/>
      <c r="AJ1464" s="70"/>
      <c r="AK1464" s="71"/>
      <c r="AL1464" s="70"/>
      <c r="AM1464" s="72"/>
      <c r="AN1464" s="70"/>
      <c r="AO1464" s="70"/>
      <c r="AP1464" s="77"/>
      <c r="AQ1464" s="77"/>
      <c r="AR1464" s="71"/>
      <c r="AS1464" s="76"/>
      <c r="AT1464" s="74"/>
      <c r="AU1464" s="73"/>
      <c r="AV1464" s="74"/>
      <c r="AW1464" s="76"/>
      <c r="AX1464" s="76"/>
      <c r="AY1464" s="76"/>
      <c r="AZ1464" s="76"/>
      <c r="BA1464" s="73"/>
      <c r="BB1464" s="73"/>
      <c r="BC1464" s="73"/>
      <c r="BD1464" s="73"/>
      <c r="BE1464" s="73"/>
      <c r="BF1464" s="73"/>
      <c r="BG1464" s="73"/>
      <c r="BH1464" s="73"/>
      <c r="BI1464" s="76"/>
      <c r="BJ1464" s="74"/>
      <c r="BK1464" s="76"/>
    </row>
    <row r="1465" spans="34:63" x14ac:dyDescent="0.25">
      <c r="AH1465" s="69"/>
      <c r="AI1465" s="70"/>
      <c r="AJ1465" s="70"/>
      <c r="AK1465" s="71"/>
      <c r="AL1465" s="70"/>
      <c r="AM1465" s="72"/>
      <c r="AN1465" s="70"/>
      <c r="AO1465" s="70"/>
      <c r="AP1465" s="71"/>
      <c r="AQ1465" s="71"/>
      <c r="AR1465" s="71"/>
      <c r="AS1465" s="74"/>
      <c r="AT1465" s="74"/>
      <c r="AU1465" s="73"/>
      <c r="AV1465" s="74"/>
      <c r="AW1465" s="75"/>
      <c r="AX1465" s="75"/>
      <c r="AY1465" s="75"/>
      <c r="AZ1465" s="75"/>
      <c r="BA1465" s="73"/>
      <c r="BB1465" s="73"/>
      <c r="BC1465" s="73"/>
      <c r="BD1465" s="73"/>
      <c r="BE1465" s="73"/>
      <c r="BF1465" s="73"/>
      <c r="BG1465" s="73"/>
      <c r="BH1465" s="73"/>
      <c r="BI1465" s="75"/>
      <c r="BJ1465" s="74"/>
      <c r="BK1465" s="74"/>
    </row>
    <row r="1466" spans="34:63" x14ac:dyDescent="0.25">
      <c r="AH1466" s="69"/>
      <c r="AI1466" s="70"/>
      <c r="AJ1466" s="70"/>
      <c r="AK1466" s="71"/>
      <c r="AL1466" s="70"/>
      <c r="AM1466" s="72"/>
      <c r="AN1466" s="70"/>
      <c r="AO1466" s="70"/>
      <c r="AP1466" s="71"/>
      <c r="AQ1466" s="71"/>
      <c r="AR1466" s="71"/>
      <c r="AS1466" s="74"/>
      <c r="AT1466" s="74"/>
      <c r="AU1466" s="73"/>
      <c r="AV1466" s="74"/>
      <c r="AW1466" s="75"/>
      <c r="AX1466" s="75"/>
      <c r="AY1466" s="75"/>
      <c r="AZ1466" s="75"/>
      <c r="BA1466" s="73"/>
      <c r="BB1466" s="73"/>
      <c r="BC1466" s="73"/>
      <c r="BD1466" s="73"/>
      <c r="BE1466" s="73"/>
      <c r="BF1466" s="73"/>
      <c r="BG1466" s="73"/>
      <c r="BH1466" s="73"/>
      <c r="BI1466" s="74"/>
      <c r="BJ1466" s="74"/>
      <c r="BK1466" s="74"/>
    </row>
    <row r="1467" spans="34:63" x14ac:dyDescent="0.25">
      <c r="AH1467" s="69"/>
      <c r="AI1467" s="70"/>
      <c r="AJ1467" s="70"/>
      <c r="AK1467" s="71"/>
      <c r="AL1467" s="70"/>
      <c r="AM1467" s="72"/>
      <c r="AN1467" s="70"/>
      <c r="AO1467" s="70"/>
      <c r="AP1467" s="71"/>
      <c r="AQ1467" s="75"/>
      <c r="AR1467" s="71"/>
      <c r="AS1467" s="74"/>
      <c r="AT1467" s="74"/>
      <c r="AU1467" s="73"/>
      <c r="AV1467" s="74"/>
      <c r="AW1467" s="75"/>
      <c r="AX1467" s="75"/>
      <c r="AY1467" s="75"/>
      <c r="AZ1467" s="75"/>
      <c r="BA1467" s="73"/>
      <c r="BB1467" s="73"/>
      <c r="BC1467" s="73"/>
      <c r="BD1467" s="73"/>
      <c r="BE1467" s="73"/>
      <c r="BF1467" s="73"/>
      <c r="BG1467" s="73"/>
      <c r="BH1467" s="73"/>
      <c r="BI1467" s="75"/>
      <c r="BJ1467" s="74"/>
      <c r="BK1467" s="74"/>
    </row>
    <row r="1468" spans="34:63" x14ac:dyDescent="0.25">
      <c r="AH1468" s="69"/>
      <c r="AI1468" s="70"/>
      <c r="AJ1468" s="70"/>
      <c r="AK1468" s="71"/>
      <c r="AL1468" s="70"/>
      <c r="AM1468" s="72"/>
      <c r="AN1468" s="70"/>
      <c r="AO1468" s="70"/>
      <c r="AP1468" s="71"/>
      <c r="AQ1468" s="71"/>
      <c r="AR1468" s="71"/>
      <c r="AS1468" s="74"/>
      <c r="AT1468" s="74"/>
      <c r="AU1468" s="73"/>
      <c r="AV1468" s="74"/>
      <c r="AW1468" s="74"/>
      <c r="AX1468" s="74"/>
      <c r="AY1468" s="74"/>
      <c r="AZ1468" s="74"/>
      <c r="BA1468" s="75"/>
      <c r="BB1468" s="75"/>
      <c r="BC1468" s="73"/>
      <c r="BD1468" s="73"/>
      <c r="BE1468" s="73"/>
      <c r="BF1468" s="73"/>
      <c r="BG1468" s="73"/>
      <c r="BH1468" s="73"/>
      <c r="BI1468" s="74"/>
      <c r="BJ1468" s="74"/>
      <c r="BK1468" s="74"/>
    </row>
    <row r="1469" spans="34:63" x14ac:dyDescent="0.25">
      <c r="AH1469" s="69"/>
      <c r="AI1469" s="70"/>
      <c r="AJ1469" s="70"/>
      <c r="AK1469" s="71"/>
      <c r="AL1469" s="70"/>
      <c r="AM1469" s="72"/>
      <c r="AN1469" s="70"/>
      <c r="AO1469" s="70"/>
      <c r="AP1469" s="75"/>
      <c r="AQ1469" s="71"/>
      <c r="AR1469" s="71"/>
      <c r="AS1469" s="74"/>
      <c r="AT1469" s="74"/>
      <c r="AU1469" s="73"/>
      <c r="AV1469" s="74"/>
      <c r="AW1469" s="75"/>
      <c r="AX1469" s="75"/>
      <c r="AY1469" s="75"/>
      <c r="AZ1469" s="75"/>
      <c r="BA1469" s="73"/>
      <c r="BB1469" s="73"/>
      <c r="BC1469" s="73"/>
      <c r="BD1469" s="73"/>
      <c r="BE1469" s="73"/>
      <c r="BF1469" s="73"/>
      <c r="BG1469" s="73"/>
      <c r="BH1469" s="73"/>
      <c r="BI1469" s="74"/>
      <c r="BJ1469" s="74"/>
      <c r="BK1469" s="74"/>
    </row>
    <row r="1470" spans="34:63" x14ac:dyDescent="0.25">
      <c r="AH1470" s="69"/>
      <c r="AI1470" s="70"/>
      <c r="AJ1470" s="70"/>
      <c r="AK1470" s="71"/>
      <c r="AL1470" s="70"/>
      <c r="AM1470" s="72"/>
      <c r="AN1470" s="70"/>
      <c r="AO1470" s="70"/>
      <c r="AP1470" s="75"/>
      <c r="AQ1470" s="75"/>
      <c r="AR1470" s="71"/>
      <c r="AS1470" s="75"/>
      <c r="AT1470" s="74"/>
      <c r="AU1470" s="73"/>
      <c r="AV1470" s="74"/>
      <c r="AW1470" s="75"/>
      <c r="AX1470" s="75"/>
      <c r="AY1470" s="75"/>
      <c r="AZ1470" s="75"/>
      <c r="BA1470" s="75"/>
      <c r="BB1470" s="75"/>
      <c r="BC1470" s="73"/>
      <c r="BD1470" s="73"/>
      <c r="BE1470" s="73"/>
      <c r="BF1470" s="73"/>
      <c r="BG1470" s="73"/>
      <c r="BH1470" s="73"/>
      <c r="BI1470" s="75"/>
      <c r="BJ1470" s="74"/>
      <c r="BK1470" s="75"/>
    </row>
    <row r="1471" spans="34:63" x14ac:dyDescent="0.25">
      <c r="AH1471" s="69"/>
      <c r="AI1471" s="70"/>
      <c r="AJ1471" s="70"/>
      <c r="AK1471" s="71"/>
      <c r="AL1471" s="70"/>
      <c r="AM1471" s="72"/>
      <c r="AN1471" s="70"/>
      <c r="AO1471" s="70"/>
      <c r="AP1471" s="71"/>
      <c r="AQ1471" s="71"/>
      <c r="AR1471" s="71"/>
      <c r="AS1471" s="74"/>
      <c r="AT1471" s="74"/>
      <c r="AU1471" s="73"/>
      <c r="AV1471" s="74"/>
      <c r="AW1471" s="74"/>
      <c r="AX1471" s="74"/>
      <c r="AY1471" s="74"/>
      <c r="AZ1471" s="74"/>
      <c r="BA1471" s="73"/>
      <c r="BB1471" s="73"/>
      <c r="BC1471" s="73"/>
      <c r="BD1471" s="73"/>
      <c r="BE1471" s="73"/>
      <c r="BF1471" s="73"/>
      <c r="BG1471" s="73"/>
      <c r="BH1471" s="73"/>
      <c r="BI1471" s="74"/>
      <c r="BJ1471" s="74"/>
      <c r="BK1471" s="74"/>
    </row>
    <row r="1472" spans="34:63" x14ac:dyDescent="0.25">
      <c r="AH1472" s="69"/>
      <c r="AI1472" s="70"/>
      <c r="AJ1472" s="70"/>
      <c r="AK1472" s="71"/>
      <c r="AL1472" s="70"/>
      <c r="AM1472" s="72"/>
      <c r="AN1472" s="70"/>
      <c r="AO1472" s="70"/>
      <c r="AP1472" s="77"/>
      <c r="AQ1472" s="77"/>
      <c r="AR1472" s="71"/>
      <c r="AS1472" s="76"/>
      <c r="AT1472" s="74"/>
      <c r="AU1472" s="73"/>
      <c r="AV1472" s="74"/>
      <c r="AW1472" s="76"/>
      <c r="AX1472" s="76"/>
      <c r="AY1472" s="76"/>
      <c r="AZ1472" s="76"/>
      <c r="BA1472" s="73"/>
      <c r="BB1472" s="73"/>
      <c r="BC1472" s="73"/>
      <c r="BD1472" s="73"/>
      <c r="BE1472" s="73"/>
      <c r="BF1472" s="73"/>
      <c r="BG1472" s="73"/>
      <c r="BH1472" s="73"/>
      <c r="BI1472" s="76"/>
      <c r="BJ1472" s="74"/>
      <c r="BK1472" s="76"/>
    </row>
    <row r="1473" spans="34:63" x14ac:dyDescent="0.25">
      <c r="AH1473" s="69"/>
      <c r="AI1473" s="70"/>
      <c r="AJ1473" s="70"/>
      <c r="AK1473" s="71"/>
      <c r="AL1473" s="70"/>
      <c r="AM1473" s="72"/>
      <c r="AN1473" s="70"/>
      <c r="AO1473" s="70"/>
      <c r="AP1473" s="77"/>
      <c r="AQ1473" s="71"/>
      <c r="AR1473" s="71"/>
      <c r="AS1473" s="74"/>
      <c r="AT1473" s="74"/>
      <c r="AU1473" s="73"/>
      <c r="AV1473" s="74"/>
      <c r="AW1473" s="76"/>
      <c r="AX1473" s="76"/>
      <c r="AY1473" s="76"/>
      <c r="AZ1473" s="76"/>
      <c r="BA1473" s="73"/>
      <c r="BB1473" s="73"/>
      <c r="BC1473" s="73"/>
      <c r="BD1473" s="73"/>
      <c r="BE1473" s="73"/>
      <c r="BF1473" s="73"/>
      <c r="BG1473" s="73"/>
      <c r="BH1473" s="73"/>
      <c r="BI1473" s="76"/>
      <c r="BJ1473" s="74"/>
      <c r="BK1473" s="74"/>
    </row>
    <row r="1474" spans="34:63" x14ac:dyDescent="0.25">
      <c r="AH1474" s="69"/>
      <c r="AI1474" s="70"/>
      <c r="AJ1474" s="70"/>
      <c r="AK1474" s="71"/>
      <c r="AL1474" s="70"/>
      <c r="AM1474" s="72"/>
      <c r="AN1474" s="70"/>
      <c r="AO1474" s="70"/>
      <c r="AP1474" s="73"/>
      <c r="AQ1474" s="73"/>
      <c r="AR1474" s="71"/>
      <c r="AS1474" s="73"/>
      <c r="AT1474" s="74"/>
      <c r="AU1474" s="73"/>
      <c r="AV1474" s="74"/>
      <c r="AW1474" s="73"/>
      <c r="AX1474" s="73"/>
      <c r="AY1474" s="73"/>
      <c r="AZ1474" s="73"/>
      <c r="BA1474" s="73"/>
      <c r="BB1474" s="73"/>
      <c r="BC1474" s="73"/>
      <c r="BD1474" s="73"/>
      <c r="BE1474" s="73"/>
      <c r="BF1474" s="73"/>
      <c r="BG1474" s="73"/>
      <c r="BH1474" s="73"/>
      <c r="BI1474" s="73"/>
      <c r="BJ1474" s="74"/>
      <c r="BK1474" s="73"/>
    </row>
    <row r="1475" spans="34:63" x14ac:dyDescent="0.25">
      <c r="AH1475" s="69"/>
      <c r="AI1475" s="70"/>
      <c r="AJ1475" s="70"/>
      <c r="AK1475" s="71"/>
      <c r="AL1475" s="70"/>
      <c r="AM1475" s="72"/>
      <c r="AN1475" s="70"/>
      <c r="AO1475" s="70"/>
      <c r="AP1475" s="71"/>
      <c r="AQ1475" s="71"/>
      <c r="AR1475" s="71"/>
      <c r="AS1475" s="74"/>
      <c r="AT1475" s="74"/>
      <c r="AU1475" s="73"/>
      <c r="AV1475" s="74"/>
      <c r="AW1475" s="73"/>
      <c r="AX1475" s="73"/>
      <c r="AY1475" s="73"/>
      <c r="AZ1475" s="73"/>
      <c r="BA1475" s="73"/>
      <c r="BB1475" s="73"/>
      <c r="BC1475" s="73"/>
      <c r="BD1475" s="73"/>
      <c r="BE1475" s="73"/>
      <c r="BF1475" s="73"/>
      <c r="BG1475" s="73"/>
      <c r="BH1475" s="73"/>
      <c r="BI1475" s="73"/>
      <c r="BJ1475" s="74"/>
      <c r="BK1475" s="74"/>
    </row>
    <row r="1476" spans="34:63" x14ac:dyDescent="0.25">
      <c r="AH1476" s="69"/>
      <c r="AI1476" s="70"/>
      <c r="AJ1476" s="70"/>
      <c r="AK1476" s="71"/>
      <c r="AL1476" s="70"/>
      <c r="AM1476" s="72"/>
      <c r="AN1476" s="70"/>
      <c r="AO1476" s="70"/>
      <c r="AP1476" s="75"/>
      <c r="AQ1476" s="71"/>
      <c r="AR1476" s="71"/>
      <c r="AS1476" s="74"/>
      <c r="AT1476" s="74"/>
      <c r="AU1476" s="73"/>
      <c r="AV1476" s="74"/>
      <c r="AW1476" s="74"/>
      <c r="AX1476" s="74"/>
      <c r="AY1476" s="74"/>
      <c r="AZ1476" s="74"/>
      <c r="BA1476" s="73"/>
      <c r="BB1476" s="73"/>
      <c r="BC1476" s="73"/>
      <c r="BD1476" s="73"/>
      <c r="BE1476" s="73"/>
      <c r="BF1476" s="73"/>
      <c r="BG1476" s="73"/>
      <c r="BH1476" s="73"/>
      <c r="BI1476" s="74"/>
      <c r="BJ1476" s="74"/>
      <c r="BK1476" s="74"/>
    </row>
    <row r="1477" spans="34:63" x14ac:dyDescent="0.25">
      <c r="AH1477" s="69"/>
      <c r="AI1477" s="70"/>
      <c r="AJ1477" s="70"/>
      <c r="AK1477" s="71"/>
      <c r="AL1477" s="70"/>
      <c r="AM1477" s="72"/>
      <c r="AN1477" s="70"/>
      <c r="AO1477" s="70"/>
      <c r="AP1477" s="75"/>
      <c r="AQ1477" s="71"/>
      <c r="AR1477" s="71"/>
      <c r="AS1477" s="74"/>
      <c r="AT1477" s="74"/>
      <c r="AU1477" s="73"/>
      <c r="AV1477" s="74"/>
      <c r="AW1477" s="75"/>
      <c r="AX1477" s="75"/>
      <c r="AY1477" s="75"/>
      <c r="AZ1477" s="75"/>
      <c r="BA1477" s="75"/>
      <c r="BB1477" s="75"/>
      <c r="BC1477" s="73"/>
      <c r="BD1477" s="73"/>
      <c r="BE1477" s="73"/>
      <c r="BF1477" s="73"/>
      <c r="BG1477" s="73"/>
      <c r="BH1477" s="73"/>
      <c r="BI1477" s="74"/>
      <c r="BJ1477" s="74"/>
      <c r="BK1477" s="74"/>
    </row>
    <row r="1478" spans="34:63" x14ac:dyDescent="0.25">
      <c r="AH1478" s="69"/>
      <c r="AI1478" s="70"/>
      <c r="AJ1478" s="70"/>
      <c r="AK1478" s="71"/>
      <c r="AL1478" s="70"/>
      <c r="AM1478" s="72"/>
      <c r="AN1478" s="70"/>
      <c r="AO1478" s="70"/>
      <c r="AP1478" s="77"/>
      <c r="AQ1478" s="71"/>
      <c r="AR1478" s="71"/>
      <c r="AS1478" s="74"/>
      <c r="AT1478" s="74"/>
      <c r="AU1478" s="73"/>
      <c r="AV1478" s="74"/>
      <c r="AW1478" s="74"/>
      <c r="AX1478" s="74"/>
      <c r="AY1478" s="74"/>
      <c r="AZ1478" s="74"/>
      <c r="BA1478" s="73"/>
      <c r="BB1478" s="73"/>
      <c r="BC1478" s="73"/>
      <c r="BD1478" s="73"/>
      <c r="BE1478" s="73"/>
      <c r="BF1478" s="73"/>
      <c r="BG1478" s="73"/>
      <c r="BH1478" s="73"/>
      <c r="BI1478" s="74"/>
      <c r="BJ1478" s="74"/>
      <c r="BK1478" s="74"/>
    </row>
    <row r="1479" spans="34:63" x14ac:dyDescent="0.25">
      <c r="AH1479" s="69"/>
      <c r="AI1479" s="70"/>
      <c r="AJ1479" s="70"/>
      <c r="AK1479" s="71"/>
      <c r="AL1479" s="70"/>
      <c r="AM1479" s="72"/>
      <c r="AN1479" s="70"/>
      <c r="AO1479" s="70"/>
      <c r="AP1479" s="73"/>
      <c r="AQ1479" s="73"/>
      <c r="AR1479" s="71"/>
      <c r="AS1479" s="73"/>
      <c r="AT1479" s="74"/>
      <c r="AU1479" s="73"/>
      <c r="AV1479" s="74"/>
      <c r="AW1479" s="74"/>
      <c r="AX1479" s="74"/>
      <c r="AY1479" s="74"/>
      <c r="AZ1479" s="74"/>
      <c r="BA1479" s="73"/>
      <c r="BB1479" s="73"/>
      <c r="BC1479" s="73"/>
      <c r="BD1479" s="73"/>
      <c r="BE1479" s="73"/>
      <c r="BF1479" s="73"/>
      <c r="BG1479" s="73"/>
      <c r="BH1479" s="73"/>
      <c r="BI1479" s="74"/>
      <c r="BJ1479" s="74"/>
      <c r="BK1479" s="73"/>
    </row>
    <row r="1480" spans="34:63" x14ac:dyDescent="0.25">
      <c r="AH1480" s="69"/>
      <c r="AI1480" s="70"/>
      <c r="AJ1480" s="70"/>
      <c r="AK1480" s="71"/>
      <c r="AL1480" s="70"/>
      <c r="AM1480" s="72"/>
      <c r="AN1480" s="70"/>
      <c r="AO1480" s="70"/>
      <c r="AP1480" s="75"/>
      <c r="AQ1480" s="73"/>
      <c r="AR1480" s="71"/>
      <c r="AS1480" s="75"/>
      <c r="AT1480" s="74"/>
      <c r="AU1480" s="73"/>
      <c r="AV1480" s="74"/>
      <c r="AW1480" s="76"/>
      <c r="AX1480" s="76"/>
      <c r="AY1480" s="76"/>
      <c r="AZ1480" s="76"/>
      <c r="BA1480" s="73"/>
      <c r="BB1480" s="73"/>
      <c r="BC1480" s="73"/>
      <c r="BD1480" s="73"/>
      <c r="BE1480" s="73"/>
      <c r="BF1480" s="73"/>
      <c r="BG1480" s="73"/>
      <c r="BH1480" s="73"/>
      <c r="BI1480" s="76"/>
      <c r="BJ1480" s="74"/>
      <c r="BK1480" s="75"/>
    </row>
    <row r="1481" spans="34:63" x14ac:dyDescent="0.25">
      <c r="AH1481" s="69"/>
      <c r="AI1481" s="70"/>
      <c r="AJ1481" s="70"/>
      <c r="AK1481" s="71"/>
      <c r="AL1481" s="70"/>
      <c r="AM1481" s="72"/>
      <c r="AN1481" s="70"/>
      <c r="AO1481" s="70"/>
      <c r="AP1481" s="77"/>
      <c r="AQ1481" s="77"/>
      <c r="AR1481" s="71"/>
      <c r="AS1481" s="76"/>
      <c r="AT1481" s="74"/>
      <c r="AU1481" s="73"/>
      <c r="AV1481" s="74"/>
      <c r="AW1481" s="73"/>
      <c r="AX1481" s="73"/>
      <c r="AY1481" s="73"/>
      <c r="AZ1481" s="73"/>
      <c r="BA1481" s="73"/>
      <c r="BB1481" s="73"/>
      <c r="BC1481" s="73"/>
      <c r="BD1481" s="73"/>
      <c r="BE1481" s="73"/>
      <c r="BF1481" s="73"/>
      <c r="BG1481" s="73"/>
      <c r="BH1481" s="73"/>
      <c r="BI1481" s="73"/>
      <c r="BJ1481" s="74"/>
      <c r="BK1481" s="76"/>
    </row>
    <row r="1482" spans="34:63" x14ac:dyDescent="0.25">
      <c r="AH1482" s="69"/>
      <c r="AI1482" s="70"/>
      <c r="AJ1482" s="70"/>
      <c r="AK1482" s="71"/>
      <c r="AL1482" s="70"/>
      <c r="AM1482" s="72"/>
      <c r="AN1482" s="70"/>
      <c r="AO1482" s="70"/>
      <c r="AP1482" s="73"/>
      <c r="AQ1482" s="75"/>
      <c r="AR1482" s="71"/>
      <c r="AS1482" s="75"/>
      <c r="AT1482" s="74"/>
      <c r="AU1482" s="73"/>
      <c r="AV1482" s="74"/>
      <c r="AW1482" s="73"/>
      <c r="AX1482" s="73"/>
      <c r="AY1482" s="73"/>
      <c r="AZ1482" s="73"/>
      <c r="BA1482" s="73"/>
      <c r="BB1482" s="73"/>
      <c r="BC1482" s="73"/>
      <c r="BD1482" s="73"/>
      <c r="BE1482" s="73"/>
      <c r="BF1482" s="73"/>
      <c r="BG1482" s="73"/>
      <c r="BH1482" s="73"/>
      <c r="BI1482" s="73"/>
      <c r="BJ1482" s="74"/>
      <c r="BK1482" s="75"/>
    </row>
    <row r="1483" spans="34:63" x14ac:dyDescent="0.25">
      <c r="AH1483" s="69"/>
      <c r="AI1483" s="70"/>
      <c r="AJ1483" s="70"/>
      <c r="AK1483" s="71"/>
      <c r="AL1483" s="70"/>
      <c r="AM1483" s="72"/>
      <c r="AN1483" s="70"/>
      <c r="AO1483" s="70"/>
      <c r="AP1483" s="75"/>
      <c r="AQ1483" s="75"/>
      <c r="AR1483" s="71"/>
      <c r="AS1483" s="75"/>
      <c r="AT1483" s="74"/>
      <c r="AU1483" s="73"/>
      <c r="AV1483" s="74"/>
      <c r="AW1483" s="73"/>
      <c r="AX1483" s="73"/>
      <c r="AY1483" s="73"/>
      <c r="AZ1483" s="75"/>
      <c r="BA1483" s="73"/>
      <c r="BB1483" s="73"/>
      <c r="BC1483" s="73"/>
      <c r="BD1483" s="73"/>
      <c r="BE1483" s="73"/>
      <c r="BF1483" s="73"/>
      <c r="BG1483" s="73"/>
      <c r="BH1483" s="73"/>
      <c r="BI1483" s="75"/>
      <c r="BJ1483" s="74"/>
      <c r="BK1483" s="75"/>
    </row>
    <row r="1484" spans="34:63" x14ac:dyDescent="0.25">
      <c r="AH1484" s="69"/>
      <c r="AI1484" s="70"/>
      <c r="AJ1484" s="70"/>
      <c r="AK1484" s="71"/>
      <c r="AL1484" s="70"/>
      <c r="AM1484" s="72"/>
      <c r="AN1484" s="70"/>
      <c r="AO1484" s="70"/>
      <c r="AP1484" s="71"/>
      <c r="AQ1484" s="71"/>
      <c r="AR1484" s="71"/>
      <c r="AS1484" s="74"/>
      <c r="AT1484" s="74"/>
      <c r="AU1484" s="73"/>
      <c r="AV1484" s="74"/>
      <c r="AW1484" s="75"/>
      <c r="AX1484" s="75"/>
      <c r="AY1484" s="75"/>
      <c r="AZ1484" s="75"/>
      <c r="BA1484" s="73"/>
      <c r="BB1484" s="73"/>
      <c r="BC1484" s="73"/>
      <c r="BD1484" s="73"/>
      <c r="BE1484" s="73"/>
      <c r="BF1484" s="73"/>
      <c r="BG1484" s="73"/>
      <c r="BH1484" s="73"/>
      <c r="BI1484" s="74"/>
      <c r="BJ1484" s="74"/>
      <c r="BK1484" s="74"/>
    </row>
    <row r="1485" spans="34:63" x14ac:dyDescent="0.25">
      <c r="AH1485" s="69"/>
      <c r="AI1485" s="70"/>
      <c r="AJ1485" s="70"/>
      <c r="AK1485" s="71"/>
      <c r="AL1485" s="70"/>
      <c r="AM1485" s="72"/>
      <c r="AN1485" s="70"/>
      <c r="AO1485" s="70"/>
      <c r="AP1485" s="71"/>
      <c r="AQ1485" s="71"/>
      <c r="AR1485" s="71"/>
      <c r="AS1485" s="74"/>
      <c r="AT1485" s="74"/>
      <c r="AU1485" s="73"/>
      <c r="AV1485" s="74"/>
      <c r="AW1485" s="74"/>
      <c r="AX1485" s="74"/>
      <c r="AY1485" s="74"/>
      <c r="AZ1485" s="74"/>
      <c r="BA1485" s="75"/>
      <c r="BB1485" s="75"/>
      <c r="BC1485" s="73"/>
      <c r="BD1485" s="73"/>
      <c r="BE1485" s="73"/>
      <c r="BF1485" s="73"/>
      <c r="BG1485" s="73"/>
      <c r="BH1485" s="73"/>
      <c r="BI1485" s="74"/>
      <c r="BJ1485" s="74"/>
      <c r="BK1485" s="74"/>
    </row>
    <row r="1486" spans="34:63" x14ac:dyDescent="0.25">
      <c r="AH1486" s="69"/>
      <c r="AI1486" s="70"/>
      <c r="AJ1486" s="70"/>
      <c r="AK1486" s="71"/>
      <c r="AL1486" s="70"/>
      <c r="AM1486" s="72"/>
      <c r="AN1486" s="70"/>
      <c r="AO1486" s="70"/>
      <c r="AP1486" s="77"/>
      <c r="AQ1486" s="77"/>
      <c r="AR1486" s="71"/>
      <c r="AS1486" s="76"/>
      <c r="AT1486" s="74"/>
      <c r="AU1486" s="73"/>
      <c r="AV1486" s="74"/>
      <c r="AW1486" s="73"/>
      <c r="AX1486" s="73"/>
      <c r="AY1486" s="73"/>
      <c r="AZ1486" s="73"/>
      <c r="BA1486" s="73"/>
      <c r="BB1486" s="73"/>
      <c r="BC1486" s="73"/>
      <c r="BD1486" s="73"/>
      <c r="BE1486" s="73"/>
      <c r="BF1486" s="73"/>
      <c r="BG1486" s="73"/>
      <c r="BH1486" s="73"/>
      <c r="BI1486" s="76"/>
      <c r="BJ1486" s="74"/>
      <c r="BK1486" s="76"/>
    </row>
    <row r="1487" spans="34:63" x14ac:dyDescent="0.25">
      <c r="AH1487" s="69"/>
      <c r="AI1487" s="70"/>
      <c r="AJ1487" s="70"/>
      <c r="AK1487" s="71"/>
      <c r="AL1487" s="70"/>
      <c r="AM1487" s="72"/>
      <c r="AN1487" s="70"/>
      <c r="AO1487" s="70"/>
      <c r="AP1487" s="77"/>
      <c r="AQ1487" s="71"/>
      <c r="AR1487" s="71"/>
      <c r="AS1487" s="74"/>
      <c r="AT1487" s="74"/>
      <c r="AU1487" s="73"/>
      <c r="AV1487" s="74"/>
      <c r="AW1487" s="75"/>
      <c r="AX1487" s="75"/>
      <c r="AY1487" s="75"/>
      <c r="AZ1487" s="75"/>
      <c r="BA1487" s="73"/>
      <c r="BB1487" s="73"/>
      <c r="BC1487" s="73"/>
      <c r="BD1487" s="73"/>
      <c r="BE1487" s="73"/>
      <c r="BF1487" s="73"/>
      <c r="BG1487" s="73"/>
      <c r="BH1487" s="73"/>
      <c r="BI1487" s="75"/>
      <c r="BJ1487" s="74"/>
      <c r="BK1487" s="74"/>
    </row>
    <row r="1488" spans="34:63" x14ac:dyDescent="0.25">
      <c r="AH1488" s="69"/>
      <c r="AI1488" s="70"/>
      <c r="AJ1488" s="70"/>
      <c r="AK1488" s="71"/>
      <c r="AL1488" s="70"/>
      <c r="AM1488" s="72"/>
      <c r="AN1488" s="70"/>
      <c r="AO1488" s="70"/>
      <c r="AP1488" s="71"/>
      <c r="AQ1488" s="71"/>
      <c r="AR1488" s="71"/>
      <c r="AS1488" s="74"/>
      <c r="AT1488" s="74"/>
      <c r="AU1488" s="73"/>
      <c r="AV1488" s="74"/>
      <c r="AW1488" s="75"/>
      <c r="AX1488" s="75"/>
      <c r="AY1488" s="75"/>
      <c r="AZ1488" s="75"/>
      <c r="BA1488" s="73"/>
      <c r="BB1488" s="73"/>
      <c r="BC1488" s="73"/>
      <c r="BD1488" s="73"/>
      <c r="BE1488" s="73"/>
      <c r="BF1488" s="73"/>
      <c r="BG1488" s="73"/>
      <c r="BH1488" s="73"/>
      <c r="BI1488" s="75"/>
      <c r="BJ1488" s="74"/>
      <c r="BK1488" s="74"/>
    </row>
    <row r="1489" spans="34:63" x14ac:dyDescent="0.25">
      <c r="AH1489" s="69"/>
      <c r="AI1489" s="70"/>
      <c r="AJ1489" s="70"/>
      <c r="AK1489" s="71"/>
      <c r="AL1489" s="70"/>
      <c r="AM1489" s="72"/>
      <c r="AN1489" s="70"/>
      <c r="AO1489" s="70"/>
      <c r="AP1489" s="73"/>
      <c r="AQ1489" s="75"/>
      <c r="AR1489" s="71"/>
      <c r="AS1489" s="75"/>
      <c r="AT1489" s="74"/>
      <c r="AU1489" s="73"/>
      <c r="AV1489" s="74"/>
      <c r="AW1489" s="75"/>
      <c r="AX1489" s="75"/>
      <c r="AY1489" s="75"/>
      <c r="AZ1489" s="75"/>
      <c r="BA1489" s="73"/>
      <c r="BB1489" s="73"/>
      <c r="BC1489" s="73"/>
      <c r="BD1489" s="73"/>
      <c r="BE1489" s="73"/>
      <c r="BF1489" s="73"/>
      <c r="BG1489" s="73"/>
      <c r="BH1489" s="73"/>
      <c r="BI1489" s="75"/>
      <c r="BJ1489" s="74"/>
      <c r="BK1489" s="75"/>
    </row>
    <row r="1490" spans="34:63" x14ac:dyDescent="0.25">
      <c r="AH1490" s="69"/>
      <c r="AI1490" s="70"/>
      <c r="AJ1490" s="70"/>
      <c r="AK1490" s="71"/>
      <c r="AL1490" s="70"/>
      <c r="AM1490" s="72"/>
      <c r="AN1490" s="70"/>
      <c r="AO1490" s="70"/>
      <c r="AP1490" s="75"/>
      <c r="AQ1490" s="75"/>
      <c r="AR1490" s="71"/>
      <c r="AS1490" s="75"/>
      <c r="AT1490" s="74"/>
      <c r="AU1490" s="73"/>
      <c r="AV1490" s="74"/>
      <c r="AW1490" s="75"/>
      <c r="AX1490" s="75"/>
      <c r="AY1490" s="75"/>
      <c r="AZ1490" s="75"/>
      <c r="BA1490" s="73"/>
      <c r="BB1490" s="73"/>
      <c r="BC1490" s="73"/>
      <c r="BD1490" s="73"/>
      <c r="BE1490" s="73"/>
      <c r="BF1490" s="73"/>
      <c r="BG1490" s="73"/>
      <c r="BH1490" s="73"/>
      <c r="BI1490" s="75"/>
      <c r="BJ1490" s="74"/>
      <c r="BK1490" s="75"/>
    </row>
    <row r="1491" spans="34:63" x14ac:dyDescent="0.25">
      <c r="AH1491" s="69"/>
      <c r="AI1491" s="70"/>
      <c r="AJ1491" s="70"/>
      <c r="AK1491" s="71"/>
      <c r="AL1491" s="70"/>
      <c r="AM1491" s="72"/>
      <c r="AN1491" s="70"/>
      <c r="AO1491" s="70"/>
      <c r="AP1491" s="75"/>
      <c r="AQ1491" s="73"/>
      <c r="AR1491" s="71"/>
      <c r="AS1491" s="75"/>
      <c r="AT1491" s="74"/>
      <c r="AU1491" s="73"/>
      <c r="AV1491" s="74"/>
      <c r="AW1491" s="76"/>
      <c r="AX1491" s="76"/>
      <c r="AY1491" s="76"/>
      <c r="AZ1491" s="76"/>
      <c r="BA1491" s="73"/>
      <c r="BB1491" s="73"/>
      <c r="BC1491" s="73"/>
      <c r="BD1491" s="73"/>
      <c r="BE1491" s="73"/>
      <c r="BF1491" s="73"/>
      <c r="BG1491" s="73"/>
      <c r="BH1491" s="73"/>
      <c r="BI1491" s="76"/>
      <c r="BJ1491" s="74"/>
      <c r="BK1491" s="75"/>
    </row>
    <row r="1492" spans="34:63" x14ac:dyDescent="0.25">
      <c r="AH1492" s="69"/>
      <c r="AI1492" s="70"/>
      <c r="AJ1492" s="70"/>
      <c r="AK1492" s="71"/>
      <c r="AL1492" s="70"/>
      <c r="AM1492" s="72"/>
      <c r="AN1492" s="70"/>
      <c r="AO1492" s="70"/>
      <c r="AP1492" s="75"/>
      <c r="AQ1492" s="71"/>
      <c r="AR1492" s="71"/>
      <c r="AS1492" s="74"/>
      <c r="AT1492" s="74"/>
      <c r="AU1492" s="73"/>
      <c r="AV1492" s="74"/>
      <c r="AW1492" s="74"/>
      <c r="AX1492" s="74"/>
      <c r="AY1492" s="74"/>
      <c r="AZ1492" s="74"/>
      <c r="BA1492" s="73"/>
      <c r="BB1492" s="73"/>
      <c r="BC1492" s="73"/>
      <c r="BD1492" s="73"/>
      <c r="BE1492" s="73"/>
      <c r="BF1492" s="73"/>
      <c r="BG1492" s="73"/>
      <c r="BH1492" s="73"/>
      <c r="BI1492" s="74"/>
      <c r="BJ1492" s="74"/>
      <c r="BK1492" s="74"/>
    </row>
    <row r="1493" spans="34:63" x14ac:dyDescent="0.25">
      <c r="AH1493" s="69"/>
      <c r="AI1493" s="70"/>
      <c r="AJ1493" s="70"/>
      <c r="AK1493" s="71"/>
      <c r="AL1493" s="70"/>
      <c r="AM1493" s="72"/>
      <c r="AN1493" s="70"/>
      <c r="AO1493" s="70"/>
      <c r="AP1493" s="75"/>
      <c r="AQ1493" s="75"/>
      <c r="AR1493" s="71"/>
      <c r="AS1493" s="75"/>
      <c r="AT1493" s="74"/>
      <c r="AU1493" s="73"/>
      <c r="AV1493" s="74"/>
      <c r="AW1493" s="75"/>
      <c r="AX1493" s="75"/>
      <c r="AY1493" s="75"/>
      <c r="AZ1493" s="75"/>
      <c r="BA1493" s="73"/>
      <c r="BB1493" s="73"/>
      <c r="BC1493" s="73"/>
      <c r="BD1493" s="73"/>
      <c r="BE1493" s="73"/>
      <c r="BF1493" s="73"/>
      <c r="BG1493" s="73"/>
      <c r="BH1493" s="73"/>
      <c r="BI1493" s="75"/>
      <c r="BJ1493" s="74"/>
      <c r="BK1493" s="75"/>
    </row>
    <row r="1494" spans="34:63" x14ac:dyDescent="0.25">
      <c r="AH1494" s="69"/>
      <c r="AI1494" s="70"/>
      <c r="AJ1494" s="70"/>
      <c r="AK1494" s="71"/>
      <c r="AL1494" s="70"/>
      <c r="AM1494" s="72"/>
      <c r="AN1494" s="70"/>
      <c r="AO1494" s="70"/>
      <c r="AP1494" s="75"/>
      <c r="AQ1494" s="71"/>
      <c r="AR1494" s="71"/>
      <c r="AS1494" s="74"/>
      <c r="AT1494" s="74"/>
      <c r="AU1494" s="73"/>
      <c r="AV1494" s="74"/>
      <c r="AW1494" s="74"/>
      <c r="AX1494" s="74"/>
      <c r="AY1494" s="74"/>
      <c r="AZ1494" s="74"/>
      <c r="BA1494" s="73"/>
      <c r="BB1494" s="73"/>
      <c r="BC1494" s="73"/>
      <c r="BD1494" s="73"/>
      <c r="BE1494" s="73"/>
      <c r="BF1494" s="73"/>
      <c r="BG1494" s="73"/>
      <c r="BH1494" s="73"/>
      <c r="BI1494" s="74"/>
      <c r="BJ1494" s="74"/>
      <c r="BK1494" s="74"/>
    </row>
    <row r="1495" spans="34:63" x14ac:dyDescent="0.25">
      <c r="AH1495" s="69"/>
      <c r="AI1495" s="70"/>
      <c r="AJ1495" s="70"/>
      <c r="AK1495" s="71"/>
      <c r="AL1495" s="70"/>
      <c r="AM1495" s="72"/>
      <c r="AN1495" s="70"/>
      <c r="AO1495" s="70"/>
      <c r="AP1495" s="75"/>
      <c r="AQ1495" s="71"/>
      <c r="AR1495" s="71"/>
      <c r="AS1495" s="74"/>
      <c r="AT1495" s="74"/>
      <c r="AU1495" s="73"/>
      <c r="AV1495" s="74"/>
      <c r="AW1495" s="76"/>
      <c r="AX1495" s="76"/>
      <c r="AY1495" s="76"/>
      <c r="AZ1495" s="76"/>
      <c r="BA1495" s="73"/>
      <c r="BB1495" s="73"/>
      <c r="BC1495" s="73"/>
      <c r="BD1495" s="73"/>
      <c r="BE1495" s="73"/>
      <c r="BF1495" s="73"/>
      <c r="BG1495" s="73"/>
      <c r="BH1495" s="73"/>
      <c r="BI1495" s="74"/>
      <c r="BJ1495" s="74"/>
      <c r="BK1495" s="74"/>
    </row>
    <row r="1496" spans="34:63" x14ac:dyDescent="0.25">
      <c r="AH1496" s="69"/>
      <c r="AI1496" s="70"/>
      <c r="AJ1496" s="70"/>
      <c r="AK1496" s="71"/>
      <c r="AL1496" s="70"/>
      <c r="AM1496" s="72"/>
      <c r="AN1496" s="70"/>
      <c r="AO1496" s="70"/>
      <c r="AP1496" s="75"/>
      <c r="AQ1496" s="75"/>
      <c r="AR1496" s="71"/>
      <c r="AS1496" s="75"/>
      <c r="AT1496" s="74"/>
      <c r="AU1496" s="73"/>
      <c r="AV1496" s="74"/>
      <c r="AW1496" s="74"/>
      <c r="AX1496" s="74"/>
      <c r="AY1496" s="74"/>
      <c r="AZ1496" s="74"/>
      <c r="BA1496" s="73"/>
      <c r="BB1496" s="73"/>
      <c r="BC1496" s="73"/>
      <c r="BD1496" s="73"/>
      <c r="BE1496" s="73"/>
      <c r="BF1496" s="73"/>
      <c r="BG1496" s="73"/>
      <c r="BH1496" s="73"/>
      <c r="BI1496" s="74"/>
      <c r="BJ1496" s="74"/>
      <c r="BK1496" s="75"/>
    </row>
    <row r="1497" spans="34:63" x14ac:dyDescent="0.25">
      <c r="AH1497" s="69"/>
      <c r="AI1497" s="70"/>
      <c r="AJ1497" s="70"/>
      <c r="AK1497" s="71"/>
      <c r="AL1497" s="70"/>
      <c r="AM1497" s="72"/>
      <c r="AN1497" s="70"/>
      <c r="AO1497" s="70"/>
      <c r="AP1497" s="75"/>
      <c r="AQ1497" s="71"/>
      <c r="AR1497" s="71"/>
      <c r="AS1497" s="74"/>
      <c r="AT1497" s="74"/>
      <c r="AU1497" s="73"/>
      <c r="AV1497" s="74"/>
      <c r="AW1497" s="75"/>
      <c r="AX1497" s="75"/>
      <c r="AY1497" s="75"/>
      <c r="AZ1497" s="75"/>
      <c r="BA1497" s="73"/>
      <c r="BB1497" s="73"/>
      <c r="BC1497" s="73"/>
      <c r="BD1497" s="73"/>
      <c r="BE1497" s="73"/>
      <c r="BF1497" s="73"/>
      <c r="BG1497" s="73"/>
      <c r="BH1497" s="73"/>
      <c r="BI1497" s="74"/>
      <c r="BJ1497" s="74"/>
      <c r="BK1497" s="74"/>
    </row>
    <row r="1498" spans="34:63" x14ac:dyDescent="0.25">
      <c r="AH1498" s="69"/>
      <c r="AI1498" s="70"/>
      <c r="AJ1498" s="70"/>
      <c r="AK1498" s="75"/>
      <c r="AL1498" s="70"/>
      <c r="AM1498" s="72"/>
      <c r="AN1498" s="70"/>
      <c r="AO1498" s="70"/>
      <c r="AP1498" s="73"/>
      <c r="AQ1498" s="73"/>
      <c r="AR1498" s="71"/>
      <c r="AS1498" s="73"/>
      <c r="AT1498" s="74"/>
      <c r="AU1498" s="73"/>
      <c r="AV1498" s="74"/>
      <c r="AW1498" s="73"/>
      <c r="AX1498" s="73"/>
      <c r="AY1498" s="73"/>
      <c r="AZ1498" s="73"/>
      <c r="BA1498" s="73"/>
      <c r="BB1498" s="73"/>
      <c r="BC1498" s="73"/>
      <c r="BD1498" s="73"/>
      <c r="BE1498" s="73"/>
      <c r="BF1498" s="73"/>
      <c r="BG1498" s="73"/>
      <c r="BH1498" s="73"/>
      <c r="BI1498" s="73"/>
      <c r="BJ1498" s="75"/>
      <c r="BK1498" s="73"/>
    </row>
    <row r="1499" spans="34:63" x14ac:dyDescent="0.25">
      <c r="AH1499" s="69"/>
      <c r="AI1499" s="70"/>
      <c r="AJ1499" s="70"/>
      <c r="AK1499" s="71"/>
      <c r="AL1499" s="70"/>
      <c r="AM1499" s="72"/>
      <c r="AN1499" s="70"/>
      <c r="AO1499" s="70"/>
      <c r="AP1499" s="77"/>
      <c r="AQ1499" s="71"/>
      <c r="AR1499" s="71"/>
      <c r="AS1499" s="74"/>
      <c r="AT1499" s="74"/>
      <c r="AU1499" s="73"/>
      <c r="AV1499" s="74"/>
      <c r="AW1499" s="74"/>
      <c r="AX1499" s="74"/>
      <c r="AY1499" s="74"/>
      <c r="AZ1499" s="74"/>
      <c r="BA1499" s="73"/>
      <c r="BB1499" s="73"/>
      <c r="BC1499" s="73"/>
      <c r="BD1499" s="73"/>
      <c r="BE1499" s="73"/>
      <c r="BF1499" s="73"/>
      <c r="BG1499" s="73"/>
      <c r="BH1499" s="73"/>
      <c r="BI1499" s="74"/>
      <c r="BJ1499" s="74"/>
      <c r="BK1499" s="74"/>
    </row>
    <row r="1500" spans="34:63" x14ac:dyDescent="0.25">
      <c r="AH1500" s="69"/>
      <c r="AI1500" s="70"/>
      <c r="AJ1500" s="70"/>
      <c r="AK1500" s="71"/>
      <c r="AL1500" s="70"/>
      <c r="AM1500" s="72"/>
      <c r="AN1500" s="70"/>
      <c r="AO1500" s="70"/>
      <c r="AP1500" s="73"/>
      <c r="AQ1500" s="71"/>
      <c r="AR1500" s="71"/>
      <c r="AS1500" s="74"/>
      <c r="AT1500" s="74"/>
      <c r="AU1500" s="73"/>
      <c r="AV1500" s="74"/>
      <c r="AW1500" s="75"/>
      <c r="AX1500" s="75"/>
      <c r="AY1500" s="75"/>
      <c r="AZ1500" s="75"/>
      <c r="BA1500" s="73"/>
      <c r="BB1500" s="73"/>
      <c r="BC1500" s="73"/>
      <c r="BD1500" s="73"/>
      <c r="BE1500" s="73"/>
      <c r="BF1500" s="73"/>
      <c r="BG1500" s="73"/>
      <c r="BH1500" s="73"/>
      <c r="BI1500" s="74"/>
      <c r="BJ1500" s="74"/>
      <c r="BK1500" s="74"/>
    </row>
    <row r="1501" spans="34:63" x14ac:dyDescent="0.25">
      <c r="AH1501" s="69"/>
      <c r="AI1501" s="70"/>
      <c r="AJ1501" s="70"/>
      <c r="AK1501" s="71"/>
      <c r="AL1501" s="70"/>
      <c r="AM1501" s="72"/>
      <c r="AN1501" s="70"/>
      <c r="AO1501" s="70"/>
      <c r="AP1501" s="75"/>
      <c r="AQ1501" s="71"/>
      <c r="AR1501" s="71"/>
      <c r="AS1501" s="74"/>
      <c r="AT1501" s="74"/>
      <c r="AU1501" s="73"/>
      <c r="AV1501" s="74"/>
      <c r="AW1501" s="74"/>
      <c r="AX1501" s="74"/>
      <c r="AY1501" s="74"/>
      <c r="AZ1501" s="74"/>
      <c r="BA1501" s="73"/>
      <c r="BB1501" s="73"/>
      <c r="BC1501" s="73"/>
      <c r="BD1501" s="73"/>
      <c r="BE1501" s="73"/>
      <c r="BF1501" s="73"/>
      <c r="BG1501" s="73"/>
      <c r="BH1501" s="73"/>
      <c r="BI1501" s="74"/>
      <c r="BJ1501" s="74"/>
      <c r="BK1501" s="74"/>
    </row>
    <row r="1502" spans="34:63" x14ac:dyDescent="0.25">
      <c r="AH1502" s="69"/>
      <c r="AI1502" s="70"/>
      <c r="AJ1502" s="70"/>
      <c r="AK1502" s="71"/>
      <c r="AL1502" s="70"/>
      <c r="AM1502" s="72"/>
      <c r="AN1502" s="70"/>
      <c r="AO1502" s="70"/>
      <c r="AP1502" s="75"/>
      <c r="AQ1502" s="71"/>
      <c r="AR1502" s="71"/>
      <c r="AS1502" s="74"/>
      <c r="AT1502" s="74"/>
      <c r="AU1502" s="73"/>
      <c r="AV1502" s="74"/>
      <c r="AW1502" s="73"/>
      <c r="AX1502" s="73"/>
      <c r="AY1502" s="73"/>
      <c r="AZ1502" s="73"/>
      <c r="BA1502" s="73"/>
      <c r="BB1502" s="73"/>
      <c r="BC1502" s="73"/>
      <c r="BD1502" s="73"/>
      <c r="BE1502" s="73"/>
      <c r="BF1502" s="73"/>
      <c r="BG1502" s="73"/>
      <c r="BH1502" s="73"/>
      <c r="BI1502" s="73"/>
      <c r="BJ1502" s="74"/>
      <c r="BK1502" s="74"/>
    </row>
    <row r="1503" spans="34:63" x14ac:dyDescent="0.25">
      <c r="AH1503" s="69"/>
      <c r="AI1503" s="70"/>
      <c r="AJ1503" s="70"/>
      <c r="AK1503" s="75"/>
      <c r="AL1503" s="70"/>
      <c r="AM1503" s="72"/>
      <c r="AN1503" s="70"/>
      <c r="AO1503" s="70"/>
      <c r="AP1503" s="75"/>
      <c r="AQ1503" s="75"/>
      <c r="AR1503" s="71"/>
      <c r="AS1503" s="75"/>
      <c r="AT1503" s="74"/>
      <c r="AU1503" s="73"/>
      <c r="AV1503" s="74"/>
      <c r="AW1503" s="73"/>
      <c r="AX1503" s="73"/>
      <c r="AY1503" s="73"/>
      <c r="AZ1503" s="73"/>
      <c r="BA1503" s="73"/>
      <c r="BB1503" s="73"/>
      <c r="BC1503" s="73"/>
      <c r="BD1503" s="73"/>
      <c r="BE1503" s="73"/>
      <c r="BF1503" s="73"/>
      <c r="BG1503" s="73"/>
      <c r="BH1503" s="73"/>
      <c r="BI1503" s="75"/>
      <c r="BJ1503" s="75"/>
      <c r="BK1503" s="75"/>
    </row>
    <row r="1504" spans="34:63" x14ac:dyDescent="0.25">
      <c r="AH1504" s="69"/>
      <c r="AI1504" s="70"/>
      <c r="AJ1504" s="70"/>
      <c r="AK1504" s="71"/>
      <c r="AL1504" s="70"/>
      <c r="AM1504" s="72"/>
      <c r="AN1504" s="70"/>
      <c r="AO1504" s="70"/>
      <c r="AP1504" s="75"/>
      <c r="AQ1504" s="77"/>
      <c r="AR1504" s="71"/>
      <c r="AS1504" s="74"/>
      <c r="AT1504" s="74"/>
      <c r="AU1504" s="73"/>
      <c r="AV1504" s="74"/>
      <c r="AW1504" s="76"/>
      <c r="AX1504" s="76"/>
      <c r="AY1504" s="76"/>
      <c r="AZ1504" s="76"/>
      <c r="BA1504" s="73"/>
      <c r="BB1504" s="73"/>
      <c r="BC1504" s="73"/>
      <c r="BD1504" s="73"/>
      <c r="BE1504" s="73"/>
      <c r="BF1504" s="73"/>
      <c r="BG1504" s="73"/>
      <c r="BH1504" s="73"/>
      <c r="BI1504" s="76"/>
      <c r="BJ1504" s="74"/>
      <c r="BK1504" s="74"/>
    </row>
    <row r="1505" spans="34:63" x14ac:dyDescent="0.25">
      <c r="AH1505" s="69"/>
      <c r="AI1505" s="70"/>
      <c r="AJ1505" s="70"/>
      <c r="AK1505" s="71"/>
      <c r="AL1505" s="70"/>
      <c r="AM1505" s="72"/>
      <c r="AN1505" s="70"/>
      <c r="AO1505" s="70"/>
      <c r="AP1505" s="75"/>
      <c r="AQ1505" s="71"/>
      <c r="AR1505" s="71"/>
      <c r="AS1505" s="74"/>
      <c r="AT1505" s="74"/>
      <c r="AU1505" s="73"/>
      <c r="AV1505" s="74"/>
      <c r="AW1505" s="74"/>
      <c r="AX1505" s="74"/>
      <c r="AY1505" s="74"/>
      <c r="AZ1505" s="74"/>
      <c r="BA1505" s="73"/>
      <c r="BB1505" s="73"/>
      <c r="BC1505" s="73"/>
      <c r="BD1505" s="73"/>
      <c r="BE1505" s="73"/>
      <c r="BF1505" s="73"/>
      <c r="BG1505" s="73"/>
      <c r="BH1505" s="73"/>
      <c r="BI1505" s="74"/>
      <c r="BJ1505" s="74"/>
      <c r="BK1505" s="74"/>
    </row>
    <row r="1506" spans="34:63" x14ac:dyDescent="0.25">
      <c r="AH1506" s="69"/>
      <c r="AI1506" s="70"/>
      <c r="AJ1506" s="70"/>
      <c r="AK1506" s="71"/>
      <c r="AL1506" s="70"/>
      <c r="AM1506" s="72"/>
      <c r="AN1506" s="70"/>
      <c r="AO1506" s="70"/>
      <c r="AP1506" s="77"/>
      <c r="AQ1506" s="71"/>
      <c r="AR1506" s="71"/>
      <c r="AS1506" s="74"/>
      <c r="AT1506" s="74"/>
      <c r="AU1506" s="73"/>
      <c r="AV1506" s="74"/>
      <c r="AW1506" s="73"/>
      <c r="AX1506" s="73"/>
      <c r="AY1506" s="73"/>
      <c r="AZ1506" s="73"/>
      <c r="BA1506" s="73"/>
      <c r="BB1506" s="73"/>
      <c r="BC1506" s="73"/>
      <c r="BD1506" s="73"/>
      <c r="BE1506" s="73"/>
      <c r="BF1506" s="73"/>
      <c r="BG1506" s="73"/>
      <c r="BH1506" s="73"/>
      <c r="BI1506" s="75"/>
      <c r="BJ1506" s="74"/>
      <c r="BK1506" s="74"/>
    </row>
    <row r="1507" spans="34:63" x14ac:dyDescent="0.25">
      <c r="AH1507" s="69"/>
      <c r="AI1507" s="70"/>
      <c r="AJ1507" s="70"/>
      <c r="AK1507" s="71"/>
      <c r="AL1507" s="70"/>
      <c r="AM1507" s="72"/>
      <c r="AN1507" s="70"/>
      <c r="AO1507" s="70"/>
      <c r="AP1507" s="77"/>
      <c r="AQ1507" s="77"/>
      <c r="AR1507" s="71"/>
      <c r="AS1507" s="76"/>
      <c r="AT1507" s="74"/>
      <c r="AU1507" s="73"/>
      <c r="AV1507" s="74"/>
      <c r="AW1507" s="76"/>
      <c r="AX1507" s="76"/>
      <c r="AY1507" s="76"/>
      <c r="AZ1507" s="76"/>
      <c r="BA1507" s="75"/>
      <c r="BB1507" s="75"/>
      <c r="BC1507" s="73"/>
      <c r="BD1507" s="73"/>
      <c r="BE1507" s="73"/>
      <c r="BF1507" s="73"/>
      <c r="BG1507" s="73"/>
      <c r="BH1507" s="73"/>
      <c r="BI1507" s="76"/>
      <c r="BJ1507" s="74"/>
      <c r="BK1507" s="76"/>
    </row>
    <row r="1508" spans="34:63" x14ac:dyDescent="0.25">
      <c r="AH1508" s="69"/>
      <c r="AI1508" s="70"/>
      <c r="AJ1508" s="70"/>
      <c r="AK1508" s="71"/>
      <c r="AL1508" s="70"/>
      <c r="AM1508" s="72"/>
      <c r="AN1508" s="70"/>
      <c r="AO1508" s="70"/>
      <c r="AP1508" s="71"/>
      <c r="AQ1508" s="75"/>
      <c r="AR1508" s="71"/>
      <c r="AS1508" s="75"/>
      <c r="AT1508" s="74"/>
      <c r="AU1508" s="73"/>
      <c r="AV1508" s="74"/>
      <c r="AW1508" s="75"/>
      <c r="AX1508" s="75"/>
      <c r="AY1508" s="75"/>
      <c r="AZ1508" s="75"/>
      <c r="BA1508" s="76"/>
      <c r="BB1508" s="76"/>
      <c r="BC1508" s="73"/>
      <c r="BD1508" s="73"/>
      <c r="BE1508" s="73"/>
      <c r="BF1508" s="73"/>
      <c r="BG1508" s="73"/>
      <c r="BH1508" s="73"/>
      <c r="BI1508" s="75"/>
      <c r="BJ1508" s="74"/>
      <c r="BK1508" s="75"/>
    </row>
    <row r="1509" spans="34:63" x14ac:dyDescent="0.25">
      <c r="AH1509" s="69"/>
      <c r="AI1509" s="70"/>
      <c r="AJ1509" s="70"/>
      <c r="AK1509" s="71"/>
      <c r="AL1509" s="70"/>
      <c r="AM1509" s="72"/>
      <c r="AN1509" s="70"/>
      <c r="AO1509" s="70"/>
      <c r="AP1509" s="71"/>
      <c r="AQ1509" s="71"/>
      <c r="AR1509" s="71"/>
      <c r="AS1509" s="74"/>
      <c r="AT1509" s="74"/>
      <c r="AU1509" s="73"/>
      <c r="AV1509" s="74"/>
      <c r="AW1509" s="74"/>
      <c r="AX1509" s="74"/>
      <c r="AY1509" s="74"/>
      <c r="AZ1509" s="74"/>
      <c r="BA1509" s="73"/>
      <c r="BB1509" s="73"/>
      <c r="BC1509" s="73"/>
      <c r="BD1509" s="73"/>
      <c r="BE1509" s="73"/>
      <c r="BF1509" s="73"/>
      <c r="BG1509" s="73"/>
      <c r="BH1509" s="73"/>
      <c r="BI1509" s="74"/>
      <c r="BJ1509" s="74"/>
      <c r="BK1509" s="74"/>
    </row>
    <row r="1510" spans="34:63" x14ac:dyDescent="0.25">
      <c r="AH1510" s="69"/>
      <c r="AI1510" s="70"/>
      <c r="AJ1510" s="70"/>
      <c r="AK1510" s="71"/>
      <c r="AL1510" s="70"/>
      <c r="AM1510" s="72"/>
      <c r="AN1510" s="70"/>
      <c r="AO1510" s="70"/>
      <c r="AP1510" s="75"/>
      <c r="AQ1510" s="75"/>
      <c r="AR1510" s="71"/>
      <c r="AS1510" s="75"/>
      <c r="AT1510" s="74"/>
      <c r="AU1510" s="73"/>
      <c r="AV1510" s="74"/>
      <c r="AW1510" s="75"/>
      <c r="AX1510" s="75"/>
      <c r="AY1510" s="75"/>
      <c r="AZ1510" s="75"/>
      <c r="BA1510" s="73"/>
      <c r="BB1510" s="73"/>
      <c r="BC1510" s="73"/>
      <c r="BD1510" s="73"/>
      <c r="BE1510" s="73"/>
      <c r="BF1510" s="73"/>
      <c r="BG1510" s="73"/>
      <c r="BH1510" s="73"/>
      <c r="BI1510" s="75"/>
      <c r="BJ1510" s="74"/>
      <c r="BK1510" s="75"/>
    </row>
    <row r="1511" spans="34:63" x14ac:dyDescent="0.25">
      <c r="AH1511" s="69"/>
      <c r="AI1511" s="70"/>
      <c r="AJ1511" s="70"/>
      <c r="AK1511" s="71"/>
      <c r="AL1511" s="70"/>
      <c r="AM1511" s="72"/>
      <c r="AN1511" s="70"/>
      <c r="AO1511" s="70"/>
      <c r="AP1511" s="77"/>
      <c r="AQ1511" s="77"/>
      <c r="AR1511" s="71"/>
      <c r="AS1511" s="76"/>
      <c r="AT1511" s="74"/>
      <c r="AU1511" s="73"/>
      <c r="AV1511" s="74"/>
      <c r="AW1511" s="73"/>
      <c r="AX1511" s="73"/>
      <c r="AY1511" s="73"/>
      <c r="AZ1511" s="73"/>
      <c r="BA1511" s="73"/>
      <c r="BB1511" s="73"/>
      <c r="BC1511" s="73"/>
      <c r="BD1511" s="73"/>
      <c r="BE1511" s="73"/>
      <c r="BF1511" s="73"/>
      <c r="BG1511" s="73"/>
      <c r="BH1511" s="73"/>
      <c r="BI1511" s="76"/>
      <c r="BJ1511" s="74"/>
      <c r="BK1511" s="76"/>
    </row>
    <row r="1512" spans="34:63" x14ac:dyDescent="0.25">
      <c r="AH1512" s="69"/>
      <c r="AI1512" s="70"/>
      <c r="AJ1512" s="70"/>
      <c r="AK1512" s="71"/>
      <c r="AL1512" s="70"/>
      <c r="AM1512" s="72"/>
      <c r="AN1512" s="70"/>
      <c r="AO1512" s="70"/>
      <c r="AP1512" s="71"/>
      <c r="AQ1512" s="75"/>
      <c r="AR1512" s="71"/>
      <c r="AS1512" s="74"/>
      <c r="AT1512" s="74"/>
      <c r="AU1512" s="73"/>
      <c r="AV1512" s="74"/>
      <c r="AW1512" s="73"/>
      <c r="AX1512" s="73"/>
      <c r="AY1512" s="73"/>
      <c r="AZ1512" s="73"/>
      <c r="BA1512" s="73"/>
      <c r="BB1512" s="73"/>
      <c r="BC1512" s="73"/>
      <c r="BD1512" s="73"/>
      <c r="BE1512" s="73"/>
      <c r="BF1512" s="73"/>
      <c r="BG1512" s="73"/>
      <c r="BH1512" s="73"/>
      <c r="BI1512" s="73"/>
      <c r="BJ1512" s="74"/>
      <c r="BK1512" s="74"/>
    </row>
    <row r="1513" spans="34:63" x14ac:dyDescent="0.25">
      <c r="AH1513" s="69"/>
      <c r="AI1513" s="70"/>
      <c r="AJ1513" s="70"/>
      <c r="AK1513" s="71"/>
      <c r="AL1513" s="70"/>
      <c r="AM1513" s="72"/>
      <c r="AN1513" s="70"/>
      <c r="AO1513" s="70"/>
      <c r="AP1513" s="77"/>
      <c r="AQ1513" s="75"/>
      <c r="AR1513" s="71"/>
      <c r="AS1513" s="74"/>
      <c r="AT1513" s="74"/>
      <c r="AU1513" s="73"/>
      <c r="AV1513" s="74"/>
      <c r="AW1513" s="75"/>
      <c r="AX1513" s="75"/>
      <c r="AY1513" s="75"/>
      <c r="AZ1513" s="75"/>
      <c r="BA1513" s="73"/>
      <c r="BB1513" s="73"/>
      <c r="BC1513" s="73"/>
      <c r="BD1513" s="73"/>
      <c r="BE1513" s="73"/>
      <c r="BF1513" s="73"/>
      <c r="BG1513" s="73"/>
      <c r="BH1513" s="73"/>
      <c r="BI1513" s="75"/>
      <c r="BJ1513" s="74"/>
      <c r="BK1513" s="74"/>
    </row>
    <row r="1514" spans="34:63" x14ac:dyDescent="0.25">
      <c r="AH1514" s="69"/>
      <c r="AI1514" s="70"/>
      <c r="AJ1514" s="70"/>
      <c r="AK1514" s="71"/>
      <c r="AL1514" s="70"/>
      <c r="AM1514" s="72"/>
      <c r="AN1514" s="70"/>
      <c r="AO1514" s="70"/>
      <c r="AP1514" s="77"/>
      <c r="AQ1514" s="75"/>
      <c r="AR1514" s="71"/>
      <c r="AS1514" s="74"/>
      <c r="AT1514" s="74"/>
      <c r="AU1514" s="73"/>
      <c r="AV1514" s="74"/>
      <c r="AW1514" s="75"/>
      <c r="AX1514" s="75"/>
      <c r="AY1514" s="75"/>
      <c r="AZ1514" s="75"/>
      <c r="BA1514" s="73"/>
      <c r="BB1514" s="73"/>
      <c r="BC1514" s="73"/>
      <c r="BD1514" s="73"/>
      <c r="BE1514" s="73"/>
      <c r="BF1514" s="73"/>
      <c r="BG1514" s="73"/>
      <c r="BH1514" s="73"/>
      <c r="BI1514" s="75"/>
      <c r="BJ1514" s="74"/>
      <c r="BK1514" s="74"/>
    </row>
    <row r="1515" spans="34:63" x14ac:dyDescent="0.25">
      <c r="AH1515" s="69"/>
      <c r="AI1515" s="70"/>
      <c r="AJ1515" s="70"/>
      <c r="AK1515" s="71"/>
      <c r="AL1515" s="70"/>
      <c r="AM1515" s="72"/>
      <c r="AN1515" s="70"/>
      <c r="AO1515" s="70"/>
      <c r="AP1515" s="75"/>
      <c r="AQ1515" s="71"/>
      <c r="AR1515" s="71"/>
      <c r="AS1515" s="74"/>
      <c r="AT1515" s="74"/>
      <c r="AU1515" s="73"/>
      <c r="AV1515" s="74"/>
      <c r="AW1515" s="75"/>
      <c r="AX1515" s="75"/>
      <c r="AY1515" s="75"/>
      <c r="AZ1515" s="75"/>
      <c r="BA1515" s="73"/>
      <c r="BB1515" s="73"/>
      <c r="BC1515" s="73"/>
      <c r="BD1515" s="73"/>
      <c r="BE1515" s="73"/>
      <c r="BF1515" s="73"/>
      <c r="BG1515" s="73"/>
      <c r="BH1515" s="73"/>
      <c r="BI1515" s="74"/>
      <c r="BJ1515" s="74"/>
      <c r="BK1515" s="74"/>
    </row>
    <row r="1516" spans="34:63" x14ac:dyDescent="0.25">
      <c r="AH1516" s="69"/>
      <c r="AI1516" s="70"/>
      <c r="AJ1516" s="70"/>
      <c r="AK1516" s="71"/>
      <c r="AL1516" s="70"/>
      <c r="AM1516" s="72"/>
      <c r="AN1516" s="70"/>
      <c r="AO1516" s="70"/>
      <c r="AP1516" s="77"/>
      <c r="AQ1516" s="77"/>
      <c r="AR1516" s="71"/>
      <c r="AS1516" s="76"/>
      <c r="AT1516" s="74"/>
      <c r="AU1516" s="73"/>
      <c r="AV1516" s="74"/>
      <c r="AW1516" s="74"/>
      <c r="AX1516" s="74"/>
      <c r="AY1516" s="74"/>
      <c r="AZ1516" s="74"/>
      <c r="BA1516" s="73"/>
      <c r="BB1516" s="73"/>
      <c r="BC1516" s="73"/>
      <c r="BD1516" s="73"/>
      <c r="BE1516" s="73"/>
      <c r="BF1516" s="73"/>
      <c r="BG1516" s="73"/>
      <c r="BH1516" s="73"/>
      <c r="BI1516" s="74"/>
      <c r="BJ1516" s="74"/>
      <c r="BK1516" s="76"/>
    </row>
    <row r="1517" spans="34:63" x14ac:dyDescent="0.25">
      <c r="AH1517" s="69"/>
      <c r="AI1517" s="70"/>
      <c r="AJ1517" s="70"/>
      <c r="AK1517" s="71"/>
      <c r="AL1517" s="70"/>
      <c r="AM1517" s="72"/>
      <c r="AN1517" s="70"/>
      <c r="AO1517" s="70"/>
      <c r="AP1517" s="77"/>
      <c r="AQ1517" s="77"/>
      <c r="AR1517" s="71"/>
      <c r="AS1517" s="76"/>
      <c r="AT1517" s="74"/>
      <c r="AU1517" s="73"/>
      <c r="AV1517" s="74"/>
      <c r="AW1517" s="74"/>
      <c r="AX1517" s="74"/>
      <c r="AY1517" s="74"/>
      <c r="AZ1517" s="74"/>
      <c r="BA1517" s="73"/>
      <c r="BB1517" s="73"/>
      <c r="BC1517" s="73"/>
      <c r="BD1517" s="73"/>
      <c r="BE1517" s="73"/>
      <c r="BF1517" s="73"/>
      <c r="BG1517" s="73"/>
      <c r="BH1517" s="73"/>
      <c r="BI1517" s="74"/>
      <c r="BJ1517" s="74"/>
      <c r="BK1517" s="76"/>
    </row>
    <row r="1518" spans="34:63" x14ac:dyDescent="0.25">
      <c r="AH1518" s="69"/>
      <c r="AI1518" s="70"/>
      <c r="AJ1518" s="70"/>
      <c r="AK1518" s="71"/>
      <c r="AL1518" s="70"/>
      <c r="AM1518" s="72"/>
      <c r="AN1518" s="70"/>
      <c r="AO1518" s="70"/>
      <c r="AP1518" s="71"/>
      <c r="AQ1518" s="71"/>
      <c r="AR1518" s="71"/>
      <c r="AS1518" s="74"/>
      <c r="AT1518" s="74"/>
      <c r="AU1518" s="73"/>
      <c r="AV1518" s="74"/>
      <c r="AW1518" s="76"/>
      <c r="AX1518" s="76"/>
      <c r="AY1518" s="76"/>
      <c r="AZ1518" s="76"/>
      <c r="BA1518" s="73"/>
      <c r="BB1518" s="73"/>
      <c r="BC1518" s="73"/>
      <c r="BD1518" s="73"/>
      <c r="BE1518" s="73"/>
      <c r="BF1518" s="73"/>
      <c r="BG1518" s="73"/>
      <c r="BH1518" s="73"/>
      <c r="BI1518" s="76"/>
      <c r="BJ1518" s="74"/>
      <c r="BK1518" s="74"/>
    </row>
    <row r="1519" spans="34:63" x14ac:dyDescent="0.25">
      <c r="AH1519" s="69"/>
      <c r="AI1519" s="70"/>
      <c r="AJ1519" s="70"/>
      <c r="AK1519" s="71"/>
      <c r="AL1519" s="70"/>
      <c r="AM1519" s="72"/>
      <c r="AN1519" s="70"/>
      <c r="AO1519" s="70"/>
      <c r="AP1519" s="77"/>
      <c r="AQ1519" s="77"/>
      <c r="AR1519" s="71"/>
      <c r="AS1519" s="76"/>
      <c r="AT1519" s="74"/>
      <c r="AU1519" s="73"/>
      <c r="AV1519" s="74"/>
      <c r="AW1519" s="76"/>
      <c r="AX1519" s="76"/>
      <c r="AY1519" s="76"/>
      <c r="AZ1519" s="76"/>
      <c r="BA1519" s="76"/>
      <c r="BB1519" s="76"/>
      <c r="BC1519" s="73"/>
      <c r="BD1519" s="73"/>
      <c r="BE1519" s="73"/>
      <c r="BF1519" s="73"/>
      <c r="BG1519" s="73"/>
      <c r="BH1519" s="73"/>
      <c r="BI1519" s="76"/>
      <c r="BJ1519" s="74"/>
      <c r="BK1519" s="76"/>
    </row>
    <row r="1520" spans="34:63" x14ac:dyDescent="0.25">
      <c r="AH1520" s="69"/>
      <c r="AI1520" s="70"/>
      <c r="AJ1520" s="70"/>
      <c r="AK1520" s="71"/>
      <c r="AL1520" s="70"/>
      <c r="AM1520" s="72"/>
      <c r="AN1520" s="70"/>
      <c r="AO1520" s="70"/>
      <c r="AP1520" s="77"/>
      <c r="AQ1520" s="77"/>
      <c r="AR1520" s="71"/>
      <c r="AS1520" s="76"/>
      <c r="AT1520" s="74"/>
      <c r="AU1520" s="73"/>
      <c r="AV1520" s="74"/>
      <c r="AW1520" s="75"/>
      <c r="AX1520" s="75"/>
      <c r="AY1520" s="75"/>
      <c r="AZ1520" s="75"/>
      <c r="BA1520" s="73"/>
      <c r="BB1520" s="73"/>
      <c r="BC1520" s="73"/>
      <c r="BD1520" s="73"/>
      <c r="BE1520" s="73"/>
      <c r="BF1520" s="73"/>
      <c r="BG1520" s="73"/>
      <c r="BH1520" s="73"/>
      <c r="BI1520" s="75"/>
      <c r="BJ1520" s="74"/>
      <c r="BK1520" s="76"/>
    </row>
    <row r="1521" spans="34:63" x14ac:dyDescent="0.25">
      <c r="AH1521" s="69"/>
      <c r="AI1521" s="70"/>
      <c r="AJ1521" s="70"/>
      <c r="AK1521" s="71"/>
      <c r="AL1521" s="70"/>
      <c r="AM1521" s="72"/>
      <c r="AN1521" s="70"/>
      <c r="AO1521" s="70"/>
      <c r="AP1521" s="75"/>
      <c r="AQ1521" s="71"/>
      <c r="AR1521" s="71"/>
      <c r="AS1521" s="74"/>
      <c r="AT1521" s="74"/>
      <c r="AU1521" s="73"/>
      <c r="AV1521" s="74"/>
      <c r="AW1521" s="75"/>
      <c r="AX1521" s="75"/>
      <c r="AY1521" s="75"/>
      <c r="AZ1521" s="75"/>
      <c r="BA1521" s="73"/>
      <c r="BB1521" s="73"/>
      <c r="BC1521" s="73"/>
      <c r="BD1521" s="73"/>
      <c r="BE1521" s="73"/>
      <c r="BF1521" s="73"/>
      <c r="BG1521" s="73"/>
      <c r="BH1521" s="73"/>
      <c r="BI1521" s="74"/>
      <c r="BJ1521" s="74"/>
      <c r="BK1521" s="74"/>
    </row>
    <row r="1522" spans="34:63" x14ac:dyDescent="0.25">
      <c r="AH1522" s="69"/>
      <c r="AI1522" s="70"/>
      <c r="AJ1522" s="70"/>
      <c r="AK1522" s="71"/>
      <c r="AL1522" s="70"/>
      <c r="AM1522" s="72"/>
      <c r="AN1522" s="70"/>
      <c r="AO1522" s="70"/>
      <c r="AP1522" s="75"/>
      <c r="AQ1522" s="75"/>
      <c r="AR1522" s="71"/>
      <c r="AS1522" s="75"/>
      <c r="AT1522" s="74"/>
      <c r="AU1522" s="73"/>
      <c r="AV1522" s="74"/>
      <c r="AW1522" s="75"/>
      <c r="AX1522" s="75"/>
      <c r="AY1522" s="75"/>
      <c r="AZ1522" s="75"/>
      <c r="BA1522" s="73"/>
      <c r="BB1522" s="73"/>
      <c r="BC1522" s="73"/>
      <c r="BD1522" s="73"/>
      <c r="BE1522" s="73"/>
      <c r="BF1522" s="73"/>
      <c r="BG1522" s="73"/>
      <c r="BH1522" s="73"/>
      <c r="BI1522" s="74"/>
      <c r="BJ1522" s="74"/>
      <c r="BK1522" s="75"/>
    </row>
    <row r="1523" spans="34:63" x14ac:dyDescent="0.25">
      <c r="AH1523" s="69"/>
      <c r="AI1523" s="70"/>
      <c r="AJ1523" s="70"/>
      <c r="AK1523" s="71"/>
      <c r="AL1523" s="70"/>
      <c r="AM1523" s="72"/>
      <c r="AN1523" s="70"/>
      <c r="AO1523" s="70"/>
      <c r="AP1523" s="75"/>
      <c r="AQ1523" s="77"/>
      <c r="AR1523" s="71"/>
      <c r="AS1523" s="74"/>
      <c r="AT1523" s="74"/>
      <c r="AU1523" s="73"/>
      <c r="AV1523" s="74"/>
      <c r="AW1523" s="73"/>
      <c r="AX1523" s="73"/>
      <c r="AY1523" s="73"/>
      <c r="AZ1523" s="73"/>
      <c r="BA1523" s="73"/>
      <c r="BB1523" s="73"/>
      <c r="BC1523" s="73"/>
      <c r="BD1523" s="73"/>
      <c r="BE1523" s="73"/>
      <c r="BF1523" s="73"/>
      <c r="BG1523" s="73"/>
      <c r="BH1523" s="73"/>
      <c r="BI1523" s="76"/>
      <c r="BJ1523" s="74"/>
      <c r="BK1523" s="74"/>
    </row>
    <row r="1524" spans="34:63" x14ac:dyDescent="0.25">
      <c r="AH1524" s="69"/>
      <c r="AI1524" s="70"/>
      <c r="AJ1524" s="70"/>
      <c r="AK1524" s="71"/>
      <c r="AL1524" s="70"/>
      <c r="AM1524" s="72"/>
      <c r="AN1524" s="70"/>
      <c r="AO1524" s="70"/>
      <c r="AP1524" s="75"/>
      <c r="AQ1524" s="71"/>
      <c r="AR1524" s="71"/>
      <c r="AS1524" s="74"/>
      <c r="AT1524" s="74"/>
      <c r="AU1524" s="73"/>
      <c r="AV1524" s="74"/>
      <c r="AW1524" s="73"/>
      <c r="AX1524" s="73"/>
      <c r="AY1524" s="73"/>
      <c r="AZ1524" s="73"/>
      <c r="BA1524" s="73"/>
      <c r="BB1524" s="73"/>
      <c r="BC1524" s="73"/>
      <c r="BD1524" s="73"/>
      <c r="BE1524" s="73"/>
      <c r="BF1524" s="73"/>
      <c r="BG1524" s="73"/>
      <c r="BH1524" s="73"/>
      <c r="BI1524" s="73"/>
      <c r="BJ1524" s="74"/>
      <c r="BK1524" s="74"/>
    </row>
    <row r="1525" spans="34:63" x14ac:dyDescent="0.25">
      <c r="AH1525" s="69"/>
      <c r="AI1525" s="70"/>
      <c r="AJ1525" s="70"/>
      <c r="AK1525" s="71"/>
      <c r="AL1525" s="70"/>
      <c r="AM1525" s="72"/>
      <c r="AN1525" s="70"/>
      <c r="AO1525" s="70"/>
      <c r="AP1525" s="71"/>
      <c r="AQ1525" s="71"/>
      <c r="AR1525" s="71"/>
      <c r="AS1525" s="74"/>
      <c r="AT1525" s="74"/>
      <c r="AU1525" s="73"/>
      <c r="AV1525" s="74"/>
      <c r="AW1525" s="76"/>
      <c r="AX1525" s="76"/>
      <c r="AY1525" s="76"/>
      <c r="AZ1525" s="76"/>
      <c r="BA1525" s="75"/>
      <c r="BB1525" s="75"/>
      <c r="BC1525" s="73"/>
      <c r="BD1525" s="73"/>
      <c r="BE1525" s="73"/>
      <c r="BF1525" s="73"/>
      <c r="BG1525" s="73"/>
      <c r="BH1525" s="73"/>
      <c r="BI1525" s="76"/>
      <c r="BJ1525" s="74"/>
      <c r="BK1525" s="74"/>
    </row>
    <row r="1526" spans="34:63" x14ac:dyDescent="0.25">
      <c r="AH1526" s="69"/>
      <c r="AI1526" s="70"/>
      <c r="AJ1526" s="70"/>
      <c r="AK1526" s="71"/>
      <c r="AL1526" s="70"/>
      <c r="AM1526" s="72"/>
      <c r="AN1526" s="70"/>
      <c r="AO1526" s="70"/>
      <c r="AP1526" s="73"/>
      <c r="AQ1526" s="73"/>
      <c r="AR1526" s="71"/>
      <c r="AS1526" s="73"/>
      <c r="AT1526" s="74"/>
      <c r="AU1526" s="73"/>
      <c r="AV1526" s="74"/>
      <c r="AW1526" s="76"/>
      <c r="AX1526" s="76"/>
      <c r="AY1526" s="76"/>
      <c r="AZ1526" s="76"/>
      <c r="BA1526" s="73"/>
      <c r="BB1526" s="73"/>
      <c r="BC1526" s="73"/>
      <c r="BD1526" s="73"/>
      <c r="BE1526" s="73"/>
      <c r="BF1526" s="73"/>
      <c r="BG1526" s="73"/>
      <c r="BH1526" s="73"/>
      <c r="BI1526" s="76"/>
      <c r="BJ1526" s="74"/>
      <c r="BK1526" s="73"/>
    </row>
    <row r="1527" spans="34:63" x14ac:dyDescent="0.25">
      <c r="AH1527" s="69"/>
      <c r="AI1527" s="70"/>
      <c r="AJ1527" s="70"/>
      <c r="AK1527" s="71"/>
      <c r="AL1527" s="70"/>
      <c r="AM1527" s="72"/>
      <c r="AN1527" s="70"/>
      <c r="AO1527" s="70"/>
      <c r="AP1527" s="73"/>
      <c r="AQ1527" s="77"/>
      <c r="AR1527" s="71"/>
      <c r="AS1527" s="76"/>
      <c r="AT1527" s="74"/>
      <c r="AU1527" s="73"/>
      <c r="AV1527" s="74"/>
      <c r="AW1527" s="73"/>
      <c r="AX1527" s="73"/>
      <c r="AY1527" s="73"/>
      <c r="AZ1527" s="73"/>
      <c r="BA1527" s="73"/>
      <c r="BB1527" s="73"/>
      <c r="BC1527" s="73"/>
      <c r="BD1527" s="73"/>
      <c r="BE1527" s="73"/>
      <c r="BF1527" s="73"/>
      <c r="BG1527" s="73"/>
      <c r="BH1527" s="73"/>
      <c r="BI1527" s="73"/>
      <c r="BJ1527" s="74"/>
      <c r="BK1527" s="76"/>
    </row>
    <row r="1528" spans="34:63" x14ac:dyDescent="0.25">
      <c r="AH1528" s="69"/>
      <c r="AI1528" s="70"/>
      <c r="AJ1528" s="70"/>
      <c r="AK1528" s="71"/>
      <c r="AL1528" s="70"/>
      <c r="AM1528" s="72"/>
      <c r="AN1528" s="70"/>
      <c r="AO1528" s="70"/>
      <c r="AP1528" s="77"/>
      <c r="AQ1528" s="77"/>
      <c r="AR1528" s="71"/>
      <c r="AS1528" s="76"/>
      <c r="AT1528" s="74"/>
      <c r="AU1528" s="73"/>
      <c r="AV1528" s="74"/>
      <c r="AW1528" s="74"/>
      <c r="AX1528" s="74"/>
      <c r="AY1528" s="74"/>
      <c r="AZ1528" s="74"/>
      <c r="BA1528" s="73"/>
      <c r="BB1528" s="73"/>
      <c r="BC1528" s="73"/>
      <c r="BD1528" s="73"/>
      <c r="BE1528" s="73"/>
      <c r="BF1528" s="73"/>
      <c r="BG1528" s="73"/>
      <c r="BH1528" s="73"/>
      <c r="BI1528" s="74"/>
      <c r="BJ1528" s="74"/>
      <c r="BK1528" s="76"/>
    </row>
    <row r="1529" spans="34:63" x14ac:dyDescent="0.25">
      <c r="AH1529" s="69"/>
      <c r="AI1529" s="70"/>
      <c r="AJ1529" s="70"/>
      <c r="AK1529" s="71"/>
      <c r="AL1529" s="70"/>
      <c r="AM1529" s="72"/>
      <c r="AN1529" s="70"/>
      <c r="AO1529" s="70"/>
      <c r="AP1529" s="77"/>
      <c r="AQ1529" s="71"/>
      <c r="AR1529" s="71"/>
      <c r="AS1529" s="74"/>
      <c r="AT1529" s="74"/>
      <c r="AU1529" s="73"/>
      <c r="AV1529" s="74"/>
      <c r="AW1529" s="75"/>
      <c r="AX1529" s="75"/>
      <c r="AY1529" s="75"/>
      <c r="AZ1529" s="75"/>
      <c r="BA1529" s="73"/>
      <c r="BB1529" s="73"/>
      <c r="BC1529" s="73"/>
      <c r="BD1529" s="73"/>
      <c r="BE1529" s="73"/>
      <c r="BF1529" s="73"/>
      <c r="BG1529" s="73"/>
      <c r="BH1529" s="73"/>
      <c r="BI1529" s="75"/>
      <c r="BJ1529" s="74"/>
      <c r="BK1529" s="74"/>
    </row>
    <row r="1530" spans="34:63" x14ac:dyDescent="0.25">
      <c r="AH1530" s="69"/>
      <c r="AI1530" s="70"/>
      <c r="AJ1530" s="70"/>
      <c r="AK1530" s="71"/>
      <c r="AL1530" s="70"/>
      <c r="AM1530" s="72"/>
      <c r="AN1530" s="70"/>
      <c r="AO1530" s="70"/>
      <c r="AP1530" s="77"/>
      <c r="AQ1530" s="77"/>
      <c r="AR1530" s="71"/>
      <c r="AS1530" s="76"/>
      <c r="AT1530" s="74"/>
      <c r="AU1530" s="73"/>
      <c r="AV1530" s="74"/>
      <c r="AW1530" s="76"/>
      <c r="AX1530" s="76"/>
      <c r="AY1530" s="76"/>
      <c r="AZ1530" s="76"/>
      <c r="BA1530" s="73"/>
      <c r="BB1530" s="73"/>
      <c r="BC1530" s="73"/>
      <c r="BD1530" s="73"/>
      <c r="BE1530" s="73"/>
      <c r="BF1530" s="73"/>
      <c r="BG1530" s="73"/>
      <c r="BH1530" s="73"/>
      <c r="BI1530" s="76"/>
      <c r="BJ1530" s="74"/>
      <c r="BK1530" s="76"/>
    </row>
    <row r="1531" spans="34:63" x14ac:dyDescent="0.25">
      <c r="AH1531" s="69"/>
      <c r="AI1531" s="70"/>
      <c r="AJ1531" s="70"/>
      <c r="AK1531" s="71"/>
      <c r="AL1531" s="70"/>
      <c r="AM1531" s="72"/>
      <c r="AN1531" s="70"/>
      <c r="AO1531" s="70"/>
      <c r="AP1531" s="73"/>
      <c r="AQ1531" s="75"/>
      <c r="AR1531" s="71"/>
      <c r="AS1531" s="75"/>
      <c r="AT1531" s="74"/>
      <c r="AU1531" s="73"/>
      <c r="AV1531" s="74"/>
      <c r="AW1531" s="74"/>
      <c r="AX1531" s="74"/>
      <c r="AY1531" s="74"/>
      <c r="AZ1531" s="74"/>
      <c r="BA1531" s="73"/>
      <c r="BB1531" s="73"/>
      <c r="BC1531" s="73"/>
      <c r="BD1531" s="73"/>
      <c r="BE1531" s="73"/>
      <c r="BF1531" s="73"/>
      <c r="BG1531" s="73"/>
      <c r="BH1531" s="73"/>
      <c r="BI1531" s="74"/>
      <c r="BJ1531" s="74"/>
      <c r="BK1531" s="75"/>
    </row>
    <row r="1532" spans="34:63" x14ac:dyDescent="0.25">
      <c r="AH1532" s="69"/>
      <c r="AI1532" s="70"/>
      <c r="AJ1532" s="70"/>
      <c r="AK1532" s="71"/>
      <c r="AL1532" s="70"/>
      <c r="AM1532" s="72"/>
      <c r="AN1532" s="70"/>
      <c r="AO1532" s="70"/>
      <c r="AP1532" s="73"/>
      <c r="AQ1532" s="71"/>
      <c r="AR1532" s="71"/>
      <c r="AS1532" s="74"/>
      <c r="AT1532" s="74"/>
      <c r="AU1532" s="73"/>
      <c r="AV1532" s="74"/>
      <c r="AW1532" s="74"/>
      <c r="AX1532" s="74"/>
      <c r="AY1532" s="74"/>
      <c r="AZ1532" s="74"/>
      <c r="BA1532" s="73"/>
      <c r="BB1532" s="73"/>
      <c r="BC1532" s="73"/>
      <c r="BD1532" s="73"/>
      <c r="BE1532" s="73"/>
      <c r="BF1532" s="73"/>
      <c r="BG1532" s="73"/>
      <c r="BH1532" s="73"/>
      <c r="BI1532" s="74"/>
      <c r="BJ1532" s="74"/>
      <c r="BK1532" s="74"/>
    </row>
    <row r="1533" spans="34:63" x14ac:dyDescent="0.25">
      <c r="AH1533" s="69"/>
      <c r="AI1533" s="70"/>
      <c r="AJ1533" s="70"/>
      <c r="AK1533" s="71"/>
      <c r="AL1533" s="70"/>
      <c r="AM1533" s="72"/>
      <c r="AN1533" s="70"/>
      <c r="AO1533" s="70"/>
      <c r="AP1533" s="73"/>
      <c r="AQ1533" s="73"/>
      <c r="AR1533" s="71"/>
      <c r="AS1533" s="73"/>
      <c r="AT1533" s="74"/>
      <c r="AU1533" s="73"/>
      <c r="AV1533" s="74"/>
      <c r="AW1533" s="75"/>
      <c r="AX1533" s="75"/>
      <c r="AY1533" s="75"/>
      <c r="AZ1533" s="75"/>
      <c r="BA1533" s="73"/>
      <c r="BB1533" s="73"/>
      <c r="BC1533" s="73"/>
      <c r="BD1533" s="73"/>
      <c r="BE1533" s="73"/>
      <c r="BF1533" s="73"/>
      <c r="BG1533" s="73"/>
      <c r="BH1533" s="73"/>
      <c r="BI1533" s="75"/>
      <c r="BJ1533" s="74"/>
      <c r="BK1533" s="73"/>
    </row>
    <row r="1534" spans="34:63" x14ac:dyDescent="0.25">
      <c r="AH1534" s="69"/>
      <c r="AI1534" s="70"/>
      <c r="AJ1534" s="70"/>
      <c r="AK1534" s="71"/>
      <c r="AL1534" s="70"/>
      <c r="AM1534" s="72"/>
      <c r="AN1534" s="70"/>
      <c r="AO1534" s="70"/>
      <c r="AP1534" s="73"/>
      <c r="AQ1534" s="75"/>
      <c r="AR1534" s="71"/>
      <c r="AS1534" s="75"/>
      <c r="AT1534" s="74"/>
      <c r="AU1534" s="73"/>
      <c r="AV1534" s="74"/>
      <c r="AW1534" s="75"/>
      <c r="AX1534" s="75"/>
      <c r="AY1534" s="75"/>
      <c r="AZ1534" s="75"/>
      <c r="BA1534" s="73"/>
      <c r="BB1534" s="73"/>
      <c r="BC1534" s="73"/>
      <c r="BD1534" s="73"/>
      <c r="BE1534" s="73"/>
      <c r="BF1534" s="73"/>
      <c r="BG1534" s="73"/>
      <c r="BH1534" s="73"/>
      <c r="BI1534" s="75"/>
      <c r="BJ1534" s="74"/>
      <c r="BK1534" s="75"/>
    </row>
    <row r="1535" spans="34:63" x14ac:dyDescent="0.25">
      <c r="AH1535" s="69"/>
      <c r="AI1535" s="70"/>
      <c r="AJ1535" s="70"/>
      <c r="AK1535" s="77"/>
      <c r="AL1535" s="70"/>
      <c r="AM1535" s="72"/>
      <c r="AN1535" s="70"/>
      <c r="AO1535" s="70"/>
      <c r="AP1535" s="73"/>
      <c r="AQ1535" s="77"/>
      <c r="AR1535" s="71"/>
      <c r="AS1535" s="76"/>
      <c r="AT1535" s="74"/>
      <c r="AU1535" s="73"/>
      <c r="AV1535" s="74"/>
      <c r="AW1535" s="76"/>
      <c r="AX1535" s="76"/>
      <c r="AY1535" s="76"/>
      <c r="AZ1535" s="76"/>
      <c r="BA1535" s="73"/>
      <c r="BB1535" s="73"/>
      <c r="BC1535" s="73"/>
      <c r="BD1535" s="73"/>
      <c r="BE1535" s="73"/>
      <c r="BF1535" s="73"/>
      <c r="BG1535" s="73"/>
      <c r="BH1535" s="73"/>
      <c r="BI1535" s="76"/>
      <c r="BJ1535" s="76"/>
      <c r="BK1535" s="76"/>
    </row>
    <row r="1536" spans="34:63" x14ac:dyDescent="0.25">
      <c r="AH1536" s="69"/>
      <c r="AI1536" s="70"/>
      <c r="AJ1536" s="70"/>
      <c r="AK1536" s="71"/>
      <c r="AL1536" s="70"/>
      <c r="AM1536" s="72"/>
      <c r="AN1536" s="70"/>
      <c r="AO1536" s="70"/>
      <c r="AP1536" s="75"/>
      <c r="AQ1536" s="75"/>
      <c r="AR1536" s="71"/>
      <c r="AS1536" s="75"/>
      <c r="AT1536" s="74"/>
      <c r="AU1536" s="73"/>
      <c r="AV1536" s="74"/>
      <c r="AW1536" s="74"/>
      <c r="AX1536" s="74"/>
      <c r="AY1536" s="74"/>
      <c r="AZ1536" s="74"/>
      <c r="BA1536" s="73"/>
      <c r="BB1536" s="73"/>
      <c r="BC1536" s="73"/>
      <c r="BD1536" s="73"/>
      <c r="BE1536" s="73"/>
      <c r="BF1536" s="73"/>
      <c r="BG1536" s="73"/>
      <c r="BH1536" s="73"/>
      <c r="BI1536" s="74"/>
      <c r="BJ1536" s="74"/>
      <c r="BK1536" s="75"/>
    </row>
    <row r="1537" spans="34:63" x14ac:dyDescent="0.25">
      <c r="AH1537" s="69"/>
      <c r="AI1537" s="70"/>
      <c r="AJ1537" s="70"/>
      <c r="AK1537" s="71"/>
      <c r="AL1537" s="70"/>
      <c r="AM1537" s="72"/>
      <c r="AN1537" s="70"/>
      <c r="AO1537" s="70"/>
      <c r="AP1537" s="73"/>
      <c r="AQ1537" s="71"/>
      <c r="AR1537" s="71"/>
      <c r="AS1537" s="74"/>
      <c r="AT1537" s="74"/>
      <c r="AU1537" s="73"/>
      <c r="AV1537" s="74"/>
      <c r="AW1537" s="74"/>
      <c r="AX1537" s="74"/>
      <c r="AY1537" s="74"/>
      <c r="AZ1537" s="74"/>
      <c r="BA1537" s="73"/>
      <c r="BB1537" s="73"/>
      <c r="BC1537" s="73"/>
      <c r="BD1537" s="73"/>
      <c r="BE1537" s="73"/>
      <c r="BF1537" s="73"/>
      <c r="BG1537" s="73"/>
      <c r="BH1537" s="73"/>
      <c r="BI1537" s="74"/>
      <c r="BJ1537" s="74"/>
      <c r="BK1537" s="74"/>
    </row>
    <row r="1538" spans="34:63" x14ac:dyDescent="0.25">
      <c r="AH1538" s="69"/>
      <c r="AI1538" s="70"/>
      <c r="AJ1538" s="70"/>
      <c r="AK1538" s="71"/>
      <c r="AL1538" s="70"/>
      <c r="AM1538" s="72"/>
      <c r="AN1538" s="70"/>
      <c r="AO1538" s="70"/>
      <c r="AP1538" s="77"/>
      <c r="AQ1538" s="71"/>
      <c r="AR1538" s="71"/>
      <c r="AS1538" s="74"/>
      <c r="AT1538" s="74"/>
      <c r="AU1538" s="73"/>
      <c r="AV1538" s="74"/>
      <c r="AW1538" s="74"/>
      <c r="AX1538" s="74"/>
      <c r="AY1538" s="74"/>
      <c r="AZ1538" s="74"/>
      <c r="BA1538" s="73"/>
      <c r="BB1538" s="73"/>
      <c r="BC1538" s="73"/>
      <c r="BD1538" s="73"/>
      <c r="BE1538" s="73"/>
      <c r="BF1538" s="73"/>
      <c r="BG1538" s="73"/>
      <c r="BH1538" s="73"/>
      <c r="BI1538" s="74"/>
      <c r="BJ1538" s="74"/>
      <c r="BK1538" s="74"/>
    </row>
    <row r="1539" spans="34:63" x14ac:dyDescent="0.25">
      <c r="AH1539" s="69"/>
      <c r="AI1539" s="70"/>
      <c r="AJ1539" s="70"/>
      <c r="AK1539" s="71"/>
      <c r="AL1539" s="70"/>
      <c r="AM1539" s="72"/>
      <c r="AN1539" s="70"/>
      <c r="AO1539" s="70"/>
      <c r="AP1539" s="73"/>
      <c r="AQ1539" s="71"/>
      <c r="AR1539" s="71"/>
      <c r="AS1539" s="74"/>
      <c r="AT1539" s="74"/>
      <c r="AU1539" s="73"/>
      <c r="AV1539" s="74"/>
      <c r="AW1539" s="73"/>
      <c r="AX1539" s="73"/>
      <c r="AY1539" s="73"/>
      <c r="AZ1539" s="73"/>
      <c r="BA1539" s="73"/>
      <c r="BB1539" s="73"/>
      <c r="BC1539" s="73"/>
      <c r="BD1539" s="73"/>
      <c r="BE1539" s="73"/>
      <c r="BF1539" s="73"/>
      <c r="BG1539" s="73"/>
      <c r="BH1539" s="73"/>
      <c r="BI1539" s="76"/>
      <c r="BJ1539" s="74"/>
      <c r="BK1539" s="74"/>
    </row>
    <row r="1540" spans="34:63" x14ac:dyDescent="0.25">
      <c r="AH1540" s="69"/>
      <c r="AI1540" s="70"/>
      <c r="AJ1540" s="70"/>
      <c r="AK1540" s="77"/>
      <c r="AL1540" s="70"/>
      <c r="AM1540" s="72"/>
      <c r="AN1540" s="70"/>
      <c r="AO1540" s="70"/>
      <c r="AP1540" s="77"/>
      <c r="AQ1540" s="77"/>
      <c r="AR1540" s="71"/>
      <c r="AS1540" s="76"/>
      <c r="AT1540" s="74"/>
      <c r="AU1540" s="73"/>
      <c r="AV1540" s="74"/>
      <c r="AW1540" s="74"/>
      <c r="AX1540" s="74"/>
      <c r="AY1540" s="74"/>
      <c r="AZ1540" s="76"/>
      <c r="BA1540" s="73"/>
      <c r="BB1540" s="73"/>
      <c r="BC1540" s="73"/>
      <c r="BD1540" s="73"/>
      <c r="BE1540" s="73"/>
      <c r="BF1540" s="73"/>
      <c r="BG1540" s="73"/>
      <c r="BH1540" s="73"/>
      <c r="BI1540" s="76"/>
      <c r="BJ1540" s="76"/>
      <c r="BK1540" s="76"/>
    </row>
    <row r="1541" spans="34:63" x14ac:dyDescent="0.25">
      <c r="AH1541" s="69"/>
      <c r="AI1541" s="70"/>
      <c r="AJ1541" s="70"/>
      <c r="AK1541" s="71"/>
      <c r="AL1541" s="70"/>
      <c r="AM1541" s="72"/>
      <c r="AN1541" s="70"/>
      <c r="AO1541" s="70"/>
      <c r="AP1541" s="73"/>
      <c r="AQ1541" s="71"/>
      <c r="AR1541" s="71"/>
      <c r="AS1541" s="74"/>
      <c r="AT1541" s="74"/>
      <c r="AU1541" s="73"/>
      <c r="AV1541" s="74"/>
      <c r="AW1541" s="74"/>
      <c r="AX1541" s="74"/>
      <c r="AY1541" s="74"/>
      <c r="AZ1541" s="74"/>
      <c r="BA1541" s="73"/>
      <c r="BB1541" s="73"/>
      <c r="BC1541" s="73"/>
      <c r="BD1541" s="73"/>
      <c r="BE1541" s="73"/>
      <c r="BF1541" s="73"/>
      <c r="BG1541" s="73"/>
      <c r="BH1541" s="73"/>
      <c r="BI1541" s="74"/>
      <c r="BJ1541" s="74"/>
      <c r="BK1541" s="74"/>
    </row>
    <row r="1542" spans="34:63" x14ac:dyDescent="0.25">
      <c r="AH1542" s="69"/>
      <c r="AI1542" s="70"/>
      <c r="AJ1542" s="70"/>
      <c r="AK1542" s="71"/>
      <c r="AL1542" s="70"/>
      <c r="AM1542" s="72"/>
      <c r="AN1542" s="70"/>
      <c r="AO1542" s="70"/>
      <c r="AP1542" s="73"/>
      <c r="AQ1542" s="71"/>
      <c r="AR1542" s="71"/>
      <c r="AS1542" s="74"/>
      <c r="AT1542" s="74"/>
      <c r="AU1542" s="73"/>
      <c r="AV1542" s="74"/>
      <c r="AW1542" s="75"/>
      <c r="AX1542" s="75"/>
      <c r="AY1542" s="75"/>
      <c r="AZ1542" s="75"/>
      <c r="BA1542" s="73"/>
      <c r="BB1542" s="73"/>
      <c r="BC1542" s="73"/>
      <c r="BD1542" s="73"/>
      <c r="BE1542" s="73"/>
      <c r="BF1542" s="73"/>
      <c r="BG1542" s="73"/>
      <c r="BH1542" s="73"/>
      <c r="BI1542" s="74"/>
      <c r="BJ1542" s="74"/>
      <c r="BK1542" s="74"/>
    </row>
    <row r="1543" spans="34:63" x14ac:dyDescent="0.25">
      <c r="AH1543" s="69"/>
      <c r="AI1543" s="70"/>
      <c r="AJ1543" s="70"/>
      <c r="AK1543" s="71"/>
      <c r="AL1543" s="70"/>
      <c r="AM1543" s="72"/>
      <c r="AN1543" s="70"/>
      <c r="AO1543" s="70"/>
      <c r="AP1543" s="71"/>
      <c r="AQ1543" s="71"/>
      <c r="AR1543" s="71"/>
      <c r="AS1543" s="74"/>
      <c r="AT1543" s="74"/>
      <c r="AU1543" s="73"/>
      <c r="AV1543" s="74"/>
      <c r="AW1543" s="73"/>
      <c r="AX1543" s="73"/>
      <c r="AY1543" s="73"/>
      <c r="AZ1543" s="73"/>
      <c r="BA1543" s="73"/>
      <c r="BB1543" s="73"/>
      <c r="BC1543" s="73"/>
      <c r="BD1543" s="73"/>
      <c r="BE1543" s="73"/>
      <c r="BF1543" s="73"/>
      <c r="BG1543" s="73"/>
      <c r="BH1543" s="73"/>
      <c r="BI1543" s="76"/>
      <c r="BJ1543" s="74"/>
      <c r="BK1543" s="74"/>
    </row>
    <row r="1544" spans="34:63" x14ac:dyDescent="0.25">
      <c r="AH1544" s="69"/>
      <c r="AI1544" s="70"/>
      <c r="AJ1544" s="70"/>
      <c r="AK1544" s="71"/>
      <c r="AL1544" s="70"/>
      <c r="AM1544" s="72"/>
      <c r="AN1544" s="70"/>
      <c r="AO1544" s="70"/>
      <c r="AP1544" s="71"/>
      <c r="AQ1544" s="75"/>
      <c r="AR1544" s="71"/>
      <c r="AS1544" s="74"/>
      <c r="AT1544" s="74"/>
      <c r="AU1544" s="73"/>
      <c r="AV1544" s="74"/>
      <c r="AW1544" s="75"/>
      <c r="AX1544" s="75"/>
      <c r="AY1544" s="75"/>
      <c r="AZ1544" s="75"/>
      <c r="BA1544" s="73"/>
      <c r="BB1544" s="73"/>
      <c r="BC1544" s="73"/>
      <c r="BD1544" s="73"/>
      <c r="BE1544" s="73"/>
      <c r="BF1544" s="73"/>
      <c r="BG1544" s="73"/>
      <c r="BH1544" s="73"/>
      <c r="BI1544" s="75"/>
      <c r="BJ1544" s="74"/>
      <c r="BK1544" s="74"/>
    </row>
    <row r="1545" spans="34:63" x14ac:dyDescent="0.25">
      <c r="AH1545" s="69"/>
      <c r="AI1545" s="70"/>
      <c r="AJ1545" s="70"/>
      <c r="AK1545" s="71"/>
      <c r="AL1545" s="70"/>
      <c r="AM1545" s="72"/>
      <c r="AN1545" s="70"/>
      <c r="AO1545" s="70"/>
      <c r="AP1545" s="75"/>
      <c r="AQ1545" s="71"/>
      <c r="AR1545" s="71"/>
      <c r="AS1545" s="74"/>
      <c r="AT1545" s="74"/>
      <c r="AU1545" s="73"/>
      <c r="AV1545" s="74"/>
      <c r="AW1545" s="74"/>
      <c r="AX1545" s="74"/>
      <c r="AY1545" s="74"/>
      <c r="AZ1545" s="74"/>
      <c r="BA1545" s="75"/>
      <c r="BB1545" s="75"/>
      <c r="BC1545" s="73"/>
      <c r="BD1545" s="73"/>
      <c r="BE1545" s="73"/>
      <c r="BF1545" s="73"/>
      <c r="BG1545" s="73"/>
      <c r="BH1545" s="73"/>
      <c r="BI1545" s="74"/>
      <c r="BJ1545" s="74"/>
      <c r="BK1545" s="74"/>
    </row>
    <row r="1546" spans="34:63" x14ac:dyDescent="0.25">
      <c r="AH1546" s="69"/>
      <c r="AI1546" s="70"/>
      <c r="AJ1546" s="70"/>
      <c r="AK1546" s="71"/>
      <c r="AL1546" s="70"/>
      <c r="AM1546" s="72"/>
      <c r="AN1546" s="70"/>
      <c r="AO1546" s="70"/>
      <c r="AP1546" s="71"/>
      <c r="AQ1546" s="71"/>
      <c r="AR1546" s="71"/>
      <c r="AS1546" s="74"/>
      <c r="AT1546" s="74"/>
      <c r="AU1546" s="73"/>
      <c r="AV1546" s="74"/>
      <c r="AW1546" s="75"/>
      <c r="AX1546" s="75"/>
      <c r="AY1546" s="75"/>
      <c r="AZ1546" s="75"/>
      <c r="BA1546" s="73"/>
      <c r="BB1546" s="73"/>
      <c r="BC1546" s="73"/>
      <c r="BD1546" s="73"/>
      <c r="BE1546" s="73"/>
      <c r="BF1546" s="73"/>
      <c r="BG1546" s="73"/>
      <c r="BH1546" s="73"/>
      <c r="BI1546" s="74"/>
      <c r="BJ1546" s="74"/>
      <c r="BK1546" s="74"/>
    </row>
    <row r="1547" spans="34:63" x14ac:dyDescent="0.25">
      <c r="AH1547" s="69"/>
      <c r="AI1547" s="70"/>
      <c r="AJ1547" s="70"/>
      <c r="AK1547" s="71"/>
      <c r="AL1547" s="70"/>
      <c r="AM1547" s="72"/>
      <c r="AN1547" s="70"/>
      <c r="AO1547" s="70"/>
      <c r="AP1547" s="77"/>
      <c r="AQ1547" s="77"/>
      <c r="AR1547" s="71"/>
      <c r="AS1547" s="76"/>
      <c r="AT1547" s="74"/>
      <c r="AU1547" s="73"/>
      <c r="AV1547" s="74"/>
      <c r="AW1547" s="73"/>
      <c r="AX1547" s="73"/>
      <c r="AY1547" s="73"/>
      <c r="AZ1547" s="73"/>
      <c r="BA1547" s="73"/>
      <c r="BB1547" s="73"/>
      <c r="BC1547" s="73"/>
      <c r="BD1547" s="73"/>
      <c r="BE1547" s="73"/>
      <c r="BF1547" s="73"/>
      <c r="BG1547" s="73"/>
      <c r="BH1547" s="73"/>
      <c r="BI1547" s="73"/>
      <c r="BJ1547" s="74"/>
      <c r="BK1547" s="76"/>
    </row>
    <row r="1548" spans="34:63" x14ac:dyDescent="0.25">
      <c r="AH1548" s="69"/>
      <c r="AI1548" s="70"/>
      <c r="AJ1548" s="70"/>
      <c r="AK1548" s="71"/>
      <c r="AL1548" s="70"/>
      <c r="AM1548" s="72"/>
      <c r="AN1548" s="70"/>
      <c r="AO1548" s="70"/>
      <c r="AP1548" s="75"/>
      <c r="AQ1548" s="75"/>
      <c r="AR1548" s="71"/>
      <c r="AS1548" s="75"/>
      <c r="AT1548" s="74"/>
      <c r="AU1548" s="73"/>
      <c r="AV1548" s="74"/>
      <c r="AW1548" s="73"/>
      <c r="AX1548" s="73"/>
      <c r="AY1548" s="73"/>
      <c r="AZ1548" s="73"/>
      <c r="BA1548" s="73"/>
      <c r="BB1548" s="73"/>
      <c r="BC1548" s="73"/>
      <c r="BD1548" s="73"/>
      <c r="BE1548" s="73"/>
      <c r="BF1548" s="73"/>
      <c r="BG1548" s="73"/>
      <c r="BH1548" s="73"/>
      <c r="BI1548" s="75"/>
      <c r="BJ1548" s="74"/>
      <c r="BK1548" s="75"/>
    </row>
    <row r="1549" spans="34:63" x14ac:dyDescent="0.25">
      <c r="AH1549" s="69"/>
      <c r="AI1549" s="70"/>
      <c r="AJ1549" s="70"/>
      <c r="AK1549" s="71"/>
      <c r="AL1549" s="70"/>
      <c r="AM1549" s="72"/>
      <c r="AN1549" s="70"/>
      <c r="AO1549" s="70"/>
      <c r="AP1549" s="75"/>
      <c r="AQ1549" s="73"/>
      <c r="AR1549" s="71"/>
      <c r="AS1549" s="75"/>
      <c r="AT1549" s="74"/>
      <c r="AU1549" s="73"/>
      <c r="AV1549" s="74"/>
      <c r="AW1549" s="73"/>
      <c r="AX1549" s="73"/>
      <c r="AY1549" s="73"/>
      <c r="AZ1549" s="73"/>
      <c r="BA1549" s="73"/>
      <c r="BB1549" s="73"/>
      <c r="BC1549" s="73"/>
      <c r="BD1549" s="73"/>
      <c r="BE1549" s="73"/>
      <c r="BF1549" s="73"/>
      <c r="BG1549" s="73"/>
      <c r="BH1549" s="73"/>
      <c r="BI1549" s="73"/>
      <c r="BJ1549" s="74"/>
      <c r="BK1549" s="75"/>
    </row>
    <row r="1550" spans="34:63" x14ac:dyDescent="0.25">
      <c r="AH1550" s="69"/>
      <c r="AI1550" s="70"/>
      <c r="AJ1550" s="70"/>
      <c r="AK1550" s="71"/>
      <c r="AL1550" s="70"/>
      <c r="AM1550" s="72"/>
      <c r="AN1550" s="70"/>
      <c r="AO1550" s="70"/>
      <c r="AP1550" s="71"/>
      <c r="AQ1550" s="77"/>
      <c r="AR1550" s="71"/>
      <c r="AS1550" s="74"/>
      <c r="AT1550" s="74"/>
      <c r="AU1550" s="73"/>
      <c r="AV1550" s="74"/>
      <c r="AW1550" s="76"/>
      <c r="AX1550" s="76"/>
      <c r="AY1550" s="76"/>
      <c r="AZ1550" s="76"/>
      <c r="BA1550" s="73"/>
      <c r="BB1550" s="73"/>
      <c r="BC1550" s="73"/>
      <c r="BD1550" s="73"/>
      <c r="BE1550" s="73"/>
      <c r="BF1550" s="73"/>
      <c r="BG1550" s="73"/>
      <c r="BH1550" s="73"/>
      <c r="BI1550" s="76"/>
      <c r="BJ1550" s="74"/>
      <c r="BK1550" s="74"/>
    </row>
    <row r="1551" spans="34:63" x14ac:dyDescent="0.25">
      <c r="AH1551" s="69"/>
      <c r="AI1551" s="70"/>
      <c r="AJ1551" s="70"/>
      <c r="AK1551" s="71"/>
      <c r="AL1551" s="70"/>
      <c r="AM1551" s="72"/>
      <c r="AN1551" s="70"/>
      <c r="AO1551" s="70"/>
      <c r="AP1551" s="75"/>
      <c r="AQ1551" s="71"/>
      <c r="AR1551" s="71"/>
      <c r="AS1551" s="74"/>
      <c r="AT1551" s="74"/>
      <c r="AU1551" s="73"/>
      <c r="AV1551" s="74"/>
      <c r="AW1551" s="74"/>
      <c r="AX1551" s="74"/>
      <c r="AY1551" s="74"/>
      <c r="AZ1551" s="74"/>
      <c r="BA1551" s="73"/>
      <c r="BB1551" s="73"/>
      <c r="BC1551" s="73"/>
      <c r="BD1551" s="73"/>
      <c r="BE1551" s="73"/>
      <c r="BF1551" s="73"/>
      <c r="BG1551" s="73"/>
      <c r="BH1551" s="73"/>
      <c r="BI1551" s="74"/>
      <c r="BJ1551" s="74"/>
      <c r="BK1551" s="74"/>
    </row>
    <row r="1552" spans="34:63" x14ac:dyDescent="0.25">
      <c r="AH1552" s="69"/>
      <c r="AI1552" s="70"/>
      <c r="AJ1552" s="70"/>
      <c r="AK1552" s="71"/>
      <c r="AL1552" s="70"/>
      <c r="AM1552" s="72"/>
      <c r="AN1552" s="70"/>
      <c r="AO1552" s="70"/>
      <c r="AP1552" s="73"/>
      <c r="AQ1552" s="75"/>
      <c r="AR1552" s="71"/>
      <c r="AS1552" s="75"/>
      <c r="AT1552" s="74"/>
      <c r="AU1552" s="73"/>
      <c r="AV1552" s="74"/>
      <c r="AW1552" s="75"/>
      <c r="AX1552" s="75"/>
      <c r="AY1552" s="75"/>
      <c r="AZ1552" s="75"/>
      <c r="BA1552" s="73"/>
      <c r="BB1552" s="73"/>
      <c r="BC1552" s="73"/>
      <c r="BD1552" s="73"/>
      <c r="BE1552" s="73"/>
      <c r="BF1552" s="73"/>
      <c r="BG1552" s="73"/>
      <c r="BH1552" s="73"/>
      <c r="BI1552" s="75"/>
      <c r="BJ1552" s="74"/>
      <c r="BK1552" s="75"/>
    </row>
    <row r="1553" spans="34:63" x14ac:dyDescent="0.25">
      <c r="AH1553" s="69"/>
      <c r="AI1553" s="70"/>
      <c r="AJ1553" s="70"/>
      <c r="AK1553" s="71"/>
      <c r="AL1553" s="70"/>
      <c r="AM1553" s="72"/>
      <c r="AN1553" s="70"/>
      <c r="AO1553" s="70"/>
      <c r="AP1553" s="71"/>
      <c r="AQ1553" s="71"/>
      <c r="AR1553" s="71"/>
      <c r="AS1553" s="74"/>
      <c r="AT1553" s="74"/>
      <c r="AU1553" s="73"/>
      <c r="AV1553" s="74"/>
      <c r="AW1553" s="75"/>
      <c r="AX1553" s="75"/>
      <c r="AY1553" s="75"/>
      <c r="AZ1553" s="75"/>
      <c r="BA1553" s="73"/>
      <c r="BB1553" s="73"/>
      <c r="BC1553" s="73"/>
      <c r="BD1553" s="73"/>
      <c r="BE1553" s="73"/>
      <c r="BF1553" s="73"/>
      <c r="BG1553" s="73"/>
      <c r="BH1553" s="73"/>
      <c r="BI1553" s="74"/>
      <c r="BJ1553" s="74"/>
      <c r="BK1553" s="74"/>
    </row>
    <row r="1554" spans="34:63" x14ac:dyDescent="0.25">
      <c r="AH1554" s="69"/>
      <c r="AI1554" s="70"/>
      <c r="AJ1554" s="70"/>
      <c r="AK1554" s="71"/>
      <c r="AL1554" s="70"/>
      <c r="AM1554" s="72"/>
      <c r="AN1554" s="70"/>
      <c r="AO1554" s="70"/>
      <c r="AP1554" s="75"/>
      <c r="AQ1554" s="75"/>
      <c r="AR1554" s="71"/>
      <c r="AS1554" s="75"/>
      <c r="AT1554" s="74"/>
      <c r="AU1554" s="73"/>
      <c r="AV1554" s="74"/>
      <c r="AW1554" s="75"/>
      <c r="AX1554" s="75"/>
      <c r="AY1554" s="75"/>
      <c r="AZ1554" s="75"/>
      <c r="BA1554" s="73"/>
      <c r="BB1554" s="73"/>
      <c r="BC1554" s="73"/>
      <c r="BD1554" s="73"/>
      <c r="BE1554" s="73"/>
      <c r="BF1554" s="73"/>
      <c r="BG1554" s="73"/>
      <c r="BH1554" s="73"/>
      <c r="BI1554" s="75"/>
      <c r="BJ1554" s="74"/>
      <c r="BK1554" s="75"/>
    </row>
    <row r="1555" spans="34:63" x14ac:dyDescent="0.25">
      <c r="AH1555" s="69"/>
      <c r="AI1555" s="70"/>
      <c r="AJ1555" s="70"/>
      <c r="AK1555" s="71"/>
      <c r="AL1555" s="70"/>
      <c r="AM1555" s="72"/>
      <c r="AN1555" s="70"/>
      <c r="AO1555" s="70"/>
      <c r="AP1555" s="75"/>
      <c r="AQ1555" s="75"/>
      <c r="AR1555" s="71"/>
      <c r="AS1555" s="75"/>
      <c r="AT1555" s="74"/>
      <c r="AU1555" s="73"/>
      <c r="AV1555" s="74"/>
      <c r="AW1555" s="75"/>
      <c r="AX1555" s="75"/>
      <c r="AY1555" s="75"/>
      <c r="AZ1555" s="75"/>
      <c r="BA1555" s="73"/>
      <c r="BB1555" s="73"/>
      <c r="BC1555" s="73"/>
      <c r="BD1555" s="73"/>
      <c r="BE1555" s="73"/>
      <c r="BF1555" s="73"/>
      <c r="BG1555" s="73"/>
      <c r="BH1555" s="73"/>
      <c r="BI1555" s="75"/>
      <c r="BJ1555" s="74"/>
      <c r="BK1555" s="75"/>
    </row>
    <row r="1556" spans="34:63" x14ac:dyDescent="0.25">
      <c r="AH1556" s="69"/>
      <c r="AI1556" s="70"/>
      <c r="AJ1556" s="70"/>
      <c r="AK1556" s="71"/>
      <c r="AL1556" s="70"/>
      <c r="AM1556" s="72"/>
      <c r="AN1556" s="70"/>
      <c r="AO1556" s="70"/>
      <c r="AP1556" s="75"/>
      <c r="AQ1556" s="71"/>
      <c r="AR1556" s="71"/>
      <c r="AS1556" s="74"/>
      <c r="AT1556" s="74"/>
      <c r="AU1556" s="73"/>
      <c r="AV1556" s="74"/>
      <c r="AW1556" s="74"/>
      <c r="AX1556" s="74"/>
      <c r="AY1556" s="74"/>
      <c r="AZ1556" s="74"/>
      <c r="BA1556" s="73"/>
      <c r="BB1556" s="73"/>
      <c r="BC1556" s="73"/>
      <c r="BD1556" s="73"/>
      <c r="BE1556" s="73"/>
      <c r="BF1556" s="73"/>
      <c r="BG1556" s="73"/>
      <c r="BH1556" s="73"/>
      <c r="BI1556" s="74"/>
      <c r="BJ1556" s="74"/>
      <c r="BK1556" s="74"/>
    </row>
    <row r="1557" spans="34:63" x14ac:dyDescent="0.25">
      <c r="AH1557" s="69"/>
      <c r="AI1557" s="70"/>
      <c r="AJ1557" s="70"/>
      <c r="AK1557" s="71"/>
      <c r="AL1557" s="70"/>
      <c r="AM1557" s="72"/>
      <c r="AN1557" s="70"/>
      <c r="AO1557" s="70"/>
      <c r="AP1557" s="75"/>
      <c r="AQ1557" s="71"/>
      <c r="AR1557" s="71"/>
      <c r="AS1557" s="74"/>
      <c r="AT1557" s="74"/>
      <c r="AU1557" s="73"/>
      <c r="AV1557" s="74"/>
      <c r="AW1557" s="74"/>
      <c r="AX1557" s="74"/>
      <c r="AY1557" s="74"/>
      <c r="AZ1557" s="74"/>
      <c r="BA1557" s="73"/>
      <c r="BB1557" s="73"/>
      <c r="BC1557" s="73"/>
      <c r="BD1557" s="73"/>
      <c r="BE1557" s="73"/>
      <c r="BF1557" s="73"/>
      <c r="BG1557" s="73"/>
      <c r="BH1557" s="73"/>
      <c r="BI1557" s="74"/>
      <c r="BJ1557" s="74"/>
      <c r="BK1557" s="74"/>
    </row>
    <row r="1558" spans="34:63" x14ac:dyDescent="0.25">
      <c r="AH1558" s="69"/>
      <c r="AI1558" s="70"/>
      <c r="AJ1558" s="70"/>
      <c r="AK1558" s="71"/>
      <c r="AL1558" s="70"/>
      <c r="AM1558" s="72"/>
      <c r="AN1558" s="70"/>
      <c r="AO1558" s="70"/>
      <c r="AP1558" s="77"/>
      <c r="AQ1558" s="75"/>
      <c r="AR1558" s="71"/>
      <c r="AS1558" s="74"/>
      <c r="AT1558" s="74"/>
      <c r="AU1558" s="73"/>
      <c r="AV1558" s="74"/>
      <c r="AW1558" s="75"/>
      <c r="AX1558" s="75"/>
      <c r="AY1558" s="75"/>
      <c r="AZ1558" s="75"/>
      <c r="BA1558" s="73"/>
      <c r="BB1558" s="73"/>
      <c r="BC1558" s="73"/>
      <c r="BD1558" s="73"/>
      <c r="BE1558" s="73"/>
      <c r="BF1558" s="73"/>
      <c r="BG1558" s="73"/>
      <c r="BH1558" s="73"/>
      <c r="BI1558" s="75"/>
      <c r="BJ1558" s="74"/>
      <c r="BK1558" s="74"/>
    </row>
    <row r="1559" spans="34:63" x14ac:dyDescent="0.25">
      <c r="AH1559" s="69"/>
      <c r="AI1559" s="70"/>
      <c r="AJ1559" s="70"/>
      <c r="AK1559" s="71"/>
      <c r="AL1559" s="70"/>
      <c r="AM1559" s="72"/>
      <c r="AN1559" s="70"/>
      <c r="AO1559" s="70"/>
      <c r="AP1559" s="77"/>
      <c r="AQ1559" s="77"/>
      <c r="AR1559" s="71"/>
      <c r="AS1559" s="76"/>
      <c r="AT1559" s="74"/>
      <c r="AU1559" s="73"/>
      <c r="AV1559" s="74"/>
      <c r="AW1559" s="73"/>
      <c r="AX1559" s="73"/>
      <c r="AY1559" s="73"/>
      <c r="AZ1559" s="73"/>
      <c r="BA1559" s="73"/>
      <c r="BB1559" s="73"/>
      <c r="BC1559" s="73"/>
      <c r="BD1559" s="73"/>
      <c r="BE1559" s="73"/>
      <c r="BF1559" s="73"/>
      <c r="BG1559" s="73"/>
      <c r="BH1559" s="73"/>
      <c r="BI1559" s="73"/>
      <c r="BJ1559" s="74"/>
      <c r="BK1559" s="76"/>
    </row>
    <row r="1560" spans="34:63" x14ac:dyDescent="0.25">
      <c r="AH1560" s="69"/>
      <c r="AI1560" s="70"/>
      <c r="AJ1560" s="70"/>
      <c r="AK1560" s="71"/>
      <c r="AL1560" s="70"/>
      <c r="AM1560" s="72"/>
      <c r="AN1560" s="70"/>
      <c r="AO1560" s="70"/>
      <c r="AP1560" s="77"/>
      <c r="AQ1560" s="71"/>
      <c r="AR1560" s="71"/>
      <c r="AS1560" s="74"/>
      <c r="AT1560" s="74"/>
      <c r="AU1560" s="73"/>
      <c r="AV1560" s="74"/>
      <c r="AW1560" s="75"/>
      <c r="AX1560" s="75"/>
      <c r="AY1560" s="75"/>
      <c r="AZ1560" s="75"/>
      <c r="BA1560" s="73"/>
      <c r="BB1560" s="73"/>
      <c r="BC1560" s="73"/>
      <c r="BD1560" s="73"/>
      <c r="BE1560" s="73"/>
      <c r="BF1560" s="73"/>
      <c r="BG1560" s="73"/>
      <c r="BH1560" s="73"/>
      <c r="BI1560" s="75"/>
      <c r="BJ1560" s="74"/>
      <c r="BK1560" s="74"/>
    </row>
    <row r="1561" spans="34:63" x14ac:dyDescent="0.25">
      <c r="AH1561" s="69"/>
      <c r="AI1561" s="70"/>
      <c r="AJ1561" s="70"/>
      <c r="AK1561" s="71"/>
      <c r="AL1561" s="70"/>
      <c r="AM1561" s="72"/>
      <c r="AN1561" s="70"/>
      <c r="AO1561" s="70"/>
      <c r="AP1561" s="77"/>
      <c r="AQ1561" s="71"/>
      <c r="AR1561" s="71"/>
      <c r="AS1561" s="74"/>
      <c r="AT1561" s="74"/>
      <c r="AU1561" s="73"/>
      <c r="AV1561" s="74"/>
      <c r="AW1561" s="75"/>
      <c r="AX1561" s="73"/>
      <c r="AY1561" s="75"/>
      <c r="AZ1561" s="73"/>
      <c r="BA1561" s="73"/>
      <c r="BB1561" s="73"/>
      <c r="BC1561" s="73"/>
      <c r="BD1561" s="73"/>
      <c r="BE1561" s="73"/>
      <c r="BF1561" s="73"/>
      <c r="BG1561" s="73"/>
      <c r="BH1561" s="73"/>
      <c r="BI1561" s="73"/>
      <c r="BJ1561" s="74"/>
      <c r="BK1561" s="74"/>
    </row>
    <row r="1562" spans="34:63" x14ac:dyDescent="0.25">
      <c r="AH1562" s="69"/>
      <c r="AI1562" s="70"/>
      <c r="AJ1562" s="70"/>
      <c r="AK1562" s="71"/>
      <c r="AL1562" s="70"/>
      <c r="AM1562" s="72"/>
      <c r="AN1562" s="70"/>
      <c r="AO1562" s="70"/>
      <c r="AP1562" s="75"/>
      <c r="AQ1562" s="71"/>
      <c r="AR1562" s="71"/>
      <c r="AS1562" s="74"/>
      <c r="AT1562" s="74"/>
      <c r="AU1562" s="73"/>
      <c r="AV1562" s="74"/>
      <c r="AW1562" s="74"/>
      <c r="AX1562" s="74"/>
      <c r="AY1562" s="74"/>
      <c r="AZ1562" s="74"/>
      <c r="BA1562" s="73"/>
      <c r="BB1562" s="73"/>
      <c r="BC1562" s="73"/>
      <c r="BD1562" s="73"/>
      <c r="BE1562" s="73"/>
      <c r="BF1562" s="73"/>
      <c r="BG1562" s="73"/>
      <c r="BH1562" s="73"/>
      <c r="BI1562" s="74"/>
      <c r="BJ1562" s="74"/>
      <c r="BK1562" s="74"/>
    </row>
    <row r="1563" spans="34:63" x14ac:dyDescent="0.25">
      <c r="AH1563" s="69"/>
      <c r="AI1563" s="70"/>
      <c r="AJ1563" s="70"/>
      <c r="AK1563" s="71"/>
      <c r="AL1563" s="70"/>
      <c r="AM1563" s="72"/>
      <c r="AN1563" s="70"/>
      <c r="AO1563" s="70"/>
      <c r="AP1563" s="77"/>
      <c r="AQ1563" s="77"/>
      <c r="AR1563" s="71"/>
      <c r="AS1563" s="76"/>
      <c r="AT1563" s="74"/>
      <c r="AU1563" s="73"/>
      <c r="AV1563" s="74"/>
      <c r="AW1563" s="74"/>
      <c r="AX1563" s="74"/>
      <c r="AY1563" s="74"/>
      <c r="AZ1563" s="74"/>
      <c r="BA1563" s="73"/>
      <c r="BB1563" s="73"/>
      <c r="BC1563" s="73"/>
      <c r="BD1563" s="73"/>
      <c r="BE1563" s="73"/>
      <c r="BF1563" s="73"/>
      <c r="BG1563" s="73"/>
      <c r="BH1563" s="73"/>
      <c r="BI1563" s="74"/>
      <c r="BJ1563" s="74"/>
      <c r="BK1563" s="76"/>
    </row>
    <row r="1564" spans="34:63" x14ac:dyDescent="0.25">
      <c r="AH1564" s="69"/>
      <c r="AI1564" s="70"/>
      <c r="AJ1564" s="70"/>
      <c r="AK1564" s="71"/>
      <c r="AL1564" s="70"/>
      <c r="AM1564" s="72"/>
      <c r="AN1564" s="70"/>
      <c r="AO1564" s="70"/>
      <c r="AP1564" s="77"/>
      <c r="AQ1564" s="71"/>
      <c r="AR1564" s="71"/>
      <c r="AS1564" s="74"/>
      <c r="AT1564" s="74"/>
      <c r="AU1564" s="73"/>
      <c r="AV1564" s="74"/>
      <c r="AW1564" s="73"/>
      <c r="AX1564" s="73"/>
      <c r="AY1564" s="73"/>
      <c r="AZ1564" s="73"/>
      <c r="BA1564" s="73"/>
      <c r="BB1564" s="73"/>
      <c r="BC1564" s="73"/>
      <c r="BD1564" s="73"/>
      <c r="BE1564" s="73"/>
      <c r="BF1564" s="73"/>
      <c r="BG1564" s="73"/>
      <c r="BH1564" s="73"/>
      <c r="BI1564" s="76"/>
      <c r="BJ1564" s="74"/>
      <c r="BK1564" s="74"/>
    </row>
    <row r="1565" spans="34:63" x14ac:dyDescent="0.25">
      <c r="AH1565" s="69"/>
      <c r="AI1565" s="70"/>
      <c r="AJ1565" s="70"/>
      <c r="AK1565" s="71"/>
      <c r="AL1565" s="70"/>
      <c r="AM1565" s="72"/>
      <c r="AN1565" s="70"/>
      <c r="AO1565" s="70"/>
      <c r="AP1565" s="71"/>
      <c r="AQ1565" s="71"/>
      <c r="AR1565" s="71"/>
      <c r="AS1565" s="74"/>
      <c r="AT1565" s="74"/>
      <c r="AU1565" s="73"/>
      <c r="AV1565" s="74"/>
      <c r="AW1565" s="74"/>
      <c r="AX1565" s="74"/>
      <c r="AY1565" s="74"/>
      <c r="AZ1565" s="74"/>
      <c r="BA1565" s="75"/>
      <c r="BB1565" s="75"/>
      <c r="BC1565" s="73"/>
      <c r="BD1565" s="73"/>
      <c r="BE1565" s="73"/>
      <c r="BF1565" s="73"/>
      <c r="BG1565" s="73"/>
      <c r="BH1565" s="73"/>
      <c r="BI1565" s="74"/>
      <c r="BJ1565" s="74"/>
      <c r="BK1565" s="74"/>
    </row>
    <row r="1566" spans="34:63" x14ac:dyDescent="0.25">
      <c r="AH1566" s="69"/>
      <c r="AI1566" s="70"/>
      <c r="AJ1566" s="70"/>
      <c r="AK1566" s="71"/>
      <c r="AL1566" s="70"/>
      <c r="AM1566" s="72"/>
      <c r="AN1566" s="70"/>
      <c r="AO1566" s="70"/>
      <c r="AP1566" s="75"/>
      <c r="AQ1566" s="75"/>
      <c r="AR1566" s="71"/>
      <c r="AS1566" s="75"/>
      <c r="AT1566" s="74"/>
      <c r="AU1566" s="73"/>
      <c r="AV1566" s="74"/>
      <c r="AW1566" s="73"/>
      <c r="AX1566" s="73"/>
      <c r="AY1566" s="73"/>
      <c r="AZ1566" s="73"/>
      <c r="BA1566" s="73"/>
      <c r="BB1566" s="73"/>
      <c r="BC1566" s="73"/>
      <c r="BD1566" s="73"/>
      <c r="BE1566" s="73"/>
      <c r="BF1566" s="73"/>
      <c r="BG1566" s="73"/>
      <c r="BH1566" s="73"/>
      <c r="BI1566" s="73"/>
      <c r="BJ1566" s="74"/>
      <c r="BK1566" s="75"/>
    </row>
    <row r="1567" spans="34:63" x14ac:dyDescent="0.25">
      <c r="AH1567" s="69"/>
      <c r="AI1567" s="70"/>
      <c r="AJ1567" s="70"/>
      <c r="AK1567" s="71"/>
      <c r="AL1567" s="70"/>
      <c r="AM1567" s="72"/>
      <c r="AN1567" s="70"/>
      <c r="AO1567" s="70"/>
      <c r="AP1567" s="71"/>
      <c r="AQ1567" s="71"/>
      <c r="AR1567" s="71"/>
      <c r="AS1567" s="74"/>
      <c r="AT1567" s="74"/>
      <c r="AU1567" s="73"/>
      <c r="AV1567" s="74"/>
      <c r="AW1567" s="74"/>
      <c r="AX1567" s="74"/>
      <c r="AY1567" s="74"/>
      <c r="AZ1567" s="74"/>
      <c r="BA1567" s="75"/>
      <c r="BB1567" s="75"/>
      <c r="BC1567" s="73"/>
      <c r="BD1567" s="73"/>
      <c r="BE1567" s="73"/>
      <c r="BF1567" s="73"/>
      <c r="BG1567" s="73"/>
      <c r="BH1567" s="73"/>
      <c r="BI1567" s="74"/>
      <c r="BJ1567" s="74"/>
      <c r="BK1567" s="74"/>
    </row>
    <row r="1568" spans="34:63" x14ac:dyDescent="0.25">
      <c r="AH1568" s="69"/>
      <c r="AI1568" s="70"/>
      <c r="AJ1568" s="70"/>
      <c r="AK1568" s="71"/>
      <c r="AL1568" s="70"/>
      <c r="AM1568" s="72"/>
      <c r="AN1568" s="70"/>
      <c r="AO1568" s="70"/>
      <c r="AP1568" s="77"/>
      <c r="AQ1568" s="71"/>
      <c r="AR1568" s="71"/>
      <c r="AS1568" s="74"/>
      <c r="AT1568" s="74"/>
      <c r="AU1568" s="73"/>
      <c r="AV1568" s="74"/>
      <c r="AW1568" s="74"/>
      <c r="AX1568" s="74"/>
      <c r="AY1568" s="74"/>
      <c r="AZ1568" s="74"/>
      <c r="BA1568" s="76"/>
      <c r="BB1568" s="76"/>
      <c r="BC1568" s="73"/>
      <c r="BD1568" s="73"/>
      <c r="BE1568" s="73"/>
      <c r="BF1568" s="73"/>
      <c r="BG1568" s="73"/>
      <c r="BH1568" s="73"/>
      <c r="BI1568" s="74"/>
      <c r="BJ1568" s="74"/>
      <c r="BK1568" s="74"/>
    </row>
    <row r="1569" spans="34:63" x14ac:dyDescent="0.25">
      <c r="AH1569" s="69"/>
      <c r="AI1569" s="70"/>
      <c r="AJ1569" s="70"/>
      <c r="AK1569" s="71"/>
      <c r="AL1569" s="70"/>
      <c r="AM1569" s="72"/>
      <c r="AN1569" s="70"/>
      <c r="AO1569" s="70"/>
      <c r="AP1569" s="77"/>
      <c r="AQ1569" s="73"/>
      <c r="AR1569" s="71"/>
      <c r="AS1569" s="76"/>
      <c r="AT1569" s="74"/>
      <c r="AU1569" s="73"/>
      <c r="AV1569" s="74"/>
      <c r="AW1569" s="73"/>
      <c r="AX1569" s="73"/>
      <c r="AY1569" s="73"/>
      <c r="AZ1569" s="73"/>
      <c r="BA1569" s="73"/>
      <c r="BB1569" s="73"/>
      <c r="BC1569" s="73"/>
      <c r="BD1569" s="73"/>
      <c r="BE1569" s="73"/>
      <c r="BF1569" s="73"/>
      <c r="BG1569" s="73"/>
      <c r="BH1569" s="73"/>
      <c r="BI1569" s="73"/>
      <c r="BJ1569" s="74"/>
      <c r="BK1569" s="76"/>
    </row>
    <row r="1570" spans="34:63" x14ac:dyDescent="0.25">
      <c r="AH1570" s="69"/>
      <c r="AI1570" s="70"/>
      <c r="AJ1570" s="70"/>
      <c r="AK1570" s="71"/>
      <c r="AL1570" s="70"/>
      <c r="AM1570" s="72"/>
      <c r="AN1570" s="70"/>
      <c r="AO1570" s="70"/>
      <c r="AP1570" s="77"/>
      <c r="AQ1570" s="77"/>
      <c r="AR1570" s="71"/>
      <c r="AS1570" s="76"/>
      <c r="AT1570" s="74"/>
      <c r="AU1570" s="73"/>
      <c r="AV1570" s="74"/>
      <c r="AW1570" s="76"/>
      <c r="AX1570" s="76"/>
      <c r="AY1570" s="76"/>
      <c r="AZ1570" s="76"/>
      <c r="BA1570" s="73"/>
      <c r="BB1570" s="73"/>
      <c r="BC1570" s="73"/>
      <c r="BD1570" s="73"/>
      <c r="BE1570" s="73"/>
      <c r="BF1570" s="73"/>
      <c r="BG1570" s="73"/>
      <c r="BH1570" s="73"/>
      <c r="BI1570" s="76"/>
      <c r="BJ1570" s="74"/>
      <c r="BK1570" s="76"/>
    </row>
    <row r="1571" spans="34:63" x14ac:dyDescent="0.25">
      <c r="AH1571" s="69"/>
      <c r="AI1571" s="70"/>
      <c r="AJ1571" s="70"/>
      <c r="AK1571" s="71"/>
      <c r="AL1571" s="70"/>
      <c r="AM1571" s="72"/>
      <c r="AN1571" s="70"/>
      <c r="AO1571" s="70"/>
      <c r="AP1571" s="77"/>
      <c r="AQ1571" s="77"/>
      <c r="AR1571" s="71"/>
      <c r="AS1571" s="76"/>
      <c r="AT1571" s="74"/>
      <c r="AU1571" s="73"/>
      <c r="AV1571" s="74"/>
      <c r="AW1571" s="76"/>
      <c r="AX1571" s="76"/>
      <c r="AY1571" s="76"/>
      <c r="AZ1571" s="76"/>
      <c r="BA1571" s="76"/>
      <c r="BB1571" s="76"/>
      <c r="BC1571" s="73"/>
      <c r="BD1571" s="73"/>
      <c r="BE1571" s="73"/>
      <c r="BF1571" s="73"/>
      <c r="BG1571" s="73"/>
      <c r="BH1571" s="73"/>
      <c r="BI1571" s="76"/>
      <c r="BJ1571" s="74"/>
      <c r="BK1571" s="76"/>
    </row>
    <row r="1572" spans="34:63" x14ac:dyDescent="0.25">
      <c r="AH1572" s="69"/>
      <c r="AI1572" s="70"/>
      <c r="AJ1572" s="70"/>
      <c r="AK1572" s="71"/>
      <c r="AL1572" s="70"/>
      <c r="AM1572" s="72"/>
      <c r="AN1572" s="70"/>
      <c r="AO1572" s="70"/>
      <c r="AP1572" s="77"/>
      <c r="AQ1572" s="71"/>
      <c r="AR1572" s="71"/>
      <c r="AS1572" s="74"/>
      <c r="AT1572" s="74"/>
      <c r="AU1572" s="73"/>
      <c r="AV1572" s="74"/>
      <c r="AW1572" s="74"/>
      <c r="AX1572" s="74"/>
      <c r="AY1572" s="74"/>
      <c r="AZ1572" s="74"/>
      <c r="BA1572" s="73"/>
      <c r="BB1572" s="73"/>
      <c r="BC1572" s="73"/>
      <c r="BD1572" s="73"/>
      <c r="BE1572" s="73"/>
      <c r="BF1572" s="73"/>
      <c r="BG1572" s="73"/>
      <c r="BH1572" s="73"/>
      <c r="BI1572" s="74"/>
      <c r="BJ1572" s="74"/>
      <c r="BK1572" s="74"/>
    </row>
    <row r="1573" spans="34:63" x14ac:dyDescent="0.25">
      <c r="AH1573" s="69"/>
      <c r="AI1573" s="70"/>
      <c r="AJ1573" s="70"/>
      <c r="AK1573" s="71"/>
      <c r="AL1573" s="70"/>
      <c r="AM1573" s="72"/>
      <c r="AN1573" s="70"/>
      <c r="AO1573" s="70"/>
      <c r="AP1573" s="77"/>
      <c r="AQ1573" s="77"/>
      <c r="AR1573" s="71"/>
      <c r="AS1573" s="76"/>
      <c r="AT1573" s="74"/>
      <c r="AU1573" s="73"/>
      <c r="AV1573" s="74"/>
      <c r="AW1573" s="74"/>
      <c r="AX1573" s="74"/>
      <c r="AY1573" s="74"/>
      <c r="AZ1573" s="74"/>
      <c r="BA1573" s="73"/>
      <c r="BB1573" s="73"/>
      <c r="BC1573" s="73"/>
      <c r="BD1573" s="73"/>
      <c r="BE1573" s="73"/>
      <c r="BF1573" s="73"/>
      <c r="BG1573" s="73"/>
      <c r="BH1573" s="73"/>
      <c r="BI1573" s="74"/>
      <c r="BJ1573" s="74"/>
      <c r="BK1573" s="76"/>
    </row>
    <row r="1574" spans="34:63" x14ac:dyDescent="0.25">
      <c r="AH1574" s="69"/>
      <c r="AI1574" s="70"/>
      <c r="AJ1574" s="70"/>
      <c r="AK1574" s="71"/>
      <c r="AL1574" s="70"/>
      <c r="AM1574" s="72"/>
      <c r="AN1574" s="70"/>
      <c r="AO1574" s="70"/>
      <c r="AP1574" s="73"/>
      <c r="AQ1574" s="75"/>
      <c r="AR1574" s="71"/>
      <c r="AS1574" s="75"/>
      <c r="AT1574" s="74"/>
      <c r="AU1574" s="73"/>
      <c r="AV1574" s="74"/>
      <c r="AW1574" s="75"/>
      <c r="AX1574" s="75"/>
      <c r="AY1574" s="75"/>
      <c r="AZ1574" s="75"/>
      <c r="BA1574" s="73"/>
      <c r="BB1574" s="73"/>
      <c r="BC1574" s="73"/>
      <c r="BD1574" s="73"/>
      <c r="BE1574" s="73"/>
      <c r="BF1574" s="73"/>
      <c r="BG1574" s="73"/>
      <c r="BH1574" s="73"/>
      <c r="BI1574" s="75"/>
      <c r="BJ1574" s="74"/>
      <c r="BK1574" s="75"/>
    </row>
    <row r="1575" spans="34:63" x14ac:dyDescent="0.25">
      <c r="AH1575" s="69"/>
      <c r="AI1575" s="70"/>
      <c r="AJ1575" s="70"/>
      <c r="AK1575" s="71"/>
      <c r="AL1575" s="70"/>
      <c r="AM1575" s="72"/>
      <c r="AN1575" s="70"/>
      <c r="AO1575" s="70"/>
      <c r="AP1575" s="75"/>
      <c r="AQ1575" s="71"/>
      <c r="AR1575" s="71"/>
      <c r="AS1575" s="74"/>
      <c r="AT1575" s="74"/>
      <c r="AU1575" s="73"/>
      <c r="AV1575" s="74"/>
      <c r="AW1575" s="75"/>
      <c r="AX1575" s="75"/>
      <c r="AY1575" s="75"/>
      <c r="AZ1575" s="75"/>
      <c r="BA1575" s="73"/>
      <c r="BB1575" s="73"/>
      <c r="BC1575" s="73"/>
      <c r="BD1575" s="73"/>
      <c r="BE1575" s="73"/>
      <c r="BF1575" s="73"/>
      <c r="BG1575" s="73"/>
      <c r="BH1575" s="73"/>
      <c r="BI1575" s="75"/>
      <c r="BJ1575" s="74"/>
      <c r="BK1575" s="74"/>
    </row>
    <row r="1576" spans="34:63" x14ac:dyDescent="0.25">
      <c r="AH1576" s="69"/>
      <c r="AI1576" s="70"/>
      <c r="AJ1576" s="70"/>
      <c r="AK1576" s="71"/>
      <c r="AL1576" s="70"/>
      <c r="AM1576" s="72"/>
      <c r="AN1576" s="70"/>
      <c r="AO1576" s="70"/>
      <c r="AP1576" s="73"/>
      <c r="AQ1576" s="75"/>
      <c r="AR1576" s="71"/>
      <c r="AS1576" s="75"/>
      <c r="AT1576" s="74"/>
      <c r="AU1576" s="73"/>
      <c r="AV1576" s="74"/>
      <c r="AW1576" s="73"/>
      <c r="AX1576" s="73"/>
      <c r="AY1576" s="73"/>
      <c r="AZ1576" s="73"/>
      <c r="BA1576" s="73"/>
      <c r="BB1576" s="73"/>
      <c r="BC1576" s="73"/>
      <c r="BD1576" s="73"/>
      <c r="BE1576" s="73"/>
      <c r="BF1576" s="73"/>
      <c r="BG1576" s="73"/>
      <c r="BH1576" s="73"/>
      <c r="BI1576" s="75"/>
      <c r="BJ1576" s="74"/>
      <c r="BK1576" s="75"/>
    </row>
    <row r="1577" spans="34:63" x14ac:dyDescent="0.25">
      <c r="AH1577" s="69"/>
      <c r="AI1577" s="70"/>
      <c r="AJ1577" s="70"/>
      <c r="AK1577" s="71"/>
      <c r="AL1577" s="70"/>
      <c r="AM1577" s="72"/>
      <c r="AN1577" s="70"/>
      <c r="AO1577" s="70"/>
      <c r="AP1577" s="71"/>
      <c r="AQ1577" s="71"/>
      <c r="AR1577" s="71"/>
      <c r="AS1577" s="74"/>
      <c r="AT1577" s="74"/>
      <c r="AU1577" s="73"/>
      <c r="AV1577" s="74"/>
      <c r="AW1577" s="75"/>
      <c r="AX1577" s="75"/>
      <c r="AY1577" s="75"/>
      <c r="AZ1577" s="75"/>
      <c r="BA1577" s="73"/>
      <c r="BB1577" s="73"/>
      <c r="BC1577" s="73"/>
      <c r="BD1577" s="73"/>
      <c r="BE1577" s="73"/>
      <c r="BF1577" s="73"/>
      <c r="BG1577" s="73"/>
      <c r="BH1577" s="73"/>
      <c r="BI1577" s="75"/>
      <c r="BJ1577" s="74"/>
      <c r="BK1577" s="74"/>
    </row>
    <row r="1578" spans="34:63" x14ac:dyDescent="0.25">
      <c r="AH1578" s="69"/>
      <c r="AI1578" s="70"/>
      <c r="AJ1578" s="70"/>
      <c r="AK1578" s="71"/>
      <c r="AL1578" s="70"/>
      <c r="AM1578" s="72"/>
      <c r="AN1578" s="70"/>
      <c r="AO1578" s="70"/>
      <c r="AP1578" s="77"/>
      <c r="AQ1578" s="71"/>
      <c r="AR1578" s="71"/>
      <c r="AS1578" s="74"/>
      <c r="AT1578" s="74"/>
      <c r="AU1578" s="73"/>
      <c r="AV1578" s="74"/>
      <c r="AW1578" s="74"/>
      <c r="AX1578" s="74"/>
      <c r="AY1578" s="74"/>
      <c r="AZ1578" s="74"/>
      <c r="BA1578" s="73"/>
      <c r="BB1578" s="73"/>
      <c r="BC1578" s="73"/>
      <c r="BD1578" s="73"/>
      <c r="BE1578" s="73"/>
      <c r="BF1578" s="73"/>
      <c r="BG1578" s="73"/>
      <c r="BH1578" s="73"/>
      <c r="BI1578" s="74"/>
      <c r="BJ1578" s="74"/>
      <c r="BK1578" s="74"/>
    </row>
    <row r="1579" spans="34:63" x14ac:dyDescent="0.25">
      <c r="AH1579" s="69"/>
      <c r="AI1579" s="70"/>
      <c r="AJ1579" s="70"/>
      <c r="AK1579" s="71"/>
      <c r="AL1579" s="70"/>
      <c r="AM1579" s="72"/>
      <c r="AN1579" s="70"/>
      <c r="AO1579" s="70"/>
      <c r="AP1579" s="77"/>
      <c r="AQ1579" s="71"/>
      <c r="AR1579" s="71"/>
      <c r="AS1579" s="74"/>
      <c r="AT1579" s="74"/>
      <c r="AU1579" s="73"/>
      <c r="AV1579" s="74"/>
      <c r="AW1579" s="76"/>
      <c r="AX1579" s="76"/>
      <c r="AY1579" s="76"/>
      <c r="AZ1579" s="76"/>
      <c r="BA1579" s="73"/>
      <c r="BB1579" s="73"/>
      <c r="BC1579" s="73"/>
      <c r="BD1579" s="73"/>
      <c r="BE1579" s="73"/>
      <c r="BF1579" s="73"/>
      <c r="BG1579" s="73"/>
      <c r="BH1579" s="73"/>
      <c r="BI1579" s="74"/>
      <c r="BJ1579" s="74"/>
      <c r="BK1579" s="74"/>
    </row>
    <row r="1580" spans="34:63" x14ac:dyDescent="0.25">
      <c r="AH1580" s="69"/>
      <c r="AI1580" s="70"/>
      <c r="AJ1580" s="70"/>
      <c r="AK1580" s="71"/>
      <c r="AL1580" s="70"/>
      <c r="AM1580" s="72"/>
      <c r="AN1580" s="70"/>
      <c r="AO1580" s="70"/>
      <c r="AP1580" s="75"/>
      <c r="AQ1580" s="71"/>
      <c r="AR1580" s="71"/>
      <c r="AS1580" s="74"/>
      <c r="AT1580" s="74"/>
      <c r="AU1580" s="73"/>
      <c r="AV1580" s="74"/>
      <c r="AW1580" s="76"/>
      <c r="AX1580" s="76"/>
      <c r="AY1580" s="76"/>
      <c r="AZ1580" s="76"/>
      <c r="BA1580" s="73"/>
      <c r="BB1580" s="73"/>
      <c r="BC1580" s="73"/>
      <c r="BD1580" s="73"/>
      <c r="BE1580" s="73"/>
      <c r="BF1580" s="73"/>
      <c r="BG1580" s="73"/>
      <c r="BH1580" s="73"/>
      <c r="BI1580" s="74"/>
      <c r="BJ1580" s="74"/>
      <c r="BK1580" s="74"/>
    </row>
    <row r="1581" spans="34:63" x14ac:dyDescent="0.25">
      <c r="AH1581" s="69"/>
      <c r="AI1581" s="70"/>
      <c r="AJ1581" s="70"/>
      <c r="AK1581" s="71"/>
      <c r="AL1581" s="70"/>
      <c r="AM1581" s="72"/>
      <c r="AN1581" s="70"/>
      <c r="AO1581" s="70"/>
      <c r="AP1581" s="75"/>
      <c r="AQ1581" s="75"/>
      <c r="AR1581" s="71"/>
      <c r="AS1581" s="75"/>
      <c r="AT1581" s="74"/>
      <c r="AU1581" s="73"/>
      <c r="AV1581" s="74"/>
      <c r="AW1581" s="74"/>
      <c r="AX1581" s="74"/>
      <c r="AY1581" s="74"/>
      <c r="AZ1581" s="74"/>
      <c r="BA1581" s="73"/>
      <c r="BB1581" s="73"/>
      <c r="BC1581" s="73"/>
      <c r="BD1581" s="73"/>
      <c r="BE1581" s="73"/>
      <c r="BF1581" s="73"/>
      <c r="BG1581" s="73"/>
      <c r="BH1581" s="73"/>
      <c r="BI1581" s="74"/>
      <c r="BJ1581" s="74"/>
      <c r="BK1581" s="75"/>
    </row>
    <row r="1582" spans="34:63" x14ac:dyDescent="0.25">
      <c r="AH1582" s="69"/>
      <c r="AI1582" s="70"/>
      <c r="AJ1582" s="70"/>
      <c r="AK1582" s="71"/>
      <c r="AL1582" s="70"/>
      <c r="AM1582" s="72"/>
      <c r="AN1582" s="70"/>
      <c r="AO1582" s="70"/>
      <c r="AP1582" s="77"/>
      <c r="AQ1582" s="75"/>
      <c r="AR1582" s="71"/>
      <c r="AS1582" s="74"/>
      <c r="AT1582" s="74"/>
      <c r="AU1582" s="73"/>
      <c r="AV1582" s="74"/>
      <c r="AW1582" s="75"/>
      <c r="AX1582" s="75"/>
      <c r="AY1582" s="75"/>
      <c r="AZ1582" s="75"/>
      <c r="BA1582" s="73"/>
      <c r="BB1582" s="73"/>
      <c r="BC1582" s="73"/>
      <c r="BD1582" s="73"/>
      <c r="BE1582" s="73"/>
      <c r="BF1582" s="73"/>
      <c r="BG1582" s="73"/>
      <c r="BH1582" s="73"/>
      <c r="BI1582" s="75"/>
      <c r="BJ1582" s="74"/>
      <c r="BK1582" s="74"/>
    </row>
    <row r="1583" spans="34:63" x14ac:dyDescent="0.25">
      <c r="AH1583" s="69"/>
      <c r="AI1583" s="70"/>
      <c r="AJ1583" s="70"/>
      <c r="AK1583" s="71"/>
      <c r="AL1583" s="70"/>
      <c r="AM1583" s="72"/>
      <c r="AN1583" s="70"/>
      <c r="AO1583" s="70"/>
      <c r="AP1583" s="75"/>
      <c r="AQ1583" s="75"/>
      <c r="AR1583" s="71"/>
      <c r="AS1583" s="75"/>
      <c r="AT1583" s="74"/>
      <c r="AU1583" s="73"/>
      <c r="AV1583" s="74"/>
      <c r="AW1583" s="73"/>
      <c r="AX1583" s="73"/>
      <c r="AY1583" s="73"/>
      <c r="AZ1583" s="73"/>
      <c r="BA1583" s="73"/>
      <c r="BB1583" s="73"/>
      <c r="BC1583" s="73"/>
      <c r="BD1583" s="73"/>
      <c r="BE1583" s="73"/>
      <c r="BF1583" s="73"/>
      <c r="BG1583" s="73"/>
      <c r="BH1583" s="73"/>
      <c r="BI1583" s="75"/>
      <c r="BJ1583" s="74"/>
      <c r="BK1583" s="75"/>
    </row>
    <row r="1584" spans="34:63" x14ac:dyDescent="0.25">
      <c r="AH1584" s="69"/>
      <c r="AI1584" s="70"/>
      <c r="AJ1584" s="70"/>
      <c r="AK1584" s="71"/>
      <c r="AL1584" s="70"/>
      <c r="AM1584" s="72"/>
      <c r="AN1584" s="70"/>
      <c r="AO1584" s="70"/>
      <c r="AP1584" s="75"/>
      <c r="AQ1584" s="71"/>
      <c r="AR1584" s="71"/>
      <c r="AS1584" s="74"/>
      <c r="AT1584" s="74"/>
      <c r="AU1584" s="73"/>
      <c r="AV1584" s="74"/>
      <c r="AW1584" s="73"/>
      <c r="AX1584" s="73"/>
      <c r="AY1584" s="73"/>
      <c r="AZ1584" s="73"/>
      <c r="BA1584" s="73"/>
      <c r="BB1584" s="73"/>
      <c r="BC1584" s="73"/>
      <c r="BD1584" s="73"/>
      <c r="BE1584" s="73"/>
      <c r="BF1584" s="73"/>
      <c r="BG1584" s="73"/>
      <c r="BH1584" s="73"/>
      <c r="BI1584" s="73"/>
      <c r="BJ1584" s="74"/>
      <c r="BK1584" s="74"/>
    </row>
    <row r="1585" spans="34:63" x14ac:dyDescent="0.25">
      <c r="AH1585" s="69"/>
      <c r="AI1585" s="70"/>
      <c r="AJ1585" s="70"/>
      <c r="AK1585" s="71"/>
      <c r="AL1585" s="70"/>
      <c r="AM1585" s="72"/>
      <c r="AN1585" s="70"/>
      <c r="AO1585" s="70"/>
      <c r="AP1585" s="77"/>
      <c r="AQ1585" s="75"/>
      <c r="AR1585" s="71"/>
      <c r="AS1585" s="75"/>
      <c r="AT1585" s="74"/>
      <c r="AU1585" s="73"/>
      <c r="AV1585" s="74"/>
      <c r="AW1585" s="75"/>
      <c r="AX1585" s="75"/>
      <c r="AY1585" s="75"/>
      <c r="AZ1585" s="75"/>
      <c r="BA1585" s="73"/>
      <c r="BB1585" s="73"/>
      <c r="BC1585" s="73"/>
      <c r="BD1585" s="73"/>
      <c r="BE1585" s="73"/>
      <c r="BF1585" s="73"/>
      <c r="BG1585" s="73"/>
      <c r="BH1585" s="73"/>
      <c r="BI1585" s="75"/>
      <c r="BJ1585" s="74"/>
      <c r="BK1585" s="75"/>
    </row>
    <row r="1586" spans="34:63" x14ac:dyDescent="0.25">
      <c r="AH1586" s="69"/>
      <c r="AI1586" s="70"/>
      <c r="AJ1586" s="70"/>
      <c r="AK1586" s="71"/>
      <c r="AL1586" s="70"/>
      <c r="AM1586" s="72"/>
      <c r="AN1586" s="70"/>
      <c r="AO1586" s="70"/>
      <c r="AP1586" s="77"/>
      <c r="AQ1586" s="73"/>
      <c r="AR1586" s="71"/>
      <c r="AS1586" s="76"/>
      <c r="AT1586" s="74"/>
      <c r="AU1586" s="73"/>
      <c r="AV1586" s="74"/>
      <c r="AW1586" s="73"/>
      <c r="AX1586" s="73"/>
      <c r="AY1586" s="73"/>
      <c r="AZ1586" s="73"/>
      <c r="BA1586" s="76"/>
      <c r="BB1586" s="76"/>
      <c r="BC1586" s="73"/>
      <c r="BD1586" s="73"/>
      <c r="BE1586" s="73"/>
      <c r="BF1586" s="73"/>
      <c r="BG1586" s="73"/>
      <c r="BH1586" s="73"/>
      <c r="BI1586" s="73"/>
      <c r="BJ1586" s="74"/>
      <c r="BK1586" s="76"/>
    </row>
    <row r="1587" spans="34:63" x14ac:dyDescent="0.25">
      <c r="AH1587" s="69"/>
      <c r="AI1587" s="70"/>
      <c r="AJ1587" s="70"/>
      <c r="AK1587" s="71"/>
      <c r="AL1587" s="70"/>
      <c r="AM1587" s="72"/>
      <c r="AN1587" s="70"/>
      <c r="AO1587" s="70"/>
      <c r="AP1587" s="71"/>
      <c r="AQ1587" s="71"/>
      <c r="AR1587" s="71"/>
      <c r="AS1587" s="74"/>
      <c r="AT1587" s="74"/>
      <c r="AU1587" s="73"/>
      <c r="AV1587" s="74"/>
      <c r="AW1587" s="74"/>
      <c r="AX1587" s="74"/>
      <c r="AY1587" s="74"/>
      <c r="AZ1587" s="74"/>
      <c r="BA1587" s="76"/>
      <c r="BB1587" s="76"/>
      <c r="BC1587" s="73"/>
      <c r="BD1587" s="73"/>
      <c r="BE1587" s="73"/>
      <c r="BF1587" s="73"/>
      <c r="BG1587" s="73"/>
      <c r="BH1587" s="73"/>
      <c r="BI1587" s="74"/>
      <c r="BJ1587" s="74"/>
      <c r="BK1587" s="74"/>
    </row>
    <row r="1588" spans="34:63" x14ac:dyDescent="0.25">
      <c r="AH1588" s="69"/>
      <c r="AI1588" s="70"/>
      <c r="AJ1588" s="70"/>
      <c r="AK1588" s="71"/>
      <c r="AL1588" s="70"/>
      <c r="AM1588" s="72"/>
      <c r="AN1588" s="70"/>
      <c r="AO1588" s="70"/>
      <c r="AP1588" s="73"/>
      <c r="AQ1588" s="75"/>
      <c r="AR1588" s="71"/>
      <c r="AS1588" s="75"/>
      <c r="AT1588" s="74"/>
      <c r="AU1588" s="73"/>
      <c r="AV1588" s="74"/>
      <c r="AW1588" s="75"/>
      <c r="AX1588" s="75"/>
      <c r="AY1588" s="75"/>
      <c r="AZ1588" s="75"/>
      <c r="BA1588" s="73"/>
      <c r="BB1588" s="73"/>
      <c r="BC1588" s="73"/>
      <c r="BD1588" s="73"/>
      <c r="BE1588" s="73"/>
      <c r="BF1588" s="73"/>
      <c r="BG1588" s="73"/>
      <c r="BH1588" s="73"/>
      <c r="BI1588" s="75"/>
      <c r="BJ1588" s="74"/>
      <c r="BK1588" s="75"/>
    </row>
    <row r="1589" spans="34:63" x14ac:dyDescent="0.25">
      <c r="AH1589" s="69"/>
      <c r="AI1589" s="70"/>
      <c r="AJ1589" s="70"/>
      <c r="AK1589" s="71"/>
      <c r="AL1589" s="70"/>
      <c r="AM1589" s="72"/>
      <c r="AN1589" s="70"/>
      <c r="AO1589" s="70"/>
      <c r="AP1589" s="73"/>
      <c r="AQ1589" s="77"/>
      <c r="AR1589" s="71"/>
      <c r="AS1589" s="76"/>
      <c r="AT1589" s="74"/>
      <c r="AU1589" s="73"/>
      <c r="AV1589" s="74"/>
      <c r="AW1589" s="76"/>
      <c r="AX1589" s="76"/>
      <c r="AY1589" s="76"/>
      <c r="AZ1589" s="76"/>
      <c r="BA1589" s="73"/>
      <c r="BB1589" s="73"/>
      <c r="BC1589" s="73"/>
      <c r="BD1589" s="73"/>
      <c r="BE1589" s="73"/>
      <c r="BF1589" s="73"/>
      <c r="BG1589" s="73"/>
      <c r="BH1589" s="73"/>
      <c r="BI1589" s="76"/>
      <c r="BJ1589" s="74"/>
      <c r="BK1589" s="76"/>
    </row>
    <row r="1590" spans="34:63" x14ac:dyDescent="0.25">
      <c r="AH1590" s="69"/>
      <c r="AI1590" s="70"/>
      <c r="AJ1590" s="70"/>
      <c r="AK1590" s="71"/>
      <c r="AL1590" s="70"/>
      <c r="AM1590" s="72"/>
      <c r="AN1590" s="70"/>
      <c r="AO1590" s="70"/>
      <c r="AP1590" s="71"/>
      <c r="AQ1590" s="71"/>
      <c r="AR1590" s="71"/>
      <c r="AS1590" s="74"/>
      <c r="AT1590" s="74"/>
      <c r="AU1590" s="73"/>
      <c r="AV1590" s="74"/>
      <c r="AW1590" s="76"/>
      <c r="AX1590" s="76"/>
      <c r="AY1590" s="76"/>
      <c r="AZ1590" s="76"/>
      <c r="BA1590" s="73"/>
      <c r="BB1590" s="73"/>
      <c r="BC1590" s="73"/>
      <c r="BD1590" s="73"/>
      <c r="BE1590" s="73"/>
      <c r="BF1590" s="73"/>
      <c r="BG1590" s="73"/>
      <c r="BH1590" s="73"/>
      <c r="BI1590" s="74"/>
      <c r="BJ1590" s="74"/>
      <c r="BK1590" s="74"/>
    </row>
    <row r="1591" spans="34:63" x14ac:dyDescent="0.25">
      <c r="AH1591" s="69"/>
      <c r="AI1591" s="70"/>
      <c r="AJ1591" s="70"/>
      <c r="AK1591" s="71"/>
      <c r="AL1591" s="70"/>
      <c r="AM1591" s="72"/>
      <c r="AN1591" s="70"/>
      <c r="AO1591" s="70"/>
      <c r="AP1591" s="75"/>
      <c r="AQ1591" s="77"/>
      <c r="AR1591" s="71"/>
      <c r="AS1591" s="74"/>
      <c r="AT1591" s="74"/>
      <c r="AU1591" s="73"/>
      <c r="AV1591" s="74"/>
      <c r="AW1591" s="76"/>
      <c r="AX1591" s="76"/>
      <c r="AY1591" s="76"/>
      <c r="AZ1591" s="76"/>
      <c r="BA1591" s="73"/>
      <c r="BB1591" s="73"/>
      <c r="BC1591" s="73"/>
      <c r="BD1591" s="73"/>
      <c r="BE1591" s="73"/>
      <c r="BF1591" s="73"/>
      <c r="BG1591" s="73"/>
      <c r="BH1591" s="73"/>
      <c r="BI1591" s="76"/>
      <c r="BJ1591" s="74"/>
      <c r="BK1591" s="74"/>
    </row>
    <row r="1592" spans="34:63" x14ac:dyDescent="0.25">
      <c r="AH1592" s="69"/>
      <c r="AI1592" s="70"/>
      <c r="AJ1592" s="70"/>
      <c r="AK1592" s="71"/>
      <c r="AL1592" s="70"/>
      <c r="AM1592" s="72"/>
      <c r="AN1592" s="70"/>
      <c r="AO1592" s="70"/>
      <c r="AP1592" s="77"/>
      <c r="AQ1592" s="77"/>
      <c r="AR1592" s="71"/>
      <c r="AS1592" s="76"/>
      <c r="AT1592" s="74"/>
      <c r="AU1592" s="73"/>
      <c r="AV1592" s="74"/>
      <c r="AW1592" s="76"/>
      <c r="AX1592" s="76"/>
      <c r="AY1592" s="76"/>
      <c r="AZ1592" s="76"/>
      <c r="BA1592" s="73"/>
      <c r="BB1592" s="73"/>
      <c r="BC1592" s="73"/>
      <c r="BD1592" s="73"/>
      <c r="BE1592" s="73"/>
      <c r="BF1592" s="73"/>
      <c r="BG1592" s="73"/>
      <c r="BH1592" s="73"/>
      <c r="BI1592" s="76"/>
      <c r="BJ1592" s="74"/>
      <c r="BK1592" s="76"/>
    </row>
    <row r="1593" spans="34:63" x14ac:dyDescent="0.25">
      <c r="AH1593" s="69"/>
      <c r="AI1593" s="70"/>
      <c r="AJ1593" s="70"/>
      <c r="AK1593" s="71"/>
      <c r="AL1593" s="70"/>
      <c r="AM1593" s="72"/>
      <c r="AN1593" s="70"/>
      <c r="AO1593" s="70"/>
      <c r="AP1593" s="77"/>
      <c r="AQ1593" s="75"/>
      <c r="AR1593" s="71"/>
      <c r="AS1593" s="74"/>
      <c r="AT1593" s="74"/>
      <c r="AU1593" s="73"/>
      <c r="AV1593" s="74"/>
      <c r="AW1593" s="75"/>
      <c r="AX1593" s="75"/>
      <c r="AY1593" s="75"/>
      <c r="AZ1593" s="75"/>
      <c r="BA1593" s="73"/>
      <c r="BB1593" s="73"/>
      <c r="BC1593" s="73"/>
      <c r="BD1593" s="73"/>
      <c r="BE1593" s="73"/>
      <c r="BF1593" s="73"/>
      <c r="BG1593" s="73"/>
      <c r="BH1593" s="73"/>
      <c r="BI1593" s="75"/>
      <c r="BJ1593" s="74"/>
      <c r="BK1593" s="74"/>
    </row>
    <row r="1594" spans="34:63" x14ac:dyDescent="0.25">
      <c r="AH1594" s="69"/>
      <c r="AI1594" s="70"/>
      <c r="AJ1594" s="70"/>
      <c r="AK1594" s="71"/>
      <c r="AL1594" s="70"/>
      <c r="AM1594" s="72"/>
      <c r="AN1594" s="70"/>
      <c r="AO1594" s="70"/>
      <c r="AP1594" s="77"/>
      <c r="AQ1594" s="71"/>
      <c r="AR1594" s="71"/>
      <c r="AS1594" s="74"/>
      <c r="AT1594" s="74"/>
      <c r="AU1594" s="73"/>
      <c r="AV1594" s="74"/>
      <c r="AW1594" s="74"/>
      <c r="AX1594" s="74"/>
      <c r="AY1594" s="74"/>
      <c r="AZ1594" s="74"/>
      <c r="BA1594" s="76"/>
      <c r="BB1594" s="76"/>
      <c r="BC1594" s="73"/>
      <c r="BD1594" s="73"/>
      <c r="BE1594" s="73"/>
      <c r="BF1594" s="73"/>
      <c r="BG1594" s="73"/>
      <c r="BH1594" s="73"/>
      <c r="BI1594" s="74"/>
      <c r="BJ1594" s="74"/>
      <c r="BK1594" s="74"/>
    </row>
    <row r="1595" spans="34:63" x14ac:dyDescent="0.25">
      <c r="AH1595" s="69"/>
      <c r="AI1595" s="70"/>
      <c r="AJ1595" s="70"/>
      <c r="AK1595" s="71"/>
      <c r="AL1595" s="70"/>
      <c r="AM1595" s="72"/>
      <c r="AN1595" s="70"/>
      <c r="AO1595" s="70"/>
      <c r="AP1595" s="71"/>
      <c r="AQ1595" s="73"/>
      <c r="AR1595" s="71"/>
      <c r="AS1595" s="74"/>
      <c r="AT1595" s="74"/>
      <c r="AU1595" s="73"/>
      <c r="AV1595" s="74"/>
      <c r="AW1595" s="73"/>
      <c r="AX1595" s="73"/>
      <c r="AY1595" s="73"/>
      <c r="AZ1595" s="73"/>
      <c r="BA1595" s="73"/>
      <c r="BB1595" s="73"/>
      <c r="BC1595" s="73"/>
      <c r="BD1595" s="73"/>
      <c r="BE1595" s="73"/>
      <c r="BF1595" s="73"/>
      <c r="BG1595" s="73"/>
      <c r="BH1595" s="73"/>
      <c r="BI1595" s="73"/>
      <c r="BJ1595" s="74"/>
      <c r="BK1595" s="74"/>
    </row>
    <row r="1596" spans="34:63" x14ac:dyDescent="0.25">
      <c r="AH1596" s="69"/>
      <c r="AI1596" s="70"/>
      <c r="AJ1596" s="70"/>
      <c r="AK1596" s="71"/>
      <c r="AL1596" s="70"/>
      <c r="AM1596" s="72"/>
      <c r="AN1596" s="70"/>
      <c r="AO1596" s="70"/>
      <c r="AP1596" s="71"/>
      <c r="AQ1596" s="71"/>
      <c r="AR1596" s="71"/>
      <c r="AS1596" s="74"/>
      <c r="AT1596" s="74"/>
      <c r="AU1596" s="73"/>
      <c r="AV1596" s="74"/>
      <c r="AW1596" s="76"/>
      <c r="AX1596" s="76"/>
      <c r="AY1596" s="76"/>
      <c r="AZ1596" s="76"/>
      <c r="BA1596" s="73"/>
      <c r="BB1596" s="73"/>
      <c r="BC1596" s="73"/>
      <c r="BD1596" s="73"/>
      <c r="BE1596" s="73"/>
      <c r="BF1596" s="73"/>
      <c r="BG1596" s="73"/>
      <c r="BH1596" s="73"/>
      <c r="BI1596" s="76"/>
      <c r="BJ1596" s="74"/>
      <c r="BK1596" s="74"/>
    </row>
    <row r="1597" spans="34:63" x14ac:dyDescent="0.25">
      <c r="AH1597" s="69"/>
      <c r="AI1597" s="70"/>
      <c r="AJ1597" s="70"/>
      <c r="AK1597" s="71"/>
      <c r="AL1597" s="70"/>
      <c r="AM1597" s="72"/>
      <c r="AN1597" s="70"/>
      <c r="AO1597" s="70"/>
      <c r="AP1597" s="71"/>
      <c r="AQ1597" s="71"/>
      <c r="AR1597" s="71"/>
      <c r="AS1597" s="74"/>
      <c r="AT1597" s="74"/>
      <c r="AU1597" s="73"/>
      <c r="AV1597" s="74"/>
      <c r="AW1597" s="73"/>
      <c r="AX1597" s="73"/>
      <c r="AY1597" s="73"/>
      <c r="AZ1597" s="73"/>
      <c r="BA1597" s="73"/>
      <c r="BB1597" s="73"/>
      <c r="BC1597" s="73"/>
      <c r="BD1597" s="73"/>
      <c r="BE1597" s="73"/>
      <c r="BF1597" s="73"/>
      <c r="BG1597" s="73"/>
      <c r="BH1597" s="73"/>
      <c r="BI1597" s="76"/>
      <c r="BJ1597" s="74"/>
      <c r="BK1597" s="74"/>
    </row>
    <row r="1598" spans="34:63" x14ac:dyDescent="0.25">
      <c r="AH1598" s="69"/>
      <c r="AI1598" s="70"/>
      <c r="AJ1598" s="70"/>
      <c r="AK1598" s="71"/>
      <c r="AL1598" s="70"/>
      <c r="AM1598" s="72"/>
      <c r="AN1598" s="70"/>
      <c r="AO1598" s="70"/>
      <c r="AP1598" s="71"/>
      <c r="AQ1598" s="71"/>
      <c r="AR1598" s="71"/>
      <c r="AS1598" s="74"/>
      <c r="AT1598" s="74"/>
      <c r="AU1598" s="73"/>
      <c r="AV1598" s="74"/>
      <c r="AW1598" s="76"/>
      <c r="AX1598" s="76"/>
      <c r="AY1598" s="76"/>
      <c r="AZ1598" s="76"/>
      <c r="BA1598" s="73"/>
      <c r="BB1598" s="73"/>
      <c r="BC1598" s="73"/>
      <c r="BD1598" s="73"/>
      <c r="BE1598" s="73"/>
      <c r="BF1598" s="73"/>
      <c r="BG1598" s="73"/>
      <c r="BH1598" s="73"/>
      <c r="BI1598" s="76"/>
      <c r="BJ1598" s="74"/>
      <c r="BK1598" s="74"/>
    </row>
    <row r="1599" spans="34:63" x14ac:dyDescent="0.25">
      <c r="AH1599" s="69"/>
      <c r="AI1599" s="70"/>
      <c r="AJ1599" s="70"/>
      <c r="AK1599" s="71"/>
      <c r="AL1599" s="70"/>
      <c r="AM1599" s="72"/>
      <c r="AN1599" s="70"/>
      <c r="AO1599" s="70"/>
      <c r="AP1599" s="77"/>
      <c r="AQ1599" s="71"/>
      <c r="AR1599" s="71"/>
      <c r="AS1599" s="74"/>
      <c r="AT1599" s="74"/>
      <c r="AU1599" s="73"/>
      <c r="AV1599" s="74"/>
      <c r="AW1599" s="74"/>
      <c r="AX1599" s="74"/>
      <c r="AY1599" s="74"/>
      <c r="AZ1599" s="74"/>
      <c r="BA1599" s="73"/>
      <c r="BB1599" s="73"/>
      <c r="BC1599" s="73"/>
      <c r="BD1599" s="73"/>
      <c r="BE1599" s="73"/>
      <c r="BF1599" s="73"/>
      <c r="BG1599" s="73"/>
      <c r="BH1599" s="73"/>
      <c r="BI1599" s="74"/>
      <c r="BJ1599" s="74"/>
      <c r="BK1599" s="74"/>
    </row>
    <row r="1600" spans="34:63" x14ac:dyDescent="0.25">
      <c r="AH1600" s="69"/>
      <c r="AI1600" s="70"/>
      <c r="AJ1600" s="70"/>
      <c r="AK1600" s="71"/>
      <c r="AL1600" s="70"/>
      <c r="AM1600" s="72"/>
      <c r="AN1600" s="70"/>
      <c r="AO1600" s="70"/>
      <c r="AP1600" s="75"/>
      <c r="AQ1600" s="75"/>
      <c r="AR1600" s="71"/>
      <c r="AS1600" s="75"/>
      <c r="AT1600" s="74"/>
      <c r="AU1600" s="73"/>
      <c r="AV1600" s="74"/>
      <c r="AW1600" s="75"/>
      <c r="AX1600" s="75"/>
      <c r="AY1600" s="75"/>
      <c r="AZ1600" s="75"/>
      <c r="BA1600" s="75"/>
      <c r="BB1600" s="75"/>
      <c r="BC1600" s="73"/>
      <c r="BD1600" s="73"/>
      <c r="BE1600" s="73"/>
      <c r="BF1600" s="73"/>
      <c r="BG1600" s="73"/>
      <c r="BH1600" s="73"/>
      <c r="BI1600" s="75"/>
      <c r="BJ1600" s="74"/>
      <c r="BK1600" s="75"/>
    </row>
    <row r="1601" spans="34:63" x14ac:dyDescent="0.25">
      <c r="AH1601" s="69"/>
      <c r="AI1601" s="70"/>
      <c r="AJ1601" s="70"/>
      <c r="AK1601" s="71"/>
      <c r="AL1601" s="70"/>
      <c r="AM1601" s="72"/>
      <c r="AN1601" s="70"/>
      <c r="AO1601" s="70"/>
      <c r="AP1601" s="75"/>
      <c r="AQ1601" s="71"/>
      <c r="AR1601" s="71"/>
      <c r="AS1601" s="74"/>
      <c r="AT1601" s="74"/>
      <c r="AU1601" s="73"/>
      <c r="AV1601" s="74"/>
      <c r="AW1601" s="73"/>
      <c r="AX1601" s="73"/>
      <c r="AY1601" s="73"/>
      <c r="AZ1601" s="73"/>
      <c r="BA1601" s="73"/>
      <c r="BB1601" s="73"/>
      <c r="BC1601" s="73"/>
      <c r="BD1601" s="73"/>
      <c r="BE1601" s="73"/>
      <c r="BF1601" s="73"/>
      <c r="BG1601" s="73"/>
      <c r="BH1601" s="73"/>
      <c r="BI1601" s="74"/>
      <c r="BJ1601" s="74"/>
      <c r="BK1601" s="74"/>
    </row>
    <row r="1602" spans="34:63" x14ac:dyDescent="0.25">
      <c r="AH1602" s="69"/>
      <c r="AI1602" s="70"/>
      <c r="AJ1602" s="70"/>
      <c r="AK1602" s="71"/>
      <c r="AL1602" s="70"/>
      <c r="AM1602" s="72"/>
      <c r="AN1602" s="70"/>
      <c r="AO1602" s="70"/>
      <c r="AP1602" s="75"/>
      <c r="AQ1602" s="71"/>
      <c r="AR1602" s="71"/>
      <c r="AS1602" s="74"/>
      <c r="AT1602" s="74"/>
      <c r="AU1602" s="73"/>
      <c r="AV1602" s="74"/>
      <c r="AW1602" s="75"/>
      <c r="AX1602" s="75"/>
      <c r="AY1602" s="75"/>
      <c r="AZ1602" s="75"/>
      <c r="BA1602" s="73"/>
      <c r="BB1602" s="73"/>
      <c r="BC1602" s="73"/>
      <c r="BD1602" s="73"/>
      <c r="BE1602" s="73"/>
      <c r="BF1602" s="73"/>
      <c r="BG1602" s="73"/>
      <c r="BH1602" s="73"/>
      <c r="BI1602" s="74"/>
      <c r="BJ1602" s="74"/>
      <c r="BK1602" s="74"/>
    </row>
    <row r="1603" spans="34:63" x14ac:dyDescent="0.25">
      <c r="AH1603" s="69"/>
      <c r="AI1603" s="70"/>
      <c r="AJ1603" s="70"/>
      <c r="AK1603" s="71"/>
      <c r="AL1603" s="70"/>
      <c r="AM1603" s="72"/>
      <c r="AN1603" s="70"/>
      <c r="AO1603" s="70"/>
      <c r="AP1603" s="77"/>
      <c r="AQ1603" s="77"/>
      <c r="AR1603" s="71"/>
      <c r="AS1603" s="76"/>
      <c r="AT1603" s="74"/>
      <c r="AU1603" s="73"/>
      <c r="AV1603" s="74"/>
      <c r="AW1603" s="73"/>
      <c r="AX1603" s="73"/>
      <c r="AY1603" s="73"/>
      <c r="AZ1603" s="73"/>
      <c r="BA1603" s="73"/>
      <c r="BB1603" s="73"/>
      <c r="BC1603" s="73"/>
      <c r="BD1603" s="73"/>
      <c r="BE1603" s="73"/>
      <c r="BF1603" s="73"/>
      <c r="BG1603" s="73"/>
      <c r="BH1603" s="73"/>
      <c r="BI1603" s="76"/>
      <c r="BJ1603" s="74"/>
      <c r="BK1603" s="76"/>
    </row>
    <row r="1604" spans="34:63" x14ac:dyDescent="0.25">
      <c r="AH1604" s="69"/>
      <c r="AI1604" s="70"/>
      <c r="AJ1604" s="70"/>
      <c r="AK1604" s="71"/>
      <c r="AL1604" s="70"/>
      <c r="AM1604" s="72"/>
      <c r="AN1604" s="70"/>
      <c r="AO1604" s="70"/>
      <c r="AP1604" s="71"/>
      <c r="AQ1604" s="71"/>
      <c r="AR1604" s="71"/>
      <c r="AS1604" s="74"/>
      <c r="AT1604" s="74"/>
      <c r="AU1604" s="73"/>
      <c r="AV1604" s="74"/>
      <c r="AW1604" s="75"/>
      <c r="AX1604" s="75"/>
      <c r="AY1604" s="75"/>
      <c r="AZ1604" s="75"/>
      <c r="BA1604" s="75"/>
      <c r="BB1604" s="75"/>
      <c r="BC1604" s="73"/>
      <c r="BD1604" s="73"/>
      <c r="BE1604" s="73"/>
      <c r="BF1604" s="73"/>
      <c r="BG1604" s="73"/>
      <c r="BH1604" s="73"/>
      <c r="BI1604" s="75"/>
      <c r="BJ1604" s="74"/>
      <c r="BK1604" s="74"/>
    </row>
    <row r="1605" spans="34:63" x14ac:dyDescent="0.25">
      <c r="AH1605" s="69"/>
      <c r="AI1605" s="70"/>
      <c r="AJ1605" s="70"/>
      <c r="AK1605" s="71"/>
      <c r="AL1605" s="70"/>
      <c r="AM1605" s="72"/>
      <c r="AN1605" s="70"/>
      <c r="AO1605" s="70"/>
      <c r="AP1605" s="71"/>
      <c r="AQ1605" s="71"/>
      <c r="AR1605" s="71"/>
      <c r="AS1605" s="74"/>
      <c r="AT1605" s="74"/>
      <c r="AU1605" s="73"/>
      <c r="AV1605" s="74"/>
      <c r="AW1605" s="75"/>
      <c r="AX1605" s="75"/>
      <c r="AY1605" s="75"/>
      <c r="AZ1605" s="75"/>
      <c r="BA1605" s="73"/>
      <c r="BB1605" s="73"/>
      <c r="BC1605" s="73"/>
      <c r="BD1605" s="73"/>
      <c r="BE1605" s="73"/>
      <c r="BF1605" s="73"/>
      <c r="BG1605" s="73"/>
      <c r="BH1605" s="73"/>
      <c r="BI1605" s="74"/>
      <c r="BJ1605" s="74"/>
      <c r="BK1605" s="74"/>
    </row>
    <row r="1606" spans="34:63" x14ac:dyDescent="0.25">
      <c r="AH1606" s="69"/>
      <c r="AI1606" s="70"/>
      <c r="AJ1606" s="70"/>
      <c r="AK1606" s="71"/>
      <c r="AL1606" s="70"/>
      <c r="AM1606" s="72"/>
      <c r="AN1606" s="70"/>
      <c r="AO1606" s="70"/>
      <c r="AP1606" s="71"/>
      <c r="AQ1606" s="75"/>
      <c r="AR1606" s="71"/>
      <c r="AS1606" s="74"/>
      <c r="AT1606" s="74"/>
      <c r="AU1606" s="73"/>
      <c r="AV1606" s="74"/>
      <c r="AW1606" s="75"/>
      <c r="AX1606" s="75"/>
      <c r="AY1606" s="75"/>
      <c r="AZ1606" s="75"/>
      <c r="BA1606" s="73"/>
      <c r="BB1606" s="73"/>
      <c r="BC1606" s="73"/>
      <c r="BD1606" s="73"/>
      <c r="BE1606" s="73"/>
      <c r="BF1606" s="73"/>
      <c r="BG1606" s="73"/>
      <c r="BH1606" s="73"/>
      <c r="BI1606" s="75"/>
      <c r="BJ1606" s="74"/>
      <c r="BK1606" s="74"/>
    </row>
    <row r="1607" spans="34:63" x14ac:dyDescent="0.25">
      <c r="AH1607" s="69"/>
      <c r="AI1607" s="70"/>
      <c r="AJ1607" s="70"/>
      <c r="AK1607" s="71"/>
      <c r="AL1607" s="70"/>
      <c r="AM1607" s="72"/>
      <c r="AN1607" s="70"/>
      <c r="AO1607" s="70"/>
      <c r="AP1607" s="71"/>
      <c r="AQ1607" s="71"/>
      <c r="AR1607" s="71"/>
      <c r="AS1607" s="74"/>
      <c r="AT1607" s="74"/>
      <c r="AU1607" s="73"/>
      <c r="AV1607" s="74"/>
      <c r="AW1607" s="74"/>
      <c r="AX1607" s="74"/>
      <c r="AY1607" s="74"/>
      <c r="AZ1607" s="74"/>
      <c r="BA1607" s="73"/>
      <c r="BB1607" s="73"/>
      <c r="BC1607" s="73"/>
      <c r="BD1607" s="73"/>
      <c r="BE1607" s="73"/>
      <c r="BF1607" s="73"/>
      <c r="BG1607" s="73"/>
      <c r="BH1607" s="73"/>
      <c r="BI1607" s="74"/>
      <c r="BJ1607" s="74"/>
      <c r="BK1607" s="74"/>
    </row>
    <row r="1608" spans="34:63" x14ac:dyDescent="0.25">
      <c r="AH1608" s="69"/>
      <c r="AI1608" s="70"/>
      <c r="AJ1608" s="70"/>
      <c r="AK1608" s="71"/>
      <c r="AL1608" s="70"/>
      <c r="AM1608" s="72"/>
      <c r="AN1608" s="70"/>
      <c r="AO1608" s="70"/>
      <c r="AP1608" s="75"/>
      <c r="AQ1608" s="71"/>
      <c r="AR1608" s="71"/>
      <c r="AS1608" s="74"/>
      <c r="AT1608" s="74"/>
      <c r="AU1608" s="73"/>
      <c r="AV1608" s="74"/>
      <c r="AW1608" s="75"/>
      <c r="AX1608" s="75"/>
      <c r="AY1608" s="75"/>
      <c r="AZ1608" s="75"/>
      <c r="BA1608" s="73"/>
      <c r="BB1608" s="73"/>
      <c r="BC1608" s="73"/>
      <c r="BD1608" s="73"/>
      <c r="BE1608" s="73"/>
      <c r="BF1608" s="73"/>
      <c r="BG1608" s="73"/>
      <c r="BH1608" s="73"/>
      <c r="BI1608" s="74"/>
      <c r="BJ1608" s="74"/>
      <c r="BK1608" s="74"/>
    </row>
    <row r="1609" spans="34:63" x14ac:dyDescent="0.25">
      <c r="AH1609" s="69"/>
      <c r="AI1609" s="70"/>
      <c r="AJ1609" s="70"/>
      <c r="AK1609" s="71"/>
      <c r="AL1609" s="70"/>
      <c r="AM1609" s="72"/>
      <c r="AN1609" s="70"/>
      <c r="AO1609" s="70"/>
      <c r="AP1609" s="75"/>
      <c r="AQ1609" s="75"/>
      <c r="AR1609" s="71"/>
      <c r="AS1609" s="75"/>
      <c r="AT1609" s="74"/>
      <c r="AU1609" s="73"/>
      <c r="AV1609" s="74"/>
      <c r="AW1609" s="75"/>
      <c r="AX1609" s="75"/>
      <c r="AY1609" s="75"/>
      <c r="AZ1609" s="75"/>
      <c r="BA1609" s="73"/>
      <c r="BB1609" s="73"/>
      <c r="BC1609" s="73"/>
      <c r="BD1609" s="73"/>
      <c r="BE1609" s="73"/>
      <c r="BF1609" s="73"/>
      <c r="BG1609" s="73"/>
      <c r="BH1609" s="73"/>
      <c r="BI1609" s="75"/>
      <c r="BJ1609" s="74"/>
      <c r="BK1609" s="75"/>
    </row>
    <row r="1610" spans="34:63" x14ac:dyDescent="0.25">
      <c r="AH1610" s="69"/>
      <c r="AI1610" s="70"/>
      <c r="AJ1610" s="70"/>
      <c r="AK1610" s="71"/>
      <c r="AL1610" s="70"/>
      <c r="AM1610" s="72"/>
      <c r="AN1610" s="70"/>
      <c r="AO1610" s="70"/>
      <c r="AP1610" s="71"/>
      <c r="AQ1610" s="71"/>
      <c r="AR1610" s="71"/>
      <c r="AS1610" s="74"/>
      <c r="AT1610" s="74"/>
      <c r="AU1610" s="73"/>
      <c r="AV1610" s="74"/>
      <c r="AW1610" s="74"/>
      <c r="AX1610" s="74"/>
      <c r="AY1610" s="74"/>
      <c r="AZ1610" s="74"/>
      <c r="BA1610" s="73"/>
      <c r="BB1610" s="73"/>
      <c r="BC1610" s="73"/>
      <c r="BD1610" s="73"/>
      <c r="BE1610" s="73"/>
      <c r="BF1610" s="73"/>
      <c r="BG1610" s="73"/>
      <c r="BH1610" s="73"/>
      <c r="BI1610" s="74"/>
      <c r="BJ1610" s="74"/>
      <c r="BK1610" s="74"/>
    </row>
    <row r="1611" spans="34:63" x14ac:dyDescent="0.25">
      <c r="AH1611" s="69"/>
      <c r="AI1611" s="70"/>
      <c r="AJ1611" s="70"/>
      <c r="AK1611" s="71"/>
      <c r="AL1611" s="70"/>
      <c r="AM1611" s="72"/>
      <c r="AN1611" s="70"/>
      <c r="AO1611" s="70"/>
      <c r="AP1611" s="77"/>
      <c r="AQ1611" s="77"/>
      <c r="AR1611" s="71"/>
      <c r="AS1611" s="76"/>
      <c r="AT1611" s="74"/>
      <c r="AU1611" s="73"/>
      <c r="AV1611" s="74"/>
      <c r="AW1611" s="76"/>
      <c r="AX1611" s="76"/>
      <c r="AY1611" s="76"/>
      <c r="AZ1611" s="76"/>
      <c r="BA1611" s="73"/>
      <c r="BB1611" s="73"/>
      <c r="BC1611" s="73"/>
      <c r="BD1611" s="73"/>
      <c r="BE1611" s="73"/>
      <c r="BF1611" s="73"/>
      <c r="BG1611" s="73"/>
      <c r="BH1611" s="73"/>
      <c r="BI1611" s="76"/>
      <c r="BJ1611" s="74"/>
      <c r="BK1611" s="76"/>
    </row>
    <row r="1612" spans="34:63" x14ac:dyDescent="0.25">
      <c r="AH1612" s="69"/>
      <c r="AI1612" s="70"/>
      <c r="AJ1612" s="70"/>
      <c r="AK1612" s="71"/>
      <c r="AL1612" s="70"/>
      <c r="AM1612" s="72"/>
      <c r="AN1612" s="70"/>
      <c r="AO1612" s="70"/>
      <c r="AP1612" s="77"/>
      <c r="AQ1612" s="71"/>
      <c r="AR1612" s="71"/>
      <c r="AS1612" s="74"/>
      <c r="AT1612" s="74"/>
      <c r="AU1612" s="73"/>
      <c r="AV1612" s="74"/>
      <c r="AW1612" s="76"/>
      <c r="AX1612" s="76"/>
      <c r="AY1612" s="76"/>
      <c r="AZ1612" s="76"/>
      <c r="BA1612" s="73"/>
      <c r="BB1612" s="73"/>
      <c r="BC1612" s="73"/>
      <c r="BD1612" s="73"/>
      <c r="BE1612" s="73"/>
      <c r="BF1612" s="73"/>
      <c r="BG1612" s="73"/>
      <c r="BH1612" s="73"/>
      <c r="BI1612" s="76"/>
      <c r="BJ1612" s="74"/>
      <c r="BK1612" s="74"/>
    </row>
    <row r="1613" spans="34:63" x14ac:dyDescent="0.25">
      <c r="AH1613" s="69"/>
      <c r="AI1613" s="70"/>
      <c r="AJ1613" s="70"/>
      <c r="AK1613" s="71"/>
      <c r="AL1613" s="70"/>
      <c r="AM1613" s="72"/>
      <c r="AN1613" s="70"/>
      <c r="AO1613" s="70"/>
      <c r="AP1613" s="73"/>
      <c r="AQ1613" s="73"/>
      <c r="AR1613" s="71"/>
      <c r="AS1613" s="73"/>
      <c r="AT1613" s="74"/>
      <c r="AU1613" s="73"/>
      <c r="AV1613" s="74"/>
      <c r="AW1613" s="73"/>
      <c r="AX1613" s="73"/>
      <c r="AY1613" s="73"/>
      <c r="AZ1613" s="73"/>
      <c r="BA1613" s="73"/>
      <c r="BB1613" s="73"/>
      <c r="BC1613" s="73"/>
      <c r="BD1613" s="73"/>
      <c r="BE1613" s="73"/>
      <c r="BF1613" s="73"/>
      <c r="BG1613" s="73"/>
      <c r="BH1613" s="73"/>
      <c r="BI1613" s="73"/>
      <c r="BJ1613" s="74"/>
      <c r="BK1613" s="73"/>
    </row>
    <row r="1614" spans="34:63" x14ac:dyDescent="0.25">
      <c r="AH1614" s="69"/>
      <c r="AI1614" s="70"/>
      <c r="AJ1614" s="70"/>
      <c r="AK1614" s="71"/>
      <c r="AL1614" s="70"/>
      <c r="AM1614" s="72"/>
      <c r="AN1614" s="70"/>
      <c r="AO1614" s="70"/>
      <c r="AP1614" s="71"/>
      <c r="AQ1614" s="71"/>
      <c r="AR1614" s="71"/>
      <c r="AS1614" s="74"/>
      <c r="AT1614" s="74"/>
      <c r="AU1614" s="73"/>
      <c r="AV1614" s="74"/>
      <c r="AW1614" s="73"/>
      <c r="AX1614" s="73"/>
      <c r="AY1614" s="73"/>
      <c r="AZ1614" s="73"/>
      <c r="BA1614" s="73"/>
      <c r="BB1614" s="73"/>
      <c r="BC1614" s="73"/>
      <c r="BD1614" s="73"/>
      <c r="BE1614" s="73"/>
      <c r="BF1614" s="73"/>
      <c r="BG1614" s="73"/>
      <c r="BH1614" s="73"/>
      <c r="BI1614" s="73"/>
      <c r="BJ1614" s="74"/>
      <c r="BK1614" s="74"/>
    </row>
    <row r="1615" spans="34:63" x14ac:dyDescent="0.25">
      <c r="AH1615" s="69"/>
      <c r="AI1615" s="70"/>
      <c r="AJ1615" s="70"/>
      <c r="AK1615" s="71"/>
      <c r="AL1615" s="70"/>
      <c r="AM1615" s="72"/>
      <c r="AN1615" s="70"/>
      <c r="AO1615" s="70"/>
      <c r="AP1615" s="75"/>
      <c r="AQ1615" s="71"/>
      <c r="AR1615" s="71"/>
      <c r="AS1615" s="74"/>
      <c r="AT1615" s="74"/>
      <c r="AU1615" s="73"/>
      <c r="AV1615" s="74"/>
      <c r="AW1615" s="74"/>
      <c r="AX1615" s="74"/>
      <c r="AY1615" s="74"/>
      <c r="AZ1615" s="74"/>
      <c r="BA1615" s="73"/>
      <c r="BB1615" s="73"/>
      <c r="BC1615" s="73"/>
      <c r="BD1615" s="73"/>
      <c r="BE1615" s="73"/>
      <c r="BF1615" s="73"/>
      <c r="BG1615" s="73"/>
      <c r="BH1615" s="73"/>
      <c r="BI1615" s="74"/>
      <c r="BJ1615" s="74"/>
      <c r="BK1615" s="74"/>
    </row>
    <row r="1616" spans="34:63" x14ac:dyDescent="0.25">
      <c r="AH1616" s="69"/>
      <c r="AI1616" s="70"/>
      <c r="AJ1616" s="70"/>
      <c r="AK1616" s="71"/>
      <c r="AL1616" s="70"/>
      <c r="AM1616" s="72"/>
      <c r="AN1616" s="70"/>
      <c r="AO1616" s="70"/>
      <c r="AP1616" s="75"/>
      <c r="AQ1616" s="71"/>
      <c r="AR1616" s="71"/>
      <c r="AS1616" s="74"/>
      <c r="AT1616" s="74"/>
      <c r="AU1616" s="73"/>
      <c r="AV1616" s="74"/>
      <c r="AW1616" s="75"/>
      <c r="AX1616" s="75"/>
      <c r="AY1616" s="75"/>
      <c r="AZ1616" s="75"/>
      <c r="BA1616" s="75"/>
      <c r="BB1616" s="75"/>
      <c r="BC1616" s="73"/>
      <c r="BD1616" s="73"/>
      <c r="BE1616" s="73"/>
      <c r="BF1616" s="73"/>
      <c r="BG1616" s="73"/>
      <c r="BH1616" s="73"/>
      <c r="BI1616" s="74"/>
      <c r="BJ1616" s="74"/>
      <c r="BK1616" s="74"/>
    </row>
    <row r="1617" spans="34:63" x14ac:dyDescent="0.25">
      <c r="AH1617" s="69"/>
      <c r="AI1617" s="70"/>
      <c r="AJ1617" s="70"/>
      <c r="AK1617" s="71"/>
      <c r="AL1617" s="70"/>
      <c r="AM1617" s="72"/>
      <c r="AN1617" s="70"/>
      <c r="AO1617" s="70"/>
      <c r="AP1617" s="77"/>
      <c r="AQ1617" s="71"/>
      <c r="AR1617" s="71"/>
      <c r="AS1617" s="74"/>
      <c r="AT1617" s="74"/>
      <c r="AU1617" s="73"/>
      <c r="AV1617" s="74"/>
      <c r="AW1617" s="74"/>
      <c r="AX1617" s="74"/>
      <c r="AY1617" s="74"/>
      <c r="AZ1617" s="74"/>
      <c r="BA1617" s="73"/>
      <c r="BB1617" s="73"/>
      <c r="BC1617" s="73"/>
      <c r="BD1617" s="73"/>
      <c r="BE1617" s="73"/>
      <c r="BF1617" s="73"/>
      <c r="BG1617" s="73"/>
      <c r="BH1617" s="73"/>
      <c r="BI1617" s="74"/>
      <c r="BJ1617" s="74"/>
      <c r="BK1617" s="74"/>
    </row>
    <row r="1618" spans="34:63" x14ac:dyDescent="0.25">
      <c r="AH1618" s="69"/>
      <c r="AI1618" s="70"/>
      <c r="AJ1618" s="70"/>
      <c r="AK1618" s="71"/>
      <c r="AL1618" s="70"/>
      <c r="AM1618" s="72"/>
      <c r="AN1618" s="70"/>
      <c r="AO1618" s="70"/>
      <c r="AP1618" s="73"/>
      <c r="AQ1618" s="73"/>
      <c r="AR1618" s="71"/>
      <c r="AS1618" s="73"/>
      <c r="AT1618" s="74"/>
      <c r="AU1618" s="73"/>
      <c r="AV1618" s="74"/>
      <c r="AW1618" s="74"/>
      <c r="AX1618" s="74"/>
      <c r="AY1618" s="74"/>
      <c r="AZ1618" s="74"/>
      <c r="BA1618" s="73"/>
      <c r="BB1618" s="73"/>
      <c r="BC1618" s="73"/>
      <c r="BD1618" s="73"/>
      <c r="BE1618" s="73"/>
      <c r="BF1618" s="73"/>
      <c r="BG1618" s="73"/>
      <c r="BH1618" s="73"/>
      <c r="BI1618" s="74"/>
      <c r="BJ1618" s="74"/>
      <c r="BK1618" s="73"/>
    </row>
    <row r="1619" spans="34:63" x14ac:dyDescent="0.25">
      <c r="AH1619" s="69"/>
      <c r="AI1619" s="70"/>
      <c r="AJ1619" s="70"/>
      <c r="AK1619" s="71"/>
      <c r="AL1619" s="70"/>
      <c r="AM1619" s="72"/>
      <c r="AN1619" s="70"/>
      <c r="AO1619" s="70"/>
      <c r="AP1619" s="75"/>
      <c r="AQ1619" s="73"/>
      <c r="AR1619" s="71"/>
      <c r="AS1619" s="75"/>
      <c r="AT1619" s="74"/>
      <c r="AU1619" s="73"/>
      <c r="AV1619" s="74"/>
      <c r="AW1619" s="76"/>
      <c r="AX1619" s="76"/>
      <c r="AY1619" s="76"/>
      <c r="AZ1619" s="76"/>
      <c r="BA1619" s="73"/>
      <c r="BB1619" s="73"/>
      <c r="BC1619" s="73"/>
      <c r="BD1619" s="73"/>
      <c r="BE1619" s="73"/>
      <c r="BF1619" s="73"/>
      <c r="BG1619" s="73"/>
      <c r="BH1619" s="73"/>
      <c r="BI1619" s="76"/>
      <c r="BJ1619" s="74"/>
      <c r="BK1619" s="75"/>
    </row>
    <row r="1620" spans="34:63" x14ac:dyDescent="0.25">
      <c r="AH1620" s="69"/>
      <c r="AI1620" s="70"/>
      <c r="AJ1620" s="70"/>
      <c r="AK1620" s="71"/>
      <c r="AL1620" s="70"/>
      <c r="AM1620" s="72"/>
      <c r="AN1620" s="70"/>
      <c r="AO1620" s="70"/>
      <c r="AP1620" s="77"/>
      <c r="AQ1620" s="77"/>
      <c r="AR1620" s="71"/>
      <c r="AS1620" s="76"/>
      <c r="AT1620" s="74"/>
      <c r="AU1620" s="73"/>
      <c r="AV1620" s="74"/>
      <c r="AW1620" s="73"/>
      <c r="AX1620" s="73"/>
      <c r="AY1620" s="73"/>
      <c r="AZ1620" s="73"/>
      <c r="BA1620" s="73"/>
      <c r="BB1620" s="73"/>
      <c r="BC1620" s="73"/>
      <c r="BD1620" s="73"/>
      <c r="BE1620" s="73"/>
      <c r="BF1620" s="73"/>
      <c r="BG1620" s="73"/>
      <c r="BH1620" s="73"/>
      <c r="BI1620" s="73"/>
      <c r="BJ1620" s="74"/>
      <c r="BK1620" s="76"/>
    </row>
    <row r="1621" spans="34:63" x14ac:dyDescent="0.25">
      <c r="AH1621" s="69"/>
      <c r="AI1621" s="70"/>
      <c r="AJ1621" s="70"/>
      <c r="AK1621" s="71"/>
      <c r="AL1621" s="70"/>
      <c r="AM1621" s="72"/>
      <c r="AN1621" s="70"/>
      <c r="AO1621" s="70"/>
      <c r="AP1621" s="73"/>
      <c r="AQ1621" s="75"/>
      <c r="AR1621" s="71"/>
      <c r="AS1621" s="75"/>
      <c r="AT1621" s="74"/>
      <c r="AU1621" s="73"/>
      <c r="AV1621" s="74"/>
      <c r="AW1621" s="73"/>
      <c r="AX1621" s="73"/>
      <c r="AY1621" s="73"/>
      <c r="AZ1621" s="73"/>
      <c r="BA1621" s="73"/>
      <c r="BB1621" s="73"/>
      <c r="BC1621" s="73"/>
      <c r="BD1621" s="73"/>
      <c r="BE1621" s="73"/>
      <c r="BF1621" s="73"/>
      <c r="BG1621" s="73"/>
      <c r="BH1621" s="73"/>
      <c r="BI1621" s="73"/>
      <c r="BJ1621" s="74"/>
      <c r="BK1621" s="75"/>
    </row>
    <row r="1622" spans="34:63" x14ac:dyDescent="0.25">
      <c r="AH1622" s="69"/>
      <c r="AI1622" s="70"/>
      <c r="AJ1622" s="70"/>
      <c r="AK1622" s="71"/>
      <c r="AL1622" s="70"/>
      <c r="AM1622" s="72"/>
      <c r="AN1622" s="70"/>
      <c r="AO1622" s="70"/>
      <c r="AP1622" s="75"/>
      <c r="AQ1622" s="75"/>
      <c r="AR1622" s="71"/>
      <c r="AS1622" s="75"/>
      <c r="AT1622" s="74"/>
      <c r="AU1622" s="73"/>
      <c r="AV1622" s="74"/>
      <c r="AW1622" s="76"/>
      <c r="AX1622" s="76"/>
      <c r="AY1622" s="76"/>
      <c r="AZ1622" s="76"/>
      <c r="BA1622" s="73"/>
      <c r="BB1622" s="73"/>
      <c r="BC1622" s="73"/>
      <c r="BD1622" s="73"/>
      <c r="BE1622" s="73"/>
      <c r="BF1622" s="73"/>
      <c r="BG1622" s="73"/>
      <c r="BH1622" s="73"/>
      <c r="BI1622" s="76"/>
      <c r="BJ1622" s="74"/>
      <c r="BK1622" s="75"/>
    </row>
    <row r="1623" spans="34:63" x14ac:dyDescent="0.25">
      <c r="AH1623" s="69"/>
      <c r="AI1623" s="70"/>
      <c r="AJ1623" s="70"/>
      <c r="AK1623" s="71"/>
      <c r="AL1623" s="70"/>
      <c r="AM1623" s="72"/>
      <c r="AN1623" s="70"/>
      <c r="AO1623" s="70"/>
      <c r="AP1623" s="71"/>
      <c r="AQ1623" s="77"/>
      <c r="AR1623" s="71"/>
      <c r="AS1623" s="74"/>
      <c r="AT1623" s="74"/>
      <c r="AU1623" s="73"/>
      <c r="AV1623" s="74"/>
      <c r="AW1623" s="73"/>
      <c r="AX1623" s="73"/>
      <c r="AY1623" s="73"/>
      <c r="AZ1623" s="73"/>
      <c r="BA1623" s="73"/>
      <c r="BB1623" s="73"/>
      <c r="BC1623" s="73"/>
      <c r="BD1623" s="73"/>
      <c r="BE1623" s="73"/>
      <c r="BF1623" s="73"/>
      <c r="BG1623" s="73"/>
      <c r="BH1623" s="73"/>
      <c r="BI1623" s="76"/>
      <c r="BJ1623" s="74"/>
      <c r="BK1623" s="74"/>
    </row>
    <row r="1624" spans="34:63" x14ac:dyDescent="0.25">
      <c r="AH1624" s="69"/>
      <c r="AI1624" s="70"/>
      <c r="AJ1624" s="70"/>
      <c r="AK1624" s="71"/>
      <c r="AL1624" s="70"/>
      <c r="AM1624" s="72"/>
      <c r="AN1624" s="70"/>
      <c r="AO1624" s="70"/>
      <c r="AP1624" s="71"/>
      <c r="AQ1624" s="71"/>
      <c r="AR1624" s="71"/>
      <c r="AS1624" s="74"/>
      <c r="AT1624" s="74"/>
      <c r="AU1624" s="73"/>
      <c r="AV1624" s="74"/>
      <c r="AW1624" s="74"/>
      <c r="AX1624" s="74"/>
      <c r="AY1624" s="74"/>
      <c r="AZ1624" s="74"/>
      <c r="BA1624" s="76"/>
      <c r="BB1624" s="76"/>
      <c r="BC1624" s="73"/>
      <c r="BD1624" s="73"/>
      <c r="BE1624" s="73"/>
      <c r="BF1624" s="73"/>
      <c r="BG1624" s="73"/>
      <c r="BH1624" s="73"/>
      <c r="BI1624" s="74"/>
      <c r="BJ1624" s="74"/>
      <c r="BK1624" s="74"/>
    </row>
    <row r="1625" spans="34:63" x14ac:dyDescent="0.25">
      <c r="AH1625" s="69"/>
      <c r="AI1625" s="70"/>
      <c r="AJ1625" s="70"/>
      <c r="AK1625" s="71"/>
      <c r="AL1625" s="70"/>
      <c r="AM1625" s="72"/>
      <c r="AN1625" s="70"/>
      <c r="AO1625" s="70"/>
      <c r="AP1625" s="77"/>
      <c r="AQ1625" s="77"/>
      <c r="AR1625" s="71"/>
      <c r="AS1625" s="76"/>
      <c r="AT1625" s="74"/>
      <c r="AU1625" s="73"/>
      <c r="AV1625" s="74"/>
      <c r="AW1625" s="73"/>
      <c r="AX1625" s="73"/>
      <c r="AY1625" s="73"/>
      <c r="AZ1625" s="73"/>
      <c r="BA1625" s="73"/>
      <c r="BB1625" s="73"/>
      <c r="BC1625" s="73"/>
      <c r="BD1625" s="73"/>
      <c r="BE1625" s="73"/>
      <c r="BF1625" s="73"/>
      <c r="BG1625" s="73"/>
      <c r="BH1625" s="73"/>
      <c r="BI1625" s="76"/>
      <c r="BJ1625" s="74"/>
      <c r="BK1625" s="76"/>
    </row>
    <row r="1626" spans="34:63" x14ac:dyDescent="0.25">
      <c r="AH1626" s="69"/>
      <c r="AI1626" s="70"/>
      <c r="AJ1626" s="70"/>
      <c r="AK1626" s="71"/>
      <c r="AL1626" s="70"/>
      <c r="AM1626" s="72"/>
      <c r="AN1626" s="70"/>
      <c r="AO1626" s="70"/>
      <c r="AP1626" s="77"/>
      <c r="AQ1626" s="71"/>
      <c r="AR1626" s="71"/>
      <c r="AS1626" s="74"/>
      <c r="AT1626" s="74"/>
      <c r="AU1626" s="73"/>
      <c r="AV1626" s="74"/>
      <c r="AW1626" s="75"/>
      <c r="AX1626" s="75"/>
      <c r="AY1626" s="75"/>
      <c r="AZ1626" s="75"/>
      <c r="BA1626" s="73"/>
      <c r="BB1626" s="73"/>
      <c r="BC1626" s="73"/>
      <c r="BD1626" s="73"/>
      <c r="BE1626" s="73"/>
      <c r="BF1626" s="73"/>
      <c r="BG1626" s="73"/>
      <c r="BH1626" s="73"/>
      <c r="BI1626" s="75"/>
      <c r="BJ1626" s="74"/>
      <c r="BK1626" s="74"/>
    </row>
    <row r="1627" spans="34:63" x14ac:dyDescent="0.25">
      <c r="AH1627" s="69"/>
      <c r="AI1627" s="70"/>
      <c r="AJ1627" s="70"/>
      <c r="AK1627" s="71"/>
      <c r="AL1627" s="70"/>
      <c r="AM1627" s="72"/>
      <c r="AN1627" s="70"/>
      <c r="AO1627" s="70"/>
      <c r="AP1627" s="71"/>
      <c r="AQ1627" s="71"/>
      <c r="AR1627" s="71"/>
      <c r="AS1627" s="74"/>
      <c r="AT1627" s="74"/>
      <c r="AU1627" s="73"/>
      <c r="AV1627" s="74"/>
      <c r="AW1627" s="75"/>
      <c r="AX1627" s="75"/>
      <c r="AY1627" s="75"/>
      <c r="AZ1627" s="75"/>
      <c r="BA1627" s="75"/>
      <c r="BB1627" s="75"/>
      <c r="BC1627" s="73"/>
      <c r="BD1627" s="73"/>
      <c r="BE1627" s="73"/>
      <c r="BF1627" s="73"/>
      <c r="BG1627" s="73"/>
      <c r="BH1627" s="73"/>
      <c r="BI1627" s="75"/>
      <c r="BJ1627" s="74"/>
      <c r="BK1627" s="74"/>
    </row>
    <row r="1628" spans="34:63" x14ac:dyDescent="0.25">
      <c r="AH1628" s="69"/>
      <c r="AI1628" s="70"/>
      <c r="AJ1628" s="70"/>
      <c r="AK1628" s="71"/>
      <c r="AL1628" s="70"/>
      <c r="AM1628" s="72"/>
      <c r="AN1628" s="70"/>
      <c r="AO1628" s="70"/>
      <c r="AP1628" s="73"/>
      <c r="AQ1628" s="75"/>
      <c r="AR1628" s="71"/>
      <c r="AS1628" s="75"/>
      <c r="AT1628" s="74"/>
      <c r="AU1628" s="73"/>
      <c r="AV1628" s="74"/>
      <c r="AW1628" s="75"/>
      <c r="AX1628" s="75"/>
      <c r="AY1628" s="75"/>
      <c r="AZ1628" s="75"/>
      <c r="BA1628" s="73"/>
      <c r="BB1628" s="73"/>
      <c r="BC1628" s="73"/>
      <c r="BD1628" s="73"/>
      <c r="BE1628" s="73"/>
      <c r="BF1628" s="73"/>
      <c r="BG1628" s="73"/>
      <c r="BH1628" s="73"/>
      <c r="BI1628" s="75"/>
      <c r="BJ1628" s="74"/>
      <c r="BK1628" s="75"/>
    </row>
    <row r="1629" spans="34:63" x14ac:dyDescent="0.25">
      <c r="AH1629" s="69"/>
      <c r="AI1629" s="70"/>
      <c r="AJ1629" s="70"/>
      <c r="AK1629" s="71"/>
      <c r="AL1629" s="70"/>
      <c r="AM1629" s="72"/>
      <c r="AN1629" s="70"/>
      <c r="AO1629" s="70"/>
      <c r="AP1629" s="75"/>
      <c r="AQ1629" s="75"/>
      <c r="AR1629" s="71"/>
      <c r="AS1629" s="75"/>
      <c r="AT1629" s="74"/>
      <c r="AU1629" s="73"/>
      <c r="AV1629" s="74"/>
      <c r="AW1629" s="75"/>
      <c r="AX1629" s="75"/>
      <c r="AY1629" s="75"/>
      <c r="AZ1629" s="75"/>
      <c r="BA1629" s="75"/>
      <c r="BB1629" s="75"/>
      <c r="BC1629" s="73"/>
      <c r="BD1629" s="73"/>
      <c r="BE1629" s="73"/>
      <c r="BF1629" s="73"/>
      <c r="BG1629" s="73"/>
      <c r="BH1629" s="73"/>
      <c r="BI1629" s="75"/>
      <c r="BJ1629" s="74"/>
      <c r="BK1629" s="75"/>
    </row>
    <row r="1630" spans="34:63" x14ac:dyDescent="0.25">
      <c r="AH1630" s="69"/>
      <c r="AI1630" s="70"/>
      <c r="AJ1630" s="70"/>
      <c r="AK1630" s="71"/>
      <c r="AL1630" s="70"/>
      <c r="AM1630" s="72"/>
      <c r="AN1630" s="70"/>
      <c r="AO1630" s="70"/>
      <c r="AP1630" s="75"/>
      <c r="AQ1630" s="73"/>
      <c r="AR1630" s="71"/>
      <c r="AS1630" s="75"/>
      <c r="AT1630" s="74"/>
      <c r="AU1630" s="73"/>
      <c r="AV1630" s="74"/>
      <c r="AW1630" s="76"/>
      <c r="AX1630" s="76"/>
      <c r="AY1630" s="76"/>
      <c r="AZ1630" s="76"/>
      <c r="BA1630" s="73"/>
      <c r="BB1630" s="73"/>
      <c r="BC1630" s="73"/>
      <c r="BD1630" s="73"/>
      <c r="BE1630" s="73"/>
      <c r="BF1630" s="73"/>
      <c r="BG1630" s="73"/>
      <c r="BH1630" s="73"/>
      <c r="BI1630" s="76"/>
      <c r="BJ1630" s="74"/>
      <c r="BK1630" s="75"/>
    </row>
    <row r="1631" spans="34:63" x14ac:dyDescent="0.25">
      <c r="AH1631" s="69"/>
      <c r="AI1631" s="70"/>
      <c r="AJ1631" s="70"/>
      <c r="AK1631" s="71"/>
      <c r="AL1631" s="70"/>
      <c r="AM1631" s="72"/>
      <c r="AN1631" s="70"/>
      <c r="AO1631" s="70"/>
      <c r="AP1631" s="75"/>
      <c r="AQ1631" s="71"/>
      <c r="AR1631" s="71"/>
      <c r="AS1631" s="74"/>
      <c r="AT1631" s="74"/>
      <c r="AU1631" s="73"/>
      <c r="AV1631" s="74"/>
      <c r="AW1631" s="74"/>
      <c r="AX1631" s="74"/>
      <c r="AY1631" s="74"/>
      <c r="AZ1631" s="74"/>
      <c r="BA1631" s="73"/>
      <c r="BB1631" s="73"/>
      <c r="BC1631" s="73"/>
      <c r="BD1631" s="73"/>
      <c r="BE1631" s="73"/>
      <c r="BF1631" s="73"/>
      <c r="BG1631" s="73"/>
      <c r="BH1631" s="73"/>
      <c r="BI1631" s="74"/>
      <c r="BJ1631" s="74"/>
      <c r="BK1631" s="74"/>
    </row>
    <row r="1632" spans="34:63" x14ac:dyDescent="0.25">
      <c r="AH1632" s="69"/>
      <c r="AI1632" s="70"/>
      <c r="AJ1632" s="70"/>
      <c r="AK1632" s="71"/>
      <c r="AL1632" s="70"/>
      <c r="AM1632" s="72"/>
      <c r="AN1632" s="70"/>
      <c r="AO1632" s="70"/>
      <c r="AP1632" s="75"/>
      <c r="AQ1632" s="73"/>
      <c r="AR1632" s="71"/>
      <c r="AS1632" s="75"/>
      <c r="AT1632" s="74"/>
      <c r="AU1632" s="73"/>
      <c r="AV1632" s="74"/>
      <c r="AW1632" s="73"/>
      <c r="AX1632" s="73"/>
      <c r="AY1632" s="73"/>
      <c r="AZ1632" s="73"/>
      <c r="BA1632" s="73"/>
      <c r="BB1632" s="73"/>
      <c r="BC1632" s="73"/>
      <c r="BD1632" s="73"/>
      <c r="BE1632" s="73"/>
      <c r="BF1632" s="73"/>
      <c r="BG1632" s="73"/>
      <c r="BH1632" s="73"/>
      <c r="BI1632" s="73"/>
      <c r="BJ1632" s="74"/>
      <c r="BK1632" s="75"/>
    </row>
    <row r="1633" spans="34:63" x14ac:dyDescent="0.25">
      <c r="AH1633" s="69"/>
      <c r="AI1633" s="70"/>
      <c r="AJ1633" s="70"/>
      <c r="AK1633" s="71"/>
      <c r="AL1633" s="70"/>
      <c r="AM1633" s="72"/>
      <c r="AN1633" s="70"/>
      <c r="AO1633" s="70"/>
      <c r="AP1633" s="75"/>
      <c r="AQ1633" s="71"/>
      <c r="AR1633" s="71"/>
      <c r="AS1633" s="74"/>
      <c r="AT1633" s="74"/>
      <c r="AU1633" s="73"/>
      <c r="AV1633" s="74"/>
      <c r="AW1633" s="75"/>
      <c r="AX1633" s="75"/>
      <c r="AY1633" s="75"/>
      <c r="AZ1633" s="75"/>
      <c r="BA1633" s="73"/>
      <c r="BB1633" s="73"/>
      <c r="BC1633" s="73"/>
      <c r="BD1633" s="73"/>
      <c r="BE1633" s="73"/>
      <c r="BF1633" s="73"/>
      <c r="BG1633" s="73"/>
      <c r="BH1633" s="73"/>
      <c r="BI1633" s="75"/>
      <c r="BJ1633" s="74"/>
      <c r="BK1633" s="74"/>
    </row>
    <row r="1634" spans="34:63" x14ac:dyDescent="0.25">
      <c r="AH1634" s="69"/>
      <c r="AI1634" s="70"/>
      <c r="AJ1634" s="70"/>
      <c r="AK1634" s="71"/>
      <c r="AL1634" s="70"/>
      <c r="AM1634" s="72"/>
      <c r="AN1634" s="70"/>
      <c r="AO1634" s="70"/>
      <c r="AP1634" s="75"/>
      <c r="AQ1634" s="71"/>
      <c r="AR1634" s="71"/>
      <c r="AS1634" s="74"/>
      <c r="AT1634" s="74"/>
      <c r="AU1634" s="73"/>
      <c r="AV1634" s="74"/>
      <c r="AW1634" s="76"/>
      <c r="AX1634" s="76"/>
      <c r="AY1634" s="76"/>
      <c r="AZ1634" s="76"/>
      <c r="BA1634" s="73"/>
      <c r="BB1634" s="73"/>
      <c r="BC1634" s="73"/>
      <c r="BD1634" s="73"/>
      <c r="BE1634" s="73"/>
      <c r="BF1634" s="73"/>
      <c r="BG1634" s="73"/>
      <c r="BH1634" s="73"/>
      <c r="BI1634" s="74"/>
      <c r="BJ1634" s="74"/>
      <c r="BK1634" s="74"/>
    </row>
    <row r="1635" spans="34:63" x14ac:dyDescent="0.25">
      <c r="AH1635" s="69"/>
      <c r="AI1635" s="70"/>
      <c r="AJ1635" s="70"/>
      <c r="AK1635" s="71"/>
      <c r="AL1635" s="70"/>
      <c r="AM1635" s="72"/>
      <c r="AN1635" s="70"/>
      <c r="AO1635" s="70"/>
      <c r="AP1635" s="75"/>
      <c r="AQ1635" s="75"/>
      <c r="AR1635" s="71"/>
      <c r="AS1635" s="75"/>
      <c r="AT1635" s="74"/>
      <c r="AU1635" s="73"/>
      <c r="AV1635" s="74"/>
      <c r="AW1635" s="74"/>
      <c r="AX1635" s="74"/>
      <c r="AY1635" s="74"/>
      <c r="AZ1635" s="74"/>
      <c r="BA1635" s="75"/>
      <c r="BB1635" s="75"/>
      <c r="BC1635" s="73"/>
      <c r="BD1635" s="73"/>
      <c r="BE1635" s="73"/>
      <c r="BF1635" s="73"/>
      <c r="BG1635" s="73"/>
      <c r="BH1635" s="73"/>
      <c r="BI1635" s="74"/>
      <c r="BJ1635" s="74"/>
      <c r="BK1635" s="75"/>
    </row>
    <row r="1636" spans="34:63" x14ac:dyDescent="0.25">
      <c r="AH1636" s="69"/>
      <c r="AI1636" s="70"/>
      <c r="AJ1636" s="70"/>
      <c r="AK1636" s="71"/>
      <c r="AL1636" s="70"/>
      <c r="AM1636" s="72"/>
      <c r="AN1636" s="70"/>
      <c r="AO1636" s="70"/>
      <c r="AP1636" s="75"/>
      <c r="AQ1636" s="71"/>
      <c r="AR1636" s="71"/>
      <c r="AS1636" s="74"/>
      <c r="AT1636" s="74"/>
      <c r="AU1636" s="73"/>
      <c r="AV1636" s="74"/>
      <c r="AW1636" s="75"/>
      <c r="AX1636" s="75"/>
      <c r="AY1636" s="75"/>
      <c r="AZ1636" s="75"/>
      <c r="BA1636" s="73"/>
      <c r="BB1636" s="73"/>
      <c r="BC1636" s="73"/>
      <c r="BD1636" s="73"/>
      <c r="BE1636" s="73"/>
      <c r="BF1636" s="73"/>
      <c r="BG1636" s="73"/>
      <c r="BH1636" s="73"/>
      <c r="BI1636" s="74"/>
      <c r="BJ1636" s="74"/>
      <c r="BK1636" s="74"/>
    </row>
    <row r="1637" spans="34:63" x14ac:dyDescent="0.25">
      <c r="AH1637" s="69"/>
      <c r="AI1637" s="70"/>
      <c r="AJ1637" s="70"/>
      <c r="AK1637" s="75"/>
      <c r="AL1637" s="70"/>
      <c r="AM1637" s="72"/>
      <c r="AN1637" s="70"/>
      <c r="AO1637" s="70"/>
      <c r="AP1637" s="73"/>
      <c r="AQ1637" s="73"/>
      <c r="AR1637" s="71"/>
      <c r="AS1637" s="73"/>
      <c r="AT1637" s="74"/>
      <c r="AU1637" s="73"/>
      <c r="AV1637" s="74"/>
      <c r="AW1637" s="73"/>
      <c r="AX1637" s="73"/>
      <c r="AY1637" s="73"/>
      <c r="AZ1637" s="73"/>
      <c r="BA1637" s="73"/>
      <c r="BB1637" s="73"/>
      <c r="BC1637" s="73"/>
      <c r="BD1637" s="73"/>
      <c r="BE1637" s="73"/>
      <c r="BF1637" s="73"/>
      <c r="BG1637" s="73"/>
      <c r="BH1637" s="73"/>
      <c r="BI1637" s="73"/>
      <c r="BJ1637" s="75"/>
      <c r="BK1637" s="73"/>
    </row>
    <row r="1638" spans="34:63" x14ac:dyDescent="0.25">
      <c r="AH1638" s="69"/>
      <c r="AI1638" s="70"/>
      <c r="AJ1638" s="70"/>
      <c r="AK1638" s="71"/>
      <c r="AL1638" s="70"/>
      <c r="AM1638" s="72"/>
      <c r="AN1638" s="70"/>
      <c r="AO1638" s="70"/>
      <c r="AP1638" s="77"/>
      <c r="AQ1638" s="71"/>
      <c r="AR1638" s="71"/>
      <c r="AS1638" s="74"/>
      <c r="AT1638" s="74"/>
      <c r="AU1638" s="73"/>
      <c r="AV1638" s="74"/>
      <c r="AW1638" s="76"/>
      <c r="AX1638" s="76"/>
      <c r="AY1638" s="76"/>
      <c r="AZ1638" s="76"/>
      <c r="BA1638" s="73"/>
      <c r="BB1638" s="73"/>
      <c r="BC1638" s="73"/>
      <c r="BD1638" s="73"/>
      <c r="BE1638" s="73"/>
      <c r="BF1638" s="73"/>
      <c r="BG1638" s="73"/>
      <c r="BH1638" s="73"/>
      <c r="BI1638" s="74"/>
      <c r="BJ1638" s="74"/>
      <c r="BK1638" s="74"/>
    </row>
    <row r="1639" spans="34:63" x14ac:dyDescent="0.25">
      <c r="AH1639" s="69"/>
      <c r="AI1639" s="70"/>
      <c r="AJ1639" s="70"/>
      <c r="AK1639" s="71"/>
      <c r="AL1639" s="70"/>
      <c r="AM1639" s="72"/>
      <c r="AN1639" s="70"/>
      <c r="AO1639" s="70"/>
      <c r="AP1639" s="73"/>
      <c r="AQ1639" s="71"/>
      <c r="AR1639" s="71"/>
      <c r="AS1639" s="74"/>
      <c r="AT1639" s="74"/>
      <c r="AU1639" s="73"/>
      <c r="AV1639" s="74"/>
      <c r="AW1639" s="73"/>
      <c r="AX1639" s="73"/>
      <c r="AY1639" s="73"/>
      <c r="AZ1639" s="73"/>
      <c r="BA1639" s="73"/>
      <c r="BB1639" s="73"/>
      <c r="BC1639" s="73"/>
      <c r="BD1639" s="73"/>
      <c r="BE1639" s="73"/>
      <c r="BF1639" s="73"/>
      <c r="BG1639" s="73"/>
      <c r="BH1639" s="73"/>
      <c r="BI1639" s="74"/>
      <c r="BJ1639" s="74"/>
      <c r="BK1639" s="74"/>
    </row>
    <row r="1640" spans="34:63" x14ac:dyDescent="0.25">
      <c r="AH1640" s="69"/>
      <c r="AI1640" s="70"/>
      <c r="AJ1640" s="70"/>
      <c r="AK1640" s="71"/>
      <c r="AL1640" s="70"/>
      <c r="AM1640" s="72"/>
      <c r="AN1640" s="70"/>
      <c r="AO1640" s="70"/>
      <c r="AP1640" s="75"/>
      <c r="AQ1640" s="75"/>
      <c r="AR1640" s="71"/>
      <c r="AS1640" s="75"/>
      <c r="AT1640" s="74"/>
      <c r="AU1640" s="73"/>
      <c r="AV1640" s="74"/>
      <c r="AW1640" s="75"/>
      <c r="AX1640" s="75"/>
      <c r="AY1640" s="75"/>
      <c r="AZ1640" s="75"/>
      <c r="BA1640" s="73"/>
      <c r="BB1640" s="73"/>
      <c r="BC1640" s="73"/>
      <c r="BD1640" s="73"/>
      <c r="BE1640" s="73"/>
      <c r="BF1640" s="73"/>
      <c r="BG1640" s="73"/>
      <c r="BH1640" s="73"/>
      <c r="BI1640" s="75"/>
      <c r="BJ1640" s="74"/>
      <c r="BK1640" s="75"/>
    </row>
    <row r="1641" spans="34:63" x14ac:dyDescent="0.25">
      <c r="AH1641" s="69"/>
      <c r="AI1641" s="70"/>
      <c r="AJ1641" s="70"/>
      <c r="AK1641" s="71"/>
      <c r="AL1641" s="70"/>
      <c r="AM1641" s="72"/>
      <c r="AN1641" s="70"/>
      <c r="AO1641" s="70"/>
      <c r="AP1641" s="75"/>
      <c r="AQ1641" s="75"/>
      <c r="AR1641" s="71"/>
      <c r="AS1641" s="75"/>
      <c r="AT1641" s="74"/>
      <c r="AU1641" s="73"/>
      <c r="AV1641" s="74"/>
      <c r="AW1641" s="73"/>
      <c r="AX1641" s="73"/>
      <c r="AY1641" s="73"/>
      <c r="AZ1641" s="73"/>
      <c r="BA1641" s="73"/>
      <c r="BB1641" s="73"/>
      <c r="BC1641" s="73"/>
      <c r="BD1641" s="73"/>
      <c r="BE1641" s="73"/>
      <c r="BF1641" s="73"/>
      <c r="BG1641" s="73"/>
      <c r="BH1641" s="73"/>
      <c r="BI1641" s="73"/>
      <c r="BJ1641" s="74"/>
      <c r="BK1641" s="75"/>
    </row>
    <row r="1642" spans="34:63" x14ac:dyDescent="0.25">
      <c r="AH1642" s="69"/>
      <c r="AI1642" s="70"/>
      <c r="AJ1642" s="70"/>
      <c r="AK1642" s="75"/>
      <c r="AL1642" s="70"/>
      <c r="AM1642" s="72"/>
      <c r="AN1642" s="70"/>
      <c r="AO1642" s="70"/>
      <c r="AP1642" s="75"/>
      <c r="AQ1642" s="75"/>
      <c r="AR1642" s="71"/>
      <c r="AS1642" s="75"/>
      <c r="AT1642" s="74"/>
      <c r="AU1642" s="73"/>
      <c r="AV1642" s="74"/>
      <c r="AW1642" s="73"/>
      <c r="AX1642" s="73"/>
      <c r="AY1642" s="73"/>
      <c r="AZ1642" s="73"/>
      <c r="BA1642" s="73"/>
      <c r="BB1642" s="73"/>
      <c r="BC1642" s="73"/>
      <c r="BD1642" s="73"/>
      <c r="BE1642" s="73"/>
      <c r="BF1642" s="73"/>
      <c r="BG1642" s="73"/>
      <c r="BH1642" s="73"/>
      <c r="BI1642" s="75"/>
      <c r="BJ1642" s="75"/>
      <c r="BK1642" s="75"/>
    </row>
    <row r="1643" spans="34:63" x14ac:dyDescent="0.25">
      <c r="AH1643" s="69"/>
      <c r="AI1643" s="70"/>
      <c r="AJ1643" s="70"/>
      <c r="AK1643" s="71"/>
      <c r="AL1643" s="70"/>
      <c r="AM1643" s="72"/>
      <c r="AN1643" s="70"/>
      <c r="AO1643" s="70"/>
      <c r="AP1643" s="75"/>
      <c r="AQ1643" s="77"/>
      <c r="AR1643" s="71"/>
      <c r="AS1643" s="74"/>
      <c r="AT1643" s="74"/>
      <c r="AU1643" s="73"/>
      <c r="AV1643" s="74"/>
      <c r="AW1643" s="76"/>
      <c r="AX1643" s="76"/>
      <c r="AY1643" s="76"/>
      <c r="AZ1643" s="76"/>
      <c r="BA1643" s="73"/>
      <c r="BB1643" s="73"/>
      <c r="BC1643" s="73"/>
      <c r="BD1643" s="73"/>
      <c r="BE1643" s="73"/>
      <c r="BF1643" s="73"/>
      <c r="BG1643" s="73"/>
      <c r="BH1643" s="73"/>
      <c r="BI1643" s="76"/>
      <c r="BJ1643" s="74"/>
      <c r="BK1643" s="74"/>
    </row>
    <row r="1644" spans="34:63" x14ac:dyDescent="0.25">
      <c r="AH1644" s="69"/>
      <c r="AI1644" s="70"/>
      <c r="AJ1644" s="70"/>
      <c r="AK1644" s="71"/>
      <c r="AL1644" s="70"/>
      <c r="AM1644" s="72"/>
      <c r="AN1644" s="70"/>
      <c r="AO1644" s="70"/>
      <c r="AP1644" s="75"/>
      <c r="AQ1644" s="71"/>
      <c r="AR1644" s="71"/>
      <c r="AS1644" s="74"/>
      <c r="AT1644" s="74"/>
      <c r="AU1644" s="73"/>
      <c r="AV1644" s="74"/>
      <c r="AW1644" s="74"/>
      <c r="AX1644" s="74"/>
      <c r="AY1644" s="74"/>
      <c r="AZ1644" s="74"/>
      <c r="BA1644" s="73"/>
      <c r="BB1644" s="73"/>
      <c r="BC1644" s="73"/>
      <c r="BD1644" s="73"/>
      <c r="BE1644" s="73"/>
      <c r="BF1644" s="73"/>
      <c r="BG1644" s="73"/>
      <c r="BH1644" s="73"/>
      <c r="BI1644" s="74"/>
      <c r="BJ1644" s="74"/>
      <c r="BK1644" s="74"/>
    </row>
    <row r="1645" spans="34:63" x14ac:dyDescent="0.25">
      <c r="AH1645" s="69"/>
      <c r="AI1645" s="70"/>
      <c r="AJ1645" s="70"/>
      <c r="AK1645" s="71"/>
      <c r="AL1645" s="70"/>
      <c r="AM1645" s="72"/>
      <c r="AN1645" s="70"/>
      <c r="AO1645" s="70"/>
      <c r="AP1645" s="77"/>
      <c r="AQ1645" s="71"/>
      <c r="AR1645" s="71"/>
      <c r="AS1645" s="74"/>
      <c r="AT1645" s="74"/>
      <c r="AU1645" s="73"/>
      <c r="AV1645" s="74"/>
      <c r="AW1645" s="73"/>
      <c r="AX1645" s="73"/>
      <c r="AY1645" s="73"/>
      <c r="AZ1645" s="73"/>
      <c r="BA1645" s="73"/>
      <c r="BB1645" s="73"/>
      <c r="BC1645" s="73"/>
      <c r="BD1645" s="73"/>
      <c r="BE1645" s="73"/>
      <c r="BF1645" s="73"/>
      <c r="BG1645" s="73"/>
      <c r="BH1645" s="73"/>
      <c r="BI1645" s="75"/>
      <c r="BJ1645" s="74"/>
      <c r="BK1645" s="74"/>
    </row>
    <row r="1646" spans="34:63" x14ac:dyDescent="0.25">
      <c r="AH1646" s="69"/>
      <c r="AI1646" s="70"/>
      <c r="AJ1646" s="70"/>
      <c r="AK1646" s="71"/>
      <c r="AL1646" s="70"/>
      <c r="AM1646" s="72"/>
      <c r="AN1646" s="70"/>
      <c r="AO1646" s="70"/>
      <c r="AP1646" s="77"/>
      <c r="AQ1646" s="77"/>
      <c r="AR1646" s="71"/>
      <c r="AS1646" s="76"/>
      <c r="AT1646" s="74"/>
      <c r="AU1646" s="73"/>
      <c r="AV1646" s="74"/>
      <c r="AW1646" s="76"/>
      <c r="AX1646" s="76"/>
      <c r="AY1646" s="76"/>
      <c r="AZ1646" s="76"/>
      <c r="BA1646" s="73"/>
      <c r="BB1646" s="73"/>
      <c r="BC1646" s="73"/>
      <c r="BD1646" s="73"/>
      <c r="BE1646" s="73"/>
      <c r="BF1646" s="73"/>
      <c r="BG1646" s="73"/>
      <c r="BH1646" s="73"/>
      <c r="BI1646" s="76"/>
      <c r="BJ1646" s="74"/>
      <c r="BK1646" s="76"/>
    </row>
    <row r="1647" spans="34:63" x14ac:dyDescent="0.25">
      <c r="AH1647" s="69"/>
      <c r="AI1647" s="70"/>
      <c r="AJ1647" s="70"/>
      <c r="AK1647" s="71"/>
      <c r="AL1647" s="70"/>
      <c r="AM1647" s="72"/>
      <c r="AN1647" s="70"/>
      <c r="AO1647" s="70"/>
      <c r="AP1647" s="71"/>
      <c r="AQ1647" s="75"/>
      <c r="AR1647" s="71"/>
      <c r="AS1647" s="75"/>
      <c r="AT1647" s="74"/>
      <c r="AU1647" s="73"/>
      <c r="AV1647" s="74"/>
      <c r="AW1647" s="75"/>
      <c r="AX1647" s="75"/>
      <c r="AY1647" s="75"/>
      <c r="AZ1647" s="75"/>
      <c r="BA1647" s="73"/>
      <c r="BB1647" s="73"/>
      <c r="BC1647" s="73"/>
      <c r="BD1647" s="73"/>
      <c r="BE1647" s="73"/>
      <c r="BF1647" s="73"/>
      <c r="BG1647" s="73"/>
      <c r="BH1647" s="73"/>
      <c r="BI1647" s="75"/>
      <c r="BJ1647" s="74"/>
      <c r="BK1647" s="75"/>
    </row>
    <row r="1648" spans="34:63" x14ac:dyDescent="0.25">
      <c r="AH1648" s="69"/>
      <c r="AI1648" s="70"/>
      <c r="AJ1648" s="70"/>
      <c r="AK1648" s="71"/>
      <c r="AL1648" s="70"/>
      <c r="AM1648" s="72"/>
      <c r="AN1648" s="70"/>
      <c r="AO1648" s="70"/>
      <c r="AP1648" s="71"/>
      <c r="AQ1648" s="71"/>
      <c r="AR1648" s="71"/>
      <c r="AS1648" s="74"/>
      <c r="AT1648" s="74"/>
      <c r="AU1648" s="73"/>
      <c r="AV1648" s="74"/>
      <c r="AW1648" s="75"/>
      <c r="AX1648" s="75"/>
      <c r="AY1648" s="75"/>
      <c r="AZ1648" s="75"/>
      <c r="BA1648" s="73"/>
      <c r="BB1648" s="73"/>
      <c r="BC1648" s="73"/>
      <c r="BD1648" s="73"/>
      <c r="BE1648" s="73"/>
      <c r="BF1648" s="73"/>
      <c r="BG1648" s="73"/>
      <c r="BH1648" s="73"/>
      <c r="BI1648" s="74"/>
      <c r="BJ1648" s="74"/>
      <c r="BK1648" s="74"/>
    </row>
    <row r="1649" spans="34:63" x14ac:dyDescent="0.25">
      <c r="AH1649" s="69"/>
      <c r="AI1649" s="70"/>
      <c r="AJ1649" s="70"/>
      <c r="AK1649" s="71"/>
      <c r="AL1649" s="70"/>
      <c r="AM1649" s="72"/>
      <c r="AN1649" s="70"/>
      <c r="AO1649" s="70"/>
      <c r="AP1649" s="75"/>
      <c r="AQ1649" s="75"/>
      <c r="AR1649" s="71"/>
      <c r="AS1649" s="75"/>
      <c r="AT1649" s="74"/>
      <c r="AU1649" s="73"/>
      <c r="AV1649" s="74"/>
      <c r="AW1649" s="75"/>
      <c r="AX1649" s="75"/>
      <c r="AY1649" s="75"/>
      <c r="AZ1649" s="75"/>
      <c r="BA1649" s="73"/>
      <c r="BB1649" s="73"/>
      <c r="BC1649" s="73"/>
      <c r="BD1649" s="73"/>
      <c r="BE1649" s="73"/>
      <c r="BF1649" s="73"/>
      <c r="BG1649" s="73"/>
      <c r="BH1649" s="73"/>
      <c r="BI1649" s="75"/>
      <c r="BJ1649" s="74"/>
      <c r="BK1649" s="75"/>
    </row>
    <row r="1650" spans="34:63" x14ac:dyDescent="0.25">
      <c r="AH1650" s="69"/>
      <c r="AI1650" s="70"/>
      <c r="AJ1650" s="70"/>
      <c r="AK1650" s="71"/>
      <c r="AL1650" s="70"/>
      <c r="AM1650" s="72"/>
      <c r="AN1650" s="70"/>
      <c r="AO1650" s="70"/>
      <c r="AP1650" s="77"/>
      <c r="AQ1650" s="77"/>
      <c r="AR1650" s="71"/>
      <c r="AS1650" s="76"/>
      <c r="AT1650" s="74"/>
      <c r="AU1650" s="73"/>
      <c r="AV1650" s="74"/>
      <c r="AW1650" s="73"/>
      <c r="AX1650" s="73"/>
      <c r="AY1650" s="73"/>
      <c r="AZ1650" s="73"/>
      <c r="BA1650" s="73"/>
      <c r="BB1650" s="73"/>
      <c r="BC1650" s="73"/>
      <c r="BD1650" s="73"/>
      <c r="BE1650" s="73"/>
      <c r="BF1650" s="73"/>
      <c r="BG1650" s="73"/>
      <c r="BH1650" s="73"/>
      <c r="BI1650" s="76"/>
      <c r="BJ1650" s="74"/>
      <c r="BK1650" s="76"/>
    </row>
    <row r="1651" spans="34:63" x14ac:dyDescent="0.25">
      <c r="AH1651" s="69"/>
      <c r="AI1651" s="70"/>
      <c r="AJ1651" s="70"/>
      <c r="AK1651" s="71"/>
      <c r="AL1651" s="70"/>
      <c r="AM1651" s="72"/>
      <c r="AN1651" s="70"/>
      <c r="AO1651" s="70"/>
      <c r="AP1651" s="71"/>
      <c r="AQ1651" s="75"/>
      <c r="AR1651" s="71"/>
      <c r="AS1651" s="74"/>
      <c r="AT1651" s="74"/>
      <c r="AU1651" s="73"/>
      <c r="AV1651" s="74"/>
      <c r="AW1651" s="73"/>
      <c r="AX1651" s="73"/>
      <c r="AY1651" s="73"/>
      <c r="AZ1651" s="73"/>
      <c r="BA1651" s="73"/>
      <c r="BB1651" s="73"/>
      <c r="BC1651" s="73"/>
      <c r="BD1651" s="73"/>
      <c r="BE1651" s="73"/>
      <c r="BF1651" s="73"/>
      <c r="BG1651" s="73"/>
      <c r="BH1651" s="73"/>
      <c r="BI1651" s="73"/>
      <c r="BJ1651" s="74"/>
      <c r="BK1651" s="74"/>
    </row>
    <row r="1652" spans="34:63" x14ac:dyDescent="0.25">
      <c r="AH1652" s="69"/>
      <c r="AI1652" s="70"/>
      <c r="AJ1652" s="70"/>
      <c r="AK1652" s="71"/>
      <c r="AL1652" s="70"/>
      <c r="AM1652" s="72"/>
      <c r="AN1652" s="70"/>
      <c r="AO1652" s="70"/>
      <c r="AP1652" s="77"/>
      <c r="AQ1652" s="75"/>
      <c r="AR1652" s="71"/>
      <c r="AS1652" s="74"/>
      <c r="AT1652" s="74"/>
      <c r="AU1652" s="73"/>
      <c r="AV1652" s="74"/>
      <c r="AW1652" s="75"/>
      <c r="AX1652" s="75"/>
      <c r="AY1652" s="75"/>
      <c r="AZ1652" s="75"/>
      <c r="BA1652" s="73"/>
      <c r="BB1652" s="73"/>
      <c r="BC1652" s="73"/>
      <c r="BD1652" s="73"/>
      <c r="BE1652" s="73"/>
      <c r="BF1652" s="73"/>
      <c r="BG1652" s="73"/>
      <c r="BH1652" s="73"/>
      <c r="BI1652" s="75"/>
      <c r="BJ1652" s="74"/>
      <c r="BK1652" s="74"/>
    </row>
    <row r="1653" spans="34:63" x14ac:dyDescent="0.25">
      <c r="AH1653" s="69"/>
      <c r="AI1653" s="70"/>
      <c r="AJ1653" s="70"/>
      <c r="AK1653" s="71"/>
      <c r="AL1653" s="70"/>
      <c r="AM1653" s="72"/>
      <c r="AN1653" s="70"/>
      <c r="AO1653" s="70"/>
      <c r="AP1653" s="77"/>
      <c r="AQ1653" s="75"/>
      <c r="AR1653" s="71"/>
      <c r="AS1653" s="75"/>
      <c r="AT1653" s="74"/>
      <c r="AU1653" s="73"/>
      <c r="AV1653" s="74"/>
      <c r="AW1653" s="73"/>
      <c r="AX1653" s="73"/>
      <c r="AY1653" s="73"/>
      <c r="AZ1653" s="73"/>
      <c r="BA1653" s="73"/>
      <c r="BB1653" s="73"/>
      <c r="BC1653" s="73"/>
      <c r="BD1653" s="73"/>
      <c r="BE1653" s="73"/>
      <c r="BF1653" s="73"/>
      <c r="BG1653" s="73"/>
      <c r="BH1653" s="73"/>
      <c r="BI1653" s="75"/>
      <c r="BJ1653" s="74"/>
      <c r="BK1653" s="75"/>
    </row>
    <row r="1654" spans="34:63" x14ac:dyDescent="0.25">
      <c r="AH1654" s="69"/>
      <c r="AI1654" s="70"/>
      <c r="AJ1654" s="70"/>
      <c r="AK1654" s="71"/>
      <c r="AL1654" s="70"/>
      <c r="AM1654" s="72"/>
      <c r="AN1654" s="70"/>
      <c r="AO1654" s="70"/>
      <c r="AP1654" s="75"/>
      <c r="AQ1654" s="75"/>
      <c r="AR1654" s="71"/>
      <c r="AS1654" s="75"/>
      <c r="AT1654" s="74"/>
      <c r="AU1654" s="73"/>
      <c r="AV1654" s="74"/>
      <c r="AW1654" s="75"/>
      <c r="AX1654" s="75"/>
      <c r="AY1654" s="75"/>
      <c r="AZ1654" s="75"/>
      <c r="BA1654" s="73"/>
      <c r="BB1654" s="73"/>
      <c r="BC1654" s="73"/>
      <c r="BD1654" s="73"/>
      <c r="BE1654" s="73"/>
      <c r="BF1654" s="73"/>
      <c r="BG1654" s="73"/>
      <c r="BH1654" s="73"/>
      <c r="BI1654" s="75"/>
      <c r="BJ1654" s="74"/>
      <c r="BK1654" s="75"/>
    </row>
    <row r="1655" spans="34:63" x14ac:dyDescent="0.25">
      <c r="AH1655" s="69"/>
      <c r="AI1655" s="70"/>
      <c r="AJ1655" s="70"/>
      <c r="AK1655" s="71"/>
      <c r="AL1655" s="70"/>
      <c r="AM1655" s="72"/>
      <c r="AN1655" s="70"/>
      <c r="AO1655" s="70"/>
      <c r="AP1655" s="77"/>
      <c r="AQ1655" s="77"/>
      <c r="AR1655" s="71"/>
      <c r="AS1655" s="76"/>
      <c r="AT1655" s="74"/>
      <c r="AU1655" s="73"/>
      <c r="AV1655" s="74"/>
      <c r="AW1655" s="74"/>
      <c r="AX1655" s="74"/>
      <c r="AY1655" s="74"/>
      <c r="AZ1655" s="74"/>
      <c r="BA1655" s="76"/>
      <c r="BB1655" s="76"/>
      <c r="BC1655" s="73"/>
      <c r="BD1655" s="73"/>
      <c r="BE1655" s="73"/>
      <c r="BF1655" s="73"/>
      <c r="BG1655" s="73"/>
      <c r="BH1655" s="73"/>
      <c r="BI1655" s="74"/>
      <c r="BJ1655" s="74"/>
      <c r="BK1655" s="76"/>
    </row>
    <row r="1656" spans="34:63" x14ac:dyDescent="0.25">
      <c r="AH1656" s="69"/>
      <c r="AI1656" s="70"/>
      <c r="AJ1656" s="70"/>
      <c r="AK1656" s="71"/>
      <c r="AL1656" s="70"/>
      <c r="AM1656" s="72"/>
      <c r="AN1656" s="70"/>
      <c r="AO1656" s="70"/>
      <c r="AP1656" s="77"/>
      <c r="AQ1656" s="77"/>
      <c r="AR1656" s="71"/>
      <c r="AS1656" s="76"/>
      <c r="AT1656" s="74"/>
      <c r="AU1656" s="73"/>
      <c r="AV1656" s="74"/>
      <c r="AW1656" s="74"/>
      <c r="AX1656" s="74"/>
      <c r="AY1656" s="74"/>
      <c r="AZ1656" s="74"/>
      <c r="BA1656" s="73"/>
      <c r="BB1656" s="73"/>
      <c r="BC1656" s="73"/>
      <c r="BD1656" s="73"/>
      <c r="BE1656" s="73"/>
      <c r="BF1656" s="73"/>
      <c r="BG1656" s="73"/>
      <c r="BH1656" s="73"/>
      <c r="BI1656" s="74"/>
      <c r="BJ1656" s="74"/>
      <c r="BK1656" s="76"/>
    </row>
    <row r="1657" spans="34:63" x14ac:dyDescent="0.25">
      <c r="AH1657" s="69"/>
      <c r="AI1657" s="70"/>
      <c r="AJ1657" s="70"/>
      <c r="AK1657" s="71"/>
      <c r="AL1657" s="70"/>
      <c r="AM1657" s="72"/>
      <c r="AN1657" s="70"/>
      <c r="AO1657" s="70"/>
      <c r="AP1657" s="71"/>
      <c r="AQ1657" s="71"/>
      <c r="AR1657" s="71"/>
      <c r="AS1657" s="74"/>
      <c r="AT1657" s="74"/>
      <c r="AU1657" s="73"/>
      <c r="AV1657" s="74"/>
      <c r="AW1657" s="76"/>
      <c r="AX1657" s="76"/>
      <c r="AY1657" s="76"/>
      <c r="AZ1657" s="76"/>
      <c r="BA1657" s="73"/>
      <c r="BB1657" s="73"/>
      <c r="BC1657" s="73"/>
      <c r="BD1657" s="73"/>
      <c r="BE1657" s="73"/>
      <c r="BF1657" s="73"/>
      <c r="BG1657" s="73"/>
      <c r="BH1657" s="73"/>
      <c r="BI1657" s="76"/>
      <c r="BJ1657" s="74"/>
      <c r="BK1657" s="74"/>
    </row>
    <row r="1658" spans="34:63" x14ac:dyDescent="0.25">
      <c r="AH1658" s="69"/>
      <c r="AI1658" s="70"/>
      <c r="AJ1658" s="70"/>
      <c r="AK1658" s="71"/>
      <c r="AL1658" s="70"/>
      <c r="AM1658" s="72"/>
      <c r="AN1658" s="70"/>
      <c r="AO1658" s="70"/>
      <c r="AP1658" s="77"/>
      <c r="AQ1658" s="77"/>
      <c r="AR1658" s="71"/>
      <c r="AS1658" s="76"/>
      <c r="AT1658" s="74"/>
      <c r="AU1658" s="73"/>
      <c r="AV1658" s="74"/>
      <c r="AW1658" s="76"/>
      <c r="AX1658" s="76"/>
      <c r="AY1658" s="76"/>
      <c r="AZ1658" s="76"/>
      <c r="BA1658" s="73"/>
      <c r="BB1658" s="73"/>
      <c r="BC1658" s="73"/>
      <c r="BD1658" s="73"/>
      <c r="BE1658" s="73"/>
      <c r="BF1658" s="73"/>
      <c r="BG1658" s="73"/>
      <c r="BH1658" s="73"/>
      <c r="BI1658" s="76"/>
      <c r="BJ1658" s="74"/>
      <c r="BK1658" s="76"/>
    </row>
    <row r="1659" spans="34:63" x14ac:dyDescent="0.25">
      <c r="AH1659" s="69"/>
      <c r="AI1659" s="70"/>
      <c r="AJ1659" s="70"/>
      <c r="AK1659" s="71"/>
      <c r="AL1659" s="70"/>
      <c r="AM1659" s="72"/>
      <c r="AN1659" s="70"/>
      <c r="AO1659" s="70"/>
      <c r="AP1659" s="77"/>
      <c r="AQ1659" s="77"/>
      <c r="AR1659" s="71"/>
      <c r="AS1659" s="76"/>
      <c r="AT1659" s="74"/>
      <c r="AU1659" s="73"/>
      <c r="AV1659" s="74"/>
      <c r="AW1659" s="73"/>
      <c r="AX1659" s="73"/>
      <c r="AY1659" s="73"/>
      <c r="AZ1659" s="76"/>
      <c r="BA1659" s="73"/>
      <c r="BB1659" s="73"/>
      <c r="BC1659" s="73"/>
      <c r="BD1659" s="73"/>
      <c r="BE1659" s="73"/>
      <c r="BF1659" s="73"/>
      <c r="BG1659" s="73"/>
      <c r="BH1659" s="73"/>
      <c r="BI1659" s="76"/>
      <c r="BJ1659" s="74"/>
      <c r="BK1659" s="76"/>
    </row>
    <row r="1660" spans="34:63" x14ac:dyDescent="0.25">
      <c r="AH1660" s="69"/>
      <c r="AI1660" s="70"/>
      <c r="AJ1660" s="70"/>
      <c r="AK1660" s="71"/>
      <c r="AL1660" s="70"/>
      <c r="AM1660" s="72"/>
      <c r="AN1660" s="70"/>
      <c r="AO1660" s="70"/>
      <c r="AP1660" s="75"/>
      <c r="AQ1660" s="71"/>
      <c r="AR1660" s="71"/>
      <c r="AS1660" s="74"/>
      <c r="AT1660" s="74"/>
      <c r="AU1660" s="73"/>
      <c r="AV1660" s="74"/>
      <c r="AW1660" s="73"/>
      <c r="AX1660" s="73"/>
      <c r="AY1660" s="73"/>
      <c r="AZ1660" s="73"/>
      <c r="BA1660" s="73"/>
      <c r="BB1660" s="73"/>
      <c r="BC1660" s="73"/>
      <c r="BD1660" s="73"/>
      <c r="BE1660" s="73"/>
      <c r="BF1660" s="73"/>
      <c r="BG1660" s="73"/>
      <c r="BH1660" s="73"/>
      <c r="BI1660" s="74"/>
      <c r="BJ1660" s="74"/>
      <c r="BK1660" s="74"/>
    </row>
    <row r="1661" spans="34:63" x14ac:dyDescent="0.25">
      <c r="AH1661" s="69"/>
      <c r="AI1661" s="70"/>
      <c r="AJ1661" s="70"/>
      <c r="AK1661" s="71"/>
      <c r="AL1661" s="70"/>
      <c r="AM1661" s="72"/>
      <c r="AN1661" s="70"/>
      <c r="AO1661" s="70"/>
      <c r="AP1661" s="75"/>
      <c r="AQ1661" s="75"/>
      <c r="AR1661" s="71"/>
      <c r="AS1661" s="75"/>
      <c r="AT1661" s="74"/>
      <c r="AU1661" s="73"/>
      <c r="AV1661" s="74"/>
      <c r="AW1661" s="75"/>
      <c r="AX1661" s="75"/>
      <c r="AY1661" s="75"/>
      <c r="AZ1661" s="75"/>
      <c r="BA1661" s="73"/>
      <c r="BB1661" s="73"/>
      <c r="BC1661" s="73"/>
      <c r="BD1661" s="73"/>
      <c r="BE1661" s="73"/>
      <c r="BF1661" s="73"/>
      <c r="BG1661" s="73"/>
      <c r="BH1661" s="73"/>
      <c r="BI1661" s="74"/>
      <c r="BJ1661" s="74"/>
      <c r="BK1661" s="75"/>
    </row>
    <row r="1662" spans="34:63" x14ac:dyDescent="0.25">
      <c r="AH1662" s="69"/>
      <c r="AI1662" s="70"/>
      <c r="AJ1662" s="70"/>
      <c r="AK1662" s="71"/>
      <c r="AL1662" s="70"/>
      <c r="AM1662" s="72"/>
      <c r="AN1662" s="70"/>
      <c r="AO1662" s="70"/>
      <c r="AP1662" s="75"/>
      <c r="AQ1662" s="71"/>
      <c r="AR1662" s="71"/>
      <c r="AS1662" s="74"/>
      <c r="AT1662" s="74"/>
      <c r="AU1662" s="73"/>
      <c r="AV1662" s="74"/>
      <c r="AW1662" s="73"/>
      <c r="AX1662" s="73"/>
      <c r="AY1662" s="73"/>
      <c r="AZ1662" s="73"/>
      <c r="BA1662" s="73"/>
      <c r="BB1662" s="73"/>
      <c r="BC1662" s="73"/>
      <c r="BD1662" s="73"/>
      <c r="BE1662" s="73"/>
      <c r="BF1662" s="73"/>
      <c r="BG1662" s="73"/>
      <c r="BH1662" s="73"/>
      <c r="BI1662" s="74"/>
      <c r="BJ1662" s="74"/>
      <c r="BK1662" s="74"/>
    </row>
    <row r="1663" spans="34:63" x14ac:dyDescent="0.25">
      <c r="AH1663" s="69"/>
      <c r="AI1663" s="70"/>
      <c r="AJ1663" s="70"/>
      <c r="AK1663" s="71"/>
      <c r="AL1663" s="70"/>
      <c r="AM1663" s="72"/>
      <c r="AN1663" s="70"/>
      <c r="AO1663" s="70"/>
      <c r="AP1663" s="75"/>
      <c r="AQ1663" s="71"/>
      <c r="AR1663" s="71"/>
      <c r="AS1663" s="74"/>
      <c r="AT1663" s="74"/>
      <c r="AU1663" s="73"/>
      <c r="AV1663" s="74"/>
      <c r="AW1663" s="73"/>
      <c r="AX1663" s="73"/>
      <c r="AY1663" s="73"/>
      <c r="AZ1663" s="73"/>
      <c r="BA1663" s="73"/>
      <c r="BB1663" s="73"/>
      <c r="BC1663" s="73"/>
      <c r="BD1663" s="73"/>
      <c r="BE1663" s="73"/>
      <c r="BF1663" s="73"/>
      <c r="BG1663" s="73"/>
      <c r="BH1663" s="73"/>
      <c r="BI1663" s="73"/>
      <c r="BJ1663" s="74"/>
      <c r="BK1663" s="74"/>
    </row>
    <row r="1664" spans="34:63" x14ac:dyDescent="0.25">
      <c r="AH1664" s="69"/>
      <c r="AI1664" s="70"/>
      <c r="AJ1664" s="70"/>
      <c r="AK1664" s="71"/>
      <c r="AL1664" s="70"/>
      <c r="AM1664" s="72"/>
      <c r="AN1664" s="70"/>
      <c r="AO1664" s="70"/>
      <c r="AP1664" s="71"/>
      <c r="AQ1664" s="71"/>
      <c r="AR1664" s="71"/>
      <c r="AS1664" s="74"/>
      <c r="AT1664" s="74"/>
      <c r="AU1664" s="73"/>
      <c r="AV1664" s="74"/>
      <c r="AW1664" s="76"/>
      <c r="AX1664" s="76"/>
      <c r="AY1664" s="76"/>
      <c r="AZ1664" s="76"/>
      <c r="BA1664" s="73"/>
      <c r="BB1664" s="73"/>
      <c r="BC1664" s="73"/>
      <c r="BD1664" s="73"/>
      <c r="BE1664" s="73"/>
      <c r="BF1664" s="73"/>
      <c r="BG1664" s="73"/>
      <c r="BH1664" s="73"/>
      <c r="BI1664" s="76"/>
      <c r="BJ1664" s="74"/>
      <c r="BK1664" s="74"/>
    </row>
    <row r="1665" spans="34:63" x14ac:dyDescent="0.25">
      <c r="AH1665" s="69"/>
      <c r="AI1665" s="70"/>
      <c r="AJ1665" s="70"/>
      <c r="AK1665" s="71"/>
      <c r="AL1665" s="70"/>
      <c r="AM1665" s="72"/>
      <c r="AN1665" s="70"/>
      <c r="AO1665" s="70"/>
      <c r="AP1665" s="73"/>
      <c r="AQ1665" s="73"/>
      <c r="AR1665" s="71"/>
      <c r="AS1665" s="73"/>
      <c r="AT1665" s="74"/>
      <c r="AU1665" s="73"/>
      <c r="AV1665" s="74"/>
      <c r="AW1665" s="73"/>
      <c r="AX1665" s="73"/>
      <c r="AY1665" s="73"/>
      <c r="AZ1665" s="73"/>
      <c r="BA1665" s="73"/>
      <c r="BB1665" s="73"/>
      <c r="BC1665" s="73"/>
      <c r="BD1665" s="73"/>
      <c r="BE1665" s="73"/>
      <c r="BF1665" s="73"/>
      <c r="BG1665" s="73"/>
      <c r="BH1665" s="73"/>
      <c r="BI1665" s="73"/>
      <c r="BJ1665" s="74"/>
      <c r="BK1665" s="73"/>
    </row>
    <row r="1666" spans="34:63" x14ac:dyDescent="0.25">
      <c r="AH1666" s="69"/>
      <c r="AI1666" s="70"/>
      <c r="AJ1666" s="70"/>
      <c r="AK1666" s="71"/>
      <c r="AL1666" s="70"/>
      <c r="AM1666" s="72"/>
      <c r="AN1666" s="70"/>
      <c r="AO1666" s="70"/>
      <c r="AP1666" s="73"/>
      <c r="AQ1666" s="77"/>
      <c r="AR1666" s="71"/>
      <c r="AS1666" s="76"/>
      <c r="AT1666" s="74"/>
      <c r="AU1666" s="73"/>
      <c r="AV1666" s="74"/>
      <c r="AW1666" s="73"/>
      <c r="AX1666" s="73"/>
      <c r="AY1666" s="73"/>
      <c r="AZ1666" s="73"/>
      <c r="BA1666" s="73"/>
      <c r="BB1666" s="73"/>
      <c r="BC1666" s="73"/>
      <c r="BD1666" s="73"/>
      <c r="BE1666" s="73"/>
      <c r="BF1666" s="73"/>
      <c r="BG1666" s="73"/>
      <c r="BH1666" s="73"/>
      <c r="BI1666" s="73"/>
      <c r="BJ1666" s="74"/>
      <c r="BK1666" s="76"/>
    </row>
    <row r="1667" spans="34:63" x14ac:dyDescent="0.25">
      <c r="AH1667" s="69"/>
      <c r="AI1667" s="70"/>
      <c r="AJ1667" s="70"/>
      <c r="AK1667" s="71"/>
      <c r="AL1667" s="70"/>
      <c r="AM1667" s="72"/>
      <c r="AN1667" s="70"/>
      <c r="AO1667" s="70"/>
      <c r="AP1667" s="77"/>
      <c r="AQ1667" s="77"/>
      <c r="AR1667" s="71"/>
      <c r="AS1667" s="76"/>
      <c r="AT1667" s="74"/>
      <c r="AU1667" s="73"/>
      <c r="AV1667" s="74"/>
      <c r="AW1667" s="74"/>
      <c r="AX1667" s="74"/>
      <c r="AY1667" s="74"/>
      <c r="AZ1667" s="74"/>
      <c r="BA1667" s="73"/>
      <c r="BB1667" s="73"/>
      <c r="BC1667" s="73"/>
      <c r="BD1667" s="73"/>
      <c r="BE1667" s="73"/>
      <c r="BF1667" s="73"/>
      <c r="BG1667" s="73"/>
      <c r="BH1667" s="73"/>
      <c r="BI1667" s="74"/>
      <c r="BJ1667" s="74"/>
      <c r="BK1667" s="76"/>
    </row>
    <row r="1668" spans="34:63" x14ac:dyDescent="0.25">
      <c r="AH1668" s="69"/>
      <c r="AI1668" s="70"/>
      <c r="AJ1668" s="70"/>
      <c r="AK1668" s="71"/>
      <c r="AL1668" s="70"/>
      <c r="AM1668" s="72"/>
      <c r="AN1668" s="70"/>
      <c r="AO1668" s="70"/>
      <c r="AP1668" s="77"/>
      <c r="AQ1668" s="71"/>
      <c r="AR1668" s="71"/>
      <c r="AS1668" s="74"/>
      <c r="AT1668" s="74"/>
      <c r="AU1668" s="73"/>
      <c r="AV1668" s="74"/>
      <c r="AW1668" s="75"/>
      <c r="AX1668" s="75"/>
      <c r="AY1668" s="75"/>
      <c r="AZ1668" s="75"/>
      <c r="BA1668" s="73"/>
      <c r="BB1668" s="73"/>
      <c r="BC1668" s="73"/>
      <c r="BD1668" s="73"/>
      <c r="BE1668" s="73"/>
      <c r="BF1668" s="73"/>
      <c r="BG1668" s="73"/>
      <c r="BH1668" s="73"/>
      <c r="BI1668" s="75"/>
      <c r="BJ1668" s="74"/>
      <c r="BK1668" s="74"/>
    </row>
    <row r="1669" spans="34:63" x14ac:dyDescent="0.25">
      <c r="AH1669" s="69"/>
      <c r="AI1669" s="70"/>
      <c r="AJ1669" s="70"/>
      <c r="AK1669" s="71"/>
      <c r="AL1669" s="70"/>
      <c r="AM1669" s="72"/>
      <c r="AN1669" s="70"/>
      <c r="AO1669" s="70"/>
      <c r="AP1669" s="77"/>
      <c r="AQ1669" s="77"/>
      <c r="AR1669" s="71"/>
      <c r="AS1669" s="76"/>
      <c r="AT1669" s="74"/>
      <c r="AU1669" s="73"/>
      <c r="AV1669" s="74"/>
      <c r="AW1669" s="76"/>
      <c r="AX1669" s="76"/>
      <c r="AY1669" s="76"/>
      <c r="AZ1669" s="76"/>
      <c r="BA1669" s="73"/>
      <c r="BB1669" s="73"/>
      <c r="BC1669" s="73"/>
      <c r="BD1669" s="73"/>
      <c r="BE1669" s="73"/>
      <c r="BF1669" s="73"/>
      <c r="BG1669" s="73"/>
      <c r="BH1669" s="73"/>
      <c r="BI1669" s="76"/>
      <c r="BJ1669" s="74"/>
      <c r="BK1669" s="76"/>
    </row>
    <row r="1670" spans="34:63" x14ac:dyDescent="0.25">
      <c r="AH1670" s="69"/>
      <c r="AI1670" s="70"/>
      <c r="AJ1670" s="70"/>
      <c r="AK1670" s="71"/>
      <c r="AL1670" s="70"/>
      <c r="AM1670" s="72"/>
      <c r="AN1670" s="70"/>
      <c r="AO1670" s="70"/>
      <c r="AP1670" s="73"/>
      <c r="AQ1670" s="75"/>
      <c r="AR1670" s="71"/>
      <c r="AS1670" s="75"/>
      <c r="AT1670" s="74"/>
      <c r="AU1670" s="73"/>
      <c r="AV1670" s="74"/>
      <c r="AW1670" s="75"/>
      <c r="AX1670" s="75"/>
      <c r="AY1670" s="75"/>
      <c r="AZ1670" s="75"/>
      <c r="BA1670" s="73"/>
      <c r="BB1670" s="73"/>
      <c r="BC1670" s="73"/>
      <c r="BD1670" s="73"/>
      <c r="BE1670" s="73"/>
      <c r="BF1670" s="73"/>
      <c r="BG1670" s="73"/>
      <c r="BH1670" s="73"/>
      <c r="BI1670" s="75"/>
      <c r="BJ1670" s="74"/>
      <c r="BK1670" s="75"/>
    </row>
    <row r="1671" spans="34:63" x14ac:dyDescent="0.25">
      <c r="AH1671" s="69"/>
      <c r="AI1671" s="70"/>
      <c r="AJ1671" s="70"/>
      <c r="AK1671" s="71"/>
      <c r="AL1671" s="70"/>
      <c r="AM1671" s="72"/>
      <c r="AN1671" s="70"/>
      <c r="AO1671" s="70"/>
      <c r="AP1671" s="73"/>
      <c r="AQ1671" s="75"/>
      <c r="AR1671" s="71"/>
      <c r="AS1671" s="75"/>
      <c r="AT1671" s="74"/>
      <c r="AU1671" s="73"/>
      <c r="AV1671" s="74"/>
      <c r="AW1671" s="75"/>
      <c r="AX1671" s="75"/>
      <c r="AY1671" s="75"/>
      <c r="AZ1671" s="75"/>
      <c r="BA1671" s="73"/>
      <c r="BB1671" s="73"/>
      <c r="BC1671" s="73"/>
      <c r="BD1671" s="73"/>
      <c r="BE1671" s="73"/>
      <c r="BF1671" s="73"/>
      <c r="BG1671" s="73"/>
      <c r="BH1671" s="73"/>
      <c r="BI1671" s="75"/>
      <c r="BJ1671" s="74"/>
      <c r="BK1671" s="75"/>
    </row>
    <row r="1672" spans="34:63" x14ac:dyDescent="0.25">
      <c r="AH1672" s="69"/>
      <c r="AI1672" s="70"/>
      <c r="AJ1672" s="70"/>
      <c r="AK1672" s="71"/>
      <c r="AL1672" s="70"/>
      <c r="AM1672" s="72"/>
      <c r="AN1672" s="70"/>
      <c r="AO1672" s="70"/>
      <c r="AP1672" s="73"/>
      <c r="AQ1672" s="73"/>
      <c r="AR1672" s="71"/>
      <c r="AS1672" s="73"/>
      <c r="AT1672" s="74"/>
      <c r="AU1672" s="73"/>
      <c r="AV1672" s="74"/>
      <c r="AW1672" s="75"/>
      <c r="AX1672" s="75"/>
      <c r="AY1672" s="75"/>
      <c r="AZ1672" s="75"/>
      <c r="BA1672" s="73"/>
      <c r="BB1672" s="73"/>
      <c r="BC1672" s="73"/>
      <c r="BD1672" s="73"/>
      <c r="BE1672" s="73"/>
      <c r="BF1672" s="73"/>
      <c r="BG1672" s="73"/>
      <c r="BH1672" s="73"/>
      <c r="BI1672" s="75"/>
      <c r="BJ1672" s="74"/>
      <c r="BK1672" s="73"/>
    </row>
    <row r="1673" spans="34:63" x14ac:dyDescent="0.25">
      <c r="AH1673" s="69"/>
      <c r="AI1673" s="70"/>
      <c r="AJ1673" s="70"/>
      <c r="AK1673" s="71"/>
      <c r="AL1673" s="70"/>
      <c r="AM1673" s="72"/>
      <c r="AN1673" s="70"/>
      <c r="AO1673" s="70"/>
      <c r="AP1673" s="73"/>
      <c r="AQ1673" s="75"/>
      <c r="AR1673" s="71"/>
      <c r="AS1673" s="75"/>
      <c r="AT1673" s="74"/>
      <c r="AU1673" s="73"/>
      <c r="AV1673" s="74"/>
      <c r="AW1673" s="73"/>
      <c r="AX1673" s="73"/>
      <c r="AY1673" s="73"/>
      <c r="AZ1673" s="73"/>
      <c r="BA1673" s="73"/>
      <c r="BB1673" s="73"/>
      <c r="BC1673" s="73"/>
      <c r="BD1673" s="73"/>
      <c r="BE1673" s="73"/>
      <c r="BF1673" s="73"/>
      <c r="BG1673" s="73"/>
      <c r="BH1673" s="73"/>
      <c r="BI1673" s="75"/>
      <c r="BJ1673" s="74"/>
      <c r="BK1673" s="75"/>
    </row>
    <row r="1674" spans="34:63" x14ac:dyDescent="0.25">
      <c r="AH1674" s="69"/>
      <c r="AI1674" s="70"/>
      <c r="AJ1674" s="70"/>
      <c r="AK1674" s="77"/>
      <c r="AL1674" s="70"/>
      <c r="AM1674" s="72"/>
      <c r="AN1674" s="70"/>
      <c r="AO1674" s="70"/>
      <c r="AP1674" s="73"/>
      <c r="AQ1674" s="73"/>
      <c r="AR1674" s="71"/>
      <c r="AS1674" s="73"/>
      <c r="AT1674" s="74"/>
      <c r="AU1674" s="73"/>
      <c r="AV1674" s="74"/>
      <c r="AW1674" s="73"/>
      <c r="AX1674" s="73"/>
      <c r="AY1674" s="73"/>
      <c r="AZ1674" s="73"/>
      <c r="BA1674" s="73"/>
      <c r="BB1674" s="73"/>
      <c r="BC1674" s="73"/>
      <c r="BD1674" s="73"/>
      <c r="BE1674" s="73"/>
      <c r="BF1674" s="73"/>
      <c r="BG1674" s="73"/>
      <c r="BH1674" s="73"/>
      <c r="BI1674" s="73"/>
      <c r="BJ1674" s="76"/>
      <c r="BK1674" s="73"/>
    </row>
    <row r="1675" spans="34:63" x14ac:dyDescent="0.25">
      <c r="AH1675" s="69"/>
      <c r="AI1675" s="70"/>
      <c r="AJ1675" s="70"/>
      <c r="AK1675" s="71"/>
      <c r="AL1675" s="70"/>
      <c r="AM1675" s="72"/>
      <c r="AN1675" s="70"/>
      <c r="AO1675" s="70"/>
      <c r="AP1675" s="75"/>
      <c r="AQ1675" s="75"/>
      <c r="AR1675" s="71"/>
      <c r="AS1675" s="75"/>
      <c r="AT1675" s="74"/>
      <c r="AU1675" s="73"/>
      <c r="AV1675" s="74"/>
      <c r="AW1675" s="75"/>
      <c r="AX1675" s="75"/>
      <c r="AY1675" s="75"/>
      <c r="AZ1675" s="75"/>
      <c r="BA1675" s="73"/>
      <c r="BB1675" s="73"/>
      <c r="BC1675" s="73"/>
      <c r="BD1675" s="73"/>
      <c r="BE1675" s="73"/>
      <c r="BF1675" s="73"/>
      <c r="BG1675" s="73"/>
      <c r="BH1675" s="73"/>
      <c r="BI1675" s="75"/>
      <c r="BJ1675" s="74"/>
      <c r="BK1675" s="75"/>
    </row>
    <row r="1676" spans="34:63" x14ac:dyDescent="0.25">
      <c r="AH1676" s="69"/>
      <c r="AI1676" s="70"/>
      <c r="AJ1676" s="70"/>
      <c r="AK1676" s="71"/>
      <c r="AL1676" s="70"/>
      <c r="AM1676" s="72"/>
      <c r="AN1676" s="70"/>
      <c r="AO1676" s="70"/>
      <c r="AP1676" s="73"/>
      <c r="AQ1676" s="75"/>
      <c r="AR1676" s="71"/>
      <c r="AS1676" s="75"/>
      <c r="AT1676" s="74"/>
      <c r="AU1676" s="73"/>
      <c r="AV1676" s="74"/>
      <c r="AW1676" s="73"/>
      <c r="AX1676" s="73"/>
      <c r="AY1676" s="73"/>
      <c r="AZ1676" s="73"/>
      <c r="BA1676" s="73"/>
      <c r="BB1676" s="73"/>
      <c r="BC1676" s="73"/>
      <c r="BD1676" s="73"/>
      <c r="BE1676" s="73"/>
      <c r="BF1676" s="73"/>
      <c r="BG1676" s="73"/>
      <c r="BH1676" s="73"/>
      <c r="BI1676" s="75"/>
      <c r="BJ1676" s="74"/>
      <c r="BK1676" s="75"/>
    </row>
    <row r="1677" spans="34:63" x14ac:dyDescent="0.25">
      <c r="AH1677" s="69"/>
      <c r="AI1677" s="70"/>
      <c r="AJ1677" s="70"/>
      <c r="AK1677" s="71"/>
      <c r="AL1677" s="70"/>
      <c r="AM1677" s="72"/>
      <c r="AN1677" s="70"/>
      <c r="AO1677" s="70"/>
      <c r="AP1677" s="73"/>
      <c r="AQ1677" s="75"/>
      <c r="AR1677" s="71"/>
      <c r="AS1677" s="75"/>
      <c r="AT1677" s="74"/>
      <c r="AU1677" s="73"/>
      <c r="AV1677" s="74"/>
      <c r="AW1677" s="75"/>
      <c r="AX1677" s="75"/>
      <c r="AY1677" s="75"/>
      <c r="AZ1677" s="75"/>
      <c r="BA1677" s="73"/>
      <c r="BB1677" s="73"/>
      <c r="BC1677" s="73"/>
      <c r="BD1677" s="73"/>
      <c r="BE1677" s="73"/>
      <c r="BF1677" s="73"/>
      <c r="BG1677" s="73"/>
      <c r="BH1677" s="73"/>
      <c r="BI1677" s="75"/>
      <c r="BJ1677" s="74"/>
      <c r="BK1677" s="75"/>
    </row>
    <row r="1678" spans="34:63" x14ac:dyDescent="0.25">
      <c r="AH1678" s="69"/>
      <c r="AI1678" s="70"/>
      <c r="AJ1678" s="70"/>
      <c r="AK1678" s="71"/>
      <c r="AL1678" s="70"/>
      <c r="AM1678" s="72"/>
      <c r="AN1678" s="70"/>
      <c r="AO1678" s="70"/>
      <c r="AP1678" s="73"/>
      <c r="AQ1678" s="75"/>
      <c r="AR1678" s="71"/>
      <c r="AS1678" s="75"/>
      <c r="AT1678" s="74"/>
      <c r="AU1678" s="73"/>
      <c r="AV1678" s="74"/>
      <c r="AW1678" s="73"/>
      <c r="AX1678" s="73"/>
      <c r="AY1678" s="73"/>
      <c r="AZ1678" s="73"/>
      <c r="BA1678" s="73"/>
      <c r="BB1678" s="73"/>
      <c r="BC1678" s="73"/>
      <c r="BD1678" s="73"/>
      <c r="BE1678" s="73"/>
      <c r="BF1678" s="73"/>
      <c r="BG1678" s="73"/>
      <c r="BH1678" s="73"/>
      <c r="BI1678" s="73"/>
      <c r="BJ1678" s="74"/>
      <c r="BK1678" s="75"/>
    </row>
    <row r="1679" spans="34:63" x14ac:dyDescent="0.25">
      <c r="AH1679" s="69"/>
      <c r="AI1679" s="70"/>
      <c r="AJ1679" s="70"/>
      <c r="AK1679" s="77"/>
      <c r="AL1679" s="70"/>
      <c r="AM1679" s="72"/>
      <c r="AN1679" s="70"/>
      <c r="AO1679" s="70"/>
      <c r="AP1679" s="73"/>
      <c r="AQ1679" s="73"/>
      <c r="AR1679" s="71"/>
      <c r="AS1679" s="73"/>
      <c r="AT1679" s="74"/>
      <c r="AU1679" s="73"/>
      <c r="AV1679" s="74"/>
      <c r="AW1679" s="73"/>
      <c r="AX1679" s="73"/>
      <c r="AY1679" s="73"/>
      <c r="AZ1679" s="73"/>
      <c r="BA1679" s="73"/>
      <c r="BB1679" s="73"/>
      <c r="BC1679" s="73"/>
      <c r="BD1679" s="73"/>
      <c r="BE1679" s="73"/>
      <c r="BF1679" s="73"/>
      <c r="BG1679" s="73"/>
      <c r="BH1679" s="73"/>
      <c r="BI1679" s="73"/>
      <c r="BJ1679" s="76"/>
      <c r="BK1679" s="73"/>
    </row>
    <row r="1680" spans="34:63" x14ac:dyDescent="0.25">
      <c r="AH1680" s="69"/>
      <c r="AI1680" s="70"/>
      <c r="AJ1680" s="70"/>
      <c r="AK1680" s="71"/>
      <c r="AL1680" s="70"/>
      <c r="AM1680" s="72"/>
      <c r="AN1680" s="70"/>
      <c r="AO1680" s="70"/>
      <c r="AP1680" s="73"/>
      <c r="AQ1680" s="75"/>
      <c r="AR1680" s="71"/>
      <c r="AS1680" s="75"/>
      <c r="AT1680" s="74"/>
      <c r="AU1680" s="73"/>
      <c r="AV1680" s="74"/>
      <c r="AW1680" s="75"/>
      <c r="AX1680" s="75"/>
      <c r="AY1680" s="75"/>
      <c r="AZ1680" s="75"/>
      <c r="BA1680" s="73"/>
      <c r="BB1680" s="73"/>
      <c r="BC1680" s="73"/>
      <c r="BD1680" s="73"/>
      <c r="BE1680" s="73"/>
      <c r="BF1680" s="73"/>
      <c r="BG1680" s="73"/>
      <c r="BH1680" s="73"/>
      <c r="BI1680" s="75"/>
      <c r="BJ1680" s="74"/>
      <c r="BK1680" s="75"/>
    </row>
    <row r="1681" spans="34:63" x14ac:dyDescent="0.25">
      <c r="AH1681" s="69"/>
      <c r="AI1681" s="70"/>
      <c r="AJ1681" s="70"/>
      <c r="AK1681" s="71"/>
      <c r="AL1681" s="70"/>
      <c r="AM1681" s="72"/>
      <c r="AN1681" s="70"/>
      <c r="AO1681" s="70"/>
      <c r="AP1681" s="73"/>
      <c r="AQ1681" s="75"/>
      <c r="AR1681" s="71"/>
      <c r="AS1681" s="75"/>
      <c r="AT1681" s="74"/>
      <c r="AU1681" s="73"/>
      <c r="AV1681" s="74"/>
      <c r="AW1681" s="75"/>
      <c r="AX1681" s="75"/>
      <c r="AY1681" s="75"/>
      <c r="AZ1681" s="75"/>
      <c r="BA1681" s="73"/>
      <c r="BB1681" s="73"/>
      <c r="BC1681" s="73"/>
      <c r="BD1681" s="73"/>
      <c r="BE1681" s="73"/>
      <c r="BF1681" s="73"/>
      <c r="BG1681" s="73"/>
      <c r="BH1681" s="73"/>
      <c r="BI1681" s="75"/>
      <c r="BJ1681" s="74"/>
      <c r="BK1681" s="75"/>
    </row>
    <row r="1682" spans="34:63" x14ac:dyDescent="0.25">
      <c r="AH1682" s="69"/>
      <c r="AI1682" s="70"/>
      <c r="AJ1682" s="70"/>
      <c r="AK1682" s="71"/>
      <c r="AL1682" s="70"/>
      <c r="AM1682" s="72"/>
      <c r="AN1682" s="70"/>
      <c r="AO1682" s="70"/>
      <c r="AP1682" s="75"/>
      <c r="AQ1682" s="75"/>
      <c r="AR1682" s="71"/>
      <c r="AS1682" s="75"/>
      <c r="AT1682" s="74"/>
      <c r="AU1682" s="73"/>
      <c r="AV1682" s="74"/>
      <c r="AW1682" s="73"/>
      <c r="AX1682" s="73"/>
      <c r="AY1682" s="73"/>
      <c r="AZ1682" s="73"/>
      <c r="BA1682" s="73"/>
      <c r="BB1682" s="73"/>
      <c r="BC1682" s="73"/>
      <c r="BD1682" s="73"/>
      <c r="BE1682" s="73"/>
      <c r="BF1682" s="73"/>
      <c r="BG1682" s="73"/>
      <c r="BH1682" s="73"/>
      <c r="BI1682" s="73"/>
      <c r="BJ1682" s="74"/>
      <c r="BK1682" s="75"/>
    </row>
    <row r="1683" spans="34:63" x14ac:dyDescent="0.25">
      <c r="AH1683" s="69"/>
      <c r="AI1683" s="70"/>
      <c r="AJ1683" s="70"/>
      <c r="AK1683" s="71"/>
      <c r="AL1683" s="70"/>
      <c r="AM1683" s="72"/>
      <c r="AN1683" s="70"/>
      <c r="AO1683" s="70"/>
      <c r="AP1683" s="75"/>
      <c r="AQ1683" s="75"/>
      <c r="AR1683" s="71"/>
      <c r="AS1683" s="75"/>
      <c r="AT1683" s="74"/>
      <c r="AU1683" s="73"/>
      <c r="AV1683" s="74"/>
      <c r="AW1683" s="75"/>
      <c r="AX1683" s="75"/>
      <c r="AY1683" s="75"/>
      <c r="AZ1683" s="75"/>
      <c r="BA1683" s="73"/>
      <c r="BB1683" s="73"/>
      <c r="BC1683" s="73"/>
      <c r="BD1683" s="73"/>
      <c r="BE1683" s="73"/>
      <c r="BF1683" s="73"/>
      <c r="BG1683" s="73"/>
      <c r="BH1683" s="73"/>
      <c r="BI1683" s="75"/>
      <c r="BJ1683" s="74"/>
      <c r="BK1683" s="75"/>
    </row>
    <row r="1684" spans="34:63" x14ac:dyDescent="0.25">
      <c r="AH1684" s="69"/>
      <c r="AI1684" s="70"/>
      <c r="AJ1684" s="70"/>
      <c r="AK1684" s="71"/>
      <c r="AL1684" s="70"/>
      <c r="AM1684" s="72"/>
      <c r="AN1684" s="70"/>
      <c r="AO1684" s="70"/>
      <c r="AP1684" s="75"/>
      <c r="AQ1684" s="73"/>
      <c r="AR1684" s="71"/>
      <c r="AS1684" s="73"/>
      <c r="AT1684" s="74"/>
      <c r="AU1684" s="73"/>
      <c r="AV1684" s="74"/>
      <c r="AW1684" s="73"/>
      <c r="AX1684" s="73"/>
      <c r="AY1684" s="73"/>
      <c r="AZ1684" s="73"/>
      <c r="BA1684" s="75"/>
      <c r="BB1684" s="75"/>
      <c r="BC1684" s="73"/>
      <c r="BD1684" s="73"/>
      <c r="BE1684" s="73"/>
      <c r="BF1684" s="73"/>
      <c r="BG1684" s="73"/>
      <c r="BH1684" s="73"/>
      <c r="BI1684" s="73"/>
      <c r="BJ1684" s="74"/>
      <c r="BK1684" s="73"/>
    </row>
    <row r="1685" spans="34:63" x14ac:dyDescent="0.25">
      <c r="AH1685" s="69"/>
      <c r="AI1685" s="70"/>
      <c r="AJ1685" s="70"/>
      <c r="AK1685" s="71"/>
      <c r="AL1685" s="70"/>
      <c r="AM1685" s="72"/>
      <c r="AN1685" s="70"/>
      <c r="AO1685" s="70"/>
      <c r="AP1685" s="75"/>
      <c r="AQ1685" s="75"/>
      <c r="AR1685" s="71"/>
      <c r="AS1685" s="75"/>
      <c r="AT1685" s="74"/>
      <c r="AU1685" s="73"/>
      <c r="AV1685" s="74"/>
      <c r="AW1685" s="75"/>
      <c r="AX1685" s="75"/>
      <c r="AY1685" s="75"/>
      <c r="AZ1685" s="75"/>
      <c r="BA1685" s="73"/>
      <c r="BB1685" s="73"/>
      <c r="BC1685" s="73"/>
      <c r="BD1685" s="73"/>
      <c r="BE1685" s="73"/>
      <c r="BF1685" s="73"/>
      <c r="BG1685" s="73"/>
      <c r="BH1685" s="73"/>
      <c r="BI1685" s="75"/>
      <c r="BJ1685" s="74"/>
      <c r="BK1685" s="75"/>
    </row>
    <row r="1686" spans="34:63" x14ac:dyDescent="0.25">
      <c r="AH1686" s="69"/>
      <c r="AI1686" s="70"/>
      <c r="AJ1686" s="70"/>
      <c r="AK1686" s="71"/>
      <c r="AL1686" s="70"/>
      <c r="AM1686" s="72"/>
      <c r="AN1686" s="70"/>
      <c r="AO1686" s="70"/>
      <c r="AP1686" s="73"/>
      <c r="AQ1686" s="73"/>
      <c r="AR1686" s="71"/>
      <c r="AS1686" s="73"/>
      <c r="AT1686" s="74"/>
      <c r="AU1686" s="73"/>
      <c r="AV1686" s="74"/>
      <c r="AW1686" s="73"/>
      <c r="AX1686" s="73"/>
      <c r="AY1686" s="73"/>
      <c r="AZ1686" s="73"/>
      <c r="BA1686" s="73"/>
      <c r="BB1686" s="73"/>
      <c r="BC1686" s="73"/>
      <c r="BD1686" s="73"/>
      <c r="BE1686" s="73"/>
      <c r="BF1686" s="73"/>
      <c r="BG1686" s="73"/>
      <c r="BH1686" s="73"/>
      <c r="BI1686" s="73"/>
      <c r="BJ1686" s="74"/>
      <c r="BK1686" s="73"/>
    </row>
    <row r="1687" spans="34:63" x14ac:dyDescent="0.25">
      <c r="AH1687" s="69"/>
      <c r="AI1687" s="70"/>
      <c r="AJ1687" s="70"/>
      <c r="AK1687" s="71"/>
      <c r="AL1687" s="70"/>
      <c r="AM1687" s="72"/>
      <c r="AN1687" s="70"/>
      <c r="AO1687" s="70"/>
      <c r="AP1687" s="75"/>
      <c r="AQ1687" s="75"/>
      <c r="AR1687" s="71"/>
      <c r="AS1687" s="75"/>
      <c r="AT1687" s="74"/>
      <c r="AU1687" s="73"/>
      <c r="AV1687" s="74"/>
      <c r="AW1687" s="73"/>
      <c r="AX1687" s="73"/>
      <c r="AY1687" s="73"/>
      <c r="AZ1687" s="73"/>
      <c r="BA1687" s="73"/>
      <c r="BB1687" s="73"/>
      <c r="BC1687" s="73"/>
      <c r="BD1687" s="73"/>
      <c r="BE1687" s="73"/>
      <c r="BF1687" s="73"/>
      <c r="BG1687" s="73"/>
      <c r="BH1687" s="73"/>
      <c r="BI1687" s="75"/>
      <c r="BJ1687" s="74"/>
      <c r="BK1687" s="75"/>
    </row>
    <row r="1688" spans="34:63" x14ac:dyDescent="0.25">
      <c r="AH1688" s="69"/>
      <c r="AI1688" s="70"/>
      <c r="AJ1688" s="70"/>
      <c r="AK1688" s="71"/>
      <c r="AL1688" s="70"/>
      <c r="AM1688" s="72"/>
      <c r="AN1688" s="70"/>
      <c r="AO1688" s="70"/>
      <c r="AP1688" s="75"/>
      <c r="AQ1688" s="73"/>
      <c r="AR1688" s="71"/>
      <c r="AS1688" s="75"/>
      <c r="AT1688" s="74"/>
      <c r="AU1688" s="73"/>
      <c r="AV1688" s="74"/>
      <c r="AW1688" s="73"/>
      <c r="AX1688" s="73"/>
      <c r="AY1688" s="73"/>
      <c r="AZ1688" s="73"/>
      <c r="BA1688" s="73"/>
      <c r="BB1688" s="73"/>
      <c r="BC1688" s="73"/>
      <c r="BD1688" s="73"/>
      <c r="BE1688" s="73"/>
      <c r="BF1688" s="73"/>
      <c r="BG1688" s="73"/>
      <c r="BH1688" s="73"/>
      <c r="BI1688" s="73"/>
      <c r="BJ1688" s="74"/>
      <c r="BK1688" s="75"/>
    </row>
    <row r="1689" spans="34:63" x14ac:dyDescent="0.25">
      <c r="AH1689" s="69"/>
      <c r="AI1689" s="70"/>
      <c r="AJ1689" s="70"/>
      <c r="AK1689" s="71"/>
      <c r="AL1689" s="70"/>
      <c r="AM1689" s="72"/>
      <c r="AN1689" s="70"/>
      <c r="AO1689" s="70"/>
      <c r="AP1689" s="75"/>
      <c r="AQ1689" s="73"/>
      <c r="AR1689" s="71"/>
      <c r="AS1689" s="75"/>
      <c r="AT1689" s="74"/>
      <c r="AU1689" s="73"/>
      <c r="AV1689" s="74"/>
      <c r="AW1689" s="73"/>
      <c r="AX1689" s="73"/>
      <c r="AY1689" s="73"/>
      <c r="AZ1689" s="73"/>
      <c r="BA1689" s="73"/>
      <c r="BB1689" s="73"/>
      <c r="BC1689" s="73"/>
      <c r="BD1689" s="73"/>
      <c r="BE1689" s="73"/>
      <c r="BF1689" s="73"/>
      <c r="BG1689" s="73"/>
      <c r="BH1689" s="73"/>
      <c r="BI1689" s="73"/>
      <c r="BJ1689" s="74"/>
      <c r="BK1689" s="75"/>
    </row>
    <row r="1690" spans="34:63" x14ac:dyDescent="0.25">
      <c r="AH1690" s="69"/>
      <c r="AI1690" s="70"/>
      <c r="AJ1690" s="70"/>
      <c r="AK1690" s="71"/>
      <c r="AL1690" s="70"/>
      <c r="AM1690" s="72"/>
      <c r="AN1690" s="70"/>
      <c r="AO1690" s="70"/>
      <c r="AP1690" s="75"/>
      <c r="AQ1690" s="73"/>
      <c r="AR1690" s="71"/>
      <c r="AS1690" s="75"/>
      <c r="AT1690" s="74"/>
      <c r="AU1690" s="73"/>
      <c r="AV1690" s="74"/>
      <c r="AW1690" s="73"/>
      <c r="AX1690" s="73"/>
      <c r="AY1690" s="73"/>
      <c r="AZ1690" s="73"/>
      <c r="BA1690" s="73"/>
      <c r="BB1690" s="73"/>
      <c r="BC1690" s="73"/>
      <c r="BD1690" s="73"/>
      <c r="BE1690" s="73"/>
      <c r="BF1690" s="73"/>
      <c r="BG1690" s="73"/>
      <c r="BH1690" s="73"/>
      <c r="BI1690" s="73"/>
      <c r="BJ1690" s="74"/>
      <c r="BK1690" s="75"/>
    </row>
    <row r="1691" spans="34:63" x14ac:dyDescent="0.25">
      <c r="AH1691" s="69"/>
      <c r="AI1691" s="70"/>
      <c r="AJ1691" s="70"/>
      <c r="AK1691" s="71"/>
      <c r="AL1691" s="70"/>
      <c r="AM1691" s="72"/>
      <c r="AN1691" s="70"/>
      <c r="AO1691" s="70"/>
      <c r="AP1691" s="73"/>
      <c r="AQ1691" s="75"/>
      <c r="AR1691" s="71"/>
      <c r="AS1691" s="75"/>
      <c r="AT1691" s="74"/>
      <c r="AU1691" s="73"/>
      <c r="AV1691" s="74"/>
      <c r="AW1691" s="73"/>
      <c r="AX1691" s="73"/>
      <c r="AY1691" s="73"/>
      <c r="AZ1691" s="73"/>
      <c r="BA1691" s="73"/>
      <c r="BB1691" s="73"/>
      <c r="BC1691" s="73"/>
      <c r="BD1691" s="73"/>
      <c r="BE1691" s="73"/>
      <c r="BF1691" s="73"/>
      <c r="BG1691" s="73"/>
      <c r="BH1691" s="73"/>
      <c r="BI1691" s="75"/>
      <c r="BJ1691" s="74"/>
      <c r="BK1691" s="75"/>
    </row>
    <row r="1692" spans="34:63" x14ac:dyDescent="0.25">
      <c r="AH1692" s="69"/>
      <c r="AI1692" s="70"/>
      <c r="AJ1692" s="70"/>
      <c r="AK1692" s="71"/>
      <c r="AL1692" s="70"/>
      <c r="AM1692" s="72"/>
      <c r="AN1692" s="70"/>
      <c r="AO1692" s="70"/>
      <c r="AP1692" s="75"/>
      <c r="AQ1692" s="75"/>
      <c r="AR1692" s="71"/>
      <c r="AS1692" s="75"/>
      <c r="AT1692" s="74"/>
      <c r="AU1692" s="73"/>
      <c r="AV1692" s="74"/>
      <c r="AW1692" s="75"/>
      <c r="AX1692" s="75"/>
      <c r="AY1692" s="75"/>
      <c r="AZ1692" s="75"/>
      <c r="BA1692" s="73"/>
      <c r="BB1692" s="73"/>
      <c r="BC1692" s="73"/>
      <c r="BD1692" s="73"/>
      <c r="BE1692" s="73"/>
      <c r="BF1692" s="73"/>
      <c r="BG1692" s="73"/>
      <c r="BH1692" s="73"/>
      <c r="BI1692" s="75"/>
      <c r="BJ1692" s="74"/>
      <c r="BK1692" s="75"/>
    </row>
    <row r="1693" spans="34:63" x14ac:dyDescent="0.25">
      <c r="AH1693" s="69"/>
      <c r="AI1693" s="70"/>
      <c r="AJ1693" s="70"/>
      <c r="AK1693" s="71"/>
      <c r="AL1693" s="70"/>
      <c r="AM1693" s="72"/>
      <c r="AN1693" s="70"/>
      <c r="AO1693" s="70"/>
      <c r="AP1693" s="75"/>
      <c r="AQ1693" s="75"/>
      <c r="AR1693" s="71"/>
      <c r="AS1693" s="75"/>
      <c r="AT1693" s="74"/>
      <c r="AU1693" s="73"/>
      <c r="AV1693" s="74"/>
      <c r="AW1693" s="75"/>
      <c r="AX1693" s="75"/>
      <c r="AY1693" s="75"/>
      <c r="AZ1693" s="75"/>
      <c r="BA1693" s="73"/>
      <c r="BB1693" s="73"/>
      <c r="BC1693" s="73"/>
      <c r="BD1693" s="73"/>
      <c r="BE1693" s="73"/>
      <c r="BF1693" s="73"/>
      <c r="BG1693" s="73"/>
      <c r="BH1693" s="73"/>
      <c r="BI1693" s="75"/>
      <c r="BJ1693" s="74"/>
      <c r="BK1693" s="75"/>
    </row>
    <row r="1694" spans="34:63" x14ac:dyDescent="0.25">
      <c r="AH1694" s="69"/>
      <c r="AI1694" s="70"/>
      <c r="AJ1694" s="70"/>
      <c r="AK1694" s="71"/>
      <c r="AL1694" s="70"/>
      <c r="AM1694" s="72"/>
      <c r="AN1694" s="70"/>
      <c r="AO1694" s="70"/>
      <c r="AP1694" s="75"/>
      <c r="AQ1694" s="75"/>
      <c r="AR1694" s="71"/>
      <c r="AS1694" s="75"/>
      <c r="AT1694" s="74"/>
      <c r="AU1694" s="73"/>
      <c r="AV1694" s="74"/>
      <c r="AW1694" s="75"/>
      <c r="AX1694" s="75"/>
      <c r="AY1694" s="75"/>
      <c r="AZ1694" s="75"/>
      <c r="BA1694" s="73"/>
      <c r="BB1694" s="73"/>
      <c r="BC1694" s="73"/>
      <c r="BD1694" s="73"/>
      <c r="BE1694" s="73"/>
      <c r="BF1694" s="73"/>
      <c r="BG1694" s="73"/>
      <c r="BH1694" s="73"/>
      <c r="BI1694" s="75"/>
      <c r="BJ1694" s="74"/>
      <c r="BK1694" s="75"/>
    </row>
    <row r="1695" spans="34:63" x14ac:dyDescent="0.25">
      <c r="AH1695" s="69"/>
      <c r="AI1695" s="70"/>
      <c r="AJ1695" s="70"/>
      <c r="AK1695" s="71"/>
      <c r="AL1695" s="70"/>
      <c r="AM1695" s="72"/>
      <c r="AN1695" s="70"/>
      <c r="AO1695" s="70"/>
      <c r="AP1695" s="75"/>
      <c r="AQ1695" s="75"/>
      <c r="AR1695" s="71"/>
      <c r="AS1695" s="75"/>
      <c r="AT1695" s="74"/>
      <c r="AU1695" s="73"/>
      <c r="AV1695" s="74"/>
      <c r="AW1695" s="75"/>
      <c r="AX1695" s="75"/>
      <c r="AY1695" s="75"/>
      <c r="AZ1695" s="75"/>
      <c r="BA1695" s="75"/>
      <c r="BB1695" s="75"/>
      <c r="BC1695" s="73"/>
      <c r="BD1695" s="73"/>
      <c r="BE1695" s="73"/>
      <c r="BF1695" s="73"/>
      <c r="BG1695" s="73"/>
      <c r="BH1695" s="73"/>
      <c r="BI1695" s="75"/>
      <c r="BJ1695" s="74"/>
      <c r="BK1695" s="75"/>
    </row>
    <row r="1696" spans="34:63" x14ac:dyDescent="0.25">
      <c r="AH1696" s="69"/>
      <c r="AI1696" s="70"/>
      <c r="AJ1696" s="70"/>
      <c r="AK1696" s="71"/>
      <c r="AL1696" s="70"/>
      <c r="AM1696" s="72"/>
      <c r="AN1696" s="70"/>
      <c r="AO1696" s="70"/>
      <c r="AP1696" s="75"/>
      <c r="AQ1696" s="75"/>
      <c r="AR1696" s="71"/>
      <c r="AS1696" s="75"/>
      <c r="AT1696" s="74"/>
      <c r="AU1696" s="73"/>
      <c r="AV1696" s="74"/>
      <c r="AW1696" s="73"/>
      <c r="AX1696" s="73"/>
      <c r="AY1696" s="73"/>
      <c r="AZ1696" s="73"/>
      <c r="BA1696" s="73"/>
      <c r="BB1696" s="73"/>
      <c r="BC1696" s="73"/>
      <c r="BD1696" s="73"/>
      <c r="BE1696" s="73"/>
      <c r="BF1696" s="73"/>
      <c r="BG1696" s="73"/>
      <c r="BH1696" s="73"/>
      <c r="BI1696" s="73"/>
      <c r="BJ1696" s="74"/>
      <c r="BK1696" s="75"/>
    </row>
    <row r="1697" spans="34:63" x14ac:dyDescent="0.25">
      <c r="AH1697" s="69"/>
      <c r="AI1697" s="70"/>
      <c r="AJ1697" s="70"/>
      <c r="AK1697" s="71"/>
      <c r="AL1697" s="70"/>
      <c r="AM1697" s="72"/>
      <c r="AN1697" s="70"/>
      <c r="AO1697" s="70"/>
      <c r="AP1697" s="73"/>
      <c r="AQ1697" s="75"/>
      <c r="AR1697" s="71"/>
      <c r="AS1697" s="75"/>
      <c r="AT1697" s="74"/>
      <c r="AU1697" s="73"/>
      <c r="AV1697" s="74"/>
      <c r="AW1697" s="73"/>
      <c r="AX1697" s="73"/>
      <c r="AY1697" s="73"/>
      <c r="AZ1697" s="73"/>
      <c r="BA1697" s="73"/>
      <c r="BB1697" s="73"/>
      <c r="BC1697" s="73"/>
      <c r="BD1697" s="73"/>
      <c r="BE1697" s="73"/>
      <c r="BF1697" s="73"/>
      <c r="BG1697" s="73"/>
      <c r="BH1697" s="73"/>
      <c r="BI1697" s="75"/>
      <c r="BJ1697" s="74"/>
      <c r="BK1697" s="75"/>
    </row>
    <row r="1698" spans="34:63" x14ac:dyDescent="0.25">
      <c r="AH1698" s="69"/>
      <c r="AI1698" s="70"/>
      <c r="AJ1698" s="70"/>
      <c r="AK1698" s="71"/>
      <c r="AL1698" s="70"/>
      <c r="AM1698" s="72"/>
      <c r="AN1698" s="70"/>
      <c r="AO1698" s="70"/>
      <c r="AP1698" s="73"/>
      <c r="AQ1698" s="73"/>
      <c r="AR1698" s="71"/>
      <c r="AS1698" s="73"/>
      <c r="AT1698" s="74"/>
      <c r="AU1698" s="73"/>
      <c r="AV1698" s="74"/>
      <c r="AW1698" s="73"/>
      <c r="AX1698" s="73"/>
      <c r="AY1698" s="73"/>
      <c r="AZ1698" s="73"/>
      <c r="BA1698" s="73"/>
      <c r="BB1698" s="73"/>
      <c r="BC1698" s="73"/>
      <c r="BD1698" s="73"/>
      <c r="BE1698" s="73"/>
      <c r="BF1698" s="73"/>
      <c r="BG1698" s="73"/>
      <c r="BH1698" s="73"/>
      <c r="BI1698" s="75"/>
      <c r="BJ1698" s="74"/>
      <c r="BK1698" s="73"/>
    </row>
    <row r="1699" spans="34:63" x14ac:dyDescent="0.25">
      <c r="AH1699" s="69"/>
      <c r="AI1699" s="70"/>
      <c r="AJ1699" s="70"/>
      <c r="AK1699" s="71"/>
      <c r="AL1699" s="70"/>
      <c r="AM1699" s="72"/>
      <c r="AN1699" s="70"/>
      <c r="AO1699" s="70"/>
      <c r="AP1699" s="73"/>
      <c r="AQ1699" s="75"/>
      <c r="AR1699" s="71"/>
      <c r="AS1699" s="75"/>
      <c r="AT1699" s="74"/>
      <c r="AU1699" s="73"/>
      <c r="AV1699" s="74"/>
      <c r="AW1699" s="73"/>
      <c r="AX1699" s="73"/>
      <c r="AY1699" s="73"/>
      <c r="AZ1699" s="73"/>
      <c r="BA1699" s="73"/>
      <c r="BB1699" s="73"/>
      <c r="BC1699" s="73"/>
      <c r="BD1699" s="73"/>
      <c r="BE1699" s="73"/>
      <c r="BF1699" s="73"/>
      <c r="BG1699" s="73"/>
      <c r="BH1699" s="73"/>
      <c r="BI1699" s="75"/>
      <c r="BJ1699" s="74"/>
      <c r="BK1699" s="75"/>
    </row>
    <row r="1700" spans="34:63" x14ac:dyDescent="0.25">
      <c r="AH1700" s="69"/>
      <c r="AI1700" s="70"/>
      <c r="AJ1700" s="70"/>
      <c r="AK1700" s="71"/>
      <c r="AL1700" s="70"/>
      <c r="AM1700" s="72"/>
      <c r="AN1700" s="70"/>
      <c r="AO1700" s="70"/>
      <c r="AP1700" s="73"/>
      <c r="AQ1700" s="75"/>
      <c r="AR1700" s="71"/>
      <c r="AS1700" s="75"/>
      <c r="AT1700" s="74"/>
      <c r="AU1700" s="73"/>
      <c r="AV1700" s="74"/>
      <c r="AW1700" s="73"/>
      <c r="AX1700" s="73"/>
      <c r="AY1700" s="73"/>
      <c r="AZ1700" s="73"/>
      <c r="BA1700" s="73"/>
      <c r="BB1700" s="73"/>
      <c r="BC1700" s="73"/>
      <c r="BD1700" s="73"/>
      <c r="BE1700" s="73"/>
      <c r="BF1700" s="73"/>
      <c r="BG1700" s="73"/>
      <c r="BH1700" s="73"/>
      <c r="BI1700" s="73"/>
      <c r="BJ1700" s="74"/>
      <c r="BK1700" s="75"/>
    </row>
    <row r="1701" spans="34:63" x14ac:dyDescent="0.25">
      <c r="AH1701" s="69"/>
      <c r="AI1701" s="70"/>
      <c r="AJ1701" s="70"/>
      <c r="AK1701" s="71"/>
      <c r="AL1701" s="70"/>
      <c r="AM1701" s="72"/>
      <c r="AN1701" s="70"/>
      <c r="AO1701" s="70"/>
      <c r="AP1701" s="75"/>
      <c r="AQ1701" s="75"/>
      <c r="AR1701" s="71"/>
      <c r="AS1701" s="75"/>
      <c r="AT1701" s="74"/>
      <c r="AU1701" s="73"/>
      <c r="AV1701" s="74"/>
      <c r="AW1701" s="75"/>
      <c r="AX1701" s="75"/>
      <c r="AY1701" s="75"/>
      <c r="AZ1701" s="75"/>
      <c r="BA1701" s="73"/>
      <c r="BB1701" s="73"/>
      <c r="BC1701" s="73"/>
      <c r="BD1701" s="73"/>
      <c r="BE1701" s="73"/>
      <c r="BF1701" s="73"/>
      <c r="BG1701" s="73"/>
      <c r="BH1701" s="73"/>
      <c r="BI1701" s="75"/>
      <c r="BJ1701" s="74"/>
      <c r="BK1701" s="75"/>
    </row>
    <row r="1702" spans="34:63" x14ac:dyDescent="0.25">
      <c r="AH1702" s="69"/>
      <c r="AI1702" s="70"/>
      <c r="AJ1702" s="70"/>
      <c r="AK1702" s="71"/>
      <c r="AL1702" s="70"/>
      <c r="AM1702" s="72"/>
      <c r="AN1702" s="70"/>
      <c r="AO1702" s="70"/>
      <c r="AP1702" s="73"/>
      <c r="AQ1702" s="73"/>
      <c r="AR1702" s="71"/>
      <c r="AS1702" s="73"/>
      <c r="AT1702" s="74"/>
      <c r="AU1702" s="73"/>
      <c r="AV1702" s="74"/>
      <c r="AW1702" s="75"/>
      <c r="AX1702" s="75"/>
      <c r="AY1702" s="75"/>
      <c r="AZ1702" s="75"/>
      <c r="BA1702" s="73"/>
      <c r="BB1702" s="73"/>
      <c r="BC1702" s="73"/>
      <c r="BD1702" s="73"/>
      <c r="BE1702" s="73"/>
      <c r="BF1702" s="73"/>
      <c r="BG1702" s="73"/>
      <c r="BH1702" s="73"/>
      <c r="BI1702" s="75"/>
      <c r="BJ1702" s="74"/>
      <c r="BK1702" s="73"/>
    </row>
    <row r="1703" spans="34:63" x14ac:dyDescent="0.25">
      <c r="AH1703" s="69"/>
      <c r="AI1703" s="70"/>
      <c r="AJ1703" s="70"/>
      <c r="AK1703" s="71"/>
      <c r="AL1703" s="70"/>
      <c r="AM1703" s="72"/>
      <c r="AN1703" s="70"/>
      <c r="AO1703" s="70"/>
      <c r="AP1703" s="73"/>
      <c r="AQ1703" s="75"/>
      <c r="AR1703" s="71"/>
      <c r="AS1703" s="75"/>
      <c r="AT1703" s="74"/>
      <c r="AU1703" s="73"/>
      <c r="AV1703" s="74"/>
      <c r="AW1703" s="73"/>
      <c r="AX1703" s="73"/>
      <c r="AY1703" s="73"/>
      <c r="AZ1703" s="73"/>
      <c r="BA1703" s="73"/>
      <c r="BB1703" s="73"/>
      <c r="BC1703" s="73"/>
      <c r="BD1703" s="73"/>
      <c r="BE1703" s="73"/>
      <c r="BF1703" s="73"/>
      <c r="BG1703" s="73"/>
      <c r="BH1703" s="73"/>
      <c r="BI1703" s="73"/>
      <c r="BJ1703" s="74"/>
      <c r="BK1703" s="75"/>
    </row>
    <row r="1704" spans="34:63" x14ac:dyDescent="0.25">
      <c r="AH1704" s="69"/>
      <c r="AI1704" s="70"/>
      <c r="AJ1704" s="70"/>
      <c r="AK1704" s="71"/>
      <c r="AL1704" s="70"/>
      <c r="AM1704" s="72"/>
      <c r="AN1704" s="70"/>
      <c r="AO1704" s="70"/>
      <c r="AP1704" s="75"/>
      <c r="AQ1704" s="75"/>
      <c r="AR1704" s="71"/>
      <c r="AS1704" s="75"/>
      <c r="AT1704" s="74"/>
      <c r="AU1704" s="73"/>
      <c r="AV1704" s="74"/>
      <c r="AW1704" s="75"/>
      <c r="AX1704" s="75"/>
      <c r="AY1704" s="75"/>
      <c r="AZ1704" s="75"/>
      <c r="BA1704" s="73"/>
      <c r="BB1704" s="73"/>
      <c r="BC1704" s="73"/>
      <c r="BD1704" s="73"/>
      <c r="BE1704" s="73"/>
      <c r="BF1704" s="73"/>
      <c r="BG1704" s="73"/>
      <c r="BH1704" s="73"/>
      <c r="BI1704" s="75"/>
      <c r="BJ1704" s="74"/>
      <c r="BK1704" s="75"/>
    </row>
    <row r="1705" spans="34:63" x14ac:dyDescent="0.25">
      <c r="AH1705" s="69"/>
      <c r="AI1705" s="70"/>
      <c r="AJ1705" s="70"/>
      <c r="AK1705" s="71"/>
      <c r="AL1705" s="70"/>
      <c r="AM1705" s="72"/>
      <c r="AN1705" s="70"/>
      <c r="AO1705" s="70"/>
      <c r="AP1705" s="75"/>
      <c r="AQ1705" s="75"/>
      <c r="AR1705" s="71"/>
      <c r="AS1705" s="75"/>
      <c r="AT1705" s="74"/>
      <c r="AU1705" s="73"/>
      <c r="AV1705" s="74"/>
      <c r="AW1705" s="73"/>
      <c r="AX1705" s="73"/>
      <c r="AY1705" s="73"/>
      <c r="AZ1705" s="73"/>
      <c r="BA1705" s="73"/>
      <c r="BB1705" s="73"/>
      <c r="BC1705" s="73"/>
      <c r="BD1705" s="73"/>
      <c r="BE1705" s="73"/>
      <c r="BF1705" s="73"/>
      <c r="BG1705" s="73"/>
      <c r="BH1705" s="73"/>
      <c r="BI1705" s="73"/>
      <c r="BJ1705" s="74"/>
      <c r="BK1705" s="75"/>
    </row>
    <row r="1706" spans="34:63" x14ac:dyDescent="0.25">
      <c r="AH1706" s="69"/>
      <c r="AI1706" s="70"/>
      <c r="AJ1706" s="70"/>
      <c r="AK1706" s="71"/>
      <c r="AL1706" s="70"/>
      <c r="AM1706" s="72"/>
      <c r="AN1706" s="70"/>
      <c r="AO1706" s="70"/>
      <c r="AP1706" s="75"/>
      <c r="AQ1706" s="75"/>
      <c r="AR1706" s="71"/>
      <c r="AS1706" s="75"/>
      <c r="AT1706" s="74"/>
      <c r="AU1706" s="73"/>
      <c r="AV1706" s="74"/>
      <c r="AW1706" s="75"/>
      <c r="AX1706" s="75"/>
      <c r="AY1706" s="75"/>
      <c r="AZ1706" s="75"/>
      <c r="BA1706" s="73"/>
      <c r="BB1706" s="73"/>
      <c r="BC1706" s="73"/>
      <c r="BD1706" s="73"/>
      <c r="BE1706" s="73"/>
      <c r="BF1706" s="73"/>
      <c r="BG1706" s="73"/>
      <c r="BH1706" s="73"/>
      <c r="BI1706" s="75"/>
      <c r="BJ1706" s="74"/>
      <c r="BK1706" s="75"/>
    </row>
    <row r="1707" spans="34:63" x14ac:dyDescent="0.25">
      <c r="AH1707" s="69"/>
      <c r="AI1707" s="70"/>
      <c r="AJ1707" s="70"/>
      <c r="AK1707" s="71"/>
      <c r="AL1707" s="70"/>
      <c r="AM1707" s="72"/>
      <c r="AN1707" s="70"/>
      <c r="AO1707" s="70"/>
      <c r="AP1707" s="73"/>
      <c r="AQ1707" s="73"/>
      <c r="AR1707" s="71"/>
      <c r="AS1707" s="73"/>
      <c r="AT1707" s="74"/>
      <c r="AU1707" s="73"/>
      <c r="AV1707" s="74"/>
      <c r="AW1707" s="75"/>
      <c r="AX1707" s="75"/>
      <c r="AY1707" s="75"/>
      <c r="AZ1707" s="75"/>
      <c r="BA1707" s="73"/>
      <c r="BB1707" s="73"/>
      <c r="BC1707" s="73"/>
      <c r="BD1707" s="73"/>
      <c r="BE1707" s="73"/>
      <c r="BF1707" s="73"/>
      <c r="BG1707" s="73"/>
      <c r="BH1707" s="73"/>
      <c r="BI1707" s="75"/>
      <c r="BJ1707" s="74"/>
      <c r="BK1707" s="73"/>
    </row>
    <row r="1708" spans="34:63" x14ac:dyDescent="0.25">
      <c r="AH1708" s="69"/>
      <c r="AI1708" s="70"/>
      <c r="AJ1708" s="70"/>
      <c r="AK1708" s="71"/>
      <c r="AL1708" s="70"/>
      <c r="AM1708" s="72"/>
      <c r="AN1708" s="70"/>
      <c r="AO1708" s="70"/>
      <c r="AP1708" s="73"/>
      <c r="AQ1708" s="75"/>
      <c r="AR1708" s="71"/>
      <c r="AS1708" s="75"/>
      <c r="AT1708" s="74"/>
      <c r="AU1708" s="73"/>
      <c r="AV1708" s="74"/>
      <c r="AW1708" s="75"/>
      <c r="AX1708" s="75"/>
      <c r="AY1708" s="75"/>
      <c r="AZ1708" s="75"/>
      <c r="BA1708" s="73"/>
      <c r="BB1708" s="73"/>
      <c r="BC1708" s="73"/>
      <c r="BD1708" s="73"/>
      <c r="BE1708" s="73"/>
      <c r="BF1708" s="73"/>
      <c r="BG1708" s="73"/>
      <c r="BH1708" s="73"/>
      <c r="BI1708" s="75"/>
      <c r="BJ1708" s="74"/>
      <c r="BK1708" s="75"/>
    </row>
    <row r="1709" spans="34:63" x14ac:dyDescent="0.25">
      <c r="AH1709" s="69"/>
      <c r="AI1709" s="70"/>
      <c r="AJ1709" s="70"/>
      <c r="AK1709" s="71"/>
      <c r="AL1709" s="70"/>
      <c r="AM1709" s="72"/>
      <c r="AN1709" s="70"/>
      <c r="AO1709" s="70"/>
      <c r="AP1709" s="73"/>
      <c r="AQ1709" s="73"/>
      <c r="AR1709" s="71"/>
      <c r="AS1709" s="73"/>
      <c r="AT1709" s="74"/>
      <c r="AU1709" s="73"/>
      <c r="AV1709" s="74"/>
      <c r="AW1709" s="73"/>
      <c r="AX1709" s="73"/>
      <c r="AY1709" s="73"/>
      <c r="AZ1709" s="73"/>
      <c r="BA1709" s="73"/>
      <c r="BB1709" s="73"/>
      <c r="BC1709" s="73"/>
      <c r="BD1709" s="73"/>
      <c r="BE1709" s="73"/>
      <c r="BF1709" s="73"/>
      <c r="BG1709" s="73"/>
      <c r="BH1709" s="73"/>
      <c r="BI1709" s="73"/>
      <c r="BJ1709" s="74"/>
      <c r="BK1709" s="73"/>
    </row>
    <row r="1710" spans="34:63" x14ac:dyDescent="0.25">
      <c r="AH1710" s="69"/>
      <c r="AI1710" s="70"/>
      <c r="AJ1710" s="70"/>
      <c r="AK1710" s="71"/>
      <c r="AL1710" s="70"/>
      <c r="AM1710" s="72"/>
      <c r="AN1710" s="70"/>
      <c r="AO1710" s="70"/>
      <c r="AP1710" s="73"/>
      <c r="AQ1710" s="73"/>
      <c r="AR1710" s="71"/>
      <c r="AS1710" s="73"/>
      <c r="AT1710" s="74"/>
      <c r="AU1710" s="73"/>
      <c r="AV1710" s="74"/>
      <c r="AW1710" s="73"/>
      <c r="AX1710" s="73"/>
      <c r="AY1710" s="73"/>
      <c r="AZ1710" s="73"/>
      <c r="BA1710" s="73"/>
      <c r="BB1710" s="73"/>
      <c r="BC1710" s="73"/>
      <c r="BD1710" s="73"/>
      <c r="BE1710" s="73"/>
      <c r="BF1710" s="73"/>
      <c r="BG1710" s="73"/>
      <c r="BH1710" s="73"/>
      <c r="BI1710" s="73"/>
      <c r="BJ1710" s="74"/>
      <c r="BK1710" s="73"/>
    </row>
    <row r="1711" spans="34:63" x14ac:dyDescent="0.25">
      <c r="AH1711" s="69"/>
      <c r="AI1711" s="70"/>
      <c r="AJ1711" s="70"/>
      <c r="AK1711" s="71"/>
      <c r="AL1711" s="70"/>
      <c r="AM1711" s="72"/>
      <c r="AN1711" s="70"/>
      <c r="AO1711" s="70"/>
      <c r="AP1711" s="73"/>
      <c r="AQ1711" s="75"/>
      <c r="AR1711" s="71"/>
      <c r="AS1711" s="75"/>
      <c r="AT1711" s="74"/>
      <c r="AU1711" s="73"/>
      <c r="AV1711" s="74"/>
      <c r="AW1711" s="75"/>
      <c r="AX1711" s="75"/>
      <c r="AY1711" s="75"/>
      <c r="AZ1711" s="75"/>
      <c r="BA1711" s="73"/>
      <c r="BB1711" s="73"/>
      <c r="BC1711" s="73"/>
      <c r="BD1711" s="73"/>
      <c r="BE1711" s="73"/>
      <c r="BF1711" s="73"/>
      <c r="BG1711" s="73"/>
      <c r="BH1711" s="73"/>
      <c r="BI1711" s="75"/>
      <c r="BJ1711" s="74"/>
      <c r="BK1711" s="75"/>
    </row>
    <row r="1712" spans="34:63" x14ac:dyDescent="0.25">
      <c r="AH1712" s="69"/>
      <c r="AI1712" s="70"/>
      <c r="AJ1712" s="70"/>
      <c r="AK1712" s="71"/>
      <c r="AL1712" s="70"/>
      <c r="AM1712" s="72"/>
      <c r="AN1712" s="70"/>
      <c r="AO1712" s="70"/>
      <c r="AP1712" s="73"/>
      <c r="AQ1712" s="73"/>
      <c r="AR1712" s="71"/>
      <c r="AS1712" s="73"/>
      <c r="AT1712" s="74"/>
      <c r="AU1712" s="73"/>
      <c r="AV1712" s="74"/>
      <c r="AW1712" s="75"/>
      <c r="AX1712" s="75"/>
      <c r="AY1712" s="75"/>
      <c r="AZ1712" s="75"/>
      <c r="BA1712" s="73"/>
      <c r="BB1712" s="73"/>
      <c r="BC1712" s="73"/>
      <c r="BD1712" s="73"/>
      <c r="BE1712" s="73"/>
      <c r="BF1712" s="73"/>
      <c r="BG1712" s="73"/>
      <c r="BH1712" s="73"/>
      <c r="BI1712" s="75"/>
      <c r="BJ1712" s="74"/>
      <c r="BK1712" s="73"/>
    </row>
    <row r="1713" spans="34:63" x14ac:dyDescent="0.25">
      <c r="AH1713" s="69"/>
      <c r="AI1713" s="70"/>
      <c r="AJ1713" s="70"/>
      <c r="AK1713" s="71"/>
      <c r="AL1713" s="70"/>
      <c r="AM1713" s="72"/>
      <c r="AN1713" s="70"/>
      <c r="AO1713" s="70"/>
      <c r="AP1713" s="73"/>
      <c r="AQ1713" s="75"/>
      <c r="AR1713" s="71"/>
      <c r="AS1713" s="75"/>
      <c r="AT1713" s="74"/>
      <c r="AU1713" s="73"/>
      <c r="AV1713" s="74"/>
      <c r="AW1713" s="75"/>
      <c r="AX1713" s="75"/>
      <c r="AY1713" s="75"/>
      <c r="AZ1713" s="75"/>
      <c r="BA1713" s="73"/>
      <c r="BB1713" s="73"/>
      <c r="BC1713" s="73"/>
      <c r="BD1713" s="73"/>
      <c r="BE1713" s="73"/>
      <c r="BF1713" s="73"/>
      <c r="BG1713" s="73"/>
      <c r="BH1713" s="73"/>
      <c r="BI1713" s="75"/>
      <c r="BJ1713" s="74"/>
      <c r="BK1713" s="75"/>
    </row>
    <row r="1714" spans="34:63" x14ac:dyDescent="0.25">
      <c r="AH1714" s="69"/>
      <c r="AI1714" s="70"/>
      <c r="AJ1714" s="70"/>
      <c r="AK1714" s="71"/>
      <c r="AL1714" s="70"/>
      <c r="AM1714" s="72"/>
      <c r="AN1714" s="70"/>
      <c r="AO1714" s="70"/>
      <c r="AP1714" s="75"/>
      <c r="AQ1714" s="75"/>
      <c r="AR1714" s="71"/>
      <c r="AS1714" s="75"/>
      <c r="AT1714" s="74"/>
      <c r="AU1714" s="73"/>
      <c r="AV1714" s="74"/>
      <c r="AW1714" s="75"/>
      <c r="AX1714" s="75"/>
      <c r="AY1714" s="75"/>
      <c r="AZ1714" s="75"/>
      <c r="BA1714" s="73"/>
      <c r="BB1714" s="73"/>
      <c r="BC1714" s="73"/>
      <c r="BD1714" s="73"/>
      <c r="BE1714" s="73"/>
      <c r="BF1714" s="73"/>
      <c r="BG1714" s="73"/>
      <c r="BH1714" s="73"/>
      <c r="BI1714" s="75"/>
      <c r="BJ1714" s="74"/>
      <c r="BK1714" s="75"/>
    </row>
    <row r="1715" spans="34:63" x14ac:dyDescent="0.25">
      <c r="AH1715" s="69"/>
      <c r="AI1715" s="70"/>
      <c r="AJ1715" s="70"/>
      <c r="AK1715" s="71"/>
      <c r="AL1715" s="70"/>
      <c r="AM1715" s="72"/>
      <c r="AN1715" s="70"/>
      <c r="AO1715" s="70"/>
      <c r="AP1715" s="73"/>
      <c r="AQ1715" s="75"/>
      <c r="AR1715" s="71"/>
      <c r="AS1715" s="75"/>
      <c r="AT1715" s="74"/>
      <c r="AU1715" s="73"/>
      <c r="AV1715" s="74"/>
      <c r="AW1715" s="73"/>
      <c r="AX1715" s="73"/>
      <c r="AY1715" s="73"/>
      <c r="AZ1715" s="73"/>
      <c r="BA1715" s="73"/>
      <c r="BB1715" s="73"/>
      <c r="BC1715" s="73"/>
      <c r="BD1715" s="73"/>
      <c r="BE1715" s="73"/>
      <c r="BF1715" s="73"/>
      <c r="BG1715" s="73"/>
      <c r="BH1715" s="73"/>
      <c r="BI1715" s="75"/>
      <c r="BJ1715" s="74"/>
      <c r="BK1715" s="75"/>
    </row>
    <row r="1716" spans="34:63" x14ac:dyDescent="0.25">
      <c r="AH1716" s="69"/>
      <c r="AI1716" s="70"/>
      <c r="AJ1716" s="70"/>
      <c r="AK1716" s="71"/>
      <c r="AL1716" s="70"/>
      <c r="AM1716" s="72"/>
      <c r="AN1716" s="70"/>
      <c r="AO1716" s="70"/>
      <c r="AP1716" s="75"/>
      <c r="AQ1716" s="75"/>
      <c r="AR1716" s="71"/>
      <c r="AS1716" s="75"/>
      <c r="AT1716" s="74"/>
      <c r="AU1716" s="73"/>
      <c r="AV1716" s="74"/>
      <c r="AW1716" s="75"/>
      <c r="AX1716" s="75"/>
      <c r="AY1716" s="75"/>
      <c r="AZ1716" s="75"/>
      <c r="BA1716" s="73"/>
      <c r="BB1716" s="73"/>
      <c r="BC1716" s="73"/>
      <c r="BD1716" s="73"/>
      <c r="BE1716" s="73"/>
      <c r="BF1716" s="73"/>
      <c r="BG1716" s="73"/>
      <c r="BH1716" s="73"/>
      <c r="BI1716" s="75"/>
      <c r="BJ1716" s="74"/>
      <c r="BK1716" s="75"/>
    </row>
    <row r="1717" spans="34:63" x14ac:dyDescent="0.25">
      <c r="AH1717" s="69"/>
      <c r="AI1717" s="70"/>
      <c r="AJ1717" s="70"/>
      <c r="AK1717" s="71"/>
      <c r="AL1717" s="70"/>
      <c r="AM1717" s="72"/>
      <c r="AN1717" s="70"/>
      <c r="AO1717" s="70"/>
      <c r="AP1717" s="73"/>
      <c r="AQ1717" s="75"/>
      <c r="AR1717" s="71"/>
      <c r="AS1717" s="75"/>
      <c r="AT1717" s="74"/>
      <c r="AU1717" s="73"/>
      <c r="AV1717" s="74"/>
      <c r="AW1717" s="75"/>
      <c r="AX1717" s="75"/>
      <c r="AY1717" s="75"/>
      <c r="AZ1717" s="75"/>
      <c r="BA1717" s="73"/>
      <c r="BB1717" s="73"/>
      <c r="BC1717" s="73"/>
      <c r="BD1717" s="73"/>
      <c r="BE1717" s="73"/>
      <c r="BF1717" s="73"/>
      <c r="BG1717" s="73"/>
      <c r="BH1717" s="73"/>
      <c r="BI1717" s="75"/>
      <c r="BJ1717" s="74"/>
      <c r="BK1717" s="75"/>
    </row>
    <row r="1718" spans="34:63" x14ac:dyDescent="0.25">
      <c r="AH1718" s="69"/>
      <c r="AI1718" s="70"/>
      <c r="AJ1718" s="70"/>
      <c r="AK1718" s="71"/>
      <c r="AL1718" s="70"/>
      <c r="AM1718" s="72"/>
      <c r="AN1718" s="70"/>
      <c r="AO1718" s="70"/>
      <c r="AP1718" s="73"/>
      <c r="AQ1718" s="75"/>
      <c r="AR1718" s="71"/>
      <c r="AS1718" s="75"/>
      <c r="AT1718" s="74"/>
      <c r="AU1718" s="73"/>
      <c r="AV1718" s="74"/>
      <c r="AW1718" s="73"/>
      <c r="AX1718" s="73"/>
      <c r="AY1718" s="73"/>
      <c r="AZ1718" s="73"/>
      <c r="BA1718" s="73"/>
      <c r="BB1718" s="73"/>
      <c r="BC1718" s="73"/>
      <c r="BD1718" s="73"/>
      <c r="BE1718" s="73"/>
      <c r="BF1718" s="73"/>
      <c r="BG1718" s="73"/>
      <c r="BH1718" s="73"/>
      <c r="BI1718" s="75"/>
      <c r="BJ1718" s="74"/>
      <c r="BK1718" s="75"/>
    </row>
    <row r="1719" spans="34:63" x14ac:dyDescent="0.25">
      <c r="AH1719" s="69"/>
      <c r="AI1719" s="70"/>
      <c r="AJ1719" s="70"/>
      <c r="AK1719" s="71"/>
      <c r="AL1719" s="70"/>
      <c r="AM1719" s="72"/>
      <c r="AN1719" s="70"/>
      <c r="AO1719" s="70"/>
      <c r="AP1719" s="75"/>
      <c r="AQ1719" s="75"/>
      <c r="AR1719" s="71"/>
      <c r="AS1719" s="75"/>
      <c r="AT1719" s="74"/>
      <c r="AU1719" s="73"/>
      <c r="AV1719" s="74"/>
      <c r="AW1719" s="73"/>
      <c r="AX1719" s="73"/>
      <c r="AY1719" s="73"/>
      <c r="AZ1719" s="73"/>
      <c r="BA1719" s="73"/>
      <c r="BB1719" s="73"/>
      <c r="BC1719" s="73"/>
      <c r="BD1719" s="73"/>
      <c r="BE1719" s="73"/>
      <c r="BF1719" s="73"/>
      <c r="BG1719" s="73"/>
      <c r="BH1719" s="73"/>
      <c r="BI1719" s="75"/>
      <c r="BJ1719" s="74"/>
      <c r="BK1719" s="75"/>
    </row>
    <row r="1720" spans="34:63" x14ac:dyDescent="0.25">
      <c r="AH1720" s="69"/>
      <c r="AI1720" s="70"/>
      <c r="AJ1720" s="70"/>
      <c r="AK1720" s="71"/>
      <c r="AL1720" s="70"/>
      <c r="AM1720" s="72"/>
      <c r="AN1720" s="70"/>
      <c r="AO1720" s="70"/>
      <c r="AP1720" s="75"/>
      <c r="AQ1720" s="73"/>
      <c r="AR1720" s="71"/>
      <c r="AS1720" s="75"/>
      <c r="AT1720" s="74"/>
      <c r="AU1720" s="73"/>
      <c r="AV1720" s="74"/>
      <c r="AW1720" s="73"/>
      <c r="AX1720" s="73"/>
      <c r="AY1720" s="73"/>
      <c r="AZ1720" s="73"/>
      <c r="BA1720" s="73"/>
      <c r="BB1720" s="73"/>
      <c r="BC1720" s="73"/>
      <c r="BD1720" s="73"/>
      <c r="BE1720" s="73"/>
      <c r="BF1720" s="73"/>
      <c r="BG1720" s="73"/>
      <c r="BH1720" s="73"/>
      <c r="BI1720" s="73"/>
      <c r="BJ1720" s="74"/>
      <c r="BK1720" s="75"/>
    </row>
    <row r="1721" spans="34:63" x14ac:dyDescent="0.25">
      <c r="AH1721" s="69"/>
      <c r="AI1721" s="70"/>
      <c r="AJ1721" s="70"/>
      <c r="AK1721" s="71"/>
      <c r="AL1721" s="70"/>
      <c r="AM1721" s="72"/>
      <c r="AN1721" s="70"/>
      <c r="AO1721" s="70"/>
      <c r="AP1721" s="73"/>
      <c r="AQ1721" s="75"/>
      <c r="AR1721" s="71"/>
      <c r="AS1721" s="75"/>
      <c r="AT1721" s="74"/>
      <c r="AU1721" s="73"/>
      <c r="AV1721" s="74"/>
      <c r="AW1721" s="75"/>
      <c r="AX1721" s="75"/>
      <c r="AY1721" s="75"/>
      <c r="AZ1721" s="75"/>
      <c r="BA1721" s="73"/>
      <c r="BB1721" s="73"/>
      <c r="BC1721" s="73"/>
      <c r="BD1721" s="73"/>
      <c r="BE1721" s="73"/>
      <c r="BF1721" s="73"/>
      <c r="BG1721" s="73"/>
      <c r="BH1721" s="73"/>
      <c r="BI1721" s="75"/>
      <c r="BJ1721" s="74"/>
      <c r="BK1721" s="75"/>
    </row>
    <row r="1722" spans="34:63" x14ac:dyDescent="0.25">
      <c r="AH1722" s="69"/>
      <c r="AI1722" s="70"/>
      <c r="AJ1722" s="70"/>
      <c r="AK1722" s="71"/>
      <c r="AL1722" s="70"/>
      <c r="AM1722" s="72"/>
      <c r="AN1722" s="70"/>
      <c r="AO1722" s="70"/>
      <c r="AP1722" s="75"/>
      <c r="AQ1722" s="75"/>
      <c r="AR1722" s="71"/>
      <c r="AS1722" s="75"/>
      <c r="AT1722" s="74"/>
      <c r="AU1722" s="73"/>
      <c r="AV1722" s="74"/>
      <c r="AW1722" s="73"/>
      <c r="AX1722" s="73"/>
      <c r="AY1722" s="73"/>
      <c r="AZ1722" s="73"/>
      <c r="BA1722" s="73"/>
      <c r="BB1722" s="73"/>
      <c r="BC1722" s="73"/>
      <c r="BD1722" s="73"/>
      <c r="BE1722" s="73"/>
      <c r="BF1722" s="73"/>
      <c r="BG1722" s="73"/>
      <c r="BH1722" s="73"/>
      <c r="BI1722" s="75"/>
      <c r="BJ1722" s="74"/>
      <c r="BK1722" s="75"/>
    </row>
    <row r="1723" spans="34:63" x14ac:dyDescent="0.25">
      <c r="AH1723" s="69"/>
      <c r="AI1723" s="70"/>
      <c r="AJ1723" s="70"/>
      <c r="AK1723" s="71"/>
      <c r="AL1723" s="70"/>
      <c r="AM1723" s="72"/>
      <c r="AN1723" s="70"/>
      <c r="AO1723" s="70"/>
      <c r="AP1723" s="75"/>
      <c r="AQ1723" s="75"/>
      <c r="AR1723" s="71"/>
      <c r="AS1723" s="75"/>
      <c r="AT1723" s="74"/>
      <c r="AU1723" s="73"/>
      <c r="AV1723" s="74"/>
      <c r="AW1723" s="73"/>
      <c r="AX1723" s="73"/>
      <c r="AY1723" s="73"/>
      <c r="AZ1723" s="73"/>
      <c r="BA1723" s="73"/>
      <c r="BB1723" s="73"/>
      <c r="BC1723" s="73"/>
      <c r="BD1723" s="73"/>
      <c r="BE1723" s="73"/>
      <c r="BF1723" s="73"/>
      <c r="BG1723" s="73"/>
      <c r="BH1723" s="73"/>
      <c r="BI1723" s="73"/>
      <c r="BJ1723" s="74"/>
      <c r="BK1723" s="75"/>
    </row>
    <row r="1724" spans="34:63" x14ac:dyDescent="0.25">
      <c r="AH1724" s="69"/>
      <c r="AI1724" s="70"/>
      <c r="AJ1724" s="70"/>
      <c r="AK1724" s="71"/>
      <c r="AL1724" s="70"/>
      <c r="AM1724" s="72"/>
      <c r="AN1724" s="70"/>
      <c r="AO1724" s="70"/>
      <c r="AP1724" s="73"/>
      <c r="AQ1724" s="73"/>
      <c r="AR1724" s="71"/>
      <c r="AS1724" s="73"/>
      <c r="AT1724" s="74"/>
      <c r="AU1724" s="73"/>
      <c r="AV1724" s="74"/>
      <c r="AW1724" s="73"/>
      <c r="AX1724" s="73"/>
      <c r="AY1724" s="73"/>
      <c r="AZ1724" s="73"/>
      <c r="BA1724" s="73"/>
      <c r="BB1724" s="73"/>
      <c r="BC1724" s="73"/>
      <c r="BD1724" s="73"/>
      <c r="BE1724" s="73"/>
      <c r="BF1724" s="73"/>
      <c r="BG1724" s="73"/>
      <c r="BH1724" s="73"/>
      <c r="BI1724" s="73"/>
      <c r="BJ1724" s="74"/>
      <c r="BK1724" s="73"/>
    </row>
    <row r="1725" spans="34:63" x14ac:dyDescent="0.25">
      <c r="AH1725" s="69"/>
      <c r="AI1725" s="70"/>
      <c r="AJ1725" s="70"/>
      <c r="AK1725" s="71"/>
      <c r="AL1725" s="70"/>
      <c r="AM1725" s="72"/>
      <c r="AN1725" s="70"/>
      <c r="AO1725" s="70"/>
      <c r="AP1725" s="73"/>
      <c r="AQ1725" s="73"/>
      <c r="AR1725" s="71"/>
      <c r="AS1725" s="73"/>
      <c r="AT1725" s="74"/>
      <c r="AU1725" s="73"/>
      <c r="AV1725" s="74"/>
      <c r="AW1725" s="73"/>
      <c r="AX1725" s="73"/>
      <c r="AY1725" s="73"/>
      <c r="AZ1725" s="73"/>
      <c r="BA1725" s="73"/>
      <c r="BB1725" s="73"/>
      <c r="BC1725" s="73"/>
      <c r="BD1725" s="73"/>
      <c r="BE1725" s="73"/>
      <c r="BF1725" s="73"/>
      <c r="BG1725" s="73"/>
      <c r="BH1725" s="73"/>
      <c r="BI1725" s="73"/>
      <c r="BJ1725" s="74"/>
      <c r="BK1725" s="73"/>
    </row>
    <row r="1726" spans="34:63" x14ac:dyDescent="0.25">
      <c r="AH1726" s="69"/>
      <c r="AI1726" s="70"/>
      <c r="AJ1726" s="70"/>
      <c r="AK1726" s="71"/>
      <c r="AL1726" s="70"/>
      <c r="AM1726" s="72"/>
      <c r="AN1726" s="70"/>
      <c r="AO1726" s="70"/>
      <c r="AP1726" s="75"/>
      <c r="AQ1726" s="75"/>
      <c r="AR1726" s="71"/>
      <c r="AS1726" s="75"/>
      <c r="AT1726" s="74"/>
      <c r="AU1726" s="73"/>
      <c r="AV1726" s="74"/>
      <c r="AW1726" s="75"/>
      <c r="AX1726" s="75"/>
      <c r="AY1726" s="75"/>
      <c r="AZ1726" s="75"/>
      <c r="BA1726" s="73"/>
      <c r="BB1726" s="73"/>
      <c r="BC1726" s="73"/>
      <c r="BD1726" s="73"/>
      <c r="BE1726" s="73"/>
      <c r="BF1726" s="73"/>
      <c r="BG1726" s="73"/>
      <c r="BH1726" s="73"/>
      <c r="BI1726" s="75"/>
      <c r="BJ1726" s="74"/>
      <c r="BK1726" s="75"/>
    </row>
    <row r="1727" spans="34:63" x14ac:dyDescent="0.25">
      <c r="AH1727" s="69"/>
      <c r="AI1727" s="70"/>
      <c r="AJ1727" s="70"/>
      <c r="AK1727" s="71"/>
      <c r="AL1727" s="70"/>
      <c r="AM1727" s="72"/>
      <c r="AN1727" s="70"/>
      <c r="AO1727" s="70"/>
      <c r="AP1727" s="73"/>
      <c r="AQ1727" s="75"/>
      <c r="AR1727" s="71"/>
      <c r="AS1727" s="75"/>
      <c r="AT1727" s="74"/>
      <c r="AU1727" s="73"/>
      <c r="AV1727" s="74"/>
      <c r="AW1727" s="75"/>
      <c r="AX1727" s="75"/>
      <c r="AY1727" s="75"/>
      <c r="AZ1727" s="75"/>
      <c r="BA1727" s="73"/>
      <c r="BB1727" s="73"/>
      <c r="BC1727" s="73"/>
      <c r="BD1727" s="73"/>
      <c r="BE1727" s="73"/>
      <c r="BF1727" s="73"/>
      <c r="BG1727" s="73"/>
      <c r="BH1727" s="73"/>
      <c r="BI1727" s="75"/>
      <c r="BJ1727" s="74"/>
      <c r="BK1727" s="75"/>
    </row>
    <row r="1728" spans="34:63" x14ac:dyDescent="0.25">
      <c r="AH1728" s="69"/>
      <c r="AI1728" s="70"/>
      <c r="AJ1728" s="70"/>
      <c r="AK1728" s="71"/>
      <c r="AL1728" s="70"/>
      <c r="AM1728" s="72"/>
      <c r="AN1728" s="70"/>
      <c r="AO1728" s="70"/>
      <c r="AP1728" s="73"/>
      <c r="AQ1728" s="73"/>
      <c r="AR1728" s="71"/>
      <c r="AS1728" s="73"/>
      <c r="AT1728" s="74"/>
      <c r="AU1728" s="73"/>
      <c r="AV1728" s="74"/>
      <c r="AW1728" s="73"/>
      <c r="AX1728" s="73"/>
      <c r="AY1728" s="73"/>
      <c r="AZ1728" s="73"/>
      <c r="BA1728" s="73"/>
      <c r="BB1728" s="73"/>
      <c r="BC1728" s="73"/>
      <c r="BD1728" s="73"/>
      <c r="BE1728" s="73"/>
      <c r="BF1728" s="73"/>
      <c r="BG1728" s="73"/>
      <c r="BH1728" s="73"/>
      <c r="BI1728" s="73"/>
      <c r="BJ1728" s="74"/>
      <c r="BK1728" s="73"/>
    </row>
    <row r="1729" spans="34:63" x14ac:dyDescent="0.25">
      <c r="AH1729" s="69"/>
      <c r="AI1729" s="70"/>
      <c r="AJ1729" s="70"/>
      <c r="AK1729" s="71"/>
      <c r="AL1729" s="70"/>
      <c r="AM1729" s="72"/>
      <c r="AN1729" s="70"/>
      <c r="AO1729" s="70"/>
      <c r="AP1729" s="75"/>
      <c r="AQ1729" s="75"/>
      <c r="AR1729" s="71"/>
      <c r="AS1729" s="75"/>
      <c r="AT1729" s="74"/>
      <c r="AU1729" s="73"/>
      <c r="AV1729" s="74"/>
      <c r="AW1729" s="73"/>
      <c r="AX1729" s="73"/>
      <c r="AY1729" s="73"/>
      <c r="AZ1729" s="73"/>
      <c r="BA1729" s="73"/>
      <c r="BB1729" s="73"/>
      <c r="BC1729" s="73"/>
      <c r="BD1729" s="73"/>
      <c r="BE1729" s="73"/>
      <c r="BF1729" s="73"/>
      <c r="BG1729" s="73"/>
      <c r="BH1729" s="73"/>
      <c r="BI1729" s="75"/>
      <c r="BJ1729" s="74"/>
      <c r="BK1729" s="75"/>
    </row>
    <row r="1730" spans="34:63" x14ac:dyDescent="0.25">
      <c r="AH1730" s="69"/>
      <c r="AI1730" s="70"/>
      <c r="AJ1730" s="70"/>
      <c r="AK1730" s="71"/>
      <c r="AL1730" s="70"/>
      <c r="AM1730" s="72"/>
      <c r="AN1730" s="70"/>
      <c r="AO1730" s="70"/>
      <c r="AP1730" s="73"/>
      <c r="AQ1730" s="73"/>
      <c r="AR1730" s="71"/>
      <c r="AS1730" s="73"/>
      <c r="AT1730" s="74"/>
      <c r="AU1730" s="73"/>
      <c r="AV1730" s="74"/>
      <c r="AW1730" s="73"/>
      <c r="AX1730" s="73"/>
      <c r="AY1730" s="73"/>
      <c r="AZ1730" s="73"/>
      <c r="BA1730" s="73"/>
      <c r="BB1730" s="73"/>
      <c r="BC1730" s="73"/>
      <c r="BD1730" s="73"/>
      <c r="BE1730" s="73"/>
      <c r="BF1730" s="73"/>
      <c r="BG1730" s="73"/>
      <c r="BH1730" s="73"/>
      <c r="BI1730" s="73"/>
      <c r="BJ1730" s="74"/>
      <c r="BK1730" s="73"/>
    </row>
    <row r="1731" spans="34:63" x14ac:dyDescent="0.25">
      <c r="AH1731" s="69"/>
      <c r="AI1731" s="70"/>
      <c r="AJ1731" s="70"/>
      <c r="AK1731" s="71"/>
      <c r="AL1731" s="70"/>
      <c r="AM1731" s="72"/>
      <c r="AN1731" s="70"/>
      <c r="AO1731" s="70"/>
      <c r="AP1731" s="73"/>
      <c r="AQ1731" s="73"/>
      <c r="AR1731" s="71"/>
      <c r="AS1731" s="73"/>
      <c r="AT1731" s="74"/>
      <c r="AU1731" s="73"/>
      <c r="AV1731" s="74"/>
      <c r="AW1731" s="73"/>
      <c r="AX1731" s="73"/>
      <c r="AY1731" s="73"/>
      <c r="AZ1731" s="73"/>
      <c r="BA1731" s="73"/>
      <c r="BB1731" s="73"/>
      <c r="BC1731" s="73"/>
      <c r="BD1731" s="73"/>
      <c r="BE1731" s="73"/>
      <c r="BF1731" s="73"/>
      <c r="BG1731" s="73"/>
      <c r="BH1731" s="73"/>
      <c r="BI1731" s="73"/>
      <c r="BJ1731" s="74"/>
      <c r="BK1731" s="73"/>
    </row>
    <row r="1732" spans="34:63" x14ac:dyDescent="0.25">
      <c r="AH1732" s="69"/>
      <c r="AI1732" s="70"/>
      <c r="AJ1732" s="70"/>
      <c r="AK1732" s="71"/>
      <c r="AL1732" s="70"/>
      <c r="AM1732" s="72"/>
      <c r="AN1732" s="70"/>
      <c r="AO1732" s="70"/>
      <c r="AP1732" s="73"/>
      <c r="AQ1732" s="75"/>
      <c r="AR1732" s="71"/>
      <c r="AS1732" s="75"/>
      <c r="AT1732" s="74"/>
      <c r="AU1732" s="73"/>
      <c r="AV1732" s="74"/>
      <c r="AW1732" s="75"/>
      <c r="AX1732" s="75"/>
      <c r="AY1732" s="75"/>
      <c r="AZ1732" s="75"/>
      <c r="BA1732" s="73"/>
      <c r="BB1732" s="73"/>
      <c r="BC1732" s="73"/>
      <c r="BD1732" s="73"/>
      <c r="BE1732" s="73"/>
      <c r="BF1732" s="73"/>
      <c r="BG1732" s="73"/>
      <c r="BH1732" s="73"/>
      <c r="BI1732" s="75"/>
      <c r="BJ1732" s="74"/>
      <c r="BK1732" s="75"/>
    </row>
    <row r="1733" spans="34:63" x14ac:dyDescent="0.25">
      <c r="AH1733" s="69"/>
      <c r="AI1733" s="70"/>
      <c r="AJ1733" s="70"/>
      <c r="AK1733" s="71"/>
      <c r="AL1733" s="70"/>
      <c r="AM1733" s="72"/>
      <c r="AN1733" s="70"/>
      <c r="AO1733" s="70"/>
      <c r="AP1733" s="73"/>
      <c r="AQ1733" s="75"/>
      <c r="AR1733" s="71"/>
      <c r="AS1733" s="75"/>
      <c r="AT1733" s="74"/>
      <c r="AU1733" s="73"/>
      <c r="AV1733" s="74"/>
      <c r="AW1733" s="75"/>
      <c r="AX1733" s="75"/>
      <c r="AY1733" s="75"/>
      <c r="AZ1733" s="75"/>
      <c r="BA1733" s="73"/>
      <c r="BB1733" s="73"/>
      <c r="BC1733" s="73"/>
      <c r="BD1733" s="73"/>
      <c r="BE1733" s="73"/>
      <c r="BF1733" s="73"/>
      <c r="BG1733" s="73"/>
      <c r="BH1733" s="73"/>
      <c r="BI1733" s="75"/>
      <c r="BJ1733" s="74"/>
      <c r="BK1733" s="75"/>
    </row>
    <row r="1734" spans="34:63" x14ac:dyDescent="0.25">
      <c r="AH1734" s="69"/>
      <c r="AI1734" s="70"/>
      <c r="AJ1734" s="70"/>
      <c r="AK1734" s="71"/>
      <c r="AL1734" s="70"/>
      <c r="AM1734" s="72"/>
      <c r="AN1734" s="70"/>
      <c r="AO1734" s="70"/>
      <c r="AP1734" s="75"/>
      <c r="AQ1734" s="73"/>
      <c r="AR1734" s="71"/>
      <c r="AS1734" s="75"/>
      <c r="AT1734" s="74"/>
      <c r="AU1734" s="73"/>
      <c r="AV1734" s="74"/>
      <c r="AW1734" s="73"/>
      <c r="AX1734" s="73"/>
      <c r="AY1734" s="73"/>
      <c r="AZ1734" s="73"/>
      <c r="BA1734" s="73"/>
      <c r="BB1734" s="73"/>
      <c r="BC1734" s="73"/>
      <c r="BD1734" s="73"/>
      <c r="BE1734" s="73"/>
      <c r="BF1734" s="73"/>
      <c r="BG1734" s="73"/>
      <c r="BH1734" s="73"/>
      <c r="BI1734" s="73"/>
      <c r="BJ1734" s="74"/>
      <c r="BK1734" s="75"/>
    </row>
    <row r="1735" spans="34:63" x14ac:dyDescent="0.25">
      <c r="AH1735" s="69"/>
      <c r="AI1735" s="70"/>
      <c r="AJ1735" s="70"/>
      <c r="AK1735" s="71"/>
      <c r="AL1735" s="70"/>
      <c r="AM1735" s="72"/>
      <c r="AN1735" s="70"/>
      <c r="AO1735" s="70"/>
      <c r="AP1735" s="75"/>
      <c r="AQ1735" s="75"/>
      <c r="AR1735" s="71"/>
      <c r="AS1735" s="75"/>
      <c r="AT1735" s="74"/>
      <c r="AU1735" s="73"/>
      <c r="AV1735" s="74"/>
      <c r="AW1735" s="73"/>
      <c r="AX1735" s="73"/>
      <c r="AY1735" s="73"/>
      <c r="AZ1735" s="73"/>
      <c r="BA1735" s="73"/>
      <c r="BB1735" s="73"/>
      <c r="BC1735" s="73"/>
      <c r="BD1735" s="73"/>
      <c r="BE1735" s="73"/>
      <c r="BF1735" s="73"/>
      <c r="BG1735" s="73"/>
      <c r="BH1735" s="73"/>
      <c r="BI1735" s="73"/>
      <c r="BJ1735" s="74"/>
      <c r="BK1735" s="75"/>
    </row>
    <row r="1736" spans="34:63" x14ac:dyDescent="0.25">
      <c r="AH1736" s="69"/>
      <c r="AI1736" s="70"/>
      <c r="AJ1736" s="70"/>
      <c r="AK1736" s="71"/>
      <c r="AL1736" s="70"/>
      <c r="AM1736" s="72"/>
      <c r="AN1736" s="70"/>
      <c r="AO1736" s="70"/>
      <c r="AP1736" s="75"/>
      <c r="AQ1736" s="75"/>
      <c r="AR1736" s="71"/>
      <c r="AS1736" s="75"/>
      <c r="AT1736" s="74"/>
      <c r="AU1736" s="73"/>
      <c r="AV1736" s="74"/>
      <c r="AW1736" s="73"/>
      <c r="AX1736" s="73"/>
      <c r="AY1736" s="73"/>
      <c r="AZ1736" s="73"/>
      <c r="BA1736" s="73"/>
      <c r="BB1736" s="73"/>
      <c r="BC1736" s="73"/>
      <c r="BD1736" s="73"/>
      <c r="BE1736" s="73"/>
      <c r="BF1736" s="73"/>
      <c r="BG1736" s="73"/>
      <c r="BH1736" s="73"/>
      <c r="BI1736" s="73"/>
      <c r="BJ1736" s="74"/>
      <c r="BK1736" s="75"/>
    </row>
    <row r="1737" spans="34:63" x14ac:dyDescent="0.25">
      <c r="AH1737" s="69"/>
      <c r="AI1737" s="70"/>
      <c r="AJ1737" s="70"/>
      <c r="AK1737" s="71"/>
      <c r="AL1737" s="70"/>
      <c r="AM1737" s="72"/>
      <c r="AN1737" s="70"/>
      <c r="AO1737" s="70"/>
      <c r="AP1737" s="75"/>
      <c r="AQ1737" s="75"/>
      <c r="AR1737" s="71"/>
      <c r="AS1737" s="75"/>
      <c r="AT1737" s="74"/>
      <c r="AU1737" s="73"/>
      <c r="AV1737" s="74"/>
      <c r="AW1737" s="73"/>
      <c r="AX1737" s="73"/>
      <c r="AY1737" s="73"/>
      <c r="AZ1737" s="73"/>
      <c r="BA1737" s="73"/>
      <c r="BB1737" s="73"/>
      <c r="BC1737" s="73"/>
      <c r="BD1737" s="73"/>
      <c r="BE1737" s="73"/>
      <c r="BF1737" s="73"/>
      <c r="BG1737" s="73"/>
      <c r="BH1737" s="73"/>
      <c r="BI1737" s="73"/>
      <c r="BJ1737" s="74"/>
      <c r="BK1737" s="75"/>
    </row>
    <row r="1738" spans="34:63" x14ac:dyDescent="0.25">
      <c r="AH1738" s="69"/>
      <c r="AI1738" s="70"/>
      <c r="AJ1738" s="70"/>
      <c r="AK1738" s="71"/>
      <c r="AL1738" s="70"/>
      <c r="AM1738" s="72"/>
      <c r="AN1738" s="70"/>
      <c r="AO1738" s="70"/>
      <c r="AP1738" s="73"/>
      <c r="AQ1738" s="75"/>
      <c r="AR1738" s="71"/>
      <c r="AS1738" s="75"/>
      <c r="AT1738" s="74"/>
      <c r="AU1738" s="73"/>
      <c r="AV1738" s="74"/>
      <c r="AW1738" s="75"/>
      <c r="AX1738" s="75"/>
      <c r="AY1738" s="75"/>
      <c r="AZ1738" s="75"/>
      <c r="BA1738" s="73"/>
      <c r="BB1738" s="73"/>
      <c r="BC1738" s="73"/>
      <c r="BD1738" s="73"/>
      <c r="BE1738" s="73"/>
      <c r="BF1738" s="73"/>
      <c r="BG1738" s="73"/>
      <c r="BH1738" s="73"/>
      <c r="BI1738" s="75"/>
      <c r="BJ1738" s="74"/>
      <c r="BK1738" s="75"/>
    </row>
    <row r="1739" spans="34:63" x14ac:dyDescent="0.25">
      <c r="AH1739" s="69"/>
      <c r="AI1739" s="70"/>
      <c r="AJ1739" s="70"/>
      <c r="AK1739" s="71"/>
      <c r="AL1739" s="70"/>
      <c r="AM1739" s="72"/>
      <c r="AN1739" s="70"/>
      <c r="AO1739" s="70"/>
      <c r="AP1739" s="75"/>
      <c r="AQ1739" s="75"/>
      <c r="AR1739" s="71"/>
      <c r="AS1739" s="75"/>
      <c r="AT1739" s="74"/>
      <c r="AU1739" s="73"/>
      <c r="AV1739" s="74"/>
      <c r="AW1739" s="75"/>
      <c r="AX1739" s="75"/>
      <c r="AY1739" s="75"/>
      <c r="AZ1739" s="75"/>
      <c r="BA1739" s="73"/>
      <c r="BB1739" s="73"/>
      <c r="BC1739" s="73"/>
      <c r="BD1739" s="73"/>
      <c r="BE1739" s="73"/>
      <c r="BF1739" s="73"/>
      <c r="BG1739" s="73"/>
      <c r="BH1739" s="73"/>
      <c r="BI1739" s="75"/>
      <c r="BJ1739" s="74"/>
      <c r="BK1739" s="75"/>
    </row>
    <row r="1740" spans="34:63" x14ac:dyDescent="0.25">
      <c r="AH1740" s="69"/>
      <c r="AI1740" s="70"/>
      <c r="AJ1740" s="70"/>
      <c r="AK1740" s="71"/>
      <c r="AL1740" s="70"/>
      <c r="AM1740" s="72"/>
      <c r="AN1740" s="70"/>
      <c r="AO1740" s="70"/>
      <c r="AP1740" s="75"/>
      <c r="AQ1740" s="75"/>
      <c r="AR1740" s="71"/>
      <c r="AS1740" s="75"/>
      <c r="AT1740" s="74"/>
      <c r="AU1740" s="73"/>
      <c r="AV1740" s="74"/>
      <c r="AW1740" s="73"/>
      <c r="AX1740" s="73"/>
      <c r="AY1740" s="73"/>
      <c r="AZ1740" s="73"/>
      <c r="BA1740" s="73"/>
      <c r="BB1740" s="73"/>
      <c r="BC1740" s="73"/>
      <c r="BD1740" s="73"/>
      <c r="BE1740" s="73"/>
      <c r="BF1740" s="73"/>
      <c r="BG1740" s="73"/>
      <c r="BH1740" s="73"/>
      <c r="BI1740" s="75"/>
      <c r="BJ1740" s="74"/>
      <c r="BK1740" s="75"/>
    </row>
    <row r="1741" spans="34:63" x14ac:dyDescent="0.25">
      <c r="AH1741" s="69"/>
      <c r="AI1741" s="70"/>
      <c r="AJ1741" s="70"/>
      <c r="AK1741" s="71"/>
      <c r="AL1741" s="70"/>
      <c r="AM1741" s="72"/>
      <c r="AN1741" s="70"/>
      <c r="AO1741" s="70"/>
      <c r="AP1741" s="75"/>
      <c r="AQ1741" s="75"/>
      <c r="AR1741" s="71"/>
      <c r="AS1741" s="75"/>
      <c r="AT1741" s="74"/>
      <c r="AU1741" s="73"/>
      <c r="AV1741" s="74"/>
      <c r="AW1741" s="75"/>
      <c r="AX1741" s="75"/>
      <c r="AY1741" s="75"/>
      <c r="AZ1741" s="75"/>
      <c r="BA1741" s="73"/>
      <c r="BB1741" s="73"/>
      <c r="BC1741" s="73"/>
      <c r="BD1741" s="73"/>
      <c r="BE1741" s="73"/>
      <c r="BF1741" s="73"/>
      <c r="BG1741" s="73"/>
      <c r="BH1741" s="73"/>
      <c r="BI1741" s="75"/>
      <c r="BJ1741" s="74"/>
      <c r="BK1741" s="75"/>
    </row>
    <row r="1742" spans="34:63" x14ac:dyDescent="0.25">
      <c r="AH1742" s="69"/>
      <c r="AI1742" s="70"/>
      <c r="AJ1742" s="70"/>
      <c r="AK1742" s="71"/>
      <c r="AL1742" s="70"/>
      <c r="AM1742" s="72"/>
      <c r="AN1742" s="70"/>
      <c r="AO1742" s="70"/>
      <c r="AP1742" s="73"/>
      <c r="AQ1742" s="73"/>
      <c r="AR1742" s="71"/>
      <c r="AS1742" s="73"/>
      <c r="AT1742" s="74"/>
      <c r="AU1742" s="73"/>
      <c r="AV1742" s="74"/>
      <c r="AW1742" s="73"/>
      <c r="AX1742" s="73"/>
      <c r="AY1742" s="73"/>
      <c r="AZ1742" s="73"/>
      <c r="BA1742" s="73"/>
      <c r="BB1742" s="73"/>
      <c r="BC1742" s="73"/>
      <c r="BD1742" s="73"/>
      <c r="BE1742" s="73"/>
      <c r="BF1742" s="73"/>
      <c r="BG1742" s="73"/>
      <c r="BH1742" s="73"/>
      <c r="BI1742" s="73"/>
      <c r="BJ1742" s="74"/>
      <c r="BK1742" s="73"/>
    </row>
    <row r="1743" spans="34:63" x14ac:dyDescent="0.25">
      <c r="AH1743" s="69"/>
      <c r="AI1743" s="70"/>
      <c r="AJ1743" s="70"/>
      <c r="AK1743" s="71"/>
      <c r="AL1743" s="70"/>
      <c r="AM1743" s="72"/>
      <c r="AN1743" s="70"/>
      <c r="AO1743" s="70"/>
      <c r="AP1743" s="75"/>
      <c r="AQ1743" s="75"/>
      <c r="AR1743" s="71"/>
      <c r="AS1743" s="75"/>
      <c r="AT1743" s="74"/>
      <c r="AU1743" s="73"/>
      <c r="AV1743" s="74"/>
      <c r="AW1743" s="75"/>
      <c r="AX1743" s="75"/>
      <c r="AY1743" s="75"/>
      <c r="AZ1743" s="75"/>
      <c r="BA1743" s="73"/>
      <c r="BB1743" s="73"/>
      <c r="BC1743" s="73"/>
      <c r="BD1743" s="73"/>
      <c r="BE1743" s="73"/>
      <c r="BF1743" s="73"/>
      <c r="BG1743" s="73"/>
      <c r="BH1743" s="73"/>
      <c r="BI1743" s="75"/>
      <c r="BJ1743" s="74"/>
      <c r="BK1743" s="75"/>
    </row>
    <row r="1744" spans="34:63" x14ac:dyDescent="0.25">
      <c r="AH1744" s="69"/>
      <c r="AI1744" s="70"/>
      <c r="AJ1744" s="70"/>
      <c r="AK1744" s="71"/>
      <c r="AL1744" s="70"/>
      <c r="AM1744" s="72"/>
      <c r="AN1744" s="70"/>
      <c r="AO1744" s="70"/>
      <c r="AP1744" s="75"/>
      <c r="AQ1744" s="75"/>
      <c r="AR1744" s="71"/>
      <c r="AS1744" s="75"/>
      <c r="AT1744" s="74"/>
      <c r="AU1744" s="73"/>
      <c r="AV1744" s="74"/>
      <c r="AW1744" s="75"/>
      <c r="AX1744" s="75"/>
      <c r="AY1744" s="75"/>
      <c r="AZ1744" s="75"/>
      <c r="BA1744" s="75"/>
      <c r="BB1744" s="75"/>
      <c r="BC1744" s="73"/>
      <c r="BD1744" s="73"/>
      <c r="BE1744" s="73"/>
      <c r="BF1744" s="73"/>
      <c r="BG1744" s="73"/>
      <c r="BH1744" s="73"/>
      <c r="BI1744" s="75"/>
      <c r="BJ1744" s="74"/>
      <c r="BK1744" s="75"/>
    </row>
    <row r="1745" spans="34:63" x14ac:dyDescent="0.25">
      <c r="AH1745" s="69"/>
      <c r="AI1745" s="70"/>
      <c r="AJ1745" s="70"/>
      <c r="AK1745" s="71"/>
      <c r="AL1745" s="70"/>
      <c r="AM1745" s="72"/>
      <c r="AN1745" s="70"/>
      <c r="AO1745" s="70"/>
      <c r="AP1745" s="75"/>
      <c r="AQ1745" s="73"/>
      <c r="AR1745" s="71"/>
      <c r="AS1745" s="75"/>
      <c r="AT1745" s="74"/>
      <c r="AU1745" s="73"/>
      <c r="AV1745" s="74"/>
      <c r="AW1745" s="73"/>
      <c r="AX1745" s="73"/>
      <c r="AY1745" s="73"/>
      <c r="AZ1745" s="73"/>
      <c r="BA1745" s="73"/>
      <c r="BB1745" s="73"/>
      <c r="BC1745" s="73"/>
      <c r="BD1745" s="73"/>
      <c r="BE1745" s="73"/>
      <c r="BF1745" s="73"/>
      <c r="BG1745" s="73"/>
      <c r="BH1745" s="73"/>
      <c r="BI1745" s="73"/>
      <c r="BJ1745" s="74"/>
      <c r="BK1745" s="75"/>
    </row>
    <row r="1746" spans="34:63" x14ac:dyDescent="0.25">
      <c r="AH1746" s="69"/>
      <c r="AI1746" s="70"/>
      <c r="AJ1746" s="70"/>
      <c r="AK1746" s="71"/>
      <c r="AL1746" s="70"/>
      <c r="AM1746" s="72"/>
      <c r="AN1746" s="70"/>
      <c r="AO1746" s="70"/>
      <c r="AP1746" s="75"/>
      <c r="AQ1746" s="75"/>
      <c r="AR1746" s="71"/>
      <c r="AS1746" s="75"/>
      <c r="AT1746" s="74"/>
      <c r="AU1746" s="73"/>
      <c r="AV1746" s="74"/>
      <c r="AW1746" s="75"/>
      <c r="AX1746" s="75"/>
      <c r="AY1746" s="75"/>
      <c r="AZ1746" s="75"/>
      <c r="BA1746" s="73"/>
      <c r="BB1746" s="73"/>
      <c r="BC1746" s="73"/>
      <c r="BD1746" s="73"/>
      <c r="BE1746" s="73"/>
      <c r="BF1746" s="73"/>
      <c r="BG1746" s="73"/>
      <c r="BH1746" s="73"/>
      <c r="BI1746" s="75"/>
      <c r="BJ1746" s="74"/>
      <c r="BK1746" s="75"/>
    </row>
    <row r="1747" spans="34:63" x14ac:dyDescent="0.25">
      <c r="AH1747" s="69"/>
      <c r="AI1747" s="70"/>
      <c r="AJ1747" s="70"/>
      <c r="AK1747" s="71"/>
      <c r="AL1747" s="70"/>
      <c r="AM1747" s="72"/>
      <c r="AN1747" s="70"/>
      <c r="AO1747" s="70"/>
      <c r="AP1747" s="75"/>
      <c r="AQ1747" s="75"/>
      <c r="AR1747" s="71"/>
      <c r="AS1747" s="75"/>
      <c r="AT1747" s="74"/>
      <c r="AU1747" s="73"/>
      <c r="AV1747" s="74"/>
      <c r="AW1747" s="75"/>
      <c r="AX1747" s="75"/>
      <c r="AY1747" s="75"/>
      <c r="AZ1747" s="75"/>
      <c r="BA1747" s="75"/>
      <c r="BB1747" s="75"/>
      <c r="BC1747" s="73"/>
      <c r="BD1747" s="73"/>
      <c r="BE1747" s="73"/>
      <c r="BF1747" s="73"/>
      <c r="BG1747" s="73"/>
      <c r="BH1747" s="73"/>
      <c r="BI1747" s="75"/>
      <c r="BJ1747" s="74"/>
      <c r="BK1747" s="75"/>
    </row>
    <row r="1748" spans="34:63" x14ac:dyDescent="0.25">
      <c r="AH1748" s="69"/>
      <c r="AI1748" s="70"/>
      <c r="AJ1748" s="70"/>
      <c r="AK1748" s="71"/>
      <c r="AL1748" s="70"/>
      <c r="AM1748" s="72"/>
      <c r="AN1748" s="70"/>
      <c r="AO1748" s="70"/>
      <c r="AP1748" s="75"/>
      <c r="AQ1748" s="75"/>
      <c r="AR1748" s="71"/>
      <c r="AS1748" s="75"/>
      <c r="AT1748" s="74"/>
      <c r="AU1748" s="73"/>
      <c r="AV1748" s="74"/>
      <c r="AW1748" s="75"/>
      <c r="AX1748" s="75"/>
      <c r="AY1748" s="75"/>
      <c r="AZ1748" s="75"/>
      <c r="BA1748" s="73"/>
      <c r="BB1748" s="73"/>
      <c r="BC1748" s="73"/>
      <c r="BD1748" s="73"/>
      <c r="BE1748" s="73"/>
      <c r="BF1748" s="73"/>
      <c r="BG1748" s="73"/>
      <c r="BH1748" s="73"/>
      <c r="BI1748" s="75"/>
      <c r="BJ1748" s="74"/>
      <c r="BK1748" s="75"/>
    </row>
    <row r="1749" spans="34:63" x14ac:dyDescent="0.25">
      <c r="AH1749" s="69"/>
      <c r="AI1749" s="70"/>
      <c r="AJ1749" s="70"/>
      <c r="AK1749" s="71"/>
      <c r="AL1749" s="70"/>
      <c r="AM1749" s="72"/>
      <c r="AN1749" s="70"/>
      <c r="AO1749" s="70"/>
      <c r="AP1749" s="75"/>
      <c r="AQ1749" s="75"/>
      <c r="AR1749" s="71"/>
      <c r="AS1749" s="75"/>
      <c r="AT1749" s="74"/>
      <c r="AU1749" s="73"/>
      <c r="AV1749" s="74"/>
      <c r="AW1749" s="75"/>
      <c r="AX1749" s="75"/>
      <c r="AY1749" s="75"/>
      <c r="AZ1749" s="75"/>
      <c r="BA1749" s="73"/>
      <c r="BB1749" s="73"/>
      <c r="BC1749" s="73"/>
      <c r="BD1749" s="73"/>
      <c r="BE1749" s="73"/>
      <c r="BF1749" s="73"/>
      <c r="BG1749" s="73"/>
      <c r="BH1749" s="73"/>
      <c r="BI1749" s="75"/>
      <c r="BJ1749" s="74"/>
      <c r="BK1749" s="75"/>
    </row>
    <row r="1750" spans="34:63" x14ac:dyDescent="0.25">
      <c r="AH1750" s="69"/>
      <c r="AI1750" s="70"/>
      <c r="AJ1750" s="70"/>
      <c r="AK1750" s="71"/>
      <c r="AL1750" s="70"/>
      <c r="AM1750" s="72"/>
      <c r="AN1750" s="70"/>
      <c r="AO1750" s="70"/>
      <c r="AP1750" s="73"/>
      <c r="AQ1750" s="73"/>
      <c r="AR1750" s="71"/>
      <c r="AS1750" s="73"/>
      <c r="AT1750" s="74"/>
      <c r="AU1750" s="73"/>
      <c r="AV1750" s="74"/>
      <c r="AW1750" s="73"/>
      <c r="AX1750" s="73"/>
      <c r="AY1750" s="73"/>
      <c r="AZ1750" s="73"/>
      <c r="BA1750" s="73"/>
      <c r="BB1750" s="73"/>
      <c r="BC1750" s="73"/>
      <c r="BD1750" s="73"/>
      <c r="BE1750" s="73"/>
      <c r="BF1750" s="73"/>
      <c r="BG1750" s="73"/>
      <c r="BH1750" s="73"/>
      <c r="BI1750" s="73"/>
      <c r="BJ1750" s="74"/>
      <c r="BK1750" s="73"/>
    </row>
    <row r="1751" spans="34:63" x14ac:dyDescent="0.25">
      <c r="AH1751" s="69"/>
      <c r="AI1751" s="70"/>
      <c r="AJ1751" s="70"/>
      <c r="AK1751" s="71"/>
      <c r="AL1751" s="70"/>
      <c r="AM1751" s="72"/>
      <c r="AN1751" s="70"/>
      <c r="AO1751" s="70"/>
      <c r="AP1751" s="73"/>
      <c r="AQ1751" s="75"/>
      <c r="AR1751" s="71"/>
      <c r="AS1751" s="75"/>
      <c r="AT1751" s="74"/>
      <c r="AU1751" s="73"/>
      <c r="AV1751" s="74"/>
      <c r="AW1751" s="73"/>
      <c r="AX1751" s="73"/>
      <c r="AY1751" s="73"/>
      <c r="AZ1751" s="73"/>
      <c r="BA1751" s="73"/>
      <c r="BB1751" s="73"/>
      <c r="BC1751" s="73"/>
      <c r="BD1751" s="73"/>
      <c r="BE1751" s="73"/>
      <c r="BF1751" s="73"/>
      <c r="BG1751" s="73"/>
      <c r="BH1751" s="73"/>
      <c r="BI1751" s="73"/>
      <c r="BJ1751" s="74"/>
      <c r="BK1751" s="75"/>
    </row>
    <row r="1752" spans="34:63" x14ac:dyDescent="0.25">
      <c r="AH1752" s="69"/>
      <c r="AI1752" s="70"/>
      <c r="AJ1752" s="70"/>
      <c r="AK1752" s="71"/>
      <c r="AL1752" s="70"/>
      <c r="AM1752" s="72"/>
      <c r="AN1752" s="70"/>
      <c r="AO1752" s="70"/>
      <c r="AP1752" s="73"/>
      <c r="AQ1752" s="73"/>
      <c r="AR1752" s="71"/>
      <c r="AS1752" s="73"/>
      <c r="AT1752" s="74"/>
      <c r="AU1752" s="73"/>
      <c r="AV1752" s="74"/>
      <c r="AW1752" s="73"/>
      <c r="AX1752" s="73"/>
      <c r="AY1752" s="73"/>
      <c r="AZ1752" s="73"/>
      <c r="BA1752" s="73"/>
      <c r="BB1752" s="73"/>
      <c r="BC1752" s="73"/>
      <c r="BD1752" s="73"/>
      <c r="BE1752" s="73"/>
      <c r="BF1752" s="73"/>
      <c r="BG1752" s="73"/>
      <c r="BH1752" s="73"/>
      <c r="BI1752" s="73"/>
      <c r="BJ1752" s="74"/>
      <c r="BK1752" s="73"/>
    </row>
    <row r="1753" spans="34:63" x14ac:dyDescent="0.25">
      <c r="AH1753" s="69"/>
      <c r="AI1753" s="70"/>
      <c r="AJ1753" s="70"/>
      <c r="AK1753" s="71"/>
      <c r="AL1753" s="70"/>
      <c r="AM1753" s="72"/>
      <c r="AN1753" s="70"/>
      <c r="AO1753" s="70"/>
      <c r="AP1753" s="75"/>
      <c r="AQ1753" s="75"/>
      <c r="AR1753" s="71"/>
      <c r="AS1753" s="75"/>
      <c r="AT1753" s="74"/>
      <c r="AU1753" s="73"/>
      <c r="AV1753" s="74"/>
      <c r="AW1753" s="73"/>
      <c r="AX1753" s="73"/>
      <c r="AY1753" s="73"/>
      <c r="AZ1753" s="73"/>
      <c r="BA1753" s="73"/>
      <c r="BB1753" s="73"/>
      <c r="BC1753" s="73"/>
      <c r="BD1753" s="73"/>
      <c r="BE1753" s="73"/>
      <c r="BF1753" s="73"/>
      <c r="BG1753" s="73"/>
      <c r="BH1753" s="73"/>
      <c r="BI1753" s="73"/>
      <c r="BJ1753" s="74"/>
      <c r="BK1753" s="75"/>
    </row>
    <row r="1754" spans="34:63" x14ac:dyDescent="0.25">
      <c r="AH1754" s="69"/>
      <c r="AI1754" s="70"/>
      <c r="AJ1754" s="70"/>
      <c r="AK1754" s="71"/>
      <c r="AL1754" s="70"/>
      <c r="AM1754" s="72"/>
      <c r="AN1754" s="70"/>
      <c r="AO1754" s="70"/>
      <c r="AP1754" s="75"/>
      <c r="AQ1754" s="75"/>
      <c r="AR1754" s="71"/>
      <c r="AS1754" s="75"/>
      <c r="AT1754" s="74"/>
      <c r="AU1754" s="73"/>
      <c r="AV1754" s="74"/>
      <c r="AW1754" s="75"/>
      <c r="AX1754" s="75"/>
      <c r="AY1754" s="75"/>
      <c r="AZ1754" s="75"/>
      <c r="BA1754" s="73"/>
      <c r="BB1754" s="73"/>
      <c r="BC1754" s="73"/>
      <c r="BD1754" s="73"/>
      <c r="BE1754" s="73"/>
      <c r="BF1754" s="73"/>
      <c r="BG1754" s="73"/>
      <c r="BH1754" s="73"/>
      <c r="BI1754" s="75"/>
      <c r="BJ1754" s="74"/>
      <c r="BK1754" s="75"/>
    </row>
    <row r="1755" spans="34:63" x14ac:dyDescent="0.25">
      <c r="AH1755" s="69"/>
      <c r="AI1755" s="70"/>
      <c r="AJ1755" s="70"/>
      <c r="AK1755" s="71"/>
      <c r="AL1755" s="70"/>
      <c r="AM1755" s="72"/>
      <c r="AN1755" s="70"/>
      <c r="AO1755" s="70"/>
      <c r="AP1755" s="75"/>
      <c r="AQ1755" s="75"/>
      <c r="AR1755" s="71"/>
      <c r="AS1755" s="75"/>
      <c r="AT1755" s="74"/>
      <c r="AU1755" s="73"/>
      <c r="AV1755" s="74"/>
      <c r="AW1755" s="75"/>
      <c r="AX1755" s="75"/>
      <c r="AY1755" s="75"/>
      <c r="AZ1755" s="75"/>
      <c r="BA1755" s="73"/>
      <c r="BB1755" s="73"/>
      <c r="BC1755" s="73"/>
      <c r="BD1755" s="73"/>
      <c r="BE1755" s="73"/>
      <c r="BF1755" s="73"/>
      <c r="BG1755" s="73"/>
      <c r="BH1755" s="73"/>
      <c r="BI1755" s="75"/>
      <c r="BJ1755" s="74"/>
      <c r="BK1755" s="75"/>
    </row>
    <row r="1756" spans="34:63" x14ac:dyDescent="0.25">
      <c r="AH1756" s="69"/>
      <c r="AI1756" s="70"/>
      <c r="AJ1756" s="70"/>
      <c r="AK1756" s="71"/>
      <c r="AL1756" s="70"/>
      <c r="AM1756" s="72"/>
      <c r="AN1756" s="70"/>
      <c r="AO1756" s="70"/>
      <c r="AP1756" s="73"/>
      <c r="AQ1756" s="75"/>
      <c r="AR1756" s="71"/>
      <c r="AS1756" s="75"/>
      <c r="AT1756" s="74"/>
      <c r="AU1756" s="73"/>
      <c r="AV1756" s="74"/>
      <c r="AW1756" s="75"/>
      <c r="AX1756" s="75"/>
      <c r="AY1756" s="75"/>
      <c r="AZ1756" s="75"/>
      <c r="BA1756" s="73"/>
      <c r="BB1756" s="73"/>
      <c r="BC1756" s="73"/>
      <c r="BD1756" s="73"/>
      <c r="BE1756" s="73"/>
      <c r="BF1756" s="73"/>
      <c r="BG1756" s="73"/>
      <c r="BH1756" s="73"/>
      <c r="BI1756" s="75"/>
      <c r="BJ1756" s="74"/>
      <c r="BK1756" s="75"/>
    </row>
    <row r="1757" spans="34:63" x14ac:dyDescent="0.25">
      <c r="AH1757" s="69"/>
      <c r="AI1757" s="70"/>
      <c r="AJ1757" s="70"/>
      <c r="AK1757" s="71"/>
      <c r="AL1757" s="70"/>
      <c r="AM1757" s="72"/>
      <c r="AN1757" s="70"/>
      <c r="AO1757" s="70"/>
      <c r="AP1757" s="73"/>
      <c r="AQ1757" s="73"/>
      <c r="AR1757" s="71"/>
      <c r="AS1757" s="73"/>
      <c r="AT1757" s="74"/>
      <c r="AU1757" s="73"/>
      <c r="AV1757" s="74"/>
      <c r="AW1757" s="75"/>
      <c r="AX1757" s="75"/>
      <c r="AY1757" s="75"/>
      <c r="AZ1757" s="75"/>
      <c r="BA1757" s="73"/>
      <c r="BB1757" s="73"/>
      <c r="BC1757" s="73"/>
      <c r="BD1757" s="73"/>
      <c r="BE1757" s="73"/>
      <c r="BF1757" s="73"/>
      <c r="BG1757" s="73"/>
      <c r="BH1757" s="73"/>
      <c r="BI1757" s="75"/>
      <c r="BJ1757" s="74"/>
      <c r="BK1757" s="73"/>
    </row>
    <row r="1758" spans="34:63" x14ac:dyDescent="0.25">
      <c r="AH1758" s="69"/>
      <c r="AI1758" s="70"/>
      <c r="AJ1758" s="70"/>
      <c r="AK1758" s="71"/>
      <c r="AL1758" s="70"/>
      <c r="AM1758" s="72"/>
      <c r="AN1758" s="70"/>
      <c r="AO1758" s="70"/>
      <c r="AP1758" s="75"/>
      <c r="AQ1758" s="73"/>
      <c r="AR1758" s="71"/>
      <c r="AS1758" s="75"/>
      <c r="AT1758" s="74"/>
      <c r="AU1758" s="73"/>
      <c r="AV1758" s="74"/>
      <c r="AW1758" s="73"/>
      <c r="AX1758" s="73"/>
      <c r="AY1758" s="73"/>
      <c r="AZ1758" s="73"/>
      <c r="BA1758" s="73"/>
      <c r="BB1758" s="73"/>
      <c r="BC1758" s="73"/>
      <c r="BD1758" s="73"/>
      <c r="BE1758" s="73"/>
      <c r="BF1758" s="73"/>
      <c r="BG1758" s="73"/>
      <c r="BH1758" s="73"/>
      <c r="BI1758" s="73"/>
      <c r="BJ1758" s="74"/>
      <c r="BK1758" s="75"/>
    </row>
    <row r="1759" spans="34:63" x14ac:dyDescent="0.25">
      <c r="AH1759" s="69"/>
      <c r="AI1759" s="70"/>
      <c r="AJ1759" s="70"/>
      <c r="AK1759" s="71"/>
      <c r="AL1759" s="70"/>
      <c r="AM1759" s="72"/>
      <c r="AN1759" s="70"/>
      <c r="AO1759" s="70"/>
      <c r="AP1759" s="73"/>
      <c r="AQ1759" s="73"/>
      <c r="AR1759" s="71"/>
      <c r="AS1759" s="73"/>
      <c r="AT1759" s="74"/>
      <c r="AU1759" s="73"/>
      <c r="AV1759" s="74"/>
      <c r="AW1759" s="73"/>
      <c r="AX1759" s="73"/>
      <c r="AY1759" s="73"/>
      <c r="AZ1759" s="73"/>
      <c r="BA1759" s="73"/>
      <c r="BB1759" s="73"/>
      <c r="BC1759" s="73"/>
      <c r="BD1759" s="73"/>
      <c r="BE1759" s="73"/>
      <c r="BF1759" s="73"/>
      <c r="BG1759" s="73"/>
      <c r="BH1759" s="73"/>
      <c r="BI1759" s="73"/>
      <c r="BJ1759" s="74"/>
      <c r="BK1759" s="73"/>
    </row>
    <row r="1760" spans="34:63" x14ac:dyDescent="0.25">
      <c r="AH1760" s="69"/>
      <c r="AI1760" s="70"/>
      <c r="AJ1760" s="70"/>
      <c r="AK1760" s="71"/>
      <c r="AL1760" s="70"/>
      <c r="AM1760" s="72"/>
      <c r="AN1760" s="70"/>
      <c r="AO1760" s="70"/>
      <c r="AP1760" s="73"/>
      <c r="AQ1760" s="75"/>
      <c r="AR1760" s="71"/>
      <c r="AS1760" s="75"/>
      <c r="AT1760" s="74"/>
      <c r="AU1760" s="73"/>
      <c r="AV1760" s="74"/>
      <c r="AW1760" s="73"/>
      <c r="AX1760" s="73"/>
      <c r="AY1760" s="73"/>
      <c r="AZ1760" s="73"/>
      <c r="BA1760" s="73"/>
      <c r="BB1760" s="73"/>
      <c r="BC1760" s="73"/>
      <c r="BD1760" s="73"/>
      <c r="BE1760" s="73"/>
      <c r="BF1760" s="73"/>
      <c r="BG1760" s="73"/>
      <c r="BH1760" s="73"/>
      <c r="BI1760" s="73"/>
      <c r="BJ1760" s="74"/>
      <c r="BK1760" s="75"/>
    </row>
    <row r="1761" spans="34:63" x14ac:dyDescent="0.25">
      <c r="AH1761" s="69"/>
      <c r="AI1761" s="70"/>
      <c r="AJ1761" s="70"/>
      <c r="AK1761" s="71"/>
      <c r="AL1761" s="70"/>
      <c r="AM1761" s="72"/>
      <c r="AN1761" s="70"/>
      <c r="AO1761" s="70"/>
      <c r="AP1761" s="75"/>
      <c r="AQ1761" s="73"/>
      <c r="AR1761" s="71"/>
      <c r="AS1761" s="73"/>
      <c r="AT1761" s="74"/>
      <c r="AU1761" s="73"/>
      <c r="AV1761" s="74"/>
      <c r="AW1761" s="73"/>
      <c r="AX1761" s="73"/>
      <c r="AY1761" s="73"/>
      <c r="AZ1761" s="73"/>
      <c r="BA1761" s="73"/>
      <c r="BB1761" s="73"/>
      <c r="BC1761" s="73"/>
      <c r="BD1761" s="73"/>
      <c r="BE1761" s="73"/>
      <c r="BF1761" s="73"/>
      <c r="BG1761" s="73"/>
      <c r="BH1761" s="73"/>
      <c r="BI1761" s="73"/>
      <c r="BJ1761" s="74"/>
      <c r="BK1761" s="73"/>
    </row>
    <row r="1762" spans="34:63" x14ac:dyDescent="0.25">
      <c r="AH1762" s="69"/>
      <c r="AI1762" s="70"/>
      <c r="AJ1762" s="70"/>
      <c r="AK1762" s="71"/>
      <c r="AL1762" s="70"/>
      <c r="AM1762" s="72"/>
      <c r="AN1762" s="70"/>
      <c r="AO1762" s="70"/>
      <c r="AP1762" s="75"/>
      <c r="AQ1762" s="73"/>
      <c r="AR1762" s="71"/>
      <c r="AS1762" s="75"/>
      <c r="AT1762" s="74"/>
      <c r="AU1762" s="73"/>
      <c r="AV1762" s="74"/>
      <c r="AW1762" s="73"/>
      <c r="AX1762" s="73"/>
      <c r="AY1762" s="73"/>
      <c r="AZ1762" s="73"/>
      <c r="BA1762" s="75"/>
      <c r="BB1762" s="75"/>
      <c r="BC1762" s="73"/>
      <c r="BD1762" s="73"/>
      <c r="BE1762" s="73"/>
      <c r="BF1762" s="73"/>
      <c r="BG1762" s="73"/>
      <c r="BH1762" s="73"/>
      <c r="BI1762" s="73"/>
      <c r="BJ1762" s="74"/>
      <c r="BK1762" s="75"/>
    </row>
    <row r="1763" spans="34:63" x14ac:dyDescent="0.25">
      <c r="AH1763" s="69"/>
      <c r="AI1763" s="70"/>
      <c r="AJ1763" s="70"/>
      <c r="AK1763" s="71"/>
      <c r="AL1763" s="70"/>
      <c r="AM1763" s="72"/>
      <c r="AN1763" s="70"/>
      <c r="AO1763" s="70"/>
      <c r="AP1763" s="75"/>
      <c r="AQ1763" s="75"/>
      <c r="AR1763" s="71"/>
      <c r="AS1763" s="75"/>
      <c r="AT1763" s="74"/>
      <c r="AU1763" s="73"/>
      <c r="AV1763" s="74"/>
      <c r="AW1763" s="75"/>
      <c r="AX1763" s="75"/>
      <c r="AY1763" s="75"/>
      <c r="AZ1763" s="75"/>
      <c r="BA1763" s="75"/>
      <c r="BB1763" s="75"/>
      <c r="BC1763" s="73"/>
      <c r="BD1763" s="73"/>
      <c r="BE1763" s="73"/>
      <c r="BF1763" s="73"/>
      <c r="BG1763" s="73"/>
      <c r="BH1763" s="73"/>
      <c r="BI1763" s="75"/>
      <c r="BJ1763" s="74"/>
      <c r="BK1763" s="75"/>
    </row>
    <row r="1764" spans="34:63" x14ac:dyDescent="0.25">
      <c r="AH1764" s="69"/>
      <c r="AI1764" s="70"/>
      <c r="AJ1764" s="70"/>
      <c r="AK1764" s="71"/>
      <c r="AL1764" s="70"/>
      <c r="AM1764" s="72"/>
      <c r="AN1764" s="70"/>
      <c r="AO1764" s="70"/>
      <c r="AP1764" s="73"/>
      <c r="AQ1764" s="73"/>
      <c r="AR1764" s="71"/>
      <c r="AS1764" s="73"/>
      <c r="AT1764" s="74"/>
      <c r="AU1764" s="73"/>
      <c r="AV1764" s="74"/>
      <c r="AW1764" s="73"/>
      <c r="AX1764" s="73"/>
      <c r="AY1764" s="73"/>
      <c r="AZ1764" s="73"/>
      <c r="BA1764" s="73"/>
      <c r="BB1764" s="73"/>
      <c r="BC1764" s="73"/>
      <c r="BD1764" s="73"/>
      <c r="BE1764" s="73"/>
      <c r="BF1764" s="73"/>
      <c r="BG1764" s="73"/>
      <c r="BH1764" s="73"/>
      <c r="BI1764" s="73"/>
      <c r="BJ1764" s="74"/>
      <c r="BK1764" s="73"/>
    </row>
    <row r="1765" spans="34:63" x14ac:dyDescent="0.25">
      <c r="AH1765" s="69"/>
      <c r="AI1765" s="70"/>
      <c r="AJ1765" s="70"/>
      <c r="AK1765" s="71"/>
      <c r="AL1765" s="70"/>
      <c r="AM1765" s="72"/>
      <c r="AN1765" s="70"/>
      <c r="AO1765" s="70"/>
      <c r="AP1765" s="73"/>
      <c r="AQ1765" s="75"/>
      <c r="AR1765" s="71"/>
      <c r="AS1765" s="75"/>
      <c r="AT1765" s="74"/>
      <c r="AU1765" s="73"/>
      <c r="AV1765" s="74"/>
      <c r="AW1765" s="75"/>
      <c r="AX1765" s="75"/>
      <c r="AY1765" s="75"/>
      <c r="AZ1765" s="75"/>
      <c r="BA1765" s="73"/>
      <c r="BB1765" s="73"/>
      <c r="BC1765" s="73"/>
      <c r="BD1765" s="73"/>
      <c r="BE1765" s="73"/>
      <c r="BF1765" s="73"/>
      <c r="BG1765" s="73"/>
      <c r="BH1765" s="73"/>
      <c r="BI1765" s="75"/>
      <c r="BJ1765" s="74"/>
      <c r="BK1765" s="75"/>
    </row>
    <row r="1766" spans="34:63" x14ac:dyDescent="0.25">
      <c r="AH1766" s="69"/>
      <c r="AI1766" s="70"/>
      <c r="AJ1766" s="70"/>
      <c r="AK1766" s="71"/>
      <c r="AL1766" s="70"/>
      <c r="AM1766" s="72"/>
      <c r="AN1766" s="70"/>
      <c r="AO1766" s="70"/>
      <c r="AP1766" s="75"/>
      <c r="AQ1766" s="75"/>
      <c r="AR1766" s="71"/>
      <c r="AS1766" s="75"/>
      <c r="AT1766" s="74"/>
      <c r="AU1766" s="73"/>
      <c r="AV1766" s="74"/>
      <c r="AW1766" s="75"/>
      <c r="AX1766" s="75"/>
      <c r="AY1766" s="75"/>
      <c r="AZ1766" s="75"/>
      <c r="BA1766" s="73"/>
      <c r="BB1766" s="73"/>
      <c r="BC1766" s="73"/>
      <c r="BD1766" s="73"/>
      <c r="BE1766" s="73"/>
      <c r="BF1766" s="73"/>
      <c r="BG1766" s="73"/>
      <c r="BH1766" s="73"/>
      <c r="BI1766" s="75"/>
      <c r="BJ1766" s="74"/>
      <c r="BK1766" s="75"/>
    </row>
    <row r="1767" spans="34:63" x14ac:dyDescent="0.25">
      <c r="AH1767" s="69"/>
      <c r="AI1767" s="70"/>
      <c r="AJ1767" s="70"/>
      <c r="AK1767" s="71"/>
      <c r="AL1767" s="70"/>
      <c r="AM1767" s="72"/>
      <c r="AN1767" s="70"/>
      <c r="AO1767" s="70"/>
      <c r="AP1767" s="73"/>
      <c r="AQ1767" s="75"/>
      <c r="AR1767" s="71"/>
      <c r="AS1767" s="75"/>
      <c r="AT1767" s="74"/>
      <c r="AU1767" s="73"/>
      <c r="AV1767" s="74"/>
      <c r="AW1767" s="75"/>
      <c r="AX1767" s="75"/>
      <c r="AY1767" s="75"/>
      <c r="AZ1767" s="75"/>
      <c r="BA1767" s="73"/>
      <c r="BB1767" s="73"/>
      <c r="BC1767" s="73"/>
      <c r="BD1767" s="73"/>
      <c r="BE1767" s="73"/>
      <c r="BF1767" s="73"/>
      <c r="BG1767" s="73"/>
      <c r="BH1767" s="73"/>
      <c r="BI1767" s="75"/>
      <c r="BJ1767" s="74"/>
      <c r="BK1767" s="75"/>
    </row>
    <row r="1768" spans="34:63" x14ac:dyDescent="0.25">
      <c r="AH1768" s="69"/>
      <c r="AI1768" s="70"/>
      <c r="AJ1768" s="70"/>
      <c r="AK1768" s="71"/>
      <c r="AL1768" s="70"/>
      <c r="AM1768" s="72"/>
      <c r="AN1768" s="70"/>
      <c r="AO1768" s="70"/>
      <c r="AP1768" s="75"/>
      <c r="AQ1768" s="75"/>
      <c r="AR1768" s="71"/>
      <c r="AS1768" s="75"/>
      <c r="AT1768" s="74"/>
      <c r="AU1768" s="73"/>
      <c r="AV1768" s="74"/>
      <c r="AW1768" s="75"/>
      <c r="AX1768" s="75"/>
      <c r="AY1768" s="75"/>
      <c r="AZ1768" s="75"/>
      <c r="BA1768" s="73"/>
      <c r="BB1768" s="73"/>
      <c r="BC1768" s="73"/>
      <c r="BD1768" s="73"/>
      <c r="BE1768" s="73"/>
      <c r="BF1768" s="73"/>
      <c r="BG1768" s="73"/>
      <c r="BH1768" s="73"/>
      <c r="BI1768" s="75"/>
      <c r="BJ1768" s="74"/>
      <c r="BK1768" s="75"/>
    </row>
    <row r="1769" spans="34:63" x14ac:dyDescent="0.25">
      <c r="AH1769" s="69"/>
      <c r="AI1769" s="70"/>
      <c r="AJ1769" s="70"/>
      <c r="AK1769" s="71"/>
      <c r="AL1769" s="70"/>
      <c r="AM1769" s="72"/>
      <c r="AN1769" s="70"/>
      <c r="AO1769" s="70"/>
      <c r="AP1769" s="75"/>
      <c r="AQ1769" s="73"/>
      <c r="AR1769" s="71"/>
      <c r="AS1769" s="75"/>
      <c r="AT1769" s="74"/>
      <c r="AU1769" s="73"/>
      <c r="AV1769" s="74"/>
      <c r="AW1769" s="73"/>
      <c r="AX1769" s="73"/>
      <c r="AY1769" s="73"/>
      <c r="AZ1769" s="73"/>
      <c r="BA1769" s="73"/>
      <c r="BB1769" s="73"/>
      <c r="BC1769" s="73"/>
      <c r="BD1769" s="73"/>
      <c r="BE1769" s="73"/>
      <c r="BF1769" s="73"/>
      <c r="BG1769" s="73"/>
      <c r="BH1769" s="73"/>
      <c r="BI1769" s="73"/>
      <c r="BJ1769" s="74"/>
      <c r="BK1769" s="75"/>
    </row>
    <row r="1770" spans="34:63" x14ac:dyDescent="0.25">
      <c r="AH1770" s="69"/>
      <c r="AI1770" s="70"/>
      <c r="AJ1770" s="70"/>
      <c r="AK1770" s="71"/>
      <c r="AL1770" s="70"/>
      <c r="AM1770" s="72"/>
      <c r="AN1770" s="70"/>
      <c r="AO1770" s="70"/>
      <c r="AP1770" s="75"/>
      <c r="AQ1770" s="75"/>
      <c r="AR1770" s="71"/>
      <c r="AS1770" s="75"/>
      <c r="AT1770" s="74"/>
      <c r="AU1770" s="73"/>
      <c r="AV1770" s="74"/>
      <c r="AW1770" s="75"/>
      <c r="AX1770" s="75"/>
      <c r="AY1770" s="75"/>
      <c r="AZ1770" s="75"/>
      <c r="BA1770" s="75"/>
      <c r="BB1770" s="75"/>
      <c r="BC1770" s="73"/>
      <c r="BD1770" s="73"/>
      <c r="BE1770" s="73"/>
      <c r="BF1770" s="73"/>
      <c r="BG1770" s="73"/>
      <c r="BH1770" s="73"/>
      <c r="BI1770" s="75"/>
      <c r="BJ1770" s="74"/>
      <c r="BK1770" s="75"/>
    </row>
    <row r="1771" spans="34:63" x14ac:dyDescent="0.25">
      <c r="AH1771" s="69"/>
      <c r="AI1771" s="70"/>
      <c r="AJ1771" s="70"/>
      <c r="AK1771" s="71"/>
      <c r="AL1771" s="70"/>
      <c r="AM1771" s="72"/>
      <c r="AN1771" s="70"/>
      <c r="AO1771" s="70"/>
      <c r="AP1771" s="75"/>
      <c r="AQ1771" s="73"/>
      <c r="AR1771" s="71"/>
      <c r="AS1771" s="75"/>
      <c r="AT1771" s="74"/>
      <c r="AU1771" s="73"/>
      <c r="AV1771" s="74"/>
      <c r="AW1771" s="73"/>
      <c r="AX1771" s="73"/>
      <c r="AY1771" s="73"/>
      <c r="AZ1771" s="73"/>
      <c r="BA1771" s="73"/>
      <c r="BB1771" s="73"/>
      <c r="BC1771" s="73"/>
      <c r="BD1771" s="73"/>
      <c r="BE1771" s="73"/>
      <c r="BF1771" s="73"/>
      <c r="BG1771" s="73"/>
      <c r="BH1771" s="73"/>
      <c r="BI1771" s="73"/>
      <c r="BJ1771" s="74"/>
      <c r="BK1771" s="75"/>
    </row>
    <row r="1772" spans="34:63" x14ac:dyDescent="0.25">
      <c r="AH1772" s="69"/>
      <c r="AI1772" s="70"/>
      <c r="AJ1772" s="70"/>
      <c r="AK1772" s="71"/>
      <c r="AL1772" s="70"/>
      <c r="AM1772" s="72"/>
      <c r="AN1772" s="70"/>
      <c r="AO1772" s="70"/>
      <c r="AP1772" s="75"/>
      <c r="AQ1772" s="75"/>
      <c r="AR1772" s="71"/>
      <c r="AS1772" s="75"/>
      <c r="AT1772" s="74"/>
      <c r="AU1772" s="73"/>
      <c r="AV1772" s="74"/>
      <c r="AW1772" s="75"/>
      <c r="AX1772" s="75"/>
      <c r="AY1772" s="75"/>
      <c r="AZ1772" s="75"/>
      <c r="BA1772" s="73"/>
      <c r="BB1772" s="73"/>
      <c r="BC1772" s="73"/>
      <c r="BD1772" s="73"/>
      <c r="BE1772" s="73"/>
      <c r="BF1772" s="73"/>
      <c r="BG1772" s="73"/>
      <c r="BH1772" s="73"/>
      <c r="BI1772" s="75"/>
      <c r="BJ1772" s="74"/>
      <c r="BK1772" s="75"/>
    </row>
    <row r="1773" spans="34:63" x14ac:dyDescent="0.25">
      <c r="AH1773" s="69"/>
      <c r="AI1773" s="70"/>
      <c r="AJ1773" s="70"/>
      <c r="AK1773" s="71"/>
      <c r="AL1773" s="70"/>
      <c r="AM1773" s="72"/>
      <c r="AN1773" s="70"/>
      <c r="AO1773" s="70"/>
      <c r="AP1773" s="75"/>
      <c r="AQ1773" s="75"/>
      <c r="AR1773" s="71"/>
      <c r="AS1773" s="75"/>
      <c r="AT1773" s="74"/>
      <c r="AU1773" s="73"/>
      <c r="AV1773" s="74"/>
      <c r="AW1773" s="73"/>
      <c r="AX1773" s="73"/>
      <c r="AY1773" s="73"/>
      <c r="AZ1773" s="73"/>
      <c r="BA1773" s="73"/>
      <c r="BB1773" s="73"/>
      <c r="BC1773" s="73"/>
      <c r="BD1773" s="73"/>
      <c r="BE1773" s="73"/>
      <c r="BF1773" s="73"/>
      <c r="BG1773" s="73"/>
      <c r="BH1773" s="73"/>
      <c r="BI1773" s="75"/>
      <c r="BJ1773" s="74"/>
      <c r="BK1773" s="75"/>
    </row>
    <row r="1774" spans="34:63" x14ac:dyDescent="0.25">
      <c r="AH1774" s="69"/>
      <c r="AI1774" s="70"/>
      <c r="AJ1774" s="70"/>
      <c r="AK1774" s="71"/>
      <c r="AL1774" s="70"/>
      <c r="AM1774" s="72"/>
      <c r="AN1774" s="70"/>
      <c r="AO1774" s="70"/>
      <c r="AP1774" s="75"/>
      <c r="AQ1774" s="75"/>
      <c r="AR1774" s="71"/>
      <c r="AS1774" s="75"/>
      <c r="AT1774" s="74"/>
      <c r="AU1774" s="73"/>
      <c r="AV1774" s="74"/>
      <c r="AW1774" s="75"/>
      <c r="AX1774" s="75"/>
      <c r="AY1774" s="75"/>
      <c r="AZ1774" s="75"/>
      <c r="BA1774" s="73"/>
      <c r="BB1774" s="73"/>
      <c r="BC1774" s="73"/>
      <c r="BD1774" s="73"/>
      <c r="BE1774" s="73"/>
      <c r="BF1774" s="73"/>
      <c r="BG1774" s="73"/>
      <c r="BH1774" s="73"/>
      <c r="BI1774" s="75"/>
      <c r="BJ1774" s="74"/>
      <c r="BK1774" s="75"/>
    </row>
    <row r="1775" spans="34:63" x14ac:dyDescent="0.25">
      <c r="AH1775" s="69"/>
      <c r="AI1775" s="70"/>
      <c r="AJ1775" s="70"/>
      <c r="AK1775" s="71"/>
      <c r="AL1775" s="70"/>
      <c r="AM1775" s="72"/>
      <c r="AN1775" s="70"/>
      <c r="AO1775" s="70"/>
      <c r="AP1775" s="75"/>
      <c r="AQ1775" s="75"/>
      <c r="AR1775" s="71"/>
      <c r="AS1775" s="75"/>
      <c r="AT1775" s="74"/>
      <c r="AU1775" s="73"/>
      <c r="AV1775" s="74"/>
      <c r="AW1775" s="75"/>
      <c r="AX1775" s="75"/>
      <c r="AY1775" s="75"/>
      <c r="AZ1775" s="75"/>
      <c r="BA1775" s="73"/>
      <c r="BB1775" s="73"/>
      <c r="BC1775" s="73"/>
      <c r="BD1775" s="73"/>
      <c r="BE1775" s="73"/>
      <c r="BF1775" s="73"/>
      <c r="BG1775" s="73"/>
      <c r="BH1775" s="73"/>
      <c r="BI1775" s="75"/>
      <c r="BJ1775" s="74"/>
      <c r="BK1775" s="75"/>
    </row>
    <row r="1776" spans="34:63" x14ac:dyDescent="0.25">
      <c r="AH1776" s="69"/>
      <c r="AI1776" s="70"/>
      <c r="AJ1776" s="70"/>
      <c r="AK1776" s="75"/>
      <c r="AL1776" s="70"/>
      <c r="AM1776" s="72"/>
      <c r="AN1776" s="70"/>
      <c r="AO1776" s="70"/>
      <c r="AP1776" s="73"/>
      <c r="AQ1776" s="73"/>
      <c r="AR1776" s="71"/>
      <c r="AS1776" s="73"/>
      <c r="AT1776" s="74"/>
      <c r="AU1776" s="73"/>
      <c r="AV1776" s="74"/>
      <c r="AW1776" s="73"/>
      <c r="AX1776" s="73"/>
      <c r="AY1776" s="73"/>
      <c r="AZ1776" s="73"/>
      <c r="BA1776" s="73"/>
      <c r="BB1776" s="73"/>
      <c r="BC1776" s="73"/>
      <c r="BD1776" s="73"/>
      <c r="BE1776" s="73"/>
      <c r="BF1776" s="73"/>
      <c r="BG1776" s="73"/>
      <c r="BH1776" s="73"/>
      <c r="BI1776" s="73"/>
      <c r="BJ1776" s="75"/>
      <c r="BK1776" s="73"/>
    </row>
    <row r="1777" spans="34:63" x14ac:dyDescent="0.25">
      <c r="AH1777" s="69"/>
      <c r="AI1777" s="70"/>
      <c r="AJ1777" s="70"/>
      <c r="AK1777" s="71"/>
      <c r="AL1777" s="70"/>
      <c r="AM1777" s="72"/>
      <c r="AN1777" s="70"/>
      <c r="AO1777" s="70"/>
      <c r="AP1777" s="73"/>
      <c r="AQ1777" s="75"/>
      <c r="AR1777" s="71"/>
      <c r="AS1777" s="75"/>
      <c r="AT1777" s="74"/>
      <c r="AU1777" s="73"/>
      <c r="AV1777" s="74"/>
      <c r="AW1777" s="73"/>
      <c r="AX1777" s="73"/>
      <c r="AY1777" s="73"/>
      <c r="AZ1777" s="73"/>
      <c r="BA1777" s="73"/>
      <c r="BB1777" s="73"/>
      <c r="BC1777" s="73"/>
      <c r="BD1777" s="73"/>
      <c r="BE1777" s="73"/>
      <c r="BF1777" s="73"/>
      <c r="BG1777" s="73"/>
      <c r="BH1777" s="73"/>
      <c r="BI1777" s="75"/>
      <c r="BJ1777" s="74"/>
      <c r="BK1777" s="75"/>
    </row>
    <row r="1778" spans="34:63" x14ac:dyDescent="0.25">
      <c r="AH1778" s="69"/>
      <c r="AI1778" s="70"/>
      <c r="AJ1778" s="70"/>
      <c r="AK1778" s="71"/>
      <c r="AL1778" s="70"/>
      <c r="AM1778" s="72"/>
      <c r="AN1778" s="70"/>
      <c r="AO1778" s="70"/>
      <c r="AP1778" s="73"/>
      <c r="AQ1778" s="75"/>
      <c r="AR1778" s="71"/>
      <c r="AS1778" s="75"/>
      <c r="AT1778" s="74"/>
      <c r="AU1778" s="73"/>
      <c r="AV1778" s="74"/>
      <c r="AW1778" s="73"/>
      <c r="AX1778" s="73"/>
      <c r="AY1778" s="73"/>
      <c r="AZ1778" s="73"/>
      <c r="BA1778" s="73"/>
      <c r="BB1778" s="73"/>
      <c r="BC1778" s="73"/>
      <c r="BD1778" s="73"/>
      <c r="BE1778" s="73"/>
      <c r="BF1778" s="73"/>
      <c r="BG1778" s="73"/>
      <c r="BH1778" s="73"/>
      <c r="BI1778" s="75"/>
      <c r="BJ1778" s="74"/>
      <c r="BK1778" s="75"/>
    </row>
    <row r="1779" spans="34:63" x14ac:dyDescent="0.25">
      <c r="AH1779" s="69"/>
      <c r="AI1779" s="70"/>
      <c r="AJ1779" s="70"/>
      <c r="AK1779" s="71"/>
      <c r="AL1779" s="70"/>
      <c r="AM1779" s="72"/>
      <c r="AN1779" s="70"/>
      <c r="AO1779" s="70"/>
      <c r="AP1779" s="75"/>
      <c r="AQ1779" s="75"/>
      <c r="AR1779" s="71"/>
      <c r="AS1779" s="75"/>
      <c r="AT1779" s="74"/>
      <c r="AU1779" s="73"/>
      <c r="AV1779" s="74"/>
      <c r="AW1779" s="73"/>
      <c r="AX1779" s="73"/>
      <c r="AY1779" s="73"/>
      <c r="AZ1779" s="73"/>
      <c r="BA1779" s="73"/>
      <c r="BB1779" s="73"/>
      <c r="BC1779" s="73"/>
      <c r="BD1779" s="73"/>
      <c r="BE1779" s="73"/>
      <c r="BF1779" s="73"/>
      <c r="BG1779" s="73"/>
      <c r="BH1779" s="73"/>
      <c r="BI1779" s="75"/>
      <c r="BJ1779" s="74"/>
      <c r="BK1779" s="75"/>
    </row>
    <row r="1780" spans="34:63" x14ac:dyDescent="0.25">
      <c r="AH1780" s="69"/>
      <c r="AI1780" s="70"/>
      <c r="AJ1780" s="70"/>
      <c r="AK1780" s="71"/>
      <c r="AL1780" s="70"/>
      <c r="AM1780" s="72"/>
      <c r="AN1780" s="70"/>
      <c r="AO1780" s="70"/>
      <c r="AP1780" s="75"/>
      <c r="AQ1780" s="75"/>
      <c r="AR1780" s="71"/>
      <c r="AS1780" s="75"/>
      <c r="AT1780" s="74"/>
      <c r="AU1780" s="73"/>
      <c r="AV1780" s="74"/>
      <c r="AW1780" s="73"/>
      <c r="AX1780" s="73"/>
      <c r="AY1780" s="73"/>
      <c r="AZ1780" s="73"/>
      <c r="BA1780" s="73"/>
      <c r="BB1780" s="73"/>
      <c r="BC1780" s="73"/>
      <c r="BD1780" s="73"/>
      <c r="BE1780" s="73"/>
      <c r="BF1780" s="73"/>
      <c r="BG1780" s="73"/>
      <c r="BH1780" s="73"/>
      <c r="BI1780" s="73"/>
      <c r="BJ1780" s="74"/>
      <c r="BK1780" s="75"/>
    </row>
    <row r="1781" spans="34:63" x14ac:dyDescent="0.25">
      <c r="AH1781" s="69"/>
      <c r="AI1781" s="70"/>
      <c r="AJ1781" s="70"/>
      <c r="AK1781" s="75"/>
      <c r="AL1781" s="70"/>
      <c r="AM1781" s="72"/>
      <c r="AN1781" s="70"/>
      <c r="AO1781" s="70"/>
      <c r="AP1781" s="75"/>
      <c r="AQ1781" s="75"/>
      <c r="AR1781" s="71"/>
      <c r="AS1781" s="75"/>
      <c r="AT1781" s="74"/>
      <c r="AU1781" s="73"/>
      <c r="AV1781" s="74"/>
      <c r="AW1781" s="73"/>
      <c r="AX1781" s="73"/>
      <c r="AY1781" s="73"/>
      <c r="AZ1781" s="73"/>
      <c r="BA1781" s="73"/>
      <c r="BB1781" s="73"/>
      <c r="BC1781" s="73"/>
      <c r="BD1781" s="73"/>
      <c r="BE1781" s="73"/>
      <c r="BF1781" s="73"/>
      <c r="BG1781" s="73"/>
      <c r="BH1781" s="73"/>
      <c r="BI1781" s="75"/>
      <c r="BJ1781" s="75"/>
      <c r="BK1781" s="75"/>
    </row>
    <row r="1782" spans="34:63" x14ac:dyDescent="0.25">
      <c r="AH1782" s="69"/>
      <c r="AI1782" s="70"/>
      <c r="AJ1782" s="70"/>
      <c r="AK1782" s="71"/>
      <c r="AL1782" s="70"/>
      <c r="AM1782" s="72"/>
      <c r="AN1782" s="70"/>
      <c r="AO1782" s="70"/>
      <c r="AP1782" s="75"/>
      <c r="AQ1782" s="73"/>
      <c r="AR1782" s="71"/>
      <c r="AS1782" s="75"/>
      <c r="AT1782" s="74"/>
      <c r="AU1782" s="73"/>
      <c r="AV1782" s="74"/>
      <c r="AW1782" s="73"/>
      <c r="AX1782" s="73"/>
      <c r="AY1782" s="73"/>
      <c r="AZ1782" s="73"/>
      <c r="BA1782" s="73"/>
      <c r="BB1782" s="73"/>
      <c r="BC1782" s="73"/>
      <c r="BD1782" s="73"/>
      <c r="BE1782" s="73"/>
      <c r="BF1782" s="73"/>
      <c r="BG1782" s="73"/>
      <c r="BH1782" s="73"/>
      <c r="BI1782" s="73"/>
      <c r="BJ1782" s="74"/>
      <c r="BK1782" s="75"/>
    </row>
    <row r="1783" spans="34:63" x14ac:dyDescent="0.25">
      <c r="AH1783" s="69"/>
      <c r="AI1783" s="70"/>
      <c r="AJ1783" s="70"/>
      <c r="AK1783" s="71"/>
      <c r="AL1783" s="70"/>
      <c r="AM1783" s="72"/>
      <c r="AN1783" s="70"/>
      <c r="AO1783" s="70"/>
      <c r="AP1783" s="75"/>
      <c r="AQ1783" s="75"/>
      <c r="AR1783" s="71"/>
      <c r="AS1783" s="75"/>
      <c r="AT1783" s="74"/>
      <c r="AU1783" s="73"/>
      <c r="AV1783" s="74"/>
      <c r="AW1783" s="75"/>
      <c r="AX1783" s="75"/>
      <c r="AY1783" s="75"/>
      <c r="AZ1783" s="75"/>
      <c r="BA1783" s="73"/>
      <c r="BB1783" s="73"/>
      <c r="BC1783" s="73"/>
      <c r="BD1783" s="73"/>
      <c r="BE1783" s="73"/>
      <c r="BF1783" s="73"/>
      <c r="BG1783" s="73"/>
      <c r="BH1783" s="73"/>
      <c r="BI1783" s="75"/>
      <c r="BJ1783" s="74"/>
      <c r="BK1783" s="75"/>
    </row>
    <row r="1784" spans="34:63" x14ac:dyDescent="0.25">
      <c r="AH1784" s="69"/>
      <c r="AI1784" s="70"/>
      <c r="AJ1784" s="70"/>
      <c r="AK1784" s="71"/>
      <c r="AL1784" s="70"/>
      <c r="AM1784" s="72"/>
      <c r="AN1784" s="70"/>
      <c r="AO1784" s="70"/>
      <c r="AP1784" s="73"/>
      <c r="AQ1784" s="75"/>
      <c r="AR1784" s="71"/>
      <c r="AS1784" s="75"/>
      <c r="AT1784" s="74"/>
      <c r="AU1784" s="73"/>
      <c r="AV1784" s="74"/>
      <c r="AW1784" s="73"/>
      <c r="AX1784" s="73"/>
      <c r="AY1784" s="73"/>
      <c r="AZ1784" s="73"/>
      <c r="BA1784" s="73"/>
      <c r="BB1784" s="73"/>
      <c r="BC1784" s="73"/>
      <c r="BD1784" s="73"/>
      <c r="BE1784" s="73"/>
      <c r="BF1784" s="73"/>
      <c r="BG1784" s="73"/>
      <c r="BH1784" s="73"/>
      <c r="BI1784" s="75"/>
      <c r="BJ1784" s="74"/>
      <c r="BK1784" s="75"/>
    </row>
    <row r="1785" spans="34:63" x14ac:dyDescent="0.25">
      <c r="AH1785" s="69"/>
      <c r="AI1785" s="70"/>
      <c r="AJ1785" s="70"/>
      <c r="AK1785" s="71"/>
      <c r="AL1785" s="70"/>
      <c r="AM1785" s="72"/>
      <c r="AN1785" s="70"/>
      <c r="AO1785" s="70"/>
      <c r="AP1785" s="73"/>
      <c r="AQ1785" s="73"/>
      <c r="AR1785" s="71"/>
      <c r="AS1785" s="73"/>
      <c r="AT1785" s="74"/>
      <c r="AU1785" s="73"/>
      <c r="AV1785" s="74"/>
      <c r="AW1785" s="73"/>
      <c r="AX1785" s="73"/>
      <c r="AY1785" s="73"/>
      <c r="AZ1785" s="73"/>
      <c r="BA1785" s="73"/>
      <c r="BB1785" s="73"/>
      <c r="BC1785" s="73"/>
      <c r="BD1785" s="73"/>
      <c r="BE1785" s="73"/>
      <c r="BF1785" s="73"/>
      <c r="BG1785" s="73"/>
      <c r="BH1785" s="73"/>
      <c r="BI1785" s="73"/>
      <c r="BJ1785" s="74"/>
      <c r="BK1785" s="73"/>
    </row>
    <row r="1786" spans="34:63" x14ac:dyDescent="0.25">
      <c r="AH1786" s="69"/>
      <c r="AI1786" s="70"/>
      <c r="AJ1786" s="70"/>
      <c r="AK1786" s="71"/>
      <c r="AL1786" s="70"/>
      <c r="AM1786" s="72"/>
      <c r="AN1786" s="70"/>
      <c r="AO1786" s="70"/>
      <c r="AP1786" s="75"/>
      <c r="AQ1786" s="75"/>
      <c r="AR1786" s="71"/>
      <c r="AS1786" s="75"/>
      <c r="AT1786" s="74"/>
      <c r="AU1786" s="73"/>
      <c r="AV1786" s="74"/>
      <c r="AW1786" s="75"/>
      <c r="AX1786" s="75"/>
      <c r="AY1786" s="75"/>
      <c r="AZ1786" s="75"/>
      <c r="BA1786" s="73"/>
      <c r="BB1786" s="73"/>
      <c r="BC1786" s="73"/>
      <c r="BD1786" s="73"/>
      <c r="BE1786" s="73"/>
      <c r="BF1786" s="73"/>
      <c r="BG1786" s="73"/>
      <c r="BH1786" s="73"/>
      <c r="BI1786" s="75"/>
      <c r="BJ1786" s="74"/>
      <c r="BK1786" s="75"/>
    </row>
    <row r="1787" spans="34:63" x14ac:dyDescent="0.25">
      <c r="AH1787" s="69"/>
      <c r="AI1787" s="70"/>
      <c r="AJ1787" s="70"/>
      <c r="AK1787" s="71"/>
      <c r="AL1787" s="70"/>
      <c r="AM1787" s="72"/>
      <c r="AN1787" s="70"/>
      <c r="AO1787" s="70"/>
      <c r="AP1787" s="75"/>
      <c r="AQ1787" s="75"/>
      <c r="AR1787" s="71"/>
      <c r="AS1787" s="75"/>
      <c r="AT1787" s="74"/>
      <c r="AU1787" s="73"/>
      <c r="AV1787" s="74"/>
      <c r="AW1787" s="75"/>
      <c r="AX1787" s="75"/>
      <c r="AY1787" s="75"/>
      <c r="AZ1787" s="75"/>
      <c r="BA1787" s="73"/>
      <c r="BB1787" s="73"/>
      <c r="BC1787" s="73"/>
      <c r="BD1787" s="73"/>
      <c r="BE1787" s="73"/>
      <c r="BF1787" s="73"/>
      <c r="BG1787" s="73"/>
      <c r="BH1787" s="73"/>
      <c r="BI1787" s="75"/>
      <c r="BJ1787" s="74"/>
      <c r="BK1787" s="75"/>
    </row>
    <row r="1788" spans="34:63" x14ac:dyDescent="0.25">
      <c r="AH1788" s="69"/>
      <c r="AI1788" s="70"/>
      <c r="AJ1788" s="70"/>
      <c r="AK1788" s="71"/>
      <c r="AL1788" s="70"/>
      <c r="AM1788" s="72"/>
      <c r="AN1788" s="70"/>
      <c r="AO1788" s="70"/>
      <c r="AP1788" s="75"/>
      <c r="AQ1788" s="75"/>
      <c r="AR1788" s="71"/>
      <c r="AS1788" s="75"/>
      <c r="AT1788" s="74"/>
      <c r="AU1788" s="73"/>
      <c r="AV1788" s="74"/>
      <c r="AW1788" s="75"/>
      <c r="AX1788" s="75"/>
      <c r="AY1788" s="75"/>
      <c r="AZ1788" s="75"/>
      <c r="BA1788" s="73"/>
      <c r="BB1788" s="73"/>
      <c r="BC1788" s="73"/>
      <c r="BD1788" s="73"/>
      <c r="BE1788" s="73"/>
      <c r="BF1788" s="73"/>
      <c r="BG1788" s="73"/>
      <c r="BH1788" s="73"/>
      <c r="BI1788" s="75"/>
      <c r="BJ1788" s="74"/>
      <c r="BK1788" s="75"/>
    </row>
    <row r="1789" spans="34:63" x14ac:dyDescent="0.25">
      <c r="AH1789" s="69"/>
      <c r="AI1789" s="70"/>
      <c r="AJ1789" s="70"/>
      <c r="AK1789" s="71"/>
      <c r="AL1789" s="70"/>
      <c r="AM1789" s="72"/>
      <c r="AN1789" s="70"/>
      <c r="AO1789" s="70"/>
      <c r="AP1789" s="73"/>
      <c r="AQ1789" s="73"/>
      <c r="AR1789" s="71"/>
      <c r="AS1789" s="73"/>
      <c r="AT1789" s="74"/>
      <c r="AU1789" s="73"/>
      <c r="AV1789" s="74"/>
      <c r="AW1789" s="73"/>
      <c r="AX1789" s="73"/>
      <c r="AY1789" s="73"/>
      <c r="AZ1789" s="73"/>
      <c r="BA1789" s="73"/>
      <c r="BB1789" s="73"/>
      <c r="BC1789" s="73"/>
      <c r="BD1789" s="73"/>
      <c r="BE1789" s="73"/>
      <c r="BF1789" s="73"/>
      <c r="BG1789" s="73"/>
      <c r="BH1789" s="73"/>
      <c r="BI1789" s="73"/>
      <c r="BJ1789" s="74"/>
      <c r="BK1789" s="73"/>
    </row>
    <row r="1790" spans="34:63" x14ac:dyDescent="0.25">
      <c r="AH1790" s="69"/>
      <c r="AI1790" s="70"/>
      <c r="AJ1790" s="70"/>
      <c r="AK1790" s="71"/>
      <c r="AL1790" s="70"/>
      <c r="AM1790" s="72"/>
      <c r="AN1790" s="70"/>
      <c r="AO1790" s="70"/>
      <c r="AP1790" s="75"/>
      <c r="AQ1790" s="75"/>
      <c r="AR1790" s="71"/>
      <c r="AS1790" s="75"/>
      <c r="AT1790" s="74"/>
      <c r="AU1790" s="73"/>
      <c r="AV1790" s="74"/>
      <c r="AW1790" s="73"/>
      <c r="AX1790" s="73"/>
      <c r="AY1790" s="73"/>
      <c r="AZ1790" s="73"/>
      <c r="BA1790" s="73"/>
      <c r="BB1790" s="73"/>
      <c r="BC1790" s="73"/>
      <c r="BD1790" s="73"/>
      <c r="BE1790" s="73"/>
      <c r="BF1790" s="73"/>
      <c r="BG1790" s="73"/>
      <c r="BH1790" s="73"/>
      <c r="BI1790" s="73"/>
      <c r="BJ1790" s="74"/>
      <c r="BK1790" s="75"/>
    </row>
    <row r="1791" spans="34:63" x14ac:dyDescent="0.25">
      <c r="AH1791" s="69"/>
      <c r="AI1791" s="70"/>
      <c r="AJ1791" s="70"/>
      <c r="AK1791" s="71"/>
      <c r="AL1791" s="70"/>
      <c r="AM1791" s="72"/>
      <c r="AN1791" s="70"/>
      <c r="AO1791" s="70"/>
      <c r="AP1791" s="73"/>
      <c r="AQ1791" s="75"/>
      <c r="AR1791" s="71"/>
      <c r="AS1791" s="75"/>
      <c r="AT1791" s="74"/>
      <c r="AU1791" s="73"/>
      <c r="AV1791" s="74"/>
      <c r="AW1791" s="75"/>
      <c r="AX1791" s="75"/>
      <c r="AY1791" s="75"/>
      <c r="AZ1791" s="75"/>
      <c r="BA1791" s="73"/>
      <c r="BB1791" s="73"/>
      <c r="BC1791" s="73"/>
      <c r="BD1791" s="73"/>
      <c r="BE1791" s="73"/>
      <c r="BF1791" s="73"/>
      <c r="BG1791" s="73"/>
      <c r="BH1791" s="73"/>
      <c r="BI1791" s="75"/>
      <c r="BJ1791" s="74"/>
      <c r="BK1791" s="75"/>
    </row>
    <row r="1792" spans="34:63" x14ac:dyDescent="0.25">
      <c r="AH1792" s="69"/>
      <c r="AI1792" s="70"/>
      <c r="AJ1792" s="70"/>
      <c r="AK1792" s="71"/>
      <c r="AL1792" s="70"/>
      <c r="AM1792" s="72"/>
      <c r="AN1792" s="70"/>
      <c r="AO1792" s="70"/>
      <c r="AP1792" s="73"/>
      <c r="AQ1792" s="75"/>
      <c r="AR1792" s="71"/>
      <c r="AS1792" s="75"/>
      <c r="AT1792" s="74"/>
      <c r="AU1792" s="73"/>
      <c r="AV1792" s="74"/>
      <c r="AW1792" s="73"/>
      <c r="AX1792" s="73"/>
      <c r="AY1792" s="73"/>
      <c r="AZ1792" s="73"/>
      <c r="BA1792" s="73"/>
      <c r="BB1792" s="73"/>
      <c r="BC1792" s="73"/>
      <c r="BD1792" s="73"/>
      <c r="BE1792" s="73"/>
      <c r="BF1792" s="73"/>
      <c r="BG1792" s="73"/>
      <c r="BH1792" s="73"/>
      <c r="BI1792" s="75"/>
      <c r="BJ1792" s="74"/>
      <c r="BK1792" s="75"/>
    </row>
    <row r="1793" spans="34:63" x14ac:dyDescent="0.25">
      <c r="AH1793" s="69"/>
      <c r="AI1793" s="70"/>
      <c r="AJ1793" s="70"/>
      <c r="AK1793" s="71"/>
      <c r="AL1793" s="70"/>
      <c r="AM1793" s="72"/>
      <c r="AN1793" s="70"/>
      <c r="AO1793" s="70"/>
      <c r="AP1793" s="75"/>
      <c r="AQ1793" s="75"/>
      <c r="AR1793" s="71"/>
      <c r="AS1793" s="75"/>
      <c r="AT1793" s="74"/>
      <c r="AU1793" s="73"/>
      <c r="AV1793" s="74"/>
      <c r="AW1793" s="75"/>
      <c r="AX1793" s="75"/>
      <c r="AY1793" s="75"/>
      <c r="AZ1793" s="75"/>
      <c r="BA1793" s="73"/>
      <c r="BB1793" s="73"/>
      <c r="BC1793" s="73"/>
      <c r="BD1793" s="73"/>
      <c r="BE1793" s="73"/>
      <c r="BF1793" s="73"/>
      <c r="BG1793" s="73"/>
      <c r="BH1793" s="73"/>
      <c r="BI1793" s="75"/>
      <c r="BJ1793" s="74"/>
      <c r="BK1793" s="75"/>
    </row>
    <row r="1794" spans="34:63" x14ac:dyDescent="0.25">
      <c r="AH1794" s="69"/>
      <c r="AI1794" s="70"/>
      <c r="AJ1794" s="70"/>
      <c r="AK1794" s="71"/>
      <c r="AL1794" s="70"/>
      <c r="AM1794" s="72"/>
      <c r="AN1794" s="70"/>
      <c r="AO1794" s="70"/>
      <c r="AP1794" s="73"/>
      <c r="AQ1794" s="73"/>
      <c r="AR1794" s="71"/>
      <c r="AS1794" s="73"/>
      <c r="AT1794" s="74"/>
      <c r="AU1794" s="73"/>
      <c r="AV1794" s="74"/>
      <c r="AW1794" s="75"/>
      <c r="AX1794" s="75"/>
      <c r="AY1794" s="75"/>
      <c r="AZ1794" s="75"/>
      <c r="BA1794" s="73"/>
      <c r="BB1794" s="73"/>
      <c r="BC1794" s="73"/>
      <c r="BD1794" s="73"/>
      <c r="BE1794" s="73"/>
      <c r="BF1794" s="73"/>
      <c r="BG1794" s="73"/>
      <c r="BH1794" s="73"/>
      <c r="BI1794" s="75"/>
      <c r="BJ1794" s="74"/>
      <c r="BK1794" s="73"/>
    </row>
    <row r="1795" spans="34:63" x14ac:dyDescent="0.25">
      <c r="AH1795" s="69"/>
      <c r="AI1795" s="70"/>
      <c r="AJ1795" s="70"/>
      <c r="AK1795" s="71"/>
      <c r="AL1795" s="70"/>
      <c r="AM1795" s="72"/>
      <c r="AN1795" s="70"/>
      <c r="AO1795" s="70"/>
      <c r="AP1795" s="73"/>
      <c r="AQ1795" s="73"/>
      <c r="AR1795" s="71"/>
      <c r="AS1795" s="73"/>
      <c r="AT1795" s="74"/>
      <c r="AU1795" s="73"/>
      <c r="AV1795" s="74"/>
      <c r="AW1795" s="75"/>
      <c r="AX1795" s="75"/>
      <c r="AY1795" s="75"/>
      <c r="AZ1795" s="75"/>
      <c r="BA1795" s="73"/>
      <c r="BB1795" s="73"/>
      <c r="BC1795" s="73"/>
      <c r="BD1795" s="73"/>
      <c r="BE1795" s="73"/>
      <c r="BF1795" s="73"/>
      <c r="BG1795" s="73"/>
      <c r="BH1795" s="73"/>
      <c r="BI1795" s="75"/>
      <c r="BJ1795" s="74"/>
      <c r="BK1795" s="73"/>
    </row>
    <row r="1796" spans="34:63" x14ac:dyDescent="0.25">
      <c r="AH1796" s="69"/>
      <c r="AI1796" s="70"/>
      <c r="AJ1796" s="70"/>
      <c r="AK1796" s="71"/>
      <c r="AL1796" s="70"/>
      <c r="AM1796" s="72"/>
      <c r="AN1796" s="70"/>
      <c r="AO1796" s="70"/>
      <c r="AP1796" s="75"/>
      <c r="AQ1796" s="75"/>
      <c r="AR1796" s="71"/>
      <c r="AS1796" s="75"/>
      <c r="AT1796" s="74"/>
      <c r="AU1796" s="73"/>
      <c r="AV1796" s="74"/>
      <c r="AW1796" s="73"/>
      <c r="AX1796" s="73"/>
      <c r="AY1796" s="73"/>
      <c r="AZ1796" s="73"/>
      <c r="BA1796" s="73"/>
      <c r="BB1796" s="73"/>
      <c r="BC1796" s="73"/>
      <c r="BD1796" s="73"/>
      <c r="BE1796" s="73"/>
      <c r="BF1796" s="73"/>
      <c r="BG1796" s="73"/>
      <c r="BH1796" s="73"/>
      <c r="BI1796" s="73"/>
      <c r="BJ1796" s="74"/>
      <c r="BK1796" s="75"/>
    </row>
    <row r="1797" spans="34:63" x14ac:dyDescent="0.25">
      <c r="AH1797" s="69"/>
      <c r="AI1797" s="70"/>
      <c r="AJ1797" s="70"/>
      <c r="AK1797" s="71"/>
      <c r="AL1797" s="70"/>
      <c r="AM1797" s="72"/>
      <c r="AN1797" s="70"/>
      <c r="AO1797" s="70"/>
      <c r="AP1797" s="73"/>
      <c r="AQ1797" s="73"/>
      <c r="AR1797" s="71"/>
      <c r="AS1797" s="73"/>
      <c r="AT1797" s="74"/>
      <c r="AU1797" s="73"/>
      <c r="AV1797" s="74"/>
      <c r="AW1797" s="73"/>
      <c r="AX1797" s="73"/>
      <c r="AY1797" s="73"/>
      <c r="AZ1797" s="73"/>
      <c r="BA1797" s="73"/>
      <c r="BB1797" s="73"/>
      <c r="BC1797" s="73"/>
      <c r="BD1797" s="73"/>
      <c r="BE1797" s="73"/>
      <c r="BF1797" s="73"/>
      <c r="BG1797" s="73"/>
      <c r="BH1797" s="73"/>
      <c r="BI1797" s="73"/>
      <c r="BJ1797" s="74"/>
      <c r="BK1797" s="73"/>
    </row>
    <row r="1798" spans="34:63" x14ac:dyDescent="0.25">
      <c r="AH1798" s="69"/>
      <c r="AI1798" s="70"/>
      <c r="AJ1798" s="70"/>
      <c r="AK1798" s="71"/>
      <c r="AL1798" s="70"/>
      <c r="AM1798" s="72"/>
      <c r="AN1798" s="70"/>
      <c r="AO1798" s="70"/>
      <c r="AP1798" s="73"/>
      <c r="AQ1798" s="73"/>
      <c r="AR1798" s="71"/>
      <c r="AS1798" s="73"/>
      <c r="AT1798" s="74"/>
      <c r="AU1798" s="73"/>
      <c r="AV1798" s="74"/>
      <c r="AW1798" s="75"/>
      <c r="AX1798" s="75"/>
      <c r="AY1798" s="75"/>
      <c r="AZ1798" s="75"/>
      <c r="BA1798" s="73"/>
      <c r="BB1798" s="73"/>
      <c r="BC1798" s="73"/>
      <c r="BD1798" s="73"/>
      <c r="BE1798" s="73"/>
      <c r="BF1798" s="73"/>
      <c r="BG1798" s="73"/>
      <c r="BH1798" s="73"/>
      <c r="BI1798" s="75"/>
      <c r="BJ1798" s="74"/>
      <c r="BK1798" s="73"/>
    </row>
    <row r="1799" spans="34:63" x14ac:dyDescent="0.25">
      <c r="AH1799" s="69"/>
      <c r="AI1799" s="70"/>
      <c r="AJ1799" s="70"/>
      <c r="AK1799" s="71"/>
      <c r="AL1799" s="70"/>
      <c r="AM1799" s="72"/>
      <c r="AN1799" s="70"/>
      <c r="AO1799" s="70"/>
      <c r="AP1799" s="75"/>
      <c r="AQ1799" s="75"/>
      <c r="AR1799" s="71"/>
      <c r="AS1799" s="75"/>
      <c r="AT1799" s="74"/>
      <c r="AU1799" s="73"/>
      <c r="AV1799" s="74"/>
      <c r="AW1799" s="73"/>
      <c r="AX1799" s="73"/>
      <c r="AY1799" s="73"/>
      <c r="AZ1799" s="73"/>
      <c r="BA1799" s="73"/>
      <c r="BB1799" s="73"/>
      <c r="BC1799" s="73"/>
      <c r="BD1799" s="73"/>
      <c r="BE1799" s="73"/>
      <c r="BF1799" s="73"/>
      <c r="BG1799" s="73"/>
      <c r="BH1799" s="73"/>
      <c r="BI1799" s="75"/>
      <c r="BJ1799" s="74"/>
      <c r="BK1799" s="75"/>
    </row>
    <row r="1800" spans="34:63" x14ac:dyDescent="0.25">
      <c r="AH1800" s="69"/>
      <c r="AI1800" s="70"/>
      <c r="AJ1800" s="70"/>
      <c r="AK1800" s="71"/>
      <c r="AL1800" s="70"/>
      <c r="AM1800" s="72"/>
      <c r="AN1800" s="70"/>
      <c r="AO1800" s="70"/>
      <c r="AP1800" s="75"/>
      <c r="AQ1800" s="75"/>
      <c r="AR1800" s="71"/>
      <c r="AS1800" s="75"/>
      <c r="AT1800" s="74"/>
      <c r="AU1800" s="73"/>
      <c r="AV1800" s="74"/>
      <c r="AW1800" s="75"/>
      <c r="AX1800" s="75"/>
      <c r="AY1800" s="75"/>
      <c r="AZ1800" s="75"/>
      <c r="BA1800" s="75"/>
      <c r="BB1800" s="75"/>
      <c r="BC1800" s="73"/>
      <c r="BD1800" s="73"/>
      <c r="BE1800" s="73"/>
      <c r="BF1800" s="73"/>
      <c r="BG1800" s="73"/>
      <c r="BH1800" s="73"/>
      <c r="BI1800" s="75"/>
      <c r="BJ1800" s="74"/>
      <c r="BK1800" s="75"/>
    </row>
    <row r="1801" spans="34:63" x14ac:dyDescent="0.25">
      <c r="AH1801" s="69"/>
      <c r="AI1801" s="70"/>
      <c r="AJ1801" s="70"/>
      <c r="AK1801" s="71"/>
      <c r="AL1801" s="70"/>
      <c r="AM1801" s="72"/>
      <c r="AN1801" s="70"/>
      <c r="AO1801" s="70"/>
      <c r="AP1801" s="75"/>
      <c r="AQ1801" s="75"/>
      <c r="AR1801" s="71"/>
      <c r="AS1801" s="75"/>
      <c r="AT1801" s="74"/>
      <c r="AU1801" s="73"/>
      <c r="AV1801" s="74"/>
      <c r="AW1801" s="73"/>
      <c r="AX1801" s="73"/>
      <c r="AY1801" s="73"/>
      <c r="AZ1801" s="73"/>
      <c r="BA1801" s="73"/>
      <c r="BB1801" s="73"/>
      <c r="BC1801" s="73"/>
      <c r="BD1801" s="73"/>
      <c r="BE1801" s="73"/>
      <c r="BF1801" s="73"/>
      <c r="BG1801" s="73"/>
      <c r="BH1801" s="73"/>
      <c r="BI1801" s="75"/>
      <c r="BJ1801" s="74"/>
      <c r="BK1801" s="75"/>
    </row>
    <row r="1802" spans="34:63" x14ac:dyDescent="0.25">
      <c r="AH1802" s="69"/>
      <c r="AI1802" s="70"/>
      <c r="AJ1802" s="70"/>
      <c r="AK1802" s="71"/>
      <c r="AL1802" s="70"/>
      <c r="AM1802" s="72"/>
      <c r="AN1802" s="70"/>
      <c r="AO1802" s="70"/>
      <c r="AP1802" s="75"/>
      <c r="AQ1802" s="75"/>
      <c r="AR1802" s="71"/>
      <c r="AS1802" s="75"/>
      <c r="AT1802" s="74"/>
      <c r="AU1802" s="73"/>
      <c r="AV1802" s="74"/>
      <c r="AW1802" s="73"/>
      <c r="AX1802" s="73"/>
      <c r="AY1802" s="73"/>
      <c r="AZ1802" s="73"/>
      <c r="BA1802" s="73"/>
      <c r="BB1802" s="73"/>
      <c r="BC1802" s="73"/>
      <c r="BD1802" s="73"/>
      <c r="BE1802" s="73"/>
      <c r="BF1802" s="73"/>
      <c r="BG1802" s="73"/>
      <c r="BH1802" s="73"/>
      <c r="BI1802" s="73"/>
      <c r="BJ1802" s="74"/>
      <c r="BK1802" s="75"/>
    </row>
    <row r="1803" spans="34:63" x14ac:dyDescent="0.25">
      <c r="AH1803" s="69"/>
      <c r="AI1803" s="70"/>
      <c r="AJ1803" s="70"/>
      <c r="AK1803" s="71"/>
      <c r="AL1803" s="70"/>
      <c r="AM1803" s="72"/>
      <c r="AN1803" s="70"/>
      <c r="AO1803" s="70"/>
      <c r="AP1803" s="75"/>
      <c r="AQ1803" s="75"/>
      <c r="AR1803" s="71"/>
      <c r="AS1803" s="75"/>
      <c r="AT1803" s="74"/>
      <c r="AU1803" s="73"/>
      <c r="AV1803" s="74"/>
      <c r="AW1803" s="73"/>
      <c r="AX1803" s="73"/>
      <c r="AY1803" s="73"/>
      <c r="AZ1803" s="73"/>
      <c r="BA1803" s="73"/>
      <c r="BB1803" s="73"/>
      <c r="BC1803" s="73"/>
      <c r="BD1803" s="73"/>
      <c r="BE1803" s="73"/>
      <c r="BF1803" s="73"/>
      <c r="BG1803" s="73"/>
      <c r="BH1803" s="73"/>
      <c r="BI1803" s="73"/>
      <c r="BJ1803" s="74"/>
      <c r="BK1803" s="75"/>
    </row>
    <row r="1804" spans="34:63" x14ac:dyDescent="0.25">
      <c r="AH1804" s="69"/>
      <c r="AI1804" s="70"/>
      <c r="AJ1804" s="70"/>
      <c r="AK1804" s="71"/>
      <c r="AL1804" s="70"/>
      <c r="AM1804" s="72"/>
      <c r="AN1804" s="70"/>
      <c r="AO1804" s="70"/>
      <c r="AP1804" s="73"/>
      <c r="AQ1804" s="73"/>
      <c r="AR1804" s="71"/>
      <c r="AS1804" s="73"/>
      <c r="AT1804" s="74"/>
      <c r="AU1804" s="73"/>
      <c r="AV1804" s="74"/>
      <c r="AW1804" s="73"/>
      <c r="AX1804" s="73"/>
      <c r="AY1804" s="73"/>
      <c r="AZ1804" s="73"/>
      <c r="BA1804" s="73"/>
      <c r="BB1804" s="73"/>
      <c r="BC1804" s="73"/>
      <c r="BD1804" s="73"/>
      <c r="BE1804" s="73"/>
      <c r="BF1804" s="73"/>
      <c r="BG1804" s="73"/>
      <c r="BH1804" s="73"/>
      <c r="BI1804" s="73"/>
      <c r="BJ1804" s="74"/>
      <c r="BK1804" s="73"/>
    </row>
    <row r="1805" spans="34:63" x14ac:dyDescent="0.25">
      <c r="AH1805" s="69"/>
      <c r="AI1805" s="70"/>
      <c r="AJ1805" s="70"/>
      <c r="AK1805" s="71"/>
      <c r="AL1805" s="70"/>
      <c r="AM1805" s="72"/>
      <c r="AN1805" s="70"/>
      <c r="AO1805" s="70"/>
      <c r="AP1805" s="73"/>
      <c r="AQ1805" s="73"/>
      <c r="AR1805" s="71"/>
      <c r="AS1805" s="73"/>
      <c r="AT1805" s="74"/>
      <c r="AU1805" s="73"/>
      <c r="AV1805" s="74"/>
      <c r="AW1805" s="73"/>
      <c r="AX1805" s="73"/>
      <c r="AY1805" s="73"/>
      <c r="AZ1805" s="73"/>
      <c r="BA1805" s="73"/>
      <c r="BB1805" s="73"/>
      <c r="BC1805" s="73"/>
      <c r="BD1805" s="73"/>
      <c r="BE1805" s="73"/>
      <c r="BF1805" s="73"/>
      <c r="BG1805" s="73"/>
      <c r="BH1805" s="73"/>
      <c r="BI1805" s="73"/>
      <c r="BJ1805" s="74"/>
      <c r="BK1805" s="73"/>
    </row>
    <row r="1806" spans="34:63" x14ac:dyDescent="0.25">
      <c r="AH1806" s="69"/>
      <c r="AI1806" s="70"/>
      <c r="AJ1806" s="70"/>
      <c r="AK1806" s="71"/>
      <c r="AL1806" s="70"/>
      <c r="AM1806" s="72"/>
      <c r="AN1806" s="70"/>
      <c r="AO1806" s="70"/>
      <c r="AP1806" s="73"/>
      <c r="AQ1806" s="73"/>
      <c r="AR1806" s="71"/>
      <c r="AS1806" s="73"/>
      <c r="AT1806" s="74"/>
      <c r="AU1806" s="73"/>
      <c r="AV1806" s="74"/>
      <c r="AW1806" s="75"/>
      <c r="AX1806" s="75"/>
      <c r="AY1806" s="75"/>
      <c r="AZ1806" s="75"/>
      <c r="BA1806" s="73"/>
      <c r="BB1806" s="73"/>
      <c r="BC1806" s="73"/>
      <c r="BD1806" s="73"/>
      <c r="BE1806" s="73"/>
      <c r="BF1806" s="73"/>
      <c r="BG1806" s="73"/>
      <c r="BH1806" s="73"/>
      <c r="BI1806" s="75"/>
      <c r="BJ1806" s="74"/>
      <c r="BK1806" s="73"/>
    </row>
    <row r="1807" spans="34:63" x14ac:dyDescent="0.25">
      <c r="AH1807" s="69"/>
      <c r="AI1807" s="70"/>
      <c r="AJ1807" s="70"/>
      <c r="AK1807" s="71"/>
      <c r="AL1807" s="70"/>
      <c r="AM1807" s="72"/>
      <c r="AN1807" s="70"/>
      <c r="AO1807" s="70"/>
      <c r="AP1807" s="73"/>
      <c r="AQ1807" s="75"/>
      <c r="AR1807" s="71"/>
      <c r="AS1807" s="75"/>
      <c r="AT1807" s="74"/>
      <c r="AU1807" s="73"/>
      <c r="AV1807" s="74"/>
      <c r="AW1807" s="75"/>
      <c r="AX1807" s="75"/>
      <c r="AY1807" s="75"/>
      <c r="AZ1807" s="75"/>
      <c r="BA1807" s="73"/>
      <c r="BB1807" s="73"/>
      <c r="BC1807" s="73"/>
      <c r="BD1807" s="73"/>
      <c r="BE1807" s="73"/>
      <c r="BF1807" s="73"/>
      <c r="BG1807" s="73"/>
      <c r="BH1807" s="73"/>
      <c r="BI1807" s="75"/>
      <c r="BJ1807" s="74"/>
      <c r="BK1807" s="75"/>
    </row>
    <row r="1808" spans="34:63" x14ac:dyDescent="0.25">
      <c r="AH1808" s="69"/>
      <c r="AI1808" s="70"/>
      <c r="AJ1808" s="70"/>
      <c r="AK1808" s="71"/>
      <c r="AL1808" s="70"/>
      <c r="AM1808" s="72"/>
      <c r="AN1808" s="70"/>
      <c r="AO1808" s="70"/>
      <c r="AP1808" s="73"/>
      <c r="AQ1808" s="73"/>
      <c r="AR1808" s="71"/>
      <c r="AS1808" s="73"/>
      <c r="AT1808" s="74"/>
      <c r="AU1808" s="73"/>
      <c r="AV1808" s="74"/>
      <c r="AW1808" s="73"/>
      <c r="AX1808" s="73"/>
      <c r="AY1808" s="73"/>
      <c r="AZ1808" s="73"/>
      <c r="BA1808" s="73"/>
      <c r="BB1808" s="73"/>
      <c r="BC1808" s="73"/>
      <c r="BD1808" s="73"/>
      <c r="BE1808" s="73"/>
      <c r="BF1808" s="73"/>
      <c r="BG1808" s="73"/>
      <c r="BH1808" s="73"/>
      <c r="BI1808" s="73"/>
      <c r="BJ1808" s="74"/>
      <c r="BK1808" s="73"/>
    </row>
    <row r="1809" spans="34:63" x14ac:dyDescent="0.25">
      <c r="AH1809" s="69"/>
      <c r="AI1809" s="70"/>
      <c r="AJ1809" s="70"/>
      <c r="AK1809" s="71"/>
      <c r="AL1809" s="70"/>
      <c r="AM1809" s="72"/>
      <c r="AN1809" s="70"/>
      <c r="AO1809" s="70"/>
      <c r="AP1809" s="73"/>
      <c r="AQ1809" s="75"/>
      <c r="AR1809" s="71"/>
      <c r="AS1809" s="75"/>
      <c r="AT1809" s="74"/>
      <c r="AU1809" s="73"/>
      <c r="AV1809" s="74"/>
      <c r="AW1809" s="73"/>
      <c r="AX1809" s="73"/>
      <c r="AY1809" s="73"/>
      <c r="AZ1809" s="73"/>
      <c r="BA1809" s="73"/>
      <c r="BB1809" s="73"/>
      <c r="BC1809" s="73"/>
      <c r="BD1809" s="73"/>
      <c r="BE1809" s="73"/>
      <c r="BF1809" s="73"/>
      <c r="BG1809" s="73"/>
      <c r="BH1809" s="73"/>
      <c r="BI1809" s="73"/>
      <c r="BJ1809" s="74"/>
      <c r="BK1809" s="75"/>
    </row>
    <row r="1810" spans="34:63" x14ac:dyDescent="0.25">
      <c r="AH1810" s="69"/>
      <c r="AI1810" s="70"/>
      <c r="AJ1810" s="70"/>
      <c r="AK1810" s="71"/>
      <c r="AL1810" s="70"/>
      <c r="AM1810" s="72"/>
      <c r="AN1810" s="70"/>
      <c r="AO1810" s="70"/>
      <c r="AP1810" s="73"/>
      <c r="AQ1810" s="75"/>
      <c r="AR1810" s="71"/>
      <c r="AS1810" s="75"/>
      <c r="AT1810" s="74"/>
      <c r="AU1810" s="73"/>
      <c r="AV1810" s="74"/>
      <c r="AW1810" s="75"/>
      <c r="AX1810" s="75"/>
      <c r="AY1810" s="75"/>
      <c r="AZ1810" s="75"/>
      <c r="BA1810" s="73"/>
      <c r="BB1810" s="73"/>
      <c r="BC1810" s="73"/>
      <c r="BD1810" s="73"/>
      <c r="BE1810" s="73"/>
      <c r="BF1810" s="73"/>
      <c r="BG1810" s="73"/>
      <c r="BH1810" s="73"/>
      <c r="BI1810" s="75"/>
      <c r="BJ1810" s="74"/>
      <c r="BK1810" s="75"/>
    </row>
    <row r="1811" spans="34:63" x14ac:dyDescent="0.25">
      <c r="AH1811" s="69"/>
      <c r="AI1811" s="70"/>
      <c r="AJ1811" s="70"/>
      <c r="AK1811" s="71"/>
      <c r="AL1811" s="70"/>
      <c r="AM1811" s="72"/>
      <c r="AN1811" s="70"/>
      <c r="AO1811" s="70"/>
      <c r="AP1811" s="73"/>
      <c r="AQ1811" s="73"/>
      <c r="AR1811" s="71"/>
      <c r="AS1811" s="73"/>
      <c r="AT1811" s="74"/>
      <c r="AU1811" s="73"/>
      <c r="AV1811" s="74"/>
      <c r="AW1811" s="75"/>
      <c r="AX1811" s="75"/>
      <c r="AY1811" s="75"/>
      <c r="AZ1811" s="75"/>
      <c r="BA1811" s="73"/>
      <c r="BB1811" s="73"/>
      <c r="BC1811" s="73"/>
      <c r="BD1811" s="73"/>
      <c r="BE1811" s="73"/>
      <c r="BF1811" s="73"/>
      <c r="BG1811" s="73"/>
      <c r="BH1811" s="73"/>
      <c r="BI1811" s="75"/>
      <c r="BJ1811" s="74"/>
      <c r="BK1811" s="73"/>
    </row>
    <row r="1812" spans="34:63" x14ac:dyDescent="0.25">
      <c r="AH1812" s="69"/>
      <c r="AI1812" s="70"/>
      <c r="AJ1812" s="70"/>
      <c r="AK1812" s="71"/>
      <c r="AL1812" s="70"/>
      <c r="AM1812" s="72"/>
      <c r="AN1812" s="70"/>
      <c r="AO1812" s="70"/>
      <c r="AP1812" s="73"/>
      <c r="AQ1812" s="75"/>
      <c r="AR1812" s="71"/>
      <c r="AS1812" s="75"/>
      <c r="AT1812" s="74"/>
      <c r="AU1812" s="73"/>
      <c r="AV1812" s="74"/>
      <c r="AW1812" s="73"/>
      <c r="AX1812" s="73"/>
      <c r="AY1812" s="73"/>
      <c r="AZ1812" s="73"/>
      <c r="BA1812" s="73"/>
      <c r="BB1812" s="73"/>
      <c r="BC1812" s="73"/>
      <c r="BD1812" s="73"/>
      <c r="BE1812" s="73"/>
      <c r="BF1812" s="73"/>
      <c r="BG1812" s="73"/>
      <c r="BH1812" s="73"/>
      <c r="BI1812" s="75"/>
      <c r="BJ1812" s="74"/>
      <c r="BK1812" s="75"/>
    </row>
    <row r="1813" spans="34:63" x14ac:dyDescent="0.25">
      <c r="AH1813" s="69"/>
      <c r="AI1813" s="70"/>
      <c r="AJ1813" s="70"/>
      <c r="AK1813" s="77"/>
      <c r="AL1813" s="70"/>
      <c r="AM1813" s="72"/>
      <c r="AN1813" s="70"/>
      <c r="AO1813" s="70"/>
      <c r="AP1813" s="73"/>
      <c r="AQ1813" s="73"/>
      <c r="AR1813" s="71"/>
      <c r="AS1813" s="73"/>
      <c r="AT1813" s="74"/>
      <c r="AU1813" s="73"/>
      <c r="AV1813" s="74"/>
      <c r="AW1813" s="73"/>
      <c r="AX1813" s="73"/>
      <c r="AY1813" s="73"/>
      <c r="AZ1813" s="73"/>
      <c r="BA1813" s="73"/>
      <c r="BB1813" s="73"/>
      <c r="BC1813" s="73"/>
      <c r="BD1813" s="73"/>
      <c r="BE1813" s="73"/>
      <c r="BF1813" s="73"/>
      <c r="BG1813" s="73"/>
      <c r="BH1813" s="73"/>
      <c r="BI1813" s="73"/>
      <c r="BJ1813" s="76"/>
      <c r="BK1813" s="73"/>
    </row>
    <row r="1814" spans="34:63" x14ac:dyDescent="0.25">
      <c r="AH1814" s="69"/>
      <c r="AI1814" s="70"/>
      <c r="AJ1814" s="70"/>
      <c r="AK1814" s="71"/>
      <c r="AL1814" s="70"/>
      <c r="AM1814" s="72"/>
      <c r="AN1814" s="70"/>
      <c r="AO1814" s="70"/>
      <c r="AP1814" s="75"/>
      <c r="AQ1814" s="75"/>
      <c r="AR1814" s="71"/>
      <c r="AS1814" s="75"/>
      <c r="AT1814" s="74"/>
      <c r="AU1814" s="73"/>
      <c r="AV1814" s="74"/>
      <c r="AW1814" s="75"/>
      <c r="AX1814" s="75"/>
      <c r="AY1814" s="75"/>
      <c r="AZ1814" s="75"/>
      <c r="BA1814" s="73"/>
      <c r="BB1814" s="73"/>
      <c r="BC1814" s="73"/>
      <c r="BD1814" s="73"/>
      <c r="BE1814" s="73"/>
      <c r="BF1814" s="73"/>
      <c r="BG1814" s="73"/>
      <c r="BH1814" s="73"/>
      <c r="BI1814" s="75"/>
      <c r="BJ1814" s="74"/>
      <c r="BK1814" s="75"/>
    </row>
    <row r="1815" spans="34:63" x14ac:dyDescent="0.25">
      <c r="AH1815" s="69"/>
      <c r="AI1815" s="70"/>
      <c r="AJ1815" s="70"/>
      <c r="AK1815" s="71"/>
      <c r="AL1815" s="70"/>
      <c r="AM1815" s="72"/>
      <c r="AN1815" s="70"/>
      <c r="AO1815" s="70"/>
      <c r="AP1815" s="73"/>
      <c r="AQ1815" s="75"/>
      <c r="AR1815" s="71"/>
      <c r="AS1815" s="75"/>
      <c r="AT1815" s="74"/>
      <c r="AU1815" s="73"/>
      <c r="AV1815" s="74"/>
      <c r="AW1815" s="73"/>
      <c r="AX1815" s="73"/>
      <c r="AY1815" s="73"/>
      <c r="AZ1815" s="73"/>
      <c r="BA1815" s="73"/>
      <c r="BB1815" s="73"/>
      <c r="BC1815" s="73"/>
      <c r="BD1815" s="73"/>
      <c r="BE1815" s="73"/>
      <c r="BF1815" s="73"/>
      <c r="BG1815" s="73"/>
      <c r="BH1815" s="73"/>
      <c r="BI1815" s="75"/>
      <c r="BJ1815" s="74"/>
      <c r="BK1815" s="75"/>
    </row>
    <row r="1816" spans="34:63" x14ac:dyDescent="0.25">
      <c r="AH1816" s="69"/>
      <c r="AI1816" s="70"/>
      <c r="AJ1816" s="70"/>
      <c r="AK1816" s="71"/>
      <c r="AL1816" s="70"/>
      <c r="AM1816" s="72"/>
      <c r="AN1816" s="70"/>
      <c r="AO1816" s="70"/>
      <c r="AP1816" s="73"/>
      <c r="AQ1816" s="73"/>
      <c r="AR1816" s="71"/>
      <c r="AS1816" s="73"/>
      <c r="AT1816" s="74"/>
      <c r="AU1816" s="73"/>
      <c r="AV1816" s="74"/>
      <c r="AW1816" s="73"/>
      <c r="AX1816" s="73"/>
      <c r="AY1816" s="73"/>
      <c r="AZ1816" s="73"/>
      <c r="BA1816" s="73"/>
      <c r="BB1816" s="73"/>
      <c r="BC1816" s="73"/>
      <c r="BD1816" s="73"/>
      <c r="BE1816" s="73"/>
      <c r="BF1816" s="73"/>
      <c r="BG1816" s="73"/>
      <c r="BH1816" s="73"/>
      <c r="BI1816" s="73"/>
      <c r="BJ1816" s="74"/>
      <c r="BK1816" s="73"/>
    </row>
    <row r="1817" spans="34:63" x14ac:dyDescent="0.25">
      <c r="AH1817" s="69"/>
      <c r="AI1817" s="70"/>
      <c r="AJ1817" s="70"/>
      <c r="AK1817" s="71"/>
      <c r="AL1817" s="70"/>
      <c r="AM1817" s="72"/>
      <c r="AN1817" s="70"/>
      <c r="AO1817" s="70"/>
      <c r="AP1817" s="73"/>
      <c r="AQ1817" s="73"/>
      <c r="AR1817" s="71"/>
      <c r="AS1817" s="73"/>
      <c r="AT1817" s="74"/>
      <c r="AU1817" s="73"/>
      <c r="AV1817" s="74"/>
      <c r="AW1817" s="73"/>
      <c r="AX1817" s="73"/>
      <c r="AY1817" s="73"/>
      <c r="AZ1817" s="73"/>
      <c r="BA1817" s="73"/>
      <c r="BB1817" s="73"/>
      <c r="BC1817" s="73"/>
      <c r="BD1817" s="73"/>
      <c r="BE1817" s="73"/>
      <c r="BF1817" s="73"/>
      <c r="BG1817" s="73"/>
      <c r="BH1817" s="73"/>
      <c r="BI1817" s="73"/>
      <c r="BJ1817" s="74"/>
      <c r="BK1817" s="73"/>
    </row>
    <row r="1818" spans="34:63" x14ac:dyDescent="0.25">
      <c r="AH1818" s="69"/>
      <c r="AI1818" s="70"/>
      <c r="AJ1818" s="70"/>
      <c r="AK1818" s="77"/>
      <c r="AL1818" s="70"/>
      <c r="AM1818" s="72"/>
      <c r="AN1818" s="70"/>
      <c r="AO1818" s="70"/>
      <c r="AP1818" s="73"/>
      <c r="AQ1818" s="73"/>
      <c r="AR1818" s="71"/>
      <c r="AS1818" s="73"/>
      <c r="AT1818" s="74"/>
      <c r="AU1818" s="73"/>
      <c r="AV1818" s="74"/>
      <c r="AW1818" s="73"/>
      <c r="AX1818" s="73"/>
      <c r="AY1818" s="73"/>
      <c r="AZ1818" s="73"/>
      <c r="BA1818" s="73"/>
      <c r="BB1818" s="73"/>
      <c r="BC1818" s="73"/>
      <c r="BD1818" s="73"/>
      <c r="BE1818" s="73"/>
      <c r="BF1818" s="73"/>
      <c r="BG1818" s="73"/>
      <c r="BH1818" s="73"/>
      <c r="BI1818" s="73"/>
      <c r="BJ1818" s="76"/>
      <c r="BK1818" s="73"/>
    </row>
    <row r="1819" spans="34:63" x14ac:dyDescent="0.25">
      <c r="AH1819" s="69"/>
      <c r="AI1819" s="70"/>
      <c r="AJ1819" s="70"/>
      <c r="AK1819" s="71"/>
      <c r="AL1819" s="70"/>
      <c r="AM1819" s="72"/>
      <c r="AN1819" s="70"/>
      <c r="AO1819" s="70"/>
      <c r="AP1819" s="73"/>
      <c r="AQ1819" s="75"/>
      <c r="AR1819" s="71"/>
      <c r="AS1819" s="75"/>
      <c r="AT1819" s="74"/>
      <c r="AU1819" s="73"/>
      <c r="AV1819" s="74"/>
      <c r="AW1819" s="75"/>
      <c r="AX1819" s="75"/>
      <c r="AY1819" s="75"/>
      <c r="AZ1819" s="75"/>
      <c r="BA1819" s="73"/>
      <c r="BB1819" s="73"/>
      <c r="BC1819" s="73"/>
      <c r="BD1819" s="73"/>
      <c r="BE1819" s="73"/>
      <c r="BF1819" s="73"/>
      <c r="BG1819" s="73"/>
      <c r="BH1819" s="73"/>
      <c r="BI1819" s="75"/>
      <c r="BJ1819" s="74"/>
      <c r="BK1819" s="75"/>
    </row>
    <row r="1820" spans="34:63" x14ac:dyDescent="0.25">
      <c r="AH1820" s="69"/>
      <c r="AI1820" s="70"/>
      <c r="AJ1820" s="70"/>
      <c r="AK1820" s="71"/>
      <c r="AL1820" s="70"/>
      <c r="AM1820" s="72"/>
      <c r="AN1820" s="70"/>
      <c r="AO1820" s="70"/>
      <c r="AP1820" s="73"/>
      <c r="AQ1820" s="75"/>
      <c r="AR1820" s="71"/>
      <c r="AS1820" s="75"/>
      <c r="AT1820" s="74"/>
      <c r="AU1820" s="73"/>
      <c r="AV1820" s="74"/>
      <c r="AW1820" s="75"/>
      <c r="AX1820" s="75"/>
      <c r="AY1820" s="75"/>
      <c r="AZ1820" s="75"/>
      <c r="BA1820" s="73"/>
      <c r="BB1820" s="73"/>
      <c r="BC1820" s="73"/>
      <c r="BD1820" s="73"/>
      <c r="BE1820" s="73"/>
      <c r="BF1820" s="73"/>
      <c r="BG1820" s="73"/>
      <c r="BH1820" s="73"/>
      <c r="BI1820" s="75"/>
      <c r="BJ1820" s="74"/>
      <c r="BK1820" s="75"/>
    </row>
    <row r="1821" spans="34:63" x14ac:dyDescent="0.25">
      <c r="AH1821" s="69"/>
      <c r="AI1821" s="70"/>
      <c r="AJ1821" s="70"/>
      <c r="AK1821" s="71"/>
      <c r="AL1821" s="70"/>
      <c r="AM1821" s="72"/>
      <c r="AN1821" s="70"/>
      <c r="AO1821" s="70"/>
      <c r="AP1821" s="75"/>
      <c r="AQ1821" s="75"/>
      <c r="AR1821" s="71"/>
      <c r="AS1821" s="75"/>
      <c r="AT1821" s="74"/>
      <c r="AU1821" s="73"/>
      <c r="AV1821" s="74"/>
      <c r="AW1821" s="73"/>
      <c r="AX1821" s="73"/>
      <c r="AY1821" s="73"/>
      <c r="AZ1821" s="73"/>
      <c r="BA1821" s="73"/>
      <c r="BB1821" s="73"/>
      <c r="BC1821" s="73"/>
      <c r="BD1821" s="73"/>
      <c r="BE1821" s="73"/>
      <c r="BF1821" s="73"/>
      <c r="BG1821" s="73"/>
      <c r="BH1821" s="73"/>
      <c r="BI1821" s="73"/>
      <c r="BJ1821" s="74"/>
      <c r="BK1821" s="75"/>
    </row>
    <row r="1822" spans="34:63" x14ac:dyDescent="0.25">
      <c r="AH1822" s="69"/>
      <c r="AI1822" s="70"/>
      <c r="AJ1822" s="70"/>
      <c r="AK1822" s="71"/>
      <c r="AL1822" s="70"/>
      <c r="AM1822" s="72"/>
      <c r="AN1822" s="70"/>
      <c r="AO1822" s="70"/>
      <c r="AP1822" s="75"/>
      <c r="AQ1822" s="75"/>
      <c r="AR1822" s="71"/>
      <c r="AS1822" s="75"/>
      <c r="AT1822" s="74"/>
      <c r="AU1822" s="73"/>
      <c r="AV1822" s="74"/>
      <c r="AW1822" s="75"/>
      <c r="AX1822" s="75"/>
      <c r="AY1822" s="75"/>
      <c r="AZ1822" s="75"/>
      <c r="BA1822" s="73"/>
      <c r="BB1822" s="73"/>
      <c r="BC1822" s="73"/>
      <c r="BD1822" s="73"/>
      <c r="BE1822" s="73"/>
      <c r="BF1822" s="73"/>
      <c r="BG1822" s="73"/>
      <c r="BH1822" s="73"/>
      <c r="BI1822" s="75"/>
      <c r="BJ1822" s="74"/>
      <c r="BK1822" s="75"/>
    </row>
    <row r="1823" spans="34:63" x14ac:dyDescent="0.25">
      <c r="AH1823" s="69"/>
      <c r="AI1823" s="70"/>
      <c r="AJ1823" s="70"/>
      <c r="AK1823" s="71"/>
      <c r="AL1823" s="70"/>
      <c r="AM1823" s="72"/>
      <c r="AN1823" s="70"/>
      <c r="AO1823" s="70"/>
      <c r="AP1823" s="75"/>
      <c r="AQ1823" s="73"/>
      <c r="AR1823" s="71"/>
      <c r="AS1823" s="73"/>
      <c r="AT1823" s="74"/>
      <c r="AU1823" s="73"/>
      <c r="AV1823" s="74"/>
      <c r="AW1823" s="73"/>
      <c r="AX1823" s="73"/>
      <c r="AY1823" s="73"/>
      <c r="AZ1823" s="73"/>
      <c r="BA1823" s="73"/>
      <c r="BB1823" s="73"/>
      <c r="BC1823" s="73"/>
      <c r="BD1823" s="73"/>
      <c r="BE1823" s="73"/>
      <c r="BF1823" s="73"/>
      <c r="BG1823" s="73"/>
      <c r="BH1823" s="73"/>
      <c r="BI1823" s="73"/>
      <c r="BJ1823" s="74"/>
      <c r="BK1823" s="73"/>
    </row>
    <row r="1824" spans="34:63" x14ac:dyDescent="0.25">
      <c r="AH1824" s="69"/>
      <c r="AI1824" s="70"/>
      <c r="AJ1824" s="70"/>
      <c r="AK1824" s="71"/>
      <c r="AL1824" s="70"/>
      <c r="AM1824" s="72"/>
      <c r="AN1824" s="70"/>
      <c r="AO1824" s="70"/>
      <c r="AP1824" s="75"/>
      <c r="AQ1824" s="75"/>
      <c r="AR1824" s="71"/>
      <c r="AS1824" s="75"/>
      <c r="AT1824" s="74"/>
      <c r="AU1824" s="73"/>
      <c r="AV1824" s="74"/>
      <c r="AW1824" s="73"/>
      <c r="AX1824" s="73"/>
      <c r="AY1824" s="73"/>
      <c r="AZ1824" s="73"/>
      <c r="BA1824" s="73"/>
      <c r="BB1824" s="73"/>
      <c r="BC1824" s="73"/>
      <c r="BD1824" s="73"/>
      <c r="BE1824" s="73"/>
      <c r="BF1824" s="73"/>
      <c r="BG1824" s="73"/>
      <c r="BH1824" s="73"/>
      <c r="BI1824" s="75"/>
      <c r="BJ1824" s="74"/>
      <c r="BK1824" s="75"/>
    </row>
    <row r="1825" spans="34:63" x14ac:dyDescent="0.25">
      <c r="AH1825" s="69"/>
      <c r="AI1825" s="70"/>
      <c r="AJ1825" s="70"/>
      <c r="AK1825" s="71"/>
      <c r="AL1825" s="70"/>
      <c r="AM1825" s="72"/>
      <c r="AN1825" s="70"/>
      <c r="AO1825" s="70"/>
      <c r="AP1825" s="73"/>
      <c r="AQ1825" s="73"/>
      <c r="AR1825" s="71"/>
      <c r="AS1825" s="73"/>
      <c r="AT1825" s="74"/>
      <c r="AU1825" s="73"/>
      <c r="AV1825" s="74"/>
      <c r="AW1825" s="73"/>
      <c r="AX1825" s="73"/>
      <c r="AY1825" s="73"/>
      <c r="AZ1825" s="73"/>
      <c r="BA1825" s="73"/>
      <c r="BB1825" s="73"/>
      <c r="BC1825" s="73"/>
      <c r="BD1825" s="73"/>
      <c r="BE1825" s="73"/>
      <c r="BF1825" s="73"/>
      <c r="BG1825" s="73"/>
      <c r="BH1825" s="73"/>
      <c r="BI1825" s="73"/>
      <c r="BJ1825" s="74"/>
      <c r="BK1825" s="73"/>
    </row>
    <row r="1826" spans="34:63" x14ac:dyDescent="0.25">
      <c r="AH1826" s="69"/>
      <c r="AI1826" s="70"/>
      <c r="AJ1826" s="70"/>
      <c r="AK1826" s="71"/>
      <c r="AL1826" s="70"/>
      <c r="AM1826" s="72"/>
      <c r="AN1826" s="70"/>
      <c r="AO1826" s="70"/>
      <c r="AP1826" s="75"/>
      <c r="AQ1826" s="75"/>
      <c r="AR1826" s="71"/>
      <c r="AS1826" s="75"/>
      <c r="AT1826" s="74"/>
      <c r="AU1826" s="73"/>
      <c r="AV1826" s="74"/>
      <c r="AW1826" s="73"/>
      <c r="AX1826" s="73"/>
      <c r="AY1826" s="73"/>
      <c r="AZ1826" s="73"/>
      <c r="BA1826" s="73"/>
      <c r="BB1826" s="73"/>
      <c r="BC1826" s="73"/>
      <c r="BD1826" s="73"/>
      <c r="BE1826" s="73"/>
      <c r="BF1826" s="73"/>
      <c r="BG1826" s="73"/>
      <c r="BH1826" s="73"/>
      <c r="BI1826" s="75"/>
      <c r="BJ1826" s="74"/>
      <c r="BK1826" s="75"/>
    </row>
    <row r="1827" spans="34:63" x14ac:dyDescent="0.25">
      <c r="AH1827" s="69"/>
      <c r="AI1827" s="70"/>
      <c r="AJ1827" s="70"/>
      <c r="AK1827" s="71"/>
      <c r="AL1827" s="70"/>
      <c r="AM1827" s="72"/>
      <c r="AN1827" s="70"/>
      <c r="AO1827" s="70"/>
      <c r="AP1827" s="75"/>
      <c r="AQ1827" s="73"/>
      <c r="AR1827" s="71"/>
      <c r="AS1827" s="75"/>
      <c r="AT1827" s="74"/>
      <c r="AU1827" s="73"/>
      <c r="AV1827" s="74"/>
      <c r="AW1827" s="73"/>
      <c r="AX1827" s="73"/>
      <c r="AY1827" s="73"/>
      <c r="AZ1827" s="73"/>
      <c r="BA1827" s="73"/>
      <c r="BB1827" s="73"/>
      <c r="BC1827" s="73"/>
      <c r="BD1827" s="73"/>
      <c r="BE1827" s="73"/>
      <c r="BF1827" s="73"/>
      <c r="BG1827" s="73"/>
      <c r="BH1827" s="73"/>
      <c r="BI1827" s="73"/>
      <c r="BJ1827" s="74"/>
      <c r="BK1827" s="75"/>
    </row>
    <row r="1828" spans="34:63" x14ac:dyDescent="0.25">
      <c r="AH1828" s="69"/>
      <c r="AI1828" s="70"/>
      <c r="AJ1828" s="70"/>
      <c r="AK1828" s="71"/>
      <c r="AL1828" s="70"/>
      <c r="AM1828" s="72"/>
      <c r="AN1828" s="70"/>
      <c r="AO1828" s="70"/>
      <c r="AP1828" s="75"/>
      <c r="AQ1828" s="73"/>
      <c r="AR1828" s="71"/>
      <c r="AS1828" s="75"/>
      <c r="AT1828" s="74"/>
      <c r="AU1828" s="73"/>
      <c r="AV1828" s="74"/>
      <c r="AW1828" s="73"/>
      <c r="AX1828" s="73"/>
      <c r="AY1828" s="73"/>
      <c r="AZ1828" s="73"/>
      <c r="BA1828" s="73"/>
      <c r="BB1828" s="73"/>
      <c r="BC1828" s="73"/>
      <c r="BD1828" s="73"/>
      <c r="BE1828" s="73"/>
      <c r="BF1828" s="73"/>
      <c r="BG1828" s="73"/>
      <c r="BH1828" s="73"/>
      <c r="BI1828" s="73"/>
      <c r="BJ1828" s="74"/>
      <c r="BK1828" s="75"/>
    </row>
    <row r="1829" spans="34:63" x14ac:dyDescent="0.25">
      <c r="AH1829" s="69"/>
      <c r="AI1829" s="70"/>
      <c r="AJ1829" s="70"/>
      <c r="AK1829" s="71"/>
      <c r="AL1829" s="70"/>
      <c r="AM1829" s="72"/>
      <c r="AN1829" s="70"/>
      <c r="AO1829" s="70"/>
      <c r="AP1829" s="75"/>
      <c r="AQ1829" s="73"/>
      <c r="AR1829" s="71"/>
      <c r="AS1829" s="73"/>
      <c r="AT1829" s="74"/>
      <c r="AU1829" s="73"/>
      <c r="AV1829" s="74"/>
      <c r="AW1829" s="73"/>
      <c r="AX1829" s="73"/>
      <c r="AY1829" s="73"/>
      <c r="AZ1829" s="73"/>
      <c r="BA1829" s="73"/>
      <c r="BB1829" s="73"/>
      <c r="BC1829" s="73"/>
      <c r="BD1829" s="73"/>
      <c r="BE1829" s="73"/>
      <c r="BF1829" s="73"/>
      <c r="BG1829" s="73"/>
      <c r="BH1829" s="73"/>
      <c r="BI1829" s="73"/>
      <c r="BJ1829" s="74"/>
      <c r="BK1829" s="73"/>
    </row>
    <row r="1830" spans="34:63" x14ac:dyDescent="0.25">
      <c r="AH1830" s="69"/>
      <c r="AI1830" s="70"/>
      <c r="AJ1830" s="70"/>
      <c r="AK1830" s="71"/>
      <c r="AL1830" s="70"/>
      <c r="AM1830" s="72"/>
      <c r="AN1830" s="70"/>
      <c r="AO1830" s="70"/>
      <c r="AP1830" s="73"/>
      <c r="AQ1830" s="73"/>
      <c r="AR1830" s="71"/>
      <c r="AS1830" s="73"/>
      <c r="AT1830" s="74"/>
      <c r="AU1830" s="73"/>
      <c r="AV1830" s="74"/>
      <c r="AW1830" s="73"/>
      <c r="AX1830" s="73"/>
      <c r="AY1830" s="73"/>
      <c r="AZ1830" s="73"/>
      <c r="BA1830" s="73"/>
      <c r="BB1830" s="73"/>
      <c r="BC1830" s="73"/>
      <c r="BD1830" s="73"/>
      <c r="BE1830" s="73"/>
      <c r="BF1830" s="73"/>
      <c r="BG1830" s="73"/>
      <c r="BH1830" s="73"/>
      <c r="BI1830" s="73"/>
      <c r="BJ1830" s="74"/>
      <c r="BK1830" s="73"/>
    </row>
    <row r="1831" spans="34:63" x14ac:dyDescent="0.25">
      <c r="AH1831" s="69"/>
      <c r="AI1831" s="70"/>
      <c r="AJ1831" s="70"/>
      <c r="AK1831" s="71"/>
      <c r="AL1831" s="70"/>
      <c r="AM1831" s="72"/>
      <c r="AN1831" s="70"/>
      <c r="AO1831" s="70"/>
      <c r="AP1831" s="75"/>
      <c r="AQ1831" s="75"/>
      <c r="AR1831" s="71"/>
      <c r="AS1831" s="75"/>
      <c r="AT1831" s="74"/>
      <c r="AU1831" s="73"/>
      <c r="AV1831" s="74"/>
      <c r="AW1831" s="75"/>
      <c r="AX1831" s="75"/>
      <c r="AY1831" s="75"/>
      <c r="AZ1831" s="75"/>
      <c r="BA1831" s="75"/>
      <c r="BB1831" s="75"/>
      <c r="BC1831" s="73"/>
      <c r="BD1831" s="73"/>
      <c r="BE1831" s="73"/>
      <c r="BF1831" s="73"/>
      <c r="BG1831" s="73"/>
      <c r="BH1831" s="73"/>
      <c r="BI1831" s="75"/>
      <c r="BJ1831" s="74"/>
      <c r="BK1831" s="75"/>
    </row>
    <row r="1832" spans="34:63" x14ac:dyDescent="0.25">
      <c r="AH1832" s="69"/>
      <c r="AI1832" s="70"/>
      <c r="AJ1832" s="70"/>
      <c r="AK1832" s="71"/>
      <c r="AL1832" s="70"/>
      <c r="AM1832" s="72"/>
      <c r="AN1832" s="70"/>
      <c r="AO1832" s="70"/>
      <c r="AP1832" s="75"/>
      <c r="AQ1832" s="75"/>
      <c r="AR1832" s="71"/>
      <c r="AS1832" s="75"/>
      <c r="AT1832" s="74"/>
      <c r="AU1832" s="73"/>
      <c r="AV1832" s="74"/>
      <c r="AW1832" s="75"/>
      <c r="AX1832" s="75"/>
      <c r="AY1832" s="75"/>
      <c r="AZ1832" s="75"/>
      <c r="BA1832" s="73"/>
      <c r="BB1832" s="73"/>
      <c r="BC1832" s="73"/>
      <c r="BD1832" s="73"/>
      <c r="BE1832" s="73"/>
      <c r="BF1832" s="73"/>
      <c r="BG1832" s="73"/>
      <c r="BH1832" s="73"/>
      <c r="BI1832" s="75"/>
      <c r="BJ1832" s="74"/>
      <c r="BK1832" s="75"/>
    </row>
    <row r="1833" spans="34:63" x14ac:dyDescent="0.25">
      <c r="AH1833" s="69"/>
      <c r="AI1833" s="70"/>
      <c r="AJ1833" s="70"/>
      <c r="AK1833" s="71"/>
      <c r="AL1833" s="70"/>
      <c r="AM1833" s="72"/>
      <c r="AN1833" s="70"/>
      <c r="AO1833" s="70"/>
      <c r="AP1833" s="75"/>
      <c r="AQ1833" s="75"/>
      <c r="AR1833" s="71"/>
      <c r="AS1833" s="75"/>
      <c r="AT1833" s="74"/>
      <c r="AU1833" s="73"/>
      <c r="AV1833" s="74"/>
      <c r="AW1833" s="75"/>
      <c r="AX1833" s="75"/>
      <c r="AY1833" s="75"/>
      <c r="AZ1833" s="75"/>
      <c r="BA1833" s="73"/>
      <c r="BB1833" s="73"/>
      <c r="BC1833" s="73"/>
      <c r="BD1833" s="73"/>
      <c r="BE1833" s="73"/>
      <c r="BF1833" s="73"/>
      <c r="BG1833" s="73"/>
      <c r="BH1833" s="73"/>
      <c r="BI1833" s="75"/>
      <c r="BJ1833" s="74"/>
      <c r="BK1833" s="75"/>
    </row>
    <row r="1834" spans="34:63" x14ac:dyDescent="0.25">
      <c r="AH1834" s="69"/>
      <c r="AI1834" s="70"/>
      <c r="AJ1834" s="70"/>
      <c r="AK1834" s="71"/>
      <c r="AL1834" s="70"/>
      <c r="AM1834" s="72"/>
      <c r="AN1834" s="70"/>
      <c r="AO1834" s="70"/>
      <c r="AP1834" s="75"/>
      <c r="AQ1834" s="75"/>
      <c r="AR1834" s="71"/>
      <c r="AS1834" s="75"/>
      <c r="AT1834" s="74"/>
      <c r="AU1834" s="73"/>
      <c r="AV1834" s="74"/>
      <c r="AW1834" s="75"/>
      <c r="AX1834" s="75"/>
      <c r="AY1834" s="75"/>
      <c r="AZ1834" s="75"/>
      <c r="BA1834" s="73"/>
      <c r="BB1834" s="73"/>
      <c r="BC1834" s="73"/>
      <c r="BD1834" s="73"/>
      <c r="BE1834" s="73"/>
      <c r="BF1834" s="73"/>
      <c r="BG1834" s="73"/>
      <c r="BH1834" s="73"/>
      <c r="BI1834" s="75"/>
      <c r="BJ1834" s="74"/>
      <c r="BK1834" s="75"/>
    </row>
    <row r="1835" spans="34:63" x14ac:dyDescent="0.25">
      <c r="AH1835" s="69"/>
      <c r="AI1835" s="70"/>
      <c r="AJ1835" s="70"/>
      <c r="AK1835" s="71"/>
      <c r="AL1835" s="70"/>
      <c r="AM1835" s="72"/>
      <c r="AN1835" s="70"/>
      <c r="AO1835" s="70"/>
      <c r="AP1835" s="75"/>
      <c r="AQ1835" s="75"/>
      <c r="AR1835" s="71"/>
      <c r="AS1835" s="75"/>
      <c r="AT1835" s="74"/>
      <c r="AU1835" s="73"/>
      <c r="AV1835" s="74"/>
      <c r="AW1835" s="73"/>
      <c r="AX1835" s="73"/>
      <c r="AY1835" s="73"/>
      <c r="AZ1835" s="75"/>
      <c r="BA1835" s="73"/>
      <c r="BB1835" s="73"/>
      <c r="BC1835" s="73"/>
      <c r="BD1835" s="73"/>
      <c r="BE1835" s="73"/>
      <c r="BF1835" s="73"/>
      <c r="BG1835" s="73"/>
      <c r="BH1835" s="73"/>
      <c r="BI1835" s="75"/>
      <c r="BJ1835" s="74"/>
      <c r="BK1835" s="75"/>
    </row>
    <row r="1836" spans="34:63" x14ac:dyDescent="0.25">
      <c r="AH1836" s="69"/>
      <c r="AI1836" s="70"/>
      <c r="AJ1836" s="70"/>
      <c r="AK1836" s="71"/>
      <c r="AL1836" s="70"/>
      <c r="AM1836" s="72"/>
      <c r="AN1836" s="70"/>
      <c r="AO1836" s="70"/>
      <c r="AP1836" s="73"/>
      <c r="AQ1836" s="75"/>
      <c r="AR1836" s="71"/>
      <c r="AS1836" s="75"/>
      <c r="AT1836" s="74"/>
      <c r="AU1836" s="73"/>
      <c r="AV1836" s="74"/>
      <c r="AW1836" s="73"/>
      <c r="AX1836" s="73"/>
      <c r="AY1836" s="73"/>
      <c r="AZ1836" s="73"/>
      <c r="BA1836" s="73"/>
      <c r="BB1836" s="73"/>
      <c r="BC1836" s="73"/>
      <c r="BD1836" s="73"/>
      <c r="BE1836" s="73"/>
      <c r="BF1836" s="73"/>
      <c r="BG1836" s="73"/>
      <c r="BH1836" s="73"/>
      <c r="BI1836" s="75"/>
      <c r="BJ1836" s="74"/>
      <c r="BK1836" s="75"/>
    </row>
    <row r="1837" spans="34:63" x14ac:dyDescent="0.25">
      <c r="AH1837" s="69"/>
      <c r="AI1837" s="70"/>
      <c r="AJ1837" s="70"/>
      <c r="AK1837" s="71"/>
      <c r="AL1837" s="70"/>
      <c r="AM1837" s="72"/>
      <c r="AN1837" s="70"/>
      <c r="AO1837" s="70"/>
      <c r="AP1837" s="73"/>
      <c r="AQ1837" s="73"/>
      <c r="AR1837" s="71"/>
      <c r="AS1837" s="73"/>
      <c r="AT1837" s="74"/>
      <c r="AU1837" s="73"/>
      <c r="AV1837" s="74"/>
      <c r="AW1837" s="73"/>
      <c r="AX1837" s="73"/>
      <c r="AY1837" s="73"/>
      <c r="AZ1837" s="73"/>
      <c r="BA1837" s="73"/>
      <c r="BB1837" s="73"/>
      <c r="BC1837" s="73"/>
      <c r="BD1837" s="73"/>
      <c r="BE1837" s="73"/>
      <c r="BF1837" s="73"/>
      <c r="BG1837" s="73"/>
      <c r="BH1837" s="73"/>
      <c r="BI1837" s="75"/>
      <c r="BJ1837" s="74"/>
      <c r="BK1837" s="73"/>
    </row>
    <row r="1838" spans="34:63" x14ac:dyDescent="0.25">
      <c r="AH1838" s="69"/>
      <c r="AI1838" s="70"/>
      <c r="AJ1838" s="70"/>
      <c r="AK1838" s="71"/>
      <c r="AL1838" s="70"/>
      <c r="AM1838" s="72"/>
      <c r="AN1838" s="70"/>
      <c r="AO1838" s="70"/>
      <c r="AP1838" s="73"/>
      <c r="AQ1838" s="75"/>
      <c r="AR1838" s="71"/>
      <c r="AS1838" s="75"/>
      <c r="AT1838" s="74"/>
      <c r="AU1838" s="73"/>
      <c r="AV1838" s="74"/>
      <c r="AW1838" s="73"/>
      <c r="AX1838" s="73"/>
      <c r="AY1838" s="73"/>
      <c r="AZ1838" s="73"/>
      <c r="BA1838" s="73"/>
      <c r="BB1838" s="73"/>
      <c r="BC1838" s="73"/>
      <c r="BD1838" s="73"/>
      <c r="BE1838" s="73"/>
      <c r="BF1838" s="73"/>
      <c r="BG1838" s="73"/>
      <c r="BH1838" s="73"/>
      <c r="BI1838" s="75"/>
      <c r="BJ1838" s="74"/>
      <c r="BK1838" s="75"/>
    </row>
    <row r="1839" spans="34:63" x14ac:dyDescent="0.25">
      <c r="AH1839" s="69"/>
      <c r="AI1839" s="70"/>
      <c r="AJ1839" s="70"/>
      <c r="AK1839" s="71"/>
      <c r="AL1839" s="70"/>
      <c r="AM1839" s="72"/>
      <c r="AN1839" s="70"/>
      <c r="AO1839" s="70"/>
      <c r="AP1839" s="73"/>
      <c r="AQ1839" s="75"/>
      <c r="AR1839" s="71"/>
      <c r="AS1839" s="75"/>
      <c r="AT1839" s="74"/>
      <c r="AU1839" s="73"/>
      <c r="AV1839" s="74"/>
      <c r="AW1839" s="73"/>
      <c r="AX1839" s="73"/>
      <c r="AY1839" s="73"/>
      <c r="AZ1839" s="73"/>
      <c r="BA1839" s="73"/>
      <c r="BB1839" s="73"/>
      <c r="BC1839" s="73"/>
      <c r="BD1839" s="73"/>
      <c r="BE1839" s="73"/>
      <c r="BF1839" s="73"/>
      <c r="BG1839" s="73"/>
      <c r="BH1839" s="73"/>
      <c r="BI1839" s="73"/>
      <c r="BJ1839" s="74"/>
      <c r="BK1839" s="75"/>
    </row>
    <row r="1840" spans="34:63" x14ac:dyDescent="0.25">
      <c r="AH1840" s="69"/>
      <c r="AI1840" s="70"/>
      <c r="AJ1840" s="70"/>
      <c r="AK1840" s="71"/>
      <c r="AL1840" s="70"/>
      <c r="AM1840" s="72"/>
      <c r="AN1840" s="70"/>
      <c r="AO1840" s="70"/>
      <c r="AP1840" s="75"/>
      <c r="AQ1840" s="75"/>
      <c r="AR1840" s="71"/>
      <c r="AS1840" s="75"/>
      <c r="AT1840" s="74"/>
      <c r="AU1840" s="73"/>
      <c r="AV1840" s="74"/>
      <c r="AW1840" s="75"/>
      <c r="AX1840" s="75"/>
      <c r="AY1840" s="75"/>
      <c r="AZ1840" s="75"/>
      <c r="BA1840" s="73"/>
      <c r="BB1840" s="73"/>
      <c r="BC1840" s="73"/>
      <c r="BD1840" s="73"/>
      <c r="BE1840" s="73"/>
      <c r="BF1840" s="73"/>
      <c r="BG1840" s="73"/>
      <c r="BH1840" s="73"/>
      <c r="BI1840" s="75"/>
      <c r="BJ1840" s="74"/>
      <c r="BK1840" s="75"/>
    </row>
    <row r="1841" spans="34:63" x14ac:dyDescent="0.25">
      <c r="AH1841" s="69"/>
      <c r="AI1841" s="70"/>
      <c r="AJ1841" s="70"/>
      <c r="AK1841" s="71"/>
      <c r="AL1841" s="70"/>
      <c r="AM1841" s="72"/>
      <c r="AN1841" s="70"/>
      <c r="AO1841" s="70"/>
      <c r="AP1841" s="73"/>
      <c r="AQ1841" s="73"/>
      <c r="AR1841" s="71"/>
      <c r="AS1841" s="73"/>
      <c r="AT1841" s="74"/>
      <c r="AU1841" s="73"/>
      <c r="AV1841" s="74"/>
      <c r="AW1841" s="73"/>
      <c r="AX1841" s="73"/>
      <c r="AY1841" s="73"/>
      <c r="AZ1841" s="73"/>
      <c r="BA1841" s="73"/>
      <c r="BB1841" s="73"/>
      <c r="BC1841" s="73"/>
      <c r="BD1841" s="73"/>
      <c r="BE1841" s="73"/>
      <c r="BF1841" s="73"/>
      <c r="BG1841" s="73"/>
      <c r="BH1841" s="73"/>
      <c r="BI1841" s="73"/>
      <c r="BJ1841" s="74"/>
      <c r="BK1841" s="73"/>
    </row>
    <row r="1842" spans="34:63" x14ac:dyDescent="0.25">
      <c r="AH1842" s="69"/>
      <c r="AI1842" s="70"/>
      <c r="AJ1842" s="70"/>
      <c r="AK1842" s="71"/>
      <c r="AL1842" s="70"/>
      <c r="AM1842" s="72"/>
      <c r="AN1842" s="70"/>
      <c r="AO1842" s="70"/>
      <c r="AP1842" s="73"/>
      <c r="AQ1842" s="75"/>
      <c r="AR1842" s="71"/>
      <c r="AS1842" s="75"/>
      <c r="AT1842" s="74"/>
      <c r="AU1842" s="73"/>
      <c r="AV1842" s="74"/>
      <c r="AW1842" s="73"/>
      <c r="AX1842" s="73"/>
      <c r="AY1842" s="73"/>
      <c r="AZ1842" s="73"/>
      <c r="BA1842" s="73"/>
      <c r="BB1842" s="73"/>
      <c r="BC1842" s="73"/>
      <c r="BD1842" s="73"/>
      <c r="BE1842" s="73"/>
      <c r="BF1842" s="73"/>
      <c r="BG1842" s="73"/>
      <c r="BH1842" s="73"/>
      <c r="BI1842" s="73"/>
      <c r="BJ1842" s="74"/>
      <c r="BK1842" s="75"/>
    </row>
    <row r="1843" spans="34:63" x14ac:dyDescent="0.25">
      <c r="AH1843" s="69"/>
      <c r="AI1843" s="70"/>
      <c r="AJ1843" s="70"/>
      <c r="AK1843" s="71"/>
      <c r="AL1843" s="70"/>
      <c r="AM1843" s="72"/>
      <c r="AN1843" s="70"/>
      <c r="AO1843" s="70"/>
      <c r="AP1843" s="75"/>
      <c r="AQ1843" s="75"/>
      <c r="AR1843" s="71"/>
      <c r="AS1843" s="75"/>
      <c r="AT1843" s="74"/>
      <c r="AU1843" s="73"/>
      <c r="AV1843" s="74"/>
      <c r="AW1843" s="75"/>
      <c r="AX1843" s="75"/>
      <c r="AY1843" s="75"/>
      <c r="AZ1843" s="75"/>
      <c r="BA1843" s="73"/>
      <c r="BB1843" s="73"/>
      <c r="BC1843" s="73"/>
      <c r="BD1843" s="73"/>
      <c r="BE1843" s="73"/>
      <c r="BF1843" s="73"/>
      <c r="BG1843" s="73"/>
      <c r="BH1843" s="73"/>
      <c r="BI1843" s="75"/>
      <c r="BJ1843" s="74"/>
      <c r="BK1843" s="75"/>
    </row>
    <row r="1844" spans="34:63" x14ac:dyDescent="0.25">
      <c r="AH1844" s="69"/>
      <c r="AI1844" s="70"/>
      <c r="AJ1844" s="70"/>
      <c r="AK1844" s="71"/>
      <c r="AL1844" s="70"/>
      <c r="AM1844" s="72"/>
      <c r="AN1844" s="70"/>
      <c r="AO1844" s="70"/>
      <c r="AP1844" s="75"/>
      <c r="AQ1844" s="75"/>
      <c r="AR1844" s="71"/>
      <c r="AS1844" s="75"/>
      <c r="AT1844" s="74"/>
      <c r="AU1844" s="73"/>
      <c r="AV1844" s="74"/>
      <c r="AW1844" s="73"/>
      <c r="AX1844" s="73"/>
      <c r="AY1844" s="73"/>
      <c r="AZ1844" s="73"/>
      <c r="BA1844" s="73"/>
      <c r="BB1844" s="73"/>
      <c r="BC1844" s="73"/>
      <c r="BD1844" s="73"/>
      <c r="BE1844" s="73"/>
      <c r="BF1844" s="73"/>
      <c r="BG1844" s="73"/>
      <c r="BH1844" s="73"/>
      <c r="BI1844" s="73"/>
      <c r="BJ1844" s="74"/>
      <c r="BK1844" s="75"/>
    </row>
    <row r="1845" spans="34:63" x14ac:dyDescent="0.25">
      <c r="AH1845" s="69"/>
      <c r="AI1845" s="70"/>
      <c r="AJ1845" s="70"/>
      <c r="AK1845" s="71"/>
      <c r="AL1845" s="70"/>
      <c r="AM1845" s="72"/>
      <c r="AN1845" s="70"/>
      <c r="AO1845" s="70"/>
      <c r="AP1845" s="75"/>
      <c r="AQ1845" s="75"/>
      <c r="AR1845" s="71"/>
      <c r="AS1845" s="75"/>
      <c r="AT1845" s="74"/>
      <c r="AU1845" s="73"/>
      <c r="AV1845" s="74"/>
      <c r="AW1845" s="75"/>
      <c r="AX1845" s="75"/>
      <c r="AY1845" s="75"/>
      <c r="AZ1845" s="75"/>
      <c r="BA1845" s="73"/>
      <c r="BB1845" s="73"/>
      <c r="BC1845" s="73"/>
      <c r="BD1845" s="73"/>
      <c r="BE1845" s="73"/>
      <c r="BF1845" s="73"/>
      <c r="BG1845" s="73"/>
      <c r="BH1845" s="73"/>
      <c r="BI1845" s="75"/>
      <c r="BJ1845" s="74"/>
      <c r="BK1845" s="75"/>
    </row>
    <row r="1846" spans="34:63" x14ac:dyDescent="0.25">
      <c r="AH1846" s="69"/>
      <c r="AI1846" s="70"/>
      <c r="AJ1846" s="70"/>
      <c r="AK1846" s="71"/>
      <c r="AL1846" s="70"/>
      <c r="AM1846" s="72"/>
      <c r="AN1846" s="70"/>
      <c r="AO1846" s="70"/>
      <c r="AP1846" s="73"/>
      <c r="AQ1846" s="73"/>
      <c r="AR1846" s="71"/>
      <c r="AS1846" s="73"/>
      <c r="AT1846" s="74"/>
      <c r="AU1846" s="73"/>
      <c r="AV1846" s="74"/>
      <c r="AW1846" s="73"/>
      <c r="AX1846" s="73"/>
      <c r="AY1846" s="73"/>
      <c r="AZ1846" s="73"/>
      <c r="BA1846" s="73"/>
      <c r="BB1846" s="73"/>
      <c r="BC1846" s="73"/>
      <c r="BD1846" s="73"/>
      <c r="BE1846" s="73"/>
      <c r="BF1846" s="73"/>
      <c r="BG1846" s="73"/>
      <c r="BH1846" s="73"/>
      <c r="BI1846" s="73"/>
      <c r="BJ1846" s="74"/>
      <c r="BK1846" s="73"/>
    </row>
    <row r="1847" spans="34:63" x14ac:dyDescent="0.25">
      <c r="AH1847" s="69"/>
      <c r="AI1847" s="70"/>
      <c r="AJ1847" s="70"/>
      <c r="AK1847" s="71"/>
      <c r="AL1847" s="70"/>
      <c r="AM1847" s="72"/>
      <c r="AN1847" s="70"/>
      <c r="AO1847" s="70"/>
      <c r="AP1847" s="73"/>
      <c r="AQ1847" s="73"/>
      <c r="AR1847" s="71"/>
      <c r="AS1847" s="73"/>
      <c r="AT1847" s="74"/>
      <c r="AU1847" s="73"/>
      <c r="AV1847" s="74"/>
      <c r="AW1847" s="73"/>
      <c r="AX1847" s="73"/>
      <c r="AY1847" s="73"/>
      <c r="AZ1847" s="73"/>
      <c r="BA1847" s="73"/>
      <c r="BB1847" s="73"/>
      <c r="BC1847" s="73"/>
      <c r="BD1847" s="73"/>
      <c r="BE1847" s="73"/>
      <c r="BF1847" s="73"/>
      <c r="BG1847" s="73"/>
      <c r="BH1847" s="73"/>
      <c r="BI1847" s="73"/>
      <c r="BJ1847" s="74"/>
      <c r="BK1847" s="73"/>
    </row>
    <row r="1848" spans="34:63" x14ac:dyDescent="0.25">
      <c r="AH1848" s="69"/>
      <c r="AI1848" s="70"/>
      <c r="AJ1848" s="70"/>
      <c r="AK1848" s="71"/>
      <c r="AL1848" s="70"/>
      <c r="AM1848" s="72"/>
      <c r="AN1848" s="70"/>
      <c r="AO1848" s="70"/>
      <c r="AP1848" s="73"/>
      <c r="AQ1848" s="73"/>
      <c r="AR1848" s="71"/>
      <c r="AS1848" s="73"/>
      <c r="AT1848" s="74"/>
      <c r="AU1848" s="73"/>
      <c r="AV1848" s="74"/>
      <c r="AW1848" s="73"/>
      <c r="AX1848" s="73"/>
      <c r="AY1848" s="73"/>
      <c r="AZ1848" s="73"/>
      <c r="BA1848" s="73"/>
      <c r="BB1848" s="73"/>
      <c r="BC1848" s="73"/>
      <c r="BD1848" s="73"/>
      <c r="BE1848" s="73"/>
      <c r="BF1848" s="73"/>
      <c r="BG1848" s="73"/>
      <c r="BH1848" s="73"/>
      <c r="BI1848" s="73"/>
      <c r="BJ1848" s="74"/>
      <c r="BK1848" s="73"/>
    </row>
    <row r="1849" spans="34:63" x14ac:dyDescent="0.25">
      <c r="AH1849" s="69"/>
      <c r="AI1849" s="70"/>
      <c r="AJ1849" s="70"/>
      <c r="AK1849" s="71"/>
      <c r="AL1849" s="70"/>
      <c r="AM1849" s="72"/>
      <c r="AN1849" s="70"/>
      <c r="AO1849" s="70"/>
      <c r="AP1849" s="73"/>
      <c r="AQ1849" s="73"/>
      <c r="AR1849" s="71"/>
      <c r="AS1849" s="73"/>
      <c r="AT1849" s="74"/>
      <c r="AU1849" s="73"/>
      <c r="AV1849" s="74"/>
      <c r="AW1849" s="73"/>
      <c r="AX1849" s="73"/>
      <c r="AY1849" s="73"/>
      <c r="AZ1849" s="73"/>
      <c r="BA1849" s="73"/>
      <c r="BB1849" s="73"/>
      <c r="BC1849" s="73"/>
      <c r="BD1849" s="73"/>
      <c r="BE1849" s="73"/>
      <c r="BF1849" s="73"/>
      <c r="BG1849" s="73"/>
      <c r="BH1849" s="73"/>
      <c r="BI1849" s="73"/>
      <c r="BJ1849" s="74"/>
      <c r="BK1849" s="73"/>
    </row>
    <row r="1850" spans="34:63" x14ac:dyDescent="0.25">
      <c r="AH1850" s="69"/>
      <c r="AI1850" s="70"/>
      <c r="AJ1850" s="70"/>
      <c r="AK1850" s="71"/>
      <c r="AL1850" s="70"/>
      <c r="AM1850" s="72"/>
      <c r="AN1850" s="70"/>
      <c r="AO1850" s="70"/>
      <c r="AP1850" s="73"/>
      <c r="AQ1850" s="73"/>
      <c r="AR1850" s="71"/>
      <c r="AS1850" s="73"/>
      <c r="AT1850" s="74"/>
      <c r="AU1850" s="73"/>
      <c r="AV1850" s="74"/>
      <c r="AW1850" s="73"/>
      <c r="AX1850" s="73"/>
      <c r="AY1850" s="73"/>
      <c r="AZ1850" s="73"/>
      <c r="BA1850" s="73"/>
      <c r="BB1850" s="73"/>
      <c r="BC1850" s="73"/>
      <c r="BD1850" s="73"/>
      <c r="BE1850" s="73"/>
      <c r="BF1850" s="73"/>
      <c r="BG1850" s="73"/>
      <c r="BH1850" s="73"/>
      <c r="BI1850" s="73"/>
      <c r="BJ1850" s="74"/>
      <c r="BK1850" s="73"/>
    </row>
    <row r="1851" spans="34:63" x14ac:dyDescent="0.25">
      <c r="AH1851" s="69"/>
      <c r="AI1851" s="70"/>
      <c r="AJ1851" s="70"/>
      <c r="AK1851" s="71"/>
      <c r="AL1851" s="70"/>
      <c r="AM1851" s="72"/>
      <c r="AN1851" s="70"/>
      <c r="AO1851" s="70"/>
      <c r="AP1851" s="73"/>
      <c r="AQ1851" s="73"/>
      <c r="AR1851" s="71"/>
      <c r="AS1851" s="73"/>
      <c r="AT1851" s="74"/>
      <c r="AU1851" s="73"/>
      <c r="AV1851" s="74"/>
      <c r="AW1851" s="73"/>
      <c r="AX1851" s="73"/>
      <c r="AY1851" s="73"/>
      <c r="AZ1851" s="73"/>
      <c r="BA1851" s="73"/>
      <c r="BB1851" s="73"/>
      <c r="BC1851" s="73"/>
      <c r="BD1851" s="73"/>
      <c r="BE1851" s="73"/>
      <c r="BF1851" s="73"/>
      <c r="BG1851" s="73"/>
      <c r="BH1851" s="73"/>
      <c r="BI1851" s="73"/>
      <c r="BJ1851" s="74"/>
      <c r="BK1851" s="73"/>
    </row>
    <row r="1852" spans="34:63" x14ac:dyDescent="0.25">
      <c r="AH1852" s="69"/>
      <c r="AI1852" s="70"/>
      <c r="AJ1852" s="70"/>
      <c r="AK1852" s="71"/>
      <c r="AL1852" s="70"/>
      <c r="AM1852" s="72"/>
      <c r="AN1852" s="70"/>
      <c r="AO1852" s="70"/>
      <c r="AP1852" s="73"/>
      <c r="AQ1852" s="73"/>
      <c r="AR1852" s="71"/>
      <c r="AS1852" s="73"/>
      <c r="AT1852" s="74"/>
      <c r="AU1852" s="73"/>
      <c r="AV1852" s="74"/>
      <c r="AW1852" s="73"/>
      <c r="AX1852" s="73"/>
      <c r="AY1852" s="73"/>
      <c r="AZ1852" s="73"/>
      <c r="BA1852" s="73"/>
      <c r="BB1852" s="73"/>
      <c r="BC1852" s="73"/>
      <c r="BD1852" s="73"/>
      <c r="BE1852" s="73"/>
      <c r="BF1852" s="73"/>
      <c r="BG1852" s="73"/>
      <c r="BH1852" s="73"/>
      <c r="BI1852" s="73"/>
      <c r="BJ1852" s="74"/>
      <c r="BK1852" s="73"/>
    </row>
    <row r="1853" spans="34:63" x14ac:dyDescent="0.25">
      <c r="AH1853" s="69"/>
      <c r="AI1853" s="70"/>
      <c r="AJ1853" s="70"/>
      <c r="AK1853" s="71"/>
      <c r="AL1853" s="70"/>
      <c r="AM1853" s="72"/>
      <c r="AN1853" s="70"/>
      <c r="AO1853" s="70"/>
      <c r="AP1853" s="73"/>
      <c r="AQ1853" s="73"/>
      <c r="AR1853" s="71"/>
      <c r="AS1853" s="73"/>
      <c r="AT1853" s="74"/>
      <c r="AU1853" s="73"/>
      <c r="AV1853" s="74"/>
      <c r="AW1853" s="73"/>
      <c r="AX1853" s="73"/>
      <c r="AY1853" s="73"/>
      <c r="AZ1853" s="73"/>
      <c r="BA1853" s="73"/>
      <c r="BB1853" s="73"/>
      <c r="BC1853" s="73"/>
      <c r="BD1853" s="73"/>
      <c r="BE1853" s="73"/>
      <c r="BF1853" s="73"/>
      <c r="BG1853" s="73"/>
      <c r="BH1853" s="73"/>
      <c r="BI1853" s="73"/>
      <c r="BJ1853" s="74"/>
      <c r="BK1853" s="73"/>
    </row>
    <row r="1854" spans="34:63" x14ac:dyDescent="0.25">
      <c r="AH1854" s="69"/>
      <c r="AI1854" s="70"/>
      <c r="AJ1854" s="70"/>
      <c r="AK1854" s="71"/>
      <c r="AL1854" s="70"/>
      <c r="AM1854" s="72"/>
      <c r="AN1854" s="70"/>
      <c r="AO1854" s="70"/>
      <c r="AP1854" s="73"/>
      <c r="AQ1854" s="73"/>
      <c r="AR1854" s="71"/>
      <c r="AS1854" s="73"/>
      <c r="AT1854" s="74"/>
      <c r="AU1854" s="73"/>
      <c r="AV1854" s="74"/>
      <c r="AW1854" s="73"/>
      <c r="AX1854" s="73"/>
      <c r="AY1854" s="73"/>
      <c r="AZ1854" s="73"/>
      <c r="BA1854" s="73"/>
      <c r="BB1854" s="73"/>
      <c r="BC1854" s="73"/>
      <c r="BD1854" s="73"/>
      <c r="BE1854" s="73"/>
      <c r="BF1854" s="73"/>
      <c r="BG1854" s="73"/>
      <c r="BH1854" s="73"/>
      <c r="BI1854" s="73"/>
      <c r="BJ1854" s="74"/>
      <c r="BK1854" s="73"/>
    </row>
    <row r="1855" spans="34:63" x14ac:dyDescent="0.25">
      <c r="AH1855" s="69"/>
      <c r="AI1855" s="70"/>
      <c r="AJ1855" s="70"/>
      <c r="AK1855" s="71"/>
      <c r="AL1855" s="70"/>
      <c r="AM1855" s="72"/>
      <c r="AN1855" s="70"/>
      <c r="AO1855" s="70"/>
      <c r="AP1855" s="73"/>
      <c r="AQ1855" s="77"/>
      <c r="AR1855" s="71"/>
      <c r="AS1855" s="76"/>
      <c r="AT1855" s="74"/>
      <c r="AU1855" s="73"/>
      <c r="AV1855" s="74"/>
      <c r="AW1855" s="73"/>
      <c r="AX1855" s="73"/>
      <c r="AY1855" s="73"/>
      <c r="AZ1855" s="73"/>
      <c r="BA1855" s="73"/>
      <c r="BB1855" s="73"/>
      <c r="BC1855" s="73"/>
      <c r="BD1855" s="73"/>
      <c r="BE1855" s="73"/>
      <c r="BF1855" s="73"/>
      <c r="BG1855" s="73"/>
      <c r="BH1855" s="73"/>
      <c r="BI1855" s="73"/>
      <c r="BJ1855" s="74"/>
      <c r="BK1855" s="76"/>
    </row>
    <row r="1856" spans="34:63" x14ac:dyDescent="0.25">
      <c r="AH1856" s="69"/>
      <c r="AI1856" s="70"/>
      <c r="AJ1856" s="70"/>
      <c r="AK1856" s="71"/>
      <c r="AL1856" s="70"/>
      <c r="AM1856" s="72"/>
      <c r="AN1856" s="70"/>
      <c r="AO1856" s="70"/>
      <c r="AP1856" s="73"/>
      <c r="AQ1856" s="73"/>
      <c r="AR1856" s="71"/>
      <c r="AS1856" s="73"/>
      <c r="AT1856" s="74"/>
      <c r="AU1856" s="73"/>
      <c r="AV1856" s="74"/>
      <c r="AW1856" s="73"/>
      <c r="AX1856" s="73"/>
      <c r="AY1856" s="73"/>
      <c r="AZ1856" s="73"/>
      <c r="BA1856" s="73"/>
      <c r="BB1856" s="73"/>
      <c r="BC1856" s="73"/>
      <c r="BD1856" s="73"/>
      <c r="BE1856" s="73"/>
      <c r="BF1856" s="73"/>
      <c r="BG1856" s="73"/>
      <c r="BH1856" s="73"/>
      <c r="BI1856" s="73"/>
      <c r="BJ1856" s="74"/>
      <c r="BK1856" s="73"/>
    </row>
    <row r="1857" spans="34:63" x14ac:dyDescent="0.25">
      <c r="AH1857" s="69"/>
      <c r="AI1857" s="70"/>
      <c r="AJ1857" s="70"/>
      <c r="AK1857" s="71"/>
      <c r="AL1857" s="70"/>
      <c r="AM1857" s="72"/>
      <c r="AN1857" s="70"/>
      <c r="AO1857" s="70"/>
      <c r="AP1857" s="73"/>
      <c r="AQ1857" s="73"/>
      <c r="AR1857" s="71"/>
      <c r="AS1857" s="73"/>
      <c r="AT1857" s="74"/>
      <c r="AU1857" s="73"/>
      <c r="AV1857" s="74"/>
      <c r="AW1857" s="73"/>
      <c r="AX1857" s="73"/>
      <c r="AY1857" s="73"/>
      <c r="AZ1857" s="73"/>
      <c r="BA1857" s="73"/>
      <c r="BB1857" s="73"/>
      <c r="BC1857" s="73"/>
      <c r="BD1857" s="73"/>
      <c r="BE1857" s="73"/>
      <c r="BF1857" s="73"/>
      <c r="BG1857" s="73"/>
      <c r="BH1857" s="73"/>
      <c r="BI1857" s="73"/>
      <c r="BJ1857" s="74"/>
      <c r="BK1857" s="73"/>
    </row>
    <row r="1858" spans="34:63" x14ac:dyDescent="0.25">
      <c r="AH1858" s="69"/>
      <c r="AI1858" s="70"/>
      <c r="AJ1858" s="70"/>
      <c r="AK1858" s="71"/>
      <c r="AL1858" s="70"/>
      <c r="AM1858" s="72"/>
      <c r="AN1858" s="70"/>
      <c r="AO1858" s="70"/>
      <c r="AP1858" s="73"/>
      <c r="AQ1858" s="73"/>
      <c r="AR1858" s="71"/>
      <c r="AS1858" s="73"/>
      <c r="AT1858" s="74"/>
      <c r="AU1858" s="73"/>
      <c r="AV1858" s="74"/>
      <c r="AW1858" s="73"/>
      <c r="AX1858" s="73"/>
      <c r="AY1858" s="73"/>
      <c r="AZ1858" s="73"/>
      <c r="BA1858" s="73"/>
      <c r="BB1858" s="73"/>
      <c r="BC1858" s="73"/>
      <c r="BD1858" s="73"/>
      <c r="BE1858" s="73"/>
      <c r="BF1858" s="73"/>
      <c r="BG1858" s="73"/>
      <c r="BH1858" s="73"/>
      <c r="BI1858" s="73"/>
      <c r="BJ1858" s="74"/>
      <c r="BK1858" s="73"/>
    </row>
    <row r="1859" spans="34:63" x14ac:dyDescent="0.25">
      <c r="AH1859" s="69"/>
      <c r="AI1859" s="70"/>
      <c r="AJ1859" s="70"/>
      <c r="AK1859" s="71"/>
      <c r="AL1859" s="70"/>
      <c r="AM1859" s="72"/>
      <c r="AN1859" s="70"/>
      <c r="AO1859" s="70"/>
      <c r="AP1859" s="73"/>
      <c r="AQ1859" s="73"/>
      <c r="AR1859" s="71"/>
      <c r="AS1859" s="73"/>
      <c r="AT1859" s="74"/>
      <c r="AU1859" s="73"/>
      <c r="AV1859" s="74"/>
      <c r="AW1859" s="73"/>
      <c r="AX1859" s="73"/>
      <c r="AY1859" s="73"/>
      <c r="AZ1859" s="73"/>
      <c r="BA1859" s="73"/>
      <c r="BB1859" s="73"/>
      <c r="BC1859" s="73"/>
      <c r="BD1859" s="73"/>
      <c r="BE1859" s="73"/>
      <c r="BF1859" s="73"/>
      <c r="BG1859" s="73"/>
      <c r="BH1859" s="73"/>
      <c r="BI1859" s="73"/>
      <c r="BJ1859" s="74"/>
      <c r="BK1859" s="73"/>
    </row>
    <row r="1860" spans="34:63" x14ac:dyDescent="0.25">
      <c r="AH1860" s="69"/>
      <c r="AI1860" s="70"/>
      <c r="AJ1860" s="70"/>
      <c r="AK1860" s="71"/>
      <c r="AL1860" s="70"/>
      <c r="AM1860" s="72"/>
      <c r="AN1860" s="70"/>
      <c r="AO1860" s="70"/>
      <c r="AP1860" s="73"/>
      <c r="AQ1860" s="73"/>
      <c r="AR1860" s="71"/>
      <c r="AS1860" s="73"/>
      <c r="AT1860" s="74"/>
      <c r="AU1860" s="73"/>
      <c r="AV1860" s="74"/>
      <c r="AW1860" s="73"/>
      <c r="AX1860" s="73"/>
      <c r="AY1860" s="73"/>
      <c r="AZ1860" s="73"/>
      <c r="BA1860" s="73"/>
      <c r="BB1860" s="73"/>
      <c r="BC1860" s="73"/>
      <c r="BD1860" s="73"/>
      <c r="BE1860" s="73"/>
      <c r="BF1860" s="73"/>
      <c r="BG1860" s="73"/>
      <c r="BH1860" s="73"/>
      <c r="BI1860" s="73"/>
      <c r="BJ1860" s="74"/>
      <c r="BK1860" s="73"/>
    </row>
    <row r="1861" spans="34:63" x14ac:dyDescent="0.25">
      <c r="AH1861" s="69"/>
      <c r="AI1861" s="70"/>
      <c r="AJ1861" s="70"/>
      <c r="AK1861" s="71"/>
      <c r="AL1861" s="70"/>
      <c r="AM1861" s="72"/>
      <c r="AN1861" s="70"/>
      <c r="AO1861" s="70"/>
      <c r="AP1861" s="73"/>
      <c r="AQ1861" s="73"/>
      <c r="AR1861" s="71"/>
      <c r="AS1861" s="73"/>
      <c r="AT1861" s="74"/>
      <c r="AU1861" s="73"/>
      <c r="AV1861" s="74"/>
      <c r="AW1861" s="73"/>
      <c r="AX1861" s="73"/>
      <c r="AY1861" s="73"/>
      <c r="AZ1861" s="73"/>
      <c r="BA1861" s="73"/>
      <c r="BB1861" s="73"/>
      <c r="BC1861" s="73"/>
      <c r="BD1861" s="73"/>
      <c r="BE1861" s="73"/>
      <c r="BF1861" s="73"/>
      <c r="BG1861" s="73"/>
      <c r="BH1861" s="73"/>
      <c r="BI1861" s="73"/>
      <c r="BJ1861" s="74"/>
      <c r="BK1861" s="73"/>
    </row>
    <row r="1862" spans="34:63" x14ac:dyDescent="0.25">
      <c r="AH1862" s="69"/>
      <c r="AI1862" s="70"/>
      <c r="AJ1862" s="70"/>
      <c r="AK1862" s="71"/>
      <c r="AL1862" s="70"/>
      <c r="AM1862" s="72"/>
      <c r="AN1862" s="70"/>
      <c r="AO1862" s="70"/>
      <c r="AP1862" s="73"/>
      <c r="AQ1862" s="73"/>
      <c r="AR1862" s="71"/>
      <c r="AS1862" s="73"/>
      <c r="AT1862" s="74"/>
      <c r="AU1862" s="73"/>
      <c r="AV1862" s="74"/>
      <c r="AW1862" s="73"/>
      <c r="AX1862" s="73"/>
      <c r="AY1862" s="73"/>
      <c r="AZ1862" s="73"/>
      <c r="BA1862" s="73"/>
      <c r="BB1862" s="73"/>
      <c r="BC1862" s="73"/>
      <c r="BD1862" s="73"/>
      <c r="BE1862" s="73"/>
      <c r="BF1862" s="73"/>
      <c r="BG1862" s="73"/>
      <c r="BH1862" s="73"/>
      <c r="BI1862" s="73"/>
      <c r="BJ1862" s="74"/>
      <c r="BK1862" s="73"/>
    </row>
    <row r="1863" spans="34:63" x14ac:dyDescent="0.25">
      <c r="AH1863" s="69"/>
      <c r="AI1863" s="70"/>
      <c r="AJ1863" s="70"/>
      <c r="AK1863" s="71"/>
      <c r="AL1863" s="70"/>
      <c r="AM1863" s="72"/>
      <c r="AN1863" s="70"/>
      <c r="AO1863" s="70"/>
      <c r="AP1863" s="73"/>
      <c r="AQ1863" s="73"/>
      <c r="AR1863" s="71"/>
      <c r="AS1863" s="73"/>
      <c r="AT1863" s="74"/>
      <c r="AU1863" s="73"/>
      <c r="AV1863" s="74"/>
      <c r="AW1863" s="73"/>
      <c r="AX1863" s="73"/>
      <c r="AY1863" s="73"/>
      <c r="AZ1863" s="73"/>
      <c r="BA1863" s="73"/>
      <c r="BB1863" s="73"/>
      <c r="BC1863" s="73"/>
      <c r="BD1863" s="73"/>
      <c r="BE1863" s="73"/>
      <c r="BF1863" s="73"/>
      <c r="BG1863" s="73"/>
      <c r="BH1863" s="73"/>
      <c r="BI1863" s="73"/>
      <c r="BJ1863" s="74"/>
      <c r="BK1863" s="73"/>
    </row>
    <row r="1864" spans="34:63" x14ac:dyDescent="0.25">
      <c r="AH1864" s="69"/>
      <c r="AI1864" s="70"/>
      <c r="AJ1864" s="70"/>
      <c r="AK1864" s="71"/>
      <c r="AL1864" s="70"/>
      <c r="AM1864" s="72"/>
      <c r="AN1864" s="70"/>
      <c r="AO1864" s="70"/>
      <c r="AP1864" s="73"/>
      <c r="AQ1864" s="73"/>
      <c r="AR1864" s="71"/>
      <c r="AS1864" s="73"/>
      <c r="AT1864" s="74"/>
      <c r="AU1864" s="73"/>
      <c r="AV1864" s="74"/>
      <c r="AW1864" s="73"/>
      <c r="AX1864" s="73"/>
      <c r="AY1864" s="73"/>
      <c r="AZ1864" s="73"/>
      <c r="BA1864" s="73"/>
      <c r="BB1864" s="73"/>
      <c r="BC1864" s="73"/>
      <c r="BD1864" s="73"/>
      <c r="BE1864" s="73"/>
      <c r="BF1864" s="73"/>
      <c r="BG1864" s="73"/>
      <c r="BH1864" s="73"/>
      <c r="BI1864" s="73"/>
      <c r="BJ1864" s="74"/>
      <c r="BK1864" s="73"/>
    </row>
    <row r="1865" spans="34:63" x14ac:dyDescent="0.25">
      <c r="AH1865" s="69"/>
      <c r="AI1865" s="70"/>
      <c r="AJ1865" s="70"/>
      <c r="AK1865" s="71"/>
      <c r="AL1865" s="70"/>
      <c r="AM1865" s="72"/>
      <c r="AN1865" s="70"/>
      <c r="AO1865" s="70"/>
      <c r="AP1865" s="73"/>
      <c r="AQ1865" s="73"/>
      <c r="AR1865" s="71"/>
      <c r="AS1865" s="73"/>
      <c r="AT1865" s="74"/>
      <c r="AU1865" s="73"/>
      <c r="AV1865" s="74"/>
      <c r="AW1865" s="73"/>
      <c r="AX1865" s="73"/>
      <c r="AY1865" s="73"/>
      <c r="AZ1865" s="73"/>
      <c r="BA1865" s="73"/>
      <c r="BB1865" s="73"/>
      <c r="BC1865" s="73"/>
      <c r="BD1865" s="73"/>
      <c r="BE1865" s="73"/>
      <c r="BF1865" s="73"/>
      <c r="BG1865" s="73"/>
      <c r="BH1865" s="73"/>
      <c r="BI1865" s="73"/>
      <c r="BJ1865" s="74"/>
      <c r="BK1865" s="73"/>
    </row>
    <row r="1866" spans="34:63" x14ac:dyDescent="0.25">
      <c r="AH1866" s="69"/>
      <c r="AI1866" s="70"/>
      <c r="AJ1866" s="70"/>
      <c r="AK1866" s="71"/>
      <c r="AL1866" s="70"/>
      <c r="AM1866" s="72"/>
      <c r="AN1866" s="70"/>
      <c r="AO1866" s="70"/>
      <c r="AP1866" s="73"/>
      <c r="AQ1866" s="73"/>
      <c r="AR1866" s="71"/>
      <c r="AS1866" s="73"/>
      <c r="AT1866" s="74"/>
      <c r="AU1866" s="73"/>
      <c r="AV1866" s="74"/>
      <c r="AW1866" s="73"/>
      <c r="AX1866" s="73"/>
      <c r="AY1866" s="73"/>
      <c r="AZ1866" s="73"/>
      <c r="BA1866" s="73"/>
      <c r="BB1866" s="73"/>
      <c r="BC1866" s="73"/>
      <c r="BD1866" s="73"/>
      <c r="BE1866" s="73"/>
      <c r="BF1866" s="73"/>
      <c r="BG1866" s="73"/>
      <c r="BH1866" s="73"/>
      <c r="BI1866" s="73"/>
      <c r="BJ1866" s="74"/>
      <c r="BK1866" s="73"/>
    </row>
    <row r="1867" spans="34:63" x14ac:dyDescent="0.25">
      <c r="AH1867" s="69"/>
      <c r="AI1867" s="70"/>
      <c r="AJ1867" s="70"/>
      <c r="AK1867" s="71"/>
      <c r="AL1867" s="70"/>
      <c r="AM1867" s="72"/>
      <c r="AN1867" s="70"/>
      <c r="AO1867" s="70"/>
      <c r="AP1867" s="73"/>
      <c r="AQ1867" s="73"/>
      <c r="AR1867" s="71"/>
      <c r="AS1867" s="73"/>
      <c r="AT1867" s="74"/>
      <c r="AU1867" s="73"/>
      <c r="AV1867" s="74"/>
      <c r="AW1867" s="73"/>
      <c r="AX1867" s="73"/>
      <c r="AY1867" s="73"/>
      <c r="AZ1867" s="73"/>
      <c r="BA1867" s="73"/>
      <c r="BB1867" s="73"/>
      <c r="BC1867" s="73"/>
      <c r="BD1867" s="73"/>
      <c r="BE1867" s="73"/>
      <c r="BF1867" s="73"/>
      <c r="BG1867" s="73"/>
      <c r="BH1867" s="73"/>
      <c r="BI1867" s="73"/>
      <c r="BJ1867" s="74"/>
      <c r="BK1867" s="73"/>
    </row>
    <row r="1868" spans="34:63" x14ac:dyDescent="0.25">
      <c r="AH1868" s="69"/>
      <c r="AI1868" s="70"/>
      <c r="AJ1868" s="70"/>
      <c r="AK1868" s="71"/>
      <c r="AL1868" s="70"/>
      <c r="AM1868" s="72"/>
      <c r="AN1868" s="70"/>
      <c r="AO1868" s="70"/>
      <c r="AP1868" s="73"/>
      <c r="AQ1868" s="73"/>
      <c r="AR1868" s="71"/>
      <c r="AS1868" s="73"/>
      <c r="AT1868" s="74"/>
      <c r="AU1868" s="73"/>
      <c r="AV1868" s="74"/>
      <c r="AW1868" s="73"/>
      <c r="AX1868" s="73"/>
      <c r="AY1868" s="73"/>
      <c r="AZ1868" s="73"/>
      <c r="BA1868" s="73"/>
      <c r="BB1868" s="73"/>
      <c r="BC1868" s="73"/>
      <c r="BD1868" s="73"/>
      <c r="BE1868" s="73"/>
      <c r="BF1868" s="73"/>
      <c r="BG1868" s="73"/>
      <c r="BH1868" s="73"/>
      <c r="BI1868" s="73"/>
      <c r="BJ1868" s="74"/>
      <c r="BK1868" s="73"/>
    </row>
    <row r="1869" spans="34:63" x14ac:dyDescent="0.25">
      <c r="AH1869" s="69"/>
      <c r="AI1869" s="70"/>
      <c r="AJ1869" s="70"/>
      <c r="AK1869" s="71"/>
      <c r="AL1869" s="70"/>
      <c r="AM1869" s="72"/>
      <c r="AN1869" s="70"/>
      <c r="AO1869" s="70"/>
      <c r="AP1869" s="73"/>
      <c r="AQ1869" s="73"/>
      <c r="AR1869" s="71"/>
      <c r="AS1869" s="73"/>
      <c r="AT1869" s="74"/>
      <c r="AU1869" s="73"/>
      <c r="AV1869" s="74"/>
      <c r="AW1869" s="73"/>
      <c r="AX1869" s="73"/>
      <c r="AY1869" s="73"/>
      <c r="AZ1869" s="73"/>
      <c r="BA1869" s="73"/>
      <c r="BB1869" s="73"/>
      <c r="BC1869" s="73"/>
      <c r="BD1869" s="73"/>
      <c r="BE1869" s="73"/>
      <c r="BF1869" s="73"/>
      <c r="BG1869" s="73"/>
      <c r="BH1869" s="73"/>
      <c r="BI1869" s="73"/>
      <c r="BJ1869" s="74"/>
      <c r="BK1869" s="73"/>
    </row>
    <row r="1870" spans="34:63" x14ac:dyDescent="0.25">
      <c r="AH1870" s="69"/>
      <c r="AI1870" s="70"/>
      <c r="AJ1870" s="70"/>
      <c r="AK1870" s="71"/>
      <c r="AL1870" s="70"/>
      <c r="AM1870" s="72"/>
      <c r="AN1870" s="70"/>
      <c r="AO1870" s="70"/>
      <c r="AP1870" s="73"/>
      <c r="AQ1870" s="73"/>
      <c r="AR1870" s="71"/>
      <c r="AS1870" s="73"/>
      <c r="AT1870" s="74"/>
      <c r="AU1870" s="73"/>
      <c r="AV1870" s="74"/>
      <c r="AW1870" s="73"/>
      <c r="AX1870" s="73"/>
      <c r="AY1870" s="73"/>
      <c r="AZ1870" s="73"/>
      <c r="BA1870" s="73"/>
      <c r="BB1870" s="73"/>
      <c r="BC1870" s="73"/>
      <c r="BD1870" s="73"/>
      <c r="BE1870" s="73"/>
      <c r="BF1870" s="73"/>
      <c r="BG1870" s="73"/>
      <c r="BH1870" s="73"/>
      <c r="BI1870" s="73"/>
      <c r="BJ1870" s="74"/>
      <c r="BK1870" s="73"/>
    </row>
    <row r="1871" spans="34:63" x14ac:dyDescent="0.25">
      <c r="AH1871" s="69"/>
      <c r="AI1871" s="70"/>
      <c r="AJ1871" s="70"/>
      <c r="AK1871" s="71"/>
      <c r="AL1871" s="70"/>
      <c r="AM1871" s="72"/>
      <c r="AN1871" s="70"/>
      <c r="AO1871" s="70"/>
      <c r="AP1871" s="73"/>
      <c r="AQ1871" s="73"/>
      <c r="AR1871" s="71"/>
      <c r="AS1871" s="73"/>
      <c r="AT1871" s="74"/>
      <c r="AU1871" s="73"/>
      <c r="AV1871" s="74"/>
      <c r="AW1871" s="73"/>
      <c r="AX1871" s="73"/>
      <c r="AY1871" s="73"/>
      <c r="AZ1871" s="73"/>
      <c r="BA1871" s="73"/>
      <c r="BB1871" s="73"/>
      <c r="BC1871" s="73"/>
      <c r="BD1871" s="73"/>
      <c r="BE1871" s="73"/>
      <c r="BF1871" s="73"/>
      <c r="BG1871" s="73"/>
      <c r="BH1871" s="73"/>
      <c r="BI1871" s="73"/>
      <c r="BJ1871" s="74"/>
      <c r="BK1871" s="73"/>
    </row>
    <row r="1872" spans="34:63" x14ac:dyDescent="0.25">
      <c r="AH1872" s="69"/>
      <c r="AI1872" s="70"/>
      <c r="AJ1872" s="70"/>
      <c r="AK1872" s="71"/>
      <c r="AL1872" s="70"/>
      <c r="AM1872" s="72"/>
      <c r="AN1872" s="70"/>
      <c r="AO1872" s="70"/>
      <c r="AP1872" s="73"/>
      <c r="AQ1872" s="73"/>
      <c r="AR1872" s="71"/>
      <c r="AS1872" s="73"/>
      <c r="AT1872" s="74"/>
      <c r="AU1872" s="73"/>
      <c r="AV1872" s="74"/>
      <c r="AW1872" s="73"/>
      <c r="AX1872" s="73"/>
      <c r="AY1872" s="73"/>
      <c r="AZ1872" s="73"/>
      <c r="BA1872" s="73"/>
      <c r="BB1872" s="73"/>
      <c r="BC1872" s="73"/>
      <c r="BD1872" s="73"/>
      <c r="BE1872" s="73"/>
      <c r="BF1872" s="73"/>
      <c r="BG1872" s="73"/>
      <c r="BH1872" s="73"/>
      <c r="BI1872" s="73"/>
      <c r="BJ1872" s="74"/>
      <c r="BK1872" s="73"/>
    </row>
    <row r="1873" spans="34:63" x14ac:dyDescent="0.25">
      <c r="AH1873" s="69"/>
      <c r="AI1873" s="70"/>
      <c r="AJ1873" s="70"/>
      <c r="AK1873" s="71"/>
      <c r="AL1873" s="70"/>
      <c r="AM1873" s="72"/>
      <c r="AN1873" s="70"/>
      <c r="AO1873" s="70"/>
      <c r="AP1873" s="73"/>
      <c r="AQ1873" s="73"/>
      <c r="AR1873" s="71"/>
      <c r="AS1873" s="73"/>
      <c r="AT1873" s="74"/>
      <c r="AU1873" s="73"/>
      <c r="AV1873" s="74"/>
      <c r="AW1873" s="73"/>
      <c r="AX1873" s="73"/>
      <c r="AY1873" s="73"/>
      <c r="AZ1873" s="73"/>
      <c r="BA1873" s="73"/>
      <c r="BB1873" s="73"/>
      <c r="BC1873" s="73"/>
      <c r="BD1873" s="73"/>
      <c r="BE1873" s="73"/>
      <c r="BF1873" s="73"/>
      <c r="BG1873" s="73"/>
      <c r="BH1873" s="73"/>
      <c r="BI1873" s="73"/>
      <c r="BJ1873" s="74"/>
      <c r="BK1873" s="73"/>
    </row>
    <row r="1874" spans="34:63" x14ac:dyDescent="0.25">
      <c r="AH1874" s="69"/>
      <c r="AI1874" s="70"/>
      <c r="AJ1874" s="70"/>
      <c r="AK1874" s="71"/>
      <c r="AL1874" s="70"/>
      <c r="AM1874" s="72"/>
      <c r="AN1874" s="70"/>
      <c r="AO1874" s="70"/>
      <c r="AP1874" s="73"/>
      <c r="AQ1874" s="73"/>
      <c r="AR1874" s="71"/>
      <c r="AS1874" s="73"/>
      <c r="AT1874" s="74"/>
      <c r="AU1874" s="73"/>
      <c r="AV1874" s="74"/>
      <c r="AW1874" s="73"/>
      <c r="AX1874" s="73"/>
      <c r="AY1874" s="73"/>
      <c r="AZ1874" s="73"/>
      <c r="BA1874" s="73"/>
      <c r="BB1874" s="73"/>
      <c r="BC1874" s="73"/>
      <c r="BD1874" s="73"/>
      <c r="BE1874" s="73"/>
      <c r="BF1874" s="73"/>
      <c r="BG1874" s="73"/>
      <c r="BH1874" s="73"/>
      <c r="BI1874" s="73"/>
      <c r="BJ1874" s="74"/>
      <c r="BK1874" s="73"/>
    </row>
    <row r="1875" spans="34:63" x14ac:dyDescent="0.25">
      <c r="AH1875" s="69"/>
      <c r="AI1875" s="70"/>
      <c r="AJ1875" s="70"/>
      <c r="AK1875" s="71"/>
      <c r="AL1875" s="70"/>
      <c r="AM1875" s="72"/>
      <c r="AN1875" s="70"/>
      <c r="AO1875" s="70"/>
      <c r="AP1875" s="73"/>
      <c r="AQ1875" s="73"/>
      <c r="AR1875" s="71"/>
      <c r="AS1875" s="73"/>
      <c r="AT1875" s="74"/>
      <c r="AU1875" s="73"/>
      <c r="AV1875" s="74"/>
      <c r="AW1875" s="73"/>
      <c r="AX1875" s="73"/>
      <c r="AY1875" s="73"/>
      <c r="AZ1875" s="73"/>
      <c r="BA1875" s="73"/>
      <c r="BB1875" s="73"/>
      <c r="BC1875" s="73"/>
      <c r="BD1875" s="73"/>
      <c r="BE1875" s="73"/>
      <c r="BF1875" s="73"/>
      <c r="BG1875" s="73"/>
      <c r="BH1875" s="73"/>
      <c r="BI1875" s="73"/>
      <c r="BJ1875" s="74"/>
      <c r="BK1875" s="73"/>
    </row>
    <row r="1876" spans="34:63" x14ac:dyDescent="0.25">
      <c r="AH1876" s="69"/>
      <c r="AI1876" s="70"/>
      <c r="AJ1876" s="70"/>
      <c r="AK1876" s="71"/>
      <c r="AL1876" s="70"/>
      <c r="AM1876" s="72"/>
      <c r="AN1876" s="70"/>
      <c r="AO1876" s="70"/>
      <c r="AP1876" s="73"/>
      <c r="AQ1876" s="73"/>
      <c r="AR1876" s="71"/>
      <c r="AS1876" s="73"/>
      <c r="AT1876" s="74"/>
      <c r="AU1876" s="73"/>
      <c r="AV1876" s="74"/>
      <c r="AW1876" s="73"/>
      <c r="AX1876" s="73"/>
      <c r="AY1876" s="73"/>
      <c r="AZ1876" s="73"/>
      <c r="BA1876" s="73"/>
      <c r="BB1876" s="73"/>
      <c r="BC1876" s="73"/>
      <c r="BD1876" s="73"/>
      <c r="BE1876" s="73"/>
      <c r="BF1876" s="73"/>
      <c r="BG1876" s="73"/>
      <c r="BH1876" s="73"/>
      <c r="BI1876" s="73"/>
      <c r="BJ1876" s="74"/>
      <c r="BK1876" s="73"/>
    </row>
    <row r="1877" spans="34:63" x14ac:dyDescent="0.25">
      <c r="AH1877" s="69"/>
      <c r="AI1877" s="70"/>
      <c r="AJ1877" s="70"/>
      <c r="AK1877" s="71"/>
      <c r="AL1877" s="70"/>
      <c r="AM1877" s="72"/>
      <c r="AN1877" s="70"/>
      <c r="AO1877" s="70"/>
      <c r="AP1877" s="73"/>
      <c r="AQ1877" s="73"/>
      <c r="AR1877" s="71"/>
      <c r="AS1877" s="73"/>
      <c r="AT1877" s="74"/>
      <c r="AU1877" s="73"/>
      <c r="AV1877" s="74"/>
      <c r="AW1877" s="73"/>
      <c r="AX1877" s="73"/>
      <c r="AY1877" s="73"/>
      <c r="AZ1877" s="73"/>
      <c r="BA1877" s="73"/>
      <c r="BB1877" s="73"/>
      <c r="BC1877" s="73"/>
      <c r="BD1877" s="73"/>
      <c r="BE1877" s="73"/>
      <c r="BF1877" s="73"/>
      <c r="BG1877" s="73"/>
      <c r="BH1877" s="73"/>
      <c r="BI1877" s="73"/>
      <c r="BJ1877" s="74"/>
      <c r="BK1877" s="73"/>
    </row>
    <row r="1878" spans="34:63" x14ac:dyDescent="0.25">
      <c r="AH1878" s="69"/>
      <c r="AI1878" s="70"/>
      <c r="AJ1878" s="70"/>
      <c r="AK1878" s="71"/>
      <c r="AL1878" s="70"/>
      <c r="AM1878" s="72"/>
      <c r="AN1878" s="70"/>
      <c r="AO1878" s="70"/>
      <c r="AP1878" s="73"/>
      <c r="AQ1878" s="73"/>
      <c r="AR1878" s="71"/>
      <c r="AS1878" s="73"/>
      <c r="AT1878" s="74"/>
      <c r="AU1878" s="73"/>
      <c r="AV1878" s="74"/>
      <c r="AW1878" s="73"/>
      <c r="AX1878" s="73"/>
      <c r="AY1878" s="73"/>
      <c r="AZ1878" s="73"/>
      <c r="BA1878" s="73"/>
      <c r="BB1878" s="73"/>
      <c r="BC1878" s="73"/>
      <c r="BD1878" s="73"/>
      <c r="BE1878" s="73"/>
      <c r="BF1878" s="73"/>
      <c r="BG1878" s="73"/>
      <c r="BH1878" s="73"/>
      <c r="BI1878" s="73"/>
      <c r="BJ1878" s="74"/>
      <c r="BK1878" s="73"/>
    </row>
    <row r="1879" spans="34:63" x14ac:dyDescent="0.25">
      <c r="AH1879" s="69"/>
      <c r="AI1879" s="70"/>
      <c r="AJ1879" s="70"/>
      <c r="AK1879" s="71"/>
      <c r="AL1879" s="70"/>
      <c r="AM1879" s="72"/>
      <c r="AN1879" s="70"/>
      <c r="AO1879" s="70"/>
      <c r="AP1879" s="73"/>
      <c r="AQ1879" s="73"/>
      <c r="AR1879" s="71"/>
      <c r="AS1879" s="73"/>
      <c r="AT1879" s="74"/>
      <c r="AU1879" s="73"/>
      <c r="AV1879" s="74"/>
      <c r="AW1879" s="73"/>
      <c r="AX1879" s="73"/>
      <c r="AY1879" s="73"/>
      <c r="AZ1879" s="73"/>
      <c r="BA1879" s="73"/>
      <c r="BB1879" s="73"/>
      <c r="BC1879" s="73"/>
      <c r="BD1879" s="73"/>
      <c r="BE1879" s="73"/>
      <c r="BF1879" s="73"/>
      <c r="BG1879" s="73"/>
      <c r="BH1879" s="73"/>
      <c r="BI1879" s="73"/>
      <c r="BJ1879" s="74"/>
      <c r="BK1879" s="73"/>
    </row>
    <row r="1880" spans="34:63" x14ac:dyDescent="0.25">
      <c r="AH1880" s="69"/>
      <c r="AI1880" s="70"/>
      <c r="AJ1880" s="70"/>
      <c r="AK1880" s="71"/>
      <c r="AL1880" s="70"/>
      <c r="AM1880" s="72"/>
      <c r="AN1880" s="70"/>
      <c r="AO1880" s="70"/>
      <c r="AP1880" s="73"/>
      <c r="AQ1880" s="73"/>
      <c r="AR1880" s="71"/>
      <c r="AS1880" s="73"/>
      <c r="AT1880" s="74"/>
      <c r="AU1880" s="73"/>
      <c r="AV1880" s="74"/>
      <c r="AW1880" s="73"/>
      <c r="AX1880" s="73"/>
      <c r="AY1880" s="73"/>
      <c r="AZ1880" s="73"/>
      <c r="BA1880" s="73"/>
      <c r="BB1880" s="73"/>
      <c r="BC1880" s="73"/>
      <c r="BD1880" s="73"/>
      <c r="BE1880" s="73"/>
      <c r="BF1880" s="73"/>
      <c r="BG1880" s="73"/>
      <c r="BH1880" s="73"/>
      <c r="BI1880" s="73"/>
      <c r="BJ1880" s="74"/>
      <c r="BK1880" s="73"/>
    </row>
    <row r="1881" spans="34:63" x14ac:dyDescent="0.25">
      <c r="AH1881" s="69"/>
      <c r="AI1881" s="70"/>
      <c r="AJ1881" s="70"/>
      <c r="AK1881" s="71"/>
      <c r="AL1881" s="70"/>
      <c r="AM1881" s="72"/>
      <c r="AN1881" s="70"/>
      <c r="AO1881" s="70"/>
      <c r="AP1881" s="73"/>
      <c r="AQ1881" s="73"/>
      <c r="AR1881" s="71"/>
      <c r="AS1881" s="73"/>
      <c r="AT1881" s="74"/>
      <c r="AU1881" s="73"/>
      <c r="AV1881" s="74"/>
      <c r="AW1881" s="73"/>
      <c r="AX1881" s="73"/>
      <c r="AY1881" s="73"/>
      <c r="AZ1881" s="73"/>
      <c r="BA1881" s="73"/>
      <c r="BB1881" s="73"/>
      <c r="BC1881" s="73"/>
      <c r="BD1881" s="73"/>
      <c r="BE1881" s="73"/>
      <c r="BF1881" s="73"/>
      <c r="BG1881" s="73"/>
      <c r="BH1881" s="73"/>
      <c r="BI1881" s="73"/>
      <c r="BJ1881" s="74"/>
      <c r="BK1881" s="73"/>
    </row>
    <row r="1882" spans="34:63" x14ac:dyDescent="0.25">
      <c r="AH1882" s="69"/>
      <c r="AI1882" s="70"/>
      <c r="AJ1882" s="70"/>
      <c r="AK1882" s="71"/>
      <c r="AL1882" s="70"/>
      <c r="AM1882" s="72"/>
      <c r="AN1882" s="70"/>
      <c r="AO1882" s="70"/>
      <c r="AP1882" s="73"/>
      <c r="AQ1882" s="73"/>
      <c r="AR1882" s="71"/>
      <c r="AS1882" s="73"/>
      <c r="AT1882" s="74"/>
      <c r="AU1882" s="73"/>
      <c r="AV1882" s="74"/>
      <c r="AW1882" s="73"/>
      <c r="AX1882" s="73"/>
      <c r="AY1882" s="73"/>
      <c r="AZ1882" s="73"/>
      <c r="BA1882" s="73"/>
      <c r="BB1882" s="73"/>
      <c r="BC1882" s="73"/>
      <c r="BD1882" s="73"/>
      <c r="BE1882" s="73"/>
      <c r="BF1882" s="73"/>
      <c r="BG1882" s="73"/>
      <c r="BH1882" s="73"/>
      <c r="BI1882" s="73"/>
      <c r="BJ1882" s="74"/>
      <c r="BK1882" s="73"/>
    </row>
    <row r="1883" spans="34:63" x14ac:dyDescent="0.25">
      <c r="AH1883" s="69"/>
      <c r="AI1883" s="70"/>
      <c r="AJ1883" s="70"/>
      <c r="AK1883" s="71"/>
      <c r="AL1883" s="70"/>
      <c r="AM1883" s="72"/>
      <c r="AN1883" s="70"/>
      <c r="AO1883" s="70"/>
      <c r="AP1883" s="73"/>
      <c r="AQ1883" s="73"/>
      <c r="AR1883" s="71"/>
      <c r="AS1883" s="73"/>
      <c r="AT1883" s="74"/>
      <c r="AU1883" s="73"/>
      <c r="AV1883" s="74"/>
      <c r="AW1883" s="73"/>
      <c r="AX1883" s="73"/>
      <c r="AY1883" s="73"/>
      <c r="AZ1883" s="73"/>
      <c r="BA1883" s="73"/>
      <c r="BB1883" s="73"/>
      <c r="BC1883" s="73"/>
      <c r="BD1883" s="73"/>
      <c r="BE1883" s="73"/>
      <c r="BF1883" s="73"/>
      <c r="BG1883" s="73"/>
      <c r="BH1883" s="73"/>
      <c r="BI1883" s="73"/>
      <c r="BJ1883" s="74"/>
      <c r="BK1883" s="73"/>
    </row>
    <row r="1884" spans="34:63" x14ac:dyDescent="0.25">
      <c r="AH1884" s="69"/>
      <c r="AI1884" s="70"/>
      <c r="AJ1884" s="70"/>
      <c r="AK1884" s="71"/>
      <c r="AL1884" s="70"/>
      <c r="AM1884" s="72"/>
      <c r="AN1884" s="70"/>
      <c r="AO1884" s="70"/>
      <c r="AP1884" s="73"/>
      <c r="AQ1884" s="73"/>
      <c r="AR1884" s="71"/>
      <c r="AS1884" s="73"/>
      <c r="AT1884" s="74"/>
      <c r="AU1884" s="73"/>
      <c r="AV1884" s="74"/>
      <c r="AW1884" s="73"/>
      <c r="AX1884" s="73"/>
      <c r="AY1884" s="73"/>
      <c r="AZ1884" s="73"/>
      <c r="BA1884" s="73"/>
      <c r="BB1884" s="73"/>
      <c r="BC1884" s="73"/>
      <c r="BD1884" s="73"/>
      <c r="BE1884" s="73"/>
      <c r="BF1884" s="73"/>
      <c r="BG1884" s="73"/>
      <c r="BH1884" s="73"/>
      <c r="BI1884" s="73"/>
      <c r="BJ1884" s="74"/>
      <c r="BK1884" s="73"/>
    </row>
    <row r="1885" spans="34:63" x14ac:dyDescent="0.25">
      <c r="AH1885" s="69"/>
      <c r="AI1885" s="70"/>
      <c r="AJ1885" s="70"/>
      <c r="AK1885" s="71"/>
      <c r="AL1885" s="70"/>
      <c r="AM1885" s="72"/>
      <c r="AN1885" s="70"/>
      <c r="AO1885" s="70"/>
      <c r="AP1885" s="73"/>
      <c r="AQ1885" s="73"/>
      <c r="AR1885" s="71"/>
      <c r="AS1885" s="73"/>
      <c r="AT1885" s="74"/>
      <c r="AU1885" s="73"/>
      <c r="AV1885" s="74"/>
      <c r="AW1885" s="73"/>
      <c r="AX1885" s="73"/>
      <c r="AY1885" s="73"/>
      <c r="AZ1885" s="73"/>
      <c r="BA1885" s="73"/>
      <c r="BB1885" s="73"/>
      <c r="BC1885" s="73"/>
      <c r="BD1885" s="73"/>
      <c r="BE1885" s="73"/>
      <c r="BF1885" s="73"/>
      <c r="BG1885" s="73"/>
      <c r="BH1885" s="73"/>
      <c r="BI1885" s="73"/>
      <c r="BJ1885" s="74"/>
      <c r="BK1885" s="73"/>
    </row>
    <row r="1886" spans="34:63" x14ac:dyDescent="0.25">
      <c r="AH1886" s="69"/>
      <c r="AI1886" s="70"/>
      <c r="AJ1886" s="70"/>
      <c r="AK1886" s="71"/>
      <c r="AL1886" s="70"/>
      <c r="AM1886" s="72"/>
      <c r="AN1886" s="70"/>
      <c r="AO1886" s="70"/>
      <c r="AP1886" s="73"/>
      <c r="AQ1886" s="73"/>
      <c r="AR1886" s="71"/>
      <c r="AS1886" s="73"/>
      <c r="AT1886" s="74"/>
      <c r="AU1886" s="73"/>
      <c r="AV1886" s="74"/>
      <c r="AW1886" s="73"/>
      <c r="AX1886" s="73"/>
      <c r="AY1886" s="73"/>
      <c r="AZ1886" s="73"/>
      <c r="BA1886" s="73"/>
      <c r="BB1886" s="73"/>
      <c r="BC1886" s="73"/>
      <c r="BD1886" s="73"/>
      <c r="BE1886" s="73"/>
      <c r="BF1886" s="73"/>
      <c r="BG1886" s="73"/>
      <c r="BH1886" s="73"/>
      <c r="BI1886" s="73"/>
      <c r="BJ1886" s="74"/>
      <c r="BK1886" s="73"/>
    </row>
    <row r="1887" spans="34:63" x14ac:dyDescent="0.25">
      <c r="AH1887" s="69"/>
      <c r="AI1887" s="70"/>
      <c r="AJ1887" s="70"/>
      <c r="AK1887" s="71"/>
      <c r="AL1887" s="70"/>
      <c r="AM1887" s="72"/>
      <c r="AN1887" s="70"/>
      <c r="AO1887" s="70"/>
      <c r="AP1887" s="73"/>
      <c r="AQ1887" s="73"/>
      <c r="AR1887" s="71"/>
      <c r="AS1887" s="73"/>
      <c r="AT1887" s="74"/>
      <c r="AU1887" s="73"/>
      <c r="AV1887" s="74"/>
      <c r="AW1887" s="73"/>
      <c r="AX1887" s="73"/>
      <c r="AY1887" s="73"/>
      <c r="AZ1887" s="73"/>
      <c r="BA1887" s="73"/>
      <c r="BB1887" s="73"/>
      <c r="BC1887" s="73"/>
      <c r="BD1887" s="73"/>
      <c r="BE1887" s="73"/>
      <c r="BF1887" s="73"/>
      <c r="BG1887" s="73"/>
      <c r="BH1887" s="73"/>
      <c r="BI1887" s="73"/>
      <c r="BJ1887" s="74"/>
      <c r="BK1887" s="73"/>
    </row>
    <row r="1888" spans="34:63" x14ac:dyDescent="0.25">
      <c r="AH1888" s="69"/>
      <c r="AI1888" s="70"/>
      <c r="AJ1888" s="70"/>
      <c r="AK1888" s="71"/>
      <c r="AL1888" s="70"/>
      <c r="AM1888" s="72"/>
      <c r="AN1888" s="70"/>
      <c r="AO1888" s="70"/>
      <c r="AP1888" s="73"/>
      <c r="AQ1888" s="73"/>
      <c r="AR1888" s="71"/>
      <c r="AS1888" s="73"/>
      <c r="AT1888" s="74"/>
      <c r="AU1888" s="73"/>
      <c r="AV1888" s="74"/>
      <c r="AW1888" s="73"/>
      <c r="AX1888" s="73"/>
      <c r="AY1888" s="73"/>
      <c r="AZ1888" s="73"/>
      <c r="BA1888" s="73"/>
      <c r="BB1888" s="73"/>
      <c r="BC1888" s="73"/>
      <c r="BD1888" s="73"/>
      <c r="BE1888" s="73"/>
      <c r="BF1888" s="73"/>
      <c r="BG1888" s="73"/>
      <c r="BH1888" s="73"/>
      <c r="BI1888" s="73"/>
      <c r="BJ1888" s="74"/>
      <c r="BK1888" s="73"/>
    </row>
    <row r="1889" spans="34:63" x14ac:dyDescent="0.25">
      <c r="AH1889" s="69"/>
      <c r="AI1889" s="70"/>
      <c r="AJ1889" s="70"/>
      <c r="AK1889" s="71"/>
      <c r="AL1889" s="70"/>
      <c r="AM1889" s="72"/>
      <c r="AN1889" s="70"/>
      <c r="AO1889" s="70"/>
      <c r="AP1889" s="73"/>
      <c r="AQ1889" s="73"/>
      <c r="AR1889" s="71"/>
      <c r="AS1889" s="73"/>
      <c r="AT1889" s="74"/>
      <c r="AU1889" s="73"/>
      <c r="AV1889" s="74"/>
      <c r="AW1889" s="73"/>
      <c r="AX1889" s="73"/>
      <c r="AY1889" s="73"/>
      <c r="AZ1889" s="73"/>
      <c r="BA1889" s="73"/>
      <c r="BB1889" s="73"/>
      <c r="BC1889" s="73"/>
      <c r="BD1889" s="73"/>
      <c r="BE1889" s="73"/>
      <c r="BF1889" s="73"/>
      <c r="BG1889" s="73"/>
      <c r="BH1889" s="73"/>
      <c r="BI1889" s="73"/>
      <c r="BJ1889" s="74"/>
      <c r="BK1889" s="73"/>
    </row>
    <row r="1890" spans="34:63" x14ac:dyDescent="0.25">
      <c r="AH1890" s="69"/>
      <c r="AI1890" s="70"/>
      <c r="AJ1890" s="70"/>
      <c r="AK1890" s="71"/>
      <c r="AL1890" s="70"/>
      <c r="AM1890" s="72"/>
      <c r="AN1890" s="70"/>
      <c r="AO1890" s="70"/>
      <c r="AP1890" s="73"/>
      <c r="AQ1890" s="73"/>
      <c r="AR1890" s="71"/>
      <c r="AS1890" s="73"/>
      <c r="AT1890" s="74"/>
      <c r="AU1890" s="73"/>
      <c r="AV1890" s="74"/>
      <c r="AW1890" s="73"/>
      <c r="AX1890" s="73"/>
      <c r="AY1890" s="73"/>
      <c r="AZ1890" s="73"/>
      <c r="BA1890" s="73"/>
      <c r="BB1890" s="73"/>
      <c r="BC1890" s="73"/>
      <c r="BD1890" s="73"/>
      <c r="BE1890" s="73"/>
      <c r="BF1890" s="73"/>
      <c r="BG1890" s="73"/>
      <c r="BH1890" s="73"/>
      <c r="BI1890" s="73"/>
      <c r="BJ1890" s="74"/>
      <c r="BK1890" s="73"/>
    </row>
    <row r="1891" spans="34:63" x14ac:dyDescent="0.25">
      <c r="AH1891" s="69"/>
      <c r="AI1891" s="70"/>
      <c r="AJ1891" s="70"/>
      <c r="AK1891" s="71"/>
      <c r="AL1891" s="70"/>
      <c r="AM1891" s="72"/>
      <c r="AN1891" s="70"/>
      <c r="AO1891" s="70"/>
      <c r="AP1891" s="73"/>
      <c r="AQ1891" s="73"/>
      <c r="AR1891" s="71"/>
      <c r="AS1891" s="73"/>
      <c r="AT1891" s="74"/>
      <c r="AU1891" s="73"/>
      <c r="AV1891" s="74"/>
      <c r="AW1891" s="73"/>
      <c r="AX1891" s="73"/>
      <c r="AY1891" s="73"/>
      <c r="AZ1891" s="73"/>
      <c r="BA1891" s="73"/>
      <c r="BB1891" s="73"/>
      <c r="BC1891" s="73"/>
      <c r="BD1891" s="73"/>
      <c r="BE1891" s="73"/>
      <c r="BF1891" s="73"/>
      <c r="BG1891" s="73"/>
      <c r="BH1891" s="73"/>
      <c r="BI1891" s="73"/>
      <c r="BJ1891" s="74"/>
      <c r="BK1891" s="73"/>
    </row>
    <row r="1892" spans="34:63" x14ac:dyDescent="0.25">
      <c r="AH1892" s="69"/>
      <c r="AI1892" s="70"/>
      <c r="AJ1892" s="70"/>
      <c r="AK1892" s="71"/>
      <c r="AL1892" s="70"/>
      <c r="AM1892" s="72"/>
      <c r="AN1892" s="70"/>
      <c r="AO1892" s="70"/>
      <c r="AP1892" s="73"/>
      <c r="AQ1892" s="73"/>
      <c r="AR1892" s="71"/>
      <c r="AS1892" s="73"/>
      <c r="AT1892" s="74"/>
      <c r="AU1892" s="73"/>
      <c r="AV1892" s="74"/>
      <c r="AW1892" s="73"/>
      <c r="AX1892" s="73"/>
      <c r="AY1892" s="73"/>
      <c r="AZ1892" s="73"/>
      <c r="BA1892" s="73"/>
      <c r="BB1892" s="73"/>
      <c r="BC1892" s="73"/>
      <c r="BD1892" s="73"/>
      <c r="BE1892" s="73"/>
      <c r="BF1892" s="73"/>
      <c r="BG1892" s="73"/>
      <c r="BH1892" s="73"/>
      <c r="BI1892" s="73"/>
      <c r="BJ1892" s="74"/>
      <c r="BK1892" s="73"/>
    </row>
    <row r="1893" spans="34:63" x14ac:dyDescent="0.25">
      <c r="AH1893" s="69"/>
      <c r="AI1893" s="70"/>
      <c r="AJ1893" s="70"/>
      <c r="AK1893" s="71"/>
      <c r="AL1893" s="70"/>
      <c r="AM1893" s="72"/>
      <c r="AN1893" s="70"/>
      <c r="AO1893" s="70"/>
      <c r="AP1893" s="73"/>
      <c r="AQ1893" s="73"/>
      <c r="AR1893" s="71"/>
      <c r="AS1893" s="73"/>
      <c r="AT1893" s="74"/>
      <c r="AU1893" s="73"/>
      <c r="AV1893" s="74"/>
      <c r="AW1893" s="73"/>
      <c r="AX1893" s="73"/>
      <c r="AY1893" s="73"/>
      <c r="AZ1893" s="73"/>
      <c r="BA1893" s="73"/>
      <c r="BB1893" s="73"/>
      <c r="BC1893" s="73"/>
      <c r="BD1893" s="73"/>
      <c r="BE1893" s="73"/>
      <c r="BF1893" s="73"/>
      <c r="BG1893" s="73"/>
      <c r="BH1893" s="73"/>
      <c r="BI1893" s="73"/>
      <c r="BJ1893" s="74"/>
      <c r="BK1893" s="73"/>
    </row>
    <row r="1894" spans="34:63" x14ac:dyDescent="0.25">
      <c r="AH1894" s="69"/>
      <c r="AI1894" s="70"/>
      <c r="AJ1894" s="70"/>
      <c r="AK1894" s="71"/>
      <c r="AL1894" s="70"/>
      <c r="AM1894" s="72"/>
      <c r="AN1894" s="70"/>
      <c r="AO1894" s="70"/>
      <c r="AP1894" s="73"/>
      <c r="AQ1894" s="73"/>
      <c r="AR1894" s="71"/>
      <c r="AS1894" s="73"/>
      <c r="AT1894" s="74"/>
      <c r="AU1894" s="73"/>
      <c r="AV1894" s="74"/>
      <c r="AW1894" s="73"/>
      <c r="AX1894" s="73"/>
      <c r="AY1894" s="73"/>
      <c r="AZ1894" s="73"/>
      <c r="BA1894" s="73"/>
      <c r="BB1894" s="73"/>
      <c r="BC1894" s="73"/>
      <c r="BD1894" s="73"/>
      <c r="BE1894" s="73"/>
      <c r="BF1894" s="73"/>
      <c r="BG1894" s="73"/>
      <c r="BH1894" s="73"/>
      <c r="BI1894" s="73"/>
      <c r="BJ1894" s="74"/>
      <c r="BK1894" s="73"/>
    </row>
    <row r="1895" spans="34:63" x14ac:dyDescent="0.25">
      <c r="AH1895" s="69"/>
      <c r="AI1895" s="70"/>
      <c r="AJ1895" s="70"/>
      <c r="AK1895" s="71"/>
      <c r="AL1895" s="70"/>
      <c r="AM1895" s="72"/>
      <c r="AN1895" s="70"/>
      <c r="AO1895" s="70"/>
      <c r="AP1895" s="73"/>
      <c r="AQ1895" s="73"/>
      <c r="AR1895" s="71"/>
      <c r="AS1895" s="73"/>
      <c r="AT1895" s="74"/>
      <c r="AU1895" s="73"/>
      <c r="AV1895" s="74"/>
      <c r="AW1895" s="73"/>
      <c r="AX1895" s="73"/>
      <c r="AY1895" s="73"/>
      <c r="AZ1895" s="73"/>
      <c r="BA1895" s="73"/>
      <c r="BB1895" s="73"/>
      <c r="BC1895" s="73"/>
      <c r="BD1895" s="73"/>
      <c r="BE1895" s="73"/>
      <c r="BF1895" s="73"/>
      <c r="BG1895" s="73"/>
      <c r="BH1895" s="73"/>
      <c r="BI1895" s="73"/>
      <c r="BJ1895" s="74"/>
      <c r="BK1895" s="73"/>
    </row>
    <row r="1896" spans="34:63" x14ac:dyDescent="0.25">
      <c r="AH1896" s="69"/>
      <c r="AI1896" s="70"/>
      <c r="AJ1896" s="70"/>
      <c r="AK1896" s="71"/>
      <c r="AL1896" s="70"/>
      <c r="AM1896" s="72"/>
      <c r="AN1896" s="70"/>
      <c r="AO1896" s="70"/>
      <c r="AP1896" s="73"/>
      <c r="AQ1896" s="73"/>
      <c r="AR1896" s="71"/>
      <c r="AS1896" s="73"/>
      <c r="AT1896" s="74"/>
      <c r="AU1896" s="73"/>
      <c r="AV1896" s="74"/>
      <c r="AW1896" s="73"/>
      <c r="AX1896" s="73"/>
      <c r="AY1896" s="73"/>
      <c r="AZ1896" s="73"/>
      <c r="BA1896" s="73"/>
      <c r="BB1896" s="73"/>
      <c r="BC1896" s="73"/>
      <c r="BD1896" s="73"/>
      <c r="BE1896" s="73"/>
      <c r="BF1896" s="73"/>
      <c r="BG1896" s="73"/>
      <c r="BH1896" s="73"/>
      <c r="BI1896" s="73"/>
      <c r="BJ1896" s="74"/>
      <c r="BK1896" s="73"/>
    </row>
    <row r="1897" spans="34:63" x14ac:dyDescent="0.25">
      <c r="AH1897" s="69"/>
      <c r="AI1897" s="70"/>
      <c r="AJ1897" s="70"/>
      <c r="AK1897" s="71"/>
      <c r="AL1897" s="70"/>
      <c r="AM1897" s="72"/>
      <c r="AN1897" s="70"/>
      <c r="AO1897" s="70"/>
      <c r="AP1897" s="73"/>
      <c r="AQ1897" s="73"/>
      <c r="AR1897" s="71"/>
      <c r="AS1897" s="73"/>
      <c r="AT1897" s="74"/>
      <c r="AU1897" s="73"/>
      <c r="AV1897" s="74"/>
      <c r="AW1897" s="73"/>
      <c r="AX1897" s="73"/>
      <c r="AY1897" s="73"/>
      <c r="AZ1897" s="73"/>
      <c r="BA1897" s="73"/>
      <c r="BB1897" s="73"/>
      <c r="BC1897" s="73"/>
      <c r="BD1897" s="73"/>
      <c r="BE1897" s="73"/>
      <c r="BF1897" s="73"/>
      <c r="BG1897" s="73"/>
      <c r="BH1897" s="73"/>
      <c r="BI1897" s="73"/>
      <c r="BJ1897" s="74"/>
      <c r="BK1897" s="73"/>
    </row>
    <row r="1898" spans="34:63" x14ac:dyDescent="0.25">
      <c r="AH1898" s="69"/>
      <c r="AI1898" s="70"/>
      <c r="AJ1898" s="70"/>
      <c r="AK1898" s="71"/>
      <c r="AL1898" s="70"/>
      <c r="AM1898" s="72"/>
      <c r="AN1898" s="70"/>
      <c r="AO1898" s="70"/>
      <c r="AP1898" s="73"/>
      <c r="AQ1898" s="73"/>
      <c r="AR1898" s="71"/>
      <c r="AS1898" s="73"/>
      <c r="AT1898" s="74"/>
      <c r="AU1898" s="73"/>
      <c r="AV1898" s="74"/>
      <c r="AW1898" s="73"/>
      <c r="AX1898" s="73"/>
      <c r="AY1898" s="73"/>
      <c r="AZ1898" s="73"/>
      <c r="BA1898" s="73"/>
      <c r="BB1898" s="73"/>
      <c r="BC1898" s="73"/>
      <c r="BD1898" s="73"/>
      <c r="BE1898" s="73"/>
      <c r="BF1898" s="73"/>
      <c r="BG1898" s="73"/>
      <c r="BH1898" s="73"/>
      <c r="BI1898" s="73"/>
      <c r="BJ1898" s="74"/>
      <c r="BK1898" s="73"/>
    </row>
    <row r="1899" spans="34:63" x14ac:dyDescent="0.25">
      <c r="AH1899" s="69"/>
      <c r="AI1899" s="70"/>
      <c r="AJ1899" s="70"/>
      <c r="AK1899" s="71"/>
      <c r="AL1899" s="70"/>
      <c r="AM1899" s="72"/>
      <c r="AN1899" s="70"/>
      <c r="AO1899" s="70"/>
      <c r="AP1899" s="73"/>
      <c r="AQ1899" s="73"/>
      <c r="AR1899" s="71"/>
      <c r="AS1899" s="73"/>
      <c r="AT1899" s="74"/>
      <c r="AU1899" s="73"/>
      <c r="AV1899" s="74"/>
      <c r="AW1899" s="73"/>
      <c r="AX1899" s="73"/>
      <c r="AY1899" s="73"/>
      <c r="AZ1899" s="73"/>
      <c r="BA1899" s="73"/>
      <c r="BB1899" s="73"/>
      <c r="BC1899" s="73"/>
      <c r="BD1899" s="73"/>
      <c r="BE1899" s="73"/>
      <c r="BF1899" s="73"/>
      <c r="BG1899" s="73"/>
      <c r="BH1899" s="73"/>
      <c r="BI1899" s="73"/>
      <c r="BJ1899" s="74"/>
      <c r="BK1899" s="73"/>
    </row>
    <row r="1900" spans="34:63" x14ac:dyDescent="0.25">
      <c r="AH1900" s="69"/>
      <c r="AI1900" s="70"/>
      <c r="AJ1900" s="70"/>
      <c r="AK1900" s="71"/>
      <c r="AL1900" s="70"/>
      <c r="AM1900" s="72"/>
      <c r="AN1900" s="70"/>
      <c r="AO1900" s="70"/>
      <c r="AP1900" s="73"/>
      <c r="AQ1900" s="73"/>
      <c r="AR1900" s="71"/>
      <c r="AS1900" s="73"/>
      <c r="AT1900" s="74"/>
      <c r="AU1900" s="73"/>
      <c r="AV1900" s="74"/>
      <c r="AW1900" s="73"/>
      <c r="AX1900" s="73"/>
      <c r="AY1900" s="73"/>
      <c r="AZ1900" s="73"/>
      <c r="BA1900" s="73"/>
      <c r="BB1900" s="73"/>
      <c r="BC1900" s="73"/>
      <c r="BD1900" s="73"/>
      <c r="BE1900" s="73"/>
      <c r="BF1900" s="73"/>
      <c r="BG1900" s="73"/>
      <c r="BH1900" s="73"/>
      <c r="BI1900" s="73"/>
      <c r="BJ1900" s="74"/>
      <c r="BK1900" s="73"/>
    </row>
    <row r="1901" spans="34:63" x14ac:dyDescent="0.25">
      <c r="AH1901" s="69"/>
      <c r="AI1901" s="70"/>
      <c r="AJ1901" s="70"/>
      <c r="AK1901" s="71"/>
      <c r="AL1901" s="70"/>
      <c r="AM1901" s="72"/>
      <c r="AN1901" s="70"/>
      <c r="AO1901" s="70"/>
      <c r="AP1901" s="73"/>
      <c r="AQ1901" s="73"/>
      <c r="AR1901" s="71"/>
      <c r="AS1901" s="73"/>
      <c r="AT1901" s="74"/>
      <c r="AU1901" s="73"/>
      <c r="AV1901" s="74"/>
      <c r="AW1901" s="73"/>
      <c r="AX1901" s="73"/>
      <c r="AY1901" s="73"/>
      <c r="AZ1901" s="73"/>
      <c r="BA1901" s="73"/>
      <c r="BB1901" s="73"/>
      <c r="BC1901" s="73"/>
      <c r="BD1901" s="73"/>
      <c r="BE1901" s="73"/>
      <c r="BF1901" s="73"/>
      <c r="BG1901" s="73"/>
      <c r="BH1901" s="73"/>
      <c r="BI1901" s="73"/>
      <c r="BJ1901" s="74"/>
      <c r="BK1901" s="73"/>
    </row>
    <row r="1902" spans="34:63" x14ac:dyDescent="0.25">
      <c r="AH1902" s="69"/>
      <c r="AI1902" s="70"/>
      <c r="AJ1902" s="70"/>
      <c r="AK1902" s="71"/>
      <c r="AL1902" s="70"/>
      <c r="AM1902" s="72"/>
      <c r="AN1902" s="70"/>
      <c r="AO1902" s="70"/>
      <c r="AP1902" s="73"/>
      <c r="AQ1902" s="73"/>
      <c r="AR1902" s="71"/>
      <c r="AS1902" s="73"/>
      <c r="AT1902" s="74"/>
      <c r="AU1902" s="73"/>
      <c r="AV1902" s="74"/>
      <c r="AW1902" s="73"/>
      <c r="AX1902" s="73"/>
      <c r="AY1902" s="73"/>
      <c r="AZ1902" s="73"/>
      <c r="BA1902" s="73"/>
      <c r="BB1902" s="73"/>
      <c r="BC1902" s="73"/>
      <c r="BD1902" s="73"/>
      <c r="BE1902" s="73"/>
      <c r="BF1902" s="73"/>
      <c r="BG1902" s="73"/>
      <c r="BH1902" s="73"/>
      <c r="BI1902" s="73"/>
      <c r="BJ1902" s="74"/>
      <c r="BK1902" s="73"/>
    </row>
    <row r="1903" spans="34:63" x14ac:dyDescent="0.25">
      <c r="AH1903" s="69"/>
      <c r="AI1903" s="70"/>
      <c r="AJ1903" s="70"/>
      <c r="AK1903" s="71"/>
      <c r="AL1903" s="70"/>
      <c r="AM1903" s="72"/>
      <c r="AN1903" s="70"/>
      <c r="AO1903" s="70"/>
      <c r="AP1903" s="73"/>
      <c r="AQ1903" s="73"/>
      <c r="AR1903" s="71"/>
      <c r="AS1903" s="73"/>
      <c r="AT1903" s="74"/>
      <c r="AU1903" s="73"/>
      <c r="AV1903" s="74"/>
      <c r="AW1903" s="73"/>
      <c r="AX1903" s="73"/>
      <c r="AY1903" s="73"/>
      <c r="AZ1903" s="73"/>
      <c r="BA1903" s="73"/>
      <c r="BB1903" s="73"/>
      <c r="BC1903" s="73"/>
      <c r="BD1903" s="73"/>
      <c r="BE1903" s="73"/>
      <c r="BF1903" s="73"/>
      <c r="BG1903" s="73"/>
      <c r="BH1903" s="73"/>
      <c r="BI1903" s="73"/>
      <c r="BJ1903" s="74"/>
      <c r="BK1903" s="73"/>
    </row>
    <row r="1904" spans="34:63" x14ac:dyDescent="0.25">
      <c r="AH1904" s="69"/>
      <c r="AI1904" s="70"/>
      <c r="AJ1904" s="70"/>
      <c r="AK1904" s="71"/>
      <c r="AL1904" s="70"/>
      <c r="AM1904" s="72"/>
      <c r="AN1904" s="70"/>
      <c r="AO1904" s="70"/>
      <c r="AP1904" s="73"/>
      <c r="AQ1904" s="73"/>
      <c r="AR1904" s="71"/>
      <c r="AS1904" s="73"/>
      <c r="AT1904" s="74"/>
      <c r="AU1904" s="73"/>
      <c r="AV1904" s="74"/>
      <c r="AW1904" s="73"/>
      <c r="AX1904" s="73"/>
      <c r="AY1904" s="73"/>
      <c r="AZ1904" s="73"/>
      <c r="BA1904" s="73"/>
      <c r="BB1904" s="73"/>
      <c r="BC1904" s="73"/>
      <c r="BD1904" s="73"/>
      <c r="BE1904" s="73"/>
      <c r="BF1904" s="73"/>
      <c r="BG1904" s="73"/>
      <c r="BH1904" s="73"/>
      <c r="BI1904" s="73"/>
      <c r="BJ1904" s="74"/>
      <c r="BK1904" s="73"/>
    </row>
    <row r="1905" spans="34:63" x14ac:dyDescent="0.25">
      <c r="AH1905" s="69"/>
      <c r="AI1905" s="70"/>
      <c r="AJ1905" s="70"/>
      <c r="AK1905" s="71"/>
      <c r="AL1905" s="70"/>
      <c r="AM1905" s="72"/>
      <c r="AN1905" s="70"/>
      <c r="AO1905" s="70"/>
      <c r="AP1905" s="73"/>
      <c r="AQ1905" s="73"/>
      <c r="AR1905" s="71"/>
      <c r="AS1905" s="73"/>
      <c r="AT1905" s="74"/>
      <c r="AU1905" s="73"/>
      <c r="AV1905" s="74"/>
      <c r="AW1905" s="73"/>
      <c r="AX1905" s="73"/>
      <c r="AY1905" s="73"/>
      <c r="AZ1905" s="73"/>
      <c r="BA1905" s="73"/>
      <c r="BB1905" s="73"/>
      <c r="BC1905" s="73"/>
      <c r="BD1905" s="73"/>
      <c r="BE1905" s="73"/>
      <c r="BF1905" s="73"/>
      <c r="BG1905" s="73"/>
      <c r="BH1905" s="73"/>
      <c r="BI1905" s="73"/>
      <c r="BJ1905" s="74"/>
      <c r="BK1905" s="73"/>
    </row>
    <row r="1906" spans="34:63" x14ac:dyDescent="0.25">
      <c r="AH1906" s="69"/>
      <c r="AI1906" s="70"/>
      <c r="AJ1906" s="70"/>
      <c r="AK1906" s="71"/>
      <c r="AL1906" s="70"/>
      <c r="AM1906" s="72"/>
      <c r="AN1906" s="70"/>
      <c r="AO1906" s="70"/>
      <c r="AP1906" s="73"/>
      <c r="AQ1906" s="73"/>
      <c r="AR1906" s="71"/>
      <c r="AS1906" s="73"/>
      <c r="AT1906" s="74"/>
      <c r="AU1906" s="73"/>
      <c r="AV1906" s="74"/>
      <c r="AW1906" s="73"/>
      <c r="AX1906" s="73"/>
      <c r="AY1906" s="73"/>
      <c r="AZ1906" s="73"/>
      <c r="BA1906" s="73"/>
      <c r="BB1906" s="73"/>
      <c r="BC1906" s="73"/>
      <c r="BD1906" s="73"/>
      <c r="BE1906" s="73"/>
      <c r="BF1906" s="73"/>
      <c r="BG1906" s="73"/>
      <c r="BH1906" s="73"/>
      <c r="BI1906" s="73"/>
      <c r="BJ1906" s="74"/>
      <c r="BK1906" s="73"/>
    </row>
    <row r="1907" spans="34:63" x14ac:dyDescent="0.25">
      <c r="AH1907" s="69"/>
      <c r="AI1907" s="70"/>
      <c r="AJ1907" s="70"/>
      <c r="AK1907" s="75"/>
      <c r="AL1907" s="70"/>
      <c r="AM1907" s="72"/>
      <c r="AN1907" s="70"/>
      <c r="AO1907" s="70"/>
      <c r="AP1907" s="73"/>
      <c r="AQ1907" s="73"/>
      <c r="AR1907" s="71"/>
      <c r="AS1907" s="73"/>
      <c r="AT1907" s="74"/>
      <c r="AU1907" s="73"/>
      <c r="AV1907" s="74"/>
      <c r="AW1907" s="73"/>
      <c r="AX1907" s="73"/>
      <c r="AY1907" s="73"/>
      <c r="AZ1907" s="73"/>
      <c r="BA1907" s="73"/>
      <c r="BB1907" s="73"/>
      <c r="BC1907" s="73"/>
      <c r="BD1907" s="73"/>
      <c r="BE1907" s="73"/>
      <c r="BF1907" s="73"/>
      <c r="BG1907" s="73"/>
      <c r="BH1907" s="73"/>
      <c r="BI1907" s="73"/>
      <c r="BJ1907" s="75"/>
      <c r="BK1907" s="73"/>
    </row>
    <row r="1908" spans="34:63" x14ac:dyDescent="0.25">
      <c r="AH1908" s="69"/>
      <c r="AI1908" s="70"/>
      <c r="AJ1908" s="70"/>
      <c r="AK1908" s="71"/>
      <c r="AL1908" s="70"/>
      <c r="AM1908" s="72"/>
      <c r="AN1908" s="70"/>
      <c r="AO1908" s="70"/>
      <c r="AP1908" s="73"/>
      <c r="AQ1908" s="73"/>
      <c r="AR1908" s="71"/>
      <c r="AS1908" s="73"/>
      <c r="AT1908" s="74"/>
      <c r="AU1908" s="73"/>
      <c r="AV1908" s="74"/>
      <c r="AW1908" s="73"/>
      <c r="AX1908" s="73"/>
      <c r="AY1908" s="73"/>
      <c r="AZ1908" s="73"/>
      <c r="BA1908" s="73"/>
      <c r="BB1908" s="73"/>
      <c r="BC1908" s="73"/>
      <c r="BD1908" s="73"/>
      <c r="BE1908" s="73"/>
      <c r="BF1908" s="73"/>
      <c r="BG1908" s="73"/>
      <c r="BH1908" s="73"/>
      <c r="BI1908" s="73"/>
      <c r="BJ1908" s="74"/>
      <c r="BK1908" s="73"/>
    </row>
    <row r="1909" spans="34:63" x14ac:dyDescent="0.25">
      <c r="AH1909" s="69"/>
      <c r="AI1909" s="70"/>
      <c r="AJ1909" s="70"/>
      <c r="AK1909" s="71"/>
      <c r="AL1909" s="70"/>
      <c r="AM1909" s="72"/>
      <c r="AN1909" s="70"/>
      <c r="AO1909" s="70"/>
      <c r="AP1909" s="73"/>
      <c r="AQ1909" s="73"/>
      <c r="AR1909" s="71"/>
      <c r="AS1909" s="73"/>
      <c r="AT1909" s="74"/>
      <c r="AU1909" s="73"/>
      <c r="AV1909" s="74"/>
      <c r="AW1909" s="73"/>
      <c r="AX1909" s="73"/>
      <c r="AY1909" s="73"/>
      <c r="AZ1909" s="73"/>
      <c r="BA1909" s="73"/>
      <c r="BB1909" s="73"/>
      <c r="BC1909" s="73"/>
      <c r="BD1909" s="73"/>
      <c r="BE1909" s="73"/>
      <c r="BF1909" s="73"/>
      <c r="BG1909" s="73"/>
      <c r="BH1909" s="73"/>
      <c r="BI1909" s="73"/>
      <c r="BJ1909" s="74"/>
      <c r="BK1909" s="73"/>
    </row>
    <row r="1910" spans="34:63" x14ac:dyDescent="0.25">
      <c r="AH1910" s="69"/>
      <c r="AI1910" s="70"/>
      <c r="AJ1910" s="70"/>
      <c r="AK1910" s="71"/>
      <c r="AL1910" s="70"/>
      <c r="AM1910" s="72"/>
      <c r="AN1910" s="70"/>
      <c r="AO1910" s="70"/>
      <c r="AP1910" s="73"/>
      <c r="AQ1910" s="73"/>
      <c r="AR1910" s="71"/>
      <c r="AS1910" s="73"/>
      <c r="AT1910" s="74"/>
      <c r="AU1910" s="73"/>
      <c r="AV1910" s="74"/>
      <c r="AW1910" s="73"/>
      <c r="AX1910" s="73"/>
      <c r="AY1910" s="73"/>
      <c r="AZ1910" s="73"/>
      <c r="BA1910" s="73"/>
      <c r="BB1910" s="73"/>
      <c r="BC1910" s="73"/>
      <c r="BD1910" s="73"/>
      <c r="BE1910" s="73"/>
      <c r="BF1910" s="73"/>
      <c r="BG1910" s="73"/>
      <c r="BH1910" s="73"/>
      <c r="BI1910" s="73"/>
      <c r="BJ1910" s="74"/>
      <c r="BK1910" s="73"/>
    </row>
    <row r="1911" spans="34:63" x14ac:dyDescent="0.25">
      <c r="AH1911" s="69"/>
      <c r="AI1911" s="70"/>
      <c r="AJ1911" s="70"/>
      <c r="AK1911" s="71"/>
      <c r="AL1911" s="70"/>
      <c r="AM1911" s="72"/>
      <c r="AN1911" s="70"/>
      <c r="AO1911" s="70"/>
      <c r="AP1911" s="73"/>
      <c r="AQ1911" s="73"/>
      <c r="AR1911" s="71"/>
      <c r="AS1911" s="73"/>
      <c r="AT1911" s="74"/>
      <c r="AU1911" s="73"/>
      <c r="AV1911" s="74"/>
      <c r="AW1911" s="73"/>
      <c r="AX1911" s="73"/>
      <c r="AY1911" s="73"/>
      <c r="AZ1911" s="73"/>
      <c r="BA1911" s="73"/>
      <c r="BB1911" s="73"/>
      <c r="BC1911" s="73"/>
      <c r="BD1911" s="73"/>
      <c r="BE1911" s="73"/>
      <c r="BF1911" s="73"/>
      <c r="BG1911" s="73"/>
      <c r="BH1911" s="73"/>
      <c r="BI1911" s="73"/>
      <c r="BJ1911" s="74"/>
      <c r="BK1911" s="73"/>
    </row>
    <row r="1912" spans="34:63" x14ac:dyDescent="0.25">
      <c r="AH1912" s="69"/>
      <c r="AI1912" s="70"/>
      <c r="AJ1912" s="70"/>
      <c r="AK1912" s="75"/>
      <c r="AL1912" s="70"/>
      <c r="AM1912" s="72"/>
      <c r="AN1912" s="70"/>
      <c r="AO1912" s="70"/>
      <c r="AP1912" s="73"/>
      <c r="AQ1912" s="73"/>
      <c r="AR1912" s="71"/>
      <c r="AS1912" s="73"/>
      <c r="AT1912" s="74"/>
      <c r="AU1912" s="73"/>
      <c r="AV1912" s="74"/>
      <c r="AW1912" s="73"/>
      <c r="AX1912" s="73"/>
      <c r="AY1912" s="73"/>
      <c r="AZ1912" s="73"/>
      <c r="BA1912" s="73"/>
      <c r="BB1912" s="73"/>
      <c r="BC1912" s="73"/>
      <c r="BD1912" s="73"/>
      <c r="BE1912" s="73"/>
      <c r="BF1912" s="73"/>
      <c r="BG1912" s="73"/>
      <c r="BH1912" s="73"/>
      <c r="BI1912" s="73"/>
      <c r="BJ1912" s="75"/>
      <c r="BK1912" s="73"/>
    </row>
    <row r="1913" spans="34:63" x14ac:dyDescent="0.25">
      <c r="AH1913" s="69"/>
      <c r="AI1913" s="70"/>
      <c r="AJ1913" s="70"/>
      <c r="AK1913" s="71"/>
      <c r="AL1913" s="70"/>
      <c r="AM1913" s="72"/>
      <c r="AN1913" s="70"/>
      <c r="AO1913" s="70"/>
      <c r="AP1913" s="73"/>
      <c r="AQ1913" s="73"/>
      <c r="AR1913" s="71"/>
      <c r="AS1913" s="73"/>
      <c r="AT1913" s="74"/>
      <c r="AU1913" s="73"/>
      <c r="AV1913" s="74"/>
      <c r="AW1913" s="73"/>
      <c r="AX1913" s="73"/>
      <c r="AY1913" s="73"/>
      <c r="AZ1913" s="73"/>
      <c r="BA1913" s="73"/>
      <c r="BB1913" s="73"/>
      <c r="BC1913" s="73"/>
      <c r="BD1913" s="73"/>
      <c r="BE1913" s="73"/>
      <c r="BF1913" s="73"/>
      <c r="BG1913" s="73"/>
      <c r="BH1913" s="73"/>
      <c r="BI1913" s="73"/>
      <c r="BJ1913" s="74"/>
      <c r="BK1913" s="73"/>
    </row>
    <row r="1914" spans="34:63" x14ac:dyDescent="0.25">
      <c r="AH1914" s="69"/>
      <c r="AI1914" s="70"/>
      <c r="AJ1914" s="70"/>
      <c r="AK1914" s="71"/>
      <c r="AL1914" s="70"/>
      <c r="AM1914" s="72"/>
      <c r="AN1914" s="70"/>
      <c r="AO1914" s="70"/>
      <c r="AP1914" s="73"/>
      <c r="AQ1914" s="73"/>
      <c r="AR1914" s="71"/>
      <c r="AS1914" s="73"/>
      <c r="AT1914" s="74"/>
      <c r="AU1914" s="73"/>
      <c r="AV1914" s="74"/>
      <c r="AW1914" s="73"/>
      <c r="AX1914" s="73"/>
      <c r="AY1914" s="73"/>
      <c r="AZ1914" s="73"/>
      <c r="BA1914" s="73"/>
      <c r="BB1914" s="73"/>
      <c r="BC1914" s="73"/>
      <c r="BD1914" s="73"/>
      <c r="BE1914" s="73"/>
      <c r="BF1914" s="73"/>
      <c r="BG1914" s="73"/>
      <c r="BH1914" s="73"/>
      <c r="BI1914" s="73"/>
      <c r="BJ1914" s="74"/>
      <c r="BK1914" s="73"/>
    </row>
    <row r="1915" spans="34:63" x14ac:dyDescent="0.25">
      <c r="AH1915" s="69"/>
      <c r="AI1915" s="70"/>
      <c r="AJ1915" s="70"/>
      <c r="AK1915" s="71"/>
      <c r="AL1915" s="70"/>
      <c r="AM1915" s="72"/>
      <c r="AN1915" s="70"/>
      <c r="AO1915" s="70"/>
      <c r="AP1915" s="73"/>
      <c r="AQ1915" s="73"/>
      <c r="AR1915" s="71"/>
      <c r="AS1915" s="73"/>
      <c r="AT1915" s="74"/>
      <c r="AU1915" s="73"/>
      <c r="AV1915" s="74"/>
      <c r="AW1915" s="73"/>
      <c r="AX1915" s="73"/>
      <c r="AY1915" s="73"/>
      <c r="AZ1915" s="73"/>
      <c r="BA1915" s="73"/>
      <c r="BB1915" s="73"/>
      <c r="BC1915" s="73"/>
      <c r="BD1915" s="73"/>
      <c r="BE1915" s="73"/>
      <c r="BF1915" s="73"/>
      <c r="BG1915" s="73"/>
      <c r="BH1915" s="73"/>
      <c r="BI1915" s="73"/>
      <c r="BJ1915" s="74"/>
      <c r="BK1915" s="73"/>
    </row>
    <row r="1916" spans="34:63" x14ac:dyDescent="0.25">
      <c r="AH1916" s="69"/>
      <c r="AI1916" s="70"/>
      <c r="AJ1916" s="70"/>
      <c r="AK1916" s="71"/>
      <c r="AL1916" s="70"/>
      <c r="AM1916" s="72"/>
      <c r="AN1916" s="70"/>
      <c r="AO1916" s="70"/>
      <c r="AP1916" s="73"/>
      <c r="AQ1916" s="73"/>
      <c r="AR1916" s="71"/>
      <c r="AS1916" s="73"/>
      <c r="AT1916" s="74"/>
      <c r="AU1916" s="73"/>
      <c r="AV1916" s="74"/>
      <c r="AW1916" s="73"/>
      <c r="AX1916" s="73"/>
      <c r="AY1916" s="73"/>
      <c r="AZ1916" s="73"/>
      <c r="BA1916" s="73"/>
      <c r="BB1916" s="73"/>
      <c r="BC1916" s="73"/>
      <c r="BD1916" s="73"/>
      <c r="BE1916" s="73"/>
      <c r="BF1916" s="73"/>
      <c r="BG1916" s="73"/>
      <c r="BH1916" s="73"/>
      <c r="BI1916" s="73"/>
      <c r="BJ1916" s="74"/>
      <c r="BK1916" s="73"/>
    </row>
    <row r="1917" spans="34:63" x14ac:dyDescent="0.25">
      <c r="AH1917" s="69"/>
      <c r="AI1917" s="70"/>
      <c r="AJ1917" s="70"/>
      <c r="AK1917" s="71"/>
      <c r="AL1917" s="70"/>
      <c r="AM1917" s="72"/>
      <c r="AN1917" s="70"/>
      <c r="AO1917" s="70"/>
      <c r="AP1917" s="73"/>
      <c r="AQ1917" s="73"/>
      <c r="AR1917" s="71"/>
      <c r="AS1917" s="73"/>
      <c r="AT1917" s="74"/>
      <c r="AU1917" s="73"/>
      <c r="AV1917" s="74"/>
      <c r="AW1917" s="73"/>
      <c r="AX1917" s="73"/>
      <c r="AY1917" s="73"/>
      <c r="AZ1917" s="73"/>
      <c r="BA1917" s="73"/>
      <c r="BB1917" s="73"/>
      <c r="BC1917" s="73"/>
      <c r="BD1917" s="73"/>
      <c r="BE1917" s="73"/>
      <c r="BF1917" s="73"/>
      <c r="BG1917" s="73"/>
      <c r="BH1917" s="73"/>
      <c r="BI1917" s="73"/>
      <c r="BJ1917" s="74"/>
      <c r="BK1917" s="73"/>
    </row>
    <row r="1918" spans="34:63" x14ac:dyDescent="0.25">
      <c r="AH1918" s="69"/>
      <c r="AI1918" s="70"/>
      <c r="AJ1918" s="70"/>
      <c r="AK1918" s="71"/>
      <c r="AL1918" s="70"/>
      <c r="AM1918" s="72"/>
      <c r="AN1918" s="70"/>
      <c r="AO1918" s="70"/>
      <c r="AP1918" s="73"/>
      <c r="AQ1918" s="73"/>
      <c r="AR1918" s="71"/>
      <c r="AS1918" s="73"/>
      <c r="AT1918" s="74"/>
      <c r="AU1918" s="73"/>
      <c r="AV1918" s="74"/>
      <c r="AW1918" s="73"/>
      <c r="AX1918" s="73"/>
      <c r="AY1918" s="73"/>
      <c r="AZ1918" s="73"/>
      <c r="BA1918" s="73"/>
      <c r="BB1918" s="73"/>
      <c r="BC1918" s="73"/>
      <c r="BD1918" s="73"/>
      <c r="BE1918" s="73"/>
      <c r="BF1918" s="73"/>
      <c r="BG1918" s="73"/>
      <c r="BH1918" s="73"/>
      <c r="BI1918" s="73"/>
      <c r="BJ1918" s="74"/>
      <c r="BK1918" s="73"/>
    </row>
    <row r="1919" spans="34:63" x14ac:dyDescent="0.25">
      <c r="AH1919" s="69"/>
      <c r="AI1919" s="70"/>
      <c r="AJ1919" s="70"/>
      <c r="AK1919" s="71"/>
      <c r="AL1919" s="70"/>
      <c r="AM1919" s="72"/>
      <c r="AN1919" s="70"/>
      <c r="AO1919" s="70"/>
      <c r="AP1919" s="73"/>
      <c r="AQ1919" s="73"/>
      <c r="AR1919" s="71"/>
      <c r="AS1919" s="73"/>
      <c r="AT1919" s="74"/>
      <c r="AU1919" s="73"/>
      <c r="AV1919" s="74"/>
      <c r="AW1919" s="73"/>
      <c r="AX1919" s="73"/>
      <c r="AY1919" s="73"/>
      <c r="AZ1919" s="73"/>
      <c r="BA1919" s="73"/>
      <c r="BB1919" s="73"/>
      <c r="BC1919" s="73"/>
      <c r="BD1919" s="73"/>
      <c r="BE1919" s="73"/>
      <c r="BF1919" s="73"/>
      <c r="BG1919" s="73"/>
      <c r="BH1919" s="73"/>
      <c r="BI1919" s="73"/>
      <c r="BJ1919" s="74"/>
      <c r="BK1919" s="73"/>
    </row>
    <row r="1920" spans="34:63" x14ac:dyDescent="0.25">
      <c r="AH1920" s="69"/>
      <c r="AI1920" s="70"/>
      <c r="AJ1920" s="70"/>
      <c r="AK1920" s="71"/>
      <c r="AL1920" s="70"/>
      <c r="AM1920" s="72"/>
      <c r="AN1920" s="70"/>
      <c r="AO1920" s="70"/>
      <c r="AP1920" s="73"/>
      <c r="AQ1920" s="73"/>
      <c r="AR1920" s="71"/>
      <c r="AS1920" s="73"/>
      <c r="AT1920" s="74"/>
      <c r="AU1920" s="73"/>
      <c r="AV1920" s="74"/>
      <c r="AW1920" s="73"/>
      <c r="AX1920" s="73"/>
      <c r="AY1920" s="73"/>
      <c r="AZ1920" s="73"/>
      <c r="BA1920" s="73"/>
      <c r="BB1920" s="73"/>
      <c r="BC1920" s="73"/>
      <c r="BD1920" s="73"/>
      <c r="BE1920" s="73"/>
      <c r="BF1920" s="73"/>
      <c r="BG1920" s="73"/>
      <c r="BH1920" s="73"/>
      <c r="BI1920" s="73"/>
      <c r="BJ1920" s="74"/>
      <c r="BK1920" s="73"/>
    </row>
    <row r="1921" spans="34:63" x14ac:dyDescent="0.25">
      <c r="AH1921" s="69"/>
      <c r="AI1921" s="70"/>
      <c r="AJ1921" s="70"/>
      <c r="AK1921" s="71"/>
      <c r="AL1921" s="70"/>
      <c r="AM1921" s="72"/>
      <c r="AN1921" s="70"/>
      <c r="AO1921" s="70"/>
      <c r="AP1921" s="73"/>
      <c r="AQ1921" s="73"/>
      <c r="AR1921" s="71"/>
      <c r="AS1921" s="73"/>
      <c r="AT1921" s="74"/>
      <c r="AU1921" s="73"/>
      <c r="AV1921" s="74"/>
      <c r="AW1921" s="73"/>
      <c r="AX1921" s="73"/>
      <c r="AY1921" s="73"/>
      <c r="AZ1921" s="73"/>
      <c r="BA1921" s="73"/>
      <c r="BB1921" s="73"/>
      <c r="BC1921" s="73"/>
      <c r="BD1921" s="73"/>
      <c r="BE1921" s="73"/>
      <c r="BF1921" s="73"/>
      <c r="BG1921" s="73"/>
      <c r="BH1921" s="73"/>
      <c r="BI1921" s="73"/>
      <c r="BJ1921" s="74"/>
      <c r="BK1921" s="73"/>
    </row>
    <row r="1922" spans="34:63" x14ac:dyDescent="0.25">
      <c r="AH1922" s="69"/>
      <c r="AI1922" s="70"/>
      <c r="AJ1922" s="70"/>
      <c r="AK1922" s="71"/>
      <c r="AL1922" s="70"/>
      <c r="AM1922" s="72"/>
      <c r="AN1922" s="70"/>
      <c r="AO1922" s="70"/>
      <c r="AP1922" s="73"/>
      <c r="AQ1922" s="73"/>
      <c r="AR1922" s="71"/>
      <c r="AS1922" s="73"/>
      <c r="AT1922" s="74"/>
      <c r="AU1922" s="73"/>
      <c r="AV1922" s="74"/>
      <c r="AW1922" s="73"/>
      <c r="AX1922" s="73"/>
      <c r="AY1922" s="73"/>
      <c r="AZ1922" s="73"/>
      <c r="BA1922" s="73"/>
      <c r="BB1922" s="73"/>
      <c r="BC1922" s="73"/>
      <c r="BD1922" s="73"/>
      <c r="BE1922" s="73"/>
      <c r="BF1922" s="73"/>
      <c r="BG1922" s="73"/>
      <c r="BH1922" s="73"/>
      <c r="BI1922" s="73"/>
      <c r="BJ1922" s="74"/>
      <c r="BK1922" s="73"/>
    </row>
    <row r="1923" spans="34:63" x14ac:dyDescent="0.25">
      <c r="AH1923" s="69"/>
      <c r="AI1923" s="70"/>
      <c r="AJ1923" s="70"/>
      <c r="AK1923" s="71"/>
      <c r="AL1923" s="70"/>
      <c r="AM1923" s="72"/>
      <c r="AN1923" s="70"/>
      <c r="AO1923" s="70"/>
      <c r="AP1923" s="73"/>
      <c r="AQ1923" s="73"/>
      <c r="AR1923" s="71"/>
      <c r="AS1923" s="73"/>
      <c r="AT1923" s="74"/>
      <c r="AU1923" s="73"/>
      <c r="AV1923" s="74"/>
      <c r="AW1923" s="73"/>
      <c r="AX1923" s="73"/>
      <c r="AY1923" s="73"/>
      <c r="AZ1923" s="73"/>
      <c r="BA1923" s="73"/>
      <c r="BB1923" s="73"/>
      <c r="BC1923" s="73"/>
      <c r="BD1923" s="73"/>
      <c r="BE1923" s="73"/>
      <c r="BF1923" s="73"/>
      <c r="BG1923" s="73"/>
      <c r="BH1923" s="73"/>
      <c r="BI1923" s="73"/>
      <c r="BJ1923" s="74"/>
      <c r="BK1923" s="73"/>
    </row>
    <row r="1924" spans="34:63" x14ac:dyDescent="0.25">
      <c r="AH1924" s="69"/>
      <c r="AI1924" s="70"/>
      <c r="AJ1924" s="70"/>
      <c r="AK1924" s="71"/>
      <c r="AL1924" s="70"/>
      <c r="AM1924" s="72"/>
      <c r="AN1924" s="70"/>
      <c r="AO1924" s="70"/>
      <c r="AP1924" s="73"/>
      <c r="AQ1924" s="73"/>
      <c r="AR1924" s="71"/>
      <c r="AS1924" s="73"/>
      <c r="AT1924" s="74"/>
      <c r="AU1924" s="73"/>
      <c r="AV1924" s="74"/>
      <c r="AW1924" s="73"/>
      <c r="AX1924" s="73"/>
      <c r="AY1924" s="73"/>
      <c r="AZ1924" s="73"/>
      <c r="BA1924" s="73"/>
      <c r="BB1924" s="73"/>
      <c r="BC1924" s="73"/>
      <c r="BD1924" s="73"/>
      <c r="BE1924" s="73"/>
      <c r="BF1924" s="73"/>
      <c r="BG1924" s="73"/>
      <c r="BH1924" s="73"/>
      <c r="BI1924" s="73"/>
      <c r="BJ1924" s="74"/>
      <c r="BK1924" s="73"/>
    </row>
    <row r="1925" spans="34:63" x14ac:dyDescent="0.25">
      <c r="AH1925" s="69"/>
      <c r="AI1925" s="70"/>
      <c r="AJ1925" s="70"/>
      <c r="AK1925" s="71"/>
      <c r="AL1925" s="70"/>
      <c r="AM1925" s="72"/>
      <c r="AN1925" s="70"/>
      <c r="AO1925" s="70"/>
      <c r="AP1925" s="73"/>
      <c r="AQ1925" s="73"/>
      <c r="AR1925" s="71"/>
      <c r="AS1925" s="73"/>
      <c r="AT1925" s="74"/>
      <c r="AU1925" s="73"/>
      <c r="AV1925" s="74"/>
      <c r="AW1925" s="73"/>
      <c r="AX1925" s="73"/>
      <c r="AY1925" s="73"/>
      <c r="AZ1925" s="73"/>
      <c r="BA1925" s="73"/>
      <c r="BB1925" s="73"/>
      <c r="BC1925" s="73"/>
      <c r="BD1925" s="73"/>
      <c r="BE1925" s="73"/>
      <c r="BF1925" s="73"/>
      <c r="BG1925" s="73"/>
      <c r="BH1925" s="73"/>
      <c r="BI1925" s="73"/>
      <c r="BJ1925" s="74"/>
      <c r="BK1925" s="73"/>
    </row>
    <row r="1926" spans="34:63" x14ac:dyDescent="0.25">
      <c r="AH1926" s="69"/>
      <c r="AI1926" s="70"/>
      <c r="AJ1926" s="70"/>
      <c r="AK1926" s="71"/>
      <c r="AL1926" s="70"/>
      <c r="AM1926" s="72"/>
      <c r="AN1926" s="70"/>
      <c r="AO1926" s="70"/>
      <c r="AP1926" s="73"/>
      <c r="AQ1926" s="73"/>
      <c r="AR1926" s="71"/>
      <c r="AS1926" s="73"/>
      <c r="AT1926" s="74"/>
      <c r="AU1926" s="73"/>
      <c r="AV1926" s="74"/>
      <c r="AW1926" s="73"/>
      <c r="AX1926" s="73"/>
      <c r="AY1926" s="73"/>
      <c r="AZ1926" s="73"/>
      <c r="BA1926" s="73"/>
      <c r="BB1926" s="73"/>
      <c r="BC1926" s="73"/>
      <c r="BD1926" s="73"/>
      <c r="BE1926" s="73"/>
      <c r="BF1926" s="73"/>
      <c r="BG1926" s="73"/>
      <c r="BH1926" s="73"/>
      <c r="BI1926" s="73"/>
      <c r="BJ1926" s="74"/>
      <c r="BK1926" s="73"/>
    </row>
    <row r="1927" spans="34:63" x14ac:dyDescent="0.25">
      <c r="AH1927" s="69"/>
      <c r="AI1927" s="70"/>
      <c r="AJ1927" s="70"/>
      <c r="AK1927" s="71"/>
      <c r="AL1927" s="70"/>
      <c r="AM1927" s="72"/>
      <c r="AN1927" s="70"/>
      <c r="AO1927" s="70"/>
      <c r="AP1927" s="73"/>
      <c r="AQ1927" s="73"/>
      <c r="AR1927" s="71"/>
      <c r="AS1927" s="73"/>
      <c r="AT1927" s="74"/>
      <c r="AU1927" s="73"/>
      <c r="AV1927" s="74"/>
      <c r="AW1927" s="73"/>
      <c r="AX1927" s="73"/>
      <c r="AY1927" s="73"/>
      <c r="AZ1927" s="73"/>
      <c r="BA1927" s="73"/>
      <c r="BB1927" s="73"/>
      <c r="BC1927" s="73"/>
      <c r="BD1927" s="73"/>
      <c r="BE1927" s="73"/>
      <c r="BF1927" s="73"/>
      <c r="BG1927" s="73"/>
      <c r="BH1927" s="73"/>
      <c r="BI1927" s="73"/>
      <c r="BJ1927" s="74"/>
      <c r="BK1927" s="73"/>
    </row>
    <row r="1928" spans="34:63" x14ac:dyDescent="0.25">
      <c r="AH1928" s="69"/>
      <c r="AI1928" s="70"/>
      <c r="AJ1928" s="70"/>
      <c r="AK1928" s="71"/>
      <c r="AL1928" s="70"/>
      <c r="AM1928" s="72"/>
      <c r="AN1928" s="70"/>
      <c r="AO1928" s="70"/>
      <c r="AP1928" s="73"/>
      <c r="AQ1928" s="73"/>
      <c r="AR1928" s="71"/>
      <c r="AS1928" s="73"/>
      <c r="AT1928" s="74"/>
      <c r="AU1928" s="73"/>
      <c r="AV1928" s="74"/>
      <c r="AW1928" s="73"/>
      <c r="AX1928" s="73"/>
      <c r="AY1928" s="73"/>
      <c r="AZ1928" s="73"/>
      <c r="BA1928" s="73"/>
      <c r="BB1928" s="73"/>
      <c r="BC1928" s="73"/>
      <c r="BD1928" s="73"/>
      <c r="BE1928" s="73"/>
      <c r="BF1928" s="73"/>
      <c r="BG1928" s="73"/>
      <c r="BH1928" s="73"/>
      <c r="BI1928" s="73"/>
      <c r="BJ1928" s="74"/>
      <c r="BK1928" s="73"/>
    </row>
    <row r="1929" spans="34:63" x14ac:dyDescent="0.25">
      <c r="AH1929" s="69"/>
      <c r="AI1929" s="70"/>
      <c r="AJ1929" s="70"/>
      <c r="AK1929" s="71"/>
      <c r="AL1929" s="70"/>
      <c r="AM1929" s="72"/>
      <c r="AN1929" s="70"/>
      <c r="AO1929" s="70"/>
      <c r="AP1929" s="73"/>
      <c r="AQ1929" s="73"/>
      <c r="AR1929" s="71"/>
      <c r="AS1929" s="73"/>
      <c r="AT1929" s="74"/>
      <c r="AU1929" s="73"/>
      <c r="AV1929" s="74"/>
      <c r="AW1929" s="73"/>
      <c r="AX1929" s="73"/>
      <c r="AY1929" s="73"/>
      <c r="AZ1929" s="73"/>
      <c r="BA1929" s="73"/>
      <c r="BB1929" s="73"/>
      <c r="BC1929" s="73"/>
      <c r="BD1929" s="73"/>
      <c r="BE1929" s="73"/>
      <c r="BF1929" s="73"/>
      <c r="BG1929" s="73"/>
      <c r="BH1929" s="73"/>
      <c r="BI1929" s="73"/>
      <c r="BJ1929" s="74"/>
      <c r="BK1929" s="73"/>
    </row>
    <row r="1930" spans="34:63" x14ac:dyDescent="0.25">
      <c r="AH1930" s="69"/>
      <c r="AI1930" s="70"/>
      <c r="AJ1930" s="70"/>
      <c r="AK1930" s="71"/>
      <c r="AL1930" s="70"/>
      <c r="AM1930" s="72"/>
      <c r="AN1930" s="70"/>
      <c r="AO1930" s="70"/>
      <c r="AP1930" s="73"/>
      <c r="AQ1930" s="73"/>
      <c r="AR1930" s="71"/>
      <c r="AS1930" s="73"/>
      <c r="AT1930" s="74"/>
      <c r="AU1930" s="73"/>
      <c r="AV1930" s="74"/>
      <c r="AW1930" s="73"/>
      <c r="AX1930" s="73"/>
      <c r="AY1930" s="73"/>
      <c r="AZ1930" s="73"/>
      <c r="BA1930" s="73"/>
      <c r="BB1930" s="73"/>
      <c r="BC1930" s="73"/>
      <c r="BD1930" s="73"/>
      <c r="BE1930" s="73"/>
      <c r="BF1930" s="73"/>
      <c r="BG1930" s="73"/>
      <c r="BH1930" s="73"/>
      <c r="BI1930" s="73"/>
      <c r="BJ1930" s="74"/>
      <c r="BK1930" s="73"/>
    </row>
    <row r="1931" spans="34:63" x14ac:dyDescent="0.25">
      <c r="AH1931" s="69"/>
      <c r="AI1931" s="70"/>
      <c r="AJ1931" s="70"/>
      <c r="AK1931" s="71"/>
      <c r="AL1931" s="70"/>
      <c r="AM1931" s="72"/>
      <c r="AN1931" s="70"/>
      <c r="AO1931" s="70"/>
      <c r="AP1931" s="73"/>
      <c r="AQ1931" s="73"/>
      <c r="AR1931" s="71"/>
      <c r="AS1931" s="73"/>
      <c r="AT1931" s="74"/>
      <c r="AU1931" s="73"/>
      <c r="AV1931" s="74"/>
      <c r="AW1931" s="73"/>
      <c r="AX1931" s="73"/>
      <c r="AY1931" s="73"/>
      <c r="AZ1931" s="73"/>
      <c r="BA1931" s="73"/>
      <c r="BB1931" s="73"/>
      <c r="BC1931" s="73"/>
      <c r="BD1931" s="73"/>
      <c r="BE1931" s="73"/>
      <c r="BF1931" s="73"/>
      <c r="BG1931" s="73"/>
      <c r="BH1931" s="73"/>
      <c r="BI1931" s="73"/>
      <c r="BJ1931" s="74"/>
      <c r="BK1931" s="73"/>
    </row>
    <row r="1932" spans="34:63" x14ac:dyDescent="0.25">
      <c r="AH1932" s="69"/>
      <c r="AI1932" s="70"/>
      <c r="AJ1932" s="70"/>
      <c r="AK1932" s="71"/>
      <c r="AL1932" s="70"/>
      <c r="AM1932" s="72"/>
      <c r="AN1932" s="70"/>
      <c r="AO1932" s="70"/>
      <c r="AP1932" s="73"/>
      <c r="AQ1932" s="73"/>
      <c r="AR1932" s="71"/>
      <c r="AS1932" s="73"/>
      <c r="AT1932" s="74"/>
      <c r="AU1932" s="73"/>
      <c r="AV1932" s="74"/>
      <c r="AW1932" s="73"/>
      <c r="AX1932" s="73"/>
      <c r="AY1932" s="73"/>
      <c r="AZ1932" s="73"/>
      <c r="BA1932" s="73"/>
      <c r="BB1932" s="73"/>
      <c r="BC1932" s="73"/>
      <c r="BD1932" s="73"/>
      <c r="BE1932" s="73"/>
      <c r="BF1932" s="73"/>
      <c r="BG1932" s="73"/>
      <c r="BH1932" s="73"/>
      <c r="BI1932" s="73"/>
      <c r="BJ1932" s="74"/>
      <c r="BK1932" s="73"/>
    </row>
    <row r="1933" spans="34:63" x14ac:dyDescent="0.25">
      <c r="AH1933" s="69"/>
      <c r="AI1933" s="70"/>
      <c r="AJ1933" s="70"/>
      <c r="AK1933" s="71"/>
      <c r="AL1933" s="70"/>
      <c r="AM1933" s="72"/>
      <c r="AN1933" s="70"/>
      <c r="AO1933" s="70"/>
      <c r="AP1933" s="73"/>
      <c r="AQ1933" s="73"/>
      <c r="AR1933" s="71"/>
      <c r="AS1933" s="73"/>
      <c r="AT1933" s="74"/>
      <c r="AU1933" s="73"/>
      <c r="AV1933" s="74"/>
      <c r="AW1933" s="73"/>
      <c r="AX1933" s="73"/>
      <c r="AY1933" s="73"/>
      <c r="AZ1933" s="73"/>
      <c r="BA1933" s="73"/>
      <c r="BB1933" s="73"/>
      <c r="BC1933" s="73"/>
      <c r="BD1933" s="73"/>
      <c r="BE1933" s="73"/>
      <c r="BF1933" s="73"/>
      <c r="BG1933" s="73"/>
      <c r="BH1933" s="73"/>
      <c r="BI1933" s="73"/>
      <c r="BJ1933" s="74"/>
      <c r="BK1933" s="73"/>
    </row>
    <row r="1934" spans="34:63" x14ac:dyDescent="0.25">
      <c r="AH1934" s="69"/>
      <c r="AI1934" s="70"/>
      <c r="AJ1934" s="70"/>
      <c r="AK1934" s="71"/>
      <c r="AL1934" s="70"/>
      <c r="AM1934" s="72"/>
      <c r="AN1934" s="70"/>
      <c r="AO1934" s="70"/>
      <c r="AP1934" s="73"/>
      <c r="AQ1934" s="73"/>
      <c r="AR1934" s="71"/>
      <c r="AS1934" s="73"/>
      <c r="AT1934" s="74"/>
      <c r="AU1934" s="73"/>
      <c r="AV1934" s="74"/>
      <c r="AW1934" s="73"/>
      <c r="AX1934" s="73"/>
      <c r="AY1934" s="73"/>
      <c r="AZ1934" s="73"/>
      <c r="BA1934" s="73"/>
      <c r="BB1934" s="73"/>
      <c r="BC1934" s="73"/>
      <c r="BD1934" s="73"/>
      <c r="BE1934" s="73"/>
      <c r="BF1934" s="73"/>
      <c r="BG1934" s="73"/>
      <c r="BH1934" s="73"/>
      <c r="BI1934" s="73"/>
      <c r="BJ1934" s="74"/>
      <c r="BK1934" s="73"/>
    </row>
    <row r="1935" spans="34:63" x14ac:dyDescent="0.25">
      <c r="AH1935" s="69"/>
      <c r="AI1935" s="70"/>
      <c r="AJ1935" s="70"/>
      <c r="AK1935" s="71"/>
      <c r="AL1935" s="70"/>
      <c r="AM1935" s="72"/>
      <c r="AN1935" s="70"/>
      <c r="AO1935" s="70"/>
      <c r="AP1935" s="73"/>
      <c r="AQ1935" s="73"/>
      <c r="AR1935" s="71"/>
      <c r="AS1935" s="73"/>
      <c r="AT1935" s="74"/>
      <c r="AU1935" s="73"/>
      <c r="AV1935" s="74"/>
      <c r="AW1935" s="73"/>
      <c r="AX1935" s="73"/>
      <c r="AY1935" s="73"/>
      <c r="AZ1935" s="73"/>
      <c r="BA1935" s="73"/>
      <c r="BB1935" s="73"/>
      <c r="BC1935" s="73"/>
      <c r="BD1935" s="73"/>
      <c r="BE1935" s="73"/>
      <c r="BF1935" s="73"/>
      <c r="BG1935" s="73"/>
      <c r="BH1935" s="73"/>
      <c r="BI1935" s="73"/>
      <c r="BJ1935" s="74"/>
      <c r="BK1935" s="73"/>
    </row>
    <row r="1936" spans="34:63" x14ac:dyDescent="0.25">
      <c r="AH1936" s="69"/>
      <c r="AI1936" s="70"/>
      <c r="AJ1936" s="70"/>
      <c r="AK1936" s="71"/>
      <c r="AL1936" s="70"/>
      <c r="AM1936" s="72"/>
      <c r="AN1936" s="70"/>
      <c r="AO1936" s="70"/>
      <c r="AP1936" s="73"/>
      <c r="AQ1936" s="73"/>
      <c r="AR1936" s="71"/>
      <c r="AS1936" s="73"/>
      <c r="AT1936" s="74"/>
      <c r="AU1936" s="73"/>
      <c r="AV1936" s="74"/>
      <c r="AW1936" s="73"/>
      <c r="AX1936" s="73"/>
      <c r="AY1936" s="73"/>
      <c r="AZ1936" s="73"/>
      <c r="BA1936" s="73"/>
      <c r="BB1936" s="73"/>
      <c r="BC1936" s="73"/>
      <c r="BD1936" s="73"/>
      <c r="BE1936" s="73"/>
      <c r="BF1936" s="73"/>
      <c r="BG1936" s="73"/>
      <c r="BH1936" s="73"/>
      <c r="BI1936" s="73"/>
      <c r="BJ1936" s="74"/>
      <c r="BK1936" s="73"/>
    </row>
    <row r="1937" spans="34:63" x14ac:dyDescent="0.25">
      <c r="AH1937" s="69"/>
      <c r="AI1937" s="70"/>
      <c r="AJ1937" s="70"/>
      <c r="AK1937" s="71"/>
      <c r="AL1937" s="70"/>
      <c r="AM1937" s="72"/>
      <c r="AN1937" s="70"/>
      <c r="AO1937" s="70"/>
      <c r="AP1937" s="73"/>
      <c r="AQ1937" s="73"/>
      <c r="AR1937" s="71"/>
      <c r="AS1937" s="73"/>
      <c r="AT1937" s="74"/>
      <c r="AU1937" s="73"/>
      <c r="AV1937" s="74"/>
      <c r="AW1937" s="73"/>
      <c r="AX1937" s="73"/>
      <c r="AY1937" s="73"/>
      <c r="AZ1937" s="73"/>
      <c r="BA1937" s="73"/>
      <c r="BB1937" s="73"/>
      <c r="BC1937" s="73"/>
      <c r="BD1937" s="73"/>
      <c r="BE1937" s="73"/>
      <c r="BF1937" s="73"/>
      <c r="BG1937" s="73"/>
      <c r="BH1937" s="73"/>
      <c r="BI1937" s="73"/>
      <c r="BJ1937" s="74"/>
      <c r="BK1937" s="73"/>
    </row>
    <row r="1938" spans="34:63" x14ac:dyDescent="0.25">
      <c r="AH1938" s="69"/>
      <c r="AI1938" s="70"/>
      <c r="AJ1938" s="70"/>
      <c r="AK1938" s="71"/>
      <c r="AL1938" s="70"/>
      <c r="AM1938" s="72"/>
      <c r="AN1938" s="70"/>
      <c r="AO1938" s="70"/>
      <c r="AP1938" s="73"/>
      <c r="AQ1938" s="73"/>
      <c r="AR1938" s="71"/>
      <c r="AS1938" s="73"/>
      <c r="AT1938" s="74"/>
      <c r="AU1938" s="73"/>
      <c r="AV1938" s="74"/>
      <c r="AW1938" s="73"/>
      <c r="AX1938" s="73"/>
      <c r="AY1938" s="73"/>
      <c r="AZ1938" s="73"/>
      <c r="BA1938" s="73"/>
      <c r="BB1938" s="73"/>
      <c r="BC1938" s="73"/>
      <c r="BD1938" s="73"/>
      <c r="BE1938" s="73"/>
      <c r="BF1938" s="73"/>
      <c r="BG1938" s="73"/>
      <c r="BH1938" s="73"/>
      <c r="BI1938" s="73"/>
      <c r="BJ1938" s="74"/>
      <c r="BK1938" s="73"/>
    </row>
    <row r="1939" spans="34:63" x14ac:dyDescent="0.25">
      <c r="AH1939" s="69"/>
      <c r="AI1939" s="70"/>
      <c r="AJ1939" s="70"/>
      <c r="AK1939" s="71"/>
      <c r="AL1939" s="70"/>
      <c r="AM1939" s="72"/>
      <c r="AN1939" s="70"/>
      <c r="AO1939" s="70"/>
      <c r="AP1939" s="73"/>
      <c r="AQ1939" s="73"/>
      <c r="AR1939" s="71"/>
      <c r="AS1939" s="73"/>
      <c r="AT1939" s="74"/>
      <c r="AU1939" s="73"/>
      <c r="AV1939" s="74"/>
      <c r="AW1939" s="73"/>
      <c r="AX1939" s="73"/>
      <c r="AY1939" s="73"/>
      <c r="AZ1939" s="73"/>
      <c r="BA1939" s="73"/>
      <c r="BB1939" s="73"/>
      <c r="BC1939" s="73"/>
      <c r="BD1939" s="73"/>
      <c r="BE1939" s="73"/>
      <c r="BF1939" s="73"/>
      <c r="BG1939" s="73"/>
      <c r="BH1939" s="73"/>
      <c r="BI1939" s="73"/>
      <c r="BJ1939" s="74"/>
      <c r="BK1939" s="73"/>
    </row>
    <row r="1940" spans="34:63" x14ac:dyDescent="0.25">
      <c r="AH1940" s="69"/>
      <c r="AI1940" s="70"/>
      <c r="AJ1940" s="70"/>
      <c r="AK1940" s="71"/>
      <c r="AL1940" s="70"/>
      <c r="AM1940" s="72"/>
      <c r="AN1940" s="70"/>
      <c r="AO1940" s="70"/>
      <c r="AP1940" s="73"/>
      <c r="AQ1940" s="73"/>
      <c r="AR1940" s="71"/>
      <c r="AS1940" s="73"/>
      <c r="AT1940" s="74"/>
      <c r="AU1940" s="73"/>
      <c r="AV1940" s="74"/>
      <c r="AW1940" s="73"/>
      <c r="AX1940" s="73"/>
      <c r="AY1940" s="73"/>
      <c r="AZ1940" s="73"/>
      <c r="BA1940" s="73"/>
      <c r="BB1940" s="73"/>
      <c r="BC1940" s="73"/>
      <c r="BD1940" s="73"/>
      <c r="BE1940" s="73"/>
      <c r="BF1940" s="73"/>
      <c r="BG1940" s="73"/>
      <c r="BH1940" s="73"/>
      <c r="BI1940" s="73"/>
      <c r="BJ1940" s="74"/>
      <c r="BK1940" s="73"/>
    </row>
    <row r="1941" spans="34:63" x14ac:dyDescent="0.25">
      <c r="AH1941" s="69"/>
      <c r="AI1941" s="70"/>
      <c r="AJ1941" s="70"/>
      <c r="AK1941" s="71"/>
      <c r="AL1941" s="70"/>
      <c r="AM1941" s="72"/>
      <c r="AN1941" s="70"/>
      <c r="AO1941" s="70"/>
      <c r="AP1941" s="73"/>
      <c r="AQ1941" s="73"/>
      <c r="AR1941" s="71"/>
      <c r="AS1941" s="73"/>
      <c r="AT1941" s="74"/>
      <c r="AU1941" s="73"/>
      <c r="AV1941" s="74"/>
      <c r="AW1941" s="73"/>
      <c r="AX1941" s="73"/>
      <c r="AY1941" s="73"/>
      <c r="AZ1941" s="73"/>
      <c r="BA1941" s="73"/>
      <c r="BB1941" s="73"/>
      <c r="BC1941" s="73"/>
      <c r="BD1941" s="73"/>
      <c r="BE1941" s="73"/>
      <c r="BF1941" s="73"/>
      <c r="BG1941" s="73"/>
      <c r="BH1941" s="73"/>
      <c r="BI1941" s="73"/>
      <c r="BJ1941" s="74"/>
      <c r="BK1941" s="73"/>
    </row>
    <row r="1942" spans="34:63" x14ac:dyDescent="0.25">
      <c r="AH1942" s="69"/>
      <c r="AI1942" s="70"/>
      <c r="AJ1942" s="70"/>
      <c r="AK1942" s="71"/>
      <c r="AL1942" s="70"/>
      <c r="AM1942" s="72"/>
      <c r="AN1942" s="70"/>
      <c r="AO1942" s="70"/>
      <c r="AP1942" s="73"/>
      <c r="AQ1942" s="73"/>
      <c r="AR1942" s="71"/>
      <c r="AS1942" s="73"/>
      <c r="AT1942" s="74"/>
      <c r="AU1942" s="73"/>
      <c r="AV1942" s="74"/>
      <c r="AW1942" s="73"/>
      <c r="AX1942" s="73"/>
      <c r="AY1942" s="73"/>
      <c r="AZ1942" s="73"/>
      <c r="BA1942" s="73"/>
      <c r="BB1942" s="73"/>
      <c r="BC1942" s="73"/>
      <c r="BD1942" s="73"/>
      <c r="BE1942" s="73"/>
      <c r="BF1942" s="73"/>
      <c r="BG1942" s="73"/>
      <c r="BH1942" s="73"/>
      <c r="BI1942" s="73"/>
      <c r="BJ1942" s="74"/>
      <c r="BK1942" s="73"/>
    </row>
    <row r="1943" spans="34:63" x14ac:dyDescent="0.25">
      <c r="AH1943" s="69"/>
      <c r="AI1943" s="70"/>
      <c r="AJ1943" s="70"/>
      <c r="AK1943" s="71"/>
      <c r="AL1943" s="70"/>
      <c r="AM1943" s="72"/>
      <c r="AN1943" s="70"/>
      <c r="AO1943" s="70"/>
      <c r="AP1943" s="73"/>
      <c r="AQ1943" s="73"/>
      <c r="AR1943" s="71"/>
      <c r="AS1943" s="73"/>
      <c r="AT1943" s="74"/>
      <c r="AU1943" s="73"/>
      <c r="AV1943" s="74"/>
      <c r="AW1943" s="73"/>
      <c r="AX1943" s="73"/>
      <c r="AY1943" s="73"/>
      <c r="AZ1943" s="73"/>
      <c r="BA1943" s="73"/>
      <c r="BB1943" s="73"/>
      <c r="BC1943" s="73"/>
      <c r="BD1943" s="73"/>
      <c r="BE1943" s="73"/>
      <c r="BF1943" s="73"/>
      <c r="BG1943" s="73"/>
      <c r="BH1943" s="73"/>
      <c r="BI1943" s="73"/>
      <c r="BJ1943" s="74"/>
      <c r="BK1943" s="73"/>
    </row>
    <row r="1944" spans="34:63" x14ac:dyDescent="0.25">
      <c r="AH1944" s="69"/>
      <c r="AI1944" s="70"/>
      <c r="AJ1944" s="70"/>
      <c r="AK1944" s="71"/>
      <c r="AL1944" s="70"/>
      <c r="AM1944" s="72"/>
      <c r="AN1944" s="70"/>
      <c r="AO1944" s="70"/>
      <c r="AP1944" s="73"/>
      <c r="AQ1944" s="73"/>
      <c r="AR1944" s="71"/>
      <c r="AS1944" s="73"/>
      <c r="AT1944" s="74"/>
      <c r="AU1944" s="73"/>
      <c r="AV1944" s="74"/>
      <c r="AW1944" s="73"/>
      <c r="AX1944" s="73"/>
      <c r="AY1944" s="73"/>
      <c r="AZ1944" s="73"/>
      <c r="BA1944" s="73"/>
      <c r="BB1944" s="73"/>
      <c r="BC1944" s="73"/>
      <c r="BD1944" s="73"/>
      <c r="BE1944" s="73"/>
      <c r="BF1944" s="73"/>
      <c r="BG1944" s="73"/>
      <c r="BH1944" s="73"/>
      <c r="BI1944" s="73"/>
      <c r="BJ1944" s="74"/>
      <c r="BK1944" s="73"/>
    </row>
    <row r="1945" spans="34:63" x14ac:dyDescent="0.25">
      <c r="AH1945" s="69"/>
      <c r="AI1945" s="70"/>
      <c r="AJ1945" s="70"/>
      <c r="AK1945" s="71"/>
      <c r="AL1945" s="70"/>
      <c r="AM1945" s="72"/>
      <c r="AN1945" s="70"/>
      <c r="AO1945" s="70"/>
      <c r="AP1945" s="73"/>
      <c r="AQ1945" s="73"/>
      <c r="AR1945" s="71"/>
      <c r="AS1945" s="73"/>
      <c r="AT1945" s="74"/>
      <c r="AU1945" s="73"/>
      <c r="AV1945" s="74"/>
      <c r="AW1945" s="73"/>
      <c r="AX1945" s="73"/>
      <c r="AY1945" s="73"/>
      <c r="AZ1945" s="73"/>
      <c r="BA1945" s="73"/>
      <c r="BB1945" s="73"/>
      <c r="BC1945" s="73"/>
      <c r="BD1945" s="73"/>
      <c r="BE1945" s="73"/>
      <c r="BF1945" s="73"/>
      <c r="BG1945" s="73"/>
      <c r="BH1945" s="73"/>
      <c r="BI1945" s="73"/>
      <c r="BJ1945" s="74"/>
      <c r="BK1945" s="73"/>
    </row>
    <row r="1946" spans="34:63" x14ac:dyDescent="0.25">
      <c r="AH1946" s="69"/>
      <c r="AI1946" s="70"/>
      <c r="AJ1946" s="70"/>
      <c r="AK1946" s="71"/>
      <c r="AL1946" s="70"/>
      <c r="AM1946" s="72"/>
      <c r="AN1946" s="70"/>
      <c r="AO1946" s="70"/>
      <c r="AP1946" s="73"/>
      <c r="AQ1946" s="73"/>
      <c r="AR1946" s="71"/>
      <c r="AS1946" s="73"/>
      <c r="AT1946" s="74"/>
      <c r="AU1946" s="73"/>
      <c r="AV1946" s="74"/>
      <c r="AW1946" s="73"/>
      <c r="AX1946" s="73"/>
      <c r="AY1946" s="73"/>
      <c r="AZ1946" s="73"/>
      <c r="BA1946" s="73"/>
      <c r="BB1946" s="73"/>
      <c r="BC1946" s="73"/>
      <c r="BD1946" s="73"/>
      <c r="BE1946" s="73"/>
      <c r="BF1946" s="73"/>
      <c r="BG1946" s="73"/>
      <c r="BH1946" s="73"/>
      <c r="BI1946" s="73"/>
      <c r="BJ1946" s="74"/>
      <c r="BK1946" s="73"/>
    </row>
    <row r="1947" spans="34:63" x14ac:dyDescent="0.25">
      <c r="AH1947" s="69"/>
      <c r="AI1947" s="70"/>
      <c r="AJ1947" s="70"/>
      <c r="AK1947" s="71"/>
      <c r="AL1947" s="70"/>
      <c r="AM1947" s="72"/>
      <c r="AN1947" s="70"/>
      <c r="AO1947" s="70"/>
      <c r="AP1947" s="73"/>
      <c r="AQ1947" s="73"/>
      <c r="AR1947" s="71"/>
      <c r="AS1947" s="73"/>
      <c r="AT1947" s="74"/>
      <c r="AU1947" s="73"/>
      <c r="AV1947" s="74"/>
      <c r="AW1947" s="73"/>
      <c r="AX1947" s="73"/>
      <c r="AY1947" s="73"/>
      <c r="AZ1947" s="73"/>
      <c r="BA1947" s="73"/>
      <c r="BB1947" s="73"/>
      <c r="BC1947" s="73"/>
      <c r="BD1947" s="73"/>
      <c r="BE1947" s="73"/>
      <c r="BF1947" s="73"/>
      <c r="BG1947" s="73"/>
      <c r="BH1947" s="73"/>
      <c r="BI1947" s="73"/>
      <c r="BJ1947" s="74"/>
      <c r="BK1947" s="73"/>
    </row>
    <row r="1948" spans="34:63" x14ac:dyDescent="0.25">
      <c r="AH1948" s="69"/>
      <c r="AI1948" s="70"/>
      <c r="AJ1948" s="70"/>
      <c r="AK1948" s="71"/>
      <c r="AL1948" s="70"/>
      <c r="AM1948" s="72"/>
      <c r="AN1948" s="70"/>
      <c r="AO1948" s="70"/>
      <c r="AP1948" s="77"/>
      <c r="AQ1948" s="77"/>
      <c r="AR1948" s="71"/>
      <c r="AS1948" s="76"/>
      <c r="AT1948" s="74"/>
      <c r="AU1948" s="73"/>
      <c r="AV1948" s="74"/>
      <c r="AW1948" s="76"/>
      <c r="AX1948" s="76"/>
      <c r="AY1948" s="76"/>
      <c r="AZ1948" s="76"/>
      <c r="BA1948" s="73"/>
      <c r="BB1948" s="73"/>
      <c r="BC1948" s="73"/>
      <c r="BD1948" s="73"/>
      <c r="BE1948" s="73"/>
      <c r="BF1948" s="73"/>
      <c r="BG1948" s="73"/>
      <c r="BH1948" s="73"/>
      <c r="BI1948" s="76"/>
      <c r="BJ1948" s="74"/>
      <c r="BK1948" s="76"/>
    </row>
    <row r="1949" spans="34:63" x14ac:dyDescent="0.25">
      <c r="AH1949" s="69"/>
      <c r="AI1949" s="70"/>
      <c r="AJ1949" s="70"/>
      <c r="AK1949" s="71"/>
      <c r="AL1949" s="70"/>
      <c r="AM1949" s="72"/>
      <c r="AN1949" s="70"/>
      <c r="AO1949" s="70"/>
      <c r="AP1949" s="77"/>
      <c r="AQ1949" s="77"/>
      <c r="AR1949" s="71"/>
      <c r="AS1949" s="76"/>
      <c r="AT1949" s="74"/>
      <c r="AU1949" s="73"/>
      <c r="AV1949" s="74"/>
      <c r="AW1949" s="76"/>
      <c r="AX1949" s="76"/>
      <c r="AY1949" s="76"/>
      <c r="AZ1949" s="76"/>
      <c r="BA1949" s="73"/>
      <c r="BB1949" s="73"/>
      <c r="BC1949" s="73"/>
      <c r="BD1949" s="73"/>
      <c r="BE1949" s="73"/>
      <c r="BF1949" s="73"/>
      <c r="BG1949" s="73"/>
      <c r="BH1949" s="73"/>
      <c r="BI1949" s="76"/>
      <c r="BJ1949" s="74"/>
      <c r="BK1949" s="76"/>
    </row>
    <row r="1950" spans="34:63" x14ac:dyDescent="0.25">
      <c r="AH1950" s="69"/>
      <c r="AI1950" s="70"/>
      <c r="AJ1950" s="70"/>
      <c r="AK1950" s="71"/>
      <c r="AL1950" s="70"/>
      <c r="AM1950" s="72"/>
      <c r="AN1950" s="70"/>
      <c r="AO1950" s="70"/>
      <c r="AP1950" s="73"/>
      <c r="AQ1950" s="77"/>
      <c r="AR1950" s="71"/>
      <c r="AS1950" s="76"/>
      <c r="AT1950" s="74"/>
      <c r="AU1950" s="73"/>
      <c r="AV1950" s="74"/>
      <c r="AW1950" s="76"/>
      <c r="AX1950" s="76"/>
      <c r="AY1950" s="76"/>
      <c r="AZ1950" s="76"/>
      <c r="BA1950" s="73"/>
      <c r="BB1950" s="73"/>
      <c r="BC1950" s="73"/>
      <c r="BD1950" s="73"/>
      <c r="BE1950" s="73"/>
      <c r="BF1950" s="73"/>
      <c r="BG1950" s="73"/>
      <c r="BH1950" s="73"/>
      <c r="BI1950" s="76"/>
      <c r="BJ1950" s="74"/>
      <c r="BK1950" s="76"/>
    </row>
    <row r="1951" spans="34:63" x14ac:dyDescent="0.25">
      <c r="AH1951" s="69"/>
      <c r="AI1951" s="70"/>
      <c r="AJ1951" s="70"/>
      <c r="AK1951" s="71"/>
      <c r="AL1951" s="70"/>
      <c r="AM1951" s="72"/>
      <c r="AN1951" s="70"/>
      <c r="AO1951" s="70"/>
      <c r="AP1951" s="77"/>
      <c r="AQ1951" s="73"/>
      <c r="AR1951" s="71"/>
      <c r="AS1951" s="76"/>
      <c r="AT1951" s="74"/>
      <c r="AU1951" s="73"/>
      <c r="AV1951" s="74"/>
      <c r="AW1951" s="73"/>
      <c r="AX1951" s="73"/>
      <c r="AY1951" s="73"/>
      <c r="AZ1951" s="73"/>
      <c r="BA1951" s="73"/>
      <c r="BB1951" s="73"/>
      <c r="BC1951" s="73"/>
      <c r="BD1951" s="73"/>
      <c r="BE1951" s="73"/>
      <c r="BF1951" s="73"/>
      <c r="BG1951" s="73"/>
      <c r="BH1951" s="73"/>
      <c r="BI1951" s="73"/>
      <c r="BJ1951" s="74"/>
      <c r="BK1951" s="76"/>
    </row>
    <row r="1952" spans="34:63" x14ac:dyDescent="0.25">
      <c r="AH1952" s="69"/>
      <c r="AI1952" s="70"/>
      <c r="AJ1952" s="70"/>
      <c r="AK1952" s="77"/>
      <c r="AL1952" s="70"/>
      <c r="AM1952" s="72"/>
      <c r="AN1952" s="70"/>
      <c r="AO1952" s="70"/>
      <c r="AP1952" s="77"/>
      <c r="AQ1952" s="77"/>
      <c r="AR1952" s="71"/>
      <c r="AS1952" s="76"/>
      <c r="AT1952" s="74"/>
      <c r="AU1952" s="73"/>
      <c r="AV1952" s="74"/>
      <c r="AW1952" s="73"/>
      <c r="AX1952" s="73"/>
      <c r="AY1952" s="73"/>
      <c r="AZ1952" s="73"/>
      <c r="BA1952" s="73"/>
      <c r="BB1952" s="73"/>
      <c r="BC1952" s="73"/>
      <c r="BD1952" s="73"/>
      <c r="BE1952" s="73"/>
      <c r="BF1952" s="73"/>
      <c r="BG1952" s="73"/>
      <c r="BH1952" s="73"/>
      <c r="BI1952" s="73"/>
      <c r="BJ1952" s="76"/>
      <c r="BK1952" s="76"/>
    </row>
    <row r="1953" spans="34:63" x14ac:dyDescent="0.25">
      <c r="AH1953" s="69"/>
      <c r="AI1953" s="70"/>
      <c r="AJ1953" s="70"/>
      <c r="AK1953" s="71"/>
      <c r="AL1953" s="70"/>
      <c r="AM1953" s="72"/>
      <c r="AN1953" s="70"/>
      <c r="AO1953" s="70"/>
      <c r="AP1953" s="73"/>
      <c r="AQ1953" s="77"/>
      <c r="AR1953" s="71"/>
      <c r="AS1953" s="76"/>
      <c r="AT1953" s="74"/>
      <c r="AU1953" s="73"/>
      <c r="AV1953" s="74"/>
      <c r="AW1953" s="73"/>
      <c r="AX1953" s="73"/>
      <c r="AY1953" s="73"/>
      <c r="AZ1953" s="73"/>
      <c r="BA1953" s="73"/>
      <c r="BB1953" s="73"/>
      <c r="BC1953" s="73"/>
      <c r="BD1953" s="73"/>
      <c r="BE1953" s="73"/>
      <c r="BF1953" s="73"/>
      <c r="BG1953" s="73"/>
      <c r="BH1953" s="73"/>
      <c r="BI1953" s="73"/>
      <c r="BJ1953" s="74"/>
      <c r="BK1953" s="76"/>
    </row>
    <row r="1954" spans="34:63" x14ac:dyDescent="0.25">
      <c r="AH1954" s="69"/>
      <c r="AI1954" s="70"/>
      <c r="AJ1954" s="70"/>
      <c r="AK1954" s="71"/>
      <c r="AL1954" s="70"/>
      <c r="AM1954" s="72"/>
      <c r="AN1954" s="70"/>
      <c r="AO1954" s="70"/>
      <c r="AP1954" s="73"/>
      <c r="AQ1954" s="73"/>
      <c r="AR1954" s="71"/>
      <c r="AS1954" s="73"/>
      <c r="AT1954" s="74"/>
      <c r="AU1954" s="73"/>
      <c r="AV1954" s="74"/>
      <c r="AW1954" s="73"/>
      <c r="AX1954" s="73"/>
      <c r="AY1954" s="73"/>
      <c r="AZ1954" s="73"/>
      <c r="BA1954" s="73"/>
      <c r="BB1954" s="73"/>
      <c r="BC1954" s="73"/>
      <c r="BD1954" s="73"/>
      <c r="BE1954" s="73"/>
      <c r="BF1954" s="73"/>
      <c r="BG1954" s="73"/>
      <c r="BH1954" s="73"/>
      <c r="BI1954" s="73"/>
      <c r="BJ1954" s="74"/>
      <c r="BK1954" s="73"/>
    </row>
    <row r="1955" spans="34:63" x14ac:dyDescent="0.25">
      <c r="AH1955" s="69"/>
      <c r="AI1955" s="70"/>
      <c r="AJ1955" s="70"/>
      <c r="AK1955" s="71"/>
      <c r="AL1955" s="70"/>
      <c r="AM1955" s="72"/>
      <c r="AN1955" s="70"/>
      <c r="AO1955" s="70"/>
      <c r="AP1955" s="77"/>
      <c r="AQ1955" s="77"/>
      <c r="AR1955" s="71"/>
      <c r="AS1955" s="76"/>
      <c r="AT1955" s="74"/>
      <c r="AU1955" s="73"/>
      <c r="AV1955" s="74"/>
      <c r="AW1955" s="73"/>
      <c r="AX1955" s="73"/>
      <c r="AY1955" s="73"/>
      <c r="AZ1955" s="73"/>
      <c r="BA1955" s="73"/>
      <c r="BB1955" s="73"/>
      <c r="BC1955" s="73"/>
      <c r="BD1955" s="73"/>
      <c r="BE1955" s="73"/>
      <c r="BF1955" s="73"/>
      <c r="BG1955" s="73"/>
      <c r="BH1955" s="73"/>
      <c r="BI1955" s="73"/>
      <c r="BJ1955" s="74"/>
      <c r="BK1955" s="76"/>
    </row>
    <row r="1956" spans="34:63" x14ac:dyDescent="0.25">
      <c r="AH1956" s="69"/>
      <c r="AI1956" s="70"/>
      <c r="AJ1956" s="70"/>
      <c r="AK1956" s="71"/>
      <c r="AL1956" s="70"/>
      <c r="AM1956" s="72"/>
      <c r="AN1956" s="70"/>
      <c r="AO1956" s="70"/>
      <c r="AP1956" s="73"/>
      <c r="AQ1956" s="73"/>
      <c r="AR1956" s="71"/>
      <c r="AS1956" s="73"/>
      <c r="AT1956" s="74"/>
      <c r="AU1956" s="73"/>
      <c r="AV1956" s="74"/>
      <c r="AW1956" s="76"/>
      <c r="AX1956" s="76"/>
      <c r="AY1956" s="76"/>
      <c r="AZ1956" s="76"/>
      <c r="BA1956" s="73"/>
      <c r="BB1956" s="73"/>
      <c r="BC1956" s="73"/>
      <c r="BD1956" s="73"/>
      <c r="BE1956" s="73"/>
      <c r="BF1956" s="73"/>
      <c r="BG1956" s="73"/>
      <c r="BH1956" s="73"/>
      <c r="BI1956" s="76"/>
      <c r="BJ1956" s="74"/>
      <c r="BK1956" s="73"/>
    </row>
    <row r="1957" spans="34:63" x14ac:dyDescent="0.25">
      <c r="AH1957" s="69"/>
      <c r="AI1957" s="70"/>
      <c r="AJ1957" s="70"/>
      <c r="AK1957" s="77"/>
      <c r="AL1957" s="70"/>
      <c r="AM1957" s="72"/>
      <c r="AN1957" s="70"/>
      <c r="AO1957" s="70"/>
      <c r="AP1957" s="73"/>
      <c r="AQ1957" s="73"/>
      <c r="AR1957" s="71"/>
      <c r="AS1957" s="73"/>
      <c r="AT1957" s="74"/>
      <c r="AU1957" s="73"/>
      <c r="AV1957" s="74"/>
      <c r="AW1957" s="73"/>
      <c r="AX1957" s="73"/>
      <c r="AY1957" s="73"/>
      <c r="AZ1957" s="73"/>
      <c r="BA1957" s="73"/>
      <c r="BB1957" s="73"/>
      <c r="BC1957" s="73"/>
      <c r="BD1957" s="73"/>
      <c r="BE1957" s="73"/>
      <c r="BF1957" s="73"/>
      <c r="BG1957" s="73"/>
      <c r="BH1957" s="73"/>
      <c r="BI1957" s="73"/>
      <c r="BJ1957" s="76"/>
      <c r="BK1957" s="73"/>
    </row>
    <row r="1958" spans="34:63" x14ac:dyDescent="0.25">
      <c r="AH1958" s="69"/>
      <c r="AI1958" s="70"/>
      <c r="AJ1958" s="70"/>
      <c r="AK1958" s="71"/>
      <c r="AL1958" s="70"/>
      <c r="AM1958" s="72"/>
      <c r="AN1958" s="70"/>
      <c r="AO1958" s="70"/>
      <c r="AP1958" s="77"/>
      <c r="AQ1958" s="77"/>
      <c r="AR1958" s="71"/>
      <c r="AS1958" s="76"/>
      <c r="AT1958" s="74"/>
      <c r="AU1958" s="73"/>
      <c r="AV1958" s="74"/>
      <c r="AW1958" s="73"/>
      <c r="AX1958" s="73"/>
      <c r="AY1958" s="73"/>
      <c r="AZ1958" s="73"/>
      <c r="BA1958" s="73"/>
      <c r="BB1958" s="73"/>
      <c r="BC1958" s="73"/>
      <c r="BD1958" s="73"/>
      <c r="BE1958" s="73"/>
      <c r="BF1958" s="73"/>
      <c r="BG1958" s="73"/>
      <c r="BH1958" s="73"/>
      <c r="BI1958" s="76"/>
      <c r="BJ1958" s="74"/>
      <c r="BK1958" s="76"/>
    </row>
    <row r="1959" spans="34:63" x14ac:dyDescent="0.25">
      <c r="AH1959" s="69"/>
      <c r="AI1959" s="70"/>
      <c r="AJ1959" s="70"/>
      <c r="AK1959" s="71"/>
      <c r="AL1959" s="70"/>
      <c r="AM1959" s="72"/>
      <c r="AN1959" s="70"/>
      <c r="AO1959" s="70"/>
      <c r="AP1959" s="77"/>
      <c r="AQ1959" s="77"/>
      <c r="AR1959" s="71"/>
      <c r="AS1959" s="76"/>
      <c r="AT1959" s="74"/>
      <c r="AU1959" s="73"/>
      <c r="AV1959" s="74"/>
      <c r="AW1959" s="73"/>
      <c r="AX1959" s="73"/>
      <c r="AY1959" s="73"/>
      <c r="AZ1959" s="73"/>
      <c r="BA1959" s="73"/>
      <c r="BB1959" s="73"/>
      <c r="BC1959" s="73"/>
      <c r="BD1959" s="73"/>
      <c r="BE1959" s="73"/>
      <c r="BF1959" s="73"/>
      <c r="BG1959" s="73"/>
      <c r="BH1959" s="73"/>
      <c r="BI1959" s="73"/>
      <c r="BJ1959" s="74"/>
      <c r="BK1959" s="76"/>
    </row>
    <row r="1960" spans="34:63" x14ac:dyDescent="0.25">
      <c r="AH1960" s="69"/>
      <c r="AI1960" s="70"/>
      <c r="AJ1960" s="70"/>
      <c r="AK1960" s="71"/>
      <c r="AL1960" s="70"/>
      <c r="AM1960" s="72"/>
      <c r="AN1960" s="70"/>
      <c r="AO1960" s="70"/>
      <c r="AP1960" s="73"/>
      <c r="AQ1960" s="73"/>
      <c r="AR1960" s="71"/>
      <c r="AS1960" s="73"/>
      <c r="AT1960" s="74"/>
      <c r="AU1960" s="73"/>
      <c r="AV1960" s="74"/>
      <c r="AW1960" s="73"/>
      <c r="AX1960" s="73"/>
      <c r="AY1960" s="73"/>
      <c r="AZ1960" s="73"/>
      <c r="BA1960" s="73"/>
      <c r="BB1960" s="73"/>
      <c r="BC1960" s="73"/>
      <c r="BD1960" s="73"/>
      <c r="BE1960" s="73"/>
      <c r="BF1960" s="73"/>
      <c r="BG1960" s="73"/>
      <c r="BH1960" s="73"/>
      <c r="BI1960" s="73"/>
      <c r="BJ1960" s="74"/>
      <c r="BK1960" s="73"/>
    </row>
    <row r="1961" spans="34:63" x14ac:dyDescent="0.25">
      <c r="AH1961" s="69"/>
      <c r="AI1961" s="70"/>
      <c r="AJ1961" s="70"/>
      <c r="AK1961" s="71"/>
      <c r="AL1961" s="70"/>
      <c r="AM1961" s="72"/>
      <c r="AN1961" s="70"/>
      <c r="AO1961" s="70"/>
      <c r="AP1961" s="73"/>
      <c r="AQ1961" s="77"/>
      <c r="AR1961" s="71"/>
      <c r="AS1961" s="76"/>
      <c r="AT1961" s="74"/>
      <c r="AU1961" s="73"/>
      <c r="AV1961" s="74"/>
      <c r="AW1961" s="73"/>
      <c r="AX1961" s="73"/>
      <c r="AY1961" s="73"/>
      <c r="AZ1961" s="73"/>
      <c r="BA1961" s="73"/>
      <c r="BB1961" s="73"/>
      <c r="BC1961" s="73"/>
      <c r="BD1961" s="73"/>
      <c r="BE1961" s="73"/>
      <c r="BF1961" s="73"/>
      <c r="BG1961" s="73"/>
      <c r="BH1961" s="73"/>
      <c r="BI1961" s="73"/>
      <c r="BJ1961" s="74"/>
      <c r="BK1961" s="76"/>
    </row>
    <row r="1962" spans="34:63" x14ac:dyDescent="0.25">
      <c r="AH1962" s="69"/>
      <c r="AI1962" s="70"/>
      <c r="AJ1962" s="70"/>
      <c r="AK1962" s="71"/>
      <c r="AL1962" s="70"/>
      <c r="AM1962" s="72"/>
      <c r="AN1962" s="70"/>
      <c r="AO1962" s="70"/>
      <c r="AP1962" s="73"/>
      <c r="AQ1962" s="77"/>
      <c r="AR1962" s="71"/>
      <c r="AS1962" s="76"/>
      <c r="AT1962" s="74"/>
      <c r="AU1962" s="73"/>
      <c r="AV1962" s="74"/>
      <c r="AW1962" s="76"/>
      <c r="AX1962" s="76"/>
      <c r="AY1962" s="76"/>
      <c r="AZ1962" s="76"/>
      <c r="BA1962" s="73"/>
      <c r="BB1962" s="73"/>
      <c r="BC1962" s="73"/>
      <c r="BD1962" s="73"/>
      <c r="BE1962" s="73"/>
      <c r="BF1962" s="73"/>
      <c r="BG1962" s="73"/>
      <c r="BH1962" s="73"/>
      <c r="BI1962" s="76"/>
      <c r="BJ1962" s="74"/>
      <c r="BK1962" s="76"/>
    </row>
    <row r="1963" spans="34:63" x14ac:dyDescent="0.25">
      <c r="AH1963" s="69"/>
      <c r="AI1963" s="70"/>
      <c r="AJ1963" s="70"/>
      <c r="AK1963" s="71"/>
      <c r="AL1963" s="70"/>
      <c r="AM1963" s="72"/>
      <c r="AN1963" s="70"/>
      <c r="AO1963" s="70"/>
      <c r="AP1963" s="77"/>
      <c r="AQ1963" s="73"/>
      <c r="AR1963" s="71"/>
      <c r="AS1963" s="76"/>
      <c r="AT1963" s="74"/>
      <c r="AU1963" s="73"/>
      <c r="AV1963" s="74"/>
      <c r="AW1963" s="73"/>
      <c r="AX1963" s="73"/>
      <c r="AY1963" s="73"/>
      <c r="AZ1963" s="73"/>
      <c r="BA1963" s="73"/>
      <c r="BB1963" s="73"/>
      <c r="BC1963" s="73"/>
      <c r="BD1963" s="73"/>
      <c r="BE1963" s="73"/>
      <c r="BF1963" s="73"/>
      <c r="BG1963" s="73"/>
      <c r="BH1963" s="73"/>
      <c r="BI1963" s="73"/>
      <c r="BJ1963" s="74"/>
      <c r="BK1963" s="76"/>
    </row>
    <row r="1964" spans="34:63" x14ac:dyDescent="0.25">
      <c r="AH1964" s="69"/>
      <c r="AI1964" s="70"/>
      <c r="AJ1964" s="70"/>
      <c r="AK1964" s="71"/>
      <c r="AL1964" s="70"/>
      <c r="AM1964" s="72"/>
      <c r="AN1964" s="70"/>
      <c r="AO1964" s="70"/>
      <c r="AP1964" s="77"/>
      <c r="AQ1964" s="77"/>
      <c r="AR1964" s="71"/>
      <c r="AS1964" s="76"/>
      <c r="AT1964" s="74"/>
      <c r="AU1964" s="73"/>
      <c r="AV1964" s="74"/>
      <c r="AW1964" s="73"/>
      <c r="AX1964" s="73"/>
      <c r="AY1964" s="73"/>
      <c r="AZ1964" s="73"/>
      <c r="BA1964" s="73"/>
      <c r="BB1964" s="73"/>
      <c r="BC1964" s="73"/>
      <c r="BD1964" s="73"/>
      <c r="BE1964" s="73"/>
      <c r="BF1964" s="73"/>
      <c r="BG1964" s="73"/>
      <c r="BH1964" s="73"/>
      <c r="BI1964" s="73"/>
      <c r="BJ1964" s="74"/>
      <c r="BK1964" s="76"/>
    </row>
    <row r="1965" spans="34:63" x14ac:dyDescent="0.25">
      <c r="AH1965" s="69"/>
      <c r="AI1965" s="70"/>
      <c r="AJ1965" s="70"/>
      <c r="AK1965" s="71"/>
      <c r="AL1965" s="70"/>
      <c r="AM1965" s="72"/>
      <c r="AN1965" s="70"/>
      <c r="AO1965" s="70"/>
      <c r="AP1965" s="77"/>
      <c r="AQ1965" s="77"/>
      <c r="AR1965" s="71"/>
      <c r="AS1965" s="76"/>
      <c r="AT1965" s="74"/>
      <c r="AU1965" s="73"/>
      <c r="AV1965" s="74"/>
      <c r="AW1965" s="73"/>
      <c r="AX1965" s="73"/>
      <c r="AY1965" s="73"/>
      <c r="AZ1965" s="73"/>
      <c r="BA1965" s="73"/>
      <c r="BB1965" s="73"/>
      <c r="BC1965" s="73"/>
      <c r="BD1965" s="73"/>
      <c r="BE1965" s="73"/>
      <c r="BF1965" s="73"/>
      <c r="BG1965" s="73"/>
      <c r="BH1965" s="73"/>
      <c r="BI1965" s="73"/>
      <c r="BJ1965" s="74"/>
      <c r="BK1965" s="76"/>
    </row>
    <row r="1966" spans="34:63" x14ac:dyDescent="0.25">
      <c r="AH1966" s="69"/>
      <c r="AI1966" s="70"/>
      <c r="AJ1966" s="70"/>
      <c r="AK1966" s="71"/>
      <c r="AL1966" s="70"/>
      <c r="AM1966" s="72"/>
      <c r="AN1966" s="70"/>
      <c r="AO1966" s="70"/>
      <c r="AP1966" s="77"/>
      <c r="AQ1966" s="77"/>
      <c r="AR1966" s="71"/>
      <c r="AS1966" s="76"/>
      <c r="AT1966" s="74"/>
      <c r="AU1966" s="73"/>
      <c r="AV1966" s="74"/>
      <c r="AW1966" s="73"/>
      <c r="AX1966" s="73"/>
      <c r="AY1966" s="73"/>
      <c r="AZ1966" s="73"/>
      <c r="BA1966" s="73"/>
      <c r="BB1966" s="73"/>
      <c r="BC1966" s="73"/>
      <c r="BD1966" s="73"/>
      <c r="BE1966" s="73"/>
      <c r="BF1966" s="73"/>
      <c r="BG1966" s="73"/>
      <c r="BH1966" s="73"/>
      <c r="BI1966" s="73"/>
      <c r="BJ1966" s="74"/>
      <c r="BK1966" s="76"/>
    </row>
    <row r="1967" spans="34:63" x14ac:dyDescent="0.25">
      <c r="AH1967" s="69"/>
      <c r="AI1967" s="70"/>
      <c r="AJ1967" s="70"/>
      <c r="AK1967" s="71"/>
      <c r="AL1967" s="70"/>
      <c r="AM1967" s="72"/>
      <c r="AN1967" s="70"/>
      <c r="AO1967" s="70"/>
      <c r="AP1967" s="73"/>
      <c r="AQ1967" s="77"/>
      <c r="AR1967" s="71"/>
      <c r="AS1967" s="76"/>
      <c r="AT1967" s="74"/>
      <c r="AU1967" s="73"/>
      <c r="AV1967" s="74"/>
      <c r="AW1967" s="76"/>
      <c r="AX1967" s="76"/>
      <c r="AY1967" s="76"/>
      <c r="AZ1967" s="76"/>
      <c r="BA1967" s="73"/>
      <c r="BB1967" s="73"/>
      <c r="BC1967" s="73"/>
      <c r="BD1967" s="73"/>
      <c r="BE1967" s="73"/>
      <c r="BF1967" s="73"/>
      <c r="BG1967" s="73"/>
      <c r="BH1967" s="73"/>
      <c r="BI1967" s="76"/>
      <c r="BJ1967" s="74"/>
      <c r="BK1967" s="76"/>
    </row>
    <row r="1968" spans="34:63" x14ac:dyDescent="0.25">
      <c r="AH1968" s="69"/>
      <c r="AI1968" s="70"/>
      <c r="AJ1968" s="70"/>
      <c r="AK1968" s="71"/>
      <c r="AL1968" s="70"/>
      <c r="AM1968" s="72"/>
      <c r="AN1968" s="70"/>
      <c r="AO1968" s="70"/>
      <c r="AP1968" s="77"/>
      <c r="AQ1968" s="77"/>
      <c r="AR1968" s="71"/>
      <c r="AS1968" s="76"/>
      <c r="AT1968" s="74"/>
      <c r="AU1968" s="73"/>
      <c r="AV1968" s="74"/>
      <c r="AW1968" s="76"/>
      <c r="AX1968" s="76"/>
      <c r="AY1968" s="76"/>
      <c r="AZ1968" s="76"/>
      <c r="BA1968" s="73"/>
      <c r="BB1968" s="73"/>
      <c r="BC1968" s="73"/>
      <c r="BD1968" s="73"/>
      <c r="BE1968" s="73"/>
      <c r="BF1968" s="73"/>
      <c r="BG1968" s="73"/>
      <c r="BH1968" s="73"/>
      <c r="BI1968" s="76"/>
      <c r="BJ1968" s="74"/>
      <c r="BK1968" s="76"/>
    </row>
    <row r="1969" spans="34:63" x14ac:dyDescent="0.25">
      <c r="AH1969" s="69"/>
      <c r="AI1969" s="70"/>
      <c r="AJ1969" s="70"/>
      <c r="AK1969" s="71"/>
      <c r="AL1969" s="70"/>
      <c r="AM1969" s="72"/>
      <c r="AN1969" s="70"/>
      <c r="AO1969" s="70"/>
      <c r="AP1969" s="77"/>
      <c r="AQ1969" s="77"/>
      <c r="AR1969" s="71"/>
      <c r="AS1969" s="76"/>
      <c r="AT1969" s="74"/>
      <c r="AU1969" s="73"/>
      <c r="AV1969" s="74"/>
      <c r="AW1969" s="76"/>
      <c r="AX1969" s="76"/>
      <c r="AY1969" s="76"/>
      <c r="AZ1969" s="76"/>
      <c r="BA1969" s="73"/>
      <c r="BB1969" s="73"/>
      <c r="BC1969" s="73"/>
      <c r="BD1969" s="73"/>
      <c r="BE1969" s="73"/>
      <c r="BF1969" s="73"/>
      <c r="BG1969" s="73"/>
      <c r="BH1969" s="73"/>
      <c r="BI1969" s="76"/>
      <c r="BJ1969" s="74"/>
      <c r="BK1969" s="76"/>
    </row>
    <row r="1970" spans="34:63" x14ac:dyDescent="0.25">
      <c r="AH1970" s="69"/>
      <c r="AI1970" s="70"/>
      <c r="AJ1970" s="70"/>
      <c r="AK1970" s="71"/>
      <c r="AL1970" s="70"/>
      <c r="AM1970" s="72"/>
      <c r="AN1970" s="70"/>
      <c r="AO1970" s="70"/>
      <c r="AP1970" s="77"/>
      <c r="AQ1970" s="77"/>
      <c r="AR1970" s="71"/>
      <c r="AS1970" s="76"/>
      <c r="AT1970" s="74"/>
      <c r="AU1970" s="73"/>
      <c r="AV1970" s="74"/>
      <c r="AW1970" s="76"/>
      <c r="AX1970" s="76"/>
      <c r="AY1970" s="76"/>
      <c r="AZ1970" s="76"/>
      <c r="BA1970" s="73"/>
      <c r="BB1970" s="73"/>
      <c r="BC1970" s="73"/>
      <c r="BD1970" s="73"/>
      <c r="BE1970" s="73"/>
      <c r="BF1970" s="73"/>
      <c r="BG1970" s="73"/>
      <c r="BH1970" s="73"/>
      <c r="BI1970" s="76"/>
      <c r="BJ1970" s="74"/>
      <c r="BK1970" s="76"/>
    </row>
    <row r="1971" spans="34:63" x14ac:dyDescent="0.25">
      <c r="AH1971" s="69"/>
      <c r="AI1971" s="70"/>
      <c r="AJ1971" s="70"/>
      <c r="AK1971" s="71"/>
      <c r="AL1971" s="70"/>
      <c r="AM1971" s="72"/>
      <c r="AN1971" s="70"/>
      <c r="AO1971" s="70"/>
      <c r="AP1971" s="73"/>
      <c r="AQ1971" s="73"/>
      <c r="AR1971" s="71"/>
      <c r="AS1971" s="73"/>
      <c r="AT1971" s="74"/>
      <c r="AU1971" s="73"/>
      <c r="AV1971" s="74"/>
      <c r="AW1971" s="73"/>
      <c r="AX1971" s="73"/>
      <c r="AY1971" s="73"/>
      <c r="AZ1971" s="73"/>
      <c r="BA1971" s="73"/>
      <c r="BB1971" s="73"/>
      <c r="BC1971" s="73"/>
      <c r="BD1971" s="73"/>
      <c r="BE1971" s="73"/>
      <c r="BF1971" s="73"/>
      <c r="BG1971" s="73"/>
      <c r="BH1971" s="73"/>
      <c r="BI1971" s="73"/>
      <c r="BJ1971" s="74"/>
      <c r="BK1971" s="73"/>
    </row>
    <row r="1972" spans="34:63" x14ac:dyDescent="0.25">
      <c r="AH1972" s="69"/>
      <c r="AI1972" s="70"/>
      <c r="AJ1972" s="70"/>
      <c r="AK1972" s="71"/>
      <c r="AL1972" s="70"/>
      <c r="AM1972" s="72"/>
      <c r="AN1972" s="70"/>
      <c r="AO1972" s="70"/>
      <c r="AP1972" s="77"/>
      <c r="AQ1972" s="77"/>
      <c r="AR1972" s="71"/>
      <c r="AS1972" s="76"/>
      <c r="AT1972" s="74"/>
      <c r="AU1972" s="73"/>
      <c r="AV1972" s="74"/>
      <c r="AW1972" s="76"/>
      <c r="AX1972" s="76"/>
      <c r="AY1972" s="76"/>
      <c r="AZ1972" s="76"/>
      <c r="BA1972" s="73"/>
      <c r="BB1972" s="73"/>
      <c r="BC1972" s="73"/>
      <c r="BD1972" s="73"/>
      <c r="BE1972" s="73"/>
      <c r="BF1972" s="73"/>
      <c r="BG1972" s="73"/>
      <c r="BH1972" s="73"/>
      <c r="BI1972" s="76"/>
      <c r="BJ1972" s="74"/>
      <c r="BK1972" s="76"/>
    </row>
    <row r="1973" spans="34:63" x14ac:dyDescent="0.25">
      <c r="AH1973" s="69"/>
      <c r="AI1973" s="70"/>
      <c r="AJ1973" s="70"/>
      <c r="AK1973" s="71"/>
      <c r="AL1973" s="70"/>
      <c r="AM1973" s="72"/>
      <c r="AN1973" s="70"/>
      <c r="AO1973" s="70"/>
      <c r="AP1973" s="77"/>
      <c r="AQ1973" s="77"/>
      <c r="AR1973" s="71"/>
      <c r="AS1973" s="76"/>
      <c r="AT1973" s="74"/>
      <c r="AU1973" s="73"/>
      <c r="AV1973" s="74"/>
      <c r="AW1973" s="76"/>
      <c r="AX1973" s="76"/>
      <c r="AY1973" s="76"/>
      <c r="AZ1973" s="76"/>
      <c r="BA1973" s="73"/>
      <c r="BB1973" s="73"/>
      <c r="BC1973" s="73"/>
      <c r="BD1973" s="73"/>
      <c r="BE1973" s="73"/>
      <c r="BF1973" s="73"/>
      <c r="BG1973" s="73"/>
      <c r="BH1973" s="73"/>
      <c r="BI1973" s="76"/>
      <c r="BJ1973" s="74"/>
      <c r="BK1973" s="76"/>
    </row>
    <row r="1974" spans="34:63" x14ac:dyDescent="0.25">
      <c r="AH1974" s="69"/>
      <c r="AI1974" s="70"/>
      <c r="AJ1974" s="70"/>
      <c r="AK1974" s="71"/>
      <c r="AL1974" s="70"/>
      <c r="AM1974" s="72"/>
      <c r="AN1974" s="70"/>
      <c r="AO1974" s="70"/>
      <c r="AP1974" s="77"/>
      <c r="AQ1974" s="77"/>
      <c r="AR1974" s="71"/>
      <c r="AS1974" s="76"/>
      <c r="AT1974" s="74"/>
      <c r="AU1974" s="73"/>
      <c r="AV1974" s="74"/>
      <c r="AW1974" s="76"/>
      <c r="AX1974" s="76"/>
      <c r="AY1974" s="76"/>
      <c r="AZ1974" s="76"/>
      <c r="BA1974" s="73"/>
      <c r="BB1974" s="73"/>
      <c r="BC1974" s="73"/>
      <c r="BD1974" s="73"/>
      <c r="BE1974" s="73"/>
      <c r="BF1974" s="73"/>
      <c r="BG1974" s="73"/>
      <c r="BH1974" s="73"/>
      <c r="BI1974" s="76"/>
      <c r="BJ1974" s="74"/>
      <c r="BK1974" s="76"/>
    </row>
    <row r="1975" spans="34:63" x14ac:dyDescent="0.25">
      <c r="AH1975" s="69"/>
      <c r="AI1975" s="70"/>
      <c r="AJ1975" s="70"/>
      <c r="AK1975" s="71"/>
      <c r="AL1975" s="70"/>
      <c r="AM1975" s="72"/>
      <c r="AN1975" s="70"/>
      <c r="AO1975" s="70"/>
      <c r="AP1975" s="77"/>
      <c r="AQ1975" s="77"/>
      <c r="AR1975" s="71"/>
      <c r="AS1975" s="76"/>
      <c r="AT1975" s="74"/>
      <c r="AU1975" s="73"/>
      <c r="AV1975" s="74"/>
      <c r="AW1975" s="76"/>
      <c r="AX1975" s="76"/>
      <c r="AY1975" s="76"/>
      <c r="AZ1975" s="76"/>
      <c r="BA1975" s="73"/>
      <c r="BB1975" s="73"/>
      <c r="BC1975" s="73"/>
      <c r="BD1975" s="73"/>
      <c r="BE1975" s="73"/>
      <c r="BF1975" s="73"/>
      <c r="BG1975" s="73"/>
      <c r="BH1975" s="73"/>
      <c r="BI1975" s="76"/>
      <c r="BJ1975" s="74"/>
      <c r="BK1975" s="76"/>
    </row>
    <row r="1976" spans="34:63" x14ac:dyDescent="0.25">
      <c r="AH1976" s="69"/>
      <c r="AI1976" s="70"/>
      <c r="AJ1976" s="70"/>
      <c r="AK1976" s="71"/>
      <c r="AL1976" s="70"/>
      <c r="AM1976" s="72"/>
      <c r="AN1976" s="70"/>
      <c r="AO1976" s="70"/>
      <c r="AP1976" s="77"/>
      <c r="AQ1976" s="77"/>
      <c r="AR1976" s="71"/>
      <c r="AS1976" s="76"/>
      <c r="AT1976" s="74"/>
      <c r="AU1976" s="73"/>
      <c r="AV1976" s="74"/>
      <c r="AW1976" s="73"/>
      <c r="AX1976" s="73"/>
      <c r="AY1976" s="73"/>
      <c r="AZ1976" s="73"/>
      <c r="BA1976" s="73"/>
      <c r="BB1976" s="73"/>
      <c r="BC1976" s="73"/>
      <c r="BD1976" s="73"/>
      <c r="BE1976" s="73"/>
      <c r="BF1976" s="73"/>
      <c r="BG1976" s="73"/>
      <c r="BH1976" s="73"/>
      <c r="BI1976" s="73"/>
      <c r="BJ1976" s="74"/>
      <c r="BK1976" s="76"/>
    </row>
    <row r="1977" spans="34:63" x14ac:dyDescent="0.25">
      <c r="AH1977" s="69"/>
      <c r="AI1977" s="70"/>
      <c r="AJ1977" s="70"/>
      <c r="AK1977" s="71"/>
      <c r="AL1977" s="70"/>
      <c r="AM1977" s="72"/>
      <c r="AN1977" s="70"/>
      <c r="AO1977" s="70"/>
      <c r="AP1977" s="77"/>
      <c r="AQ1977" s="77"/>
      <c r="AR1977" s="71"/>
      <c r="AS1977" s="76"/>
      <c r="AT1977" s="74"/>
      <c r="AU1977" s="73"/>
      <c r="AV1977" s="74"/>
      <c r="AW1977" s="76"/>
      <c r="AX1977" s="76"/>
      <c r="AY1977" s="76"/>
      <c r="AZ1977" s="76"/>
      <c r="BA1977" s="73"/>
      <c r="BB1977" s="73"/>
      <c r="BC1977" s="73"/>
      <c r="BD1977" s="73"/>
      <c r="BE1977" s="73"/>
      <c r="BF1977" s="73"/>
      <c r="BG1977" s="73"/>
      <c r="BH1977" s="73"/>
      <c r="BI1977" s="76"/>
      <c r="BJ1977" s="74"/>
      <c r="BK1977" s="76"/>
    </row>
    <row r="1978" spans="34:63" x14ac:dyDescent="0.25">
      <c r="AH1978" s="69"/>
      <c r="AI1978" s="70"/>
      <c r="AJ1978" s="70"/>
      <c r="AK1978" s="71"/>
      <c r="AL1978" s="70"/>
      <c r="AM1978" s="72"/>
      <c r="AN1978" s="70"/>
      <c r="AO1978" s="70"/>
      <c r="AP1978" s="77"/>
      <c r="AQ1978" s="77"/>
      <c r="AR1978" s="71"/>
      <c r="AS1978" s="76"/>
      <c r="AT1978" s="74"/>
      <c r="AU1978" s="73"/>
      <c r="AV1978" s="74"/>
      <c r="AW1978" s="76"/>
      <c r="AX1978" s="76"/>
      <c r="AY1978" s="76"/>
      <c r="AZ1978" s="76"/>
      <c r="BA1978" s="73"/>
      <c r="BB1978" s="73"/>
      <c r="BC1978" s="73"/>
      <c r="BD1978" s="73"/>
      <c r="BE1978" s="73"/>
      <c r="BF1978" s="73"/>
      <c r="BG1978" s="73"/>
      <c r="BH1978" s="73"/>
      <c r="BI1978" s="76"/>
      <c r="BJ1978" s="74"/>
      <c r="BK1978" s="76"/>
    </row>
    <row r="1979" spans="34:63" x14ac:dyDescent="0.25">
      <c r="AH1979" s="69"/>
      <c r="AI1979" s="70"/>
      <c r="AJ1979" s="70"/>
      <c r="AK1979" s="71"/>
      <c r="AL1979" s="70"/>
      <c r="AM1979" s="72"/>
      <c r="AN1979" s="70"/>
      <c r="AO1979" s="70"/>
      <c r="AP1979" s="73"/>
      <c r="AQ1979" s="73"/>
      <c r="AR1979" s="71"/>
      <c r="AS1979" s="73"/>
      <c r="AT1979" s="74"/>
      <c r="AU1979" s="73"/>
      <c r="AV1979" s="74"/>
      <c r="AW1979" s="73"/>
      <c r="AX1979" s="73"/>
      <c r="AY1979" s="73"/>
      <c r="AZ1979" s="73"/>
      <c r="BA1979" s="73"/>
      <c r="BB1979" s="73"/>
      <c r="BC1979" s="73"/>
      <c r="BD1979" s="73"/>
      <c r="BE1979" s="73"/>
      <c r="BF1979" s="73"/>
      <c r="BG1979" s="73"/>
      <c r="BH1979" s="73"/>
      <c r="BI1979" s="73"/>
      <c r="BJ1979" s="74"/>
      <c r="BK1979" s="73"/>
    </row>
    <row r="1980" spans="34:63" x14ac:dyDescent="0.25">
      <c r="AH1980" s="69"/>
      <c r="AI1980" s="70"/>
      <c r="AJ1980" s="70"/>
      <c r="AK1980" s="71"/>
      <c r="AL1980" s="70"/>
      <c r="AM1980" s="72"/>
      <c r="AN1980" s="70"/>
      <c r="AO1980" s="70"/>
      <c r="AP1980" s="73"/>
      <c r="AQ1980" s="77"/>
      <c r="AR1980" s="71"/>
      <c r="AS1980" s="76"/>
      <c r="AT1980" s="74"/>
      <c r="AU1980" s="73"/>
      <c r="AV1980" s="74"/>
      <c r="AW1980" s="73"/>
      <c r="AX1980" s="73"/>
      <c r="AY1980" s="73"/>
      <c r="AZ1980" s="73"/>
      <c r="BA1980" s="73"/>
      <c r="BB1980" s="73"/>
      <c r="BC1980" s="73"/>
      <c r="BD1980" s="73"/>
      <c r="BE1980" s="73"/>
      <c r="BF1980" s="73"/>
      <c r="BG1980" s="73"/>
      <c r="BH1980" s="73"/>
      <c r="BI1980" s="73"/>
      <c r="BJ1980" s="74"/>
      <c r="BK1980" s="76"/>
    </row>
    <row r="1981" spans="34:63" x14ac:dyDescent="0.25">
      <c r="AH1981" s="69"/>
      <c r="AI1981" s="70"/>
      <c r="AJ1981" s="70"/>
      <c r="AK1981" s="71"/>
      <c r="AL1981" s="70"/>
      <c r="AM1981" s="72"/>
      <c r="AN1981" s="70"/>
      <c r="AO1981" s="70"/>
      <c r="AP1981" s="73"/>
      <c r="AQ1981" s="77"/>
      <c r="AR1981" s="71"/>
      <c r="AS1981" s="76"/>
      <c r="AT1981" s="74"/>
      <c r="AU1981" s="73"/>
      <c r="AV1981" s="74"/>
      <c r="AW1981" s="73"/>
      <c r="AX1981" s="73"/>
      <c r="AY1981" s="73"/>
      <c r="AZ1981" s="73"/>
      <c r="BA1981" s="73"/>
      <c r="BB1981" s="73"/>
      <c r="BC1981" s="73"/>
      <c r="BD1981" s="73"/>
      <c r="BE1981" s="73"/>
      <c r="BF1981" s="73"/>
      <c r="BG1981" s="73"/>
      <c r="BH1981" s="73"/>
      <c r="BI1981" s="73"/>
      <c r="BJ1981" s="74"/>
      <c r="BK1981" s="76"/>
    </row>
    <row r="1982" spans="34:63" x14ac:dyDescent="0.25">
      <c r="AH1982" s="69"/>
      <c r="AI1982" s="70"/>
      <c r="AJ1982" s="70"/>
      <c r="AK1982" s="71"/>
      <c r="AL1982" s="70"/>
      <c r="AM1982" s="72"/>
      <c r="AN1982" s="70"/>
      <c r="AO1982" s="70"/>
      <c r="AP1982" s="73"/>
      <c r="AQ1982" s="77"/>
      <c r="AR1982" s="71"/>
      <c r="AS1982" s="76"/>
      <c r="AT1982" s="74"/>
      <c r="AU1982" s="73"/>
      <c r="AV1982" s="74"/>
      <c r="AW1982" s="73"/>
      <c r="AX1982" s="73"/>
      <c r="AY1982" s="73"/>
      <c r="AZ1982" s="73"/>
      <c r="BA1982" s="73"/>
      <c r="BB1982" s="73"/>
      <c r="BC1982" s="73"/>
      <c r="BD1982" s="73"/>
      <c r="BE1982" s="73"/>
      <c r="BF1982" s="73"/>
      <c r="BG1982" s="73"/>
      <c r="BH1982" s="73"/>
      <c r="BI1982" s="73"/>
      <c r="BJ1982" s="74"/>
      <c r="BK1982" s="76"/>
    </row>
    <row r="1983" spans="34:63" x14ac:dyDescent="0.25">
      <c r="AH1983" s="69"/>
      <c r="AI1983" s="70"/>
      <c r="AJ1983" s="70"/>
      <c r="AK1983" s="71"/>
      <c r="AL1983" s="70"/>
      <c r="AM1983" s="72"/>
      <c r="AN1983" s="70"/>
      <c r="AO1983" s="70"/>
      <c r="AP1983" s="73"/>
      <c r="AQ1983" s="73"/>
      <c r="AR1983" s="71"/>
      <c r="AS1983" s="73"/>
      <c r="AT1983" s="74"/>
      <c r="AU1983" s="73"/>
      <c r="AV1983" s="74"/>
      <c r="AW1983" s="73"/>
      <c r="AX1983" s="73"/>
      <c r="AY1983" s="73"/>
      <c r="AZ1983" s="73"/>
      <c r="BA1983" s="73"/>
      <c r="BB1983" s="73"/>
      <c r="BC1983" s="73"/>
      <c r="BD1983" s="73"/>
      <c r="BE1983" s="73"/>
      <c r="BF1983" s="73"/>
      <c r="BG1983" s="73"/>
      <c r="BH1983" s="73"/>
      <c r="BI1983" s="73"/>
      <c r="BJ1983" s="74"/>
      <c r="BK1983" s="73"/>
    </row>
    <row r="1984" spans="34:63" x14ac:dyDescent="0.25">
      <c r="AH1984" s="69"/>
      <c r="AI1984" s="70"/>
      <c r="AJ1984" s="70"/>
      <c r="AK1984" s="71"/>
      <c r="AL1984" s="70"/>
      <c r="AM1984" s="72"/>
      <c r="AN1984" s="70"/>
      <c r="AO1984" s="70"/>
      <c r="AP1984" s="73"/>
      <c r="AQ1984" s="73"/>
      <c r="AR1984" s="71"/>
      <c r="AS1984" s="73"/>
      <c r="AT1984" s="74"/>
      <c r="AU1984" s="73"/>
      <c r="AV1984" s="74"/>
      <c r="AW1984" s="73"/>
      <c r="AX1984" s="73"/>
      <c r="AY1984" s="73"/>
      <c r="AZ1984" s="73"/>
      <c r="BA1984" s="73"/>
      <c r="BB1984" s="73"/>
      <c r="BC1984" s="73"/>
      <c r="BD1984" s="73"/>
      <c r="BE1984" s="73"/>
      <c r="BF1984" s="73"/>
      <c r="BG1984" s="73"/>
      <c r="BH1984" s="73"/>
      <c r="BI1984" s="73"/>
      <c r="BJ1984" s="74"/>
      <c r="BK1984" s="73"/>
    </row>
    <row r="1985" spans="34:63" x14ac:dyDescent="0.25">
      <c r="AH1985" s="69"/>
      <c r="AI1985" s="70"/>
      <c r="AJ1985" s="70"/>
      <c r="AK1985" s="71"/>
      <c r="AL1985" s="70"/>
      <c r="AM1985" s="72"/>
      <c r="AN1985" s="70"/>
      <c r="AO1985" s="70"/>
      <c r="AP1985" s="73"/>
      <c r="AQ1985" s="77"/>
      <c r="AR1985" s="71"/>
      <c r="AS1985" s="76"/>
      <c r="AT1985" s="74"/>
      <c r="AU1985" s="73"/>
      <c r="AV1985" s="74"/>
      <c r="AW1985" s="73"/>
      <c r="AX1985" s="73"/>
      <c r="AY1985" s="73"/>
      <c r="AZ1985" s="73"/>
      <c r="BA1985" s="73"/>
      <c r="BB1985" s="73"/>
      <c r="BC1985" s="73"/>
      <c r="BD1985" s="73"/>
      <c r="BE1985" s="73"/>
      <c r="BF1985" s="73"/>
      <c r="BG1985" s="73"/>
      <c r="BH1985" s="73"/>
      <c r="BI1985" s="73"/>
      <c r="BJ1985" s="74"/>
      <c r="BK1985" s="76"/>
    </row>
    <row r="1986" spans="34:63" x14ac:dyDescent="0.25">
      <c r="AH1986" s="69"/>
      <c r="AI1986" s="70"/>
      <c r="AJ1986" s="70"/>
      <c r="AK1986" s="71"/>
      <c r="AL1986" s="70"/>
      <c r="AM1986" s="72"/>
      <c r="AN1986" s="70"/>
      <c r="AO1986" s="70"/>
      <c r="AP1986" s="73"/>
      <c r="AQ1986" s="73"/>
      <c r="AR1986" s="71"/>
      <c r="AS1986" s="73"/>
      <c r="AT1986" s="74"/>
      <c r="AU1986" s="73"/>
      <c r="AV1986" s="74"/>
      <c r="AW1986" s="73"/>
      <c r="AX1986" s="73"/>
      <c r="AY1986" s="73"/>
      <c r="AZ1986" s="73"/>
      <c r="BA1986" s="73"/>
      <c r="BB1986" s="73"/>
      <c r="BC1986" s="73"/>
      <c r="BD1986" s="73"/>
      <c r="BE1986" s="73"/>
      <c r="BF1986" s="73"/>
      <c r="BG1986" s="73"/>
      <c r="BH1986" s="73"/>
      <c r="BI1986" s="73"/>
      <c r="BJ1986" s="74"/>
      <c r="BK1986" s="73"/>
    </row>
    <row r="1987" spans="34:63" x14ac:dyDescent="0.25">
      <c r="AH1987" s="69"/>
      <c r="AI1987" s="70"/>
      <c r="AJ1987" s="70"/>
      <c r="AK1987" s="71"/>
      <c r="AL1987" s="70"/>
      <c r="AM1987" s="72"/>
      <c r="AN1987" s="70"/>
      <c r="AO1987" s="70"/>
      <c r="AP1987" s="73"/>
      <c r="AQ1987" s="77"/>
      <c r="AR1987" s="71"/>
      <c r="AS1987" s="76"/>
      <c r="AT1987" s="74"/>
      <c r="AU1987" s="73"/>
      <c r="AV1987" s="74"/>
      <c r="AW1987" s="73"/>
      <c r="AX1987" s="73"/>
      <c r="AY1987" s="73"/>
      <c r="AZ1987" s="73"/>
      <c r="BA1987" s="73"/>
      <c r="BB1987" s="73"/>
      <c r="BC1987" s="73"/>
      <c r="BD1987" s="73"/>
      <c r="BE1987" s="73"/>
      <c r="BF1987" s="73"/>
      <c r="BG1987" s="73"/>
      <c r="BH1987" s="73"/>
      <c r="BI1987" s="73"/>
      <c r="BJ1987" s="74"/>
      <c r="BK1987" s="76"/>
    </row>
    <row r="1988" spans="34:63" x14ac:dyDescent="0.25">
      <c r="AH1988" s="69"/>
      <c r="AI1988" s="70"/>
      <c r="AJ1988" s="70"/>
      <c r="AK1988" s="71"/>
      <c r="AL1988" s="70"/>
      <c r="AM1988" s="72"/>
      <c r="AN1988" s="70"/>
      <c r="AO1988" s="70"/>
      <c r="AP1988" s="77"/>
      <c r="AQ1988" s="77"/>
      <c r="AR1988" s="71"/>
      <c r="AS1988" s="76"/>
      <c r="AT1988" s="74"/>
      <c r="AU1988" s="73"/>
      <c r="AV1988" s="74"/>
      <c r="AW1988" s="76"/>
      <c r="AX1988" s="76"/>
      <c r="AY1988" s="76"/>
      <c r="AZ1988" s="76"/>
      <c r="BA1988" s="73"/>
      <c r="BB1988" s="73"/>
      <c r="BC1988" s="73"/>
      <c r="BD1988" s="73"/>
      <c r="BE1988" s="73"/>
      <c r="BF1988" s="73"/>
      <c r="BG1988" s="73"/>
      <c r="BH1988" s="73"/>
      <c r="BI1988" s="76"/>
      <c r="BJ1988" s="74"/>
      <c r="BK1988" s="76"/>
    </row>
    <row r="1989" spans="34:63" x14ac:dyDescent="0.25">
      <c r="AH1989" s="69"/>
      <c r="AI1989" s="70"/>
      <c r="AJ1989" s="70"/>
      <c r="AK1989" s="71"/>
      <c r="AL1989" s="70"/>
      <c r="AM1989" s="72"/>
      <c r="AN1989" s="70"/>
      <c r="AO1989" s="70"/>
      <c r="AP1989" s="73"/>
      <c r="AQ1989" s="77"/>
      <c r="AR1989" s="71"/>
      <c r="AS1989" s="76"/>
      <c r="AT1989" s="74"/>
      <c r="AU1989" s="73"/>
      <c r="AV1989" s="74"/>
      <c r="AW1989" s="76"/>
      <c r="AX1989" s="76"/>
      <c r="AY1989" s="76"/>
      <c r="AZ1989" s="76"/>
      <c r="BA1989" s="73"/>
      <c r="BB1989" s="73"/>
      <c r="BC1989" s="73"/>
      <c r="BD1989" s="73"/>
      <c r="BE1989" s="73"/>
      <c r="BF1989" s="73"/>
      <c r="BG1989" s="73"/>
      <c r="BH1989" s="73"/>
      <c r="BI1989" s="76"/>
      <c r="BJ1989" s="74"/>
      <c r="BK1989" s="76"/>
    </row>
    <row r="1990" spans="34:63" x14ac:dyDescent="0.25">
      <c r="AH1990" s="69"/>
      <c r="AI1990" s="70"/>
      <c r="AJ1990" s="70"/>
      <c r="AK1990" s="71"/>
      <c r="AL1990" s="70"/>
      <c r="AM1990" s="72"/>
      <c r="AN1990" s="70"/>
      <c r="AO1990" s="70"/>
      <c r="AP1990" s="77"/>
      <c r="AQ1990" s="77"/>
      <c r="AR1990" s="71"/>
      <c r="AS1990" s="76"/>
      <c r="AT1990" s="74"/>
      <c r="AU1990" s="73"/>
      <c r="AV1990" s="74"/>
      <c r="AW1990" s="76"/>
      <c r="AX1990" s="76"/>
      <c r="AY1990" s="76"/>
      <c r="AZ1990" s="76"/>
      <c r="BA1990" s="73"/>
      <c r="BB1990" s="73"/>
      <c r="BC1990" s="73"/>
      <c r="BD1990" s="73"/>
      <c r="BE1990" s="73"/>
      <c r="BF1990" s="73"/>
      <c r="BG1990" s="73"/>
      <c r="BH1990" s="73"/>
      <c r="BI1990" s="76"/>
      <c r="BJ1990" s="74"/>
      <c r="BK1990" s="76"/>
    </row>
    <row r="1991" spans="34:63" x14ac:dyDescent="0.25">
      <c r="AH1991" s="69"/>
      <c r="AI1991" s="70"/>
      <c r="AJ1991" s="70"/>
      <c r="AK1991" s="71"/>
      <c r="AL1991" s="70"/>
      <c r="AM1991" s="72"/>
      <c r="AN1991" s="70"/>
      <c r="AO1991" s="70"/>
      <c r="AP1991" s="73"/>
      <c r="AQ1991" s="77"/>
      <c r="AR1991" s="71"/>
      <c r="AS1991" s="76"/>
      <c r="AT1991" s="74"/>
      <c r="AU1991" s="73"/>
      <c r="AV1991" s="74"/>
      <c r="AW1991" s="73"/>
      <c r="AX1991" s="73"/>
      <c r="AY1991" s="73"/>
      <c r="AZ1991" s="73"/>
      <c r="BA1991" s="73"/>
      <c r="BB1991" s="73"/>
      <c r="BC1991" s="73"/>
      <c r="BD1991" s="73"/>
      <c r="BE1991" s="73"/>
      <c r="BF1991" s="73"/>
      <c r="BG1991" s="73"/>
      <c r="BH1991" s="73"/>
      <c r="BI1991" s="73"/>
      <c r="BJ1991" s="74"/>
      <c r="BK1991" s="76"/>
    </row>
    <row r="1992" spans="34:63" x14ac:dyDescent="0.25">
      <c r="AH1992" s="69"/>
      <c r="AI1992" s="70"/>
      <c r="AJ1992" s="70"/>
      <c r="AK1992" s="71"/>
      <c r="AL1992" s="70"/>
      <c r="AM1992" s="72"/>
      <c r="AN1992" s="70"/>
      <c r="AO1992" s="70"/>
      <c r="AP1992" s="73"/>
      <c r="AQ1992" s="77"/>
      <c r="AR1992" s="71"/>
      <c r="AS1992" s="76"/>
      <c r="AT1992" s="74"/>
      <c r="AU1992" s="73"/>
      <c r="AV1992" s="74"/>
      <c r="AW1992" s="76"/>
      <c r="AX1992" s="76"/>
      <c r="AY1992" s="76"/>
      <c r="AZ1992" s="76"/>
      <c r="BA1992" s="73"/>
      <c r="BB1992" s="73"/>
      <c r="BC1992" s="73"/>
      <c r="BD1992" s="73"/>
      <c r="BE1992" s="73"/>
      <c r="BF1992" s="73"/>
      <c r="BG1992" s="73"/>
      <c r="BH1992" s="73"/>
      <c r="BI1992" s="76"/>
      <c r="BJ1992" s="74"/>
      <c r="BK1992" s="76"/>
    </row>
    <row r="1993" spans="34:63" x14ac:dyDescent="0.25">
      <c r="AH1993" s="69"/>
      <c r="AI1993" s="70"/>
      <c r="AJ1993" s="70"/>
      <c r="AK1993" s="71"/>
      <c r="AL1993" s="70"/>
      <c r="AM1993" s="72"/>
      <c r="AN1993" s="70"/>
      <c r="AO1993" s="70"/>
      <c r="AP1993" s="73"/>
      <c r="AQ1993" s="73"/>
      <c r="AR1993" s="71"/>
      <c r="AS1993" s="73"/>
      <c r="AT1993" s="74"/>
      <c r="AU1993" s="73"/>
      <c r="AV1993" s="74"/>
      <c r="AW1993" s="73"/>
      <c r="AX1993" s="73"/>
      <c r="AY1993" s="73"/>
      <c r="AZ1993" s="73"/>
      <c r="BA1993" s="73"/>
      <c r="BB1993" s="73"/>
      <c r="BC1993" s="73"/>
      <c r="BD1993" s="73"/>
      <c r="BE1993" s="73"/>
      <c r="BF1993" s="73"/>
      <c r="BG1993" s="73"/>
      <c r="BH1993" s="73"/>
      <c r="BI1993" s="73"/>
      <c r="BJ1993" s="74"/>
      <c r="BK1993" s="73"/>
    </row>
    <row r="1994" spans="34:63" x14ac:dyDescent="0.25">
      <c r="AH1994" s="69"/>
      <c r="AI1994" s="70"/>
      <c r="AJ1994" s="70"/>
      <c r="AK1994" s="71"/>
      <c r="AL1994" s="70"/>
      <c r="AM1994" s="72"/>
      <c r="AN1994" s="70"/>
      <c r="AO1994" s="70"/>
      <c r="AP1994" s="71"/>
      <c r="AQ1994" s="71"/>
      <c r="AR1994" s="71"/>
      <c r="AS1994" s="74"/>
      <c r="AT1994" s="74"/>
      <c r="AU1994" s="73"/>
      <c r="AV1994" s="74"/>
      <c r="AW1994" s="73"/>
      <c r="AX1994" s="73"/>
      <c r="AY1994" s="73"/>
      <c r="AZ1994" s="73"/>
      <c r="BA1994" s="73"/>
      <c r="BB1994" s="73"/>
      <c r="BC1994" s="73"/>
      <c r="BD1994" s="73"/>
      <c r="BE1994" s="73"/>
      <c r="BF1994" s="73"/>
      <c r="BG1994" s="73"/>
      <c r="BH1994" s="73"/>
      <c r="BI1994" s="73"/>
      <c r="BJ1994" s="74"/>
      <c r="BK1994" s="74"/>
    </row>
    <row r="1995" spans="34:63" x14ac:dyDescent="0.25">
      <c r="AH1995" s="69"/>
      <c r="AI1995" s="70"/>
      <c r="AJ1995" s="70"/>
      <c r="AK1995" s="71"/>
      <c r="AL1995" s="70"/>
      <c r="AM1995" s="72"/>
      <c r="AN1995" s="70"/>
      <c r="AO1995" s="70"/>
      <c r="AP1995" s="71"/>
      <c r="AQ1995" s="71"/>
      <c r="AR1995" s="71"/>
      <c r="AS1995" s="74"/>
      <c r="AT1995" s="74"/>
      <c r="AU1995" s="73"/>
      <c r="AV1995" s="74"/>
      <c r="AW1995" s="74"/>
      <c r="AX1995" s="74"/>
      <c r="AY1995" s="74"/>
      <c r="AZ1995" s="74"/>
      <c r="BA1995" s="73"/>
      <c r="BB1995" s="73"/>
      <c r="BC1995" s="73"/>
      <c r="BD1995" s="73"/>
      <c r="BE1995" s="73"/>
      <c r="BF1995" s="73"/>
      <c r="BG1995" s="73"/>
      <c r="BH1995" s="73"/>
      <c r="BI1995" s="74"/>
      <c r="BJ1995" s="74"/>
      <c r="BK1995" s="74"/>
    </row>
    <row r="1996" spans="34:63" x14ac:dyDescent="0.25">
      <c r="AH1996" s="69"/>
      <c r="AI1996" s="70"/>
      <c r="AJ1996" s="70"/>
      <c r="AK1996" s="71"/>
      <c r="AL1996" s="70"/>
      <c r="AM1996" s="72"/>
      <c r="AN1996" s="70"/>
      <c r="AO1996" s="70"/>
      <c r="AP1996" s="71"/>
      <c r="AQ1996" s="71"/>
      <c r="AR1996" s="71"/>
      <c r="AS1996" s="74"/>
      <c r="AT1996" s="74"/>
      <c r="AU1996" s="73"/>
      <c r="AV1996" s="74"/>
      <c r="AW1996" s="74"/>
      <c r="AX1996" s="74"/>
      <c r="AY1996" s="74"/>
      <c r="AZ1996" s="74"/>
      <c r="BA1996" s="73"/>
      <c r="BB1996" s="73"/>
      <c r="BC1996" s="73"/>
      <c r="BD1996" s="73"/>
      <c r="BE1996" s="73"/>
      <c r="BF1996" s="73"/>
      <c r="BG1996" s="73"/>
      <c r="BH1996" s="73"/>
      <c r="BI1996" s="74"/>
      <c r="BJ1996" s="74"/>
      <c r="BK1996" s="74"/>
    </row>
    <row r="1997" spans="34:63" x14ac:dyDescent="0.25">
      <c r="AH1997" s="69"/>
      <c r="AI1997" s="70"/>
      <c r="AJ1997" s="70"/>
      <c r="AK1997" s="71"/>
      <c r="AL1997" s="70"/>
      <c r="AM1997" s="72"/>
      <c r="AN1997" s="70"/>
      <c r="AO1997" s="70"/>
      <c r="AP1997" s="73"/>
      <c r="AQ1997" s="71"/>
      <c r="AR1997" s="71"/>
      <c r="AS1997" s="74"/>
      <c r="AT1997" s="74"/>
      <c r="AU1997" s="73"/>
      <c r="AV1997" s="74"/>
      <c r="AW1997" s="73"/>
      <c r="AX1997" s="73"/>
      <c r="AY1997" s="73"/>
      <c r="AZ1997" s="73"/>
      <c r="BA1997" s="73"/>
      <c r="BB1997" s="73"/>
      <c r="BC1997" s="73"/>
      <c r="BD1997" s="73"/>
      <c r="BE1997" s="73"/>
      <c r="BF1997" s="73"/>
      <c r="BG1997" s="73"/>
      <c r="BH1997" s="73"/>
      <c r="BI1997" s="73"/>
      <c r="BJ1997" s="74"/>
      <c r="BK1997" s="74"/>
    </row>
    <row r="1998" spans="34:63" x14ac:dyDescent="0.25">
      <c r="AH1998" s="69"/>
      <c r="AI1998" s="70"/>
      <c r="AJ1998" s="70"/>
      <c r="AK1998" s="71"/>
      <c r="AL1998" s="70"/>
      <c r="AM1998" s="72"/>
      <c r="AN1998" s="70"/>
      <c r="AO1998" s="70"/>
      <c r="AP1998" s="73"/>
      <c r="AQ1998" s="73"/>
      <c r="AR1998" s="71"/>
      <c r="AS1998" s="73"/>
      <c r="AT1998" s="74"/>
      <c r="AU1998" s="73"/>
      <c r="AV1998" s="74"/>
      <c r="AW1998" s="74"/>
      <c r="AX1998" s="74"/>
      <c r="AY1998" s="74"/>
      <c r="AZ1998" s="74"/>
      <c r="BA1998" s="73"/>
      <c r="BB1998" s="73"/>
      <c r="BC1998" s="73"/>
      <c r="BD1998" s="73"/>
      <c r="BE1998" s="73"/>
      <c r="BF1998" s="73"/>
      <c r="BG1998" s="73"/>
      <c r="BH1998" s="73"/>
      <c r="BI1998" s="74"/>
      <c r="BJ1998" s="74"/>
      <c r="BK1998" s="73"/>
    </row>
    <row r="1999" spans="34:63" x14ac:dyDescent="0.25">
      <c r="AH1999" s="69"/>
      <c r="AI1999" s="70"/>
      <c r="AJ1999" s="70"/>
      <c r="AK1999" s="71"/>
      <c r="AL1999" s="70"/>
      <c r="AM1999" s="72"/>
      <c r="AN1999" s="70"/>
      <c r="AO1999" s="70"/>
      <c r="AP1999" s="71"/>
      <c r="AQ1999" s="73"/>
      <c r="AR1999" s="71"/>
      <c r="AS1999" s="74"/>
      <c r="AT1999" s="74"/>
      <c r="AU1999" s="73"/>
      <c r="AV1999" s="74"/>
      <c r="AW1999" s="73"/>
      <c r="AX1999" s="73"/>
      <c r="AY1999" s="73"/>
      <c r="AZ1999" s="73"/>
      <c r="BA1999" s="73"/>
      <c r="BB1999" s="73"/>
      <c r="BC1999" s="73"/>
      <c r="BD1999" s="73"/>
      <c r="BE1999" s="73"/>
      <c r="BF1999" s="73"/>
      <c r="BG1999" s="73"/>
      <c r="BH1999" s="73"/>
      <c r="BI1999" s="73"/>
      <c r="BJ1999" s="74"/>
      <c r="BK1999" s="74"/>
    </row>
    <row r="2000" spans="34:63" x14ac:dyDescent="0.25">
      <c r="AH2000" s="69"/>
      <c r="AI2000" s="70"/>
      <c r="AJ2000" s="70"/>
      <c r="AK2000" s="71"/>
      <c r="AL2000" s="70"/>
      <c r="AM2000" s="72"/>
      <c r="AN2000" s="70"/>
      <c r="AO2000" s="70"/>
      <c r="AP2000" s="73"/>
      <c r="AQ2000" s="73"/>
      <c r="AR2000" s="71"/>
      <c r="AS2000" s="73"/>
      <c r="AT2000" s="74"/>
      <c r="AU2000" s="73"/>
      <c r="AV2000" s="74"/>
      <c r="AW2000" s="73"/>
      <c r="AX2000" s="73"/>
      <c r="AY2000" s="73"/>
      <c r="AZ2000" s="73"/>
      <c r="BA2000" s="73"/>
      <c r="BB2000" s="73"/>
      <c r="BC2000" s="73"/>
      <c r="BD2000" s="73"/>
      <c r="BE2000" s="73"/>
      <c r="BF2000" s="73"/>
      <c r="BG2000" s="73"/>
      <c r="BH2000" s="73"/>
      <c r="BI2000" s="73"/>
      <c r="BJ2000" s="74"/>
      <c r="BK2000" s="73"/>
    </row>
    <row r="2001" spans="34:63" x14ac:dyDescent="0.25">
      <c r="AH2001" s="69"/>
      <c r="AI2001" s="70"/>
      <c r="AJ2001" s="70"/>
      <c r="AK2001" s="71"/>
      <c r="AL2001" s="70"/>
      <c r="AM2001" s="72"/>
      <c r="AN2001" s="70"/>
      <c r="AO2001" s="70"/>
      <c r="AP2001" s="73"/>
      <c r="AQ2001" s="71"/>
      <c r="AR2001" s="71"/>
      <c r="AS2001" s="74"/>
      <c r="AT2001" s="74"/>
      <c r="AU2001" s="73"/>
      <c r="AV2001" s="74"/>
      <c r="AW2001" s="73"/>
      <c r="AX2001" s="73"/>
      <c r="AY2001" s="73"/>
      <c r="AZ2001" s="73"/>
      <c r="BA2001" s="73"/>
      <c r="BB2001" s="73"/>
      <c r="BC2001" s="73"/>
      <c r="BD2001" s="73"/>
      <c r="BE2001" s="73"/>
      <c r="BF2001" s="73"/>
      <c r="BG2001" s="73"/>
      <c r="BH2001" s="73"/>
      <c r="BI2001" s="73"/>
      <c r="BJ2001" s="74"/>
      <c r="BK2001" s="74"/>
    </row>
    <row r="2002" spans="34:63" x14ac:dyDescent="0.25">
      <c r="AH2002" s="69"/>
      <c r="AI2002" s="70"/>
      <c r="AJ2002" s="70"/>
      <c r="AK2002" s="71"/>
      <c r="AL2002" s="70"/>
      <c r="AM2002" s="72"/>
      <c r="AN2002" s="70"/>
      <c r="AO2002" s="70"/>
      <c r="AP2002" s="71"/>
      <c r="AQ2002" s="71"/>
      <c r="AR2002" s="71"/>
      <c r="AS2002" s="74"/>
      <c r="AT2002" s="74"/>
      <c r="AU2002" s="73"/>
      <c r="AV2002" s="74"/>
      <c r="AW2002" s="73"/>
      <c r="AX2002" s="73"/>
      <c r="AY2002" s="73"/>
      <c r="AZ2002" s="74"/>
      <c r="BA2002" s="73"/>
      <c r="BB2002" s="73"/>
      <c r="BC2002" s="73"/>
      <c r="BD2002" s="73"/>
      <c r="BE2002" s="73"/>
      <c r="BF2002" s="73"/>
      <c r="BG2002" s="73"/>
      <c r="BH2002" s="73"/>
      <c r="BI2002" s="74"/>
      <c r="BJ2002" s="74"/>
      <c r="BK2002" s="74"/>
    </row>
    <row r="2003" spans="34:63" x14ac:dyDescent="0.25">
      <c r="AH2003" s="69"/>
      <c r="AI2003" s="70"/>
      <c r="AJ2003" s="70"/>
      <c r="AK2003" s="71"/>
      <c r="AL2003" s="70"/>
      <c r="AM2003" s="72"/>
      <c r="AN2003" s="70"/>
      <c r="AO2003" s="70"/>
      <c r="AP2003" s="71"/>
      <c r="AQ2003" s="71"/>
      <c r="AR2003" s="71"/>
      <c r="AS2003" s="74"/>
      <c r="AT2003" s="74"/>
      <c r="AU2003" s="73"/>
      <c r="AV2003" s="74"/>
      <c r="AW2003" s="73"/>
      <c r="AX2003" s="73"/>
      <c r="AY2003" s="73"/>
      <c r="AZ2003" s="73"/>
      <c r="BA2003" s="73"/>
      <c r="BB2003" s="73"/>
      <c r="BC2003" s="73"/>
      <c r="BD2003" s="73"/>
      <c r="BE2003" s="73"/>
      <c r="BF2003" s="73"/>
      <c r="BG2003" s="73"/>
      <c r="BH2003" s="73"/>
      <c r="BI2003" s="73"/>
      <c r="BJ2003" s="74"/>
      <c r="BK2003" s="74"/>
    </row>
    <row r="2004" spans="34:63" x14ac:dyDescent="0.25">
      <c r="AH2004" s="69"/>
      <c r="AI2004" s="70"/>
      <c r="AJ2004" s="70"/>
      <c r="AK2004" s="71"/>
      <c r="AL2004" s="70"/>
      <c r="AM2004" s="72"/>
      <c r="AN2004" s="70"/>
      <c r="AO2004" s="70"/>
      <c r="AP2004" s="71"/>
      <c r="AQ2004" s="71"/>
      <c r="AR2004" s="71"/>
      <c r="AS2004" s="74"/>
      <c r="AT2004" s="74"/>
      <c r="AU2004" s="73"/>
      <c r="AV2004" s="74"/>
      <c r="AW2004" s="74"/>
      <c r="AX2004" s="74"/>
      <c r="AY2004" s="74"/>
      <c r="AZ2004" s="74"/>
      <c r="BA2004" s="73"/>
      <c r="BB2004" s="73"/>
      <c r="BC2004" s="73"/>
      <c r="BD2004" s="73"/>
      <c r="BE2004" s="73"/>
      <c r="BF2004" s="73"/>
      <c r="BG2004" s="73"/>
      <c r="BH2004" s="73"/>
      <c r="BI2004" s="74"/>
      <c r="BJ2004" s="74"/>
      <c r="BK2004" s="74"/>
    </row>
    <row r="2005" spans="34:63" x14ac:dyDescent="0.25">
      <c r="AH2005" s="69"/>
      <c r="AI2005" s="70"/>
      <c r="AJ2005" s="70"/>
      <c r="AK2005" s="71"/>
      <c r="AL2005" s="70"/>
      <c r="AM2005" s="72"/>
      <c r="AN2005" s="70"/>
      <c r="AO2005" s="70"/>
      <c r="AP2005" s="73"/>
      <c r="AQ2005" s="73"/>
      <c r="AR2005" s="71"/>
      <c r="AS2005" s="73"/>
      <c r="AT2005" s="74"/>
      <c r="AU2005" s="73"/>
      <c r="AV2005" s="74"/>
      <c r="AW2005" s="73"/>
      <c r="AX2005" s="73"/>
      <c r="AY2005" s="73"/>
      <c r="AZ2005" s="73"/>
      <c r="BA2005" s="73"/>
      <c r="BB2005" s="73"/>
      <c r="BC2005" s="73"/>
      <c r="BD2005" s="73"/>
      <c r="BE2005" s="73"/>
      <c r="BF2005" s="73"/>
      <c r="BG2005" s="73"/>
      <c r="BH2005" s="73"/>
      <c r="BI2005" s="73"/>
      <c r="BJ2005" s="74"/>
      <c r="BK2005" s="73"/>
    </row>
    <row r="2006" spans="34:63" x14ac:dyDescent="0.25">
      <c r="AH2006" s="69"/>
      <c r="AI2006" s="70"/>
      <c r="AJ2006" s="70"/>
      <c r="AK2006" s="71"/>
      <c r="AL2006" s="70"/>
      <c r="AM2006" s="72"/>
      <c r="AN2006" s="70"/>
      <c r="AO2006" s="70"/>
      <c r="AP2006" s="73"/>
      <c r="AQ2006" s="73"/>
      <c r="AR2006" s="71"/>
      <c r="AS2006" s="73"/>
      <c r="AT2006" s="74"/>
      <c r="AU2006" s="73"/>
      <c r="AV2006" s="74"/>
      <c r="AW2006" s="73"/>
      <c r="AX2006" s="73"/>
      <c r="AY2006" s="73"/>
      <c r="AZ2006" s="73"/>
      <c r="BA2006" s="73"/>
      <c r="BB2006" s="73"/>
      <c r="BC2006" s="73"/>
      <c r="BD2006" s="73"/>
      <c r="BE2006" s="73"/>
      <c r="BF2006" s="73"/>
      <c r="BG2006" s="73"/>
      <c r="BH2006" s="73"/>
      <c r="BI2006" s="73"/>
      <c r="BJ2006" s="74"/>
      <c r="BK2006" s="73"/>
    </row>
    <row r="2007" spans="34:63" x14ac:dyDescent="0.25">
      <c r="AH2007" s="69"/>
      <c r="AI2007" s="70"/>
      <c r="AJ2007" s="70"/>
      <c r="AK2007" s="71"/>
      <c r="AL2007" s="70"/>
      <c r="AM2007" s="72"/>
      <c r="AN2007" s="70"/>
      <c r="AO2007" s="70"/>
      <c r="AP2007" s="71"/>
      <c r="AQ2007" s="71"/>
      <c r="AR2007" s="71"/>
      <c r="AS2007" s="74"/>
      <c r="AT2007" s="74"/>
      <c r="AU2007" s="73"/>
      <c r="AV2007" s="74"/>
      <c r="AW2007" s="74"/>
      <c r="AX2007" s="74"/>
      <c r="AY2007" s="74"/>
      <c r="AZ2007" s="74"/>
      <c r="BA2007" s="73"/>
      <c r="BB2007" s="73"/>
      <c r="BC2007" s="73"/>
      <c r="BD2007" s="73"/>
      <c r="BE2007" s="73"/>
      <c r="BF2007" s="73"/>
      <c r="BG2007" s="73"/>
      <c r="BH2007" s="73"/>
      <c r="BI2007" s="74"/>
      <c r="BJ2007" s="74"/>
      <c r="BK2007" s="74"/>
    </row>
    <row r="2008" spans="34:63" x14ac:dyDescent="0.25">
      <c r="AH2008" s="69"/>
      <c r="AI2008" s="70"/>
      <c r="AJ2008" s="70"/>
      <c r="AK2008" s="71"/>
      <c r="AL2008" s="70"/>
      <c r="AM2008" s="72"/>
      <c r="AN2008" s="70"/>
      <c r="AO2008" s="70"/>
      <c r="AP2008" s="73"/>
      <c r="AQ2008" s="71"/>
      <c r="AR2008" s="71"/>
      <c r="AS2008" s="74"/>
      <c r="AT2008" s="74"/>
      <c r="AU2008" s="73"/>
      <c r="AV2008" s="74"/>
      <c r="AW2008" s="74"/>
      <c r="AX2008" s="74"/>
      <c r="AY2008" s="74"/>
      <c r="AZ2008" s="74"/>
      <c r="BA2008" s="73"/>
      <c r="BB2008" s="73"/>
      <c r="BC2008" s="73"/>
      <c r="BD2008" s="73"/>
      <c r="BE2008" s="73"/>
      <c r="BF2008" s="73"/>
      <c r="BG2008" s="73"/>
      <c r="BH2008" s="73"/>
      <c r="BI2008" s="74"/>
      <c r="BJ2008" s="74"/>
      <c r="BK2008" s="74"/>
    </row>
    <row r="2009" spans="34:63" x14ac:dyDescent="0.25">
      <c r="AH2009" s="69"/>
      <c r="AI2009" s="70"/>
      <c r="AJ2009" s="70"/>
      <c r="AK2009" s="71"/>
      <c r="AL2009" s="70"/>
      <c r="AM2009" s="72"/>
      <c r="AN2009" s="70"/>
      <c r="AO2009" s="70"/>
      <c r="AP2009" s="71"/>
      <c r="AQ2009" s="71"/>
      <c r="AR2009" s="71"/>
      <c r="AS2009" s="74"/>
      <c r="AT2009" s="74"/>
      <c r="AU2009" s="73"/>
      <c r="AV2009" s="74"/>
      <c r="AW2009" s="74"/>
      <c r="AX2009" s="74"/>
      <c r="AY2009" s="74"/>
      <c r="AZ2009" s="74"/>
      <c r="BA2009" s="73"/>
      <c r="BB2009" s="73"/>
      <c r="BC2009" s="73"/>
      <c r="BD2009" s="73"/>
      <c r="BE2009" s="73"/>
      <c r="BF2009" s="73"/>
      <c r="BG2009" s="73"/>
      <c r="BH2009" s="73"/>
      <c r="BI2009" s="74"/>
      <c r="BJ2009" s="74"/>
      <c r="BK2009" s="74"/>
    </row>
    <row r="2010" spans="34:63" x14ac:dyDescent="0.25">
      <c r="AH2010" s="69"/>
      <c r="AI2010" s="70"/>
      <c r="AJ2010" s="70"/>
      <c r="AK2010" s="71"/>
      <c r="AL2010" s="70"/>
      <c r="AM2010" s="72"/>
      <c r="AN2010" s="70"/>
      <c r="AO2010" s="70"/>
      <c r="AP2010" s="71"/>
      <c r="AQ2010" s="73"/>
      <c r="AR2010" s="71"/>
      <c r="AS2010" s="74"/>
      <c r="AT2010" s="74"/>
      <c r="AU2010" s="73"/>
      <c r="AV2010" s="74"/>
      <c r="AW2010" s="73"/>
      <c r="AX2010" s="73"/>
      <c r="AY2010" s="73"/>
      <c r="AZ2010" s="73"/>
      <c r="BA2010" s="73"/>
      <c r="BB2010" s="73"/>
      <c r="BC2010" s="73"/>
      <c r="BD2010" s="73"/>
      <c r="BE2010" s="73"/>
      <c r="BF2010" s="73"/>
      <c r="BG2010" s="73"/>
      <c r="BH2010" s="73"/>
      <c r="BI2010" s="73"/>
      <c r="BJ2010" s="74"/>
      <c r="BK2010" s="74"/>
    </row>
    <row r="2011" spans="34:63" x14ac:dyDescent="0.25">
      <c r="AH2011" s="69"/>
      <c r="AI2011" s="70"/>
      <c r="AJ2011" s="70"/>
      <c r="AK2011" s="71"/>
      <c r="AL2011" s="70"/>
      <c r="AM2011" s="72"/>
      <c r="AN2011" s="70"/>
      <c r="AO2011" s="70"/>
      <c r="AP2011" s="71"/>
      <c r="AQ2011" s="71"/>
      <c r="AR2011" s="71"/>
      <c r="AS2011" s="74"/>
      <c r="AT2011" s="74"/>
      <c r="AU2011" s="73"/>
      <c r="AV2011" s="74"/>
      <c r="AW2011" s="73"/>
      <c r="AX2011" s="73"/>
      <c r="AY2011" s="73"/>
      <c r="AZ2011" s="73"/>
      <c r="BA2011" s="73"/>
      <c r="BB2011" s="73"/>
      <c r="BC2011" s="73"/>
      <c r="BD2011" s="73"/>
      <c r="BE2011" s="73"/>
      <c r="BF2011" s="73"/>
      <c r="BG2011" s="73"/>
      <c r="BH2011" s="73"/>
      <c r="BI2011" s="73"/>
      <c r="BJ2011" s="74"/>
      <c r="BK2011" s="74"/>
    </row>
    <row r="2012" spans="34:63" x14ac:dyDescent="0.25">
      <c r="AH2012" s="69"/>
      <c r="AI2012" s="70"/>
      <c r="AJ2012" s="70"/>
      <c r="AK2012" s="71"/>
      <c r="AL2012" s="70"/>
      <c r="AM2012" s="72"/>
      <c r="AN2012" s="70"/>
      <c r="AO2012" s="70"/>
      <c r="AP2012" s="71"/>
      <c r="AQ2012" s="71"/>
      <c r="AR2012" s="71"/>
      <c r="AS2012" s="74"/>
      <c r="AT2012" s="74"/>
      <c r="AU2012" s="73"/>
      <c r="AV2012" s="74"/>
      <c r="AW2012" s="74"/>
      <c r="AX2012" s="74"/>
      <c r="AY2012" s="74"/>
      <c r="AZ2012" s="74"/>
      <c r="BA2012" s="73"/>
      <c r="BB2012" s="73"/>
      <c r="BC2012" s="73"/>
      <c r="BD2012" s="73"/>
      <c r="BE2012" s="73"/>
      <c r="BF2012" s="73"/>
      <c r="BG2012" s="73"/>
      <c r="BH2012" s="73"/>
      <c r="BI2012" s="74"/>
      <c r="BJ2012" s="74"/>
      <c r="BK2012" s="74"/>
    </row>
    <row r="2013" spans="34:63" x14ac:dyDescent="0.25">
      <c r="AH2013" s="69"/>
      <c r="AI2013" s="70"/>
      <c r="AJ2013" s="70"/>
      <c r="AK2013" s="71"/>
      <c r="AL2013" s="70"/>
      <c r="AM2013" s="72"/>
      <c r="AN2013" s="70"/>
      <c r="AO2013" s="70"/>
      <c r="AP2013" s="71"/>
      <c r="AQ2013" s="71"/>
      <c r="AR2013" s="71"/>
      <c r="AS2013" s="74"/>
      <c r="AT2013" s="74"/>
      <c r="AU2013" s="73"/>
      <c r="AV2013" s="74"/>
      <c r="AW2013" s="73"/>
      <c r="AX2013" s="73"/>
      <c r="AY2013" s="73"/>
      <c r="AZ2013" s="73"/>
      <c r="BA2013" s="73"/>
      <c r="BB2013" s="73"/>
      <c r="BC2013" s="73"/>
      <c r="BD2013" s="73"/>
      <c r="BE2013" s="73"/>
      <c r="BF2013" s="73"/>
      <c r="BG2013" s="73"/>
      <c r="BH2013" s="73"/>
      <c r="BI2013" s="73"/>
      <c r="BJ2013" s="74"/>
      <c r="BK2013" s="74"/>
    </row>
    <row r="2014" spans="34:63" x14ac:dyDescent="0.25">
      <c r="AH2014" s="69"/>
      <c r="AI2014" s="70"/>
      <c r="AJ2014" s="70"/>
      <c r="AK2014" s="71"/>
      <c r="AL2014" s="70"/>
      <c r="AM2014" s="72"/>
      <c r="AN2014" s="70"/>
      <c r="AO2014" s="70"/>
      <c r="AP2014" s="71"/>
      <c r="AQ2014" s="71"/>
      <c r="AR2014" s="71"/>
      <c r="AS2014" s="74"/>
      <c r="AT2014" s="74"/>
      <c r="AU2014" s="73"/>
      <c r="AV2014" s="74"/>
      <c r="AW2014" s="73"/>
      <c r="AX2014" s="73"/>
      <c r="AY2014" s="73"/>
      <c r="AZ2014" s="73"/>
      <c r="BA2014" s="73"/>
      <c r="BB2014" s="73"/>
      <c r="BC2014" s="73"/>
      <c r="BD2014" s="73"/>
      <c r="BE2014" s="73"/>
      <c r="BF2014" s="73"/>
      <c r="BG2014" s="73"/>
      <c r="BH2014" s="73"/>
      <c r="BI2014" s="73"/>
      <c r="BJ2014" s="74"/>
      <c r="BK2014" s="74"/>
    </row>
    <row r="2015" spans="34:63" x14ac:dyDescent="0.25">
      <c r="AH2015" s="69"/>
      <c r="AI2015" s="70"/>
      <c r="AJ2015" s="70"/>
      <c r="AK2015" s="71"/>
      <c r="AL2015" s="70"/>
      <c r="AM2015" s="72"/>
      <c r="AN2015" s="70"/>
      <c r="AO2015" s="70"/>
      <c r="AP2015" s="71"/>
      <c r="AQ2015" s="71"/>
      <c r="AR2015" s="71"/>
      <c r="AS2015" s="74"/>
      <c r="AT2015" s="74"/>
      <c r="AU2015" s="73"/>
      <c r="AV2015" s="74"/>
      <c r="AW2015" s="74"/>
      <c r="AX2015" s="74"/>
      <c r="AY2015" s="74"/>
      <c r="AZ2015" s="74"/>
      <c r="BA2015" s="73"/>
      <c r="BB2015" s="73"/>
      <c r="BC2015" s="73"/>
      <c r="BD2015" s="73"/>
      <c r="BE2015" s="73"/>
      <c r="BF2015" s="73"/>
      <c r="BG2015" s="73"/>
      <c r="BH2015" s="73"/>
      <c r="BI2015" s="74"/>
      <c r="BJ2015" s="74"/>
      <c r="BK2015" s="74"/>
    </row>
    <row r="2016" spans="34:63" x14ac:dyDescent="0.25">
      <c r="AH2016" s="69"/>
      <c r="AI2016" s="70"/>
      <c r="AJ2016" s="70"/>
      <c r="AK2016" s="71"/>
      <c r="AL2016" s="70"/>
      <c r="AM2016" s="72"/>
      <c r="AN2016" s="70"/>
      <c r="AO2016" s="70"/>
      <c r="AP2016" s="71"/>
      <c r="AQ2016" s="71"/>
      <c r="AR2016" s="71"/>
      <c r="AS2016" s="74"/>
      <c r="AT2016" s="74"/>
      <c r="AU2016" s="73"/>
      <c r="AV2016" s="74"/>
      <c r="AW2016" s="74"/>
      <c r="AX2016" s="74"/>
      <c r="AY2016" s="74"/>
      <c r="AZ2016" s="74"/>
      <c r="BA2016" s="73"/>
      <c r="BB2016" s="73"/>
      <c r="BC2016" s="73"/>
      <c r="BD2016" s="73"/>
      <c r="BE2016" s="73"/>
      <c r="BF2016" s="73"/>
      <c r="BG2016" s="73"/>
      <c r="BH2016" s="73"/>
      <c r="BI2016" s="74"/>
      <c r="BJ2016" s="74"/>
      <c r="BK2016" s="74"/>
    </row>
    <row r="2017" spans="34:63" x14ac:dyDescent="0.25">
      <c r="AH2017" s="69"/>
      <c r="AI2017" s="70"/>
      <c r="AJ2017" s="70"/>
      <c r="AK2017" s="71"/>
      <c r="AL2017" s="70"/>
      <c r="AM2017" s="72"/>
      <c r="AN2017" s="70"/>
      <c r="AO2017" s="70"/>
      <c r="AP2017" s="73"/>
      <c r="AQ2017" s="73"/>
      <c r="AR2017" s="71"/>
      <c r="AS2017" s="73"/>
      <c r="AT2017" s="74"/>
      <c r="AU2017" s="73"/>
      <c r="AV2017" s="74"/>
      <c r="AW2017" s="73"/>
      <c r="AX2017" s="73"/>
      <c r="AY2017" s="73"/>
      <c r="AZ2017" s="73"/>
      <c r="BA2017" s="73"/>
      <c r="BB2017" s="73"/>
      <c r="BC2017" s="73"/>
      <c r="BD2017" s="73"/>
      <c r="BE2017" s="73"/>
      <c r="BF2017" s="73"/>
      <c r="BG2017" s="73"/>
      <c r="BH2017" s="73"/>
      <c r="BI2017" s="73"/>
      <c r="BJ2017" s="74"/>
      <c r="BK2017" s="73"/>
    </row>
    <row r="2018" spans="34:63" x14ac:dyDescent="0.25">
      <c r="AH2018" s="69"/>
      <c r="AI2018" s="70"/>
      <c r="AJ2018" s="70"/>
      <c r="AK2018" s="71"/>
      <c r="AL2018" s="70"/>
      <c r="AM2018" s="72"/>
      <c r="AN2018" s="70"/>
      <c r="AO2018" s="70"/>
      <c r="AP2018" s="73"/>
      <c r="AQ2018" s="71"/>
      <c r="AR2018" s="71"/>
      <c r="AS2018" s="74"/>
      <c r="AT2018" s="74"/>
      <c r="AU2018" s="73"/>
      <c r="AV2018" s="74"/>
      <c r="AW2018" s="74"/>
      <c r="AX2018" s="74"/>
      <c r="AY2018" s="74"/>
      <c r="AZ2018" s="74"/>
      <c r="BA2018" s="73"/>
      <c r="BB2018" s="73"/>
      <c r="BC2018" s="73"/>
      <c r="BD2018" s="73"/>
      <c r="BE2018" s="73"/>
      <c r="BF2018" s="73"/>
      <c r="BG2018" s="73"/>
      <c r="BH2018" s="73"/>
      <c r="BI2018" s="74"/>
      <c r="BJ2018" s="74"/>
      <c r="BK2018" s="74"/>
    </row>
    <row r="2019" spans="34:63" x14ac:dyDescent="0.25">
      <c r="AH2019" s="69"/>
      <c r="AI2019" s="70"/>
      <c r="AJ2019" s="70"/>
      <c r="AK2019" s="71"/>
      <c r="AL2019" s="70"/>
      <c r="AM2019" s="72"/>
      <c r="AN2019" s="70"/>
      <c r="AO2019" s="70"/>
      <c r="AP2019" s="73"/>
      <c r="AQ2019" s="71"/>
      <c r="AR2019" s="71"/>
      <c r="AS2019" s="74"/>
      <c r="AT2019" s="74"/>
      <c r="AU2019" s="73"/>
      <c r="AV2019" s="74"/>
      <c r="AW2019" s="74"/>
      <c r="AX2019" s="74"/>
      <c r="AY2019" s="74"/>
      <c r="AZ2019" s="74"/>
      <c r="BA2019" s="73"/>
      <c r="BB2019" s="73"/>
      <c r="BC2019" s="73"/>
      <c r="BD2019" s="73"/>
      <c r="BE2019" s="73"/>
      <c r="BF2019" s="73"/>
      <c r="BG2019" s="73"/>
      <c r="BH2019" s="73"/>
      <c r="BI2019" s="74"/>
      <c r="BJ2019" s="74"/>
      <c r="BK2019" s="74"/>
    </row>
    <row r="2020" spans="34:63" x14ac:dyDescent="0.25">
      <c r="AH2020" s="69"/>
      <c r="AI2020" s="70"/>
      <c r="AJ2020" s="70"/>
      <c r="AK2020" s="71"/>
      <c r="AL2020" s="70"/>
      <c r="AM2020" s="72"/>
      <c r="AN2020" s="70"/>
      <c r="AO2020" s="70"/>
      <c r="AP2020" s="71"/>
      <c r="AQ2020" s="71"/>
      <c r="AR2020" s="71"/>
      <c r="AS2020" s="74"/>
      <c r="AT2020" s="74"/>
      <c r="AU2020" s="73"/>
      <c r="AV2020" s="74"/>
      <c r="AW2020" s="74"/>
      <c r="AX2020" s="74"/>
      <c r="AY2020" s="74"/>
      <c r="AZ2020" s="74"/>
      <c r="BA2020" s="73"/>
      <c r="BB2020" s="73"/>
      <c r="BC2020" s="73"/>
      <c r="BD2020" s="73"/>
      <c r="BE2020" s="73"/>
      <c r="BF2020" s="73"/>
      <c r="BG2020" s="73"/>
      <c r="BH2020" s="73"/>
      <c r="BI2020" s="74"/>
      <c r="BJ2020" s="74"/>
      <c r="BK2020" s="74"/>
    </row>
    <row r="2021" spans="34:63" x14ac:dyDescent="0.25">
      <c r="AH2021" s="69"/>
      <c r="AI2021" s="70"/>
      <c r="AJ2021" s="70"/>
      <c r="AK2021" s="71"/>
      <c r="AL2021" s="70"/>
      <c r="AM2021" s="72"/>
      <c r="AN2021" s="70"/>
      <c r="AO2021" s="70"/>
      <c r="AP2021" s="71"/>
      <c r="AQ2021" s="71"/>
      <c r="AR2021" s="71"/>
      <c r="AS2021" s="74"/>
      <c r="AT2021" s="74"/>
      <c r="AU2021" s="73"/>
      <c r="AV2021" s="74"/>
      <c r="AW2021" s="73"/>
      <c r="AX2021" s="73"/>
      <c r="AY2021" s="73"/>
      <c r="AZ2021" s="73"/>
      <c r="BA2021" s="73"/>
      <c r="BB2021" s="73"/>
      <c r="BC2021" s="73"/>
      <c r="BD2021" s="73"/>
      <c r="BE2021" s="73"/>
      <c r="BF2021" s="73"/>
      <c r="BG2021" s="73"/>
      <c r="BH2021" s="73"/>
      <c r="BI2021" s="73"/>
      <c r="BJ2021" s="74"/>
      <c r="BK2021" s="74"/>
    </row>
    <row r="2022" spans="34:63" x14ac:dyDescent="0.25">
      <c r="AH2022" s="69"/>
      <c r="AI2022" s="70"/>
      <c r="AJ2022" s="70"/>
      <c r="AK2022" s="71"/>
      <c r="AL2022" s="70"/>
      <c r="AM2022" s="72"/>
      <c r="AN2022" s="70"/>
      <c r="AO2022" s="70"/>
      <c r="AP2022" s="71"/>
      <c r="AQ2022" s="71"/>
      <c r="AR2022" s="71"/>
      <c r="AS2022" s="74"/>
      <c r="AT2022" s="74"/>
      <c r="AU2022" s="73"/>
      <c r="AV2022" s="74"/>
      <c r="AW2022" s="73"/>
      <c r="AX2022" s="73"/>
      <c r="AY2022" s="73"/>
      <c r="AZ2022" s="73"/>
      <c r="BA2022" s="73"/>
      <c r="BB2022" s="73"/>
      <c r="BC2022" s="73"/>
      <c r="BD2022" s="73"/>
      <c r="BE2022" s="73"/>
      <c r="BF2022" s="73"/>
      <c r="BG2022" s="73"/>
      <c r="BH2022" s="73"/>
      <c r="BI2022" s="74"/>
      <c r="BJ2022" s="74"/>
      <c r="BK2022" s="74"/>
    </row>
    <row r="2023" spans="34:63" x14ac:dyDescent="0.25">
      <c r="AH2023" s="69"/>
      <c r="AI2023" s="70"/>
      <c r="AJ2023" s="70"/>
      <c r="AK2023" s="71"/>
      <c r="AL2023" s="70"/>
      <c r="AM2023" s="72"/>
      <c r="AN2023" s="70"/>
      <c r="AO2023" s="70"/>
      <c r="AP2023" s="71"/>
      <c r="AQ2023" s="73"/>
      <c r="AR2023" s="71"/>
      <c r="AS2023" s="74"/>
      <c r="AT2023" s="74"/>
      <c r="AU2023" s="73"/>
      <c r="AV2023" s="74"/>
      <c r="AW2023" s="73"/>
      <c r="AX2023" s="73"/>
      <c r="AY2023" s="73"/>
      <c r="AZ2023" s="73"/>
      <c r="BA2023" s="73"/>
      <c r="BB2023" s="73"/>
      <c r="BC2023" s="73"/>
      <c r="BD2023" s="73"/>
      <c r="BE2023" s="73"/>
      <c r="BF2023" s="73"/>
      <c r="BG2023" s="73"/>
      <c r="BH2023" s="73"/>
      <c r="BI2023" s="73"/>
      <c r="BJ2023" s="74"/>
      <c r="BK2023" s="74"/>
    </row>
    <row r="2024" spans="34:63" x14ac:dyDescent="0.25">
      <c r="AH2024" s="69"/>
      <c r="AI2024" s="70"/>
      <c r="AJ2024" s="70"/>
      <c r="AK2024" s="71"/>
      <c r="AL2024" s="70"/>
      <c r="AM2024" s="72"/>
      <c r="AN2024" s="70"/>
      <c r="AO2024" s="70"/>
      <c r="AP2024" s="71"/>
      <c r="AQ2024" s="71"/>
      <c r="AR2024" s="71"/>
      <c r="AS2024" s="74"/>
      <c r="AT2024" s="74"/>
      <c r="AU2024" s="73"/>
      <c r="AV2024" s="74"/>
      <c r="AW2024" s="74"/>
      <c r="AX2024" s="74"/>
      <c r="AY2024" s="74"/>
      <c r="AZ2024" s="74"/>
      <c r="BA2024" s="73"/>
      <c r="BB2024" s="73"/>
      <c r="BC2024" s="73"/>
      <c r="BD2024" s="73"/>
      <c r="BE2024" s="73"/>
      <c r="BF2024" s="73"/>
      <c r="BG2024" s="73"/>
      <c r="BH2024" s="73"/>
      <c r="BI2024" s="74"/>
      <c r="BJ2024" s="74"/>
      <c r="BK2024" s="74"/>
    </row>
    <row r="2025" spans="34:63" x14ac:dyDescent="0.25">
      <c r="AH2025" s="69"/>
      <c r="AI2025" s="70"/>
      <c r="AJ2025" s="70"/>
      <c r="AK2025" s="71"/>
      <c r="AL2025" s="70"/>
      <c r="AM2025" s="72"/>
      <c r="AN2025" s="70"/>
      <c r="AO2025" s="70"/>
      <c r="AP2025" s="73"/>
      <c r="AQ2025" s="71"/>
      <c r="AR2025" s="71"/>
      <c r="AS2025" s="74"/>
      <c r="AT2025" s="74"/>
      <c r="AU2025" s="73"/>
      <c r="AV2025" s="74"/>
      <c r="AW2025" s="74"/>
      <c r="AX2025" s="74"/>
      <c r="AY2025" s="74"/>
      <c r="AZ2025" s="74"/>
      <c r="BA2025" s="73"/>
      <c r="BB2025" s="73"/>
      <c r="BC2025" s="73"/>
      <c r="BD2025" s="73"/>
      <c r="BE2025" s="73"/>
      <c r="BF2025" s="73"/>
      <c r="BG2025" s="73"/>
      <c r="BH2025" s="73"/>
      <c r="BI2025" s="74"/>
      <c r="BJ2025" s="74"/>
      <c r="BK2025" s="74"/>
    </row>
    <row r="2026" spans="34:63" x14ac:dyDescent="0.25">
      <c r="AH2026" s="69"/>
      <c r="AI2026" s="70"/>
      <c r="AJ2026" s="70"/>
      <c r="AK2026" s="71"/>
      <c r="AL2026" s="70"/>
      <c r="AM2026" s="72"/>
      <c r="AN2026" s="70"/>
      <c r="AO2026" s="70"/>
      <c r="AP2026" s="73"/>
      <c r="AQ2026" s="73"/>
      <c r="AR2026" s="71"/>
      <c r="AS2026" s="73"/>
      <c r="AT2026" s="74"/>
      <c r="AU2026" s="73"/>
      <c r="AV2026" s="74"/>
      <c r="AW2026" s="73"/>
      <c r="AX2026" s="73"/>
      <c r="AY2026" s="73"/>
      <c r="AZ2026" s="73"/>
      <c r="BA2026" s="73"/>
      <c r="BB2026" s="73"/>
      <c r="BC2026" s="73"/>
      <c r="BD2026" s="73"/>
      <c r="BE2026" s="73"/>
      <c r="BF2026" s="73"/>
      <c r="BG2026" s="73"/>
      <c r="BH2026" s="73"/>
      <c r="BI2026" s="73"/>
      <c r="BJ2026" s="74"/>
      <c r="BK2026" s="73"/>
    </row>
    <row r="2027" spans="34:63" x14ac:dyDescent="0.25">
      <c r="AH2027" s="69"/>
      <c r="AI2027" s="70"/>
      <c r="AJ2027" s="70"/>
      <c r="AK2027" s="71"/>
      <c r="AL2027" s="70"/>
      <c r="AM2027" s="72"/>
      <c r="AN2027" s="70"/>
      <c r="AO2027" s="70"/>
      <c r="AP2027" s="71"/>
      <c r="AQ2027" s="71"/>
      <c r="AR2027" s="71"/>
      <c r="AS2027" s="74"/>
      <c r="AT2027" s="74"/>
      <c r="AU2027" s="73"/>
      <c r="AV2027" s="74"/>
      <c r="AW2027" s="74"/>
      <c r="AX2027" s="74"/>
      <c r="AY2027" s="74"/>
      <c r="AZ2027" s="74"/>
      <c r="BA2027" s="73"/>
      <c r="BB2027" s="73"/>
      <c r="BC2027" s="73"/>
      <c r="BD2027" s="73"/>
      <c r="BE2027" s="73"/>
      <c r="BF2027" s="73"/>
      <c r="BG2027" s="73"/>
      <c r="BH2027" s="73"/>
      <c r="BI2027" s="74"/>
      <c r="BJ2027" s="74"/>
      <c r="BK2027" s="74"/>
    </row>
    <row r="2028" spans="34:63" x14ac:dyDescent="0.25">
      <c r="AH2028" s="69"/>
      <c r="AI2028" s="70"/>
      <c r="AJ2028" s="70"/>
      <c r="AK2028" s="71"/>
      <c r="AL2028" s="70"/>
      <c r="AM2028" s="72"/>
      <c r="AN2028" s="70"/>
      <c r="AO2028" s="70"/>
      <c r="AP2028" s="71"/>
      <c r="AQ2028" s="71"/>
      <c r="AR2028" s="71"/>
      <c r="AS2028" s="74"/>
      <c r="AT2028" s="74"/>
      <c r="AU2028" s="73"/>
      <c r="AV2028" s="74"/>
      <c r="AW2028" s="73"/>
      <c r="AX2028" s="73"/>
      <c r="AY2028" s="73"/>
      <c r="AZ2028" s="73"/>
      <c r="BA2028" s="73"/>
      <c r="BB2028" s="73"/>
      <c r="BC2028" s="73"/>
      <c r="BD2028" s="73"/>
      <c r="BE2028" s="73"/>
      <c r="BF2028" s="73"/>
      <c r="BG2028" s="73"/>
      <c r="BH2028" s="73"/>
      <c r="BI2028" s="73"/>
      <c r="BJ2028" s="74"/>
      <c r="BK2028" s="74"/>
    </row>
    <row r="2029" spans="34:63" x14ac:dyDescent="0.25">
      <c r="AH2029" s="69"/>
      <c r="AI2029" s="70"/>
      <c r="AJ2029" s="70"/>
      <c r="AK2029" s="71"/>
      <c r="AL2029" s="70"/>
      <c r="AM2029" s="72"/>
      <c r="AN2029" s="70"/>
      <c r="AO2029" s="70"/>
      <c r="AP2029" s="71"/>
      <c r="AQ2029" s="71"/>
      <c r="AR2029" s="71"/>
      <c r="AS2029" s="74"/>
      <c r="AT2029" s="74"/>
      <c r="AU2029" s="73"/>
      <c r="AV2029" s="74"/>
      <c r="AW2029" s="74"/>
      <c r="AX2029" s="74"/>
      <c r="AY2029" s="74"/>
      <c r="AZ2029" s="74"/>
      <c r="BA2029" s="73"/>
      <c r="BB2029" s="73"/>
      <c r="BC2029" s="73"/>
      <c r="BD2029" s="73"/>
      <c r="BE2029" s="73"/>
      <c r="BF2029" s="73"/>
      <c r="BG2029" s="73"/>
      <c r="BH2029" s="73"/>
      <c r="BI2029" s="74"/>
      <c r="BJ2029" s="74"/>
      <c r="BK2029" s="74"/>
    </row>
    <row r="2030" spans="34:63" x14ac:dyDescent="0.25">
      <c r="AH2030" s="69"/>
      <c r="AI2030" s="70"/>
      <c r="AJ2030" s="70"/>
      <c r="AK2030" s="71"/>
      <c r="AL2030" s="70"/>
      <c r="AM2030" s="72"/>
      <c r="AN2030" s="70"/>
      <c r="AO2030" s="70"/>
      <c r="AP2030" s="73"/>
      <c r="AQ2030" s="73"/>
      <c r="AR2030" s="71"/>
      <c r="AS2030" s="73"/>
      <c r="AT2030" s="74"/>
      <c r="AU2030" s="73"/>
      <c r="AV2030" s="74"/>
      <c r="AW2030" s="73"/>
      <c r="AX2030" s="73"/>
      <c r="AY2030" s="73"/>
      <c r="AZ2030" s="73"/>
      <c r="BA2030" s="73"/>
      <c r="BB2030" s="73"/>
      <c r="BC2030" s="73"/>
      <c r="BD2030" s="73"/>
      <c r="BE2030" s="73"/>
      <c r="BF2030" s="73"/>
      <c r="BG2030" s="73"/>
      <c r="BH2030" s="73"/>
      <c r="BI2030" s="73"/>
      <c r="BJ2030" s="74"/>
      <c r="BK2030" s="73"/>
    </row>
    <row r="2031" spans="34:63" x14ac:dyDescent="0.25">
      <c r="AH2031" s="69"/>
      <c r="AI2031" s="70"/>
      <c r="AJ2031" s="70"/>
      <c r="AK2031" s="71"/>
      <c r="AL2031" s="70"/>
      <c r="AM2031" s="72"/>
      <c r="AN2031" s="70"/>
      <c r="AO2031" s="70"/>
      <c r="AP2031" s="71"/>
      <c r="AQ2031" s="71"/>
      <c r="AR2031" s="71"/>
      <c r="AS2031" s="74"/>
      <c r="AT2031" s="74"/>
      <c r="AU2031" s="73"/>
      <c r="AV2031" s="74"/>
      <c r="AW2031" s="73"/>
      <c r="AX2031" s="73"/>
      <c r="AY2031" s="73"/>
      <c r="AZ2031" s="73"/>
      <c r="BA2031" s="73"/>
      <c r="BB2031" s="73"/>
      <c r="BC2031" s="73"/>
      <c r="BD2031" s="73"/>
      <c r="BE2031" s="73"/>
      <c r="BF2031" s="73"/>
      <c r="BG2031" s="73"/>
      <c r="BH2031" s="73"/>
      <c r="BI2031" s="73"/>
      <c r="BJ2031" s="74"/>
      <c r="BK2031" s="74"/>
    </row>
    <row r="2032" spans="34:63" x14ac:dyDescent="0.25">
      <c r="AH2032" s="69"/>
      <c r="AI2032" s="70"/>
      <c r="AJ2032" s="70"/>
      <c r="AK2032" s="71"/>
      <c r="AL2032" s="70"/>
      <c r="AM2032" s="72"/>
      <c r="AN2032" s="70"/>
      <c r="AO2032" s="70"/>
      <c r="AP2032" s="73"/>
      <c r="AQ2032" s="73"/>
      <c r="AR2032" s="71"/>
      <c r="AS2032" s="73"/>
      <c r="AT2032" s="74"/>
      <c r="AU2032" s="73"/>
      <c r="AV2032" s="74"/>
      <c r="AW2032" s="74"/>
      <c r="AX2032" s="74"/>
      <c r="AY2032" s="74"/>
      <c r="AZ2032" s="74"/>
      <c r="BA2032" s="73"/>
      <c r="BB2032" s="73"/>
      <c r="BC2032" s="73"/>
      <c r="BD2032" s="73"/>
      <c r="BE2032" s="73"/>
      <c r="BF2032" s="73"/>
      <c r="BG2032" s="73"/>
      <c r="BH2032" s="73"/>
      <c r="BI2032" s="74"/>
      <c r="BJ2032" s="74"/>
      <c r="BK2032" s="73"/>
    </row>
    <row r="2033" spans="34:63" x14ac:dyDescent="0.25">
      <c r="AH2033" s="69"/>
      <c r="AI2033" s="70"/>
      <c r="AJ2033" s="70"/>
      <c r="AK2033" s="71"/>
      <c r="AL2033" s="70"/>
      <c r="AM2033" s="72"/>
      <c r="AN2033" s="70"/>
      <c r="AO2033" s="70"/>
      <c r="AP2033" s="73"/>
      <c r="AQ2033" s="71"/>
      <c r="AR2033" s="71"/>
      <c r="AS2033" s="74"/>
      <c r="AT2033" s="74"/>
      <c r="AU2033" s="73"/>
      <c r="AV2033" s="74"/>
      <c r="AW2033" s="74"/>
      <c r="AX2033" s="74"/>
      <c r="AY2033" s="74"/>
      <c r="AZ2033" s="74"/>
      <c r="BA2033" s="73"/>
      <c r="BB2033" s="73"/>
      <c r="BC2033" s="73"/>
      <c r="BD2033" s="73"/>
      <c r="BE2033" s="73"/>
      <c r="BF2033" s="73"/>
      <c r="BG2033" s="73"/>
      <c r="BH2033" s="73"/>
      <c r="BI2033" s="74"/>
      <c r="BJ2033" s="74"/>
      <c r="BK2033" s="74"/>
    </row>
    <row r="2034" spans="34:63" x14ac:dyDescent="0.25">
      <c r="AH2034" s="69"/>
      <c r="AI2034" s="70"/>
      <c r="AJ2034" s="70"/>
      <c r="AK2034" s="71"/>
      <c r="AL2034" s="70"/>
      <c r="AM2034" s="72"/>
      <c r="AN2034" s="70"/>
      <c r="AO2034" s="70"/>
      <c r="AP2034" s="71"/>
      <c r="AQ2034" s="71"/>
      <c r="AR2034" s="71"/>
      <c r="AS2034" s="74"/>
      <c r="AT2034" s="74"/>
      <c r="AU2034" s="73"/>
      <c r="AV2034" s="74"/>
      <c r="AW2034" s="74"/>
      <c r="AX2034" s="74"/>
      <c r="AY2034" s="74"/>
      <c r="AZ2034" s="74"/>
      <c r="BA2034" s="73"/>
      <c r="BB2034" s="73"/>
      <c r="BC2034" s="73"/>
      <c r="BD2034" s="73"/>
      <c r="BE2034" s="73"/>
      <c r="BF2034" s="73"/>
      <c r="BG2034" s="73"/>
      <c r="BH2034" s="73"/>
      <c r="BI2034" s="74"/>
      <c r="BJ2034" s="74"/>
      <c r="BK2034" s="74"/>
    </row>
    <row r="2035" spans="34:63" x14ac:dyDescent="0.25">
      <c r="AH2035" s="69"/>
      <c r="AI2035" s="70"/>
      <c r="AJ2035" s="70"/>
      <c r="AK2035" s="71"/>
      <c r="AL2035" s="70"/>
      <c r="AM2035" s="72"/>
      <c r="AN2035" s="70"/>
      <c r="AO2035" s="70"/>
      <c r="AP2035" s="73"/>
      <c r="AQ2035" s="73"/>
      <c r="AR2035" s="71"/>
      <c r="AS2035" s="73"/>
      <c r="AT2035" s="74"/>
      <c r="AU2035" s="73"/>
      <c r="AV2035" s="74"/>
      <c r="AW2035" s="74"/>
      <c r="AX2035" s="74"/>
      <c r="AY2035" s="74"/>
      <c r="AZ2035" s="74"/>
      <c r="BA2035" s="73"/>
      <c r="BB2035" s="73"/>
      <c r="BC2035" s="73"/>
      <c r="BD2035" s="73"/>
      <c r="BE2035" s="73"/>
      <c r="BF2035" s="73"/>
      <c r="BG2035" s="73"/>
      <c r="BH2035" s="73"/>
      <c r="BI2035" s="74"/>
      <c r="BJ2035" s="74"/>
      <c r="BK2035" s="73"/>
    </row>
    <row r="2036" spans="34:63" x14ac:dyDescent="0.25">
      <c r="AH2036" s="69"/>
      <c r="AI2036" s="70"/>
      <c r="AJ2036" s="70"/>
      <c r="AK2036" s="71"/>
      <c r="AL2036" s="70"/>
      <c r="AM2036" s="72"/>
      <c r="AN2036" s="70"/>
      <c r="AO2036" s="70"/>
      <c r="AP2036" s="73"/>
      <c r="AQ2036" s="73"/>
      <c r="AR2036" s="71"/>
      <c r="AS2036" s="73"/>
      <c r="AT2036" s="74"/>
      <c r="AU2036" s="73"/>
      <c r="AV2036" s="74"/>
      <c r="AW2036" s="74"/>
      <c r="AX2036" s="74"/>
      <c r="AY2036" s="74"/>
      <c r="AZ2036" s="74"/>
      <c r="BA2036" s="73"/>
      <c r="BB2036" s="73"/>
      <c r="BC2036" s="73"/>
      <c r="BD2036" s="73"/>
      <c r="BE2036" s="73"/>
      <c r="BF2036" s="73"/>
      <c r="BG2036" s="73"/>
      <c r="BH2036" s="73"/>
      <c r="BI2036" s="74"/>
      <c r="BJ2036" s="74"/>
      <c r="BK2036" s="73"/>
    </row>
    <row r="2037" spans="34:63" x14ac:dyDescent="0.25">
      <c r="AH2037" s="69"/>
      <c r="AI2037" s="70"/>
      <c r="AJ2037" s="70"/>
      <c r="AK2037" s="71"/>
      <c r="AL2037" s="70"/>
      <c r="AM2037" s="72"/>
      <c r="AN2037" s="70"/>
      <c r="AO2037" s="70"/>
      <c r="AP2037" s="71"/>
      <c r="AQ2037" s="71"/>
      <c r="AR2037" s="71"/>
      <c r="AS2037" s="74"/>
      <c r="AT2037" s="74"/>
      <c r="AU2037" s="73"/>
      <c r="AV2037" s="74"/>
      <c r="AW2037" s="73"/>
      <c r="AX2037" s="73"/>
      <c r="AY2037" s="73"/>
      <c r="AZ2037" s="73"/>
      <c r="BA2037" s="73"/>
      <c r="BB2037" s="73"/>
      <c r="BC2037" s="73"/>
      <c r="BD2037" s="73"/>
      <c r="BE2037" s="73"/>
      <c r="BF2037" s="73"/>
      <c r="BG2037" s="73"/>
      <c r="BH2037" s="73"/>
      <c r="BI2037" s="73"/>
      <c r="BJ2037" s="74"/>
      <c r="BK2037" s="74"/>
    </row>
    <row r="2038" spans="34:63" x14ac:dyDescent="0.25">
      <c r="AH2038" s="69"/>
      <c r="AI2038" s="70"/>
      <c r="AJ2038" s="70"/>
      <c r="AK2038" s="71"/>
      <c r="AL2038" s="70"/>
      <c r="AM2038" s="72"/>
      <c r="AN2038" s="70"/>
      <c r="AO2038" s="70"/>
      <c r="AP2038" s="73"/>
      <c r="AQ2038" s="73"/>
      <c r="AR2038" s="71"/>
      <c r="AS2038" s="73"/>
      <c r="AT2038" s="74"/>
      <c r="AU2038" s="73"/>
      <c r="AV2038" s="74"/>
      <c r="AW2038" s="73"/>
      <c r="AX2038" s="73"/>
      <c r="AY2038" s="73"/>
      <c r="AZ2038" s="73"/>
      <c r="BA2038" s="73"/>
      <c r="BB2038" s="73"/>
      <c r="BC2038" s="73"/>
      <c r="BD2038" s="73"/>
      <c r="BE2038" s="73"/>
      <c r="BF2038" s="73"/>
      <c r="BG2038" s="73"/>
      <c r="BH2038" s="73"/>
      <c r="BI2038" s="73"/>
      <c r="BJ2038" s="74"/>
      <c r="BK2038" s="73"/>
    </row>
    <row r="2039" spans="34:63" x14ac:dyDescent="0.25">
      <c r="AH2039" s="69"/>
      <c r="AI2039" s="70"/>
      <c r="AJ2039" s="70"/>
      <c r="AK2039" s="71"/>
      <c r="AL2039" s="70"/>
      <c r="AM2039" s="72"/>
      <c r="AN2039" s="70"/>
      <c r="AO2039" s="70"/>
      <c r="AP2039" s="73"/>
      <c r="AQ2039" s="73"/>
      <c r="AR2039" s="71"/>
      <c r="AS2039" s="73"/>
      <c r="AT2039" s="74"/>
      <c r="AU2039" s="73"/>
      <c r="AV2039" s="74"/>
      <c r="AW2039" s="74"/>
      <c r="AX2039" s="74"/>
      <c r="AY2039" s="74"/>
      <c r="AZ2039" s="74"/>
      <c r="BA2039" s="73"/>
      <c r="BB2039" s="73"/>
      <c r="BC2039" s="73"/>
      <c r="BD2039" s="73"/>
      <c r="BE2039" s="73"/>
      <c r="BF2039" s="73"/>
      <c r="BG2039" s="73"/>
      <c r="BH2039" s="73"/>
      <c r="BI2039" s="74"/>
      <c r="BJ2039" s="74"/>
      <c r="BK2039" s="73"/>
    </row>
    <row r="2040" spans="34:63" x14ac:dyDescent="0.25">
      <c r="AH2040" s="69"/>
      <c r="AI2040" s="70"/>
      <c r="AJ2040" s="70"/>
      <c r="AK2040" s="71"/>
      <c r="AL2040" s="70"/>
      <c r="AM2040" s="72"/>
      <c r="AN2040" s="70"/>
      <c r="AO2040" s="70"/>
      <c r="AP2040" s="71"/>
      <c r="AQ2040" s="71"/>
      <c r="AR2040" s="71"/>
      <c r="AS2040" s="74"/>
      <c r="AT2040" s="74"/>
      <c r="AU2040" s="73"/>
      <c r="AV2040" s="74"/>
      <c r="AW2040" s="74"/>
      <c r="AX2040" s="74"/>
      <c r="AY2040" s="74"/>
      <c r="AZ2040" s="74"/>
      <c r="BA2040" s="73"/>
      <c r="BB2040" s="73"/>
      <c r="BC2040" s="73"/>
      <c r="BD2040" s="73"/>
      <c r="BE2040" s="73"/>
      <c r="BF2040" s="73"/>
      <c r="BG2040" s="73"/>
      <c r="BH2040" s="73"/>
      <c r="BI2040" s="74"/>
      <c r="BJ2040" s="74"/>
      <c r="BK2040" s="74"/>
    </row>
    <row r="2041" spans="34:63" x14ac:dyDescent="0.25">
      <c r="AH2041" s="69"/>
      <c r="AI2041" s="70"/>
      <c r="AJ2041" s="70"/>
      <c r="AK2041" s="71"/>
      <c r="AL2041" s="70"/>
      <c r="AM2041" s="72"/>
      <c r="AN2041" s="70"/>
      <c r="AO2041" s="70"/>
      <c r="AP2041" s="71"/>
      <c r="AQ2041" s="71"/>
      <c r="AR2041" s="71"/>
      <c r="AS2041" s="74"/>
      <c r="AT2041" s="74"/>
      <c r="AU2041" s="73"/>
      <c r="AV2041" s="74"/>
      <c r="AW2041" s="73"/>
      <c r="AX2041" s="73"/>
      <c r="AY2041" s="73"/>
      <c r="AZ2041" s="73"/>
      <c r="BA2041" s="73"/>
      <c r="BB2041" s="73"/>
      <c r="BC2041" s="73"/>
      <c r="BD2041" s="73"/>
      <c r="BE2041" s="73"/>
      <c r="BF2041" s="73"/>
      <c r="BG2041" s="73"/>
      <c r="BH2041" s="73"/>
      <c r="BI2041" s="73"/>
      <c r="BJ2041" s="74"/>
      <c r="BK2041" s="74"/>
    </row>
    <row r="2042" spans="34:63" x14ac:dyDescent="0.25">
      <c r="AH2042" s="69"/>
      <c r="AI2042" s="70"/>
      <c r="AJ2042" s="70"/>
      <c r="AK2042" s="71"/>
      <c r="AL2042" s="70"/>
      <c r="AM2042" s="72"/>
      <c r="AN2042" s="70"/>
      <c r="AO2042" s="70"/>
      <c r="AP2042" s="71"/>
      <c r="AQ2042" s="71"/>
      <c r="AR2042" s="71"/>
      <c r="AS2042" s="74"/>
      <c r="AT2042" s="74"/>
      <c r="AU2042" s="73"/>
      <c r="AV2042" s="74"/>
      <c r="AW2042" s="74"/>
      <c r="AX2042" s="74"/>
      <c r="AY2042" s="74"/>
      <c r="AZ2042" s="74"/>
      <c r="BA2042" s="73"/>
      <c r="BB2042" s="73"/>
      <c r="BC2042" s="73"/>
      <c r="BD2042" s="73"/>
      <c r="BE2042" s="73"/>
      <c r="BF2042" s="73"/>
      <c r="BG2042" s="73"/>
      <c r="BH2042" s="73"/>
      <c r="BI2042" s="74"/>
      <c r="BJ2042" s="74"/>
      <c r="BK2042" s="74"/>
    </row>
    <row r="2043" spans="34:63" x14ac:dyDescent="0.25">
      <c r="AH2043" s="69"/>
      <c r="AI2043" s="70"/>
      <c r="AJ2043" s="70"/>
      <c r="AK2043" s="71"/>
      <c r="AL2043" s="70"/>
      <c r="AM2043" s="72"/>
      <c r="AN2043" s="70"/>
      <c r="AO2043" s="70"/>
      <c r="AP2043" s="71"/>
      <c r="AQ2043" s="71"/>
      <c r="AR2043" s="71"/>
      <c r="AS2043" s="74"/>
      <c r="AT2043" s="74"/>
      <c r="AU2043" s="73"/>
      <c r="AV2043" s="74"/>
      <c r="AW2043" s="73"/>
      <c r="AX2043" s="73"/>
      <c r="AY2043" s="73"/>
      <c r="AZ2043" s="73"/>
      <c r="BA2043" s="73"/>
      <c r="BB2043" s="73"/>
      <c r="BC2043" s="73"/>
      <c r="BD2043" s="73"/>
      <c r="BE2043" s="73"/>
      <c r="BF2043" s="73"/>
      <c r="BG2043" s="73"/>
      <c r="BH2043" s="73"/>
      <c r="BI2043" s="73"/>
      <c r="BJ2043" s="74"/>
      <c r="BK2043" s="74"/>
    </row>
    <row r="2044" spans="34:63" x14ac:dyDescent="0.25">
      <c r="AH2044" s="69"/>
      <c r="AI2044" s="70"/>
      <c r="AJ2044" s="70"/>
      <c r="AK2044" s="71"/>
      <c r="AL2044" s="70"/>
      <c r="AM2044" s="72"/>
      <c r="AN2044" s="70"/>
      <c r="AO2044" s="70"/>
      <c r="AP2044" s="71"/>
      <c r="AQ2044" s="71"/>
      <c r="AR2044" s="71"/>
      <c r="AS2044" s="74"/>
      <c r="AT2044" s="74"/>
      <c r="AU2044" s="73"/>
      <c r="AV2044" s="74"/>
      <c r="AW2044" s="73"/>
      <c r="AX2044" s="73"/>
      <c r="AY2044" s="73"/>
      <c r="AZ2044" s="73"/>
      <c r="BA2044" s="73"/>
      <c r="BB2044" s="73"/>
      <c r="BC2044" s="73"/>
      <c r="BD2044" s="73"/>
      <c r="BE2044" s="73"/>
      <c r="BF2044" s="73"/>
      <c r="BG2044" s="73"/>
      <c r="BH2044" s="73"/>
      <c r="BI2044" s="73"/>
      <c r="BJ2044" s="74"/>
      <c r="BK2044" s="74"/>
    </row>
    <row r="2045" spans="34:63" x14ac:dyDescent="0.25">
      <c r="AH2045" s="69"/>
      <c r="AI2045" s="70"/>
      <c r="AJ2045" s="70"/>
      <c r="AK2045" s="71"/>
      <c r="AL2045" s="70"/>
      <c r="AM2045" s="72"/>
      <c r="AN2045" s="70"/>
      <c r="AO2045" s="70"/>
      <c r="AP2045" s="73"/>
      <c r="AQ2045" s="73"/>
      <c r="AR2045" s="71"/>
      <c r="AS2045" s="73"/>
      <c r="AT2045" s="74"/>
      <c r="AU2045" s="73"/>
      <c r="AV2045" s="74"/>
      <c r="AW2045" s="73"/>
      <c r="AX2045" s="73"/>
      <c r="AY2045" s="73"/>
      <c r="AZ2045" s="73"/>
      <c r="BA2045" s="73"/>
      <c r="BB2045" s="73"/>
      <c r="BC2045" s="73"/>
      <c r="BD2045" s="73"/>
      <c r="BE2045" s="73"/>
      <c r="BF2045" s="73"/>
      <c r="BG2045" s="73"/>
      <c r="BH2045" s="73"/>
      <c r="BI2045" s="73"/>
      <c r="BJ2045" s="74"/>
      <c r="BK2045" s="73"/>
    </row>
    <row r="2046" spans="34:63" x14ac:dyDescent="0.25">
      <c r="AH2046" s="69"/>
      <c r="AI2046" s="70"/>
      <c r="AJ2046" s="70"/>
      <c r="AK2046" s="71"/>
      <c r="AL2046" s="70"/>
      <c r="AM2046" s="72"/>
      <c r="AN2046" s="70"/>
      <c r="AO2046" s="70"/>
      <c r="AP2046" s="73"/>
      <c r="AQ2046" s="73"/>
      <c r="AR2046" s="71"/>
      <c r="AS2046" s="73"/>
      <c r="AT2046" s="74"/>
      <c r="AU2046" s="73"/>
      <c r="AV2046" s="74"/>
      <c r="AW2046" s="73"/>
      <c r="AX2046" s="73"/>
      <c r="AY2046" s="73"/>
      <c r="AZ2046" s="73"/>
      <c r="BA2046" s="73"/>
      <c r="BB2046" s="73"/>
      <c r="BC2046" s="73"/>
      <c r="BD2046" s="73"/>
      <c r="BE2046" s="73"/>
      <c r="BF2046" s="73"/>
      <c r="BG2046" s="73"/>
      <c r="BH2046" s="73"/>
      <c r="BI2046" s="73"/>
      <c r="BJ2046" s="74"/>
      <c r="BK2046" s="73"/>
    </row>
    <row r="2047" spans="34:63" x14ac:dyDescent="0.25">
      <c r="AH2047" s="69"/>
      <c r="AI2047" s="70"/>
      <c r="AJ2047" s="70"/>
      <c r="AK2047" s="71"/>
      <c r="AL2047" s="70"/>
      <c r="AM2047" s="72"/>
      <c r="AN2047" s="70"/>
      <c r="AO2047" s="70"/>
      <c r="AP2047" s="73"/>
      <c r="AQ2047" s="73"/>
      <c r="AR2047" s="71"/>
      <c r="AS2047" s="73"/>
      <c r="AT2047" s="74"/>
      <c r="AU2047" s="73"/>
      <c r="AV2047" s="74"/>
      <c r="AW2047" s="73"/>
      <c r="AX2047" s="73"/>
      <c r="AY2047" s="73"/>
      <c r="AZ2047" s="73"/>
      <c r="BA2047" s="73"/>
      <c r="BB2047" s="73"/>
      <c r="BC2047" s="73"/>
      <c r="BD2047" s="73"/>
      <c r="BE2047" s="73"/>
      <c r="BF2047" s="73"/>
      <c r="BG2047" s="73"/>
      <c r="BH2047" s="73"/>
      <c r="BI2047" s="73"/>
      <c r="BJ2047" s="74"/>
      <c r="BK2047" s="73"/>
    </row>
    <row r="2048" spans="34:63" x14ac:dyDescent="0.25">
      <c r="AH2048" s="69"/>
      <c r="AI2048" s="70"/>
      <c r="AJ2048" s="70"/>
      <c r="AK2048" s="71"/>
      <c r="AL2048" s="70"/>
      <c r="AM2048" s="72"/>
      <c r="AN2048" s="70"/>
      <c r="AO2048" s="70"/>
      <c r="AP2048" s="73"/>
      <c r="AQ2048" s="71"/>
      <c r="AR2048" s="71"/>
      <c r="AS2048" s="74"/>
      <c r="AT2048" s="74"/>
      <c r="AU2048" s="73"/>
      <c r="AV2048" s="74"/>
      <c r="AW2048" s="73"/>
      <c r="AX2048" s="73"/>
      <c r="AY2048" s="73"/>
      <c r="AZ2048" s="73"/>
      <c r="BA2048" s="73"/>
      <c r="BB2048" s="73"/>
      <c r="BC2048" s="73"/>
      <c r="BD2048" s="73"/>
      <c r="BE2048" s="73"/>
      <c r="BF2048" s="73"/>
      <c r="BG2048" s="73"/>
      <c r="BH2048" s="73"/>
      <c r="BI2048" s="73"/>
      <c r="BJ2048" s="74"/>
      <c r="BK2048" s="74"/>
    </row>
    <row r="2049" spans="34:63" x14ac:dyDescent="0.25">
      <c r="AH2049" s="69"/>
      <c r="AI2049" s="70"/>
      <c r="AJ2049" s="70"/>
      <c r="AK2049" s="71"/>
      <c r="AL2049" s="70"/>
      <c r="AM2049" s="72"/>
      <c r="AN2049" s="70"/>
      <c r="AO2049" s="70"/>
      <c r="AP2049" s="73"/>
      <c r="AQ2049" s="73"/>
      <c r="AR2049" s="71"/>
      <c r="AS2049" s="73"/>
      <c r="AT2049" s="74"/>
      <c r="AU2049" s="73"/>
      <c r="AV2049" s="74"/>
      <c r="AW2049" s="73"/>
      <c r="AX2049" s="73"/>
      <c r="AY2049" s="73"/>
      <c r="AZ2049" s="73"/>
      <c r="BA2049" s="73"/>
      <c r="BB2049" s="73"/>
      <c r="BC2049" s="73"/>
      <c r="BD2049" s="73"/>
      <c r="BE2049" s="73"/>
      <c r="BF2049" s="73"/>
      <c r="BG2049" s="73"/>
      <c r="BH2049" s="73"/>
      <c r="BI2049" s="73"/>
      <c r="BJ2049" s="74"/>
      <c r="BK2049" s="73"/>
    </row>
    <row r="2050" spans="34:63" x14ac:dyDescent="0.25">
      <c r="AH2050" s="69"/>
      <c r="AI2050" s="70"/>
      <c r="AJ2050" s="70"/>
      <c r="AK2050" s="71"/>
      <c r="AL2050" s="70"/>
      <c r="AM2050" s="72"/>
      <c r="AN2050" s="70"/>
      <c r="AO2050" s="70"/>
      <c r="AP2050" s="73"/>
      <c r="AQ2050" s="71"/>
      <c r="AR2050" s="71"/>
      <c r="AS2050" s="74"/>
      <c r="AT2050" s="74"/>
      <c r="AU2050" s="73"/>
      <c r="AV2050" s="74"/>
      <c r="AW2050" s="73"/>
      <c r="AX2050" s="73"/>
      <c r="AY2050" s="73"/>
      <c r="AZ2050" s="73"/>
      <c r="BA2050" s="73"/>
      <c r="BB2050" s="73"/>
      <c r="BC2050" s="73"/>
      <c r="BD2050" s="73"/>
      <c r="BE2050" s="73"/>
      <c r="BF2050" s="73"/>
      <c r="BG2050" s="73"/>
      <c r="BH2050" s="73"/>
      <c r="BI2050" s="73"/>
      <c r="BJ2050" s="74"/>
      <c r="BK2050" s="74"/>
    </row>
    <row r="2051" spans="34:63" x14ac:dyDescent="0.25">
      <c r="AH2051" s="69"/>
      <c r="AI2051" s="70"/>
      <c r="AJ2051" s="70"/>
      <c r="AK2051" s="71"/>
      <c r="AL2051" s="70"/>
      <c r="AM2051" s="72"/>
      <c r="AN2051" s="70"/>
      <c r="AO2051" s="70"/>
      <c r="AP2051" s="73"/>
      <c r="AQ2051" s="71"/>
      <c r="AR2051" s="71"/>
      <c r="AS2051" s="74"/>
      <c r="AT2051" s="74"/>
      <c r="AU2051" s="73"/>
      <c r="AV2051" s="74"/>
      <c r="AW2051" s="74"/>
      <c r="AX2051" s="74"/>
      <c r="AY2051" s="74"/>
      <c r="AZ2051" s="74"/>
      <c r="BA2051" s="73"/>
      <c r="BB2051" s="73"/>
      <c r="BC2051" s="73"/>
      <c r="BD2051" s="73"/>
      <c r="BE2051" s="73"/>
      <c r="BF2051" s="73"/>
      <c r="BG2051" s="73"/>
      <c r="BH2051" s="73"/>
      <c r="BI2051" s="74"/>
      <c r="BJ2051" s="74"/>
      <c r="BK2051" s="74"/>
    </row>
    <row r="2052" spans="34:63" x14ac:dyDescent="0.25">
      <c r="AH2052" s="69"/>
      <c r="AI2052" s="70"/>
      <c r="AJ2052" s="70"/>
      <c r="AK2052" s="71"/>
      <c r="AL2052" s="70"/>
      <c r="AM2052" s="72"/>
      <c r="AN2052" s="70"/>
      <c r="AO2052" s="70"/>
      <c r="AP2052" s="73"/>
      <c r="AQ2052" s="73"/>
      <c r="AR2052" s="71"/>
      <c r="AS2052" s="73"/>
      <c r="AT2052" s="74"/>
      <c r="AU2052" s="73"/>
      <c r="AV2052" s="74"/>
      <c r="AW2052" s="73"/>
      <c r="AX2052" s="73"/>
      <c r="AY2052" s="73"/>
      <c r="AZ2052" s="73"/>
      <c r="BA2052" s="73"/>
      <c r="BB2052" s="73"/>
      <c r="BC2052" s="73"/>
      <c r="BD2052" s="73"/>
      <c r="BE2052" s="73"/>
      <c r="BF2052" s="73"/>
      <c r="BG2052" s="73"/>
      <c r="BH2052" s="73"/>
      <c r="BI2052" s="73"/>
      <c r="BJ2052" s="74"/>
      <c r="BK2052" s="73"/>
    </row>
    <row r="2053" spans="34:63" x14ac:dyDescent="0.25">
      <c r="AH2053" s="69"/>
      <c r="AI2053" s="70"/>
      <c r="AJ2053" s="70"/>
      <c r="AK2053" s="71"/>
      <c r="AL2053" s="70"/>
      <c r="AM2053" s="72"/>
      <c r="AN2053" s="70"/>
      <c r="AO2053" s="70"/>
      <c r="AP2053" s="73"/>
      <c r="AQ2053" s="71"/>
      <c r="AR2053" s="71"/>
      <c r="AS2053" s="74"/>
      <c r="AT2053" s="74"/>
      <c r="AU2053" s="73"/>
      <c r="AV2053" s="74"/>
      <c r="AW2053" s="74"/>
      <c r="AX2053" s="74"/>
      <c r="AY2053" s="74"/>
      <c r="AZ2053" s="74"/>
      <c r="BA2053" s="73"/>
      <c r="BB2053" s="73"/>
      <c r="BC2053" s="73"/>
      <c r="BD2053" s="73"/>
      <c r="BE2053" s="73"/>
      <c r="BF2053" s="73"/>
      <c r="BG2053" s="73"/>
      <c r="BH2053" s="73"/>
      <c r="BI2053" s="74"/>
      <c r="BJ2053" s="74"/>
      <c r="BK2053" s="74"/>
    </row>
    <row r="2054" spans="34:63" x14ac:dyDescent="0.25">
      <c r="AH2054" s="69"/>
      <c r="AI2054" s="70"/>
      <c r="AJ2054" s="70"/>
      <c r="AK2054" s="73"/>
      <c r="AL2054" s="70"/>
      <c r="AM2054" s="72"/>
      <c r="AN2054" s="70"/>
      <c r="AO2054" s="70"/>
      <c r="AP2054" s="73"/>
      <c r="AQ2054" s="73"/>
      <c r="AR2054" s="71"/>
      <c r="AS2054" s="73"/>
      <c r="AT2054" s="74"/>
      <c r="AU2054" s="73"/>
      <c r="AV2054" s="74"/>
      <c r="AW2054" s="73"/>
      <c r="AX2054" s="73"/>
      <c r="AY2054" s="73"/>
      <c r="AZ2054" s="73"/>
      <c r="BA2054" s="73"/>
      <c r="BB2054" s="73"/>
      <c r="BC2054" s="73"/>
      <c r="BD2054" s="73"/>
      <c r="BE2054" s="73"/>
      <c r="BF2054" s="73"/>
      <c r="BG2054" s="73"/>
      <c r="BH2054" s="73"/>
      <c r="BI2054" s="73"/>
      <c r="BJ2054" s="73"/>
      <c r="BK2054" s="73"/>
    </row>
    <row r="2055" spans="34:63" x14ac:dyDescent="0.25">
      <c r="AH2055" s="69"/>
      <c r="AI2055" s="70"/>
      <c r="AJ2055" s="70"/>
      <c r="AK2055" s="71"/>
      <c r="AL2055" s="70"/>
      <c r="AM2055" s="72"/>
      <c r="AN2055" s="70"/>
      <c r="AO2055" s="70"/>
      <c r="AP2055" s="71"/>
      <c r="AQ2055" s="71"/>
      <c r="AR2055" s="71"/>
      <c r="AS2055" s="74"/>
      <c r="AT2055" s="74"/>
      <c r="AU2055" s="73"/>
      <c r="AV2055" s="74"/>
      <c r="AW2055" s="74"/>
      <c r="AX2055" s="74"/>
      <c r="AY2055" s="74"/>
      <c r="AZ2055" s="74"/>
      <c r="BA2055" s="73"/>
      <c r="BB2055" s="73"/>
      <c r="BC2055" s="73"/>
      <c r="BD2055" s="73"/>
      <c r="BE2055" s="73"/>
      <c r="BF2055" s="73"/>
      <c r="BG2055" s="73"/>
      <c r="BH2055" s="73"/>
      <c r="BI2055" s="74"/>
      <c r="BJ2055" s="74"/>
      <c r="BK2055" s="74"/>
    </row>
    <row r="2056" spans="34:63" x14ac:dyDescent="0.25">
      <c r="AH2056" s="69"/>
      <c r="AI2056" s="70"/>
      <c r="AJ2056" s="70"/>
      <c r="AK2056" s="71"/>
      <c r="AL2056" s="70"/>
      <c r="AM2056" s="72"/>
      <c r="AN2056" s="70"/>
      <c r="AO2056" s="70"/>
      <c r="AP2056" s="73"/>
      <c r="AQ2056" s="71"/>
      <c r="AR2056" s="71"/>
      <c r="AS2056" s="74"/>
      <c r="AT2056" s="74"/>
      <c r="AU2056" s="73"/>
      <c r="AV2056" s="74"/>
      <c r="AW2056" s="74"/>
      <c r="AX2056" s="74"/>
      <c r="AY2056" s="74"/>
      <c r="AZ2056" s="74"/>
      <c r="BA2056" s="73"/>
      <c r="BB2056" s="73"/>
      <c r="BC2056" s="73"/>
      <c r="BD2056" s="73"/>
      <c r="BE2056" s="73"/>
      <c r="BF2056" s="73"/>
      <c r="BG2056" s="73"/>
      <c r="BH2056" s="73"/>
      <c r="BI2056" s="74"/>
      <c r="BJ2056" s="74"/>
      <c r="BK2056" s="74"/>
    </row>
    <row r="2057" spans="34:63" x14ac:dyDescent="0.25">
      <c r="AH2057" s="69"/>
      <c r="AI2057" s="70"/>
      <c r="AJ2057" s="70"/>
      <c r="AK2057" s="71"/>
      <c r="AL2057" s="70"/>
      <c r="AM2057" s="72"/>
      <c r="AN2057" s="70"/>
      <c r="AO2057" s="70"/>
      <c r="AP2057" s="73"/>
      <c r="AQ2057" s="73"/>
      <c r="AR2057" s="71"/>
      <c r="AS2057" s="73"/>
      <c r="AT2057" s="74"/>
      <c r="AU2057" s="73"/>
      <c r="AV2057" s="74"/>
      <c r="AW2057" s="73"/>
      <c r="AX2057" s="73"/>
      <c r="AY2057" s="73"/>
      <c r="AZ2057" s="73"/>
      <c r="BA2057" s="73"/>
      <c r="BB2057" s="73"/>
      <c r="BC2057" s="73"/>
      <c r="BD2057" s="73"/>
      <c r="BE2057" s="73"/>
      <c r="BF2057" s="73"/>
      <c r="BG2057" s="73"/>
      <c r="BH2057" s="73"/>
      <c r="BI2057" s="73"/>
      <c r="BJ2057" s="74"/>
      <c r="BK2057" s="73"/>
    </row>
    <row r="2058" spans="34:63" x14ac:dyDescent="0.25">
      <c r="AH2058" s="69"/>
      <c r="AI2058" s="70"/>
      <c r="AJ2058" s="70"/>
      <c r="AK2058" s="71"/>
      <c r="AL2058" s="70"/>
      <c r="AM2058" s="72"/>
      <c r="AN2058" s="70"/>
      <c r="AO2058" s="70"/>
      <c r="AP2058" s="73"/>
      <c r="AQ2058" s="71"/>
      <c r="AR2058" s="71"/>
      <c r="AS2058" s="74"/>
      <c r="AT2058" s="74"/>
      <c r="AU2058" s="73"/>
      <c r="AV2058" s="74"/>
      <c r="AW2058" s="73"/>
      <c r="AX2058" s="73"/>
      <c r="AY2058" s="73"/>
      <c r="AZ2058" s="73"/>
      <c r="BA2058" s="73"/>
      <c r="BB2058" s="73"/>
      <c r="BC2058" s="73"/>
      <c r="BD2058" s="73"/>
      <c r="BE2058" s="73"/>
      <c r="BF2058" s="73"/>
      <c r="BG2058" s="73"/>
      <c r="BH2058" s="73"/>
      <c r="BI2058" s="73"/>
      <c r="BJ2058" s="74"/>
      <c r="BK2058" s="74"/>
    </row>
    <row r="2059" spans="34:63" x14ac:dyDescent="0.25">
      <c r="AH2059" s="69"/>
      <c r="AI2059" s="70"/>
      <c r="AJ2059" s="70"/>
      <c r="AK2059" s="73"/>
      <c r="AL2059" s="70"/>
      <c r="AM2059" s="72"/>
      <c r="AN2059" s="70"/>
      <c r="AO2059" s="70"/>
      <c r="AP2059" s="73"/>
      <c r="AQ2059" s="73"/>
      <c r="AR2059" s="71"/>
      <c r="AS2059" s="73"/>
      <c r="AT2059" s="74"/>
      <c r="AU2059" s="73"/>
      <c r="AV2059" s="74"/>
      <c r="AW2059" s="74"/>
      <c r="AX2059" s="74"/>
      <c r="AY2059" s="74"/>
      <c r="AZ2059" s="73"/>
      <c r="BA2059" s="73"/>
      <c r="BB2059" s="73"/>
      <c r="BC2059" s="73"/>
      <c r="BD2059" s="73"/>
      <c r="BE2059" s="73"/>
      <c r="BF2059" s="73"/>
      <c r="BG2059" s="73"/>
      <c r="BH2059" s="73"/>
      <c r="BI2059" s="73"/>
      <c r="BJ2059" s="73"/>
      <c r="BK2059" s="73"/>
    </row>
    <row r="2060" spans="34:63" x14ac:dyDescent="0.25">
      <c r="AH2060" s="69"/>
      <c r="AI2060" s="70"/>
      <c r="AJ2060" s="70"/>
      <c r="AK2060" s="71"/>
      <c r="AL2060" s="70"/>
      <c r="AM2060" s="72"/>
      <c r="AN2060" s="70"/>
      <c r="AO2060" s="70"/>
      <c r="AP2060" s="73"/>
      <c r="AQ2060" s="71"/>
      <c r="AR2060" s="71"/>
      <c r="AS2060" s="74"/>
      <c r="AT2060" s="74"/>
      <c r="AU2060" s="73"/>
      <c r="AV2060" s="74"/>
      <c r="AW2060" s="74"/>
      <c r="AX2060" s="74"/>
      <c r="AY2060" s="74"/>
      <c r="AZ2060" s="74"/>
      <c r="BA2060" s="73"/>
      <c r="BB2060" s="73"/>
      <c r="BC2060" s="73"/>
      <c r="BD2060" s="73"/>
      <c r="BE2060" s="73"/>
      <c r="BF2060" s="73"/>
      <c r="BG2060" s="73"/>
      <c r="BH2060" s="73"/>
      <c r="BI2060" s="74"/>
      <c r="BJ2060" s="74"/>
      <c r="BK2060" s="74"/>
    </row>
    <row r="2061" spans="34:63" x14ac:dyDescent="0.25">
      <c r="AH2061" s="69"/>
      <c r="AI2061" s="70"/>
      <c r="AJ2061" s="70"/>
      <c r="AK2061" s="71"/>
      <c r="AL2061" s="70"/>
      <c r="AM2061" s="72"/>
      <c r="AN2061" s="70"/>
      <c r="AO2061" s="70"/>
      <c r="AP2061" s="73"/>
      <c r="AQ2061" s="71"/>
      <c r="AR2061" s="71"/>
      <c r="AS2061" s="74"/>
      <c r="AT2061" s="74"/>
      <c r="AU2061" s="73"/>
      <c r="AV2061" s="74"/>
      <c r="AW2061" s="74"/>
      <c r="AX2061" s="74"/>
      <c r="AY2061" s="74"/>
      <c r="AZ2061" s="74"/>
      <c r="BA2061" s="73"/>
      <c r="BB2061" s="73"/>
      <c r="BC2061" s="73"/>
      <c r="BD2061" s="73"/>
      <c r="BE2061" s="73"/>
      <c r="BF2061" s="73"/>
      <c r="BG2061" s="73"/>
      <c r="BH2061" s="73"/>
      <c r="BI2061" s="74"/>
      <c r="BJ2061" s="74"/>
      <c r="BK2061" s="74"/>
    </row>
    <row r="2062" spans="34:63" x14ac:dyDescent="0.25">
      <c r="AH2062" s="69"/>
      <c r="AI2062" s="70"/>
      <c r="AJ2062" s="70"/>
      <c r="AK2062" s="71"/>
      <c r="AL2062" s="70"/>
      <c r="AM2062" s="72"/>
      <c r="AN2062" s="70"/>
      <c r="AO2062" s="70"/>
      <c r="AP2062" s="71"/>
      <c r="AQ2062" s="71"/>
      <c r="AR2062" s="71"/>
      <c r="AS2062" s="74"/>
      <c r="AT2062" s="74"/>
      <c r="AU2062" s="73"/>
      <c r="AV2062" s="74"/>
      <c r="AW2062" s="73"/>
      <c r="AX2062" s="73"/>
      <c r="AY2062" s="73"/>
      <c r="AZ2062" s="73"/>
      <c r="BA2062" s="73"/>
      <c r="BB2062" s="73"/>
      <c r="BC2062" s="73"/>
      <c r="BD2062" s="73"/>
      <c r="BE2062" s="73"/>
      <c r="BF2062" s="73"/>
      <c r="BG2062" s="73"/>
      <c r="BH2062" s="73"/>
      <c r="BI2062" s="73"/>
      <c r="BJ2062" s="74"/>
      <c r="BK2062" s="74"/>
    </row>
    <row r="2063" spans="34:63" x14ac:dyDescent="0.25">
      <c r="AH2063" s="69"/>
      <c r="AI2063" s="70"/>
      <c r="AJ2063" s="70"/>
      <c r="AK2063" s="71"/>
      <c r="AL2063" s="70"/>
      <c r="AM2063" s="72"/>
      <c r="AN2063" s="70"/>
      <c r="AO2063" s="70"/>
      <c r="AP2063" s="71"/>
      <c r="AQ2063" s="71"/>
      <c r="AR2063" s="71"/>
      <c r="AS2063" s="74"/>
      <c r="AT2063" s="74"/>
      <c r="AU2063" s="73"/>
      <c r="AV2063" s="74"/>
      <c r="AW2063" s="74"/>
      <c r="AX2063" s="74"/>
      <c r="AY2063" s="74"/>
      <c r="AZ2063" s="74"/>
      <c r="BA2063" s="73"/>
      <c r="BB2063" s="73"/>
      <c r="BC2063" s="73"/>
      <c r="BD2063" s="73"/>
      <c r="BE2063" s="73"/>
      <c r="BF2063" s="73"/>
      <c r="BG2063" s="73"/>
      <c r="BH2063" s="73"/>
      <c r="BI2063" s="74"/>
      <c r="BJ2063" s="74"/>
      <c r="BK2063" s="74"/>
    </row>
    <row r="2064" spans="34:63" x14ac:dyDescent="0.25">
      <c r="AH2064" s="69"/>
      <c r="AI2064" s="70"/>
      <c r="AJ2064" s="70"/>
      <c r="AK2064" s="71"/>
      <c r="AL2064" s="70"/>
      <c r="AM2064" s="72"/>
      <c r="AN2064" s="70"/>
      <c r="AO2064" s="70"/>
      <c r="AP2064" s="71"/>
      <c r="AQ2064" s="73"/>
      <c r="AR2064" s="71"/>
      <c r="AS2064" s="74"/>
      <c r="AT2064" s="74"/>
      <c r="AU2064" s="73"/>
      <c r="AV2064" s="74"/>
      <c r="AW2064" s="73"/>
      <c r="AX2064" s="73"/>
      <c r="AY2064" s="73"/>
      <c r="AZ2064" s="73"/>
      <c r="BA2064" s="73"/>
      <c r="BB2064" s="73"/>
      <c r="BC2064" s="73"/>
      <c r="BD2064" s="73"/>
      <c r="BE2064" s="73"/>
      <c r="BF2064" s="73"/>
      <c r="BG2064" s="73"/>
      <c r="BH2064" s="73"/>
      <c r="BI2064" s="73"/>
      <c r="BJ2064" s="74"/>
      <c r="BK2064" s="74"/>
    </row>
    <row r="2065" spans="34:63" x14ac:dyDescent="0.25">
      <c r="AH2065" s="69"/>
      <c r="AI2065" s="70"/>
      <c r="AJ2065" s="70"/>
      <c r="AK2065" s="71"/>
      <c r="AL2065" s="70"/>
      <c r="AM2065" s="72"/>
      <c r="AN2065" s="70"/>
      <c r="AO2065" s="70"/>
      <c r="AP2065" s="71"/>
      <c r="AQ2065" s="73"/>
      <c r="AR2065" s="71"/>
      <c r="AS2065" s="74"/>
      <c r="AT2065" s="74"/>
      <c r="AU2065" s="73"/>
      <c r="AV2065" s="74"/>
      <c r="AW2065" s="73"/>
      <c r="AX2065" s="73"/>
      <c r="AY2065" s="73"/>
      <c r="AZ2065" s="73"/>
      <c r="BA2065" s="73"/>
      <c r="BB2065" s="73"/>
      <c r="BC2065" s="73"/>
      <c r="BD2065" s="73"/>
      <c r="BE2065" s="73"/>
      <c r="BF2065" s="73"/>
      <c r="BG2065" s="73"/>
      <c r="BH2065" s="73"/>
      <c r="BI2065" s="73"/>
      <c r="BJ2065" s="74"/>
      <c r="BK2065" s="74"/>
    </row>
    <row r="2066" spans="34:63" x14ac:dyDescent="0.25">
      <c r="AH2066" s="69"/>
      <c r="AI2066" s="70"/>
      <c r="AJ2066" s="70"/>
      <c r="AK2066" s="71"/>
      <c r="AL2066" s="70"/>
      <c r="AM2066" s="72"/>
      <c r="AN2066" s="70"/>
      <c r="AO2066" s="70"/>
      <c r="AP2066" s="73"/>
      <c r="AQ2066" s="73"/>
      <c r="AR2066" s="71"/>
      <c r="AS2066" s="73"/>
      <c r="AT2066" s="74"/>
      <c r="AU2066" s="73"/>
      <c r="AV2066" s="74"/>
      <c r="AW2066" s="73"/>
      <c r="AX2066" s="73"/>
      <c r="AY2066" s="73"/>
      <c r="AZ2066" s="73"/>
      <c r="BA2066" s="73"/>
      <c r="BB2066" s="73"/>
      <c r="BC2066" s="73"/>
      <c r="BD2066" s="73"/>
      <c r="BE2066" s="73"/>
      <c r="BF2066" s="73"/>
      <c r="BG2066" s="73"/>
      <c r="BH2066" s="73"/>
      <c r="BI2066" s="73"/>
      <c r="BJ2066" s="74"/>
      <c r="BK2066" s="73"/>
    </row>
    <row r="2067" spans="34:63" x14ac:dyDescent="0.25">
      <c r="AH2067" s="69"/>
      <c r="AI2067" s="70"/>
      <c r="AJ2067" s="70"/>
      <c r="AK2067" s="71"/>
      <c r="AL2067" s="70"/>
      <c r="AM2067" s="72"/>
      <c r="AN2067" s="70"/>
      <c r="AO2067" s="70"/>
      <c r="AP2067" s="71"/>
      <c r="AQ2067" s="71"/>
      <c r="AR2067" s="71"/>
      <c r="AS2067" s="74"/>
      <c r="AT2067" s="74"/>
      <c r="AU2067" s="73"/>
      <c r="AV2067" s="74"/>
      <c r="AW2067" s="74"/>
      <c r="AX2067" s="74"/>
      <c r="AY2067" s="74"/>
      <c r="AZ2067" s="74"/>
      <c r="BA2067" s="73"/>
      <c r="BB2067" s="73"/>
      <c r="BC2067" s="73"/>
      <c r="BD2067" s="73"/>
      <c r="BE2067" s="73"/>
      <c r="BF2067" s="73"/>
      <c r="BG2067" s="73"/>
      <c r="BH2067" s="73"/>
      <c r="BI2067" s="74"/>
      <c r="BJ2067" s="74"/>
      <c r="BK2067" s="74"/>
    </row>
    <row r="2068" spans="34:63" x14ac:dyDescent="0.25">
      <c r="AH2068" s="69"/>
      <c r="AI2068" s="70"/>
      <c r="AJ2068" s="70"/>
      <c r="AK2068" s="71"/>
      <c r="AL2068" s="70"/>
      <c r="AM2068" s="72"/>
      <c r="AN2068" s="70"/>
      <c r="AO2068" s="70"/>
      <c r="AP2068" s="71"/>
      <c r="AQ2068" s="73"/>
      <c r="AR2068" s="71"/>
      <c r="AS2068" s="74"/>
      <c r="AT2068" s="74"/>
      <c r="AU2068" s="73"/>
      <c r="AV2068" s="74"/>
      <c r="AW2068" s="73"/>
      <c r="AX2068" s="73"/>
      <c r="AY2068" s="73"/>
      <c r="AZ2068" s="73"/>
      <c r="BA2068" s="73"/>
      <c r="BB2068" s="73"/>
      <c r="BC2068" s="73"/>
      <c r="BD2068" s="73"/>
      <c r="BE2068" s="73"/>
      <c r="BF2068" s="73"/>
      <c r="BG2068" s="73"/>
      <c r="BH2068" s="73"/>
      <c r="BI2068" s="73"/>
      <c r="BJ2068" s="74"/>
      <c r="BK2068" s="74"/>
    </row>
    <row r="2069" spans="34:63" x14ac:dyDescent="0.25">
      <c r="AH2069" s="69"/>
      <c r="AI2069" s="70"/>
      <c r="AJ2069" s="70"/>
      <c r="AK2069" s="71"/>
      <c r="AL2069" s="70"/>
      <c r="AM2069" s="72"/>
      <c r="AN2069" s="70"/>
      <c r="AO2069" s="70"/>
      <c r="AP2069" s="71"/>
      <c r="AQ2069" s="73"/>
      <c r="AR2069" s="71"/>
      <c r="AS2069" s="74"/>
      <c r="AT2069" s="74"/>
      <c r="AU2069" s="73"/>
      <c r="AV2069" s="74"/>
      <c r="AW2069" s="73"/>
      <c r="AX2069" s="73"/>
      <c r="AY2069" s="73"/>
      <c r="AZ2069" s="73"/>
      <c r="BA2069" s="73"/>
      <c r="BB2069" s="73"/>
      <c r="BC2069" s="73"/>
      <c r="BD2069" s="73"/>
      <c r="BE2069" s="73"/>
      <c r="BF2069" s="73"/>
      <c r="BG2069" s="73"/>
      <c r="BH2069" s="73"/>
      <c r="BI2069" s="73"/>
      <c r="BJ2069" s="74"/>
      <c r="BK2069" s="74"/>
    </row>
    <row r="2070" spans="34:63" x14ac:dyDescent="0.25">
      <c r="AH2070" s="69"/>
      <c r="AI2070" s="70"/>
      <c r="AJ2070" s="70"/>
      <c r="AK2070" s="71"/>
      <c r="AL2070" s="70"/>
      <c r="AM2070" s="72"/>
      <c r="AN2070" s="70"/>
      <c r="AO2070" s="70"/>
      <c r="AP2070" s="71"/>
      <c r="AQ2070" s="71"/>
      <c r="AR2070" s="71"/>
      <c r="AS2070" s="74"/>
      <c r="AT2070" s="74"/>
      <c r="AU2070" s="73"/>
      <c r="AV2070" s="74"/>
      <c r="AW2070" s="74"/>
      <c r="AX2070" s="74"/>
      <c r="AY2070" s="74"/>
      <c r="AZ2070" s="74"/>
      <c r="BA2070" s="73"/>
      <c r="BB2070" s="73"/>
      <c r="BC2070" s="73"/>
      <c r="BD2070" s="73"/>
      <c r="BE2070" s="73"/>
      <c r="BF2070" s="73"/>
      <c r="BG2070" s="73"/>
      <c r="BH2070" s="73"/>
      <c r="BI2070" s="74"/>
      <c r="BJ2070" s="74"/>
      <c r="BK2070" s="74"/>
    </row>
    <row r="2071" spans="34:63" x14ac:dyDescent="0.25">
      <c r="AH2071" s="69"/>
      <c r="AI2071" s="70"/>
      <c r="AJ2071" s="70"/>
      <c r="AK2071" s="71"/>
      <c r="AL2071" s="70"/>
      <c r="AM2071" s="72"/>
      <c r="AN2071" s="70"/>
      <c r="AO2071" s="70"/>
      <c r="AP2071" s="73"/>
      <c r="AQ2071" s="71"/>
      <c r="AR2071" s="71"/>
      <c r="AS2071" s="74"/>
      <c r="AT2071" s="74"/>
      <c r="AU2071" s="73"/>
      <c r="AV2071" s="74"/>
      <c r="AW2071" s="74"/>
      <c r="AX2071" s="74"/>
      <c r="AY2071" s="74"/>
      <c r="AZ2071" s="74"/>
      <c r="BA2071" s="73"/>
      <c r="BB2071" s="73"/>
      <c r="BC2071" s="73"/>
      <c r="BD2071" s="73"/>
      <c r="BE2071" s="73"/>
      <c r="BF2071" s="73"/>
      <c r="BG2071" s="73"/>
      <c r="BH2071" s="73"/>
      <c r="BI2071" s="74"/>
      <c r="BJ2071" s="74"/>
      <c r="BK2071" s="74"/>
    </row>
    <row r="2072" spans="34:63" x14ac:dyDescent="0.25">
      <c r="AH2072" s="69"/>
      <c r="AI2072" s="70"/>
      <c r="AJ2072" s="70"/>
      <c r="AK2072" s="71"/>
      <c r="AL2072" s="70"/>
      <c r="AM2072" s="72"/>
      <c r="AN2072" s="70"/>
      <c r="AO2072" s="70"/>
      <c r="AP2072" s="71"/>
      <c r="AQ2072" s="71"/>
      <c r="AR2072" s="71"/>
      <c r="AS2072" s="74"/>
      <c r="AT2072" s="74"/>
      <c r="AU2072" s="73"/>
      <c r="AV2072" s="74"/>
      <c r="AW2072" s="73"/>
      <c r="AX2072" s="73"/>
      <c r="AY2072" s="73"/>
      <c r="AZ2072" s="73"/>
      <c r="BA2072" s="73"/>
      <c r="BB2072" s="73"/>
      <c r="BC2072" s="73"/>
      <c r="BD2072" s="73"/>
      <c r="BE2072" s="73"/>
      <c r="BF2072" s="73"/>
      <c r="BG2072" s="73"/>
      <c r="BH2072" s="73"/>
      <c r="BI2072" s="73"/>
      <c r="BJ2072" s="74"/>
      <c r="BK2072" s="74"/>
    </row>
    <row r="2073" spans="34:63" x14ac:dyDescent="0.25">
      <c r="AH2073" s="69"/>
      <c r="AI2073" s="70"/>
      <c r="AJ2073" s="70"/>
      <c r="AK2073" s="71"/>
      <c r="AL2073" s="70"/>
      <c r="AM2073" s="72"/>
      <c r="AN2073" s="70"/>
      <c r="AO2073" s="70"/>
      <c r="AP2073" s="71"/>
      <c r="AQ2073" s="71"/>
      <c r="AR2073" s="71"/>
      <c r="AS2073" s="74"/>
      <c r="AT2073" s="74"/>
      <c r="AU2073" s="73"/>
      <c r="AV2073" s="74"/>
      <c r="AW2073" s="74"/>
      <c r="AX2073" s="74"/>
      <c r="AY2073" s="74"/>
      <c r="AZ2073" s="74"/>
      <c r="BA2073" s="73"/>
      <c r="BB2073" s="73"/>
      <c r="BC2073" s="73"/>
      <c r="BD2073" s="73"/>
      <c r="BE2073" s="73"/>
      <c r="BF2073" s="73"/>
      <c r="BG2073" s="73"/>
      <c r="BH2073" s="73"/>
      <c r="BI2073" s="74"/>
      <c r="BJ2073" s="74"/>
      <c r="BK2073" s="74"/>
    </row>
    <row r="2074" spans="34:63" x14ac:dyDescent="0.25">
      <c r="AH2074" s="69"/>
      <c r="AI2074" s="70"/>
      <c r="AJ2074" s="70"/>
      <c r="AK2074" s="71"/>
      <c r="AL2074" s="70"/>
      <c r="AM2074" s="72"/>
      <c r="AN2074" s="70"/>
      <c r="AO2074" s="70"/>
      <c r="AP2074" s="71"/>
      <c r="AQ2074" s="71"/>
      <c r="AR2074" s="71"/>
      <c r="AS2074" s="74"/>
      <c r="AT2074" s="74"/>
      <c r="AU2074" s="73"/>
      <c r="AV2074" s="74"/>
      <c r="AW2074" s="74"/>
      <c r="AX2074" s="74"/>
      <c r="AY2074" s="74"/>
      <c r="AZ2074" s="74"/>
      <c r="BA2074" s="73"/>
      <c r="BB2074" s="73"/>
      <c r="BC2074" s="73"/>
      <c r="BD2074" s="73"/>
      <c r="BE2074" s="73"/>
      <c r="BF2074" s="73"/>
      <c r="BG2074" s="73"/>
      <c r="BH2074" s="73"/>
      <c r="BI2074" s="74"/>
      <c r="BJ2074" s="74"/>
      <c r="BK2074" s="74"/>
    </row>
    <row r="2075" spans="34:63" x14ac:dyDescent="0.25">
      <c r="AH2075" s="69"/>
      <c r="AI2075" s="70"/>
      <c r="AJ2075" s="70"/>
      <c r="AK2075" s="71"/>
      <c r="AL2075" s="70"/>
      <c r="AM2075" s="72"/>
      <c r="AN2075" s="70"/>
      <c r="AO2075" s="70"/>
      <c r="AP2075" s="71"/>
      <c r="AQ2075" s="71"/>
      <c r="AR2075" s="71"/>
      <c r="AS2075" s="74"/>
      <c r="AT2075" s="74"/>
      <c r="AU2075" s="73"/>
      <c r="AV2075" s="74"/>
      <c r="AW2075" s="74"/>
      <c r="AX2075" s="74"/>
      <c r="AY2075" s="74"/>
      <c r="AZ2075" s="74"/>
      <c r="BA2075" s="73"/>
      <c r="BB2075" s="73"/>
      <c r="BC2075" s="73"/>
      <c r="BD2075" s="73"/>
      <c r="BE2075" s="73"/>
      <c r="BF2075" s="73"/>
      <c r="BG2075" s="73"/>
      <c r="BH2075" s="73"/>
      <c r="BI2075" s="74"/>
      <c r="BJ2075" s="74"/>
      <c r="BK2075" s="74"/>
    </row>
    <row r="2076" spans="34:63" x14ac:dyDescent="0.25">
      <c r="AH2076" s="69"/>
      <c r="AI2076" s="70"/>
      <c r="AJ2076" s="70"/>
      <c r="AK2076" s="71"/>
      <c r="AL2076" s="70"/>
      <c r="AM2076" s="72"/>
      <c r="AN2076" s="70"/>
      <c r="AO2076" s="70"/>
      <c r="AP2076" s="71"/>
      <c r="AQ2076" s="71"/>
      <c r="AR2076" s="71"/>
      <c r="AS2076" s="74"/>
      <c r="AT2076" s="74"/>
      <c r="AU2076" s="73"/>
      <c r="AV2076" s="74"/>
      <c r="AW2076" s="74"/>
      <c r="AX2076" s="74"/>
      <c r="AY2076" s="74"/>
      <c r="AZ2076" s="74"/>
      <c r="BA2076" s="73"/>
      <c r="BB2076" s="73"/>
      <c r="BC2076" s="73"/>
      <c r="BD2076" s="73"/>
      <c r="BE2076" s="73"/>
      <c r="BF2076" s="73"/>
      <c r="BG2076" s="73"/>
      <c r="BH2076" s="73"/>
      <c r="BI2076" s="74"/>
      <c r="BJ2076" s="74"/>
      <c r="BK2076" s="74"/>
    </row>
    <row r="2077" spans="34:63" x14ac:dyDescent="0.25">
      <c r="AH2077" s="69"/>
      <c r="AI2077" s="70"/>
      <c r="AJ2077" s="70"/>
      <c r="AK2077" s="71"/>
      <c r="AL2077" s="70"/>
      <c r="AM2077" s="72"/>
      <c r="AN2077" s="70"/>
      <c r="AO2077" s="70"/>
      <c r="AP2077" s="73"/>
      <c r="AQ2077" s="71"/>
      <c r="AR2077" s="71"/>
      <c r="AS2077" s="74"/>
      <c r="AT2077" s="74"/>
      <c r="AU2077" s="73"/>
      <c r="AV2077" s="74"/>
      <c r="AW2077" s="74"/>
      <c r="AX2077" s="74"/>
      <c r="AY2077" s="74"/>
      <c r="AZ2077" s="74"/>
      <c r="BA2077" s="73"/>
      <c r="BB2077" s="73"/>
      <c r="BC2077" s="73"/>
      <c r="BD2077" s="73"/>
      <c r="BE2077" s="73"/>
      <c r="BF2077" s="73"/>
      <c r="BG2077" s="73"/>
      <c r="BH2077" s="73"/>
      <c r="BI2077" s="74"/>
      <c r="BJ2077" s="74"/>
      <c r="BK2077" s="74"/>
    </row>
    <row r="2078" spans="34:63" x14ac:dyDescent="0.25">
      <c r="AH2078" s="69"/>
      <c r="AI2078" s="70"/>
      <c r="AJ2078" s="70"/>
      <c r="AK2078" s="71"/>
      <c r="AL2078" s="70"/>
      <c r="AM2078" s="72"/>
      <c r="AN2078" s="70"/>
      <c r="AO2078" s="70"/>
      <c r="AP2078" s="73"/>
      <c r="AQ2078" s="73"/>
      <c r="AR2078" s="71"/>
      <c r="AS2078" s="73"/>
      <c r="AT2078" s="74"/>
      <c r="AU2078" s="73"/>
      <c r="AV2078" s="74"/>
      <c r="AW2078" s="74"/>
      <c r="AX2078" s="74"/>
      <c r="AY2078" s="74"/>
      <c r="AZ2078" s="73"/>
      <c r="BA2078" s="73"/>
      <c r="BB2078" s="73"/>
      <c r="BC2078" s="73"/>
      <c r="BD2078" s="73"/>
      <c r="BE2078" s="73"/>
      <c r="BF2078" s="73"/>
      <c r="BG2078" s="73"/>
      <c r="BH2078" s="73"/>
      <c r="BI2078" s="74"/>
      <c r="BJ2078" s="74"/>
      <c r="BK2078" s="73"/>
    </row>
    <row r="2079" spans="34:63" x14ac:dyDescent="0.25">
      <c r="AH2079" s="69"/>
      <c r="AI2079" s="70"/>
      <c r="AJ2079" s="70"/>
      <c r="AK2079" s="71"/>
      <c r="AL2079" s="70"/>
      <c r="AM2079" s="72"/>
      <c r="AN2079" s="70"/>
      <c r="AO2079" s="70"/>
      <c r="AP2079" s="73"/>
      <c r="AQ2079" s="71"/>
      <c r="AR2079" s="71"/>
      <c r="AS2079" s="74"/>
      <c r="AT2079" s="74"/>
      <c r="AU2079" s="73"/>
      <c r="AV2079" s="74"/>
      <c r="AW2079" s="74"/>
      <c r="AX2079" s="74"/>
      <c r="AY2079" s="74"/>
      <c r="AZ2079" s="74"/>
      <c r="BA2079" s="73"/>
      <c r="BB2079" s="73"/>
      <c r="BC2079" s="73"/>
      <c r="BD2079" s="73"/>
      <c r="BE2079" s="73"/>
      <c r="BF2079" s="73"/>
      <c r="BG2079" s="73"/>
      <c r="BH2079" s="73"/>
      <c r="BI2079" s="74"/>
      <c r="BJ2079" s="74"/>
      <c r="BK2079" s="74"/>
    </row>
    <row r="2080" spans="34:63" x14ac:dyDescent="0.25">
      <c r="AH2080" s="69"/>
      <c r="AI2080" s="70"/>
      <c r="AJ2080" s="70"/>
      <c r="AK2080" s="71"/>
      <c r="AL2080" s="70"/>
      <c r="AM2080" s="72"/>
      <c r="AN2080" s="70"/>
      <c r="AO2080" s="70"/>
      <c r="AP2080" s="73"/>
      <c r="AQ2080" s="73"/>
      <c r="AR2080" s="71"/>
      <c r="AS2080" s="73"/>
      <c r="AT2080" s="74"/>
      <c r="AU2080" s="73"/>
      <c r="AV2080" s="74"/>
      <c r="AW2080" s="73"/>
      <c r="AX2080" s="73"/>
      <c r="AY2080" s="73"/>
      <c r="AZ2080" s="73"/>
      <c r="BA2080" s="73"/>
      <c r="BB2080" s="73"/>
      <c r="BC2080" s="73"/>
      <c r="BD2080" s="73"/>
      <c r="BE2080" s="73"/>
      <c r="BF2080" s="73"/>
      <c r="BG2080" s="73"/>
      <c r="BH2080" s="73"/>
      <c r="BI2080" s="73"/>
      <c r="BJ2080" s="74"/>
      <c r="BK2080" s="73"/>
    </row>
    <row r="2081" spans="34:63" x14ac:dyDescent="0.25">
      <c r="AH2081" s="69"/>
      <c r="AI2081" s="70"/>
      <c r="AJ2081" s="70"/>
      <c r="AK2081" s="71"/>
      <c r="AL2081" s="70"/>
      <c r="AM2081" s="72"/>
      <c r="AN2081" s="70"/>
      <c r="AO2081" s="70"/>
      <c r="AP2081" s="71"/>
      <c r="AQ2081" s="71"/>
      <c r="AR2081" s="71"/>
      <c r="AS2081" s="74"/>
      <c r="AT2081" s="74"/>
      <c r="AU2081" s="73"/>
      <c r="AV2081" s="74"/>
      <c r="AW2081" s="74"/>
      <c r="AX2081" s="74"/>
      <c r="AY2081" s="74"/>
      <c r="AZ2081" s="74"/>
      <c r="BA2081" s="73"/>
      <c r="BB2081" s="73"/>
      <c r="BC2081" s="73"/>
      <c r="BD2081" s="73"/>
      <c r="BE2081" s="73"/>
      <c r="BF2081" s="73"/>
      <c r="BG2081" s="73"/>
      <c r="BH2081" s="73"/>
      <c r="BI2081" s="74"/>
      <c r="BJ2081" s="74"/>
      <c r="BK2081" s="74"/>
    </row>
    <row r="2082" spans="34:63" x14ac:dyDescent="0.25">
      <c r="AH2082" s="69"/>
      <c r="AI2082" s="70"/>
      <c r="AJ2082" s="70"/>
      <c r="AK2082" s="71"/>
      <c r="AL2082" s="70"/>
      <c r="AM2082" s="72"/>
      <c r="AN2082" s="70"/>
      <c r="AO2082" s="70"/>
      <c r="AP2082" s="73"/>
      <c r="AQ2082" s="73"/>
      <c r="AR2082" s="71"/>
      <c r="AS2082" s="73"/>
      <c r="AT2082" s="74"/>
      <c r="AU2082" s="73"/>
      <c r="AV2082" s="74"/>
      <c r="AW2082" s="73"/>
      <c r="AX2082" s="73"/>
      <c r="AY2082" s="73"/>
      <c r="AZ2082" s="73"/>
      <c r="BA2082" s="73"/>
      <c r="BB2082" s="73"/>
      <c r="BC2082" s="73"/>
      <c r="BD2082" s="73"/>
      <c r="BE2082" s="73"/>
      <c r="BF2082" s="73"/>
      <c r="BG2082" s="73"/>
      <c r="BH2082" s="73"/>
      <c r="BI2082" s="73"/>
      <c r="BJ2082" s="74"/>
      <c r="BK2082" s="73"/>
    </row>
    <row r="2083" spans="34:63" x14ac:dyDescent="0.25">
      <c r="AH2083" s="69"/>
      <c r="AI2083" s="70"/>
      <c r="AJ2083" s="70"/>
      <c r="AK2083" s="71"/>
      <c r="AL2083" s="70"/>
      <c r="AM2083" s="72"/>
      <c r="AN2083" s="70"/>
      <c r="AO2083" s="70"/>
      <c r="AP2083" s="73"/>
      <c r="AQ2083" s="71"/>
      <c r="AR2083" s="71"/>
      <c r="AS2083" s="74"/>
      <c r="AT2083" s="74"/>
      <c r="AU2083" s="73"/>
      <c r="AV2083" s="74"/>
      <c r="AW2083" s="73"/>
      <c r="AX2083" s="73"/>
      <c r="AY2083" s="73"/>
      <c r="AZ2083" s="73"/>
      <c r="BA2083" s="73"/>
      <c r="BB2083" s="73"/>
      <c r="BC2083" s="73"/>
      <c r="BD2083" s="73"/>
      <c r="BE2083" s="73"/>
      <c r="BF2083" s="73"/>
      <c r="BG2083" s="73"/>
      <c r="BH2083" s="73"/>
      <c r="BI2083" s="73"/>
      <c r="BJ2083" s="74"/>
      <c r="BK2083" s="74"/>
    </row>
    <row r="2084" spans="34:63" x14ac:dyDescent="0.25">
      <c r="AH2084" s="69"/>
      <c r="AI2084" s="70"/>
      <c r="AJ2084" s="70"/>
      <c r="AK2084" s="71"/>
      <c r="AL2084" s="70"/>
      <c r="AM2084" s="72"/>
      <c r="AN2084" s="70"/>
      <c r="AO2084" s="70"/>
      <c r="AP2084" s="71"/>
      <c r="AQ2084" s="71"/>
      <c r="AR2084" s="71"/>
      <c r="AS2084" s="74"/>
      <c r="AT2084" s="74"/>
      <c r="AU2084" s="73"/>
      <c r="AV2084" s="74"/>
      <c r="AW2084" s="73"/>
      <c r="AX2084" s="73"/>
      <c r="AY2084" s="73"/>
      <c r="AZ2084" s="73"/>
      <c r="BA2084" s="73"/>
      <c r="BB2084" s="73"/>
      <c r="BC2084" s="73"/>
      <c r="BD2084" s="73"/>
      <c r="BE2084" s="73"/>
      <c r="BF2084" s="73"/>
      <c r="BG2084" s="73"/>
      <c r="BH2084" s="73"/>
      <c r="BI2084" s="73"/>
      <c r="BJ2084" s="74"/>
      <c r="BK2084" s="74"/>
    </row>
    <row r="2085" spans="34:63" x14ac:dyDescent="0.25">
      <c r="AH2085" s="69"/>
      <c r="AI2085" s="70"/>
      <c r="AJ2085" s="70"/>
      <c r="AK2085" s="71"/>
      <c r="AL2085" s="70"/>
      <c r="AM2085" s="72"/>
      <c r="AN2085" s="70"/>
      <c r="AO2085" s="70"/>
      <c r="AP2085" s="71"/>
      <c r="AQ2085" s="71"/>
      <c r="AR2085" s="71"/>
      <c r="AS2085" s="74"/>
      <c r="AT2085" s="74"/>
      <c r="AU2085" s="73"/>
      <c r="AV2085" s="74"/>
      <c r="AW2085" s="73"/>
      <c r="AX2085" s="73"/>
      <c r="AY2085" s="73"/>
      <c r="AZ2085" s="73"/>
      <c r="BA2085" s="73"/>
      <c r="BB2085" s="73"/>
      <c r="BC2085" s="73"/>
      <c r="BD2085" s="73"/>
      <c r="BE2085" s="73"/>
      <c r="BF2085" s="73"/>
      <c r="BG2085" s="73"/>
      <c r="BH2085" s="73"/>
      <c r="BI2085" s="73"/>
      <c r="BJ2085" s="74"/>
      <c r="BK2085" s="74"/>
    </row>
    <row r="2086" spans="34:63" x14ac:dyDescent="0.25">
      <c r="AH2086" s="69"/>
      <c r="AI2086" s="70"/>
      <c r="AJ2086" s="70"/>
      <c r="AK2086" s="71"/>
      <c r="AL2086" s="70"/>
      <c r="AM2086" s="72"/>
      <c r="AN2086" s="70"/>
      <c r="AO2086" s="70"/>
      <c r="AP2086" s="71"/>
      <c r="AQ2086" s="71"/>
      <c r="AR2086" s="71"/>
      <c r="AS2086" s="74"/>
      <c r="AT2086" s="74"/>
      <c r="AU2086" s="73"/>
      <c r="AV2086" s="74"/>
      <c r="AW2086" s="73"/>
      <c r="AX2086" s="73"/>
      <c r="AY2086" s="73"/>
      <c r="AZ2086" s="73"/>
      <c r="BA2086" s="73"/>
      <c r="BB2086" s="73"/>
      <c r="BC2086" s="73"/>
      <c r="BD2086" s="73"/>
      <c r="BE2086" s="73"/>
      <c r="BF2086" s="73"/>
      <c r="BG2086" s="73"/>
      <c r="BH2086" s="73"/>
      <c r="BI2086" s="73"/>
      <c r="BJ2086" s="74"/>
      <c r="BK2086" s="74"/>
    </row>
    <row r="2087" spans="34:63" x14ac:dyDescent="0.25">
      <c r="AH2087" s="78"/>
      <c r="AI2087" s="79"/>
      <c r="AJ2087" s="79"/>
      <c r="AK2087" s="80"/>
      <c r="AL2087" s="79"/>
      <c r="AM2087" s="81"/>
      <c r="AN2087" s="79"/>
      <c r="AO2087" s="79"/>
      <c r="AP2087" s="82"/>
      <c r="AQ2087" s="82"/>
      <c r="AR2087" s="80"/>
      <c r="AS2087" s="82"/>
      <c r="AT2087" s="83"/>
      <c r="AU2087" s="82"/>
      <c r="AV2087" s="83"/>
      <c r="AW2087" s="82"/>
      <c r="AX2087" s="82"/>
      <c r="AY2087" s="82"/>
      <c r="AZ2087" s="82"/>
      <c r="BA2087" s="82"/>
      <c r="BB2087" s="82"/>
      <c r="BC2087" s="82"/>
      <c r="BD2087" s="82"/>
      <c r="BE2087" s="82"/>
      <c r="BF2087" s="82"/>
      <c r="BG2087" s="82"/>
      <c r="BH2087" s="82"/>
      <c r="BI2087" s="83"/>
      <c r="BJ2087" s="83"/>
      <c r="BK2087" s="82"/>
    </row>
    <row r="2088" spans="34:63" x14ac:dyDescent="0.25">
      <c r="AH2088" s="78"/>
      <c r="AI2088" s="79"/>
      <c r="AJ2088" s="79"/>
      <c r="AK2088" s="80"/>
      <c r="AL2088" s="79"/>
      <c r="AM2088" s="81"/>
      <c r="AN2088" s="79"/>
      <c r="AO2088" s="79"/>
      <c r="AP2088" s="82"/>
      <c r="AQ2088" s="82"/>
      <c r="AR2088" s="80"/>
      <c r="AS2088" s="82"/>
      <c r="AT2088" s="83"/>
      <c r="AU2088" s="82"/>
      <c r="AV2088" s="83"/>
      <c r="AW2088" s="82"/>
      <c r="AX2088" s="82"/>
      <c r="AY2088" s="82"/>
      <c r="AZ2088" s="82"/>
      <c r="BA2088" s="82"/>
      <c r="BB2088" s="82"/>
      <c r="BC2088" s="82"/>
      <c r="BD2088" s="82"/>
      <c r="BE2088" s="82"/>
      <c r="BF2088" s="82"/>
      <c r="BG2088" s="82"/>
      <c r="BH2088" s="82"/>
      <c r="BI2088" s="83"/>
      <c r="BJ2088" s="83"/>
      <c r="BK2088" s="82"/>
    </row>
    <row r="2089" spans="34:63" x14ac:dyDescent="0.25">
      <c r="AH2089" s="78"/>
      <c r="AI2089" s="79"/>
      <c r="AJ2089" s="79"/>
      <c r="AK2089" s="80"/>
      <c r="AL2089" s="79"/>
      <c r="AM2089" s="81"/>
      <c r="AN2089" s="79"/>
      <c r="AO2089" s="79"/>
      <c r="AP2089" s="82"/>
      <c r="AQ2089" s="82"/>
      <c r="AR2089" s="80"/>
      <c r="AS2089" s="82"/>
      <c r="AT2089" s="83"/>
      <c r="AU2089" s="82"/>
      <c r="AV2089" s="83"/>
      <c r="AW2089" s="82"/>
      <c r="AX2089" s="82"/>
      <c r="AY2089" s="82"/>
      <c r="AZ2089" s="82"/>
      <c r="BA2089" s="82"/>
      <c r="BB2089" s="82"/>
      <c r="BC2089" s="82"/>
      <c r="BD2089" s="82"/>
      <c r="BE2089" s="82"/>
      <c r="BF2089" s="82"/>
      <c r="BG2089" s="82"/>
      <c r="BH2089" s="82"/>
      <c r="BI2089" s="83"/>
      <c r="BJ2089" s="83"/>
      <c r="BK2089" s="82"/>
    </row>
    <row r="2090" spans="34:63" x14ac:dyDescent="0.25">
      <c r="AH2090" s="78"/>
      <c r="AI2090" s="79"/>
      <c r="AJ2090" s="79"/>
      <c r="AK2090" s="80"/>
      <c r="AL2090" s="79"/>
      <c r="AM2090" s="81"/>
      <c r="AN2090" s="79"/>
      <c r="AO2090" s="79"/>
      <c r="AP2090" s="82"/>
      <c r="AQ2090" s="82"/>
      <c r="AR2090" s="80"/>
      <c r="AS2090" s="82"/>
      <c r="AT2090" s="83"/>
      <c r="AU2090" s="82"/>
      <c r="AV2090" s="83"/>
      <c r="AW2090" s="82"/>
      <c r="AX2090" s="82"/>
      <c r="AY2090" s="82"/>
      <c r="AZ2090" s="82"/>
      <c r="BA2090" s="82"/>
      <c r="BB2090" s="82"/>
      <c r="BC2090" s="82"/>
      <c r="BD2090" s="82"/>
      <c r="BE2090" s="82"/>
      <c r="BF2090" s="82"/>
      <c r="BG2090" s="82"/>
      <c r="BH2090" s="82"/>
      <c r="BI2090" s="83"/>
      <c r="BJ2090" s="83"/>
      <c r="BK2090" s="82"/>
    </row>
    <row r="2091" spans="34:63" x14ac:dyDescent="0.25">
      <c r="AH2091" s="78"/>
      <c r="AI2091" s="79"/>
      <c r="AJ2091" s="79"/>
      <c r="AK2091" s="80"/>
      <c r="AL2091" s="79"/>
      <c r="AM2091" s="81"/>
      <c r="AN2091" s="79"/>
      <c r="AO2091" s="79"/>
      <c r="AP2091" s="82"/>
      <c r="AQ2091" s="82"/>
      <c r="AR2091" s="80"/>
      <c r="AS2091" s="82"/>
      <c r="AT2091" s="83"/>
      <c r="AU2091" s="82"/>
      <c r="AV2091" s="83"/>
      <c r="AW2091" s="82"/>
      <c r="AX2091" s="82"/>
      <c r="AY2091" s="82"/>
      <c r="AZ2091" s="82"/>
      <c r="BA2091" s="82"/>
      <c r="BB2091" s="82"/>
      <c r="BC2091" s="82"/>
      <c r="BD2091" s="82"/>
      <c r="BE2091" s="82"/>
      <c r="BF2091" s="82"/>
      <c r="BG2091" s="82"/>
      <c r="BH2091" s="82"/>
      <c r="BI2091" s="83"/>
      <c r="BJ2091" s="83"/>
      <c r="BK2091" s="82"/>
    </row>
    <row r="2092" spans="34:63" x14ac:dyDescent="0.25">
      <c r="AH2092" s="78"/>
      <c r="AI2092" s="79"/>
      <c r="AJ2092" s="79"/>
      <c r="AK2092" s="80"/>
      <c r="AL2092" s="79"/>
      <c r="AM2092" s="81"/>
      <c r="AN2092" s="79"/>
      <c r="AO2092" s="79"/>
      <c r="AP2092" s="82"/>
      <c r="AQ2092" s="82"/>
      <c r="AR2092" s="80"/>
      <c r="AS2092" s="82"/>
      <c r="AT2092" s="83"/>
      <c r="AU2092" s="82"/>
      <c r="AV2092" s="83"/>
      <c r="AW2092" s="82"/>
      <c r="AX2092" s="82"/>
      <c r="AY2092" s="82"/>
      <c r="AZ2092" s="82"/>
      <c r="BA2092" s="82"/>
      <c r="BB2092" s="82"/>
      <c r="BC2092" s="82"/>
      <c r="BD2092" s="82"/>
      <c r="BE2092" s="82"/>
      <c r="BF2092" s="82"/>
      <c r="BG2092" s="82"/>
      <c r="BH2092" s="82"/>
      <c r="BI2092" s="83"/>
      <c r="BJ2092" s="83"/>
      <c r="BK2092" s="82"/>
    </row>
    <row r="2093" spans="34:63" x14ac:dyDescent="0.25">
      <c r="AH2093" s="78"/>
      <c r="AI2093" s="79"/>
      <c r="AJ2093" s="79"/>
      <c r="AK2093" s="80"/>
      <c r="AL2093" s="79"/>
      <c r="AM2093" s="81"/>
      <c r="AN2093" s="79"/>
      <c r="AO2093" s="79"/>
      <c r="AP2093" s="82"/>
      <c r="AQ2093" s="82"/>
      <c r="AR2093" s="80"/>
      <c r="AS2093" s="82"/>
      <c r="AT2093" s="83"/>
      <c r="AU2093" s="82"/>
      <c r="AV2093" s="83"/>
      <c r="AW2093" s="82"/>
      <c r="AX2093" s="82"/>
      <c r="AY2093" s="82"/>
      <c r="AZ2093" s="82"/>
      <c r="BA2093" s="82"/>
      <c r="BB2093" s="82"/>
      <c r="BC2093" s="82"/>
      <c r="BD2093" s="82"/>
      <c r="BE2093" s="82"/>
      <c r="BF2093" s="82"/>
      <c r="BG2093" s="82"/>
      <c r="BH2093" s="82"/>
      <c r="BI2093" s="83"/>
      <c r="BJ2093" s="83"/>
      <c r="BK2093" s="82"/>
    </row>
    <row r="2094" spans="34:63" x14ac:dyDescent="0.25">
      <c r="AH2094" s="78"/>
      <c r="AI2094" s="79"/>
      <c r="AJ2094" s="79"/>
      <c r="AK2094" s="80"/>
      <c r="AL2094" s="79"/>
      <c r="AM2094" s="81"/>
      <c r="AN2094" s="79"/>
      <c r="AO2094" s="79"/>
      <c r="AP2094" s="82"/>
      <c r="AQ2094" s="82"/>
      <c r="AR2094" s="80"/>
      <c r="AS2094" s="82"/>
      <c r="AT2094" s="83"/>
      <c r="AU2094" s="82"/>
      <c r="AV2094" s="83"/>
      <c r="AW2094" s="82"/>
      <c r="AX2094" s="82"/>
      <c r="AY2094" s="82"/>
      <c r="AZ2094" s="82"/>
      <c r="BA2094" s="82"/>
      <c r="BB2094" s="82"/>
      <c r="BC2094" s="82"/>
      <c r="BD2094" s="82"/>
      <c r="BE2094" s="82"/>
      <c r="BF2094" s="82"/>
      <c r="BG2094" s="82"/>
      <c r="BH2094" s="82"/>
      <c r="BI2094" s="83"/>
      <c r="BJ2094" s="83"/>
      <c r="BK2094" s="82"/>
    </row>
    <row r="2095" spans="34:63" x14ac:dyDescent="0.25">
      <c r="AH2095" s="78"/>
      <c r="AI2095" s="79"/>
      <c r="AJ2095" s="79"/>
      <c r="AK2095" s="80"/>
      <c r="AL2095" s="79"/>
      <c r="AM2095" s="81"/>
      <c r="AN2095" s="79"/>
      <c r="AO2095" s="79"/>
      <c r="AP2095" s="82"/>
      <c r="AQ2095" s="82"/>
      <c r="AR2095" s="80"/>
      <c r="AS2095" s="82"/>
      <c r="AT2095" s="83"/>
      <c r="AU2095" s="82"/>
      <c r="AV2095" s="83"/>
      <c r="AW2095" s="82"/>
      <c r="AX2095" s="82"/>
      <c r="AY2095" s="82"/>
      <c r="AZ2095" s="82"/>
      <c r="BA2095" s="82"/>
      <c r="BB2095" s="82"/>
      <c r="BC2095" s="82"/>
      <c r="BD2095" s="82"/>
      <c r="BE2095" s="82"/>
      <c r="BF2095" s="82"/>
      <c r="BG2095" s="82"/>
      <c r="BH2095" s="82"/>
      <c r="BI2095" s="83"/>
      <c r="BJ2095" s="83"/>
      <c r="BK2095" s="82"/>
    </row>
    <row r="2096" spans="34:63" x14ac:dyDescent="0.25">
      <c r="AH2096" s="78"/>
      <c r="AI2096" s="79"/>
      <c r="AJ2096" s="79"/>
      <c r="AK2096" s="80"/>
      <c r="AL2096" s="79"/>
      <c r="AM2096" s="81"/>
      <c r="AN2096" s="79"/>
      <c r="AO2096" s="79"/>
      <c r="AP2096" s="82"/>
      <c r="AQ2096" s="82"/>
      <c r="AR2096" s="80"/>
      <c r="AS2096" s="82"/>
      <c r="AT2096" s="83"/>
      <c r="AU2096" s="82"/>
      <c r="AV2096" s="83"/>
      <c r="AW2096" s="82"/>
      <c r="AX2096" s="82"/>
      <c r="AY2096" s="82"/>
      <c r="AZ2096" s="82"/>
      <c r="BA2096" s="82"/>
      <c r="BB2096" s="82"/>
      <c r="BC2096" s="82"/>
      <c r="BD2096" s="82"/>
      <c r="BE2096" s="82"/>
      <c r="BF2096" s="82"/>
      <c r="BG2096" s="82"/>
      <c r="BH2096" s="82"/>
      <c r="BI2096" s="83"/>
      <c r="BJ2096" s="83"/>
      <c r="BK2096" s="82"/>
    </row>
    <row r="2097" spans="34:63" x14ac:dyDescent="0.25">
      <c r="AH2097" s="78"/>
      <c r="AI2097" s="79"/>
      <c r="AJ2097" s="79"/>
      <c r="AK2097" s="80"/>
      <c r="AL2097" s="79"/>
      <c r="AM2097" s="81"/>
      <c r="AN2097" s="79"/>
      <c r="AO2097" s="79"/>
      <c r="AP2097" s="82"/>
      <c r="AQ2097" s="82"/>
      <c r="AR2097" s="80"/>
      <c r="AS2097" s="82"/>
      <c r="AT2097" s="83"/>
      <c r="AU2097" s="82"/>
      <c r="AV2097" s="83"/>
      <c r="AW2097" s="82"/>
      <c r="AX2097" s="82"/>
      <c r="AY2097" s="82"/>
      <c r="AZ2097" s="82"/>
      <c r="BA2097" s="82"/>
      <c r="BB2097" s="82"/>
      <c r="BC2097" s="82"/>
      <c r="BD2097" s="82"/>
      <c r="BE2097" s="82"/>
      <c r="BF2097" s="82"/>
      <c r="BG2097" s="82"/>
      <c r="BH2097" s="82"/>
      <c r="BI2097" s="83"/>
      <c r="BJ2097" s="83"/>
      <c r="BK2097" s="82"/>
    </row>
    <row r="2098" spans="34:63" x14ac:dyDescent="0.25">
      <c r="AH2098" s="78"/>
      <c r="AI2098" s="79"/>
      <c r="AJ2098" s="79"/>
      <c r="AK2098" s="80"/>
      <c r="AL2098" s="79"/>
      <c r="AM2098" s="81"/>
      <c r="AN2098" s="79"/>
      <c r="AO2098" s="79"/>
      <c r="AP2098" s="82"/>
      <c r="AQ2098" s="82"/>
      <c r="AR2098" s="80"/>
      <c r="AS2098" s="82"/>
      <c r="AT2098" s="83"/>
      <c r="AU2098" s="82"/>
      <c r="AV2098" s="83"/>
      <c r="AW2098" s="82"/>
      <c r="AX2098" s="82"/>
      <c r="AY2098" s="82"/>
      <c r="AZ2098" s="82"/>
      <c r="BA2098" s="82"/>
      <c r="BB2098" s="82"/>
      <c r="BC2098" s="82"/>
      <c r="BD2098" s="82"/>
      <c r="BE2098" s="82"/>
      <c r="BF2098" s="82"/>
      <c r="BG2098" s="82"/>
      <c r="BH2098" s="82"/>
      <c r="BI2098" s="83"/>
      <c r="BJ2098" s="83"/>
      <c r="BK2098" s="82"/>
    </row>
    <row r="2099" spans="34:63" x14ac:dyDescent="0.25">
      <c r="AH2099" s="78"/>
      <c r="AI2099" s="79"/>
      <c r="AJ2099" s="79"/>
      <c r="AK2099" s="80"/>
      <c r="AL2099" s="79"/>
      <c r="AM2099" s="81"/>
      <c r="AN2099" s="79"/>
      <c r="AO2099" s="79"/>
      <c r="AP2099" s="82"/>
      <c r="AQ2099" s="82"/>
      <c r="AR2099" s="80"/>
      <c r="AS2099" s="82"/>
      <c r="AT2099" s="83"/>
      <c r="AU2099" s="82"/>
      <c r="AV2099" s="83"/>
      <c r="AW2099" s="82"/>
      <c r="AX2099" s="82"/>
      <c r="AY2099" s="82"/>
      <c r="AZ2099" s="82"/>
      <c r="BA2099" s="82"/>
      <c r="BB2099" s="82"/>
      <c r="BC2099" s="82"/>
      <c r="BD2099" s="82"/>
      <c r="BE2099" s="82"/>
      <c r="BF2099" s="82"/>
      <c r="BG2099" s="82"/>
      <c r="BH2099" s="82"/>
      <c r="BI2099" s="83"/>
      <c r="BJ2099" s="83"/>
      <c r="BK2099" s="82"/>
    </row>
    <row r="2100" spans="34:63" x14ac:dyDescent="0.25">
      <c r="AH2100" s="78"/>
      <c r="AI2100" s="79"/>
      <c r="AJ2100" s="79"/>
      <c r="AK2100" s="80"/>
      <c r="AL2100" s="79"/>
      <c r="AM2100" s="81"/>
      <c r="AN2100" s="79"/>
      <c r="AO2100" s="79"/>
      <c r="AP2100" s="82"/>
      <c r="AQ2100" s="82"/>
      <c r="AR2100" s="80"/>
      <c r="AS2100" s="82"/>
      <c r="AT2100" s="83"/>
      <c r="AU2100" s="82"/>
      <c r="AV2100" s="83"/>
      <c r="AW2100" s="82"/>
      <c r="AX2100" s="82"/>
      <c r="AY2100" s="82"/>
      <c r="AZ2100" s="82"/>
      <c r="BA2100" s="82"/>
      <c r="BB2100" s="82"/>
      <c r="BC2100" s="82"/>
      <c r="BD2100" s="82"/>
      <c r="BE2100" s="82"/>
      <c r="BF2100" s="82"/>
      <c r="BG2100" s="82"/>
      <c r="BH2100" s="82"/>
      <c r="BI2100" s="83"/>
      <c r="BJ2100" s="83"/>
      <c r="BK2100" s="82"/>
    </row>
    <row r="2101" spans="34:63" x14ac:dyDescent="0.25">
      <c r="AH2101" s="78"/>
      <c r="AI2101" s="79"/>
      <c r="AJ2101" s="79"/>
      <c r="AK2101" s="80"/>
      <c r="AL2101" s="79"/>
      <c r="AM2101" s="81"/>
      <c r="AN2101" s="79"/>
      <c r="AO2101" s="79"/>
      <c r="AP2101" s="82"/>
      <c r="AQ2101" s="82"/>
      <c r="AR2101" s="80"/>
      <c r="AS2101" s="82"/>
      <c r="AT2101" s="83"/>
      <c r="AU2101" s="82"/>
      <c r="AV2101" s="83"/>
      <c r="AW2101" s="82"/>
      <c r="AX2101" s="82"/>
      <c r="AY2101" s="82"/>
      <c r="AZ2101" s="82"/>
      <c r="BA2101" s="82"/>
      <c r="BB2101" s="82"/>
      <c r="BC2101" s="82"/>
      <c r="BD2101" s="82"/>
      <c r="BE2101" s="82"/>
      <c r="BF2101" s="82"/>
      <c r="BG2101" s="82"/>
      <c r="BH2101" s="82"/>
      <c r="BI2101" s="83"/>
      <c r="BJ2101" s="83"/>
      <c r="BK2101" s="82"/>
    </row>
    <row r="2102" spans="34:63" x14ac:dyDescent="0.25">
      <c r="AH2102" s="78"/>
      <c r="AI2102" s="79"/>
      <c r="AJ2102" s="79"/>
      <c r="AK2102" s="80"/>
      <c r="AL2102" s="79"/>
      <c r="AM2102" s="81"/>
      <c r="AN2102" s="79"/>
      <c r="AO2102" s="79"/>
      <c r="AP2102" s="82"/>
      <c r="AQ2102" s="82"/>
      <c r="AR2102" s="80"/>
      <c r="AS2102" s="82"/>
      <c r="AT2102" s="83"/>
      <c r="AU2102" s="82"/>
      <c r="AV2102" s="83"/>
      <c r="AW2102" s="82"/>
      <c r="AX2102" s="82"/>
      <c r="AY2102" s="82"/>
      <c r="AZ2102" s="82"/>
      <c r="BA2102" s="82"/>
      <c r="BB2102" s="82"/>
      <c r="BC2102" s="82"/>
      <c r="BD2102" s="82"/>
      <c r="BE2102" s="82"/>
      <c r="BF2102" s="82"/>
      <c r="BG2102" s="82"/>
      <c r="BH2102" s="82"/>
      <c r="BI2102" s="83"/>
      <c r="BJ2102" s="83"/>
      <c r="BK2102" s="82"/>
    </row>
    <row r="2103" spans="34:63" x14ac:dyDescent="0.25">
      <c r="AH2103" s="78"/>
      <c r="AI2103" s="79"/>
      <c r="AJ2103" s="79"/>
      <c r="AK2103" s="80"/>
      <c r="AL2103" s="79"/>
      <c r="AM2103" s="81"/>
      <c r="AN2103" s="79"/>
      <c r="AO2103" s="79"/>
      <c r="AP2103" s="82"/>
      <c r="AQ2103" s="82"/>
      <c r="AR2103" s="80"/>
      <c r="AS2103" s="82"/>
      <c r="AT2103" s="83"/>
      <c r="AU2103" s="82"/>
      <c r="AV2103" s="83"/>
      <c r="AW2103" s="82"/>
      <c r="AX2103" s="82"/>
      <c r="AY2103" s="82"/>
      <c r="AZ2103" s="82"/>
      <c r="BA2103" s="82"/>
      <c r="BB2103" s="82"/>
      <c r="BC2103" s="82"/>
      <c r="BD2103" s="82"/>
      <c r="BE2103" s="82"/>
      <c r="BF2103" s="82"/>
      <c r="BG2103" s="82"/>
      <c r="BH2103" s="82"/>
      <c r="BI2103" s="83"/>
      <c r="BJ2103" s="83"/>
      <c r="BK2103" s="82"/>
    </row>
    <row r="2104" spans="34:63" x14ac:dyDescent="0.25">
      <c r="AH2104" s="78"/>
      <c r="AI2104" s="79"/>
      <c r="AJ2104" s="79"/>
      <c r="AK2104" s="80"/>
      <c r="AL2104" s="79"/>
      <c r="AM2104" s="81"/>
      <c r="AN2104" s="79"/>
      <c r="AO2104" s="79"/>
      <c r="AP2104" s="82"/>
      <c r="AQ2104" s="82"/>
      <c r="AR2104" s="80"/>
      <c r="AS2104" s="82"/>
      <c r="AT2104" s="83"/>
      <c r="AU2104" s="82"/>
      <c r="AV2104" s="83"/>
      <c r="AW2104" s="82"/>
      <c r="AX2104" s="82"/>
      <c r="AY2104" s="82"/>
      <c r="AZ2104" s="82"/>
      <c r="BA2104" s="82"/>
      <c r="BB2104" s="82"/>
      <c r="BC2104" s="82"/>
      <c r="BD2104" s="82"/>
      <c r="BE2104" s="82"/>
      <c r="BF2104" s="82"/>
      <c r="BG2104" s="82"/>
      <c r="BH2104" s="82"/>
      <c r="BI2104" s="83"/>
      <c r="BJ2104" s="83"/>
      <c r="BK2104" s="82"/>
    </row>
    <row r="2105" spans="34:63" x14ac:dyDescent="0.25">
      <c r="AH2105" s="78"/>
      <c r="AI2105" s="79"/>
      <c r="AJ2105" s="79"/>
      <c r="AK2105" s="80"/>
      <c r="AL2105" s="79"/>
      <c r="AM2105" s="81"/>
      <c r="AN2105" s="79"/>
      <c r="AO2105" s="79"/>
      <c r="AP2105" s="82"/>
      <c r="AQ2105" s="82"/>
      <c r="AR2105" s="80"/>
      <c r="AS2105" s="82"/>
      <c r="AT2105" s="83"/>
      <c r="AU2105" s="82"/>
      <c r="AV2105" s="83"/>
      <c r="AW2105" s="82"/>
      <c r="AX2105" s="82"/>
      <c r="AY2105" s="82"/>
      <c r="AZ2105" s="82"/>
      <c r="BA2105" s="82"/>
      <c r="BB2105" s="82"/>
      <c r="BC2105" s="82"/>
      <c r="BD2105" s="82"/>
      <c r="BE2105" s="82"/>
      <c r="BF2105" s="82"/>
      <c r="BG2105" s="82"/>
      <c r="BH2105" s="82"/>
      <c r="BI2105" s="83"/>
      <c r="BJ2105" s="83"/>
      <c r="BK2105" s="82"/>
    </row>
    <row r="2106" spans="34:63" x14ac:dyDescent="0.25">
      <c r="AH2106" s="78"/>
      <c r="AI2106" s="79"/>
      <c r="AJ2106" s="79"/>
      <c r="AK2106" s="80"/>
      <c r="AL2106" s="79"/>
      <c r="AM2106" s="81"/>
      <c r="AN2106" s="79"/>
      <c r="AO2106" s="79"/>
      <c r="AP2106" s="82"/>
      <c r="AQ2106" s="82"/>
      <c r="AR2106" s="80"/>
      <c r="AS2106" s="82"/>
      <c r="AT2106" s="83"/>
      <c r="AU2106" s="82"/>
      <c r="AV2106" s="83"/>
      <c r="AW2106" s="82"/>
      <c r="AX2106" s="82"/>
      <c r="AY2106" s="82"/>
      <c r="AZ2106" s="82"/>
      <c r="BA2106" s="82"/>
      <c r="BB2106" s="82"/>
      <c r="BC2106" s="82"/>
      <c r="BD2106" s="82"/>
      <c r="BE2106" s="82"/>
      <c r="BF2106" s="82"/>
      <c r="BG2106" s="82"/>
      <c r="BH2106" s="82"/>
      <c r="BI2106" s="83"/>
      <c r="BJ2106" s="83"/>
      <c r="BK2106" s="82"/>
    </row>
    <row r="2107" spans="34:63" x14ac:dyDescent="0.25">
      <c r="AH2107" s="78"/>
      <c r="AI2107" s="79"/>
      <c r="AJ2107" s="79"/>
      <c r="AK2107" s="80"/>
      <c r="AL2107" s="79"/>
      <c r="AM2107" s="81"/>
      <c r="AN2107" s="79"/>
      <c r="AO2107" s="79"/>
      <c r="AP2107" s="82"/>
      <c r="AQ2107" s="82"/>
      <c r="AR2107" s="80"/>
      <c r="AS2107" s="82"/>
      <c r="AT2107" s="83"/>
      <c r="AU2107" s="82"/>
      <c r="AV2107" s="83"/>
      <c r="AW2107" s="82"/>
      <c r="AX2107" s="82"/>
      <c r="AY2107" s="82"/>
      <c r="AZ2107" s="82"/>
      <c r="BA2107" s="82"/>
      <c r="BB2107" s="82"/>
      <c r="BC2107" s="82"/>
      <c r="BD2107" s="82"/>
      <c r="BE2107" s="82"/>
      <c r="BF2107" s="82"/>
      <c r="BG2107" s="82"/>
      <c r="BH2107" s="82"/>
      <c r="BI2107" s="83"/>
      <c r="BJ2107" s="83"/>
      <c r="BK2107" s="82"/>
    </row>
    <row r="2108" spans="34:63" x14ac:dyDescent="0.25">
      <c r="AH2108" s="78"/>
      <c r="AI2108" s="79"/>
      <c r="AJ2108" s="79"/>
      <c r="AK2108" s="80"/>
      <c r="AL2108" s="79"/>
      <c r="AM2108" s="81"/>
      <c r="AN2108" s="79"/>
      <c r="AO2108" s="79"/>
      <c r="AP2108" s="82"/>
      <c r="AQ2108" s="82"/>
      <c r="AR2108" s="80"/>
      <c r="AS2108" s="82"/>
      <c r="AT2108" s="83"/>
      <c r="AU2108" s="82"/>
      <c r="AV2108" s="83"/>
      <c r="AW2108" s="82"/>
      <c r="AX2108" s="82"/>
      <c r="AY2108" s="82"/>
      <c r="AZ2108" s="82"/>
      <c r="BA2108" s="82"/>
      <c r="BB2108" s="82"/>
      <c r="BC2108" s="82"/>
      <c r="BD2108" s="82"/>
      <c r="BE2108" s="82"/>
      <c r="BF2108" s="82"/>
      <c r="BG2108" s="82"/>
      <c r="BH2108" s="82"/>
      <c r="BI2108" s="83"/>
      <c r="BJ2108" s="83"/>
      <c r="BK2108" s="82"/>
    </row>
    <row r="2109" spans="34:63" x14ac:dyDescent="0.25">
      <c r="AH2109" s="78"/>
      <c r="AI2109" s="79"/>
      <c r="AJ2109" s="79"/>
      <c r="AK2109" s="80"/>
      <c r="AL2109" s="79"/>
      <c r="AM2109" s="81"/>
      <c r="AN2109" s="79"/>
      <c r="AO2109" s="79"/>
      <c r="AP2109" s="82"/>
      <c r="AQ2109" s="82"/>
      <c r="AR2109" s="80"/>
      <c r="AS2109" s="82"/>
      <c r="AT2109" s="83"/>
      <c r="AU2109" s="82"/>
      <c r="AV2109" s="83"/>
      <c r="AW2109" s="82"/>
      <c r="AX2109" s="82"/>
      <c r="AY2109" s="82"/>
      <c r="AZ2109" s="82"/>
      <c r="BA2109" s="82"/>
      <c r="BB2109" s="82"/>
      <c r="BC2109" s="82"/>
      <c r="BD2109" s="82"/>
      <c r="BE2109" s="82"/>
      <c r="BF2109" s="82"/>
      <c r="BG2109" s="82"/>
      <c r="BH2109" s="82"/>
      <c r="BI2109" s="83"/>
      <c r="BJ2109" s="83"/>
      <c r="BK2109" s="82"/>
    </row>
    <row r="2110" spans="34:63" x14ac:dyDescent="0.25">
      <c r="AH2110" s="78"/>
      <c r="AI2110" s="79"/>
      <c r="AJ2110" s="79"/>
      <c r="AK2110" s="80"/>
      <c r="AL2110" s="79"/>
      <c r="AM2110" s="81"/>
      <c r="AN2110" s="79"/>
      <c r="AO2110" s="79"/>
      <c r="AP2110" s="82"/>
      <c r="AQ2110" s="82"/>
      <c r="AR2110" s="80"/>
      <c r="AS2110" s="82"/>
      <c r="AT2110" s="83"/>
      <c r="AU2110" s="82"/>
      <c r="AV2110" s="83"/>
      <c r="AW2110" s="82"/>
      <c r="AX2110" s="82"/>
      <c r="AY2110" s="82"/>
      <c r="AZ2110" s="82"/>
      <c r="BA2110" s="82"/>
      <c r="BB2110" s="82"/>
      <c r="BC2110" s="82"/>
      <c r="BD2110" s="82"/>
      <c r="BE2110" s="82"/>
      <c r="BF2110" s="82"/>
      <c r="BG2110" s="82"/>
      <c r="BH2110" s="82"/>
      <c r="BI2110" s="83"/>
      <c r="BJ2110" s="83"/>
      <c r="BK2110" s="82"/>
    </row>
    <row r="2111" spans="34:63" x14ac:dyDescent="0.25">
      <c r="AH2111" s="78"/>
      <c r="AI2111" s="79"/>
      <c r="AJ2111" s="79"/>
      <c r="AK2111" s="80"/>
      <c r="AL2111" s="79"/>
      <c r="AM2111" s="81"/>
      <c r="AN2111" s="79"/>
      <c r="AO2111" s="79"/>
      <c r="AP2111" s="82"/>
      <c r="AQ2111" s="82"/>
      <c r="AR2111" s="80"/>
      <c r="AS2111" s="82"/>
      <c r="AT2111" s="83"/>
      <c r="AU2111" s="82"/>
      <c r="AV2111" s="83"/>
      <c r="AW2111" s="82"/>
      <c r="AX2111" s="82"/>
      <c r="AY2111" s="82"/>
      <c r="AZ2111" s="82"/>
      <c r="BA2111" s="82"/>
      <c r="BB2111" s="82"/>
      <c r="BC2111" s="82"/>
      <c r="BD2111" s="82"/>
      <c r="BE2111" s="82"/>
      <c r="BF2111" s="82"/>
      <c r="BG2111" s="82"/>
      <c r="BH2111" s="82"/>
      <c r="BI2111" s="83"/>
      <c r="BJ2111" s="83"/>
      <c r="BK2111" s="82"/>
    </row>
    <row r="2112" spans="34:63" x14ac:dyDescent="0.25">
      <c r="AH2112" s="78"/>
      <c r="AI2112" s="79"/>
      <c r="AJ2112" s="79"/>
      <c r="AK2112" s="80"/>
      <c r="AL2112" s="79"/>
      <c r="AM2112" s="81"/>
      <c r="AN2112" s="79"/>
      <c r="AO2112" s="79"/>
      <c r="AP2112" s="82"/>
      <c r="AQ2112" s="82"/>
      <c r="AR2112" s="80"/>
      <c r="AS2112" s="82"/>
      <c r="AT2112" s="83"/>
      <c r="AU2112" s="82"/>
      <c r="AV2112" s="83"/>
      <c r="AW2112" s="82"/>
      <c r="AX2112" s="82"/>
      <c r="AY2112" s="82"/>
      <c r="AZ2112" s="82"/>
      <c r="BA2112" s="82"/>
      <c r="BB2112" s="82"/>
      <c r="BC2112" s="82"/>
      <c r="BD2112" s="82"/>
      <c r="BE2112" s="82"/>
      <c r="BF2112" s="82"/>
      <c r="BG2112" s="82"/>
      <c r="BH2112" s="82"/>
      <c r="BI2112" s="83"/>
      <c r="BJ2112" s="83"/>
      <c r="BK2112" s="82"/>
    </row>
    <row r="2113" spans="34:63" x14ac:dyDescent="0.25">
      <c r="AH2113" s="78"/>
      <c r="AI2113" s="79"/>
      <c r="AJ2113" s="79"/>
      <c r="AK2113" s="80"/>
      <c r="AL2113" s="79"/>
      <c r="AM2113" s="81"/>
      <c r="AN2113" s="79"/>
      <c r="AO2113" s="79"/>
      <c r="AP2113" s="82"/>
      <c r="AQ2113" s="82"/>
      <c r="AR2113" s="80"/>
      <c r="AS2113" s="82"/>
      <c r="AT2113" s="83"/>
      <c r="AU2113" s="82"/>
      <c r="AV2113" s="83"/>
      <c r="AW2113" s="82"/>
      <c r="AX2113" s="82"/>
      <c r="AY2113" s="82"/>
      <c r="AZ2113" s="82"/>
      <c r="BA2113" s="82"/>
      <c r="BB2113" s="82"/>
      <c r="BC2113" s="82"/>
      <c r="BD2113" s="82"/>
      <c r="BE2113" s="82"/>
      <c r="BF2113" s="82"/>
      <c r="BG2113" s="82"/>
      <c r="BH2113" s="82"/>
      <c r="BI2113" s="83"/>
      <c r="BJ2113" s="83"/>
      <c r="BK2113" s="82"/>
    </row>
    <row r="2114" spans="34:63" x14ac:dyDescent="0.25">
      <c r="AH2114" s="78"/>
      <c r="AI2114" s="79"/>
      <c r="AJ2114" s="79"/>
      <c r="AK2114" s="80"/>
      <c r="AL2114" s="79"/>
      <c r="AM2114" s="81"/>
      <c r="AN2114" s="79"/>
      <c r="AO2114" s="79"/>
      <c r="AP2114" s="82"/>
      <c r="AQ2114" s="82"/>
      <c r="AR2114" s="80"/>
      <c r="AS2114" s="82"/>
      <c r="AT2114" s="83"/>
      <c r="AU2114" s="82"/>
      <c r="AV2114" s="83"/>
      <c r="AW2114" s="82"/>
      <c r="AX2114" s="82"/>
      <c r="AY2114" s="82"/>
      <c r="AZ2114" s="82"/>
      <c r="BA2114" s="82"/>
      <c r="BB2114" s="82"/>
      <c r="BC2114" s="82"/>
      <c r="BD2114" s="82"/>
      <c r="BE2114" s="82"/>
      <c r="BF2114" s="82"/>
      <c r="BG2114" s="82"/>
      <c r="BH2114" s="82"/>
      <c r="BI2114" s="83"/>
      <c r="BJ2114" s="83"/>
      <c r="BK2114" s="82"/>
    </row>
    <row r="2115" spans="34:63" x14ac:dyDescent="0.25">
      <c r="AH2115" s="78"/>
      <c r="AI2115" s="79"/>
      <c r="AJ2115" s="79"/>
      <c r="AK2115" s="80"/>
      <c r="AL2115" s="79"/>
      <c r="AM2115" s="81"/>
      <c r="AN2115" s="79"/>
      <c r="AO2115" s="79"/>
      <c r="AP2115" s="82"/>
      <c r="AQ2115" s="82"/>
      <c r="AR2115" s="80"/>
      <c r="AS2115" s="82"/>
      <c r="AT2115" s="83"/>
      <c r="AU2115" s="82"/>
      <c r="AV2115" s="83"/>
      <c r="AW2115" s="82"/>
      <c r="AX2115" s="82"/>
      <c r="AY2115" s="82"/>
      <c r="AZ2115" s="82"/>
      <c r="BA2115" s="82"/>
      <c r="BB2115" s="82"/>
      <c r="BC2115" s="82"/>
      <c r="BD2115" s="82"/>
      <c r="BE2115" s="82"/>
      <c r="BF2115" s="82"/>
      <c r="BG2115" s="82"/>
      <c r="BH2115" s="82"/>
      <c r="BI2115" s="83"/>
      <c r="BJ2115" s="83"/>
      <c r="BK2115" s="82"/>
    </row>
    <row r="2116" spans="34:63" x14ac:dyDescent="0.25">
      <c r="AH2116" s="78"/>
      <c r="AI2116" s="79"/>
      <c r="AJ2116" s="79"/>
      <c r="AK2116" s="80"/>
      <c r="AL2116" s="79"/>
      <c r="AM2116" s="81"/>
      <c r="AN2116" s="79"/>
      <c r="AO2116" s="79"/>
      <c r="AP2116" s="82"/>
      <c r="AQ2116" s="82"/>
      <c r="AR2116" s="80"/>
      <c r="AS2116" s="82"/>
      <c r="AT2116" s="83"/>
      <c r="AU2116" s="82"/>
      <c r="AV2116" s="83"/>
      <c r="AW2116" s="82"/>
      <c r="AX2116" s="82"/>
      <c r="AY2116" s="82"/>
      <c r="AZ2116" s="82"/>
      <c r="BA2116" s="82"/>
      <c r="BB2116" s="82"/>
      <c r="BC2116" s="82"/>
      <c r="BD2116" s="82"/>
      <c r="BE2116" s="82"/>
      <c r="BF2116" s="82"/>
      <c r="BG2116" s="82"/>
      <c r="BH2116" s="82"/>
      <c r="BI2116" s="83"/>
      <c r="BJ2116" s="83"/>
      <c r="BK2116" s="82"/>
    </row>
    <row r="2117" spans="34:63" x14ac:dyDescent="0.25">
      <c r="AH2117" s="78"/>
      <c r="AI2117" s="79"/>
      <c r="AJ2117" s="79"/>
      <c r="AK2117" s="80"/>
      <c r="AL2117" s="79"/>
      <c r="AM2117" s="81"/>
      <c r="AN2117" s="79"/>
      <c r="AO2117" s="79"/>
      <c r="AP2117" s="82"/>
      <c r="AQ2117" s="80"/>
      <c r="AR2117" s="80"/>
      <c r="AS2117" s="83"/>
      <c r="AT2117" s="83"/>
      <c r="AU2117" s="82"/>
      <c r="AV2117" s="83"/>
      <c r="AW2117" s="82"/>
      <c r="AX2117" s="82"/>
      <c r="AY2117" s="82"/>
      <c r="AZ2117" s="82"/>
      <c r="BA2117" s="82"/>
      <c r="BB2117" s="82"/>
      <c r="BC2117" s="82"/>
      <c r="BD2117" s="82"/>
      <c r="BE2117" s="82"/>
      <c r="BF2117" s="82"/>
      <c r="BG2117" s="82"/>
      <c r="BH2117" s="82"/>
      <c r="BI2117" s="83"/>
      <c r="BJ2117" s="83"/>
      <c r="BK2117" s="83"/>
    </row>
    <row r="2118" spans="34:63" x14ac:dyDescent="0.25">
      <c r="AH2118" s="78"/>
      <c r="AI2118" s="79"/>
      <c r="AJ2118" s="79"/>
      <c r="AK2118" s="80"/>
      <c r="AL2118" s="79"/>
      <c r="AM2118" s="81"/>
      <c r="AN2118" s="79"/>
      <c r="AO2118" s="79"/>
      <c r="AP2118" s="82"/>
      <c r="AQ2118" s="82"/>
      <c r="AR2118" s="80"/>
      <c r="AS2118" s="82"/>
      <c r="AT2118" s="83"/>
      <c r="AU2118" s="82"/>
      <c r="AV2118" s="83"/>
      <c r="AW2118" s="82"/>
      <c r="AX2118" s="82"/>
      <c r="AY2118" s="82"/>
      <c r="AZ2118" s="82"/>
      <c r="BA2118" s="82"/>
      <c r="BB2118" s="82"/>
      <c r="BC2118" s="82"/>
      <c r="BD2118" s="82"/>
      <c r="BE2118" s="82"/>
      <c r="BF2118" s="82"/>
      <c r="BG2118" s="82"/>
      <c r="BH2118" s="82"/>
      <c r="BI2118" s="83"/>
      <c r="BJ2118" s="83"/>
      <c r="BK2118" s="82"/>
    </row>
    <row r="2119" spans="34:63" x14ac:dyDescent="0.25">
      <c r="AH2119" s="78"/>
      <c r="AI2119" s="79"/>
      <c r="AJ2119" s="79"/>
      <c r="AK2119" s="80"/>
      <c r="AL2119" s="79"/>
      <c r="AM2119" s="81"/>
      <c r="AN2119" s="79"/>
      <c r="AO2119" s="79"/>
      <c r="AP2119" s="82"/>
      <c r="AQ2119" s="82"/>
      <c r="AR2119" s="80"/>
      <c r="AS2119" s="82"/>
      <c r="AT2119" s="83"/>
      <c r="AU2119" s="82"/>
      <c r="AV2119" s="83"/>
      <c r="AW2119" s="82"/>
      <c r="AX2119" s="82"/>
      <c r="AY2119" s="82"/>
      <c r="AZ2119" s="82"/>
      <c r="BA2119" s="82"/>
      <c r="BB2119" s="82"/>
      <c r="BC2119" s="82"/>
      <c r="BD2119" s="82"/>
      <c r="BE2119" s="82"/>
      <c r="BF2119" s="82"/>
      <c r="BG2119" s="82"/>
      <c r="BH2119" s="82"/>
      <c r="BI2119" s="83"/>
      <c r="BJ2119" s="83"/>
      <c r="BK2119" s="82"/>
    </row>
    <row r="2120" spans="34:63" x14ac:dyDescent="0.25">
      <c r="AH2120" s="78"/>
      <c r="AI2120" s="79"/>
      <c r="AJ2120" s="79"/>
      <c r="AK2120" s="80"/>
      <c r="AL2120" s="79"/>
      <c r="AM2120" s="81"/>
      <c r="AN2120" s="79"/>
      <c r="AO2120" s="79"/>
      <c r="AP2120" s="82"/>
      <c r="AQ2120" s="82"/>
      <c r="AR2120" s="80"/>
      <c r="AS2120" s="82"/>
      <c r="AT2120" s="83"/>
      <c r="AU2120" s="82"/>
      <c r="AV2120" s="83"/>
      <c r="AW2120" s="82"/>
      <c r="AX2120" s="82"/>
      <c r="AY2120" s="82"/>
      <c r="AZ2120" s="82"/>
      <c r="BA2120" s="82"/>
      <c r="BB2120" s="82"/>
      <c r="BC2120" s="82"/>
      <c r="BD2120" s="82"/>
      <c r="BE2120" s="82"/>
      <c r="BF2120" s="82"/>
      <c r="BG2120" s="82"/>
      <c r="BH2120" s="82"/>
      <c r="BI2120" s="83"/>
      <c r="BJ2120" s="83"/>
      <c r="BK2120" s="82"/>
    </row>
    <row r="2121" spans="34:63" x14ac:dyDescent="0.25">
      <c r="AH2121" s="78"/>
      <c r="AI2121" s="79"/>
      <c r="AJ2121" s="79"/>
      <c r="AK2121" s="80"/>
      <c r="AL2121" s="79"/>
      <c r="AM2121" s="81"/>
      <c r="AN2121" s="79"/>
      <c r="AO2121" s="79"/>
      <c r="AP2121" s="82"/>
      <c r="AQ2121" s="82"/>
      <c r="AR2121" s="80"/>
      <c r="AS2121" s="82"/>
      <c r="AT2121" s="83"/>
      <c r="AU2121" s="82"/>
      <c r="AV2121" s="83"/>
      <c r="AW2121" s="82"/>
      <c r="AX2121" s="82"/>
      <c r="AY2121" s="82"/>
      <c r="AZ2121" s="82"/>
      <c r="BA2121" s="82"/>
      <c r="BB2121" s="82"/>
      <c r="BC2121" s="82"/>
      <c r="BD2121" s="82"/>
      <c r="BE2121" s="82"/>
      <c r="BF2121" s="82"/>
      <c r="BG2121" s="82"/>
      <c r="BH2121" s="82"/>
      <c r="BI2121" s="83"/>
      <c r="BJ2121" s="83"/>
      <c r="BK2121" s="82"/>
    </row>
    <row r="2122" spans="34:63" x14ac:dyDescent="0.25">
      <c r="AH2122" s="78"/>
      <c r="AI2122" s="79"/>
      <c r="AJ2122" s="79"/>
      <c r="AK2122" s="80"/>
      <c r="AL2122" s="79"/>
      <c r="AM2122" s="81"/>
      <c r="AN2122" s="79"/>
      <c r="AO2122" s="79"/>
      <c r="AP2122" s="82"/>
      <c r="AQ2122" s="82"/>
      <c r="AR2122" s="80"/>
      <c r="AS2122" s="82"/>
      <c r="AT2122" s="83"/>
      <c r="AU2122" s="82"/>
      <c r="AV2122" s="83"/>
      <c r="AW2122" s="82"/>
      <c r="AX2122" s="82"/>
      <c r="AY2122" s="82"/>
      <c r="AZ2122" s="82"/>
      <c r="BA2122" s="82"/>
      <c r="BB2122" s="82"/>
      <c r="BC2122" s="82"/>
      <c r="BD2122" s="82"/>
      <c r="BE2122" s="82"/>
      <c r="BF2122" s="82"/>
      <c r="BG2122" s="82"/>
      <c r="BH2122" s="82"/>
      <c r="BI2122" s="83"/>
      <c r="BJ2122" s="83"/>
      <c r="BK2122" s="82"/>
    </row>
    <row r="2123" spans="34:63" x14ac:dyDescent="0.25">
      <c r="AH2123" s="78"/>
      <c r="AI2123" s="79"/>
      <c r="AJ2123" s="79"/>
      <c r="AK2123" s="80"/>
      <c r="AL2123" s="79"/>
      <c r="AM2123" s="81"/>
      <c r="AN2123" s="79"/>
      <c r="AO2123" s="79"/>
      <c r="AP2123" s="82"/>
      <c r="AQ2123" s="82"/>
      <c r="AR2123" s="80"/>
      <c r="AS2123" s="82"/>
      <c r="AT2123" s="83"/>
      <c r="AU2123" s="82"/>
      <c r="AV2123" s="83"/>
      <c r="AW2123" s="82"/>
      <c r="AX2123" s="82"/>
      <c r="AY2123" s="82"/>
      <c r="AZ2123" s="82"/>
      <c r="BA2123" s="82"/>
      <c r="BB2123" s="82"/>
      <c r="BC2123" s="82"/>
      <c r="BD2123" s="82"/>
      <c r="BE2123" s="82"/>
      <c r="BF2123" s="82"/>
      <c r="BG2123" s="82"/>
      <c r="BH2123" s="82"/>
      <c r="BI2123" s="83"/>
      <c r="BJ2123" s="83"/>
      <c r="BK2123" s="82"/>
    </row>
    <row r="2124" spans="34:63" x14ac:dyDescent="0.25">
      <c r="AH2124" s="78"/>
      <c r="AI2124" s="79"/>
      <c r="AJ2124" s="79"/>
      <c r="AK2124" s="80"/>
      <c r="AL2124" s="79"/>
      <c r="AM2124" s="81"/>
      <c r="AN2124" s="79"/>
      <c r="AO2124" s="79"/>
      <c r="AP2124" s="82"/>
      <c r="AQ2124" s="82"/>
      <c r="AR2124" s="80"/>
      <c r="AS2124" s="82"/>
      <c r="AT2124" s="83"/>
      <c r="AU2124" s="82"/>
      <c r="AV2124" s="83"/>
      <c r="AW2124" s="82"/>
      <c r="AX2124" s="82"/>
      <c r="AY2124" s="82"/>
      <c r="AZ2124" s="82"/>
      <c r="BA2124" s="82"/>
      <c r="BB2124" s="82"/>
      <c r="BC2124" s="82"/>
      <c r="BD2124" s="82"/>
      <c r="BE2124" s="82"/>
      <c r="BF2124" s="82"/>
      <c r="BG2124" s="82"/>
      <c r="BH2124" s="82"/>
      <c r="BI2124" s="83"/>
      <c r="BJ2124" s="83"/>
      <c r="BK2124" s="82"/>
    </row>
    <row r="2125" spans="34:63" x14ac:dyDescent="0.25">
      <c r="AH2125" s="78"/>
      <c r="AI2125" s="79"/>
      <c r="AJ2125" s="79"/>
      <c r="AK2125" s="80"/>
      <c r="AL2125" s="79"/>
      <c r="AM2125" s="81"/>
      <c r="AN2125" s="79"/>
      <c r="AO2125" s="79"/>
      <c r="AP2125" s="82"/>
      <c r="AQ2125" s="82"/>
      <c r="AR2125" s="80"/>
      <c r="AS2125" s="82"/>
      <c r="AT2125" s="83"/>
      <c r="AU2125" s="82"/>
      <c r="AV2125" s="83"/>
      <c r="AW2125" s="82"/>
      <c r="AX2125" s="82"/>
      <c r="AY2125" s="82"/>
      <c r="AZ2125" s="82"/>
      <c r="BA2125" s="82"/>
      <c r="BB2125" s="82"/>
      <c r="BC2125" s="82"/>
      <c r="BD2125" s="82"/>
      <c r="BE2125" s="82"/>
      <c r="BF2125" s="82"/>
      <c r="BG2125" s="82"/>
      <c r="BH2125" s="82"/>
      <c r="BI2125" s="83"/>
      <c r="BJ2125" s="83"/>
      <c r="BK2125" s="82"/>
    </row>
    <row r="2126" spans="34:63" x14ac:dyDescent="0.25">
      <c r="AH2126" s="78"/>
      <c r="AI2126" s="79"/>
      <c r="AJ2126" s="79"/>
      <c r="AK2126" s="80"/>
      <c r="AL2126" s="79"/>
      <c r="AM2126" s="81"/>
      <c r="AN2126" s="79"/>
      <c r="AO2126" s="79"/>
      <c r="AP2126" s="82"/>
      <c r="AQ2126" s="82"/>
      <c r="AR2126" s="80"/>
      <c r="AS2126" s="82"/>
      <c r="AT2126" s="83"/>
      <c r="AU2126" s="82"/>
      <c r="AV2126" s="83"/>
      <c r="AW2126" s="82"/>
      <c r="AX2126" s="82"/>
      <c r="AY2126" s="82"/>
      <c r="AZ2126" s="82"/>
      <c r="BA2126" s="82"/>
      <c r="BB2126" s="82"/>
      <c r="BC2126" s="82"/>
      <c r="BD2126" s="82"/>
      <c r="BE2126" s="82"/>
      <c r="BF2126" s="82"/>
      <c r="BG2126" s="82"/>
      <c r="BH2126" s="82"/>
      <c r="BI2126" s="83"/>
      <c r="BJ2126" s="83"/>
      <c r="BK2126" s="82"/>
    </row>
    <row r="2127" spans="34:63" x14ac:dyDescent="0.25">
      <c r="AH2127" s="78"/>
      <c r="AI2127" s="79"/>
      <c r="AJ2127" s="79"/>
      <c r="AK2127" s="80"/>
      <c r="AL2127" s="79"/>
      <c r="AM2127" s="81"/>
      <c r="AN2127" s="79"/>
      <c r="AO2127" s="79"/>
      <c r="AP2127" s="82"/>
      <c r="AQ2127" s="82"/>
      <c r="AR2127" s="80"/>
      <c r="AS2127" s="82"/>
      <c r="AT2127" s="83"/>
      <c r="AU2127" s="82"/>
      <c r="AV2127" s="83"/>
      <c r="AW2127" s="82"/>
      <c r="AX2127" s="82"/>
      <c r="AY2127" s="82"/>
      <c r="AZ2127" s="82"/>
      <c r="BA2127" s="82"/>
      <c r="BB2127" s="82"/>
      <c r="BC2127" s="82"/>
      <c r="BD2127" s="82"/>
      <c r="BE2127" s="82"/>
      <c r="BF2127" s="82"/>
      <c r="BG2127" s="82"/>
      <c r="BH2127" s="82"/>
      <c r="BI2127" s="83"/>
      <c r="BJ2127" s="83"/>
      <c r="BK2127" s="82"/>
    </row>
    <row r="2128" spans="34:63" x14ac:dyDescent="0.25">
      <c r="AH2128" s="78"/>
      <c r="AI2128" s="79"/>
      <c r="AJ2128" s="79"/>
      <c r="AK2128" s="80"/>
      <c r="AL2128" s="79"/>
      <c r="AM2128" s="81"/>
      <c r="AN2128" s="79"/>
      <c r="AO2128" s="79"/>
      <c r="AP2128" s="82"/>
      <c r="AQ2128" s="82"/>
      <c r="AR2128" s="80"/>
      <c r="AS2128" s="82"/>
      <c r="AT2128" s="83"/>
      <c r="AU2128" s="82"/>
      <c r="AV2128" s="83"/>
      <c r="AW2128" s="82"/>
      <c r="AX2128" s="82"/>
      <c r="AY2128" s="82"/>
      <c r="AZ2128" s="82"/>
      <c r="BA2128" s="82"/>
      <c r="BB2128" s="82"/>
      <c r="BC2128" s="82"/>
      <c r="BD2128" s="82"/>
      <c r="BE2128" s="82"/>
      <c r="BF2128" s="82"/>
      <c r="BG2128" s="82"/>
      <c r="BH2128" s="82"/>
      <c r="BI2128" s="83"/>
      <c r="BJ2128" s="83"/>
      <c r="BK2128" s="82"/>
    </row>
    <row r="2129" spans="34:63" x14ac:dyDescent="0.25">
      <c r="AH2129" s="78"/>
      <c r="AI2129" s="79"/>
      <c r="AJ2129" s="79"/>
      <c r="AK2129" s="80"/>
      <c r="AL2129" s="79"/>
      <c r="AM2129" s="81"/>
      <c r="AN2129" s="79"/>
      <c r="AO2129" s="79"/>
      <c r="AP2129" s="82"/>
      <c r="AQ2129" s="82"/>
      <c r="AR2129" s="80"/>
      <c r="AS2129" s="82"/>
      <c r="AT2129" s="83"/>
      <c r="AU2129" s="82"/>
      <c r="AV2129" s="83"/>
      <c r="AW2129" s="82"/>
      <c r="AX2129" s="82"/>
      <c r="AY2129" s="82"/>
      <c r="AZ2129" s="82"/>
      <c r="BA2129" s="82"/>
      <c r="BB2129" s="82"/>
      <c r="BC2129" s="82"/>
      <c r="BD2129" s="82"/>
      <c r="BE2129" s="82"/>
      <c r="BF2129" s="82"/>
      <c r="BG2129" s="82"/>
      <c r="BH2129" s="82"/>
      <c r="BI2129" s="83"/>
      <c r="BJ2129" s="83"/>
      <c r="BK2129" s="82"/>
    </row>
    <row r="2130" spans="34:63" x14ac:dyDescent="0.25">
      <c r="AH2130" s="78"/>
      <c r="AI2130" s="79"/>
      <c r="AJ2130" s="79"/>
      <c r="AK2130" s="80"/>
      <c r="AL2130" s="79"/>
      <c r="AM2130" s="81"/>
      <c r="AN2130" s="79"/>
      <c r="AO2130" s="79"/>
      <c r="AP2130" s="82"/>
      <c r="AQ2130" s="82"/>
      <c r="AR2130" s="80"/>
      <c r="AS2130" s="82"/>
      <c r="AT2130" s="83"/>
      <c r="AU2130" s="82"/>
      <c r="AV2130" s="83"/>
      <c r="AW2130" s="82"/>
      <c r="AX2130" s="82"/>
      <c r="AY2130" s="82"/>
      <c r="AZ2130" s="82"/>
      <c r="BA2130" s="82"/>
      <c r="BB2130" s="82"/>
      <c r="BC2130" s="82"/>
      <c r="BD2130" s="82"/>
      <c r="BE2130" s="82"/>
      <c r="BF2130" s="82"/>
      <c r="BG2130" s="82"/>
      <c r="BH2130" s="82"/>
      <c r="BI2130" s="83"/>
      <c r="BJ2130" s="83"/>
      <c r="BK2130" s="82"/>
    </row>
    <row r="2131" spans="34:63" x14ac:dyDescent="0.25">
      <c r="AH2131" s="78"/>
      <c r="AI2131" s="79"/>
      <c r="AJ2131" s="79"/>
      <c r="AK2131" s="80"/>
      <c r="AL2131" s="79"/>
      <c r="AM2131" s="81"/>
      <c r="AN2131" s="79"/>
      <c r="AO2131" s="79"/>
      <c r="AP2131" s="82"/>
      <c r="AQ2131" s="82"/>
      <c r="AR2131" s="80"/>
      <c r="AS2131" s="82"/>
      <c r="AT2131" s="83"/>
      <c r="AU2131" s="82"/>
      <c r="AV2131" s="83"/>
      <c r="AW2131" s="82"/>
      <c r="AX2131" s="82"/>
      <c r="AY2131" s="82"/>
      <c r="AZ2131" s="82"/>
      <c r="BA2131" s="82"/>
      <c r="BB2131" s="82"/>
      <c r="BC2131" s="82"/>
      <c r="BD2131" s="82"/>
      <c r="BE2131" s="82"/>
      <c r="BF2131" s="82"/>
      <c r="BG2131" s="82"/>
      <c r="BH2131" s="82"/>
      <c r="BI2131" s="83"/>
      <c r="BJ2131" s="83"/>
      <c r="BK2131" s="82"/>
    </row>
    <row r="2132" spans="34:63" x14ac:dyDescent="0.25">
      <c r="AH2132" s="78"/>
      <c r="AI2132" s="79"/>
      <c r="AJ2132" s="79"/>
      <c r="AK2132" s="80"/>
      <c r="AL2132" s="79"/>
      <c r="AM2132" s="81"/>
      <c r="AN2132" s="79"/>
      <c r="AO2132" s="79"/>
      <c r="AP2132" s="82"/>
      <c r="AQ2132" s="82"/>
      <c r="AR2132" s="80"/>
      <c r="AS2132" s="82"/>
      <c r="AT2132" s="83"/>
      <c r="AU2132" s="82"/>
      <c r="AV2132" s="83"/>
      <c r="AW2132" s="82"/>
      <c r="AX2132" s="82"/>
      <c r="AY2132" s="82"/>
      <c r="AZ2132" s="82"/>
      <c r="BA2132" s="82"/>
      <c r="BB2132" s="82"/>
      <c r="BC2132" s="82"/>
      <c r="BD2132" s="82"/>
      <c r="BE2132" s="82"/>
      <c r="BF2132" s="82"/>
      <c r="BG2132" s="82"/>
      <c r="BH2132" s="82"/>
      <c r="BI2132" s="83"/>
      <c r="BJ2132" s="83"/>
      <c r="BK2132" s="82"/>
    </row>
    <row r="2133" spans="34:63" x14ac:dyDescent="0.25">
      <c r="AH2133" s="78"/>
      <c r="AI2133" s="79"/>
      <c r="AJ2133" s="79"/>
      <c r="AK2133" s="80"/>
      <c r="AL2133" s="79"/>
      <c r="AM2133" s="81"/>
      <c r="AN2133" s="79"/>
      <c r="AO2133" s="79"/>
      <c r="AP2133" s="82"/>
      <c r="AQ2133" s="82"/>
      <c r="AR2133" s="80"/>
      <c r="AS2133" s="82"/>
      <c r="AT2133" s="83"/>
      <c r="AU2133" s="82"/>
      <c r="AV2133" s="83"/>
      <c r="AW2133" s="82"/>
      <c r="AX2133" s="82"/>
      <c r="AY2133" s="82"/>
      <c r="AZ2133" s="82"/>
      <c r="BA2133" s="82"/>
      <c r="BB2133" s="82"/>
      <c r="BC2133" s="82"/>
      <c r="BD2133" s="82"/>
      <c r="BE2133" s="82"/>
      <c r="BF2133" s="82"/>
      <c r="BG2133" s="82"/>
      <c r="BH2133" s="82"/>
      <c r="BI2133" s="83"/>
      <c r="BJ2133" s="83"/>
      <c r="BK2133" s="82"/>
    </row>
    <row r="2134" spans="34:63" x14ac:dyDescent="0.25">
      <c r="AH2134" s="78"/>
      <c r="AI2134" s="79"/>
      <c r="AJ2134" s="79"/>
      <c r="AK2134" s="80"/>
      <c r="AL2134" s="79"/>
      <c r="AM2134" s="81"/>
      <c r="AN2134" s="79"/>
      <c r="AO2134" s="79"/>
      <c r="AP2134" s="82"/>
      <c r="AQ2134" s="82"/>
      <c r="AR2134" s="80"/>
      <c r="AS2134" s="82"/>
      <c r="AT2134" s="83"/>
      <c r="AU2134" s="82"/>
      <c r="AV2134" s="83"/>
      <c r="AW2134" s="82"/>
      <c r="AX2134" s="82"/>
      <c r="AY2134" s="82"/>
      <c r="AZ2134" s="82"/>
      <c r="BA2134" s="82"/>
      <c r="BB2134" s="82"/>
      <c r="BC2134" s="82"/>
      <c r="BD2134" s="82"/>
      <c r="BE2134" s="82"/>
      <c r="BF2134" s="82"/>
      <c r="BG2134" s="82"/>
      <c r="BH2134" s="82"/>
      <c r="BI2134" s="83"/>
      <c r="BJ2134" s="83"/>
      <c r="BK2134" s="82"/>
    </row>
    <row r="2135" spans="34:63" x14ac:dyDescent="0.25">
      <c r="AH2135" s="78"/>
      <c r="AI2135" s="79"/>
      <c r="AJ2135" s="79"/>
      <c r="AK2135" s="80"/>
      <c r="AL2135" s="79"/>
      <c r="AM2135" s="81"/>
      <c r="AN2135" s="79"/>
      <c r="AO2135" s="79"/>
      <c r="AP2135" s="82"/>
      <c r="AQ2135" s="82"/>
      <c r="AR2135" s="80"/>
      <c r="AS2135" s="82"/>
      <c r="AT2135" s="83"/>
      <c r="AU2135" s="82"/>
      <c r="AV2135" s="83"/>
      <c r="AW2135" s="82"/>
      <c r="AX2135" s="82"/>
      <c r="AY2135" s="82"/>
      <c r="AZ2135" s="82"/>
      <c r="BA2135" s="82"/>
      <c r="BB2135" s="82"/>
      <c r="BC2135" s="82"/>
      <c r="BD2135" s="82"/>
      <c r="BE2135" s="82"/>
      <c r="BF2135" s="82"/>
      <c r="BG2135" s="82"/>
      <c r="BH2135" s="82"/>
      <c r="BI2135" s="83"/>
      <c r="BJ2135" s="83"/>
      <c r="BK2135" s="82"/>
    </row>
    <row r="2136" spans="34:63" x14ac:dyDescent="0.25">
      <c r="AH2136" s="78"/>
      <c r="AI2136" s="79"/>
      <c r="AJ2136" s="79"/>
      <c r="AK2136" s="80"/>
      <c r="AL2136" s="79"/>
      <c r="AM2136" s="81"/>
      <c r="AN2136" s="79"/>
      <c r="AO2136" s="79"/>
      <c r="AP2136" s="82"/>
      <c r="AQ2136" s="82"/>
      <c r="AR2136" s="80"/>
      <c r="AS2136" s="82"/>
      <c r="AT2136" s="83"/>
      <c r="AU2136" s="82"/>
      <c r="AV2136" s="83"/>
      <c r="AW2136" s="82"/>
      <c r="AX2136" s="82"/>
      <c r="AY2136" s="82"/>
      <c r="AZ2136" s="82"/>
      <c r="BA2136" s="82"/>
      <c r="BB2136" s="82"/>
      <c r="BC2136" s="82"/>
      <c r="BD2136" s="82"/>
      <c r="BE2136" s="82"/>
      <c r="BF2136" s="82"/>
      <c r="BG2136" s="82"/>
      <c r="BH2136" s="82"/>
      <c r="BI2136" s="83"/>
      <c r="BJ2136" s="83"/>
      <c r="BK2136" s="82"/>
    </row>
    <row r="2137" spans="34:63" x14ac:dyDescent="0.25">
      <c r="AH2137" s="78"/>
      <c r="AI2137" s="79"/>
      <c r="AJ2137" s="79"/>
      <c r="AK2137" s="80"/>
      <c r="AL2137" s="79"/>
      <c r="AM2137" s="81"/>
      <c r="AN2137" s="79"/>
      <c r="AO2137" s="79"/>
      <c r="AP2137" s="82"/>
      <c r="AQ2137" s="82"/>
      <c r="AR2137" s="80"/>
      <c r="AS2137" s="82"/>
      <c r="AT2137" s="83"/>
      <c r="AU2137" s="82"/>
      <c r="AV2137" s="83"/>
      <c r="AW2137" s="82"/>
      <c r="AX2137" s="82"/>
      <c r="AY2137" s="82"/>
      <c r="AZ2137" s="82"/>
      <c r="BA2137" s="82"/>
      <c r="BB2137" s="82"/>
      <c r="BC2137" s="82"/>
      <c r="BD2137" s="82"/>
      <c r="BE2137" s="82"/>
      <c r="BF2137" s="82"/>
      <c r="BG2137" s="82"/>
      <c r="BH2137" s="82"/>
      <c r="BI2137" s="83"/>
      <c r="BJ2137" s="83"/>
      <c r="BK2137" s="82"/>
    </row>
    <row r="2138" spans="34:63" x14ac:dyDescent="0.25">
      <c r="AH2138" s="78"/>
      <c r="AI2138" s="79"/>
      <c r="AJ2138" s="79"/>
      <c r="AK2138" s="80"/>
      <c r="AL2138" s="79"/>
      <c r="AM2138" s="81"/>
      <c r="AN2138" s="79"/>
      <c r="AO2138" s="79"/>
      <c r="AP2138" s="82"/>
      <c r="AQ2138" s="82"/>
      <c r="AR2138" s="80"/>
      <c r="AS2138" s="82"/>
      <c r="AT2138" s="83"/>
      <c r="AU2138" s="82"/>
      <c r="AV2138" s="83"/>
      <c r="AW2138" s="82"/>
      <c r="AX2138" s="82"/>
      <c r="AY2138" s="82"/>
      <c r="AZ2138" s="82"/>
      <c r="BA2138" s="82"/>
      <c r="BB2138" s="82"/>
      <c r="BC2138" s="82"/>
      <c r="BD2138" s="82"/>
      <c r="BE2138" s="82"/>
      <c r="BF2138" s="82"/>
      <c r="BG2138" s="82"/>
      <c r="BH2138" s="82"/>
      <c r="BI2138" s="83"/>
      <c r="BJ2138" s="83"/>
      <c r="BK2138" s="82"/>
    </row>
    <row r="2139" spans="34:63" x14ac:dyDescent="0.25">
      <c r="AH2139" s="78"/>
      <c r="AI2139" s="79"/>
      <c r="AJ2139" s="79"/>
      <c r="AK2139" s="80"/>
      <c r="AL2139" s="79"/>
      <c r="AM2139" s="81"/>
      <c r="AN2139" s="79"/>
      <c r="AO2139" s="79"/>
      <c r="AP2139" s="82"/>
      <c r="AQ2139" s="82"/>
      <c r="AR2139" s="80"/>
      <c r="AS2139" s="82"/>
      <c r="AT2139" s="83"/>
      <c r="AU2139" s="82"/>
      <c r="AV2139" s="83"/>
      <c r="AW2139" s="82"/>
      <c r="AX2139" s="82"/>
      <c r="AY2139" s="82"/>
      <c r="AZ2139" s="82"/>
      <c r="BA2139" s="82"/>
      <c r="BB2139" s="82"/>
      <c r="BC2139" s="82"/>
      <c r="BD2139" s="82"/>
      <c r="BE2139" s="82"/>
      <c r="BF2139" s="82"/>
      <c r="BG2139" s="82"/>
      <c r="BH2139" s="82"/>
      <c r="BI2139" s="83"/>
      <c r="BJ2139" s="83"/>
      <c r="BK2139" s="82"/>
    </row>
    <row r="2140" spans="34:63" x14ac:dyDescent="0.25">
      <c r="AH2140" s="78"/>
      <c r="AI2140" s="79"/>
      <c r="AJ2140" s="79"/>
      <c r="AK2140" s="80"/>
      <c r="AL2140" s="79"/>
      <c r="AM2140" s="81"/>
      <c r="AN2140" s="79"/>
      <c r="AO2140" s="79"/>
      <c r="AP2140" s="82"/>
      <c r="AQ2140" s="82"/>
      <c r="AR2140" s="80"/>
      <c r="AS2140" s="82"/>
      <c r="AT2140" s="83"/>
      <c r="AU2140" s="82"/>
      <c r="AV2140" s="83"/>
      <c r="AW2140" s="82"/>
      <c r="AX2140" s="82"/>
      <c r="AY2140" s="82"/>
      <c r="AZ2140" s="82"/>
      <c r="BA2140" s="82"/>
      <c r="BB2140" s="82"/>
      <c r="BC2140" s="82"/>
      <c r="BD2140" s="82"/>
      <c r="BE2140" s="82"/>
      <c r="BF2140" s="82"/>
      <c r="BG2140" s="82"/>
      <c r="BH2140" s="82"/>
      <c r="BI2140" s="83"/>
      <c r="BJ2140" s="83"/>
      <c r="BK2140" s="82"/>
    </row>
    <row r="2141" spans="34:63" x14ac:dyDescent="0.25">
      <c r="AH2141" s="78"/>
      <c r="AI2141" s="79"/>
      <c r="AJ2141" s="79"/>
      <c r="AK2141" s="80"/>
      <c r="AL2141" s="79"/>
      <c r="AM2141" s="81"/>
      <c r="AN2141" s="79"/>
      <c r="AO2141" s="79"/>
      <c r="AP2141" s="82"/>
      <c r="AQ2141" s="82"/>
      <c r="AR2141" s="80"/>
      <c r="AS2141" s="82"/>
      <c r="AT2141" s="83"/>
      <c r="AU2141" s="82"/>
      <c r="AV2141" s="83"/>
      <c r="AW2141" s="82"/>
      <c r="AX2141" s="82"/>
      <c r="AY2141" s="82"/>
      <c r="AZ2141" s="82"/>
      <c r="BA2141" s="82"/>
      <c r="BB2141" s="82"/>
      <c r="BC2141" s="82"/>
      <c r="BD2141" s="82"/>
      <c r="BE2141" s="82"/>
      <c r="BF2141" s="82"/>
      <c r="BG2141" s="82"/>
      <c r="BH2141" s="82"/>
      <c r="BI2141" s="83"/>
      <c r="BJ2141" s="83"/>
      <c r="BK2141" s="82"/>
    </row>
    <row r="2142" spans="34:63" x14ac:dyDescent="0.25">
      <c r="AH2142" s="78"/>
      <c r="AI2142" s="79"/>
      <c r="AJ2142" s="79"/>
      <c r="AK2142" s="80"/>
      <c r="AL2142" s="79"/>
      <c r="AM2142" s="81"/>
      <c r="AN2142" s="79"/>
      <c r="AO2142" s="79"/>
      <c r="AP2142" s="82"/>
      <c r="AQ2142" s="82"/>
      <c r="AR2142" s="80"/>
      <c r="AS2142" s="82"/>
      <c r="AT2142" s="83"/>
      <c r="AU2142" s="82"/>
      <c r="AV2142" s="83"/>
      <c r="AW2142" s="82"/>
      <c r="AX2142" s="82"/>
      <c r="AY2142" s="82"/>
      <c r="AZ2142" s="82"/>
      <c r="BA2142" s="82"/>
      <c r="BB2142" s="82"/>
      <c r="BC2142" s="82"/>
      <c r="BD2142" s="82"/>
      <c r="BE2142" s="82"/>
      <c r="BF2142" s="82"/>
      <c r="BG2142" s="82"/>
      <c r="BH2142" s="82"/>
      <c r="BI2142" s="83"/>
      <c r="BJ2142" s="83"/>
      <c r="BK2142" s="82"/>
    </row>
    <row r="2143" spans="34:63" x14ac:dyDescent="0.25">
      <c r="AH2143" s="78"/>
      <c r="AI2143" s="79"/>
      <c r="AJ2143" s="79"/>
      <c r="AK2143" s="80"/>
      <c r="AL2143" s="79"/>
      <c r="AM2143" s="81"/>
      <c r="AN2143" s="79"/>
      <c r="AO2143" s="79"/>
      <c r="AP2143" s="82"/>
      <c r="AQ2143" s="82"/>
      <c r="AR2143" s="80"/>
      <c r="AS2143" s="82"/>
      <c r="AT2143" s="83"/>
      <c r="AU2143" s="82"/>
      <c r="AV2143" s="83"/>
      <c r="AW2143" s="82"/>
      <c r="AX2143" s="82"/>
      <c r="AY2143" s="82"/>
      <c r="AZ2143" s="82"/>
      <c r="BA2143" s="82"/>
      <c r="BB2143" s="82"/>
      <c r="BC2143" s="82"/>
      <c r="BD2143" s="82"/>
      <c r="BE2143" s="82"/>
      <c r="BF2143" s="82"/>
      <c r="BG2143" s="82"/>
      <c r="BH2143" s="82"/>
      <c r="BI2143" s="83"/>
      <c r="BJ2143" s="83"/>
      <c r="BK2143" s="82"/>
    </row>
    <row r="2144" spans="34:63" x14ac:dyDescent="0.25">
      <c r="AH2144" s="78"/>
      <c r="AI2144" s="79"/>
      <c r="AJ2144" s="79"/>
      <c r="AK2144" s="80"/>
      <c r="AL2144" s="79"/>
      <c r="AM2144" s="81"/>
      <c r="AN2144" s="79"/>
      <c r="AO2144" s="79"/>
      <c r="AP2144" s="82"/>
      <c r="AQ2144" s="82"/>
      <c r="AR2144" s="80"/>
      <c r="AS2144" s="82"/>
      <c r="AT2144" s="83"/>
      <c r="AU2144" s="82"/>
      <c r="AV2144" s="83"/>
      <c r="AW2144" s="82"/>
      <c r="AX2144" s="82"/>
      <c r="AY2144" s="82"/>
      <c r="AZ2144" s="82"/>
      <c r="BA2144" s="82"/>
      <c r="BB2144" s="82"/>
      <c r="BC2144" s="82"/>
      <c r="BD2144" s="82"/>
      <c r="BE2144" s="82"/>
      <c r="BF2144" s="82"/>
      <c r="BG2144" s="82"/>
      <c r="BH2144" s="82"/>
      <c r="BI2144" s="83"/>
      <c r="BJ2144" s="83"/>
      <c r="BK2144" s="82"/>
    </row>
    <row r="2145" spans="34:63" x14ac:dyDescent="0.25">
      <c r="AH2145" s="78"/>
      <c r="AI2145" s="79"/>
      <c r="AJ2145" s="79"/>
      <c r="AK2145" s="80"/>
      <c r="AL2145" s="79"/>
      <c r="AM2145" s="81"/>
      <c r="AN2145" s="79"/>
      <c r="AO2145" s="79"/>
      <c r="AP2145" s="82"/>
      <c r="AQ2145" s="82"/>
      <c r="AR2145" s="80"/>
      <c r="AS2145" s="82"/>
      <c r="AT2145" s="83"/>
      <c r="AU2145" s="82"/>
      <c r="AV2145" s="83"/>
      <c r="AW2145" s="82"/>
      <c r="AX2145" s="82"/>
      <c r="AY2145" s="82"/>
      <c r="AZ2145" s="82"/>
      <c r="BA2145" s="82"/>
      <c r="BB2145" s="82"/>
      <c r="BC2145" s="82"/>
      <c r="BD2145" s="82"/>
      <c r="BE2145" s="82"/>
      <c r="BF2145" s="82"/>
      <c r="BG2145" s="82"/>
      <c r="BH2145" s="82"/>
      <c r="BI2145" s="83"/>
      <c r="BJ2145" s="83"/>
      <c r="BK2145" s="82"/>
    </row>
    <row r="2146" spans="34:63" x14ac:dyDescent="0.25">
      <c r="AH2146" s="78"/>
      <c r="AI2146" s="79"/>
      <c r="AJ2146" s="79"/>
      <c r="AK2146" s="80"/>
      <c r="AL2146" s="79"/>
      <c r="AM2146" s="81"/>
      <c r="AN2146" s="79"/>
      <c r="AO2146" s="79"/>
      <c r="AP2146" s="82"/>
      <c r="AQ2146" s="82"/>
      <c r="AR2146" s="80"/>
      <c r="AS2146" s="82"/>
      <c r="AT2146" s="83"/>
      <c r="AU2146" s="82"/>
      <c r="AV2146" s="83"/>
      <c r="AW2146" s="82"/>
      <c r="AX2146" s="82"/>
      <c r="AY2146" s="82"/>
      <c r="AZ2146" s="82"/>
      <c r="BA2146" s="82"/>
      <c r="BB2146" s="82"/>
      <c r="BC2146" s="82"/>
      <c r="BD2146" s="82"/>
      <c r="BE2146" s="82"/>
      <c r="BF2146" s="82"/>
      <c r="BG2146" s="82"/>
      <c r="BH2146" s="82"/>
      <c r="BI2146" s="83"/>
      <c r="BJ2146" s="83"/>
      <c r="BK2146" s="82"/>
    </row>
    <row r="2147" spans="34:63" x14ac:dyDescent="0.25">
      <c r="AH2147" s="78"/>
      <c r="AI2147" s="79"/>
      <c r="AJ2147" s="79"/>
      <c r="AK2147" s="80"/>
      <c r="AL2147" s="79"/>
      <c r="AM2147" s="81"/>
      <c r="AN2147" s="79"/>
      <c r="AO2147" s="79"/>
      <c r="AP2147" s="82"/>
      <c r="AQ2147" s="82"/>
      <c r="AR2147" s="80"/>
      <c r="AS2147" s="82"/>
      <c r="AT2147" s="83"/>
      <c r="AU2147" s="82"/>
      <c r="AV2147" s="83"/>
      <c r="AW2147" s="82"/>
      <c r="AX2147" s="82"/>
      <c r="AY2147" s="82"/>
      <c r="AZ2147" s="82"/>
      <c r="BA2147" s="82"/>
      <c r="BB2147" s="82"/>
      <c r="BC2147" s="82"/>
      <c r="BD2147" s="82"/>
      <c r="BE2147" s="82"/>
      <c r="BF2147" s="82"/>
      <c r="BG2147" s="82"/>
      <c r="BH2147" s="82"/>
      <c r="BI2147" s="83"/>
      <c r="BJ2147" s="83"/>
      <c r="BK2147" s="82"/>
    </row>
    <row r="2148" spans="34:63" x14ac:dyDescent="0.25">
      <c r="AH2148" s="78"/>
      <c r="AI2148" s="79"/>
      <c r="AJ2148" s="79"/>
      <c r="AK2148" s="80"/>
      <c r="AL2148" s="79"/>
      <c r="AM2148" s="81"/>
      <c r="AN2148" s="79"/>
      <c r="AO2148" s="79"/>
      <c r="AP2148" s="82"/>
      <c r="AQ2148" s="82"/>
      <c r="AR2148" s="80"/>
      <c r="AS2148" s="82"/>
      <c r="AT2148" s="83"/>
      <c r="AU2148" s="82"/>
      <c r="AV2148" s="83"/>
      <c r="AW2148" s="82"/>
      <c r="AX2148" s="82"/>
      <c r="AY2148" s="82"/>
      <c r="AZ2148" s="82"/>
      <c r="BA2148" s="82"/>
      <c r="BB2148" s="82"/>
      <c r="BC2148" s="82"/>
      <c r="BD2148" s="82"/>
      <c r="BE2148" s="82"/>
      <c r="BF2148" s="82"/>
      <c r="BG2148" s="82"/>
      <c r="BH2148" s="82"/>
      <c r="BI2148" s="83"/>
      <c r="BJ2148" s="83"/>
      <c r="BK2148" s="82"/>
    </row>
    <row r="2149" spans="34:63" x14ac:dyDescent="0.25">
      <c r="AH2149" s="78"/>
      <c r="AI2149" s="79"/>
      <c r="AJ2149" s="79"/>
      <c r="AK2149" s="80"/>
      <c r="AL2149" s="79"/>
      <c r="AM2149" s="81"/>
      <c r="AN2149" s="79"/>
      <c r="AO2149" s="79"/>
      <c r="AP2149" s="82"/>
      <c r="AQ2149" s="82"/>
      <c r="AR2149" s="80"/>
      <c r="AS2149" s="82"/>
      <c r="AT2149" s="83"/>
      <c r="AU2149" s="82"/>
      <c r="AV2149" s="83"/>
      <c r="AW2149" s="82"/>
      <c r="AX2149" s="82"/>
      <c r="AY2149" s="82"/>
      <c r="AZ2149" s="82"/>
      <c r="BA2149" s="82"/>
      <c r="BB2149" s="82"/>
      <c r="BC2149" s="82"/>
      <c r="BD2149" s="82"/>
      <c r="BE2149" s="82"/>
      <c r="BF2149" s="82"/>
      <c r="BG2149" s="82"/>
      <c r="BH2149" s="82"/>
      <c r="BI2149" s="83"/>
      <c r="BJ2149" s="83"/>
      <c r="BK2149" s="82"/>
    </row>
    <row r="2150" spans="34:63" x14ac:dyDescent="0.25">
      <c r="AH2150" s="78"/>
      <c r="AI2150" s="79"/>
      <c r="AJ2150" s="79"/>
      <c r="AK2150" s="80"/>
      <c r="AL2150" s="79"/>
      <c r="AM2150" s="81"/>
      <c r="AN2150" s="79"/>
      <c r="AO2150" s="79"/>
      <c r="AP2150" s="82"/>
      <c r="AQ2150" s="82"/>
      <c r="AR2150" s="80"/>
      <c r="AS2150" s="82"/>
      <c r="AT2150" s="83"/>
      <c r="AU2150" s="82"/>
      <c r="AV2150" s="83"/>
      <c r="AW2150" s="82"/>
      <c r="AX2150" s="82"/>
      <c r="AY2150" s="82"/>
      <c r="AZ2150" s="82"/>
      <c r="BA2150" s="82"/>
      <c r="BB2150" s="82"/>
      <c r="BC2150" s="82"/>
      <c r="BD2150" s="82"/>
      <c r="BE2150" s="82"/>
      <c r="BF2150" s="82"/>
      <c r="BG2150" s="82"/>
      <c r="BH2150" s="82"/>
      <c r="BI2150" s="83"/>
      <c r="BJ2150" s="83"/>
      <c r="BK2150" s="82"/>
    </row>
    <row r="2151" spans="34:63" x14ac:dyDescent="0.25">
      <c r="AH2151" s="78"/>
      <c r="AI2151" s="79"/>
      <c r="AJ2151" s="79"/>
      <c r="AK2151" s="80"/>
      <c r="AL2151" s="79"/>
      <c r="AM2151" s="81"/>
      <c r="AN2151" s="79"/>
      <c r="AO2151" s="79"/>
      <c r="AP2151" s="82"/>
      <c r="AQ2151" s="82"/>
      <c r="AR2151" s="80"/>
      <c r="AS2151" s="82"/>
      <c r="AT2151" s="83"/>
      <c r="AU2151" s="82"/>
      <c r="AV2151" s="83"/>
      <c r="AW2151" s="82"/>
      <c r="AX2151" s="82"/>
      <c r="AY2151" s="82"/>
      <c r="AZ2151" s="82"/>
      <c r="BA2151" s="82"/>
      <c r="BB2151" s="82"/>
      <c r="BC2151" s="82"/>
      <c r="BD2151" s="82"/>
      <c r="BE2151" s="82"/>
      <c r="BF2151" s="82"/>
      <c r="BG2151" s="82"/>
      <c r="BH2151" s="82"/>
      <c r="BI2151" s="83"/>
      <c r="BJ2151" s="83"/>
      <c r="BK2151" s="82"/>
    </row>
    <row r="2152" spans="34:63" x14ac:dyDescent="0.25">
      <c r="AH2152" s="78"/>
      <c r="AI2152" s="79"/>
      <c r="AJ2152" s="79"/>
      <c r="AK2152" s="80"/>
      <c r="AL2152" s="79"/>
      <c r="AM2152" s="81"/>
      <c r="AN2152" s="79"/>
      <c r="AO2152" s="79"/>
      <c r="AP2152" s="82"/>
      <c r="AQ2152" s="82"/>
      <c r="AR2152" s="80"/>
      <c r="AS2152" s="82"/>
      <c r="AT2152" s="83"/>
      <c r="AU2152" s="82"/>
      <c r="AV2152" s="83"/>
      <c r="AW2152" s="82"/>
      <c r="AX2152" s="82"/>
      <c r="AY2152" s="82"/>
      <c r="AZ2152" s="82"/>
      <c r="BA2152" s="82"/>
      <c r="BB2152" s="82"/>
      <c r="BC2152" s="82"/>
      <c r="BD2152" s="82"/>
      <c r="BE2152" s="82"/>
      <c r="BF2152" s="82"/>
      <c r="BG2152" s="82"/>
      <c r="BH2152" s="82"/>
      <c r="BI2152" s="83"/>
      <c r="BJ2152" s="83"/>
      <c r="BK2152" s="82"/>
    </row>
    <row r="2153" spans="34:63" x14ac:dyDescent="0.25">
      <c r="AH2153" s="78"/>
      <c r="AI2153" s="79"/>
      <c r="AJ2153" s="79"/>
      <c r="AK2153" s="80"/>
      <c r="AL2153" s="79"/>
      <c r="AM2153" s="81"/>
      <c r="AN2153" s="79"/>
      <c r="AO2153" s="79"/>
      <c r="AP2153" s="82"/>
      <c r="AQ2153" s="82"/>
      <c r="AR2153" s="80"/>
      <c r="AS2153" s="82"/>
      <c r="AT2153" s="83"/>
      <c r="AU2153" s="82"/>
      <c r="AV2153" s="83"/>
      <c r="AW2153" s="82"/>
      <c r="AX2153" s="82"/>
      <c r="AY2153" s="82"/>
      <c r="AZ2153" s="82"/>
      <c r="BA2153" s="82"/>
      <c r="BB2153" s="82"/>
      <c r="BC2153" s="82"/>
      <c r="BD2153" s="82"/>
      <c r="BE2153" s="82"/>
      <c r="BF2153" s="82"/>
      <c r="BG2153" s="82"/>
      <c r="BH2153" s="82"/>
      <c r="BI2153" s="83"/>
      <c r="BJ2153" s="83"/>
      <c r="BK2153" s="82"/>
    </row>
    <row r="2154" spans="34:63" x14ac:dyDescent="0.25">
      <c r="AH2154" s="78"/>
      <c r="AI2154" s="79"/>
      <c r="AJ2154" s="79"/>
      <c r="AK2154" s="80"/>
      <c r="AL2154" s="79"/>
      <c r="AM2154" s="81"/>
      <c r="AN2154" s="79"/>
      <c r="AO2154" s="79"/>
      <c r="AP2154" s="82"/>
      <c r="AQ2154" s="82"/>
      <c r="AR2154" s="80"/>
      <c r="AS2154" s="82"/>
      <c r="AT2154" s="83"/>
      <c r="AU2154" s="82"/>
      <c r="AV2154" s="83"/>
      <c r="AW2154" s="82"/>
      <c r="AX2154" s="82"/>
      <c r="AY2154" s="82"/>
      <c r="AZ2154" s="82"/>
      <c r="BA2154" s="82"/>
      <c r="BB2154" s="82"/>
      <c r="BC2154" s="82"/>
      <c r="BD2154" s="82"/>
      <c r="BE2154" s="82"/>
      <c r="BF2154" s="82"/>
      <c r="BG2154" s="82"/>
      <c r="BH2154" s="82"/>
      <c r="BI2154" s="83"/>
      <c r="BJ2154" s="83"/>
      <c r="BK2154" s="82"/>
    </row>
    <row r="2155" spans="34:63" x14ac:dyDescent="0.25">
      <c r="AH2155" s="78"/>
      <c r="AI2155" s="79"/>
      <c r="AJ2155" s="79"/>
      <c r="AK2155" s="80"/>
      <c r="AL2155" s="79"/>
      <c r="AM2155" s="81"/>
      <c r="AN2155" s="79"/>
      <c r="AO2155" s="79"/>
      <c r="AP2155" s="82"/>
      <c r="AQ2155" s="82"/>
      <c r="AR2155" s="80"/>
      <c r="AS2155" s="82"/>
      <c r="AT2155" s="83"/>
      <c r="AU2155" s="82"/>
      <c r="AV2155" s="83"/>
      <c r="AW2155" s="82"/>
      <c r="AX2155" s="82"/>
      <c r="AY2155" s="82"/>
      <c r="AZ2155" s="82"/>
      <c r="BA2155" s="82"/>
      <c r="BB2155" s="82"/>
      <c r="BC2155" s="82"/>
      <c r="BD2155" s="82"/>
      <c r="BE2155" s="82"/>
      <c r="BF2155" s="82"/>
      <c r="BG2155" s="82"/>
      <c r="BH2155" s="82"/>
      <c r="BI2155" s="83"/>
      <c r="BJ2155" s="83"/>
      <c r="BK2155" s="82"/>
    </row>
    <row r="2156" spans="34:63" x14ac:dyDescent="0.25">
      <c r="AH2156" s="78"/>
      <c r="AI2156" s="79"/>
      <c r="AJ2156" s="79"/>
      <c r="AK2156" s="80"/>
      <c r="AL2156" s="79"/>
      <c r="AM2156" s="81"/>
      <c r="AN2156" s="79"/>
      <c r="AO2156" s="79"/>
      <c r="AP2156" s="82"/>
      <c r="AQ2156" s="82"/>
      <c r="AR2156" s="80"/>
      <c r="AS2156" s="82"/>
      <c r="AT2156" s="83"/>
      <c r="AU2156" s="82"/>
      <c r="AV2156" s="83"/>
      <c r="AW2156" s="82"/>
      <c r="AX2156" s="82"/>
      <c r="AY2156" s="82"/>
      <c r="AZ2156" s="82"/>
      <c r="BA2156" s="82"/>
      <c r="BB2156" s="82"/>
      <c r="BC2156" s="82"/>
      <c r="BD2156" s="82"/>
      <c r="BE2156" s="82"/>
      <c r="BF2156" s="82"/>
      <c r="BG2156" s="82"/>
      <c r="BH2156" s="82"/>
      <c r="BI2156" s="83"/>
      <c r="BJ2156" s="83"/>
      <c r="BK2156" s="82"/>
    </row>
    <row r="2157" spans="34:63" x14ac:dyDescent="0.25">
      <c r="AH2157" s="78"/>
      <c r="AI2157" s="79"/>
      <c r="AJ2157" s="79"/>
      <c r="AK2157" s="80"/>
      <c r="AL2157" s="79"/>
      <c r="AM2157" s="81"/>
      <c r="AN2157" s="79"/>
      <c r="AO2157" s="79"/>
      <c r="AP2157" s="82"/>
      <c r="AQ2157" s="82"/>
      <c r="AR2157" s="80"/>
      <c r="AS2157" s="82"/>
      <c r="AT2157" s="83"/>
      <c r="AU2157" s="82"/>
      <c r="AV2157" s="83"/>
      <c r="AW2157" s="82"/>
      <c r="AX2157" s="82"/>
      <c r="AY2157" s="82"/>
      <c r="AZ2157" s="82"/>
      <c r="BA2157" s="82"/>
      <c r="BB2157" s="82"/>
      <c r="BC2157" s="82"/>
      <c r="BD2157" s="82"/>
      <c r="BE2157" s="82"/>
      <c r="BF2157" s="82"/>
      <c r="BG2157" s="82"/>
      <c r="BH2157" s="82"/>
      <c r="BI2157" s="83"/>
      <c r="BJ2157" s="83"/>
      <c r="BK2157" s="82"/>
    </row>
    <row r="2158" spans="34:63" x14ac:dyDescent="0.25">
      <c r="AH2158" s="78"/>
      <c r="AI2158" s="79"/>
      <c r="AJ2158" s="79"/>
      <c r="AK2158" s="80"/>
      <c r="AL2158" s="79"/>
      <c r="AM2158" s="81"/>
      <c r="AN2158" s="79"/>
      <c r="AO2158" s="79"/>
      <c r="AP2158" s="82"/>
      <c r="AQ2158" s="82"/>
      <c r="AR2158" s="80"/>
      <c r="AS2158" s="82"/>
      <c r="AT2158" s="83"/>
      <c r="AU2158" s="82"/>
      <c r="AV2158" s="83"/>
      <c r="AW2158" s="82"/>
      <c r="AX2158" s="82"/>
      <c r="AY2158" s="82"/>
      <c r="AZ2158" s="82"/>
      <c r="BA2158" s="82"/>
      <c r="BB2158" s="82"/>
      <c r="BC2158" s="82"/>
      <c r="BD2158" s="82"/>
      <c r="BE2158" s="82"/>
      <c r="BF2158" s="82"/>
      <c r="BG2158" s="82"/>
      <c r="BH2158" s="82"/>
      <c r="BI2158" s="83"/>
      <c r="BJ2158" s="83"/>
      <c r="BK2158" s="82"/>
    </row>
    <row r="2159" spans="34:63" x14ac:dyDescent="0.25">
      <c r="AH2159" s="78"/>
      <c r="AI2159" s="79"/>
      <c r="AJ2159" s="79"/>
      <c r="AK2159" s="80"/>
      <c r="AL2159" s="79"/>
      <c r="AM2159" s="81"/>
      <c r="AN2159" s="79"/>
      <c r="AO2159" s="79"/>
      <c r="AP2159" s="82"/>
      <c r="AQ2159" s="82"/>
      <c r="AR2159" s="80"/>
      <c r="AS2159" s="82"/>
      <c r="AT2159" s="83"/>
      <c r="AU2159" s="82"/>
      <c r="AV2159" s="83"/>
      <c r="AW2159" s="82"/>
      <c r="AX2159" s="82"/>
      <c r="AY2159" s="82"/>
      <c r="AZ2159" s="82"/>
      <c r="BA2159" s="82"/>
      <c r="BB2159" s="82"/>
      <c r="BC2159" s="82"/>
      <c r="BD2159" s="82"/>
      <c r="BE2159" s="82"/>
      <c r="BF2159" s="82"/>
      <c r="BG2159" s="82"/>
      <c r="BH2159" s="82"/>
      <c r="BI2159" s="83"/>
      <c r="BJ2159" s="83"/>
      <c r="BK2159" s="82"/>
    </row>
    <row r="2160" spans="34:63" x14ac:dyDescent="0.25">
      <c r="AH2160" s="78"/>
      <c r="AI2160" s="79"/>
      <c r="AJ2160" s="79"/>
      <c r="AK2160" s="80"/>
      <c r="AL2160" s="79"/>
      <c r="AM2160" s="81"/>
      <c r="AN2160" s="79"/>
      <c r="AO2160" s="79"/>
      <c r="AP2160" s="82"/>
      <c r="AQ2160" s="82"/>
      <c r="AR2160" s="80"/>
      <c r="AS2160" s="82"/>
      <c r="AT2160" s="83"/>
      <c r="AU2160" s="82"/>
      <c r="AV2160" s="83"/>
      <c r="AW2160" s="82"/>
      <c r="AX2160" s="82"/>
      <c r="AY2160" s="82"/>
      <c r="AZ2160" s="82"/>
      <c r="BA2160" s="82"/>
      <c r="BB2160" s="82"/>
      <c r="BC2160" s="82"/>
      <c r="BD2160" s="82"/>
      <c r="BE2160" s="82"/>
      <c r="BF2160" s="82"/>
      <c r="BG2160" s="82"/>
      <c r="BH2160" s="82"/>
      <c r="BI2160" s="83"/>
      <c r="BJ2160" s="83"/>
      <c r="BK2160" s="82"/>
    </row>
    <row r="2161" spans="34:63" x14ac:dyDescent="0.25">
      <c r="AH2161" s="78"/>
      <c r="AI2161" s="79"/>
      <c r="AJ2161" s="79"/>
      <c r="AK2161" s="80"/>
      <c r="AL2161" s="79"/>
      <c r="AM2161" s="81"/>
      <c r="AN2161" s="79"/>
      <c r="AO2161" s="79"/>
      <c r="AP2161" s="82"/>
      <c r="AQ2161" s="82"/>
      <c r="AR2161" s="80"/>
      <c r="AS2161" s="82"/>
      <c r="AT2161" s="83"/>
      <c r="AU2161" s="82"/>
      <c r="AV2161" s="83"/>
      <c r="AW2161" s="82"/>
      <c r="AX2161" s="82"/>
      <c r="AY2161" s="82"/>
      <c r="AZ2161" s="82"/>
      <c r="BA2161" s="82"/>
      <c r="BB2161" s="82"/>
      <c r="BC2161" s="82"/>
      <c r="BD2161" s="82"/>
      <c r="BE2161" s="82"/>
      <c r="BF2161" s="82"/>
      <c r="BG2161" s="82"/>
      <c r="BH2161" s="82"/>
      <c r="BI2161" s="83"/>
      <c r="BJ2161" s="83"/>
      <c r="BK2161" s="82"/>
    </row>
    <row r="2162" spans="34:63" x14ac:dyDescent="0.25">
      <c r="AH2162" s="78"/>
      <c r="AI2162" s="79"/>
      <c r="AJ2162" s="79"/>
      <c r="AK2162" s="80"/>
      <c r="AL2162" s="79"/>
      <c r="AM2162" s="81"/>
      <c r="AN2162" s="79"/>
      <c r="AO2162" s="79"/>
      <c r="AP2162" s="82"/>
      <c r="AQ2162" s="82"/>
      <c r="AR2162" s="80"/>
      <c r="AS2162" s="82"/>
      <c r="AT2162" s="83"/>
      <c r="AU2162" s="82"/>
      <c r="AV2162" s="83"/>
      <c r="AW2162" s="82"/>
      <c r="AX2162" s="82"/>
      <c r="AY2162" s="82"/>
      <c r="AZ2162" s="82"/>
      <c r="BA2162" s="82"/>
      <c r="BB2162" s="82"/>
      <c r="BC2162" s="82"/>
      <c r="BD2162" s="82"/>
      <c r="BE2162" s="82"/>
      <c r="BF2162" s="82"/>
      <c r="BG2162" s="82"/>
      <c r="BH2162" s="82"/>
      <c r="BI2162" s="83"/>
      <c r="BJ2162" s="83"/>
      <c r="BK2162" s="82"/>
    </row>
    <row r="2163" spans="34:63" x14ac:dyDescent="0.25">
      <c r="AH2163" s="78"/>
      <c r="AI2163" s="79"/>
      <c r="AJ2163" s="79"/>
      <c r="AK2163" s="80"/>
      <c r="AL2163" s="79"/>
      <c r="AM2163" s="81"/>
      <c r="AN2163" s="79"/>
      <c r="AO2163" s="79"/>
      <c r="AP2163" s="82"/>
      <c r="AQ2163" s="82"/>
      <c r="AR2163" s="80"/>
      <c r="AS2163" s="82"/>
      <c r="AT2163" s="83"/>
      <c r="AU2163" s="82"/>
      <c r="AV2163" s="83"/>
      <c r="AW2163" s="82"/>
      <c r="AX2163" s="82"/>
      <c r="AY2163" s="82"/>
      <c r="AZ2163" s="82"/>
      <c r="BA2163" s="82"/>
      <c r="BB2163" s="82"/>
      <c r="BC2163" s="82"/>
      <c r="BD2163" s="82"/>
      <c r="BE2163" s="82"/>
      <c r="BF2163" s="82"/>
      <c r="BG2163" s="82"/>
      <c r="BH2163" s="82"/>
      <c r="BI2163" s="83"/>
      <c r="BJ2163" s="83"/>
      <c r="BK2163" s="82"/>
    </row>
    <row r="2164" spans="34:63" x14ac:dyDescent="0.25">
      <c r="AH2164" s="78"/>
      <c r="AI2164" s="79"/>
      <c r="AJ2164" s="79"/>
      <c r="AK2164" s="80"/>
      <c r="AL2164" s="79"/>
      <c r="AM2164" s="81"/>
      <c r="AN2164" s="79"/>
      <c r="AO2164" s="79"/>
      <c r="AP2164" s="82"/>
      <c r="AQ2164" s="82"/>
      <c r="AR2164" s="80"/>
      <c r="AS2164" s="82"/>
      <c r="AT2164" s="83"/>
      <c r="AU2164" s="82"/>
      <c r="AV2164" s="83"/>
      <c r="AW2164" s="82"/>
      <c r="AX2164" s="82"/>
      <c r="AY2164" s="82"/>
      <c r="AZ2164" s="82"/>
      <c r="BA2164" s="82"/>
      <c r="BB2164" s="82"/>
      <c r="BC2164" s="82"/>
      <c r="BD2164" s="82"/>
      <c r="BE2164" s="82"/>
      <c r="BF2164" s="82"/>
      <c r="BG2164" s="82"/>
      <c r="BH2164" s="82"/>
      <c r="BI2164" s="83"/>
      <c r="BJ2164" s="83"/>
      <c r="BK2164" s="82"/>
    </row>
    <row r="2165" spans="34:63" x14ac:dyDescent="0.25">
      <c r="AH2165" s="78"/>
      <c r="AI2165" s="79"/>
      <c r="AJ2165" s="79"/>
      <c r="AK2165" s="80"/>
      <c r="AL2165" s="79"/>
      <c r="AM2165" s="81"/>
      <c r="AN2165" s="79"/>
      <c r="AO2165" s="79"/>
      <c r="AP2165" s="82"/>
      <c r="AQ2165" s="82"/>
      <c r="AR2165" s="80"/>
      <c r="AS2165" s="82"/>
      <c r="AT2165" s="83"/>
      <c r="AU2165" s="82"/>
      <c r="AV2165" s="83"/>
      <c r="AW2165" s="82"/>
      <c r="AX2165" s="82"/>
      <c r="AY2165" s="82"/>
      <c r="AZ2165" s="82"/>
      <c r="BA2165" s="82"/>
      <c r="BB2165" s="82"/>
      <c r="BC2165" s="82"/>
      <c r="BD2165" s="82"/>
      <c r="BE2165" s="82"/>
      <c r="BF2165" s="82"/>
      <c r="BG2165" s="82"/>
      <c r="BH2165" s="82"/>
      <c r="BI2165" s="83"/>
      <c r="BJ2165" s="83"/>
      <c r="BK2165" s="82"/>
    </row>
    <row r="2166" spans="34:63" x14ac:dyDescent="0.25">
      <c r="AH2166" s="78"/>
      <c r="AI2166" s="79"/>
      <c r="AJ2166" s="79"/>
      <c r="AK2166" s="80"/>
      <c r="AL2166" s="79"/>
      <c r="AM2166" s="81"/>
      <c r="AN2166" s="79"/>
      <c r="AO2166" s="79"/>
      <c r="AP2166" s="82"/>
      <c r="AQ2166" s="82"/>
      <c r="AR2166" s="80"/>
      <c r="AS2166" s="82"/>
      <c r="AT2166" s="83"/>
      <c r="AU2166" s="82"/>
      <c r="AV2166" s="83"/>
      <c r="AW2166" s="82"/>
      <c r="AX2166" s="82"/>
      <c r="AY2166" s="82"/>
      <c r="AZ2166" s="82"/>
      <c r="BA2166" s="82"/>
      <c r="BB2166" s="82"/>
      <c r="BC2166" s="82"/>
      <c r="BD2166" s="82"/>
      <c r="BE2166" s="82"/>
      <c r="BF2166" s="82"/>
      <c r="BG2166" s="82"/>
      <c r="BH2166" s="82"/>
      <c r="BI2166" s="83"/>
      <c r="BJ2166" s="83"/>
      <c r="BK2166" s="82"/>
    </row>
    <row r="2167" spans="34:63" x14ac:dyDescent="0.25">
      <c r="AH2167" s="78"/>
      <c r="AI2167" s="79"/>
      <c r="AJ2167" s="79"/>
      <c r="AK2167" s="80"/>
      <c r="AL2167" s="79"/>
      <c r="AM2167" s="81"/>
      <c r="AN2167" s="79"/>
      <c r="AO2167" s="79"/>
      <c r="AP2167" s="82"/>
      <c r="AQ2167" s="82"/>
      <c r="AR2167" s="80"/>
      <c r="AS2167" s="82"/>
      <c r="AT2167" s="83"/>
      <c r="AU2167" s="82"/>
      <c r="AV2167" s="83"/>
      <c r="AW2167" s="82"/>
      <c r="AX2167" s="82"/>
      <c r="AY2167" s="82"/>
      <c r="AZ2167" s="82"/>
      <c r="BA2167" s="82"/>
      <c r="BB2167" s="82"/>
      <c r="BC2167" s="82"/>
      <c r="BD2167" s="82"/>
      <c r="BE2167" s="82"/>
      <c r="BF2167" s="82"/>
      <c r="BG2167" s="82"/>
      <c r="BH2167" s="82"/>
      <c r="BI2167" s="83"/>
      <c r="BJ2167" s="83"/>
      <c r="BK2167" s="82"/>
    </row>
    <row r="2168" spans="34:63" x14ac:dyDescent="0.25">
      <c r="AH2168" s="78"/>
      <c r="AI2168" s="79"/>
      <c r="AJ2168" s="79"/>
      <c r="AK2168" s="80"/>
      <c r="AL2168" s="79"/>
      <c r="AM2168" s="81"/>
      <c r="AN2168" s="79"/>
      <c r="AO2168" s="79"/>
      <c r="AP2168" s="82"/>
      <c r="AQ2168" s="82"/>
      <c r="AR2168" s="80"/>
      <c r="AS2168" s="82"/>
      <c r="AT2168" s="83"/>
      <c r="AU2168" s="82"/>
      <c r="AV2168" s="83"/>
      <c r="AW2168" s="82"/>
      <c r="AX2168" s="82"/>
      <c r="AY2168" s="82"/>
      <c r="AZ2168" s="82"/>
      <c r="BA2168" s="82"/>
      <c r="BB2168" s="82"/>
      <c r="BC2168" s="82"/>
      <c r="BD2168" s="82"/>
      <c r="BE2168" s="82"/>
      <c r="BF2168" s="82"/>
      <c r="BG2168" s="82"/>
      <c r="BH2168" s="82"/>
      <c r="BI2168" s="83"/>
      <c r="BJ2168" s="83"/>
      <c r="BK2168" s="82"/>
    </row>
    <row r="2169" spans="34:63" x14ac:dyDescent="0.25">
      <c r="AH2169" s="78"/>
      <c r="AI2169" s="79"/>
      <c r="AJ2169" s="79"/>
      <c r="AK2169" s="80"/>
      <c r="AL2169" s="79"/>
      <c r="AM2169" s="81"/>
      <c r="AN2169" s="79"/>
      <c r="AO2169" s="79"/>
      <c r="AP2169" s="82"/>
      <c r="AQ2169" s="82"/>
      <c r="AR2169" s="80"/>
      <c r="AS2169" s="82"/>
      <c r="AT2169" s="83"/>
      <c r="AU2169" s="82"/>
      <c r="AV2169" s="83"/>
      <c r="AW2169" s="82"/>
      <c r="AX2169" s="82"/>
      <c r="AY2169" s="82"/>
      <c r="AZ2169" s="82"/>
      <c r="BA2169" s="82"/>
      <c r="BB2169" s="82"/>
      <c r="BC2169" s="82"/>
      <c r="BD2169" s="82"/>
      <c r="BE2169" s="82"/>
      <c r="BF2169" s="82"/>
      <c r="BG2169" s="82"/>
      <c r="BH2169" s="82"/>
      <c r="BI2169" s="83"/>
      <c r="BJ2169" s="83"/>
      <c r="BK2169" s="82"/>
    </row>
    <row r="2170" spans="34:63" x14ac:dyDescent="0.25">
      <c r="AH2170" s="78"/>
      <c r="AI2170" s="79"/>
      <c r="AJ2170" s="79"/>
      <c r="AK2170" s="80"/>
      <c r="AL2170" s="79"/>
      <c r="AM2170" s="81"/>
      <c r="AN2170" s="79"/>
      <c r="AO2170" s="79"/>
      <c r="AP2170" s="82"/>
      <c r="AQ2170" s="82"/>
      <c r="AR2170" s="80"/>
      <c r="AS2170" s="82"/>
      <c r="AT2170" s="83"/>
      <c r="AU2170" s="82"/>
      <c r="AV2170" s="83"/>
      <c r="AW2170" s="82"/>
      <c r="AX2170" s="82"/>
      <c r="AY2170" s="82"/>
      <c r="AZ2170" s="82"/>
      <c r="BA2170" s="82"/>
      <c r="BB2170" s="82"/>
      <c r="BC2170" s="82"/>
      <c r="BD2170" s="82"/>
      <c r="BE2170" s="82"/>
      <c r="BF2170" s="82"/>
      <c r="BG2170" s="82"/>
      <c r="BH2170" s="82"/>
      <c r="BI2170" s="83"/>
      <c r="BJ2170" s="83"/>
      <c r="BK2170" s="82"/>
    </row>
    <row r="2171" spans="34:63" x14ac:dyDescent="0.25">
      <c r="AH2171" s="78"/>
      <c r="AI2171" s="79"/>
      <c r="AJ2171" s="79"/>
      <c r="AK2171" s="80"/>
      <c r="AL2171" s="79"/>
      <c r="AM2171" s="81"/>
      <c r="AN2171" s="79"/>
      <c r="AO2171" s="79"/>
      <c r="AP2171" s="82"/>
      <c r="AQ2171" s="82"/>
      <c r="AR2171" s="80"/>
      <c r="AS2171" s="82"/>
      <c r="AT2171" s="83"/>
      <c r="AU2171" s="82"/>
      <c r="AV2171" s="83"/>
      <c r="AW2171" s="82"/>
      <c r="AX2171" s="82"/>
      <c r="AY2171" s="82"/>
      <c r="AZ2171" s="82"/>
      <c r="BA2171" s="82"/>
      <c r="BB2171" s="82"/>
      <c r="BC2171" s="82"/>
      <c r="BD2171" s="82"/>
      <c r="BE2171" s="82"/>
      <c r="BF2171" s="82"/>
      <c r="BG2171" s="82"/>
      <c r="BH2171" s="82"/>
      <c r="BI2171" s="83"/>
      <c r="BJ2171" s="83"/>
      <c r="BK2171" s="82"/>
    </row>
    <row r="2172" spans="34:63" x14ac:dyDescent="0.25">
      <c r="AH2172" s="78"/>
      <c r="AI2172" s="79"/>
      <c r="AJ2172" s="79"/>
      <c r="AK2172" s="80"/>
      <c r="AL2172" s="79"/>
      <c r="AM2172" s="81"/>
      <c r="AN2172" s="79"/>
      <c r="AO2172" s="79"/>
      <c r="AP2172" s="82"/>
      <c r="AQ2172" s="82"/>
      <c r="AR2172" s="80"/>
      <c r="AS2172" s="82"/>
      <c r="AT2172" s="83"/>
      <c r="AU2172" s="82"/>
      <c r="AV2172" s="83"/>
      <c r="AW2172" s="82"/>
      <c r="AX2172" s="82"/>
      <c r="AY2172" s="82"/>
      <c r="AZ2172" s="82"/>
      <c r="BA2172" s="82"/>
      <c r="BB2172" s="82"/>
      <c r="BC2172" s="82"/>
      <c r="BD2172" s="82"/>
      <c r="BE2172" s="82"/>
      <c r="BF2172" s="82"/>
      <c r="BG2172" s="82"/>
      <c r="BH2172" s="82"/>
      <c r="BI2172" s="83"/>
      <c r="BJ2172" s="83"/>
      <c r="BK2172" s="82"/>
    </row>
    <row r="2173" spans="34:63" x14ac:dyDescent="0.25">
      <c r="AH2173" s="78"/>
      <c r="AI2173" s="79"/>
      <c r="AJ2173" s="79"/>
      <c r="AK2173" s="80"/>
      <c r="AL2173" s="79"/>
      <c r="AM2173" s="81"/>
      <c r="AN2173" s="79"/>
      <c r="AO2173" s="79"/>
      <c r="AP2173" s="82"/>
      <c r="AQ2173" s="82"/>
      <c r="AR2173" s="80"/>
      <c r="AS2173" s="82"/>
      <c r="AT2173" s="83"/>
      <c r="AU2173" s="82"/>
      <c r="AV2173" s="83"/>
      <c r="AW2173" s="82"/>
      <c r="AX2173" s="82"/>
      <c r="AY2173" s="82"/>
      <c r="AZ2173" s="82"/>
      <c r="BA2173" s="82"/>
      <c r="BB2173" s="82"/>
      <c r="BC2173" s="82"/>
      <c r="BD2173" s="82"/>
      <c r="BE2173" s="82"/>
      <c r="BF2173" s="82"/>
      <c r="BG2173" s="82"/>
      <c r="BH2173" s="82"/>
      <c r="BI2173" s="83"/>
      <c r="BJ2173" s="83"/>
      <c r="BK2173" s="82"/>
    </row>
    <row r="2174" spans="34:63" x14ac:dyDescent="0.25">
      <c r="AH2174" s="78"/>
      <c r="AI2174" s="79"/>
      <c r="AJ2174" s="79"/>
      <c r="AK2174" s="80"/>
      <c r="AL2174" s="79"/>
      <c r="AM2174" s="81"/>
      <c r="AN2174" s="79"/>
      <c r="AO2174" s="79"/>
      <c r="AP2174" s="82"/>
      <c r="AQ2174" s="82"/>
      <c r="AR2174" s="80"/>
      <c r="AS2174" s="82"/>
      <c r="AT2174" s="83"/>
      <c r="AU2174" s="82"/>
      <c r="AV2174" s="83"/>
      <c r="AW2174" s="82"/>
      <c r="AX2174" s="82"/>
      <c r="AY2174" s="82"/>
      <c r="AZ2174" s="82"/>
      <c r="BA2174" s="82"/>
      <c r="BB2174" s="82"/>
      <c r="BC2174" s="82"/>
      <c r="BD2174" s="82"/>
      <c r="BE2174" s="82"/>
      <c r="BF2174" s="82"/>
      <c r="BG2174" s="82"/>
      <c r="BH2174" s="82"/>
      <c r="BI2174" s="83"/>
      <c r="BJ2174" s="83"/>
      <c r="BK2174" s="82"/>
    </row>
    <row r="2175" spans="34:63" x14ac:dyDescent="0.25">
      <c r="AH2175" s="78"/>
      <c r="AI2175" s="79"/>
      <c r="AJ2175" s="79"/>
      <c r="AK2175" s="80"/>
      <c r="AL2175" s="79"/>
      <c r="AM2175" s="81"/>
      <c r="AN2175" s="79"/>
      <c r="AO2175" s="79"/>
      <c r="AP2175" s="82"/>
      <c r="AQ2175" s="82"/>
      <c r="AR2175" s="80"/>
      <c r="AS2175" s="82"/>
      <c r="AT2175" s="83"/>
      <c r="AU2175" s="82"/>
      <c r="AV2175" s="83"/>
      <c r="AW2175" s="82"/>
      <c r="AX2175" s="82"/>
      <c r="AY2175" s="82"/>
      <c r="AZ2175" s="82"/>
      <c r="BA2175" s="82"/>
      <c r="BB2175" s="82"/>
      <c r="BC2175" s="82"/>
      <c r="BD2175" s="82"/>
      <c r="BE2175" s="82"/>
      <c r="BF2175" s="82"/>
      <c r="BG2175" s="82"/>
      <c r="BH2175" s="82"/>
      <c r="BI2175" s="83"/>
      <c r="BJ2175" s="83"/>
      <c r="BK2175" s="82"/>
    </row>
    <row r="2176" spans="34:63" x14ac:dyDescent="0.25">
      <c r="AH2176" s="78"/>
      <c r="AI2176" s="79"/>
      <c r="AJ2176" s="79"/>
      <c r="AK2176" s="80"/>
      <c r="AL2176" s="79"/>
      <c r="AM2176" s="81"/>
      <c r="AN2176" s="79"/>
      <c r="AO2176" s="79"/>
      <c r="AP2176" s="82"/>
      <c r="AQ2176" s="82"/>
      <c r="AR2176" s="80"/>
      <c r="AS2176" s="82"/>
      <c r="AT2176" s="83"/>
      <c r="AU2176" s="82"/>
      <c r="AV2176" s="83"/>
      <c r="AW2176" s="82"/>
      <c r="AX2176" s="82"/>
      <c r="AY2176" s="82"/>
      <c r="AZ2176" s="82"/>
      <c r="BA2176" s="82"/>
      <c r="BB2176" s="82"/>
      <c r="BC2176" s="82"/>
      <c r="BD2176" s="82"/>
      <c r="BE2176" s="82"/>
      <c r="BF2176" s="82"/>
      <c r="BG2176" s="82"/>
      <c r="BH2176" s="82"/>
      <c r="BI2176" s="83"/>
      <c r="BJ2176" s="83"/>
      <c r="BK2176" s="82"/>
    </row>
    <row r="2177" spans="34:63" x14ac:dyDescent="0.25">
      <c r="AH2177" s="78"/>
      <c r="AI2177" s="79"/>
      <c r="AJ2177" s="79"/>
      <c r="AK2177" s="80"/>
      <c r="AL2177" s="79"/>
      <c r="AM2177" s="81"/>
      <c r="AN2177" s="79"/>
      <c r="AO2177" s="79"/>
      <c r="AP2177" s="82"/>
      <c r="AQ2177" s="82"/>
      <c r="AR2177" s="80"/>
      <c r="AS2177" s="82"/>
      <c r="AT2177" s="83"/>
      <c r="AU2177" s="82"/>
      <c r="AV2177" s="83"/>
      <c r="AW2177" s="82"/>
      <c r="AX2177" s="82"/>
      <c r="AY2177" s="82"/>
      <c r="AZ2177" s="82"/>
      <c r="BA2177" s="82"/>
      <c r="BB2177" s="82"/>
      <c r="BC2177" s="82"/>
      <c r="BD2177" s="82"/>
      <c r="BE2177" s="82"/>
      <c r="BF2177" s="82"/>
      <c r="BG2177" s="82"/>
      <c r="BH2177" s="82"/>
      <c r="BI2177" s="83"/>
      <c r="BJ2177" s="83"/>
      <c r="BK2177" s="82"/>
    </row>
    <row r="2178" spans="34:63" x14ac:dyDescent="0.25">
      <c r="AH2178" s="78"/>
      <c r="AI2178" s="79"/>
      <c r="AJ2178" s="79"/>
      <c r="AK2178" s="80"/>
      <c r="AL2178" s="79"/>
      <c r="AM2178" s="81"/>
      <c r="AN2178" s="79"/>
      <c r="AO2178" s="79"/>
      <c r="AP2178" s="82"/>
      <c r="AQ2178" s="82"/>
      <c r="AR2178" s="80"/>
      <c r="AS2178" s="82"/>
      <c r="AT2178" s="83"/>
      <c r="AU2178" s="82"/>
      <c r="AV2178" s="83"/>
      <c r="AW2178" s="82"/>
      <c r="AX2178" s="82"/>
      <c r="AY2178" s="82"/>
      <c r="AZ2178" s="82"/>
      <c r="BA2178" s="82"/>
      <c r="BB2178" s="82"/>
      <c r="BC2178" s="82"/>
      <c r="BD2178" s="82"/>
      <c r="BE2178" s="82"/>
      <c r="BF2178" s="82"/>
      <c r="BG2178" s="82"/>
      <c r="BH2178" s="82"/>
      <c r="BI2178" s="83"/>
      <c r="BJ2178" s="83"/>
      <c r="BK2178" s="82"/>
    </row>
    <row r="2179" spans="34:63" x14ac:dyDescent="0.25">
      <c r="AH2179" s="78"/>
      <c r="AI2179" s="79"/>
      <c r="AJ2179" s="79"/>
      <c r="AK2179" s="80"/>
      <c r="AL2179" s="79"/>
      <c r="AM2179" s="81"/>
      <c r="AN2179" s="79"/>
      <c r="AO2179" s="79"/>
      <c r="AP2179" s="82"/>
      <c r="AQ2179" s="82"/>
      <c r="AR2179" s="80"/>
      <c r="AS2179" s="82"/>
      <c r="AT2179" s="83"/>
      <c r="AU2179" s="82"/>
      <c r="AV2179" s="83"/>
      <c r="AW2179" s="82"/>
      <c r="AX2179" s="82"/>
      <c r="AY2179" s="82"/>
      <c r="AZ2179" s="82"/>
      <c r="BA2179" s="82"/>
      <c r="BB2179" s="82"/>
      <c r="BC2179" s="82"/>
      <c r="BD2179" s="82"/>
      <c r="BE2179" s="82"/>
      <c r="BF2179" s="82"/>
      <c r="BG2179" s="82"/>
      <c r="BH2179" s="82"/>
      <c r="BI2179" s="83"/>
      <c r="BJ2179" s="83"/>
      <c r="BK2179" s="82"/>
    </row>
    <row r="2180" spans="34:63" x14ac:dyDescent="0.25">
      <c r="AH2180" s="78"/>
      <c r="AI2180" s="79"/>
      <c r="AJ2180" s="79"/>
      <c r="AK2180" s="80"/>
      <c r="AL2180" s="79"/>
      <c r="AM2180" s="81"/>
      <c r="AN2180" s="79"/>
      <c r="AO2180" s="79"/>
      <c r="AP2180" s="82"/>
      <c r="AQ2180" s="82"/>
      <c r="AR2180" s="80"/>
      <c r="AS2180" s="82"/>
      <c r="AT2180" s="83"/>
      <c r="AU2180" s="82"/>
      <c r="AV2180" s="83"/>
      <c r="AW2180" s="82"/>
      <c r="AX2180" s="82"/>
      <c r="AY2180" s="82"/>
      <c r="AZ2180" s="82"/>
      <c r="BA2180" s="82"/>
      <c r="BB2180" s="82"/>
      <c r="BC2180" s="82"/>
      <c r="BD2180" s="82"/>
      <c r="BE2180" s="82"/>
      <c r="BF2180" s="82"/>
      <c r="BG2180" s="82"/>
      <c r="BH2180" s="82"/>
      <c r="BI2180" s="83"/>
      <c r="BJ2180" s="83"/>
      <c r="BK2180" s="82"/>
    </row>
    <row r="2181" spans="34:63" x14ac:dyDescent="0.25">
      <c r="AH2181" s="78"/>
      <c r="AI2181" s="79"/>
      <c r="AJ2181" s="79"/>
      <c r="AK2181" s="80"/>
      <c r="AL2181" s="79"/>
      <c r="AM2181" s="81"/>
      <c r="AN2181" s="79"/>
      <c r="AO2181" s="79"/>
      <c r="AP2181" s="82"/>
      <c r="AQ2181" s="82"/>
      <c r="AR2181" s="80"/>
      <c r="AS2181" s="82"/>
      <c r="AT2181" s="83"/>
      <c r="AU2181" s="82"/>
      <c r="AV2181" s="83"/>
      <c r="AW2181" s="82"/>
      <c r="AX2181" s="82"/>
      <c r="AY2181" s="82"/>
      <c r="AZ2181" s="82"/>
      <c r="BA2181" s="82"/>
      <c r="BB2181" s="82"/>
      <c r="BC2181" s="82"/>
      <c r="BD2181" s="82"/>
      <c r="BE2181" s="82"/>
      <c r="BF2181" s="82"/>
      <c r="BG2181" s="82"/>
      <c r="BH2181" s="82"/>
      <c r="BI2181" s="83"/>
      <c r="BJ2181" s="83"/>
      <c r="BK2181" s="82"/>
    </row>
    <row r="2182" spans="34:63" x14ac:dyDescent="0.25">
      <c r="AH2182" s="78"/>
      <c r="AI2182" s="79"/>
      <c r="AJ2182" s="79"/>
      <c r="AK2182" s="80"/>
      <c r="AL2182" s="79"/>
      <c r="AM2182" s="81"/>
      <c r="AN2182" s="79"/>
      <c r="AO2182" s="79"/>
      <c r="AP2182" s="82"/>
      <c r="AQ2182" s="82"/>
      <c r="AR2182" s="80"/>
      <c r="AS2182" s="82"/>
      <c r="AT2182" s="83"/>
      <c r="AU2182" s="82"/>
      <c r="AV2182" s="83"/>
      <c r="AW2182" s="82"/>
      <c r="AX2182" s="82"/>
      <c r="AY2182" s="82"/>
      <c r="AZ2182" s="82"/>
      <c r="BA2182" s="82"/>
      <c r="BB2182" s="82"/>
      <c r="BC2182" s="82"/>
      <c r="BD2182" s="82"/>
      <c r="BE2182" s="82"/>
      <c r="BF2182" s="82"/>
      <c r="BG2182" s="82"/>
      <c r="BH2182" s="82"/>
      <c r="BI2182" s="83"/>
      <c r="BJ2182" s="83"/>
      <c r="BK2182" s="82"/>
    </row>
    <row r="2183" spans="34:63" x14ac:dyDescent="0.25">
      <c r="AH2183" s="78"/>
      <c r="AI2183" s="79"/>
      <c r="AJ2183" s="79"/>
      <c r="AK2183" s="80"/>
      <c r="AL2183" s="79"/>
      <c r="AM2183" s="81"/>
      <c r="AN2183" s="79"/>
      <c r="AO2183" s="79"/>
      <c r="AP2183" s="82"/>
      <c r="AQ2183" s="82"/>
      <c r="AR2183" s="80"/>
      <c r="AS2183" s="82"/>
      <c r="AT2183" s="83"/>
      <c r="AU2183" s="82"/>
      <c r="AV2183" s="83"/>
      <c r="AW2183" s="82"/>
      <c r="AX2183" s="82"/>
      <c r="AY2183" s="82"/>
      <c r="AZ2183" s="82"/>
      <c r="BA2183" s="82"/>
      <c r="BB2183" s="82"/>
      <c r="BC2183" s="82"/>
      <c r="BD2183" s="82"/>
      <c r="BE2183" s="82"/>
      <c r="BF2183" s="82"/>
      <c r="BG2183" s="82"/>
      <c r="BH2183" s="82"/>
      <c r="BI2183" s="83"/>
      <c r="BJ2183" s="83"/>
      <c r="BK2183" s="82"/>
    </row>
    <row r="2184" spans="34:63" x14ac:dyDescent="0.25">
      <c r="AH2184" s="78"/>
      <c r="AI2184" s="79"/>
      <c r="AJ2184" s="79"/>
      <c r="AK2184" s="80"/>
      <c r="AL2184" s="79"/>
      <c r="AM2184" s="81"/>
      <c r="AN2184" s="79"/>
      <c r="AO2184" s="79"/>
      <c r="AP2184" s="82"/>
      <c r="AQ2184" s="82"/>
      <c r="AR2184" s="80"/>
      <c r="AS2184" s="82"/>
      <c r="AT2184" s="83"/>
      <c r="AU2184" s="82"/>
      <c r="AV2184" s="83"/>
      <c r="AW2184" s="82"/>
      <c r="AX2184" s="82"/>
      <c r="AY2184" s="82"/>
      <c r="AZ2184" s="82"/>
      <c r="BA2184" s="82"/>
      <c r="BB2184" s="82"/>
      <c r="BC2184" s="82"/>
      <c r="BD2184" s="82"/>
      <c r="BE2184" s="82"/>
      <c r="BF2184" s="82"/>
      <c r="BG2184" s="82"/>
      <c r="BH2184" s="82"/>
      <c r="BI2184" s="83"/>
      <c r="BJ2184" s="83"/>
      <c r="BK2184" s="82"/>
    </row>
    <row r="2185" spans="34:63" x14ac:dyDescent="0.25">
      <c r="AH2185" s="78"/>
      <c r="AI2185" s="79"/>
      <c r="AJ2185" s="79"/>
      <c r="AK2185" s="80"/>
      <c r="AL2185" s="79"/>
      <c r="AM2185" s="81"/>
      <c r="AN2185" s="79"/>
      <c r="AO2185" s="79"/>
      <c r="AP2185" s="82"/>
      <c r="AQ2185" s="82"/>
      <c r="AR2185" s="80"/>
      <c r="AS2185" s="82"/>
      <c r="AT2185" s="83"/>
      <c r="AU2185" s="82"/>
      <c r="AV2185" s="83"/>
      <c r="AW2185" s="82"/>
      <c r="AX2185" s="82"/>
      <c r="AY2185" s="82"/>
      <c r="AZ2185" s="82"/>
      <c r="BA2185" s="82"/>
      <c r="BB2185" s="82"/>
      <c r="BC2185" s="82"/>
      <c r="BD2185" s="82"/>
      <c r="BE2185" s="82"/>
      <c r="BF2185" s="82"/>
      <c r="BG2185" s="82"/>
      <c r="BH2185" s="82"/>
      <c r="BI2185" s="83"/>
      <c r="BJ2185" s="83"/>
      <c r="BK2185" s="82"/>
    </row>
    <row r="2186" spans="34:63" x14ac:dyDescent="0.25">
      <c r="AH2186" s="78"/>
      <c r="AI2186" s="79"/>
      <c r="AJ2186" s="79"/>
      <c r="AK2186" s="80"/>
      <c r="AL2186" s="79"/>
      <c r="AM2186" s="81"/>
      <c r="AN2186" s="79"/>
      <c r="AO2186" s="79"/>
      <c r="AP2186" s="82"/>
      <c r="AQ2186" s="82"/>
      <c r="AR2186" s="80"/>
      <c r="AS2186" s="82"/>
      <c r="AT2186" s="83"/>
      <c r="AU2186" s="82"/>
      <c r="AV2186" s="83"/>
      <c r="AW2186" s="82"/>
      <c r="AX2186" s="82"/>
      <c r="AY2186" s="82"/>
      <c r="AZ2186" s="82"/>
      <c r="BA2186" s="82"/>
      <c r="BB2186" s="82"/>
      <c r="BC2186" s="82"/>
      <c r="BD2186" s="82"/>
      <c r="BE2186" s="82"/>
      <c r="BF2186" s="82"/>
      <c r="BG2186" s="82"/>
      <c r="BH2186" s="82"/>
      <c r="BI2186" s="83"/>
      <c r="BJ2186" s="83"/>
      <c r="BK2186" s="82"/>
    </row>
    <row r="2187" spans="34:63" x14ac:dyDescent="0.25">
      <c r="AH2187" s="78"/>
      <c r="AI2187" s="79"/>
      <c r="AJ2187" s="79"/>
      <c r="AK2187" s="80"/>
      <c r="AL2187" s="79"/>
      <c r="AM2187" s="81"/>
      <c r="AN2187" s="79"/>
      <c r="AO2187" s="79"/>
      <c r="AP2187" s="82"/>
      <c r="AQ2187" s="82"/>
      <c r="AR2187" s="80"/>
      <c r="AS2187" s="82"/>
      <c r="AT2187" s="83"/>
      <c r="AU2187" s="82"/>
      <c r="AV2187" s="83"/>
      <c r="AW2187" s="82"/>
      <c r="AX2187" s="82"/>
      <c r="AY2187" s="82"/>
      <c r="AZ2187" s="82"/>
      <c r="BA2187" s="82"/>
      <c r="BB2187" s="82"/>
      <c r="BC2187" s="82"/>
      <c r="BD2187" s="82"/>
      <c r="BE2187" s="82"/>
      <c r="BF2187" s="82"/>
      <c r="BG2187" s="82"/>
      <c r="BH2187" s="82"/>
      <c r="BI2187" s="83"/>
      <c r="BJ2187" s="83"/>
      <c r="BK2187" s="82"/>
    </row>
    <row r="2188" spans="34:63" x14ac:dyDescent="0.25">
      <c r="AH2188" s="78"/>
      <c r="AI2188" s="79"/>
      <c r="AJ2188" s="79"/>
      <c r="AK2188" s="80"/>
      <c r="AL2188" s="79"/>
      <c r="AM2188" s="81"/>
      <c r="AN2188" s="79"/>
      <c r="AO2188" s="79"/>
      <c r="AP2188" s="82"/>
      <c r="AQ2188" s="82"/>
      <c r="AR2188" s="80"/>
      <c r="AS2188" s="82"/>
      <c r="AT2188" s="83"/>
      <c r="AU2188" s="82"/>
      <c r="AV2188" s="83"/>
      <c r="AW2188" s="82"/>
      <c r="AX2188" s="82"/>
      <c r="AY2188" s="82"/>
      <c r="AZ2188" s="82"/>
      <c r="BA2188" s="82"/>
      <c r="BB2188" s="82"/>
      <c r="BC2188" s="82"/>
      <c r="BD2188" s="82"/>
      <c r="BE2188" s="82"/>
      <c r="BF2188" s="82"/>
      <c r="BG2188" s="82"/>
      <c r="BH2188" s="82"/>
      <c r="BI2188" s="83"/>
      <c r="BJ2188" s="83"/>
      <c r="BK2188" s="82"/>
    </row>
    <row r="2189" spans="34:63" x14ac:dyDescent="0.25">
      <c r="AH2189" s="78"/>
      <c r="AI2189" s="79"/>
      <c r="AJ2189" s="79"/>
      <c r="AK2189" s="80"/>
      <c r="AL2189" s="79"/>
      <c r="AM2189" s="81"/>
      <c r="AN2189" s="79"/>
      <c r="AO2189" s="79"/>
      <c r="AP2189" s="82"/>
      <c r="AQ2189" s="82"/>
      <c r="AR2189" s="80"/>
      <c r="AS2189" s="82"/>
      <c r="AT2189" s="83"/>
      <c r="AU2189" s="82"/>
      <c r="AV2189" s="83"/>
      <c r="AW2189" s="82"/>
      <c r="AX2189" s="82"/>
      <c r="AY2189" s="82"/>
      <c r="AZ2189" s="82"/>
      <c r="BA2189" s="82"/>
      <c r="BB2189" s="82"/>
      <c r="BC2189" s="82"/>
      <c r="BD2189" s="82"/>
      <c r="BE2189" s="82"/>
      <c r="BF2189" s="82"/>
      <c r="BG2189" s="82"/>
      <c r="BH2189" s="82"/>
      <c r="BI2189" s="83"/>
      <c r="BJ2189" s="83"/>
      <c r="BK2189" s="82"/>
    </row>
    <row r="2190" spans="34:63" x14ac:dyDescent="0.25">
      <c r="AH2190" s="78"/>
      <c r="AI2190" s="79"/>
      <c r="AJ2190" s="79"/>
      <c r="AK2190" s="80"/>
      <c r="AL2190" s="79"/>
      <c r="AM2190" s="81"/>
      <c r="AN2190" s="79"/>
      <c r="AO2190" s="79"/>
      <c r="AP2190" s="82"/>
      <c r="AQ2190" s="82"/>
      <c r="AR2190" s="80"/>
      <c r="AS2190" s="82"/>
      <c r="AT2190" s="83"/>
      <c r="AU2190" s="82"/>
      <c r="AV2190" s="83"/>
      <c r="AW2190" s="82"/>
      <c r="AX2190" s="82"/>
      <c r="AY2190" s="82"/>
      <c r="AZ2190" s="82"/>
      <c r="BA2190" s="82"/>
      <c r="BB2190" s="82"/>
      <c r="BC2190" s="82"/>
      <c r="BD2190" s="82"/>
      <c r="BE2190" s="82"/>
      <c r="BF2190" s="82"/>
      <c r="BG2190" s="82"/>
      <c r="BH2190" s="82"/>
      <c r="BI2190" s="83"/>
      <c r="BJ2190" s="83"/>
      <c r="BK2190" s="82"/>
    </row>
    <row r="2191" spans="34:63" x14ac:dyDescent="0.25">
      <c r="AH2191" s="78"/>
      <c r="AI2191" s="79"/>
      <c r="AJ2191" s="79"/>
      <c r="AK2191" s="80"/>
      <c r="AL2191" s="79"/>
      <c r="AM2191" s="81"/>
      <c r="AN2191" s="79"/>
      <c r="AO2191" s="79"/>
      <c r="AP2191" s="82"/>
      <c r="AQ2191" s="82"/>
      <c r="AR2191" s="80"/>
      <c r="AS2191" s="82"/>
      <c r="AT2191" s="83"/>
      <c r="AU2191" s="82"/>
      <c r="AV2191" s="83"/>
      <c r="AW2191" s="82"/>
      <c r="AX2191" s="82"/>
      <c r="AY2191" s="82"/>
      <c r="AZ2191" s="82"/>
      <c r="BA2191" s="82"/>
      <c r="BB2191" s="82"/>
      <c r="BC2191" s="82"/>
      <c r="BD2191" s="82"/>
      <c r="BE2191" s="82"/>
      <c r="BF2191" s="82"/>
      <c r="BG2191" s="82"/>
      <c r="BH2191" s="82"/>
      <c r="BI2191" s="83"/>
      <c r="BJ2191" s="83"/>
      <c r="BK2191" s="82"/>
    </row>
    <row r="2192" spans="34:63" x14ac:dyDescent="0.25">
      <c r="AH2192" s="78"/>
      <c r="AI2192" s="79"/>
      <c r="AJ2192" s="79"/>
      <c r="AK2192" s="80"/>
      <c r="AL2192" s="79"/>
      <c r="AM2192" s="81"/>
      <c r="AN2192" s="79"/>
      <c r="AO2192" s="79"/>
      <c r="AP2192" s="82"/>
      <c r="AQ2192" s="82"/>
      <c r="AR2192" s="80"/>
      <c r="AS2192" s="82"/>
      <c r="AT2192" s="83"/>
      <c r="AU2192" s="82"/>
      <c r="AV2192" s="83"/>
      <c r="AW2192" s="82"/>
      <c r="AX2192" s="82"/>
      <c r="AY2192" s="82"/>
      <c r="AZ2192" s="82"/>
      <c r="BA2192" s="82"/>
      <c r="BB2192" s="82"/>
      <c r="BC2192" s="82"/>
      <c r="BD2192" s="82"/>
      <c r="BE2192" s="82"/>
      <c r="BF2192" s="82"/>
      <c r="BG2192" s="82"/>
      <c r="BH2192" s="82"/>
      <c r="BI2192" s="83"/>
      <c r="BJ2192" s="83"/>
      <c r="BK2192" s="82"/>
    </row>
    <row r="2193" spans="34:63" x14ac:dyDescent="0.25">
      <c r="AH2193" s="78"/>
      <c r="AI2193" s="79"/>
      <c r="AJ2193" s="79"/>
      <c r="AK2193" s="80"/>
      <c r="AL2193" s="79"/>
      <c r="AM2193" s="81"/>
      <c r="AN2193" s="79"/>
      <c r="AO2193" s="79"/>
      <c r="AP2193" s="82"/>
      <c r="AQ2193" s="82"/>
      <c r="AR2193" s="80"/>
      <c r="AS2193" s="82"/>
      <c r="AT2193" s="83"/>
      <c r="AU2193" s="82"/>
      <c r="AV2193" s="83"/>
      <c r="AW2193" s="82"/>
      <c r="AX2193" s="82"/>
      <c r="AY2193" s="82"/>
      <c r="AZ2193" s="82"/>
      <c r="BA2193" s="82"/>
      <c r="BB2193" s="82"/>
      <c r="BC2193" s="82"/>
      <c r="BD2193" s="82"/>
      <c r="BE2193" s="82"/>
      <c r="BF2193" s="82"/>
      <c r="BG2193" s="82"/>
      <c r="BH2193" s="82"/>
      <c r="BI2193" s="83"/>
      <c r="BJ2193" s="83"/>
      <c r="BK2193" s="82"/>
    </row>
    <row r="2194" spans="34:63" x14ac:dyDescent="0.25">
      <c r="AH2194" s="78"/>
      <c r="AI2194" s="79"/>
      <c r="AJ2194" s="79"/>
      <c r="AK2194" s="80"/>
      <c r="AL2194" s="79"/>
      <c r="AM2194" s="81"/>
      <c r="AN2194" s="79"/>
      <c r="AO2194" s="79"/>
      <c r="AP2194" s="82"/>
      <c r="AQ2194" s="82"/>
      <c r="AR2194" s="80"/>
      <c r="AS2194" s="82"/>
      <c r="AT2194" s="83"/>
      <c r="AU2194" s="82"/>
      <c r="AV2194" s="83"/>
      <c r="AW2194" s="82"/>
      <c r="AX2194" s="82"/>
      <c r="AY2194" s="82"/>
      <c r="AZ2194" s="82"/>
      <c r="BA2194" s="82"/>
      <c r="BB2194" s="82"/>
      <c r="BC2194" s="82"/>
      <c r="BD2194" s="82"/>
      <c r="BE2194" s="82"/>
      <c r="BF2194" s="82"/>
      <c r="BG2194" s="82"/>
      <c r="BH2194" s="82"/>
      <c r="BI2194" s="83"/>
      <c r="BJ2194" s="83"/>
      <c r="BK2194" s="82"/>
    </row>
    <row r="2195" spans="34:63" x14ac:dyDescent="0.25">
      <c r="AH2195" s="78"/>
      <c r="AI2195" s="79"/>
      <c r="AJ2195" s="79"/>
      <c r="AK2195" s="80"/>
      <c r="AL2195" s="79"/>
      <c r="AM2195" s="81"/>
      <c r="AN2195" s="79"/>
      <c r="AO2195" s="79"/>
      <c r="AP2195" s="82"/>
      <c r="AQ2195" s="82"/>
      <c r="AR2195" s="80"/>
      <c r="AS2195" s="82"/>
      <c r="AT2195" s="83"/>
      <c r="AU2195" s="82"/>
      <c r="AV2195" s="83"/>
      <c r="AW2195" s="82"/>
      <c r="AX2195" s="82"/>
      <c r="AY2195" s="82"/>
      <c r="AZ2195" s="82"/>
      <c r="BA2195" s="82"/>
      <c r="BB2195" s="82"/>
      <c r="BC2195" s="82"/>
      <c r="BD2195" s="82"/>
      <c r="BE2195" s="82"/>
      <c r="BF2195" s="82"/>
      <c r="BG2195" s="82"/>
      <c r="BH2195" s="82"/>
      <c r="BI2195" s="83"/>
      <c r="BJ2195" s="83"/>
      <c r="BK2195" s="82"/>
    </row>
    <row r="2196" spans="34:63" x14ac:dyDescent="0.25">
      <c r="AH2196" s="78"/>
      <c r="AI2196" s="79"/>
      <c r="AJ2196" s="79"/>
      <c r="AK2196" s="80"/>
      <c r="AL2196" s="79"/>
      <c r="AM2196" s="81"/>
      <c r="AN2196" s="79"/>
      <c r="AO2196" s="79"/>
      <c r="AP2196" s="82"/>
      <c r="AQ2196" s="82"/>
      <c r="AR2196" s="80"/>
      <c r="AS2196" s="82"/>
      <c r="AT2196" s="83"/>
      <c r="AU2196" s="82"/>
      <c r="AV2196" s="83"/>
      <c r="AW2196" s="82"/>
      <c r="AX2196" s="82"/>
      <c r="AY2196" s="82"/>
      <c r="AZ2196" s="82"/>
      <c r="BA2196" s="82"/>
      <c r="BB2196" s="82"/>
      <c r="BC2196" s="82"/>
      <c r="BD2196" s="82"/>
      <c r="BE2196" s="82"/>
      <c r="BF2196" s="82"/>
      <c r="BG2196" s="82"/>
      <c r="BH2196" s="82"/>
      <c r="BI2196" s="83"/>
      <c r="BJ2196" s="83"/>
      <c r="BK2196" s="82"/>
    </row>
    <row r="2197" spans="34:63" x14ac:dyDescent="0.25">
      <c r="AH2197" s="78"/>
      <c r="AI2197" s="79"/>
      <c r="AJ2197" s="79"/>
      <c r="AK2197" s="80"/>
      <c r="AL2197" s="79"/>
      <c r="AM2197" s="81"/>
      <c r="AN2197" s="79"/>
      <c r="AO2197" s="79"/>
      <c r="AP2197" s="82"/>
      <c r="AQ2197" s="82"/>
      <c r="AR2197" s="80"/>
      <c r="AS2197" s="82"/>
      <c r="AT2197" s="83"/>
      <c r="AU2197" s="82"/>
      <c r="AV2197" s="83"/>
      <c r="AW2197" s="82"/>
      <c r="AX2197" s="82"/>
      <c r="AY2197" s="82"/>
      <c r="AZ2197" s="82"/>
      <c r="BA2197" s="82"/>
      <c r="BB2197" s="82"/>
      <c r="BC2197" s="82"/>
      <c r="BD2197" s="82"/>
      <c r="BE2197" s="82"/>
      <c r="BF2197" s="82"/>
      <c r="BG2197" s="82"/>
      <c r="BH2197" s="82"/>
      <c r="BI2197" s="83"/>
      <c r="BJ2197" s="83"/>
      <c r="BK2197" s="82"/>
    </row>
    <row r="2198" spans="34:63" x14ac:dyDescent="0.25">
      <c r="AH2198" s="78"/>
      <c r="AI2198" s="79"/>
      <c r="AJ2198" s="79"/>
      <c r="AK2198" s="80"/>
      <c r="AL2198" s="79"/>
      <c r="AM2198" s="81"/>
      <c r="AN2198" s="79"/>
      <c r="AO2198" s="79"/>
      <c r="AP2198" s="82"/>
      <c r="AQ2198" s="82"/>
      <c r="AR2198" s="80"/>
      <c r="AS2198" s="82"/>
      <c r="AT2198" s="83"/>
      <c r="AU2198" s="82"/>
      <c r="AV2198" s="83"/>
      <c r="AW2198" s="82"/>
      <c r="AX2198" s="82"/>
      <c r="AY2198" s="82"/>
      <c r="AZ2198" s="82"/>
      <c r="BA2198" s="82"/>
      <c r="BB2198" s="82"/>
      <c r="BC2198" s="82"/>
      <c r="BD2198" s="82"/>
      <c r="BE2198" s="82"/>
      <c r="BF2198" s="82"/>
      <c r="BG2198" s="82"/>
      <c r="BH2198" s="82"/>
      <c r="BI2198" s="83"/>
      <c r="BJ2198" s="83"/>
      <c r="BK2198" s="82"/>
    </row>
    <row r="2199" spans="34:63" x14ac:dyDescent="0.25">
      <c r="AH2199" s="78"/>
      <c r="AI2199" s="79"/>
      <c r="AJ2199" s="79"/>
      <c r="AK2199" s="80"/>
      <c r="AL2199" s="79"/>
      <c r="AM2199" s="81"/>
      <c r="AN2199" s="79"/>
      <c r="AO2199" s="79"/>
      <c r="AP2199" s="82"/>
      <c r="AQ2199" s="82"/>
      <c r="AR2199" s="80"/>
      <c r="AS2199" s="82"/>
      <c r="AT2199" s="83"/>
      <c r="AU2199" s="82"/>
      <c r="AV2199" s="83"/>
      <c r="AW2199" s="82"/>
      <c r="AX2199" s="82"/>
      <c r="AY2199" s="82"/>
      <c r="AZ2199" s="82"/>
      <c r="BA2199" s="82"/>
      <c r="BB2199" s="82"/>
      <c r="BC2199" s="82"/>
      <c r="BD2199" s="82"/>
      <c r="BE2199" s="82"/>
      <c r="BF2199" s="82"/>
      <c r="BG2199" s="82"/>
      <c r="BH2199" s="82"/>
      <c r="BI2199" s="83"/>
      <c r="BJ2199" s="83"/>
      <c r="BK2199" s="82"/>
    </row>
    <row r="2200" spans="34:63" x14ac:dyDescent="0.25">
      <c r="AH2200" s="78"/>
      <c r="AI2200" s="79"/>
      <c r="AJ2200" s="79"/>
      <c r="AK2200" s="80"/>
      <c r="AL2200" s="79"/>
      <c r="AM2200" s="81"/>
      <c r="AN2200" s="79"/>
      <c r="AO2200" s="79"/>
      <c r="AP2200" s="82"/>
      <c r="AQ2200" s="82"/>
      <c r="AR2200" s="80"/>
      <c r="AS2200" s="82"/>
      <c r="AT2200" s="83"/>
      <c r="AU2200" s="82"/>
      <c r="AV2200" s="83"/>
      <c r="AW2200" s="82"/>
      <c r="AX2200" s="82"/>
      <c r="AY2200" s="82"/>
      <c r="AZ2200" s="82"/>
      <c r="BA2200" s="82"/>
      <c r="BB2200" s="82"/>
      <c r="BC2200" s="82"/>
      <c r="BD2200" s="82"/>
      <c r="BE2200" s="82"/>
      <c r="BF2200" s="82"/>
      <c r="BG2200" s="82"/>
      <c r="BH2200" s="82"/>
      <c r="BI2200" s="83"/>
      <c r="BJ2200" s="83"/>
      <c r="BK2200" s="82"/>
    </row>
    <row r="2201" spans="34:63" x14ac:dyDescent="0.25">
      <c r="AH2201" s="78"/>
      <c r="AI2201" s="79"/>
      <c r="AJ2201" s="79"/>
      <c r="AK2201" s="80"/>
      <c r="AL2201" s="79"/>
      <c r="AM2201" s="81"/>
      <c r="AN2201" s="79"/>
      <c r="AO2201" s="79"/>
      <c r="AP2201" s="82"/>
      <c r="AQ2201" s="82"/>
      <c r="AR2201" s="80"/>
      <c r="AS2201" s="82"/>
      <c r="AT2201" s="83"/>
      <c r="AU2201" s="82"/>
      <c r="AV2201" s="83"/>
      <c r="AW2201" s="82"/>
      <c r="AX2201" s="82"/>
      <c r="AY2201" s="82"/>
      <c r="AZ2201" s="82"/>
      <c r="BA2201" s="82"/>
      <c r="BB2201" s="82"/>
      <c r="BC2201" s="82"/>
      <c r="BD2201" s="82"/>
      <c r="BE2201" s="82"/>
      <c r="BF2201" s="82"/>
      <c r="BG2201" s="82"/>
      <c r="BH2201" s="82"/>
      <c r="BI2201" s="83"/>
      <c r="BJ2201" s="83"/>
      <c r="BK2201" s="82"/>
    </row>
    <row r="2202" spans="34:63" x14ac:dyDescent="0.25">
      <c r="AH2202" s="78"/>
      <c r="AI2202" s="79"/>
      <c r="AJ2202" s="79"/>
      <c r="AK2202" s="80"/>
      <c r="AL2202" s="79"/>
      <c r="AM2202" s="81"/>
      <c r="AN2202" s="79"/>
      <c r="AO2202" s="79"/>
      <c r="AP2202" s="82"/>
      <c r="AQ2202" s="82"/>
      <c r="AR2202" s="80"/>
      <c r="AS2202" s="82"/>
      <c r="AT2202" s="83"/>
      <c r="AU2202" s="82"/>
      <c r="AV2202" s="83"/>
      <c r="AW2202" s="82"/>
      <c r="AX2202" s="82"/>
      <c r="AY2202" s="82"/>
      <c r="AZ2202" s="82"/>
      <c r="BA2202" s="82"/>
      <c r="BB2202" s="82"/>
      <c r="BC2202" s="82"/>
      <c r="BD2202" s="82"/>
      <c r="BE2202" s="82"/>
      <c r="BF2202" s="82"/>
      <c r="BG2202" s="82"/>
      <c r="BH2202" s="82"/>
      <c r="BI2202" s="83"/>
      <c r="BJ2202" s="83"/>
      <c r="BK2202" s="82"/>
    </row>
    <row r="2203" spans="34:63" x14ac:dyDescent="0.25">
      <c r="AH2203" s="78"/>
      <c r="AI2203" s="79"/>
      <c r="AJ2203" s="79"/>
      <c r="AK2203" s="80"/>
      <c r="AL2203" s="79"/>
      <c r="AM2203" s="81"/>
      <c r="AN2203" s="79"/>
      <c r="AO2203" s="79"/>
      <c r="AP2203" s="82"/>
      <c r="AQ2203" s="82"/>
      <c r="AR2203" s="80"/>
      <c r="AS2203" s="82"/>
      <c r="AT2203" s="83"/>
      <c r="AU2203" s="82"/>
      <c r="AV2203" s="83"/>
      <c r="AW2203" s="82"/>
      <c r="AX2203" s="82"/>
      <c r="AY2203" s="82"/>
      <c r="AZ2203" s="82"/>
      <c r="BA2203" s="82"/>
      <c r="BB2203" s="82"/>
      <c r="BC2203" s="82"/>
      <c r="BD2203" s="82"/>
      <c r="BE2203" s="82"/>
      <c r="BF2203" s="82"/>
      <c r="BG2203" s="82"/>
      <c r="BH2203" s="82"/>
      <c r="BI2203" s="83"/>
      <c r="BJ2203" s="83"/>
      <c r="BK2203" s="82"/>
    </row>
    <row r="2204" spans="34:63" x14ac:dyDescent="0.25">
      <c r="AH2204" s="78"/>
      <c r="AI2204" s="79"/>
      <c r="AJ2204" s="79"/>
      <c r="AK2204" s="80"/>
      <c r="AL2204" s="79"/>
      <c r="AM2204" s="81"/>
      <c r="AN2204" s="79"/>
      <c r="AO2204" s="79"/>
      <c r="AP2204" s="82"/>
      <c r="AQ2204" s="82"/>
      <c r="AR2204" s="80"/>
      <c r="AS2204" s="82"/>
      <c r="AT2204" s="83"/>
      <c r="AU2204" s="82"/>
      <c r="AV2204" s="83"/>
      <c r="AW2204" s="82"/>
      <c r="AX2204" s="82"/>
      <c r="AY2204" s="82"/>
      <c r="AZ2204" s="82"/>
      <c r="BA2204" s="82"/>
      <c r="BB2204" s="82"/>
      <c r="BC2204" s="82"/>
      <c r="BD2204" s="82"/>
      <c r="BE2204" s="82"/>
      <c r="BF2204" s="82"/>
      <c r="BG2204" s="82"/>
      <c r="BH2204" s="82"/>
      <c r="BI2204" s="83"/>
      <c r="BJ2204" s="83"/>
      <c r="BK2204" s="82"/>
    </row>
    <row r="2205" spans="34:63" x14ac:dyDescent="0.25">
      <c r="AH2205" s="78"/>
      <c r="AI2205" s="79"/>
      <c r="AJ2205" s="79"/>
      <c r="AK2205" s="80"/>
      <c r="AL2205" s="79"/>
      <c r="AM2205" s="81"/>
      <c r="AN2205" s="79"/>
      <c r="AO2205" s="79"/>
      <c r="AP2205" s="82"/>
      <c r="AQ2205" s="82"/>
      <c r="AR2205" s="80"/>
      <c r="AS2205" s="82"/>
      <c r="AT2205" s="83"/>
      <c r="AU2205" s="82"/>
      <c r="AV2205" s="83"/>
      <c r="AW2205" s="82"/>
      <c r="AX2205" s="82"/>
      <c r="AY2205" s="82"/>
      <c r="AZ2205" s="82"/>
      <c r="BA2205" s="82"/>
      <c r="BB2205" s="82"/>
      <c r="BC2205" s="82"/>
      <c r="BD2205" s="82"/>
      <c r="BE2205" s="82"/>
      <c r="BF2205" s="82"/>
      <c r="BG2205" s="82"/>
      <c r="BH2205" s="82"/>
      <c r="BI2205" s="83"/>
      <c r="BJ2205" s="83"/>
      <c r="BK2205" s="82"/>
    </row>
    <row r="2206" spans="34:63" x14ac:dyDescent="0.25">
      <c r="AH2206" s="78"/>
      <c r="AI2206" s="79"/>
      <c r="AJ2206" s="79"/>
      <c r="AK2206" s="80"/>
      <c r="AL2206" s="79"/>
      <c r="AM2206" s="81"/>
      <c r="AN2206" s="79"/>
      <c r="AO2206" s="79"/>
      <c r="AP2206" s="82"/>
      <c r="AQ2206" s="82"/>
      <c r="AR2206" s="80"/>
      <c r="AS2206" s="82"/>
      <c r="AT2206" s="83"/>
      <c r="AU2206" s="82"/>
      <c r="AV2206" s="83"/>
      <c r="AW2206" s="82"/>
      <c r="AX2206" s="82"/>
      <c r="AY2206" s="82"/>
      <c r="AZ2206" s="82"/>
      <c r="BA2206" s="82"/>
      <c r="BB2206" s="82"/>
      <c r="BC2206" s="82"/>
      <c r="BD2206" s="82"/>
      <c r="BE2206" s="82"/>
      <c r="BF2206" s="82"/>
      <c r="BG2206" s="82"/>
      <c r="BH2206" s="82"/>
      <c r="BI2206" s="83"/>
      <c r="BJ2206" s="83"/>
      <c r="BK2206" s="82"/>
    </row>
    <row r="2207" spans="34:63" x14ac:dyDescent="0.25">
      <c r="AH2207" s="78"/>
      <c r="AI2207" s="79"/>
      <c r="AJ2207" s="79"/>
      <c r="AK2207" s="80"/>
      <c r="AL2207" s="79"/>
      <c r="AM2207" s="81"/>
      <c r="AN2207" s="79"/>
      <c r="AO2207" s="79"/>
      <c r="AP2207" s="82"/>
      <c r="AQ2207" s="80"/>
      <c r="AR2207" s="80"/>
      <c r="AS2207" s="83"/>
      <c r="AT2207" s="83"/>
      <c r="AU2207" s="82"/>
      <c r="AV2207" s="83"/>
      <c r="AW2207" s="82"/>
      <c r="AX2207" s="82"/>
      <c r="AY2207" s="82"/>
      <c r="AZ2207" s="82"/>
      <c r="BA2207" s="82"/>
      <c r="BB2207" s="82"/>
      <c r="BC2207" s="82"/>
      <c r="BD2207" s="82"/>
      <c r="BE2207" s="82"/>
      <c r="BF2207" s="82"/>
      <c r="BG2207" s="82"/>
      <c r="BH2207" s="82"/>
      <c r="BI2207" s="83"/>
      <c r="BJ2207" s="83"/>
      <c r="BK2207" s="83"/>
    </row>
    <row r="2208" spans="34:63" x14ac:dyDescent="0.25">
      <c r="AH2208" s="78"/>
      <c r="AI2208" s="79"/>
      <c r="AJ2208" s="79"/>
      <c r="AK2208" s="80"/>
      <c r="AL2208" s="79"/>
      <c r="AM2208" s="81"/>
      <c r="AN2208" s="79"/>
      <c r="AO2208" s="79"/>
      <c r="AP2208" s="82"/>
      <c r="AQ2208" s="80"/>
      <c r="AR2208" s="80"/>
      <c r="AS2208" s="83"/>
      <c r="AT2208" s="83"/>
      <c r="AU2208" s="82"/>
      <c r="AV2208" s="83"/>
      <c r="AW2208" s="82"/>
      <c r="AX2208" s="82"/>
      <c r="AY2208" s="82"/>
      <c r="AZ2208" s="82"/>
      <c r="BA2208" s="82"/>
      <c r="BB2208" s="82"/>
      <c r="BC2208" s="82"/>
      <c r="BD2208" s="82"/>
      <c r="BE2208" s="82"/>
      <c r="BF2208" s="82"/>
      <c r="BG2208" s="82"/>
      <c r="BH2208" s="82"/>
      <c r="BI2208" s="83"/>
      <c r="BJ2208" s="83"/>
      <c r="BK2208" s="83"/>
    </row>
    <row r="2209" spans="34:63" x14ac:dyDescent="0.25">
      <c r="AH2209" s="78"/>
      <c r="AI2209" s="79"/>
      <c r="AJ2209" s="79"/>
      <c r="AK2209" s="80"/>
      <c r="AL2209" s="79"/>
      <c r="AM2209" s="81"/>
      <c r="AN2209" s="79"/>
      <c r="AO2209" s="79"/>
      <c r="AP2209" s="82"/>
      <c r="AQ2209" s="82"/>
      <c r="AR2209" s="80"/>
      <c r="AS2209" s="82"/>
      <c r="AT2209" s="83"/>
      <c r="AU2209" s="82"/>
      <c r="AV2209" s="83"/>
      <c r="AW2209" s="82"/>
      <c r="AX2209" s="82"/>
      <c r="AY2209" s="82"/>
      <c r="AZ2209" s="82"/>
      <c r="BA2209" s="82"/>
      <c r="BB2209" s="82"/>
      <c r="BC2209" s="82"/>
      <c r="BD2209" s="82"/>
      <c r="BE2209" s="82"/>
      <c r="BF2209" s="82"/>
      <c r="BG2209" s="82"/>
      <c r="BH2209" s="82"/>
      <c r="BI2209" s="83"/>
      <c r="BJ2209" s="83"/>
      <c r="BK2209" s="82"/>
    </row>
    <row r="2210" spans="34:63" x14ac:dyDescent="0.25">
      <c r="AH2210" s="78"/>
      <c r="AI2210" s="79"/>
      <c r="AJ2210" s="79"/>
      <c r="AK2210" s="80"/>
      <c r="AL2210" s="79"/>
      <c r="AM2210" s="81"/>
      <c r="AN2210" s="79"/>
      <c r="AO2210" s="79"/>
      <c r="AP2210" s="82"/>
      <c r="AQ2210" s="80"/>
      <c r="AR2210" s="80"/>
      <c r="AS2210" s="83"/>
      <c r="AT2210" s="83"/>
      <c r="AU2210" s="82"/>
      <c r="AV2210" s="83"/>
      <c r="AW2210" s="82"/>
      <c r="AX2210" s="82"/>
      <c r="AY2210" s="82"/>
      <c r="AZ2210" s="82"/>
      <c r="BA2210" s="82"/>
      <c r="BB2210" s="82"/>
      <c r="BC2210" s="82"/>
      <c r="BD2210" s="82"/>
      <c r="BE2210" s="82"/>
      <c r="BF2210" s="82"/>
      <c r="BG2210" s="82"/>
      <c r="BH2210" s="82"/>
      <c r="BI2210" s="83"/>
      <c r="BJ2210" s="83"/>
      <c r="BK2210" s="83"/>
    </row>
    <row r="2211" spans="34:63" x14ac:dyDescent="0.25">
      <c r="AH2211" s="78"/>
      <c r="AI2211" s="79"/>
      <c r="AJ2211" s="79"/>
      <c r="AK2211" s="80"/>
      <c r="AL2211" s="79"/>
      <c r="AM2211" s="81"/>
      <c r="AN2211" s="79"/>
      <c r="AO2211" s="79"/>
      <c r="AP2211" s="82"/>
      <c r="AQ2211" s="80"/>
      <c r="AR2211" s="80"/>
      <c r="AS2211" s="83"/>
      <c r="AT2211" s="83"/>
      <c r="AU2211" s="82"/>
      <c r="AV2211" s="83"/>
      <c r="AW2211" s="82"/>
      <c r="AX2211" s="82"/>
      <c r="AY2211" s="82"/>
      <c r="AZ2211" s="82"/>
      <c r="BA2211" s="82"/>
      <c r="BB2211" s="82"/>
      <c r="BC2211" s="82"/>
      <c r="BD2211" s="82"/>
      <c r="BE2211" s="82"/>
      <c r="BF2211" s="82"/>
      <c r="BG2211" s="82"/>
      <c r="BH2211" s="82"/>
      <c r="BI2211" s="83"/>
      <c r="BJ2211" s="83"/>
      <c r="BK2211" s="83"/>
    </row>
    <row r="2212" spans="34:63" x14ac:dyDescent="0.25">
      <c r="AH2212" s="78"/>
      <c r="AI2212" s="79"/>
      <c r="AJ2212" s="79"/>
      <c r="AK2212" s="80"/>
      <c r="AL2212" s="79"/>
      <c r="AM2212" s="81"/>
      <c r="AN2212" s="79"/>
      <c r="AO2212" s="79"/>
      <c r="AP2212" s="82"/>
      <c r="AQ2212" s="82"/>
      <c r="AR2212" s="80"/>
      <c r="AS2212" s="82"/>
      <c r="AT2212" s="83"/>
      <c r="AU2212" s="82"/>
      <c r="AV2212" s="83"/>
      <c r="AW2212" s="82"/>
      <c r="AX2212" s="82"/>
      <c r="AY2212" s="82"/>
      <c r="AZ2212" s="82"/>
      <c r="BA2212" s="82"/>
      <c r="BB2212" s="82"/>
      <c r="BC2212" s="82"/>
      <c r="BD2212" s="82"/>
      <c r="BE2212" s="82"/>
      <c r="BF2212" s="82"/>
      <c r="BG2212" s="82"/>
      <c r="BH2212" s="82"/>
      <c r="BI2212" s="83"/>
      <c r="BJ2212" s="83"/>
      <c r="BK2212" s="82"/>
    </row>
    <row r="2213" spans="34:63" x14ac:dyDescent="0.25">
      <c r="AH2213" s="78"/>
      <c r="AI2213" s="79"/>
      <c r="AJ2213" s="79"/>
      <c r="AK2213" s="80"/>
      <c r="AL2213" s="79"/>
      <c r="AM2213" s="81"/>
      <c r="AN2213" s="79"/>
      <c r="AO2213" s="79"/>
      <c r="AP2213" s="82"/>
      <c r="AQ2213" s="82"/>
      <c r="AR2213" s="80"/>
      <c r="AS2213" s="82"/>
      <c r="AT2213" s="83"/>
      <c r="AU2213" s="82"/>
      <c r="AV2213" s="83"/>
      <c r="AW2213" s="82"/>
      <c r="AX2213" s="82"/>
      <c r="AY2213" s="82"/>
      <c r="AZ2213" s="82"/>
      <c r="BA2213" s="82"/>
      <c r="BB2213" s="82"/>
      <c r="BC2213" s="82"/>
      <c r="BD2213" s="82"/>
      <c r="BE2213" s="82"/>
      <c r="BF2213" s="82"/>
      <c r="BG2213" s="82"/>
      <c r="BH2213" s="82"/>
      <c r="BI2213" s="83"/>
      <c r="BJ2213" s="83"/>
      <c r="BK2213" s="82"/>
    </row>
    <row r="2214" spans="34:63" x14ac:dyDescent="0.25">
      <c r="AH2214" s="78"/>
      <c r="AI2214" s="79"/>
      <c r="AJ2214" s="79"/>
      <c r="AK2214" s="80"/>
      <c r="AL2214" s="79"/>
      <c r="AM2214" s="81"/>
      <c r="AN2214" s="79"/>
      <c r="AO2214" s="79"/>
      <c r="AP2214" s="80"/>
      <c r="AQ2214" s="80"/>
      <c r="AR2214" s="80"/>
      <c r="AS2214" s="83"/>
      <c r="AT2214" s="83"/>
      <c r="AU2214" s="82"/>
      <c r="AV2214" s="83"/>
      <c r="AW2214" s="83"/>
      <c r="AX2214" s="83"/>
      <c r="AY2214" s="83"/>
      <c r="AZ2214" s="83"/>
      <c r="BA2214" s="82"/>
      <c r="BB2214" s="82"/>
      <c r="BC2214" s="83"/>
      <c r="BD2214" s="83"/>
      <c r="BE2214" s="83"/>
      <c r="BF2214" s="83"/>
      <c r="BG2214" s="83"/>
      <c r="BH2214" s="83"/>
      <c r="BI2214" s="83"/>
      <c r="BJ2214" s="83"/>
      <c r="BK2214" s="83"/>
    </row>
    <row r="2215" spans="34:63" x14ac:dyDescent="0.25">
      <c r="AH2215" s="78"/>
      <c r="AI2215" s="79"/>
      <c r="AJ2215" s="79"/>
      <c r="AK2215" s="80"/>
      <c r="AL2215" s="79"/>
      <c r="AM2215" s="81"/>
      <c r="AN2215" s="79"/>
      <c r="AO2215" s="79"/>
      <c r="AP2215" s="82"/>
      <c r="AQ2215" s="80"/>
      <c r="AR2215" s="80"/>
      <c r="AS2215" s="83"/>
      <c r="AT2215" s="83"/>
      <c r="AU2215" s="82"/>
      <c r="AV2215" s="83"/>
      <c r="AW2215" s="83"/>
      <c r="AX2215" s="83"/>
      <c r="AY2215" s="83"/>
      <c r="AZ2215" s="83"/>
      <c r="BA2215" s="82"/>
      <c r="BB2215" s="82"/>
      <c r="BC2215" s="83"/>
      <c r="BD2215" s="83"/>
      <c r="BE2215" s="83"/>
      <c r="BF2215" s="83"/>
      <c r="BG2215" s="83"/>
      <c r="BH2215" s="83"/>
      <c r="BI2215" s="83"/>
      <c r="BJ2215" s="83"/>
      <c r="BK2215" s="83"/>
    </row>
    <row r="2216" spans="34:63" x14ac:dyDescent="0.25">
      <c r="AH2216" s="78"/>
      <c r="AI2216" s="79"/>
      <c r="AJ2216" s="79"/>
      <c r="AK2216" s="80"/>
      <c r="AL2216" s="79"/>
      <c r="AM2216" s="81"/>
      <c r="AN2216" s="79"/>
      <c r="AO2216" s="79"/>
      <c r="AP2216" s="80"/>
      <c r="AQ2216" s="80"/>
      <c r="AR2216" s="80"/>
      <c r="AS2216" s="83"/>
      <c r="AT2216" s="83"/>
      <c r="AU2216" s="82"/>
      <c r="AV2216" s="83"/>
      <c r="AW2216" s="82"/>
      <c r="AX2216" s="82"/>
      <c r="AY2216" s="82"/>
      <c r="AZ2216" s="82"/>
      <c r="BA2216" s="82"/>
      <c r="BB2216" s="82"/>
      <c r="BC2216" s="82"/>
      <c r="BD2216" s="83"/>
      <c r="BE2216" s="82"/>
      <c r="BF2216" s="83"/>
      <c r="BG2216" s="82"/>
      <c r="BH2216" s="83"/>
      <c r="BI2216" s="83"/>
      <c r="BJ2216" s="83"/>
      <c r="BK2216" s="83"/>
    </row>
    <row r="2217" spans="34:63" x14ac:dyDescent="0.25">
      <c r="AH2217" s="78"/>
      <c r="AI2217" s="79"/>
      <c r="AJ2217" s="79"/>
      <c r="AK2217" s="80"/>
      <c r="AL2217" s="79"/>
      <c r="AM2217" s="81"/>
      <c r="AN2217" s="79"/>
      <c r="AO2217" s="79"/>
      <c r="AP2217" s="82"/>
      <c r="AQ2217" s="80"/>
      <c r="AR2217" s="80"/>
      <c r="AS2217" s="83"/>
      <c r="AT2217" s="83"/>
      <c r="AU2217" s="82"/>
      <c r="AV2217" s="83"/>
      <c r="AW2217" s="82"/>
      <c r="AX2217" s="82"/>
      <c r="AY2217" s="82"/>
      <c r="AZ2217" s="82"/>
      <c r="BA2217" s="82"/>
      <c r="BB2217" s="82"/>
      <c r="BC2217" s="83"/>
      <c r="BD2217" s="83"/>
      <c r="BE2217" s="83"/>
      <c r="BF2217" s="83"/>
      <c r="BG2217" s="83"/>
      <c r="BH2217" s="83"/>
      <c r="BI2217" s="83"/>
      <c r="BJ2217" s="83"/>
      <c r="BK2217" s="83"/>
    </row>
    <row r="2218" spans="34:63" x14ac:dyDescent="0.25">
      <c r="AH2218" s="78"/>
      <c r="AI2218" s="79"/>
      <c r="AJ2218" s="79"/>
      <c r="AK2218" s="80"/>
      <c r="AL2218" s="79"/>
      <c r="AM2218" s="81"/>
      <c r="AN2218" s="79"/>
      <c r="AO2218" s="79"/>
      <c r="AP2218" s="82"/>
      <c r="AQ2218" s="82"/>
      <c r="AR2218" s="80"/>
      <c r="AS2218" s="82"/>
      <c r="AT2218" s="83"/>
      <c r="AU2218" s="82"/>
      <c r="AV2218" s="83"/>
      <c r="AW2218" s="82"/>
      <c r="AX2218" s="82"/>
      <c r="AY2218" s="82"/>
      <c r="AZ2218" s="82"/>
      <c r="BA2218" s="82"/>
      <c r="BB2218" s="82"/>
      <c r="BC2218" s="82"/>
      <c r="BD2218" s="82"/>
      <c r="BE2218" s="82"/>
      <c r="BF2218" s="82"/>
      <c r="BG2218" s="82"/>
      <c r="BH2218" s="82"/>
      <c r="BI2218" s="83"/>
      <c r="BJ2218" s="83"/>
      <c r="BK2218" s="82"/>
    </row>
    <row r="2219" spans="34:63" x14ac:dyDescent="0.25">
      <c r="AH2219" s="78"/>
      <c r="AI2219" s="79"/>
      <c r="AJ2219" s="79"/>
      <c r="AK2219" s="80"/>
      <c r="AL2219" s="79"/>
      <c r="AM2219" s="81"/>
      <c r="AN2219" s="79"/>
      <c r="AO2219" s="79"/>
      <c r="AP2219" s="80"/>
      <c r="AQ2219" s="80"/>
      <c r="AR2219" s="80"/>
      <c r="AS2219" s="83"/>
      <c r="AT2219" s="83"/>
      <c r="AU2219" s="82"/>
      <c r="AV2219" s="83"/>
      <c r="AW2219" s="83"/>
      <c r="AX2219" s="83"/>
      <c r="AY2219" s="83"/>
      <c r="AZ2219" s="83"/>
      <c r="BA2219" s="82"/>
      <c r="BB2219" s="82"/>
      <c r="BC2219" s="82"/>
      <c r="BD2219" s="83"/>
      <c r="BE2219" s="82"/>
      <c r="BF2219" s="83"/>
      <c r="BG2219" s="82"/>
      <c r="BH2219" s="83"/>
      <c r="BI2219" s="83"/>
      <c r="BJ2219" s="83"/>
      <c r="BK2219" s="83"/>
    </row>
    <row r="2220" spans="34:63" x14ac:dyDescent="0.25">
      <c r="AH2220" s="78"/>
      <c r="AI2220" s="79"/>
      <c r="AJ2220" s="79"/>
      <c r="AK2220" s="80"/>
      <c r="AL2220" s="79"/>
      <c r="AM2220" s="81"/>
      <c r="AN2220" s="79"/>
      <c r="AO2220" s="79"/>
      <c r="AP2220" s="80"/>
      <c r="AQ2220" s="80"/>
      <c r="AR2220" s="80"/>
      <c r="AS2220" s="83"/>
      <c r="AT2220" s="83"/>
      <c r="AU2220" s="82"/>
      <c r="AV2220" s="83"/>
      <c r="AW2220" s="83"/>
      <c r="AX2220" s="83"/>
      <c r="AY2220" s="83"/>
      <c r="AZ2220" s="83"/>
      <c r="BA2220" s="82"/>
      <c r="BB2220" s="82"/>
      <c r="BC2220" s="82"/>
      <c r="BD2220" s="83"/>
      <c r="BE2220" s="82"/>
      <c r="BF2220" s="83"/>
      <c r="BG2220" s="82"/>
      <c r="BH2220" s="83"/>
      <c r="BI2220" s="83"/>
      <c r="BJ2220" s="83"/>
      <c r="BK2220" s="83"/>
    </row>
    <row r="2221" spans="34:63" x14ac:dyDescent="0.25">
      <c r="AH2221" s="78"/>
      <c r="AI2221" s="79"/>
      <c r="AJ2221" s="79"/>
      <c r="AK2221" s="80"/>
      <c r="AL2221" s="79"/>
      <c r="AM2221" s="81"/>
      <c r="AN2221" s="79"/>
      <c r="AO2221" s="79"/>
      <c r="AP2221" s="82"/>
      <c r="AQ2221" s="80"/>
      <c r="AR2221" s="80"/>
      <c r="AS2221" s="83"/>
      <c r="AT2221" s="83"/>
      <c r="AU2221" s="82"/>
      <c r="AV2221" s="83"/>
      <c r="AW2221" s="82"/>
      <c r="AX2221" s="82"/>
      <c r="AY2221" s="82"/>
      <c r="AZ2221" s="82"/>
      <c r="BA2221" s="82"/>
      <c r="BB2221" s="82"/>
      <c r="BC2221" s="82"/>
      <c r="BD2221" s="83"/>
      <c r="BE2221" s="82"/>
      <c r="BF2221" s="83"/>
      <c r="BG2221" s="82"/>
      <c r="BH2221" s="83"/>
      <c r="BI2221" s="83"/>
      <c r="BJ2221" s="83"/>
      <c r="BK2221" s="83"/>
    </row>
    <row r="2222" spans="34:63" x14ac:dyDescent="0.25">
      <c r="AH2222" s="78"/>
      <c r="AI2222" s="79"/>
      <c r="AJ2222" s="79"/>
      <c r="AK2222" s="80"/>
      <c r="AL2222" s="79"/>
      <c r="AM2222" s="81"/>
      <c r="AN2222" s="79"/>
      <c r="AO2222" s="79"/>
      <c r="AP2222" s="80"/>
      <c r="AQ2222" s="80"/>
      <c r="AR2222" s="80"/>
      <c r="AS2222" s="83"/>
      <c r="AT2222" s="83"/>
      <c r="AU2222" s="82"/>
      <c r="AV2222" s="83"/>
      <c r="AW2222" s="83"/>
      <c r="AX2222" s="83"/>
      <c r="AY2222" s="83"/>
      <c r="AZ2222" s="83"/>
      <c r="BA2222" s="82"/>
      <c r="BB2222" s="82"/>
      <c r="BC2222" s="82"/>
      <c r="BD2222" s="83"/>
      <c r="BE2222" s="82"/>
      <c r="BF2222" s="83"/>
      <c r="BG2222" s="82"/>
      <c r="BH2222" s="83"/>
      <c r="BI2222" s="83"/>
      <c r="BJ2222" s="83"/>
      <c r="BK2222" s="83"/>
    </row>
    <row r="2223" spans="34:63" x14ac:dyDescent="0.25">
      <c r="AH2223" s="78"/>
      <c r="AI2223" s="79"/>
      <c r="AJ2223" s="79"/>
      <c r="AK2223" s="80"/>
      <c r="AL2223" s="79"/>
      <c r="AM2223" s="81"/>
      <c r="AN2223" s="79"/>
      <c r="AO2223" s="79"/>
      <c r="AP2223" s="82"/>
      <c r="AQ2223" s="82"/>
      <c r="AR2223" s="80"/>
      <c r="AS2223" s="82"/>
      <c r="AT2223" s="83"/>
      <c r="AU2223" s="82"/>
      <c r="AV2223" s="83"/>
      <c r="AW2223" s="82"/>
      <c r="AX2223" s="82"/>
      <c r="AY2223" s="82"/>
      <c r="AZ2223" s="82"/>
      <c r="BA2223" s="82"/>
      <c r="BB2223" s="82"/>
      <c r="BC2223" s="82"/>
      <c r="BD2223" s="82"/>
      <c r="BE2223" s="82"/>
      <c r="BF2223" s="82"/>
      <c r="BG2223" s="82"/>
      <c r="BH2223" s="82"/>
      <c r="BI2223" s="83"/>
      <c r="BJ2223" s="83"/>
      <c r="BK2223" s="82"/>
    </row>
    <row r="2224" spans="34:63" x14ac:dyDescent="0.25">
      <c r="AH2224" s="78"/>
      <c r="AI2224" s="79"/>
      <c r="AJ2224" s="79"/>
      <c r="AK2224" s="80"/>
      <c r="AL2224" s="79"/>
      <c r="AM2224" s="81"/>
      <c r="AN2224" s="79"/>
      <c r="AO2224" s="79"/>
      <c r="AP2224" s="80"/>
      <c r="AQ2224" s="80"/>
      <c r="AR2224" s="80"/>
      <c r="AS2224" s="83"/>
      <c r="AT2224" s="83"/>
      <c r="AU2224" s="82"/>
      <c r="AV2224" s="83"/>
      <c r="AW2224" s="82"/>
      <c r="AX2224" s="82"/>
      <c r="AY2224" s="82"/>
      <c r="AZ2224" s="82"/>
      <c r="BA2224" s="82"/>
      <c r="BB2224" s="82"/>
      <c r="BC2224" s="82"/>
      <c r="BD2224" s="82"/>
      <c r="BE2224" s="82"/>
      <c r="BF2224" s="82"/>
      <c r="BG2224" s="82"/>
      <c r="BH2224" s="82"/>
      <c r="BI2224" s="83"/>
      <c r="BJ2224" s="83"/>
      <c r="BK2224" s="83"/>
    </row>
    <row r="2225" spans="34:63" x14ac:dyDescent="0.25">
      <c r="AH2225" s="78"/>
      <c r="AI2225" s="79"/>
      <c r="AJ2225" s="79"/>
      <c r="AK2225" s="80"/>
      <c r="AL2225" s="79"/>
      <c r="AM2225" s="81"/>
      <c r="AN2225" s="79"/>
      <c r="AO2225" s="79"/>
      <c r="AP2225" s="82"/>
      <c r="AQ2225" s="82"/>
      <c r="AR2225" s="80"/>
      <c r="AS2225" s="82"/>
      <c r="AT2225" s="83"/>
      <c r="AU2225" s="82"/>
      <c r="AV2225" s="83"/>
      <c r="AW2225" s="82"/>
      <c r="AX2225" s="82"/>
      <c r="AY2225" s="82"/>
      <c r="AZ2225" s="82"/>
      <c r="BA2225" s="82"/>
      <c r="BB2225" s="82"/>
      <c r="BC2225" s="82"/>
      <c r="BD2225" s="82"/>
      <c r="BE2225" s="82"/>
      <c r="BF2225" s="82"/>
      <c r="BG2225" s="82"/>
      <c r="BH2225" s="82"/>
      <c r="BI2225" s="83"/>
      <c r="BJ2225" s="83"/>
      <c r="BK2225" s="82"/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"/>
  <dimension ref="A1:BY78"/>
  <sheetViews>
    <sheetView topLeftCell="AD1" workbookViewId="0">
      <selection activeCell="AH23" sqref="AH23"/>
    </sheetView>
  </sheetViews>
  <sheetFormatPr defaultRowHeight="12.75" x14ac:dyDescent="0.2"/>
  <cols>
    <col min="1" max="1" width="20.28515625" bestFit="1" customWidth="1"/>
    <col min="54" max="54" width="10.140625" bestFit="1" customWidth="1"/>
  </cols>
  <sheetData>
    <row r="1" spans="1:77" ht="34.5" x14ac:dyDescent="0.25">
      <c r="A1" s="31" t="s">
        <v>63</v>
      </c>
      <c r="B1" s="31" t="s">
        <v>0</v>
      </c>
      <c r="C1" s="31" t="s">
        <v>4</v>
      </c>
      <c r="D1" s="31" t="s">
        <v>98</v>
      </c>
      <c r="E1" s="31" t="s">
        <v>99</v>
      </c>
      <c r="F1" s="31" t="s">
        <v>3</v>
      </c>
      <c r="G1" s="32" t="s">
        <v>100</v>
      </c>
      <c r="H1" s="32" t="s">
        <v>101</v>
      </c>
      <c r="I1" s="32" t="s">
        <v>102</v>
      </c>
      <c r="J1" s="32" t="s">
        <v>103</v>
      </c>
      <c r="K1" s="32" t="s">
        <v>104</v>
      </c>
      <c r="L1" s="32" t="s">
        <v>327</v>
      </c>
      <c r="M1" s="33" t="s">
        <v>72</v>
      </c>
      <c r="N1" s="34" t="s">
        <v>105</v>
      </c>
      <c r="O1" s="35" t="s">
        <v>106</v>
      </c>
      <c r="P1" s="36" t="s">
        <v>107</v>
      </c>
      <c r="Q1" s="36" t="s">
        <v>108</v>
      </c>
      <c r="R1" s="35" t="s">
        <v>109</v>
      </c>
      <c r="S1" s="37" t="s">
        <v>110</v>
      </c>
      <c r="T1" s="33" t="s">
        <v>111</v>
      </c>
      <c r="U1" s="34" t="s">
        <v>112</v>
      </c>
      <c r="V1" s="38" t="s">
        <v>113</v>
      </c>
      <c r="W1" s="38" t="s">
        <v>208</v>
      </c>
      <c r="X1" s="38" t="s">
        <v>380</v>
      </c>
      <c r="Y1" s="38" t="s">
        <v>114</v>
      </c>
      <c r="Z1" s="38" t="s">
        <v>115</v>
      </c>
      <c r="AA1" s="38" t="s">
        <v>116</v>
      </c>
      <c r="AB1" s="38" t="s">
        <v>117</v>
      </c>
      <c r="AC1" s="38" t="s">
        <v>118</v>
      </c>
      <c r="AD1" s="38" t="s">
        <v>119</v>
      </c>
      <c r="AE1" s="36" t="s">
        <v>120</v>
      </c>
      <c r="AF1" s="38" t="s">
        <v>121</v>
      </c>
      <c r="AG1" s="39" t="s">
        <v>122</v>
      </c>
      <c r="AH1" s="40" t="s">
        <v>123</v>
      </c>
      <c r="AI1" s="40" t="s">
        <v>124</v>
      </c>
      <c r="AJ1" s="40" t="s">
        <v>125</v>
      </c>
      <c r="AK1" s="40" t="s">
        <v>126</v>
      </c>
      <c r="AL1" s="40" t="s">
        <v>127</v>
      </c>
      <c r="AM1" s="40" t="s">
        <v>128</v>
      </c>
      <c r="AN1" s="40" t="s">
        <v>129</v>
      </c>
      <c r="AO1" s="40" t="s">
        <v>130</v>
      </c>
      <c r="AP1" s="40" t="s">
        <v>131</v>
      </c>
      <c r="AQ1" s="40" t="s">
        <v>132</v>
      </c>
      <c r="AR1" s="40" t="s">
        <v>113</v>
      </c>
      <c r="AS1" s="40" t="s">
        <v>208</v>
      </c>
      <c r="AT1" s="40" t="s">
        <v>382</v>
      </c>
      <c r="AU1" s="40" t="s">
        <v>383</v>
      </c>
      <c r="AV1" s="40" t="s">
        <v>384</v>
      </c>
      <c r="AW1" s="40" t="s">
        <v>133</v>
      </c>
      <c r="AX1" s="40" t="s">
        <v>134</v>
      </c>
      <c r="AY1" s="40" t="s">
        <v>135</v>
      </c>
      <c r="AZ1" s="40" t="s">
        <v>136</v>
      </c>
      <c r="BA1" s="41" t="s">
        <v>137</v>
      </c>
      <c r="BB1" s="42" t="s">
        <v>138</v>
      </c>
      <c r="BC1" s="43"/>
      <c r="BD1" s="44" t="s">
        <v>139</v>
      </c>
      <c r="BE1" s="44" t="s">
        <v>120</v>
      </c>
      <c r="BF1" s="44" t="s">
        <v>72</v>
      </c>
      <c r="BG1" s="44" t="s">
        <v>105</v>
      </c>
      <c r="BH1" s="44" t="s">
        <v>106</v>
      </c>
      <c r="BI1" s="44" t="s">
        <v>107</v>
      </c>
      <c r="BJ1" s="45" t="s">
        <v>108</v>
      </c>
      <c r="BK1" s="46" t="s">
        <v>109</v>
      </c>
      <c r="BL1" s="46" t="s">
        <v>110</v>
      </c>
      <c r="BM1" s="46" t="s">
        <v>111</v>
      </c>
      <c r="BN1" s="46" t="s">
        <v>140</v>
      </c>
      <c r="BO1" s="46" t="s">
        <v>141</v>
      </c>
      <c r="BP1" s="46" t="s">
        <v>113</v>
      </c>
      <c r="BQ1" s="46" t="s">
        <v>208</v>
      </c>
      <c r="BR1" s="46" t="s">
        <v>381</v>
      </c>
      <c r="BS1" s="46" t="s">
        <v>383</v>
      </c>
      <c r="BT1" s="46" t="s">
        <v>384</v>
      </c>
      <c r="BU1" s="46" t="s">
        <v>142</v>
      </c>
      <c r="BV1" s="46" t="s">
        <v>143</v>
      </c>
      <c r="BW1" s="46" t="s">
        <v>144</v>
      </c>
      <c r="BX1" s="46" t="s">
        <v>145</v>
      </c>
      <c r="BY1" s="46" t="s">
        <v>137</v>
      </c>
    </row>
    <row r="2" spans="1:77" ht="15" x14ac:dyDescent="0.25">
      <c r="A2" s="47" t="s">
        <v>328</v>
      </c>
      <c r="B2" s="47">
        <v>213461</v>
      </c>
      <c r="C2" s="47" t="s">
        <v>289</v>
      </c>
      <c r="D2" s="47" t="s">
        <v>42</v>
      </c>
      <c r="E2" s="47" t="s">
        <v>329</v>
      </c>
      <c r="F2" s="47" t="s">
        <v>201</v>
      </c>
      <c r="G2" s="48">
        <v>24</v>
      </c>
      <c r="H2" s="48">
        <v>34</v>
      </c>
      <c r="I2" s="48">
        <v>0</v>
      </c>
      <c r="J2" s="48">
        <v>0</v>
      </c>
      <c r="K2" s="48">
        <v>0</v>
      </c>
      <c r="L2" s="48">
        <v>32.86965</v>
      </c>
      <c r="M2" s="49">
        <v>0</v>
      </c>
      <c r="N2" s="50" t="s">
        <v>151</v>
      </c>
      <c r="O2" s="51"/>
      <c r="P2" s="52"/>
      <c r="Q2" s="52"/>
      <c r="R2" s="51"/>
      <c r="S2" s="53"/>
      <c r="T2" s="49">
        <v>0</v>
      </c>
      <c r="U2" s="50"/>
      <c r="V2" s="51"/>
      <c r="W2" s="51">
        <v>0</v>
      </c>
      <c r="X2" s="54">
        <v>0</v>
      </c>
      <c r="Y2" s="54" t="s">
        <v>93</v>
      </c>
      <c r="Z2" s="54" t="s">
        <v>93</v>
      </c>
      <c r="AA2" s="54" t="s">
        <v>93</v>
      </c>
      <c r="AB2" s="54" t="s">
        <v>93</v>
      </c>
      <c r="AC2" s="54" t="s">
        <v>93</v>
      </c>
      <c r="AD2" s="54" t="s">
        <v>93</v>
      </c>
      <c r="AE2" s="55">
        <v>0.96675441176470589</v>
      </c>
      <c r="AF2" s="51">
        <v>-10</v>
      </c>
      <c r="AG2" s="41" t="s">
        <v>11</v>
      </c>
      <c r="AH2" s="41">
        <v>3</v>
      </c>
      <c r="AI2" s="41">
        <v>0</v>
      </c>
      <c r="AJ2" s="41">
        <v>0</v>
      </c>
      <c r="AK2" s="41" t="s">
        <v>93</v>
      </c>
      <c r="AL2" s="41">
        <v>0</v>
      </c>
      <c r="AM2" s="41">
        <v>0</v>
      </c>
      <c r="AN2" s="41" t="s">
        <v>93</v>
      </c>
      <c r="AO2" s="41">
        <v>0</v>
      </c>
      <c r="AP2" s="41" t="s">
        <v>93</v>
      </c>
      <c r="AQ2" s="41">
        <v>0</v>
      </c>
      <c r="AR2" s="41">
        <v>0</v>
      </c>
      <c r="AS2" s="41">
        <v>0</v>
      </c>
      <c r="AT2" s="41">
        <v>0</v>
      </c>
      <c r="AU2" s="41">
        <v>0</v>
      </c>
      <c r="AV2" s="41">
        <v>0</v>
      </c>
      <c r="AW2" s="41"/>
      <c r="AX2" s="41"/>
      <c r="AY2" s="41"/>
      <c r="AZ2" s="41"/>
      <c r="BA2" s="41">
        <v>3</v>
      </c>
      <c r="BB2" s="42">
        <v>44535</v>
      </c>
      <c r="BC2" s="43" t="s">
        <v>93</v>
      </c>
      <c r="BD2" s="56" t="s">
        <v>61</v>
      </c>
      <c r="BE2" s="57" t="s">
        <v>146</v>
      </c>
      <c r="BF2" s="56" t="s">
        <v>147</v>
      </c>
      <c r="BG2" s="56" t="s">
        <v>147</v>
      </c>
      <c r="BH2" s="56" t="s">
        <v>147</v>
      </c>
      <c r="BI2" s="56"/>
      <c r="BJ2" s="58" t="s">
        <v>147</v>
      </c>
      <c r="BK2" s="58" t="s">
        <v>147</v>
      </c>
      <c r="BL2" s="58"/>
      <c r="BM2" s="58" t="s">
        <v>147</v>
      </c>
      <c r="BN2" s="58"/>
      <c r="BO2" s="56" t="s">
        <v>147</v>
      </c>
      <c r="BP2" s="58" t="s">
        <v>147</v>
      </c>
      <c r="BQ2" s="58" t="s">
        <v>147</v>
      </c>
      <c r="BR2" s="58" t="s">
        <v>147</v>
      </c>
      <c r="BS2" s="58" t="s">
        <v>147</v>
      </c>
      <c r="BT2" s="58" t="s">
        <v>147</v>
      </c>
      <c r="BU2" s="58" t="s">
        <v>147</v>
      </c>
      <c r="BV2" s="58" t="s">
        <v>147</v>
      </c>
      <c r="BW2" s="58" t="s">
        <v>147</v>
      </c>
      <c r="BX2" s="58" t="s">
        <v>147</v>
      </c>
      <c r="BY2" s="58">
        <v>0</v>
      </c>
    </row>
    <row r="3" spans="1:77" ht="15" x14ac:dyDescent="0.25">
      <c r="A3" s="47" t="s">
        <v>330</v>
      </c>
      <c r="B3" s="47">
        <v>253777</v>
      </c>
      <c r="C3" s="47" t="s">
        <v>289</v>
      </c>
      <c r="D3" s="47" t="s">
        <v>212</v>
      </c>
      <c r="E3" s="47" t="s">
        <v>329</v>
      </c>
      <c r="F3" s="47" t="s">
        <v>201</v>
      </c>
      <c r="G3" s="48">
        <v>24</v>
      </c>
      <c r="H3" s="48">
        <v>26.25</v>
      </c>
      <c r="I3" s="48">
        <v>0</v>
      </c>
      <c r="J3" s="48">
        <v>0</v>
      </c>
      <c r="K3" s="48">
        <v>0</v>
      </c>
      <c r="L3" s="48">
        <v>25.540600000000005</v>
      </c>
      <c r="M3" s="49">
        <v>0</v>
      </c>
      <c r="N3" s="50">
        <v>1</v>
      </c>
      <c r="O3" s="51"/>
      <c r="P3" s="52"/>
      <c r="Q3" s="52"/>
      <c r="R3" s="51"/>
      <c r="S3" s="53"/>
      <c r="T3" s="49">
        <v>0</v>
      </c>
      <c r="U3" s="50"/>
      <c r="V3" s="51"/>
      <c r="W3" s="51">
        <v>153.16</v>
      </c>
      <c r="X3" s="54">
        <v>0</v>
      </c>
      <c r="Y3" s="54" t="s">
        <v>93</v>
      </c>
      <c r="Z3" s="54" t="s">
        <v>93</v>
      </c>
      <c r="AA3" s="54" t="s">
        <v>93</v>
      </c>
      <c r="AB3" s="54" t="s">
        <v>93</v>
      </c>
      <c r="AC3" s="54" t="s">
        <v>93</v>
      </c>
      <c r="AD3" s="54" t="s">
        <v>93</v>
      </c>
      <c r="AE3" s="55">
        <v>0.97297523809523823</v>
      </c>
      <c r="AF3" s="51">
        <v>-2.25</v>
      </c>
      <c r="AG3" s="41" t="s">
        <v>11</v>
      </c>
      <c r="AH3" s="41">
        <v>1</v>
      </c>
      <c r="AI3" s="41">
        <v>1</v>
      </c>
      <c r="AJ3" s="41">
        <v>0</v>
      </c>
      <c r="AK3" s="41" t="s">
        <v>93</v>
      </c>
      <c r="AL3" s="41">
        <v>0</v>
      </c>
      <c r="AM3" s="41">
        <v>0</v>
      </c>
      <c r="AN3" s="41" t="s">
        <v>93</v>
      </c>
      <c r="AO3" s="41">
        <v>0</v>
      </c>
      <c r="AP3" s="41" t="s">
        <v>93</v>
      </c>
      <c r="AQ3" s="41">
        <v>0</v>
      </c>
      <c r="AR3" s="41">
        <v>0</v>
      </c>
      <c r="AS3" s="41">
        <v>1</v>
      </c>
      <c r="AT3" s="41">
        <v>0</v>
      </c>
      <c r="AU3" s="41">
        <v>0</v>
      </c>
      <c r="AV3" s="41">
        <v>0</v>
      </c>
      <c r="AW3" s="41"/>
      <c r="AX3" s="41"/>
      <c r="AY3" s="41"/>
      <c r="AZ3" s="41"/>
      <c r="BA3" s="41">
        <v>3</v>
      </c>
      <c r="BB3" s="42">
        <v>44535</v>
      </c>
      <c r="BC3" s="43" t="s">
        <v>93</v>
      </c>
      <c r="BD3" s="56" t="s">
        <v>148</v>
      </c>
      <c r="BE3" s="57" t="s">
        <v>146</v>
      </c>
      <c r="BF3" s="56" t="s">
        <v>147</v>
      </c>
      <c r="BG3" s="56" t="s">
        <v>147</v>
      </c>
      <c r="BH3" s="56" t="s">
        <v>147</v>
      </c>
      <c r="BI3" s="56"/>
      <c r="BJ3" s="58" t="s">
        <v>147</v>
      </c>
      <c r="BK3" s="58" t="s">
        <v>147</v>
      </c>
      <c r="BL3" s="58"/>
      <c r="BM3" s="58" t="s">
        <v>147</v>
      </c>
      <c r="BN3" s="58"/>
      <c r="BO3" s="56" t="s">
        <v>149</v>
      </c>
      <c r="BP3" s="58" t="s">
        <v>147</v>
      </c>
      <c r="BQ3" s="58" t="s">
        <v>147</v>
      </c>
      <c r="BR3" s="58" t="s">
        <v>147</v>
      </c>
      <c r="BS3" s="58" t="s">
        <v>147</v>
      </c>
      <c r="BT3" s="58" t="s">
        <v>147</v>
      </c>
      <c r="BU3" s="58" t="s">
        <v>147</v>
      </c>
      <c r="BV3" s="58" t="s">
        <v>147</v>
      </c>
      <c r="BW3" s="58" t="s">
        <v>147</v>
      </c>
      <c r="BX3" s="58" t="s">
        <v>147</v>
      </c>
      <c r="BY3" s="58">
        <v>1</v>
      </c>
    </row>
    <row r="4" spans="1:77" ht="15" x14ac:dyDescent="0.25">
      <c r="A4" s="47" t="s">
        <v>331</v>
      </c>
      <c r="B4" s="47">
        <v>234401</v>
      </c>
      <c r="C4" s="47" t="s">
        <v>289</v>
      </c>
      <c r="D4" s="47" t="s">
        <v>212</v>
      </c>
      <c r="E4" s="47" t="s">
        <v>329</v>
      </c>
      <c r="F4" s="47" t="s">
        <v>201</v>
      </c>
      <c r="G4" s="48">
        <v>24</v>
      </c>
      <c r="H4" s="48">
        <v>25</v>
      </c>
      <c r="I4" s="48">
        <v>0</v>
      </c>
      <c r="J4" s="48">
        <v>0</v>
      </c>
      <c r="K4" s="48">
        <v>0</v>
      </c>
      <c r="L4" s="48">
        <v>23.071300000000001</v>
      </c>
      <c r="M4" s="49">
        <v>0</v>
      </c>
      <c r="N4" s="50">
        <v>1</v>
      </c>
      <c r="O4" s="51"/>
      <c r="P4" s="52"/>
      <c r="Q4" s="52"/>
      <c r="R4" s="51"/>
      <c r="S4" s="53"/>
      <c r="T4" s="49">
        <v>0</v>
      </c>
      <c r="U4" s="50"/>
      <c r="V4" s="51"/>
      <c r="W4" s="51">
        <v>135.5</v>
      </c>
      <c r="X4" s="54">
        <v>0</v>
      </c>
      <c r="Y4" s="54" t="s">
        <v>93</v>
      </c>
      <c r="Z4" s="54" t="s">
        <v>93</v>
      </c>
      <c r="AA4" s="54" t="s">
        <v>93</v>
      </c>
      <c r="AB4" s="54" t="s">
        <v>93</v>
      </c>
      <c r="AC4" s="54" t="s">
        <v>93</v>
      </c>
      <c r="AD4" s="54" t="s">
        <v>93</v>
      </c>
      <c r="AE4" s="55">
        <v>0.92285200000000001</v>
      </c>
      <c r="AF4" s="51">
        <v>-1</v>
      </c>
      <c r="AG4" s="41" t="s">
        <v>11</v>
      </c>
      <c r="AH4" s="41">
        <v>1</v>
      </c>
      <c r="AI4" s="41">
        <v>1</v>
      </c>
      <c r="AJ4" s="41">
        <v>0</v>
      </c>
      <c r="AK4" s="41" t="s">
        <v>93</v>
      </c>
      <c r="AL4" s="41">
        <v>0</v>
      </c>
      <c r="AM4" s="41">
        <v>0</v>
      </c>
      <c r="AN4" s="41" t="s">
        <v>93</v>
      </c>
      <c r="AO4" s="41">
        <v>0</v>
      </c>
      <c r="AP4" s="41" t="s">
        <v>93</v>
      </c>
      <c r="AQ4" s="41">
        <v>0</v>
      </c>
      <c r="AR4" s="41">
        <v>0</v>
      </c>
      <c r="AS4" s="41">
        <v>1</v>
      </c>
      <c r="AT4" s="41">
        <v>0</v>
      </c>
      <c r="AU4" s="41">
        <v>0</v>
      </c>
      <c r="AV4" s="41">
        <v>0</v>
      </c>
      <c r="AW4" s="41"/>
      <c r="AX4" s="41"/>
      <c r="AY4" s="41"/>
      <c r="AZ4" s="41"/>
      <c r="BA4" s="41">
        <v>3</v>
      </c>
      <c r="BB4" s="42">
        <v>44535</v>
      </c>
      <c r="BC4" s="43" t="s">
        <v>93</v>
      </c>
      <c r="BD4" s="56" t="s">
        <v>75</v>
      </c>
      <c r="BE4" s="57" t="s">
        <v>146</v>
      </c>
      <c r="BF4" s="56" t="s">
        <v>150</v>
      </c>
      <c r="BG4" s="56" t="s">
        <v>147</v>
      </c>
      <c r="BH4" s="56" t="s">
        <v>147</v>
      </c>
      <c r="BI4" s="56"/>
      <c r="BJ4" s="58" t="s">
        <v>147</v>
      </c>
      <c r="BK4" s="58" t="s">
        <v>147</v>
      </c>
      <c r="BL4" s="58"/>
      <c r="BM4" s="58" t="s">
        <v>147</v>
      </c>
      <c r="BN4" s="58"/>
      <c r="BO4" s="56" t="s">
        <v>147</v>
      </c>
      <c r="BP4" s="58" t="s">
        <v>147</v>
      </c>
      <c r="BQ4" s="58" t="s">
        <v>147</v>
      </c>
      <c r="BR4" s="58" t="s">
        <v>147</v>
      </c>
      <c r="BS4" s="58" t="s">
        <v>147</v>
      </c>
      <c r="BT4" s="58" t="s">
        <v>147</v>
      </c>
      <c r="BU4" s="58" t="s">
        <v>147</v>
      </c>
      <c r="BV4" s="58" t="s">
        <v>147</v>
      </c>
      <c r="BW4" s="58" t="s">
        <v>147</v>
      </c>
      <c r="BX4" s="58" t="s">
        <v>147</v>
      </c>
      <c r="BY4" s="58">
        <v>2</v>
      </c>
    </row>
    <row r="5" spans="1:77" ht="15" x14ac:dyDescent="0.25">
      <c r="A5" s="47" t="s">
        <v>332</v>
      </c>
      <c r="B5" s="47">
        <v>107752</v>
      </c>
      <c r="C5" s="47" t="s">
        <v>289</v>
      </c>
      <c r="D5" s="47" t="s">
        <v>212</v>
      </c>
      <c r="E5" s="47" t="s">
        <v>329</v>
      </c>
      <c r="F5" s="47" t="s">
        <v>201</v>
      </c>
      <c r="G5" s="48">
        <v>24</v>
      </c>
      <c r="H5" s="48">
        <v>25.5</v>
      </c>
      <c r="I5" s="48">
        <v>0</v>
      </c>
      <c r="J5" s="48">
        <v>0</v>
      </c>
      <c r="K5" s="48">
        <v>0</v>
      </c>
      <c r="L5" s="48">
        <v>23.84395</v>
      </c>
      <c r="M5" s="49">
        <v>0</v>
      </c>
      <c r="N5" s="50" t="s">
        <v>151</v>
      </c>
      <c r="O5" s="51"/>
      <c r="P5" s="52"/>
      <c r="Q5" s="52"/>
      <c r="R5" s="51"/>
      <c r="S5" s="53"/>
      <c r="T5" s="49">
        <v>0</v>
      </c>
      <c r="U5" s="50"/>
      <c r="V5" s="51"/>
      <c r="W5" s="51">
        <v>112.59259259259258</v>
      </c>
      <c r="X5" s="54">
        <v>0</v>
      </c>
      <c r="Y5" s="54" t="s">
        <v>93</v>
      </c>
      <c r="Z5" s="54" t="s">
        <v>93</v>
      </c>
      <c r="AA5" s="54" t="s">
        <v>93</v>
      </c>
      <c r="AB5" s="54" t="s">
        <v>93</v>
      </c>
      <c r="AC5" s="54" t="s">
        <v>93</v>
      </c>
      <c r="AD5" s="54" t="s">
        <v>93</v>
      </c>
      <c r="AE5" s="55">
        <v>0.93505686274509803</v>
      </c>
      <c r="AF5" s="51">
        <v>-1.5</v>
      </c>
      <c r="AG5" s="41" t="s">
        <v>11</v>
      </c>
      <c r="AH5" s="41">
        <v>1</v>
      </c>
      <c r="AI5" s="41">
        <v>1</v>
      </c>
      <c r="AJ5" s="41">
        <v>0</v>
      </c>
      <c r="AK5" s="41" t="s">
        <v>93</v>
      </c>
      <c r="AL5" s="41">
        <v>0</v>
      </c>
      <c r="AM5" s="41">
        <v>0</v>
      </c>
      <c r="AN5" s="41" t="s">
        <v>93</v>
      </c>
      <c r="AO5" s="41">
        <v>0</v>
      </c>
      <c r="AP5" s="41" t="s">
        <v>93</v>
      </c>
      <c r="AQ5" s="41">
        <v>0</v>
      </c>
      <c r="AR5" s="41">
        <v>0</v>
      </c>
      <c r="AS5" s="41">
        <v>1</v>
      </c>
      <c r="AT5" s="41">
        <v>0</v>
      </c>
      <c r="AU5" s="41">
        <v>0</v>
      </c>
      <c r="AV5" s="41">
        <v>0</v>
      </c>
      <c r="AW5" s="41"/>
      <c r="AX5" s="41"/>
      <c r="AY5" s="41"/>
      <c r="AZ5" s="41"/>
      <c r="BA5" s="41">
        <v>3</v>
      </c>
      <c r="BB5" s="42">
        <v>44535</v>
      </c>
      <c r="BC5" s="43" t="s">
        <v>93</v>
      </c>
      <c r="BD5" s="56" t="s">
        <v>152</v>
      </c>
      <c r="BE5" s="57" t="s">
        <v>153</v>
      </c>
      <c r="BF5" s="56" t="s">
        <v>150</v>
      </c>
      <c r="BG5" s="56" t="s">
        <v>147</v>
      </c>
      <c r="BH5" s="56" t="s">
        <v>147</v>
      </c>
      <c r="BI5" s="56"/>
      <c r="BJ5" s="58" t="s">
        <v>147</v>
      </c>
      <c r="BK5" s="58" t="s">
        <v>147</v>
      </c>
      <c r="BL5" s="58"/>
      <c r="BM5" s="58" t="s">
        <v>147</v>
      </c>
      <c r="BN5" s="58"/>
      <c r="BO5" s="56" t="s">
        <v>147</v>
      </c>
      <c r="BP5" s="58" t="s">
        <v>147</v>
      </c>
      <c r="BQ5" s="58" t="s">
        <v>147</v>
      </c>
      <c r="BR5" s="58" t="s">
        <v>147</v>
      </c>
      <c r="BS5" s="58" t="s">
        <v>147</v>
      </c>
      <c r="BT5" s="58" t="s">
        <v>147</v>
      </c>
      <c r="BU5" s="58" t="s">
        <v>147</v>
      </c>
      <c r="BV5" s="58" t="s">
        <v>147</v>
      </c>
      <c r="BW5" s="58" t="s">
        <v>147</v>
      </c>
      <c r="BX5" s="58" t="s">
        <v>147</v>
      </c>
      <c r="BY5" s="58">
        <v>2</v>
      </c>
    </row>
    <row r="6" spans="1:77" ht="15" x14ac:dyDescent="0.25">
      <c r="A6" s="47" t="s">
        <v>334</v>
      </c>
      <c r="B6" s="47">
        <v>253962</v>
      </c>
      <c r="C6" s="47" t="s">
        <v>289</v>
      </c>
      <c r="D6" s="47" t="s">
        <v>212</v>
      </c>
      <c r="E6" s="47" t="s">
        <v>329</v>
      </c>
      <c r="F6" s="47" t="s">
        <v>201</v>
      </c>
      <c r="G6" s="48">
        <v>24</v>
      </c>
      <c r="H6" s="48">
        <v>24.75</v>
      </c>
      <c r="I6" s="48">
        <v>0</v>
      </c>
      <c r="J6" s="48">
        <v>0</v>
      </c>
      <c r="K6" s="48">
        <v>0</v>
      </c>
      <c r="L6" s="48">
        <v>23.948824999999999</v>
      </c>
      <c r="M6" s="49">
        <v>0</v>
      </c>
      <c r="N6" s="50">
        <v>1</v>
      </c>
      <c r="O6" s="51"/>
      <c r="P6" s="52"/>
      <c r="Q6" s="52"/>
      <c r="R6" s="51"/>
      <c r="S6" s="53"/>
      <c r="T6" s="49">
        <v>0</v>
      </c>
      <c r="U6" s="50"/>
      <c r="V6" s="51"/>
      <c r="W6" s="51">
        <v>68.081761006289298</v>
      </c>
      <c r="X6" s="54">
        <v>0</v>
      </c>
      <c r="Y6" s="54" t="s">
        <v>93</v>
      </c>
      <c r="Z6" s="54" t="s">
        <v>93</v>
      </c>
      <c r="AA6" s="54" t="s">
        <v>93</v>
      </c>
      <c r="AB6" s="54" t="s">
        <v>93</v>
      </c>
      <c r="AC6" s="54" t="s">
        <v>93</v>
      </c>
      <c r="AD6" s="54" t="s">
        <v>93</v>
      </c>
      <c r="AE6" s="55">
        <v>0.96762929292929289</v>
      </c>
      <c r="AF6" s="51">
        <v>-0.75</v>
      </c>
      <c r="AG6" s="41" t="s">
        <v>11</v>
      </c>
      <c r="AH6" s="41">
        <v>1</v>
      </c>
      <c r="AI6" s="41">
        <v>1</v>
      </c>
      <c r="AJ6" s="41">
        <v>0</v>
      </c>
      <c r="AK6" s="41" t="s">
        <v>93</v>
      </c>
      <c r="AL6" s="41">
        <v>0</v>
      </c>
      <c r="AM6" s="41">
        <v>0</v>
      </c>
      <c r="AN6" s="41" t="s">
        <v>93</v>
      </c>
      <c r="AO6" s="41">
        <v>0</v>
      </c>
      <c r="AP6" s="41" t="s">
        <v>93</v>
      </c>
      <c r="AQ6" s="41">
        <v>0</v>
      </c>
      <c r="AR6" s="41">
        <v>0</v>
      </c>
      <c r="AS6" s="41">
        <v>1</v>
      </c>
      <c r="AT6" s="41">
        <v>0</v>
      </c>
      <c r="AU6" s="41">
        <v>0</v>
      </c>
      <c r="AV6" s="41">
        <v>0</v>
      </c>
      <c r="AW6" s="41"/>
      <c r="AX6" s="41"/>
      <c r="AY6" s="41"/>
      <c r="AZ6" s="41"/>
      <c r="BA6" s="41">
        <v>3</v>
      </c>
      <c r="BB6" s="42">
        <v>44535</v>
      </c>
      <c r="BC6" s="43" t="s">
        <v>93</v>
      </c>
      <c r="BD6" s="56" t="s">
        <v>154</v>
      </c>
      <c r="BE6" s="57" t="s">
        <v>146</v>
      </c>
      <c r="BF6" s="56" t="s">
        <v>147</v>
      </c>
      <c r="BG6" s="56" t="s">
        <v>147</v>
      </c>
      <c r="BH6" s="56" t="s">
        <v>147</v>
      </c>
      <c r="BI6" s="56"/>
      <c r="BJ6" s="58" t="s">
        <v>147</v>
      </c>
      <c r="BK6" s="58" t="s">
        <v>147</v>
      </c>
      <c r="BL6" s="58"/>
      <c r="BM6" s="58" t="s">
        <v>147</v>
      </c>
      <c r="BN6" s="58"/>
      <c r="BO6" s="56" t="s">
        <v>147</v>
      </c>
      <c r="BP6" s="58" t="s">
        <v>147</v>
      </c>
      <c r="BQ6" s="58" t="s">
        <v>147</v>
      </c>
      <c r="BR6" s="58" t="s">
        <v>147</v>
      </c>
      <c r="BS6" s="58" t="s">
        <v>147</v>
      </c>
      <c r="BT6" s="58" t="s">
        <v>147</v>
      </c>
      <c r="BU6" s="58" t="s">
        <v>147</v>
      </c>
      <c r="BV6" s="58" t="s">
        <v>147</v>
      </c>
      <c r="BW6" s="58" t="s">
        <v>147</v>
      </c>
      <c r="BX6" s="58" t="s">
        <v>147</v>
      </c>
      <c r="BY6" s="58">
        <v>0</v>
      </c>
    </row>
    <row r="7" spans="1:77" ht="15" x14ac:dyDescent="0.25">
      <c r="A7" s="47" t="s">
        <v>335</v>
      </c>
      <c r="B7" s="47">
        <v>203007</v>
      </c>
      <c r="C7" s="47" t="s">
        <v>336</v>
      </c>
      <c r="D7" s="47" t="s">
        <v>12</v>
      </c>
      <c r="E7" s="47" t="s">
        <v>329</v>
      </c>
      <c r="F7" s="47" t="s">
        <v>201</v>
      </c>
      <c r="G7" s="48">
        <v>24</v>
      </c>
      <c r="H7" s="48">
        <v>26.25</v>
      </c>
      <c r="I7" s="48">
        <v>0</v>
      </c>
      <c r="J7" s="48">
        <v>0</v>
      </c>
      <c r="K7" s="48">
        <v>0</v>
      </c>
      <c r="L7" s="48">
        <v>0</v>
      </c>
      <c r="M7" s="49">
        <v>0</v>
      </c>
      <c r="N7" s="50" t="s">
        <v>151</v>
      </c>
      <c r="O7" s="51"/>
      <c r="P7" s="52"/>
      <c r="Q7" s="52"/>
      <c r="R7" s="51"/>
      <c r="S7" s="53"/>
      <c r="T7" s="49">
        <v>0</v>
      </c>
      <c r="U7" s="50"/>
      <c r="V7" s="51"/>
      <c r="W7" s="51">
        <v>0</v>
      </c>
      <c r="X7" s="54">
        <v>0</v>
      </c>
      <c r="Y7" s="54" t="s">
        <v>93</v>
      </c>
      <c r="Z7" s="54" t="s">
        <v>93</v>
      </c>
      <c r="AA7" s="54" t="s">
        <v>93</v>
      </c>
      <c r="AB7" s="54" t="s">
        <v>93</v>
      </c>
      <c r="AC7" s="54" t="s">
        <v>93</v>
      </c>
      <c r="AD7" s="54" t="s">
        <v>93</v>
      </c>
      <c r="AE7" s="55">
        <v>0</v>
      </c>
      <c r="AF7" s="51">
        <v>-2.25</v>
      </c>
      <c r="AG7" s="41" t="s">
        <v>11</v>
      </c>
      <c r="AH7" s="41">
        <v>2.5</v>
      </c>
      <c r="AI7" s="41">
        <v>0</v>
      </c>
      <c r="AJ7" s="41">
        <v>0</v>
      </c>
      <c r="AK7" s="41" t="s">
        <v>93</v>
      </c>
      <c r="AL7" s="41">
        <v>0</v>
      </c>
      <c r="AM7" s="41">
        <v>0</v>
      </c>
      <c r="AN7" s="41" t="s">
        <v>93</v>
      </c>
      <c r="AO7" s="41">
        <v>0</v>
      </c>
      <c r="AP7" s="41" t="s">
        <v>93</v>
      </c>
      <c r="AQ7" s="41">
        <v>0</v>
      </c>
      <c r="AR7" s="41">
        <v>0</v>
      </c>
      <c r="AS7" s="41">
        <v>0</v>
      </c>
      <c r="AT7" s="41">
        <v>0</v>
      </c>
      <c r="AU7" s="41">
        <v>0</v>
      </c>
      <c r="AV7" s="41">
        <v>0</v>
      </c>
      <c r="AW7" s="41"/>
      <c r="AX7" s="41"/>
      <c r="AY7" s="41"/>
      <c r="AZ7" s="41"/>
      <c r="BA7" s="41">
        <v>2.5</v>
      </c>
      <c r="BB7" s="42">
        <v>44535</v>
      </c>
      <c r="BC7" s="43" t="s">
        <v>93</v>
      </c>
      <c r="BD7" s="56" t="s">
        <v>155</v>
      </c>
      <c r="BE7" s="57" t="s">
        <v>146</v>
      </c>
      <c r="BF7" s="56" t="s">
        <v>147</v>
      </c>
      <c r="BG7" s="56" t="s">
        <v>147</v>
      </c>
      <c r="BH7" s="56" t="s">
        <v>147</v>
      </c>
      <c r="BI7" s="56"/>
      <c r="BJ7" s="58" t="s">
        <v>147</v>
      </c>
      <c r="BK7" s="58" t="s">
        <v>147</v>
      </c>
      <c r="BL7" s="58"/>
      <c r="BM7" s="58" t="s">
        <v>147</v>
      </c>
      <c r="BN7" s="58"/>
      <c r="BO7" s="56" t="s">
        <v>150</v>
      </c>
      <c r="BP7" s="58" t="s">
        <v>147</v>
      </c>
      <c r="BQ7" s="58" t="s">
        <v>147</v>
      </c>
      <c r="BR7" s="58" t="s">
        <v>147</v>
      </c>
      <c r="BS7" s="58" t="s">
        <v>147</v>
      </c>
      <c r="BT7" s="58" t="s">
        <v>147</v>
      </c>
      <c r="BU7" s="58" t="s">
        <v>147</v>
      </c>
      <c r="BV7" s="58" t="s">
        <v>147</v>
      </c>
      <c r="BW7" s="58" t="s">
        <v>147</v>
      </c>
      <c r="BX7" s="58" t="s">
        <v>147</v>
      </c>
      <c r="BY7" s="58">
        <v>2</v>
      </c>
    </row>
    <row r="8" spans="1:77" ht="15" x14ac:dyDescent="0.25">
      <c r="A8" s="47" t="s">
        <v>289</v>
      </c>
      <c r="B8" s="47">
        <v>77159</v>
      </c>
      <c r="C8" s="47" t="s">
        <v>336</v>
      </c>
      <c r="D8" s="47" t="s">
        <v>394</v>
      </c>
      <c r="E8" s="47" t="s">
        <v>329</v>
      </c>
      <c r="F8" s="47" t="s">
        <v>201</v>
      </c>
      <c r="G8" s="48">
        <v>30</v>
      </c>
      <c r="H8" s="48">
        <v>25.5</v>
      </c>
      <c r="I8" s="48">
        <v>0</v>
      </c>
      <c r="J8" s="48">
        <v>0</v>
      </c>
      <c r="K8" s="48">
        <v>0</v>
      </c>
      <c r="L8" s="48">
        <v>0</v>
      </c>
      <c r="M8" s="49">
        <v>0</v>
      </c>
      <c r="N8" s="50" t="s">
        <v>151</v>
      </c>
      <c r="O8" s="51"/>
      <c r="P8" s="52"/>
      <c r="Q8" s="52"/>
      <c r="R8" s="51"/>
      <c r="S8" s="53"/>
      <c r="T8" s="49">
        <v>0</v>
      </c>
      <c r="U8" s="50"/>
      <c r="V8" s="51"/>
      <c r="W8" s="51">
        <v>41.042553191489368</v>
      </c>
      <c r="X8" s="54">
        <v>0</v>
      </c>
      <c r="Y8" s="54" t="s">
        <v>93</v>
      </c>
      <c r="Z8" s="54" t="s">
        <v>93</v>
      </c>
      <c r="AA8" s="54" t="s">
        <v>93</v>
      </c>
      <c r="AB8" s="54" t="s">
        <v>93</v>
      </c>
      <c r="AC8" s="54" t="s">
        <v>93</v>
      </c>
      <c r="AD8" s="54" t="s">
        <v>93</v>
      </c>
      <c r="AE8" s="55">
        <v>0</v>
      </c>
      <c r="AF8" s="51">
        <v>4.5</v>
      </c>
      <c r="AG8" s="41" t="s">
        <v>11</v>
      </c>
      <c r="AH8" s="41">
        <v>0</v>
      </c>
      <c r="AI8" s="41">
        <v>0</v>
      </c>
      <c r="AJ8" s="41">
        <v>0</v>
      </c>
      <c r="AK8" s="41" t="s">
        <v>93</v>
      </c>
      <c r="AL8" s="41">
        <v>0</v>
      </c>
      <c r="AM8" s="41">
        <v>0</v>
      </c>
      <c r="AN8" s="41" t="s">
        <v>93</v>
      </c>
      <c r="AO8" s="41">
        <v>0</v>
      </c>
      <c r="AP8" s="41" t="s">
        <v>93</v>
      </c>
      <c r="AQ8" s="41">
        <v>0</v>
      </c>
      <c r="AR8" s="41">
        <v>0</v>
      </c>
      <c r="AS8" s="41">
        <v>0</v>
      </c>
      <c r="AT8" s="41">
        <v>0</v>
      </c>
      <c r="AU8" s="41">
        <v>0</v>
      </c>
      <c r="AV8" s="41">
        <v>0</v>
      </c>
      <c r="AW8" s="41"/>
      <c r="AX8" s="41"/>
      <c r="AY8" s="41"/>
      <c r="AZ8" s="41"/>
      <c r="BA8" s="41">
        <v>0</v>
      </c>
      <c r="BB8" s="42">
        <v>44535</v>
      </c>
      <c r="BC8" s="43" t="s">
        <v>93</v>
      </c>
      <c r="BD8" s="56" t="s">
        <v>156</v>
      </c>
      <c r="BE8" s="57" t="s">
        <v>153</v>
      </c>
      <c r="BF8" s="56" t="s">
        <v>157</v>
      </c>
      <c r="BG8" s="56" t="s">
        <v>147</v>
      </c>
      <c r="BH8" s="56" t="s">
        <v>147</v>
      </c>
      <c r="BI8" s="56"/>
      <c r="BJ8" s="58" t="s">
        <v>147</v>
      </c>
      <c r="BK8" s="58" t="s">
        <v>147</v>
      </c>
      <c r="BL8" s="58"/>
      <c r="BM8" s="58" t="s">
        <v>147</v>
      </c>
      <c r="BN8" s="58"/>
      <c r="BO8" s="56" t="s">
        <v>147</v>
      </c>
      <c r="BP8" s="58" t="s">
        <v>147</v>
      </c>
      <c r="BQ8" s="58" t="s">
        <v>147</v>
      </c>
      <c r="BR8" s="58" t="s">
        <v>147</v>
      </c>
      <c r="BS8" s="58" t="s">
        <v>147</v>
      </c>
      <c r="BT8" s="58" t="s">
        <v>147</v>
      </c>
      <c r="BU8" s="58" t="s">
        <v>147</v>
      </c>
      <c r="BV8" s="58" t="s">
        <v>147</v>
      </c>
      <c r="BW8" s="58" t="s">
        <v>147</v>
      </c>
      <c r="BX8" s="58" t="s">
        <v>147</v>
      </c>
      <c r="BY8" s="58">
        <v>3</v>
      </c>
    </row>
    <row r="9" spans="1:77" ht="15" x14ac:dyDescent="0.25">
      <c r="A9" s="47" t="s">
        <v>299</v>
      </c>
      <c r="B9" s="47">
        <v>232820</v>
      </c>
      <c r="C9" s="47" t="s">
        <v>336</v>
      </c>
      <c r="D9" s="47" t="s">
        <v>394</v>
      </c>
      <c r="E9" s="47" t="s">
        <v>329</v>
      </c>
      <c r="F9" s="47" t="s">
        <v>201</v>
      </c>
      <c r="G9" s="48">
        <v>24</v>
      </c>
      <c r="H9" s="48">
        <v>29.75</v>
      </c>
      <c r="I9" s="48">
        <v>0</v>
      </c>
      <c r="J9" s="48">
        <v>0</v>
      </c>
      <c r="K9" s="48">
        <v>0</v>
      </c>
      <c r="L9" s="48">
        <v>0</v>
      </c>
      <c r="M9" s="49">
        <v>0</v>
      </c>
      <c r="N9" s="50" t="s">
        <v>151</v>
      </c>
      <c r="O9" s="51"/>
      <c r="P9" s="52"/>
      <c r="Q9" s="52"/>
      <c r="R9" s="51"/>
      <c r="S9" s="53"/>
      <c r="T9" s="49">
        <v>0</v>
      </c>
      <c r="U9" s="50"/>
      <c r="V9" s="51"/>
      <c r="W9" s="51">
        <v>171.59090909090909</v>
      </c>
      <c r="X9" s="54">
        <v>0</v>
      </c>
      <c r="Y9" s="54" t="s">
        <v>93</v>
      </c>
      <c r="Z9" s="54" t="s">
        <v>93</v>
      </c>
      <c r="AA9" s="54" t="s">
        <v>93</v>
      </c>
      <c r="AB9" s="54" t="s">
        <v>93</v>
      </c>
      <c r="AC9" s="54" t="s">
        <v>93</v>
      </c>
      <c r="AD9" s="54" t="s">
        <v>93</v>
      </c>
      <c r="AE9" s="55">
        <v>0</v>
      </c>
      <c r="AF9" s="51">
        <v>-5.75</v>
      </c>
      <c r="AG9" s="41" t="s">
        <v>11</v>
      </c>
      <c r="AH9" s="41">
        <v>0</v>
      </c>
      <c r="AI9" s="41">
        <v>0</v>
      </c>
      <c r="AJ9" s="41">
        <v>0</v>
      </c>
      <c r="AK9" s="41" t="s">
        <v>93</v>
      </c>
      <c r="AL9" s="41">
        <v>0</v>
      </c>
      <c r="AM9" s="41">
        <v>0</v>
      </c>
      <c r="AN9" s="41" t="s">
        <v>93</v>
      </c>
      <c r="AO9" s="41">
        <v>0</v>
      </c>
      <c r="AP9" s="41" t="s">
        <v>93</v>
      </c>
      <c r="AQ9" s="41">
        <v>0</v>
      </c>
      <c r="AR9" s="41">
        <v>0</v>
      </c>
      <c r="AS9" s="41">
        <v>0</v>
      </c>
      <c r="AT9" s="41">
        <v>0</v>
      </c>
      <c r="AU9" s="41">
        <v>0</v>
      </c>
      <c r="AV9" s="41">
        <v>0</v>
      </c>
      <c r="AW9" s="41"/>
      <c r="AX9" s="41"/>
      <c r="AY9" s="41"/>
      <c r="AZ9" s="41"/>
      <c r="BA9" s="41">
        <v>0</v>
      </c>
      <c r="BB9" s="42">
        <v>44535</v>
      </c>
      <c r="BC9" s="43" t="s">
        <v>93</v>
      </c>
      <c r="BD9" s="56" t="s">
        <v>158</v>
      </c>
      <c r="BE9" s="57" t="s">
        <v>146</v>
      </c>
      <c r="BF9" s="56" t="s">
        <v>147</v>
      </c>
      <c r="BG9" s="56" t="s">
        <v>147</v>
      </c>
      <c r="BH9" s="56" t="s">
        <v>147</v>
      </c>
      <c r="BI9" s="56"/>
      <c r="BJ9" s="58" t="s">
        <v>147</v>
      </c>
      <c r="BK9" s="58" t="s">
        <v>147</v>
      </c>
      <c r="BL9" s="58"/>
      <c r="BM9" s="58" t="s">
        <v>147</v>
      </c>
      <c r="BN9" s="58"/>
      <c r="BO9" s="56" t="s">
        <v>159</v>
      </c>
      <c r="BP9" s="58" t="s">
        <v>147</v>
      </c>
      <c r="BQ9" s="58" t="s">
        <v>147</v>
      </c>
      <c r="BR9" s="58" t="s">
        <v>147</v>
      </c>
      <c r="BS9" s="58" t="s">
        <v>147</v>
      </c>
      <c r="BT9" s="58" t="s">
        <v>147</v>
      </c>
      <c r="BU9" s="58" t="s">
        <v>147</v>
      </c>
      <c r="BV9" s="58" t="s">
        <v>147</v>
      </c>
      <c r="BW9" s="58" t="s">
        <v>147</v>
      </c>
      <c r="BX9" s="58" t="s">
        <v>147</v>
      </c>
      <c r="BY9" s="58">
        <v>2.5</v>
      </c>
    </row>
    <row r="10" spans="1:77" ht="15" x14ac:dyDescent="0.25">
      <c r="A10" s="47" t="s">
        <v>337</v>
      </c>
      <c r="B10" s="47">
        <v>100862</v>
      </c>
      <c r="C10" s="47" t="s">
        <v>336</v>
      </c>
      <c r="D10" s="47" t="s">
        <v>42</v>
      </c>
      <c r="E10" s="47" t="s">
        <v>329</v>
      </c>
      <c r="F10" s="47" t="s">
        <v>201</v>
      </c>
      <c r="G10" s="48">
        <v>16.5</v>
      </c>
      <c r="H10" s="48">
        <v>19.25</v>
      </c>
      <c r="I10" s="48">
        <v>0</v>
      </c>
      <c r="J10" s="48">
        <v>0</v>
      </c>
      <c r="K10" s="48">
        <v>0</v>
      </c>
      <c r="L10" s="48">
        <v>0</v>
      </c>
      <c r="M10" s="49">
        <v>0</v>
      </c>
      <c r="N10" s="50" t="s">
        <v>151</v>
      </c>
      <c r="O10" s="51"/>
      <c r="P10" s="52"/>
      <c r="Q10" s="52"/>
      <c r="R10" s="51"/>
      <c r="S10" s="53"/>
      <c r="T10" s="49">
        <v>0</v>
      </c>
      <c r="U10" s="50"/>
      <c r="V10" s="51"/>
      <c r="W10" s="51">
        <v>0</v>
      </c>
      <c r="X10" s="54">
        <v>0</v>
      </c>
      <c r="Y10" s="54" t="s">
        <v>93</v>
      </c>
      <c r="Z10" s="54" t="s">
        <v>93</v>
      </c>
      <c r="AA10" s="54" t="s">
        <v>93</v>
      </c>
      <c r="AB10" s="54" t="s">
        <v>93</v>
      </c>
      <c r="AC10" s="54" t="s">
        <v>93</v>
      </c>
      <c r="AD10" s="54" t="s">
        <v>93</v>
      </c>
      <c r="AE10" s="55">
        <v>0</v>
      </c>
      <c r="AF10" s="51">
        <v>-2.75</v>
      </c>
      <c r="AG10" s="41" t="s">
        <v>11</v>
      </c>
      <c r="AH10" s="41">
        <v>3</v>
      </c>
      <c r="AI10" s="41">
        <v>0</v>
      </c>
      <c r="AJ10" s="41">
        <v>0</v>
      </c>
      <c r="AK10" s="41" t="s">
        <v>93</v>
      </c>
      <c r="AL10" s="41">
        <v>0</v>
      </c>
      <c r="AM10" s="41">
        <v>0</v>
      </c>
      <c r="AN10" s="41" t="s">
        <v>93</v>
      </c>
      <c r="AO10" s="41">
        <v>0</v>
      </c>
      <c r="AP10" s="41" t="s">
        <v>93</v>
      </c>
      <c r="AQ10" s="41">
        <v>0</v>
      </c>
      <c r="AR10" s="41">
        <v>0</v>
      </c>
      <c r="AS10" s="41">
        <v>0</v>
      </c>
      <c r="AT10" s="41">
        <v>0</v>
      </c>
      <c r="AU10" s="41">
        <v>0</v>
      </c>
      <c r="AV10" s="41">
        <v>0</v>
      </c>
      <c r="AW10" s="41"/>
      <c r="AX10" s="41"/>
      <c r="AY10" s="41"/>
      <c r="AZ10" s="41"/>
      <c r="BA10" s="41">
        <v>3</v>
      </c>
      <c r="BB10" s="42">
        <v>44535</v>
      </c>
      <c r="BC10" s="43" t="s">
        <v>93</v>
      </c>
      <c r="BD10" s="56" t="s">
        <v>160</v>
      </c>
      <c r="BE10" s="57" t="s">
        <v>153</v>
      </c>
      <c r="BF10" s="56" t="s">
        <v>161</v>
      </c>
      <c r="BG10" s="56" t="s">
        <v>147</v>
      </c>
      <c r="BH10" s="56" t="s">
        <v>147</v>
      </c>
      <c r="BI10" s="56"/>
      <c r="BJ10" s="58" t="s">
        <v>147</v>
      </c>
      <c r="BK10" s="58" t="s">
        <v>147</v>
      </c>
      <c r="BL10" s="58"/>
      <c r="BM10" s="58" t="s">
        <v>147</v>
      </c>
      <c r="BN10" s="58"/>
      <c r="BO10" s="56" t="s">
        <v>147</v>
      </c>
      <c r="BP10" s="58" t="s">
        <v>147</v>
      </c>
      <c r="BQ10" s="58" t="s">
        <v>147</v>
      </c>
      <c r="BR10" s="58" t="s">
        <v>147</v>
      </c>
      <c r="BS10" s="58" t="s">
        <v>147</v>
      </c>
      <c r="BT10" s="58" t="s">
        <v>147</v>
      </c>
      <c r="BU10" s="58" t="s">
        <v>147</v>
      </c>
      <c r="BV10" s="58" t="s">
        <v>147</v>
      </c>
      <c r="BW10" s="58" t="s">
        <v>147</v>
      </c>
      <c r="BX10" s="58" t="s">
        <v>147</v>
      </c>
      <c r="BY10" s="58">
        <v>2.5</v>
      </c>
    </row>
    <row r="11" spans="1:77" ht="15" x14ac:dyDescent="0.25">
      <c r="A11" s="47" t="s">
        <v>338</v>
      </c>
      <c r="B11" s="47">
        <v>185644</v>
      </c>
      <c r="C11" s="47" t="s">
        <v>336</v>
      </c>
      <c r="D11" s="47" t="s">
        <v>394</v>
      </c>
      <c r="E11" s="47" t="s">
        <v>329</v>
      </c>
      <c r="F11" s="47" t="s">
        <v>201</v>
      </c>
      <c r="G11" s="48">
        <v>24</v>
      </c>
      <c r="H11" s="48">
        <v>27.5</v>
      </c>
      <c r="I11" s="48">
        <v>0</v>
      </c>
      <c r="J11" s="48">
        <v>0</v>
      </c>
      <c r="K11" s="48">
        <v>0</v>
      </c>
      <c r="L11" s="48">
        <v>0</v>
      </c>
      <c r="M11" s="49">
        <v>1</v>
      </c>
      <c r="N11" s="50" t="s">
        <v>151</v>
      </c>
      <c r="O11" s="51"/>
      <c r="P11" s="52"/>
      <c r="Q11" s="52"/>
      <c r="R11" s="51"/>
      <c r="S11" s="53"/>
      <c r="T11" s="49">
        <v>0</v>
      </c>
      <c r="U11" s="50"/>
      <c r="V11" s="51"/>
      <c r="W11" s="51">
        <v>0</v>
      </c>
      <c r="X11" s="54">
        <v>0</v>
      </c>
      <c r="Y11" s="54" t="s">
        <v>93</v>
      </c>
      <c r="Z11" s="54" t="s">
        <v>93</v>
      </c>
      <c r="AA11" s="54" t="s">
        <v>93</v>
      </c>
      <c r="AB11" s="54" t="s">
        <v>93</v>
      </c>
      <c r="AC11" s="54" t="s">
        <v>93</v>
      </c>
      <c r="AD11" s="54" t="s">
        <v>93</v>
      </c>
      <c r="AE11" s="55">
        <v>0</v>
      </c>
      <c r="AF11" s="51">
        <v>-3.5</v>
      </c>
      <c r="AG11" s="41" t="s">
        <v>93</v>
      </c>
      <c r="AH11" s="41" t="s">
        <v>93</v>
      </c>
      <c r="AI11" s="41" t="s">
        <v>93</v>
      </c>
      <c r="AJ11" s="41" t="s">
        <v>93</v>
      </c>
      <c r="AK11" s="41" t="s">
        <v>93</v>
      </c>
      <c r="AL11" s="41" t="s">
        <v>93</v>
      </c>
      <c r="AM11" s="41" t="s">
        <v>93</v>
      </c>
      <c r="AN11" s="41" t="s">
        <v>93</v>
      </c>
      <c r="AO11" s="41" t="s">
        <v>93</v>
      </c>
      <c r="AP11" s="41" t="s">
        <v>93</v>
      </c>
      <c r="AQ11" s="41" t="s">
        <v>93</v>
      </c>
      <c r="AR11" s="41">
        <v>0</v>
      </c>
      <c r="AS11" s="41" t="s">
        <v>93</v>
      </c>
      <c r="AT11" s="41">
        <v>0</v>
      </c>
      <c r="AU11" s="41" t="s">
        <v>93</v>
      </c>
      <c r="AV11" s="41" t="s">
        <v>93</v>
      </c>
      <c r="AW11" s="41"/>
      <c r="AX11" s="41"/>
      <c r="AY11" s="41"/>
      <c r="AZ11" s="41"/>
      <c r="BA11" s="41">
        <v>0</v>
      </c>
      <c r="BB11" s="42">
        <v>44535</v>
      </c>
      <c r="BC11" s="43" t="s">
        <v>95</v>
      </c>
      <c r="BD11" s="56" t="s">
        <v>162</v>
      </c>
      <c r="BE11" s="57" t="s">
        <v>163</v>
      </c>
      <c r="BF11" s="56" t="s">
        <v>150</v>
      </c>
      <c r="BG11" s="56" t="s">
        <v>147</v>
      </c>
      <c r="BH11" s="56" t="s">
        <v>147</v>
      </c>
      <c r="BI11" s="56"/>
      <c r="BJ11" s="58" t="s">
        <v>147</v>
      </c>
      <c r="BK11" s="58" t="s">
        <v>147</v>
      </c>
      <c r="BL11" s="58"/>
      <c r="BM11" s="58" t="s">
        <v>147</v>
      </c>
      <c r="BN11" s="58"/>
      <c r="BO11" s="56" t="s">
        <v>147</v>
      </c>
      <c r="BP11" s="58" t="s">
        <v>147</v>
      </c>
      <c r="BQ11" s="58" t="s">
        <v>147</v>
      </c>
      <c r="BR11" s="58" t="s">
        <v>147</v>
      </c>
      <c r="BS11" s="58" t="s">
        <v>147</v>
      </c>
      <c r="BT11" s="58" t="s">
        <v>147</v>
      </c>
      <c r="BU11" s="58" t="s">
        <v>147</v>
      </c>
      <c r="BV11" s="58" t="s">
        <v>147</v>
      </c>
      <c r="BW11" s="58" t="s">
        <v>147</v>
      </c>
      <c r="BX11" s="58" t="s">
        <v>147</v>
      </c>
      <c r="BY11" s="58">
        <v>2</v>
      </c>
    </row>
    <row r="12" spans="1:77" ht="15" x14ac:dyDescent="0.25">
      <c r="A12" s="47" t="s">
        <v>339</v>
      </c>
      <c r="B12" s="47">
        <v>198178</v>
      </c>
      <c r="C12" s="47" t="s">
        <v>336</v>
      </c>
      <c r="D12" s="47" t="s">
        <v>42</v>
      </c>
      <c r="E12" s="47" t="s">
        <v>329</v>
      </c>
      <c r="F12" s="47" t="s">
        <v>201</v>
      </c>
      <c r="G12" s="48">
        <v>24</v>
      </c>
      <c r="H12" s="48">
        <v>25.25</v>
      </c>
      <c r="I12" s="48">
        <v>0</v>
      </c>
      <c r="J12" s="48">
        <v>0</v>
      </c>
      <c r="K12" s="48">
        <v>0</v>
      </c>
      <c r="L12" s="48">
        <v>0</v>
      </c>
      <c r="M12" s="49">
        <v>0</v>
      </c>
      <c r="N12" s="50" t="s">
        <v>151</v>
      </c>
      <c r="O12" s="51"/>
      <c r="P12" s="52"/>
      <c r="Q12" s="52"/>
      <c r="R12" s="51"/>
      <c r="S12" s="53"/>
      <c r="T12" s="49">
        <v>0</v>
      </c>
      <c r="U12" s="50"/>
      <c r="V12" s="51"/>
      <c r="W12" s="51">
        <v>7.8947368421052646</v>
      </c>
      <c r="X12" s="54">
        <v>0</v>
      </c>
      <c r="Y12" s="54" t="s">
        <v>93</v>
      </c>
      <c r="Z12" s="54" t="s">
        <v>93</v>
      </c>
      <c r="AA12" s="54" t="s">
        <v>93</v>
      </c>
      <c r="AB12" s="54" t="s">
        <v>93</v>
      </c>
      <c r="AC12" s="54" t="s">
        <v>93</v>
      </c>
      <c r="AD12" s="54" t="s">
        <v>93</v>
      </c>
      <c r="AE12" s="55">
        <v>0</v>
      </c>
      <c r="AF12" s="51">
        <v>-1.25</v>
      </c>
      <c r="AG12" s="41" t="s">
        <v>11</v>
      </c>
      <c r="AH12" s="41">
        <v>3</v>
      </c>
      <c r="AI12" s="41">
        <v>0</v>
      </c>
      <c r="AJ12" s="41">
        <v>0</v>
      </c>
      <c r="AK12" s="41" t="s">
        <v>93</v>
      </c>
      <c r="AL12" s="41">
        <v>0</v>
      </c>
      <c r="AM12" s="41">
        <v>0</v>
      </c>
      <c r="AN12" s="41" t="s">
        <v>93</v>
      </c>
      <c r="AO12" s="41">
        <v>0</v>
      </c>
      <c r="AP12" s="41" t="s">
        <v>93</v>
      </c>
      <c r="AQ12" s="41">
        <v>0</v>
      </c>
      <c r="AR12" s="41">
        <v>0</v>
      </c>
      <c r="AS12" s="41">
        <v>0</v>
      </c>
      <c r="AT12" s="41">
        <v>0</v>
      </c>
      <c r="AU12" s="41">
        <v>0</v>
      </c>
      <c r="AV12" s="41">
        <v>0</v>
      </c>
      <c r="AW12" s="41"/>
      <c r="AX12" s="41"/>
      <c r="AY12" s="41"/>
      <c r="AZ12" s="41"/>
      <c r="BA12" s="41">
        <v>3</v>
      </c>
      <c r="BB12" s="42">
        <v>44535</v>
      </c>
      <c r="BC12" s="43" t="s">
        <v>93</v>
      </c>
      <c r="BD12" s="56" t="s">
        <v>164</v>
      </c>
      <c r="BE12" s="57" t="s">
        <v>146</v>
      </c>
      <c r="BF12" s="56" t="s">
        <v>147</v>
      </c>
      <c r="BG12" s="56" t="s">
        <v>147</v>
      </c>
      <c r="BH12" s="56" t="s">
        <v>147</v>
      </c>
      <c r="BI12" s="56"/>
      <c r="BJ12" s="58" t="s">
        <v>165</v>
      </c>
      <c r="BK12" s="58" t="s">
        <v>147</v>
      </c>
      <c r="BL12" s="58"/>
      <c r="BM12" s="58" t="s">
        <v>147</v>
      </c>
      <c r="BN12" s="58"/>
      <c r="BO12" s="56" t="s">
        <v>147</v>
      </c>
      <c r="BP12" s="58" t="s">
        <v>147</v>
      </c>
      <c r="BQ12" s="58" t="s">
        <v>147</v>
      </c>
      <c r="BR12" s="58" t="s">
        <v>147</v>
      </c>
      <c r="BS12" s="58" t="s">
        <v>147</v>
      </c>
      <c r="BT12" s="58" t="s">
        <v>147</v>
      </c>
      <c r="BU12" s="58" t="s">
        <v>147</v>
      </c>
      <c r="BV12" s="58" t="s">
        <v>147</v>
      </c>
      <c r="BW12" s="58" t="s">
        <v>147</v>
      </c>
      <c r="BX12" s="58" t="s">
        <v>147</v>
      </c>
      <c r="BY12" s="58">
        <v>2.5</v>
      </c>
    </row>
    <row r="13" spans="1:77" ht="15" x14ac:dyDescent="0.25">
      <c r="A13" s="47" t="s">
        <v>336</v>
      </c>
      <c r="B13" s="47">
        <v>170842</v>
      </c>
      <c r="C13" s="47" t="s">
        <v>340</v>
      </c>
      <c r="D13" s="47" t="s">
        <v>8</v>
      </c>
      <c r="E13" s="47" t="s">
        <v>329</v>
      </c>
      <c r="F13" s="47" t="s">
        <v>201</v>
      </c>
      <c r="G13" s="48">
        <v>24</v>
      </c>
      <c r="H13" s="48">
        <v>24</v>
      </c>
      <c r="I13" s="48">
        <v>0</v>
      </c>
      <c r="J13" s="48">
        <v>0</v>
      </c>
      <c r="K13" s="48">
        <v>0</v>
      </c>
      <c r="L13" s="48">
        <v>0</v>
      </c>
      <c r="M13" s="49">
        <v>0</v>
      </c>
      <c r="N13" s="50" t="s">
        <v>151</v>
      </c>
      <c r="O13" s="51"/>
      <c r="P13" s="52"/>
      <c r="Q13" s="52"/>
      <c r="R13" s="51"/>
      <c r="S13" s="53"/>
      <c r="T13" s="49">
        <v>0</v>
      </c>
      <c r="U13" s="50"/>
      <c r="V13" s="51"/>
      <c r="W13" s="51">
        <v>0</v>
      </c>
      <c r="X13" s="54">
        <v>0</v>
      </c>
      <c r="Y13" s="54" t="s">
        <v>93</v>
      </c>
      <c r="Z13" s="54" t="s">
        <v>93</v>
      </c>
      <c r="AA13" s="54" t="s">
        <v>93</v>
      </c>
      <c r="AB13" s="54" t="s">
        <v>93</v>
      </c>
      <c r="AC13" s="54" t="s">
        <v>93</v>
      </c>
      <c r="AD13" s="54" t="s">
        <v>93</v>
      </c>
      <c r="AE13" s="55">
        <v>0</v>
      </c>
      <c r="AF13" s="51">
        <v>0</v>
      </c>
      <c r="AG13" s="41" t="s">
        <v>11</v>
      </c>
      <c r="AH13" s="41">
        <v>0</v>
      </c>
      <c r="AI13" s="41">
        <v>0</v>
      </c>
      <c r="AJ13" s="41">
        <v>0</v>
      </c>
      <c r="AK13" s="41" t="s">
        <v>93</v>
      </c>
      <c r="AL13" s="41">
        <v>0</v>
      </c>
      <c r="AM13" s="41">
        <v>0</v>
      </c>
      <c r="AN13" s="41" t="s">
        <v>93</v>
      </c>
      <c r="AO13" s="41">
        <v>0</v>
      </c>
      <c r="AP13" s="41" t="s">
        <v>93</v>
      </c>
      <c r="AQ13" s="41">
        <v>0</v>
      </c>
      <c r="AR13" s="41">
        <v>0</v>
      </c>
      <c r="AS13" s="41">
        <v>0</v>
      </c>
      <c r="AT13" s="41">
        <v>0</v>
      </c>
      <c r="AU13" s="41">
        <v>0</v>
      </c>
      <c r="AV13" s="41">
        <v>0</v>
      </c>
      <c r="AW13" s="41"/>
      <c r="AX13" s="41"/>
      <c r="AY13" s="41"/>
      <c r="AZ13" s="41"/>
      <c r="BA13" s="41">
        <v>0</v>
      </c>
      <c r="BB13" s="42">
        <v>44535</v>
      </c>
      <c r="BC13" s="43" t="s">
        <v>93</v>
      </c>
      <c r="BD13" s="56" t="s">
        <v>76</v>
      </c>
      <c r="BE13" s="57" t="s">
        <v>146</v>
      </c>
      <c r="BF13" s="56" t="s">
        <v>149</v>
      </c>
      <c r="BG13" s="56" t="s">
        <v>147</v>
      </c>
      <c r="BH13" s="56" t="s">
        <v>147</v>
      </c>
      <c r="BI13" s="56"/>
      <c r="BJ13" s="58" t="s">
        <v>147</v>
      </c>
      <c r="BK13" s="58" t="s">
        <v>166</v>
      </c>
      <c r="BL13" s="58"/>
      <c r="BM13" s="58" t="s">
        <v>147</v>
      </c>
      <c r="BN13" s="58"/>
      <c r="BO13" s="56" t="s">
        <v>147</v>
      </c>
      <c r="BP13" s="58" t="s">
        <v>147</v>
      </c>
      <c r="BQ13" s="58" t="s">
        <v>147</v>
      </c>
      <c r="BR13" s="58" t="s">
        <v>147</v>
      </c>
      <c r="BS13" s="58" t="s">
        <v>147</v>
      </c>
      <c r="BT13" s="58" t="s">
        <v>147</v>
      </c>
      <c r="BU13" s="58" t="s">
        <v>147</v>
      </c>
      <c r="BV13" s="58" t="s">
        <v>147</v>
      </c>
      <c r="BW13" s="58" t="s">
        <v>147</v>
      </c>
      <c r="BX13" s="58" t="s">
        <v>147</v>
      </c>
      <c r="BY13" s="58">
        <v>2</v>
      </c>
    </row>
    <row r="14" spans="1:77" ht="15" x14ac:dyDescent="0.25">
      <c r="A14" s="47" t="s">
        <v>340</v>
      </c>
      <c r="B14" s="47">
        <v>170607</v>
      </c>
      <c r="C14" s="47" t="s">
        <v>341</v>
      </c>
      <c r="D14" s="47" t="s">
        <v>8</v>
      </c>
      <c r="E14" s="47" t="s">
        <v>329</v>
      </c>
      <c r="F14" s="47" t="s">
        <v>201</v>
      </c>
      <c r="G14" s="48">
        <v>24</v>
      </c>
      <c r="H14" s="48">
        <v>24</v>
      </c>
      <c r="I14" s="48">
        <v>0</v>
      </c>
      <c r="J14" s="48">
        <v>0</v>
      </c>
      <c r="K14" s="48">
        <v>0</v>
      </c>
      <c r="L14" s="48">
        <v>0</v>
      </c>
      <c r="M14" s="49">
        <v>0</v>
      </c>
      <c r="N14" s="50" t="s">
        <v>151</v>
      </c>
      <c r="O14" s="51"/>
      <c r="P14" s="52"/>
      <c r="Q14" s="52"/>
      <c r="R14" s="51"/>
      <c r="S14" s="53"/>
      <c r="T14" s="49">
        <v>0</v>
      </c>
      <c r="U14" s="50"/>
      <c r="V14" s="51"/>
      <c r="W14" s="51">
        <v>0</v>
      </c>
      <c r="X14" s="54">
        <v>0</v>
      </c>
      <c r="Y14" s="54" t="s">
        <v>93</v>
      </c>
      <c r="Z14" s="54" t="s">
        <v>93</v>
      </c>
      <c r="AA14" s="54" t="s">
        <v>93</v>
      </c>
      <c r="AB14" s="54" t="s">
        <v>93</v>
      </c>
      <c r="AC14" s="54" t="s">
        <v>93</v>
      </c>
      <c r="AD14" s="54" t="s">
        <v>93</v>
      </c>
      <c r="AE14" s="55">
        <v>0</v>
      </c>
      <c r="AF14" s="51">
        <v>0</v>
      </c>
      <c r="AG14" s="41" t="s">
        <v>11</v>
      </c>
      <c r="AH14" s="41">
        <v>0</v>
      </c>
      <c r="AI14" s="41">
        <v>0</v>
      </c>
      <c r="AJ14" s="41">
        <v>0</v>
      </c>
      <c r="AK14" s="41" t="s">
        <v>93</v>
      </c>
      <c r="AL14" s="41">
        <v>0</v>
      </c>
      <c r="AM14" s="41">
        <v>0</v>
      </c>
      <c r="AN14" s="41" t="s">
        <v>93</v>
      </c>
      <c r="AO14" s="41">
        <v>0</v>
      </c>
      <c r="AP14" s="41" t="s">
        <v>93</v>
      </c>
      <c r="AQ14" s="41">
        <v>0</v>
      </c>
      <c r="AR14" s="41">
        <v>0</v>
      </c>
      <c r="AS14" s="41">
        <v>0</v>
      </c>
      <c r="AT14" s="41">
        <v>0</v>
      </c>
      <c r="AU14" s="41">
        <v>0</v>
      </c>
      <c r="AV14" s="41">
        <v>0</v>
      </c>
      <c r="AW14" s="41"/>
      <c r="AX14" s="41"/>
      <c r="AY14" s="41"/>
      <c r="AZ14" s="41"/>
      <c r="BA14" s="41">
        <v>0</v>
      </c>
      <c r="BB14" s="42">
        <v>44535</v>
      </c>
      <c r="BC14" s="43" t="s">
        <v>93</v>
      </c>
      <c r="BD14" s="56" t="s">
        <v>78</v>
      </c>
      <c r="BE14" s="57" t="s">
        <v>146</v>
      </c>
      <c r="BF14" s="56" t="s">
        <v>161</v>
      </c>
      <c r="BG14" s="56" t="s">
        <v>147</v>
      </c>
      <c r="BH14" s="56" t="s">
        <v>147</v>
      </c>
      <c r="BI14" s="56"/>
      <c r="BJ14" s="58" t="s">
        <v>147</v>
      </c>
      <c r="BK14" s="58" t="s">
        <v>147</v>
      </c>
      <c r="BL14" s="58"/>
      <c r="BM14" s="58" t="s">
        <v>147</v>
      </c>
      <c r="BN14" s="58"/>
      <c r="BO14" s="56" t="s">
        <v>147</v>
      </c>
      <c r="BP14" s="58" t="s">
        <v>147</v>
      </c>
      <c r="BQ14" s="58" t="s">
        <v>147</v>
      </c>
      <c r="BR14" s="58" t="s">
        <v>147</v>
      </c>
      <c r="BS14" s="58" t="s">
        <v>147</v>
      </c>
      <c r="BT14" s="58" t="s">
        <v>147</v>
      </c>
      <c r="BU14" s="58" t="s">
        <v>147</v>
      </c>
      <c r="BV14" s="58" t="s">
        <v>147</v>
      </c>
      <c r="BW14" s="58" t="s">
        <v>147</v>
      </c>
      <c r="BX14" s="58" t="s">
        <v>147</v>
      </c>
      <c r="BY14" s="58">
        <v>2.5</v>
      </c>
    </row>
    <row r="15" spans="1:77" ht="15" x14ac:dyDescent="0.25">
      <c r="A15" s="47" t="s">
        <v>342</v>
      </c>
      <c r="B15" s="47">
        <v>257663</v>
      </c>
      <c r="C15" s="47" t="s">
        <v>299</v>
      </c>
      <c r="D15" s="47" t="s">
        <v>212</v>
      </c>
      <c r="E15" s="47" t="s">
        <v>329</v>
      </c>
      <c r="F15" s="47" t="s">
        <v>201</v>
      </c>
      <c r="G15" s="48">
        <v>24</v>
      </c>
      <c r="H15" s="48">
        <v>24</v>
      </c>
      <c r="I15" s="48">
        <v>0</v>
      </c>
      <c r="J15" s="48">
        <v>0</v>
      </c>
      <c r="K15" s="48">
        <v>0</v>
      </c>
      <c r="L15" s="48">
        <v>0</v>
      </c>
      <c r="M15" s="49">
        <v>0</v>
      </c>
      <c r="N15" s="50" t="s">
        <v>151</v>
      </c>
      <c r="O15" s="51"/>
      <c r="P15" s="52"/>
      <c r="Q15" s="52"/>
      <c r="R15" s="51"/>
      <c r="S15" s="53"/>
      <c r="T15" s="49">
        <v>0</v>
      </c>
      <c r="U15" s="50"/>
      <c r="V15" s="51"/>
      <c r="W15" s="51">
        <v>0</v>
      </c>
      <c r="X15" s="54">
        <v>0</v>
      </c>
      <c r="Y15" s="54" t="s">
        <v>93</v>
      </c>
      <c r="Z15" s="54" t="s">
        <v>93</v>
      </c>
      <c r="AA15" s="54" t="s">
        <v>93</v>
      </c>
      <c r="AB15" s="54" t="s">
        <v>93</v>
      </c>
      <c r="AC15" s="54" t="s">
        <v>93</v>
      </c>
      <c r="AD15" s="54" t="s">
        <v>93</v>
      </c>
      <c r="AE15" s="55">
        <v>0</v>
      </c>
      <c r="AF15" s="51">
        <v>0</v>
      </c>
      <c r="AG15" s="41" t="s">
        <v>11</v>
      </c>
      <c r="AH15" s="41">
        <v>1</v>
      </c>
      <c r="AI15" s="41">
        <v>1</v>
      </c>
      <c r="AJ15" s="41">
        <v>0</v>
      </c>
      <c r="AK15" s="41" t="s">
        <v>93</v>
      </c>
      <c r="AL15" s="41">
        <v>0</v>
      </c>
      <c r="AM15" s="41">
        <v>0</v>
      </c>
      <c r="AN15" s="41" t="s">
        <v>93</v>
      </c>
      <c r="AO15" s="41">
        <v>0</v>
      </c>
      <c r="AP15" s="41" t="s">
        <v>93</v>
      </c>
      <c r="AQ15" s="41">
        <v>0</v>
      </c>
      <c r="AR15" s="41">
        <v>0</v>
      </c>
      <c r="AS15" s="41">
        <v>1</v>
      </c>
      <c r="AT15" s="41">
        <v>0</v>
      </c>
      <c r="AU15" s="41">
        <v>0</v>
      </c>
      <c r="AV15" s="41">
        <v>0</v>
      </c>
      <c r="AW15" s="41"/>
      <c r="AX15" s="41"/>
      <c r="AY15" s="41"/>
      <c r="AZ15" s="41"/>
      <c r="BA15" s="41">
        <v>3</v>
      </c>
      <c r="BB15" s="42">
        <v>44535</v>
      </c>
      <c r="BC15" s="43" t="s">
        <v>93</v>
      </c>
      <c r="BD15" s="56" t="s">
        <v>167</v>
      </c>
      <c r="BE15" s="57" t="s">
        <v>153</v>
      </c>
      <c r="BF15" s="56" t="s">
        <v>149</v>
      </c>
      <c r="BG15" s="56" t="s">
        <v>168</v>
      </c>
      <c r="BH15" s="56" t="s">
        <v>147</v>
      </c>
      <c r="BI15" s="56"/>
      <c r="BJ15" s="58" t="s">
        <v>147</v>
      </c>
      <c r="BK15" s="58" t="s">
        <v>147</v>
      </c>
      <c r="BL15" s="58"/>
      <c r="BM15" s="58" t="s">
        <v>147</v>
      </c>
      <c r="BN15" s="58"/>
      <c r="BO15" s="56" t="s">
        <v>147</v>
      </c>
      <c r="BP15" s="58" t="s">
        <v>147</v>
      </c>
      <c r="BQ15" s="58" t="s">
        <v>147</v>
      </c>
      <c r="BR15" s="58" t="s">
        <v>147</v>
      </c>
      <c r="BS15" s="58" t="s">
        <v>147</v>
      </c>
      <c r="BT15" s="58" t="s">
        <v>147</v>
      </c>
      <c r="BU15" s="58" t="s">
        <v>147</v>
      </c>
      <c r="BV15" s="58" t="s">
        <v>147</v>
      </c>
      <c r="BW15" s="58" t="s">
        <v>147</v>
      </c>
      <c r="BX15" s="58" t="s">
        <v>147</v>
      </c>
      <c r="BY15" s="58">
        <v>2</v>
      </c>
    </row>
    <row r="16" spans="1:77" ht="15" x14ac:dyDescent="0.25">
      <c r="A16" s="47" t="s">
        <v>343</v>
      </c>
      <c r="B16" s="47">
        <v>253646</v>
      </c>
      <c r="C16" s="47" t="s">
        <v>299</v>
      </c>
      <c r="D16" s="47" t="s">
        <v>212</v>
      </c>
      <c r="E16" s="47" t="s">
        <v>329</v>
      </c>
      <c r="F16" s="47" t="s">
        <v>201</v>
      </c>
      <c r="G16" s="48">
        <v>24</v>
      </c>
      <c r="H16" s="48">
        <v>22.75</v>
      </c>
      <c r="I16" s="48">
        <v>0</v>
      </c>
      <c r="J16" s="48">
        <v>0</v>
      </c>
      <c r="K16" s="48">
        <v>0</v>
      </c>
      <c r="L16" s="48">
        <v>19.235199999999999</v>
      </c>
      <c r="M16" s="49">
        <v>1</v>
      </c>
      <c r="N16" s="50" t="s">
        <v>151</v>
      </c>
      <c r="O16" s="51"/>
      <c r="P16" s="52"/>
      <c r="Q16" s="52"/>
      <c r="R16" s="51"/>
      <c r="S16" s="53"/>
      <c r="T16" s="49">
        <v>0</v>
      </c>
      <c r="U16" s="50"/>
      <c r="V16" s="51"/>
      <c r="W16" s="51">
        <v>76.975999999999999</v>
      </c>
      <c r="X16" s="54">
        <v>0</v>
      </c>
      <c r="Y16" s="54" t="s">
        <v>93</v>
      </c>
      <c r="Z16" s="54" t="s">
        <v>93</v>
      </c>
      <c r="AA16" s="54" t="s">
        <v>93</v>
      </c>
      <c r="AB16" s="54" t="s">
        <v>93</v>
      </c>
      <c r="AC16" s="54" t="s">
        <v>93</v>
      </c>
      <c r="AD16" s="54" t="s">
        <v>93</v>
      </c>
      <c r="AE16" s="55">
        <v>0.80146666666666666</v>
      </c>
      <c r="AF16" s="51">
        <v>1.25</v>
      </c>
      <c r="AG16" s="41" t="s">
        <v>93</v>
      </c>
      <c r="AH16" s="41" t="s">
        <v>93</v>
      </c>
      <c r="AI16" s="41" t="s">
        <v>93</v>
      </c>
      <c r="AJ16" s="41" t="s">
        <v>93</v>
      </c>
      <c r="AK16" s="41" t="s">
        <v>93</v>
      </c>
      <c r="AL16" s="41" t="s">
        <v>93</v>
      </c>
      <c r="AM16" s="41" t="s">
        <v>93</v>
      </c>
      <c r="AN16" s="41" t="s">
        <v>93</v>
      </c>
      <c r="AO16" s="41" t="s">
        <v>93</v>
      </c>
      <c r="AP16" s="41" t="s">
        <v>93</v>
      </c>
      <c r="AQ16" s="41" t="s">
        <v>93</v>
      </c>
      <c r="AR16" s="41">
        <v>0</v>
      </c>
      <c r="AS16" s="41" t="s">
        <v>93</v>
      </c>
      <c r="AT16" s="41">
        <v>0</v>
      </c>
      <c r="AU16" s="41" t="s">
        <v>93</v>
      </c>
      <c r="AV16" s="41" t="s">
        <v>93</v>
      </c>
      <c r="AW16" s="41"/>
      <c r="AX16" s="41"/>
      <c r="AY16" s="41"/>
      <c r="AZ16" s="41"/>
      <c r="BA16" s="41">
        <v>0</v>
      </c>
      <c r="BB16" s="42">
        <v>44535</v>
      </c>
      <c r="BC16" s="43" t="s">
        <v>93</v>
      </c>
      <c r="BD16" s="56" t="s">
        <v>169</v>
      </c>
      <c r="BE16" s="57" t="s">
        <v>146</v>
      </c>
      <c r="BF16" s="56" t="s">
        <v>147</v>
      </c>
      <c r="BG16" s="56" t="s">
        <v>147</v>
      </c>
      <c r="BH16" s="56" t="s">
        <v>147</v>
      </c>
      <c r="BI16" s="56"/>
      <c r="BJ16" s="58" t="s">
        <v>147</v>
      </c>
      <c r="BK16" s="58" t="s">
        <v>147</v>
      </c>
      <c r="BL16" s="58"/>
      <c r="BM16" s="58" t="s">
        <v>147</v>
      </c>
      <c r="BN16" s="58"/>
      <c r="BO16" s="56" t="s">
        <v>150</v>
      </c>
      <c r="BP16" s="58" t="s">
        <v>147</v>
      </c>
      <c r="BQ16" s="58" t="s">
        <v>147</v>
      </c>
      <c r="BR16" s="58" t="s">
        <v>147</v>
      </c>
      <c r="BS16" s="58" t="s">
        <v>147</v>
      </c>
      <c r="BT16" s="58" t="s">
        <v>147</v>
      </c>
      <c r="BU16" s="58" t="s">
        <v>147</v>
      </c>
      <c r="BV16" s="58" t="s">
        <v>147</v>
      </c>
      <c r="BW16" s="58" t="s">
        <v>147</v>
      </c>
      <c r="BX16" s="58" t="s">
        <v>147</v>
      </c>
      <c r="BY16" s="58">
        <v>2</v>
      </c>
    </row>
    <row r="17" spans="1:77" ht="15" x14ac:dyDescent="0.25">
      <c r="A17" s="47" t="s">
        <v>344</v>
      </c>
      <c r="B17" s="47">
        <v>250012</v>
      </c>
      <c r="C17" s="47" t="s">
        <v>299</v>
      </c>
      <c r="D17" s="47" t="s">
        <v>212</v>
      </c>
      <c r="E17" s="47" t="s">
        <v>329</v>
      </c>
      <c r="F17" s="47" t="s">
        <v>201</v>
      </c>
      <c r="G17" s="48">
        <v>24</v>
      </c>
      <c r="H17" s="48">
        <v>24</v>
      </c>
      <c r="I17" s="48">
        <v>0</v>
      </c>
      <c r="J17" s="48">
        <v>0</v>
      </c>
      <c r="K17" s="48">
        <v>0</v>
      </c>
      <c r="L17" s="48">
        <v>20.291999999999998</v>
      </c>
      <c r="M17" s="49">
        <v>0</v>
      </c>
      <c r="N17" s="50" t="s">
        <v>151</v>
      </c>
      <c r="O17" s="51"/>
      <c r="P17" s="52"/>
      <c r="Q17" s="52"/>
      <c r="R17" s="51"/>
      <c r="S17" s="53"/>
      <c r="T17" s="49">
        <v>0</v>
      </c>
      <c r="U17" s="50"/>
      <c r="V17" s="51"/>
      <c r="W17" s="51">
        <v>73.771428571428558</v>
      </c>
      <c r="X17" s="54">
        <v>0</v>
      </c>
      <c r="Y17" s="54" t="s">
        <v>93</v>
      </c>
      <c r="Z17" s="54" t="s">
        <v>93</v>
      </c>
      <c r="AA17" s="54" t="s">
        <v>93</v>
      </c>
      <c r="AB17" s="54" t="s">
        <v>93</v>
      </c>
      <c r="AC17" s="54" t="s">
        <v>93</v>
      </c>
      <c r="AD17" s="54" t="s">
        <v>93</v>
      </c>
      <c r="AE17" s="55">
        <v>0.84549999999999992</v>
      </c>
      <c r="AF17" s="51">
        <v>0</v>
      </c>
      <c r="AG17" s="41" t="s">
        <v>11</v>
      </c>
      <c r="AH17" s="41">
        <v>1</v>
      </c>
      <c r="AI17" s="41">
        <v>1</v>
      </c>
      <c r="AJ17" s="41">
        <v>0</v>
      </c>
      <c r="AK17" s="41" t="s">
        <v>93</v>
      </c>
      <c r="AL17" s="41">
        <v>0</v>
      </c>
      <c r="AM17" s="41">
        <v>0</v>
      </c>
      <c r="AN17" s="41" t="s">
        <v>93</v>
      </c>
      <c r="AO17" s="41">
        <v>0</v>
      </c>
      <c r="AP17" s="41" t="s">
        <v>93</v>
      </c>
      <c r="AQ17" s="41">
        <v>0</v>
      </c>
      <c r="AR17" s="41">
        <v>0</v>
      </c>
      <c r="AS17" s="41">
        <v>1</v>
      </c>
      <c r="AT17" s="41">
        <v>0</v>
      </c>
      <c r="AU17" s="41">
        <v>0</v>
      </c>
      <c r="AV17" s="41">
        <v>0</v>
      </c>
      <c r="AW17" s="41"/>
      <c r="AX17" s="41"/>
      <c r="AY17" s="41"/>
      <c r="AZ17" s="41"/>
      <c r="BA17" s="41">
        <v>3</v>
      </c>
      <c r="BB17" s="42">
        <v>44535</v>
      </c>
      <c r="BC17" s="43" t="s">
        <v>93</v>
      </c>
      <c r="BD17" s="56" t="s">
        <v>170</v>
      </c>
      <c r="BE17" s="57" t="s">
        <v>153</v>
      </c>
      <c r="BF17" s="56" t="s">
        <v>150</v>
      </c>
      <c r="BG17" s="56" t="s">
        <v>147</v>
      </c>
      <c r="BH17" s="56" t="s">
        <v>147</v>
      </c>
      <c r="BI17" s="56"/>
      <c r="BJ17" s="58" t="s">
        <v>147</v>
      </c>
      <c r="BK17" s="58" t="s">
        <v>147</v>
      </c>
      <c r="BL17" s="58"/>
      <c r="BM17" s="58" t="s">
        <v>171</v>
      </c>
      <c r="BN17" s="58"/>
      <c r="BO17" s="56" t="s">
        <v>147</v>
      </c>
      <c r="BP17" s="58" t="s">
        <v>147</v>
      </c>
      <c r="BQ17" s="58" t="s">
        <v>147</v>
      </c>
      <c r="BR17" s="58" t="s">
        <v>147</v>
      </c>
      <c r="BS17" s="58" t="s">
        <v>147</v>
      </c>
      <c r="BT17" s="58" t="s">
        <v>147</v>
      </c>
      <c r="BU17" s="58" t="s">
        <v>147</v>
      </c>
      <c r="BV17" s="58" t="s">
        <v>147</v>
      </c>
      <c r="BW17" s="58" t="s">
        <v>147</v>
      </c>
      <c r="BX17" s="58" t="s">
        <v>147</v>
      </c>
      <c r="BY17" s="58">
        <v>2.5</v>
      </c>
    </row>
    <row r="18" spans="1:77" ht="15" x14ac:dyDescent="0.25">
      <c r="A18" s="47" t="s">
        <v>346</v>
      </c>
      <c r="B18" s="47">
        <v>229771</v>
      </c>
      <c r="C18" s="47" t="s">
        <v>299</v>
      </c>
      <c r="D18" s="47" t="s">
        <v>42</v>
      </c>
      <c r="E18" s="47" t="s">
        <v>329</v>
      </c>
      <c r="F18" s="47" t="s">
        <v>201</v>
      </c>
      <c r="G18" s="48">
        <v>24</v>
      </c>
      <c r="H18" s="48">
        <v>24.25</v>
      </c>
      <c r="I18" s="48">
        <v>0</v>
      </c>
      <c r="J18" s="48">
        <v>0</v>
      </c>
      <c r="K18" s="48">
        <v>0</v>
      </c>
      <c r="L18" s="48">
        <v>24.25</v>
      </c>
      <c r="M18" s="49">
        <v>0</v>
      </c>
      <c r="N18" s="50" t="s">
        <v>151</v>
      </c>
      <c r="O18" s="51"/>
      <c r="P18" s="52"/>
      <c r="Q18" s="52"/>
      <c r="R18" s="51"/>
      <c r="S18" s="53"/>
      <c r="T18" s="49">
        <v>0</v>
      </c>
      <c r="U18" s="50"/>
      <c r="V18" s="51"/>
      <c r="W18" s="51">
        <v>0</v>
      </c>
      <c r="X18" s="54">
        <v>0</v>
      </c>
      <c r="Y18" s="54" t="s">
        <v>93</v>
      </c>
      <c r="Z18" s="54" t="s">
        <v>93</v>
      </c>
      <c r="AA18" s="54" t="s">
        <v>93</v>
      </c>
      <c r="AB18" s="54" t="s">
        <v>93</v>
      </c>
      <c r="AC18" s="54" t="s">
        <v>93</v>
      </c>
      <c r="AD18" s="54" t="s">
        <v>93</v>
      </c>
      <c r="AE18" s="55">
        <v>1</v>
      </c>
      <c r="AF18" s="51">
        <v>-0.25</v>
      </c>
      <c r="AG18" s="41" t="s">
        <v>11</v>
      </c>
      <c r="AH18" s="41">
        <v>3</v>
      </c>
      <c r="AI18" s="41">
        <v>0</v>
      </c>
      <c r="AJ18" s="41">
        <v>0</v>
      </c>
      <c r="AK18" s="41" t="s">
        <v>93</v>
      </c>
      <c r="AL18" s="41">
        <v>0</v>
      </c>
      <c r="AM18" s="41">
        <v>0</v>
      </c>
      <c r="AN18" s="41" t="s">
        <v>93</v>
      </c>
      <c r="AO18" s="41">
        <v>0</v>
      </c>
      <c r="AP18" s="41" t="s">
        <v>93</v>
      </c>
      <c r="AQ18" s="41">
        <v>0</v>
      </c>
      <c r="AR18" s="41">
        <v>0</v>
      </c>
      <c r="AS18" s="41">
        <v>0</v>
      </c>
      <c r="AT18" s="41">
        <v>0</v>
      </c>
      <c r="AU18" s="41">
        <v>0</v>
      </c>
      <c r="AV18" s="41">
        <v>0</v>
      </c>
      <c r="AW18" s="41"/>
      <c r="AX18" s="41"/>
      <c r="AY18" s="41"/>
      <c r="AZ18" s="41"/>
      <c r="BA18" s="41">
        <v>3</v>
      </c>
      <c r="BB18" s="42">
        <v>44535</v>
      </c>
      <c r="BC18" s="43" t="s">
        <v>93</v>
      </c>
      <c r="BD18" s="56" t="s">
        <v>172</v>
      </c>
      <c r="BE18" s="57" t="s">
        <v>345</v>
      </c>
      <c r="BF18" s="56" t="s">
        <v>150</v>
      </c>
      <c r="BG18" s="56" t="s">
        <v>147</v>
      </c>
      <c r="BH18" s="56" t="s">
        <v>147</v>
      </c>
      <c r="BI18" s="56"/>
      <c r="BJ18" s="58" t="s">
        <v>147</v>
      </c>
      <c r="BK18" s="58" t="s">
        <v>147</v>
      </c>
      <c r="BL18" s="58"/>
      <c r="BM18" s="58" t="s">
        <v>147</v>
      </c>
      <c r="BN18" s="58"/>
      <c r="BO18" s="56" t="s">
        <v>147</v>
      </c>
      <c r="BP18" s="58" t="s">
        <v>147</v>
      </c>
      <c r="BQ18" s="58" t="s">
        <v>147</v>
      </c>
      <c r="BR18" s="58" t="s">
        <v>147</v>
      </c>
      <c r="BS18" s="58" t="s">
        <v>147</v>
      </c>
      <c r="BT18" s="58" t="s">
        <v>147</v>
      </c>
      <c r="BU18" s="58" t="s">
        <v>147</v>
      </c>
      <c r="BV18" s="58" t="s">
        <v>147</v>
      </c>
      <c r="BW18" s="58" t="s">
        <v>147</v>
      </c>
      <c r="BX18" s="58" t="s">
        <v>147</v>
      </c>
      <c r="BY18" s="58">
        <v>2</v>
      </c>
    </row>
    <row r="19" spans="1:77" ht="15" x14ac:dyDescent="0.25">
      <c r="A19" s="47" t="s">
        <v>347</v>
      </c>
      <c r="B19" s="47">
        <v>257675</v>
      </c>
      <c r="C19" s="47" t="s">
        <v>299</v>
      </c>
      <c r="D19" s="47" t="s">
        <v>212</v>
      </c>
      <c r="E19" s="47" t="s">
        <v>329</v>
      </c>
      <c r="F19" s="47" t="s">
        <v>201</v>
      </c>
      <c r="G19" s="48">
        <v>24</v>
      </c>
      <c r="H19" s="48">
        <v>8</v>
      </c>
      <c r="I19" s="48">
        <v>0</v>
      </c>
      <c r="J19" s="48">
        <v>0</v>
      </c>
      <c r="K19" s="48">
        <v>0</v>
      </c>
      <c r="L19" s="48">
        <v>9.9207999999999998</v>
      </c>
      <c r="M19" s="49">
        <v>1</v>
      </c>
      <c r="N19" s="50" t="s">
        <v>151</v>
      </c>
      <c r="O19" s="51"/>
      <c r="P19" s="52"/>
      <c r="Q19" s="52"/>
      <c r="R19" s="51"/>
      <c r="S19" s="53"/>
      <c r="T19" s="49">
        <v>0</v>
      </c>
      <c r="U19" s="50"/>
      <c r="V19" s="51"/>
      <c r="W19" s="51">
        <v>38.822784810126585</v>
      </c>
      <c r="X19" s="54">
        <v>0</v>
      </c>
      <c r="Y19" s="54" t="s">
        <v>93</v>
      </c>
      <c r="Z19" s="54" t="s">
        <v>93</v>
      </c>
      <c r="AA19" s="54" t="s">
        <v>93</v>
      </c>
      <c r="AB19" s="54" t="s">
        <v>93</v>
      </c>
      <c r="AC19" s="54" t="s">
        <v>93</v>
      </c>
      <c r="AD19" s="54" t="s">
        <v>93</v>
      </c>
      <c r="AE19" s="55">
        <v>0.41336666666666666</v>
      </c>
      <c r="AF19" s="51">
        <v>16</v>
      </c>
      <c r="AG19" s="41" t="s">
        <v>93</v>
      </c>
      <c r="AH19" s="41" t="s">
        <v>93</v>
      </c>
      <c r="AI19" s="41" t="s">
        <v>93</v>
      </c>
      <c r="AJ19" s="41" t="s">
        <v>93</v>
      </c>
      <c r="AK19" s="41" t="s">
        <v>93</v>
      </c>
      <c r="AL19" s="41" t="s">
        <v>93</v>
      </c>
      <c r="AM19" s="41" t="s">
        <v>93</v>
      </c>
      <c r="AN19" s="41" t="s">
        <v>93</v>
      </c>
      <c r="AO19" s="41" t="s">
        <v>93</v>
      </c>
      <c r="AP19" s="41" t="s">
        <v>93</v>
      </c>
      <c r="AQ19" s="41" t="s">
        <v>93</v>
      </c>
      <c r="AR19" s="41">
        <v>0</v>
      </c>
      <c r="AS19" s="41" t="s">
        <v>93</v>
      </c>
      <c r="AT19" s="41">
        <v>0</v>
      </c>
      <c r="AU19" s="41" t="s">
        <v>93</v>
      </c>
      <c r="AV19" s="41" t="s">
        <v>93</v>
      </c>
      <c r="AW19" s="41"/>
      <c r="AX19" s="41"/>
      <c r="AY19" s="41"/>
      <c r="AZ19" s="41"/>
      <c r="BA19" s="41">
        <v>0</v>
      </c>
      <c r="BB19" s="42">
        <v>44535</v>
      </c>
      <c r="BC19" s="43" t="s">
        <v>93</v>
      </c>
      <c r="BD19" s="56" t="s">
        <v>173</v>
      </c>
      <c r="BE19" s="57" t="s">
        <v>153</v>
      </c>
      <c r="BF19" s="56" t="s">
        <v>149</v>
      </c>
      <c r="BG19" s="56" t="s">
        <v>168</v>
      </c>
      <c r="BH19" s="56" t="s">
        <v>147</v>
      </c>
      <c r="BI19" s="56"/>
      <c r="BJ19" s="58" t="s">
        <v>147</v>
      </c>
      <c r="BK19" s="58" t="s">
        <v>147</v>
      </c>
      <c r="BL19" s="58"/>
      <c r="BM19" s="58" t="s">
        <v>147</v>
      </c>
      <c r="BN19" s="58"/>
      <c r="BO19" s="56" t="s">
        <v>147</v>
      </c>
      <c r="BP19" s="58" t="s">
        <v>147</v>
      </c>
      <c r="BQ19" s="58" t="s">
        <v>147</v>
      </c>
      <c r="BR19" s="58" t="s">
        <v>147</v>
      </c>
      <c r="BS19" s="58" t="s">
        <v>147</v>
      </c>
      <c r="BT19" s="58" t="s">
        <v>147</v>
      </c>
      <c r="BU19" s="58" t="s">
        <v>147</v>
      </c>
      <c r="BV19" s="58" t="s">
        <v>147</v>
      </c>
      <c r="BW19" s="58" t="s">
        <v>147</v>
      </c>
      <c r="BX19" s="58" t="s">
        <v>147</v>
      </c>
      <c r="BY19" s="58">
        <v>2</v>
      </c>
    </row>
    <row r="20" spans="1:77" ht="15" x14ac:dyDescent="0.25">
      <c r="A20" s="47" t="s">
        <v>393</v>
      </c>
      <c r="B20" s="47">
        <v>257660</v>
      </c>
      <c r="C20" s="47" t="s">
        <v>299</v>
      </c>
      <c r="D20" s="47" t="s">
        <v>212</v>
      </c>
      <c r="E20" s="47" t="s">
        <v>329</v>
      </c>
      <c r="F20" s="47" t="s">
        <v>201</v>
      </c>
      <c r="G20" s="48">
        <v>24</v>
      </c>
      <c r="H20" s="48">
        <v>24.5</v>
      </c>
      <c r="I20" s="48">
        <v>0</v>
      </c>
      <c r="J20" s="48">
        <v>0</v>
      </c>
      <c r="K20" s="48">
        <v>0</v>
      </c>
      <c r="L20" s="48">
        <v>0</v>
      </c>
      <c r="M20" s="49">
        <v>0</v>
      </c>
      <c r="N20" s="50" t="s">
        <v>151</v>
      </c>
      <c r="O20" s="51"/>
      <c r="P20" s="52"/>
      <c r="Q20" s="52"/>
      <c r="R20" s="51"/>
      <c r="S20" s="53"/>
      <c r="T20" s="49">
        <v>0</v>
      </c>
      <c r="U20" s="50"/>
      <c r="V20" s="51"/>
      <c r="W20" s="51">
        <v>0</v>
      </c>
      <c r="X20" s="54">
        <v>0</v>
      </c>
      <c r="Y20" s="54" t="s">
        <v>93</v>
      </c>
      <c r="Z20" s="54" t="s">
        <v>93</v>
      </c>
      <c r="AA20" s="54" t="s">
        <v>93</v>
      </c>
      <c r="AB20" s="54" t="s">
        <v>93</v>
      </c>
      <c r="AC20" s="54" t="s">
        <v>93</v>
      </c>
      <c r="AD20" s="54" t="s">
        <v>93</v>
      </c>
      <c r="AE20" s="55">
        <v>0</v>
      </c>
      <c r="AF20" s="51">
        <v>-0.5</v>
      </c>
      <c r="AG20" s="41" t="s">
        <v>11</v>
      </c>
      <c r="AH20" s="41">
        <v>1</v>
      </c>
      <c r="AI20" s="41">
        <v>1</v>
      </c>
      <c r="AJ20" s="41">
        <v>0</v>
      </c>
      <c r="AK20" s="41" t="s">
        <v>93</v>
      </c>
      <c r="AL20" s="41">
        <v>0</v>
      </c>
      <c r="AM20" s="41">
        <v>0</v>
      </c>
      <c r="AN20" s="41" t="s">
        <v>93</v>
      </c>
      <c r="AO20" s="41">
        <v>0</v>
      </c>
      <c r="AP20" s="41" t="s">
        <v>93</v>
      </c>
      <c r="AQ20" s="41">
        <v>0</v>
      </c>
      <c r="AR20" s="41">
        <v>0</v>
      </c>
      <c r="AS20" s="41">
        <v>1</v>
      </c>
      <c r="AT20" s="41">
        <v>0</v>
      </c>
      <c r="AU20" s="41">
        <v>0</v>
      </c>
      <c r="AV20" s="41">
        <v>0</v>
      </c>
      <c r="AW20" s="41"/>
      <c r="AX20" s="41"/>
      <c r="AY20" s="41"/>
      <c r="AZ20" s="41"/>
      <c r="BA20" s="41">
        <v>3</v>
      </c>
      <c r="BB20" s="42">
        <v>44535</v>
      </c>
      <c r="BC20" s="43" t="s">
        <v>93</v>
      </c>
      <c r="BD20" s="56" t="s">
        <v>79</v>
      </c>
      <c r="BE20" s="57" t="s">
        <v>146</v>
      </c>
      <c r="BF20" s="56" t="s">
        <v>149</v>
      </c>
      <c r="BG20" s="56" t="s">
        <v>147</v>
      </c>
      <c r="BH20" s="56" t="s">
        <v>147</v>
      </c>
      <c r="BI20" s="56"/>
      <c r="BJ20" s="58" t="s">
        <v>147</v>
      </c>
      <c r="BK20" s="58" t="s">
        <v>147</v>
      </c>
      <c r="BL20" s="58"/>
      <c r="BM20" s="58" t="s">
        <v>147</v>
      </c>
      <c r="BN20" s="58"/>
      <c r="BO20" s="56" t="s">
        <v>147</v>
      </c>
      <c r="BP20" s="58" t="s">
        <v>174</v>
      </c>
      <c r="BQ20" s="58" t="s">
        <v>147</v>
      </c>
      <c r="BR20" s="58" t="s">
        <v>147</v>
      </c>
      <c r="BS20" s="58" t="s">
        <v>147</v>
      </c>
      <c r="BT20" s="58" t="s">
        <v>147</v>
      </c>
      <c r="BU20" s="58" t="s">
        <v>147</v>
      </c>
      <c r="BV20" s="58" t="s">
        <v>147</v>
      </c>
      <c r="BW20" s="58" t="s">
        <v>147</v>
      </c>
      <c r="BX20" s="58" t="s">
        <v>147</v>
      </c>
      <c r="BY20" s="58">
        <v>2.5</v>
      </c>
    </row>
    <row r="21" spans="1:77" ht="15" x14ac:dyDescent="0.25">
      <c r="A21" s="47" t="s">
        <v>348</v>
      </c>
      <c r="B21" s="47">
        <v>234954</v>
      </c>
      <c r="C21" s="47" t="s">
        <v>299</v>
      </c>
      <c r="D21" s="47" t="s">
        <v>212</v>
      </c>
      <c r="E21" s="47" t="s">
        <v>329</v>
      </c>
      <c r="F21" s="47" t="s">
        <v>201</v>
      </c>
      <c r="G21" s="48">
        <v>24</v>
      </c>
      <c r="H21" s="48">
        <v>24.75</v>
      </c>
      <c r="I21" s="48">
        <v>0</v>
      </c>
      <c r="J21" s="48">
        <v>0</v>
      </c>
      <c r="K21" s="48">
        <v>0</v>
      </c>
      <c r="L21" s="48">
        <v>24.284700000000001</v>
      </c>
      <c r="M21" s="49">
        <v>0</v>
      </c>
      <c r="N21" s="50" t="s">
        <v>151</v>
      </c>
      <c r="O21" s="51"/>
      <c r="P21" s="52"/>
      <c r="Q21" s="52"/>
      <c r="R21" s="51"/>
      <c r="S21" s="53"/>
      <c r="T21" s="49">
        <v>0</v>
      </c>
      <c r="U21" s="50"/>
      <c r="V21" s="51"/>
      <c r="W21" s="51">
        <v>92.415492957746494</v>
      </c>
      <c r="X21" s="54">
        <v>0</v>
      </c>
      <c r="Y21" s="54" t="s">
        <v>93</v>
      </c>
      <c r="Z21" s="54" t="s">
        <v>93</v>
      </c>
      <c r="AA21" s="54" t="s">
        <v>93</v>
      </c>
      <c r="AB21" s="54" t="s">
        <v>93</v>
      </c>
      <c r="AC21" s="54" t="s">
        <v>93</v>
      </c>
      <c r="AD21" s="54" t="s">
        <v>93</v>
      </c>
      <c r="AE21" s="55">
        <v>0.98120000000000007</v>
      </c>
      <c r="AF21" s="51">
        <v>-0.75</v>
      </c>
      <c r="AG21" s="41" t="s">
        <v>11</v>
      </c>
      <c r="AH21" s="41">
        <v>1</v>
      </c>
      <c r="AI21" s="41">
        <v>1</v>
      </c>
      <c r="AJ21" s="41">
        <v>0</v>
      </c>
      <c r="AK21" s="41" t="s">
        <v>93</v>
      </c>
      <c r="AL21" s="41">
        <v>0</v>
      </c>
      <c r="AM21" s="41">
        <v>0</v>
      </c>
      <c r="AN21" s="41" t="s">
        <v>93</v>
      </c>
      <c r="AO21" s="41">
        <v>0</v>
      </c>
      <c r="AP21" s="41" t="s">
        <v>93</v>
      </c>
      <c r="AQ21" s="41">
        <v>0</v>
      </c>
      <c r="AR21" s="41">
        <v>0</v>
      </c>
      <c r="AS21" s="41">
        <v>1</v>
      </c>
      <c r="AT21" s="41">
        <v>0</v>
      </c>
      <c r="AU21" s="41">
        <v>0</v>
      </c>
      <c r="AV21" s="41">
        <v>0</v>
      </c>
      <c r="AW21" s="41"/>
      <c r="AX21" s="41"/>
      <c r="AY21" s="41"/>
      <c r="AZ21" s="41"/>
      <c r="BA21" s="41">
        <v>3</v>
      </c>
      <c r="BB21" s="42">
        <v>44535</v>
      </c>
      <c r="BC21" s="43" t="s">
        <v>93</v>
      </c>
      <c r="BD21" s="56" t="s">
        <v>175</v>
      </c>
      <c r="BE21" s="57" t="s">
        <v>163</v>
      </c>
      <c r="BF21" s="56" t="s">
        <v>176</v>
      </c>
      <c r="BG21" s="56" t="s">
        <v>177</v>
      </c>
      <c r="BH21" s="56" t="s">
        <v>147</v>
      </c>
      <c r="BI21" s="56"/>
      <c r="BJ21" s="58" t="s">
        <v>147</v>
      </c>
      <c r="BK21" s="58" t="s">
        <v>147</v>
      </c>
      <c r="BL21" s="58"/>
      <c r="BM21" s="58" t="s">
        <v>147</v>
      </c>
      <c r="BN21" s="58"/>
      <c r="BO21" s="56" t="s">
        <v>147</v>
      </c>
      <c r="BP21" s="58" t="s">
        <v>147</v>
      </c>
      <c r="BQ21" s="58" t="s">
        <v>147</v>
      </c>
      <c r="BR21" s="58" t="s">
        <v>147</v>
      </c>
      <c r="BS21" s="58" t="s">
        <v>147</v>
      </c>
      <c r="BT21" s="58" t="s">
        <v>147</v>
      </c>
      <c r="BU21" s="58" t="s">
        <v>147</v>
      </c>
      <c r="BV21" s="58" t="s">
        <v>147</v>
      </c>
      <c r="BW21" s="58" t="s">
        <v>147</v>
      </c>
      <c r="BX21" s="58" t="s">
        <v>147</v>
      </c>
      <c r="BY21" s="58">
        <v>2.5</v>
      </c>
    </row>
    <row r="22" spans="1:77" ht="15" x14ac:dyDescent="0.25">
      <c r="A22" s="47" t="s">
        <v>371</v>
      </c>
      <c r="B22" s="47">
        <v>258314</v>
      </c>
      <c r="C22" s="47" t="s">
        <v>299</v>
      </c>
      <c r="D22" s="47" t="s">
        <v>10</v>
      </c>
      <c r="E22" s="47" t="s">
        <v>329</v>
      </c>
      <c r="F22" s="47" t="s">
        <v>201</v>
      </c>
      <c r="G22" s="48">
        <v>24</v>
      </c>
      <c r="H22" s="48">
        <v>23.5</v>
      </c>
      <c r="I22" s="48">
        <v>0</v>
      </c>
      <c r="J22" s="48">
        <v>0</v>
      </c>
      <c r="K22" s="48">
        <v>0</v>
      </c>
      <c r="L22" s="48">
        <v>21.155999999999999</v>
      </c>
      <c r="M22" s="49">
        <v>1</v>
      </c>
      <c r="N22" s="50" t="s">
        <v>151</v>
      </c>
      <c r="O22" s="51"/>
      <c r="P22" s="52"/>
      <c r="Q22" s="52"/>
      <c r="R22" s="51"/>
      <c r="S22" s="53"/>
      <c r="T22" s="49">
        <v>0</v>
      </c>
      <c r="U22" s="50"/>
      <c r="V22" s="51"/>
      <c r="W22" s="51">
        <v>0</v>
      </c>
      <c r="X22" s="54">
        <v>0</v>
      </c>
      <c r="Y22" s="54" t="s">
        <v>93</v>
      </c>
      <c r="Z22" s="54" t="s">
        <v>93</v>
      </c>
      <c r="AA22" s="54" t="s">
        <v>93</v>
      </c>
      <c r="AB22" s="54" t="s">
        <v>93</v>
      </c>
      <c r="AC22" s="54" t="s">
        <v>93</v>
      </c>
      <c r="AD22" s="54" t="s">
        <v>93</v>
      </c>
      <c r="AE22" s="55">
        <v>0.88149999999999995</v>
      </c>
      <c r="AF22" s="51">
        <v>0.5</v>
      </c>
      <c r="AG22" s="41" t="s">
        <v>93</v>
      </c>
      <c r="AH22" s="41" t="s">
        <v>93</v>
      </c>
      <c r="AI22" s="41" t="s">
        <v>93</v>
      </c>
      <c r="AJ22" s="41" t="s">
        <v>93</v>
      </c>
      <c r="AK22" s="41" t="s">
        <v>93</v>
      </c>
      <c r="AL22" s="41" t="s">
        <v>93</v>
      </c>
      <c r="AM22" s="41" t="s">
        <v>93</v>
      </c>
      <c r="AN22" s="41" t="s">
        <v>93</v>
      </c>
      <c r="AO22" s="41" t="s">
        <v>93</v>
      </c>
      <c r="AP22" s="41" t="s">
        <v>93</v>
      </c>
      <c r="AQ22" s="41" t="s">
        <v>93</v>
      </c>
      <c r="AR22" s="41">
        <v>0</v>
      </c>
      <c r="AS22" s="41" t="s">
        <v>93</v>
      </c>
      <c r="AT22" s="41">
        <v>0</v>
      </c>
      <c r="AU22" s="41" t="s">
        <v>93</v>
      </c>
      <c r="AV22" s="41" t="s">
        <v>93</v>
      </c>
      <c r="AW22" s="41"/>
      <c r="AX22" s="41"/>
      <c r="AY22" s="41"/>
      <c r="AZ22" s="41"/>
      <c r="BA22" s="41">
        <v>0</v>
      </c>
      <c r="BB22" s="42">
        <v>44535</v>
      </c>
      <c r="BC22" s="43" t="s">
        <v>95</v>
      </c>
      <c r="BD22" s="56" t="s">
        <v>178</v>
      </c>
      <c r="BE22" s="57" t="s">
        <v>146</v>
      </c>
      <c r="BF22" s="56" t="s">
        <v>157</v>
      </c>
      <c r="BG22" s="56" t="s">
        <v>147</v>
      </c>
      <c r="BH22" s="56" t="s">
        <v>147</v>
      </c>
      <c r="BI22" s="56"/>
      <c r="BJ22" s="58" t="s">
        <v>147</v>
      </c>
      <c r="BK22" s="58" t="s">
        <v>147</v>
      </c>
      <c r="BL22" s="58"/>
      <c r="BM22" s="58" t="s">
        <v>147</v>
      </c>
      <c r="BN22" s="58"/>
      <c r="BO22" s="56" t="s">
        <v>147</v>
      </c>
      <c r="BP22" s="58" t="s">
        <v>147</v>
      </c>
      <c r="BQ22" s="58" t="s">
        <v>147</v>
      </c>
      <c r="BR22" s="58" t="s">
        <v>147</v>
      </c>
      <c r="BS22" s="58" t="s">
        <v>147</v>
      </c>
      <c r="BT22" s="58" t="s">
        <v>147</v>
      </c>
      <c r="BU22" s="58" t="s">
        <v>147</v>
      </c>
      <c r="BV22" s="58" t="s">
        <v>147</v>
      </c>
      <c r="BW22" s="58" t="s">
        <v>147</v>
      </c>
      <c r="BX22" s="58" t="s">
        <v>147</v>
      </c>
      <c r="BY22" s="58">
        <v>3</v>
      </c>
    </row>
    <row r="23" spans="1:77" ht="15" x14ac:dyDescent="0.25">
      <c r="A23" s="47" t="s">
        <v>349</v>
      </c>
      <c r="B23" s="47">
        <v>255453</v>
      </c>
      <c r="C23" s="47" t="s">
        <v>299</v>
      </c>
      <c r="D23" s="47" t="s">
        <v>212</v>
      </c>
      <c r="E23" s="47" t="s">
        <v>329</v>
      </c>
      <c r="F23" s="47" t="s">
        <v>201</v>
      </c>
      <c r="G23" s="48">
        <v>24</v>
      </c>
      <c r="H23" s="48">
        <v>17.25</v>
      </c>
      <c r="I23" s="48">
        <v>0</v>
      </c>
      <c r="J23" s="48">
        <v>0</v>
      </c>
      <c r="K23" s="48">
        <v>0</v>
      </c>
      <c r="L23" s="48">
        <v>16.247174999999999</v>
      </c>
      <c r="M23" s="49">
        <v>1</v>
      </c>
      <c r="N23" s="50" t="s">
        <v>151</v>
      </c>
      <c r="O23" s="51"/>
      <c r="P23" s="52"/>
      <c r="Q23" s="52"/>
      <c r="R23" s="51"/>
      <c r="S23" s="53"/>
      <c r="T23" s="49">
        <v>0</v>
      </c>
      <c r="U23" s="50"/>
      <c r="V23" s="51"/>
      <c r="W23" s="51">
        <v>56.387931034482747</v>
      </c>
      <c r="X23" s="54">
        <v>0</v>
      </c>
      <c r="Y23" s="54" t="s">
        <v>93</v>
      </c>
      <c r="Z23" s="54" t="s">
        <v>93</v>
      </c>
      <c r="AA23" s="54" t="s">
        <v>93</v>
      </c>
      <c r="AB23" s="54" t="s">
        <v>93</v>
      </c>
      <c r="AC23" s="54" t="s">
        <v>93</v>
      </c>
      <c r="AD23" s="54" t="s">
        <v>93</v>
      </c>
      <c r="AE23" s="55">
        <v>0.6769656249999999</v>
      </c>
      <c r="AF23" s="51">
        <v>6.75</v>
      </c>
      <c r="AG23" s="41" t="s">
        <v>93</v>
      </c>
      <c r="AH23" s="41" t="s">
        <v>93</v>
      </c>
      <c r="AI23" s="41" t="s">
        <v>93</v>
      </c>
      <c r="AJ23" s="41" t="s">
        <v>93</v>
      </c>
      <c r="AK23" s="41" t="s">
        <v>93</v>
      </c>
      <c r="AL23" s="41" t="s">
        <v>93</v>
      </c>
      <c r="AM23" s="41" t="s">
        <v>93</v>
      </c>
      <c r="AN23" s="41" t="s">
        <v>93</v>
      </c>
      <c r="AO23" s="41" t="s">
        <v>93</v>
      </c>
      <c r="AP23" s="41" t="s">
        <v>93</v>
      </c>
      <c r="AQ23" s="41" t="s">
        <v>93</v>
      </c>
      <c r="AR23" s="41">
        <v>0</v>
      </c>
      <c r="AS23" s="41" t="s">
        <v>93</v>
      </c>
      <c r="AT23" s="41">
        <v>0</v>
      </c>
      <c r="AU23" s="41" t="s">
        <v>93</v>
      </c>
      <c r="AV23" s="41" t="s">
        <v>93</v>
      </c>
      <c r="AW23" s="41"/>
      <c r="AX23" s="41"/>
      <c r="AY23" s="41"/>
      <c r="AZ23" s="41"/>
      <c r="BA23" s="41">
        <v>0</v>
      </c>
      <c r="BB23" s="42">
        <v>44535</v>
      </c>
      <c r="BC23" s="43" t="s">
        <v>93</v>
      </c>
      <c r="BD23" s="56" t="s">
        <v>80</v>
      </c>
      <c r="BE23" s="57" t="s">
        <v>179</v>
      </c>
      <c r="BF23" s="56" t="s">
        <v>149</v>
      </c>
      <c r="BG23" s="56" t="s">
        <v>177</v>
      </c>
      <c r="BH23" s="56" t="s">
        <v>147</v>
      </c>
      <c r="BI23" s="56"/>
      <c r="BJ23" s="58" t="s">
        <v>147</v>
      </c>
      <c r="BK23" s="58" t="s">
        <v>147</v>
      </c>
      <c r="BL23" s="58"/>
      <c r="BM23" s="58" t="s">
        <v>147</v>
      </c>
      <c r="BN23" s="58"/>
      <c r="BO23" s="56" t="s">
        <v>147</v>
      </c>
      <c r="BP23" s="58" t="s">
        <v>147</v>
      </c>
      <c r="BQ23" s="58" t="s">
        <v>147</v>
      </c>
      <c r="BR23" s="58" t="s">
        <v>147</v>
      </c>
      <c r="BS23" s="58" t="s">
        <v>147</v>
      </c>
      <c r="BT23" s="58" t="s">
        <v>147</v>
      </c>
      <c r="BU23" s="58" t="s">
        <v>147</v>
      </c>
      <c r="BV23" s="58" t="s">
        <v>147</v>
      </c>
      <c r="BW23" s="58" t="s">
        <v>147</v>
      </c>
      <c r="BX23" s="58" t="s">
        <v>147</v>
      </c>
      <c r="BY23" s="58">
        <v>2</v>
      </c>
    </row>
    <row r="24" spans="1:77" ht="15" x14ac:dyDescent="0.25">
      <c r="A24" s="47" t="s">
        <v>377</v>
      </c>
      <c r="B24" s="47">
        <v>258721</v>
      </c>
      <c r="C24" s="47" t="s">
        <v>189</v>
      </c>
      <c r="D24" s="47" t="s">
        <v>10</v>
      </c>
      <c r="E24" s="47" t="s">
        <v>329</v>
      </c>
      <c r="F24" s="47" t="s">
        <v>201</v>
      </c>
      <c r="G24" s="48">
        <v>24</v>
      </c>
      <c r="H24" s="48">
        <v>24</v>
      </c>
      <c r="I24" s="48">
        <v>0</v>
      </c>
      <c r="J24" s="48">
        <v>0</v>
      </c>
      <c r="K24" s="48">
        <v>0</v>
      </c>
      <c r="L24" s="48">
        <v>18.540800000000001</v>
      </c>
      <c r="M24" s="49">
        <v>0</v>
      </c>
      <c r="N24" s="50" t="s">
        <v>151</v>
      </c>
      <c r="O24" s="51"/>
      <c r="P24" s="52"/>
      <c r="Q24" s="52"/>
      <c r="R24" s="51"/>
      <c r="S24" s="53"/>
      <c r="T24" s="49">
        <v>0</v>
      </c>
      <c r="U24" s="50"/>
      <c r="V24" s="51"/>
      <c r="W24" s="51">
        <v>0</v>
      </c>
      <c r="X24" s="54">
        <v>0</v>
      </c>
      <c r="Y24" s="54" t="s">
        <v>93</v>
      </c>
      <c r="Z24" s="54" t="s">
        <v>93</v>
      </c>
      <c r="AA24" s="54" t="s">
        <v>93</v>
      </c>
      <c r="AB24" s="54" t="s">
        <v>93</v>
      </c>
      <c r="AC24" s="54" t="s">
        <v>93</v>
      </c>
      <c r="AD24" s="54" t="s">
        <v>93</v>
      </c>
      <c r="AE24" s="55">
        <v>0.77253333333333341</v>
      </c>
      <c r="AF24" s="51">
        <v>0</v>
      </c>
      <c r="AG24" s="41" t="s">
        <v>11</v>
      </c>
      <c r="AH24" s="41">
        <v>2</v>
      </c>
      <c r="AI24" s="41">
        <v>0</v>
      </c>
      <c r="AJ24" s="41">
        <v>0</v>
      </c>
      <c r="AK24" s="41" t="s">
        <v>93</v>
      </c>
      <c r="AL24" s="41">
        <v>0</v>
      </c>
      <c r="AM24" s="41">
        <v>0</v>
      </c>
      <c r="AN24" s="41" t="s">
        <v>93</v>
      </c>
      <c r="AO24" s="41">
        <v>0</v>
      </c>
      <c r="AP24" s="41" t="s">
        <v>93</v>
      </c>
      <c r="AQ24" s="41">
        <v>0</v>
      </c>
      <c r="AR24" s="41">
        <v>0</v>
      </c>
      <c r="AS24" s="41">
        <v>0</v>
      </c>
      <c r="AT24" s="41">
        <v>0</v>
      </c>
      <c r="AU24" s="41">
        <v>0</v>
      </c>
      <c r="AV24" s="41">
        <v>0</v>
      </c>
      <c r="AW24" s="41"/>
      <c r="AX24" s="41"/>
      <c r="AY24" s="41"/>
      <c r="AZ24" s="41"/>
      <c r="BA24" s="41">
        <v>2</v>
      </c>
      <c r="BB24" s="42">
        <v>44535</v>
      </c>
      <c r="BC24" s="43" t="s">
        <v>93</v>
      </c>
      <c r="BD24" s="56" t="s">
        <v>180</v>
      </c>
      <c r="BE24" s="57" t="s">
        <v>153</v>
      </c>
      <c r="BF24" s="56" t="s">
        <v>150</v>
      </c>
      <c r="BG24" s="56" t="s">
        <v>184</v>
      </c>
      <c r="BH24" s="56" t="s">
        <v>147</v>
      </c>
      <c r="BI24" s="56"/>
      <c r="BJ24" s="58" t="s">
        <v>147</v>
      </c>
      <c r="BK24" s="58" t="s">
        <v>147</v>
      </c>
      <c r="BL24" s="58"/>
      <c r="BM24" s="58" t="s">
        <v>147</v>
      </c>
      <c r="BN24" s="58"/>
      <c r="BO24" s="56" t="s">
        <v>147</v>
      </c>
      <c r="BP24" s="58" t="s">
        <v>147</v>
      </c>
      <c r="BQ24" s="58" t="s">
        <v>147</v>
      </c>
      <c r="BR24" s="58" t="s">
        <v>147</v>
      </c>
      <c r="BS24" s="58" t="s">
        <v>147</v>
      </c>
      <c r="BT24" s="58" t="s">
        <v>147</v>
      </c>
      <c r="BU24" s="58" t="s">
        <v>147</v>
      </c>
      <c r="BV24" s="58" t="s">
        <v>147</v>
      </c>
      <c r="BW24" s="58" t="s">
        <v>147</v>
      </c>
      <c r="BX24" s="58" t="s">
        <v>147</v>
      </c>
      <c r="BY24" s="58">
        <v>2.5</v>
      </c>
    </row>
    <row r="25" spans="1:77" ht="15" x14ac:dyDescent="0.25">
      <c r="A25" s="47" t="s">
        <v>378</v>
      </c>
      <c r="B25" s="47">
        <v>258711</v>
      </c>
      <c r="C25" s="47" t="s">
        <v>189</v>
      </c>
      <c r="D25" s="47" t="s">
        <v>10</v>
      </c>
      <c r="E25" s="47" t="s">
        <v>329</v>
      </c>
      <c r="F25" s="47" t="s">
        <v>201</v>
      </c>
      <c r="G25" s="48">
        <v>24</v>
      </c>
      <c r="H25" s="48">
        <v>24</v>
      </c>
      <c r="I25" s="48">
        <v>0</v>
      </c>
      <c r="J25" s="48">
        <v>0</v>
      </c>
      <c r="K25" s="48">
        <v>0</v>
      </c>
      <c r="L25" s="48">
        <v>18.540800000000001</v>
      </c>
      <c r="M25" s="49">
        <v>0</v>
      </c>
      <c r="N25" s="50" t="s">
        <v>151</v>
      </c>
      <c r="O25" s="51"/>
      <c r="P25" s="52"/>
      <c r="Q25" s="52"/>
      <c r="R25" s="51"/>
      <c r="S25" s="53"/>
      <c r="T25" s="49">
        <v>0</v>
      </c>
      <c r="U25" s="50"/>
      <c r="V25" s="51"/>
      <c r="W25" s="51">
        <v>0</v>
      </c>
      <c r="X25" s="54">
        <v>0</v>
      </c>
      <c r="Y25" s="54" t="s">
        <v>93</v>
      </c>
      <c r="Z25" s="54" t="s">
        <v>93</v>
      </c>
      <c r="AA25" s="54" t="s">
        <v>93</v>
      </c>
      <c r="AB25" s="54" t="s">
        <v>93</v>
      </c>
      <c r="AC25" s="54" t="s">
        <v>93</v>
      </c>
      <c r="AD25" s="54" t="s">
        <v>93</v>
      </c>
      <c r="AE25" s="55">
        <v>0.77253333333333341</v>
      </c>
      <c r="AF25" s="51">
        <v>0</v>
      </c>
      <c r="AG25" s="41" t="s">
        <v>11</v>
      </c>
      <c r="AH25" s="41">
        <v>2</v>
      </c>
      <c r="AI25" s="41">
        <v>0</v>
      </c>
      <c r="AJ25" s="41">
        <v>0</v>
      </c>
      <c r="AK25" s="41" t="s">
        <v>93</v>
      </c>
      <c r="AL25" s="41">
        <v>0</v>
      </c>
      <c r="AM25" s="41">
        <v>0</v>
      </c>
      <c r="AN25" s="41" t="s">
        <v>93</v>
      </c>
      <c r="AO25" s="41">
        <v>0</v>
      </c>
      <c r="AP25" s="41" t="s">
        <v>93</v>
      </c>
      <c r="AQ25" s="41">
        <v>0</v>
      </c>
      <c r="AR25" s="41">
        <v>0</v>
      </c>
      <c r="AS25" s="41">
        <v>0</v>
      </c>
      <c r="AT25" s="41">
        <v>0</v>
      </c>
      <c r="AU25" s="41">
        <v>0</v>
      </c>
      <c r="AV25" s="41">
        <v>0</v>
      </c>
      <c r="AW25" s="41"/>
      <c r="AX25" s="41"/>
      <c r="AY25" s="41"/>
      <c r="AZ25" s="41"/>
      <c r="BA25" s="41">
        <v>2</v>
      </c>
      <c r="BB25" s="42">
        <v>44535</v>
      </c>
      <c r="BC25" s="43" t="s">
        <v>93</v>
      </c>
      <c r="BD25" s="56" t="s">
        <v>81</v>
      </c>
      <c r="BE25" s="57" t="s">
        <v>146</v>
      </c>
      <c r="BF25" s="56" t="s">
        <v>149</v>
      </c>
      <c r="BG25" s="56" t="s">
        <v>147</v>
      </c>
      <c r="BH25" s="56" t="s">
        <v>147</v>
      </c>
      <c r="BI25" s="56"/>
      <c r="BJ25" s="58" t="s">
        <v>147</v>
      </c>
      <c r="BK25" s="58" t="s">
        <v>147</v>
      </c>
      <c r="BL25" s="58"/>
      <c r="BM25" s="58" t="s">
        <v>147</v>
      </c>
      <c r="BN25" s="58"/>
      <c r="BO25" s="56" t="s">
        <v>149</v>
      </c>
      <c r="BP25" s="58" t="s">
        <v>147</v>
      </c>
      <c r="BQ25" s="58" t="s">
        <v>147</v>
      </c>
      <c r="BR25" s="58" t="s">
        <v>147</v>
      </c>
      <c r="BS25" s="58" t="s">
        <v>147</v>
      </c>
      <c r="BT25" s="58" t="s">
        <v>147</v>
      </c>
      <c r="BU25" s="58" t="s">
        <v>147</v>
      </c>
      <c r="BV25" s="58" t="s">
        <v>147</v>
      </c>
      <c r="BW25" s="58" t="s">
        <v>147</v>
      </c>
      <c r="BX25" s="58" t="s">
        <v>147</v>
      </c>
      <c r="BY25" s="58">
        <v>2</v>
      </c>
    </row>
    <row r="26" spans="1:77" ht="15" x14ac:dyDescent="0.25">
      <c r="A26" s="47" t="s">
        <v>350</v>
      </c>
      <c r="B26" s="47">
        <v>216657</v>
      </c>
      <c r="C26" s="47" t="s">
        <v>338</v>
      </c>
      <c r="D26" s="47" t="s">
        <v>42</v>
      </c>
      <c r="E26" s="47" t="s">
        <v>329</v>
      </c>
      <c r="F26" s="47" t="s">
        <v>201</v>
      </c>
      <c r="G26" s="48">
        <v>24</v>
      </c>
      <c r="H26" s="48">
        <v>33</v>
      </c>
      <c r="I26" s="48">
        <v>0</v>
      </c>
      <c r="J26" s="48">
        <v>0</v>
      </c>
      <c r="K26" s="48">
        <v>0</v>
      </c>
      <c r="L26" s="48">
        <v>26.329674999999998</v>
      </c>
      <c r="M26" s="49">
        <v>0</v>
      </c>
      <c r="N26" s="50" t="s">
        <v>151</v>
      </c>
      <c r="O26" s="51"/>
      <c r="P26" s="52"/>
      <c r="Q26" s="52"/>
      <c r="R26" s="51"/>
      <c r="S26" s="53"/>
      <c r="T26" s="49">
        <v>0</v>
      </c>
      <c r="U26" s="50"/>
      <c r="V26" s="51"/>
      <c r="W26" s="51">
        <v>44.612903225806448</v>
      </c>
      <c r="X26" s="54">
        <v>0</v>
      </c>
      <c r="Y26" s="54" t="s">
        <v>93</v>
      </c>
      <c r="Z26" s="54" t="s">
        <v>93</v>
      </c>
      <c r="AA26" s="54" t="s">
        <v>93</v>
      </c>
      <c r="AB26" s="54" t="s">
        <v>93</v>
      </c>
      <c r="AC26" s="54" t="s">
        <v>93</v>
      </c>
      <c r="AD26" s="54" t="s">
        <v>93</v>
      </c>
      <c r="AE26" s="55">
        <v>0.79786893939393932</v>
      </c>
      <c r="AF26" s="51">
        <v>-9</v>
      </c>
      <c r="AG26" s="41" t="s">
        <v>11</v>
      </c>
      <c r="AH26" s="41">
        <v>3</v>
      </c>
      <c r="AI26" s="41">
        <v>0</v>
      </c>
      <c r="AJ26" s="41">
        <v>0</v>
      </c>
      <c r="AK26" s="41" t="s">
        <v>93</v>
      </c>
      <c r="AL26" s="41">
        <v>0</v>
      </c>
      <c r="AM26" s="41">
        <v>0</v>
      </c>
      <c r="AN26" s="41" t="s">
        <v>93</v>
      </c>
      <c r="AO26" s="41">
        <v>0</v>
      </c>
      <c r="AP26" s="41" t="s">
        <v>93</v>
      </c>
      <c r="AQ26" s="41">
        <v>0</v>
      </c>
      <c r="AR26" s="41">
        <v>0</v>
      </c>
      <c r="AS26" s="41">
        <v>0</v>
      </c>
      <c r="AT26" s="41">
        <v>0</v>
      </c>
      <c r="AU26" s="41">
        <v>0</v>
      </c>
      <c r="AV26" s="41">
        <v>0</v>
      </c>
      <c r="AW26" s="41"/>
      <c r="AX26" s="41"/>
      <c r="AY26" s="41"/>
      <c r="AZ26" s="41"/>
      <c r="BA26" s="41">
        <v>3</v>
      </c>
      <c r="BB26" s="42">
        <v>44535</v>
      </c>
      <c r="BC26" s="43" t="s">
        <v>93</v>
      </c>
      <c r="BD26" s="56" t="s">
        <v>181</v>
      </c>
      <c r="BE26" s="57" t="s">
        <v>153</v>
      </c>
      <c r="BF26" s="56" t="s">
        <v>149</v>
      </c>
      <c r="BG26" s="56" t="s">
        <v>177</v>
      </c>
      <c r="BH26" s="56" t="s">
        <v>147</v>
      </c>
      <c r="BI26" s="56"/>
      <c r="BJ26" s="58" t="s">
        <v>147</v>
      </c>
      <c r="BK26" s="58" t="s">
        <v>147</v>
      </c>
      <c r="BL26" s="58"/>
      <c r="BM26" s="58" t="s">
        <v>147</v>
      </c>
      <c r="BN26" s="58"/>
      <c r="BO26" s="56" t="s">
        <v>147</v>
      </c>
      <c r="BP26" s="58" t="s">
        <v>147</v>
      </c>
      <c r="BQ26" s="58" t="s">
        <v>147</v>
      </c>
      <c r="BR26" s="58" t="s">
        <v>147</v>
      </c>
      <c r="BS26" s="58" t="s">
        <v>147</v>
      </c>
      <c r="BT26" s="58" t="s">
        <v>147</v>
      </c>
      <c r="BU26" s="58" t="s">
        <v>147</v>
      </c>
      <c r="BV26" s="58" t="s">
        <v>147</v>
      </c>
      <c r="BW26" s="58" t="s">
        <v>147</v>
      </c>
      <c r="BX26" s="58" t="s">
        <v>147</v>
      </c>
      <c r="BY26" s="58">
        <v>2</v>
      </c>
    </row>
    <row r="27" spans="1:77" ht="15" x14ac:dyDescent="0.25">
      <c r="A27" s="47" t="s">
        <v>351</v>
      </c>
      <c r="B27" s="47">
        <v>228433</v>
      </c>
      <c r="C27" s="47" t="s">
        <v>338</v>
      </c>
      <c r="D27" s="47" t="s">
        <v>42</v>
      </c>
      <c r="E27" s="47" t="s">
        <v>329</v>
      </c>
      <c r="F27" s="47" t="s">
        <v>201</v>
      </c>
      <c r="G27" s="48">
        <v>24</v>
      </c>
      <c r="H27" s="48">
        <v>26.25</v>
      </c>
      <c r="I27" s="48">
        <v>0</v>
      </c>
      <c r="J27" s="48">
        <v>0</v>
      </c>
      <c r="K27" s="48">
        <v>0</v>
      </c>
      <c r="L27" s="48">
        <v>25.432299999999998</v>
      </c>
      <c r="M27" s="49">
        <v>0</v>
      </c>
      <c r="N27" s="50" t="s">
        <v>151</v>
      </c>
      <c r="O27" s="51"/>
      <c r="P27" s="52"/>
      <c r="Q27" s="52"/>
      <c r="R27" s="51"/>
      <c r="S27" s="53"/>
      <c r="T27" s="49">
        <v>0</v>
      </c>
      <c r="U27" s="50"/>
      <c r="V27" s="51"/>
      <c r="W27" s="51">
        <v>0</v>
      </c>
      <c r="X27" s="54">
        <v>0</v>
      </c>
      <c r="Y27" s="54" t="s">
        <v>93</v>
      </c>
      <c r="Z27" s="54" t="s">
        <v>93</v>
      </c>
      <c r="AA27" s="54" t="s">
        <v>93</v>
      </c>
      <c r="AB27" s="54" t="s">
        <v>93</v>
      </c>
      <c r="AC27" s="54" t="s">
        <v>93</v>
      </c>
      <c r="AD27" s="54" t="s">
        <v>93</v>
      </c>
      <c r="AE27" s="55">
        <v>0.96884952380952372</v>
      </c>
      <c r="AF27" s="51">
        <v>-2.25</v>
      </c>
      <c r="AG27" s="41" t="s">
        <v>11</v>
      </c>
      <c r="AH27" s="41">
        <v>3</v>
      </c>
      <c r="AI27" s="41">
        <v>0</v>
      </c>
      <c r="AJ27" s="41">
        <v>0</v>
      </c>
      <c r="AK27" s="41" t="s">
        <v>93</v>
      </c>
      <c r="AL27" s="41">
        <v>0</v>
      </c>
      <c r="AM27" s="41">
        <v>0</v>
      </c>
      <c r="AN27" s="41" t="s">
        <v>93</v>
      </c>
      <c r="AO27" s="41">
        <v>0</v>
      </c>
      <c r="AP27" s="41" t="s">
        <v>93</v>
      </c>
      <c r="AQ27" s="41">
        <v>0</v>
      </c>
      <c r="AR27" s="41">
        <v>0</v>
      </c>
      <c r="AS27" s="41">
        <v>0</v>
      </c>
      <c r="AT27" s="41">
        <v>0</v>
      </c>
      <c r="AU27" s="41">
        <v>0</v>
      </c>
      <c r="AV27" s="41">
        <v>0</v>
      </c>
      <c r="AW27" s="41"/>
      <c r="AX27" s="41"/>
      <c r="AY27" s="41"/>
      <c r="AZ27" s="41"/>
      <c r="BA27" s="41">
        <v>3</v>
      </c>
      <c r="BB27" s="42">
        <v>44535</v>
      </c>
      <c r="BC27" s="43" t="s">
        <v>93</v>
      </c>
      <c r="BD27" s="56" t="s">
        <v>82</v>
      </c>
      <c r="BE27" s="57" t="s">
        <v>179</v>
      </c>
      <c r="BF27" s="56" t="s">
        <v>149</v>
      </c>
      <c r="BG27" s="56" t="s">
        <v>182</v>
      </c>
      <c r="BH27" s="56" t="s">
        <v>147</v>
      </c>
      <c r="BI27" s="56"/>
      <c r="BJ27" s="58" t="s">
        <v>147</v>
      </c>
      <c r="BK27" s="58" t="s">
        <v>147</v>
      </c>
      <c r="BL27" s="58"/>
      <c r="BM27" s="58" t="s">
        <v>147</v>
      </c>
      <c r="BN27" s="58"/>
      <c r="BO27" s="56" t="s">
        <v>147</v>
      </c>
      <c r="BP27" s="58" t="s">
        <v>147</v>
      </c>
      <c r="BQ27" s="58" t="s">
        <v>147</v>
      </c>
      <c r="BR27" s="58" t="s">
        <v>147</v>
      </c>
      <c r="BS27" s="58" t="s">
        <v>147</v>
      </c>
      <c r="BT27" s="58" t="s">
        <v>147</v>
      </c>
      <c r="BU27" s="58" t="s">
        <v>147</v>
      </c>
      <c r="BV27" s="58" t="s">
        <v>147</v>
      </c>
      <c r="BW27" s="58" t="s">
        <v>147</v>
      </c>
      <c r="BX27" s="58" t="s">
        <v>147</v>
      </c>
      <c r="BY27" s="58">
        <v>2.5</v>
      </c>
    </row>
    <row r="28" spans="1:77" ht="15" x14ac:dyDescent="0.25">
      <c r="A28" s="47" t="s">
        <v>352</v>
      </c>
      <c r="B28" s="47">
        <v>127217</v>
      </c>
      <c r="C28" s="47" t="s">
        <v>338</v>
      </c>
      <c r="D28" s="47" t="s">
        <v>42</v>
      </c>
      <c r="E28" s="47" t="s">
        <v>329</v>
      </c>
      <c r="F28" s="47" t="s">
        <v>201</v>
      </c>
      <c r="G28" s="48">
        <v>24</v>
      </c>
      <c r="H28" s="48">
        <v>31</v>
      </c>
      <c r="I28" s="48">
        <v>0</v>
      </c>
      <c r="J28" s="48">
        <v>0</v>
      </c>
      <c r="K28" s="48">
        <v>0</v>
      </c>
      <c r="L28" s="48">
        <v>30.041800000000002</v>
      </c>
      <c r="M28" s="49">
        <v>0</v>
      </c>
      <c r="N28" s="50" t="s">
        <v>151</v>
      </c>
      <c r="O28" s="51"/>
      <c r="P28" s="52"/>
      <c r="Q28" s="52"/>
      <c r="R28" s="51"/>
      <c r="S28" s="53"/>
      <c r="T28" s="49">
        <v>0</v>
      </c>
      <c r="U28" s="50"/>
      <c r="V28" s="51"/>
      <c r="W28" s="51">
        <v>0</v>
      </c>
      <c r="X28" s="54">
        <v>0</v>
      </c>
      <c r="Y28" s="54" t="s">
        <v>93</v>
      </c>
      <c r="Z28" s="54" t="s">
        <v>93</v>
      </c>
      <c r="AA28" s="54" t="s">
        <v>93</v>
      </c>
      <c r="AB28" s="54" t="s">
        <v>93</v>
      </c>
      <c r="AC28" s="54" t="s">
        <v>93</v>
      </c>
      <c r="AD28" s="54" t="s">
        <v>93</v>
      </c>
      <c r="AE28" s="55">
        <v>0.9690903225806452</v>
      </c>
      <c r="AF28" s="51">
        <v>-7</v>
      </c>
      <c r="AG28" s="41" t="s">
        <v>11</v>
      </c>
      <c r="AH28" s="41">
        <v>3</v>
      </c>
      <c r="AI28" s="41">
        <v>0</v>
      </c>
      <c r="AJ28" s="41">
        <v>0</v>
      </c>
      <c r="AK28" s="41" t="s">
        <v>93</v>
      </c>
      <c r="AL28" s="41">
        <v>0</v>
      </c>
      <c r="AM28" s="41">
        <v>0</v>
      </c>
      <c r="AN28" s="41" t="s">
        <v>93</v>
      </c>
      <c r="AO28" s="41">
        <v>0</v>
      </c>
      <c r="AP28" s="41" t="s">
        <v>93</v>
      </c>
      <c r="AQ28" s="41">
        <v>0</v>
      </c>
      <c r="AR28" s="41">
        <v>0</v>
      </c>
      <c r="AS28" s="41">
        <v>0</v>
      </c>
      <c r="AT28" s="41">
        <v>0</v>
      </c>
      <c r="AU28" s="41">
        <v>0</v>
      </c>
      <c r="AV28" s="41">
        <v>0</v>
      </c>
      <c r="AW28" s="41"/>
      <c r="AX28" s="41"/>
      <c r="AY28" s="41"/>
      <c r="AZ28" s="41"/>
      <c r="BA28" s="41">
        <v>3</v>
      </c>
      <c r="BB28" s="42">
        <v>44535</v>
      </c>
      <c r="BC28" s="43" t="s">
        <v>93</v>
      </c>
      <c r="BD28" s="56" t="s">
        <v>183</v>
      </c>
      <c r="BE28" s="57" t="s">
        <v>179</v>
      </c>
      <c r="BF28" s="56" t="s">
        <v>147</v>
      </c>
      <c r="BG28" s="56" t="s">
        <v>184</v>
      </c>
      <c r="BH28" s="56" t="s">
        <v>147</v>
      </c>
      <c r="BI28" s="56"/>
      <c r="BJ28" s="58" t="s">
        <v>147</v>
      </c>
      <c r="BK28" s="58" t="s">
        <v>147</v>
      </c>
      <c r="BL28" s="58"/>
      <c r="BM28" s="58" t="s">
        <v>147</v>
      </c>
      <c r="BN28" s="58"/>
      <c r="BO28" s="56" t="s">
        <v>147</v>
      </c>
      <c r="BP28" s="58" t="s">
        <v>147</v>
      </c>
      <c r="BQ28" s="58" t="s">
        <v>147</v>
      </c>
      <c r="BR28" s="58" t="s">
        <v>147</v>
      </c>
      <c r="BS28" s="58" t="s">
        <v>147</v>
      </c>
      <c r="BT28" s="58" t="s">
        <v>147</v>
      </c>
      <c r="BU28" s="58" t="s">
        <v>147</v>
      </c>
      <c r="BV28" s="58" t="s">
        <v>147</v>
      </c>
      <c r="BW28" s="58" t="s">
        <v>147</v>
      </c>
      <c r="BX28" s="58" t="s">
        <v>147</v>
      </c>
      <c r="BY28" s="58">
        <v>0.5</v>
      </c>
    </row>
    <row r="29" spans="1:77" ht="15" x14ac:dyDescent="0.25">
      <c r="A29" s="47" t="s">
        <v>353</v>
      </c>
      <c r="B29" s="47">
        <v>254255</v>
      </c>
      <c r="C29" s="47" t="s">
        <v>338</v>
      </c>
      <c r="D29" s="47" t="s">
        <v>42</v>
      </c>
      <c r="E29" s="47" t="s">
        <v>329</v>
      </c>
      <c r="F29" s="47" t="s">
        <v>201</v>
      </c>
      <c r="G29" s="48">
        <v>24</v>
      </c>
      <c r="H29" s="48">
        <v>27.75</v>
      </c>
      <c r="I29" s="48">
        <v>0</v>
      </c>
      <c r="J29" s="48">
        <v>0</v>
      </c>
      <c r="K29" s="48">
        <v>0</v>
      </c>
      <c r="L29" s="48">
        <v>26.896225000000001</v>
      </c>
      <c r="M29" s="49">
        <v>0</v>
      </c>
      <c r="N29" s="50" t="s">
        <v>151</v>
      </c>
      <c r="O29" s="51"/>
      <c r="P29" s="52"/>
      <c r="Q29" s="52"/>
      <c r="R29" s="51"/>
      <c r="S29" s="53"/>
      <c r="T29" s="49">
        <v>0</v>
      </c>
      <c r="U29" s="50"/>
      <c r="V29" s="51"/>
      <c r="W29" s="51">
        <v>0</v>
      </c>
      <c r="X29" s="54">
        <v>0</v>
      </c>
      <c r="Y29" s="54" t="s">
        <v>93</v>
      </c>
      <c r="Z29" s="54" t="s">
        <v>93</v>
      </c>
      <c r="AA29" s="54" t="s">
        <v>93</v>
      </c>
      <c r="AB29" s="54" t="s">
        <v>93</v>
      </c>
      <c r="AC29" s="54" t="s">
        <v>93</v>
      </c>
      <c r="AD29" s="54" t="s">
        <v>93</v>
      </c>
      <c r="AE29" s="55">
        <v>0.96923333333333339</v>
      </c>
      <c r="AF29" s="51">
        <v>-3.75</v>
      </c>
      <c r="AG29" s="41" t="s">
        <v>11</v>
      </c>
      <c r="AH29" s="41">
        <v>3</v>
      </c>
      <c r="AI29" s="41">
        <v>0</v>
      </c>
      <c r="AJ29" s="41">
        <v>0</v>
      </c>
      <c r="AK29" s="41" t="s">
        <v>93</v>
      </c>
      <c r="AL29" s="41">
        <v>0</v>
      </c>
      <c r="AM29" s="41">
        <v>0</v>
      </c>
      <c r="AN29" s="41" t="s">
        <v>93</v>
      </c>
      <c r="AO29" s="41">
        <v>0</v>
      </c>
      <c r="AP29" s="41" t="s">
        <v>93</v>
      </c>
      <c r="AQ29" s="41">
        <v>0</v>
      </c>
      <c r="AR29" s="41">
        <v>0</v>
      </c>
      <c r="AS29" s="41">
        <v>0</v>
      </c>
      <c r="AT29" s="41">
        <v>0</v>
      </c>
      <c r="AU29" s="41">
        <v>0</v>
      </c>
      <c r="AV29" s="41">
        <v>0</v>
      </c>
      <c r="AW29" s="41"/>
      <c r="AX29" s="41"/>
      <c r="AY29" s="41"/>
      <c r="AZ29" s="41"/>
      <c r="BA29" s="41">
        <v>3</v>
      </c>
      <c r="BB29" s="42">
        <v>44535</v>
      </c>
      <c r="BC29" s="43" t="s">
        <v>93</v>
      </c>
      <c r="BD29" s="56" t="s">
        <v>202</v>
      </c>
      <c r="BE29" s="57" t="s">
        <v>153</v>
      </c>
      <c r="BF29" s="56" t="s">
        <v>150</v>
      </c>
      <c r="BG29" s="56" t="s">
        <v>184</v>
      </c>
      <c r="BH29" s="56" t="s">
        <v>147</v>
      </c>
      <c r="BI29" s="56"/>
      <c r="BJ29" s="58" t="s">
        <v>147</v>
      </c>
      <c r="BK29" s="58" t="s">
        <v>147</v>
      </c>
      <c r="BL29" s="58"/>
      <c r="BM29" s="58" t="s">
        <v>147</v>
      </c>
      <c r="BN29" s="58"/>
      <c r="BO29" s="56" t="s">
        <v>147</v>
      </c>
      <c r="BP29" s="58" t="s">
        <v>147</v>
      </c>
      <c r="BQ29" s="58" t="s">
        <v>147</v>
      </c>
      <c r="BR29" s="58" t="s">
        <v>147</v>
      </c>
      <c r="BS29" s="58" t="s">
        <v>147</v>
      </c>
      <c r="BT29" s="58" t="s">
        <v>147</v>
      </c>
      <c r="BU29" s="58" t="s">
        <v>147</v>
      </c>
      <c r="BV29" s="58" t="s">
        <v>147</v>
      </c>
      <c r="BW29" s="58" t="s">
        <v>147</v>
      </c>
      <c r="BX29" s="58" t="s">
        <v>147</v>
      </c>
      <c r="BY29" s="58">
        <v>2.5</v>
      </c>
    </row>
    <row r="30" spans="1:77" ht="15" x14ac:dyDescent="0.25">
      <c r="A30" s="47" t="s">
        <v>354</v>
      </c>
      <c r="B30" s="47">
        <v>233125</v>
      </c>
      <c r="C30" s="47" t="s">
        <v>338</v>
      </c>
      <c r="D30" s="47" t="s">
        <v>42</v>
      </c>
      <c r="E30" s="47" t="s">
        <v>329</v>
      </c>
      <c r="F30" s="47" t="s">
        <v>201</v>
      </c>
      <c r="G30" s="48">
        <v>24</v>
      </c>
      <c r="H30" s="48">
        <v>26</v>
      </c>
      <c r="I30" s="48">
        <v>0</v>
      </c>
      <c r="J30" s="48">
        <v>0</v>
      </c>
      <c r="K30" s="48">
        <v>0</v>
      </c>
      <c r="L30" s="48">
        <v>25.330199999999998</v>
      </c>
      <c r="M30" s="49">
        <v>0</v>
      </c>
      <c r="N30" s="50" t="s">
        <v>151</v>
      </c>
      <c r="O30" s="51"/>
      <c r="P30" s="52"/>
      <c r="Q30" s="52"/>
      <c r="R30" s="51"/>
      <c r="S30" s="53"/>
      <c r="T30" s="49">
        <v>0</v>
      </c>
      <c r="U30" s="50"/>
      <c r="V30" s="51"/>
      <c r="W30" s="51">
        <v>389.39726027397262</v>
      </c>
      <c r="X30" s="54">
        <v>0</v>
      </c>
      <c r="Y30" s="54" t="s">
        <v>93</v>
      </c>
      <c r="Z30" s="54" t="s">
        <v>93</v>
      </c>
      <c r="AA30" s="54" t="s">
        <v>93</v>
      </c>
      <c r="AB30" s="54" t="s">
        <v>93</v>
      </c>
      <c r="AC30" s="54" t="s">
        <v>93</v>
      </c>
      <c r="AD30" s="54" t="s">
        <v>93</v>
      </c>
      <c r="AE30" s="55">
        <v>0.9742384615384615</v>
      </c>
      <c r="AF30" s="51">
        <v>-2</v>
      </c>
      <c r="AG30" s="41" t="s">
        <v>11</v>
      </c>
      <c r="AH30" s="41">
        <v>3</v>
      </c>
      <c r="AI30" s="41">
        <v>0</v>
      </c>
      <c r="AJ30" s="41">
        <v>0</v>
      </c>
      <c r="AK30" s="41" t="s">
        <v>93</v>
      </c>
      <c r="AL30" s="41">
        <v>0</v>
      </c>
      <c r="AM30" s="41">
        <v>0</v>
      </c>
      <c r="AN30" s="41" t="s">
        <v>93</v>
      </c>
      <c r="AO30" s="41">
        <v>0</v>
      </c>
      <c r="AP30" s="41" t="s">
        <v>93</v>
      </c>
      <c r="AQ30" s="41">
        <v>0</v>
      </c>
      <c r="AR30" s="41">
        <v>0</v>
      </c>
      <c r="AS30" s="41">
        <v>0</v>
      </c>
      <c r="AT30" s="41">
        <v>0</v>
      </c>
      <c r="AU30" s="41">
        <v>0</v>
      </c>
      <c r="AV30" s="41">
        <v>0</v>
      </c>
      <c r="AW30" s="41"/>
      <c r="AX30" s="41"/>
      <c r="AY30" s="41"/>
      <c r="AZ30" s="41"/>
      <c r="BA30" s="41">
        <v>3</v>
      </c>
      <c r="BB30" s="42">
        <v>44535</v>
      </c>
      <c r="BC30" s="43" t="s">
        <v>93</v>
      </c>
      <c r="BD30" s="56" t="s">
        <v>190</v>
      </c>
      <c r="BE30" s="57" t="s">
        <v>146</v>
      </c>
      <c r="BF30" s="56" t="s">
        <v>203</v>
      </c>
      <c r="BG30" s="56" t="s">
        <v>147</v>
      </c>
      <c r="BH30" s="56" t="s">
        <v>147</v>
      </c>
      <c r="BI30" s="56"/>
      <c r="BJ30" s="58" t="s">
        <v>147</v>
      </c>
      <c r="BK30" s="58" t="s">
        <v>147</v>
      </c>
      <c r="BL30" s="58"/>
      <c r="BM30" s="58" t="s">
        <v>147</v>
      </c>
      <c r="BN30" s="58"/>
      <c r="BO30" s="56" t="s">
        <v>203</v>
      </c>
      <c r="BP30" s="58" t="s">
        <v>147</v>
      </c>
      <c r="BQ30" s="58" t="s">
        <v>147</v>
      </c>
      <c r="BR30" s="58" t="s">
        <v>147</v>
      </c>
      <c r="BS30" s="58" t="s">
        <v>147</v>
      </c>
      <c r="BT30" s="58" t="s">
        <v>147</v>
      </c>
      <c r="BU30" s="58" t="s">
        <v>147</v>
      </c>
      <c r="BV30" s="58" t="s">
        <v>147</v>
      </c>
      <c r="BW30" s="58" t="s">
        <v>147</v>
      </c>
      <c r="BX30" s="58" t="s">
        <v>147</v>
      </c>
      <c r="BY30" s="58">
        <v>2.5</v>
      </c>
    </row>
    <row r="31" spans="1:77" ht="15" x14ac:dyDescent="0.25">
      <c r="A31" s="47" t="s">
        <v>355</v>
      </c>
      <c r="B31" s="47">
        <v>254374</v>
      </c>
      <c r="C31" s="47" t="s">
        <v>338</v>
      </c>
      <c r="D31" s="47" t="s">
        <v>42</v>
      </c>
      <c r="E31" s="47" t="s">
        <v>329</v>
      </c>
      <c r="F31" s="47" t="s">
        <v>201</v>
      </c>
      <c r="G31" s="48">
        <v>24</v>
      </c>
      <c r="H31" s="48">
        <v>26.25</v>
      </c>
      <c r="I31" s="48">
        <v>0</v>
      </c>
      <c r="J31" s="48">
        <v>0</v>
      </c>
      <c r="K31" s="48">
        <v>0</v>
      </c>
      <c r="L31" s="48">
        <v>23.197775</v>
      </c>
      <c r="M31" s="49">
        <v>0</v>
      </c>
      <c r="N31" s="50" t="s">
        <v>151</v>
      </c>
      <c r="O31" s="51"/>
      <c r="P31" s="52"/>
      <c r="Q31" s="52"/>
      <c r="R31" s="51"/>
      <c r="S31" s="53"/>
      <c r="T31" s="49">
        <v>0</v>
      </c>
      <c r="U31" s="50"/>
      <c r="V31" s="51"/>
      <c r="W31" s="51">
        <v>158.77777777777777</v>
      </c>
      <c r="X31" s="54">
        <v>0</v>
      </c>
      <c r="Y31" s="54" t="s">
        <v>93</v>
      </c>
      <c r="Z31" s="54" t="s">
        <v>93</v>
      </c>
      <c r="AA31" s="54" t="s">
        <v>93</v>
      </c>
      <c r="AB31" s="54" t="s">
        <v>93</v>
      </c>
      <c r="AC31" s="54" t="s">
        <v>93</v>
      </c>
      <c r="AD31" s="54" t="s">
        <v>93</v>
      </c>
      <c r="AE31" s="55">
        <v>0.8837247619047619</v>
      </c>
      <c r="AF31" s="51">
        <v>-2.25</v>
      </c>
      <c r="AG31" s="41" t="s">
        <v>11</v>
      </c>
      <c r="AH31" s="41">
        <v>3</v>
      </c>
      <c r="AI31" s="41">
        <v>0</v>
      </c>
      <c r="AJ31" s="41">
        <v>0</v>
      </c>
      <c r="AK31" s="41" t="s">
        <v>93</v>
      </c>
      <c r="AL31" s="41">
        <v>0</v>
      </c>
      <c r="AM31" s="41">
        <v>0</v>
      </c>
      <c r="AN31" s="41" t="s">
        <v>93</v>
      </c>
      <c r="AO31" s="41">
        <v>0</v>
      </c>
      <c r="AP31" s="41" t="s">
        <v>93</v>
      </c>
      <c r="AQ31" s="41">
        <v>0</v>
      </c>
      <c r="AR31" s="41">
        <v>0</v>
      </c>
      <c r="AS31" s="41">
        <v>0</v>
      </c>
      <c r="AT31" s="41">
        <v>0</v>
      </c>
      <c r="AU31" s="41">
        <v>0</v>
      </c>
      <c r="AV31" s="41">
        <v>0</v>
      </c>
      <c r="AW31" s="41"/>
      <c r="AX31" s="41"/>
      <c r="AY31" s="41"/>
      <c r="AZ31" s="41"/>
      <c r="BA31" s="41">
        <v>3</v>
      </c>
      <c r="BB31" s="42">
        <v>44535</v>
      </c>
      <c r="BC31" s="43" t="s">
        <v>93</v>
      </c>
      <c r="BD31" s="56" t="s">
        <v>204</v>
      </c>
      <c r="BE31" s="57" t="s">
        <v>205</v>
      </c>
      <c r="BF31" s="56" t="s">
        <v>147</v>
      </c>
      <c r="BG31" s="56" t="s">
        <v>147</v>
      </c>
      <c r="BH31" s="56" t="s">
        <v>147</v>
      </c>
      <c r="BI31" s="56"/>
      <c r="BJ31" s="58" t="s">
        <v>147</v>
      </c>
      <c r="BK31" s="58" t="s">
        <v>147</v>
      </c>
      <c r="BL31" s="58"/>
      <c r="BM31" s="58" t="s">
        <v>147</v>
      </c>
      <c r="BN31" s="58"/>
      <c r="BO31" s="56" t="s">
        <v>150</v>
      </c>
      <c r="BP31" s="58" t="s">
        <v>147</v>
      </c>
      <c r="BQ31" s="58" t="s">
        <v>147</v>
      </c>
      <c r="BR31" s="58" t="s">
        <v>147</v>
      </c>
      <c r="BS31" s="58" t="s">
        <v>147</v>
      </c>
      <c r="BT31" s="58" t="s">
        <v>147</v>
      </c>
      <c r="BU31" s="58" t="s">
        <v>147</v>
      </c>
      <c r="BV31" s="58" t="s">
        <v>147</v>
      </c>
      <c r="BW31" s="58" t="s">
        <v>147</v>
      </c>
      <c r="BX31" s="58" t="s">
        <v>147</v>
      </c>
      <c r="BY31" s="58">
        <v>2</v>
      </c>
    </row>
    <row r="32" spans="1:77" ht="15" x14ac:dyDescent="0.25">
      <c r="A32" s="47" t="s">
        <v>357</v>
      </c>
      <c r="B32" s="47">
        <v>186826</v>
      </c>
      <c r="C32" s="47" t="s">
        <v>338</v>
      </c>
      <c r="D32" s="47" t="s">
        <v>42</v>
      </c>
      <c r="E32" s="47" t="s">
        <v>329</v>
      </c>
      <c r="F32" s="47" t="s">
        <v>201</v>
      </c>
      <c r="G32" s="48">
        <v>24</v>
      </c>
      <c r="H32" s="48">
        <v>36.25</v>
      </c>
      <c r="I32" s="48">
        <v>0</v>
      </c>
      <c r="J32" s="48">
        <v>0</v>
      </c>
      <c r="K32" s="48">
        <v>0</v>
      </c>
      <c r="L32" s="48">
        <v>35.071550000000002</v>
      </c>
      <c r="M32" s="49">
        <v>0</v>
      </c>
      <c r="N32" s="50" t="s">
        <v>151</v>
      </c>
      <c r="O32" s="51"/>
      <c r="P32" s="52"/>
      <c r="Q32" s="52"/>
      <c r="R32" s="51"/>
      <c r="S32" s="53"/>
      <c r="T32" s="49">
        <v>0</v>
      </c>
      <c r="U32" s="50"/>
      <c r="V32" s="51"/>
      <c r="W32" s="51">
        <v>0</v>
      </c>
      <c r="X32" s="54">
        <v>0</v>
      </c>
      <c r="Y32" s="54" t="s">
        <v>93</v>
      </c>
      <c r="Z32" s="54" t="s">
        <v>93</v>
      </c>
      <c r="AA32" s="54" t="s">
        <v>93</v>
      </c>
      <c r="AB32" s="54" t="s">
        <v>93</v>
      </c>
      <c r="AC32" s="54" t="s">
        <v>93</v>
      </c>
      <c r="AD32" s="54" t="s">
        <v>93</v>
      </c>
      <c r="AE32" s="55">
        <v>0.96749103448275864</v>
      </c>
      <c r="AF32" s="51">
        <v>-12.25</v>
      </c>
      <c r="AG32" s="41" t="s">
        <v>11</v>
      </c>
      <c r="AH32" s="41">
        <v>3</v>
      </c>
      <c r="AI32" s="41">
        <v>0</v>
      </c>
      <c r="AJ32" s="41">
        <v>0</v>
      </c>
      <c r="AK32" s="41" t="s">
        <v>93</v>
      </c>
      <c r="AL32" s="41">
        <v>0</v>
      </c>
      <c r="AM32" s="41">
        <v>0</v>
      </c>
      <c r="AN32" s="41" t="s">
        <v>93</v>
      </c>
      <c r="AO32" s="41">
        <v>0</v>
      </c>
      <c r="AP32" s="41" t="s">
        <v>93</v>
      </c>
      <c r="AQ32" s="41">
        <v>0</v>
      </c>
      <c r="AR32" s="41">
        <v>0</v>
      </c>
      <c r="AS32" s="41">
        <v>0</v>
      </c>
      <c r="AT32" s="41">
        <v>0</v>
      </c>
      <c r="AU32" s="41">
        <v>0</v>
      </c>
      <c r="AV32" s="41">
        <v>0</v>
      </c>
      <c r="AW32" s="41"/>
      <c r="AX32" s="41"/>
      <c r="AY32" s="41"/>
      <c r="AZ32" s="41"/>
      <c r="BA32" s="41">
        <v>3</v>
      </c>
      <c r="BB32" s="42">
        <v>44535</v>
      </c>
      <c r="BC32" s="43" t="s">
        <v>93</v>
      </c>
      <c r="BD32" s="56" t="s">
        <v>356</v>
      </c>
      <c r="BE32" s="57" t="s">
        <v>345</v>
      </c>
      <c r="BF32" s="56" t="s">
        <v>161</v>
      </c>
      <c r="BG32" s="56" t="s">
        <v>147</v>
      </c>
      <c r="BH32" s="56" t="s">
        <v>147</v>
      </c>
      <c r="BI32" s="56"/>
      <c r="BJ32" s="58" t="s">
        <v>147</v>
      </c>
      <c r="BK32" s="58" t="s">
        <v>147</v>
      </c>
      <c r="BL32" s="58"/>
      <c r="BM32" s="58" t="s">
        <v>147</v>
      </c>
      <c r="BN32" s="58"/>
      <c r="BO32" s="56" t="s">
        <v>147</v>
      </c>
      <c r="BP32" s="58" t="s">
        <v>147</v>
      </c>
      <c r="BQ32" s="58" t="s">
        <v>147</v>
      </c>
      <c r="BR32" s="58" t="s">
        <v>147</v>
      </c>
      <c r="BS32" s="58" t="s">
        <v>147</v>
      </c>
      <c r="BT32" s="58" t="s">
        <v>147</v>
      </c>
      <c r="BU32" s="58" t="s">
        <v>147</v>
      </c>
      <c r="BV32" s="58" t="s">
        <v>147</v>
      </c>
      <c r="BW32" s="58" t="s">
        <v>147</v>
      </c>
      <c r="BX32" s="58" t="s">
        <v>147</v>
      </c>
      <c r="BY32" s="58">
        <v>2.5</v>
      </c>
    </row>
    <row r="33" spans="1:77" ht="15" x14ac:dyDescent="0.25">
      <c r="A33" s="47" t="s">
        <v>333</v>
      </c>
      <c r="B33" s="47">
        <v>250639</v>
      </c>
      <c r="C33" s="47" t="s">
        <v>338</v>
      </c>
      <c r="D33" s="47" t="s">
        <v>42</v>
      </c>
      <c r="E33" s="47" t="s">
        <v>329</v>
      </c>
      <c r="F33" s="47" t="s">
        <v>201</v>
      </c>
      <c r="G33" s="48">
        <v>24</v>
      </c>
      <c r="H33" s="48">
        <v>33.75</v>
      </c>
      <c r="I33" s="48">
        <v>0</v>
      </c>
      <c r="J33" s="48">
        <v>0</v>
      </c>
      <c r="K33" s="48">
        <v>0</v>
      </c>
      <c r="L33" s="48">
        <v>0</v>
      </c>
      <c r="M33" s="49">
        <v>0</v>
      </c>
      <c r="N33" s="50" t="s">
        <v>151</v>
      </c>
      <c r="O33" s="51"/>
      <c r="P33" s="52"/>
      <c r="Q33" s="52"/>
      <c r="R33" s="51"/>
      <c r="S33" s="53"/>
      <c r="T33" s="49">
        <v>0</v>
      </c>
      <c r="U33" s="50"/>
      <c r="V33" s="51"/>
      <c r="W33" s="51">
        <v>35.848484848484851</v>
      </c>
      <c r="X33" s="54">
        <v>0</v>
      </c>
      <c r="Y33" s="54" t="s">
        <v>93</v>
      </c>
      <c r="Z33" s="54" t="s">
        <v>93</v>
      </c>
      <c r="AA33" s="54" t="s">
        <v>93</v>
      </c>
      <c r="AB33" s="54" t="s">
        <v>93</v>
      </c>
      <c r="AC33" s="54" t="s">
        <v>93</v>
      </c>
      <c r="AD33" s="54" t="s">
        <v>93</v>
      </c>
      <c r="AE33" s="55">
        <v>0</v>
      </c>
      <c r="AF33" s="51">
        <v>-9.75</v>
      </c>
      <c r="AG33" s="41" t="s">
        <v>11</v>
      </c>
      <c r="AH33" s="41">
        <v>3</v>
      </c>
      <c r="AI33" s="41">
        <v>0</v>
      </c>
      <c r="AJ33" s="41">
        <v>0</v>
      </c>
      <c r="AK33" s="41" t="s">
        <v>93</v>
      </c>
      <c r="AL33" s="41">
        <v>0</v>
      </c>
      <c r="AM33" s="41">
        <v>0</v>
      </c>
      <c r="AN33" s="41" t="s">
        <v>93</v>
      </c>
      <c r="AO33" s="41">
        <v>0</v>
      </c>
      <c r="AP33" s="41" t="s">
        <v>93</v>
      </c>
      <c r="AQ33" s="41">
        <v>0</v>
      </c>
      <c r="AR33" s="41">
        <v>0</v>
      </c>
      <c r="AS33" s="41">
        <v>0</v>
      </c>
      <c r="AT33" s="41">
        <v>0</v>
      </c>
      <c r="AU33" s="41">
        <v>0</v>
      </c>
      <c r="AV33" s="41">
        <v>0</v>
      </c>
      <c r="AW33" s="41"/>
      <c r="AX33" s="41"/>
      <c r="AY33" s="41"/>
      <c r="AZ33" s="41"/>
      <c r="BA33" s="41">
        <v>3</v>
      </c>
      <c r="BB33" s="42">
        <v>44535</v>
      </c>
      <c r="BC33" s="43" t="s">
        <v>93</v>
      </c>
      <c r="BD33" s="56" t="s">
        <v>213</v>
      </c>
      <c r="BE33" s="57" t="s">
        <v>146</v>
      </c>
      <c r="BF33" s="56" t="s">
        <v>149</v>
      </c>
      <c r="BG33" s="56" t="s">
        <v>177</v>
      </c>
      <c r="BH33" s="56" t="s">
        <v>147</v>
      </c>
      <c r="BI33" s="56"/>
      <c r="BJ33" s="58" t="s">
        <v>147</v>
      </c>
      <c r="BK33" s="58" t="s">
        <v>147</v>
      </c>
      <c r="BL33" s="58"/>
      <c r="BM33" s="58" t="s">
        <v>147</v>
      </c>
      <c r="BN33" s="58"/>
      <c r="BO33" s="56" t="s">
        <v>147</v>
      </c>
      <c r="BP33" s="58" t="s">
        <v>147</v>
      </c>
      <c r="BQ33" s="58" t="s">
        <v>385</v>
      </c>
      <c r="BR33" s="58" t="s">
        <v>147</v>
      </c>
      <c r="BS33" s="58" t="s">
        <v>147</v>
      </c>
      <c r="BT33" s="58" t="s">
        <v>147</v>
      </c>
      <c r="BU33" s="58" t="s">
        <v>147</v>
      </c>
      <c r="BV33" s="58" t="s">
        <v>147</v>
      </c>
      <c r="BW33" s="58" t="s">
        <v>147</v>
      </c>
      <c r="BX33" s="58" t="s">
        <v>147</v>
      </c>
      <c r="BY33" s="58">
        <v>3</v>
      </c>
    </row>
    <row r="34" spans="1:77" ht="15" x14ac:dyDescent="0.25">
      <c r="A34" s="47" t="s">
        <v>358</v>
      </c>
      <c r="B34" s="47">
        <v>237920</v>
      </c>
      <c r="C34" s="47" t="s">
        <v>338</v>
      </c>
      <c r="D34" s="47" t="s">
        <v>42</v>
      </c>
      <c r="E34" s="47" t="s">
        <v>329</v>
      </c>
      <c r="F34" s="47" t="s">
        <v>201</v>
      </c>
      <c r="G34" s="48">
        <v>24</v>
      </c>
      <c r="H34" s="48">
        <v>26</v>
      </c>
      <c r="I34" s="48">
        <v>0</v>
      </c>
      <c r="J34" s="48">
        <v>0</v>
      </c>
      <c r="K34" s="48">
        <v>0</v>
      </c>
      <c r="L34" s="48">
        <v>20.944199999999999</v>
      </c>
      <c r="M34" s="49">
        <v>0</v>
      </c>
      <c r="N34" s="50" t="s">
        <v>151</v>
      </c>
      <c r="O34" s="51"/>
      <c r="P34" s="52"/>
      <c r="Q34" s="52"/>
      <c r="R34" s="51"/>
      <c r="S34" s="53"/>
      <c r="T34" s="49">
        <v>0</v>
      </c>
      <c r="U34" s="50"/>
      <c r="V34" s="51"/>
      <c r="W34" s="51">
        <v>50.542168674698786</v>
      </c>
      <c r="X34" s="54">
        <v>0</v>
      </c>
      <c r="Y34" s="54" t="s">
        <v>93</v>
      </c>
      <c r="Z34" s="54" t="s">
        <v>93</v>
      </c>
      <c r="AA34" s="54" t="s">
        <v>93</v>
      </c>
      <c r="AB34" s="54" t="s">
        <v>93</v>
      </c>
      <c r="AC34" s="54" t="s">
        <v>93</v>
      </c>
      <c r="AD34" s="54" t="s">
        <v>93</v>
      </c>
      <c r="AE34" s="55">
        <v>0.8055461538461538</v>
      </c>
      <c r="AF34" s="51">
        <v>-2</v>
      </c>
      <c r="AG34" s="41" t="s">
        <v>11</v>
      </c>
      <c r="AH34" s="41">
        <v>3</v>
      </c>
      <c r="AI34" s="41">
        <v>0</v>
      </c>
      <c r="AJ34" s="41">
        <v>0</v>
      </c>
      <c r="AK34" s="41" t="s">
        <v>93</v>
      </c>
      <c r="AL34" s="41">
        <v>0</v>
      </c>
      <c r="AM34" s="41">
        <v>0</v>
      </c>
      <c r="AN34" s="41" t="s">
        <v>93</v>
      </c>
      <c r="AO34" s="41">
        <v>0</v>
      </c>
      <c r="AP34" s="41" t="s">
        <v>93</v>
      </c>
      <c r="AQ34" s="41">
        <v>0</v>
      </c>
      <c r="AR34" s="41">
        <v>0</v>
      </c>
      <c r="AS34" s="41">
        <v>0</v>
      </c>
      <c r="AT34" s="41">
        <v>0</v>
      </c>
      <c r="AU34" s="41">
        <v>0</v>
      </c>
      <c r="AV34" s="41">
        <v>0</v>
      </c>
      <c r="AW34" s="41"/>
      <c r="AX34" s="41"/>
      <c r="AY34" s="41"/>
      <c r="AZ34" s="41"/>
      <c r="BA34" s="41">
        <v>3</v>
      </c>
      <c r="BB34" s="42">
        <v>44535</v>
      </c>
      <c r="BC34" s="43" t="s">
        <v>93</v>
      </c>
      <c r="BD34" s="56" t="s">
        <v>373</v>
      </c>
      <c r="BE34" s="57" t="s">
        <v>146</v>
      </c>
      <c r="BF34" s="56" t="s">
        <v>147</v>
      </c>
      <c r="BG34" s="56" t="s">
        <v>147</v>
      </c>
      <c r="BH34" s="56" t="s">
        <v>147</v>
      </c>
      <c r="BI34" s="56"/>
      <c r="BJ34" s="58" t="s">
        <v>147</v>
      </c>
      <c r="BK34" s="58" t="s">
        <v>147</v>
      </c>
      <c r="BL34" s="58"/>
      <c r="BM34" s="58" t="s">
        <v>147</v>
      </c>
      <c r="BN34" s="58"/>
      <c r="BO34" s="56" t="s">
        <v>374</v>
      </c>
      <c r="BP34" s="58" t="s">
        <v>147</v>
      </c>
      <c r="BQ34" s="58" t="s">
        <v>147</v>
      </c>
      <c r="BR34" s="58" t="s">
        <v>147</v>
      </c>
      <c r="BS34" s="58" t="s">
        <v>147</v>
      </c>
      <c r="BT34" s="58" t="s">
        <v>147</v>
      </c>
      <c r="BU34" s="58" t="s">
        <v>147</v>
      </c>
      <c r="BV34" s="58" t="s">
        <v>147</v>
      </c>
      <c r="BW34" s="58" t="s">
        <v>147</v>
      </c>
      <c r="BX34" s="58" t="s">
        <v>147</v>
      </c>
      <c r="BY34" s="58">
        <v>1</v>
      </c>
    </row>
    <row r="35" spans="1:77" ht="15" x14ac:dyDescent="0.25">
      <c r="A35" s="47" t="s">
        <v>359</v>
      </c>
      <c r="B35" s="47">
        <v>254026</v>
      </c>
      <c r="C35" s="47" t="s">
        <v>338</v>
      </c>
      <c r="D35" s="47" t="s">
        <v>42</v>
      </c>
      <c r="E35" s="47" t="s">
        <v>329</v>
      </c>
      <c r="F35" s="47" t="s">
        <v>201</v>
      </c>
      <c r="G35" s="48">
        <v>24</v>
      </c>
      <c r="H35" s="48">
        <v>27.5</v>
      </c>
      <c r="I35" s="48">
        <v>0</v>
      </c>
      <c r="J35" s="48">
        <v>0</v>
      </c>
      <c r="K35" s="48">
        <v>0</v>
      </c>
      <c r="L35" s="48">
        <v>24.666800000000002</v>
      </c>
      <c r="M35" s="49">
        <v>0</v>
      </c>
      <c r="N35" s="50" t="s">
        <v>151</v>
      </c>
      <c r="O35" s="51"/>
      <c r="P35" s="52"/>
      <c r="Q35" s="52"/>
      <c r="R35" s="51"/>
      <c r="S35" s="53"/>
      <c r="T35" s="49">
        <v>0</v>
      </c>
      <c r="U35" s="50"/>
      <c r="V35" s="51"/>
      <c r="W35" s="51">
        <v>325.71929824561403</v>
      </c>
      <c r="X35" s="54">
        <v>0</v>
      </c>
      <c r="Y35" s="54" t="s">
        <v>93</v>
      </c>
      <c r="Z35" s="54" t="s">
        <v>93</v>
      </c>
      <c r="AA35" s="54" t="s">
        <v>93</v>
      </c>
      <c r="AB35" s="54" t="s">
        <v>93</v>
      </c>
      <c r="AC35" s="54" t="s">
        <v>93</v>
      </c>
      <c r="AD35" s="54" t="s">
        <v>93</v>
      </c>
      <c r="AE35" s="55">
        <v>0.89697454545454558</v>
      </c>
      <c r="AF35" s="51">
        <v>-3.5</v>
      </c>
      <c r="AG35" s="41" t="s">
        <v>11</v>
      </c>
      <c r="AH35" s="41">
        <v>3</v>
      </c>
      <c r="AI35" s="41">
        <v>0</v>
      </c>
      <c r="AJ35" s="41">
        <v>0</v>
      </c>
      <c r="AK35" s="41" t="s">
        <v>93</v>
      </c>
      <c r="AL35" s="41">
        <v>0</v>
      </c>
      <c r="AM35" s="41">
        <v>0</v>
      </c>
      <c r="AN35" s="41" t="s">
        <v>93</v>
      </c>
      <c r="AO35" s="41">
        <v>0</v>
      </c>
      <c r="AP35" s="41" t="s">
        <v>93</v>
      </c>
      <c r="AQ35" s="41">
        <v>0</v>
      </c>
      <c r="AR35" s="41">
        <v>0</v>
      </c>
      <c r="AS35" s="41">
        <v>0</v>
      </c>
      <c r="AT35" s="41">
        <v>0</v>
      </c>
      <c r="AU35" s="41">
        <v>0</v>
      </c>
      <c r="AV35" s="41">
        <v>0</v>
      </c>
      <c r="AW35" s="41"/>
      <c r="AX35" s="41"/>
      <c r="AY35" s="41"/>
      <c r="AZ35" s="41"/>
      <c r="BA35" s="41">
        <v>3</v>
      </c>
      <c r="BB35" s="42">
        <v>44535</v>
      </c>
      <c r="BC35" s="43" t="s">
        <v>93</v>
      </c>
      <c r="BD35" s="56" t="s">
        <v>379</v>
      </c>
      <c r="BE35" s="57" t="s">
        <v>146</v>
      </c>
      <c r="BF35" s="56" t="s">
        <v>149</v>
      </c>
      <c r="BG35" s="56" t="s">
        <v>147</v>
      </c>
      <c r="BH35" s="56" t="s">
        <v>147</v>
      </c>
      <c r="BI35" s="56"/>
      <c r="BJ35" s="58" t="s">
        <v>147</v>
      </c>
      <c r="BK35" s="58" t="s">
        <v>147</v>
      </c>
      <c r="BL35" s="58"/>
      <c r="BM35" s="58" t="s">
        <v>147</v>
      </c>
      <c r="BN35" s="58"/>
      <c r="BO35" s="56" t="s">
        <v>147</v>
      </c>
      <c r="BP35" s="58" t="s">
        <v>147</v>
      </c>
      <c r="BQ35" s="58" t="s">
        <v>147</v>
      </c>
      <c r="BR35" s="58" t="s">
        <v>147</v>
      </c>
      <c r="BS35" s="58" t="s">
        <v>147</v>
      </c>
      <c r="BT35" s="58" t="s">
        <v>147</v>
      </c>
      <c r="BU35" s="58" t="s">
        <v>147</v>
      </c>
      <c r="BV35" s="58" t="s">
        <v>147</v>
      </c>
      <c r="BW35" s="58" t="s">
        <v>147</v>
      </c>
      <c r="BX35" s="58" t="s">
        <v>147</v>
      </c>
      <c r="BY35" s="58">
        <v>1</v>
      </c>
    </row>
    <row r="36" spans="1:77" ht="15" x14ac:dyDescent="0.25">
      <c r="A36" s="47" t="s">
        <v>360</v>
      </c>
      <c r="B36" s="47">
        <v>173572</v>
      </c>
      <c r="C36" s="47" t="s">
        <v>338</v>
      </c>
      <c r="D36" s="47" t="s">
        <v>42</v>
      </c>
      <c r="E36" s="47" t="s">
        <v>329</v>
      </c>
      <c r="F36" s="47" t="s">
        <v>201</v>
      </c>
      <c r="G36" s="48">
        <v>24</v>
      </c>
      <c r="H36" s="48">
        <v>33</v>
      </c>
      <c r="I36" s="48">
        <v>0</v>
      </c>
      <c r="J36" s="48">
        <v>0</v>
      </c>
      <c r="K36" s="48">
        <v>0</v>
      </c>
      <c r="L36" s="48">
        <v>31.905724999999997</v>
      </c>
      <c r="M36" s="49">
        <v>0</v>
      </c>
      <c r="N36" s="50" t="s">
        <v>151</v>
      </c>
      <c r="O36" s="51"/>
      <c r="P36" s="52"/>
      <c r="Q36" s="52"/>
      <c r="R36" s="51"/>
      <c r="S36" s="53"/>
      <c r="T36" s="49">
        <v>0</v>
      </c>
      <c r="U36" s="50"/>
      <c r="V36" s="51"/>
      <c r="W36" s="51">
        <v>0</v>
      </c>
      <c r="X36" s="54">
        <v>0</v>
      </c>
      <c r="Y36" s="54" t="s">
        <v>93</v>
      </c>
      <c r="Z36" s="54" t="s">
        <v>93</v>
      </c>
      <c r="AA36" s="54" t="s">
        <v>93</v>
      </c>
      <c r="AB36" s="54" t="s">
        <v>93</v>
      </c>
      <c r="AC36" s="54" t="s">
        <v>93</v>
      </c>
      <c r="AD36" s="54" t="s">
        <v>93</v>
      </c>
      <c r="AE36" s="55">
        <v>0.96684015151515146</v>
      </c>
      <c r="AF36" s="51">
        <v>-9</v>
      </c>
      <c r="AG36" s="41" t="s">
        <v>11</v>
      </c>
      <c r="AH36" s="41">
        <v>3</v>
      </c>
      <c r="AI36" s="41">
        <v>0</v>
      </c>
      <c r="AJ36" s="41">
        <v>0</v>
      </c>
      <c r="AK36" s="41" t="s">
        <v>93</v>
      </c>
      <c r="AL36" s="41">
        <v>0</v>
      </c>
      <c r="AM36" s="41">
        <v>0</v>
      </c>
      <c r="AN36" s="41" t="s">
        <v>93</v>
      </c>
      <c r="AO36" s="41">
        <v>0</v>
      </c>
      <c r="AP36" s="41" t="s">
        <v>93</v>
      </c>
      <c r="AQ36" s="41">
        <v>0</v>
      </c>
      <c r="AR36" s="41">
        <v>0</v>
      </c>
      <c r="AS36" s="41">
        <v>0</v>
      </c>
      <c r="AT36" s="41">
        <v>0</v>
      </c>
      <c r="AU36" s="41">
        <v>0</v>
      </c>
      <c r="AV36" s="41">
        <v>0</v>
      </c>
      <c r="AW36" s="41"/>
      <c r="AX36" s="41"/>
      <c r="AY36" s="41"/>
      <c r="AZ36" s="41"/>
      <c r="BA36" s="41">
        <v>3</v>
      </c>
      <c r="BB36" s="42">
        <v>44535</v>
      </c>
      <c r="BC36" s="43" t="s">
        <v>93</v>
      </c>
      <c r="BD36" s="56" t="s">
        <v>386</v>
      </c>
      <c r="BE36" s="57" t="s">
        <v>153</v>
      </c>
      <c r="BF36" s="56" t="s">
        <v>171</v>
      </c>
      <c r="BG36" s="56" t="s">
        <v>147</v>
      </c>
      <c r="BH36" s="56" t="s">
        <v>147</v>
      </c>
      <c r="BI36" s="56"/>
      <c r="BJ36" s="58" t="s">
        <v>147</v>
      </c>
      <c r="BK36" s="58" t="s">
        <v>147</v>
      </c>
      <c r="BL36" s="58"/>
      <c r="BM36" s="58" t="s">
        <v>147</v>
      </c>
      <c r="BN36" s="58"/>
      <c r="BO36" s="56" t="s">
        <v>147</v>
      </c>
      <c r="BP36" s="58" t="s">
        <v>147</v>
      </c>
      <c r="BQ36" s="58" t="s">
        <v>147</v>
      </c>
      <c r="BR36" s="58" t="s">
        <v>387</v>
      </c>
      <c r="BS36" s="58" t="s">
        <v>388</v>
      </c>
      <c r="BT36" s="58" t="s">
        <v>147</v>
      </c>
      <c r="BU36" s="58" t="s">
        <v>147</v>
      </c>
      <c r="BV36" s="58" t="s">
        <v>147</v>
      </c>
      <c r="BW36" s="58" t="s">
        <v>147</v>
      </c>
      <c r="BX36" s="58" t="s">
        <v>147</v>
      </c>
      <c r="BY36" s="58">
        <v>2</v>
      </c>
    </row>
    <row r="37" spans="1:77" ht="15" x14ac:dyDescent="0.25">
      <c r="A37" s="47" t="s">
        <v>361</v>
      </c>
      <c r="B37" s="47">
        <v>86980</v>
      </c>
      <c r="C37" s="47" t="s">
        <v>338</v>
      </c>
      <c r="D37" s="47" t="s">
        <v>42</v>
      </c>
      <c r="E37" s="47" t="s">
        <v>329</v>
      </c>
      <c r="F37" s="47" t="s">
        <v>201</v>
      </c>
      <c r="G37" s="48">
        <v>24</v>
      </c>
      <c r="H37" s="48">
        <v>36.5</v>
      </c>
      <c r="I37" s="48">
        <v>0</v>
      </c>
      <c r="J37" s="48">
        <v>0</v>
      </c>
      <c r="K37" s="48">
        <v>0</v>
      </c>
      <c r="L37" s="48">
        <v>35.153199999999998</v>
      </c>
      <c r="M37" s="49">
        <v>0</v>
      </c>
      <c r="N37" s="50" t="s">
        <v>151</v>
      </c>
      <c r="O37" s="51"/>
      <c r="P37" s="52"/>
      <c r="Q37" s="52"/>
      <c r="R37" s="51"/>
      <c r="S37" s="53"/>
      <c r="T37" s="49">
        <v>0</v>
      </c>
      <c r="U37" s="50"/>
      <c r="V37" s="51"/>
      <c r="W37" s="51">
        <v>0</v>
      </c>
      <c r="X37" s="54">
        <v>0</v>
      </c>
      <c r="Y37" s="54" t="s">
        <v>93</v>
      </c>
      <c r="Z37" s="54" t="s">
        <v>93</v>
      </c>
      <c r="AA37" s="54" t="s">
        <v>93</v>
      </c>
      <c r="AB37" s="54" t="s">
        <v>93</v>
      </c>
      <c r="AC37" s="54" t="s">
        <v>93</v>
      </c>
      <c r="AD37" s="54" t="s">
        <v>93</v>
      </c>
      <c r="AE37" s="55">
        <v>0.96310136986301365</v>
      </c>
      <c r="AF37" s="51">
        <v>-12.5</v>
      </c>
      <c r="AG37" s="41" t="s">
        <v>11</v>
      </c>
      <c r="AH37" s="41">
        <v>3</v>
      </c>
      <c r="AI37" s="41">
        <v>0</v>
      </c>
      <c r="AJ37" s="41">
        <v>0</v>
      </c>
      <c r="AK37" s="41" t="s">
        <v>93</v>
      </c>
      <c r="AL37" s="41">
        <v>0</v>
      </c>
      <c r="AM37" s="41">
        <v>0</v>
      </c>
      <c r="AN37" s="41" t="s">
        <v>93</v>
      </c>
      <c r="AO37" s="41">
        <v>0</v>
      </c>
      <c r="AP37" s="41" t="s">
        <v>93</v>
      </c>
      <c r="AQ37" s="41">
        <v>0</v>
      </c>
      <c r="AR37" s="41">
        <v>0</v>
      </c>
      <c r="AS37" s="41">
        <v>0</v>
      </c>
      <c r="AT37" s="41">
        <v>0</v>
      </c>
      <c r="AU37" s="41">
        <v>0</v>
      </c>
      <c r="AV37" s="41">
        <v>0</v>
      </c>
      <c r="AW37" s="41"/>
      <c r="AX37" s="41"/>
      <c r="AY37" s="41"/>
      <c r="AZ37" s="41"/>
      <c r="BA37" s="41">
        <v>3</v>
      </c>
      <c r="BB37" s="42">
        <v>44535</v>
      </c>
      <c r="BC37" s="43" t="s">
        <v>93</v>
      </c>
      <c r="BD37" s="56" t="s">
        <v>389</v>
      </c>
      <c r="BE37" s="57" t="s">
        <v>153</v>
      </c>
      <c r="BF37" s="56" t="s">
        <v>171</v>
      </c>
      <c r="BG37" s="56" t="s">
        <v>147</v>
      </c>
      <c r="BH37" s="56" t="s">
        <v>147</v>
      </c>
      <c r="BI37" s="56"/>
      <c r="BJ37" s="58" t="s">
        <v>147</v>
      </c>
      <c r="BK37" s="58" t="s">
        <v>147</v>
      </c>
      <c r="BL37" s="58"/>
      <c r="BM37" s="58" t="s">
        <v>147</v>
      </c>
      <c r="BN37" s="58"/>
      <c r="BO37" s="56" t="s">
        <v>147</v>
      </c>
      <c r="BP37" s="58" t="s">
        <v>147</v>
      </c>
      <c r="BQ37" s="58" t="s">
        <v>147</v>
      </c>
      <c r="BR37" s="58" t="s">
        <v>390</v>
      </c>
      <c r="BS37" s="58" t="s">
        <v>388</v>
      </c>
      <c r="BT37" s="58" t="s">
        <v>147</v>
      </c>
      <c r="BU37" s="58" t="s">
        <v>147</v>
      </c>
      <c r="BV37" s="58" t="s">
        <v>147</v>
      </c>
      <c r="BW37" s="58" t="s">
        <v>147</v>
      </c>
      <c r="BX37" s="58" t="s">
        <v>147</v>
      </c>
      <c r="BY37" s="58">
        <v>3</v>
      </c>
    </row>
    <row r="38" spans="1:77" ht="15" x14ac:dyDescent="0.25">
      <c r="A38" s="47" t="s">
        <v>362</v>
      </c>
      <c r="B38" s="47">
        <v>248302</v>
      </c>
      <c r="C38" s="47" t="s">
        <v>338</v>
      </c>
      <c r="D38" s="47" t="s">
        <v>42</v>
      </c>
      <c r="E38" s="47" t="s">
        <v>329</v>
      </c>
      <c r="F38" s="47" t="s">
        <v>201</v>
      </c>
      <c r="G38" s="48">
        <v>24</v>
      </c>
      <c r="H38" s="48">
        <v>30.25</v>
      </c>
      <c r="I38" s="48">
        <v>0</v>
      </c>
      <c r="J38" s="48">
        <v>0</v>
      </c>
      <c r="K38" s="48">
        <v>0</v>
      </c>
      <c r="L38" s="48">
        <v>24.457174999999999</v>
      </c>
      <c r="M38" s="49">
        <v>0</v>
      </c>
      <c r="N38" s="50" t="s">
        <v>151</v>
      </c>
      <c r="O38" s="51"/>
      <c r="P38" s="52"/>
      <c r="Q38" s="52"/>
      <c r="R38" s="51"/>
      <c r="S38" s="53"/>
      <c r="T38" s="49">
        <v>0</v>
      </c>
      <c r="U38" s="50"/>
      <c r="V38" s="51"/>
      <c r="W38" s="51">
        <v>202.23214285714283</v>
      </c>
      <c r="X38" s="54">
        <v>0</v>
      </c>
      <c r="Y38" s="54" t="s">
        <v>93</v>
      </c>
      <c r="Z38" s="54" t="s">
        <v>93</v>
      </c>
      <c r="AA38" s="54" t="s">
        <v>93</v>
      </c>
      <c r="AB38" s="54" t="s">
        <v>93</v>
      </c>
      <c r="AC38" s="54" t="s">
        <v>93</v>
      </c>
      <c r="AD38" s="54" t="s">
        <v>93</v>
      </c>
      <c r="AE38" s="55">
        <v>0.80850165289256193</v>
      </c>
      <c r="AF38" s="51">
        <v>-6.25</v>
      </c>
      <c r="AG38" s="41" t="s">
        <v>11</v>
      </c>
      <c r="AH38" s="41">
        <v>3</v>
      </c>
      <c r="AI38" s="41">
        <v>0</v>
      </c>
      <c r="AJ38" s="41">
        <v>0</v>
      </c>
      <c r="AK38" s="41" t="s">
        <v>93</v>
      </c>
      <c r="AL38" s="41">
        <v>0</v>
      </c>
      <c r="AM38" s="41">
        <v>0</v>
      </c>
      <c r="AN38" s="41" t="s">
        <v>93</v>
      </c>
      <c r="AO38" s="41">
        <v>0</v>
      </c>
      <c r="AP38" s="41" t="s">
        <v>93</v>
      </c>
      <c r="AQ38" s="41">
        <v>0</v>
      </c>
      <c r="AR38" s="41">
        <v>0</v>
      </c>
      <c r="AS38" s="41">
        <v>0</v>
      </c>
      <c r="AT38" s="41">
        <v>0</v>
      </c>
      <c r="AU38" s="41">
        <v>0</v>
      </c>
      <c r="AV38" s="41">
        <v>0</v>
      </c>
      <c r="AW38" s="41"/>
      <c r="AX38" s="41"/>
      <c r="AY38" s="41"/>
      <c r="AZ38" s="41"/>
      <c r="BA38" s="41">
        <v>3</v>
      </c>
      <c r="BB38" s="42">
        <v>44535</v>
      </c>
      <c r="BC38" s="43" t="s">
        <v>93</v>
      </c>
      <c r="BD38" s="56" t="s">
        <v>391</v>
      </c>
      <c r="BE38" s="57" t="s">
        <v>153</v>
      </c>
      <c r="BF38" s="56" t="s">
        <v>171</v>
      </c>
      <c r="BG38" s="56" t="s">
        <v>147</v>
      </c>
      <c r="BH38" s="56" t="s">
        <v>147</v>
      </c>
      <c r="BI38" s="56"/>
      <c r="BJ38" s="58" t="s">
        <v>147</v>
      </c>
      <c r="BK38" s="58" t="s">
        <v>147</v>
      </c>
      <c r="BL38" s="58"/>
      <c r="BM38" s="58" t="s">
        <v>147</v>
      </c>
      <c r="BN38" s="58"/>
      <c r="BO38" s="56" t="s">
        <v>147</v>
      </c>
      <c r="BP38" s="58" t="s">
        <v>147</v>
      </c>
      <c r="BQ38" s="58" t="s">
        <v>147</v>
      </c>
      <c r="BR38" s="58" t="s">
        <v>392</v>
      </c>
      <c r="BS38" s="58" t="s">
        <v>388</v>
      </c>
      <c r="BT38" s="58" t="s">
        <v>147</v>
      </c>
      <c r="BU38" s="58" t="s">
        <v>147</v>
      </c>
      <c r="BV38" s="58" t="s">
        <v>147</v>
      </c>
      <c r="BW38" s="58" t="s">
        <v>147</v>
      </c>
      <c r="BX38" s="58" t="s">
        <v>147</v>
      </c>
      <c r="BY38" s="58">
        <v>2.5</v>
      </c>
    </row>
    <row r="39" spans="1:77" ht="15" x14ac:dyDescent="0.25">
      <c r="A39" s="47" t="s">
        <v>363</v>
      </c>
      <c r="B39" s="47">
        <v>251420</v>
      </c>
      <c r="C39" s="47" t="s">
        <v>338</v>
      </c>
      <c r="D39" s="47" t="s">
        <v>42</v>
      </c>
      <c r="E39" s="47" t="s">
        <v>329</v>
      </c>
      <c r="F39" s="47" t="s">
        <v>201</v>
      </c>
      <c r="G39" s="48">
        <v>24</v>
      </c>
      <c r="H39" s="48">
        <v>26.75</v>
      </c>
      <c r="I39" s="48">
        <v>0</v>
      </c>
      <c r="J39" s="48">
        <v>0</v>
      </c>
      <c r="K39" s="48">
        <v>0</v>
      </c>
      <c r="L39" s="48">
        <v>22.058150000000001</v>
      </c>
      <c r="M39" s="49">
        <v>0</v>
      </c>
      <c r="N39" s="50" t="s">
        <v>151</v>
      </c>
      <c r="O39" s="51"/>
      <c r="P39" s="52"/>
      <c r="Q39" s="52"/>
      <c r="R39" s="51"/>
      <c r="S39" s="53"/>
      <c r="T39" s="49">
        <v>0</v>
      </c>
      <c r="U39" s="50"/>
      <c r="V39" s="51"/>
      <c r="W39" s="51">
        <v>169.12727272727273</v>
      </c>
      <c r="X39" s="54">
        <v>0</v>
      </c>
      <c r="Y39" s="54" t="s">
        <v>93</v>
      </c>
      <c r="Z39" s="54" t="s">
        <v>93</v>
      </c>
      <c r="AA39" s="54" t="s">
        <v>93</v>
      </c>
      <c r="AB39" s="54" t="s">
        <v>93</v>
      </c>
      <c r="AC39" s="54" t="s">
        <v>93</v>
      </c>
      <c r="AD39" s="54" t="s">
        <v>93</v>
      </c>
      <c r="AE39" s="55">
        <v>0.82460373831775702</v>
      </c>
      <c r="AF39" s="51">
        <v>-2.75</v>
      </c>
      <c r="AG39" s="41" t="s">
        <v>11</v>
      </c>
      <c r="AH39" s="41">
        <v>3</v>
      </c>
      <c r="AI39" s="41">
        <v>0</v>
      </c>
      <c r="AJ39" s="41">
        <v>0</v>
      </c>
      <c r="AK39" s="41" t="s">
        <v>93</v>
      </c>
      <c r="AL39" s="41">
        <v>0</v>
      </c>
      <c r="AM39" s="41">
        <v>0</v>
      </c>
      <c r="AN39" s="41" t="s">
        <v>93</v>
      </c>
      <c r="AO39" s="41">
        <v>0</v>
      </c>
      <c r="AP39" s="41" t="s">
        <v>93</v>
      </c>
      <c r="AQ39" s="41">
        <v>0</v>
      </c>
      <c r="AR39" s="41">
        <v>0</v>
      </c>
      <c r="AS39" s="41">
        <v>0</v>
      </c>
      <c r="AT39" s="41">
        <v>0</v>
      </c>
      <c r="AU39" s="41">
        <v>0</v>
      </c>
      <c r="AV39" s="41">
        <v>0</v>
      </c>
      <c r="AW39" s="41"/>
      <c r="AX39" s="41"/>
      <c r="AY39" s="41"/>
      <c r="AZ39" s="41"/>
      <c r="BA39" s="41">
        <v>3</v>
      </c>
      <c r="BB39" s="42">
        <v>44535</v>
      </c>
      <c r="BC39" s="43" t="s">
        <v>93</v>
      </c>
      <c r="BD39" s="43">
        <v>32321</v>
      </c>
      <c r="BE39" s="43">
        <v>32321</v>
      </c>
      <c r="BF39" s="43">
        <v>32321</v>
      </c>
      <c r="BG39" s="43">
        <v>32321</v>
      </c>
      <c r="BH39" s="43">
        <v>32321</v>
      </c>
      <c r="BI39" s="43">
        <v>32321</v>
      </c>
      <c r="BJ39" s="43">
        <v>32321</v>
      </c>
      <c r="BK39" s="43">
        <v>32321</v>
      </c>
      <c r="BL39" s="43">
        <v>32321</v>
      </c>
      <c r="BM39" s="43">
        <v>32321</v>
      </c>
      <c r="BN39" s="43">
        <v>32321</v>
      </c>
      <c r="BO39" s="43">
        <v>32321</v>
      </c>
      <c r="BP39" s="43">
        <v>32321</v>
      </c>
      <c r="BQ39" s="43">
        <v>32321</v>
      </c>
      <c r="BR39" s="43">
        <v>32321</v>
      </c>
      <c r="BS39" s="43">
        <v>32321</v>
      </c>
      <c r="BT39" s="43">
        <v>32321</v>
      </c>
      <c r="BU39" s="43">
        <v>32321</v>
      </c>
      <c r="BV39" s="43">
        <v>32321</v>
      </c>
      <c r="BW39" s="43">
        <v>32321</v>
      </c>
      <c r="BX39" s="43">
        <v>32321</v>
      </c>
      <c r="BY39" s="43">
        <v>32321</v>
      </c>
    </row>
    <row r="40" spans="1:77" ht="15" x14ac:dyDescent="0.25">
      <c r="A40" s="47" t="s">
        <v>364</v>
      </c>
      <c r="B40" s="47">
        <v>218807</v>
      </c>
      <c r="C40" s="47" t="s">
        <v>338</v>
      </c>
      <c r="D40" s="47" t="s">
        <v>42</v>
      </c>
      <c r="E40" s="47" t="s">
        <v>329</v>
      </c>
      <c r="F40" s="47" t="s">
        <v>201</v>
      </c>
      <c r="G40" s="48">
        <v>24</v>
      </c>
      <c r="H40" s="48">
        <v>27.5</v>
      </c>
      <c r="I40" s="48">
        <v>0</v>
      </c>
      <c r="J40" s="48">
        <v>0</v>
      </c>
      <c r="K40" s="48">
        <v>0</v>
      </c>
      <c r="L40" s="48">
        <v>26.6342</v>
      </c>
      <c r="M40" s="49">
        <v>0</v>
      </c>
      <c r="N40" s="50" t="s">
        <v>151</v>
      </c>
      <c r="O40" s="51"/>
      <c r="P40" s="52"/>
      <c r="Q40" s="52"/>
      <c r="R40" s="51"/>
      <c r="S40" s="53"/>
      <c r="T40" s="49">
        <v>0</v>
      </c>
      <c r="U40" s="50"/>
      <c r="V40" s="51"/>
      <c r="W40" s="51">
        <v>0</v>
      </c>
      <c r="X40" s="54">
        <v>0</v>
      </c>
      <c r="Y40" s="54" t="s">
        <v>93</v>
      </c>
      <c r="Z40" s="54" t="s">
        <v>93</v>
      </c>
      <c r="AA40" s="54" t="s">
        <v>93</v>
      </c>
      <c r="AB40" s="54" t="s">
        <v>93</v>
      </c>
      <c r="AC40" s="54" t="s">
        <v>93</v>
      </c>
      <c r="AD40" s="54" t="s">
        <v>93</v>
      </c>
      <c r="AE40" s="55">
        <v>0.96851636363636362</v>
      </c>
      <c r="AF40" s="51">
        <v>-3.5</v>
      </c>
      <c r="AG40" s="41" t="s">
        <v>11</v>
      </c>
      <c r="AH40" s="41">
        <v>3</v>
      </c>
      <c r="AI40" s="41">
        <v>0</v>
      </c>
      <c r="AJ40" s="41">
        <v>0</v>
      </c>
      <c r="AK40" s="41" t="s">
        <v>93</v>
      </c>
      <c r="AL40" s="41">
        <v>0</v>
      </c>
      <c r="AM40" s="41">
        <v>0</v>
      </c>
      <c r="AN40" s="41" t="s">
        <v>93</v>
      </c>
      <c r="AO40" s="41">
        <v>0</v>
      </c>
      <c r="AP40" s="41" t="s">
        <v>93</v>
      </c>
      <c r="AQ40" s="41">
        <v>0</v>
      </c>
      <c r="AR40" s="41">
        <v>0</v>
      </c>
      <c r="AS40" s="41">
        <v>0</v>
      </c>
      <c r="AT40" s="41">
        <v>0</v>
      </c>
      <c r="AU40" s="41">
        <v>0</v>
      </c>
      <c r="AV40" s="41">
        <v>0</v>
      </c>
      <c r="AW40" s="41"/>
      <c r="AX40" s="41"/>
      <c r="AY40" s="41"/>
      <c r="AZ40" s="41"/>
      <c r="BA40" s="41">
        <v>3</v>
      </c>
      <c r="BB40" s="42">
        <v>44535</v>
      </c>
      <c r="BC40" s="43" t="s">
        <v>93</v>
      </c>
      <c r="BD40" s="43">
        <v>32321</v>
      </c>
      <c r="BE40" s="43">
        <v>32321</v>
      </c>
      <c r="BF40" s="43">
        <v>32321</v>
      </c>
      <c r="BG40" s="43">
        <v>32321</v>
      </c>
      <c r="BH40" s="43">
        <v>32321</v>
      </c>
      <c r="BI40" s="43">
        <v>32321</v>
      </c>
      <c r="BJ40" s="43">
        <v>32321</v>
      </c>
      <c r="BK40" s="43">
        <v>32321</v>
      </c>
      <c r="BL40" s="43">
        <v>32321</v>
      </c>
      <c r="BM40" s="43">
        <v>32321</v>
      </c>
      <c r="BN40" s="43">
        <v>32321</v>
      </c>
      <c r="BO40" s="43">
        <v>32321</v>
      </c>
      <c r="BP40" s="43">
        <v>32321</v>
      </c>
      <c r="BQ40" s="43">
        <v>32321</v>
      </c>
      <c r="BR40" s="43">
        <v>32321</v>
      </c>
      <c r="BS40" s="43">
        <v>32321</v>
      </c>
      <c r="BT40" s="43">
        <v>32321</v>
      </c>
      <c r="BU40" s="43">
        <v>32321</v>
      </c>
      <c r="BV40" s="43">
        <v>32321</v>
      </c>
      <c r="BW40" s="43">
        <v>32321</v>
      </c>
      <c r="BX40" s="43">
        <v>32321</v>
      </c>
      <c r="BY40" s="43">
        <v>32321</v>
      </c>
    </row>
    <row r="41" spans="1:77" ht="15" x14ac:dyDescent="0.25">
      <c r="A41" s="47" t="s">
        <v>365</v>
      </c>
      <c r="B41" s="47">
        <v>244211</v>
      </c>
      <c r="C41" s="47" t="s">
        <v>338</v>
      </c>
      <c r="D41" s="47" t="s">
        <v>42</v>
      </c>
      <c r="E41" s="47" t="s">
        <v>329</v>
      </c>
      <c r="F41" s="47" t="s">
        <v>201</v>
      </c>
      <c r="G41" s="48">
        <v>24</v>
      </c>
      <c r="H41" s="48">
        <v>33</v>
      </c>
      <c r="I41" s="48">
        <v>0</v>
      </c>
      <c r="J41" s="48">
        <v>0</v>
      </c>
      <c r="K41" s="48">
        <v>0</v>
      </c>
      <c r="L41" s="48">
        <v>31.929774999999999</v>
      </c>
      <c r="M41" s="49">
        <v>0</v>
      </c>
      <c r="N41" s="50" t="s">
        <v>151</v>
      </c>
      <c r="O41" s="51"/>
      <c r="P41" s="52"/>
      <c r="Q41" s="52"/>
      <c r="R41" s="51"/>
      <c r="S41" s="53"/>
      <c r="T41" s="49">
        <v>0</v>
      </c>
      <c r="U41" s="50"/>
      <c r="V41" s="51"/>
      <c r="W41" s="51">
        <v>0</v>
      </c>
      <c r="X41" s="54">
        <v>0</v>
      </c>
      <c r="Y41" s="54" t="s">
        <v>93</v>
      </c>
      <c r="Z41" s="54" t="s">
        <v>93</v>
      </c>
      <c r="AA41" s="54" t="s">
        <v>93</v>
      </c>
      <c r="AB41" s="54" t="s">
        <v>93</v>
      </c>
      <c r="AC41" s="54" t="s">
        <v>93</v>
      </c>
      <c r="AD41" s="54" t="s">
        <v>93</v>
      </c>
      <c r="AE41" s="55">
        <v>0.9675689393939394</v>
      </c>
      <c r="AF41" s="51">
        <v>-9</v>
      </c>
      <c r="AG41" s="41" t="s">
        <v>11</v>
      </c>
      <c r="AH41" s="41">
        <v>3</v>
      </c>
      <c r="AI41" s="41">
        <v>0</v>
      </c>
      <c r="AJ41" s="41">
        <v>0</v>
      </c>
      <c r="AK41" s="41" t="s">
        <v>93</v>
      </c>
      <c r="AL41" s="41">
        <v>0</v>
      </c>
      <c r="AM41" s="41">
        <v>0</v>
      </c>
      <c r="AN41" s="41" t="s">
        <v>93</v>
      </c>
      <c r="AO41" s="41">
        <v>0</v>
      </c>
      <c r="AP41" s="41" t="s">
        <v>93</v>
      </c>
      <c r="AQ41" s="41">
        <v>0</v>
      </c>
      <c r="AR41" s="41">
        <v>0</v>
      </c>
      <c r="AS41" s="41">
        <v>0</v>
      </c>
      <c r="AT41" s="41">
        <v>0</v>
      </c>
      <c r="AU41" s="41">
        <v>0</v>
      </c>
      <c r="AV41" s="41">
        <v>0</v>
      </c>
      <c r="AW41" s="41"/>
      <c r="AX41" s="41"/>
      <c r="AY41" s="41"/>
      <c r="AZ41" s="41"/>
      <c r="BA41" s="41">
        <v>3</v>
      </c>
      <c r="BB41" s="42">
        <v>44535</v>
      </c>
      <c r="BC41" s="43" t="s">
        <v>93</v>
      </c>
      <c r="BD41" s="43">
        <v>247530</v>
      </c>
      <c r="BE41" s="43" t="s">
        <v>94</v>
      </c>
      <c r="BF41" s="43" t="s">
        <v>9</v>
      </c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</row>
    <row r="42" spans="1:77" ht="15" x14ac:dyDescent="0.25">
      <c r="A42" s="47" t="s">
        <v>366</v>
      </c>
      <c r="B42" s="47">
        <v>192647</v>
      </c>
      <c r="C42" s="47" t="s">
        <v>338</v>
      </c>
      <c r="D42" s="47" t="s">
        <v>42</v>
      </c>
      <c r="E42" s="47" t="s">
        <v>329</v>
      </c>
      <c r="F42" s="47" t="s">
        <v>201</v>
      </c>
      <c r="G42" s="48">
        <v>24</v>
      </c>
      <c r="H42" s="48">
        <v>26</v>
      </c>
      <c r="I42" s="48">
        <v>0</v>
      </c>
      <c r="J42" s="48">
        <v>0</v>
      </c>
      <c r="K42" s="48">
        <v>0</v>
      </c>
      <c r="L42" s="48">
        <v>23.217100000000002</v>
      </c>
      <c r="M42" s="49">
        <v>0</v>
      </c>
      <c r="N42" s="50" t="s">
        <v>151</v>
      </c>
      <c r="O42" s="51"/>
      <c r="P42" s="52"/>
      <c r="Q42" s="52"/>
      <c r="R42" s="51"/>
      <c r="S42" s="53"/>
      <c r="T42" s="49">
        <v>0</v>
      </c>
      <c r="U42" s="50"/>
      <c r="V42" s="51"/>
      <c r="W42" s="51">
        <v>95.386138613861391</v>
      </c>
      <c r="X42" s="54">
        <v>0</v>
      </c>
      <c r="Y42" s="54" t="s">
        <v>93</v>
      </c>
      <c r="Z42" s="54" t="s">
        <v>93</v>
      </c>
      <c r="AA42" s="54" t="s">
        <v>93</v>
      </c>
      <c r="AB42" s="54" t="s">
        <v>93</v>
      </c>
      <c r="AC42" s="54" t="s">
        <v>93</v>
      </c>
      <c r="AD42" s="54" t="s">
        <v>93</v>
      </c>
      <c r="AE42" s="55">
        <v>0.89296538461538466</v>
      </c>
      <c r="AF42" s="51">
        <v>-2</v>
      </c>
      <c r="AG42" s="41" t="s">
        <v>11</v>
      </c>
      <c r="AH42" s="41">
        <v>3</v>
      </c>
      <c r="AI42" s="41">
        <v>0</v>
      </c>
      <c r="AJ42" s="41">
        <v>0</v>
      </c>
      <c r="AK42" s="41" t="s">
        <v>93</v>
      </c>
      <c r="AL42" s="41">
        <v>0</v>
      </c>
      <c r="AM42" s="41">
        <v>0</v>
      </c>
      <c r="AN42" s="41" t="s">
        <v>93</v>
      </c>
      <c r="AO42" s="41">
        <v>0</v>
      </c>
      <c r="AP42" s="41" t="s">
        <v>93</v>
      </c>
      <c r="AQ42" s="41">
        <v>0</v>
      </c>
      <c r="AR42" s="41">
        <v>0</v>
      </c>
      <c r="AS42" s="41">
        <v>0</v>
      </c>
      <c r="AT42" s="41">
        <v>0</v>
      </c>
      <c r="AU42" s="41">
        <v>0</v>
      </c>
      <c r="AV42" s="41">
        <v>0</v>
      </c>
      <c r="AW42" s="41"/>
      <c r="AX42" s="41"/>
      <c r="AY42" s="41"/>
      <c r="AZ42" s="41"/>
      <c r="BA42" s="41">
        <v>3</v>
      </c>
      <c r="BB42" s="42">
        <v>44535</v>
      </c>
      <c r="BC42" s="43" t="s">
        <v>93</v>
      </c>
      <c r="BD42" s="43">
        <v>32321</v>
      </c>
      <c r="BE42" s="43" t="s">
        <v>185</v>
      </c>
      <c r="BF42" s="43" t="s">
        <v>26</v>
      </c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</row>
    <row r="43" spans="1:77" ht="15" x14ac:dyDescent="0.25">
      <c r="A43" s="47" t="s">
        <v>367</v>
      </c>
      <c r="B43" s="47">
        <v>253187</v>
      </c>
      <c r="C43" s="47" t="s">
        <v>338</v>
      </c>
      <c r="D43" s="47" t="s">
        <v>42</v>
      </c>
      <c r="E43" s="47" t="s">
        <v>329</v>
      </c>
      <c r="F43" s="47" t="s">
        <v>201</v>
      </c>
      <c r="G43" s="48">
        <v>24</v>
      </c>
      <c r="H43" s="48">
        <v>27.75</v>
      </c>
      <c r="I43" s="48">
        <v>0</v>
      </c>
      <c r="J43" s="48">
        <v>0</v>
      </c>
      <c r="K43" s="48">
        <v>0</v>
      </c>
      <c r="L43" s="48">
        <v>24.912375000000001</v>
      </c>
      <c r="M43" s="49">
        <v>0</v>
      </c>
      <c r="N43" s="50" t="s">
        <v>151</v>
      </c>
      <c r="O43" s="51"/>
      <c r="P43" s="52"/>
      <c r="Q43" s="52"/>
      <c r="R43" s="51"/>
      <c r="S43" s="53"/>
      <c r="T43" s="49">
        <v>0</v>
      </c>
      <c r="U43" s="50"/>
      <c r="V43" s="51"/>
      <c r="W43" s="51">
        <v>27.447368421052627</v>
      </c>
      <c r="X43" s="54">
        <v>0</v>
      </c>
      <c r="Y43" s="54" t="s">
        <v>93</v>
      </c>
      <c r="Z43" s="54" t="s">
        <v>93</v>
      </c>
      <c r="AA43" s="54" t="s">
        <v>93</v>
      </c>
      <c r="AB43" s="54" t="s">
        <v>93</v>
      </c>
      <c r="AC43" s="54" t="s">
        <v>93</v>
      </c>
      <c r="AD43" s="54" t="s">
        <v>93</v>
      </c>
      <c r="AE43" s="55">
        <v>0.89774324324324328</v>
      </c>
      <c r="AF43" s="51">
        <v>-3.75</v>
      </c>
      <c r="AG43" s="41" t="s">
        <v>11</v>
      </c>
      <c r="AH43" s="41">
        <v>3</v>
      </c>
      <c r="AI43" s="41">
        <v>0</v>
      </c>
      <c r="AJ43" s="41">
        <v>0</v>
      </c>
      <c r="AK43" s="41" t="s">
        <v>93</v>
      </c>
      <c r="AL43" s="41">
        <v>0</v>
      </c>
      <c r="AM43" s="41">
        <v>0</v>
      </c>
      <c r="AN43" s="41" t="s">
        <v>93</v>
      </c>
      <c r="AO43" s="41">
        <v>0</v>
      </c>
      <c r="AP43" s="41" t="s">
        <v>93</v>
      </c>
      <c r="AQ43" s="41">
        <v>0</v>
      </c>
      <c r="AR43" s="41">
        <v>0</v>
      </c>
      <c r="AS43" s="41">
        <v>0</v>
      </c>
      <c r="AT43" s="41">
        <v>0</v>
      </c>
      <c r="AU43" s="41">
        <v>0</v>
      </c>
      <c r="AV43" s="41">
        <v>0</v>
      </c>
      <c r="AW43" s="41"/>
      <c r="AX43" s="41"/>
      <c r="AY43" s="41"/>
      <c r="AZ43" s="41"/>
      <c r="BA43" s="41">
        <v>3</v>
      </c>
      <c r="BB43" s="42">
        <v>44535</v>
      </c>
      <c r="BC43" s="43" t="s">
        <v>93</v>
      </c>
      <c r="BD43" s="43">
        <v>176533</v>
      </c>
      <c r="BE43" s="43" t="s">
        <v>73</v>
      </c>
      <c r="BF43" s="43" t="s">
        <v>26</v>
      </c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</row>
    <row r="44" spans="1:77" ht="15" x14ac:dyDescent="0.25">
      <c r="A44" s="47" t="s">
        <v>341</v>
      </c>
      <c r="B44" s="47">
        <v>114123</v>
      </c>
      <c r="C44" s="47" t="s">
        <v>319</v>
      </c>
      <c r="D44" s="47" t="s">
        <v>8</v>
      </c>
      <c r="E44" s="47" t="s">
        <v>329</v>
      </c>
      <c r="F44" s="47" t="s">
        <v>201</v>
      </c>
      <c r="G44" s="48"/>
      <c r="H44" s="48">
        <v>24</v>
      </c>
      <c r="I44" s="48">
        <v>0</v>
      </c>
      <c r="J44" s="48">
        <v>0</v>
      </c>
      <c r="K44" s="48">
        <v>0</v>
      </c>
      <c r="L44" s="48">
        <v>0</v>
      </c>
      <c r="M44" s="49">
        <v>0</v>
      </c>
      <c r="N44" s="50" t="s">
        <v>151</v>
      </c>
      <c r="O44" s="51"/>
      <c r="P44" s="52"/>
      <c r="Q44" s="52"/>
      <c r="R44" s="51"/>
      <c r="S44" s="53"/>
      <c r="T44" s="49">
        <v>0</v>
      </c>
      <c r="U44" s="50"/>
      <c r="V44" s="51"/>
      <c r="W44" s="51">
        <v>0</v>
      </c>
      <c r="X44" s="54">
        <v>0</v>
      </c>
      <c r="Y44" s="54" t="s">
        <v>93</v>
      </c>
      <c r="Z44" s="54" t="s">
        <v>93</v>
      </c>
      <c r="AA44" s="54" t="s">
        <v>93</v>
      </c>
      <c r="AB44" s="54" t="s">
        <v>93</v>
      </c>
      <c r="AC44" s="54" t="s">
        <v>93</v>
      </c>
      <c r="AD44" s="54" t="s">
        <v>93</v>
      </c>
      <c r="AE44" s="55">
        <v>0</v>
      </c>
      <c r="AF44" s="51">
        <v>-24</v>
      </c>
      <c r="AG44" s="41" t="s">
        <v>11</v>
      </c>
      <c r="AH44" s="41">
        <v>0</v>
      </c>
      <c r="AI44" s="41">
        <v>0</v>
      </c>
      <c r="AJ44" s="41">
        <v>0</v>
      </c>
      <c r="AK44" s="41" t="s">
        <v>93</v>
      </c>
      <c r="AL44" s="41">
        <v>0</v>
      </c>
      <c r="AM44" s="41">
        <v>0</v>
      </c>
      <c r="AN44" s="41" t="s">
        <v>93</v>
      </c>
      <c r="AO44" s="41">
        <v>0</v>
      </c>
      <c r="AP44" s="41" t="s">
        <v>93</v>
      </c>
      <c r="AQ44" s="41">
        <v>0</v>
      </c>
      <c r="AR44" s="41">
        <v>0</v>
      </c>
      <c r="AS44" s="41">
        <v>0</v>
      </c>
      <c r="AT44" s="41">
        <v>0</v>
      </c>
      <c r="AU44" s="41">
        <v>0</v>
      </c>
      <c r="AV44" s="41">
        <v>0</v>
      </c>
      <c r="AW44" s="41"/>
      <c r="AX44" s="41"/>
      <c r="AY44" s="41"/>
      <c r="AZ44" s="41"/>
      <c r="BA44" s="41">
        <v>0</v>
      </c>
      <c r="BB44" s="42">
        <v>44535</v>
      </c>
      <c r="BC44" s="43" t="s">
        <v>93</v>
      </c>
      <c r="BD44" s="43">
        <v>73856</v>
      </c>
      <c r="BE44" s="43" t="s">
        <v>74</v>
      </c>
      <c r="BF44" s="43" t="s">
        <v>26</v>
      </c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</row>
    <row r="45" spans="1:77" ht="15" x14ac:dyDescent="0.25">
      <c r="A45" s="47" t="s">
        <v>70</v>
      </c>
      <c r="B45" s="47">
        <v>179983</v>
      </c>
      <c r="C45" s="47" t="s">
        <v>191</v>
      </c>
      <c r="D45" s="47" t="s">
        <v>12</v>
      </c>
      <c r="E45" s="47" t="s">
        <v>25</v>
      </c>
      <c r="F45" s="47" t="s">
        <v>201</v>
      </c>
      <c r="G45" s="48">
        <v>24</v>
      </c>
      <c r="H45" s="48">
        <v>25.216660000000005</v>
      </c>
      <c r="I45" s="48">
        <v>0</v>
      </c>
      <c r="J45" s="48">
        <v>0</v>
      </c>
      <c r="K45" s="48">
        <v>0</v>
      </c>
      <c r="L45" s="48">
        <v>0</v>
      </c>
      <c r="M45" s="49">
        <v>0</v>
      </c>
      <c r="N45" s="50" t="s">
        <v>151</v>
      </c>
      <c r="O45" s="51"/>
      <c r="P45" s="52"/>
      <c r="Q45" s="52"/>
      <c r="R45" s="51"/>
      <c r="S45" s="53"/>
      <c r="T45" s="49">
        <v>0</v>
      </c>
      <c r="U45" s="50"/>
      <c r="V45" s="51"/>
      <c r="W45" s="51">
        <v>0</v>
      </c>
      <c r="X45" s="54">
        <v>0</v>
      </c>
      <c r="Y45" s="54" t="s">
        <v>93</v>
      </c>
      <c r="Z45" s="54" t="s">
        <v>93</v>
      </c>
      <c r="AA45" s="54" t="s">
        <v>93</v>
      </c>
      <c r="AB45" s="54" t="s">
        <v>93</v>
      </c>
      <c r="AC45" s="54" t="s">
        <v>93</v>
      </c>
      <c r="AD45" s="54" t="s">
        <v>93</v>
      </c>
      <c r="AE45" s="55">
        <v>0</v>
      </c>
      <c r="AF45" s="51">
        <v>-1.2166600000000045</v>
      </c>
      <c r="AG45" s="41" t="s">
        <v>11</v>
      </c>
      <c r="AH45" s="41">
        <v>2.5</v>
      </c>
      <c r="AI45" s="41">
        <v>0</v>
      </c>
      <c r="AJ45" s="41">
        <v>0</v>
      </c>
      <c r="AK45" s="41" t="s">
        <v>93</v>
      </c>
      <c r="AL45" s="41">
        <v>0</v>
      </c>
      <c r="AM45" s="41">
        <v>0</v>
      </c>
      <c r="AN45" s="41" t="s">
        <v>93</v>
      </c>
      <c r="AO45" s="41">
        <v>0</v>
      </c>
      <c r="AP45" s="41" t="s">
        <v>93</v>
      </c>
      <c r="AQ45" s="41">
        <v>0</v>
      </c>
      <c r="AR45" s="41">
        <v>0</v>
      </c>
      <c r="AS45" s="41">
        <v>0</v>
      </c>
      <c r="AT45" s="41">
        <v>0</v>
      </c>
      <c r="AU45" s="41">
        <v>0</v>
      </c>
      <c r="AV45" s="41">
        <v>0</v>
      </c>
      <c r="AW45" s="41"/>
      <c r="AX45" s="41"/>
      <c r="AY45" s="41"/>
      <c r="AZ45" s="41"/>
      <c r="BA45" s="41">
        <v>2.5</v>
      </c>
      <c r="BB45" s="42">
        <v>44535</v>
      </c>
      <c r="BC45" s="43" t="s">
        <v>93</v>
      </c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</row>
    <row r="46" spans="1:77" ht="15" x14ac:dyDescent="0.25">
      <c r="A46" s="47" t="s">
        <v>189</v>
      </c>
      <c r="B46" s="47">
        <v>213556</v>
      </c>
      <c r="C46" s="47" t="s">
        <v>191</v>
      </c>
      <c r="D46" s="47" t="s">
        <v>12</v>
      </c>
      <c r="E46" s="47" t="s">
        <v>25</v>
      </c>
      <c r="F46" s="47" t="s">
        <v>201</v>
      </c>
      <c r="G46" s="48">
        <v>24</v>
      </c>
      <c r="H46" s="48">
        <v>25.05</v>
      </c>
      <c r="I46" s="48">
        <v>0</v>
      </c>
      <c r="J46" s="48">
        <v>0</v>
      </c>
      <c r="K46" s="48">
        <v>0</v>
      </c>
      <c r="L46" s="48">
        <v>0</v>
      </c>
      <c r="M46" s="49">
        <v>0</v>
      </c>
      <c r="N46" s="50" t="s">
        <v>151</v>
      </c>
      <c r="O46" s="51"/>
      <c r="P46" s="52"/>
      <c r="Q46" s="52"/>
      <c r="R46" s="51"/>
      <c r="S46" s="53"/>
      <c r="T46" s="49">
        <v>0</v>
      </c>
      <c r="U46" s="50"/>
      <c r="V46" s="51"/>
      <c r="W46" s="51">
        <v>0</v>
      </c>
      <c r="X46" s="54">
        <v>0</v>
      </c>
      <c r="Y46" s="54" t="s">
        <v>93</v>
      </c>
      <c r="Z46" s="54" t="s">
        <v>93</v>
      </c>
      <c r="AA46" s="54" t="s">
        <v>93</v>
      </c>
      <c r="AB46" s="54" t="s">
        <v>93</v>
      </c>
      <c r="AC46" s="54" t="s">
        <v>93</v>
      </c>
      <c r="AD46" s="54" t="s">
        <v>93</v>
      </c>
      <c r="AE46" s="55">
        <v>0</v>
      </c>
      <c r="AF46" s="51">
        <v>-1.0500000000000007</v>
      </c>
      <c r="AG46" s="41" t="s">
        <v>11</v>
      </c>
      <c r="AH46" s="41">
        <v>2.5</v>
      </c>
      <c r="AI46" s="41">
        <v>0</v>
      </c>
      <c r="AJ46" s="41">
        <v>0</v>
      </c>
      <c r="AK46" s="41" t="s">
        <v>93</v>
      </c>
      <c r="AL46" s="41">
        <v>0</v>
      </c>
      <c r="AM46" s="41">
        <v>0</v>
      </c>
      <c r="AN46" s="41" t="s">
        <v>93</v>
      </c>
      <c r="AO46" s="41">
        <v>0</v>
      </c>
      <c r="AP46" s="41" t="s">
        <v>93</v>
      </c>
      <c r="AQ46" s="41">
        <v>0</v>
      </c>
      <c r="AR46" s="41">
        <v>0</v>
      </c>
      <c r="AS46" s="41">
        <v>0</v>
      </c>
      <c r="AT46" s="41">
        <v>0</v>
      </c>
      <c r="AU46" s="41">
        <v>0</v>
      </c>
      <c r="AV46" s="41">
        <v>0</v>
      </c>
      <c r="AW46" s="41"/>
      <c r="AX46" s="41"/>
      <c r="AY46" s="41"/>
      <c r="AZ46" s="41"/>
      <c r="BA46" s="41">
        <v>2.5</v>
      </c>
      <c r="BB46" s="42">
        <v>44535</v>
      </c>
      <c r="BC46" s="43" t="s">
        <v>93</v>
      </c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</row>
    <row r="47" spans="1:77" ht="15" x14ac:dyDescent="0.25">
      <c r="A47" s="47" t="s">
        <v>68</v>
      </c>
      <c r="B47" s="47">
        <v>246766</v>
      </c>
      <c r="C47" s="47" t="s">
        <v>191</v>
      </c>
      <c r="D47" s="47" t="s">
        <v>200</v>
      </c>
      <c r="E47" s="47" t="s">
        <v>25</v>
      </c>
      <c r="F47" s="47" t="s">
        <v>201</v>
      </c>
      <c r="G47" s="48">
        <v>24</v>
      </c>
      <c r="H47" s="48">
        <v>24.783329999999999</v>
      </c>
      <c r="I47" s="48">
        <v>0</v>
      </c>
      <c r="J47" s="48">
        <v>0</v>
      </c>
      <c r="K47" s="48">
        <v>0</v>
      </c>
      <c r="L47" s="48">
        <v>0</v>
      </c>
      <c r="M47" s="49">
        <v>0</v>
      </c>
      <c r="N47" s="50" t="s">
        <v>151</v>
      </c>
      <c r="O47" s="51"/>
      <c r="P47" s="52"/>
      <c r="Q47" s="52"/>
      <c r="R47" s="51"/>
      <c r="S47" s="53"/>
      <c r="T47" s="49">
        <v>0</v>
      </c>
      <c r="U47" s="50"/>
      <c r="V47" s="51"/>
      <c r="W47" s="51">
        <v>0</v>
      </c>
      <c r="X47" s="54">
        <v>0</v>
      </c>
      <c r="Y47" s="54" t="s">
        <v>93</v>
      </c>
      <c r="Z47" s="54" t="s">
        <v>93</v>
      </c>
      <c r="AA47" s="54" t="s">
        <v>93</v>
      </c>
      <c r="AB47" s="54" t="s">
        <v>93</v>
      </c>
      <c r="AC47" s="54" t="s">
        <v>93</v>
      </c>
      <c r="AD47" s="54" t="s">
        <v>93</v>
      </c>
      <c r="AE47" s="55">
        <v>0</v>
      </c>
      <c r="AF47" s="51">
        <v>-0.78332999999999942</v>
      </c>
      <c r="AG47" s="41" t="s">
        <v>11</v>
      </c>
      <c r="AH47" s="41">
        <v>0</v>
      </c>
      <c r="AI47" s="41">
        <v>0</v>
      </c>
      <c r="AJ47" s="41">
        <v>0</v>
      </c>
      <c r="AK47" s="41" t="s">
        <v>93</v>
      </c>
      <c r="AL47" s="41">
        <v>0</v>
      </c>
      <c r="AM47" s="41">
        <v>0</v>
      </c>
      <c r="AN47" s="41" t="s">
        <v>93</v>
      </c>
      <c r="AO47" s="41">
        <v>0</v>
      </c>
      <c r="AP47" s="41" t="s">
        <v>93</v>
      </c>
      <c r="AQ47" s="41">
        <v>2.5</v>
      </c>
      <c r="AR47" s="41">
        <v>0</v>
      </c>
      <c r="AS47" s="41">
        <v>0</v>
      </c>
      <c r="AT47" s="41">
        <v>0</v>
      </c>
      <c r="AU47" s="41">
        <v>0</v>
      </c>
      <c r="AV47" s="41">
        <v>0</v>
      </c>
      <c r="AW47" s="41"/>
      <c r="AX47" s="41"/>
      <c r="AY47" s="41"/>
      <c r="AZ47" s="41"/>
      <c r="BA47" s="41">
        <v>2.5</v>
      </c>
      <c r="BB47" s="42">
        <v>44535</v>
      </c>
      <c r="BC47" s="43" t="s">
        <v>93</v>
      </c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</row>
    <row r="48" spans="1:77" ht="15" x14ac:dyDescent="0.25">
      <c r="A48" s="47" t="s">
        <v>71</v>
      </c>
      <c r="B48" s="47">
        <v>252764</v>
      </c>
      <c r="C48" s="47" t="s">
        <v>70</v>
      </c>
      <c r="D48" s="47" t="s">
        <v>212</v>
      </c>
      <c r="E48" s="47" t="s">
        <v>25</v>
      </c>
      <c r="F48" s="47" t="s">
        <v>201</v>
      </c>
      <c r="G48" s="48">
        <v>24</v>
      </c>
      <c r="H48" s="48">
        <v>25.399989999999999</v>
      </c>
      <c r="I48" s="48">
        <v>0</v>
      </c>
      <c r="J48" s="48">
        <v>0</v>
      </c>
      <c r="K48" s="48">
        <v>0</v>
      </c>
      <c r="L48" s="48">
        <v>23.784913918000001</v>
      </c>
      <c r="M48" s="49">
        <v>0</v>
      </c>
      <c r="N48" s="50">
        <v>0.95</v>
      </c>
      <c r="O48" s="51"/>
      <c r="P48" s="52"/>
      <c r="Q48" s="52"/>
      <c r="R48" s="51"/>
      <c r="S48" s="53"/>
      <c r="T48" s="49">
        <v>0</v>
      </c>
      <c r="U48" s="50"/>
      <c r="V48" s="51"/>
      <c r="W48" s="51">
        <v>76.57978723404257</v>
      </c>
      <c r="X48" s="54">
        <v>0</v>
      </c>
      <c r="Y48" s="54" t="s">
        <v>93</v>
      </c>
      <c r="Z48" s="54" t="s">
        <v>93</v>
      </c>
      <c r="AA48" s="54" t="s">
        <v>93</v>
      </c>
      <c r="AB48" s="54" t="s">
        <v>93</v>
      </c>
      <c r="AC48" s="54" t="s">
        <v>93</v>
      </c>
      <c r="AD48" s="54" t="s">
        <v>93</v>
      </c>
      <c r="AE48" s="55">
        <v>0.93641430244657586</v>
      </c>
      <c r="AF48" s="51">
        <v>-1.399989999999999</v>
      </c>
      <c r="AG48" s="41" t="s">
        <v>11</v>
      </c>
      <c r="AH48" s="41">
        <v>1</v>
      </c>
      <c r="AI48" s="41">
        <v>1</v>
      </c>
      <c r="AJ48" s="41">
        <v>0</v>
      </c>
      <c r="AK48" s="41" t="s">
        <v>93</v>
      </c>
      <c r="AL48" s="41">
        <v>0</v>
      </c>
      <c r="AM48" s="41">
        <v>0</v>
      </c>
      <c r="AN48" s="41" t="s">
        <v>93</v>
      </c>
      <c r="AO48" s="41">
        <v>0</v>
      </c>
      <c r="AP48" s="41" t="s">
        <v>93</v>
      </c>
      <c r="AQ48" s="41">
        <v>0</v>
      </c>
      <c r="AR48" s="41">
        <v>0</v>
      </c>
      <c r="AS48" s="41">
        <v>1</v>
      </c>
      <c r="AT48" s="41">
        <v>0</v>
      </c>
      <c r="AU48" s="41">
        <v>0</v>
      </c>
      <c r="AV48" s="41">
        <v>0</v>
      </c>
      <c r="AW48" s="41"/>
      <c r="AX48" s="41"/>
      <c r="AY48" s="41"/>
      <c r="AZ48" s="41"/>
      <c r="BA48" s="41">
        <v>3</v>
      </c>
      <c r="BB48" s="42">
        <v>44535</v>
      </c>
      <c r="BC48" s="43" t="s">
        <v>93</v>
      </c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</row>
    <row r="49" spans="1:77" ht="15" x14ac:dyDescent="0.25">
      <c r="A49" s="47" t="s">
        <v>372</v>
      </c>
      <c r="B49" s="47">
        <v>258331</v>
      </c>
      <c r="C49" s="47" t="s">
        <v>70</v>
      </c>
      <c r="D49" s="47" t="s">
        <v>212</v>
      </c>
      <c r="E49" s="47" t="s">
        <v>25</v>
      </c>
      <c r="F49" s="47" t="s">
        <v>201</v>
      </c>
      <c r="G49" s="48">
        <v>24</v>
      </c>
      <c r="H49" s="48">
        <v>24.066659999999999</v>
      </c>
      <c r="I49" s="48">
        <v>0</v>
      </c>
      <c r="J49" s="48">
        <v>0</v>
      </c>
      <c r="K49" s="48">
        <v>0</v>
      </c>
      <c r="L49" s="48">
        <v>23.204405053000002</v>
      </c>
      <c r="M49" s="49">
        <v>0</v>
      </c>
      <c r="N49" s="50" t="s">
        <v>151</v>
      </c>
      <c r="O49" s="51"/>
      <c r="P49" s="52"/>
      <c r="Q49" s="52"/>
      <c r="R49" s="51"/>
      <c r="S49" s="53"/>
      <c r="T49" s="49">
        <v>0</v>
      </c>
      <c r="U49" s="50"/>
      <c r="V49" s="51"/>
      <c r="W49" s="51">
        <v>0</v>
      </c>
      <c r="X49" s="54">
        <v>0</v>
      </c>
      <c r="Y49" s="54" t="s">
        <v>93</v>
      </c>
      <c r="Z49" s="54" t="s">
        <v>93</v>
      </c>
      <c r="AA49" s="54" t="s">
        <v>93</v>
      </c>
      <c r="AB49" s="54" t="s">
        <v>93</v>
      </c>
      <c r="AC49" s="54" t="s">
        <v>93</v>
      </c>
      <c r="AD49" s="54" t="s">
        <v>93</v>
      </c>
      <c r="AE49" s="55">
        <v>0.96417222219452148</v>
      </c>
      <c r="AF49" s="51">
        <v>-6.6659999999998831E-2</v>
      </c>
      <c r="AG49" s="41" t="s">
        <v>11</v>
      </c>
      <c r="AH49" s="41">
        <v>1</v>
      </c>
      <c r="AI49" s="41">
        <v>1</v>
      </c>
      <c r="AJ49" s="41">
        <v>0</v>
      </c>
      <c r="AK49" s="41" t="s">
        <v>93</v>
      </c>
      <c r="AL49" s="41">
        <v>0</v>
      </c>
      <c r="AM49" s="41">
        <v>0</v>
      </c>
      <c r="AN49" s="41" t="s">
        <v>93</v>
      </c>
      <c r="AO49" s="41">
        <v>0</v>
      </c>
      <c r="AP49" s="41" t="s">
        <v>93</v>
      </c>
      <c r="AQ49" s="41">
        <v>0</v>
      </c>
      <c r="AR49" s="41">
        <v>0</v>
      </c>
      <c r="AS49" s="41">
        <v>1</v>
      </c>
      <c r="AT49" s="41">
        <v>0</v>
      </c>
      <c r="AU49" s="41">
        <v>0</v>
      </c>
      <c r="AV49" s="41">
        <v>0</v>
      </c>
      <c r="AW49" s="41"/>
      <c r="AX49" s="41"/>
      <c r="AY49" s="41"/>
      <c r="AZ49" s="41"/>
      <c r="BA49" s="41">
        <v>3</v>
      </c>
      <c r="BB49" s="42">
        <v>44535</v>
      </c>
      <c r="BC49" s="43" t="s">
        <v>93</v>
      </c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</row>
    <row r="50" spans="1:77" ht="15" x14ac:dyDescent="0.25">
      <c r="A50" s="47" t="s">
        <v>206</v>
      </c>
      <c r="B50" s="47">
        <v>253435</v>
      </c>
      <c r="C50" s="47" t="s">
        <v>70</v>
      </c>
      <c r="D50" s="47" t="s">
        <v>212</v>
      </c>
      <c r="E50" s="47" t="s">
        <v>25</v>
      </c>
      <c r="F50" s="47" t="s">
        <v>201</v>
      </c>
      <c r="G50" s="48">
        <v>24</v>
      </c>
      <c r="H50" s="48">
        <v>31.94999</v>
      </c>
      <c r="I50" s="48">
        <v>0</v>
      </c>
      <c r="J50" s="48">
        <v>0</v>
      </c>
      <c r="K50" s="48">
        <v>0</v>
      </c>
      <c r="L50" s="48">
        <v>29.780349012999999</v>
      </c>
      <c r="M50" s="49">
        <v>0</v>
      </c>
      <c r="N50" s="50">
        <v>1</v>
      </c>
      <c r="O50" s="51"/>
      <c r="P50" s="52"/>
      <c r="Q50" s="52"/>
      <c r="R50" s="51"/>
      <c r="S50" s="53"/>
      <c r="T50" s="49">
        <v>0</v>
      </c>
      <c r="U50" s="50"/>
      <c r="V50" s="51"/>
      <c r="W50" s="51">
        <v>74.315789473684205</v>
      </c>
      <c r="X50" s="54">
        <v>0</v>
      </c>
      <c r="Y50" s="54" t="s">
        <v>93</v>
      </c>
      <c r="Z50" s="54" t="s">
        <v>93</v>
      </c>
      <c r="AA50" s="54" t="s">
        <v>93</v>
      </c>
      <c r="AB50" s="54" t="s">
        <v>93</v>
      </c>
      <c r="AC50" s="54" t="s">
        <v>93</v>
      </c>
      <c r="AD50" s="54" t="s">
        <v>93</v>
      </c>
      <c r="AE50" s="55">
        <v>0.93209259261114008</v>
      </c>
      <c r="AF50" s="51">
        <v>-7.9499899999999997</v>
      </c>
      <c r="AG50" s="41" t="s">
        <v>11</v>
      </c>
      <c r="AH50" s="41">
        <v>1</v>
      </c>
      <c r="AI50" s="41">
        <v>1</v>
      </c>
      <c r="AJ50" s="41">
        <v>0</v>
      </c>
      <c r="AK50" s="41" t="s">
        <v>93</v>
      </c>
      <c r="AL50" s="41">
        <v>0</v>
      </c>
      <c r="AM50" s="41">
        <v>0</v>
      </c>
      <c r="AN50" s="41" t="s">
        <v>93</v>
      </c>
      <c r="AO50" s="41">
        <v>0</v>
      </c>
      <c r="AP50" s="41" t="s">
        <v>93</v>
      </c>
      <c r="AQ50" s="41">
        <v>0</v>
      </c>
      <c r="AR50" s="41">
        <v>0</v>
      </c>
      <c r="AS50" s="41">
        <v>1</v>
      </c>
      <c r="AT50" s="41">
        <v>0</v>
      </c>
      <c r="AU50" s="41">
        <v>0</v>
      </c>
      <c r="AV50" s="41">
        <v>0</v>
      </c>
      <c r="AW50" s="41"/>
      <c r="AX50" s="41"/>
      <c r="AY50" s="41"/>
      <c r="AZ50" s="41"/>
      <c r="BA50" s="41">
        <v>3</v>
      </c>
      <c r="BB50" s="42">
        <v>44535</v>
      </c>
      <c r="BC50" s="43" t="s">
        <v>93</v>
      </c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</row>
    <row r="51" spans="1:77" ht="15" x14ac:dyDescent="0.25">
      <c r="A51" s="47" t="s">
        <v>67</v>
      </c>
      <c r="B51" s="47">
        <v>232313</v>
      </c>
      <c r="C51" s="47" t="s">
        <v>70</v>
      </c>
      <c r="D51" s="47" t="s">
        <v>212</v>
      </c>
      <c r="E51" s="47" t="s">
        <v>25</v>
      </c>
      <c r="F51" s="47" t="s">
        <v>201</v>
      </c>
      <c r="G51" s="48">
        <v>24</v>
      </c>
      <c r="H51" s="48">
        <v>25.599989999999998</v>
      </c>
      <c r="I51" s="48">
        <v>0</v>
      </c>
      <c r="J51" s="48">
        <v>0</v>
      </c>
      <c r="K51" s="48">
        <v>0</v>
      </c>
      <c r="L51" s="48">
        <v>19.046087916000001</v>
      </c>
      <c r="M51" s="49">
        <v>0</v>
      </c>
      <c r="N51" s="50">
        <v>0.95</v>
      </c>
      <c r="O51" s="51"/>
      <c r="P51" s="52"/>
      <c r="Q51" s="52"/>
      <c r="R51" s="51"/>
      <c r="S51" s="53"/>
      <c r="T51" s="49">
        <v>0</v>
      </c>
      <c r="U51" s="50"/>
      <c r="V51" s="51"/>
      <c r="W51" s="51">
        <v>96.354545454545445</v>
      </c>
      <c r="X51" s="54">
        <v>0</v>
      </c>
      <c r="Y51" s="54" t="s">
        <v>93</v>
      </c>
      <c r="Z51" s="54" t="s">
        <v>93</v>
      </c>
      <c r="AA51" s="54" t="s">
        <v>93</v>
      </c>
      <c r="AB51" s="54" t="s">
        <v>93</v>
      </c>
      <c r="AC51" s="54" t="s">
        <v>93</v>
      </c>
      <c r="AD51" s="54" t="s">
        <v>93</v>
      </c>
      <c r="AE51" s="55">
        <v>0.74398809983910164</v>
      </c>
      <c r="AF51" s="51">
        <v>-1.5999899999999982</v>
      </c>
      <c r="AG51" s="41" t="s">
        <v>11</v>
      </c>
      <c r="AH51" s="41">
        <v>1</v>
      </c>
      <c r="AI51" s="41">
        <v>1</v>
      </c>
      <c r="AJ51" s="41">
        <v>0</v>
      </c>
      <c r="AK51" s="41" t="s">
        <v>93</v>
      </c>
      <c r="AL51" s="41">
        <v>0</v>
      </c>
      <c r="AM51" s="41">
        <v>0</v>
      </c>
      <c r="AN51" s="41" t="s">
        <v>93</v>
      </c>
      <c r="AO51" s="41">
        <v>0</v>
      </c>
      <c r="AP51" s="41" t="s">
        <v>93</v>
      </c>
      <c r="AQ51" s="41">
        <v>0</v>
      </c>
      <c r="AR51" s="41">
        <v>0</v>
      </c>
      <c r="AS51" s="41">
        <v>1</v>
      </c>
      <c r="AT51" s="41">
        <v>0</v>
      </c>
      <c r="AU51" s="41">
        <v>0</v>
      </c>
      <c r="AV51" s="41">
        <v>0</v>
      </c>
      <c r="AW51" s="41"/>
      <c r="AX51" s="41"/>
      <c r="AY51" s="41"/>
      <c r="AZ51" s="41"/>
      <c r="BA51" s="41">
        <v>3</v>
      </c>
      <c r="BB51" s="42">
        <v>44535</v>
      </c>
      <c r="BC51" s="43" t="s">
        <v>93</v>
      </c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</row>
    <row r="52" spans="1:77" ht="15" x14ac:dyDescent="0.25">
      <c r="A52" s="47" t="s">
        <v>369</v>
      </c>
      <c r="B52" s="47">
        <v>257771</v>
      </c>
      <c r="C52" s="47" t="s">
        <v>70</v>
      </c>
      <c r="D52" s="47" t="s">
        <v>212</v>
      </c>
      <c r="E52" s="47" t="s">
        <v>25</v>
      </c>
      <c r="F52" s="47" t="s">
        <v>201</v>
      </c>
      <c r="G52" s="48">
        <v>24</v>
      </c>
      <c r="H52" s="48">
        <v>22.400010000000002</v>
      </c>
      <c r="I52" s="48">
        <v>0</v>
      </c>
      <c r="J52" s="48">
        <v>0</v>
      </c>
      <c r="K52" s="48">
        <v>0</v>
      </c>
      <c r="L52" s="48">
        <v>21.963619725000001</v>
      </c>
      <c r="M52" s="49">
        <v>1</v>
      </c>
      <c r="N52" s="50">
        <v>0.77500000000000002</v>
      </c>
      <c r="O52" s="51"/>
      <c r="P52" s="52"/>
      <c r="Q52" s="52"/>
      <c r="R52" s="51"/>
      <c r="S52" s="53"/>
      <c r="T52" s="49">
        <v>0</v>
      </c>
      <c r="U52" s="50"/>
      <c r="V52" s="51"/>
      <c r="W52" s="51">
        <v>58.849624060150369</v>
      </c>
      <c r="X52" s="54">
        <v>0</v>
      </c>
      <c r="Y52" s="54" t="s">
        <v>93</v>
      </c>
      <c r="Z52" s="54" t="s">
        <v>93</v>
      </c>
      <c r="AA52" s="54" t="s">
        <v>93</v>
      </c>
      <c r="AB52" s="54" t="s">
        <v>93</v>
      </c>
      <c r="AC52" s="54" t="s">
        <v>93</v>
      </c>
      <c r="AD52" s="54" t="s">
        <v>93</v>
      </c>
      <c r="AE52" s="55">
        <v>0.91515082187500008</v>
      </c>
      <c r="AF52" s="51">
        <v>1.5999899999999982</v>
      </c>
      <c r="AG52" s="41" t="s">
        <v>93</v>
      </c>
      <c r="AH52" s="41" t="s">
        <v>93</v>
      </c>
      <c r="AI52" s="41" t="s">
        <v>93</v>
      </c>
      <c r="AJ52" s="41" t="s">
        <v>93</v>
      </c>
      <c r="AK52" s="41" t="s">
        <v>93</v>
      </c>
      <c r="AL52" s="41" t="s">
        <v>93</v>
      </c>
      <c r="AM52" s="41" t="s">
        <v>93</v>
      </c>
      <c r="AN52" s="41" t="s">
        <v>93</v>
      </c>
      <c r="AO52" s="41" t="s">
        <v>93</v>
      </c>
      <c r="AP52" s="41" t="s">
        <v>93</v>
      </c>
      <c r="AQ52" s="41" t="s">
        <v>93</v>
      </c>
      <c r="AR52" s="41">
        <v>0</v>
      </c>
      <c r="AS52" s="41" t="s">
        <v>93</v>
      </c>
      <c r="AT52" s="41">
        <v>0</v>
      </c>
      <c r="AU52" s="41" t="s">
        <v>93</v>
      </c>
      <c r="AV52" s="41" t="s">
        <v>93</v>
      </c>
      <c r="AW52" s="41"/>
      <c r="AX52" s="41"/>
      <c r="AY52" s="41"/>
      <c r="AZ52" s="41"/>
      <c r="BA52" s="41">
        <v>0</v>
      </c>
      <c r="BB52" s="42">
        <v>44535</v>
      </c>
      <c r="BC52" s="43" t="s">
        <v>93</v>
      </c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</row>
    <row r="53" spans="1:77" ht="15" x14ac:dyDescent="0.25">
      <c r="A53" s="47" t="s">
        <v>368</v>
      </c>
      <c r="B53" s="47">
        <v>231889</v>
      </c>
      <c r="C53" s="47" t="s">
        <v>70</v>
      </c>
      <c r="D53" s="47" t="s">
        <v>212</v>
      </c>
      <c r="E53" s="47" t="s">
        <v>25</v>
      </c>
      <c r="F53" s="47" t="s">
        <v>201</v>
      </c>
      <c r="G53" s="48">
        <v>20</v>
      </c>
      <c r="H53" s="48">
        <v>10.56667</v>
      </c>
      <c r="I53" s="48">
        <v>0</v>
      </c>
      <c r="J53" s="48">
        <v>0</v>
      </c>
      <c r="K53" s="48">
        <v>0</v>
      </c>
      <c r="L53" s="48">
        <v>19.735073071000002</v>
      </c>
      <c r="M53" s="49">
        <v>1</v>
      </c>
      <c r="N53" s="50" t="s">
        <v>151</v>
      </c>
      <c r="O53" s="51"/>
      <c r="P53" s="52"/>
      <c r="Q53" s="52"/>
      <c r="R53" s="51"/>
      <c r="S53" s="53"/>
      <c r="T53" s="49">
        <v>0</v>
      </c>
      <c r="U53" s="50"/>
      <c r="V53" s="51"/>
      <c r="W53" s="51">
        <v>268.23684210526318</v>
      </c>
      <c r="X53" s="54">
        <v>0</v>
      </c>
      <c r="Y53" s="54" t="s">
        <v>93</v>
      </c>
      <c r="Z53" s="54" t="s">
        <v>93</v>
      </c>
      <c r="AA53" s="54" t="s">
        <v>93</v>
      </c>
      <c r="AB53" s="54" t="s">
        <v>93</v>
      </c>
      <c r="AC53" s="54" t="s">
        <v>93</v>
      </c>
      <c r="AD53" s="54" t="s">
        <v>93</v>
      </c>
      <c r="AE53" s="55">
        <v>0.98675365355000011</v>
      </c>
      <c r="AF53" s="51">
        <v>9.4333299999999998</v>
      </c>
      <c r="AG53" s="41" t="s">
        <v>93</v>
      </c>
      <c r="AH53" s="41" t="s">
        <v>93</v>
      </c>
      <c r="AI53" s="41" t="s">
        <v>93</v>
      </c>
      <c r="AJ53" s="41" t="s">
        <v>93</v>
      </c>
      <c r="AK53" s="41" t="s">
        <v>93</v>
      </c>
      <c r="AL53" s="41" t="s">
        <v>93</v>
      </c>
      <c r="AM53" s="41" t="s">
        <v>93</v>
      </c>
      <c r="AN53" s="41" t="s">
        <v>93</v>
      </c>
      <c r="AO53" s="41" t="s">
        <v>93</v>
      </c>
      <c r="AP53" s="41" t="s">
        <v>93</v>
      </c>
      <c r="AQ53" s="41" t="s">
        <v>93</v>
      </c>
      <c r="AR53" s="41">
        <v>0</v>
      </c>
      <c r="AS53" s="41" t="s">
        <v>93</v>
      </c>
      <c r="AT53" s="41">
        <v>0</v>
      </c>
      <c r="AU53" s="41" t="s">
        <v>93</v>
      </c>
      <c r="AV53" s="41" t="s">
        <v>93</v>
      </c>
      <c r="AW53" s="41"/>
      <c r="AX53" s="41"/>
      <c r="AY53" s="41"/>
      <c r="AZ53" s="41"/>
      <c r="BA53" s="41">
        <v>0</v>
      </c>
      <c r="BB53" s="42">
        <v>44535</v>
      </c>
      <c r="BC53" s="43" t="s">
        <v>93</v>
      </c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</row>
    <row r="54" spans="1:77" ht="15" x14ac:dyDescent="0.25">
      <c r="A54" s="47" t="s">
        <v>69</v>
      </c>
      <c r="B54" s="47">
        <v>248673</v>
      </c>
      <c r="C54" s="47" t="s">
        <v>70</v>
      </c>
      <c r="D54" s="47" t="s">
        <v>42</v>
      </c>
      <c r="E54" s="47" t="s">
        <v>25</v>
      </c>
      <c r="F54" s="47" t="s">
        <v>201</v>
      </c>
      <c r="G54" s="48">
        <v>24</v>
      </c>
      <c r="H54" s="48">
        <v>30.86666</v>
      </c>
      <c r="I54" s="48">
        <v>0</v>
      </c>
      <c r="J54" s="48">
        <v>0</v>
      </c>
      <c r="K54" s="48">
        <v>0</v>
      </c>
      <c r="L54" s="48">
        <v>30.86666</v>
      </c>
      <c r="M54" s="49">
        <v>0</v>
      </c>
      <c r="N54" s="50" t="s">
        <v>151</v>
      </c>
      <c r="O54" s="51"/>
      <c r="P54" s="52"/>
      <c r="Q54" s="52"/>
      <c r="R54" s="51"/>
      <c r="S54" s="53"/>
      <c r="T54" s="49">
        <v>0</v>
      </c>
      <c r="U54" s="50"/>
      <c r="V54" s="51"/>
      <c r="W54" s="51">
        <v>0</v>
      </c>
      <c r="X54" s="54">
        <v>0</v>
      </c>
      <c r="Y54" s="54" t="s">
        <v>93</v>
      </c>
      <c r="Z54" s="54" t="s">
        <v>93</v>
      </c>
      <c r="AA54" s="54" t="s">
        <v>93</v>
      </c>
      <c r="AB54" s="54" t="s">
        <v>93</v>
      </c>
      <c r="AC54" s="54" t="s">
        <v>93</v>
      </c>
      <c r="AD54" s="54" t="s">
        <v>93</v>
      </c>
      <c r="AE54" s="55">
        <v>1</v>
      </c>
      <c r="AF54" s="51">
        <v>-6.8666599999999995</v>
      </c>
      <c r="AG54" s="41" t="s">
        <v>11</v>
      </c>
      <c r="AH54" s="41">
        <v>3</v>
      </c>
      <c r="AI54" s="41">
        <v>0</v>
      </c>
      <c r="AJ54" s="41">
        <v>0</v>
      </c>
      <c r="AK54" s="41" t="s">
        <v>93</v>
      </c>
      <c r="AL54" s="41">
        <v>0</v>
      </c>
      <c r="AM54" s="41">
        <v>0</v>
      </c>
      <c r="AN54" s="41" t="s">
        <v>93</v>
      </c>
      <c r="AO54" s="41">
        <v>0</v>
      </c>
      <c r="AP54" s="41" t="s">
        <v>93</v>
      </c>
      <c r="AQ54" s="41">
        <v>0</v>
      </c>
      <c r="AR54" s="41">
        <v>0</v>
      </c>
      <c r="AS54" s="41">
        <v>0</v>
      </c>
      <c r="AT54" s="41">
        <v>0</v>
      </c>
      <c r="AU54" s="41">
        <v>0</v>
      </c>
      <c r="AV54" s="41">
        <v>0</v>
      </c>
      <c r="AW54" s="41"/>
      <c r="AX54" s="41"/>
      <c r="AY54" s="41"/>
      <c r="AZ54" s="41"/>
      <c r="BA54" s="41">
        <v>3</v>
      </c>
      <c r="BB54" s="42">
        <v>44535</v>
      </c>
      <c r="BC54" s="43" t="s">
        <v>93</v>
      </c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</row>
    <row r="55" spans="1:77" ht="15" x14ac:dyDescent="0.25">
      <c r="A55" s="47" t="s">
        <v>324</v>
      </c>
      <c r="B55" s="47">
        <v>254333</v>
      </c>
      <c r="C55" s="47" t="s">
        <v>70</v>
      </c>
      <c r="D55" s="47" t="s">
        <v>212</v>
      </c>
      <c r="E55" s="47" t="s">
        <v>25</v>
      </c>
      <c r="F55" s="47" t="s">
        <v>201</v>
      </c>
      <c r="G55" s="48">
        <v>24</v>
      </c>
      <c r="H55" s="48">
        <v>25.316669999999998</v>
      </c>
      <c r="I55" s="48">
        <v>0</v>
      </c>
      <c r="J55" s="48">
        <v>0</v>
      </c>
      <c r="K55" s="48">
        <v>0</v>
      </c>
      <c r="L55" s="48">
        <v>23.605403475999999</v>
      </c>
      <c r="M55" s="49">
        <v>1</v>
      </c>
      <c r="N55" s="50" t="s">
        <v>151</v>
      </c>
      <c r="O55" s="51"/>
      <c r="P55" s="52"/>
      <c r="Q55" s="52"/>
      <c r="R55" s="51"/>
      <c r="S55" s="53"/>
      <c r="T55" s="49">
        <v>0</v>
      </c>
      <c r="U55" s="50"/>
      <c r="V55" s="51"/>
      <c r="W55" s="51">
        <v>85.293333333333322</v>
      </c>
      <c r="X55" s="54">
        <v>0</v>
      </c>
      <c r="Y55" s="54" t="s">
        <v>93</v>
      </c>
      <c r="Z55" s="54" t="s">
        <v>93</v>
      </c>
      <c r="AA55" s="54" t="s">
        <v>93</v>
      </c>
      <c r="AB55" s="54" t="s">
        <v>93</v>
      </c>
      <c r="AC55" s="54" t="s">
        <v>93</v>
      </c>
      <c r="AD55" s="54" t="s">
        <v>93</v>
      </c>
      <c r="AE55" s="55">
        <v>0.93240554448906598</v>
      </c>
      <c r="AF55" s="51">
        <v>-1.3166699999999985</v>
      </c>
      <c r="AG55" s="41" t="s">
        <v>93</v>
      </c>
      <c r="AH55" s="41" t="s">
        <v>93</v>
      </c>
      <c r="AI55" s="41" t="s">
        <v>93</v>
      </c>
      <c r="AJ55" s="41" t="s">
        <v>93</v>
      </c>
      <c r="AK55" s="41" t="s">
        <v>93</v>
      </c>
      <c r="AL55" s="41" t="s">
        <v>93</v>
      </c>
      <c r="AM55" s="41" t="s">
        <v>93</v>
      </c>
      <c r="AN55" s="41" t="s">
        <v>93</v>
      </c>
      <c r="AO55" s="41" t="s">
        <v>93</v>
      </c>
      <c r="AP55" s="41" t="s">
        <v>93</v>
      </c>
      <c r="AQ55" s="41" t="s">
        <v>93</v>
      </c>
      <c r="AR55" s="41">
        <v>0</v>
      </c>
      <c r="AS55" s="41" t="s">
        <v>93</v>
      </c>
      <c r="AT55" s="41">
        <v>0</v>
      </c>
      <c r="AU55" s="41" t="s">
        <v>93</v>
      </c>
      <c r="AV55" s="41" t="s">
        <v>93</v>
      </c>
      <c r="AW55" s="41"/>
      <c r="AX55" s="41"/>
      <c r="AY55" s="41"/>
      <c r="AZ55" s="41"/>
      <c r="BA55" s="41">
        <v>0</v>
      </c>
      <c r="BB55" s="42">
        <v>44535</v>
      </c>
      <c r="BC55" s="43" t="s">
        <v>95</v>
      </c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</row>
    <row r="56" spans="1:77" ht="15" x14ac:dyDescent="0.25">
      <c r="A56" s="47" t="s">
        <v>209</v>
      </c>
      <c r="B56" s="47">
        <v>257780</v>
      </c>
      <c r="C56" s="47" t="s">
        <v>70</v>
      </c>
      <c r="D56" s="47" t="s">
        <v>212</v>
      </c>
      <c r="E56" s="47" t="s">
        <v>25</v>
      </c>
      <c r="F56" s="47" t="s">
        <v>201</v>
      </c>
      <c r="G56" s="48">
        <v>24</v>
      </c>
      <c r="H56" s="48">
        <v>12.65</v>
      </c>
      <c r="I56" s="48">
        <v>0</v>
      </c>
      <c r="J56" s="48">
        <v>0</v>
      </c>
      <c r="K56" s="48">
        <v>0</v>
      </c>
      <c r="L56" s="48">
        <v>23.50454057</v>
      </c>
      <c r="M56" s="49">
        <v>1</v>
      </c>
      <c r="N56" s="50" t="s">
        <v>151</v>
      </c>
      <c r="O56" s="51"/>
      <c r="P56" s="52"/>
      <c r="Q56" s="52"/>
      <c r="R56" s="51"/>
      <c r="S56" s="53"/>
      <c r="T56" s="49">
        <v>0</v>
      </c>
      <c r="U56" s="50"/>
      <c r="V56" s="51"/>
      <c r="W56" s="51">
        <v>154.74324324324326</v>
      </c>
      <c r="X56" s="54">
        <v>0</v>
      </c>
      <c r="Y56" s="54" t="s">
        <v>93</v>
      </c>
      <c r="Z56" s="54" t="s">
        <v>93</v>
      </c>
      <c r="AA56" s="54" t="s">
        <v>93</v>
      </c>
      <c r="AB56" s="54" t="s">
        <v>93</v>
      </c>
      <c r="AC56" s="54" t="s">
        <v>93</v>
      </c>
      <c r="AD56" s="54" t="s">
        <v>93</v>
      </c>
      <c r="AE56" s="55">
        <v>0.97935585708333328</v>
      </c>
      <c r="AF56" s="51">
        <v>11.35</v>
      </c>
      <c r="AG56" s="41" t="s">
        <v>93</v>
      </c>
      <c r="AH56" s="41" t="s">
        <v>93</v>
      </c>
      <c r="AI56" s="41" t="s">
        <v>93</v>
      </c>
      <c r="AJ56" s="41" t="s">
        <v>93</v>
      </c>
      <c r="AK56" s="41" t="s">
        <v>93</v>
      </c>
      <c r="AL56" s="41" t="s">
        <v>93</v>
      </c>
      <c r="AM56" s="41" t="s">
        <v>93</v>
      </c>
      <c r="AN56" s="41" t="s">
        <v>93</v>
      </c>
      <c r="AO56" s="41" t="s">
        <v>93</v>
      </c>
      <c r="AP56" s="41" t="s">
        <v>93</v>
      </c>
      <c r="AQ56" s="41" t="s">
        <v>93</v>
      </c>
      <c r="AR56" s="41">
        <v>0</v>
      </c>
      <c r="AS56" s="41" t="s">
        <v>93</v>
      </c>
      <c r="AT56" s="41">
        <v>0</v>
      </c>
      <c r="AU56" s="41" t="s">
        <v>93</v>
      </c>
      <c r="AV56" s="41" t="s">
        <v>93</v>
      </c>
      <c r="AW56" s="41"/>
      <c r="AX56" s="41"/>
      <c r="AY56" s="41"/>
      <c r="AZ56" s="41"/>
      <c r="BA56" s="41">
        <v>0</v>
      </c>
      <c r="BB56" s="42">
        <v>44535</v>
      </c>
      <c r="BC56" s="43" t="s">
        <v>93</v>
      </c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</row>
    <row r="57" spans="1:77" ht="15" x14ac:dyDescent="0.25">
      <c r="A57" s="47" t="s">
        <v>210</v>
      </c>
      <c r="B57" s="47">
        <v>257784</v>
      </c>
      <c r="C57" s="47" t="s">
        <v>70</v>
      </c>
      <c r="D57" s="47" t="s">
        <v>212</v>
      </c>
      <c r="E57" s="47" t="s">
        <v>25</v>
      </c>
      <c r="F57" s="47" t="s">
        <v>201</v>
      </c>
      <c r="G57" s="48">
        <v>24</v>
      </c>
      <c r="H57" s="48">
        <v>13.466670000000001</v>
      </c>
      <c r="I57" s="48">
        <v>0</v>
      </c>
      <c r="J57" s="48">
        <v>0</v>
      </c>
      <c r="K57" s="48">
        <v>0</v>
      </c>
      <c r="L57" s="48">
        <v>25.423006000000001</v>
      </c>
      <c r="M57" s="49">
        <v>1</v>
      </c>
      <c r="N57" s="50" t="s">
        <v>151</v>
      </c>
      <c r="O57" s="51"/>
      <c r="P57" s="52"/>
      <c r="Q57" s="52"/>
      <c r="R57" s="51"/>
      <c r="S57" s="53"/>
      <c r="T57" s="49">
        <v>0</v>
      </c>
      <c r="U57" s="50"/>
      <c r="V57" s="51"/>
      <c r="W57" s="51">
        <v>134.1159420289855</v>
      </c>
      <c r="X57" s="54">
        <v>0</v>
      </c>
      <c r="Y57" s="54" t="s">
        <v>93</v>
      </c>
      <c r="Z57" s="54" t="s">
        <v>93</v>
      </c>
      <c r="AA57" s="54" t="s">
        <v>93</v>
      </c>
      <c r="AB57" s="54" t="s">
        <v>93</v>
      </c>
      <c r="AC57" s="54" t="s">
        <v>93</v>
      </c>
      <c r="AD57" s="54" t="s">
        <v>93</v>
      </c>
      <c r="AE57" s="55">
        <v>1.0592919166666668</v>
      </c>
      <c r="AF57" s="51">
        <v>10.533329999999999</v>
      </c>
      <c r="AG57" s="41" t="s">
        <v>93</v>
      </c>
      <c r="AH57" s="41" t="s">
        <v>93</v>
      </c>
      <c r="AI57" s="41" t="s">
        <v>93</v>
      </c>
      <c r="AJ57" s="41" t="s">
        <v>93</v>
      </c>
      <c r="AK57" s="41" t="s">
        <v>93</v>
      </c>
      <c r="AL57" s="41" t="s">
        <v>93</v>
      </c>
      <c r="AM57" s="41" t="s">
        <v>93</v>
      </c>
      <c r="AN57" s="41" t="s">
        <v>93</v>
      </c>
      <c r="AO57" s="41" t="s">
        <v>93</v>
      </c>
      <c r="AP57" s="41" t="s">
        <v>93</v>
      </c>
      <c r="AQ57" s="41" t="s">
        <v>93</v>
      </c>
      <c r="AR57" s="41">
        <v>0</v>
      </c>
      <c r="AS57" s="41" t="s">
        <v>93</v>
      </c>
      <c r="AT57" s="41">
        <v>0</v>
      </c>
      <c r="AU57" s="41" t="s">
        <v>93</v>
      </c>
      <c r="AV57" s="41" t="s">
        <v>93</v>
      </c>
      <c r="AW57" s="41"/>
      <c r="AX57" s="41"/>
      <c r="AY57" s="41"/>
      <c r="AZ57" s="41"/>
      <c r="BA57" s="41">
        <v>0</v>
      </c>
      <c r="BB57" s="42">
        <v>44535</v>
      </c>
      <c r="BC57" s="43" t="s">
        <v>93</v>
      </c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</row>
    <row r="58" spans="1:77" ht="15" x14ac:dyDescent="0.25">
      <c r="A58" s="47" t="s">
        <v>211</v>
      </c>
      <c r="B58" s="47">
        <v>255016</v>
      </c>
      <c r="C58" s="47" t="s">
        <v>70</v>
      </c>
      <c r="D58" s="47" t="s">
        <v>212</v>
      </c>
      <c r="E58" s="47" t="s">
        <v>25</v>
      </c>
      <c r="F58" s="47" t="s">
        <v>201</v>
      </c>
      <c r="G58" s="48">
        <v>24</v>
      </c>
      <c r="H58" s="48">
        <v>24.21669</v>
      </c>
      <c r="I58" s="48">
        <v>0</v>
      </c>
      <c r="J58" s="48">
        <v>0</v>
      </c>
      <c r="K58" s="48">
        <v>0</v>
      </c>
      <c r="L58" s="48">
        <v>20.430876073999997</v>
      </c>
      <c r="M58" s="49">
        <v>0</v>
      </c>
      <c r="N58" s="50" t="s">
        <v>151</v>
      </c>
      <c r="O58" s="51"/>
      <c r="P58" s="52"/>
      <c r="Q58" s="52"/>
      <c r="R58" s="51"/>
      <c r="S58" s="53"/>
      <c r="T58" s="49">
        <v>0</v>
      </c>
      <c r="U58" s="50"/>
      <c r="V58" s="51"/>
      <c r="W58" s="51">
        <v>71.834862385321131</v>
      </c>
      <c r="X58" s="54">
        <v>0</v>
      </c>
      <c r="Y58" s="54" t="s">
        <v>93</v>
      </c>
      <c r="Z58" s="54" t="s">
        <v>93</v>
      </c>
      <c r="AA58" s="54" t="s">
        <v>93</v>
      </c>
      <c r="AB58" s="54" t="s">
        <v>93</v>
      </c>
      <c r="AC58" s="54" t="s">
        <v>93</v>
      </c>
      <c r="AD58" s="54" t="s">
        <v>93</v>
      </c>
      <c r="AE58" s="55">
        <v>0.8436692245719789</v>
      </c>
      <c r="AF58" s="51">
        <v>-0.21668999999999983</v>
      </c>
      <c r="AG58" s="41" t="s">
        <v>11</v>
      </c>
      <c r="AH58" s="41">
        <v>1</v>
      </c>
      <c r="AI58" s="41">
        <v>1</v>
      </c>
      <c r="AJ58" s="41">
        <v>0</v>
      </c>
      <c r="AK58" s="41" t="s">
        <v>93</v>
      </c>
      <c r="AL58" s="41">
        <v>0</v>
      </c>
      <c r="AM58" s="41">
        <v>0</v>
      </c>
      <c r="AN58" s="41" t="s">
        <v>93</v>
      </c>
      <c r="AO58" s="41">
        <v>0</v>
      </c>
      <c r="AP58" s="41" t="s">
        <v>93</v>
      </c>
      <c r="AQ58" s="41">
        <v>0</v>
      </c>
      <c r="AR58" s="41">
        <v>0</v>
      </c>
      <c r="AS58" s="41">
        <v>1</v>
      </c>
      <c r="AT58" s="41">
        <v>0</v>
      </c>
      <c r="AU58" s="41">
        <v>0</v>
      </c>
      <c r="AV58" s="41">
        <v>0</v>
      </c>
      <c r="AW58" s="41"/>
      <c r="AX58" s="41"/>
      <c r="AY58" s="41"/>
      <c r="AZ58" s="41"/>
      <c r="BA58" s="41">
        <v>3</v>
      </c>
      <c r="BB58" s="42">
        <v>44535</v>
      </c>
      <c r="BC58" s="43" t="s">
        <v>93</v>
      </c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</row>
    <row r="59" spans="1:77" ht="15" x14ac:dyDescent="0.25">
      <c r="A59" s="47" t="s">
        <v>96</v>
      </c>
      <c r="B59" s="47">
        <v>254872</v>
      </c>
      <c r="C59" s="47" t="s">
        <v>70</v>
      </c>
      <c r="D59" s="47" t="s">
        <v>212</v>
      </c>
      <c r="E59" s="47" t="s">
        <v>25</v>
      </c>
      <c r="F59" s="47" t="s">
        <v>201</v>
      </c>
      <c r="G59" s="48">
        <v>24</v>
      </c>
      <c r="H59" s="48">
        <v>24.116679999999999</v>
      </c>
      <c r="I59" s="48">
        <v>0</v>
      </c>
      <c r="J59" s="48">
        <v>0</v>
      </c>
      <c r="K59" s="48">
        <v>0</v>
      </c>
      <c r="L59" s="48">
        <v>22.258862260000001</v>
      </c>
      <c r="M59" s="49">
        <v>0</v>
      </c>
      <c r="N59" s="50" t="s">
        <v>151</v>
      </c>
      <c r="O59" s="51"/>
      <c r="P59" s="52"/>
      <c r="Q59" s="52"/>
      <c r="R59" s="51"/>
      <c r="S59" s="53"/>
      <c r="T59" s="49">
        <v>0</v>
      </c>
      <c r="U59" s="50"/>
      <c r="V59" s="51"/>
      <c r="W59" s="51">
        <v>151.01408450704224</v>
      </c>
      <c r="X59" s="54">
        <v>0</v>
      </c>
      <c r="Y59" s="54" t="s">
        <v>93</v>
      </c>
      <c r="Z59" s="54" t="s">
        <v>93</v>
      </c>
      <c r="AA59" s="54" t="s">
        <v>93</v>
      </c>
      <c r="AB59" s="54" t="s">
        <v>93</v>
      </c>
      <c r="AC59" s="54" t="s">
        <v>93</v>
      </c>
      <c r="AD59" s="54" t="s">
        <v>93</v>
      </c>
      <c r="AE59" s="55">
        <v>0.92296544383389434</v>
      </c>
      <c r="AF59" s="51">
        <v>-0.11667999999999878</v>
      </c>
      <c r="AG59" s="41" t="s">
        <v>11</v>
      </c>
      <c r="AH59" s="41">
        <v>1</v>
      </c>
      <c r="AI59" s="41">
        <v>1</v>
      </c>
      <c r="AJ59" s="41">
        <v>0</v>
      </c>
      <c r="AK59" s="41" t="s">
        <v>93</v>
      </c>
      <c r="AL59" s="41">
        <v>0</v>
      </c>
      <c r="AM59" s="41">
        <v>0</v>
      </c>
      <c r="AN59" s="41" t="s">
        <v>93</v>
      </c>
      <c r="AO59" s="41">
        <v>0</v>
      </c>
      <c r="AP59" s="41" t="s">
        <v>93</v>
      </c>
      <c r="AQ59" s="41">
        <v>0</v>
      </c>
      <c r="AR59" s="41">
        <v>0</v>
      </c>
      <c r="AS59" s="41">
        <v>1</v>
      </c>
      <c r="AT59" s="41">
        <v>0</v>
      </c>
      <c r="AU59" s="41">
        <v>0</v>
      </c>
      <c r="AV59" s="41">
        <v>0</v>
      </c>
      <c r="AW59" s="41"/>
      <c r="AX59" s="41"/>
      <c r="AY59" s="41"/>
      <c r="AZ59" s="41"/>
      <c r="BA59" s="41">
        <v>3</v>
      </c>
      <c r="BB59" s="42">
        <v>44535</v>
      </c>
      <c r="BC59" s="43" t="s">
        <v>93</v>
      </c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</row>
    <row r="60" spans="1:77" ht="15" x14ac:dyDescent="0.25">
      <c r="A60" s="47" t="s">
        <v>191</v>
      </c>
      <c r="B60" s="47">
        <v>105021</v>
      </c>
      <c r="C60" s="47" t="s">
        <v>64</v>
      </c>
      <c r="D60" s="47" t="s">
        <v>8</v>
      </c>
      <c r="E60" s="47" t="s">
        <v>25</v>
      </c>
      <c r="F60" s="47" t="s">
        <v>201</v>
      </c>
      <c r="G60" s="48"/>
      <c r="H60" s="48">
        <v>24</v>
      </c>
      <c r="I60" s="48">
        <v>0</v>
      </c>
      <c r="J60" s="48">
        <v>0</v>
      </c>
      <c r="K60" s="48">
        <v>0</v>
      </c>
      <c r="L60" s="48">
        <v>0</v>
      </c>
      <c r="M60" s="49">
        <v>0</v>
      </c>
      <c r="N60" s="50" t="s">
        <v>151</v>
      </c>
      <c r="O60" s="51"/>
      <c r="P60" s="52"/>
      <c r="Q60" s="52"/>
      <c r="R60" s="51"/>
      <c r="S60" s="53"/>
      <c r="T60" s="49">
        <v>0</v>
      </c>
      <c r="U60" s="50"/>
      <c r="V60" s="51"/>
      <c r="W60" s="51">
        <v>0</v>
      </c>
      <c r="X60" s="54">
        <v>0</v>
      </c>
      <c r="Y60" s="54" t="s">
        <v>93</v>
      </c>
      <c r="Z60" s="54" t="s">
        <v>93</v>
      </c>
      <c r="AA60" s="54" t="s">
        <v>93</v>
      </c>
      <c r="AB60" s="54" t="s">
        <v>93</v>
      </c>
      <c r="AC60" s="54" t="s">
        <v>93</v>
      </c>
      <c r="AD60" s="54" t="s">
        <v>93</v>
      </c>
      <c r="AE60" s="55">
        <v>0</v>
      </c>
      <c r="AF60" s="51">
        <v>-24</v>
      </c>
      <c r="AG60" s="41" t="s">
        <v>11</v>
      </c>
      <c r="AH60" s="41">
        <v>0</v>
      </c>
      <c r="AI60" s="41">
        <v>0</v>
      </c>
      <c r="AJ60" s="41">
        <v>0</v>
      </c>
      <c r="AK60" s="41" t="s">
        <v>93</v>
      </c>
      <c r="AL60" s="41">
        <v>0</v>
      </c>
      <c r="AM60" s="41">
        <v>0</v>
      </c>
      <c r="AN60" s="41" t="s">
        <v>93</v>
      </c>
      <c r="AO60" s="41">
        <v>0</v>
      </c>
      <c r="AP60" s="41" t="s">
        <v>93</v>
      </c>
      <c r="AQ60" s="41">
        <v>0</v>
      </c>
      <c r="AR60" s="41">
        <v>0</v>
      </c>
      <c r="AS60" s="41">
        <v>0</v>
      </c>
      <c r="AT60" s="41">
        <v>0</v>
      </c>
      <c r="AU60" s="41">
        <v>0</v>
      </c>
      <c r="AV60" s="41">
        <v>0</v>
      </c>
      <c r="AW60" s="41"/>
      <c r="AX60" s="41"/>
      <c r="AY60" s="41"/>
      <c r="AZ60" s="41"/>
      <c r="BA60" s="41">
        <v>0</v>
      </c>
      <c r="BB60" s="42">
        <v>44535</v>
      </c>
      <c r="BC60" s="43" t="s">
        <v>93</v>
      </c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</row>
    <row r="61" spans="1:77" ht="15" x14ac:dyDescent="0.25">
      <c r="A61" s="47" t="s">
        <v>376</v>
      </c>
      <c r="B61" s="47">
        <v>258757</v>
      </c>
      <c r="C61" s="47" t="s">
        <v>189</v>
      </c>
      <c r="D61" s="47" t="s">
        <v>8</v>
      </c>
      <c r="E61" s="47" t="s">
        <v>25</v>
      </c>
      <c r="F61" s="47" t="s">
        <v>201</v>
      </c>
      <c r="G61" s="48">
        <v>24</v>
      </c>
      <c r="H61" s="48">
        <v>24.299979999999998</v>
      </c>
      <c r="I61" s="48">
        <v>0</v>
      </c>
      <c r="J61" s="48">
        <v>0</v>
      </c>
      <c r="K61" s="48">
        <v>0</v>
      </c>
      <c r="L61" s="48">
        <v>18.783908783999998</v>
      </c>
      <c r="M61" s="49">
        <v>0</v>
      </c>
      <c r="N61" s="50" t="s">
        <v>151</v>
      </c>
      <c r="O61" s="51"/>
      <c r="P61" s="52"/>
      <c r="Q61" s="52"/>
      <c r="R61" s="51"/>
      <c r="S61" s="53"/>
      <c r="T61" s="49">
        <v>0</v>
      </c>
      <c r="U61" s="50"/>
      <c r="V61" s="51"/>
      <c r="W61" s="51">
        <v>0</v>
      </c>
      <c r="X61" s="54">
        <v>0</v>
      </c>
      <c r="Y61" s="54" t="s">
        <v>93</v>
      </c>
      <c r="Z61" s="54" t="s">
        <v>93</v>
      </c>
      <c r="AA61" s="54" t="s">
        <v>93</v>
      </c>
      <c r="AB61" s="54" t="s">
        <v>93</v>
      </c>
      <c r="AC61" s="54" t="s">
        <v>93</v>
      </c>
      <c r="AD61" s="54" t="s">
        <v>93</v>
      </c>
      <c r="AE61" s="55">
        <v>0.77300099769629438</v>
      </c>
      <c r="AF61" s="51">
        <v>-0.29997999999999791</v>
      </c>
      <c r="AG61" s="41" t="s">
        <v>11</v>
      </c>
      <c r="AH61" s="41">
        <v>0</v>
      </c>
      <c r="AI61" s="41">
        <v>0</v>
      </c>
      <c r="AJ61" s="41">
        <v>0</v>
      </c>
      <c r="AK61" s="41" t="s">
        <v>93</v>
      </c>
      <c r="AL61" s="41">
        <v>0</v>
      </c>
      <c r="AM61" s="41">
        <v>0</v>
      </c>
      <c r="AN61" s="41" t="s">
        <v>93</v>
      </c>
      <c r="AO61" s="41">
        <v>0</v>
      </c>
      <c r="AP61" s="41" t="s">
        <v>93</v>
      </c>
      <c r="AQ61" s="41">
        <v>0</v>
      </c>
      <c r="AR61" s="41">
        <v>0</v>
      </c>
      <c r="AS61" s="41">
        <v>0</v>
      </c>
      <c r="AT61" s="41">
        <v>0</v>
      </c>
      <c r="AU61" s="41">
        <v>0</v>
      </c>
      <c r="AV61" s="41">
        <v>0</v>
      </c>
      <c r="AW61" s="41"/>
      <c r="AX61" s="41"/>
      <c r="AY61" s="41"/>
      <c r="AZ61" s="41"/>
      <c r="BA61" s="41">
        <v>0</v>
      </c>
      <c r="BB61" s="42">
        <v>44535</v>
      </c>
      <c r="BC61" s="43" t="s">
        <v>93</v>
      </c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</row>
    <row r="62" spans="1:77" ht="15" x14ac:dyDescent="0.25">
      <c r="A62" s="47" t="s">
        <v>375</v>
      </c>
      <c r="B62" s="47">
        <v>258756</v>
      </c>
      <c r="C62" s="47" t="s">
        <v>189</v>
      </c>
      <c r="D62" s="47" t="s">
        <v>8</v>
      </c>
      <c r="E62" s="47" t="s">
        <v>25</v>
      </c>
      <c r="F62" s="47" t="s">
        <v>201</v>
      </c>
      <c r="G62" s="48">
        <v>24</v>
      </c>
      <c r="H62" s="48">
        <v>24.16666</v>
      </c>
      <c r="I62" s="48">
        <v>0</v>
      </c>
      <c r="J62" s="48">
        <v>0</v>
      </c>
      <c r="K62" s="48">
        <v>0</v>
      </c>
      <c r="L62" s="48">
        <v>18.707460000000001</v>
      </c>
      <c r="M62" s="49">
        <v>0</v>
      </c>
      <c r="N62" s="50" t="s">
        <v>151</v>
      </c>
      <c r="O62" s="51"/>
      <c r="P62" s="52"/>
      <c r="Q62" s="52"/>
      <c r="R62" s="51"/>
      <c r="S62" s="53"/>
      <c r="T62" s="49">
        <v>0</v>
      </c>
      <c r="U62" s="50"/>
      <c r="V62" s="51"/>
      <c r="W62" s="51">
        <v>0</v>
      </c>
      <c r="X62" s="54">
        <v>0</v>
      </c>
      <c r="Y62" s="54" t="s">
        <v>93</v>
      </c>
      <c r="Z62" s="54" t="s">
        <v>93</v>
      </c>
      <c r="AA62" s="54" t="s">
        <v>93</v>
      </c>
      <c r="AB62" s="54" t="s">
        <v>93</v>
      </c>
      <c r="AC62" s="54" t="s">
        <v>93</v>
      </c>
      <c r="AD62" s="54" t="s">
        <v>93</v>
      </c>
      <c r="AE62" s="55">
        <v>0.77410200664882944</v>
      </c>
      <c r="AF62" s="51">
        <v>-0.16666000000000025</v>
      </c>
      <c r="AG62" s="41" t="s">
        <v>11</v>
      </c>
      <c r="AH62" s="41">
        <v>0</v>
      </c>
      <c r="AI62" s="41">
        <v>0</v>
      </c>
      <c r="AJ62" s="41">
        <v>0</v>
      </c>
      <c r="AK62" s="41" t="s">
        <v>93</v>
      </c>
      <c r="AL62" s="41">
        <v>0</v>
      </c>
      <c r="AM62" s="41">
        <v>0</v>
      </c>
      <c r="AN62" s="41" t="s">
        <v>93</v>
      </c>
      <c r="AO62" s="41">
        <v>0</v>
      </c>
      <c r="AP62" s="41" t="s">
        <v>93</v>
      </c>
      <c r="AQ62" s="41">
        <v>0</v>
      </c>
      <c r="AR62" s="41">
        <v>0</v>
      </c>
      <c r="AS62" s="41">
        <v>0</v>
      </c>
      <c r="AT62" s="41">
        <v>0</v>
      </c>
      <c r="AU62" s="41">
        <v>0</v>
      </c>
      <c r="AV62" s="41">
        <v>0</v>
      </c>
      <c r="AW62" s="41"/>
      <c r="AX62" s="41"/>
      <c r="AY62" s="41"/>
      <c r="AZ62" s="41"/>
      <c r="BA62" s="41">
        <v>0</v>
      </c>
      <c r="BB62" s="42">
        <v>44535</v>
      </c>
      <c r="BC62" s="43" t="s">
        <v>93</v>
      </c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</row>
    <row r="63" spans="1:77" ht="15" x14ac:dyDescent="0.25">
      <c r="A63" s="47"/>
      <c r="B63" s="47"/>
      <c r="C63" s="47"/>
      <c r="D63" s="47"/>
      <c r="E63" s="47"/>
      <c r="F63" s="47"/>
      <c r="G63" s="48"/>
      <c r="H63" s="48"/>
      <c r="I63" s="48"/>
      <c r="J63" s="48"/>
      <c r="K63" s="48"/>
      <c r="L63" s="48"/>
      <c r="M63" s="49"/>
      <c r="N63" s="50"/>
      <c r="O63" s="51"/>
      <c r="P63" s="52"/>
      <c r="Q63" s="52"/>
      <c r="R63" s="51"/>
      <c r="S63" s="53"/>
      <c r="T63" s="49"/>
      <c r="U63" s="50"/>
      <c r="V63" s="51"/>
      <c r="W63" s="51"/>
      <c r="X63" s="54"/>
      <c r="Y63" s="54"/>
      <c r="Z63" s="54"/>
      <c r="AA63" s="54"/>
      <c r="AB63" s="54"/>
      <c r="AC63" s="54"/>
      <c r="AD63" s="54"/>
      <c r="AE63" s="55"/>
      <c r="AF63" s="51"/>
      <c r="AG63" s="41"/>
      <c r="AH63" s="41"/>
      <c r="AI63" s="41"/>
      <c r="AJ63" s="41"/>
      <c r="AK63" s="41"/>
      <c r="AL63" s="41"/>
      <c r="AM63" s="41"/>
      <c r="AN63" s="41"/>
      <c r="AO63" s="41"/>
      <c r="AP63" s="41"/>
      <c r="AQ63" s="41"/>
      <c r="AR63" s="41"/>
      <c r="AS63" s="41"/>
      <c r="AT63" s="41"/>
      <c r="AU63" s="41"/>
      <c r="AV63" s="41"/>
      <c r="AW63" s="41"/>
      <c r="AX63" s="41"/>
      <c r="AY63" s="41"/>
      <c r="AZ63" s="41"/>
      <c r="BA63" s="41"/>
      <c r="BB63" s="42"/>
      <c r="BC63" s="43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</row>
    <row r="64" spans="1:77" ht="15" x14ac:dyDescent="0.25">
      <c r="A64" s="47"/>
      <c r="B64" s="47"/>
      <c r="C64" s="47"/>
      <c r="D64" s="47"/>
      <c r="E64" s="47"/>
      <c r="F64" s="47"/>
      <c r="G64" s="48"/>
      <c r="H64" s="48"/>
      <c r="I64" s="48"/>
      <c r="J64" s="48"/>
      <c r="K64" s="48"/>
      <c r="L64" s="48"/>
      <c r="M64" s="49"/>
      <c r="N64" s="50"/>
      <c r="O64" s="51"/>
      <c r="P64" s="52"/>
      <c r="Q64" s="52"/>
      <c r="R64" s="51"/>
      <c r="S64" s="53"/>
      <c r="T64" s="49"/>
      <c r="U64" s="50"/>
      <c r="V64" s="51"/>
      <c r="W64" s="51"/>
      <c r="X64" s="54"/>
      <c r="Y64" s="54"/>
      <c r="Z64" s="54"/>
      <c r="AA64" s="54"/>
      <c r="AB64" s="54"/>
      <c r="AC64" s="54"/>
      <c r="AD64" s="54"/>
      <c r="AE64" s="55"/>
      <c r="AF64" s="51"/>
      <c r="AG64" s="41"/>
      <c r="AH64" s="41"/>
      <c r="AI64" s="41"/>
      <c r="AJ64" s="41"/>
      <c r="AK64" s="41"/>
      <c r="AL64" s="41"/>
      <c r="AM64" s="41"/>
      <c r="AN64" s="41"/>
      <c r="AO64" s="41"/>
      <c r="AP64" s="41"/>
      <c r="AQ64" s="41"/>
      <c r="AR64" s="41"/>
      <c r="AS64" s="41"/>
      <c r="AT64" s="41"/>
      <c r="AU64" s="41"/>
      <c r="AV64" s="41"/>
      <c r="AW64" s="41"/>
      <c r="AX64" s="41"/>
      <c r="AY64" s="41"/>
      <c r="AZ64" s="41"/>
      <c r="BA64" s="41"/>
      <c r="BB64" s="42"/>
      <c r="BC64" s="43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</row>
    <row r="65" spans="1:77" ht="15" x14ac:dyDescent="0.25">
      <c r="A65" s="47"/>
      <c r="B65" s="47"/>
      <c r="C65" s="47"/>
      <c r="D65" s="47"/>
      <c r="E65" s="47"/>
      <c r="F65" s="47"/>
      <c r="G65" s="48"/>
      <c r="H65" s="48"/>
      <c r="I65" s="48"/>
      <c r="J65" s="48"/>
      <c r="K65" s="48"/>
      <c r="L65" s="48"/>
      <c r="M65" s="49"/>
      <c r="N65" s="50"/>
      <c r="O65" s="51"/>
      <c r="P65" s="52"/>
      <c r="Q65" s="52"/>
      <c r="R65" s="51"/>
      <c r="S65" s="53"/>
      <c r="T65" s="49"/>
      <c r="U65" s="50"/>
      <c r="V65" s="51"/>
      <c r="W65" s="51"/>
      <c r="X65" s="54"/>
      <c r="Y65" s="54"/>
      <c r="Z65" s="54"/>
      <c r="AA65" s="54"/>
      <c r="AB65" s="54"/>
      <c r="AC65" s="54"/>
      <c r="AD65" s="54"/>
      <c r="AE65" s="55"/>
      <c r="AF65" s="51"/>
      <c r="AG65" s="41"/>
      <c r="AH65" s="41"/>
      <c r="AI65" s="41"/>
      <c r="AJ65" s="41"/>
      <c r="AK65" s="41"/>
      <c r="AL65" s="41"/>
      <c r="AM65" s="41"/>
      <c r="AN65" s="41"/>
      <c r="AO65" s="41"/>
      <c r="AP65" s="41"/>
      <c r="AQ65" s="41"/>
      <c r="AR65" s="41"/>
      <c r="AS65" s="41"/>
      <c r="AT65" s="41"/>
      <c r="AU65" s="41"/>
      <c r="AV65" s="41"/>
      <c r="AW65" s="41"/>
      <c r="AX65" s="41"/>
      <c r="AY65" s="41"/>
      <c r="AZ65" s="41"/>
      <c r="BA65" s="41"/>
      <c r="BB65" s="42"/>
      <c r="BC65" s="43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</row>
    <row r="66" spans="1:77" ht="15" x14ac:dyDescent="0.25">
      <c r="A66" s="47"/>
      <c r="B66" s="47"/>
      <c r="C66" s="47"/>
      <c r="D66" s="47"/>
      <c r="E66" s="47"/>
      <c r="F66" s="47"/>
      <c r="G66" s="48"/>
      <c r="H66" s="48"/>
      <c r="I66" s="48"/>
      <c r="J66" s="48"/>
      <c r="K66" s="48"/>
      <c r="L66" s="48"/>
      <c r="M66" s="49"/>
      <c r="N66" s="50"/>
      <c r="O66" s="51"/>
      <c r="P66" s="52"/>
      <c r="Q66" s="52"/>
      <c r="R66" s="51"/>
      <c r="S66" s="53"/>
      <c r="T66" s="49"/>
      <c r="U66" s="50"/>
      <c r="V66" s="51"/>
      <c r="W66" s="51"/>
      <c r="X66" s="54"/>
      <c r="Y66" s="54"/>
      <c r="Z66" s="54"/>
      <c r="AA66" s="54"/>
      <c r="AB66" s="54"/>
      <c r="AC66" s="54"/>
      <c r="AD66" s="54"/>
      <c r="AE66" s="55"/>
      <c r="AF66" s="51"/>
      <c r="AG66" s="41"/>
      <c r="AH66" s="41"/>
      <c r="AI66" s="41"/>
      <c r="AJ66" s="41"/>
      <c r="AK66" s="41"/>
      <c r="AL66" s="41"/>
      <c r="AM66" s="41"/>
      <c r="AN66" s="41"/>
      <c r="AO66" s="41"/>
      <c r="AP66" s="41"/>
      <c r="AQ66" s="41"/>
      <c r="AR66" s="41"/>
      <c r="AS66" s="41"/>
      <c r="AT66" s="41"/>
      <c r="AU66" s="41"/>
      <c r="AV66" s="41"/>
      <c r="AW66" s="41"/>
      <c r="AX66" s="41"/>
      <c r="AY66" s="41"/>
      <c r="AZ66" s="41"/>
      <c r="BA66" s="41"/>
      <c r="BB66" s="42"/>
      <c r="BC66" s="43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</row>
    <row r="67" spans="1:77" ht="15" x14ac:dyDescent="0.25">
      <c r="A67" s="47"/>
      <c r="B67" s="47"/>
      <c r="C67" s="47"/>
      <c r="D67" s="47"/>
      <c r="E67" s="47"/>
      <c r="F67" s="47"/>
      <c r="G67" s="48"/>
      <c r="H67" s="48"/>
      <c r="I67" s="48"/>
      <c r="J67" s="48"/>
      <c r="K67" s="48"/>
      <c r="L67" s="48"/>
      <c r="M67" s="49"/>
      <c r="N67" s="50"/>
      <c r="O67" s="51"/>
      <c r="P67" s="52"/>
      <c r="Q67" s="52"/>
      <c r="R67" s="51"/>
      <c r="S67" s="53"/>
      <c r="T67" s="49"/>
      <c r="U67" s="50"/>
      <c r="V67" s="51"/>
      <c r="W67" s="51"/>
      <c r="X67" s="54"/>
      <c r="Y67" s="54"/>
      <c r="Z67" s="54"/>
      <c r="AA67" s="54"/>
      <c r="AB67" s="54"/>
      <c r="AC67" s="54"/>
      <c r="AD67" s="54"/>
      <c r="AE67" s="55"/>
      <c r="AF67" s="51"/>
      <c r="AG67" s="41"/>
      <c r="AH67" s="41"/>
      <c r="AI67" s="41"/>
      <c r="AJ67" s="41"/>
      <c r="AK67" s="41"/>
      <c r="AL67" s="41"/>
      <c r="AM67" s="41"/>
      <c r="AN67" s="41"/>
      <c r="AO67" s="41"/>
      <c r="AP67" s="41"/>
      <c r="AQ67" s="41"/>
      <c r="AR67" s="41"/>
      <c r="AS67" s="41"/>
      <c r="AT67" s="41"/>
      <c r="AU67" s="41"/>
      <c r="AV67" s="41"/>
      <c r="AW67" s="41"/>
      <c r="AX67" s="41"/>
      <c r="AY67" s="41"/>
      <c r="AZ67" s="41"/>
      <c r="BA67" s="41"/>
      <c r="BB67" s="42"/>
      <c r="BC67" s="43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</row>
    <row r="68" spans="1:77" ht="15" x14ac:dyDescent="0.25">
      <c r="A68" s="47"/>
      <c r="B68" s="47"/>
      <c r="C68" s="47"/>
      <c r="D68" s="47"/>
      <c r="E68" s="47"/>
      <c r="F68" s="47"/>
      <c r="G68" s="48"/>
      <c r="H68" s="48"/>
      <c r="I68" s="48"/>
      <c r="J68" s="48"/>
      <c r="K68" s="48"/>
      <c r="L68" s="48"/>
      <c r="M68" s="49"/>
      <c r="N68" s="50"/>
      <c r="O68" s="51"/>
      <c r="P68" s="52"/>
      <c r="Q68" s="52"/>
      <c r="R68" s="51"/>
      <c r="S68" s="53"/>
      <c r="T68" s="49"/>
      <c r="U68" s="50"/>
      <c r="V68" s="51"/>
      <c r="W68" s="51"/>
      <c r="X68" s="54"/>
      <c r="Y68" s="54"/>
      <c r="Z68" s="54"/>
      <c r="AA68" s="54"/>
      <c r="AB68" s="54"/>
      <c r="AC68" s="54"/>
      <c r="AD68" s="54"/>
      <c r="AE68" s="55"/>
      <c r="AF68" s="51"/>
      <c r="AG68" s="41"/>
      <c r="AH68" s="41"/>
      <c r="AI68" s="41"/>
      <c r="AJ68" s="41"/>
      <c r="AK68" s="41"/>
      <c r="AL68" s="41"/>
      <c r="AM68" s="41"/>
      <c r="AN68" s="41"/>
      <c r="AO68" s="41"/>
      <c r="AP68" s="41"/>
      <c r="AQ68" s="41"/>
      <c r="AR68" s="41"/>
      <c r="AS68" s="41"/>
      <c r="AT68" s="41"/>
      <c r="AU68" s="41"/>
      <c r="AV68" s="41"/>
      <c r="AW68" s="41"/>
      <c r="AX68" s="41"/>
      <c r="AY68" s="41"/>
      <c r="AZ68" s="41"/>
      <c r="BA68" s="41"/>
      <c r="BB68" s="42"/>
      <c r="BC68" s="43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</row>
    <row r="69" spans="1:77" ht="15" x14ac:dyDescent="0.25">
      <c r="A69" s="47"/>
      <c r="B69" s="47"/>
      <c r="C69" s="47"/>
      <c r="D69" s="47"/>
      <c r="E69" s="47"/>
      <c r="F69" s="47"/>
      <c r="G69" s="48"/>
      <c r="H69" s="48"/>
      <c r="I69" s="48"/>
      <c r="J69" s="48"/>
      <c r="K69" s="48"/>
      <c r="L69" s="48"/>
      <c r="M69" s="49"/>
      <c r="N69" s="50"/>
      <c r="O69" s="51"/>
      <c r="P69" s="52"/>
      <c r="Q69" s="52"/>
      <c r="R69" s="51"/>
      <c r="S69" s="53"/>
      <c r="T69" s="49"/>
      <c r="U69" s="50"/>
      <c r="V69" s="51"/>
      <c r="W69" s="51"/>
      <c r="X69" s="54"/>
      <c r="Y69" s="54"/>
      <c r="Z69" s="54"/>
      <c r="AA69" s="54"/>
      <c r="AB69" s="54"/>
      <c r="AC69" s="54"/>
      <c r="AD69" s="54"/>
      <c r="AE69" s="55"/>
      <c r="AF69" s="51"/>
      <c r="AG69" s="41"/>
      <c r="AH69" s="41"/>
      <c r="AI69" s="41"/>
      <c r="AJ69" s="41"/>
      <c r="AK69" s="41"/>
      <c r="AL69" s="41"/>
      <c r="AM69" s="41"/>
      <c r="AN69" s="41"/>
      <c r="AO69" s="41"/>
      <c r="AP69" s="41"/>
      <c r="AQ69" s="41"/>
      <c r="AR69" s="41"/>
      <c r="AS69" s="41"/>
      <c r="AT69" s="41"/>
      <c r="AU69" s="41"/>
      <c r="AV69" s="41"/>
      <c r="AW69" s="41"/>
      <c r="AX69" s="41"/>
      <c r="AY69" s="41"/>
      <c r="AZ69" s="41"/>
      <c r="BA69" s="41"/>
      <c r="BB69" s="42"/>
      <c r="BC69" s="43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</row>
    <row r="70" spans="1:77" ht="15" x14ac:dyDescent="0.25">
      <c r="A70" s="47"/>
      <c r="B70" s="47"/>
      <c r="C70" s="47"/>
      <c r="D70" s="47"/>
      <c r="E70" s="47"/>
      <c r="F70" s="47"/>
      <c r="G70" s="48"/>
      <c r="H70" s="48"/>
      <c r="I70" s="48"/>
      <c r="J70" s="48"/>
      <c r="K70" s="48"/>
      <c r="L70" s="48"/>
      <c r="M70" s="49"/>
      <c r="N70" s="50"/>
      <c r="O70" s="51"/>
      <c r="P70" s="52"/>
      <c r="Q70" s="52"/>
      <c r="R70" s="51"/>
      <c r="S70" s="53"/>
      <c r="T70" s="49"/>
      <c r="U70" s="50"/>
      <c r="V70" s="51"/>
      <c r="W70" s="51"/>
      <c r="X70" s="54"/>
      <c r="Y70" s="54"/>
      <c r="Z70" s="54"/>
      <c r="AA70" s="54"/>
      <c r="AB70" s="54"/>
      <c r="AC70" s="54"/>
      <c r="AD70" s="54"/>
      <c r="AE70" s="55"/>
      <c r="AF70" s="51"/>
      <c r="AG70" s="41"/>
      <c r="AH70" s="41"/>
      <c r="AI70" s="41"/>
      <c r="AJ70" s="41"/>
      <c r="AK70" s="41"/>
      <c r="AL70" s="41"/>
      <c r="AM70" s="41"/>
      <c r="AN70" s="41"/>
      <c r="AO70" s="41"/>
      <c r="AP70" s="41"/>
      <c r="AQ70" s="41"/>
      <c r="AR70" s="41"/>
      <c r="AS70" s="41"/>
      <c r="AT70" s="41"/>
      <c r="AU70" s="41"/>
      <c r="AV70" s="41"/>
      <c r="AW70" s="41"/>
      <c r="AX70" s="41"/>
      <c r="AY70" s="41"/>
      <c r="AZ70" s="41"/>
      <c r="BA70" s="41"/>
      <c r="BB70" s="42"/>
      <c r="BC70" s="43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</row>
    <row r="71" spans="1:77" ht="15" x14ac:dyDescent="0.25">
      <c r="A71" s="47"/>
      <c r="B71" s="47"/>
      <c r="C71" s="47"/>
      <c r="D71" s="47"/>
      <c r="E71" s="47"/>
      <c r="F71" s="47"/>
      <c r="G71" s="48"/>
      <c r="H71" s="48"/>
      <c r="I71" s="48"/>
      <c r="J71" s="48"/>
      <c r="K71" s="48"/>
      <c r="L71" s="48"/>
      <c r="M71" s="49"/>
      <c r="N71" s="50"/>
      <c r="O71" s="51"/>
      <c r="P71" s="52"/>
      <c r="Q71" s="52"/>
      <c r="R71" s="51"/>
      <c r="S71" s="53"/>
      <c r="T71" s="49"/>
      <c r="U71" s="50"/>
      <c r="V71" s="51"/>
      <c r="W71" s="51"/>
      <c r="X71" s="54"/>
      <c r="Y71" s="54"/>
      <c r="Z71" s="54"/>
      <c r="AA71" s="54"/>
      <c r="AB71" s="54"/>
      <c r="AC71" s="54"/>
      <c r="AD71" s="54"/>
      <c r="AE71" s="55"/>
      <c r="AF71" s="51"/>
      <c r="AG71" s="41"/>
      <c r="AH71" s="41"/>
      <c r="AI71" s="41"/>
      <c r="AJ71" s="41"/>
      <c r="AK71" s="41"/>
      <c r="AL71" s="41"/>
      <c r="AM71" s="41"/>
      <c r="AN71" s="41"/>
      <c r="AO71" s="41"/>
      <c r="AP71" s="41"/>
      <c r="AQ71" s="41"/>
      <c r="AR71" s="41"/>
      <c r="AS71" s="41"/>
      <c r="AT71" s="41"/>
      <c r="AU71" s="41"/>
      <c r="AV71" s="41"/>
      <c r="AW71" s="41"/>
      <c r="AX71" s="41"/>
      <c r="AY71" s="41"/>
      <c r="AZ71" s="41"/>
      <c r="BA71" s="41"/>
      <c r="BB71" s="42"/>
      <c r="BC71" s="43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</row>
    <row r="72" spans="1:77" ht="15" x14ac:dyDescent="0.25">
      <c r="A72" s="47"/>
      <c r="B72" s="47"/>
      <c r="C72" s="47"/>
      <c r="D72" s="47"/>
      <c r="E72" s="47"/>
      <c r="F72" s="47"/>
      <c r="G72" s="48"/>
      <c r="H72" s="48"/>
      <c r="I72" s="48"/>
      <c r="J72" s="48"/>
      <c r="K72" s="48"/>
      <c r="L72" s="48"/>
      <c r="M72" s="49"/>
      <c r="N72" s="50"/>
      <c r="O72" s="51"/>
      <c r="P72" s="52"/>
      <c r="Q72" s="52"/>
      <c r="R72" s="51"/>
      <c r="S72" s="53"/>
      <c r="T72" s="49"/>
      <c r="U72" s="50"/>
      <c r="V72" s="51"/>
      <c r="W72" s="51"/>
      <c r="X72" s="54"/>
      <c r="Y72" s="54"/>
      <c r="Z72" s="54"/>
      <c r="AA72" s="54"/>
      <c r="AB72" s="54"/>
      <c r="AC72" s="54"/>
      <c r="AD72" s="54"/>
      <c r="AE72" s="55"/>
      <c r="AF72" s="51"/>
      <c r="AG72" s="41"/>
      <c r="AH72" s="41"/>
      <c r="AI72" s="41"/>
      <c r="AJ72" s="41"/>
      <c r="AK72" s="41"/>
      <c r="AL72" s="41"/>
      <c r="AM72" s="41"/>
      <c r="AN72" s="41"/>
      <c r="AO72" s="41"/>
      <c r="AP72" s="41"/>
      <c r="AQ72" s="41"/>
      <c r="AR72" s="41"/>
      <c r="AS72" s="41"/>
      <c r="AT72" s="41"/>
      <c r="AU72" s="41"/>
      <c r="AV72" s="41"/>
      <c r="AW72" s="41"/>
      <c r="AX72" s="41"/>
      <c r="AY72" s="41"/>
      <c r="AZ72" s="41"/>
      <c r="BA72" s="41"/>
      <c r="BB72" s="42"/>
      <c r="BC72" s="43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</row>
    <row r="73" spans="1:77" ht="15" x14ac:dyDescent="0.25">
      <c r="A73" s="47"/>
      <c r="B73" s="47"/>
      <c r="C73" s="47"/>
      <c r="D73" s="47"/>
      <c r="E73" s="47"/>
      <c r="F73" s="47"/>
      <c r="G73" s="48"/>
      <c r="H73" s="48"/>
      <c r="I73" s="48"/>
      <c r="J73" s="48"/>
      <c r="K73" s="48"/>
      <c r="L73" s="48"/>
      <c r="M73" s="49"/>
      <c r="N73" s="50"/>
      <c r="O73" s="51"/>
      <c r="P73" s="52"/>
      <c r="Q73" s="52"/>
      <c r="R73" s="51"/>
      <c r="S73" s="53"/>
      <c r="T73" s="49"/>
      <c r="U73" s="50"/>
      <c r="V73" s="51"/>
      <c r="W73" s="51"/>
      <c r="X73" s="54"/>
      <c r="Y73" s="54"/>
      <c r="Z73" s="54"/>
      <c r="AA73" s="54"/>
      <c r="AB73" s="54"/>
      <c r="AC73" s="54"/>
      <c r="AD73" s="54"/>
      <c r="AE73" s="55"/>
      <c r="AF73" s="51"/>
      <c r="AG73" s="41"/>
      <c r="AH73" s="41"/>
      <c r="AI73" s="41"/>
      <c r="AJ73" s="41"/>
      <c r="AK73" s="41"/>
      <c r="AL73" s="41"/>
      <c r="AM73" s="41"/>
      <c r="AN73" s="41"/>
      <c r="AO73" s="41"/>
      <c r="AP73" s="41"/>
      <c r="AQ73" s="41"/>
      <c r="AR73" s="41"/>
      <c r="AS73" s="41"/>
      <c r="AT73" s="41"/>
      <c r="AU73" s="41"/>
      <c r="AV73" s="41"/>
      <c r="AW73" s="41"/>
      <c r="AX73" s="41"/>
      <c r="AY73" s="41"/>
      <c r="AZ73" s="41"/>
      <c r="BA73" s="41"/>
      <c r="BB73" s="42"/>
      <c r="BC73" s="43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</row>
    <row r="74" spans="1:77" ht="15" x14ac:dyDescent="0.25">
      <c r="A74" s="47"/>
      <c r="B74" s="47"/>
      <c r="C74" s="47"/>
      <c r="D74" s="47"/>
      <c r="E74" s="47"/>
      <c r="F74" s="47"/>
      <c r="G74" s="48"/>
      <c r="H74" s="48"/>
      <c r="I74" s="48"/>
      <c r="J74" s="48"/>
      <c r="K74" s="48"/>
      <c r="L74" s="48"/>
      <c r="M74" s="49"/>
      <c r="N74" s="50"/>
      <c r="O74" s="51"/>
      <c r="P74" s="52"/>
      <c r="Q74" s="52"/>
      <c r="R74" s="51"/>
      <c r="S74" s="53"/>
      <c r="T74" s="49"/>
      <c r="U74" s="50"/>
      <c r="V74" s="51"/>
      <c r="W74" s="51"/>
      <c r="X74" s="54"/>
      <c r="Y74" s="54"/>
      <c r="Z74" s="54"/>
      <c r="AA74" s="54"/>
      <c r="AB74" s="54"/>
      <c r="AC74" s="54"/>
      <c r="AD74" s="54"/>
      <c r="AE74" s="55"/>
      <c r="AF74" s="5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41"/>
      <c r="BB74" s="42"/>
      <c r="BC74" s="43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</row>
    <row r="75" spans="1:77" ht="15" x14ac:dyDescent="0.25">
      <c r="A75" s="47"/>
      <c r="B75" s="47"/>
      <c r="C75" s="47"/>
      <c r="D75" s="47"/>
      <c r="E75" s="47"/>
      <c r="F75" s="47"/>
      <c r="G75" s="48"/>
      <c r="H75" s="48"/>
      <c r="I75" s="48"/>
      <c r="J75" s="48"/>
      <c r="K75" s="48"/>
      <c r="L75" s="48"/>
      <c r="M75" s="49"/>
      <c r="N75" s="50"/>
      <c r="O75" s="51"/>
      <c r="P75" s="52"/>
      <c r="Q75" s="52"/>
      <c r="R75" s="51"/>
      <c r="S75" s="53"/>
      <c r="T75" s="49"/>
      <c r="U75" s="50"/>
      <c r="V75" s="51"/>
      <c r="W75" s="51"/>
      <c r="X75" s="54"/>
      <c r="Y75" s="54"/>
      <c r="Z75" s="54"/>
      <c r="AA75" s="54"/>
      <c r="AB75" s="54"/>
      <c r="AC75" s="54"/>
      <c r="AD75" s="54"/>
      <c r="AE75" s="55"/>
      <c r="AF75" s="51"/>
      <c r="AG75" s="41"/>
      <c r="AH75" s="41"/>
      <c r="AI75" s="41"/>
      <c r="AJ75" s="41"/>
      <c r="AK75" s="41"/>
      <c r="AL75" s="41"/>
      <c r="AM75" s="41"/>
      <c r="AN75" s="41"/>
      <c r="AO75" s="41"/>
      <c r="AP75" s="41"/>
      <c r="AQ75" s="41"/>
      <c r="AR75" s="41"/>
      <c r="AS75" s="41"/>
      <c r="AT75" s="41"/>
      <c r="AU75" s="41"/>
      <c r="AV75" s="41"/>
      <c r="AW75" s="41"/>
      <c r="AX75" s="41"/>
      <c r="AY75" s="41"/>
      <c r="AZ75" s="41"/>
      <c r="BA75" s="41"/>
      <c r="BB75" s="42"/>
      <c r="BC75" s="43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</row>
    <row r="76" spans="1:77" ht="15" x14ac:dyDescent="0.25">
      <c r="A76" s="47"/>
      <c r="B76" s="47"/>
      <c r="C76" s="47"/>
      <c r="D76" s="47"/>
      <c r="E76" s="47"/>
      <c r="F76" s="47"/>
      <c r="G76" s="48"/>
      <c r="H76" s="48"/>
      <c r="I76" s="48"/>
      <c r="J76" s="48"/>
      <c r="K76" s="48"/>
      <c r="L76" s="48"/>
      <c r="M76" s="49"/>
      <c r="N76" s="50"/>
      <c r="O76" s="51"/>
      <c r="P76" s="52"/>
      <c r="Q76" s="52"/>
      <c r="R76" s="51"/>
      <c r="S76" s="53"/>
      <c r="T76" s="49"/>
      <c r="U76" s="50"/>
      <c r="V76" s="51"/>
      <c r="W76" s="51"/>
      <c r="X76" s="54"/>
      <c r="Y76" s="54"/>
      <c r="Z76" s="54"/>
      <c r="AA76" s="54"/>
      <c r="AB76" s="54"/>
      <c r="AC76" s="54"/>
      <c r="AD76" s="54"/>
      <c r="AE76" s="55"/>
      <c r="AF76" s="51"/>
      <c r="AG76" s="41"/>
      <c r="AH76" s="41"/>
      <c r="AI76" s="41"/>
      <c r="AJ76" s="41"/>
      <c r="AK76" s="41"/>
      <c r="AL76" s="41"/>
      <c r="AM76" s="41"/>
      <c r="AN76" s="41"/>
      <c r="AO76" s="41"/>
      <c r="AP76" s="41"/>
      <c r="AQ76" s="41"/>
      <c r="AR76" s="41"/>
      <c r="AS76" s="41"/>
      <c r="AT76" s="41"/>
      <c r="AU76" s="41"/>
      <c r="AV76" s="41"/>
      <c r="AW76" s="41"/>
      <c r="AX76" s="41"/>
      <c r="AY76" s="41"/>
      <c r="AZ76" s="41"/>
      <c r="BA76" s="41"/>
      <c r="BB76" s="42"/>
      <c r="BC76" s="43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</row>
    <row r="77" spans="1:77" ht="15" x14ac:dyDescent="0.25">
      <c r="A77" s="47"/>
      <c r="B77" s="47"/>
      <c r="C77" s="47"/>
      <c r="D77" s="47"/>
      <c r="E77" s="47"/>
      <c r="F77" s="47"/>
      <c r="G77" s="48"/>
      <c r="H77" s="48"/>
      <c r="I77" s="48"/>
      <c r="J77" s="48"/>
      <c r="K77" s="48"/>
      <c r="L77" s="48"/>
      <c r="M77" s="49"/>
      <c r="N77" s="50"/>
      <c r="O77" s="51"/>
      <c r="P77" s="52"/>
      <c r="Q77" s="52"/>
      <c r="R77" s="51"/>
      <c r="S77" s="53"/>
      <c r="T77" s="49"/>
      <c r="U77" s="50"/>
      <c r="V77" s="51"/>
      <c r="W77" s="51"/>
      <c r="X77" s="54"/>
      <c r="Y77" s="54"/>
      <c r="Z77" s="54"/>
      <c r="AA77" s="54"/>
      <c r="AB77" s="54"/>
      <c r="AC77" s="54"/>
      <c r="AD77" s="54"/>
      <c r="AE77" s="55"/>
      <c r="AF77" s="51"/>
      <c r="AG77" s="41"/>
      <c r="AH77" s="41"/>
      <c r="AI77" s="41"/>
      <c r="AJ77" s="41"/>
      <c r="AK77" s="41"/>
      <c r="AL77" s="41"/>
      <c r="AM77" s="41"/>
      <c r="AN77" s="41"/>
      <c r="AO77" s="41"/>
      <c r="AP77" s="41"/>
      <c r="AQ77" s="41"/>
      <c r="AR77" s="41"/>
      <c r="AS77" s="41"/>
      <c r="AT77" s="41"/>
      <c r="AU77" s="41"/>
      <c r="AV77" s="41"/>
      <c r="AW77" s="41"/>
      <c r="AX77" s="41"/>
      <c r="AY77" s="41"/>
      <c r="AZ77" s="41"/>
      <c r="BA77" s="41"/>
      <c r="BB77" s="42"/>
      <c r="BC77" s="43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</row>
    <row r="78" spans="1:77" ht="15" x14ac:dyDescent="0.25">
      <c r="A78" s="47"/>
      <c r="B78" s="47"/>
      <c r="C78" s="47"/>
      <c r="D78" s="47"/>
      <c r="E78" s="47"/>
      <c r="F78" s="47"/>
      <c r="G78" s="48"/>
      <c r="H78" s="48"/>
      <c r="I78" s="48"/>
      <c r="J78" s="48"/>
      <c r="K78" s="48"/>
      <c r="L78" s="48"/>
      <c r="M78" s="49"/>
      <c r="N78" s="50"/>
      <c r="O78" s="51"/>
      <c r="P78" s="52"/>
      <c r="Q78" s="52"/>
      <c r="R78" s="51"/>
      <c r="S78" s="53"/>
      <c r="T78" s="49"/>
      <c r="U78" s="50"/>
      <c r="V78" s="51"/>
      <c r="W78" s="51"/>
      <c r="X78" s="54"/>
      <c r="Y78" s="54"/>
      <c r="Z78" s="54"/>
      <c r="AA78" s="54"/>
      <c r="AB78" s="54"/>
      <c r="AC78" s="54"/>
      <c r="AD78" s="54"/>
      <c r="AE78" s="55"/>
      <c r="AF78" s="51"/>
      <c r="AG78" s="41"/>
      <c r="AH78" s="41"/>
      <c r="AI78" s="41"/>
      <c r="AJ78" s="41"/>
      <c r="AK78" s="41"/>
      <c r="AL78" s="41"/>
      <c r="AM78" s="41"/>
      <c r="AN78" s="41"/>
      <c r="AO78" s="41"/>
      <c r="AP78" s="41"/>
      <c r="AQ78" s="41"/>
      <c r="AR78" s="41"/>
      <c r="AS78" s="41"/>
      <c r="AT78" s="41"/>
      <c r="AU78" s="41"/>
      <c r="AV78" s="41"/>
      <c r="AW78" s="41"/>
      <c r="AX78" s="41"/>
      <c r="AY78" s="41"/>
      <c r="AZ78" s="41"/>
      <c r="BA78" s="41"/>
      <c r="BB78" s="42"/>
      <c r="BC78" s="43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</row>
  </sheetData>
  <conditionalFormatting sqref="AH75:AQ78 AT75:AZ78">
    <cfRule type="cellIs" dxfId="149" priority="744" operator="equal">
      <formula>0</formula>
    </cfRule>
  </conditionalFormatting>
  <conditionalFormatting sqref="AR75:AR78">
    <cfRule type="cellIs" dxfId="148" priority="740" operator="equal">
      <formula>0</formula>
    </cfRule>
  </conditionalFormatting>
  <conditionalFormatting sqref="AS75:AS78">
    <cfRule type="cellIs" dxfId="147" priority="673" operator="equal">
      <formula>0</formula>
    </cfRule>
  </conditionalFormatting>
  <conditionalFormatting sqref="AH73:AQ74 AT73:AZ74">
    <cfRule type="cellIs" dxfId="146" priority="619" operator="equal">
      <formula>0</formula>
    </cfRule>
  </conditionalFormatting>
  <conditionalFormatting sqref="AR73:AR74">
    <cfRule type="cellIs" dxfId="145" priority="615" operator="equal">
      <formula>0</formula>
    </cfRule>
  </conditionalFormatting>
  <conditionalFormatting sqref="AS73:AS74">
    <cfRule type="cellIs" dxfId="144" priority="548" operator="equal">
      <formula>0</formula>
    </cfRule>
  </conditionalFormatting>
  <conditionalFormatting sqref="AH67:AQ72 AT67:AZ72">
    <cfRule type="cellIs" dxfId="143" priority="244" operator="equal">
      <formula>0</formula>
    </cfRule>
  </conditionalFormatting>
  <conditionalFormatting sqref="AR67:AR72">
    <cfRule type="cellIs" dxfId="142" priority="240" operator="equal">
      <formula>0</formula>
    </cfRule>
  </conditionalFormatting>
  <conditionalFormatting sqref="AS67:AS72">
    <cfRule type="cellIs" dxfId="141" priority="173" operator="equal">
      <formula>0</formula>
    </cfRule>
  </conditionalFormatting>
  <conditionalFormatting sqref="BL1:BN1 BN2 BD8:BO13 BD14:BG17 BI14:BO16 BI17:BM17 BO17 BR8:BY17">
    <cfRule type="cellIs" dxfId="140" priority="141" operator="equal">
      <formula>"0,0"</formula>
    </cfRule>
  </conditionalFormatting>
  <conditionalFormatting sqref="BE2:BE17">
    <cfRule type="cellIs" dxfId="139" priority="134" operator="equal">
      <formula>"0,x"</formula>
    </cfRule>
  </conditionalFormatting>
  <conditionalFormatting sqref="BD1:BK1 BD2:BD7">
    <cfRule type="cellIs" dxfId="138" priority="140" operator="equal">
      <formula>"0,0"</formula>
    </cfRule>
  </conditionalFormatting>
  <conditionalFormatting sqref="BJ1">
    <cfRule type="cellIs" dxfId="137" priority="139" operator="equal">
      <formula>"0,x"</formula>
    </cfRule>
  </conditionalFormatting>
  <conditionalFormatting sqref="BL2">
    <cfRule type="cellIs" dxfId="136" priority="138" operator="equal">
      <formula>"0,0"</formula>
    </cfRule>
  </conditionalFormatting>
  <conditionalFormatting sqref="BP2:BX2 BO1:BX1 BR3:BX7">
    <cfRule type="cellIs" dxfId="135" priority="137" operator="equal">
      <formula>"0,0"</formula>
    </cfRule>
  </conditionalFormatting>
  <conditionalFormatting sqref="BY1:BY7">
    <cfRule type="cellIs" dxfId="134" priority="136" operator="equal">
      <formula>"0,0"</formula>
    </cfRule>
  </conditionalFormatting>
  <conditionalFormatting sqref="BE2:BE7">
    <cfRule type="cellIs" dxfId="133" priority="135" operator="equal">
      <formula>"0,0"</formula>
    </cfRule>
  </conditionalFormatting>
  <conditionalFormatting sqref="BF2:BF7">
    <cfRule type="cellIs" dxfId="132" priority="133" operator="equal">
      <formula>"0,0"</formula>
    </cfRule>
  </conditionalFormatting>
  <conditionalFormatting sqref="BG2:BG7">
    <cfRule type="cellIs" dxfId="131" priority="132" operator="equal">
      <formula>"0,0"</formula>
    </cfRule>
  </conditionalFormatting>
  <conditionalFormatting sqref="BH2:BI7">
    <cfRule type="cellIs" dxfId="130" priority="131" operator="equal">
      <formula>"0,0"</formula>
    </cfRule>
  </conditionalFormatting>
  <conditionalFormatting sqref="BJ2:BJ7">
    <cfRule type="cellIs" dxfId="129" priority="130" operator="equal">
      <formula>"0,0"</formula>
    </cfRule>
  </conditionalFormatting>
  <conditionalFormatting sqref="BK2:BK7">
    <cfRule type="cellIs" dxfId="128" priority="129" operator="equal">
      <formula>"0,0"</formula>
    </cfRule>
  </conditionalFormatting>
  <conditionalFormatting sqref="BL3:BL7">
    <cfRule type="cellIs" dxfId="127" priority="128" operator="equal">
      <formula>"0,0"</formula>
    </cfRule>
  </conditionalFormatting>
  <conditionalFormatting sqref="BM2:BM7">
    <cfRule type="cellIs" dxfId="126" priority="127" operator="equal">
      <formula>"0,0"</formula>
    </cfRule>
  </conditionalFormatting>
  <conditionalFormatting sqref="BN3:BN7">
    <cfRule type="cellIs" dxfId="125" priority="126" operator="equal">
      <formula>"0,0"</formula>
    </cfRule>
  </conditionalFormatting>
  <conditionalFormatting sqref="BO2:BO7">
    <cfRule type="cellIs" dxfId="124" priority="125" operator="equal">
      <formula>"0,0"</formula>
    </cfRule>
  </conditionalFormatting>
  <conditionalFormatting sqref="AH1:AZ1 AH2:AQ66 AT2:AZ66">
    <cfRule type="cellIs" dxfId="123" priority="124" operator="equal">
      <formula>0</formula>
    </cfRule>
  </conditionalFormatting>
  <conditionalFormatting sqref="BD18:BG19 BD20 BR18:BY19">
    <cfRule type="cellIs" dxfId="122" priority="123" operator="equal">
      <formula>"0,0"</formula>
    </cfRule>
  </conditionalFormatting>
  <conditionalFormatting sqref="BE18:BE19">
    <cfRule type="cellIs" dxfId="121" priority="122" operator="equal">
      <formula>"0,x"</formula>
    </cfRule>
  </conditionalFormatting>
  <conditionalFormatting sqref="BE20:BG20 BR20:BY20">
    <cfRule type="cellIs" dxfId="120" priority="121" operator="equal">
      <formula>"0,0"</formula>
    </cfRule>
  </conditionalFormatting>
  <conditionalFormatting sqref="BE20">
    <cfRule type="cellIs" dxfId="119" priority="120" operator="equal">
      <formula>"0,x"</formula>
    </cfRule>
  </conditionalFormatting>
  <conditionalFormatting sqref="BD21:BD22">
    <cfRule type="cellIs" dxfId="118" priority="119" operator="equal">
      <formula>"0,0"</formula>
    </cfRule>
  </conditionalFormatting>
  <conditionalFormatting sqref="BE21:BG22 BP22 BR21:BY22">
    <cfRule type="cellIs" dxfId="117" priority="118" operator="equal">
      <formula>"0,0"</formula>
    </cfRule>
  </conditionalFormatting>
  <conditionalFormatting sqref="BE21:BE22">
    <cfRule type="cellIs" dxfId="116" priority="117" operator="equal">
      <formula>"0,x"</formula>
    </cfRule>
  </conditionalFormatting>
  <conditionalFormatting sqref="AR2:AR66">
    <cfRule type="cellIs" dxfId="115" priority="116" operator="equal">
      <formula>0</formula>
    </cfRule>
  </conditionalFormatting>
  <conditionalFormatting sqref="BD23">
    <cfRule type="cellIs" dxfId="114" priority="115" operator="equal">
      <formula>"0,0"</formula>
    </cfRule>
  </conditionalFormatting>
  <conditionalFormatting sqref="BE23:BG23 BR23:BY23">
    <cfRule type="cellIs" dxfId="113" priority="114" operator="equal">
      <formula>"0,0"</formula>
    </cfRule>
  </conditionalFormatting>
  <conditionalFormatting sqref="BE23">
    <cfRule type="cellIs" dxfId="112" priority="113" operator="equal">
      <formula>"0,x"</formula>
    </cfRule>
  </conditionalFormatting>
  <conditionalFormatting sqref="BD24:BD25">
    <cfRule type="cellIs" dxfId="111" priority="112" operator="equal">
      <formula>"0,0"</formula>
    </cfRule>
  </conditionalFormatting>
  <conditionalFormatting sqref="BE25:BG25 BR25:BY25">
    <cfRule type="cellIs" dxfId="110" priority="111" operator="equal">
      <formula>"0,0"</formula>
    </cfRule>
  </conditionalFormatting>
  <conditionalFormatting sqref="BE25">
    <cfRule type="cellIs" dxfId="109" priority="110" operator="equal">
      <formula>"0,x"</formula>
    </cfRule>
  </conditionalFormatting>
  <conditionalFormatting sqref="BE24:BG24 BR24:BY24">
    <cfRule type="cellIs" dxfId="108" priority="109" operator="equal">
      <formula>"0,0"</formula>
    </cfRule>
  </conditionalFormatting>
  <conditionalFormatting sqref="BE24">
    <cfRule type="cellIs" dxfId="107" priority="108" operator="equal">
      <formula>"0,x"</formula>
    </cfRule>
  </conditionalFormatting>
  <conditionalFormatting sqref="BD26">
    <cfRule type="cellIs" dxfId="106" priority="107" operator="equal">
      <formula>"0,0"</formula>
    </cfRule>
  </conditionalFormatting>
  <conditionalFormatting sqref="BE26:BG26 BR26:BY26">
    <cfRule type="cellIs" dxfId="105" priority="106" operator="equal">
      <formula>"0,0"</formula>
    </cfRule>
  </conditionalFormatting>
  <conditionalFormatting sqref="BE26">
    <cfRule type="cellIs" dxfId="104" priority="105" operator="equal">
      <formula>"0,x"</formula>
    </cfRule>
  </conditionalFormatting>
  <conditionalFormatting sqref="BD27">
    <cfRule type="cellIs" dxfId="103" priority="104" operator="equal">
      <formula>"0,0"</formula>
    </cfRule>
  </conditionalFormatting>
  <conditionalFormatting sqref="BE27:BH27 BO27 BR27:BY27">
    <cfRule type="cellIs" dxfId="102" priority="103" operator="equal">
      <formula>"0,0"</formula>
    </cfRule>
  </conditionalFormatting>
  <conditionalFormatting sqref="BE27">
    <cfRule type="cellIs" dxfId="101" priority="102" operator="equal">
      <formula>"0,x"</formula>
    </cfRule>
  </conditionalFormatting>
  <conditionalFormatting sqref="BD28">
    <cfRule type="cellIs" dxfId="100" priority="101" operator="equal">
      <formula>"0,0"</formula>
    </cfRule>
  </conditionalFormatting>
  <conditionalFormatting sqref="BF28 BH28 BR28:BY28">
    <cfRule type="cellIs" dxfId="99" priority="100" operator="equal">
      <formula>"0,0"</formula>
    </cfRule>
  </conditionalFormatting>
  <conditionalFormatting sqref="BD29">
    <cfRule type="cellIs" dxfId="98" priority="99" operator="equal">
      <formula>"0,0"</formula>
    </cfRule>
  </conditionalFormatting>
  <conditionalFormatting sqref="BE29:BF29 BH29 BR29:BY29">
    <cfRule type="cellIs" dxfId="97" priority="98" operator="equal">
      <formula>"0,0"</formula>
    </cfRule>
  </conditionalFormatting>
  <conditionalFormatting sqref="BE29">
    <cfRule type="cellIs" dxfId="96" priority="97" operator="equal">
      <formula>"0,x"</formula>
    </cfRule>
  </conditionalFormatting>
  <conditionalFormatting sqref="BG29">
    <cfRule type="cellIs" dxfId="95" priority="96" operator="equal">
      <formula>"0,0"</formula>
    </cfRule>
  </conditionalFormatting>
  <conditionalFormatting sqref="BG28">
    <cfRule type="cellIs" dxfId="94" priority="95" operator="equal">
      <formula>"0,0"</formula>
    </cfRule>
  </conditionalFormatting>
  <conditionalFormatting sqref="BE28">
    <cfRule type="cellIs" dxfId="93" priority="94" operator="equal">
      <formula>"0,0"</formula>
    </cfRule>
  </conditionalFormatting>
  <conditionalFormatting sqref="BE28">
    <cfRule type="cellIs" dxfId="92" priority="93" operator="equal">
      <formula>"0,x"</formula>
    </cfRule>
  </conditionalFormatting>
  <conditionalFormatting sqref="BD30">
    <cfRule type="cellIs" dxfId="91" priority="92" operator="equal">
      <formula>"0,0"</formula>
    </cfRule>
  </conditionalFormatting>
  <conditionalFormatting sqref="BE30:BF30 BH30 BR30:BY30">
    <cfRule type="cellIs" dxfId="90" priority="91" operator="equal">
      <formula>"0,0"</formula>
    </cfRule>
  </conditionalFormatting>
  <conditionalFormatting sqref="BE30">
    <cfRule type="cellIs" dxfId="89" priority="90" operator="equal">
      <formula>"0,x"</formula>
    </cfRule>
  </conditionalFormatting>
  <conditionalFormatting sqref="BG30">
    <cfRule type="cellIs" dxfId="88" priority="89" operator="equal">
      <formula>"0,0"</formula>
    </cfRule>
  </conditionalFormatting>
  <conditionalFormatting sqref="BD31">
    <cfRule type="cellIs" dxfId="87" priority="88" operator="equal">
      <formula>"0,0"</formula>
    </cfRule>
  </conditionalFormatting>
  <conditionalFormatting sqref="BE31:BH31 BR31:BX31">
    <cfRule type="cellIs" dxfId="86" priority="87" operator="equal">
      <formula>"0,0"</formula>
    </cfRule>
  </conditionalFormatting>
  <conditionalFormatting sqref="BE31">
    <cfRule type="cellIs" dxfId="85" priority="86" operator="equal">
      <formula>"0,x"</formula>
    </cfRule>
  </conditionalFormatting>
  <conditionalFormatting sqref="BD32">
    <cfRule type="cellIs" dxfId="84" priority="85" operator="equal">
      <formula>"0,0"</formula>
    </cfRule>
  </conditionalFormatting>
  <conditionalFormatting sqref="BF32 BH32 BO32 BR32:BY32">
    <cfRule type="cellIs" dxfId="83" priority="84" operator="equal">
      <formula>"0,0"</formula>
    </cfRule>
  </conditionalFormatting>
  <conditionalFormatting sqref="BD33:BD34">
    <cfRule type="cellIs" dxfId="82" priority="83" operator="equal">
      <formula>"0,0"</formula>
    </cfRule>
  </conditionalFormatting>
  <conditionalFormatting sqref="BE33 BH33 BO33 BR33:BY33">
    <cfRule type="cellIs" dxfId="81" priority="82" operator="equal">
      <formula>"0,0"</formula>
    </cfRule>
  </conditionalFormatting>
  <conditionalFormatting sqref="BE33">
    <cfRule type="cellIs" dxfId="80" priority="81" operator="equal">
      <formula>"0,x"</formula>
    </cfRule>
  </conditionalFormatting>
  <conditionalFormatting sqref="BE34:BF34 BO34 BR34:BY34">
    <cfRule type="cellIs" dxfId="79" priority="80" operator="equal">
      <formula>"0,0"</formula>
    </cfRule>
  </conditionalFormatting>
  <conditionalFormatting sqref="BE34">
    <cfRule type="cellIs" dxfId="78" priority="79" operator="equal">
      <formula>"0,x"</formula>
    </cfRule>
  </conditionalFormatting>
  <conditionalFormatting sqref="BE32">
    <cfRule type="cellIs" dxfId="77" priority="78" operator="equal">
      <formula>"0,0"</formula>
    </cfRule>
  </conditionalFormatting>
  <conditionalFormatting sqref="BE32">
    <cfRule type="cellIs" dxfId="76" priority="77" operator="equal">
      <formula>"0,x"</formula>
    </cfRule>
  </conditionalFormatting>
  <conditionalFormatting sqref="BF33">
    <cfRule type="cellIs" dxfId="75" priority="76" operator="equal">
      <formula>"0,0"</formula>
    </cfRule>
  </conditionalFormatting>
  <conditionalFormatting sqref="BG32:BG34">
    <cfRule type="cellIs" dxfId="74" priority="75" operator="equal">
      <formula>"0,0"</formula>
    </cfRule>
  </conditionalFormatting>
  <conditionalFormatting sqref="BH14:BH26">
    <cfRule type="cellIs" dxfId="73" priority="74" operator="equal">
      <formula>"0,0"</formula>
    </cfRule>
  </conditionalFormatting>
  <conditionalFormatting sqref="BH34">
    <cfRule type="cellIs" dxfId="72" priority="73" operator="equal">
      <formula>"0,0"</formula>
    </cfRule>
  </conditionalFormatting>
  <conditionalFormatting sqref="BI18:BI34">
    <cfRule type="cellIs" dxfId="71" priority="72" operator="equal">
      <formula>"0,0"</formula>
    </cfRule>
  </conditionalFormatting>
  <conditionalFormatting sqref="BJ18:BJ34">
    <cfRule type="cellIs" dxfId="70" priority="71" operator="equal">
      <formula>"0,0"</formula>
    </cfRule>
  </conditionalFormatting>
  <conditionalFormatting sqref="BK18:BK34">
    <cfRule type="cellIs" dxfId="69" priority="70" operator="equal">
      <formula>"0,0"</formula>
    </cfRule>
  </conditionalFormatting>
  <conditionalFormatting sqref="BL18:BL34">
    <cfRule type="cellIs" dxfId="68" priority="69" operator="equal">
      <formula>"0,0"</formula>
    </cfRule>
  </conditionalFormatting>
  <conditionalFormatting sqref="BM18:BM34">
    <cfRule type="cellIs" dxfId="67" priority="68" operator="equal">
      <formula>"0,0"</formula>
    </cfRule>
  </conditionalFormatting>
  <conditionalFormatting sqref="BN17:BN34">
    <cfRule type="cellIs" dxfId="66" priority="67" operator="equal">
      <formula>"0,0"</formula>
    </cfRule>
  </conditionalFormatting>
  <conditionalFormatting sqref="BO18:BO26">
    <cfRule type="cellIs" dxfId="65" priority="66" operator="equal">
      <formula>"0,0"</formula>
    </cfRule>
  </conditionalFormatting>
  <conditionalFormatting sqref="BO28:BO31">
    <cfRule type="cellIs" dxfId="64" priority="65" operator="equal">
      <formula>"0,0"</formula>
    </cfRule>
  </conditionalFormatting>
  <conditionalFormatting sqref="BP3:BP21">
    <cfRule type="cellIs" dxfId="63" priority="64" operator="equal">
      <formula>"0,0"</formula>
    </cfRule>
  </conditionalFormatting>
  <conditionalFormatting sqref="BP23:BP34">
    <cfRule type="cellIs" dxfId="62" priority="63" operator="equal">
      <formula>"0,0"</formula>
    </cfRule>
  </conditionalFormatting>
  <conditionalFormatting sqref="BD35:BD36">
    <cfRule type="cellIs" dxfId="61" priority="62" operator="equal">
      <formula>"0,0"</formula>
    </cfRule>
  </conditionalFormatting>
  <conditionalFormatting sqref="BE35:BF35 BO35 BQ35:BY35">
    <cfRule type="cellIs" dxfId="60" priority="61" operator="equal">
      <formula>"0,0"</formula>
    </cfRule>
  </conditionalFormatting>
  <conditionalFormatting sqref="BE35">
    <cfRule type="cellIs" dxfId="59" priority="60" operator="equal">
      <formula>"0,x"</formula>
    </cfRule>
  </conditionalFormatting>
  <conditionalFormatting sqref="BG35">
    <cfRule type="cellIs" dxfId="58" priority="59" operator="equal">
      <formula>"0,0"</formula>
    </cfRule>
  </conditionalFormatting>
  <conditionalFormatting sqref="BH35">
    <cfRule type="cellIs" dxfId="57" priority="58" operator="equal">
      <formula>"0,0"</formula>
    </cfRule>
  </conditionalFormatting>
  <conditionalFormatting sqref="BI35">
    <cfRule type="cellIs" dxfId="56" priority="57" operator="equal">
      <formula>"0,0"</formula>
    </cfRule>
  </conditionalFormatting>
  <conditionalFormatting sqref="BJ35">
    <cfRule type="cellIs" dxfId="55" priority="56" operator="equal">
      <formula>"0,0"</formula>
    </cfRule>
  </conditionalFormatting>
  <conditionalFormatting sqref="BK35">
    <cfRule type="cellIs" dxfId="54" priority="55" operator="equal">
      <formula>"0,0"</formula>
    </cfRule>
  </conditionalFormatting>
  <conditionalFormatting sqref="BL35">
    <cfRule type="cellIs" dxfId="53" priority="54" operator="equal">
      <formula>"0,0"</formula>
    </cfRule>
  </conditionalFormatting>
  <conditionalFormatting sqref="BM35">
    <cfRule type="cellIs" dxfId="52" priority="53" operator="equal">
      <formula>"0,0"</formula>
    </cfRule>
  </conditionalFormatting>
  <conditionalFormatting sqref="BN35">
    <cfRule type="cellIs" dxfId="51" priority="52" operator="equal">
      <formula>"0,0"</formula>
    </cfRule>
  </conditionalFormatting>
  <conditionalFormatting sqref="BP35">
    <cfRule type="cellIs" dxfId="50" priority="51" operator="equal">
      <formula>"0,0"</formula>
    </cfRule>
  </conditionalFormatting>
  <conditionalFormatting sqref="BQ3:BQ34">
    <cfRule type="cellIs" dxfId="49" priority="50" operator="equal">
      <formula>"0,0"</formula>
    </cfRule>
  </conditionalFormatting>
  <conditionalFormatting sqref="AS2:AS66">
    <cfRule type="cellIs" dxfId="48" priority="49" operator="equal">
      <formula>0</formula>
    </cfRule>
  </conditionalFormatting>
  <conditionalFormatting sqref="BE36">
    <cfRule type="cellIs" dxfId="47" priority="45" operator="equal">
      <formula>"0,x"</formula>
    </cfRule>
  </conditionalFormatting>
  <conditionalFormatting sqref="BR36:BX36">
    <cfRule type="cellIs" dxfId="46" priority="48" operator="equal">
      <formula>"0,0"</formula>
    </cfRule>
  </conditionalFormatting>
  <conditionalFormatting sqref="BY36">
    <cfRule type="cellIs" dxfId="45" priority="47" operator="equal">
      <formula>"0,0"</formula>
    </cfRule>
  </conditionalFormatting>
  <conditionalFormatting sqref="BE36">
    <cfRule type="cellIs" dxfId="44" priority="46" operator="equal">
      <formula>"0,0"</formula>
    </cfRule>
  </conditionalFormatting>
  <conditionalFormatting sqref="BF36">
    <cfRule type="cellIs" dxfId="43" priority="44" operator="equal">
      <formula>"0,0"</formula>
    </cfRule>
  </conditionalFormatting>
  <conditionalFormatting sqref="BG36">
    <cfRule type="cellIs" dxfId="42" priority="43" operator="equal">
      <formula>"0,0"</formula>
    </cfRule>
  </conditionalFormatting>
  <conditionalFormatting sqref="BH36:BI36">
    <cfRule type="cellIs" dxfId="41" priority="42" operator="equal">
      <formula>"0,0"</formula>
    </cfRule>
  </conditionalFormatting>
  <conditionalFormatting sqref="BJ36">
    <cfRule type="cellIs" dxfId="40" priority="41" operator="equal">
      <formula>"0,0"</formula>
    </cfRule>
  </conditionalFormatting>
  <conditionalFormatting sqref="BK36">
    <cfRule type="cellIs" dxfId="39" priority="40" operator="equal">
      <formula>"0,0"</formula>
    </cfRule>
  </conditionalFormatting>
  <conditionalFormatting sqref="BL36">
    <cfRule type="cellIs" dxfId="38" priority="39" operator="equal">
      <formula>"0,0"</formula>
    </cfRule>
  </conditionalFormatting>
  <conditionalFormatting sqref="BM36">
    <cfRule type="cellIs" dxfId="37" priority="38" operator="equal">
      <formula>"0,0"</formula>
    </cfRule>
  </conditionalFormatting>
  <conditionalFormatting sqref="BN36">
    <cfRule type="cellIs" dxfId="36" priority="37" operator="equal">
      <formula>"0,0"</formula>
    </cfRule>
  </conditionalFormatting>
  <conditionalFormatting sqref="BO36">
    <cfRule type="cellIs" dxfId="35" priority="36" operator="equal">
      <formula>"0,0"</formula>
    </cfRule>
  </conditionalFormatting>
  <conditionalFormatting sqref="BP36">
    <cfRule type="cellIs" dxfId="34" priority="35" operator="equal">
      <formula>"0,0"</formula>
    </cfRule>
  </conditionalFormatting>
  <conditionalFormatting sqref="BQ36">
    <cfRule type="cellIs" dxfId="33" priority="34" operator="equal">
      <formula>"0,0"</formula>
    </cfRule>
  </conditionalFormatting>
  <conditionalFormatting sqref="BE37">
    <cfRule type="cellIs" dxfId="32" priority="29" operator="equal">
      <formula>"0,x"</formula>
    </cfRule>
  </conditionalFormatting>
  <conditionalFormatting sqref="BD37">
    <cfRule type="cellIs" dxfId="31" priority="33" operator="equal">
      <formula>"0,0"</formula>
    </cfRule>
  </conditionalFormatting>
  <conditionalFormatting sqref="BR37:BX37">
    <cfRule type="cellIs" dxfId="30" priority="32" operator="equal">
      <formula>"0,0"</formula>
    </cfRule>
  </conditionalFormatting>
  <conditionalFormatting sqref="BY37">
    <cfRule type="cellIs" dxfId="29" priority="31" operator="equal">
      <formula>"0,0"</formula>
    </cfRule>
  </conditionalFormatting>
  <conditionalFormatting sqref="BE37">
    <cfRule type="cellIs" dxfId="28" priority="30" operator="equal">
      <formula>"0,0"</formula>
    </cfRule>
  </conditionalFormatting>
  <conditionalFormatting sqref="BF37">
    <cfRule type="cellIs" dxfId="27" priority="28" operator="equal">
      <formula>"0,0"</formula>
    </cfRule>
  </conditionalFormatting>
  <conditionalFormatting sqref="BG37">
    <cfRule type="cellIs" dxfId="26" priority="27" operator="equal">
      <formula>"0,0"</formula>
    </cfRule>
  </conditionalFormatting>
  <conditionalFormatting sqref="BH37:BI37">
    <cfRule type="cellIs" dxfId="25" priority="26" operator="equal">
      <formula>"0,0"</formula>
    </cfRule>
  </conditionalFormatting>
  <conditionalFormatting sqref="BJ37">
    <cfRule type="cellIs" dxfId="24" priority="25" operator="equal">
      <formula>"0,0"</formula>
    </cfRule>
  </conditionalFormatting>
  <conditionalFormatting sqref="BK37">
    <cfRule type="cellIs" dxfId="23" priority="24" operator="equal">
      <formula>"0,0"</formula>
    </cfRule>
  </conditionalFormatting>
  <conditionalFormatting sqref="BL37">
    <cfRule type="cellIs" dxfId="22" priority="23" operator="equal">
      <formula>"0,0"</formula>
    </cfRule>
  </conditionalFormatting>
  <conditionalFormatting sqref="BM37">
    <cfRule type="cellIs" dxfId="21" priority="22" operator="equal">
      <formula>"0,0"</formula>
    </cfRule>
  </conditionalFormatting>
  <conditionalFormatting sqref="BN37">
    <cfRule type="cellIs" dxfId="20" priority="21" operator="equal">
      <formula>"0,0"</formula>
    </cfRule>
  </conditionalFormatting>
  <conditionalFormatting sqref="BO37">
    <cfRule type="cellIs" dxfId="19" priority="20" operator="equal">
      <formula>"0,0"</formula>
    </cfRule>
  </conditionalFormatting>
  <conditionalFormatting sqref="BP37">
    <cfRule type="cellIs" dxfId="18" priority="19" operator="equal">
      <formula>"0,0"</formula>
    </cfRule>
  </conditionalFormatting>
  <conditionalFormatting sqref="BQ37">
    <cfRule type="cellIs" dxfId="17" priority="18" operator="equal">
      <formula>"0,0"</formula>
    </cfRule>
  </conditionalFormatting>
  <conditionalFormatting sqref="BE38">
    <cfRule type="cellIs" dxfId="16" priority="13" operator="equal">
      <formula>"0,x"</formula>
    </cfRule>
  </conditionalFormatting>
  <conditionalFormatting sqref="BD38">
    <cfRule type="cellIs" dxfId="15" priority="17" operator="equal">
      <formula>"0,0"</formula>
    </cfRule>
  </conditionalFormatting>
  <conditionalFormatting sqref="BR38:BX38">
    <cfRule type="cellIs" dxfId="14" priority="16" operator="equal">
      <formula>"0,0"</formula>
    </cfRule>
  </conditionalFormatting>
  <conditionalFormatting sqref="BY38">
    <cfRule type="cellIs" dxfId="13" priority="15" operator="equal">
      <formula>"0,0"</formula>
    </cfRule>
  </conditionalFormatting>
  <conditionalFormatting sqref="BE38">
    <cfRule type="cellIs" dxfId="12" priority="14" operator="equal">
      <formula>"0,0"</formula>
    </cfRule>
  </conditionalFormatting>
  <conditionalFormatting sqref="BF38">
    <cfRule type="cellIs" dxfId="11" priority="12" operator="equal">
      <formula>"0,0"</formula>
    </cfRule>
  </conditionalFormatting>
  <conditionalFormatting sqref="BG38">
    <cfRule type="cellIs" dxfId="10" priority="11" operator="equal">
      <formula>"0,0"</formula>
    </cfRule>
  </conditionalFormatting>
  <conditionalFormatting sqref="BH38:BI38">
    <cfRule type="cellIs" dxfId="9" priority="10" operator="equal">
      <formula>"0,0"</formula>
    </cfRule>
  </conditionalFormatting>
  <conditionalFormatting sqref="BJ38">
    <cfRule type="cellIs" dxfId="8" priority="9" operator="equal">
      <formula>"0,0"</formula>
    </cfRule>
  </conditionalFormatting>
  <conditionalFormatting sqref="BK38">
    <cfRule type="cellIs" dxfId="7" priority="8" operator="equal">
      <formula>"0,0"</formula>
    </cfRule>
  </conditionalFormatting>
  <conditionalFormatting sqref="BL38">
    <cfRule type="cellIs" dxfId="6" priority="7" operator="equal">
      <formula>"0,0"</formula>
    </cfRule>
  </conditionalFormatting>
  <conditionalFormatting sqref="BM38">
    <cfRule type="cellIs" dxfId="5" priority="6" operator="equal">
      <formula>"0,0"</formula>
    </cfRule>
  </conditionalFormatting>
  <conditionalFormatting sqref="BN38">
    <cfRule type="cellIs" dxfId="4" priority="5" operator="equal">
      <formula>"0,0"</formula>
    </cfRule>
  </conditionalFormatting>
  <conditionalFormatting sqref="BO38">
    <cfRule type="cellIs" dxfId="3" priority="4" operator="equal">
      <formula>"0,0"</formula>
    </cfRule>
  </conditionalFormatting>
  <conditionalFormatting sqref="BP38">
    <cfRule type="cellIs" dxfId="2" priority="3" operator="equal">
      <formula>"0,0"</formula>
    </cfRule>
  </conditionalFormatting>
  <conditionalFormatting sqref="BQ38">
    <cfRule type="cellIs" dxfId="1" priority="2" operator="equal">
      <formula>"0,0"</formula>
    </cfRule>
  </conditionalFormatting>
  <conditionalFormatting sqref="BY31">
    <cfRule type="cellIs" dxfId="0" priority="1" operator="equal">
      <formula>"0,0"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RPT</vt:lpstr>
      <vt:lpstr>PA</vt:lpstr>
      <vt:lpstr>Roster</vt:lpstr>
      <vt:lpstr>PTO</vt:lpstr>
      <vt:lpstr>HRS</vt:lpstr>
      <vt:lpstr>Cur Sch</vt:lpstr>
      <vt:lpstr>QA Check</vt:lpstr>
      <vt:lpstr>FPL</vt:lpstr>
      <vt:lpstr>KRG</vt:lpstr>
      <vt:lpstr>KRG OCC</vt:lpstr>
      <vt:lpstr>MERC OCC</vt:lpstr>
      <vt:lpstr>FPL OCC</vt:lpstr>
      <vt:lpstr>SWG OCC</vt:lpstr>
      <vt:lpstr>MERC</vt:lpstr>
      <vt:lpstr>SWG</vt:lpstr>
      <vt:lpstr>SWG2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Nijee Miller</dc:creator>
  <cp:lastModifiedBy>Nijee Miller</cp:lastModifiedBy>
  <dcterms:created xsi:type="dcterms:W3CDTF">2021-04-05T19:29:10Z</dcterms:created>
  <dcterms:modified xsi:type="dcterms:W3CDTF">2022-12-09T21:09:42Z</dcterms:modified>
</cp:coreProperties>
</file>